
<file path=[Content_Types].xml><?xml version="1.0" encoding="utf-8"?>
<Types xmlns="http://schemas.openxmlformats.org/package/2006/content-types">
  <Default Extension="png" ContentType="image/png"/>
  <Default Extension="bin" ContentType="application/vnd.openxmlformats-officedocument.spreadsheetml.printerSettings"/>
  <Default Extension="svg" ContentType="image/svg+xml"/>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EstaPastaDeTrabalho"/>
  <bookViews>
    <workbookView xWindow="0" yWindow="0" windowWidth="21570" windowHeight="7380" firstSheet="1" activeTab="3"/>
  </bookViews>
  <sheets>
    <sheet name="CAPA" sheetId="9" state="hidden" r:id="rId1"/>
    <sheet name="CLIENTES" sheetId="19" r:id="rId2"/>
    <sheet name="DADOS" sheetId="10" r:id="rId3"/>
    <sheet name="ORC" sheetId="3" r:id="rId4"/>
    <sheet name="ABC" sheetId="18" r:id="rId5"/>
    <sheet name="Auxiliar_ABC" sheetId="11" state="hidden" r:id="rId6"/>
    <sheet name="Auxiliar_ABC2" sheetId="37" state="hidden" r:id="rId7"/>
    <sheet name="CPU" sheetId="6" r:id="rId8"/>
    <sheet name="COT" sheetId="4" r:id="rId9"/>
    <sheet name="SINAPI" sheetId="1" r:id="rId10"/>
    <sheet name="SETOP" sheetId="22" r:id="rId11"/>
    <sheet name="SICRO" sheetId="23" r:id="rId12"/>
    <sheet name="SUDECAP" sheetId="24" r:id="rId13"/>
    <sheet name="CRO 5 meses" sheetId="30" state="hidden" r:id="rId14"/>
    <sheet name="CRO 6 meses" sheetId="8" r:id="rId15"/>
    <sheet name="CRO 7 meses" sheetId="34" state="hidden" r:id="rId16"/>
    <sheet name="CRO 12 meses" sheetId="33" state="hidden" r:id="rId17"/>
  </sheets>
  <definedNames>
    <definedName name="_xlnm._FilterDatabase" localSheetId="3" hidden="1">ORC!$A$1:$A$443</definedName>
    <definedName name="_xlnm.Print_Area" localSheetId="4">ABC!$A$2:$I$161</definedName>
    <definedName name="_xlnm.Print_Area" localSheetId="8">COT!$A$2:$L$34</definedName>
    <definedName name="_xlnm.Print_Area" localSheetId="7">CPU!$A$2:$M$36</definedName>
    <definedName name="_xlnm.Print_Area" localSheetId="16">'CRO 12 meses'!$A$2:$AB$85</definedName>
    <definedName name="_xlnm.Print_Area" localSheetId="13">'CRO 5 meses'!$A$2:$M$84</definedName>
    <definedName name="_xlnm.Print_Area" localSheetId="14">'CRO 6 meses'!$A$2:$N$85</definedName>
    <definedName name="_xlnm.Print_Area" localSheetId="15">'CRO 7 meses'!$A$2:$Z$84</definedName>
    <definedName name="_xlnm.Print_Area" localSheetId="3">ORC!$A$11:$N$421</definedName>
    <definedName name="CLIENTES">OFFSET(CLIENTES!$B$1,0,0,COUNTA(CLIENTES!$B:$B),1)</definedName>
    <definedName name="DADOS_COMPOSICAO">CPU!$A:$M</definedName>
    <definedName name="DADOS_COTACAO">COT!$A:$L</definedName>
    <definedName name="DADOS_SETOP">SETOP!$A:$D</definedName>
    <definedName name="DADOS_SICRO">SICRO!$A:$D</definedName>
    <definedName name="DADOS_SINAPI">SINAPI!$A:$D</definedName>
    <definedName name="DADOS_SUDECAP">SUDECAP!$A:$D</definedName>
    <definedName name="logo_ABC">INDIRECT("CLIENTES!C"&amp;DADOS!$E$4)</definedName>
    <definedName name="LOGOS">INDIRECT("CLIENTES!C"&amp;DADOS!$E$4)</definedName>
    <definedName name="_xlnm.Print_Titles" localSheetId="4">ABC!$11:$14</definedName>
    <definedName name="_xlnm.Print_Titles" localSheetId="8">COT!$11:$12</definedName>
    <definedName name="_xlnm.Print_Titles" localSheetId="7">CPU!$11:$14</definedName>
    <definedName name="_xlnm.Print_Titles" localSheetId="16">'CRO 12 meses'!$11:$14</definedName>
    <definedName name="_xlnm.Print_Titles" localSheetId="13">'CRO 5 meses'!$11:$14</definedName>
    <definedName name="_xlnm.Print_Titles" localSheetId="14">'CRO 6 meses'!$11:$14</definedName>
    <definedName name="_xlnm.Print_Titles" localSheetId="15">'CRO 7 meses'!$11:$14</definedName>
    <definedName name="_xlnm.Print_Titles" localSheetId="3">ORC!$20:$23</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6" i="3" l="1"/>
  <c r="F145" i="3"/>
  <c r="F402" i="3" l="1"/>
  <c r="I400" i="3" s="1"/>
  <c r="F396" i="3"/>
  <c r="F398" i="3" s="1"/>
  <c r="I394" i="3" s="1"/>
  <c r="F397" i="3"/>
  <c r="F388" i="3"/>
  <c r="F392" i="3" s="1"/>
  <c r="I386" i="3" s="1"/>
  <c r="I382" i="3"/>
  <c r="I377" i="3"/>
  <c r="I372" i="3"/>
  <c r="I367" i="3"/>
  <c r="F364" i="3"/>
  <c r="F363" i="3"/>
  <c r="F362" i="3"/>
  <c r="F361" i="3"/>
  <c r="F357" i="3"/>
  <c r="I355" i="3" s="1"/>
  <c r="G353" i="3"/>
  <c r="F352" i="3"/>
  <c r="F351" i="3"/>
  <c r="I344" i="3"/>
  <c r="I339" i="3"/>
  <c r="I335" i="3"/>
  <c r="F323" i="3"/>
  <c r="F329" i="3" s="1"/>
  <c r="I327" i="3" s="1"/>
  <c r="I315" i="3"/>
  <c r="I298" i="3"/>
  <c r="F304" i="3"/>
  <c r="I302" i="3" s="1"/>
  <c r="J310" i="3"/>
  <c r="H310" i="3"/>
  <c r="E310" i="3"/>
  <c r="C310" i="3"/>
  <c r="B310" i="3"/>
  <c r="A310" i="3"/>
  <c r="I294" i="3"/>
  <c r="F292" i="3"/>
  <c r="I290" i="3" s="1"/>
  <c r="F283" i="3"/>
  <c r="I279" i="3" s="1"/>
  <c r="F276" i="3"/>
  <c r="I272" i="3" s="1"/>
  <c r="F365" i="3" l="1"/>
  <c r="I359" i="3" s="1"/>
  <c r="F325" i="3"/>
  <c r="I321" i="3" s="1"/>
  <c r="F353" i="3"/>
  <c r="I349" i="3" s="1"/>
  <c r="F287" i="3"/>
  <c r="I285" i="3" s="1"/>
  <c r="F308" i="3"/>
  <c r="F333" i="3"/>
  <c r="I331" i="3" s="1"/>
  <c r="L22" i="6"/>
  <c r="M22" i="6" s="1"/>
  <c r="J22" i="6"/>
  <c r="C22" i="6"/>
  <c r="L21" i="6"/>
  <c r="M21" i="6" s="1"/>
  <c r="J21" i="6"/>
  <c r="C21" i="6"/>
  <c r="J16" i="4"/>
  <c r="I268" i="3"/>
  <c r="I262" i="3"/>
  <c r="I258" i="3"/>
  <c r="I254" i="3"/>
  <c r="F251" i="3"/>
  <c r="I249" i="3" s="1"/>
  <c r="F247" i="3"/>
  <c r="I245" i="3" s="1"/>
  <c r="I241" i="3"/>
  <c r="I236" i="3"/>
  <c r="I232" i="3"/>
  <c r="I228" i="3"/>
  <c r="I224" i="3"/>
  <c r="F220" i="3"/>
  <c r="I218" i="3" s="1"/>
  <c r="I214" i="3"/>
  <c r="I210" i="3"/>
  <c r="I206" i="3"/>
  <c r="I202" i="3"/>
  <c r="I197" i="3"/>
  <c r="I193" i="3"/>
  <c r="I189" i="3"/>
  <c r="I185" i="3"/>
  <c r="G182" i="3"/>
  <c r="F176" i="3"/>
  <c r="I172" i="3" s="1"/>
  <c r="F161" i="3"/>
  <c r="F144" i="3"/>
  <c r="F152" i="3" s="1"/>
  <c r="I138" i="3"/>
  <c r="I134" i="3"/>
  <c r="F124" i="3"/>
  <c r="F113" i="3"/>
  <c r="F112" i="3"/>
  <c r="I104" i="3"/>
  <c r="I100" i="3"/>
  <c r="F97" i="3"/>
  <c r="I94" i="3" s="1"/>
  <c r="F92" i="3"/>
  <c r="F86" i="3"/>
  <c r="I83" i="3" s="1"/>
  <c r="F80" i="3"/>
  <c r="F81" i="3" s="1"/>
  <c r="I77" i="3" s="1"/>
  <c r="I71" i="3"/>
  <c r="F68" i="3"/>
  <c r="I64" i="3" s="1"/>
  <c r="F56" i="3"/>
  <c r="I52" i="3" s="1"/>
  <c r="I47" i="3"/>
  <c r="I43" i="3"/>
  <c r="I38" i="3"/>
  <c r="I34" i="3"/>
  <c r="F30" i="3"/>
  <c r="I25" i="3" s="1"/>
  <c r="F312" i="3" l="1"/>
  <c r="I310" i="3" s="1"/>
  <c r="M310" i="3" s="1"/>
  <c r="I306" i="3"/>
  <c r="M20" i="6"/>
  <c r="F180" i="3"/>
  <c r="F182" i="3" s="1"/>
  <c r="I178" i="3" s="1"/>
  <c r="F111" i="3"/>
  <c r="F115" i="3" s="1"/>
  <c r="F119" i="3" s="1"/>
  <c r="I88" i="3"/>
  <c r="F148" i="3"/>
  <c r="F153" i="3" s="1"/>
  <c r="F155" i="3" s="1"/>
  <c r="F60" i="3"/>
  <c r="I58" i="3" s="1"/>
  <c r="F160" i="3" l="1"/>
  <c r="F162" i="3" s="1"/>
  <c r="I158" i="3" s="1"/>
  <c r="I150" i="3"/>
  <c r="F167" i="3"/>
  <c r="I165" i="3" s="1"/>
  <c r="I109" i="3"/>
  <c r="I142" i="3"/>
  <c r="F123" i="3"/>
  <c r="F125" i="3" s="1"/>
  <c r="I121" i="3" s="1"/>
  <c r="I117" i="3"/>
  <c r="F130" i="3"/>
  <c r="I128" i="3" s="1"/>
  <c r="J377" i="3" l="1"/>
  <c r="M377" i="3" s="1"/>
  <c r="H377" i="3"/>
  <c r="E377" i="3"/>
  <c r="C377" i="3"/>
  <c r="B377" i="3"/>
  <c r="A377" i="3"/>
  <c r="J372" i="3"/>
  <c r="M372" i="3" s="1"/>
  <c r="H372" i="3"/>
  <c r="E372" i="3"/>
  <c r="C372" i="3"/>
  <c r="B372" i="3"/>
  <c r="A372" i="3"/>
  <c r="J367" i="3"/>
  <c r="M367" i="3" s="1"/>
  <c r="H367" i="3"/>
  <c r="E367" i="3"/>
  <c r="C367" i="3"/>
  <c r="B367" i="3"/>
  <c r="A367" i="3"/>
  <c r="J359" i="3"/>
  <c r="M359" i="3" s="1"/>
  <c r="H359" i="3"/>
  <c r="E359" i="3"/>
  <c r="C359" i="3"/>
  <c r="B359" i="3"/>
  <c r="A359" i="3"/>
  <c r="J355" i="3"/>
  <c r="M355" i="3" s="1"/>
  <c r="H355" i="3"/>
  <c r="E355" i="3"/>
  <c r="C355" i="3"/>
  <c r="B355" i="3"/>
  <c r="A355" i="3"/>
  <c r="J349" i="3"/>
  <c r="M349" i="3" s="1"/>
  <c r="H349" i="3"/>
  <c r="E349" i="3"/>
  <c r="C349" i="3"/>
  <c r="B349" i="3"/>
  <c r="A349" i="3"/>
  <c r="J344" i="3"/>
  <c r="M344" i="3" s="1"/>
  <c r="H344" i="3"/>
  <c r="E344" i="3"/>
  <c r="C344" i="3"/>
  <c r="B344" i="3"/>
  <c r="A344" i="3"/>
  <c r="J339" i="3"/>
  <c r="M339" i="3" s="1"/>
  <c r="H339" i="3"/>
  <c r="E339" i="3"/>
  <c r="C339" i="3"/>
  <c r="B339" i="3"/>
  <c r="A339" i="3"/>
  <c r="J335" i="3"/>
  <c r="M335" i="3" s="1"/>
  <c r="H335" i="3"/>
  <c r="E335" i="3"/>
  <c r="C335" i="3"/>
  <c r="B335" i="3"/>
  <c r="A335" i="3"/>
  <c r="J331" i="3"/>
  <c r="M331" i="3" s="1"/>
  <c r="H331" i="3"/>
  <c r="E331" i="3"/>
  <c r="C331" i="3"/>
  <c r="B331" i="3"/>
  <c r="A331" i="3"/>
  <c r="J327" i="3"/>
  <c r="M327" i="3" s="1"/>
  <c r="H327" i="3"/>
  <c r="E327" i="3"/>
  <c r="C327" i="3"/>
  <c r="B327" i="3"/>
  <c r="A327" i="3"/>
  <c r="J321" i="3"/>
  <c r="M321" i="3" s="1"/>
  <c r="H321" i="3"/>
  <c r="E321" i="3"/>
  <c r="C321" i="3"/>
  <c r="B321" i="3"/>
  <c r="A321" i="3"/>
  <c r="C315" i="3"/>
  <c r="B315" i="3"/>
  <c r="A315" i="3"/>
  <c r="J290" i="3"/>
  <c r="M290" i="3" s="1"/>
  <c r="H290" i="3"/>
  <c r="E290" i="3"/>
  <c r="C290" i="3"/>
  <c r="B290" i="3"/>
  <c r="A290" i="3"/>
  <c r="J298" i="3"/>
  <c r="M298" i="3" s="1"/>
  <c r="H298" i="3"/>
  <c r="E298" i="3"/>
  <c r="C298" i="3"/>
  <c r="B298" i="3"/>
  <c r="A298" i="3"/>
  <c r="J294" i="3"/>
  <c r="M294" i="3" s="1"/>
  <c r="H294" i="3"/>
  <c r="E294" i="3"/>
  <c r="C294" i="3"/>
  <c r="B294" i="3"/>
  <c r="A294" i="3"/>
  <c r="J306" i="3"/>
  <c r="M306" i="3" s="1"/>
  <c r="H306" i="3"/>
  <c r="E306" i="3"/>
  <c r="C306" i="3"/>
  <c r="B306" i="3"/>
  <c r="A306" i="3"/>
  <c r="J302" i="3"/>
  <c r="M302" i="3" s="1"/>
  <c r="H302" i="3"/>
  <c r="E302" i="3"/>
  <c r="C302" i="3"/>
  <c r="B302" i="3"/>
  <c r="A302" i="3"/>
  <c r="J285" i="3"/>
  <c r="M285" i="3" s="1"/>
  <c r="H285" i="3"/>
  <c r="E285" i="3"/>
  <c r="C285" i="3"/>
  <c r="B285" i="3"/>
  <c r="A285" i="3"/>
  <c r="J279" i="3"/>
  <c r="M279" i="3" s="1"/>
  <c r="H279" i="3"/>
  <c r="E279" i="3"/>
  <c r="C279" i="3"/>
  <c r="B279" i="3"/>
  <c r="A279" i="3"/>
  <c r="J268" i="3"/>
  <c r="M268" i="3" s="1"/>
  <c r="H268" i="3"/>
  <c r="E268" i="3"/>
  <c r="C268" i="3"/>
  <c r="B268" i="3"/>
  <c r="A268" i="3"/>
  <c r="C272" i="3"/>
  <c r="B272" i="3"/>
  <c r="A272" i="3"/>
  <c r="J382" i="3"/>
  <c r="M382" i="3" s="1"/>
  <c r="H382" i="3"/>
  <c r="E382" i="3"/>
  <c r="C382" i="3"/>
  <c r="B382" i="3"/>
  <c r="A382" i="3"/>
  <c r="J386" i="3"/>
  <c r="M386" i="3" s="1"/>
  <c r="H386" i="3"/>
  <c r="E386" i="3"/>
  <c r="C386" i="3"/>
  <c r="B386" i="3"/>
  <c r="A386" i="3"/>
  <c r="J394" i="3"/>
  <c r="M394" i="3" s="1"/>
  <c r="H394" i="3"/>
  <c r="E394" i="3"/>
  <c r="C394" i="3"/>
  <c r="B394" i="3"/>
  <c r="A394" i="3"/>
  <c r="J400" i="3"/>
  <c r="M400" i="3" s="1"/>
  <c r="H400" i="3"/>
  <c r="E400" i="3"/>
  <c r="C400" i="3"/>
  <c r="B400" i="3"/>
  <c r="A400" i="3"/>
  <c r="J262" i="3"/>
  <c r="M262" i="3" s="1"/>
  <c r="H262" i="3"/>
  <c r="E262" i="3"/>
  <c r="C262" i="3"/>
  <c r="B262" i="3"/>
  <c r="A262" i="3"/>
  <c r="J258" i="3"/>
  <c r="M258" i="3" s="1"/>
  <c r="H258" i="3"/>
  <c r="E258" i="3"/>
  <c r="C258" i="3"/>
  <c r="B258" i="3"/>
  <c r="A258" i="3"/>
  <c r="J254" i="3"/>
  <c r="M254" i="3" s="1"/>
  <c r="H254" i="3"/>
  <c r="E254" i="3"/>
  <c r="C254" i="3"/>
  <c r="B254" i="3"/>
  <c r="A254" i="3"/>
  <c r="J249" i="3"/>
  <c r="M249" i="3" s="1"/>
  <c r="H249" i="3"/>
  <c r="E249" i="3"/>
  <c r="C249" i="3"/>
  <c r="B249" i="3"/>
  <c r="A249" i="3"/>
  <c r="J245" i="3"/>
  <c r="M245" i="3" s="1"/>
  <c r="H245" i="3"/>
  <c r="E245" i="3"/>
  <c r="C245" i="3"/>
  <c r="B245" i="3"/>
  <c r="A245" i="3"/>
  <c r="J241" i="3"/>
  <c r="M241" i="3" s="1"/>
  <c r="H241" i="3"/>
  <c r="E241" i="3"/>
  <c r="C241" i="3"/>
  <c r="B241" i="3"/>
  <c r="A241" i="3"/>
  <c r="J236" i="3"/>
  <c r="M236" i="3" s="1"/>
  <c r="H236" i="3"/>
  <c r="E236" i="3"/>
  <c r="C236" i="3"/>
  <c r="B236" i="3"/>
  <c r="A236" i="3"/>
  <c r="J232" i="3"/>
  <c r="M232" i="3" s="1"/>
  <c r="H232" i="3"/>
  <c r="E232" i="3"/>
  <c r="C232" i="3"/>
  <c r="B232" i="3"/>
  <c r="A232" i="3"/>
  <c r="J228" i="3"/>
  <c r="M228" i="3" s="1"/>
  <c r="H228" i="3"/>
  <c r="E228" i="3"/>
  <c r="C228" i="3"/>
  <c r="B228" i="3"/>
  <c r="A228" i="3"/>
  <c r="J224" i="3"/>
  <c r="H224" i="3"/>
  <c r="E224" i="3"/>
  <c r="C224" i="3"/>
  <c r="B224" i="3"/>
  <c r="A224" i="3"/>
  <c r="J206" i="3"/>
  <c r="M206" i="3" s="1"/>
  <c r="H206" i="3"/>
  <c r="E206" i="3"/>
  <c r="C206" i="3"/>
  <c r="B206" i="3"/>
  <c r="A206" i="3"/>
  <c r="J218" i="3"/>
  <c r="M218" i="3" s="1"/>
  <c r="H218" i="3"/>
  <c r="E218" i="3"/>
  <c r="C218" i="3"/>
  <c r="B218" i="3"/>
  <c r="A218" i="3"/>
  <c r="J214" i="3"/>
  <c r="M214" i="3" s="1"/>
  <c r="H214" i="3"/>
  <c r="E214" i="3"/>
  <c r="C214" i="3"/>
  <c r="B214" i="3"/>
  <c r="A214" i="3"/>
  <c r="J210" i="3"/>
  <c r="M210" i="3" s="1"/>
  <c r="H210" i="3"/>
  <c r="E210" i="3"/>
  <c r="C210" i="3"/>
  <c r="B210" i="3"/>
  <c r="A210" i="3"/>
  <c r="J202" i="3"/>
  <c r="M202" i="3" s="1"/>
  <c r="H202" i="3"/>
  <c r="E202" i="3"/>
  <c r="C202" i="3"/>
  <c r="B202" i="3"/>
  <c r="A202" i="3"/>
  <c r="J189" i="3"/>
  <c r="M189" i="3" s="1"/>
  <c r="H189" i="3"/>
  <c r="E189" i="3"/>
  <c r="C189" i="3"/>
  <c r="B189" i="3"/>
  <c r="A189" i="3"/>
  <c r="J185" i="3"/>
  <c r="M185" i="3" s="1"/>
  <c r="H185" i="3"/>
  <c r="E185" i="3"/>
  <c r="C185" i="3"/>
  <c r="B185" i="3"/>
  <c r="A185" i="3"/>
  <c r="J197" i="3"/>
  <c r="M197" i="3" s="1"/>
  <c r="H197" i="3"/>
  <c r="E197" i="3"/>
  <c r="C197" i="3"/>
  <c r="B197" i="3"/>
  <c r="A197" i="3"/>
  <c r="J193" i="3"/>
  <c r="M193" i="3" s="1"/>
  <c r="H193" i="3"/>
  <c r="E193" i="3"/>
  <c r="C193" i="3"/>
  <c r="B193" i="3"/>
  <c r="A193" i="3"/>
  <c r="J172" i="3"/>
  <c r="M172" i="3" s="1"/>
  <c r="H172" i="3"/>
  <c r="E172" i="3"/>
  <c r="C172" i="3"/>
  <c r="B172" i="3"/>
  <c r="A172" i="3"/>
  <c r="J178" i="3"/>
  <c r="M178" i="3" s="1"/>
  <c r="H178" i="3"/>
  <c r="E178" i="3"/>
  <c r="C178" i="3"/>
  <c r="B178" i="3"/>
  <c r="A178" i="3"/>
  <c r="J165" i="3"/>
  <c r="M165" i="3" s="1"/>
  <c r="H165" i="3"/>
  <c r="E165" i="3"/>
  <c r="C165" i="3"/>
  <c r="B165" i="3"/>
  <c r="A165" i="3"/>
  <c r="J158" i="3"/>
  <c r="M158" i="3" s="1"/>
  <c r="H158" i="3"/>
  <c r="E158" i="3"/>
  <c r="C158" i="3"/>
  <c r="B158" i="3"/>
  <c r="A158" i="3"/>
  <c r="J134" i="3"/>
  <c r="M134" i="3" s="1"/>
  <c r="H134" i="3"/>
  <c r="E134" i="3"/>
  <c r="C134" i="3"/>
  <c r="B134" i="3"/>
  <c r="A134" i="3"/>
  <c r="J138" i="3"/>
  <c r="M138" i="3" s="1"/>
  <c r="H138" i="3"/>
  <c r="E138" i="3"/>
  <c r="C138" i="3"/>
  <c r="B138" i="3"/>
  <c r="A138" i="3"/>
  <c r="J142" i="3"/>
  <c r="M142" i="3" s="1"/>
  <c r="H142" i="3"/>
  <c r="E142" i="3"/>
  <c r="C142" i="3"/>
  <c r="B142" i="3"/>
  <c r="A142" i="3"/>
  <c r="J150" i="3"/>
  <c r="M150" i="3" s="1"/>
  <c r="H150" i="3"/>
  <c r="E150" i="3"/>
  <c r="C150" i="3"/>
  <c r="B150" i="3"/>
  <c r="A150" i="3"/>
  <c r="J128" i="3"/>
  <c r="M128" i="3" s="1"/>
  <c r="H128" i="3"/>
  <c r="E128" i="3"/>
  <c r="C128" i="3"/>
  <c r="B128" i="3"/>
  <c r="A128" i="3"/>
  <c r="J121" i="3"/>
  <c r="M121" i="3" s="1"/>
  <c r="H121" i="3"/>
  <c r="E121" i="3"/>
  <c r="C121" i="3"/>
  <c r="B121" i="3"/>
  <c r="A121" i="3"/>
  <c r="J117" i="3"/>
  <c r="M117" i="3" s="1"/>
  <c r="H117" i="3"/>
  <c r="E117" i="3"/>
  <c r="C117" i="3"/>
  <c r="B117" i="3"/>
  <c r="A117" i="3"/>
  <c r="J109" i="3"/>
  <c r="M109" i="3" s="1"/>
  <c r="H109" i="3"/>
  <c r="E109" i="3"/>
  <c r="C109" i="3"/>
  <c r="B109" i="3"/>
  <c r="A109" i="3"/>
  <c r="J104" i="3"/>
  <c r="M104" i="3" s="1"/>
  <c r="H104" i="3"/>
  <c r="E104" i="3"/>
  <c r="C104" i="3"/>
  <c r="B104" i="3"/>
  <c r="A104" i="3"/>
  <c r="J100" i="3"/>
  <c r="M100" i="3" s="1"/>
  <c r="H100" i="3"/>
  <c r="E100" i="3"/>
  <c r="C100" i="3"/>
  <c r="B100" i="3"/>
  <c r="A100" i="3"/>
  <c r="J77" i="3"/>
  <c r="M77" i="3" s="1"/>
  <c r="H77" i="3"/>
  <c r="E77" i="3"/>
  <c r="C77" i="3"/>
  <c r="B77" i="3"/>
  <c r="A77" i="3"/>
  <c r="J83" i="3"/>
  <c r="M83" i="3" s="1"/>
  <c r="H83" i="3"/>
  <c r="E83" i="3"/>
  <c r="C83" i="3"/>
  <c r="B83" i="3"/>
  <c r="A83" i="3"/>
  <c r="J88" i="3"/>
  <c r="M88" i="3" s="1"/>
  <c r="H88" i="3"/>
  <c r="E88" i="3"/>
  <c r="C88" i="3"/>
  <c r="B88" i="3"/>
  <c r="A88" i="3"/>
  <c r="J94" i="3"/>
  <c r="M94" i="3" s="1"/>
  <c r="H94" i="3"/>
  <c r="E94" i="3"/>
  <c r="C94" i="3"/>
  <c r="B94" i="3"/>
  <c r="A94" i="3"/>
  <c r="J71" i="3"/>
  <c r="M71" i="3" s="1"/>
  <c r="H71" i="3"/>
  <c r="E71" i="3"/>
  <c r="C71" i="3"/>
  <c r="B71" i="3"/>
  <c r="A71" i="3"/>
  <c r="J64" i="3"/>
  <c r="M64" i="3" s="1"/>
  <c r="H64" i="3"/>
  <c r="E64" i="3"/>
  <c r="C64" i="3"/>
  <c r="B64" i="3"/>
  <c r="A64" i="3"/>
  <c r="J58" i="3"/>
  <c r="M58" i="3" s="1"/>
  <c r="H58" i="3"/>
  <c r="E58" i="3"/>
  <c r="C58" i="3"/>
  <c r="B58" i="3"/>
  <c r="A58" i="3"/>
  <c r="J52" i="3"/>
  <c r="M52" i="3" s="1"/>
  <c r="H52" i="3"/>
  <c r="E52" i="3"/>
  <c r="C52" i="3"/>
  <c r="B52" i="3"/>
  <c r="A52" i="3"/>
  <c r="J43" i="3"/>
  <c r="M43" i="3" s="1"/>
  <c r="H43" i="3"/>
  <c r="E43" i="3"/>
  <c r="C43" i="3"/>
  <c r="B43" i="3"/>
  <c r="A43" i="3"/>
  <c r="J47" i="3"/>
  <c r="M47" i="3" s="1"/>
  <c r="H47" i="3"/>
  <c r="E47" i="3"/>
  <c r="C47" i="3"/>
  <c r="B47" i="3"/>
  <c r="A47" i="3"/>
  <c r="J34" i="3"/>
  <c r="M34" i="3" s="1"/>
  <c r="H34" i="3"/>
  <c r="E34" i="3"/>
  <c r="C34" i="3"/>
  <c r="B34" i="3"/>
  <c r="A34" i="3"/>
  <c r="J38" i="3"/>
  <c r="M38" i="3" s="1"/>
  <c r="H38" i="3"/>
  <c r="E38" i="3"/>
  <c r="C38" i="3"/>
  <c r="B38" i="3"/>
  <c r="A38" i="3"/>
  <c r="J25" i="3"/>
  <c r="M25" i="3" s="1"/>
  <c r="H25" i="3"/>
  <c r="E25" i="3"/>
  <c r="C25" i="3"/>
  <c r="B25" i="3"/>
  <c r="A25" i="3"/>
  <c r="M224" i="3" l="1"/>
  <c r="J6" i="3"/>
  <c r="M6" i="3" s="1"/>
  <c r="D2" i="10" l="1"/>
  <c r="B15" i="6" l="1"/>
  <c r="M21" i="33" l="1"/>
  <c r="L23" i="4" l="1"/>
  <c r="L22" i="4"/>
  <c r="L21" i="4"/>
  <c r="L19" i="4" l="1"/>
  <c r="Z74" i="33"/>
  <c r="Y74" i="33"/>
  <c r="X74" i="33"/>
  <c r="W74" i="33"/>
  <c r="V74" i="33"/>
  <c r="U74" i="33"/>
  <c r="L74" i="33"/>
  <c r="K74" i="33"/>
  <c r="J74" i="33"/>
  <c r="I74" i="33"/>
  <c r="H74" i="33"/>
  <c r="G74" i="33"/>
  <c r="M73" i="33"/>
  <c r="AA73" i="33" s="1"/>
  <c r="Z72" i="33"/>
  <c r="Y72" i="33"/>
  <c r="X72" i="33"/>
  <c r="W72" i="33"/>
  <c r="V72" i="33"/>
  <c r="U72" i="33"/>
  <c r="L72" i="33"/>
  <c r="K72" i="33"/>
  <c r="J72" i="33"/>
  <c r="I72" i="33"/>
  <c r="H72" i="33"/>
  <c r="G72" i="33"/>
  <c r="M71" i="33"/>
  <c r="AA71" i="33" s="1"/>
  <c r="Z70" i="33"/>
  <c r="Y70" i="33"/>
  <c r="X70" i="33"/>
  <c r="W70" i="33"/>
  <c r="V70" i="33"/>
  <c r="U70" i="33"/>
  <c r="L70" i="33"/>
  <c r="K70" i="33"/>
  <c r="J70" i="33"/>
  <c r="I70" i="33"/>
  <c r="H70" i="33"/>
  <c r="G70" i="33"/>
  <c r="M69" i="33"/>
  <c r="AA69" i="33" s="1"/>
  <c r="Z68" i="33"/>
  <c r="Y68" i="33"/>
  <c r="X68" i="33"/>
  <c r="W68" i="33"/>
  <c r="V68" i="33"/>
  <c r="U68" i="33"/>
  <c r="L68" i="33"/>
  <c r="K68" i="33"/>
  <c r="J68" i="33"/>
  <c r="I68" i="33"/>
  <c r="H68" i="33"/>
  <c r="G68" i="33"/>
  <c r="M67" i="33"/>
  <c r="AA67" i="33" s="1"/>
  <c r="Z66" i="33"/>
  <c r="Y66" i="33"/>
  <c r="X66" i="33"/>
  <c r="W66" i="33"/>
  <c r="V66" i="33"/>
  <c r="U66" i="33"/>
  <c r="L66" i="33"/>
  <c r="K66" i="33"/>
  <c r="J66" i="33"/>
  <c r="I66" i="33"/>
  <c r="H66" i="33"/>
  <c r="G66" i="33"/>
  <c r="M65" i="33"/>
  <c r="AA65" i="33" s="1"/>
  <c r="Z64" i="33"/>
  <c r="Y64" i="33"/>
  <c r="X64" i="33"/>
  <c r="W64" i="33"/>
  <c r="V64" i="33"/>
  <c r="U64" i="33"/>
  <c r="L64" i="33"/>
  <c r="K64" i="33"/>
  <c r="J64" i="33"/>
  <c r="I64" i="33"/>
  <c r="H64" i="33"/>
  <c r="G64" i="33"/>
  <c r="M63" i="33"/>
  <c r="AA63" i="33" s="1"/>
  <c r="Z62" i="33"/>
  <c r="Y62" i="33"/>
  <c r="X62" i="33"/>
  <c r="W62" i="33"/>
  <c r="V62" i="33"/>
  <c r="U62" i="33"/>
  <c r="L62" i="33"/>
  <c r="K62" i="33"/>
  <c r="J62" i="33"/>
  <c r="I62" i="33"/>
  <c r="H62" i="33"/>
  <c r="G62" i="33"/>
  <c r="M61" i="33"/>
  <c r="AA61" i="33" s="1"/>
  <c r="W74" i="34"/>
  <c r="U74" i="34"/>
  <c r="S74" i="34"/>
  <c r="J74" i="34"/>
  <c r="I74" i="34"/>
  <c r="H74" i="34"/>
  <c r="G74" i="34"/>
  <c r="K73" i="34"/>
  <c r="Y73" i="34" s="1"/>
  <c r="W72" i="34"/>
  <c r="U72" i="34"/>
  <c r="S72" i="34"/>
  <c r="J72" i="34"/>
  <c r="I72" i="34"/>
  <c r="H72" i="34"/>
  <c r="G72" i="34"/>
  <c r="K71" i="34"/>
  <c r="Y71" i="34" s="1"/>
  <c r="W70" i="34"/>
  <c r="U70" i="34"/>
  <c r="S70" i="34"/>
  <c r="J70" i="34"/>
  <c r="I70" i="34"/>
  <c r="H70" i="34"/>
  <c r="G70" i="34"/>
  <c r="K69" i="34"/>
  <c r="Y69" i="34" s="1"/>
  <c r="W68" i="34"/>
  <c r="U68" i="34"/>
  <c r="S68" i="34"/>
  <c r="J68" i="34"/>
  <c r="I68" i="34"/>
  <c r="H68" i="34"/>
  <c r="G68" i="34"/>
  <c r="K67" i="34"/>
  <c r="Y67" i="34" s="1"/>
  <c r="W66" i="34"/>
  <c r="U66" i="34"/>
  <c r="S66" i="34"/>
  <c r="J66" i="34"/>
  <c r="I66" i="34"/>
  <c r="H66" i="34"/>
  <c r="G66" i="34"/>
  <c r="K65" i="34"/>
  <c r="Y65" i="34" s="1"/>
  <c r="W64" i="34"/>
  <c r="U64" i="34"/>
  <c r="S64" i="34"/>
  <c r="J64" i="34"/>
  <c r="I64" i="34"/>
  <c r="H64" i="34"/>
  <c r="G64" i="34"/>
  <c r="K63" i="34"/>
  <c r="Y63" i="34" s="1"/>
  <c r="W62" i="34"/>
  <c r="U62" i="34"/>
  <c r="S62" i="34"/>
  <c r="J62" i="34"/>
  <c r="I62" i="34"/>
  <c r="H62" i="34"/>
  <c r="G62" i="34"/>
  <c r="K61" i="34"/>
  <c r="Y61" i="34" s="1"/>
  <c r="L74" i="8"/>
  <c r="K74" i="8"/>
  <c r="J74" i="8"/>
  <c r="I74" i="8"/>
  <c r="H74" i="8"/>
  <c r="G74" i="8"/>
  <c r="M73" i="8"/>
  <c r="L72" i="8"/>
  <c r="K72" i="8"/>
  <c r="J72" i="8"/>
  <c r="I72" i="8"/>
  <c r="H72" i="8"/>
  <c r="G72" i="8"/>
  <c r="M71" i="8"/>
  <c r="L70" i="8"/>
  <c r="K70" i="8"/>
  <c r="J70" i="8"/>
  <c r="I70" i="8"/>
  <c r="H70" i="8"/>
  <c r="G70" i="8"/>
  <c r="M69" i="8"/>
  <c r="L68" i="8"/>
  <c r="K68" i="8"/>
  <c r="J68" i="8"/>
  <c r="I68" i="8"/>
  <c r="H68" i="8"/>
  <c r="G68" i="8"/>
  <c r="M67" i="8"/>
  <c r="L66" i="8"/>
  <c r="K66" i="8"/>
  <c r="J66" i="8"/>
  <c r="I66" i="8"/>
  <c r="H66" i="8"/>
  <c r="G66" i="8"/>
  <c r="M65" i="8"/>
  <c r="L64" i="8"/>
  <c r="K64" i="8"/>
  <c r="J64" i="8"/>
  <c r="I64" i="8"/>
  <c r="H64" i="8"/>
  <c r="G64" i="8"/>
  <c r="M63" i="8"/>
  <c r="L62" i="8"/>
  <c r="K62" i="8"/>
  <c r="J62" i="8"/>
  <c r="I62" i="8"/>
  <c r="H62" i="8"/>
  <c r="G62" i="8"/>
  <c r="M61" i="8"/>
  <c r="K74" i="30"/>
  <c r="J74" i="30"/>
  <c r="I74" i="30"/>
  <c r="H74" i="30"/>
  <c r="G74" i="30"/>
  <c r="L73" i="30"/>
  <c r="K72" i="30"/>
  <c r="J72" i="30"/>
  <c r="I72" i="30"/>
  <c r="H72" i="30"/>
  <c r="G72" i="30"/>
  <c r="L71" i="30"/>
  <c r="K70" i="30"/>
  <c r="J70" i="30"/>
  <c r="I70" i="30"/>
  <c r="H70" i="30"/>
  <c r="G70" i="30"/>
  <c r="L69" i="30"/>
  <c r="K68" i="30"/>
  <c r="J68" i="30"/>
  <c r="I68" i="30"/>
  <c r="H68" i="30"/>
  <c r="G68" i="30"/>
  <c r="L67" i="30"/>
  <c r="K66" i="30"/>
  <c r="J66" i="30"/>
  <c r="I66" i="30"/>
  <c r="H66" i="30"/>
  <c r="G66" i="30"/>
  <c r="L65" i="30"/>
  <c r="K64" i="30"/>
  <c r="J64" i="30"/>
  <c r="I64" i="30"/>
  <c r="H64" i="30"/>
  <c r="G64" i="30"/>
  <c r="L63" i="30"/>
  <c r="K62" i="30"/>
  <c r="J62" i="30"/>
  <c r="I62" i="30"/>
  <c r="H62" i="30"/>
  <c r="G62" i="30"/>
  <c r="L61" i="30"/>
  <c r="L31" i="30" l="1"/>
  <c r="E6" i="3" l="1"/>
  <c r="H6" i="3"/>
  <c r="S84" i="34" l="1"/>
  <c r="S83" i="34"/>
  <c r="W60" i="34"/>
  <c r="U60" i="34"/>
  <c r="S60" i="34"/>
  <c r="W58" i="34"/>
  <c r="U58" i="34"/>
  <c r="S58" i="34"/>
  <c r="W56" i="34"/>
  <c r="U56" i="34"/>
  <c r="S56" i="34"/>
  <c r="W54" i="34"/>
  <c r="U54" i="34"/>
  <c r="S54" i="34"/>
  <c r="W52" i="34"/>
  <c r="U52" i="34"/>
  <c r="S52" i="34"/>
  <c r="W50" i="34"/>
  <c r="U50" i="34"/>
  <c r="S50" i="34"/>
  <c r="W48" i="34"/>
  <c r="U48" i="34"/>
  <c r="S48" i="34"/>
  <c r="W46" i="34"/>
  <c r="U46" i="34"/>
  <c r="S46" i="34"/>
  <c r="W44" i="34"/>
  <c r="U44" i="34"/>
  <c r="S44" i="34"/>
  <c r="W42" i="34"/>
  <c r="U42" i="34"/>
  <c r="S42" i="34"/>
  <c r="W38" i="34"/>
  <c r="U38" i="34"/>
  <c r="S38" i="34"/>
  <c r="W36" i="34"/>
  <c r="U36" i="34"/>
  <c r="S36" i="34"/>
  <c r="W34" i="34"/>
  <c r="U34" i="34"/>
  <c r="S34" i="34"/>
  <c r="W32" i="34"/>
  <c r="U32" i="34"/>
  <c r="S32" i="34"/>
  <c r="W30" i="34"/>
  <c r="U30" i="34"/>
  <c r="S30" i="34"/>
  <c r="W28" i="34"/>
  <c r="U28" i="34"/>
  <c r="S28" i="34"/>
  <c r="W26" i="34"/>
  <c r="U26" i="34"/>
  <c r="S26" i="34"/>
  <c r="U24" i="34"/>
  <c r="S24" i="34"/>
  <c r="W20" i="34"/>
  <c r="W18" i="34"/>
  <c r="Z9" i="34"/>
  <c r="Z8" i="34"/>
  <c r="Y5" i="34"/>
  <c r="Z3" i="34"/>
  <c r="Z2" i="34"/>
  <c r="M5" i="34"/>
  <c r="M11" i="34" s="1"/>
  <c r="K59" i="34"/>
  <c r="Y59" i="34" s="1"/>
  <c r="K57" i="34"/>
  <c r="Y57" i="34" s="1"/>
  <c r="K55" i="34"/>
  <c r="Y55" i="34" s="1"/>
  <c r="K53" i="34"/>
  <c r="Y53" i="34" s="1"/>
  <c r="K51" i="34"/>
  <c r="Y51" i="34" s="1"/>
  <c r="K49" i="34"/>
  <c r="Y49" i="34" s="1"/>
  <c r="K47" i="34"/>
  <c r="Y47" i="34" s="1"/>
  <c r="K45" i="34"/>
  <c r="Y45" i="34" s="1"/>
  <c r="K43" i="34"/>
  <c r="Y43" i="34" s="1"/>
  <c r="K41" i="34"/>
  <c r="Y41" i="34" s="1"/>
  <c r="K39" i="34"/>
  <c r="Y39" i="34" s="1"/>
  <c r="K37" i="34"/>
  <c r="Y37" i="34" s="1"/>
  <c r="K35" i="34"/>
  <c r="Y35" i="34" s="1"/>
  <c r="K33" i="34"/>
  <c r="Y33" i="34" s="1"/>
  <c r="K31" i="34"/>
  <c r="Y31" i="34" s="1"/>
  <c r="K29" i="34"/>
  <c r="Y29" i="34" s="1"/>
  <c r="K27" i="34"/>
  <c r="Y27" i="34" s="1"/>
  <c r="K25" i="34"/>
  <c r="Y25" i="34" s="1"/>
  <c r="K23" i="34"/>
  <c r="Y23" i="34" s="1"/>
  <c r="K21" i="34"/>
  <c r="Y21" i="34" s="1"/>
  <c r="K19" i="34"/>
  <c r="Y19" i="34" s="1"/>
  <c r="K17" i="34"/>
  <c r="Y17" i="34" s="1"/>
  <c r="K15" i="34"/>
  <c r="Y15" i="34" s="1"/>
  <c r="W40" i="34"/>
  <c r="U40" i="34"/>
  <c r="S40" i="34"/>
  <c r="G84" i="34"/>
  <c r="G83" i="34"/>
  <c r="J60" i="34"/>
  <c r="I60" i="34"/>
  <c r="H60" i="34"/>
  <c r="G60" i="34"/>
  <c r="J58" i="34"/>
  <c r="I58" i="34"/>
  <c r="H58" i="34"/>
  <c r="G58" i="34"/>
  <c r="J56" i="34"/>
  <c r="I56" i="34"/>
  <c r="H56" i="34"/>
  <c r="G56" i="34"/>
  <c r="J54" i="34"/>
  <c r="I54" i="34"/>
  <c r="H54" i="34"/>
  <c r="G54" i="34"/>
  <c r="J52" i="34"/>
  <c r="I52" i="34"/>
  <c r="H52" i="34"/>
  <c r="G52" i="34"/>
  <c r="J50" i="34"/>
  <c r="I50" i="34"/>
  <c r="H50" i="34"/>
  <c r="G50" i="34"/>
  <c r="J48" i="34"/>
  <c r="I48" i="34"/>
  <c r="H48" i="34"/>
  <c r="G48" i="34"/>
  <c r="J46" i="34"/>
  <c r="I46" i="34"/>
  <c r="H46" i="34"/>
  <c r="G46" i="34"/>
  <c r="J44" i="34"/>
  <c r="I44" i="34"/>
  <c r="H44" i="34"/>
  <c r="G44" i="34"/>
  <c r="J42" i="34"/>
  <c r="I42" i="34"/>
  <c r="H42" i="34"/>
  <c r="G42" i="34"/>
  <c r="J40" i="34"/>
  <c r="I40" i="34"/>
  <c r="H40" i="34"/>
  <c r="G40" i="34"/>
  <c r="J38" i="34"/>
  <c r="I38" i="34"/>
  <c r="H38" i="34"/>
  <c r="G38" i="34"/>
  <c r="J36" i="34"/>
  <c r="I36" i="34"/>
  <c r="H36" i="34"/>
  <c r="G36" i="34"/>
  <c r="J34" i="34"/>
  <c r="I34" i="34"/>
  <c r="H34" i="34"/>
  <c r="G34" i="34"/>
  <c r="J32" i="34"/>
  <c r="I32" i="34"/>
  <c r="H32" i="34"/>
  <c r="G32" i="34"/>
  <c r="J30" i="34"/>
  <c r="I30" i="34"/>
  <c r="H30" i="34"/>
  <c r="G30" i="34"/>
  <c r="J28" i="34"/>
  <c r="I28" i="34"/>
  <c r="H28" i="34"/>
  <c r="G28" i="34"/>
  <c r="J26" i="34"/>
  <c r="I26" i="34"/>
  <c r="H26" i="34"/>
  <c r="G26" i="34"/>
  <c r="I24" i="34"/>
  <c r="H24" i="34"/>
  <c r="G24" i="34"/>
  <c r="G18" i="34"/>
  <c r="L9" i="34"/>
  <c r="L8" i="34"/>
  <c r="K5" i="34"/>
  <c r="A5" i="34"/>
  <c r="A11" i="34" s="1"/>
  <c r="L3" i="34"/>
  <c r="L2" i="34"/>
  <c r="U85" i="33"/>
  <c r="U84" i="33"/>
  <c r="M59" i="33"/>
  <c r="AA59" i="33" s="1"/>
  <c r="M57" i="33"/>
  <c r="AA57" i="33" s="1"/>
  <c r="M55" i="33"/>
  <c r="AA55" i="33" s="1"/>
  <c r="M53" i="33"/>
  <c r="AA53" i="33" s="1"/>
  <c r="M51" i="33"/>
  <c r="AA51" i="33" s="1"/>
  <c r="M49" i="33"/>
  <c r="AA49" i="33" s="1"/>
  <c r="M47" i="33"/>
  <c r="AA47" i="33" s="1"/>
  <c r="M45" i="33"/>
  <c r="AA45" i="33" s="1"/>
  <c r="M43" i="33"/>
  <c r="AA43" i="33" s="1"/>
  <c r="M41" i="33"/>
  <c r="AA41" i="33" s="1"/>
  <c r="M39" i="33"/>
  <c r="AA39" i="33" s="1"/>
  <c r="M37" i="33"/>
  <c r="AA37" i="33" s="1"/>
  <c r="M35" i="33"/>
  <c r="AA35" i="33" s="1"/>
  <c r="M33" i="33"/>
  <c r="AA33" i="33" s="1"/>
  <c r="M31" i="33"/>
  <c r="AA31" i="33" s="1"/>
  <c r="M29" i="33"/>
  <c r="AA29" i="33" s="1"/>
  <c r="M27" i="33"/>
  <c r="AA27" i="33" s="1"/>
  <c r="M25" i="33"/>
  <c r="AA25" i="33" s="1"/>
  <c r="M23" i="33"/>
  <c r="AA23" i="33" s="1"/>
  <c r="AA21" i="33"/>
  <c r="M19" i="33"/>
  <c r="AA19" i="33" s="1"/>
  <c r="M17" i="33"/>
  <c r="AA17" i="33" s="1"/>
  <c r="M15" i="33"/>
  <c r="AA15" i="33" s="1"/>
  <c r="A5" i="33"/>
  <c r="O5" i="33"/>
  <c r="O11" i="33" s="1"/>
  <c r="AB3" i="33"/>
  <c r="AB2" i="33"/>
  <c r="N2" i="33"/>
  <c r="N3" i="33"/>
  <c r="AA5" i="33"/>
  <c r="M5" i="33"/>
  <c r="AB9" i="33"/>
  <c r="N9" i="33"/>
  <c r="N8" i="33"/>
  <c r="AB8" i="33"/>
  <c r="Z60" i="33"/>
  <c r="Y60" i="33"/>
  <c r="X60" i="33"/>
  <c r="W60" i="33"/>
  <c r="V60" i="33"/>
  <c r="U60" i="33"/>
  <c r="Z58" i="33"/>
  <c r="Y58" i="33"/>
  <c r="X58" i="33"/>
  <c r="W58" i="33"/>
  <c r="V58" i="33"/>
  <c r="U58" i="33"/>
  <c r="Z56" i="33"/>
  <c r="Y56" i="33"/>
  <c r="X56" i="33"/>
  <c r="W56" i="33"/>
  <c r="V56" i="33"/>
  <c r="U56" i="33"/>
  <c r="Z54" i="33"/>
  <c r="Y54" i="33"/>
  <c r="X54" i="33"/>
  <c r="W54" i="33"/>
  <c r="V54" i="33"/>
  <c r="U54" i="33"/>
  <c r="Z52" i="33"/>
  <c r="Y52" i="33"/>
  <c r="X52" i="33"/>
  <c r="W52" i="33"/>
  <c r="V52" i="33"/>
  <c r="U52" i="33"/>
  <c r="Z50" i="33"/>
  <c r="Y50" i="33"/>
  <c r="X50" i="33"/>
  <c r="W50" i="33"/>
  <c r="V50" i="33"/>
  <c r="U50" i="33"/>
  <c r="Z48" i="33"/>
  <c r="Y48" i="33"/>
  <c r="X48" i="33"/>
  <c r="W48" i="33"/>
  <c r="V48" i="33"/>
  <c r="U48" i="33"/>
  <c r="Z46" i="33"/>
  <c r="Y46" i="33"/>
  <c r="X46" i="33"/>
  <c r="W46" i="33"/>
  <c r="V46" i="33"/>
  <c r="U46" i="33"/>
  <c r="Z44" i="33"/>
  <c r="Y44" i="33"/>
  <c r="X44" i="33"/>
  <c r="W44" i="33"/>
  <c r="V44" i="33"/>
  <c r="U44" i="33"/>
  <c r="Z42" i="33"/>
  <c r="Y42" i="33"/>
  <c r="X42" i="33"/>
  <c r="W42" i="33"/>
  <c r="V42" i="33"/>
  <c r="U42" i="33"/>
  <c r="Z40" i="33"/>
  <c r="Y40" i="33"/>
  <c r="X40" i="33"/>
  <c r="W40" i="33"/>
  <c r="V40" i="33"/>
  <c r="U40" i="33"/>
  <c r="Z38" i="33"/>
  <c r="Y38" i="33"/>
  <c r="X38" i="33"/>
  <c r="W38" i="33"/>
  <c r="V38" i="33"/>
  <c r="U38" i="33"/>
  <c r="Z36" i="33"/>
  <c r="Y36" i="33"/>
  <c r="X36" i="33"/>
  <c r="W36" i="33"/>
  <c r="V36" i="33"/>
  <c r="U36" i="33"/>
  <c r="Z34" i="33"/>
  <c r="Y34" i="33"/>
  <c r="X34" i="33"/>
  <c r="W34" i="33"/>
  <c r="V34" i="33"/>
  <c r="U34" i="33"/>
  <c r="Z32" i="33"/>
  <c r="Y32" i="33"/>
  <c r="X32" i="33"/>
  <c r="W32" i="33"/>
  <c r="V32" i="33"/>
  <c r="U32" i="33"/>
  <c r="Z30" i="33"/>
  <c r="Y30" i="33"/>
  <c r="X30" i="33"/>
  <c r="W30" i="33"/>
  <c r="V30" i="33"/>
  <c r="U30" i="33"/>
  <c r="Z28" i="33"/>
  <c r="Y28" i="33"/>
  <c r="X28" i="33"/>
  <c r="W28" i="33"/>
  <c r="V28" i="33"/>
  <c r="U28" i="33"/>
  <c r="Z26" i="33"/>
  <c r="Y26" i="33"/>
  <c r="X26" i="33"/>
  <c r="W26" i="33"/>
  <c r="V26" i="33"/>
  <c r="U26" i="33"/>
  <c r="Y24" i="33"/>
  <c r="X24" i="33"/>
  <c r="W24" i="33"/>
  <c r="V24" i="33"/>
  <c r="U24" i="33"/>
  <c r="Z20" i="33"/>
  <c r="Y20" i="33"/>
  <c r="X20" i="33"/>
  <c r="Z18" i="33"/>
  <c r="Y18" i="33"/>
  <c r="X18" i="33"/>
  <c r="W18" i="33"/>
  <c r="V18" i="33"/>
  <c r="G85" i="33"/>
  <c r="G84" i="33"/>
  <c r="L60" i="33"/>
  <c r="K60" i="33"/>
  <c r="J60" i="33"/>
  <c r="I60" i="33"/>
  <c r="H60" i="33"/>
  <c r="G60" i="33"/>
  <c r="L58" i="33"/>
  <c r="K58" i="33"/>
  <c r="J58" i="33"/>
  <c r="I58" i="33"/>
  <c r="H58" i="33"/>
  <c r="G58" i="33"/>
  <c r="L56" i="33"/>
  <c r="K56" i="33"/>
  <c r="J56" i="33"/>
  <c r="I56" i="33"/>
  <c r="H56" i="33"/>
  <c r="G56" i="33"/>
  <c r="L54" i="33"/>
  <c r="K54" i="33"/>
  <c r="J54" i="33"/>
  <c r="I54" i="33"/>
  <c r="H54" i="33"/>
  <c r="G54" i="33"/>
  <c r="L52" i="33"/>
  <c r="K52" i="33"/>
  <c r="J52" i="33"/>
  <c r="I52" i="33"/>
  <c r="H52" i="33"/>
  <c r="G52" i="33"/>
  <c r="L50" i="33"/>
  <c r="K50" i="33"/>
  <c r="J50" i="33"/>
  <c r="I50" i="33"/>
  <c r="H50" i="33"/>
  <c r="G50" i="33"/>
  <c r="L48" i="33"/>
  <c r="K48" i="33"/>
  <c r="J48" i="33"/>
  <c r="I48" i="33"/>
  <c r="H48" i="33"/>
  <c r="G48" i="33"/>
  <c r="L46" i="33"/>
  <c r="K46" i="33"/>
  <c r="J46" i="33"/>
  <c r="I46" i="33"/>
  <c r="H46" i="33"/>
  <c r="G46" i="33"/>
  <c r="L44" i="33"/>
  <c r="K44" i="33"/>
  <c r="J44" i="33"/>
  <c r="I44" i="33"/>
  <c r="H44" i="33"/>
  <c r="G44" i="33"/>
  <c r="L42" i="33"/>
  <c r="K42" i="33"/>
  <c r="J42" i="33"/>
  <c r="I42" i="33"/>
  <c r="H42" i="33"/>
  <c r="G42" i="33"/>
  <c r="L40" i="33"/>
  <c r="K40" i="33"/>
  <c r="J40" i="33"/>
  <c r="I40" i="33"/>
  <c r="H40" i="33"/>
  <c r="G40" i="33"/>
  <c r="L38" i="33"/>
  <c r="K38" i="33"/>
  <c r="J38" i="33"/>
  <c r="I38" i="33"/>
  <c r="H38" i="33"/>
  <c r="G38" i="33"/>
  <c r="L36" i="33"/>
  <c r="K36" i="33"/>
  <c r="J36" i="33"/>
  <c r="I36" i="33"/>
  <c r="H36" i="33"/>
  <c r="G36" i="33"/>
  <c r="L34" i="33"/>
  <c r="K34" i="33"/>
  <c r="J34" i="33"/>
  <c r="I34" i="33"/>
  <c r="H34" i="33"/>
  <c r="G34" i="33"/>
  <c r="L32" i="33"/>
  <c r="K32" i="33"/>
  <c r="J32" i="33"/>
  <c r="I32" i="33"/>
  <c r="H32" i="33"/>
  <c r="G32" i="33"/>
  <c r="L30" i="33"/>
  <c r="K30" i="33"/>
  <c r="J30" i="33"/>
  <c r="I30" i="33"/>
  <c r="H30" i="33"/>
  <c r="G30" i="33"/>
  <c r="L28" i="33"/>
  <c r="K28" i="33"/>
  <c r="J28" i="33"/>
  <c r="I28" i="33"/>
  <c r="H28" i="33"/>
  <c r="G28" i="33"/>
  <c r="L26" i="33"/>
  <c r="K26" i="33"/>
  <c r="J26" i="33"/>
  <c r="I26" i="33"/>
  <c r="H26" i="33"/>
  <c r="G26" i="33"/>
  <c r="K24" i="33"/>
  <c r="J24" i="33"/>
  <c r="I24" i="33"/>
  <c r="H24" i="33"/>
  <c r="G24" i="33"/>
  <c r="L20" i="33"/>
  <c r="L18" i="33"/>
  <c r="A11" i="33" l="1"/>
  <c r="K60" i="30" l="1"/>
  <c r="J60" i="30"/>
  <c r="I60" i="30"/>
  <c r="H60" i="30"/>
  <c r="G60" i="30"/>
  <c r="K58" i="30"/>
  <c r="J58" i="30"/>
  <c r="I58" i="30"/>
  <c r="H58" i="30"/>
  <c r="G58" i="30"/>
  <c r="K56" i="30"/>
  <c r="J56" i="30"/>
  <c r="I56" i="30"/>
  <c r="H56" i="30"/>
  <c r="G56" i="30"/>
  <c r="K54" i="30"/>
  <c r="J54" i="30"/>
  <c r="I54" i="30"/>
  <c r="H54" i="30"/>
  <c r="G54" i="30"/>
  <c r="K52" i="30"/>
  <c r="J52" i="30"/>
  <c r="I52" i="30"/>
  <c r="H52" i="30"/>
  <c r="G52" i="30"/>
  <c r="K50" i="30"/>
  <c r="J50" i="30"/>
  <c r="I50" i="30"/>
  <c r="H50" i="30"/>
  <c r="G50" i="30"/>
  <c r="K48" i="30"/>
  <c r="J48" i="30"/>
  <c r="I48" i="30"/>
  <c r="H48" i="30"/>
  <c r="G48" i="30"/>
  <c r="K46" i="30"/>
  <c r="J46" i="30"/>
  <c r="I46" i="30"/>
  <c r="H46" i="30"/>
  <c r="G46" i="30"/>
  <c r="K44" i="30"/>
  <c r="J44" i="30"/>
  <c r="I44" i="30"/>
  <c r="H44" i="30"/>
  <c r="G44" i="30"/>
  <c r="K42" i="30"/>
  <c r="J42" i="30"/>
  <c r="I42" i="30"/>
  <c r="H42" i="30"/>
  <c r="G42" i="30"/>
  <c r="K40" i="30"/>
  <c r="J40" i="30"/>
  <c r="I40" i="30"/>
  <c r="H40" i="30"/>
  <c r="G40" i="30"/>
  <c r="K38" i="30"/>
  <c r="J38" i="30"/>
  <c r="I38" i="30"/>
  <c r="H38" i="30"/>
  <c r="G38" i="30"/>
  <c r="K36" i="30"/>
  <c r="J36" i="30"/>
  <c r="I36" i="30"/>
  <c r="H36" i="30"/>
  <c r="G36" i="30"/>
  <c r="K34" i="30"/>
  <c r="J34" i="30"/>
  <c r="I34" i="30"/>
  <c r="H34" i="30"/>
  <c r="G34" i="30"/>
  <c r="K32" i="30"/>
  <c r="J32" i="30"/>
  <c r="I32" i="30"/>
  <c r="H32" i="30"/>
  <c r="G32" i="30"/>
  <c r="K30" i="30"/>
  <c r="J30" i="30"/>
  <c r="I30" i="30"/>
  <c r="H30" i="30"/>
  <c r="G30" i="30"/>
  <c r="K28" i="30"/>
  <c r="J28" i="30"/>
  <c r="I28" i="30"/>
  <c r="H28" i="30"/>
  <c r="G28" i="30"/>
  <c r="K26" i="30"/>
  <c r="J26" i="30"/>
  <c r="I26" i="30"/>
  <c r="H26" i="30"/>
  <c r="G26" i="30"/>
  <c r="K24" i="30"/>
  <c r="I24" i="30"/>
  <c r="H24" i="30"/>
  <c r="G24" i="30"/>
  <c r="G18" i="30"/>
  <c r="L60" i="8"/>
  <c r="K60" i="8"/>
  <c r="J60" i="8"/>
  <c r="I60" i="8"/>
  <c r="H60" i="8"/>
  <c r="G60" i="8"/>
  <c r="L58" i="8"/>
  <c r="K58" i="8"/>
  <c r="J58" i="8"/>
  <c r="I58" i="8"/>
  <c r="H58" i="8"/>
  <c r="G58" i="8"/>
  <c r="L56" i="8"/>
  <c r="K56" i="8"/>
  <c r="J56" i="8"/>
  <c r="I56" i="8"/>
  <c r="H56" i="8"/>
  <c r="G56" i="8"/>
  <c r="L54" i="8"/>
  <c r="K54" i="8"/>
  <c r="J54" i="8"/>
  <c r="I54" i="8"/>
  <c r="H54" i="8"/>
  <c r="G54" i="8"/>
  <c r="L52" i="8"/>
  <c r="K52" i="8"/>
  <c r="J52" i="8"/>
  <c r="I52" i="8"/>
  <c r="H52" i="8"/>
  <c r="G52" i="8"/>
  <c r="L50" i="8"/>
  <c r="K50" i="8"/>
  <c r="J50" i="8"/>
  <c r="I50" i="8"/>
  <c r="H50" i="8"/>
  <c r="G50" i="8"/>
  <c r="L48" i="8"/>
  <c r="K48" i="8"/>
  <c r="J48" i="8"/>
  <c r="I48" i="8"/>
  <c r="H48" i="8"/>
  <c r="G48" i="8"/>
  <c r="L46" i="8"/>
  <c r="K46" i="8"/>
  <c r="J46" i="8"/>
  <c r="I46" i="8"/>
  <c r="H46" i="8"/>
  <c r="G46" i="8"/>
  <c r="L44" i="8"/>
  <c r="K44" i="8"/>
  <c r="J44" i="8"/>
  <c r="I44" i="8"/>
  <c r="H44" i="8"/>
  <c r="G44" i="8"/>
  <c r="L42" i="8"/>
  <c r="K42" i="8"/>
  <c r="J42" i="8"/>
  <c r="I42" i="8"/>
  <c r="H42" i="8"/>
  <c r="G42" i="8"/>
  <c r="L40" i="8"/>
  <c r="K40" i="8"/>
  <c r="J40" i="8"/>
  <c r="I40" i="8"/>
  <c r="H40" i="8"/>
  <c r="G40" i="8"/>
  <c r="L38" i="8"/>
  <c r="K38" i="8"/>
  <c r="J38" i="8"/>
  <c r="I38" i="8"/>
  <c r="H38" i="8"/>
  <c r="G38" i="8"/>
  <c r="L36" i="8"/>
  <c r="K36" i="8"/>
  <c r="J36" i="8"/>
  <c r="I36" i="8"/>
  <c r="H36" i="8"/>
  <c r="G36" i="8"/>
  <c r="L34" i="8"/>
  <c r="K34" i="8"/>
  <c r="J34" i="8"/>
  <c r="I34" i="8"/>
  <c r="H34" i="8"/>
  <c r="G34" i="8"/>
  <c r="J30" i="8"/>
  <c r="I30" i="8"/>
  <c r="H30" i="8"/>
  <c r="G30" i="8"/>
  <c r="I28" i="8"/>
  <c r="H28" i="8"/>
  <c r="G28" i="8"/>
  <c r="L26" i="8"/>
  <c r="G26" i="8"/>
  <c r="K24" i="8"/>
  <c r="J24" i="8"/>
  <c r="G24" i="8"/>
  <c r="L20" i="8"/>
  <c r="G84" i="30"/>
  <c r="G83" i="30"/>
  <c r="L59" i="30"/>
  <c r="L57" i="30"/>
  <c r="L55" i="30"/>
  <c r="L53" i="30"/>
  <c r="L51" i="30"/>
  <c r="L49" i="30"/>
  <c r="L47" i="30"/>
  <c r="L45" i="30"/>
  <c r="L43" i="30"/>
  <c r="L41" i="30"/>
  <c r="L39" i="30"/>
  <c r="L37" i="30"/>
  <c r="L35" i="30"/>
  <c r="L33" i="30"/>
  <c r="L29" i="30"/>
  <c r="L27" i="30"/>
  <c r="L25" i="30"/>
  <c r="L23" i="30"/>
  <c r="L21" i="30"/>
  <c r="L19" i="30"/>
  <c r="L17" i="30"/>
  <c r="L15" i="30"/>
  <c r="M9" i="30"/>
  <c r="M8" i="30"/>
  <c r="L5" i="30"/>
  <c r="A5" i="30"/>
  <c r="A11" i="30" s="1"/>
  <c r="M3" i="30"/>
  <c r="M2" i="30"/>
  <c r="C17" i="6" l="1"/>
  <c r="L17" i="6"/>
  <c r="L18" i="6"/>
  <c r="C18" i="6"/>
  <c r="J17" i="6"/>
  <c r="J18" i="6"/>
  <c r="F33" i="4" l="1"/>
  <c r="F32" i="4"/>
  <c r="D5" i="4" l="1"/>
  <c r="L9" i="4"/>
  <c r="L8" i="4"/>
  <c r="K5" i="4"/>
  <c r="A5" i="4"/>
  <c r="L3" i="4"/>
  <c r="L2" i="4"/>
  <c r="M59" i="8"/>
  <c r="M57" i="8"/>
  <c r="M55" i="8"/>
  <c r="M53" i="8"/>
  <c r="M51" i="8"/>
  <c r="M49" i="8"/>
  <c r="M47" i="8"/>
  <c r="M45" i="8"/>
  <c r="M43" i="8"/>
  <c r="M41" i="8"/>
  <c r="M39" i="8"/>
  <c r="M37" i="8"/>
  <c r="M35" i="8"/>
  <c r="M33" i="8"/>
  <c r="M31" i="8"/>
  <c r="M29" i="8"/>
  <c r="M27" i="8"/>
  <c r="M25" i="8"/>
  <c r="M23" i="8"/>
  <c r="M21" i="8"/>
  <c r="M19" i="8"/>
  <c r="M17" i="8"/>
  <c r="A11" i="4" l="1"/>
  <c r="H7" i="3" s="1"/>
  <c r="N9" i="8"/>
  <c r="N8" i="8"/>
  <c r="M5" i="8"/>
  <c r="A5" i="8"/>
  <c r="N3" i="8"/>
  <c r="N2" i="8"/>
  <c r="G35" i="6"/>
  <c r="G34" i="6"/>
  <c r="M9" i="6"/>
  <c r="M8" i="6"/>
  <c r="L5" i="6"/>
  <c r="M3" i="6"/>
  <c r="M2" i="6"/>
  <c r="A5" i="6"/>
  <c r="E7" i="3" l="1"/>
  <c r="J7" i="3"/>
  <c r="M7" i="3" s="1"/>
  <c r="A11" i="6"/>
  <c r="A11" i="8"/>
  <c r="M15" i="8"/>
  <c r="E272" i="3" l="1"/>
  <c r="H272" i="3"/>
  <c r="E315" i="3"/>
  <c r="H315" i="3"/>
  <c r="J315" i="3"/>
  <c r="M315" i="3" s="1"/>
  <c r="A5" i="18"/>
  <c r="A11" i="18" s="1"/>
  <c r="G85" i="8"/>
  <c r="G84" i="8"/>
  <c r="X1" i="11"/>
  <c r="F160" i="18" l="1"/>
  <c r="F159" i="18"/>
  <c r="I9" i="18"/>
  <c r="I8" i="18"/>
  <c r="H5" i="18"/>
  <c r="I3" i="18"/>
  <c r="I2" i="18"/>
  <c r="F418" i="3"/>
  <c r="F417" i="3"/>
  <c r="R2" i="11" l="1"/>
  <c r="E13" i="3"/>
  <c r="D20" i="3" s="1"/>
  <c r="M14" i="3"/>
  <c r="N12" i="3"/>
  <c r="B73" i="33" l="1"/>
  <c r="A74" i="33" s="1"/>
  <c r="K74" i="34"/>
  <c r="Y74" i="34" s="1"/>
  <c r="N71" i="34"/>
  <c r="M72" i="34" s="1"/>
  <c r="N61" i="34"/>
  <c r="M62" i="34" s="1"/>
  <c r="M66" i="8"/>
  <c r="B65" i="8"/>
  <c r="A66" i="8" s="1"/>
  <c r="B71" i="33"/>
  <c r="A72" i="33" s="1"/>
  <c r="M70" i="33"/>
  <c r="AA70" i="33" s="1"/>
  <c r="K68" i="34"/>
  <c r="Y68" i="34" s="1"/>
  <c r="B67" i="34"/>
  <c r="A68" i="34" s="1"/>
  <c r="B63" i="8"/>
  <c r="A64" i="8" s="1"/>
  <c r="M70" i="8"/>
  <c r="P69" i="33"/>
  <c r="O70" i="33" s="1"/>
  <c r="P67" i="33"/>
  <c r="O68" i="33" s="1"/>
  <c r="P65" i="33"/>
  <c r="O66" i="33" s="1"/>
  <c r="P63" i="33"/>
  <c r="O64" i="33" s="1"/>
  <c r="P61" i="33"/>
  <c r="O62" i="33" s="1"/>
  <c r="B71" i="34"/>
  <c r="A72" i="34" s="1"/>
  <c r="N65" i="34"/>
  <c r="M66" i="34" s="1"/>
  <c r="B61" i="34"/>
  <c r="A62" i="34" s="1"/>
  <c r="B61" i="8"/>
  <c r="A62" i="8" s="1"/>
  <c r="B73" i="30"/>
  <c r="A74" i="30" s="1"/>
  <c r="B71" i="30"/>
  <c r="A72" i="30" s="1"/>
  <c r="B69" i="30"/>
  <c r="A70" i="30" s="1"/>
  <c r="B67" i="30"/>
  <c r="A68" i="30" s="1"/>
  <c r="B65" i="30"/>
  <c r="A66" i="30" s="1"/>
  <c r="B63" i="30"/>
  <c r="A64" i="30" s="1"/>
  <c r="B61" i="30"/>
  <c r="A62" i="30" s="1"/>
  <c r="K70" i="34"/>
  <c r="Y70" i="34" s="1"/>
  <c r="M68" i="33"/>
  <c r="AA68" i="33" s="1"/>
  <c r="M66" i="33"/>
  <c r="AA66" i="33" s="1"/>
  <c r="K72" i="34"/>
  <c r="Y72" i="34" s="1"/>
  <c r="N69" i="34"/>
  <c r="M70" i="34" s="1"/>
  <c r="L74" i="30"/>
  <c r="L72" i="30"/>
  <c r="L70" i="30"/>
  <c r="L68" i="30"/>
  <c r="L66" i="30"/>
  <c r="B69" i="33"/>
  <c r="A70" i="33" s="1"/>
  <c r="B67" i="33"/>
  <c r="A68" i="33" s="1"/>
  <c r="B65" i="33"/>
  <c r="A66" i="33" s="1"/>
  <c r="B63" i="33"/>
  <c r="A64" i="33" s="1"/>
  <c r="B61" i="33"/>
  <c r="A62" i="33" s="1"/>
  <c r="B65" i="34"/>
  <c r="A66" i="34" s="1"/>
  <c r="M74" i="8"/>
  <c r="B73" i="8"/>
  <c r="A74" i="8" s="1"/>
  <c r="B69" i="8"/>
  <c r="A70" i="8" s="1"/>
  <c r="N73" i="34"/>
  <c r="M74" i="34" s="1"/>
  <c r="B69" i="34"/>
  <c r="A70" i="34" s="1"/>
  <c r="K66" i="34"/>
  <c r="Y66" i="34" s="1"/>
  <c r="N63" i="34"/>
  <c r="M64" i="34" s="1"/>
  <c r="M72" i="8"/>
  <c r="B71" i="8"/>
  <c r="A72" i="8" s="1"/>
  <c r="P73" i="33"/>
  <c r="O74" i="33" s="1"/>
  <c r="M74" i="33"/>
  <c r="AA74" i="33" s="1"/>
  <c r="M72" i="33"/>
  <c r="AA72" i="33" s="1"/>
  <c r="P71" i="33"/>
  <c r="O72" i="33" s="1"/>
  <c r="B73" i="34"/>
  <c r="A74" i="34" s="1"/>
  <c r="N67" i="34"/>
  <c r="M68" i="34" s="1"/>
  <c r="B63" i="34"/>
  <c r="A64" i="34" s="1"/>
  <c r="M68" i="8"/>
  <c r="B67" i="8"/>
  <c r="A68" i="8" s="1"/>
  <c r="B15" i="8"/>
  <c r="A16" i="8" s="1"/>
  <c r="N37" i="34"/>
  <c r="M38" i="34" s="1"/>
  <c r="N29" i="34"/>
  <c r="M30" i="34" s="1"/>
  <c r="N17" i="34"/>
  <c r="M18" i="34" s="1"/>
  <c r="B15" i="34"/>
  <c r="A16" i="34" s="1"/>
  <c r="P17" i="33"/>
  <c r="O18" i="33" s="1"/>
  <c r="B59" i="33"/>
  <c r="A60" i="33" s="1"/>
  <c r="B57" i="33"/>
  <c r="A58" i="33" s="1"/>
  <c r="B55" i="33"/>
  <c r="A56" i="33" s="1"/>
  <c r="B53" i="33"/>
  <c r="A54" i="33" s="1"/>
  <c r="B51" i="33"/>
  <c r="A52" i="33" s="1"/>
  <c r="B47" i="33"/>
  <c r="A48" i="33" s="1"/>
  <c r="B45" i="33"/>
  <c r="A46" i="33" s="1"/>
  <c r="B43" i="33"/>
  <c r="A44" i="33" s="1"/>
  <c r="B41" i="33"/>
  <c r="A42" i="33" s="1"/>
  <c r="B39" i="33"/>
  <c r="A40" i="33" s="1"/>
  <c r="B35" i="33"/>
  <c r="A36" i="33" s="1"/>
  <c r="B33" i="33"/>
  <c r="A34" i="33" s="1"/>
  <c r="B29" i="33"/>
  <c r="A30" i="33" s="1"/>
  <c r="B25" i="33"/>
  <c r="A26" i="33" s="1"/>
  <c r="N57" i="34"/>
  <c r="M58" i="34" s="1"/>
  <c r="N49" i="34"/>
  <c r="M50" i="34" s="1"/>
  <c r="N41" i="34"/>
  <c r="M42" i="34" s="1"/>
  <c r="N15" i="34"/>
  <c r="M16" i="34" s="1"/>
  <c r="B59" i="34"/>
  <c r="A60" i="34" s="1"/>
  <c r="B51" i="34"/>
  <c r="A52" i="34" s="1"/>
  <c r="B43" i="34"/>
  <c r="A44" i="34" s="1"/>
  <c r="B35" i="34"/>
  <c r="A36" i="34" s="1"/>
  <c r="B27" i="34"/>
  <c r="A28" i="34" s="1"/>
  <c r="B19" i="33"/>
  <c r="A20" i="33" s="1"/>
  <c r="N35" i="34"/>
  <c r="M36" i="34" s="1"/>
  <c r="N27" i="34"/>
  <c r="M28" i="34" s="1"/>
  <c r="P19" i="33"/>
  <c r="O20" i="33" s="1"/>
  <c r="P47" i="33"/>
  <c r="O48" i="33" s="1"/>
  <c r="P39" i="33"/>
  <c r="O40" i="33" s="1"/>
  <c r="P21" i="33"/>
  <c r="O22" i="33" s="1"/>
  <c r="N55" i="34"/>
  <c r="M56" i="34" s="1"/>
  <c r="N47" i="34"/>
  <c r="M48" i="34" s="1"/>
  <c r="B53" i="34"/>
  <c r="A54" i="34" s="1"/>
  <c r="B45" i="34"/>
  <c r="A46" i="34" s="1"/>
  <c r="B37" i="34"/>
  <c r="A38" i="34" s="1"/>
  <c r="B29" i="34"/>
  <c r="A30" i="34" s="1"/>
  <c r="B23" i="34"/>
  <c r="A24" i="34" s="1"/>
  <c r="N21" i="34"/>
  <c r="M22" i="34" s="1"/>
  <c r="P45" i="33"/>
  <c r="O46" i="33" s="1"/>
  <c r="N33" i="34"/>
  <c r="M34" i="34" s="1"/>
  <c r="N25" i="34"/>
  <c r="M26" i="34" s="1"/>
  <c r="B21" i="34"/>
  <c r="A22" i="34" s="1"/>
  <c r="B17" i="33"/>
  <c r="A18" i="33" s="1"/>
  <c r="P43" i="33"/>
  <c r="O44" i="33" s="1"/>
  <c r="N53" i="34"/>
  <c r="M54" i="34" s="1"/>
  <c r="N45" i="34"/>
  <c r="M46" i="34" s="1"/>
  <c r="N23" i="34"/>
  <c r="M24" i="34" s="1"/>
  <c r="B55" i="34"/>
  <c r="A56" i="34" s="1"/>
  <c r="B47" i="34"/>
  <c r="A48" i="34" s="1"/>
  <c r="B39" i="34"/>
  <c r="A40" i="34" s="1"/>
  <c r="B31" i="34"/>
  <c r="A32" i="34" s="1"/>
  <c r="B19" i="34"/>
  <c r="A20" i="34" s="1"/>
  <c r="P59" i="33"/>
  <c r="O60" i="33" s="1"/>
  <c r="P57" i="33"/>
  <c r="O58" i="33" s="1"/>
  <c r="P55" i="33"/>
  <c r="O56" i="33" s="1"/>
  <c r="P53" i="33"/>
  <c r="O54" i="33" s="1"/>
  <c r="P51" i="33"/>
  <c r="O52" i="33" s="1"/>
  <c r="P49" i="33"/>
  <c r="O50" i="33" s="1"/>
  <c r="P23" i="33"/>
  <c r="O24" i="33" s="1"/>
  <c r="N31" i="34"/>
  <c r="M32" i="34" s="1"/>
  <c r="P41" i="33"/>
  <c r="O42" i="33" s="1"/>
  <c r="N59" i="34"/>
  <c r="M60" i="34" s="1"/>
  <c r="N51" i="34"/>
  <c r="M52" i="34" s="1"/>
  <c r="N43" i="34"/>
  <c r="M44" i="34" s="1"/>
  <c r="N19" i="34"/>
  <c r="M20" i="34" s="1"/>
  <c r="B57" i="34"/>
  <c r="A58" i="34" s="1"/>
  <c r="B49" i="34"/>
  <c r="A50" i="34" s="1"/>
  <c r="B41" i="34"/>
  <c r="A42" i="34" s="1"/>
  <c r="B33" i="34"/>
  <c r="A34" i="34" s="1"/>
  <c r="B25" i="34"/>
  <c r="A26" i="34" s="1"/>
  <c r="B17" i="34"/>
  <c r="A18" i="34" s="1"/>
  <c r="P37" i="33"/>
  <c r="O38" i="33" s="1"/>
  <c r="P35" i="33"/>
  <c r="O36" i="33" s="1"/>
  <c r="P33" i="33"/>
  <c r="O34" i="33" s="1"/>
  <c r="P31" i="33"/>
  <c r="O32" i="33" s="1"/>
  <c r="P29" i="33"/>
  <c r="O30" i="33" s="1"/>
  <c r="P27" i="33"/>
  <c r="O28" i="33" s="1"/>
  <c r="P25" i="33"/>
  <c r="O26" i="33" s="1"/>
  <c r="P15" i="33"/>
  <c r="O16" i="33" s="1"/>
  <c r="B21" i="33"/>
  <c r="A22" i="33" s="1"/>
  <c r="B15" i="33"/>
  <c r="A16" i="33" s="1"/>
  <c r="B49" i="33"/>
  <c r="A50" i="33" s="1"/>
  <c r="B37" i="33"/>
  <c r="A38" i="33" s="1"/>
  <c r="B31" i="33"/>
  <c r="A32" i="33" s="1"/>
  <c r="B27" i="33"/>
  <c r="A28" i="33" s="1"/>
  <c r="N39" i="34"/>
  <c r="M40" i="34" s="1"/>
  <c r="B23" i="33"/>
  <c r="A24" i="33" s="1"/>
  <c r="B55" i="30"/>
  <c r="A56" i="30" s="1"/>
  <c r="B39" i="30"/>
  <c r="A40" i="30" s="1"/>
  <c r="B53" i="8"/>
  <c r="A54" i="8" s="1"/>
  <c r="B49" i="30"/>
  <c r="A50" i="30" s="1"/>
  <c r="B33" i="30"/>
  <c r="A34" i="30" s="1"/>
  <c r="B21" i="30"/>
  <c r="A22" i="30" s="1"/>
  <c r="B29" i="30"/>
  <c r="A30" i="30" s="1"/>
  <c r="B55" i="8"/>
  <c r="A56" i="8" s="1"/>
  <c r="B59" i="30"/>
  <c r="A60" i="30" s="1"/>
  <c r="B43" i="30"/>
  <c r="A44" i="30" s="1"/>
  <c r="B27" i="30"/>
  <c r="A28" i="30" s="1"/>
  <c r="B15" i="30"/>
  <c r="A16" i="30" s="1"/>
  <c r="B53" i="30"/>
  <c r="A54" i="30" s="1"/>
  <c r="B37" i="30"/>
  <c r="A38" i="30" s="1"/>
  <c r="B19" i="30"/>
  <c r="A20" i="30" s="1"/>
  <c r="B47" i="30"/>
  <c r="A48" i="30" s="1"/>
  <c r="B31" i="30"/>
  <c r="A32" i="30" s="1"/>
  <c r="B57" i="30"/>
  <c r="A58" i="30" s="1"/>
  <c r="B41" i="30"/>
  <c r="A42" i="30" s="1"/>
  <c r="B25" i="30"/>
  <c r="A26" i="30" s="1"/>
  <c r="B17" i="30"/>
  <c r="A18" i="30" s="1"/>
  <c r="B23" i="30"/>
  <c r="A24" i="30" s="1"/>
  <c r="B51" i="30"/>
  <c r="A52" i="30" s="1"/>
  <c r="B35" i="30"/>
  <c r="A36" i="30" s="1"/>
  <c r="B45" i="30"/>
  <c r="A46" i="30" s="1"/>
  <c r="N18" i="3"/>
  <c r="L7" i="3" s="1"/>
  <c r="N7" i="3" s="1"/>
  <c r="N17" i="3"/>
  <c r="L224" i="3" l="1"/>
  <c r="N224" i="3" s="1"/>
  <c r="L310" i="3"/>
  <c r="N310" i="3" s="1"/>
  <c r="L372" i="3"/>
  <c r="N372" i="3" s="1"/>
  <c r="L377" i="3"/>
  <c r="N377" i="3" s="1"/>
  <c r="L344" i="3"/>
  <c r="N344" i="3" s="1"/>
  <c r="L355" i="3"/>
  <c r="N355" i="3" s="1"/>
  <c r="L359" i="3"/>
  <c r="N359" i="3" s="1"/>
  <c r="L349" i="3"/>
  <c r="N349" i="3" s="1"/>
  <c r="L367" i="3"/>
  <c r="N367" i="3" s="1"/>
  <c r="L335" i="3"/>
  <c r="N335" i="3" s="1"/>
  <c r="L331" i="3"/>
  <c r="N331" i="3" s="1"/>
  <c r="L327" i="3"/>
  <c r="N327" i="3" s="1"/>
  <c r="L321" i="3"/>
  <c r="N321" i="3" s="1"/>
  <c r="L339" i="3"/>
  <c r="N339" i="3" s="1"/>
  <c r="L290" i="3"/>
  <c r="N290" i="3" s="1"/>
  <c r="L315" i="3"/>
  <c r="N315" i="3" s="1"/>
  <c r="L294" i="3"/>
  <c r="N294" i="3" s="1"/>
  <c r="L298" i="3"/>
  <c r="N298" i="3" s="1"/>
  <c r="L302" i="3"/>
  <c r="N302" i="3" s="1"/>
  <c r="L306" i="3"/>
  <c r="N306" i="3" s="1"/>
  <c r="L279" i="3"/>
  <c r="N279" i="3" s="1"/>
  <c r="L285" i="3"/>
  <c r="N285" i="3" s="1"/>
  <c r="L268" i="3"/>
  <c r="N268" i="3" s="1"/>
  <c r="L386" i="3"/>
  <c r="N386" i="3" s="1"/>
  <c r="L382" i="3"/>
  <c r="N382" i="3" s="1"/>
  <c r="L400" i="3"/>
  <c r="N400" i="3" s="1"/>
  <c r="L394" i="3"/>
  <c r="N394" i="3" s="1"/>
  <c r="L258" i="3"/>
  <c r="N258" i="3" s="1"/>
  <c r="L254" i="3"/>
  <c r="N254" i="3" s="1"/>
  <c r="L262" i="3"/>
  <c r="N262" i="3" s="1"/>
  <c r="L245" i="3"/>
  <c r="N245" i="3" s="1"/>
  <c r="L241" i="3"/>
  <c r="N241" i="3" s="1"/>
  <c r="L249" i="3"/>
  <c r="N249" i="3" s="1"/>
  <c r="L206" i="3"/>
  <c r="N206" i="3" s="1"/>
  <c r="L232" i="3"/>
  <c r="N232" i="3" s="1"/>
  <c r="L228" i="3"/>
  <c r="N228" i="3" s="1"/>
  <c r="L236" i="3"/>
  <c r="N236" i="3" s="1"/>
  <c r="L210" i="3"/>
  <c r="N210" i="3" s="1"/>
  <c r="L214" i="3"/>
  <c r="N214" i="3" s="1"/>
  <c r="L202" i="3"/>
  <c r="N202" i="3" s="1"/>
  <c r="L218" i="3"/>
  <c r="N218" i="3" s="1"/>
  <c r="L185" i="3"/>
  <c r="N185" i="3" s="1"/>
  <c r="L189" i="3"/>
  <c r="N189" i="3" s="1"/>
  <c r="L172" i="3"/>
  <c r="N172" i="3" s="1"/>
  <c r="L193" i="3"/>
  <c r="N193" i="3" s="1"/>
  <c r="L197" i="3"/>
  <c r="N197" i="3" s="1"/>
  <c r="L165" i="3"/>
  <c r="N165" i="3" s="1"/>
  <c r="L178" i="3"/>
  <c r="N178" i="3" s="1"/>
  <c r="L134" i="3"/>
  <c r="N134" i="3" s="1"/>
  <c r="L158" i="3"/>
  <c r="N158" i="3" s="1"/>
  <c r="L142" i="3"/>
  <c r="N142" i="3" s="1"/>
  <c r="L138" i="3"/>
  <c r="N138" i="3" s="1"/>
  <c r="L128" i="3"/>
  <c r="N128" i="3" s="1"/>
  <c r="L150" i="3"/>
  <c r="N150" i="3" s="1"/>
  <c r="L121" i="3"/>
  <c r="N121" i="3" s="1"/>
  <c r="L117" i="3"/>
  <c r="N117" i="3" s="1"/>
  <c r="L109" i="3"/>
  <c r="N109" i="3" s="1"/>
  <c r="L100" i="3"/>
  <c r="N100" i="3" s="1"/>
  <c r="L104" i="3"/>
  <c r="N104" i="3" s="1"/>
  <c r="L83" i="3"/>
  <c r="N83" i="3" s="1"/>
  <c r="L77" i="3"/>
  <c r="N77" i="3" s="1"/>
  <c r="L94" i="3"/>
  <c r="N94" i="3" s="1"/>
  <c r="L88" i="3"/>
  <c r="N88" i="3" s="1"/>
  <c r="L64" i="3"/>
  <c r="N64" i="3" s="1"/>
  <c r="L71" i="3"/>
  <c r="N71" i="3" s="1"/>
  <c r="L43" i="3"/>
  <c r="N43" i="3" s="1"/>
  <c r="L58" i="3"/>
  <c r="N58" i="3" s="1"/>
  <c r="L52" i="3"/>
  <c r="N52" i="3" s="1"/>
  <c r="L34" i="3"/>
  <c r="N34" i="3" s="1"/>
  <c r="L47" i="3"/>
  <c r="N47" i="3" s="1"/>
  <c r="L25" i="3"/>
  <c r="N25" i="3" s="1"/>
  <c r="L38" i="3"/>
  <c r="N38" i="3" s="1"/>
  <c r="L6" i="3"/>
  <c r="N6" i="3" s="1"/>
  <c r="C7" i="3"/>
  <c r="B7" i="3"/>
  <c r="A7" i="3"/>
  <c r="C6" i="3"/>
  <c r="N171" i="3" l="1"/>
  <c r="V2" i="11"/>
  <c r="W2" i="11" s="1"/>
  <c r="X2" i="11" s="1"/>
  <c r="B6" i="3"/>
  <c r="A6" i="3"/>
  <c r="N376" i="3" s="1"/>
  <c r="N278" i="3" l="1"/>
  <c r="N371" i="3"/>
  <c r="N289" i="3"/>
  <c r="M278" i="3"/>
  <c r="M348" i="3"/>
  <c r="M343" i="3"/>
  <c r="M376" i="3"/>
  <c r="M289" i="3"/>
  <c r="M371" i="3"/>
  <c r="M314" i="3"/>
  <c r="M320" i="3"/>
  <c r="N320" i="3"/>
  <c r="N314" i="3"/>
  <c r="N348" i="3"/>
  <c r="N343" i="3"/>
  <c r="N253" i="3"/>
  <c r="M381" i="3"/>
  <c r="N381" i="3"/>
  <c r="N223" i="3"/>
  <c r="N201" i="3"/>
  <c r="N222" i="3"/>
  <c r="M201" i="3"/>
  <c r="M76" i="3"/>
  <c r="M253" i="3"/>
  <c r="M157" i="3"/>
  <c r="M99" i="3"/>
  <c r="M171" i="3"/>
  <c r="M127" i="3"/>
  <c r="M70" i="3"/>
  <c r="M63" i="3"/>
  <c r="M51" i="3"/>
  <c r="M164" i="3"/>
  <c r="M240" i="3"/>
  <c r="M108" i="3"/>
  <c r="M170" i="3"/>
  <c r="M42" i="3"/>
  <c r="M184" i="3"/>
  <c r="M33" i="3"/>
  <c r="M223" i="3"/>
  <c r="M222" i="3"/>
  <c r="M133" i="3"/>
  <c r="N127" i="3"/>
  <c r="N33" i="3"/>
  <c r="N51" i="3"/>
  <c r="N76" i="3"/>
  <c r="N108" i="3"/>
  <c r="N70" i="3"/>
  <c r="N184" i="3"/>
  <c r="N240" i="3"/>
  <c r="N63" i="3"/>
  <c r="N133" i="3"/>
  <c r="N157" i="3"/>
  <c r="N42" i="3"/>
  <c r="N99" i="3"/>
  <c r="N170" i="3"/>
  <c r="N164" i="3"/>
  <c r="N132" i="3"/>
  <c r="N32" i="3"/>
  <c r="N169" i="3"/>
  <c r="M32" i="3"/>
  <c r="M75" i="3"/>
  <c r="M319" i="3"/>
  <c r="M132" i="3"/>
  <c r="M169" i="3"/>
  <c r="M62" i="3"/>
  <c r="N75" i="3"/>
  <c r="N319" i="3"/>
  <c r="N62" i="3"/>
  <c r="N24" i="3"/>
  <c r="M24" i="3"/>
  <c r="M23" i="3"/>
  <c r="K64" i="34" l="1"/>
  <c r="Y64" i="34" s="1"/>
  <c r="M64" i="8"/>
  <c r="M64" i="33"/>
  <c r="AA64" i="33" s="1"/>
  <c r="L64" i="30"/>
  <c r="K62" i="34"/>
  <c r="Y62" i="34" s="1"/>
  <c r="M50" i="8"/>
  <c r="L62" i="30"/>
  <c r="M62" i="33"/>
  <c r="AA62" i="33" s="1"/>
  <c r="M62" i="8"/>
  <c r="M22" i="8"/>
  <c r="M22" i="33"/>
  <c r="L22" i="30"/>
  <c r="M46" i="33"/>
  <c r="AA46" i="33" s="1"/>
  <c r="K22" i="34"/>
  <c r="L46" i="30"/>
  <c r="M50" i="33"/>
  <c r="AA50" i="33" s="1"/>
  <c r="K46" i="34"/>
  <c r="Y46" i="34" s="1"/>
  <c r="L50" i="30"/>
  <c r="M46" i="8"/>
  <c r="K50" i="34"/>
  <c r="Y50" i="34" s="1"/>
  <c r="K60" i="34"/>
  <c r="Y60" i="34" s="1"/>
  <c r="M60" i="8"/>
  <c r="L60" i="30"/>
  <c r="M60" i="33"/>
  <c r="L58" i="30"/>
  <c r="M58" i="33"/>
  <c r="AA58" i="33" s="1"/>
  <c r="K58" i="34"/>
  <c r="Y58" i="34" s="1"/>
  <c r="M58" i="8"/>
  <c r="K56" i="34"/>
  <c r="Y56" i="34" s="1"/>
  <c r="L56" i="30"/>
  <c r="M56" i="8"/>
  <c r="M56" i="33"/>
  <c r="AA56" i="33" s="1"/>
  <c r="M54" i="33"/>
  <c r="AA54" i="33" s="1"/>
  <c r="M54" i="8"/>
  <c r="L54" i="30"/>
  <c r="K54" i="34"/>
  <c r="Y54" i="34" s="1"/>
  <c r="L52" i="30"/>
  <c r="K52" i="34"/>
  <c r="Y52" i="34" s="1"/>
  <c r="M52" i="8"/>
  <c r="M52" i="33"/>
  <c r="AA52" i="33" s="1"/>
  <c r="M48" i="8"/>
  <c r="L48" i="30"/>
  <c r="K48" i="34"/>
  <c r="Y48" i="34" s="1"/>
  <c r="M48" i="33"/>
  <c r="AA48" i="33" s="1"/>
  <c r="L44" i="30"/>
  <c r="M44" i="8"/>
  <c r="K44" i="34"/>
  <c r="Y44" i="34" s="1"/>
  <c r="M44" i="33"/>
  <c r="AA44" i="33" s="1"/>
  <c r="M42" i="8"/>
  <c r="L42" i="30"/>
  <c r="M42" i="33"/>
  <c r="AA42" i="33" s="1"/>
  <c r="K42" i="34"/>
  <c r="Y42" i="34" s="1"/>
  <c r="M32" i="8"/>
  <c r="K32" i="34"/>
  <c r="Y32" i="34" s="1"/>
  <c r="L32" i="30"/>
  <c r="M32" i="33"/>
  <c r="AA32" i="33" s="1"/>
  <c r="K30" i="34"/>
  <c r="Y30" i="34" s="1"/>
  <c r="M30" i="8"/>
  <c r="M30" i="33"/>
  <c r="AA30" i="33" s="1"/>
  <c r="L30" i="30"/>
  <c r="K26" i="34"/>
  <c r="Y26" i="34" s="1"/>
  <c r="M26" i="33"/>
  <c r="AA26" i="33" s="1"/>
  <c r="L26" i="30"/>
  <c r="M26" i="8"/>
  <c r="M24" i="33"/>
  <c r="M24" i="8"/>
  <c r="K24" i="34"/>
  <c r="L24" i="30"/>
  <c r="M20" i="8"/>
  <c r="K20" i="34"/>
  <c r="M20" i="33"/>
  <c r="L20" i="30"/>
  <c r="K18" i="34"/>
  <c r="M18" i="33"/>
  <c r="G18" i="33" s="1"/>
  <c r="M18" i="8"/>
  <c r="L18" i="30"/>
  <c r="M18" i="6"/>
  <c r="M17" i="6"/>
  <c r="L30" i="8" l="1"/>
  <c r="K30" i="8"/>
  <c r="I24" i="8"/>
  <c r="H24" i="8"/>
  <c r="I26" i="8"/>
  <c r="K26" i="8"/>
  <c r="J26" i="8"/>
  <c r="H26" i="8"/>
  <c r="L18" i="8"/>
  <c r="G18" i="8"/>
  <c r="K32" i="8"/>
  <c r="H32" i="8"/>
  <c r="G32" i="8"/>
  <c r="L32" i="8"/>
  <c r="J32" i="8"/>
  <c r="I32" i="8"/>
  <c r="M16" i="6"/>
  <c r="J272" i="3" s="1"/>
  <c r="M272" i="3" s="1"/>
  <c r="L17" i="4"/>
  <c r="L16" i="4"/>
  <c r="L15" i="4"/>
  <c r="L272" i="3" l="1"/>
  <c r="N272" i="3" s="1"/>
  <c r="N267" i="3"/>
  <c r="N266" i="3"/>
  <c r="M267" i="3"/>
  <c r="M266" i="3"/>
  <c r="L13" i="4"/>
  <c r="M5" i="3"/>
  <c r="N5" i="3"/>
  <c r="N4" i="3"/>
  <c r="M4" i="3"/>
  <c r="L28" i="30" l="1"/>
  <c r="M28" i="8"/>
  <c r="M28" i="33"/>
  <c r="AA28" i="33" s="1"/>
  <c r="K28" i="34"/>
  <c r="Y28" i="34" s="1"/>
  <c r="M34" i="33"/>
  <c r="AA34" i="33" s="1"/>
  <c r="B59" i="8"/>
  <c r="A60" i="8" s="1"/>
  <c r="B57" i="8"/>
  <c r="A58" i="8" s="1"/>
  <c r="B49" i="8"/>
  <c r="A50" i="8" s="1"/>
  <c r="B41" i="8"/>
  <c r="A42" i="8" s="1"/>
  <c r="B33" i="8"/>
  <c r="A34" i="8" s="1"/>
  <c r="B25" i="8"/>
  <c r="A26" i="8" s="1"/>
  <c r="B47" i="8"/>
  <c r="A48" i="8" s="1"/>
  <c r="B39" i="8"/>
  <c r="A40" i="8" s="1"/>
  <c r="B31" i="8"/>
  <c r="A32" i="8" s="1"/>
  <c r="B23" i="8"/>
  <c r="A24" i="8" s="1"/>
  <c r="B21" i="8"/>
  <c r="A22" i="8" s="1"/>
  <c r="B45" i="8"/>
  <c r="A46" i="8" s="1"/>
  <c r="B37" i="8"/>
  <c r="A38" i="8" s="1"/>
  <c r="B29" i="8"/>
  <c r="A30" i="8" s="1"/>
  <c r="B27" i="8"/>
  <c r="A28" i="8" s="1"/>
  <c r="B51" i="8"/>
  <c r="A52" i="8" s="1"/>
  <c r="B43" i="8"/>
  <c r="A44" i="8" s="1"/>
  <c r="B35" i="8"/>
  <c r="A36" i="8" s="1"/>
  <c r="B19" i="8"/>
  <c r="A20" i="8" s="1"/>
  <c r="B17" i="8"/>
  <c r="A18" i="8" s="1"/>
  <c r="N23" i="3"/>
  <c r="N11" i="3"/>
  <c r="K28" i="8" l="1"/>
  <c r="J28" i="8"/>
  <c r="L28" i="8"/>
  <c r="L40" i="30"/>
  <c r="M40" i="8"/>
  <c r="M40" i="33"/>
  <c r="AA40" i="33" s="1"/>
  <c r="K40" i="34"/>
  <c r="Y40" i="34" s="1"/>
  <c r="K38" i="34"/>
  <c r="Y38" i="34" s="1"/>
  <c r="L38" i="30"/>
  <c r="M38" i="8"/>
  <c r="M38" i="33"/>
  <c r="AA38" i="33" s="1"/>
  <c r="L36" i="30"/>
  <c r="M36" i="8"/>
  <c r="M36" i="33"/>
  <c r="AA36" i="33" s="1"/>
  <c r="K36" i="34"/>
  <c r="Y36" i="34" s="1"/>
  <c r="K34" i="34"/>
  <c r="Y34" i="34" s="1"/>
  <c r="L34" i="30"/>
  <c r="M34" i="8"/>
  <c r="M3" i="3"/>
  <c r="N3" i="3" l="1"/>
  <c r="Y20" i="34" l="1"/>
  <c r="Y18" i="34"/>
  <c r="Y24" i="34"/>
  <c r="Y22" i="34"/>
  <c r="AA20" i="33"/>
  <c r="AA60" i="33"/>
  <c r="AA24" i="33"/>
  <c r="AA22" i="33"/>
  <c r="J24" i="30"/>
  <c r="L24" i="8"/>
  <c r="M408" i="3"/>
  <c r="H150" i="18" s="1"/>
  <c r="M16" i="8" l="1"/>
  <c r="L16" i="30"/>
  <c r="K16" i="30" s="1"/>
  <c r="K16" i="34"/>
  <c r="Y16" i="34" s="1"/>
  <c r="M16" i="33"/>
  <c r="U18" i="33"/>
  <c r="AA18" i="33"/>
  <c r="W22" i="34"/>
  <c r="U22" i="34"/>
  <c r="S22" i="34"/>
  <c r="J24" i="34"/>
  <c r="W24" i="34"/>
  <c r="U18" i="34"/>
  <c r="S18" i="34"/>
  <c r="S20" i="34"/>
  <c r="U20" i="34"/>
  <c r="J22" i="34"/>
  <c r="I22" i="34"/>
  <c r="H22" i="34"/>
  <c r="G22" i="34"/>
  <c r="V22" i="33"/>
  <c r="Z22" i="33"/>
  <c r="Y22" i="33"/>
  <c r="X22" i="33"/>
  <c r="W22" i="33"/>
  <c r="U22" i="33"/>
  <c r="L24" i="33"/>
  <c r="Z24" i="33"/>
  <c r="J18" i="34"/>
  <c r="I18" i="34"/>
  <c r="H18" i="34"/>
  <c r="W20" i="33"/>
  <c r="U20" i="33"/>
  <c r="V20" i="33"/>
  <c r="J20" i="34"/>
  <c r="I20" i="34"/>
  <c r="H20" i="34"/>
  <c r="G20" i="34"/>
  <c r="L22" i="33"/>
  <c r="H22" i="33"/>
  <c r="K22" i="33"/>
  <c r="G22" i="33"/>
  <c r="J22" i="33"/>
  <c r="I22" i="33"/>
  <c r="I18" i="33"/>
  <c r="K18" i="33"/>
  <c r="H18" i="33"/>
  <c r="J18" i="33"/>
  <c r="G20" i="33"/>
  <c r="I20" i="33"/>
  <c r="K20" i="33"/>
  <c r="H20" i="33"/>
  <c r="J20" i="33"/>
  <c r="J20" i="30"/>
  <c r="I20" i="30"/>
  <c r="H20" i="30"/>
  <c r="G20" i="30"/>
  <c r="K20" i="30"/>
  <c r="K22" i="30"/>
  <c r="J22" i="30"/>
  <c r="I22" i="30"/>
  <c r="H22" i="30"/>
  <c r="G22" i="30"/>
  <c r="H18" i="8"/>
  <c r="K18" i="8"/>
  <c r="J18" i="8"/>
  <c r="I18" i="8"/>
  <c r="J20" i="8"/>
  <c r="I20" i="8"/>
  <c r="H20" i="8"/>
  <c r="G20" i="8"/>
  <c r="K20" i="8"/>
  <c r="L22" i="8"/>
  <c r="K22" i="8"/>
  <c r="J22" i="8"/>
  <c r="I22" i="8"/>
  <c r="H22" i="8"/>
  <c r="G22" i="8"/>
  <c r="K18" i="30"/>
  <c r="J18" i="30"/>
  <c r="I18" i="30"/>
  <c r="H18" i="30"/>
  <c r="M410" i="3"/>
  <c r="H152" i="18" s="1"/>
  <c r="K16" i="8" l="1"/>
  <c r="K78" i="8" s="1"/>
  <c r="L16" i="8"/>
  <c r="L78" i="8" s="1"/>
  <c r="AA16" i="33"/>
  <c r="X16" i="33"/>
  <c r="X78" i="33" s="1"/>
  <c r="Y16" i="33"/>
  <c r="Y78" i="33" s="1"/>
  <c r="W16" i="33"/>
  <c r="W78" i="33" s="1"/>
  <c r="V16" i="33"/>
  <c r="V78" i="33" s="1"/>
  <c r="L16" i="33"/>
  <c r="L78" i="33" s="1"/>
  <c r="U16" i="33"/>
  <c r="U78" i="33" s="1"/>
  <c r="K16" i="33"/>
  <c r="K78" i="33" s="1"/>
  <c r="Z16" i="33"/>
  <c r="Z78" i="33" s="1"/>
  <c r="U16" i="34"/>
  <c r="U77" i="34" s="1"/>
  <c r="W16" i="34"/>
  <c r="W77" i="34" s="1"/>
  <c r="S16" i="34"/>
  <c r="S77" i="34" s="1"/>
  <c r="J16" i="34"/>
  <c r="J77" i="34" s="1"/>
  <c r="I16" i="34"/>
  <c r="I77" i="34" s="1"/>
  <c r="H16" i="34"/>
  <c r="H77" i="34" s="1"/>
  <c r="G16" i="34"/>
  <c r="G77" i="34" s="1"/>
  <c r="J16" i="33"/>
  <c r="J78" i="33" s="1"/>
  <c r="I16" i="33"/>
  <c r="I78" i="33" s="1"/>
  <c r="H16" i="33"/>
  <c r="H78" i="33" s="1"/>
  <c r="G16" i="33"/>
  <c r="G78" i="33" s="1"/>
  <c r="H16" i="8"/>
  <c r="H78" i="8" s="1"/>
  <c r="I16" i="8"/>
  <c r="I78" i="8" s="1"/>
  <c r="J16" i="8"/>
  <c r="J78" i="8" s="1"/>
  <c r="G16" i="8"/>
  <c r="G78" i="8" s="1"/>
  <c r="J16" i="30"/>
  <c r="J77" i="30" s="1"/>
  <c r="I16" i="30"/>
  <c r="I77" i="30" s="1"/>
  <c r="H16" i="30"/>
  <c r="H77" i="30" s="1"/>
  <c r="G16" i="30"/>
  <c r="G77" i="30" s="1"/>
  <c r="G79" i="30" s="1"/>
  <c r="K77" i="30"/>
  <c r="M409" i="3"/>
  <c r="H151" i="18" s="1"/>
  <c r="H79" i="30" l="1"/>
  <c r="I79" i="30" s="1"/>
  <c r="J79" i="30" s="1"/>
  <c r="K79" i="30" s="1"/>
  <c r="G79" i="34"/>
  <c r="H79" i="34" s="1"/>
  <c r="I79" i="34" s="1"/>
  <c r="G80" i="33"/>
  <c r="H80" i="33" s="1"/>
  <c r="I80" i="33" s="1"/>
  <c r="J80" i="33" s="1"/>
  <c r="K80" i="33" s="1"/>
  <c r="G80" i="8"/>
  <c r="H80" i="8" s="1"/>
  <c r="I80" i="8" s="1"/>
  <c r="J80" i="8" s="1"/>
  <c r="K80" i="8" s="1"/>
  <c r="L80" i="8" s="1"/>
  <c r="K77" i="8" s="1"/>
  <c r="J79" i="34" l="1"/>
  <c r="S79" i="34" s="1"/>
  <c r="U79" i="34" s="1"/>
  <c r="W79" i="34" s="1"/>
  <c r="L80" i="33"/>
  <c r="U80" i="33" s="1"/>
  <c r="V80" i="33" s="1"/>
  <c r="W80" i="33" s="1"/>
  <c r="X80" i="33" s="1"/>
  <c r="Y80" i="33" s="1"/>
  <c r="Z80" i="33" s="1"/>
  <c r="G76" i="30"/>
  <c r="G78" i="30" s="1"/>
  <c r="H76" i="30"/>
  <c r="J76" i="30"/>
  <c r="I76" i="30"/>
  <c r="K76" i="30"/>
  <c r="G77" i="8"/>
  <c r="G79" i="8" s="1"/>
  <c r="H77" i="8"/>
  <c r="J77" i="8"/>
  <c r="L77" i="8"/>
  <c r="I77" i="8"/>
  <c r="S76" i="34" l="1"/>
  <c r="W76" i="34"/>
  <c r="U76" i="34"/>
  <c r="G76" i="34"/>
  <c r="G78" i="34" s="1"/>
  <c r="H76" i="34"/>
  <c r="J76" i="34"/>
  <c r="I76" i="34"/>
  <c r="J77" i="33"/>
  <c r="X77" i="33"/>
  <c r="V77" i="33"/>
  <c r="L77" i="33"/>
  <c r="K77" i="33"/>
  <c r="I77" i="33"/>
  <c r="Z77" i="33"/>
  <c r="Y77" i="33"/>
  <c r="G77" i="33"/>
  <c r="G79" i="33" s="1"/>
  <c r="H77" i="33"/>
  <c r="W77" i="33"/>
  <c r="U77" i="33"/>
  <c r="H78" i="30"/>
  <c r="I78" i="30" s="1"/>
  <c r="J78" i="30" s="1"/>
  <c r="K78" i="30" s="1"/>
  <c r="H79" i="8"/>
  <c r="I79" i="8" s="1"/>
  <c r="J79" i="8" s="1"/>
  <c r="K79" i="8" s="1"/>
  <c r="L79" i="8" s="1"/>
  <c r="H78" i="34" l="1"/>
  <c r="I78" i="34" s="1"/>
  <c r="J78" i="34" s="1"/>
  <c r="S78" i="34" s="1"/>
  <c r="U78" i="34" s="1"/>
  <c r="W78" i="34" s="1"/>
  <c r="H79" i="33"/>
  <c r="I79" i="33" s="1"/>
  <c r="J79" i="33" s="1"/>
  <c r="K79" i="33" s="1"/>
  <c r="L79" i="33" s="1"/>
  <c r="U79" i="33" s="1"/>
  <c r="V79" i="33" s="1"/>
  <c r="W79" i="33" s="1"/>
  <c r="X79" i="33" s="1"/>
  <c r="Y79" i="33" s="1"/>
  <c r="Z79" i="33" s="1"/>
</calcChain>
</file>

<file path=xl/sharedStrings.xml><?xml version="1.0" encoding="utf-8"?>
<sst xmlns="http://schemas.openxmlformats.org/spreadsheetml/2006/main" count="82644" uniqueCount="47070">
  <si>
    <t>UNIDADE</t>
  </si>
  <si>
    <t>M</t>
  </si>
  <si>
    <t>UN</t>
  </si>
  <si>
    <t>M2</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</si>
  <si>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</si>
  <si>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</si>
  <si>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</si>
  <si>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</si>
  <si>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</si>
  <si>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</si>
  <si>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</si>
  <si>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</si>
  <si>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</si>
  <si>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</si>
  <si>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</si>
  <si>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</si>
  <si>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</si>
  <si>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</si>
  <si>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</si>
  <si>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</si>
  <si>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</si>
  <si>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</si>
  <si>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</si>
  <si>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</si>
  <si>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</si>
  <si>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</si>
  <si>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</si>
  <si>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</si>
  <si>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</si>
  <si>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</si>
  <si>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</si>
  <si>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</si>
  <si>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</si>
  <si>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</si>
  <si>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</si>
  <si>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</si>
  <si>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</si>
  <si>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</si>
  <si>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</si>
  <si>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</si>
  <si>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</si>
  <si>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</si>
  <si>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</si>
  <si>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</si>
  <si>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</si>
  <si>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</si>
  <si>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</si>
  <si>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</si>
  <si>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</si>
  <si>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</si>
  <si>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</si>
  <si>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</si>
  <si>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</si>
  <si>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</si>
  <si>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</si>
  <si>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</si>
  <si>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</si>
  <si>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</si>
  <si>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</si>
  <si>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</si>
  <si>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</si>
  <si>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</si>
  <si>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</si>
  <si>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</si>
  <si>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</si>
  <si>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</si>
  <si>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</si>
  <si>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</si>
  <si>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</si>
  <si>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</si>
  <si>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</si>
  <si>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</si>
  <si>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</si>
  <si>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</si>
  <si>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</si>
  <si>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</si>
  <si>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</si>
  <si>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</si>
  <si>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</si>
  <si>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</si>
  <si>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</si>
  <si>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</si>
  <si>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</si>
  <si>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</si>
  <si>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</si>
  <si>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</si>
  <si>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</si>
  <si>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</si>
  <si>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</si>
  <si>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</si>
  <si>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</si>
  <si>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</si>
  <si>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</si>
  <si>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</si>
  <si>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</si>
  <si>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</si>
  <si>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</si>
  <si>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</si>
  <si>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</si>
  <si>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</si>
  <si>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</si>
  <si>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</si>
  <si>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</si>
  <si>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</si>
  <si>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</si>
  <si>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</si>
  <si>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</si>
  <si>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</si>
  <si>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</si>
  <si>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</si>
  <si>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</si>
  <si>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</si>
  <si>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</si>
  <si>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</si>
  <si>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</si>
  <si>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</si>
  <si>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</si>
  <si>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</si>
  <si>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</si>
  <si>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</si>
  <si>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</si>
  <si>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</si>
  <si>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</si>
  <si>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</si>
  <si>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</si>
  <si>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</si>
  <si>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</si>
  <si>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</si>
  <si>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</si>
  <si>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</si>
  <si>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</si>
  <si>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</si>
  <si>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</si>
  <si>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</si>
  <si>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</si>
  <si>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</si>
  <si>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</si>
  <si>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</si>
  <si>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</si>
  <si>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</si>
  <si>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</si>
  <si>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</si>
  <si>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</si>
  <si>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</si>
  <si>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</si>
  <si>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</si>
  <si>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</si>
  <si>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</si>
  <si>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</si>
  <si>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</si>
  <si>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</si>
  <si>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</si>
  <si>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</si>
  <si>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</si>
  <si>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</si>
  <si>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</si>
  <si>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</si>
  <si>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</si>
  <si>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</si>
  <si>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</si>
  <si>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</si>
  <si>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</si>
  <si>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</si>
  <si>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</si>
  <si>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</si>
  <si>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</si>
  <si>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</si>
  <si>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</si>
  <si>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</si>
  <si>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</si>
  <si>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</si>
  <si>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</si>
  <si>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</si>
  <si>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</si>
  <si>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</si>
  <si>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</si>
  <si>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</si>
  <si>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</si>
  <si>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</si>
  <si>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</si>
  <si>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</si>
  <si>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</si>
  <si>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</si>
  <si>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</si>
  <si>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</si>
  <si>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</si>
  <si>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</si>
  <si>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</si>
  <si>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</si>
  <si>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</si>
  <si>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</si>
  <si>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</si>
  <si>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</si>
  <si>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</si>
  <si>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</si>
  <si>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</si>
  <si>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</si>
  <si>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</si>
  <si>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</si>
  <si>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</si>
  <si>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</si>
  <si>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</si>
  <si>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</si>
  <si>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</si>
  <si>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</si>
  <si>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</si>
  <si>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</si>
  <si>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</si>
  <si>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</si>
  <si>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</si>
  <si>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</si>
  <si>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</si>
  <si>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</si>
  <si>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</si>
  <si>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</si>
  <si>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</si>
  <si>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</si>
  <si>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</si>
  <si>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</si>
  <si>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</si>
  <si>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</si>
  <si>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</si>
  <si>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</si>
  <si>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</si>
  <si>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</si>
  <si>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</si>
  <si>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</si>
  <si>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</si>
  <si>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</si>
  <si>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</si>
  <si>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</si>
  <si>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</si>
  <si>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</si>
  <si>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</si>
  <si>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</si>
  <si>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</si>
  <si>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</si>
  <si>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</si>
  <si>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</si>
  <si>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</si>
  <si>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</si>
  <si>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</si>
  <si>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</si>
  <si>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</si>
  <si>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</si>
  <si>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</si>
  <si>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</si>
  <si>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</si>
  <si>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</si>
  <si>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</si>
  <si>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</si>
  <si>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</si>
  <si>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</si>
  <si>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</si>
  <si>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</si>
  <si>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</si>
  <si>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</si>
  <si>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</si>
  <si>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</si>
  <si>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</si>
  <si>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</si>
  <si>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</si>
  <si>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</si>
  <si>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</si>
  <si>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</si>
  <si>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</si>
  <si>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</si>
  <si>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</si>
  <si>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</si>
  <si>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</si>
  <si>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</si>
  <si>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</si>
  <si>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</si>
  <si>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</si>
  <si>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</si>
  <si>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</si>
  <si>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</si>
  <si>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</si>
  <si>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</si>
  <si>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</si>
  <si>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</si>
  <si>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</si>
  <si>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</si>
  <si>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</si>
  <si>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</si>
  <si>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</si>
  <si>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</si>
  <si>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</si>
  <si>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</si>
  <si>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</si>
  <si>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</si>
  <si>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</si>
  <si>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</si>
  <si>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</si>
  <si>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</si>
  <si>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</si>
  <si>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</si>
  <si>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</si>
  <si>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</si>
  <si>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</si>
  <si>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</si>
  <si>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</si>
  <si>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</si>
  <si>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</si>
  <si>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</si>
  <si>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</si>
  <si>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</si>
  <si>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</si>
  <si>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</si>
  <si>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</si>
  <si>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</si>
  <si>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</si>
  <si>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</si>
  <si>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</si>
  <si>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</si>
  <si>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</si>
  <si>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</si>
  <si>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</si>
  <si>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</si>
  <si>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</si>
  <si>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</si>
  <si>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</si>
  <si>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</si>
  <si>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</si>
  <si>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</si>
  <si>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</si>
  <si>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</si>
  <si>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</si>
  <si>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</si>
  <si>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</si>
  <si>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</si>
  <si>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</si>
  <si>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</si>
  <si>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</si>
  <si>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</si>
  <si>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</si>
  <si>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</si>
  <si>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</si>
  <si>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</si>
  <si>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</si>
  <si>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</si>
  <si>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</si>
  <si>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</si>
  <si>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</si>
  <si>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</si>
  <si>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</si>
  <si>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</si>
  <si>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</si>
  <si>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</si>
  <si>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</si>
  <si>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</si>
  <si>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</si>
  <si>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</si>
  <si>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</si>
  <si>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</si>
  <si>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</si>
  <si>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</si>
  <si>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</si>
  <si>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</si>
  <si>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</si>
  <si>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</si>
  <si>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</si>
  <si>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</si>
  <si>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</si>
  <si>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</si>
  <si>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</si>
  <si>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</si>
  <si>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</si>
  <si>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</si>
  <si>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</si>
  <si>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</si>
  <si>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</si>
  <si>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</si>
  <si>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</si>
  <si>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</si>
  <si>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</si>
  <si>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</si>
  <si>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</si>
  <si>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</si>
  <si>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</si>
  <si>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</si>
  <si>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</si>
  <si>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</si>
  <si>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</si>
  <si>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</si>
  <si>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</si>
  <si>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</si>
  <si>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</si>
  <si>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</si>
  <si>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</si>
  <si>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</si>
  <si>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</si>
  <si>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</si>
  <si>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</si>
  <si>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</si>
  <si>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</si>
  <si>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</si>
  <si>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</si>
  <si>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</si>
  <si>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</si>
  <si>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</si>
  <si>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</si>
  <si>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</si>
  <si>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</si>
  <si>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</si>
  <si>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</si>
  <si>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</si>
  <si>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</si>
  <si>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</si>
  <si>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</si>
  <si>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</si>
  <si>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</si>
  <si>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</si>
  <si>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</si>
  <si>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</si>
  <si>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</si>
  <si>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</si>
  <si>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</si>
  <si>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</si>
  <si>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</si>
  <si>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</si>
  <si>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</si>
  <si>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</si>
  <si>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</si>
  <si>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</si>
  <si>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</si>
  <si>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</si>
  <si>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</si>
  <si>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</si>
  <si>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</si>
  <si>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</si>
  <si>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</si>
  <si>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</si>
  <si>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</si>
  <si>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</si>
  <si>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</si>
  <si>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</si>
  <si>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</si>
  <si>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</si>
  <si>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</si>
  <si>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</si>
  <si>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</si>
  <si>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</si>
  <si>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</si>
  <si>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</si>
  <si>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</si>
  <si>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</si>
  <si>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</si>
  <si>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</si>
  <si>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</si>
  <si>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</si>
  <si>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</si>
  <si>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</si>
  <si>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</si>
  <si>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</si>
  <si>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</si>
  <si>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</si>
  <si>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</si>
  <si>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</si>
  <si>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</si>
  <si>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</si>
  <si>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</si>
  <si>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</si>
  <si>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</si>
  <si>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</si>
  <si>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</si>
  <si>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</si>
  <si>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</si>
  <si>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</si>
  <si>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</si>
  <si>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</si>
  <si>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</si>
  <si>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</si>
  <si>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</si>
  <si>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</si>
  <si>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</si>
  <si>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</si>
  <si>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</si>
  <si>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</si>
  <si>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</si>
  <si>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</si>
  <si>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</si>
  <si>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</si>
  <si>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</si>
  <si>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</si>
  <si>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</si>
  <si>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</si>
  <si>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</si>
  <si>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</si>
  <si>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</si>
  <si>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</si>
  <si>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</si>
  <si>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</si>
  <si>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</si>
  <si>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</si>
  <si>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</si>
  <si>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</si>
  <si>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</si>
  <si>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</si>
  <si>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</si>
  <si>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</si>
  <si>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</si>
  <si>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</si>
  <si>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</si>
  <si>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</si>
  <si>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</si>
  <si>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</si>
  <si>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</si>
  <si>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</si>
  <si>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</si>
  <si>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</si>
  <si>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</si>
  <si>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</si>
  <si>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</si>
  <si>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</si>
  <si>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</si>
  <si>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</si>
  <si>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</si>
  <si>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</si>
  <si>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</si>
  <si>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</si>
  <si>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</si>
  <si>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</si>
  <si>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</si>
  <si>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</si>
  <si>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</si>
  <si>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</si>
  <si>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</si>
  <si>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</si>
  <si>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</si>
  <si>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</si>
  <si>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</si>
  <si>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</si>
  <si>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</si>
  <si>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</si>
  <si>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</si>
  <si>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</si>
  <si>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</si>
  <si>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</si>
  <si>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</si>
  <si>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</si>
  <si>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</si>
  <si>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</si>
  <si>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</si>
  <si>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</si>
  <si>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</si>
  <si>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</si>
  <si>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</si>
  <si>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</si>
  <si>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</si>
  <si>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</si>
  <si>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</si>
  <si>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</si>
  <si>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</si>
  <si>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</si>
  <si>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</si>
  <si>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</si>
  <si>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</si>
  <si>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</si>
  <si>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</si>
  <si>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</si>
  <si>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</si>
  <si>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</si>
  <si>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</si>
  <si>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</si>
  <si>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</si>
  <si>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</si>
  <si>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</si>
  <si>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</si>
  <si>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</si>
  <si>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</si>
  <si>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</si>
  <si>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</si>
  <si>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</si>
  <si>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</si>
  <si>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</si>
  <si>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</si>
  <si>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</si>
  <si>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</si>
  <si>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</si>
  <si>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</si>
  <si>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</si>
  <si>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</si>
  <si>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</si>
  <si>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</si>
  <si>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</si>
  <si>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</si>
  <si>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</si>
  <si>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</si>
  <si>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</si>
  <si>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</si>
  <si>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</si>
  <si>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</si>
  <si>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</si>
  <si>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</si>
  <si>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</si>
  <si>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</si>
  <si>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</si>
  <si>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</si>
  <si>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</si>
  <si>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</si>
  <si>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</si>
  <si>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</si>
  <si>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</si>
  <si>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</si>
  <si>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</si>
  <si>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</si>
  <si>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</si>
  <si>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</si>
  <si>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</si>
  <si>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</si>
  <si>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</si>
  <si>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</si>
  <si>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</si>
  <si>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</si>
  <si>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</si>
  <si>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</si>
  <si>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</si>
  <si>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</si>
  <si>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</si>
  <si>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</si>
  <si>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</si>
  <si>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</si>
  <si>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</si>
  <si>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</si>
  <si>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</si>
  <si>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</si>
  <si>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</si>
  <si>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</si>
  <si>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</si>
  <si>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</si>
  <si>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</si>
  <si>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</si>
  <si>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</si>
  <si>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</si>
  <si>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</si>
  <si>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</si>
  <si>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</si>
  <si>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</si>
  <si>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</si>
  <si>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</si>
  <si>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</si>
  <si>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</si>
  <si>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</si>
  <si>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</si>
  <si>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</si>
  <si>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</si>
  <si>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</si>
  <si>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</si>
  <si>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</si>
  <si>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</si>
  <si>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</si>
  <si>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</si>
  <si>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</si>
  <si>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</si>
  <si>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</si>
  <si>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</si>
  <si>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</si>
  <si>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</si>
  <si>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</si>
  <si>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</si>
  <si>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</si>
  <si>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</si>
  <si>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</si>
  <si>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</si>
  <si>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</si>
  <si>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</si>
  <si>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</si>
  <si>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</si>
  <si>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</si>
  <si>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</si>
  <si>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</si>
  <si>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</si>
  <si>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</si>
  <si>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</si>
  <si>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</si>
  <si>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</si>
  <si>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</si>
  <si>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</si>
  <si>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</si>
  <si>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</si>
  <si>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</si>
  <si>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</si>
  <si>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</si>
  <si>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</si>
  <si>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</si>
  <si>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</si>
  <si>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</si>
  <si>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</si>
  <si>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KG</t>
  </si>
  <si>
    <t>TELHAMENTO COM TELHA DE ENCAIXE, TIPO FRANCESA DE VIDRO, COM ATÉ 2 ÁGUAS, INCLUSO TRANSPORTE VERTICAL. AF_07/2019</t>
  </si>
  <si>
    <t>M3</t>
  </si>
  <si>
    <t>ALARGAMENTO DE BASE DE TUBULÃO A CÉU ABERTO, ESCAVAÇÃO MANUAL, CONCRETO FEITO EM OBRA E LANÇADO COM JERICA.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</si>
  <si>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</si>
  <si>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</si>
  <si>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</si>
  <si>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</si>
  <si>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</si>
  <si>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</si>
  <si>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</si>
  <si>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</si>
  <si>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</si>
  <si>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</si>
  <si>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</si>
  <si>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</si>
  <si>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</si>
  <si>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</si>
  <si>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</si>
  <si>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</si>
  <si>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</si>
  <si>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</si>
  <si>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</si>
  <si>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</si>
  <si>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</si>
  <si>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</si>
  <si>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</si>
  <si>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</si>
  <si>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</si>
  <si>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</si>
  <si>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</si>
  <si>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</si>
  <si>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LUVA DE CORRER, PVC, SOLDÁVEL, DN 25MM, INSTALADO EM RAMAL OU SUB-RAMAL DE ÁGUA - FORNECIMENTO E INSTALAÇÃO. AF_12/2014</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</si>
  <si>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</si>
  <si>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</si>
  <si>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</si>
  <si>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</si>
  <si>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</si>
  <si>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</si>
  <si>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</si>
  <si>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</si>
  <si>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</si>
  <si>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</si>
  <si>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</si>
  <si>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</si>
  <si>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</si>
  <si>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</si>
  <si>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</si>
  <si>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</si>
  <si>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</si>
  <si>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</si>
  <si>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</si>
  <si>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</si>
  <si>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</si>
  <si>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</si>
  <si>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</si>
  <si>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</si>
  <si>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</si>
  <si>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</si>
  <si>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</si>
  <si>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</si>
  <si>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</si>
  <si>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</si>
  <si>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</si>
  <si>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</si>
  <si>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</si>
  <si>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</si>
  <si>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</si>
  <si>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</si>
  <si>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</si>
  <si>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</si>
  <si>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</si>
  <si>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</si>
  <si>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</si>
  <si>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</si>
  <si>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</si>
  <si>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</si>
  <si>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</si>
  <si>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</si>
  <si>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</si>
  <si>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</si>
  <si>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</si>
  <si>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</si>
  <si>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</si>
  <si>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</si>
  <si>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</si>
  <si>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</si>
  <si>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</si>
  <si>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</si>
  <si>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</si>
  <si>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</si>
  <si>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</si>
  <si>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</si>
  <si>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</si>
  <si>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</si>
  <si>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</si>
  <si>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</si>
  <si>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</si>
  <si>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</si>
  <si>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</si>
  <si>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</si>
  <si>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</si>
  <si>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</si>
  <si>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</si>
  <si>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</si>
  <si>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</si>
  <si>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</si>
  <si>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</si>
  <si>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</si>
  <si>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</si>
  <si>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</si>
  <si>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</si>
  <si>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</si>
  <si>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</si>
  <si>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</si>
  <si>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</si>
  <si>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</si>
  <si>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</si>
  <si>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</si>
  <si>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</si>
  <si>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</si>
  <si>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</si>
  <si>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</si>
  <si>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</si>
  <si>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</si>
  <si>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</si>
  <si>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</si>
  <si>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</si>
  <si>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</si>
  <si>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</si>
  <si>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</si>
  <si>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</si>
  <si>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T</t>
  </si>
  <si>
    <t>M3XKM</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</si>
  <si>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</si>
  <si>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</si>
  <si>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</si>
  <si>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</si>
  <si>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</si>
  <si>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</si>
  <si>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</si>
  <si>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</si>
  <si>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</si>
  <si>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</si>
  <si>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</si>
  <si>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</si>
  <si>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</si>
  <si>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</si>
  <si>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</si>
  <si>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</si>
  <si>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</si>
  <si>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</si>
  <si>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</si>
  <si>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</si>
  <si>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</si>
  <si>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</si>
  <si>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</si>
  <si>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</si>
  <si>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</si>
  <si>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</si>
  <si>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</si>
  <si>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</si>
  <si>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</si>
  <si>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</si>
  <si>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</si>
  <si>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</si>
  <si>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</si>
  <si>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</si>
  <si>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</si>
  <si>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</si>
  <si>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</si>
  <si>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</si>
  <si>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</si>
  <si>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</si>
  <si>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</si>
  <si>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</si>
  <si>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</si>
  <si>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</si>
  <si>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</si>
  <si>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</si>
  <si>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</si>
  <si>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</si>
  <si>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</si>
  <si>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</si>
  <si>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</si>
  <si>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</si>
  <si>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</si>
  <si>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</si>
  <si>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</si>
  <si>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</si>
  <si>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</si>
  <si>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</si>
  <si>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</si>
  <si>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</si>
  <si>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</si>
  <si>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</si>
  <si>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</si>
  <si>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</si>
  <si>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</si>
  <si>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</si>
  <si>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</si>
  <si>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</si>
  <si>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</si>
  <si>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</si>
  <si>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</si>
  <si>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</si>
  <si>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</si>
  <si>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</si>
  <si>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</si>
  <si>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</si>
  <si>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</si>
  <si>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</si>
  <si>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</si>
  <si>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</si>
  <si>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</si>
  <si>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</si>
  <si>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</si>
  <si>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</si>
  <si>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</si>
  <si>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</si>
  <si>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</si>
  <si>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</si>
  <si>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</si>
  <si>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</si>
  <si>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</si>
  <si>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</si>
  <si>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</si>
  <si>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</si>
  <si>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</si>
  <si>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</si>
  <si>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</si>
  <si>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</si>
  <si>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</si>
  <si>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</si>
  <si>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</si>
  <si>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</si>
  <si>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</si>
  <si>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</si>
  <si>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</si>
  <si>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</si>
  <si>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</si>
  <si>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</si>
  <si>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</si>
  <si>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</si>
  <si>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</si>
  <si>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</si>
  <si>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</si>
  <si>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</si>
  <si>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</si>
  <si>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</si>
  <si>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</si>
  <si>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</si>
  <si>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</si>
  <si>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</si>
  <si>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</si>
  <si>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</si>
  <si>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</si>
  <si>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</si>
  <si>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</si>
  <si>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</si>
  <si>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</si>
  <si>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</si>
  <si>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</si>
  <si>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</si>
  <si>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</si>
  <si>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</si>
  <si>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</si>
  <si>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</si>
  <si>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</si>
  <si>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</si>
  <si>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</si>
  <si>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</si>
  <si>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</si>
  <si>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</si>
  <si>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</si>
  <si>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</si>
  <si>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</si>
  <si>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</si>
  <si>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</si>
  <si>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</si>
  <si>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</si>
  <si>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</si>
  <si>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</si>
  <si>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</si>
  <si>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</si>
  <si>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</si>
  <si>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</si>
  <si>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</si>
  <si>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</si>
  <si>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</si>
  <si>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</si>
  <si>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</si>
  <si>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</si>
  <si>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</si>
  <si>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</si>
  <si>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</si>
  <si>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</si>
  <si>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</si>
  <si>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</si>
  <si>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</si>
  <si>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</si>
  <si>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</si>
  <si>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</si>
  <si>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</si>
  <si>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</si>
  <si>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</si>
  <si>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</si>
  <si>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</si>
  <si>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</si>
  <si>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</si>
  <si>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</si>
  <si>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</si>
  <si>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</si>
  <si>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</si>
  <si>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</si>
  <si>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</si>
  <si>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</si>
  <si>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</si>
  <si>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</si>
  <si>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</si>
  <si>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</si>
  <si>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</si>
  <si>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</si>
  <si>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</si>
  <si>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</si>
  <si>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</si>
  <si>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</si>
  <si>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</si>
  <si>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</si>
  <si>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</si>
  <si>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</si>
  <si>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</si>
  <si>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</si>
  <si>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</si>
  <si>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</si>
  <si>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</si>
  <si>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</si>
  <si>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</si>
  <si>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</si>
  <si>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</si>
  <si>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</si>
  <si>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</si>
  <si>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</si>
  <si>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</si>
  <si>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</si>
  <si>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</si>
  <si>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</si>
  <si>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</si>
  <si>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</si>
  <si>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</si>
  <si>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</si>
  <si>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</si>
  <si>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</si>
  <si>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</si>
  <si>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</si>
  <si>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</si>
  <si>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</si>
  <si>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</si>
  <si>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</si>
  <si>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</si>
  <si>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</si>
  <si>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</si>
  <si>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</si>
  <si>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</si>
  <si>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</si>
  <si>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</si>
  <si>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</si>
  <si>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</si>
  <si>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</si>
  <si>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</si>
  <si>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</si>
  <si>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</si>
  <si>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</si>
  <si>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</si>
  <si>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</si>
  <si>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</si>
  <si>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</si>
  <si>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</si>
  <si>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</si>
  <si>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</si>
  <si>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</si>
  <si>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</si>
  <si>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</si>
  <si>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</si>
  <si>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</si>
  <si>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</si>
  <si>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</si>
  <si>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</si>
  <si>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</si>
  <si>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</si>
  <si>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</si>
  <si>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</si>
  <si>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</si>
  <si>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</si>
  <si>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</si>
  <si>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</si>
  <si>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</si>
  <si>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</si>
  <si>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</si>
  <si>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</si>
  <si>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</si>
  <si>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</si>
  <si>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</si>
  <si>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</si>
  <si>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</si>
  <si>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</si>
  <si>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</si>
  <si>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</si>
  <si>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</si>
  <si>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</si>
  <si>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</si>
  <si>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</si>
  <si>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</si>
  <si>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</si>
  <si>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</si>
  <si>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</si>
  <si>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</si>
  <si>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</si>
  <si>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</si>
  <si>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</si>
  <si>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</si>
  <si>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</si>
  <si>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</si>
  <si>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</si>
  <si>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</si>
  <si>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</si>
  <si>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</si>
  <si>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</si>
  <si>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</si>
  <si>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</si>
  <si>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</si>
  <si>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</si>
  <si>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</si>
  <si>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</si>
  <si>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</si>
  <si>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</si>
  <si>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</si>
  <si>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</si>
  <si>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</si>
  <si>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</si>
  <si>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</si>
  <si>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</si>
  <si>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</si>
  <si>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</si>
  <si>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</si>
  <si>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</si>
  <si>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</si>
  <si>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</si>
  <si>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</si>
  <si>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</si>
  <si>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</si>
  <si>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</si>
  <si>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</si>
  <si>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</si>
  <si>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</si>
  <si>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</si>
  <si>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</si>
  <si>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</si>
  <si>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</si>
  <si>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</si>
  <si>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</si>
  <si>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</si>
  <si>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</si>
  <si>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</si>
  <si>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</si>
  <si>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</si>
  <si>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</si>
  <si>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</si>
  <si>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</si>
  <si>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</si>
  <si>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</si>
  <si>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</si>
  <si>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</si>
  <si>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</si>
  <si>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</si>
  <si>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</si>
  <si>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</si>
  <si>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</si>
  <si>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</si>
  <si>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</si>
  <si>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</si>
  <si>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</si>
  <si>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</si>
  <si>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</si>
  <si>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</si>
  <si>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</si>
  <si>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</si>
  <si>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</si>
  <si>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</si>
  <si>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</si>
  <si>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</si>
  <si>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</si>
  <si>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</si>
  <si>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</si>
  <si>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</si>
  <si>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</si>
  <si>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</si>
  <si>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</si>
  <si>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</si>
  <si>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</si>
  <si>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</si>
  <si>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</si>
  <si>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</si>
  <si>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</si>
  <si>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</si>
  <si>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</si>
  <si>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</si>
  <si>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</si>
  <si>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</si>
  <si>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</si>
  <si>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</si>
  <si>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</si>
  <si>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</si>
  <si>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</si>
  <si>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</si>
  <si>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</si>
  <si>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</si>
  <si>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</si>
  <si>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</si>
  <si>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</si>
  <si>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</si>
  <si>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</si>
  <si>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</si>
  <si>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</si>
  <si>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</si>
  <si>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</si>
  <si>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</si>
  <si>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</si>
  <si>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</si>
  <si>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</si>
  <si>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</si>
  <si>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</si>
  <si>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</si>
  <si>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</si>
  <si>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</si>
  <si>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</si>
  <si>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</si>
  <si>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</si>
  <si>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</si>
  <si>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</si>
  <si>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</si>
  <si>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</si>
  <si>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</si>
  <si>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</si>
  <si>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</si>
  <si>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</si>
  <si>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</si>
  <si>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</si>
  <si>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</si>
  <si>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</si>
  <si>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</si>
  <si>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</si>
  <si>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</si>
  <si>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</si>
  <si>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</si>
  <si>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</si>
  <si>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</si>
  <si>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</si>
  <si>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</si>
  <si>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</si>
  <si>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</si>
  <si>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</si>
  <si>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</si>
  <si>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</si>
  <si>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</si>
  <si>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</si>
  <si>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</si>
  <si>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</si>
  <si>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</si>
  <si>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</si>
  <si>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</si>
  <si>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</si>
  <si>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</si>
  <si>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</si>
  <si>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</si>
  <si>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</si>
  <si>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</si>
  <si>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</si>
  <si>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</si>
  <si>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</si>
  <si>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</si>
  <si>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</si>
  <si>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</si>
  <si>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</si>
  <si>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</si>
  <si>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</si>
  <si>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</si>
  <si>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</si>
  <si>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</si>
  <si>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</si>
  <si>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</si>
  <si>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</si>
  <si>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</si>
  <si>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</si>
  <si>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</si>
  <si>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</si>
  <si>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</si>
  <si>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</si>
  <si>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</si>
  <si>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</si>
  <si>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</si>
  <si>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</si>
  <si>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</si>
  <si>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</si>
  <si>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</si>
  <si>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</si>
  <si>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</si>
  <si>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</si>
  <si>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</si>
  <si>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</si>
  <si>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</si>
  <si>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</si>
  <si>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</si>
  <si>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</si>
  <si>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</si>
  <si>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</si>
  <si>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</si>
  <si>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</si>
  <si>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</si>
  <si>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</si>
  <si>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</si>
  <si>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</si>
  <si>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</si>
  <si>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</si>
  <si>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</si>
  <si>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</si>
  <si>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</si>
  <si>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</si>
  <si>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</si>
  <si>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</si>
  <si>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</si>
  <si>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</si>
  <si>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</si>
  <si>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</si>
  <si>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</si>
  <si>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</si>
  <si>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</si>
  <si>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</si>
  <si>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</si>
  <si>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</si>
  <si>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</si>
  <si>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</si>
  <si>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</si>
  <si>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</si>
  <si>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</si>
  <si>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</si>
  <si>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</si>
  <si>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</si>
  <si>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</si>
  <si>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</si>
  <si>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</si>
  <si>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</si>
  <si>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</si>
  <si>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</si>
  <si>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</si>
  <si>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</si>
  <si>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</si>
  <si>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</si>
  <si>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</si>
  <si>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</si>
  <si>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</si>
  <si>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</si>
  <si>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</si>
  <si>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</si>
  <si>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</si>
  <si>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</si>
  <si>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</si>
  <si>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</si>
  <si>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</si>
  <si>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</si>
  <si>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</si>
  <si>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</si>
  <si>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</si>
  <si>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</si>
  <si>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</si>
  <si>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</si>
  <si>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</si>
  <si>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</si>
  <si>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</si>
  <si>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</si>
  <si>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</si>
  <si>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</si>
  <si>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</si>
  <si>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</si>
  <si>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</si>
  <si>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</si>
  <si>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</si>
  <si>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</si>
  <si>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</si>
  <si>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</si>
  <si>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</si>
  <si>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</si>
  <si>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</si>
  <si>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</si>
  <si>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</si>
  <si>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</si>
  <si>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</si>
  <si>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</si>
  <si>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</si>
  <si>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</si>
  <si>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</si>
  <si>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</si>
  <si>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</si>
  <si>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</si>
  <si>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</si>
  <si>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</si>
  <si>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</si>
  <si>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</si>
  <si>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</si>
  <si>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</si>
  <si>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</si>
  <si>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</si>
  <si>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</si>
  <si>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</si>
  <si>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</si>
  <si>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</si>
  <si>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</si>
  <si>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</si>
  <si>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</si>
  <si>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</si>
  <si>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</si>
  <si>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</si>
  <si>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</si>
  <si>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</si>
  <si>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</si>
  <si>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</si>
  <si>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</si>
  <si>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</si>
  <si>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</si>
  <si>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</si>
  <si>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</si>
  <si>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</si>
  <si>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</si>
  <si>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</si>
  <si>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</si>
  <si>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</si>
  <si>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</si>
  <si>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</si>
  <si>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</si>
  <si>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</si>
  <si>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</si>
  <si>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</si>
  <si>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</si>
  <si>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</si>
  <si>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</si>
  <si>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</si>
  <si>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</si>
  <si>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</si>
  <si>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</si>
  <si>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</si>
  <si>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</si>
  <si>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</si>
  <si>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</si>
  <si>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</si>
  <si>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</si>
  <si>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</si>
  <si>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</si>
  <si>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</si>
  <si>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</si>
  <si>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</si>
  <si>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</si>
  <si>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</si>
  <si>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</si>
  <si>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</si>
  <si>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</si>
  <si>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</si>
  <si>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</si>
  <si>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</si>
  <si>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</si>
  <si>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</si>
  <si>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</si>
  <si>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</si>
  <si>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</si>
  <si>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</si>
  <si>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</si>
  <si>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</si>
  <si>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</si>
  <si>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</si>
  <si>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</si>
  <si>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</si>
  <si>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</si>
  <si>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</si>
  <si>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</si>
  <si>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</si>
  <si>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</si>
  <si>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</si>
  <si>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</si>
  <si>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</si>
  <si>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</si>
  <si>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</si>
  <si>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</si>
  <si>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</si>
  <si>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</si>
  <si>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</si>
  <si>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</si>
  <si>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</si>
  <si>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</si>
  <si>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</si>
  <si>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</si>
  <si>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</si>
  <si>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</si>
  <si>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</si>
  <si>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</si>
  <si>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</si>
  <si>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</si>
  <si>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</si>
  <si>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</si>
  <si>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</si>
  <si>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</si>
  <si>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</si>
  <si>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</si>
  <si>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</si>
  <si>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</si>
  <si>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</si>
  <si>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</si>
  <si>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</si>
  <si>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</si>
  <si>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</si>
  <si>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</si>
  <si>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</si>
  <si>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</si>
  <si>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</si>
  <si>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</si>
  <si>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</si>
  <si>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</si>
  <si>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</si>
  <si>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</si>
  <si>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</si>
  <si>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</si>
  <si>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</si>
  <si>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</si>
  <si>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</si>
  <si>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</si>
  <si>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</si>
  <si>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</si>
  <si>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</si>
  <si>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</si>
  <si>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</si>
  <si>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</si>
  <si>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</si>
  <si>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</si>
  <si>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</si>
  <si>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</si>
  <si>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</si>
  <si>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</si>
  <si>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</si>
  <si>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</si>
  <si>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</si>
  <si>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ALMOXARIFE</t>
  </si>
  <si>
    <t>ETANOL</t>
  </si>
  <si>
    <t>SC25KG</t>
  </si>
  <si>
    <t>M2XMES</t>
  </si>
  <si>
    <t>MESTRE DE OBRAS</t>
  </si>
  <si>
    <t>PAPELEIRA PLASTICA TIPO DISPENSER PARA PAPEL HIGIENICO ROLAO</t>
  </si>
  <si>
    <t>CÓDIGO</t>
  </si>
  <si>
    <t>SETOP</t>
  </si>
  <si>
    <t>DESCRIÇÃO</t>
  </si>
  <si>
    <t>U</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</si>
  <si>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</si>
  <si>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</si>
  <si>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</si>
  <si>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</si>
  <si>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</si>
  <si>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</si>
  <si>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</si>
  <si>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</si>
  <si>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</si>
  <si>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</si>
  <si>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ED-48156</t>
  </si>
  <si>
    <t>ASSENTO BRANCO PARA VASO</t>
  </si>
  <si>
    <t>ED-48158</t>
  </si>
  <si>
    <t>ED-48165</t>
  </si>
  <si>
    <t>ED-48167</t>
  </si>
  <si>
    <t>ED-48161</t>
  </si>
  <si>
    <t>ED-48166</t>
  </si>
  <si>
    <t>ED-48163</t>
  </si>
  <si>
    <t>ED-48164</t>
  </si>
  <si>
    <t>ED-48160</t>
  </si>
  <si>
    <t>ED-48162</t>
  </si>
  <si>
    <t>ED-48169</t>
  </si>
  <si>
    <t>ED-48170</t>
  </si>
  <si>
    <t>ED-48171</t>
  </si>
  <si>
    <t>ED-48172</t>
  </si>
  <si>
    <t>ED-48174</t>
  </si>
  <si>
    <t>ED-48175</t>
  </si>
  <si>
    <t>ED-48176</t>
  </si>
  <si>
    <t>ED-48180</t>
  </si>
  <si>
    <t>ED-48182</t>
  </si>
  <si>
    <t>ED-48155</t>
  </si>
  <si>
    <t>ED-48185</t>
  </si>
  <si>
    <t>ED-48179</t>
  </si>
  <si>
    <t>ED-48181</t>
  </si>
  <si>
    <t>ED-48183</t>
  </si>
  <si>
    <t>ED-48184</t>
  </si>
  <si>
    <t>ED-48186</t>
  </si>
  <si>
    <t>ED-48187</t>
  </si>
  <si>
    <t>ED-48189</t>
  </si>
  <si>
    <t>ED-48188</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</si>
  <si>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</si>
  <si>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</si>
  <si>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</si>
  <si>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</si>
  <si>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</si>
  <si>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</si>
  <si>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</si>
  <si>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</si>
  <si>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</si>
  <si>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</si>
  <si>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</si>
  <si>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</si>
  <si>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</si>
  <si>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</si>
  <si>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</si>
  <si>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</si>
  <si>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</si>
  <si>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</si>
  <si>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</si>
  <si>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ED-48206</t>
  </si>
  <si>
    <t>ED-48234</t>
  </si>
  <si>
    <t>ED-48195</t>
  </si>
  <si>
    <t>ED-48196</t>
  </si>
  <si>
    <t>ED-48194</t>
  </si>
  <si>
    <t>ALVENARIA DE VEDAÇÃO COM BLOCO DE CONCRETO, ESP. 9CM, COM ACABAMENTO APARENTE, INCLUSIVE ARGAMASSA PARA ASSENTAMENTO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</si>
  <si>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</si>
  <si>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</si>
  <si>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</si>
  <si>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</si>
  <si>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</si>
  <si>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</si>
  <si>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</si>
  <si>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</si>
  <si>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</si>
  <si>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</si>
  <si>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</si>
  <si>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</si>
  <si>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</si>
  <si>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</si>
  <si>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</si>
  <si>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</si>
  <si>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</si>
  <si>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</si>
  <si>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</si>
  <si>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</si>
  <si>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</si>
  <si>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</si>
  <si>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</si>
  <si>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</si>
  <si>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</si>
  <si>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</si>
  <si>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</si>
  <si>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</si>
  <si>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ED-48201</t>
  </si>
  <si>
    <t>ED-48202</t>
  </si>
  <si>
    <t>ED-48200</t>
  </si>
  <si>
    <t>ED-48236</t>
  </si>
  <si>
    <t>ED-48235</t>
  </si>
  <si>
    <t>ED-48210</t>
  </si>
  <si>
    <t>ED-48209</t>
  </si>
  <si>
    <t>ED-48211</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</si>
  <si>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</si>
  <si>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</si>
  <si>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</si>
  <si>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</si>
  <si>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</si>
  <si>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</si>
  <si>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</si>
  <si>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</si>
  <si>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</si>
  <si>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</si>
  <si>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</si>
  <si>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</si>
  <si>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</si>
  <si>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</si>
  <si>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</si>
  <si>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</si>
  <si>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</si>
  <si>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</si>
  <si>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</si>
  <si>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</si>
  <si>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</si>
  <si>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</si>
  <si>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</si>
  <si>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</si>
  <si>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</si>
  <si>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ED-48253</t>
  </si>
  <si>
    <t>PRESSOSTATO PARA COMPRESSOR DE 125 A 175 PSI</t>
  </si>
  <si>
    <t>ED-48252</t>
  </si>
  <si>
    <t>PRESSOSTATO PARA COMPRESSOR DE 80 A 125 PSI</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</si>
  <si>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</si>
  <si>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</si>
  <si>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</si>
  <si>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</si>
  <si>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</si>
  <si>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</si>
  <si>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</si>
  <si>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</si>
  <si>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</si>
  <si>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</si>
  <si>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</si>
  <si>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</si>
  <si>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</si>
  <si>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</si>
  <si>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</si>
  <si>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</si>
  <si>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</si>
  <si>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</si>
  <si>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</si>
  <si>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</si>
  <si>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</si>
  <si>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</si>
  <si>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</si>
  <si>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</si>
  <si>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</si>
  <si>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</si>
  <si>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</si>
  <si>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</si>
  <si>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ED-48296</t>
  </si>
  <si>
    <t>ED-48295</t>
  </si>
  <si>
    <t>ED-48298</t>
  </si>
  <si>
    <t>ED-48297</t>
  </si>
  <si>
    <t>ED-48337</t>
  </si>
  <si>
    <t>ED-48341</t>
  </si>
  <si>
    <t>ED-48340</t>
  </si>
  <si>
    <t>ED-48342</t>
  </si>
  <si>
    <t>ED-48348</t>
  </si>
  <si>
    <t>ED-48347</t>
  </si>
  <si>
    <t>ED-48350</t>
  </si>
  <si>
    <t>ED-48349</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</si>
  <si>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</si>
  <si>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</si>
  <si>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</si>
  <si>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</si>
  <si>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</si>
  <si>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</si>
  <si>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</si>
  <si>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</si>
  <si>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</si>
  <si>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</si>
  <si>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</si>
  <si>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</si>
  <si>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</si>
  <si>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</si>
  <si>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</si>
  <si>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</si>
  <si>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</si>
  <si>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</si>
  <si>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</si>
  <si>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</si>
  <si>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CJ</t>
  </si>
  <si>
    <t>ED-48360</t>
  </si>
  <si>
    <t>CONJUNTO DE MESA E BANCOS DE CONCRETO PARA JOGOS (02 BANCOS EM ARCO COM D INTERNO = 130 CM E H = 43 CM E MESA COM D = 80 CM, E = 8 CM E H = 75 CM)</t>
  </si>
  <si>
    <t>ED-48362</t>
  </si>
  <si>
    <t>ED-48361</t>
  </si>
  <si>
    <t>ED-48364</t>
  </si>
  <si>
    <t>ED-48363</t>
  </si>
  <si>
    <t>ED-48368</t>
  </si>
  <si>
    <t>ED-48371</t>
  </si>
  <si>
    <t>ED-48376</t>
  </si>
  <si>
    <t>ED-48377</t>
  </si>
  <si>
    <t>ED-48372</t>
  </si>
  <si>
    <t>ED-48373</t>
  </si>
  <si>
    <t>ED-48374</t>
  </si>
  <si>
    <t>ED-48375</t>
  </si>
  <si>
    <t>RÉGUA COM 8 TOMADAS (2P+T), PARA FIXAÇÃO NO RACK DE 19" (1U)</t>
  </si>
  <si>
    <t>ED-48378</t>
  </si>
  <si>
    <t>ED-48383</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</si>
  <si>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</si>
  <si>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</si>
  <si>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</si>
  <si>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</si>
  <si>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</si>
  <si>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</si>
  <si>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ED-48394</t>
  </si>
  <si>
    <t>ED-48391</t>
  </si>
  <si>
    <t>ED-48392</t>
  </si>
  <si>
    <t>ED-48390</t>
  </si>
  <si>
    <t>ED-9906</t>
  </si>
  <si>
    <t>ED-9903</t>
  </si>
  <si>
    <t>ED-8346</t>
  </si>
  <si>
    <t>ENCUNHAMENTO DE ALVENARIA DE VEDAÇÃO COM ARGAMASSA, INCLUSIVE ADITIVO EXPANSOR PARA ENCUNHAMENTO</t>
  </si>
  <si>
    <t>ED-48397</t>
  </si>
  <si>
    <t>ENCUNHAMENTO DE ALVENARIA DE VEDAÇÃO COM ESPUMA DE POLIURETANO EXPANSIVA</t>
  </si>
  <si>
    <t>ED-48421</t>
  </si>
  <si>
    <t>ED-48420</t>
  </si>
  <si>
    <t>ED-48419</t>
  </si>
  <si>
    <t>ED-48423</t>
  </si>
  <si>
    <t>ED-48424</t>
  </si>
  <si>
    <t>ED-48425</t>
  </si>
  <si>
    <t>ED-48426</t>
  </si>
  <si>
    <t>ED-48427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</si>
  <si>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</si>
  <si>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</si>
  <si>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</si>
  <si>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</si>
  <si>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</si>
  <si>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</si>
  <si>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</si>
  <si>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</si>
  <si>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ED-48403</t>
  </si>
  <si>
    <t>ED-48404</t>
  </si>
  <si>
    <t>ED-48402</t>
  </si>
  <si>
    <t>ED-48405</t>
  </si>
  <si>
    <t>ED-48416</t>
  </si>
  <si>
    <t>ED-48417</t>
  </si>
  <si>
    <t>ED-48418</t>
  </si>
  <si>
    <t>ED-48401</t>
  </si>
  <si>
    <t>ED-48400</t>
  </si>
  <si>
    <t>ED-48406</t>
  </si>
  <si>
    <t>ED-48408</t>
  </si>
  <si>
    <t>ED-48407</t>
  </si>
  <si>
    <t>ED-48413</t>
  </si>
  <si>
    <t>ED-48415</t>
  </si>
  <si>
    <t>ED-48436</t>
  </si>
  <si>
    <t>ED-48435</t>
  </si>
  <si>
    <t>ED-48488</t>
  </si>
  <si>
    <t>ED-48443</t>
  </si>
  <si>
    <t>ED-48445</t>
  </si>
  <si>
    <t>ED-48441</t>
  </si>
  <si>
    <t>ED-48442</t>
  </si>
  <si>
    <t>ED-48444</t>
  </si>
  <si>
    <t>ED-48440</t>
  </si>
  <si>
    <t>ED-48452</t>
  </si>
  <si>
    <t>ED-48453</t>
  </si>
  <si>
    <t>ED-8024</t>
  </si>
  <si>
    <t>ED-48457</t>
  </si>
  <si>
    <t>ED-48454</t>
  </si>
  <si>
    <t>ED-48455</t>
  </si>
  <si>
    <t>ED-48504</t>
  </si>
  <si>
    <t>ED-48463</t>
  </si>
  <si>
    <t>ED-48460</t>
  </si>
  <si>
    <t>ED-48459</t>
  </si>
  <si>
    <t>ED-48464</t>
  </si>
  <si>
    <t>ED-48489</t>
  </si>
  <si>
    <t>ED-48486</t>
  </si>
  <si>
    <t>ED-48487</t>
  </si>
  <si>
    <t>ED-48476</t>
  </si>
  <si>
    <t>ED-48491</t>
  </si>
  <si>
    <t>ED-48480</t>
  </si>
  <si>
    <t>ED-48479</t>
  </si>
  <si>
    <t>ED-48483</t>
  </si>
  <si>
    <t>ED-48481</t>
  </si>
  <si>
    <t>ED-48485</t>
  </si>
  <si>
    <t>ED-48484</t>
  </si>
  <si>
    <t>ED-48482</t>
  </si>
  <si>
    <t>ED-48501</t>
  </si>
  <si>
    <t>ED-48492</t>
  </si>
  <si>
    <t>ED-48502</t>
  </si>
  <si>
    <t>ED-48503</t>
  </si>
  <si>
    <t>ED-48505</t>
  </si>
  <si>
    <t>ED-48507</t>
  </si>
  <si>
    <t>ED-48490</t>
  </si>
  <si>
    <t>ED-48499</t>
  </si>
  <si>
    <t>ED-49515</t>
  </si>
  <si>
    <t>REATOR ELETRÔNICO, ALTO FATOR DE POTÊNCIA (A.F.P), PARTIDA RÁPIDA, PARA UMA (1) LÂMPADA TUBULAR, POTÊNCIA 32W, FORNECIMENTO E INSTALAÇÃO</t>
  </si>
  <si>
    <t>ED-48434</t>
  </si>
  <si>
    <t>ED-48496</t>
  </si>
  <si>
    <t>ED-48437</t>
  </si>
  <si>
    <t>ED-48438</t>
  </si>
  <si>
    <t>ED-48439</t>
  </si>
  <si>
    <t>ED-48449</t>
  </si>
  <si>
    <t>ED-48446</t>
  </si>
  <si>
    <t>ED-48458</t>
  </si>
  <si>
    <t>ED-48494</t>
  </si>
  <si>
    <t>ED-48465</t>
  </si>
  <si>
    <t>ED-48466</t>
  </si>
  <si>
    <t>ED-48467</t>
  </si>
  <si>
    <t>ED-48468</t>
  </si>
  <si>
    <t>ED-48469</t>
  </si>
  <si>
    <t>ED-48495</t>
  </si>
  <si>
    <t>ED-48473</t>
  </si>
  <si>
    <t>ED-48472</t>
  </si>
  <si>
    <t>ED-48470</t>
  </si>
  <si>
    <t>ED-48471</t>
  </si>
  <si>
    <t>ED-48474</t>
  </si>
  <si>
    <t>ED-48475</t>
  </si>
  <si>
    <t>ED-48493</t>
  </si>
  <si>
    <t>ED-48497</t>
  </si>
  <si>
    <t>ED-48498</t>
  </si>
  <si>
    <t>ED-48506</t>
  </si>
  <si>
    <t>ED-48514</t>
  </si>
  <si>
    <t>ED-48509</t>
  </si>
  <si>
    <t>ED-48512</t>
  </si>
  <si>
    <t>ED-48510</t>
  </si>
  <si>
    <t>ED-48478</t>
  </si>
  <si>
    <t>ED-48508</t>
  </si>
  <si>
    <t>ED-48515</t>
  </si>
  <si>
    <t>ED-48500</t>
  </si>
  <si>
    <t>ED-48516</t>
  </si>
  <si>
    <t>ED-48532</t>
  </si>
  <si>
    <t>ED-48535</t>
  </si>
  <si>
    <t>ED-48533</t>
  </si>
  <si>
    <t>ED-48531</t>
  </si>
  <si>
    <t>ED-48534</t>
  </si>
  <si>
    <t>ED-48536</t>
  </si>
  <si>
    <t>ED-48537</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</si>
  <si>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</si>
  <si>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</si>
  <si>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</si>
  <si>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</si>
  <si>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</si>
  <si>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</si>
  <si>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</si>
  <si>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</si>
  <si>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</si>
  <si>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</si>
  <si>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</si>
  <si>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</si>
  <si>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</si>
  <si>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</si>
  <si>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</si>
  <si>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</si>
  <si>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</si>
  <si>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</si>
  <si>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</si>
  <si>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</si>
  <si>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</si>
  <si>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</si>
  <si>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</si>
  <si>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</si>
  <si>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</si>
  <si>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</si>
  <si>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</si>
  <si>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</si>
  <si>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</si>
  <si>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</si>
  <si>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</si>
  <si>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</si>
  <si>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</si>
  <si>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</si>
  <si>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</si>
  <si>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</si>
  <si>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</si>
  <si>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</si>
  <si>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</si>
  <si>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</si>
  <si>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</si>
  <si>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</si>
  <si>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</si>
  <si>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</si>
  <si>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</si>
  <si>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</si>
  <si>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</si>
  <si>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</si>
  <si>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</si>
  <si>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</si>
  <si>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</si>
  <si>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</si>
  <si>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</si>
  <si>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</si>
  <si>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</si>
  <si>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</si>
  <si>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</si>
  <si>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</si>
  <si>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</si>
  <si>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</si>
  <si>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</si>
  <si>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</si>
  <si>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</si>
  <si>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</si>
  <si>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ED-48587</t>
  </si>
  <si>
    <t>ED-48586</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</si>
  <si>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</si>
  <si>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</si>
  <si>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</si>
  <si>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</si>
  <si>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</si>
  <si>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</si>
  <si>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</si>
  <si>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</si>
  <si>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</si>
  <si>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</si>
  <si>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</si>
  <si>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</si>
  <si>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</si>
  <si>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</si>
  <si>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</si>
  <si>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</si>
  <si>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</si>
  <si>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</si>
  <si>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</si>
  <si>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</si>
  <si>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</si>
  <si>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</si>
  <si>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</si>
  <si>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</si>
  <si>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</si>
  <si>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</si>
  <si>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</si>
  <si>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</si>
  <si>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</si>
  <si>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</si>
  <si>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</si>
  <si>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</si>
  <si>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</si>
  <si>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</si>
  <si>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</si>
  <si>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</si>
  <si>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</si>
  <si>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</si>
  <si>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</si>
  <si>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</si>
  <si>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</si>
  <si>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</si>
  <si>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</si>
  <si>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</si>
  <si>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</si>
  <si>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</si>
  <si>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</si>
  <si>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</si>
  <si>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</si>
  <si>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</si>
  <si>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</si>
  <si>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</si>
  <si>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</si>
  <si>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</si>
  <si>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</si>
  <si>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</si>
  <si>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</si>
  <si>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</si>
  <si>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</si>
  <si>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</si>
  <si>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</si>
  <si>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</si>
  <si>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</si>
  <si>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</si>
  <si>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</si>
  <si>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</si>
  <si>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</si>
  <si>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</si>
  <si>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</si>
  <si>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</si>
  <si>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</si>
  <si>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</si>
  <si>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</si>
  <si>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</si>
  <si>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</si>
  <si>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</si>
  <si>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</si>
  <si>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</si>
  <si>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ED-48568</t>
  </si>
  <si>
    <t>CHAMINÉ DE POÇO DE VISITA TIPO "A", EM ALVENARIA COM DEGRAUS DE AÇO CA-50</t>
  </si>
  <si>
    <t>ED-48569</t>
  </si>
  <si>
    <t>CHAMINÉ DE POÇO DE VISITA TIPO "B", EM ANEL DE CONCRETO CA-1 COM DEGRAUS DE AÇO CA-50</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</si>
  <si>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</si>
  <si>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</si>
  <si>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</si>
  <si>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</si>
  <si>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</si>
  <si>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</si>
  <si>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</si>
  <si>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</si>
  <si>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</si>
  <si>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</si>
  <si>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</si>
  <si>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</si>
  <si>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</si>
  <si>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</si>
  <si>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</si>
  <si>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</si>
  <si>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</si>
  <si>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</si>
  <si>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</si>
  <si>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</si>
  <si>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</si>
  <si>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</si>
  <si>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</si>
  <si>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</si>
  <si>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</si>
  <si>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</si>
  <si>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</si>
  <si>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</si>
  <si>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</si>
  <si>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</si>
  <si>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ED-48664</t>
  </si>
  <si>
    <t>GUIA DE MEIO-FIO (10X15X22)CM E SARJETA (30X10)CM COM INCLINAÇÃO DE 10%, EM CONCRETO COM FCK 15MPA, MOLDADA IN-LOCO, FORMA EM MADEIRA, INCLUSIVE ESCAVAÇÃO, APILOAMENTO E TRANSPORTE COM RETIRADA DO MATERIAL ESCAVADO (EM CAÇAMBA)</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</si>
  <si>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</si>
  <si>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</si>
  <si>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</si>
  <si>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</si>
  <si>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</si>
  <si>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</si>
  <si>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</si>
  <si>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</si>
  <si>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</si>
  <si>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</si>
  <si>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</si>
  <si>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</si>
  <si>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</si>
  <si>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</si>
  <si>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</si>
  <si>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</si>
  <si>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</si>
  <si>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</si>
  <si>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</si>
  <si>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</si>
  <si>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</si>
  <si>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</si>
  <si>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</si>
  <si>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</si>
  <si>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</si>
  <si>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</si>
  <si>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</si>
  <si>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</si>
  <si>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</si>
  <si>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</si>
  <si>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ED-14762</t>
  </si>
  <si>
    <t>ED-14763</t>
  </si>
  <si>
    <t>ED-14764</t>
  </si>
  <si>
    <t>ED-48666</t>
  </si>
  <si>
    <t>ED-49440</t>
  </si>
  <si>
    <t>ED-48700</t>
  </si>
  <si>
    <t>ED-48998</t>
  </si>
  <si>
    <t>ED-49019</t>
  </si>
  <si>
    <t>ED-48986</t>
  </si>
  <si>
    <t>ED-49022</t>
  </si>
  <si>
    <t>ED-49001</t>
  </si>
  <si>
    <t>ED-49025</t>
  </si>
  <si>
    <t>ED-49028</t>
  </si>
  <si>
    <t>ED-48989</t>
  </si>
  <si>
    <t>ED-49004</t>
  </si>
  <si>
    <t>ED-49031</t>
  </si>
  <si>
    <t>ED-49007</t>
  </si>
  <si>
    <t>ED-48992</t>
  </si>
  <si>
    <t>ED-49010</t>
  </si>
  <si>
    <t>ED-48995</t>
  </si>
  <si>
    <t>ED-49013</t>
  </si>
  <si>
    <t>ED-49016</t>
  </si>
  <si>
    <t>ED-48966</t>
  </si>
  <si>
    <t>ED-48946</t>
  </si>
  <si>
    <t>ED-48971</t>
  </si>
  <si>
    <t>ED-48951</t>
  </si>
  <si>
    <t>ED-48976</t>
  </si>
  <si>
    <t>ED-48981</t>
  </si>
  <si>
    <t>ED-48956</t>
  </si>
  <si>
    <t>ED-48961</t>
  </si>
  <si>
    <t>ED-49132</t>
  </si>
  <si>
    <t>ED-49133</t>
  </si>
  <si>
    <t>ED-49134</t>
  </si>
  <si>
    <t>ED-49135</t>
  </si>
  <si>
    <t>ED-49136</t>
  </si>
  <si>
    <t>ED-49137</t>
  </si>
  <si>
    <t>ED-49138</t>
  </si>
  <si>
    <t>ED-48936</t>
  </si>
  <si>
    <t>ED-48937</t>
  </si>
  <si>
    <t>ED-48938</t>
  </si>
  <si>
    <t>ED-48939</t>
  </si>
  <si>
    <t>ED-48940</t>
  </si>
  <si>
    <t>ED-48931</t>
  </si>
  <si>
    <t>ED-48935</t>
  </si>
  <si>
    <t>ED-48932</t>
  </si>
  <si>
    <t>ED-48933</t>
  </si>
  <si>
    <t>ED-48934</t>
  </si>
  <si>
    <t>ED-48941</t>
  </si>
  <si>
    <t>ED-48945</t>
  </si>
  <si>
    <t>ED-48942</t>
  </si>
  <si>
    <t>ED-48943</t>
  </si>
  <si>
    <t>ED-48944</t>
  </si>
  <si>
    <t>ED-49463</t>
  </si>
  <si>
    <t>ED-49464</t>
  </si>
  <si>
    <t>ED-49465</t>
  </si>
  <si>
    <t>ED-49466</t>
  </si>
  <si>
    <t>ED-49467</t>
  </si>
  <si>
    <t>ED-49183</t>
  </si>
  <si>
    <t>ED-49184</t>
  </si>
  <si>
    <t>ED-49185</t>
  </si>
  <si>
    <t>ED-49194</t>
  </si>
  <si>
    <t>ED-49195</t>
  </si>
  <si>
    <t>ED-49191</t>
  </si>
  <si>
    <t>ED-49190</t>
  </si>
  <si>
    <t>ED-49189</t>
  </si>
  <si>
    <t>ED-49188</t>
  </si>
  <si>
    <t>ED-49187</t>
  </si>
  <si>
    <t>ED-49193</t>
  </si>
  <si>
    <t>ED-49192</t>
  </si>
  <si>
    <t>ED-49171</t>
  </si>
  <si>
    <t>ED-49168</t>
  </si>
  <si>
    <t>ED-49169</t>
  </si>
  <si>
    <t>ED-49170</t>
  </si>
  <si>
    <t>ED-49151</t>
  </si>
  <si>
    <t>ED-49152</t>
  </si>
  <si>
    <t>ED-49153</t>
  </si>
  <si>
    <t>ED-49154</t>
  </si>
  <si>
    <t>ED-49155</t>
  </si>
  <si>
    <t>ED-49148</t>
  </si>
  <si>
    <t>ED-49149</t>
  </si>
  <si>
    <t>ED-49218</t>
  </si>
  <si>
    <t>ED-49220</t>
  </si>
  <si>
    <t>ED-49222</t>
  </si>
  <si>
    <t>ED-49224</t>
  </si>
  <si>
    <t>ED-49227</t>
  </si>
  <si>
    <t>ED-49197</t>
  </si>
  <si>
    <t>ED-49200</t>
  </si>
  <si>
    <t>ED-49199</t>
  </si>
  <si>
    <t>ED-49202</t>
  </si>
  <si>
    <t>ED-49201</t>
  </si>
  <si>
    <t>ED-49164</t>
  </si>
  <si>
    <t>ED-49165</t>
  </si>
  <si>
    <t>ED-49166</t>
  </si>
  <si>
    <t>ED-49167</t>
  </si>
  <si>
    <t>ED-49196</t>
  </si>
  <si>
    <t>ED-49205</t>
  </si>
  <si>
    <t>ED-49203</t>
  </si>
  <si>
    <t>ED-49208</t>
  </si>
  <si>
    <t>ED-49206</t>
  </si>
  <si>
    <t>ED-49212</t>
  </si>
  <si>
    <t>ED-49210</t>
  </si>
  <si>
    <t>ED-49211</t>
  </si>
  <si>
    <t>ED-49207</t>
  </si>
  <si>
    <t>ED-49209</t>
  </si>
  <si>
    <t>ED-48702</t>
  </si>
  <si>
    <t>ED-49176</t>
  </si>
  <si>
    <t>ED-49174</t>
  </si>
  <si>
    <t>ED-49058</t>
  </si>
  <si>
    <t>ED-49057</t>
  </si>
  <si>
    <t>ED-49060</t>
  </si>
  <si>
    <t>ED-49061</t>
  </si>
  <si>
    <t>ED-49071</t>
  </si>
  <si>
    <t>ED-49073</t>
  </si>
  <si>
    <t>ED-49072</t>
  </si>
  <si>
    <t>ED-49074</t>
  </si>
  <si>
    <t>ED-49070</t>
  </si>
  <si>
    <t>ED-49080</t>
  </si>
  <si>
    <t>ED-49082</t>
  </si>
  <si>
    <t>ED-49081</t>
  </si>
  <si>
    <t>ED-49083</t>
  </si>
  <si>
    <t>ED-49079</t>
  </si>
  <si>
    <t>ED-49122</t>
  </si>
  <si>
    <t>ED-49124</t>
  </si>
  <si>
    <t>ED-49123</t>
  </si>
  <si>
    <t>ED-49125</t>
  </si>
  <si>
    <t>ED-49121</t>
  </si>
  <si>
    <t>ED-49107</t>
  </si>
  <si>
    <t>ED-49109</t>
  </si>
  <si>
    <t>ED-49108</t>
  </si>
  <si>
    <t>ED-49110</t>
  </si>
  <si>
    <t>ED-49106</t>
  </si>
  <si>
    <t>ED-49089</t>
  </si>
  <si>
    <t>ED-49091</t>
  </si>
  <si>
    <t>ED-49090</t>
  </si>
  <si>
    <t>ED-49092</t>
  </si>
  <si>
    <t>ED-49088</t>
  </si>
  <si>
    <t>ED-49098</t>
  </si>
  <si>
    <t>ED-49100</t>
  </si>
  <si>
    <t>ED-49099</t>
  </si>
  <si>
    <t>ED-49101</t>
  </si>
  <si>
    <t>ED-49097</t>
  </si>
  <si>
    <t>ED-49119</t>
  </si>
  <si>
    <t>ED-49115</t>
  </si>
  <si>
    <t>ED-49114</t>
  </si>
  <si>
    <t>ED-49116</t>
  </si>
  <si>
    <t>ED-15114</t>
  </si>
  <si>
    <t>ED-15115</t>
  </si>
  <si>
    <t>ED-15116</t>
  </si>
  <si>
    <t>ED-15117</t>
  </si>
  <si>
    <t>ED-49334</t>
  </si>
  <si>
    <t>ENVELOPE DE CONCRETO PARA PROTEÇÃO DE TUBOS DE PVC ENTERRADO - CONCRETO TIPO A FCK = 13,5 MPA</t>
  </si>
  <si>
    <t>ED-49340</t>
  </si>
  <si>
    <t>ED-49341</t>
  </si>
  <si>
    <t>ED-49343</t>
  </si>
  <si>
    <t>ED-49443</t>
  </si>
  <si>
    <t>ED-13343</t>
  </si>
  <si>
    <t>ED-13344</t>
  </si>
  <si>
    <t>ED-13342</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</si>
  <si>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</si>
  <si>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</si>
  <si>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</si>
  <si>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</si>
  <si>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</si>
  <si>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</si>
  <si>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</si>
  <si>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</si>
  <si>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</si>
  <si>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</si>
  <si>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</si>
  <si>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</si>
  <si>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</si>
  <si>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</si>
  <si>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</si>
  <si>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</si>
  <si>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</si>
  <si>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</si>
  <si>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</si>
  <si>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</si>
  <si>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</si>
  <si>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</si>
  <si>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</si>
  <si>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</si>
  <si>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</si>
  <si>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</si>
  <si>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</si>
  <si>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</si>
  <si>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</si>
  <si>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</si>
  <si>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</si>
  <si>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</si>
  <si>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</si>
  <si>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</si>
  <si>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</si>
  <si>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</si>
  <si>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</si>
  <si>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</si>
  <si>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</si>
  <si>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</si>
  <si>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</si>
  <si>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ED-49415</t>
  </si>
  <si>
    <t>ED-49446</t>
  </si>
  <si>
    <t>ED-49447</t>
  </si>
  <si>
    <t>ED-49448</t>
  </si>
  <si>
    <t>ED-49451</t>
  </si>
  <si>
    <t>ED-49450</t>
  </si>
  <si>
    <t>ED-49483</t>
  </si>
  <si>
    <t>ED-49497</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</si>
  <si>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</si>
  <si>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</si>
  <si>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</si>
  <si>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</si>
  <si>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</si>
  <si>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</si>
  <si>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</si>
  <si>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</si>
  <si>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</si>
  <si>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</si>
  <si>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</si>
  <si>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</si>
  <si>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ED-49519</t>
  </si>
  <si>
    <t>REATOR ELETRÔNICO, ALTO FATOR DE POTÊNCIA (A.F.P), PARTIDA RÁPIDA, PARA UMA (1) LÂMPADA TUBULAR, POTÊNCIA 40W, FORNECIMENTO E INSTALAÇÃO</t>
  </si>
  <si>
    <t>ED-49380</t>
  </si>
  <si>
    <t>RECEPTÁCULO DE PORCELANA PARA LÂMPADA COM ROSCA E-27, FORNECIMENTO E INSTALAÇÃO</t>
  </si>
  <si>
    <t>ED-49523</t>
  </si>
  <si>
    <t>ED-49524</t>
  </si>
  <si>
    <t>ED-49526</t>
  </si>
  <si>
    <t>SIRENE DE ALTA POTÊNCIA, TIMBRE Ø 150MM, 100DCB</t>
  </si>
  <si>
    <t>ED-49525</t>
  </si>
  <si>
    <t>SIRENE PARA ALCANCE ATÉ 500 M REF. RT-10</t>
  </si>
  <si>
    <t>ED-49457</t>
  </si>
  <si>
    <t>ED-49458</t>
  </si>
  <si>
    <t>ED-48701</t>
  </si>
  <si>
    <t>ED-49461</t>
  </si>
  <si>
    <t>ED-15650</t>
  </si>
  <si>
    <t>ED-15970</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</si>
  <si>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</si>
  <si>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</si>
  <si>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</si>
  <si>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</si>
  <si>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</si>
  <si>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</si>
  <si>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</si>
  <si>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</si>
  <si>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</si>
  <si>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</si>
  <si>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</si>
  <si>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</si>
  <si>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</si>
  <si>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</si>
  <si>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</si>
  <si>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</si>
  <si>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</si>
  <si>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</si>
  <si>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ED-49413</t>
  </si>
  <si>
    <t>ED-49414</t>
  </si>
  <si>
    <t>ED-7249</t>
  </si>
  <si>
    <t>ED-7251</t>
  </si>
  <si>
    <t>ED-7250</t>
  </si>
  <si>
    <t>ED-7252</t>
  </si>
  <si>
    <t>ED-7253</t>
  </si>
  <si>
    <t>ED-7248</t>
  </si>
  <si>
    <t>ED-49300</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</si>
  <si>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</si>
  <si>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</si>
  <si>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</si>
  <si>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</si>
  <si>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</si>
  <si>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</si>
  <si>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</si>
  <si>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</si>
  <si>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</si>
  <si>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</si>
  <si>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</si>
  <si>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</si>
  <si>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</si>
  <si>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</si>
  <si>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</si>
  <si>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</si>
  <si>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</si>
  <si>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</si>
  <si>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</si>
  <si>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</si>
  <si>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</si>
  <si>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</si>
  <si>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</si>
  <si>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</si>
  <si>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</si>
  <si>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</si>
  <si>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</si>
  <si>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</si>
  <si>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</si>
  <si>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</si>
  <si>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</si>
  <si>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</si>
  <si>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</si>
  <si>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</si>
  <si>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</si>
  <si>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</si>
  <si>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</si>
  <si>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</si>
  <si>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</si>
  <si>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</si>
  <si>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</si>
  <si>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</si>
  <si>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</si>
  <si>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</si>
  <si>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</si>
  <si>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</si>
  <si>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</si>
  <si>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</si>
  <si>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ED-15795</t>
  </si>
  <si>
    <t>CONJUNTO DE DUAS (2) TOMADAS TELEFÔNICAS (CONECTOR RJ11),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</si>
  <si>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</si>
  <si>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</si>
  <si>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</si>
  <si>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</si>
  <si>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</si>
  <si>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</si>
  <si>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</si>
  <si>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</si>
  <si>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</si>
  <si>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</si>
  <si>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</si>
  <si>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</si>
  <si>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</si>
  <si>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</si>
  <si>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</si>
  <si>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</si>
  <si>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</si>
  <si>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</si>
  <si>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</si>
  <si>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</si>
  <si>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</si>
  <si>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</si>
  <si>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</si>
  <si>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</si>
  <si>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</si>
  <si>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</si>
  <si>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</si>
  <si>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</si>
  <si>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</si>
  <si>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</si>
  <si>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</si>
  <si>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</si>
  <si>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</si>
  <si>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</si>
  <si>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</si>
  <si>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ED-15768</t>
  </si>
  <si>
    <t>ED-15778</t>
  </si>
  <si>
    <t>ED-15780</t>
  </si>
  <si>
    <t>ED-15777</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</si>
  <si>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</si>
  <si>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</si>
  <si>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</si>
  <si>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</si>
  <si>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</si>
  <si>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</si>
  <si>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</si>
  <si>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</si>
  <si>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</si>
  <si>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</si>
  <si>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ED-15752</t>
  </si>
  <si>
    <t>CONJUNTO DE UMA (1) TOMADA DE DADOS (CONECTOR RJ45 CAT.6E),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</si>
  <si>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</si>
  <si>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</si>
  <si>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</si>
  <si>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</si>
  <si>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</si>
  <si>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</si>
  <si>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</si>
  <si>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</si>
  <si>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</si>
  <si>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</si>
  <si>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</si>
  <si>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</si>
  <si>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</si>
  <si>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</si>
  <si>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</si>
  <si>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</si>
  <si>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</si>
  <si>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</si>
  <si>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</si>
  <si>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</si>
  <si>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</si>
  <si>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</si>
  <si>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</si>
  <si>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</si>
  <si>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</si>
  <si>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</si>
  <si>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</si>
  <si>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</si>
  <si>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</si>
  <si>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</si>
  <si>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</si>
  <si>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</si>
  <si>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</si>
  <si>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</si>
  <si>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</si>
  <si>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</si>
  <si>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</si>
  <si>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</si>
  <si>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</si>
  <si>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</si>
  <si>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</si>
  <si>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</si>
  <si>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</si>
  <si>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</si>
  <si>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</si>
  <si>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</si>
  <si>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</si>
  <si>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</si>
  <si>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</si>
  <si>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</si>
  <si>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</si>
  <si>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</si>
  <si>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</si>
  <si>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</si>
  <si>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</si>
  <si>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</si>
  <si>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</si>
  <si>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</si>
  <si>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</si>
  <si>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</si>
  <si>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</si>
  <si>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</si>
  <si>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</si>
  <si>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</si>
  <si>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</si>
  <si>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</si>
  <si>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</si>
  <si>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</si>
  <si>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</si>
  <si>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ED-49541</t>
  </si>
  <si>
    <t>ED-49540</t>
  </si>
  <si>
    <t>ED-49572</t>
  </si>
  <si>
    <t>ED-49574</t>
  </si>
  <si>
    <t>ED-49569</t>
  </si>
  <si>
    <t>ED-49570</t>
  </si>
  <si>
    <t>ED-15342</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</si>
  <si>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</si>
  <si>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</si>
  <si>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</si>
  <si>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</si>
  <si>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</si>
  <si>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</si>
  <si>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</si>
  <si>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</si>
  <si>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</si>
  <si>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</si>
  <si>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</si>
  <si>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ED-49582</t>
  </si>
  <si>
    <t>ED-49584</t>
  </si>
  <si>
    <t>ED-49585</t>
  </si>
  <si>
    <t>ED-49586</t>
  </si>
  <si>
    <t>ED-49587</t>
  </si>
  <si>
    <t>ED-49588</t>
  </si>
  <si>
    <t>ED-7066</t>
  </si>
  <si>
    <t>ED-49589</t>
  </si>
  <si>
    <t>ED-49590</t>
  </si>
  <si>
    <t>ED-49591</t>
  </si>
  <si>
    <t>ED-49592</t>
  </si>
  <si>
    <t>ED-49600</t>
  </si>
  <si>
    <t>ED-49601</t>
  </si>
  <si>
    <t>ED-49602</t>
  </si>
  <si>
    <t>ED-49603</t>
  </si>
  <si>
    <t>ED-49597</t>
  </si>
  <si>
    <t>ED-49594</t>
  </si>
  <si>
    <t>ED-49598</t>
  </si>
  <si>
    <t>ED-49593</t>
  </si>
  <si>
    <t>ED-49595</t>
  </si>
  <si>
    <t>ED-49596</t>
  </si>
  <si>
    <t>ED-49607</t>
  </si>
  <si>
    <t>ED-49606</t>
  </si>
  <si>
    <t>ED-49605</t>
  </si>
  <si>
    <t>ED-49604</t>
  </si>
  <si>
    <t>ED-49583</t>
  </si>
  <si>
    <t>ED-49611</t>
  </si>
  <si>
    <t>ED-49612</t>
  </si>
  <si>
    <t>ED-8398</t>
  </si>
  <si>
    <t>ED-49647</t>
  </si>
  <si>
    <t>ED-49648</t>
  </si>
  <si>
    <t>ED-49644</t>
  </si>
  <si>
    <t>ED-49645</t>
  </si>
  <si>
    <t>ED-49646</t>
  </si>
  <si>
    <t>ED-49649</t>
  </si>
  <si>
    <t>ED-8457</t>
  </si>
  <si>
    <t>ED-8458</t>
  </si>
  <si>
    <t>ED-49643</t>
  </si>
  <si>
    <t>ED-8471</t>
  </si>
  <si>
    <t>ED-15690</t>
  </si>
  <si>
    <t>ED-49618</t>
  </si>
  <si>
    <t>ED-49619</t>
  </si>
  <si>
    <t>ED-49620</t>
  </si>
  <si>
    <t>ED-49621</t>
  </si>
  <si>
    <t>ED-49622</t>
  </si>
  <si>
    <t>ED-9052</t>
  </si>
  <si>
    <t>ED-9053</t>
  </si>
  <si>
    <t>ED-9054</t>
  </si>
  <si>
    <t>ED-9055</t>
  </si>
  <si>
    <t>ED-9056</t>
  </si>
  <si>
    <t>ED-9057</t>
  </si>
  <si>
    <t>ED-49637</t>
  </si>
  <si>
    <t>ED-49638</t>
  </si>
  <si>
    <t>ED-49639</t>
  </si>
  <si>
    <t>ED-49640</t>
  </si>
  <si>
    <t>ED-49641</t>
  </si>
  <si>
    <t>ED-49642</t>
  </si>
  <si>
    <t>ED-49629</t>
  </si>
  <si>
    <t>ED-49630</t>
  </si>
  <si>
    <t>ED-49631</t>
  </si>
  <si>
    <t>ED-49632</t>
  </si>
  <si>
    <t>ED-49633</t>
  </si>
  <si>
    <t>ED-49634</t>
  </si>
  <si>
    <t>ED-49614</t>
  </si>
  <si>
    <t>ED-49615</t>
  </si>
  <si>
    <t>ED-49616</t>
  </si>
  <si>
    <t>ED-49617</t>
  </si>
  <si>
    <t>ED-49613</t>
  </si>
  <si>
    <t>ED-49625</t>
  </si>
  <si>
    <t>ED-49627</t>
  </si>
  <si>
    <t>ED-49655</t>
  </si>
  <si>
    <t>ED-49660</t>
  </si>
  <si>
    <t>ED-49662</t>
  </si>
  <si>
    <t>ED-49656</t>
  </si>
  <si>
    <t>ED-49657</t>
  </si>
  <si>
    <t>ED-49659</t>
  </si>
  <si>
    <t>ED-49664</t>
  </si>
  <si>
    <t>ED-49665</t>
  </si>
  <si>
    <t>ED-49691</t>
  </si>
  <si>
    <t>ED-49692</t>
  </si>
  <si>
    <t>ED-49687</t>
  </si>
  <si>
    <t>ED-49686</t>
  </si>
  <si>
    <t>ED-49685</t>
  </si>
  <si>
    <t>ED-49690</t>
  </si>
  <si>
    <t>ED-49689</t>
  </si>
  <si>
    <t>ED-52311</t>
  </si>
  <si>
    <t>ED-49697</t>
  </si>
  <si>
    <t>ED-49698</t>
  </si>
  <si>
    <t>ED-49701</t>
  </si>
  <si>
    <t>ED-49699</t>
  </si>
  <si>
    <t>ED-49700</t>
  </si>
  <si>
    <t>ED-49702</t>
  </si>
  <si>
    <t>ED-49704</t>
  </si>
  <si>
    <t>ED-49705</t>
  </si>
  <si>
    <t>ED-49735</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</si>
  <si>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</si>
  <si>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</si>
  <si>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</si>
  <si>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</si>
  <si>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</si>
  <si>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</si>
  <si>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</si>
  <si>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</si>
  <si>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</si>
  <si>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</si>
  <si>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</si>
  <si>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</si>
  <si>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</si>
  <si>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</si>
  <si>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</si>
  <si>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</si>
  <si>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</si>
  <si>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</si>
  <si>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</si>
  <si>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</si>
  <si>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</si>
  <si>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</si>
  <si>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</si>
  <si>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</si>
  <si>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ED-49780</t>
  </si>
  <si>
    <t>ED-49779</t>
  </si>
  <si>
    <t>ED-49778</t>
  </si>
  <si>
    <t>ED-8571</t>
  </si>
  <si>
    <t>ED-49811</t>
  </si>
  <si>
    <t>ED-49810</t>
  </si>
  <si>
    <t>ED-49786</t>
  </si>
  <si>
    <t>ED-49787</t>
  </si>
  <si>
    <t>ED-49788</t>
  </si>
  <si>
    <t>ED-49789</t>
  </si>
  <si>
    <t>ED-49790</t>
  </si>
  <si>
    <t>ED-49804</t>
  </si>
  <si>
    <t>ED-49805</t>
  </si>
  <si>
    <t>ED-49806</t>
  </si>
  <si>
    <t>ED-49807</t>
  </si>
  <si>
    <t>ED-49808</t>
  </si>
  <si>
    <t>ED-49797</t>
  </si>
  <si>
    <t>ED-49798</t>
  </si>
  <si>
    <t>ED-49799</t>
  </si>
  <si>
    <t>ED-49800</t>
  </si>
  <si>
    <t>ED-49801</t>
  </si>
  <si>
    <t>ED-49782</t>
  </si>
  <si>
    <t>ED-49783</t>
  </si>
  <si>
    <t>ED-49784</t>
  </si>
  <si>
    <t>ED-49785</t>
  </si>
  <si>
    <t>ED-49781</t>
  </si>
  <si>
    <t>ED-49793</t>
  </si>
  <si>
    <t>ED-49795</t>
  </si>
  <si>
    <t>ED-49814</t>
  </si>
  <si>
    <t>ED-49813</t>
  </si>
  <si>
    <t>ED-49812</t>
  </si>
  <si>
    <t xml:space="preserve">LASTRO DE CONCRETO MAGRO, INCLUSIVE TRANSPORTE, LANÇAMENTO E ADENSAMENTO </t>
  </si>
  <si>
    <t>ED-49817</t>
  </si>
  <si>
    <t>CILINDRO DE AÇO COM GÁS GLP CAPACIDADE 45 KG</t>
  </si>
  <si>
    <t>ED-49818</t>
  </si>
  <si>
    <t>ED-49819</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</si>
  <si>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</si>
  <si>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</si>
  <si>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ED-49821</t>
  </si>
  <si>
    <t>MANGUEIRA PLÁSTICA PARA GÁS D = 3/8" X 1,50 M</t>
  </si>
  <si>
    <t>ED-49822</t>
  </si>
  <si>
    <t>ED-49823</t>
  </si>
  <si>
    <t>ED-49824</t>
  </si>
  <si>
    <t>ED-49826</t>
  </si>
  <si>
    <t>ED-49827</t>
  </si>
  <si>
    <t>ED-49830</t>
  </si>
  <si>
    <t>ED-49841</t>
  </si>
  <si>
    <t>ED-49842</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</si>
  <si>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</si>
  <si>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</si>
  <si>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</si>
  <si>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</si>
  <si>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</si>
  <si>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</si>
  <si>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</si>
  <si>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</si>
  <si>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</si>
  <si>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</si>
  <si>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</si>
  <si>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</si>
  <si>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ED-49936</t>
  </si>
  <si>
    <t>ED-49937</t>
  </si>
  <si>
    <t>ED-49934</t>
  </si>
  <si>
    <t>ED-49935</t>
  </si>
  <si>
    <t>ED-49938</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</si>
  <si>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</si>
  <si>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</si>
  <si>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</si>
  <si>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</si>
  <si>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</si>
  <si>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</si>
  <si>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</si>
  <si>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</si>
  <si>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</si>
  <si>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</si>
  <si>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</si>
  <si>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</si>
  <si>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</si>
  <si>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</si>
  <si>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</si>
  <si>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</si>
  <si>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</si>
  <si>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</si>
  <si>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</si>
  <si>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</si>
  <si>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</si>
  <si>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</si>
  <si>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</si>
  <si>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</si>
  <si>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</si>
  <si>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</si>
  <si>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</si>
  <si>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</si>
  <si>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</si>
  <si>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</si>
  <si>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</si>
  <si>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</si>
  <si>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</si>
  <si>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</si>
  <si>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</si>
  <si>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</si>
  <si>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</si>
  <si>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</si>
  <si>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</si>
  <si>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</si>
  <si>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</si>
  <si>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</si>
  <si>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</si>
  <si>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</si>
  <si>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</si>
  <si>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</si>
  <si>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</si>
  <si>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</si>
  <si>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</si>
  <si>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</si>
  <si>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</si>
  <si>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</si>
  <si>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</si>
  <si>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</si>
  <si>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</si>
  <si>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</si>
  <si>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</si>
  <si>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</si>
  <si>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</si>
  <si>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</si>
  <si>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</si>
  <si>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</si>
  <si>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</si>
  <si>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ED-49940</t>
  </si>
  <si>
    <t>ED-49939</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</si>
  <si>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</si>
  <si>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</si>
  <si>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</si>
  <si>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</si>
  <si>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</si>
  <si>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</si>
  <si>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</si>
  <si>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</si>
  <si>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</si>
  <si>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</si>
  <si>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</si>
  <si>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</si>
  <si>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</si>
  <si>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</si>
  <si>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</si>
  <si>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</si>
  <si>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</si>
  <si>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</si>
  <si>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</si>
  <si>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</si>
  <si>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</si>
  <si>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</si>
  <si>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ED-49869</t>
  </si>
  <si>
    <t>ED-49863</t>
  </si>
  <si>
    <t>ED-49862</t>
  </si>
  <si>
    <t>ED-49865</t>
  </si>
  <si>
    <t>ED-49866</t>
  </si>
  <si>
    <t>ED-49867</t>
  </si>
  <si>
    <t>ED-49868</t>
  </si>
  <si>
    <t>ED-49864</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</si>
  <si>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</si>
  <si>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</si>
  <si>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</si>
  <si>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</si>
  <si>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</si>
  <si>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</si>
  <si>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</si>
  <si>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</si>
  <si>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</si>
  <si>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</si>
  <si>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</si>
  <si>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</si>
  <si>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</si>
  <si>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</si>
  <si>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</si>
  <si>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</si>
  <si>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</si>
  <si>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</si>
  <si>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</si>
  <si>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</si>
  <si>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</si>
  <si>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</si>
  <si>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</si>
  <si>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</si>
  <si>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</si>
  <si>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</si>
  <si>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</si>
  <si>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</si>
  <si>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</si>
  <si>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</si>
  <si>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</si>
  <si>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</si>
  <si>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</si>
  <si>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</si>
  <si>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</si>
  <si>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</si>
  <si>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</si>
  <si>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</si>
  <si>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</si>
  <si>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</si>
  <si>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</si>
  <si>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</si>
  <si>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</si>
  <si>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</si>
  <si>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</si>
  <si>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</si>
  <si>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</si>
  <si>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</si>
  <si>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</si>
  <si>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</si>
  <si>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</si>
  <si>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</si>
  <si>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</si>
  <si>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</si>
  <si>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</si>
  <si>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</si>
  <si>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</si>
  <si>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</si>
  <si>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</si>
  <si>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</si>
  <si>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</si>
  <si>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</si>
  <si>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</si>
  <si>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</si>
  <si>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</si>
  <si>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</si>
  <si>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</si>
  <si>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</si>
  <si>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</si>
  <si>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</si>
  <si>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</si>
  <si>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</si>
  <si>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</si>
  <si>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</si>
  <si>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</si>
  <si>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</si>
  <si>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</si>
  <si>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</si>
  <si>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</si>
  <si>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</si>
  <si>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</si>
  <si>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</si>
  <si>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</si>
  <si>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</si>
  <si>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</si>
  <si>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</si>
  <si>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</si>
  <si>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</si>
  <si>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</si>
  <si>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</si>
  <si>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</si>
  <si>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</si>
  <si>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</si>
  <si>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</si>
  <si>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</si>
  <si>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</si>
  <si>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</si>
  <si>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</si>
  <si>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</si>
  <si>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</si>
  <si>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</si>
  <si>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</si>
  <si>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</si>
  <si>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</si>
  <si>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</si>
  <si>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</si>
  <si>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</si>
  <si>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</si>
  <si>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</si>
  <si>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</si>
  <si>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</si>
  <si>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</si>
  <si>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</si>
  <si>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</si>
  <si>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</si>
  <si>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</si>
  <si>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</si>
  <si>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</si>
  <si>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</si>
  <si>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</si>
  <si>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</si>
  <si>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</si>
  <si>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</si>
  <si>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</si>
  <si>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</si>
  <si>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</si>
  <si>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</si>
  <si>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</si>
  <si>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</si>
  <si>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</si>
  <si>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</si>
  <si>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</si>
  <si>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</si>
  <si>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</si>
  <si>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</si>
  <si>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</si>
  <si>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</si>
  <si>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</si>
  <si>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</si>
  <si>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</si>
  <si>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</si>
  <si>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</si>
  <si>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</si>
  <si>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</si>
  <si>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</si>
  <si>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</si>
  <si>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</si>
  <si>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</si>
  <si>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</si>
  <si>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</si>
  <si>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</si>
  <si>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</si>
  <si>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</si>
  <si>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</si>
  <si>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</si>
  <si>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</si>
  <si>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</si>
  <si>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</si>
  <si>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</si>
  <si>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</si>
  <si>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</si>
  <si>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</si>
  <si>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</si>
  <si>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</si>
  <si>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</si>
  <si>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</si>
  <si>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</si>
  <si>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</si>
  <si>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</si>
  <si>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</si>
  <si>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</si>
  <si>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</si>
  <si>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</si>
  <si>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</si>
  <si>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</si>
  <si>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</si>
  <si>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</si>
  <si>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</si>
  <si>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</si>
  <si>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</si>
  <si>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</si>
  <si>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</si>
  <si>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</si>
  <si>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</si>
  <si>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</si>
  <si>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</si>
  <si>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</si>
  <si>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</si>
  <si>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</si>
  <si>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</si>
  <si>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</si>
  <si>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</si>
  <si>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</si>
  <si>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</si>
  <si>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</si>
  <si>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</si>
  <si>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</si>
  <si>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</si>
  <si>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</si>
  <si>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</si>
  <si>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ED-49944</t>
  </si>
  <si>
    <t>ED-49942</t>
  </si>
  <si>
    <t>ED-49943</t>
  </si>
  <si>
    <t>ED-49945</t>
  </si>
  <si>
    <t>GRELHA/PORTA GRELHA AÇO INOX, FECHO GIRATÓRIO 100 X 100 MM</t>
  </si>
  <si>
    <t>ED-49946</t>
  </si>
  <si>
    <t>GRELHA/PORTA GRELHA AÇO INOX, FECHO GIRATÓRIO 150 X 150 MM</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</si>
  <si>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</si>
  <si>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</si>
  <si>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</si>
  <si>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</si>
  <si>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</si>
  <si>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</si>
  <si>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</si>
  <si>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</si>
  <si>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ED-49951</t>
  </si>
  <si>
    <t>MITRA PVC RÍGIDO (TERMINAL DE VENTILAÇÃO TIPO) 75 MM</t>
  </si>
  <si>
    <t>ED-49861</t>
  </si>
  <si>
    <t>ED-49958</t>
  </si>
  <si>
    <t>RALO SECO PVC CÔNICO 100 X 40 MM COM GRELHA REDONDA</t>
  </si>
  <si>
    <t>ED-49959</t>
  </si>
  <si>
    <t>RALO SECO PVC QUADRADO 100 X 53 X 40 MM COM GRELHA BRANCA</t>
  </si>
  <si>
    <t>ED-49962</t>
  </si>
  <si>
    <t>ED-49960</t>
  </si>
  <si>
    <t>ED-49961</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</si>
  <si>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</si>
  <si>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</si>
  <si>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</si>
  <si>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</si>
  <si>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</si>
  <si>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</si>
  <si>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</si>
  <si>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</si>
  <si>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</si>
  <si>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</si>
  <si>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</si>
  <si>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</si>
  <si>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</si>
  <si>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</si>
  <si>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</si>
  <si>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</si>
  <si>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</si>
  <si>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</si>
  <si>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</si>
  <si>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</si>
  <si>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</si>
  <si>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</si>
  <si>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</si>
  <si>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</si>
  <si>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</si>
  <si>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</si>
  <si>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</si>
  <si>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</si>
  <si>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</si>
  <si>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</si>
  <si>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</si>
  <si>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</si>
  <si>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</si>
  <si>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</si>
  <si>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</si>
  <si>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</si>
  <si>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</si>
  <si>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</si>
  <si>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</si>
  <si>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</si>
  <si>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</si>
  <si>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</si>
  <si>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</si>
  <si>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</si>
  <si>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</si>
  <si>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ED-50125</t>
  </si>
  <si>
    <t>ED-50155</t>
  </si>
  <si>
    <t>ED-50135</t>
  </si>
  <si>
    <t>ED-50128</t>
  </si>
  <si>
    <t>ED-50129</t>
  </si>
  <si>
    <t>ED-50148</t>
  </si>
  <si>
    <t>ED-50149</t>
  </si>
  <si>
    <t>ED-50146</t>
  </si>
  <si>
    <t>ED-50147</t>
  </si>
  <si>
    <t>ED-50130</t>
  </si>
  <si>
    <t>ED-50131</t>
  </si>
  <si>
    <t>ED-50132</t>
  </si>
  <si>
    <t>ED-50133</t>
  </si>
  <si>
    <t>ED-50134</t>
  </si>
  <si>
    <t>ED-50126</t>
  </si>
  <si>
    <t>ED-50127</t>
  </si>
  <si>
    <t>ED-50136</t>
  </si>
  <si>
    <t>ED-50157</t>
  </si>
  <si>
    <t>ED-50150</t>
  </si>
  <si>
    <t>ED-50151</t>
  </si>
  <si>
    <t>ED-50137</t>
  </si>
  <si>
    <t>ED-50156</t>
  </si>
  <si>
    <t>ED-50166</t>
  </si>
  <si>
    <t>REMANEJAMENTO DE TAPUME</t>
  </si>
  <si>
    <t>ED-50163</t>
  </si>
  <si>
    <t>ED-50162</t>
  </si>
  <si>
    <t>ED-50165</t>
  </si>
  <si>
    <t>ED-50164</t>
  </si>
  <si>
    <t>ED-50159</t>
  </si>
  <si>
    <t>ED-13286</t>
  </si>
  <si>
    <t>ED-13287</t>
  </si>
  <si>
    <t>ED-13288</t>
  </si>
  <si>
    <t>ED-50170</t>
  </si>
  <si>
    <t>ED-13289</t>
  </si>
  <si>
    <t>ED-13290</t>
  </si>
  <si>
    <t>ED-13291</t>
  </si>
  <si>
    <t>ED-13292</t>
  </si>
  <si>
    <t>ED-50167</t>
  </si>
  <si>
    <t>ED-50168</t>
  </si>
  <si>
    <t>ED-50169</t>
  </si>
  <si>
    <t>ED-50171</t>
  </si>
  <si>
    <t>ED-50174</t>
  </si>
  <si>
    <t>ED-50175</t>
  </si>
  <si>
    <t>ED-50176</t>
  </si>
  <si>
    <t>ED-13279</t>
  </si>
  <si>
    <t>ED-13280</t>
  </si>
  <si>
    <t>ED-13281</t>
  </si>
  <si>
    <t>ED-13282</t>
  </si>
  <si>
    <t>ED-13283</t>
  </si>
  <si>
    <t>ED-13284</t>
  </si>
  <si>
    <t>ED-13285</t>
  </si>
  <si>
    <t>ED-50177</t>
  </si>
  <si>
    <t>ED-50180</t>
  </si>
  <si>
    <t>ED-50181</t>
  </si>
  <si>
    <t>ED-50182</t>
  </si>
  <si>
    <t>ED-50194</t>
  </si>
  <si>
    <t>BASE DECORATIVA PARA EXTINTORES</t>
  </si>
  <si>
    <t>ED-50218</t>
  </si>
  <si>
    <t>CANOPLA PARA SPRINKLER</t>
  </si>
  <si>
    <t>ED-50188</t>
  </si>
  <si>
    <t>ED-50186</t>
  </si>
  <si>
    <t>ED-50189</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</si>
  <si>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</si>
  <si>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</si>
  <si>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</si>
  <si>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</si>
  <si>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</si>
  <si>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</si>
  <si>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</si>
  <si>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</si>
  <si>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</si>
  <si>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</si>
  <si>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</si>
  <si>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ED-50198</t>
  </si>
  <si>
    <t>MANÔMETRO WILLY, MOD. 2 1/2", ESCALA DE LEITURA DE 0 A 100 PSI</t>
  </si>
  <si>
    <t>ED-50206</t>
  </si>
  <si>
    <t>ED-50199</t>
  </si>
  <si>
    <t>ED-50200</t>
  </si>
  <si>
    <t>ED-50207</t>
  </si>
  <si>
    <t>ED-50201</t>
  </si>
  <si>
    <t>ED-50202</t>
  </si>
  <si>
    <t>ED-50204</t>
  </si>
  <si>
    <t>ED-50205</t>
  </si>
  <si>
    <t>ED-50203</t>
  </si>
  <si>
    <t>ED-50185</t>
  </si>
  <si>
    <t>PRESSOSTATO TELEMECANIQUE, MODELO XML B004 A2S11, COM ESCALA DE 3 A 58 PSI</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</si>
  <si>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</si>
  <si>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</si>
  <si>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</si>
  <si>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</si>
  <si>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</si>
  <si>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</si>
  <si>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</si>
  <si>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</si>
  <si>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ED-50187</t>
  </si>
  <si>
    <t>SIRENE PARA ALARME DE BOMBA EM FUNCIONAMENTO, 220V</t>
  </si>
  <si>
    <t>ED-50215</t>
  </si>
  <si>
    <t>SPRINKLER PENDENTE 15 MM (1/2") 141º C</t>
  </si>
  <si>
    <t>ED-50212</t>
  </si>
  <si>
    <t>SPRINKLER PENDENTE 15 MM (1/2") 68º C</t>
  </si>
  <si>
    <t>ED-50213</t>
  </si>
  <si>
    <t>SPRINKLER PENDENTE 15 MM (1/2") 79º C</t>
  </si>
  <si>
    <t>ED-50214</t>
  </si>
  <si>
    <t>SPRINKLER PENDENTE 15 MM (1/2") 93º C</t>
  </si>
  <si>
    <t>ED-50222</t>
  </si>
  <si>
    <t>ED-50221</t>
  </si>
  <si>
    <t>ED-50225</t>
  </si>
  <si>
    <t>ED-50223</t>
  </si>
  <si>
    <t>ED-50224</t>
  </si>
  <si>
    <t>ED-50226</t>
  </si>
  <si>
    <t>ED-50228</t>
  </si>
  <si>
    <t>ED-50231</t>
  </si>
  <si>
    <t>ED-50232</t>
  </si>
  <si>
    <t>ED-50230</t>
  </si>
  <si>
    <t>ED-50229</t>
  </si>
  <si>
    <t>ED-8005</t>
  </si>
  <si>
    <t>ED-8004</t>
  </si>
  <si>
    <t>ED-8003</t>
  </si>
  <si>
    <t>ED-50234</t>
  </si>
  <si>
    <t>ED-50236</t>
  </si>
  <si>
    <t>ED-50237</t>
  </si>
  <si>
    <t>ED-8145</t>
  </si>
  <si>
    <t>JUNTA DE DILATAÇÃO COM ISOPOR 20 MM, EXCLUSIVE SELANTE</t>
  </si>
  <si>
    <t>ED-50240</t>
  </si>
  <si>
    <t>ED-50241</t>
  </si>
  <si>
    <t>ED-50238</t>
  </si>
  <si>
    <t>ED-50239</t>
  </si>
  <si>
    <t>ED-50235</t>
  </si>
  <si>
    <t>TRATAMENTO DE JUNTA DE DILATAÇÃO COM ISOPOR,  ESP. 20 MM, PROFUNDIDADE DE 10-15CM, EXCLUSIVE SELANTE</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</si>
  <si>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</si>
  <si>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</si>
  <si>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</si>
  <si>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</si>
  <si>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</si>
  <si>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</si>
  <si>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</si>
  <si>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</si>
  <si>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</si>
  <si>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</si>
  <si>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</si>
  <si>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</si>
  <si>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</si>
  <si>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</si>
  <si>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</si>
  <si>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</si>
  <si>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</si>
  <si>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</si>
  <si>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</si>
  <si>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ED-50265</t>
  </si>
  <si>
    <t>ED-50264</t>
  </si>
  <si>
    <t>LIMPEZA DE MATERIAL CERÂMICO</t>
  </si>
  <si>
    <t>ED-50271</t>
  </si>
  <si>
    <t>LIMPEZA DE RODAPÉ</t>
  </si>
  <si>
    <t>ED-50272</t>
  </si>
  <si>
    <t>LIMPEZA DE VIDROS E ESPELHOS</t>
  </si>
  <si>
    <t>ED-50263</t>
  </si>
  <si>
    <t>ED-50266</t>
  </si>
  <si>
    <t>LIMPEZA FINAL PARA ENTREGA DA OBRA</t>
  </si>
  <si>
    <t>ED-50270</t>
  </si>
  <si>
    <t>ED-50269</t>
  </si>
  <si>
    <t>ED-50276</t>
  </si>
  <si>
    <t>ED-50274</t>
  </si>
  <si>
    <t>ED-50275</t>
  </si>
  <si>
    <t>ED-50300</t>
  </si>
  <si>
    <t>ED-50297</t>
  </si>
  <si>
    <t>ED-50301</t>
  </si>
  <si>
    <t>ED-50296</t>
  </si>
  <si>
    <t>ED-50298</t>
  </si>
  <si>
    <t>ED-9134</t>
  </si>
  <si>
    <t>ED-50299</t>
  </si>
  <si>
    <t>ED-50309</t>
  </si>
  <si>
    <t>ED-50310</t>
  </si>
  <si>
    <t>ED-50314</t>
  </si>
  <si>
    <t>ED-50313</t>
  </si>
  <si>
    <t>ED-50279</t>
  </si>
  <si>
    <t>ED-50280</t>
  </si>
  <si>
    <t>ED-50277</t>
  </si>
  <si>
    <t>ED-50278</t>
  </si>
  <si>
    <t>ED-50287</t>
  </si>
  <si>
    <t>ED-50288</t>
  </si>
  <si>
    <t>ED-50316</t>
  </si>
  <si>
    <t>ED-50320</t>
  </si>
  <si>
    <t>ED-50321</t>
  </si>
  <si>
    <t>ED-50349</t>
  </si>
  <si>
    <t>ED-50282</t>
  </si>
  <si>
    <t>ED-50283</t>
  </si>
  <si>
    <t>ED-50281</t>
  </si>
  <si>
    <t>ED-50317</t>
  </si>
  <si>
    <t>ED-50318</t>
  </si>
  <si>
    <t>ED-50285</t>
  </si>
  <si>
    <t>ED-50284</t>
  </si>
  <si>
    <t>ED-50286</t>
  </si>
  <si>
    <t>MICTÓRIO SIFONADO DE LOUÇA BRANCA, INCLUSIVE ENGATE FLEXÍVEL, EXCLUSIVE VÁLVULA DE DESCARGA</t>
  </si>
  <si>
    <t>ED-50319</t>
  </si>
  <si>
    <t>ED-50289</t>
  </si>
  <si>
    <t>ED-50290</t>
  </si>
  <si>
    <t>ED-9156</t>
  </si>
  <si>
    <t>ED-9155</t>
  </si>
  <si>
    <t>ED-50293</t>
  </si>
  <si>
    <t>ED-50294</t>
  </si>
  <si>
    <t>ED-50302</t>
  </si>
  <si>
    <t>ED-50305</t>
  </si>
  <si>
    <t>ED-50307</t>
  </si>
  <si>
    <t>ED-50306</t>
  </si>
  <si>
    <t>ED-50303</t>
  </si>
  <si>
    <t>ED-50308</t>
  </si>
  <si>
    <t>ED-50304</t>
  </si>
  <si>
    <t>ED-50328</t>
  </si>
  <si>
    <t>ED-50323</t>
  </si>
  <si>
    <t>ED-50330</t>
  </si>
  <si>
    <t>ED-50329</t>
  </si>
  <si>
    <t>ED-50326</t>
  </si>
  <si>
    <t>ED-50327</t>
  </si>
  <si>
    <t>ED-50324</t>
  </si>
  <si>
    <t>ED-50325</t>
  </si>
  <si>
    <t>ED-50331</t>
  </si>
  <si>
    <t>ED-50332</t>
  </si>
  <si>
    <t>ED-9135</t>
  </si>
  <si>
    <t>ED-50333</t>
  </si>
  <si>
    <t>ED-50334</t>
  </si>
  <si>
    <t>ED-50335</t>
  </si>
  <si>
    <t>ED-50336</t>
  </si>
  <si>
    <t>ED-9133</t>
  </si>
  <si>
    <t>ED-50337</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</si>
  <si>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</si>
  <si>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</si>
  <si>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</si>
  <si>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</si>
  <si>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</si>
  <si>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</si>
  <si>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</si>
  <si>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</si>
  <si>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</si>
  <si>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</si>
  <si>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</si>
  <si>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</si>
  <si>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</si>
  <si>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</si>
  <si>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</si>
  <si>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</si>
  <si>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</si>
  <si>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</si>
  <si>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</si>
  <si>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</si>
  <si>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</si>
  <si>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</si>
  <si>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</si>
  <si>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</si>
  <si>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</si>
  <si>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</si>
  <si>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</si>
  <si>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</si>
  <si>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</si>
  <si>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</si>
  <si>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</si>
  <si>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</si>
  <si>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</si>
  <si>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</si>
  <si>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</si>
  <si>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</si>
  <si>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ED-50347</t>
  </si>
  <si>
    <t>ED-50348</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</si>
  <si>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</si>
  <si>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</si>
  <si>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</si>
  <si>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</si>
  <si>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</si>
  <si>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</si>
  <si>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</si>
  <si>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</si>
  <si>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</si>
  <si>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</si>
  <si>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</si>
  <si>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</si>
  <si>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</si>
  <si>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</si>
  <si>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</si>
  <si>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</si>
  <si>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</si>
  <si>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</si>
  <si>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</si>
  <si>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</si>
  <si>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</si>
  <si>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ED-50387</t>
  </si>
  <si>
    <t>ED-50376</t>
  </si>
  <si>
    <t>ED-50377</t>
  </si>
  <si>
    <t>GRANITEIRO/MARMORISTA COM ENCARGOS COMPLEMENTARES</t>
  </si>
  <si>
    <t>ED-52307</t>
  </si>
  <si>
    <t>ED-50378</t>
  </si>
  <si>
    <t>ED-50379</t>
  </si>
  <si>
    <t>LADRILHISTA COM ENCARGOS COMPLEMENTARES</t>
  </si>
  <si>
    <t>ED-50388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</si>
  <si>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</si>
  <si>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</si>
  <si>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</si>
  <si>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</si>
  <si>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</si>
  <si>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</si>
  <si>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</si>
  <si>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</si>
  <si>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</si>
  <si>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</si>
  <si>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</si>
  <si>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</si>
  <si>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</si>
  <si>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</si>
  <si>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</si>
  <si>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ED-50386</t>
  </si>
  <si>
    <t>ED-9199</t>
  </si>
  <si>
    <t>%</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</si>
  <si>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</si>
  <si>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</si>
  <si>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</si>
  <si>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</si>
  <si>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ED-50400</t>
  </si>
  <si>
    <t>COLUNA DE ALVENARIA A VISTA DE SUPORTE DO PORTÃO (PARA CAIXA DE MEDIÇÃO DE ENERGIA OU PARA PLACA DO NOME DO PRÉDIO) 1,70 X 2,30 M</t>
  </si>
  <si>
    <t>ED-50401</t>
  </si>
  <si>
    <t>CONCERTINA CLIPADA MODELO ESPIRAL HELICOIDAL DUPLA D = 450 MM</t>
  </si>
  <si>
    <t>ED-50402</t>
  </si>
  <si>
    <t>CONCERTINA CLIPADA MODELO ESPIRAL HELICOIDAL DUPLA D = 610 MM</t>
  </si>
  <si>
    <t>ED-50403</t>
  </si>
  <si>
    <t>CONCERTINA CLIPADA MODELO ESPIRAL HELICOIDAL DUPLA D = 730 MM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</si>
  <si>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</si>
  <si>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</si>
  <si>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</si>
  <si>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</si>
  <si>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</si>
  <si>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</si>
  <si>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</si>
  <si>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ED-50396</t>
  </si>
  <si>
    <t>ED-50397</t>
  </si>
  <si>
    <t>ED-50413</t>
  </si>
  <si>
    <t>ALVENARIA POLIÉDRICA, RETIRADA E REASSENTAMENTO SOBRE COXIM DE AREIA</t>
  </si>
  <si>
    <t>ED-50421</t>
  </si>
  <si>
    <t>ASSENTAMENTO DE MATA-BURRO DE CONCRETO</t>
  </si>
  <si>
    <t>ED-50414</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</si>
  <si>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</si>
  <si>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</si>
  <si>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</si>
  <si>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</si>
  <si>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ED-50411</t>
  </si>
  <si>
    <t>GEOTÊXTIL NÃO TECIDO PARA ESTABILIZAÇÃO DE SOLOS</t>
  </si>
  <si>
    <t>ED-50412</t>
  </si>
  <si>
    <t>PARALELEPÍPEDO, RETIRADA E REASSENTAMENTO SOBRE COXIM DE AREIA</t>
  </si>
  <si>
    <t>ED-50422</t>
  </si>
  <si>
    <t>ENSECADEIRA INCLUSIVE RETIRADA DO MADEIRAMENTO , PAREDE SIMPLES</t>
  </si>
  <si>
    <t>ED-50428</t>
  </si>
  <si>
    <t>ED-50431</t>
  </si>
  <si>
    <t>ED-50446</t>
  </si>
  <si>
    <t>ED-50447</t>
  </si>
  <si>
    <t>ED-50441</t>
  </si>
  <si>
    <t>ED-50439</t>
  </si>
  <si>
    <t>ED-50442</t>
  </si>
  <si>
    <t>ED-50440</t>
  </si>
  <si>
    <t>ED-50438</t>
  </si>
  <si>
    <t>ED-50448</t>
  </si>
  <si>
    <t>ED-50449</t>
  </si>
  <si>
    <t>ED-14560</t>
  </si>
  <si>
    <t>LASTRO DE SEIXO, INCLUSIVE LANÇAMENTO E ESPALHAMENTO MANUAL</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</si>
  <si>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</si>
  <si>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</si>
  <si>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</si>
  <si>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</si>
  <si>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</si>
  <si>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</si>
  <si>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</si>
  <si>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</si>
  <si>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ED-50471</t>
  </si>
  <si>
    <t>ED-50472</t>
  </si>
  <si>
    <t>ED-50481</t>
  </si>
  <si>
    <t>EMASSAMENTO A ÓLEO SOBRE MADEIRA, UMA (1) DEMÃO, INCLUSIVE LIXAMENTO PARA PINTURA</t>
  </si>
  <si>
    <t>ED-50482</t>
  </si>
  <si>
    <t>EMASSAMENTO EM ESQUADRIA DE MADEIRA COM MASSA A ÓLEO, DUAS (2) DEMÃOS, INCLUSIVE LIXAMENTO PARA PINTURA  A ÓLEO OU ESMALTE</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</si>
  <si>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</si>
  <si>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</si>
  <si>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</si>
  <si>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</si>
  <si>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</si>
  <si>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</si>
  <si>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</si>
  <si>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</si>
  <si>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</si>
  <si>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</si>
  <si>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</si>
  <si>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</si>
  <si>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</si>
  <si>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</si>
  <si>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</si>
  <si>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</si>
  <si>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</si>
  <si>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</si>
  <si>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</si>
  <si>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</si>
  <si>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</si>
  <si>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</si>
  <si>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ED-50505</t>
  </si>
  <si>
    <t>LIXAMENTO MANUAL EM PAREDE PARA REMOÇÃO DE TINTA</t>
  </si>
  <si>
    <t>ED-50507</t>
  </si>
  <si>
    <t>ED-50508</t>
  </si>
  <si>
    <t>ED-50506</t>
  </si>
  <si>
    <t>LIXAMENTO MANUAL EM TETO PARA REMOÇÃO DE TINTA</t>
  </si>
  <si>
    <t>ED-50517</t>
  </si>
  <si>
    <t>ED-50451</t>
  </si>
  <si>
    <t>ED-50455</t>
  </si>
  <si>
    <t>ED-50453</t>
  </si>
  <si>
    <t>ED-50452</t>
  </si>
  <si>
    <t>ED-50456</t>
  </si>
  <si>
    <t>ED-50454</t>
  </si>
  <si>
    <t>ED-50460</t>
  </si>
  <si>
    <t>ED-50462</t>
  </si>
  <si>
    <t>ED-50459</t>
  </si>
  <si>
    <t>ED-50461</t>
  </si>
  <si>
    <t>ED-50463</t>
  </si>
  <si>
    <t>ED-50532</t>
  </si>
  <si>
    <t>ED-50465</t>
  </si>
  <si>
    <t>ED-50468</t>
  </si>
  <si>
    <t>ED-50467</t>
  </si>
  <si>
    <t>ED-50466</t>
  </si>
  <si>
    <t>ED-50513</t>
  </si>
  <si>
    <t>ED-50464</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</si>
  <si>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</si>
  <si>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</si>
  <si>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</si>
  <si>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</si>
  <si>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</si>
  <si>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</si>
  <si>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</si>
  <si>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</si>
  <si>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ED-50525</t>
  </si>
  <si>
    <t>ED-9026</t>
  </si>
  <si>
    <t>ED-50527</t>
  </si>
  <si>
    <t>ED-50526</t>
  </si>
  <si>
    <t>ED-50528</t>
  </si>
  <si>
    <t>ED-50531</t>
  </si>
  <si>
    <t>ED-50470</t>
  </si>
  <si>
    <t>ED-50469</t>
  </si>
  <si>
    <t>ED-50490</t>
  </si>
  <si>
    <t>ED-9917</t>
  </si>
  <si>
    <t>ED-9919</t>
  </si>
  <si>
    <t>ED-9918</t>
  </si>
  <si>
    <t>ED-9937</t>
  </si>
  <si>
    <t>ED-9934</t>
  </si>
  <si>
    <t>ED-9933</t>
  </si>
  <si>
    <t>ED-50487</t>
  </si>
  <si>
    <t>ED-50493</t>
  </si>
  <si>
    <t>ED-50491</t>
  </si>
  <si>
    <t>ED-50492</t>
  </si>
  <si>
    <t>ED-50497</t>
  </si>
  <si>
    <t>ED-50509</t>
  </si>
  <si>
    <t>ED-50510</t>
  </si>
  <si>
    <t>ED-50496</t>
  </si>
  <si>
    <t>ED-50495</t>
  </si>
  <si>
    <t>ED-50498</t>
  </si>
  <si>
    <t>ED-50502</t>
  </si>
  <si>
    <t>ED-50500</t>
  </si>
  <si>
    <t>ED-50504</t>
  </si>
  <si>
    <t>ED-50499</t>
  </si>
  <si>
    <t>ED-50503</t>
  </si>
  <si>
    <t>ED-50501</t>
  </si>
  <si>
    <t>ED-50518</t>
  </si>
  <si>
    <t>ED-50512</t>
  </si>
  <si>
    <t>ED-50511</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</si>
  <si>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</si>
  <si>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</si>
  <si>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</si>
  <si>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</si>
  <si>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</si>
  <si>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ED-9935</t>
  </si>
  <si>
    <t>PREPARAÇÃO PARA PINTURA (EPÓXI) EM PISO, INCLUSIVE UMA (1) DEMÃO DE PRIMER EPÓXI</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</si>
  <si>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</si>
  <si>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</si>
  <si>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</si>
  <si>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</si>
  <si>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ED-50533</t>
  </si>
  <si>
    <t>ED-50574</t>
  </si>
  <si>
    <t>ED-50600</t>
  </si>
  <si>
    <t>APLICAÇÃO DE LONA PRETA, ESP. 150 MICRAS, INCLUSIVE FORNECIMENTO</t>
  </si>
  <si>
    <t>ED-50579</t>
  </si>
  <si>
    <t>ED-50566</t>
  </si>
  <si>
    <t>ED-50567</t>
  </si>
  <si>
    <t>ED-50568</t>
  </si>
  <si>
    <t>ED-50569</t>
  </si>
  <si>
    <t>ED-50537</t>
  </si>
  <si>
    <t>ED-50575</t>
  </si>
  <si>
    <t>ED-50593</t>
  </si>
  <si>
    <t>ED-50597</t>
  </si>
  <si>
    <t>ED-50594</t>
  </si>
  <si>
    <t>ED-50595</t>
  </si>
  <si>
    <t>ED-50598</t>
  </si>
  <si>
    <t>ED-50588</t>
  </si>
  <si>
    <t>ED-50589</t>
  </si>
  <si>
    <t>ED-50591</t>
  </si>
  <si>
    <t>ED-50596</t>
  </si>
  <si>
    <t>ED-50599</t>
  </si>
  <si>
    <t>ED-50590</t>
  </si>
  <si>
    <t>ED-50592</t>
  </si>
  <si>
    <t>ED-50617</t>
  </si>
  <si>
    <t>ED-50541</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</si>
  <si>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</si>
  <si>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</si>
  <si>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</si>
  <si>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</si>
  <si>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</si>
  <si>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</si>
  <si>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</si>
  <si>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</si>
  <si>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</si>
  <si>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</si>
  <si>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</si>
  <si>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</si>
  <si>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</si>
  <si>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</si>
  <si>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</si>
  <si>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</si>
  <si>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</si>
  <si>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</si>
  <si>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</si>
  <si>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</si>
  <si>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ED-50631</t>
  </si>
  <si>
    <t>ED-50573</t>
  </si>
  <si>
    <t>ED-9317</t>
  </si>
  <si>
    <t>ED-50571</t>
  </si>
  <si>
    <t>ED-9320</t>
  </si>
  <si>
    <t>ED-9321</t>
  </si>
  <si>
    <t>ED-9319</t>
  </si>
  <si>
    <t>ED-9318</t>
  </si>
  <si>
    <t>ED-50572</t>
  </si>
  <si>
    <t>ED-50616</t>
  </si>
  <si>
    <t>ED-50615</t>
  </si>
  <si>
    <t>ED-50614</t>
  </si>
  <si>
    <t>ED-50613</t>
  </si>
  <si>
    <t>ED-50612</t>
  </si>
  <si>
    <t>ED-50611</t>
  </si>
  <si>
    <t>ED-50539</t>
  </si>
  <si>
    <t>ED-50578</t>
  </si>
  <si>
    <t>ED-50577</t>
  </si>
  <si>
    <t>ED-50626</t>
  </si>
  <si>
    <t>ED-50624</t>
  </si>
  <si>
    <t>ED-15226</t>
  </si>
  <si>
    <t>ED-50586</t>
  </si>
  <si>
    <t>ED-50538</t>
  </si>
  <si>
    <t>ED-50632</t>
  </si>
  <si>
    <t>ED-50619</t>
  </si>
  <si>
    <t>ED-50540</t>
  </si>
  <si>
    <t>ED-50534</t>
  </si>
  <si>
    <t>ED-50535</t>
  </si>
  <si>
    <t>ED-50536</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</si>
  <si>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</si>
  <si>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</si>
  <si>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</si>
  <si>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</si>
  <si>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</si>
  <si>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</si>
  <si>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ED-50576</t>
  </si>
  <si>
    <t>REVESTIMENTO COM GRANITO, CINZA ANDORINHA, APLICADO EM PISO, ESP. 2CM, DIMENSÃO DA PEÇA ATÉ 1600 CM2, ASSENTAMENTO COM ARGAMASSA INDUSTRIALIZADA, INCLUSIVE REJUNTAMENTO</t>
  </si>
  <si>
    <t>ED-50582</t>
  </si>
  <si>
    <t>ED-50581</t>
  </si>
  <si>
    <t>ED-50580</t>
  </si>
  <si>
    <t>ED-50585</t>
  </si>
  <si>
    <t>ED-50584</t>
  </si>
  <si>
    <t>ED-50583</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</si>
  <si>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</si>
  <si>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</si>
  <si>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</si>
  <si>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</si>
  <si>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ED-50621</t>
  </si>
  <si>
    <t>ED-50622</t>
  </si>
  <si>
    <t>ED-50604</t>
  </si>
  <si>
    <t>ED-50602</t>
  </si>
  <si>
    <t>ED-50642</t>
  </si>
  <si>
    <t>ED-50636</t>
  </si>
  <si>
    <t>ED-50637</t>
  </si>
  <si>
    <t>ED-50639</t>
  </si>
  <si>
    <t>ED-50640</t>
  </si>
  <si>
    <t>ED-50634</t>
  </si>
  <si>
    <t>ED-50635</t>
  </si>
  <si>
    <t>ED-50643</t>
  </si>
  <si>
    <t>ED-50644</t>
  </si>
  <si>
    <t>ED-50633</t>
  </si>
  <si>
    <t>ED-50671</t>
  </si>
  <si>
    <t>ED-50653</t>
  </si>
  <si>
    <t>ED-50648</t>
  </si>
  <si>
    <t>ED-50649</t>
  </si>
  <si>
    <t>ED-50650</t>
  </si>
  <si>
    <t>ED-50651</t>
  </si>
  <si>
    <t>ED-50652</t>
  </si>
  <si>
    <t>ED-50660</t>
  </si>
  <si>
    <t>ED-50654</t>
  </si>
  <si>
    <t>ED-50655</t>
  </si>
  <si>
    <t>ED-50656</t>
  </si>
  <si>
    <t>ED-50657</t>
  </si>
  <si>
    <t>ED-50658</t>
  </si>
  <si>
    <t>ED-50659</t>
  </si>
  <si>
    <t>ED-50661</t>
  </si>
  <si>
    <t>ED-50662</t>
  </si>
  <si>
    <t>ED-50663</t>
  </si>
  <si>
    <t>ED-50667</t>
  </si>
  <si>
    <t>ED-50668</t>
  </si>
  <si>
    <t>ED-50669</t>
  </si>
  <si>
    <t>ED-50675</t>
  </si>
  <si>
    <t>ED-50676</t>
  </si>
  <si>
    <t>ED-50677</t>
  </si>
  <si>
    <t>ED-50678</t>
  </si>
  <si>
    <t>ED-50679</t>
  </si>
  <si>
    <t>ED-50680</t>
  </si>
  <si>
    <t>ED-50681</t>
  </si>
  <si>
    <t>ED-50682</t>
  </si>
  <si>
    <t>ED-50683</t>
  </si>
  <si>
    <t>ED-50684</t>
  </si>
  <si>
    <t>ED-50685</t>
  </si>
  <si>
    <t>ED-50688</t>
  </si>
  <si>
    <t>ED-50687</t>
  </si>
  <si>
    <t>ED-50690</t>
  </si>
  <si>
    <t>ED-50689</t>
  </si>
  <si>
    <t>ED-50692</t>
  </si>
  <si>
    <t>ED-50691</t>
  </si>
  <si>
    <t>ED-50693</t>
  </si>
  <si>
    <t>ED-50694</t>
  </si>
  <si>
    <t>ED-50696</t>
  </si>
  <si>
    <t>ED-50695</t>
  </si>
  <si>
    <t>ED-50701</t>
  </si>
  <si>
    <t>CAPINA MANUAL DO TERRENO, EXCLUSIVE RASTELAMENTO E QUEIMA</t>
  </si>
  <si>
    <t>ED-50699</t>
  </si>
  <si>
    <t>ED-50697</t>
  </si>
  <si>
    <t>ED-50702</t>
  </si>
  <si>
    <t>ED-50703</t>
  </si>
  <si>
    <t>ED-8143</t>
  </si>
  <si>
    <t>ED-50704</t>
  </si>
  <si>
    <t>ED-50705</t>
  </si>
  <si>
    <t>ED-50706</t>
  </si>
  <si>
    <t>ED-50707</t>
  </si>
  <si>
    <t>ED-50708</t>
  </si>
  <si>
    <t>ED-50709</t>
  </si>
  <si>
    <t>ED-50710</t>
  </si>
  <si>
    <t>ED-50711</t>
  </si>
  <si>
    <t>ED-50712</t>
  </si>
  <si>
    <t>ED-50718</t>
  </si>
  <si>
    <t>APLICAÇÃO DE REJUNTE CIMENTÍCIO COLORIDO INDUSTRIALIZADO PARA REVESTIMENTOS DE PAREDE/PISO COM JUNTAS DE ATÉ 3MM DE ESPESSURA</t>
  </si>
  <si>
    <t>ED-9122</t>
  </si>
  <si>
    <t>APLICAÇÃO DE REJUNTE COM CIMENTO BRANCO PARA REVESTIMENTOS DE PAREDE/PISO COM JUNTAS DE ATÉ 3MM DE ESPESSURA</t>
  </si>
  <si>
    <t>ED-50721</t>
  </si>
  <si>
    <t>ED-50720</t>
  </si>
  <si>
    <t>ED-50731</t>
  </si>
  <si>
    <t>ED-50730</t>
  </si>
  <si>
    <t>ED-50729</t>
  </si>
  <si>
    <t>ED-50727</t>
  </si>
  <si>
    <t>ED-50728</t>
  </si>
  <si>
    <t>ED-50732</t>
  </si>
  <si>
    <t>ED-50765</t>
  </si>
  <si>
    <t>ED-50743</t>
  </si>
  <si>
    <t>ED-9127</t>
  </si>
  <si>
    <t>PREPARAÇÃO PARA APLICAÇÃO DE LAMINADO MELAMÍNICO EM PAREDE, INCLUSIVE UMA (1) DEMÃO DE COLA DE CONTATO</t>
  </si>
  <si>
    <t>ED-50761</t>
  </si>
  <si>
    <t>ED-50760</t>
  </si>
  <si>
    <t>ED-50759</t>
  </si>
  <si>
    <t>ED-50714</t>
  </si>
  <si>
    <t>ED-50719</t>
  </si>
  <si>
    <t>ED-50762</t>
  </si>
  <si>
    <t>ED-50763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</si>
  <si>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</si>
  <si>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</si>
  <si>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</si>
  <si>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</si>
  <si>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</si>
  <si>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</si>
  <si>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</si>
  <si>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</si>
  <si>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</si>
  <si>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</si>
  <si>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</si>
  <si>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ED-50764</t>
  </si>
  <si>
    <t>ED-50739</t>
  </si>
  <si>
    <t>ED-50740</t>
  </si>
  <si>
    <t>ED-50744</t>
  </si>
  <si>
    <t>REVESTIMENTO COM MÁRMORE BRANCO APLICADO EM PAREDE, ESP. 2CM, ASSENTAMENTO COM ARGAMASSA INDUSTRIALIZADA, AMBIENTE INTERNO/EXTERNO, ALTURA MÁXIMA DE 3M PARA APLICAÇÃO DO MÁRMORE,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</si>
  <si>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</si>
  <si>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</si>
  <si>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</si>
  <si>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</si>
  <si>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ED-50756</t>
  </si>
  <si>
    <t>ED-50753</t>
  </si>
  <si>
    <t>ED-50754</t>
  </si>
  <si>
    <t>ED-50736</t>
  </si>
  <si>
    <t>ED-9066</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</si>
  <si>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</si>
  <si>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</si>
  <si>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</si>
  <si>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</si>
  <si>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</si>
  <si>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</si>
  <si>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ED-9071</t>
  </si>
  <si>
    <t>ED-50746</t>
  </si>
  <si>
    <t>ED-50775</t>
  </si>
  <si>
    <t>ED-50776</t>
  </si>
  <si>
    <t>ED-50770</t>
  </si>
  <si>
    <t>ED-50768</t>
  </si>
  <si>
    <t>ED-50769</t>
  </si>
  <si>
    <t>ED-50771</t>
  </si>
  <si>
    <t>RODAPÉ COM REVESTIMENTO EM CERÂMICA ESMALTADA COMERCIAL, ALTURA 10CM, PEI IV, ASSENTAMENTO COM ARGAMASSA INDUSTRIALIZADA, INCLUSIVE REJUNTAMENTO</t>
  </si>
  <si>
    <t>ED-50774</t>
  </si>
  <si>
    <t>ED-50773</t>
  </si>
  <si>
    <t>ED-50772</t>
  </si>
  <si>
    <t>ED-50780</t>
  </si>
  <si>
    <t>ED-50778</t>
  </si>
  <si>
    <t>ED-50779</t>
  </si>
  <si>
    <t>ED-50766</t>
  </si>
  <si>
    <t>ED-50767</t>
  </si>
  <si>
    <t>ED-50786</t>
  </si>
  <si>
    <t>ED-50784</t>
  </si>
  <si>
    <t>ED-50785</t>
  </si>
  <si>
    <t>ED-50783</t>
  </si>
  <si>
    <t>ED-50781</t>
  </si>
  <si>
    <t>ED-50782</t>
  </si>
  <si>
    <t>ED-50777</t>
  </si>
  <si>
    <t>ED-50787</t>
  </si>
  <si>
    <t>ALAMBRADO PARA PENITENCIÁRIAS, COM TELA DE ARAME GALVANIZADO FIO 10 # 2" FIXADA EM QUADROS DE TUBOS AÇO GALVANIZADO D = 3", COM ESTICADOR D = 2", H = 4,0 M, CONFORME DETALHE 24 SEDS (INCLUSIVE FUNDAÇÃO) - PADRÃO PENITENCIÁRIA</t>
  </si>
  <si>
    <t>ED-50788</t>
  </si>
  <si>
    <t>ANTEPARO METÁLICO PARA SETEIRAS DAS ALAS H = 50 CM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</si>
  <si>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</si>
  <si>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</si>
  <si>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ED-50824</t>
  </si>
  <si>
    <t>BANCADA COM TANQUE EM CONCRETO 140 X 55 CM, (D12), EXCETO ALVENARIA, BARRADO EM AZULEJO E PINTURA - PADRÃO SEDS</t>
  </si>
  <si>
    <t>ED-50809</t>
  </si>
  <si>
    <t>ESQUADRIA METÁLICA PARA PASSA DOCUMENTOS - PADRÃO SEDS</t>
  </si>
  <si>
    <t>ED-50811</t>
  </si>
  <si>
    <t>GRADE FIXA E PORTA DE ABRIR COM GRADE E CHAPA E TRANCA DE SEGURANÇA</t>
  </si>
  <si>
    <t>ED-50813</t>
  </si>
  <si>
    <t>GRELHA EM AÇO INOX L = 20 CM - PADRÃO SEDS</t>
  </si>
  <si>
    <t>ED-50812</t>
  </si>
  <si>
    <t>ED-50814</t>
  </si>
  <si>
    <t>LAVATÓRIO DE ALVENARIA E CONCRETO 60 X 40 CM (D1) - PADRÃO SEDS</t>
  </si>
  <si>
    <t>ED-50815</t>
  </si>
  <si>
    <t>ED-50817</t>
  </si>
  <si>
    <t>ED-50818</t>
  </si>
  <si>
    <t>MURO DE SEGURANÇA EM BLOCO DE CONCRETO REVESTIDO E PINTADO COM TINTA ACRÍLICA E = 20 CM, H = 5,15 M, EXCLUSIVE FUNDAÇÃO (ESTACA E BLOCOS) - DET SEDS 23</t>
  </si>
  <si>
    <t>ED-50802</t>
  </si>
  <si>
    <t>ED-50803</t>
  </si>
  <si>
    <t>PORTA DE ABRIR EM FERRO E TELA FIO 6 - PADRÃO SEDS</t>
  </si>
  <si>
    <t>ED-50808</t>
  </si>
  <si>
    <t>PORTA DE ABRIR EM GRADE E TELA - PADRÃO SEDS</t>
  </si>
  <si>
    <t>ED-50804</t>
  </si>
  <si>
    <t>PORTA EM TELA ONDULADA ARTÍSTICA MALHA 30 X 30 CM, FIO 10 - PADRÃO SEDS</t>
  </si>
  <si>
    <t>ED-50819</t>
  </si>
  <si>
    <t>PRATELEIRA DE CONCRETO, ACABAMENTO NATADO VERDE L = 40 CM - PADRÃO SEDS</t>
  </si>
  <si>
    <t>ED-50820</t>
  </si>
  <si>
    <t>PRATELEIRA DE CONCRETO COM DRAMIX, L = 40 CM COM APOIO EM METALON</t>
  </si>
  <si>
    <t>ED-50831</t>
  </si>
  <si>
    <t>ED-50835</t>
  </si>
  <si>
    <t>ARMÁRIO PARA VASSOURAS - D.M.L.</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</si>
  <si>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</si>
  <si>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</si>
  <si>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</si>
  <si>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</si>
  <si>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ED-50839</t>
  </si>
  <si>
    <t>BARRAMENTO DE MADEIRA IPÊ PARA SALA DE AULA, L = 7 CM</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</si>
  <si>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</si>
  <si>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</si>
  <si>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ED-50859</t>
  </si>
  <si>
    <t>ED-50851</t>
  </si>
  <si>
    <t>ED-50844</t>
  </si>
  <si>
    <t>ED-50840</t>
  </si>
  <si>
    <t>ED-50846</t>
  </si>
  <si>
    <t>ED-50852</t>
  </si>
  <si>
    <t>ESCADA SOBRE O SOLO DEGRAUS APROXIMADAMENTE 50 X 16,5 CM</t>
  </si>
  <si>
    <t>ED-50836</t>
  </si>
  <si>
    <t>ESCANINHO</t>
  </si>
  <si>
    <t>ED-50854</t>
  </si>
  <si>
    <t>ED-50855</t>
  </si>
  <si>
    <t>ED-50856</t>
  </si>
  <si>
    <t>ED-50857</t>
  </si>
  <si>
    <t>ED-50858</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</si>
  <si>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</si>
  <si>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</si>
  <si>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</si>
  <si>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</si>
  <si>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</si>
  <si>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</si>
  <si>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</si>
  <si>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</si>
  <si>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</si>
  <si>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</si>
  <si>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</si>
  <si>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</si>
  <si>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</si>
  <si>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</si>
  <si>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</si>
  <si>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</si>
  <si>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</si>
  <si>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</si>
  <si>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</si>
  <si>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</si>
  <si>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</si>
  <si>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</si>
  <si>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</si>
  <si>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</si>
  <si>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</si>
  <si>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</si>
  <si>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</si>
  <si>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</si>
  <si>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</si>
  <si>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</si>
  <si>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</si>
  <si>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</si>
  <si>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</si>
  <si>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</si>
  <si>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</si>
  <si>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</si>
  <si>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</si>
  <si>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</si>
  <si>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</si>
  <si>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</si>
  <si>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</si>
  <si>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</si>
  <si>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</si>
  <si>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</si>
  <si>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</si>
  <si>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</si>
  <si>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</si>
  <si>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</si>
  <si>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</si>
  <si>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</si>
  <si>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</si>
  <si>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</si>
  <si>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</si>
  <si>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</si>
  <si>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</si>
  <si>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</si>
  <si>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</si>
  <si>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</si>
  <si>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</si>
  <si>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</si>
  <si>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</si>
  <si>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</si>
  <si>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</si>
  <si>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</si>
  <si>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ED-50847</t>
  </si>
  <si>
    <t>ED-50848</t>
  </si>
  <si>
    <t>ED-50849</t>
  </si>
  <si>
    <t>ED-50863</t>
  </si>
  <si>
    <t>MANTA DE BORRACHA DE 5 MM NATURAL/COMUM PARA BANCADA</t>
  </si>
  <si>
    <t>ED-50845</t>
  </si>
  <si>
    <t>ED-50907</t>
  </si>
  <si>
    <t>PG - (70 X 70 CM) PORTA COMPLETA, ESTRUTURA EM CHAPA, ASSENTADA , CONFORME DETALHES E ESPECIFICAÇÕES</t>
  </si>
  <si>
    <t>ED-50842</t>
  </si>
  <si>
    <t>ED-50843</t>
  </si>
  <si>
    <t>ED-50864</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</si>
  <si>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</si>
  <si>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</si>
  <si>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</si>
  <si>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</si>
  <si>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</si>
  <si>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</si>
  <si>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</si>
  <si>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ED-50908</t>
  </si>
  <si>
    <t>ED-50841</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</si>
  <si>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</si>
  <si>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</si>
  <si>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</si>
  <si>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</si>
  <si>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</si>
  <si>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</si>
  <si>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</si>
  <si>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</si>
  <si>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</si>
  <si>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</si>
  <si>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</si>
  <si>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</si>
  <si>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</si>
  <si>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</si>
  <si>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</si>
  <si>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</si>
  <si>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</si>
  <si>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</si>
  <si>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</si>
  <si>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</si>
  <si>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</si>
  <si>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</si>
  <si>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</si>
  <si>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ED-50876</t>
  </si>
  <si>
    <t>ED-50919</t>
  </si>
  <si>
    <t>TF- (350 X 72 CM) TELA FIXA SOLDADA ENTRE PILARETES METÁLICOS DE SUSTENTAÇÃO DAS TERÇAS EM PERFIL CANTONEIRA E TELA CORRUGADA</t>
  </si>
  <si>
    <t>ED-50850</t>
  </si>
  <si>
    <t>ED-9100</t>
  </si>
  <si>
    <t>ED-50921</t>
  </si>
  <si>
    <t>ED-50920</t>
  </si>
  <si>
    <t>ED-50922</t>
  </si>
  <si>
    <t>ED-50923</t>
  </si>
  <si>
    <t>ED-50925</t>
  </si>
  <si>
    <t>ED-50924</t>
  </si>
  <si>
    <t>ED-50933</t>
  </si>
  <si>
    <t>ED-50931</t>
  </si>
  <si>
    <t>ED-50932</t>
  </si>
  <si>
    <t>ED-50934</t>
  </si>
  <si>
    <t>ED-50935</t>
  </si>
  <si>
    <t>ED-50936</t>
  </si>
  <si>
    <t>ED-50947</t>
  </si>
  <si>
    <t>ED-50949</t>
  </si>
  <si>
    <t>ED-50948</t>
  </si>
  <si>
    <t>ED-50950</t>
  </si>
  <si>
    <t>FECHAMENTO DE EMPENA COM QUADRO EM PERFIL, CANTONEIRA 2" X 2", SOLDADO, E TELA FIO 12 MALHA 1/2" (CONFORME DETALHE DE PRÉDIO ESCOLAR, INCLUSIVE PINTURA ESMALTE)</t>
  </si>
  <si>
    <t>ED-50951</t>
  </si>
  <si>
    <t>ED-50954</t>
  </si>
  <si>
    <t>ED-50957</t>
  </si>
  <si>
    <t>ED-50955</t>
  </si>
  <si>
    <t>ED-50958</t>
  </si>
  <si>
    <t>ED-50956</t>
  </si>
  <si>
    <t>ED-50959</t>
  </si>
  <si>
    <t>ED-50960</t>
  </si>
  <si>
    <t>ED-50965</t>
  </si>
  <si>
    <t>ED-13908</t>
  </si>
  <si>
    <t>ED-13888</t>
  </si>
  <si>
    <t>ED-13926</t>
  </si>
  <si>
    <t>ED-13911</t>
  </si>
  <si>
    <t>ED-50967</t>
  </si>
  <si>
    <t>ED-50971</t>
  </si>
  <si>
    <t>ED-50972</t>
  </si>
  <si>
    <t>ED-50973</t>
  </si>
  <si>
    <t>ED-50974</t>
  </si>
  <si>
    <t>ED-50975</t>
  </si>
  <si>
    <t>ED-50988</t>
  </si>
  <si>
    <t>ED-50989</t>
  </si>
  <si>
    <t>ED-50990</t>
  </si>
  <si>
    <t>ED-50978</t>
  </si>
  <si>
    <t>ED-50976</t>
  </si>
  <si>
    <t>ED-50977</t>
  </si>
  <si>
    <t>ED-50979</t>
  </si>
  <si>
    <t>ED-50982</t>
  </si>
  <si>
    <t>ED-50983</t>
  </si>
  <si>
    <t>ED-50985</t>
  </si>
  <si>
    <t>ED-50986</t>
  </si>
  <si>
    <t>ED-50929</t>
  </si>
  <si>
    <t>ED-50992</t>
  </si>
  <si>
    <t>ED-50993</t>
  </si>
  <si>
    <t>ED-50994</t>
  </si>
  <si>
    <t>ED-50995</t>
  </si>
  <si>
    <t>ED-50997</t>
  </si>
  <si>
    <t>ED-50999</t>
  </si>
  <si>
    <t>ED-51001</t>
  </si>
  <si>
    <t>ED-51002</t>
  </si>
  <si>
    <t>ED-51004</t>
  </si>
  <si>
    <t>ED-51012</t>
  </si>
  <si>
    <t>ED-51013</t>
  </si>
  <si>
    <t>ED-51010</t>
  </si>
  <si>
    <t>ED-51011</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</si>
  <si>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</si>
  <si>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</si>
  <si>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</si>
  <si>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</si>
  <si>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ED-51017</t>
  </si>
  <si>
    <t>ED-51018</t>
  </si>
  <si>
    <t>BARRA CHATA DE ALUMÍNIO 3/4" X 1/4" X 3M</t>
  </si>
  <si>
    <t>ED-51019</t>
  </si>
  <si>
    <t>BARRA CHATA DE ALUMÍNIO 7/8" X 1/8" X 3M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</si>
  <si>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</si>
  <si>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</si>
  <si>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</si>
  <si>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</si>
  <si>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</si>
  <si>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ED-13931</t>
  </si>
  <si>
    <t>ED-13939</t>
  </si>
  <si>
    <t>ED-13932</t>
  </si>
  <si>
    <t>ED-13940</t>
  </si>
  <si>
    <t>ED-13934</t>
  </si>
  <si>
    <t>ED-13935</t>
  </si>
  <si>
    <t>ED-13941</t>
  </si>
  <si>
    <t>ED-51054</t>
  </si>
  <si>
    <t>ED-51056</t>
  </si>
  <si>
    <t>ED-51055</t>
  </si>
  <si>
    <t>ED-51033</t>
  </si>
  <si>
    <t>ED-51036</t>
  </si>
  <si>
    <t>ED-51049</t>
  </si>
  <si>
    <t>ED-51050</t>
  </si>
  <si>
    <t>ED-51051</t>
  </si>
  <si>
    <t>ED-51066</t>
  </si>
  <si>
    <t>ED-51065</t>
  </si>
  <si>
    <t>ED-51067</t>
  </si>
  <si>
    <t>ED-51068</t>
  </si>
  <si>
    <t>ED-51073</t>
  </si>
  <si>
    <t>ED-51022</t>
  </si>
  <si>
    <t>ED-51023</t>
  </si>
  <si>
    <t>ED-51021</t>
  </si>
  <si>
    <t>ED-51088</t>
  </si>
  <si>
    <t>ED-51089</t>
  </si>
  <si>
    <t>ED-51090</t>
  </si>
  <si>
    <t>ED-51091</t>
  </si>
  <si>
    <t>ED-51094</t>
  </si>
  <si>
    <t>ED-51093</t>
  </si>
  <si>
    <t>ED-51096</t>
  </si>
  <si>
    <t>ED-51098</t>
  </si>
  <si>
    <t>ED-51095</t>
  </si>
  <si>
    <t>ED-51097</t>
  </si>
  <si>
    <t>ED-51100</t>
  </si>
  <si>
    <t>ED-51105</t>
  </si>
  <si>
    <t>ED-51106</t>
  </si>
  <si>
    <t>ED-51110</t>
  </si>
  <si>
    <t>ED-51107</t>
  </si>
  <si>
    <t>ED-51108</t>
  </si>
  <si>
    <t>ED-51109</t>
  </si>
  <si>
    <t>ED-51103</t>
  </si>
  <si>
    <t>ED-51104</t>
  </si>
  <si>
    <t>ED-51111</t>
  </si>
  <si>
    <t>ED-51112</t>
  </si>
  <si>
    <t>ED-51113</t>
  </si>
  <si>
    <t>ED-51115</t>
  </si>
  <si>
    <t>ED-51116</t>
  </si>
  <si>
    <t>ED-51117</t>
  </si>
  <si>
    <t>ED-51119</t>
  </si>
  <si>
    <t>ED-51121</t>
  </si>
  <si>
    <t>ED-51120</t>
  </si>
  <si>
    <t>ED-51123</t>
  </si>
  <si>
    <t>ED-51124</t>
  </si>
  <si>
    <t>ED-51122</t>
  </si>
  <si>
    <t>ED-51131</t>
  </si>
  <si>
    <t>ED-51132</t>
  </si>
  <si>
    <t>ED-51133</t>
  </si>
  <si>
    <t>ED-51134</t>
  </si>
  <si>
    <t>ED-51125</t>
  </si>
  <si>
    <t>ED-51126</t>
  </si>
  <si>
    <t>ED-51135</t>
  </si>
  <si>
    <t>GUIA DE CORDÃO BOLEADO, EM CONCRETO COM FCK 20MPA, PRÉ-MOLDADA, 10X10CM (ALTURA X LARGURA), INCLUSIVE UMA (1) FIADA DE BLOCO DE CONCRETO, ESP. 9CM, ESCAVAÇÃO, APILOAMENTO E TRANSPORTE COM RETIRADA DO MATERIAL ESCAVADO (EM CAÇAMBA)</t>
  </si>
  <si>
    <t>ED-51141</t>
  </si>
  <si>
    <t>GUIA DE MEIO-FIO, EM CONCRETO COM FCK 15MPA, MOLDADA IN-LOCO, SEÇÃO 15X45CM, FORMA EM MADEIRA, EXCLUSIVE SARJETA, INCLUSIVE ESCAVAÇÃO, APILOAMENTO E TRANSPORTE COM RETIRADA DO MATERIAL ESCAVADO (EM CAÇAMBA)</t>
  </si>
  <si>
    <t>ED-51139</t>
  </si>
  <si>
    <t>ED-51140</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</si>
  <si>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</si>
  <si>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</si>
  <si>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</si>
  <si>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</si>
  <si>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</si>
  <si>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</si>
  <si>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</si>
  <si>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</si>
  <si>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ED-51143</t>
  </si>
  <si>
    <t>REMOÇÃO E REASSENTAMENTO DE MEIO-FIO DE GNAISSE COM REAPROVEITAMENTO</t>
  </si>
  <si>
    <t>ED-51142</t>
  </si>
  <si>
    <t>REMOÇÃO E REASSENTAMENTO DE MEIO-FIO PRÉ-MOLDADO DE CONCRETO COM REAPROVEITAMENTO</t>
  </si>
  <si>
    <t>ED-51151</t>
  </si>
  <si>
    <t>ED-51152</t>
  </si>
  <si>
    <t>ED-51150</t>
  </si>
  <si>
    <t>ED-51155</t>
  </si>
  <si>
    <t>ED-51156</t>
  </si>
  <si>
    <t>ED-51157</t>
  </si>
  <si>
    <t>ED-51153</t>
  </si>
  <si>
    <t>ED-51160</t>
  </si>
  <si>
    <t>ED-51158</t>
  </si>
  <si>
    <t>ED-51159</t>
  </si>
  <si>
    <t>ITEM</t>
  </si>
  <si>
    <t>Revisão:</t>
  </si>
  <si>
    <t>Projeto:</t>
  </si>
  <si>
    <t>Cliente:</t>
  </si>
  <si>
    <t>Responsável:</t>
  </si>
  <si>
    <t>BDI</t>
  </si>
  <si>
    <t>EMPRESA</t>
  </si>
  <si>
    <t>CIDADE</t>
  </si>
  <si>
    <t>CNPJ</t>
  </si>
  <si>
    <t xml:space="preserve">CONTATO </t>
  </si>
  <si>
    <t>VALOR</t>
  </si>
  <si>
    <t>FRETE</t>
  </si>
  <si>
    <t>TOTAL</t>
  </si>
  <si>
    <t>CPU</t>
  </si>
  <si>
    <t>SINAPI</t>
  </si>
  <si>
    <t>RESPONSÁVEL TÉCNICO:</t>
  </si>
  <si>
    <t>R$</t>
  </si>
  <si>
    <t>TOTAL INCLUINDO ADMINISTRAÇÃO</t>
  </si>
  <si>
    <t>TOTAL GERAL</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</si>
  <si>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</si>
  <si>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</si>
  <si>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</si>
  <si>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</si>
  <si>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</si>
  <si>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</si>
  <si>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</si>
  <si>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</si>
  <si>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</si>
  <si>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</si>
  <si>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</si>
  <si>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</si>
  <si>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</si>
  <si>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</si>
  <si>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</si>
  <si>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</si>
  <si>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</si>
  <si>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</si>
  <si>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</si>
  <si>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</si>
  <si>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</si>
  <si>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</si>
  <si>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</si>
  <si>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</si>
  <si>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</si>
  <si>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</si>
  <si>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</si>
  <si>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</si>
  <si>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</si>
  <si>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</si>
  <si>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</si>
  <si>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</si>
  <si>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</si>
  <si>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</si>
  <si>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</si>
  <si>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</si>
  <si>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</si>
  <si>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</si>
  <si>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</si>
  <si>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</si>
  <si>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</si>
  <si>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</si>
  <si>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</si>
  <si>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</si>
  <si>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</si>
  <si>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</si>
  <si>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</si>
  <si>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</si>
  <si>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</si>
  <si>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</si>
  <si>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</si>
  <si>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</si>
  <si>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</si>
  <si>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</si>
  <si>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</si>
  <si>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</si>
  <si>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</si>
  <si>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</si>
  <si>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</si>
  <si>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</si>
  <si>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</si>
  <si>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</si>
  <si>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</si>
  <si>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</si>
  <si>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</si>
  <si>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</si>
  <si>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</si>
  <si>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</si>
  <si>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</si>
  <si>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</si>
  <si>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</si>
  <si>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</si>
  <si>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</si>
  <si>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</si>
  <si>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</si>
  <si>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</si>
  <si>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</si>
  <si>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</si>
  <si>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</si>
  <si>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</si>
  <si>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</si>
  <si>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</si>
  <si>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</si>
  <si>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</si>
  <si>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</si>
  <si>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</si>
  <si>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</si>
  <si>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</si>
  <si>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</si>
  <si>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</si>
  <si>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</si>
  <si>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</si>
  <si>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</si>
  <si>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</si>
  <si>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</si>
  <si>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</si>
  <si>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</si>
  <si>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</si>
  <si>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</si>
  <si>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</si>
  <si>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</si>
  <si>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</si>
  <si>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</si>
  <si>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</si>
  <si>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</si>
  <si>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</si>
  <si>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</si>
  <si>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</si>
  <si>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</si>
  <si>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</si>
  <si>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</si>
  <si>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</si>
  <si>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</si>
  <si>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</si>
  <si>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</si>
  <si>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</si>
  <si>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</si>
  <si>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</si>
  <si>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</si>
  <si>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</si>
  <si>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</si>
  <si>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</si>
  <si>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</si>
  <si>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</si>
  <si>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</si>
  <si>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</si>
  <si>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</si>
  <si>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</si>
  <si>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</si>
  <si>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</si>
  <si>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</si>
  <si>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</si>
  <si>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</si>
  <si>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</si>
  <si>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</si>
  <si>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</si>
  <si>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</si>
  <si>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</si>
  <si>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</si>
  <si>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</si>
  <si>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</si>
  <si>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</si>
  <si>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</si>
  <si>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</si>
  <si>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</si>
  <si>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</si>
  <si>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</si>
  <si>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</si>
  <si>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</si>
  <si>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</si>
  <si>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</si>
  <si>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</si>
  <si>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</si>
  <si>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</si>
  <si>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</si>
  <si>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</si>
  <si>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</si>
  <si>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</si>
  <si>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</si>
  <si>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</si>
  <si>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</si>
  <si>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</si>
  <si>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</si>
  <si>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</si>
  <si>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</si>
  <si>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</si>
  <si>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</si>
  <si>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</si>
  <si>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</si>
  <si>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</si>
  <si>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</si>
  <si>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</si>
  <si>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</si>
  <si>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</si>
  <si>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</si>
  <si>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</si>
  <si>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</si>
  <si>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</si>
  <si>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</si>
  <si>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</si>
  <si>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</si>
  <si>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</si>
  <si>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</si>
  <si>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</si>
  <si>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</si>
  <si>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</si>
  <si>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</si>
  <si>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</si>
  <si>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</si>
  <si>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</si>
  <si>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</si>
  <si>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</si>
  <si>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</si>
  <si>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</si>
  <si>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</si>
  <si>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</si>
  <si>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</si>
  <si>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</si>
  <si>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</si>
  <si>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</si>
  <si>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</si>
  <si>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</si>
  <si>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</si>
  <si>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</si>
  <si>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</si>
  <si>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</si>
  <si>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</si>
  <si>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</si>
  <si>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</si>
  <si>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</si>
  <si>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</si>
  <si>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</si>
  <si>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</si>
  <si>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</si>
  <si>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</si>
  <si>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</si>
  <si>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</si>
  <si>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</si>
  <si>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</si>
  <si>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</si>
  <si>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</si>
  <si>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</si>
  <si>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</si>
  <si>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</si>
  <si>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</si>
  <si>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</si>
  <si>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</si>
  <si>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</si>
  <si>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</si>
  <si>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</si>
  <si>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</si>
  <si>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</si>
  <si>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</si>
  <si>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</si>
  <si>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</si>
  <si>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</si>
  <si>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</si>
  <si>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</si>
  <si>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</si>
  <si>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</si>
  <si>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</si>
  <si>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</si>
  <si>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</si>
  <si>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</si>
  <si>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</si>
  <si>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</si>
  <si>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</si>
  <si>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</si>
  <si>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</si>
  <si>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</si>
  <si>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</si>
  <si>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</si>
  <si>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</si>
  <si>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</si>
  <si>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</si>
  <si>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</si>
  <si>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</si>
  <si>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</si>
  <si>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</si>
  <si>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</si>
  <si>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</si>
  <si>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</si>
  <si>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</si>
  <si>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</si>
  <si>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</si>
  <si>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</si>
  <si>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</si>
  <si>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</si>
  <si>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</si>
  <si>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</si>
  <si>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</si>
  <si>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</si>
  <si>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</si>
  <si>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</si>
  <si>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</si>
  <si>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</si>
  <si>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</si>
  <si>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</si>
  <si>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</si>
  <si>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</si>
  <si>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</si>
  <si>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</si>
  <si>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</si>
  <si>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</si>
  <si>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</si>
  <si>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</si>
  <si>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</si>
  <si>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</si>
  <si>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</si>
  <si>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</si>
  <si>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</si>
  <si>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</si>
  <si>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</si>
  <si>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</si>
  <si>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</si>
  <si>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</si>
  <si>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</si>
  <si>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</si>
  <si>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</si>
  <si>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</si>
  <si>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</si>
  <si>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</si>
  <si>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</si>
  <si>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</si>
  <si>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</si>
  <si>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</si>
  <si>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</si>
  <si>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</si>
  <si>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</si>
  <si>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</si>
  <si>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</si>
  <si>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</si>
  <si>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</si>
  <si>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</si>
  <si>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</si>
  <si>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</si>
  <si>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</si>
  <si>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</si>
  <si>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</si>
  <si>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</si>
  <si>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</si>
  <si>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</si>
  <si>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</si>
  <si>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</si>
  <si>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</si>
  <si>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</si>
  <si>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</si>
  <si>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</si>
  <si>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</si>
  <si>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</si>
  <si>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</si>
  <si>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</si>
  <si>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</si>
  <si>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</si>
  <si>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</si>
  <si>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</si>
  <si>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</si>
  <si>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</si>
  <si>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</si>
  <si>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</si>
  <si>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</si>
  <si>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</si>
  <si>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</si>
  <si>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</si>
  <si>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</si>
  <si>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</si>
  <si>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</si>
  <si>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</si>
  <si>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</si>
  <si>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</si>
  <si>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</si>
  <si>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</si>
  <si>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</si>
  <si>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</si>
  <si>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</si>
  <si>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</si>
  <si>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</si>
  <si>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</si>
  <si>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</si>
  <si>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</si>
  <si>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</si>
  <si>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</si>
  <si>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</si>
  <si>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</si>
  <si>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</si>
  <si>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</si>
  <si>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</si>
  <si>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</si>
  <si>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</si>
  <si>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</si>
  <si>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</si>
  <si>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</si>
  <si>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</si>
  <si>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</si>
  <si>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</si>
  <si>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</si>
  <si>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</si>
  <si>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</si>
  <si>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</si>
  <si>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</si>
  <si>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</si>
  <si>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</si>
  <si>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</si>
  <si>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</si>
  <si>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</si>
  <si>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</si>
  <si>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</si>
  <si>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</si>
  <si>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</si>
  <si>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</si>
  <si>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</si>
  <si>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</si>
  <si>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</si>
  <si>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</si>
  <si>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</si>
  <si>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</si>
  <si>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</si>
  <si>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</si>
  <si>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</si>
  <si>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</si>
  <si>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</si>
  <si>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</si>
  <si>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</si>
  <si>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</si>
  <si>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</si>
  <si>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</si>
  <si>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</si>
  <si>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</si>
  <si>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</si>
  <si>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</si>
  <si>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</si>
  <si>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</si>
  <si>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</si>
  <si>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</si>
  <si>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</si>
  <si>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</si>
  <si>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</si>
  <si>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</si>
  <si>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</si>
  <si>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</si>
  <si>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</si>
  <si>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</si>
  <si>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</si>
  <si>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</si>
  <si>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</si>
  <si>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</si>
  <si>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</si>
  <si>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</si>
  <si>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</si>
  <si>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</si>
  <si>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</si>
  <si>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</si>
  <si>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</si>
  <si>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</si>
  <si>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</si>
  <si>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</si>
  <si>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</si>
  <si>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</si>
  <si>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</si>
  <si>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</si>
  <si>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</si>
  <si>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</si>
  <si>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</si>
  <si>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</si>
  <si>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</si>
  <si>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</si>
  <si>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</si>
  <si>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</si>
  <si>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</si>
  <si>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</si>
  <si>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</si>
  <si>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</si>
  <si>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</si>
  <si>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</si>
  <si>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</si>
  <si>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</si>
  <si>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</si>
  <si>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</si>
  <si>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</si>
  <si>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</si>
  <si>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</si>
  <si>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</si>
  <si>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</si>
  <si>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</si>
  <si>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</si>
  <si>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</si>
  <si>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</si>
  <si>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</si>
  <si>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</si>
  <si>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</si>
  <si>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ED-17935</t>
  </si>
  <si>
    <t>ED-16634</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</si>
  <si>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</si>
  <si>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</si>
  <si>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</si>
  <si>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</si>
  <si>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</si>
  <si>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</si>
  <si>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</si>
  <si>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</si>
  <si>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</si>
  <si>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</si>
  <si>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CONDULETE DE ALUMÍNIO, TIPO "C", DIÂMETRO DE SAÍDA 1" (25MM), EXCLUSIVE MÓDULO E PLACA, INCLUSIVE FIXAÇÃO</t>
  </si>
  <si>
    <t>CONDULETE DE ALUMÍNIO, TIPO "C", DIÂMETRO DE SAÍDA 1.1/2" (40MM), EXCLUSIVE MÓDULO E PLACA, INCLUSIVE FIXAÇÃO</t>
  </si>
  <si>
    <t>CONDULETE DE ALUMÍNIO, TIPO "C", DIÂMETRO DE SAÍDA 1.1/4" (32MM), EXCLUSIVE MÓDULO E PLACA, INCLUSIVE FIXAÇÃO</t>
  </si>
  <si>
    <t>CONDULETE DE ALUMÍNIO, TIPO "C", DIÂMETRO DE SAÍDA 2" (50MM), EXCLUSIVE MÓDULO E PLACA, INCLUSIVE FIXAÇÃO</t>
  </si>
  <si>
    <t>CONDULETE DE ALUMÍNIO, TIPO "C", DIÂMETRO DE SAÍDA 3/4" (20MM), EXCLUSIVE MÓDULO E PLACA, INCLUSIVE FIXAÇÃO</t>
  </si>
  <si>
    <t>CONDULETE DE ALUMÍNIO, TIPO "E", DIÂMETRO DE SAÍDA 1" (25MM), EXCLUSIVE MÓDULO E PLACA, INCLUSIVE FIXAÇÃO</t>
  </si>
  <si>
    <t>CONDULETE DE ALUMÍNIO, TIPO "E", DIÂMETRO DE SAÍDA 1.1/2" (40MM), EXCLUSIVE MÓDULO E PLACA, INCLUSIVE FIXAÇÃO</t>
  </si>
  <si>
    <t>CONDULETE DE ALUMÍNIO, TIPO "E", DIÂMETRO DE SAÍDA 1.1/4" (32MM), EXCLUSIVE MÓDULO E PLACA, INCLUSIVE FIXAÇÃO</t>
  </si>
  <si>
    <t>CONDULETE DE ALUMÍNIO, TIPO "E", DIÂMETRO DE SAÍDA 2" (50MM), EXCLUSIVE MÓDULO E PLACA, INCLUSIVE FIXAÇÃO</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</si>
  <si>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</si>
  <si>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</si>
  <si>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</si>
  <si>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</si>
  <si>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</si>
  <si>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</si>
  <si>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</si>
  <si>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</si>
  <si>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</si>
  <si>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</si>
  <si>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</si>
  <si>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CONDULETE DE ALUMÍNIO, TIPO "LL", DIÂMETRO DE SAÍDA 1" (25MM), EXCLUSIVE MÓDULO E PLACA, INCLUSIVE FIXAÇÃO</t>
  </si>
  <si>
    <t>CONDULETE DE ALUMÍNIO, TIPO "LL", DIÂMETRO DE SAÍDA 1.1/2" (40MM), EXCLUSIVE MÓDULO E PLACA, INCLUSIVE FIXAÇÃO</t>
  </si>
  <si>
    <t>CONDULETE DE ALUMÍNIO, TIPO "LL", DIÂMETRO DE SAÍDA 1.1/4" (32MM), EXCLUSIVE MÓDULO E PLACA, INCLUSIVE FIXAÇÃO</t>
  </si>
  <si>
    <t>CONDULETE DE ALUMÍNIO, TIPO "LL", DIÂMETRO DE SAÍDA 2" (50MM), EXCLUSIVE MÓDULO E PLACA, INCLUSIVE FIXAÇÃO</t>
  </si>
  <si>
    <t>CONDULETE DE ALUMÍNIO, TIPO "LL", DIÂMETRO DE SAÍDA 3/4" (20MM), EXCLUSIVE MÓDULO E PLACA, INCLUSIVE FIXAÇÃO</t>
  </si>
  <si>
    <t>CONDULETE DE ALUMÍNIO, TIPO "LR", DIÂMETRO DE SAÍDA 1" (25MM), EXCLUSIVE MÓDULO E PLACA, INCLUSIVE FIXAÇÃO</t>
  </si>
  <si>
    <t>CONDULETE DE ALUMÍNIO, TIPO "LR", DIÂMETRO DE SAÍDA 1.1/2" (40MM), EXCLUSIVE MÓDULO E PLACA, INCLUSIVE FIXAÇÃO</t>
  </si>
  <si>
    <t>CONDULETE DE ALUMÍNIO, TIPO "LR", DIÂMETRO DE SAÍDA 1.1/4" (32MM), EXCLUSIVE MÓDULO E PLACA, INCLUSIVE FIXAÇÃO</t>
  </si>
  <si>
    <t>CONDULETE DE ALUMÍNIO, TIPO "LR", DIÂMETRO DE SAÍDA 2" (50MM), EXCLUSIVE MÓDULO E PLACA, INCLUSIVE FIXAÇÃO</t>
  </si>
  <si>
    <t>CONDULETE DE ALUMÍNIO, TIPO "LR", DIÂMETRO DE SAÍDA 3/4" (20MM), EXCLUSIVE MÓDULO E PLACA, INCLUSIVE FIXAÇÃO</t>
  </si>
  <si>
    <t>CONDULETE DE ALUMÍNIO, TIPO "T", DIÂMETRO DE SAÍDA 1" (25MM), EXCLUSIVE MÓDULO E PLACA, INCLUSIVE FIXAÇÃO</t>
  </si>
  <si>
    <t>CONDULETE DE ALUMÍNIO, TIPO "T", DIÂMETRO DE SAÍDA 1.1/2" (40MM), EXCLUSIVE MÓDULO E PLACA, INCLUSIVE FIXAÇÃO</t>
  </si>
  <si>
    <t>CONDULETE DE ALUMÍNIO, TIPO "T", DIÂMETRO DE SAÍDA 1.1/4" (32MM), EXCLUSIVE MÓDULO E PLACA, INCLUSIVE FIXAÇÃO</t>
  </si>
  <si>
    <t>CONDULETE DE ALUMÍNIO, TIPO "T", DIÂMETRO DE SAÍDA 2" (50MM), EXCLUSIVE MÓDULO E PLACA, INCLUSIVE FIXAÇÃO</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</si>
  <si>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</si>
  <si>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</si>
  <si>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</si>
  <si>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</si>
  <si>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</si>
  <si>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</si>
  <si>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</si>
  <si>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</si>
  <si>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</si>
  <si>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</si>
  <si>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</si>
  <si>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CONDULETE DE ALUMÍNIO, TIPO "X", DIÂMETRO DE SAÍDA 1" (25MM), EXCLUSIVE MÓDULO E PLACA, INCLUSIVE FIXAÇÃO</t>
  </si>
  <si>
    <t>CONDULETE DE ALUMÍNIO, TIPO "X", DIÂMETRO DE SAÍDA 1.1/2" (40MM), EXCLUSIVE MÓDULO E PLACA, INCLUSIVE FIXAÇÃO</t>
  </si>
  <si>
    <t>CONDULETE DE ALUMÍNIO, TIPO "X", DIÂMETRO DE SAÍDA 1.1/4" (32MM), EXCLUSIVE MÓDULO E PLACA, INCLUSIVE FIXAÇÃO</t>
  </si>
  <si>
    <t>CONDULETE DE ALUMÍNIO, TIPO "X", DIÂMETRO DE SAÍDA 2" (50MM), EXCLUSIVE MÓDULO E PLACA, INCLUSIVE FIXAÇÃO</t>
  </si>
  <si>
    <t>CONDULETE DE ALUMÍNIO, TIPO "X", DIÂMETRO DE SAÍDA 3/4" (20MM), EXCLUSIVE MÓDULO E PLACA, INCLUSIVE FIXAÇÃO</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</si>
  <si>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</si>
  <si>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</si>
  <si>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</si>
  <si>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</si>
  <si>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</si>
  <si>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</si>
  <si>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</si>
  <si>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</si>
  <si>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</si>
  <si>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</si>
  <si>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CONECTOR</t>
  </si>
  <si>
    <t>DISJUNTOR</t>
  </si>
  <si>
    <t>ENTRADA DE ENERGIA</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</si>
  <si>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</si>
  <si>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</si>
  <si>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</si>
  <si>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</si>
  <si>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</si>
  <si>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</si>
  <si>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</si>
  <si>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</si>
  <si>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</si>
  <si>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</si>
  <si>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</si>
  <si>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</si>
  <si>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</si>
  <si>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</si>
  <si>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CONJUNTO PARA CONDULETE DE 3/4" (20MM) COM UM (1) INTERRUPTOR PARALELO, CORRENTE 10A, TENSÃO 250V, (10A-250V) E PLACA DE UM (1) POSTO, INCLUSIVE FORNECIMENTO, INSTALAÇÃO, SUPORTE, MÓDULO E PLACA, EXCLUSIVE CONDULETE</t>
  </si>
  <si>
    <t>CONJUNTO PARA CONDULETE DE 3/4" (20MM) COM UM (1) INTERRUPTOR SIMPLES, CORRENTE 10A, TENSÃO 250V, (10A-250V) E PLACA DE UM (1) POSTO, INCLUSIVE FORNECIMENTO, INSTALAÇÃO, SUPORTE, MÓDULO E PLACA, EXCLUSIVE CONDULETE</t>
  </si>
  <si>
    <t>CONJUNTO PARA CONDULETE DE 3/4" (20MM) COM UMA (1) TOMADA DE DADOS OU TELEFONIA (CONECTOR RJ45 CAT.6E OU RJ11) E PLACA DE UM (1) POSTO, INCLUSIVE FORNECIMENTO, INSTALAÇÃO, SUPORTE, MÓDULO E PLACA, EXCLUSIVE CONDULETE</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</si>
  <si>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</si>
  <si>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</si>
  <si>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</si>
  <si>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ED-17951</t>
  </si>
  <si>
    <t>ED-17952</t>
  </si>
  <si>
    <t>ED-17953</t>
  </si>
  <si>
    <t>PERFILADO LISO E PERFURADO</t>
  </si>
  <si>
    <t>QUADRO DE COMANDO</t>
  </si>
  <si>
    <t>QUADRO DE DISTRIBUIÇÃO</t>
  </si>
  <si>
    <t>REATOR ELETRÔNICO</t>
  </si>
  <si>
    <t>VERGALHÃO DE AÇO COM ROSCA TOTAL</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</si>
  <si>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</si>
  <si>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</si>
  <si>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HIDRÔMETRO E CAVALETE</t>
  </si>
  <si>
    <t>TUBULAÇÃO DE AÇO GALVANIZADO</t>
  </si>
  <si>
    <t>TUBULAÇÃO DE COBRE</t>
  </si>
  <si>
    <t>TUBULAÇÃO DE CPVC</t>
  </si>
  <si>
    <t>TUBULAÇÃO DE PEX</t>
  </si>
  <si>
    <t>TUBULAÇÃO DE PVC ROSCÁVEL</t>
  </si>
  <si>
    <t>TUBULAÇÃO DE PVC SOLDÁVEL</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</si>
  <si>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</si>
  <si>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</si>
  <si>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ED-16344</t>
  </si>
  <si>
    <t>ED-16341</t>
  </si>
  <si>
    <t>ED-16343</t>
  </si>
  <si>
    <t>ED-16342</t>
  </si>
  <si>
    <t>ED-16356</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</si>
  <si>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</si>
  <si>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</si>
  <si>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</si>
  <si>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</si>
  <si>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</si>
  <si>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</si>
  <si>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</si>
  <si>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</si>
  <si>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</si>
  <si>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</si>
  <si>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</si>
  <si>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</si>
  <si>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</si>
  <si>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</si>
  <si>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</si>
  <si>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</si>
  <si>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</si>
  <si>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</si>
  <si>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</si>
  <si>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</si>
  <si>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</si>
  <si>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</si>
  <si>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</si>
  <si>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</si>
  <si>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</si>
  <si>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</si>
  <si>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</si>
  <si>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</si>
  <si>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</si>
  <si>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</si>
  <si>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</si>
  <si>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</si>
  <si>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</si>
  <si>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</si>
  <si>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</si>
  <si>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</si>
  <si>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LIMPEZA PERMANENTE DA OBRA - 01 SERVENTE X 4 HORAS DIÁRIAS</t>
  </si>
  <si>
    <t>LIMPEZA PERMANENTE DA OBRA - 01 SERVENTE X 8 HORAS DIÁRIAS</t>
  </si>
  <si>
    <t>BRAÇO PARA CHUVEIRO, COMPRIMENTO 40 CM, DIÂMETRO NOMINAL DE 1/2" (20MM), INCLUSIVE ACABAMENTO</t>
  </si>
  <si>
    <t>ED-2552</t>
  </si>
  <si>
    <t>TORNEIRA CHAVE BOIA AUTOMÁTICA PARA RESERVATÓRIO</t>
  </si>
  <si>
    <t>TORNEIRA DE BOIA, TIPO ROSCÁVEL 1", EXCLUSIVE ADAPTADOR SOLDÁVEL DE PVC COM FLANGES E ANEL PARA CAIXA DÁGUA</t>
  </si>
  <si>
    <t>TORNEIRA DE BOIA, TIPO ROSCÁVEL 1.1/2", EXCLUSIVE ADAPTADOR SOLDÁVEL DE PVC COM FLANGES E ANEL PARA CAIXA DÁGUA</t>
  </si>
  <si>
    <t>TORNEIRA DE BOIA, TIPO ROSCÁVEL 1.1/4", EXCLUSIVE ADAPTADOR SOLDÁVEL DE PVC COM FLANGES E ANEL PARA CAIXA DÁGUA</t>
  </si>
  <si>
    <t>TORNEIRA DE BOIA, TIPO ROSCÁVEL 2", EXCLUSIVE ADAPTADOR SOLDÁVEL DE PVC COM FLANGES E ANEL PARA CAIXA DÁGUA</t>
  </si>
  <si>
    <t>TORNEIRA DE BOIA, TIPO ROSCÁVEL 3/4", EXCLUSIVE ADAPTADOR SOLDÁVEL DE PVC COM FLANGES E ANEL PARA CAIXA DÁGUA</t>
  </si>
  <si>
    <t>ED-16659</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</si>
  <si>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</si>
  <si>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</si>
  <si>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</si>
  <si>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</si>
  <si>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</si>
  <si>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</si>
  <si>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</si>
  <si>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</si>
  <si>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</si>
  <si>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</si>
  <si>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</si>
  <si>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</si>
  <si>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RASGO EM ALVENARIA PARA PASSAGEM DE ELETRODUTO/TUBULAÇÃO, DIÂMETROS DE 15MM A 25MM (1/2" A 1"), EXCLUSIVE ENCHIMENTO</t>
  </si>
  <si>
    <t>RASGO EM ALVENARIA PARA PASSAGEM DE ELETRODUTO/TUBULAÇÃO, DIÂMETROS DE 32MM A 50MM (1.1/4" A 2"), EXCLUSIVE ENCHIMENTO</t>
  </si>
  <si>
    <t>RASGO EM CONCRETO PARA PASSAGEM DE ELETRODUTO/TUBULAÇÃO, DIÂMETROS DE 15MM A 25MM (1/2" A 1"), EXCLUSIVE ENCHIMENTO</t>
  </si>
  <si>
    <t>RASGO EM CONCRETO PARA PASSAGEM DE ELETRODUTO/TUBULAÇÃO, DIÂMETROS DE 32MM A 50MM (1.1/4" A 2"), EXCLUSIVE ENCHIMENTO</t>
  </si>
  <si>
    <t>RASGO EM CONCRETO PARA PASSAGEM DE ELETRODUTO/TUBULAÇÃO, DIÂMETROS DE 65MM A 100MM (2.1/2" A 4"), EXCLUSIVE ENCHIMENTO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</si>
  <si>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</si>
  <si>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</si>
  <si>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</si>
  <si>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</si>
  <si>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ED-17823</t>
  </si>
  <si>
    <t>APLICAÇÃO DE REJUNTE EPÓXI PARA REVESTIMENTOS DE PAREDE/PISO COM JUNTAS DE ATÉ 1MM DE ESPESSURA</t>
  </si>
  <si>
    <t>ED-17824</t>
  </si>
  <si>
    <t>APLICAÇÃO DE REJUNTE EPÓXI PARA REVESTIMENTOS DE PAREDE/PISO COM JUNTAS DE ATÉ 3MM DE ESPESSURA</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</si>
  <si>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</si>
  <si>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</si>
  <si>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</si>
  <si>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</si>
  <si>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</si>
  <si>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</si>
  <si>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</si>
  <si>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</si>
  <si>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</si>
  <si>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</si>
  <si>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</si>
  <si>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</si>
  <si>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</si>
  <si>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</si>
  <si>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</si>
  <si>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</si>
  <si>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</si>
  <si>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</si>
  <si>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</si>
  <si>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</si>
  <si>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</si>
  <si>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</si>
  <si>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</si>
  <si>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</si>
  <si>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</si>
  <si>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</si>
  <si>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</si>
  <si>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</si>
  <si>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</si>
  <si>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</si>
  <si>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</si>
  <si>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</si>
  <si>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</si>
  <si>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</si>
  <si>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</si>
  <si>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</si>
  <si>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</si>
  <si>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</si>
  <si>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</si>
  <si>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</si>
  <si>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</si>
  <si>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</si>
  <si>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</si>
  <si>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</si>
  <si>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</si>
  <si>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</si>
  <si>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</si>
  <si>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</si>
  <si>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</si>
  <si>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</si>
  <si>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</si>
  <si>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</si>
  <si>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</si>
  <si>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</si>
  <si>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</si>
  <si>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</si>
  <si>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</si>
  <si>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</si>
  <si>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</si>
  <si>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</si>
  <si>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</si>
  <si>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</si>
  <si>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</si>
  <si>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</si>
  <si>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</si>
  <si>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</si>
  <si>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</si>
  <si>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</si>
  <si>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</si>
  <si>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</si>
  <si>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</si>
  <si>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</si>
  <si>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</si>
  <si>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</si>
  <si>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</si>
  <si>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</si>
  <si>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</si>
  <si>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</si>
  <si>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</si>
  <si>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</si>
  <si>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</si>
  <si>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</si>
  <si>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</si>
  <si>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CHAPIM SOBRE MUROS LINEARES, EM GRANITO OU MÁRMORE, L = 25 CM, ASSENTADO COM ARGAMASSA 1:6 COM ADITIVO. AF_11/2020</t>
  </si>
  <si>
    <t>CHAPIM (RUFO CAPA) EM AÇO GALVANIZADO, CORTE 33. AF_11/2020</t>
  </si>
  <si>
    <t>CRITÉRIOS P/ PAGAMENTO DE PRANCHAS - A0</t>
  </si>
  <si>
    <t>% A1</t>
  </si>
  <si>
    <t>CRITÉRIOS P/ PAGAMENTO DE PRANCHAS - A2</t>
  </si>
  <si>
    <t>CRITÉRIOS P/ PAGAMENTO DE PRANCHAS - A3</t>
  </si>
  <si>
    <t>PLANILHA ORÇAMENTÁRIA PARA PROJETOS DE IMPLANTAÇÃO DE EDIFICAÇÃO - ÁREA DE 6.001 M2 ATÉ 7.000 M2</t>
  </si>
  <si>
    <t>PLANILHA ORÇAMENTÁRIA PARA PROJETOS DE IMPLANTAÇÃO DE EDIFICAÇÃO - ÁREA DE 7.001 M2 ATÉ 9.000 M2</t>
  </si>
  <si>
    <t>PLANILHA ORÇAMENTÁRIA PARA PROJETOS DE IMPLANTAÇÃO DE EDIFICAÇÃO - ÁREA DE 9.001 M2 ATÉ 11.000 M2</t>
  </si>
  <si>
    <t>PLANILHA ORÇAMENTÁRIA PARA PROJETOS DE IMPLANTAÇÃO DE EDIFICAÇÃO - ÁREA DE 11.001 M2 ATÉ 13.000 M2</t>
  </si>
  <si>
    <t>PLANILHA ORÇAMENTÁRIA PARA PROJETOS DE IMPLANTAÇÃO DE EDIFICAÇÃO - ÁREA DE 13.001 M2 ATÉ 16.000 M2</t>
  </si>
  <si>
    <t>PLANILHA ORÇAMENTÁRIA PARA PROJETOS DE IMPLANTAÇÃO DE EDIFICAÇÃO - ÁREA ACIMA DE 16.000 M2</t>
  </si>
  <si>
    <t>PLANILHA ORÇAMENTÁRIA PARA OBRAS DE INFRAESTRUTURA</t>
  </si>
  <si>
    <t>PR A1</t>
  </si>
  <si>
    <t>COMPATIBILIZAÇÃO DE PROJETOS COM ÁREA ATÉ 10.000 M2</t>
  </si>
  <si>
    <t>COMPATIBILIZAÇÃO DE PROJETOS COM ÁREA DE 10.001 M2 ATÉ 20.000 M2</t>
  </si>
  <si>
    <t>COMPATIBILIZAÇÃO DE PROJETOS COM ÁREA DE 20.001 M2 ATÉ 40.000 M2</t>
  </si>
  <si>
    <t>COMPATIBILIZAÇÃO DE PROJETOS COM ÁREA DE 40.001 M2 ATÉ 60.000 M2</t>
  </si>
  <si>
    <t>COMPATIBILIZAÇÃO DE PROJETOS COM ÁREA DE 60.001 M2 ATÉ 80.000 M2</t>
  </si>
  <si>
    <t>COORDENAÇÃO DE PROJETOS</t>
  </si>
  <si>
    <t>ESPECIFICAÇÃO DOS MATERIAIS COM MEMORIAL DESCRITIVO DE CADA AMBIENTE E EQUIPAMENTOS PARA PROJETOS DE IMPLANTAÇÃO DE EDIFICAÇÃO - ÁREA DE 6.001 M2 ATÉ 7.000 M2</t>
  </si>
  <si>
    <t>ESPECIFICAÇÃO DOS MATERIAIS COM MEMORIAL DESCRITIVO DE CADA AMBIENTE E EQUIPAMENTOS PARA PROJETOS DE IMPLANTAÇÃO DE EDIFICAÇÃO - ÁREA DE 7.001 M2 ATÉ 9.000 M2</t>
  </si>
  <si>
    <t>ESPECIFICAÇÃO DOS MATERIAIS COM MEMORIAL DESCRITIVO DE CADA AMBIENTE E EQUIPAMENTOS PARA PROJETOS DE IMPLANTAÇÃO DE EDIFICAÇÃO - ÁREA DE 9.001 M2 ATÉ 11.000 M2</t>
  </si>
  <si>
    <t>ESPECIFICAÇÃO DOS MATERIAIS COM MEMORIAL DESCRITIVO DE CADA AMBIENTE E EQUIPAMENTOS PARA PROJETOS DE IMPLANTAÇÃO DE EDIFICAÇÃO - ÁREA DE 11.001 M2 ATÉ 13.000 M2</t>
  </si>
  <si>
    <t>ESPECIFICAÇÃO DOS MATERIAIS COM MEMORIAL DESCRITIVO DE CADA AMBIENTE E EQUIPAMENTOS PARA PROJETOS DE IMPLANTAÇÃO DE EDIFICAÇÃO - ÁREA DE 13.001 M2 ATÉ 16.000 M2</t>
  </si>
  <si>
    <t>ESPECIFICAÇÃO DOS MATERIAIS COM MEMORIAL DESCRITIVO DE CADA AMBIENTE E EQUIPAMENTOS PARA PROJETOS DE IMPLANTAÇÃO DE EDIFICAÇÃO - ÁREA ACIMA DE 16.000 M2</t>
  </si>
  <si>
    <t>ESPECIFICAÇÃO DOS MATERIAIS COM MEMORIAL DESCRITIVO  PARA OBRAS DE INFRAESTRUTURA</t>
  </si>
  <si>
    <t xml:space="preserve">Data: </t>
  </si>
  <si>
    <t>PROJETO</t>
  </si>
  <si>
    <t>CLIENTE</t>
  </si>
  <si>
    <t>DATA</t>
  </si>
  <si>
    <t>BDI TIPO 1</t>
  </si>
  <si>
    <t>BDI TIPO 2</t>
  </si>
  <si>
    <t>PREFEITURA MUNICIPAL DE POUSO ALEGRE</t>
  </si>
  <si>
    <t>REVISÃO</t>
  </si>
  <si>
    <t>a</t>
  </si>
  <si>
    <t>PREÇO</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</si>
  <si>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</si>
  <si>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</si>
  <si>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</si>
  <si>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</si>
  <si>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</si>
  <si>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</si>
  <si>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</si>
  <si>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</si>
  <si>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</si>
  <si>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</si>
  <si>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</si>
  <si>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</si>
  <si>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</si>
  <si>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</si>
  <si>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</si>
  <si>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</si>
  <si>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</si>
  <si>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</si>
  <si>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</si>
  <si>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</si>
  <si>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</si>
  <si>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</si>
  <si>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</si>
  <si>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</si>
  <si>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</si>
  <si>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</si>
  <si>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</si>
  <si>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</si>
  <si>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</si>
  <si>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</si>
  <si>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</si>
  <si>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</si>
  <si>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</si>
  <si>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</si>
  <si>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</si>
  <si>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</si>
  <si>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</si>
  <si>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</si>
  <si>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</si>
  <si>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</si>
  <si>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</si>
  <si>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</si>
  <si>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</si>
  <si>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</si>
  <si>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</si>
  <si>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</si>
  <si>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</si>
  <si>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</si>
  <si>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</si>
  <si>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</si>
  <si>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</si>
  <si>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</si>
  <si>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</si>
  <si>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</si>
  <si>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</si>
  <si>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</si>
  <si>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</si>
  <si>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</si>
  <si>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</si>
  <si>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</si>
  <si>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</si>
  <si>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</si>
  <si>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</si>
  <si>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</si>
  <si>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</si>
  <si>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</si>
  <si>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</si>
  <si>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</si>
  <si>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</si>
  <si>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</si>
  <si>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</si>
  <si>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</si>
  <si>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</si>
  <si>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</si>
  <si>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</si>
  <si>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</si>
  <si>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</si>
  <si>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</si>
  <si>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</si>
  <si>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</si>
  <si>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</si>
  <si>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</si>
  <si>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</si>
  <si>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</si>
  <si>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</si>
  <si>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</si>
  <si>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</si>
  <si>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</si>
  <si>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</si>
  <si>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</si>
  <si>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</si>
  <si>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</si>
  <si>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</si>
  <si>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</si>
  <si>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</si>
  <si>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</si>
  <si>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</si>
  <si>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</si>
  <si>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</si>
  <si>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</si>
  <si>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</si>
  <si>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</si>
  <si>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</si>
  <si>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</si>
  <si>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</si>
  <si>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</si>
  <si>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</si>
  <si>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</si>
  <si>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</si>
  <si>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</si>
  <si>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</si>
  <si>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</si>
  <si>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</si>
  <si>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</si>
  <si>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</si>
  <si>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</si>
  <si>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</si>
  <si>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</si>
  <si>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</si>
  <si>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</si>
  <si>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</si>
  <si>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</si>
  <si>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</si>
  <si>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</si>
  <si>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</si>
  <si>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</si>
  <si>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</si>
  <si>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</si>
  <si>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</si>
  <si>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</si>
  <si>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</si>
  <si>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</si>
  <si>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</si>
  <si>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</si>
  <si>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</si>
  <si>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</si>
  <si>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</si>
  <si>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</si>
  <si>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</si>
  <si>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</si>
  <si>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</si>
  <si>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</si>
  <si>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</si>
  <si>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</si>
  <si>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</si>
  <si>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</si>
  <si>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</si>
  <si>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</si>
  <si>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</si>
  <si>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</si>
  <si>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</si>
  <si>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</si>
  <si>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</si>
  <si>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 xml:space="preserve">UN </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</si>
  <si>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</si>
  <si>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</si>
  <si>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</si>
  <si>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</si>
  <si>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</si>
  <si>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</si>
  <si>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</si>
  <si>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</si>
  <si>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</si>
  <si>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</si>
  <si>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</si>
  <si>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</si>
  <si>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</si>
  <si>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</si>
  <si>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</si>
  <si>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</si>
  <si>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</si>
  <si>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</si>
  <si>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</si>
  <si>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</si>
  <si>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</si>
  <si>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</si>
  <si>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</si>
  <si>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</si>
  <si>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</si>
  <si>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</si>
  <si>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</si>
  <si>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</si>
  <si>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</si>
  <si>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</si>
  <si>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</si>
  <si>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</si>
  <si>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</si>
  <si>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</si>
  <si>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</si>
  <si>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</si>
  <si>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</si>
  <si>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</si>
  <si>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</si>
  <si>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</si>
  <si>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</si>
  <si>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</si>
  <si>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</si>
  <si>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</si>
  <si>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</si>
  <si>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</si>
  <si>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</si>
  <si>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</si>
  <si>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</si>
  <si>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</si>
  <si>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</si>
  <si>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</si>
  <si>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</si>
  <si>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</si>
  <si>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</si>
  <si>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</si>
  <si>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</si>
  <si>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</si>
  <si>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</si>
  <si>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</si>
  <si>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</si>
  <si>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</si>
  <si>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</si>
  <si>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</si>
  <si>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</si>
  <si>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</si>
  <si>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</si>
  <si>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</si>
  <si>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</si>
  <si>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</si>
  <si>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</si>
  <si>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</si>
  <si>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</si>
  <si>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TAMPÃO CIRCULAR EM FERRO FUNDIDO PARA POÇO DE VISITA, ARTICULADO COM DIÂMETRO DE 60CM, CLASSE 400, INCLUSIVE ASSENTAMENTO, EXCLUSIVE POÇO DE VISITA</t>
  </si>
  <si>
    <t>RELÉ FOTOELÉTRICO, TENSÃO 220V COM CAPACIDADE DE CARGA 1800VA, INCLUSIVE BASE E INSTALAÇÃO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</si>
  <si>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</si>
  <si>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</si>
  <si>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</si>
  <si>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</si>
  <si>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</si>
  <si>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</si>
  <si>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</si>
  <si>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</si>
  <si>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</si>
  <si>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</si>
  <si>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</si>
  <si>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</si>
  <si>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</si>
  <si>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</si>
  <si>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</si>
  <si>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</si>
  <si>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</si>
  <si>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</si>
  <si>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</si>
  <si>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</si>
  <si>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ED-19508</t>
  </si>
  <si>
    <t>ED-19507</t>
  </si>
  <si>
    <t>FIXAÇÃO DE ELETROCALHA/LEITO HORIZONTAL COM LARGURA MENOR OU IGUAL A 200 MM EM LAJE, COM SUPORTE EM PERFILADO, INCLUSIVE PERFILADO, VERGALHÃO E ACESSÓRIOS, EXCLUSIVE ELETROCALHA/LEITO</t>
  </si>
  <si>
    <t>CAIXA DE DERIVAÇÃO TIPO "C" PARA PERFILADO EM CHAPA DE AÇO  COM TRATAMENTO PRÉ-ZINCADO, INCLUSIVE TAMPA E FIXAÇÃO</t>
  </si>
  <si>
    <t>CAIXA DE DERIVAÇÃO TIPO "X" PARA PERFILADO EM CHAPA DE AÇO  COM TRATAMENTO PRÉ-ZINCADO, INCLUSIVE TAMPA E FIXAÇÃO</t>
  </si>
  <si>
    <t>PERFILADO LISO (38X38)MM EM CHAPA DE AÇO GALVANIZADO #18, COM TRATAMENTO PRÉ-ZINCADO, INCLUSIVE FIXAÇÃO SUPERIOR, CONEXÕES E ACESSÓRIOS, EXCLUSIVE TAMPA DE ENCAIXE</t>
  </si>
  <si>
    <t>PERFILADO LISO (38X38)MM EM CHAPA DE AÇO GALVANIZADO #18, COM TRATAMENTO PRÉ-ZINCADO, INCLUSIVE TAMPA DE ENCAIXE, FIXAÇÃO SUPERIOR, CONEXÕES E ACESSÓRIOS</t>
  </si>
  <si>
    <t>PERFILADO PERFURADO (38X38)MM EM CHAPA DE AÇO GALVANIZADO #18, COM TRATAMENTO PRÉ-ZINCADO, INCLUSIVE FIXAÇÃO SUPERIOR, CONEXÕES E ACESSÓRIOS, EXCLUSIVE TAMPA DE ENCAIXE</t>
  </si>
  <si>
    <t>PERFILADO PERFURADO (38X38)MM EM CHAPA DE AÇO GALVANIZADO #18, COM TRATAMENTO PRÉ-ZINCADO, INCLUSIVE TAMPA DE ENCAIXE, FIXAÇÃO SUPERIOR, CONEXÕES E ACESSÓRIOS</t>
  </si>
  <si>
    <t>SUPORTE OU GANCHO DE LUMINÁRIA PARA PERFILADO (38X38)MM, TIPO CURTO, EM CHAPA DE AÇO COM TRATAMENTO PRÉ-ZINCADO, INCLUSIVE ACESSÓRIOS E FIXAÇÃO</t>
  </si>
  <si>
    <t>SUPORTE OU GANCHO DE LUMINÁRIA PARA PERFILADO (38X38)MM, TIPO LONGO, EM CHAPA DE AÇO COM TRATAMENTO PRÉ-ZINCADO, INCLUSIVE ACESSÓRIOS E FIXAÇÃO</t>
  </si>
  <si>
    <t>ED-19652</t>
  </si>
  <si>
    <t>ED-19653</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</si>
  <si>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</si>
  <si>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</si>
  <si>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</si>
  <si>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</si>
  <si>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</si>
  <si>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</si>
  <si>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</si>
  <si>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</si>
  <si>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</si>
  <si>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CAIXA DE GORDURA DUPLA (CGD), CIRCULAR, EM CONCRETO PRÉ-MOLDADO, CAPACIDADE DE 120L, INCLUSIVE ESCAVAÇÃO, REATERRO, TRANSPORTE E RETIRADA DO MATERIAL ESCAVADO (EM CAÇAMBA)</t>
  </si>
  <si>
    <t>CAIXA DE GORDURA SIMPLES (CGS), CIRCULAR, EM CONCRETO PRÉ-MOLDADO, CAPACIDADE DE 31L, INCLUSIVE ESCAVAÇÃO, REATERRO, TRANSPORTE E RETIRADA DO MATERIAL ESCAVADO (EM CAÇAMBA)</t>
  </si>
  <si>
    <t>PONTO DE EMBUTIR PARA ÁGUA FRIA EM TUBO PVC RÍGIDO ROSCÁVEL, DN 1/2" (20MM), EMBUTIDO NA ALVENARIA COM DISTÂNCIA DE ATÉ CINCO (5) METROS DA TOMADA DE ÁGUA, INCLUSIVE CONEXÕES E FIXAÇÃO DO TUBO COM ENCHIMENTO DO RASGO NA ALVENARIA/CONCRETO COM ARGAMASSA</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</si>
  <si>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</si>
  <si>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</si>
  <si>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</si>
  <si>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</si>
  <si>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</si>
  <si>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</si>
  <si>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</si>
  <si>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</si>
  <si>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</si>
  <si>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RESPONSÁVEL TÉCNICO</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</si>
  <si>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</si>
  <si>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</si>
  <si>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</si>
  <si>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</si>
  <si>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</si>
  <si>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</si>
  <si>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</si>
  <si>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</si>
  <si>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</si>
  <si>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</si>
  <si>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</si>
  <si>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</si>
  <si>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</si>
  <si>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</si>
  <si>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ADMINISTRAÇÃO DE OBRA</t>
  </si>
  <si>
    <t>A</t>
  </si>
  <si>
    <t>a.a/a.a.a/a.a.a.a</t>
  </si>
  <si>
    <t>BANCOS DE DADOS</t>
  </si>
  <si>
    <t>Total com BDI</t>
  </si>
  <si>
    <t>Total</t>
  </si>
  <si>
    <t>Valor Unit. com BDI</t>
  </si>
  <si>
    <t>Valor Unitário</t>
  </si>
  <si>
    <t>Quantidade</t>
  </si>
  <si>
    <t>Unidade</t>
  </si>
  <si>
    <t>Banco</t>
  </si>
  <si>
    <t>Código</t>
  </si>
  <si>
    <t>Descrição</t>
  </si>
  <si>
    <t>Item</t>
  </si>
  <si>
    <t>BDI 1:</t>
  </si>
  <si>
    <t>BDI 2:</t>
  </si>
  <si>
    <t>Bancos:</t>
  </si>
  <si>
    <t>A.B</t>
  </si>
  <si>
    <t>A.B.C</t>
  </si>
  <si>
    <t>QUANTIDADE TOTAL</t>
  </si>
  <si>
    <t>VALOR TOTAL</t>
  </si>
  <si>
    <t>RESPONSÁVEL</t>
  </si>
  <si>
    <t>CREA</t>
  </si>
  <si>
    <t>Peso (%)</t>
  </si>
  <si>
    <t>Peso Acumulado (%)</t>
  </si>
  <si>
    <t>CURVA ABC DE SERVIÇOS</t>
  </si>
  <si>
    <t>PREFEITURA MUNICIPAL DE CACHOEIRA DE MINAS</t>
  </si>
  <si>
    <t>PREFEITURA MUNICIPAL DE ITAJUBÁ</t>
  </si>
  <si>
    <t>PREFEITURA MUNICIPAL DE SANTA RITA DO SAPUCAÍ</t>
  </si>
  <si>
    <t>FAPEPE</t>
  </si>
  <si>
    <t>RYZA</t>
  </si>
  <si>
    <t>TIPO</t>
  </si>
  <si>
    <t>PROJETO EXECUTIVO</t>
  </si>
  <si>
    <t>COMPOSIÇÕES DE CUSTO</t>
  </si>
  <si>
    <t>Unid.</t>
  </si>
  <si>
    <t>Coeficiente</t>
  </si>
  <si>
    <t>Preço Unit.</t>
  </si>
  <si>
    <t>CRONOGRAMA FÍSICO-FINANCEIRO</t>
  </si>
  <si>
    <t>Total por Etapa</t>
  </si>
  <si>
    <t>30 DIAS</t>
  </si>
  <si>
    <t>60 DIAS</t>
  </si>
  <si>
    <t>90 DIAS</t>
  </si>
  <si>
    <t>120 DIAS</t>
  </si>
  <si>
    <t>150 DIAS</t>
  </si>
  <si>
    <t>Porcentagem</t>
  </si>
  <si>
    <t>Custo</t>
  </si>
  <si>
    <t>Porcentagem Acumulada</t>
  </si>
  <si>
    <t>Custo Acumulado</t>
  </si>
  <si>
    <t>180 DIAS</t>
  </si>
  <si>
    <t>PLANILHA DE COTAÇÕES</t>
  </si>
  <si>
    <t>LOCAL / LINK</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</si>
  <si>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</si>
  <si>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</si>
  <si>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</si>
  <si>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</si>
  <si>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</si>
  <si>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</si>
  <si>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</si>
  <si>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</si>
  <si>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</si>
  <si>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</si>
  <si>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</si>
  <si>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</si>
  <si>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</si>
  <si>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</si>
  <si>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</si>
  <si>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</si>
  <si>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</si>
  <si>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</si>
  <si>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</si>
  <si>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</si>
  <si>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</si>
  <si>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</si>
  <si>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</si>
  <si>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</si>
  <si>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</si>
  <si>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</si>
  <si>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</si>
  <si>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</si>
  <si>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</si>
  <si>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</si>
  <si>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</si>
  <si>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</si>
  <si>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</si>
  <si>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</si>
  <si>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</si>
  <si>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</si>
  <si>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</si>
  <si>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</si>
  <si>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</si>
  <si>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</si>
  <si>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</si>
  <si>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</si>
  <si>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</si>
  <si>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</si>
  <si>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</si>
  <si>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</si>
  <si>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</si>
  <si>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</si>
  <si>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</si>
  <si>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</si>
  <si>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</si>
  <si>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</si>
  <si>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</si>
  <si>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</si>
  <si>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</si>
  <si>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</si>
  <si>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</si>
  <si>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</si>
  <si>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</si>
  <si>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</si>
  <si>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</si>
  <si>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</si>
  <si>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</si>
  <si>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</si>
  <si>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</si>
  <si>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</si>
  <si>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</si>
  <si>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</si>
  <si>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</si>
  <si>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</si>
  <si>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</si>
  <si>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</si>
  <si>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</si>
  <si>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</si>
  <si>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</si>
  <si>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</si>
  <si>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</si>
  <si>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</si>
  <si>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</si>
  <si>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</si>
  <si>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</si>
  <si>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</si>
  <si>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</si>
  <si>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</si>
  <si>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</si>
  <si>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</si>
  <si>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</si>
  <si>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</si>
  <si>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</si>
  <si>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</si>
  <si>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</si>
  <si>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</si>
  <si>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</si>
  <si>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</si>
  <si>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</si>
  <si>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</si>
  <si>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</si>
  <si>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</si>
  <si>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</si>
  <si>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</si>
  <si>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</si>
  <si>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</si>
  <si>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</si>
  <si>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</si>
  <si>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</si>
  <si>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</si>
  <si>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</si>
  <si>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</si>
  <si>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</si>
  <si>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</si>
  <si>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</si>
  <si>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</si>
  <si>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</si>
  <si>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</si>
  <si>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</si>
  <si>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</si>
  <si>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</si>
  <si>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</si>
  <si>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</si>
  <si>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</si>
  <si>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</si>
  <si>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</si>
  <si>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</si>
  <si>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</si>
  <si>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</si>
  <si>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</si>
  <si>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</si>
  <si>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</si>
  <si>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</si>
  <si>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</si>
  <si>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</si>
  <si>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</si>
  <si>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</si>
  <si>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</si>
  <si>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</si>
  <si>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</si>
  <si>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</si>
  <si>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</si>
  <si>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</si>
  <si>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</si>
  <si>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</si>
  <si>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</si>
  <si>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</si>
  <si>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</si>
  <si>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</si>
  <si>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</si>
  <si>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</si>
  <si>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</si>
  <si>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</si>
  <si>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</si>
  <si>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</si>
  <si>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</si>
  <si>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</si>
  <si>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</si>
  <si>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</si>
  <si>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</si>
  <si>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</si>
  <si>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</si>
  <si>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</si>
  <si>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</si>
  <si>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</si>
  <si>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</si>
  <si>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</si>
  <si>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</si>
  <si>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</si>
  <si>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</si>
  <si>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</si>
  <si>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</si>
  <si>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</si>
  <si>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</si>
  <si>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</si>
  <si>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</si>
  <si>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</si>
  <si>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</si>
  <si>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</si>
  <si>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</si>
  <si>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</si>
  <si>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</si>
  <si>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</si>
  <si>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</si>
  <si>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</si>
  <si>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</si>
  <si>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</si>
  <si>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</si>
  <si>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</si>
  <si>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</si>
  <si>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</si>
  <si>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</si>
  <si>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</si>
  <si>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</si>
  <si>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</si>
  <si>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</si>
  <si>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</si>
  <si>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</si>
  <si>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</si>
  <si>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</si>
  <si>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</si>
  <si>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</si>
  <si>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</si>
  <si>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</si>
  <si>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</si>
  <si>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</si>
  <si>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</si>
  <si>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</si>
  <si>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</si>
  <si>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</si>
  <si>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</si>
  <si>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</si>
  <si>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</si>
  <si>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</si>
  <si>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</si>
  <si>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</si>
  <si>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</si>
  <si>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</si>
  <si>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</si>
  <si>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</si>
  <si>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</si>
  <si>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</si>
  <si>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</si>
  <si>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</si>
  <si>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</si>
  <si>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</si>
  <si>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</si>
  <si>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</si>
  <si>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</si>
  <si>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</si>
  <si>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</si>
  <si>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</si>
  <si>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</si>
  <si>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</si>
  <si>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</si>
  <si>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</si>
  <si>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</si>
  <si>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</si>
  <si>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</si>
  <si>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</si>
  <si>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</si>
  <si>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</si>
  <si>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</si>
  <si>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</si>
  <si>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</si>
  <si>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</si>
  <si>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</si>
  <si>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</si>
  <si>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</si>
  <si>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</si>
  <si>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</si>
  <si>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</si>
  <si>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</si>
  <si>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</si>
  <si>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</si>
  <si>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</si>
  <si>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</si>
  <si>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</si>
  <si>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</si>
  <si>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</si>
  <si>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</si>
  <si>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</si>
  <si>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</si>
  <si>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</si>
  <si>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</si>
  <si>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</si>
  <si>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</si>
  <si>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</si>
  <si>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</si>
  <si>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</si>
  <si>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</si>
  <si>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</si>
  <si>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</si>
  <si>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</si>
  <si>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</si>
  <si>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</si>
  <si>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</si>
  <si>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</si>
  <si>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</si>
  <si>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</si>
  <si>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</si>
  <si>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</si>
  <si>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</si>
  <si>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</si>
  <si>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</si>
  <si>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</si>
  <si>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</si>
  <si>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</si>
  <si>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</si>
  <si>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</si>
  <si>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</si>
  <si>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</si>
  <si>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</si>
  <si>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</si>
  <si>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</si>
  <si>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</si>
  <si>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</si>
  <si>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</si>
  <si>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</si>
  <si>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</si>
  <si>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</si>
  <si>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</si>
  <si>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</si>
  <si>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</si>
  <si>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</si>
  <si>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</si>
  <si>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</si>
  <si>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</si>
  <si>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</si>
  <si>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</si>
  <si>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</si>
  <si>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</si>
  <si>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</si>
  <si>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</si>
  <si>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</si>
  <si>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</si>
  <si>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</si>
  <si>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</si>
  <si>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</si>
  <si>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</si>
  <si>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</si>
  <si>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</si>
  <si>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</si>
  <si>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</si>
  <si>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</si>
  <si>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</si>
  <si>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</si>
  <si>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</si>
  <si>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</si>
  <si>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</si>
  <si>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</si>
  <si>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</si>
  <si>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</si>
  <si>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</si>
  <si>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</si>
  <si>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</si>
  <si>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</si>
  <si>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</si>
  <si>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</si>
  <si>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</si>
  <si>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</si>
  <si>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</si>
  <si>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</si>
  <si>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</si>
  <si>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</si>
  <si>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</si>
  <si>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</si>
  <si>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</si>
  <si>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</si>
  <si>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</si>
  <si>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</si>
  <si>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</si>
  <si>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</si>
  <si>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</si>
  <si>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</si>
  <si>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</si>
  <si>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</si>
  <si>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</si>
  <si>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</si>
  <si>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</si>
  <si>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</si>
  <si>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</si>
  <si>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</si>
  <si>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</si>
  <si>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</si>
  <si>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</si>
  <si>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</si>
  <si>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</si>
  <si>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</si>
  <si>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</si>
  <si>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</si>
  <si>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</si>
  <si>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</si>
  <si>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</si>
  <si>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</si>
  <si>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</si>
  <si>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</si>
  <si>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</si>
  <si>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</si>
  <si>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</si>
  <si>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</si>
  <si>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</si>
  <si>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</si>
  <si>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</si>
  <si>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</si>
  <si>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</si>
  <si>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</si>
  <si>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</si>
  <si>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</si>
  <si>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</si>
  <si>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</si>
  <si>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</si>
  <si>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</si>
  <si>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</si>
  <si>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</si>
  <si>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</si>
  <si>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</si>
  <si>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</si>
  <si>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</si>
  <si>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</si>
  <si>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</si>
  <si>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</si>
  <si>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</si>
  <si>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</si>
  <si>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</si>
  <si>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</si>
  <si>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</si>
  <si>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</si>
  <si>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</si>
  <si>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</si>
  <si>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</si>
  <si>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</si>
  <si>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</si>
  <si>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</si>
  <si>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</si>
  <si>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</si>
  <si>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</si>
  <si>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</si>
  <si>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</si>
  <si>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</si>
  <si>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</si>
  <si>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</si>
  <si>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</si>
  <si>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</si>
  <si>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</si>
  <si>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</si>
  <si>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</si>
  <si>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</si>
  <si>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</si>
  <si>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</si>
  <si>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</si>
  <si>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</si>
  <si>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</si>
  <si>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</si>
  <si>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</si>
  <si>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</si>
  <si>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</si>
  <si>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</si>
  <si>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</si>
  <si>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</si>
  <si>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</si>
  <si>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</si>
  <si>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</si>
  <si>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</si>
  <si>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</si>
  <si>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</si>
  <si>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</si>
  <si>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</si>
  <si>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</si>
  <si>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</si>
  <si>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</si>
  <si>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</si>
  <si>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</si>
  <si>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</si>
  <si>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</si>
  <si>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</si>
  <si>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</si>
  <si>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</si>
  <si>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</si>
  <si>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</si>
  <si>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</si>
  <si>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</si>
  <si>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</si>
  <si>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</si>
  <si>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</si>
  <si>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</si>
  <si>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</si>
  <si>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</si>
  <si>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</si>
  <si>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</si>
  <si>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</si>
  <si>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</si>
  <si>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</si>
  <si>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</si>
  <si>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</si>
  <si>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</si>
  <si>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</si>
  <si>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</si>
  <si>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</si>
  <si>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</si>
  <si>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</si>
  <si>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</si>
  <si>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</si>
  <si>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</si>
  <si>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</si>
  <si>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</si>
  <si>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</si>
  <si>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</si>
  <si>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</si>
  <si>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</si>
  <si>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</si>
  <si>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</si>
  <si>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</si>
  <si>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</si>
  <si>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</si>
  <si>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</si>
  <si>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</si>
  <si>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</si>
  <si>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</si>
  <si>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</si>
  <si>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</si>
  <si>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</si>
  <si>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</si>
  <si>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</si>
  <si>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</si>
  <si>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</si>
  <si>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</si>
  <si>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</si>
  <si>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</si>
  <si>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</si>
  <si>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</si>
  <si>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</si>
  <si>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</si>
  <si>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</si>
  <si>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</si>
  <si>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</si>
  <si>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</si>
  <si>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</si>
  <si>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</si>
  <si>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</si>
  <si>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</si>
  <si>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</si>
  <si>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</si>
  <si>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</si>
  <si>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</si>
  <si>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</si>
  <si>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</si>
  <si>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</si>
  <si>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</si>
  <si>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</si>
  <si>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</si>
  <si>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</si>
  <si>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</si>
  <si>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</si>
  <si>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</si>
  <si>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</si>
  <si>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</si>
  <si>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</si>
  <si>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</si>
  <si>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</si>
  <si>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</si>
  <si>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</si>
  <si>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</si>
  <si>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</si>
  <si>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</si>
  <si>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</si>
  <si>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</si>
  <si>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</si>
  <si>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</si>
  <si>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</si>
  <si>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</si>
  <si>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</si>
  <si>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</si>
  <si>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</si>
  <si>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</si>
  <si>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</si>
  <si>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</si>
  <si>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</si>
  <si>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</si>
  <si>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</si>
  <si>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</si>
  <si>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</si>
  <si>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</si>
  <si>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</si>
  <si>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</si>
  <si>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</si>
  <si>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</si>
  <si>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</si>
  <si>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</si>
  <si>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</si>
  <si>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</si>
  <si>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</si>
  <si>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</si>
  <si>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</si>
  <si>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</si>
  <si>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</si>
  <si>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</si>
  <si>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</si>
  <si>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</si>
  <si>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</si>
  <si>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</si>
  <si>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</si>
  <si>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</si>
  <si>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</si>
  <si>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</si>
  <si>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</si>
  <si>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</si>
  <si>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</si>
  <si>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</si>
  <si>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</si>
  <si>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</si>
  <si>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</si>
  <si>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</si>
  <si>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</si>
  <si>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</si>
  <si>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</si>
  <si>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</si>
  <si>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</si>
  <si>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</si>
  <si>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</si>
  <si>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</si>
  <si>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</si>
  <si>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</si>
  <si>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</si>
  <si>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</si>
  <si>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</si>
  <si>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</si>
  <si>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</si>
  <si>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</si>
  <si>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</si>
  <si>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</si>
  <si>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</si>
  <si>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</si>
  <si>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</si>
  <si>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</si>
  <si>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</si>
  <si>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</si>
  <si>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</si>
  <si>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</si>
  <si>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</si>
  <si>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</si>
  <si>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</si>
  <si>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</si>
  <si>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</si>
  <si>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</si>
  <si>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</si>
  <si>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</si>
  <si>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</si>
  <si>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</si>
  <si>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</si>
  <si>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</si>
  <si>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</si>
  <si>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</si>
  <si>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</si>
  <si>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</si>
  <si>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</si>
  <si>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</si>
  <si>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</si>
  <si>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</si>
  <si>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</si>
  <si>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</si>
  <si>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</si>
  <si>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</si>
  <si>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</si>
  <si>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</si>
  <si>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</si>
  <si>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</si>
  <si>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</si>
  <si>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</si>
  <si>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</si>
  <si>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</si>
  <si>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</si>
  <si>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</si>
  <si>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</si>
  <si>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</si>
  <si>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</si>
  <si>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</si>
  <si>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</si>
  <si>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</si>
  <si>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</si>
  <si>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</si>
  <si>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</si>
  <si>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</si>
  <si>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</si>
  <si>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</si>
  <si>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</si>
  <si>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</si>
  <si>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</si>
  <si>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</si>
  <si>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</si>
  <si>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</si>
  <si>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</si>
  <si>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</si>
  <si>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</si>
  <si>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</si>
  <si>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</si>
  <si>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</si>
  <si>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</si>
  <si>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</si>
  <si>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</si>
  <si>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</si>
  <si>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</si>
  <si>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</si>
  <si>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</si>
  <si>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</si>
  <si>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</si>
  <si>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</si>
  <si>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</si>
  <si>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</si>
  <si>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</si>
  <si>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</si>
  <si>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</si>
  <si>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</si>
  <si>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</si>
  <si>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</si>
  <si>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</si>
  <si>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</si>
  <si>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</si>
  <si>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</si>
  <si>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</si>
  <si>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</si>
  <si>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</si>
  <si>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</si>
  <si>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</si>
  <si>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</si>
  <si>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</si>
  <si>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</si>
  <si>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</si>
  <si>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</si>
  <si>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</si>
  <si>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</si>
  <si>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</si>
  <si>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</si>
  <si>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</si>
  <si>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</si>
  <si>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</si>
  <si>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</si>
  <si>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</si>
  <si>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</si>
  <si>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</si>
  <si>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</si>
  <si>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</si>
  <si>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</si>
  <si>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</si>
  <si>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</si>
  <si>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</si>
  <si>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</si>
  <si>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</si>
  <si>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</si>
  <si>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</si>
  <si>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</si>
  <si>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</si>
  <si>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</si>
  <si>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</si>
  <si>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</si>
  <si>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</si>
  <si>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</si>
  <si>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</si>
  <si>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</si>
  <si>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</si>
  <si>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</si>
  <si>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</si>
  <si>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</si>
  <si>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</si>
  <si>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</si>
  <si>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</si>
  <si>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</si>
  <si>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</si>
  <si>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</si>
  <si>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</si>
  <si>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</si>
  <si>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</si>
  <si>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</si>
  <si>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</si>
  <si>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</si>
  <si>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</si>
  <si>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</si>
  <si>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</si>
  <si>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</si>
  <si>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</si>
  <si>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</si>
  <si>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</si>
  <si>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</si>
  <si>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</si>
  <si>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</si>
  <si>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</si>
  <si>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</si>
  <si>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</si>
  <si>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</si>
  <si>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</si>
  <si>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</si>
  <si>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</si>
  <si>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</si>
  <si>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</si>
  <si>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</si>
  <si>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</si>
  <si>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</si>
  <si>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</si>
  <si>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</si>
  <si>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</si>
  <si>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</si>
  <si>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</si>
  <si>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</si>
  <si>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</si>
  <si>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</si>
  <si>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</si>
  <si>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</si>
  <si>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</si>
  <si>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</si>
  <si>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</si>
  <si>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</si>
  <si>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</si>
  <si>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</si>
  <si>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</si>
  <si>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</si>
  <si>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</si>
  <si>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</si>
  <si>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</si>
  <si>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</si>
  <si>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</si>
  <si>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</si>
  <si>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</si>
  <si>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</si>
  <si>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</si>
  <si>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</si>
  <si>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</si>
  <si>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</si>
  <si>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</si>
  <si>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</si>
  <si>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</si>
  <si>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</si>
  <si>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</si>
  <si>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</si>
  <si>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</si>
  <si>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</si>
  <si>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</si>
  <si>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</si>
  <si>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</si>
  <si>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</si>
  <si>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</si>
  <si>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</si>
  <si>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</si>
  <si>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</si>
  <si>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</si>
  <si>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</si>
  <si>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</si>
  <si>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</si>
  <si>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</si>
  <si>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</si>
  <si>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</si>
  <si>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</si>
  <si>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</si>
  <si>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</si>
  <si>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</si>
  <si>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</si>
  <si>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</si>
  <si>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</si>
  <si>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</si>
  <si>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</si>
  <si>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</si>
  <si>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</si>
  <si>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</si>
  <si>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</si>
  <si>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</si>
  <si>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</si>
  <si>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</si>
  <si>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</si>
  <si>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</si>
  <si>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</si>
  <si>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</si>
  <si>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</si>
  <si>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</si>
  <si>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</si>
  <si>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</si>
  <si>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</si>
  <si>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</si>
  <si>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</si>
  <si>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</si>
  <si>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</si>
  <si>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</si>
  <si>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</si>
  <si>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</si>
  <si>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</si>
  <si>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</si>
  <si>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</si>
  <si>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</si>
  <si>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</si>
  <si>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</si>
  <si>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</si>
  <si>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</si>
  <si>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</si>
  <si>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</si>
  <si>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</si>
  <si>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</si>
  <si>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</si>
  <si>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</si>
  <si>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</si>
  <si>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</si>
  <si>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</si>
  <si>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</si>
  <si>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</si>
  <si>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</si>
  <si>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</si>
  <si>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</si>
  <si>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</si>
  <si>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</si>
  <si>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</si>
  <si>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</si>
  <si>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</si>
  <si>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</si>
  <si>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</si>
  <si>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</si>
  <si>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</si>
  <si>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</si>
  <si>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</si>
  <si>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</si>
  <si>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</si>
  <si>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</si>
  <si>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</si>
  <si>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</si>
  <si>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</si>
  <si>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</si>
  <si>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</si>
  <si>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</si>
  <si>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</si>
  <si>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</si>
  <si>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</si>
  <si>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</si>
  <si>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</si>
  <si>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</si>
  <si>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</si>
  <si>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</si>
  <si>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</si>
  <si>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</si>
  <si>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</si>
  <si>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</si>
  <si>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</si>
  <si>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</si>
  <si>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</si>
  <si>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</si>
  <si>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</si>
  <si>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</si>
  <si>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</si>
  <si>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</si>
  <si>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</si>
  <si>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</si>
  <si>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</si>
  <si>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</si>
  <si>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</si>
  <si>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</si>
  <si>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</si>
  <si>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</si>
  <si>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</si>
  <si>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</si>
  <si>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</si>
  <si>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</si>
  <si>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</si>
  <si>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</si>
  <si>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</si>
  <si>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</si>
  <si>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</si>
  <si>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</si>
  <si>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</si>
  <si>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</si>
  <si>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</si>
  <si>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</si>
  <si>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</si>
  <si>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</si>
  <si>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</si>
  <si>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</si>
  <si>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TORNEIRA CROMADA DE MESA PARA LAVATORIO, TIPO MONOCOMANDO.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</si>
  <si>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</si>
  <si>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</si>
  <si>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</si>
  <si>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</si>
  <si>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</si>
  <si>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</si>
  <si>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</si>
  <si>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</si>
  <si>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</si>
  <si>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</si>
  <si>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</si>
  <si>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</si>
  <si>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</si>
  <si>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</si>
  <si>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</si>
  <si>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</si>
  <si>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</si>
  <si>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</si>
  <si>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</si>
  <si>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</si>
  <si>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</si>
  <si>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</si>
  <si>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</si>
  <si>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</si>
  <si>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</si>
  <si>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</si>
  <si>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</si>
  <si>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</si>
  <si>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</si>
  <si>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</si>
  <si>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</si>
  <si>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</si>
  <si>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</si>
  <si>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</si>
  <si>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</si>
  <si>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</si>
  <si>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</si>
  <si>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</si>
  <si>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</si>
  <si>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</si>
  <si>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</si>
  <si>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</si>
  <si>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</si>
  <si>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</si>
  <si>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</si>
  <si>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</si>
  <si>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</si>
  <si>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</si>
  <si>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</si>
  <si>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</si>
  <si>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</si>
  <si>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</si>
  <si>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</si>
  <si>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</si>
  <si>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</si>
  <si>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</si>
  <si>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</si>
  <si>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</si>
  <si>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</si>
  <si>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</si>
  <si>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</si>
  <si>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</si>
  <si>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</si>
  <si>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</si>
  <si>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</si>
  <si>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</si>
  <si>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</si>
  <si>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</si>
  <si>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</si>
  <si>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</si>
  <si>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</si>
  <si>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</si>
  <si>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</si>
  <si>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</si>
  <si>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</si>
  <si>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</si>
  <si>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</si>
  <si>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</si>
  <si>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</si>
  <si>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</si>
  <si>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</si>
  <si>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</si>
  <si>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</si>
  <si>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</si>
  <si>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</si>
  <si>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</si>
  <si>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</si>
  <si>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</si>
  <si>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</si>
  <si>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</si>
  <si>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</si>
  <si>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</si>
  <si>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</si>
  <si>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</si>
  <si>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</si>
  <si>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</si>
  <si>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</si>
  <si>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</si>
  <si>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</si>
  <si>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</si>
  <si>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</si>
  <si>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</si>
  <si>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</si>
  <si>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</si>
  <si>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</si>
  <si>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</si>
  <si>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</si>
  <si>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</si>
  <si>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</si>
  <si>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</si>
  <si>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</si>
  <si>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</si>
  <si>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</si>
  <si>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</si>
  <si>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</si>
  <si>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</si>
  <si>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</si>
  <si>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</si>
  <si>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</si>
  <si>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</si>
  <si>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</si>
  <si>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</si>
  <si>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</si>
  <si>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</si>
  <si>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</si>
  <si>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</si>
  <si>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</si>
  <si>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</si>
  <si>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</si>
  <si>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</si>
  <si>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</si>
  <si>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</si>
  <si>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</si>
  <si>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</si>
  <si>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</si>
  <si>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</si>
  <si>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</si>
  <si>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</si>
  <si>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</si>
  <si>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</si>
  <si>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</si>
  <si>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</si>
  <si>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</si>
  <si>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</si>
  <si>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</si>
  <si>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</si>
  <si>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</si>
  <si>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</si>
  <si>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</si>
  <si>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</si>
  <si>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</si>
  <si>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</si>
  <si>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</si>
  <si>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</si>
  <si>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</si>
  <si>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</si>
  <si>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</si>
  <si>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</si>
  <si>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</si>
  <si>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</si>
  <si>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</si>
  <si>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</si>
  <si>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</si>
  <si>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</si>
  <si>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</si>
  <si>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</si>
  <si>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</si>
  <si>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</si>
  <si>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</si>
  <si>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</si>
  <si>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</si>
  <si>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</si>
  <si>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</si>
  <si>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</si>
  <si>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</si>
  <si>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</si>
  <si>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</si>
  <si>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</si>
  <si>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</si>
  <si>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</si>
  <si>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</si>
  <si>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</si>
  <si>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</si>
  <si>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</si>
  <si>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</si>
  <si>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</si>
  <si>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</si>
  <si>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</si>
  <si>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</si>
  <si>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</si>
  <si>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</si>
  <si>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</si>
  <si>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</si>
  <si>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</si>
  <si>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</si>
  <si>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</si>
  <si>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</si>
  <si>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</si>
  <si>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</si>
  <si>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</si>
  <si>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</si>
  <si>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</si>
  <si>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</si>
  <si>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</si>
  <si>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</si>
  <si>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</si>
  <si>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</si>
  <si>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</si>
  <si>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</si>
  <si>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</si>
  <si>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</si>
  <si>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</si>
  <si>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</si>
  <si>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</si>
  <si>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</si>
  <si>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</si>
  <si>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</si>
  <si>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</si>
  <si>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</si>
  <si>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</si>
  <si>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</si>
  <si>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</si>
  <si>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</si>
  <si>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</si>
  <si>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</si>
  <si>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</si>
  <si>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</si>
  <si>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</si>
  <si>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</si>
  <si>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</si>
  <si>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</si>
  <si>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</si>
  <si>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</si>
  <si>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</si>
  <si>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</si>
  <si>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</si>
  <si>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</si>
  <si>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</si>
  <si>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</si>
  <si>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</si>
  <si>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</si>
  <si>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</si>
  <si>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</si>
  <si>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</si>
  <si>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</si>
  <si>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</si>
  <si>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</si>
  <si>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</si>
  <si>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</si>
  <si>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</si>
  <si>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</si>
  <si>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</si>
  <si>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</si>
  <si>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</si>
  <si>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</si>
  <si>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</si>
  <si>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</si>
  <si>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</si>
  <si>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</si>
  <si>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</si>
  <si>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</si>
  <si>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</si>
  <si>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</si>
  <si>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</si>
  <si>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</si>
  <si>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</si>
  <si>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</si>
  <si>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</si>
  <si>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EM GRANILITE, MARMORITE OU GRANITINA EM AMBIENTES INTERNOS, COM ESPESSURA DE 8 MM, INCLUSO MISTURA EM BETONEIRA, COLOCAÇÃO DAS JUNTAS, APLICAÇÃO DO PISO, 4 POLIMENTOS COM POLITRIZ, ESTUCAMENTO, SELADOR E CERA. AF_06/2022</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</si>
  <si>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</si>
  <si>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</si>
  <si>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</si>
  <si>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</si>
  <si>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</si>
  <si>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</si>
  <si>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</si>
  <si>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</si>
  <si>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</si>
  <si>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</si>
  <si>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</si>
  <si>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</si>
  <si>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</si>
  <si>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</si>
  <si>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</si>
  <si>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</si>
  <si>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</si>
  <si>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</si>
  <si>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</si>
  <si>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</si>
  <si>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</si>
  <si>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</si>
  <si>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</si>
  <si>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</si>
  <si>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</si>
  <si>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</si>
  <si>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</si>
  <si>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</si>
  <si>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</si>
  <si>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</si>
  <si>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</si>
  <si>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</si>
  <si>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</si>
  <si>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</si>
  <si>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</si>
  <si>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</si>
  <si>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</si>
  <si>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</si>
  <si>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</si>
  <si>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</si>
  <si>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</si>
  <si>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</si>
  <si>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</si>
  <si>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</si>
  <si>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</si>
  <si>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</si>
  <si>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</si>
  <si>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</si>
  <si>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</si>
  <si>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</si>
  <si>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</si>
  <si>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</si>
  <si>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</si>
  <si>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</si>
  <si>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</si>
  <si>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</si>
  <si>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</si>
  <si>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</si>
  <si>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</si>
  <si>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</si>
  <si>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</si>
  <si>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</si>
  <si>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</si>
  <si>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</si>
  <si>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</si>
  <si>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</si>
  <si>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</si>
  <si>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</si>
  <si>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</si>
  <si>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</si>
  <si>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</si>
  <si>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</si>
  <si>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</si>
  <si>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</si>
  <si>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</si>
  <si>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</si>
  <si>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</si>
  <si>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</si>
  <si>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</si>
  <si>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</si>
  <si>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</si>
  <si>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</si>
  <si>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</si>
  <si>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UNXMES</t>
  </si>
  <si>
    <t>SERVIÇOS PRELIMINARES</t>
  </si>
  <si>
    <t>LIMPEZA DO TERRENO</t>
  </si>
  <si>
    <t>m2</t>
  </si>
  <si>
    <t>DESMATAMENTO E DESTOCAMENTO</t>
  </si>
  <si>
    <t>SUPRESSÃO DE ÁRVORE</t>
  </si>
  <si>
    <t>SONDAGEM</t>
  </si>
  <si>
    <t>m</t>
  </si>
  <si>
    <t>DEMOLIÇÃO DE FORRO</t>
  </si>
  <si>
    <t>cj</t>
  </si>
  <si>
    <t>DEMOLIÇÃO DE IMPERMEABILIZAÇÃO</t>
  </si>
  <si>
    <t>DEMOLIÇÃO DE ALVENARIA</t>
  </si>
  <si>
    <t>m3</t>
  </si>
  <si>
    <t>DEMOLIÇÃO DE CONCRETO</t>
  </si>
  <si>
    <t>REMOÇÃO DE CERCA E ALAMBRADO</t>
  </si>
  <si>
    <t>REMOÇÃO DE VIDRO</t>
  </si>
  <si>
    <t>REMOÇÃO DE ITEM ESCOLAR</t>
  </si>
  <si>
    <t>INSTALAÇÕES PROVISÓRIAS</t>
  </si>
  <si>
    <t>PLACA DE OBRA</t>
  </si>
  <si>
    <t>INSTALAÇÃO PROVISÓRIA ÁGUA E ENERGIA</t>
  </si>
  <si>
    <t>LIGAÇÃO DE ÁGUA PROVISÓRIA PARA CANTEIRO,  INCLUSIVE HIDRÔMETRO E CAVALETE PARA MEDIÇÃO DE ÁGUA - ENTRADA PRINCIPAL, EM AÇO GALVANIZADO DN 20MM (1/2") - PADRÃO CONCESSIONÁRIA</t>
  </si>
  <si>
    <t>un</t>
  </si>
  <si>
    <t>ESCRITÓRIO DE OBRA</t>
  </si>
  <si>
    <t>BARRACÃO DE OBRA, EM CHAPA DE COMPENSADO RESINADO, INCLUSIVE  INSTALAÇÕES SANITÁRIAS E MOBILIÁRIO - PADRÃO DER-MG</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</si>
  <si>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</si>
  <si>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</si>
  <si>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</si>
  <si>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</si>
  <si>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</si>
  <si>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</si>
  <si>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</si>
  <si>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</si>
  <si>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</si>
  <si>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</si>
  <si>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</si>
  <si>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</si>
  <si>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</si>
  <si>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LIGAÇÃO PROVISÓRIA DE ÁGUA E ESGOTO PARA CONTAINER (ESCRITÓRIO DE OBRA)</t>
  </si>
  <si>
    <t>LIGAÇÃO PROVISÓRIA DE ÁGUA E ESGOTO PARA CONTAINER (VESTIÁRIO DE OBRA), EXCLUSIVE CHUVEIRO ELÉTRICO</t>
  </si>
  <si>
    <t>LIGAÇÃO PROVISÓRIA DE ENERGIA ELÉTRICA PARA CONTAINER</t>
  </si>
  <si>
    <t>LIGAÇÕES PROVISÓRIAS PARA CONTAINER TIPO 1 (CORRESPONDENTE AO CÓDIGO ED-16348)</t>
  </si>
  <si>
    <t>LOCAÇÃO DE BANHEIRO QUÍMICO, DIMENSÃO (110X120X230)CM, LINHA PADRÃO, CONTENDO UMA (1) PIA/HIGIENIZADOR DE MÃOS, INCLUSIVE MANUTENÇÃO E MOBILIZAÇÃO/DESMOBILIZAÇÃO</t>
  </si>
  <si>
    <t>mês</t>
  </si>
  <si>
    <t>LOCAÇÃO DA OBRA</t>
  </si>
  <si>
    <t>PROTEÇÃO DE TRANSEUNTE</t>
  </si>
  <si>
    <t>ED-27006</t>
  </si>
  <si>
    <t>CONE PARA SINALIZAÇÃO/ISOLAMENTO DE ÁREAS, ALTURA 75CM, INCLUSIVE FORNECIMENTO E MOVIMENTAÇÃO</t>
  </si>
  <si>
    <t>ANDAIME</t>
  </si>
  <si>
    <t>m2xmês</t>
  </si>
  <si>
    <t>mxmês</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</si>
  <si>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</si>
  <si>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</si>
  <si>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</si>
  <si>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</si>
  <si>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</si>
  <si>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</si>
  <si>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</si>
  <si>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</si>
  <si>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</si>
  <si>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</si>
  <si>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ED-15801</t>
  </si>
  <si>
    <t>ENCAMISAMENTO DE TUBULÃO COM TUBO DE CONCRETO (MANILHA), DIÂMETRO 90CM, INCLUSIVE TRANSPORTE E FORNECIMENTO</t>
  </si>
  <si>
    <t>ED-26497</t>
  </si>
  <si>
    <t>ED-26522</t>
  </si>
  <si>
    <t>ED-26523</t>
  </si>
  <si>
    <t>ED-26524</t>
  </si>
  <si>
    <t>ED-26525</t>
  </si>
  <si>
    <t>ED-26484</t>
  </si>
  <si>
    <t>CONCRETO USINADO</t>
  </si>
  <si>
    <t>CONCRETO PREPARADO EM OBRA</t>
  </si>
  <si>
    <t>ESTRUTURAS DE CONTENÇÕES</t>
  </si>
  <si>
    <t>CONCRETO CICLÓPICO</t>
  </si>
  <si>
    <t>LASTRO DE AREIA, BRITA E CONCRETO</t>
  </si>
  <si>
    <t>ENROCAMENTO</t>
  </si>
  <si>
    <t>ESTRUTURA DE CONCRETO</t>
  </si>
  <si>
    <t>ARMAÇÃO EM AÇO</t>
  </si>
  <si>
    <t>Kg</t>
  </si>
  <si>
    <t>CONCRETO AUTO ADENSÁVEL (CAA)</t>
  </si>
  <si>
    <t>ESTRUTURA METÁLICA</t>
  </si>
  <si>
    <t>FORNECIMENTO DE ESTRUTURA METÁLICA EM PERFIL LAMINADO, INCLUSIVE FABRICAÇÃO, TRANSPORTE, MONTAGEM E APLICAÇÃO DE FUNDO PREPARADOR ANTICORROSIVO EM SUPERFÍCIE METÁLICA, UMA (1) DEMÃO</t>
  </si>
  <si>
    <t>FORNECIMENTO DE ESTRUTURA METÁLICA EM PERFIL SOLDADO, INCLUSIVE FABRICAÇÃO, TRANSPORTE, MONTAGEM E APLICAÇÃO DE FUNDO PREPARADOR ANTICORROSIVO EM SUPERFÍCIE METÁLICA, UMA (1) DEMÃO</t>
  </si>
  <si>
    <t>LAJE PRÉ-MOLDADA</t>
  </si>
  <si>
    <t>ED-19635</t>
  </si>
  <si>
    <t>ESCORAMENTO METÁLICO PARA VIGA EM CONCRETO ARMADO, TIPO "A", ALTURA DE (200 ATÉ 310)CM, EXCLUSIVE DESCARGA, MONTAGEM, DESMONTAGEM E CARGA</t>
  </si>
  <si>
    <t>POLIMENTO E NÍVEL ZERO EM CONCRETO</t>
  </si>
  <si>
    <t>GRAUTE</t>
  </si>
  <si>
    <t>RECUPERAÇÃO E REFORCO DE ESTRUTURA DE CONCRETO</t>
  </si>
  <si>
    <t>dm3</t>
  </si>
  <si>
    <t>ALVENARIAS E DIVISÓRIAS</t>
  </si>
  <si>
    <t>ALVENARIA DE TIJOLO LAMINADO</t>
  </si>
  <si>
    <t>ALVENARIA DE TIJOLO MACIÇO</t>
  </si>
  <si>
    <t>ALVENARIA DE TIJOLO CERÂMICO</t>
  </si>
  <si>
    <t>ALVENARIA DE BLOCO DE CONCRETO (VEDAÇÃO)</t>
  </si>
  <si>
    <t>ALVENARIA DE BLOCO DE CONCRETO (ESTRUTURAL)</t>
  </si>
  <si>
    <t>ELEMENTO VAZADO</t>
  </si>
  <si>
    <t>ALVENARIA DE BLOCO DE VIDRO</t>
  </si>
  <si>
    <t xml:space="preserve">ENCUNHAMENTO DE ALVENARIA </t>
  </si>
  <si>
    <t>VERGA E CONTRA-VERGA</t>
  </si>
  <si>
    <t>PAREDE DE GESSO ACARTONADO</t>
  </si>
  <si>
    <t>DIVISÓRIA COMPENSADO NAVAL</t>
  </si>
  <si>
    <t>DIVISÓRIA EM PEDRA</t>
  </si>
  <si>
    <t>ESQUADRIAS E FERRAGENS</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</si>
  <si>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</si>
  <si>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ED-23034</t>
  </si>
  <si>
    <t>PORTA METÁLICA, TIPO DE ABRIR, COM UMA (1) FOLHA, EM CHAPA GALVANIZADA LAMBRIL, MODELO QUADRADO, INCLUSIVE PINTURA ANTICORROSIVA A BASE DE ÓXIDO DE FERRO (ZARCÃO), UMA (1) DEMÃO, FORNECIMENTO E ASSENTAMENTO, EXCLUSIVE FECHADURA E DOBRADIÇA</t>
  </si>
  <si>
    <t>PORTA METÁLICA, TIPO DE CORRER, COM DUAS (2) FOLHAS, EM CHAPA GALVANIZADA LAMBRIL, MODELO ONDULADA, INCLUSIVE FORNECIMENTO, ASSENTAMENTO, PERFIS PARA MARCO E PINTURA ANTICORROSIVA COM UMA (1) DEMÃO, EXCLUSIVE FECHADURA E ROLDANAS</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</si>
  <si>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</si>
  <si>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</si>
  <si>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</si>
  <si>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JANELA DE ALUMÍNIO</t>
  </si>
  <si>
    <t>PORTA DE ALUMÍNIO</t>
  </si>
  <si>
    <t>VISOR PARA PORTA</t>
  </si>
  <si>
    <t>FERRAGEM E ACESSÓRIOS</t>
  </si>
  <si>
    <t>DOBRADIÇA DE FERRO, MEDIDAS (3"X2.1/2"), TIPO PINO SOLTO COM BOLA, ACABAMENTO CROMADO, INCLUSIVE ACESSÓRIOS PARA FIXAÇÃO</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</si>
  <si>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</si>
  <si>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</si>
  <si>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</si>
  <si>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</si>
  <si>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</si>
  <si>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</si>
  <si>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</si>
  <si>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</si>
  <si>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FECHADURA TIPO EXTERNA, GRAU DE SEGURANÇA MÉDIO, DISTÂNCIA DE BROCA 40MM, ACABAMENTO COM ESPELHO CROMADO E MAÇANETA MODELO ALAVANCA EM ZAMAC, INCLUSIVE ACESSÓRIOS PARA FIXAÇÃO E DUAS (2) CHAVES</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</si>
  <si>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</si>
  <si>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</si>
  <si>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</si>
  <si>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</si>
  <si>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</si>
  <si>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</si>
  <si>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 xml:space="preserve">TARJETA CROMADA, TIPO FECHO, INSTALADA EM PORTA DE SANITÁRIO, INCLUSIVE ACESSÓRIOS PARA FIXAÇÃO
</t>
  </si>
  <si>
    <t>TARJETA CROMADA, TIPO LIVRE/OCUPADO, INSTALADA EM PORTA DE SANITÁRIO, INCLUSIVE ACESSÓRIOS PARA FIXAÇÃO</t>
  </si>
  <si>
    <t>PORTA CORTA-FOGO</t>
  </si>
  <si>
    <t>VEDAÇÃO E CALAFETAGEM</t>
  </si>
  <si>
    <t>COBERTURAS E PROTEÇÕES</t>
  </si>
  <si>
    <t>ESTRUTURA DE MADEIRA PARA COBERTURA</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</si>
  <si>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</si>
  <si>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</si>
  <si>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</si>
  <si>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</si>
  <si>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</si>
  <si>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</si>
  <si>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</si>
  <si>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</si>
  <si>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</si>
  <si>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</si>
  <si>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</si>
  <si>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</si>
  <si>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</si>
  <si>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</si>
  <si>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</si>
  <si>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</si>
  <si>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</si>
  <si>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</si>
  <si>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COBERTURA COM TELHA METÁLICA</t>
  </si>
  <si>
    <t>COBERTURA COM TELHA CERÂMICA</t>
  </si>
  <si>
    <t>CUMEEIRA E ESPIGÃO</t>
  </si>
  <si>
    <t>CALHA GALVANIZADA</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</si>
  <si>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</si>
  <si>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</si>
  <si>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</si>
  <si>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</si>
  <si>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</si>
  <si>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</si>
  <si>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</si>
  <si>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</si>
  <si>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</si>
  <si>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</si>
  <si>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</si>
  <si>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</si>
  <si>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</si>
  <si>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</si>
  <si>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</si>
  <si>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</si>
  <si>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GALVANIZADO</t>
  </si>
  <si>
    <t>CHAPINS GALVANIZADOS</t>
  </si>
  <si>
    <t>CHAPIM EM CHAPA GALVANIZADA, COM PINGADEIRA, ESP. 0,65MM (GSG-24), COM DESENVOLVIMENTO DE 35CM, INCLUSIVE IÇAMENTO MANUAL VERTICAL</t>
  </si>
  <si>
    <t>FECHAMENTO DE ONDA DE TELHA</t>
  </si>
  <si>
    <t>GRELHA E RALO</t>
  </si>
  <si>
    <t>DISPOSITIVO DE DRENAGEM</t>
  </si>
  <si>
    <t>IMPERMEABILIZAÇÃO E ISOLAMENTO TÉRMICO</t>
  </si>
  <si>
    <t>IMPERMEABILIZAÇÃO DE FUNDAÇÃO</t>
  </si>
  <si>
    <t>REVESTIMENTO COM IMPERMEABILIZANTE EM DUAS (2) CAMADAS SOBREPOSTAS DE ARGAMASSA, TRAÇO 1:3 (CIMENTO E AREIA) COM ADITIVO IMPERMEABILIZANTE, ESP. 20MM, INCLUSIVE PINTURA COM DUAS (2) DEMÃOS COM EMULSÃO ASFÁLTICA</t>
  </si>
  <si>
    <t>ARGAMASSA COM ADITIVO</t>
  </si>
  <si>
    <t>CAMADA DE REGULARIZAÇÃO</t>
  </si>
  <si>
    <t>PROTEÇÃO MECÂNICA</t>
  </si>
  <si>
    <t>EMULSÃO ASFÁTICA</t>
  </si>
  <si>
    <t>MANTA ASFÁLTICA</t>
  </si>
  <si>
    <t>PISOS</t>
  </si>
  <si>
    <t>PREPARAÇÃO DE SUPERFÍCIE</t>
  </si>
  <si>
    <t>CONTRAPISO</t>
  </si>
  <si>
    <t>PISO DE ARDÓSIA</t>
  </si>
  <si>
    <t>PISO CERÂMICO</t>
  </si>
  <si>
    <t>REVESTIMENTO COM CERÂMICA VERMELHO NATURAL PARA PISO, ASSENTAMENTO COM ARGAMASSA INDUSTRIALIZADA, INCLUSIVE REJUNTAMENTO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</si>
  <si>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</si>
  <si>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</si>
  <si>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</si>
  <si>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</si>
  <si>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</si>
  <si>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</si>
  <si>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</si>
  <si>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</si>
  <si>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</si>
  <si>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</si>
  <si>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</si>
  <si>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</si>
  <si>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</si>
  <si>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</si>
  <si>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</si>
  <si>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</si>
  <si>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</si>
  <si>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</si>
  <si>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</si>
  <si>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</si>
  <si>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</si>
  <si>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</si>
  <si>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</si>
  <si>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</si>
  <si>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</si>
  <si>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</si>
  <si>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</si>
  <si>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</si>
  <si>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</si>
  <si>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</si>
  <si>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</si>
  <si>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</si>
  <si>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</si>
  <si>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DE MÁRMORE</t>
  </si>
  <si>
    <t>REVESTIMENTOS</t>
  </si>
  <si>
    <t xml:space="preserve">REVESTIMENTO DE ARGAMASSA </t>
  </si>
  <si>
    <t>REVESTIMENTO INTERNO DE GESSO</t>
  </si>
  <si>
    <t>REVESTIMENTO NATADO</t>
  </si>
  <si>
    <t>REVESTIMENTO EM CERÂMICA</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</si>
  <si>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</si>
  <si>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</si>
  <si>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</si>
  <si>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</si>
  <si>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</si>
  <si>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</si>
  <si>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</si>
  <si>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</si>
  <si>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</si>
  <si>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</si>
  <si>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ALAMBRADO PARA QUADRA</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</si>
  <si>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</si>
  <si>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</si>
  <si>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</si>
  <si>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</si>
  <si>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</si>
  <si>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</si>
  <si>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</si>
  <si>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ALÇAPÃO METÁLICO</t>
  </si>
  <si>
    <t>ESCADA DE MARINHEIRO</t>
  </si>
  <si>
    <t>PORTA EM AÇO DE ENROLAR</t>
  </si>
  <si>
    <t>PINTURA</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</si>
  <si>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</si>
  <si>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</si>
  <si>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</si>
  <si>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</si>
  <si>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</si>
  <si>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</si>
  <si>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</si>
  <si>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</si>
  <si>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</si>
  <si>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PINTURA ESMALTE SOBRE MADEIRA</t>
  </si>
  <si>
    <t>CERA EM ESQUADRIA DE MADEIRA</t>
  </si>
  <si>
    <t>PINTURA EPÓXI EM PAREDE</t>
  </si>
  <si>
    <t>PINTURA EPÓXI EM PISO</t>
  </si>
  <si>
    <t>PINTURA E VERNIZ EM CONCRETO</t>
  </si>
  <si>
    <t>REVESTIMENTO TEXTURIZADO</t>
  </si>
  <si>
    <t>PINTURA ESPECIAL</t>
  </si>
  <si>
    <t>PINTURA PARA VAGA DE GARAGEM</t>
  </si>
  <si>
    <t xml:space="preserve">BOJO EM AÇO INOX </t>
  </si>
  <si>
    <t>CUBA</t>
  </si>
  <si>
    <t>TANQUE</t>
  </si>
  <si>
    <t>TORNEIRA</t>
  </si>
  <si>
    <t>ED-22766</t>
  </si>
  <si>
    <t>ED-22765</t>
  </si>
  <si>
    <t>ED-22902</t>
  </si>
  <si>
    <t>LIGAÇÃO FLEXÍVEL</t>
  </si>
  <si>
    <t>VÁLVULA</t>
  </si>
  <si>
    <t>SIFÃO</t>
  </si>
  <si>
    <t>BACIA SANITÁRIA</t>
  </si>
  <si>
    <t>MICTÓRIO</t>
  </si>
  <si>
    <t>VÁLVULA E CAIXA DE DESCARGA</t>
  </si>
  <si>
    <t>BEBEDOURO ELÉTRICO</t>
  </si>
  <si>
    <t>DUCHA HIGIÊNICA</t>
  </si>
  <si>
    <t>CHUVEIRO</t>
  </si>
  <si>
    <t>COMPLEMENTO DE LOUÇA</t>
  </si>
  <si>
    <t>EQUIPAMENTO PARA ACESSIBILIDADE (PMR/PCR)</t>
  </si>
  <si>
    <t>BANCADAS E PRATELEIRAS</t>
  </si>
  <si>
    <t>BANCADA EM AÇO INOX</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</si>
  <si>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</si>
  <si>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</si>
  <si>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</si>
  <si>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</si>
  <si>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</si>
  <si>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</si>
  <si>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</si>
  <si>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</si>
  <si>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FURO DE BOJO EM BANCADA DE GRANITO/MÁRMORE, INCLUSIVE COLAGEM COM MASSA PLÁSTICA</t>
  </si>
  <si>
    <t>TESTEIRA E RODABANCADA EM GRANITO</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</si>
  <si>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</si>
  <si>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</si>
  <si>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</si>
  <si>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</si>
  <si>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</si>
  <si>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</si>
  <si>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</si>
  <si>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BANCADA EM CONCRETO</t>
  </si>
  <si>
    <t>PRATELEIRA DE ARDÓSIA</t>
  </si>
  <si>
    <t>PRATELEIRA DE GRANITO</t>
  </si>
  <si>
    <t>PRATELEIRA DE MÁRMORE</t>
  </si>
  <si>
    <t>PRATELEIRAS DE MADEIRA</t>
  </si>
  <si>
    <t>PRATELEIRA DE CONCRETO</t>
  </si>
  <si>
    <t>INSTALAÇÕES ELÉTRICAS</t>
  </si>
  <si>
    <t>CABO DE COBRE FLEXÍVEL (450/750V)</t>
  </si>
  <si>
    <t>CABO DE COBRE FLEXÍVEL (0,6/1KV)</t>
  </si>
  <si>
    <t>CORDOALHA</t>
  </si>
  <si>
    <t>CAIXA EM PVC LIGAÇÃO E PASSAGEM</t>
  </si>
  <si>
    <t>CAIXA METÁLICA DE LIGAÇÃO E PASSAGEM</t>
  </si>
  <si>
    <t>CAIXA DE PASSAGEM EM ALVENARIA</t>
  </si>
  <si>
    <t>CAIXA DE PASSAGEM PARA TELEFONIA</t>
  </si>
  <si>
    <t>ED-27189</t>
  </si>
  <si>
    <t>INTERRUPTOR, TOMADA E ACESSÓRIOS</t>
  </si>
  <si>
    <t>CONJUNTO DE UM (1) INTERRUPTOR SIMPLES, CORRENTE 10A, TENSÃO 250V, (10A-250V) E UMA (1) TOMADA PADRÃO, TRÊS (3) POLOS, CORRENTE 10A, TENSÃO 250V, (2P+T/10A-250V), COM PLACA 4"X2" DE DOIS (2) POSTOS, INCLUSIVE FORNECIMENTO, INSTALAÇÃO, SUPORTE, MÓDULO E PLACA</t>
  </si>
  <si>
    <t>CONJUNTO DE UM (1) INTERRUPTOR SIMPLES, CORRENTE 10A, TENSÃO 250V, (10A-250V) E UMA (1) TOMADA PADRÃO, TRÊS (3) POLOS, CORRENTE 20A, TENSÃO 250V, (2P+T/20A-250V), COM PLACA 4"X2" DE DOIS (2) POSTOS, INCLUSIVE FORNECIMENTO, INSTALAÇÃO, SUPORTE, MÓDULO E PLACA</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</si>
  <si>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</si>
  <si>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</si>
  <si>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</si>
  <si>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MÓDULO TOMADA USB (CONECTOR USB TIPO A), CORRENTE 1A, TENSÃO 5V, (1A-5V), INCLUSIVE FORNECIMENTO E INSTALAÇÃO, EXCLUSIVE PLACA E SUPORTE</t>
  </si>
  <si>
    <t>CONDULETE EM ALUMÍNIO</t>
  </si>
  <si>
    <t>ELETRODUTO FLEXÍVEL</t>
  </si>
  <si>
    <t>ELETRODUTO RÍGIDO EM PVC</t>
  </si>
  <si>
    <t>ELETRODUTO RÍGIDO EM AÇO GALVANIZADO</t>
  </si>
  <si>
    <t>CAIXA DE DERIVAÇÃO TIPO "I" PARA PERFILADO EM CHAPA DE AÇO  COM TRATAMENTO PRÉ-ZINCADO, INCLUSIVE TAMPA E FIXAÇÃO</t>
  </si>
  <si>
    <t>CAIXA DE DERIVAÇÃO TIPO "L" PARA PERFILADO EM CHAPA DE AÇO  COM TRATAMENTO PRÉ-ZINCADO, INCLUSIVE TAMPA E FIXAÇÃO</t>
  </si>
  <si>
    <t>CAIXA DE DERIVAÇÃO TIPO "T" PARA PERFILADO EM CHAPA DE AÇO  COM TRATAMENTO PRÉ-ZINCADO, INCLUSIVE TAMPA E FIXAÇÃO</t>
  </si>
  <si>
    <t>FIXAÇÃO DE ELETROCALHA/LEITO HORIZONTAL COM LARGURA MAIOR QUE 200 MM E MENOR OU IGUAL A 400 MM EM LAJE, COM SUPORTE EM PERFILADO, INCLUSIVE PERFILADO, VERGALHÃO E ACESSÓRIOS, EXCLUSIVE ELETROCALHA/LEITO</t>
  </si>
  <si>
    <t>LUMINÁRIA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</si>
  <si>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</si>
  <si>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</si>
  <si>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</si>
  <si>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</si>
  <si>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</si>
  <si>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</si>
  <si>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</si>
  <si>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</si>
  <si>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</si>
  <si>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</si>
  <si>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</si>
  <si>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</si>
  <si>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</si>
  <si>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</si>
  <si>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</si>
  <si>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</si>
  <si>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</si>
  <si>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</si>
  <si>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</si>
  <si>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</si>
  <si>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</si>
  <si>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</si>
  <si>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</si>
  <si>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</si>
  <si>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</si>
  <si>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</si>
  <si>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</si>
  <si>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</si>
  <si>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</si>
  <si>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</si>
  <si>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</si>
  <si>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</si>
  <si>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</si>
  <si>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</si>
  <si>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</si>
  <si>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</si>
  <si>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</si>
  <si>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</si>
  <si>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</si>
  <si>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</si>
  <si>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</si>
  <si>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</si>
  <si>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</si>
  <si>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</si>
  <si>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</si>
  <si>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</si>
  <si>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</si>
  <si>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</si>
  <si>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</si>
  <si>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</si>
  <si>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</si>
  <si>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</si>
  <si>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</si>
  <si>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</si>
  <si>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</si>
  <si>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</si>
  <si>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</si>
  <si>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</si>
  <si>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</si>
  <si>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</si>
  <si>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</si>
  <si>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</si>
  <si>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</si>
  <si>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</si>
  <si>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LÂMPADA E ACESSÓRIOS</t>
  </si>
  <si>
    <t>DUTO CORRUGADO EM PEAD</t>
  </si>
  <si>
    <t>ENVELOPAMENTO DE DUTO E ELETRODUTO</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</si>
  <si>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</si>
  <si>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</si>
  <si>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</si>
  <si>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</si>
  <si>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</si>
  <si>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</si>
  <si>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</si>
  <si>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</si>
  <si>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</si>
  <si>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</si>
  <si>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</si>
  <si>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</si>
  <si>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</si>
  <si>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</si>
  <si>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</si>
  <si>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</si>
  <si>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</si>
  <si>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</si>
  <si>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</si>
  <si>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</si>
  <si>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</si>
  <si>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</si>
  <si>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</si>
  <si>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</si>
  <si>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</si>
  <si>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</si>
  <si>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</si>
  <si>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</si>
  <si>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</si>
  <si>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</si>
  <si>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</si>
  <si>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</si>
  <si>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</si>
  <si>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</si>
  <si>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</si>
  <si>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</si>
  <si>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</si>
  <si>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</si>
  <si>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</si>
  <si>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ISOLADOR ROLDANA EM PORCELANA, TENSÃO NOMINAL 1KV, EXCLUSIVE ARMAÇÃO SECUNDÁRIA, INCLUSIVE INSTALAÇÃO</t>
  </si>
  <si>
    <t>CANALETA EM PVC</t>
  </si>
  <si>
    <t>CAIXA DE MEDIÇÃO</t>
  </si>
  <si>
    <t>CAIXA PARA MEDIÇÃO, TIPO CM-10, DIMENSÕES CONFORME PADRÃO CEMIG, EXCLUSIVE DISJUNTOR, INCLUSIVE INSTALAÇÃO</t>
  </si>
  <si>
    <t>CAIXA PARA MEDIÇÃO, TIPO CM-14, COM VISOR DO LEITOR PARA VIA PÚBLICA (LVP), DIMENSÕES CONFORME PADRÃO CEMIG, EXCLUSIVE DISJUNTOR, INCLUSIVE INSTALAÇÃO</t>
  </si>
  <si>
    <t>CAIXA PARA MEDIÇÃO, TIPO CM-18, DIMENSÕES CONFORME PADRÃO CEMIG, EXCLUSIVE BARRAMENTO E DISJUNTOR, INCLUSIVE INSTALAÇÃO</t>
  </si>
  <si>
    <t>CAIXA PARA MEDIÇÃO, TIPO CM-18, DIMENSÕES CONFORME PADRÃO CEMIG, EXCLUSIVE DISJUNTOR, INCLUSIVE BARRAMENTO PARA DISJUNTOR DE 1000A ATÉ 1250A E INSTALAÇÃO</t>
  </si>
  <si>
    <t>CAIXA PARA MEDIÇÃO, TIPO CM-18, DIMENSÕES CONFORME PADRÃO CEMIG, EXCLUSIVE DISJUNTOR, INCLUSIVE BARRAMENTO PARA DISJUNTOR DE 450A ATÉ 630A E INSTALAÇÃO</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</si>
  <si>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</si>
  <si>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</si>
  <si>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</si>
  <si>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CAIXA PARA MEDIÇÃO, TIPO CM-2, DIMENSÕES CONFORME PADRÃO CEMIG, EXCLUSIVE DISJUNTOR, INCLUSIVE INSTALAÇÃO</t>
  </si>
  <si>
    <t>CAIXA PARA MEDIÇÃO, TIPO CM-3, COM VISOR DO LEITOR PARA VIA PÚBLICA (LVP), DIMENSÕES CONFORME PADRÃO CEMIG, EXCLUSIVE DISJUNTOR, INCLUSIVE INSTALAÇÃO</t>
  </si>
  <si>
    <t>CAIXA PARA MEDIÇÃO, TIPO CM-4, DIMENSÕES CONFORME PADRÃO CEMIG, EXCLUSIVE DISJUNTOR, INCLUSIVE INSTALAÇÃO</t>
  </si>
  <si>
    <t>ED-20649</t>
  </si>
  <si>
    <t>CAIXA PARA MEDIÇÃO, TIPO CM-9, DIMENSÕES CONFORME PADRÃO CEMIG, EXCLUSIVE DISJUNTOR, INCLUSIVE INSTALAÇÃO</t>
  </si>
  <si>
    <t>TERMINAL PARA ATERRAMENTO E CONEXÃO DE QUADRO/PAINEL ELÉTRICO, TIPO PARAFUSO FENDIDO DE APERTO, EM LATÃO ESTANHADO, DIÂMETRO DERIVAÇÃO 2,5MM2-25MM2, INCLUSIVE INSTALAÇÃO</t>
  </si>
  <si>
    <t>ILUMINAÇÃO PÚBLICA E EXTERNA</t>
  </si>
  <si>
    <t>RELÉ FOTOELÉTRICO, TENSÃO 120V COM CAPACIDADE DE CARGA 1200VA, INCLUSIVE BASE E INSTALAÇÃO</t>
  </si>
  <si>
    <t>SISTEMA DE NOBREAK</t>
  </si>
  <si>
    <t>INSTALAÇÕES DE REDE LÓGICA E TELEFONIA</t>
  </si>
  <si>
    <t>FIO E CABO PARA REDE LÓGICA</t>
  </si>
  <si>
    <t>FIO E CABO TELEFÔNICO</t>
  </si>
  <si>
    <t>TOMADA PARA REDE LÓGICA E TELEFONIA</t>
  </si>
  <si>
    <t>CERTIFICAÇÃO DE REDE LÓGICA</t>
  </si>
  <si>
    <t>RACK E  ACESSÓRIOS</t>
  </si>
  <si>
    <t>SISTEMAS DE CFTV</t>
  </si>
  <si>
    <t>FIO E CABO PARA CFTV</t>
  </si>
  <si>
    <t>INSTALAÇÕES DE SPDA</t>
  </si>
  <si>
    <t>HASTE PARA ATERRAMENTO</t>
  </si>
  <si>
    <t>CAIXA DE INSPEÇÃO</t>
  </si>
  <si>
    <t>CAIXA DE INSPEÇÃO EM PVC, DIÂMETRO DE 30CM, ALTURA DE 30CM, COM TAMPA EM FERRO FUNDIDO, EXCLUSIVE HASTE DE ATERRAMENTO, INCLUSIVE INSTALAÇÃO</t>
  </si>
  <si>
    <t>ATERRAMENTO</t>
  </si>
  <si>
    <t>CAIXA DE EQUALIZAÇÃO</t>
  </si>
  <si>
    <t>BARRA CHATA,CHAPA E FITA METÁLICA</t>
  </si>
  <si>
    <t>ED-24042</t>
  </si>
  <si>
    <t>FORNECIMENTO E INSTALAÇÃO DE FITA SUBTERRÂNEA PARA SINALIZAÇÃO DE REDES OU TUBULAÇÕES</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</si>
  <si>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</si>
  <si>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</si>
  <si>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</si>
  <si>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</si>
  <si>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</si>
  <si>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</si>
  <si>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</si>
  <si>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</si>
  <si>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</si>
  <si>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TUBULAÇÃO PARA ESGOTO</t>
  </si>
  <si>
    <t>TUBULAÇÃO DE POLIPROPILENO (PPR)</t>
  </si>
  <si>
    <t>REGISTRO E VÁLVULA</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</si>
  <si>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</si>
  <si>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</si>
  <si>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</si>
  <si>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</si>
  <si>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</si>
  <si>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</si>
  <si>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</si>
  <si>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</si>
  <si>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</si>
  <si>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</si>
  <si>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</si>
  <si>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</si>
  <si>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</si>
  <si>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</si>
  <si>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</si>
  <si>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</si>
  <si>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</si>
  <si>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</si>
  <si>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</si>
  <si>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</si>
  <si>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</si>
  <si>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</si>
  <si>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</si>
  <si>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CAIXA SIFONADA E RALO EM PVC</t>
  </si>
  <si>
    <t>GRELHA E RALO METÁLICO</t>
  </si>
  <si>
    <t>TERMINAL DE VENTILAÇÃO</t>
  </si>
  <si>
    <t>CAIXA DE GORDURA</t>
  </si>
  <si>
    <t>CAIXA DE ALVENARIA PARA ESGOTO</t>
  </si>
  <si>
    <t>CAIXA DE ALVENARIA PARA DRENAGEM</t>
  </si>
  <si>
    <t>ED-9941</t>
  </si>
  <si>
    <t>ELETROBOMBA DE RECALQUE</t>
  </si>
  <si>
    <t>TORNEIRA DE BOIA</t>
  </si>
  <si>
    <t>TORNEIRA DE BOIA, TIPO ROSCÁVEL 1/2", EXCLUSIVE ADAPTADOR SOLDÁVEL DE PVC COM FLANGES E ANEL PARA CAIXA DÁGUA</t>
  </si>
  <si>
    <t>ABERTURA DE POÇO</t>
  </si>
  <si>
    <t>FOSSA SÉPTICA</t>
  </si>
  <si>
    <t>DRENAGEM</t>
  </si>
  <si>
    <t>CANALETA PRÉ-MOLDADA</t>
  </si>
  <si>
    <t>CANALETA SANITÁRIA, SEÇÃO 5X8CM, EM ARGAMASSA, TRAÇO 1:3 (CIMENTO E AREIA) COM ADITIVO IMPERMEABILIZANTE, EXCLUSIVE TAMPA, INCLUSIVE CORTE NO PISO, TRANSPORTE E RETIRADA DO MATERIAL DEMOLIDO (EM CAÇAMBA)</t>
  </si>
  <si>
    <t>CANALETA DE CONCRETO MOLDADA IN-LOCO</t>
  </si>
  <si>
    <t>CANALETA PARA DRENAGEM, EM CONCRETO COM FCK 15MPA, MOLDADA IN LOCO, SEÇÃO 30X20CM, FORMA EM CONTRA BARRANCO, COM TAMPA EM CONCRETO  PARA TRÂNSITO DE PEDESTRE, INCLUSIVE ESCAVAÇÃO, REATERRO COM TRANSPORTE E RETIRADA DO MATERIAL ESCAVADO (EM CAÇAMBA)</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</si>
  <si>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</si>
  <si>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</si>
  <si>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</si>
  <si>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</si>
  <si>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</si>
  <si>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</si>
  <si>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</si>
  <si>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</si>
  <si>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</si>
  <si>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</si>
  <si>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</si>
  <si>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</si>
  <si>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</si>
  <si>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</si>
  <si>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</si>
  <si>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SARJETA DE CONCRETO URBANO (SCU), TIPO 1, COM FCK 15 MPA, LARGURA DE 50CM COM INCLINAÇÃO DE 3%, ESP. 7CM, PADRÃO DER-MG, EXCLUSIVE MEIO-FIO, INCLUSIVE ESCAVAÇÃO, APILAOMENTO E TRANSPORTE COM RETIRADA DO MATERIAL ESCAVADO (EM CAÇAMBA)</t>
  </si>
  <si>
    <t>SARJETA DE CONCRETO URBANO (SCU), TIPO 2, COM FCK 15 MPA, LARGURA DE 50CM COM INCLINAÇÃO DE 15%, ESP. 7CM, PADRÃO DER-MG, EXCLUSIVE MEIO-FIO, INCLUSIVE ESCAVAÇÃO, APILAOMENTO E TRANSPORTE COM RETIRADA DO MATERIAL ESCAVADO (EM CAÇAMBA)</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</si>
  <si>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</si>
  <si>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</si>
  <si>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</si>
  <si>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CILINDRO DE PRESSÃO OU MOLA PNEUMÁTICA DE DIÂMETRO 150mm, COMPRIMENTO DE 1,20m COM GARRAS PARA FIXAÇÃO NA PAREDE</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</si>
  <si>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</si>
  <si>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</si>
  <si>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</si>
  <si>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</si>
  <si>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</si>
  <si>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</si>
  <si>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</si>
  <si>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</si>
  <si>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ADAPTADOR EM LATÃO PARA INSTALAÇÃO PREDIAL DE COMBATE A INCÊNDIO ENGATE RÁPIDO 1.1/2" X ROSCA INTERNA 5 FIOS 2.1/2", FORNECIMENTO E INSTALAÇÃO</t>
  </si>
  <si>
    <t>ADAPTADOR EM LATÃO PARA INSTALAÇÃO PREDIAL DE COMBATE A INCÊNDIO ENGATE RÁPIDO 2.1/2" X ROSCA INTERNA 5 FIOS 2.1/2", FORNECIMENTO E INSTALAÇÃO</t>
  </si>
  <si>
    <t>CHAVE PARA CONEXÕES DE ENGATE RÁPIDO TIPO STORZ, 63X38MM</t>
  </si>
  <si>
    <t>ESGUICHO TIPO AGULHETA COM JUNTA DE UNIÃO ENGATE RÁPIDO DN 38MM, FORNECIMENTO E INSTALAÇÃO</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</si>
  <si>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</si>
  <si>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</si>
  <si>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</si>
  <si>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</si>
  <si>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</si>
  <si>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</si>
  <si>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</si>
  <si>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</si>
  <si>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</si>
  <si>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</si>
  <si>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SISTEMA DE DETECÇÃO E ALARME DE INCÊNDIO (SDAI)</t>
  </si>
  <si>
    <t>INSTALAÇÕES DE GASES</t>
  </si>
  <si>
    <t>REGISTRO</t>
  </si>
  <si>
    <t>VÁLVULA DE ESFERA TRIPARTIDA COM ROSCA NPT, CLASSE 300lbs - 1/2"</t>
  </si>
  <si>
    <t>VÁLVULA DE ESFERA TRIPARTIDA COM ROSCA NPT, CLASSE 300lbs - 3/4"</t>
  </si>
  <si>
    <t>VÁLVULA DE ESFERA</t>
  </si>
  <si>
    <t>VÁLVULA DE RETENÇÃO</t>
  </si>
  <si>
    <t>MANÔMETRO E PRESSOSTATO</t>
  </si>
  <si>
    <t>CILINDRO</t>
  </si>
  <si>
    <t>CENTRAL DE GÁS</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</si>
  <si>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</si>
  <si>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</si>
  <si>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</si>
  <si>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</si>
  <si>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</si>
  <si>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</si>
  <si>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</si>
  <si>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</si>
  <si>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</si>
  <si>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</si>
  <si>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</si>
  <si>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PONTOS DE INSTALAÇÕES</t>
  </si>
  <si>
    <t>PONTO DE ESGOTO</t>
  </si>
  <si>
    <t>PONTO DE ÁGUA FRIA</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</si>
  <si>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</si>
  <si>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TOMADA/INTERRUPTOR/LUZ</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</si>
  <si>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</si>
  <si>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REDE (LÓGICA/SOM/CFT)</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</si>
  <si>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</si>
  <si>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</si>
  <si>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</si>
  <si>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</si>
  <si>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</si>
  <si>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SERVIÇOS DE PAISAGISMO</t>
  </si>
  <si>
    <t>PLANTIO DE GRAMA</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</si>
  <si>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</si>
  <si>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</si>
  <si>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</si>
  <si>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 PARA ÁRVORE</t>
  </si>
  <si>
    <t>FORNECIMENTO DE MUDA</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</si>
  <si>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</si>
  <si>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</si>
  <si>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</si>
  <si>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</si>
  <si>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</si>
  <si>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</si>
  <si>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</si>
  <si>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</si>
  <si>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</si>
  <si>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</si>
  <si>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</si>
  <si>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</si>
  <si>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</si>
  <si>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</si>
  <si>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</si>
  <si>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</si>
  <si>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</si>
  <si>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</si>
  <si>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</si>
  <si>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</si>
  <si>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</si>
  <si>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</si>
  <si>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</si>
  <si>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</si>
  <si>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</si>
  <si>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</si>
  <si>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</si>
  <si>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</si>
  <si>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</si>
  <si>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</si>
  <si>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</si>
  <si>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</si>
  <si>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</si>
  <si>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</si>
  <si>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</si>
  <si>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</si>
  <si>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</si>
  <si>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</si>
  <si>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</si>
  <si>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</si>
  <si>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</si>
  <si>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</si>
  <si>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</si>
  <si>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</si>
  <si>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</si>
  <si>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</si>
  <si>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</si>
  <si>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SERVIÇOS COMPLEMENTARES</t>
  </si>
  <si>
    <t>RASGO E ENCHIMENTO EM PAREDE</t>
  </si>
  <si>
    <t>RASGO EM ALVENARIA PARA PASSAGEM DE ELETRODUTO/TUBULAÇÃO, DIÂMETROS DE 65MM A 100MM (2.1/2" A 4"), EXCLUSIVE ENCHIMENTO</t>
  </si>
  <si>
    <t>JUNTA DE DILATAÇÃO E TRINCA</t>
  </si>
  <si>
    <t>TELA SOLDADA PARA LIGAÇÃO E PREVENÇÃO DE TRINCA EM ALVENARIA/ESTRUTURA, DIMENSÕES (50X10,5)CM, INCLUSIVE PINOS DE FIXAÇÃO, EXCLUSIVE REBOCO</t>
  </si>
  <si>
    <t>TELA SOLDADA PARA LIGAÇÃO E PREVENÇÃO DE TRINCA EM ALVENARIA/ESTRUTURA, DIMENSÕES (50X12)CM, INCLUSIVE PINOS DE FIXAÇÃO, EXCLUSIVE REBOCO</t>
  </si>
  <si>
    <t>TELA SOLDADA PARA LIGAÇÃO E PREVENÇÃO DE TRINCA EM ALVENARIA/ESTRUTURA, DIMENSÕES (50X6)CM, INCLUSIVE PINOS DE FIXAÇÃO, EXCLUSIVE REBOCO</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</si>
  <si>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</si>
  <si>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</si>
  <si>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</si>
  <si>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URBANIZAÇÃO E OBRAS COMPLEMENTARES</t>
  </si>
  <si>
    <t>RAMPA DE ACESSO</t>
  </si>
  <si>
    <t>ED-9837</t>
  </si>
  <si>
    <t>MURO DIVISÓRIO</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</si>
  <si>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</si>
  <si>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</si>
  <si>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</si>
  <si>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DEFENSA</t>
  </si>
  <si>
    <t>MEIO-FIO</t>
  </si>
  <si>
    <t>GUIA DE MEIO-FIO, EM CONCRETO COM FCK 20MPA, PRÉ-MOLDADA, MFC-01 PADRÃO DER-MG, DIMENSÕES (12X16,7X35)CM, EXCLUSIVE SARJETA, INCLUSIVE ESCAVAÇÃO, APILOAMENTO E TRANSPORTE COM RETIRADA DO MATERIAL ESCAVADO (EM CAÇAMBA)</t>
  </si>
  <si>
    <t>GUIA DE MEIO-FIO, EM CONCRETO COM FCK 20MPA, PRÉ-MOLDADA, MFC-03 PADRÃO DER-MG, DIMENSÕES (12X18X45)CM, EXCLUSIVE SARJETA, INCLUSIVE ESCAVAÇÃO, APILOAMENTO E TRANSPORTE COM RETIRADA DO MATERIAL ESCAVADO (EM CAÇAMBA)</t>
  </si>
  <si>
    <t>CORDÃO DE CONCRETO</t>
  </si>
  <si>
    <t>CERCA DE MOURÃO</t>
  </si>
  <si>
    <t>BANCO E MESA EM CONCRETO</t>
  </si>
  <si>
    <t>EQUIPAMENTO ESPORTIVO</t>
  </si>
  <si>
    <t>FORNECIMENTO E INSTALAÇÃO DE BALANÇO (REMA-REMA) METÁLICO COM SEIS LUGARES PARA PARQUE INFANTIL, FIXADO COM CONCRETO NÃO ESTRUTURAL, PREPARADO EM OBRA COM BETONEIRA, COM FCK 15 MPA , INCLUSIVE ESCAVAÇÃO E TRANSPORTE COM RETIRADA DO MATERIAL ESCAVADO (EM CAÇAMBA)</t>
  </si>
  <si>
    <t>FORNECIMENTO E INSTALAÇÃO DE ESCORREGADOR MÉDIO METÁLICO PARA PARQUE INFANTIL, FIXADO COM CONCRETO NÃO ESTRUTURAL, PREPARADO EM OBRA COM BETONEIRA, COM FCK 15 MPA , INCLUSIVE ESCAVAÇÃO E TRANSPORTE COM RETIRADA DO MATERIAL ESCAVADO (EM CAÇAMBA)</t>
  </si>
  <si>
    <t>LIMPEZA DE OBRA</t>
  </si>
  <si>
    <t>LIMPEZA GERAL</t>
  </si>
  <si>
    <t>LAVAGEM DE FACHADA COM HIDROJATEAMENTO, EXCLUSIVE ANDAIME METÁLICO, TIPO FIXO/TORRE/SUSPENSO, PARA FACHADA</t>
  </si>
  <si>
    <t>LIMPEZA DE CALHA EM CHAPA GALVANIZADA OU EM PVC, INCLUSIVE DESOBSTRUÇÃO</t>
  </si>
  <si>
    <t>OBRAS VIÁRIAS</t>
  </si>
  <si>
    <t>ESTABILIZAÇÃO DE SOLO</t>
  </si>
  <si>
    <t>PAVIMENTAÇÃO</t>
  </si>
  <si>
    <t>ENSECADEIRA</t>
  </si>
  <si>
    <t>PONTE E TRAVESSIA</t>
  </si>
  <si>
    <t>TxKM</t>
  </si>
  <si>
    <t>TRANSPORTES</t>
  </si>
  <si>
    <t>TRANSPORTE DE MATERIAL</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</si>
  <si>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</si>
  <si>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</si>
  <si>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M3xKM</t>
  </si>
  <si>
    <t>PROJETO PADRÃO ESCOLAR</t>
  </si>
  <si>
    <t>ESQUADRIA</t>
  </si>
  <si>
    <t>COMPENSADO PINTADO PARA FECHAMENTO BALCÃO SECRETARIA, INCLUSO CANTONEIRAS PARA FIXAÇÃO NA ALVENARIA E TAMPO. CONFORME DETALHE 33-D AGOSTO 2001 PROJETO PADRÃO DER-MG</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</si>
  <si>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</si>
  <si>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</si>
  <si>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</si>
  <si>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</si>
  <si>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</si>
  <si>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</si>
  <si>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</si>
  <si>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PV - (165 x 90 CM) PORTA COMPLETA, 2 FOLHAS, ESTRUTURA EM CHAPA, MARCO EM CHAPA DOBRADA, ASSENTADA , CONFORME DETALHES E ESPECIFICAÇÕES</t>
  </si>
  <si>
    <t>P8 (83 cm x 60 cm) PORTINHOLA EM COMPENSADO PINTADO COM TRINCO, CONFORME DETALHE 33-D AGOSTO 2001 PROJETO PADRÃO DER-MG</t>
  </si>
  <si>
    <t>ELEMENTO PRÉ-MOLDADO</t>
  </si>
  <si>
    <t>CINTA DE CONCRETO ARMADO APARENTE (17x10CM), 20MPA, EM GUARDA-CORPO E PEITORIL, NAS CIRCULAÇÕES, INCLUSIVE FORMA E ARMAÇÃO</t>
  </si>
  <si>
    <t>CINTA DE CONCRETO ARMADO (10 x 10 CM) 20 MPa, EM GUARDA- CORPO, INCLUSIVE FORMA E AÇO, NAS CIRCULAÇÕES</t>
  </si>
  <si>
    <t>PILARETE DE CONCRETO 17 X 20 CM CONCRETO 20 Mpa, APARENTE NA FACE EXTERNA , INCLUSIVE FORMA E AÇO, EM GUARDA - CORPO NAS CIRCULAÇÕES</t>
  </si>
  <si>
    <t>POÇO ABSORVENTE DE D = 150 CM x 3 M, REVESTIDO EM ALVENARIA DE TIJOLO REQUEIMADO, FUNDO DE AREIA E BRITA E TAMPA EM LAJE ESP. = 8 CM, INCLUSIVE BOTA FORA DE MATERIAL ESCAVADO</t>
  </si>
  <si>
    <t>LAVATÓRIO E BANCADA</t>
  </si>
  <si>
    <t>BEBEDOURO</t>
  </si>
  <si>
    <t>MOBILIÁRIO</t>
  </si>
  <si>
    <t>QUADRO ESCOLAR</t>
  </si>
  <si>
    <t>QUADRO PARA PINCEL ATÔMICO, EM CHAPA RESINADA (310 x 131 cm), COMPLETO</t>
  </si>
  <si>
    <t>RÉGUA E BARRAMENTO DE MADEIRA</t>
  </si>
  <si>
    <t>PROJETO PADRÃO PENITENCIÁRIA</t>
  </si>
  <si>
    <t>ALAMBRADO E MURO</t>
  </si>
  <si>
    <t>PORTA DE ABRIR EM BARRAS TRANSVERSAIS DE FERRO CHATO SAE 1045 2" x 5/16" REVESTIDA EM CHAPA 14 SAE 1020 - PADRÃO SEDS</t>
  </si>
  <si>
    <t>LOUÇA SANITÁRIA</t>
  </si>
  <si>
    <t>307 - AUX-001  - COMPOSIÇÕES AUXILIARES</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</si>
  <si>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</si>
  <si>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</si>
  <si>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</si>
  <si>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</si>
  <si>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</si>
  <si>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</si>
  <si>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</si>
  <si>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</si>
  <si>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</si>
  <si>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</si>
  <si>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</si>
  <si>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</si>
  <si>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</si>
  <si>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</si>
  <si>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</si>
  <si>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</si>
  <si>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</si>
  <si>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</si>
  <si>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</si>
  <si>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</si>
  <si>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</si>
  <si>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</si>
  <si>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</si>
  <si>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</si>
  <si>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</si>
  <si>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</si>
  <si>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</si>
  <si>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</si>
  <si>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</si>
  <si>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</si>
  <si>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</si>
  <si>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</si>
  <si>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</si>
  <si>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</si>
  <si>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</si>
  <si>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</si>
  <si>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</si>
  <si>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</si>
  <si>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</si>
  <si>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</si>
  <si>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</si>
  <si>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</si>
  <si>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</si>
  <si>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</si>
  <si>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</si>
  <si>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</si>
  <si>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</si>
  <si>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</si>
  <si>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</si>
  <si>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</si>
  <si>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</si>
  <si>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</si>
  <si>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</si>
  <si>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</si>
  <si>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</si>
  <si>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</si>
  <si>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</si>
  <si>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</si>
  <si>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</si>
  <si>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</si>
  <si>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</si>
  <si>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</si>
  <si>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</si>
  <si>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</si>
  <si>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</si>
  <si>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</si>
  <si>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</si>
  <si>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</si>
  <si>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</si>
  <si>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</si>
  <si>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</si>
  <si>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</si>
  <si>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</si>
  <si>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MÃO DE OBRA COM ENCARGOS COMPLEMENTARES</t>
  </si>
  <si>
    <t>OFICIAL E AJUDANTE</t>
  </si>
  <si>
    <t>hora</t>
  </si>
  <si>
    <t>ED-21774</t>
  </si>
  <si>
    <t>ED-21779</t>
  </si>
  <si>
    <t>APONTADOR OU APROPRIADOR DE MAO DE OBRA COM ENCARGOS COMPLEMENTARES</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</si>
  <si>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</si>
  <si>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</si>
  <si>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</si>
  <si>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</si>
  <si>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</si>
  <si>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</si>
  <si>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</si>
  <si>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</si>
  <si>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</si>
  <si>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ED-21778</t>
  </si>
  <si>
    <t>ED-21777</t>
  </si>
  <si>
    <t>ED-21780</t>
  </si>
  <si>
    <t>Terraplenagem</t>
  </si>
  <si>
    <t>Escalonamento de taludes de aterro</t>
  </si>
  <si>
    <t>Espalhamento de material em bota-fora</t>
  </si>
  <si>
    <t>t</t>
  </si>
  <si>
    <t>km</t>
  </si>
  <si>
    <t>ha</t>
  </si>
  <si>
    <t>Demolição manual de concreto armado</t>
  </si>
  <si>
    <t>CONSULTORIA</t>
  </si>
  <si>
    <t>PROFISSIONAIS/CONSULTORES</t>
  </si>
  <si>
    <t>CO-24324</t>
  </si>
  <si>
    <t>CO-27339</t>
  </si>
  <si>
    <t>CO-27337</t>
  </si>
  <si>
    <t>CO-27342</t>
  </si>
  <si>
    <t>CO-27347</t>
  </si>
  <si>
    <t>CO-27348</t>
  </si>
  <si>
    <t>CO-27344</t>
  </si>
  <si>
    <t>DIÁRIA</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</si>
  <si>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</si>
  <si>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</si>
  <si>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</si>
  <si>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</si>
  <si>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</si>
  <si>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</si>
  <si>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</si>
  <si>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</si>
  <si>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</si>
  <si>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</si>
  <si>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</si>
  <si>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</si>
  <si>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</si>
  <si>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</si>
  <si>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</si>
  <si>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</si>
  <si>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</si>
  <si>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</si>
  <si>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</si>
  <si>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</si>
  <si>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</si>
  <si>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</si>
  <si>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</si>
  <si>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</si>
  <si>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</si>
  <si>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</si>
  <si>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</si>
  <si>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</si>
  <si>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</si>
  <si>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</si>
  <si>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</si>
  <si>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</si>
  <si>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CO-27388</t>
  </si>
  <si>
    <t>CO-27382</t>
  </si>
  <si>
    <t>CO-27385</t>
  </si>
  <si>
    <t>CO-27375</t>
  </si>
  <si>
    <t>CO-27378</t>
  </si>
  <si>
    <t>CO-27380</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</si>
  <si>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</si>
  <si>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</si>
  <si>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</si>
  <si>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</si>
  <si>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</si>
  <si>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</si>
  <si>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</si>
  <si>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</si>
  <si>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</si>
  <si>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</si>
  <si>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</si>
  <si>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</si>
  <si>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</si>
  <si>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</si>
  <si>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</si>
  <si>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</si>
  <si>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</si>
  <si>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</si>
  <si>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</si>
  <si>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</si>
  <si>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</si>
  <si>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</si>
  <si>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</si>
  <si>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</si>
  <si>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</si>
  <si>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</si>
  <si>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</si>
  <si>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</si>
  <si>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</si>
  <si>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</si>
  <si>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</si>
  <si>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</si>
  <si>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</si>
  <si>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</si>
  <si>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</si>
  <si>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</si>
  <si>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</si>
  <si>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</si>
  <si>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</si>
  <si>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</si>
  <si>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</si>
  <si>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</si>
  <si>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</si>
  <si>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</si>
  <si>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</si>
  <si>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</si>
  <si>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</si>
  <si>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CO-27487</t>
  </si>
  <si>
    <t>CO-27488</t>
  </si>
  <si>
    <t>CO-27489</t>
  </si>
  <si>
    <t>CO-27490</t>
  </si>
  <si>
    <t>CO-27491</t>
  </si>
  <si>
    <t>CO-27492</t>
  </si>
  <si>
    <t>CO-27494</t>
  </si>
  <si>
    <t>CO-27486</t>
  </si>
  <si>
    <t>DESENHO DE CADASTRO DE CONSTRUÇÕES EXISTENTES</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</si>
  <si>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</si>
  <si>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</si>
  <si>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</si>
  <si>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</si>
  <si>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</si>
  <si>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</si>
  <si>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</si>
  <si>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</si>
  <si>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</si>
  <si>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</si>
  <si>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</si>
  <si>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</si>
  <si>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</si>
  <si>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</si>
  <si>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</si>
  <si>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</si>
  <si>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</si>
  <si>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</si>
  <si>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</si>
  <si>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</si>
  <si>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</si>
  <si>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</si>
  <si>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</si>
  <si>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</si>
  <si>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</si>
  <si>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</si>
  <si>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</si>
  <si>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</si>
  <si>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</si>
  <si>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</si>
  <si>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</si>
  <si>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</si>
  <si>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</si>
  <si>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</si>
  <si>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</si>
  <si>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</si>
  <si>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</si>
  <si>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</si>
  <si>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</si>
  <si>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</si>
  <si>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</si>
  <si>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</si>
  <si>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</si>
  <si>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</si>
  <si>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</si>
  <si>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</si>
  <si>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</si>
  <si>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</si>
  <si>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</si>
  <si>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</si>
  <si>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</si>
  <si>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</si>
  <si>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</si>
  <si>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</si>
  <si>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</si>
  <si>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</si>
  <si>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</si>
  <si>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</si>
  <si>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</si>
  <si>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</si>
  <si>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</si>
  <si>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</si>
  <si>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</si>
  <si>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</si>
  <si>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</si>
  <si>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RELATÓRIO TÉCNICO</t>
  </si>
  <si>
    <t>CO-27379</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</si>
  <si>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</si>
  <si>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</si>
  <si>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</si>
  <si>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</si>
  <si>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</si>
  <si>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</si>
  <si>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</si>
  <si>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</si>
  <si>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</si>
  <si>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</si>
  <si>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</si>
  <si>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CO-27439</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</si>
  <si>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</si>
  <si>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</si>
  <si>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</si>
  <si>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</si>
  <si>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</si>
  <si>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</si>
  <si>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</si>
  <si>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</si>
  <si>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</si>
  <si>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</si>
  <si>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</si>
  <si>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</si>
  <si>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</si>
  <si>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</si>
  <si>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</si>
  <si>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CO-27463</t>
  </si>
  <si>
    <t>CO-27462</t>
  </si>
  <si>
    <t>CO-27466</t>
  </si>
  <si>
    <t>CO-27465</t>
  </si>
  <si>
    <t>CO-27464</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</si>
  <si>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</si>
  <si>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</si>
  <si>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</si>
  <si>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</si>
  <si>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</si>
  <si>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</si>
  <si>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</si>
  <si>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</si>
  <si>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</si>
  <si>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</si>
  <si>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</si>
  <si>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</si>
  <si>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</si>
  <si>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</si>
  <si>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</si>
  <si>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</si>
  <si>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</si>
  <si>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</si>
  <si>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</si>
  <si>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</si>
  <si>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</si>
  <si>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</si>
  <si>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</si>
  <si>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</si>
  <si>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</si>
  <si>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</si>
  <si>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</si>
  <si>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</si>
  <si>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</si>
  <si>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</si>
  <si>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</si>
  <si>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</si>
  <si>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</si>
  <si>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</si>
  <si>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</si>
  <si>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</si>
  <si>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</si>
  <si>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</si>
  <si>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</si>
  <si>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</si>
  <si>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</si>
  <si>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</si>
  <si>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</si>
  <si>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</si>
  <si>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</si>
  <si>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</si>
  <si>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</si>
  <si>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</si>
  <si>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</si>
  <si>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</si>
  <si>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</si>
  <si>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</si>
  <si>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</si>
  <si>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</si>
  <si>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</si>
  <si>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</si>
  <si>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</si>
  <si>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</si>
  <si>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</si>
  <si>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</si>
  <si>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</si>
  <si>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</si>
  <si>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</si>
  <si>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</si>
  <si>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</si>
  <si>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</si>
  <si>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</si>
  <si>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</si>
  <si>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</si>
  <si>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</si>
  <si>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</si>
  <si>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</si>
  <si>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</si>
  <si>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CO-27355</t>
  </si>
  <si>
    <t>CRITÉRIOS P/ PAGAMENTO DE PRANCHAS - A1 ALONGADO</t>
  </si>
  <si>
    <t>CO-27356</t>
  </si>
  <si>
    <t>CO-27358</t>
  </si>
  <si>
    <t>dm³</t>
  </si>
  <si>
    <t>kg</t>
  </si>
  <si>
    <t>m³</t>
  </si>
  <si>
    <t>m²</t>
  </si>
  <si>
    <t>cm²</t>
  </si>
  <si>
    <t>h</t>
  </si>
  <si>
    <t>jg</t>
  </si>
  <si>
    <t>un.dia</t>
  </si>
  <si>
    <t>m.dia</t>
  </si>
  <si>
    <t>m².dia</t>
  </si>
  <si>
    <t>tkm</t>
  </si>
  <si>
    <t>m³km</t>
  </si>
  <si>
    <t>unkm</t>
  </si>
  <si>
    <t>01.01</t>
  </si>
  <si>
    <t>01.02</t>
  </si>
  <si>
    <t>01.03</t>
  </si>
  <si>
    <t>01.03.01</t>
  </si>
  <si>
    <t>01.03.02</t>
  </si>
  <si>
    <t>01.03.03</t>
  </si>
  <si>
    <t>01.04</t>
  </si>
  <si>
    <t>01.04.01</t>
  </si>
  <si>
    <t>01.04.03</t>
  </si>
  <si>
    <t>01.04.05</t>
  </si>
  <si>
    <t>01.04.06</t>
  </si>
  <si>
    <t>01.04.07</t>
  </si>
  <si>
    <t>01.04.09</t>
  </si>
  <si>
    <t>01.04.10</t>
  </si>
  <si>
    <t>PROTEÇAO COM FITA ZEBRADA AMARELA L=7CM E PEÇA 7X7</t>
  </si>
  <si>
    <t>01.04.11</t>
  </si>
  <si>
    <t>FITA ZEBRADA AMARELA PARA SINALIZAÇAO L= 7CM</t>
  </si>
  <si>
    <t>01.04.20</t>
  </si>
  <si>
    <t>01.06</t>
  </si>
  <si>
    <t>01.06.01</t>
  </si>
  <si>
    <t>PADRÃO CEMIG PROVISÓRIO TIPO C3, DEMANDA PROVÁVEL DE 23,1 ATÉ 27,0KW (3F+N)</t>
  </si>
  <si>
    <t>01.06.05</t>
  </si>
  <si>
    <t>01.07</t>
  </si>
  <si>
    <t>FOSSA E SUMIDOURO</t>
  </si>
  <si>
    <t>01.07.02</t>
  </si>
  <si>
    <t>01.08</t>
  </si>
  <si>
    <t>01.08.01</t>
  </si>
  <si>
    <t>01.08.02</t>
  </si>
  <si>
    <t>01.08.03</t>
  </si>
  <si>
    <t>01.08.04</t>
  </si>
  <si>
    <t>01.08.20</t>
  </si>
  <si>
    <t>01.08.21</t>
  </si>
  <si>
    <t>01.09</t>
  </si>
  <si>
    <t>01.09.01</t>
  </si>
  <si>
    <t>01.09.02</t>
  </si>
  <si>
    <t>01.09.03</t>
  </si>
  <si>
    <t>01.09.11</t>
  </si>
  <si>
    <t>DESMOBILIZAÇÃO DE CONTAINER</t>
  </si>
  <si>
    <t>01.09.12</t>
  </si>
  <si>
    <t>01.09.14</t>
  </si>
  <si>
    <t>01.09.15</t>
  </si>
  <si>
    <t>01.10</t>
  </si>
  <si>
    <t>01.10.01</t>
  </si>
  <si>
    <t>01.10.02</t>
  </si>
  <si>
    <t>BANHEIRO QUÍMICO E REBOQUE PARA TRANSPORTE DE BANHEIRO QUÍMICO</t>
  </si>
  <si>
    <t>01.11</t>
  </si>
  <si>
    <t>01.11.01</t>
  </si>
  <si>
    <t>UNMES</t>
  </si>
  <si>
    <t>01.11.02</t>
  </si>
  <si>
    <t>01.11.03</t>
  </si>
  <si>
    <t>01.11.04</t>
  </si>
  <si>
    <t>01.11.05</t>
  </si>
  <si>
    <t>01.11.06</t>
  </si>
  <si>
    <t>01.11.07</t>
  </si>
  <si>
    <t>01.11.08</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</si>
  <si>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</si>
  <si>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</si>
  <si>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</si>
  <si>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</si>
  <si>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</si>
  <si>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</si>
  <si>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</si>
  <si>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</si>
  <si>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</si>
  <si>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</si>
  <si>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</si>
  <si>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</si>
  <si>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</si>
  <si>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</si>
  <si>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</si>
  <si>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01.17.01</t>
  </si>
  <si>
    <t>GABARITO</t>
  </si>
  <si>
    <t>01.29</t>
  </si>
  <si>
    <t>M2MES</t>
  </si>
  <si>
    <t>01.29.03</t>
  </si>
  <si>
    <t>01.29.04</t>
  </si>
  <si>
    <t>02.01</t>
  </si>
  <si>
    <t>02.01.01</t>
  </si>
  <si>
    <t>02.01.03</t>
  </si>
  <si>
    <t>02.01.05</t>
  </si>
  <si>
    <t>02.01.07</t>
  </si>
  <si>
    <t>02.02</t>
  </si>
  <si>
    <t>02.02.01</t>
  </si>
  <si>
    <t>02.02.05</t>
  </si>
  <si>
    <t>02.02.10</t>
  </si>
  <si>
    <t>02.03</t>
  </si>
  <si>
    <t>02.03.01</t>
  </si>
  <si>
    <t>02.03.03</t>
  </si>
  <si>
    <t>02.03.05</t>
  </si>
  <si>
    <t>02.03.07</t>
  </si>
  <si>
    <t>02.04</t>
  </si>
  <si>
    <t>02.04.01</t>
  </si>
  <si>
    <t>02.04.02</t>
  </si>
  <si>
    <t>02.04.10</t>
  </si>
  <si>
    <t>02.06</t>
  </si>
  <si>
    <t>02.06.01</t>
  </si>
  <si>
    <t>02.06.02</t>
  </si>
  <si>
    <t>02.06.03</t>
  </si>
  <si>
    <t>02.06.04</t>
  </si>
  <si>
    <t>02.06.05</t>
  </si>
  <si>
    <t>02.07</t>
  </si>
  <si>
    <t>02.07.01</t>
  </si>
  <si>
    <t>02.09</t>
  </si>
  <si>
    <t>02.09.01</t>
  </si>
  <si>
    <t>02.09.03</t>
  </si>
  <si>
    <t>02.09.05</t>
  </si>
  <si>
    <t>02.09.06</t>
  </si>
  <si>
    <t>02.09.07</t>
  </si>
  <si>
    <t>02.10</t>
  </si>
  <si>
    <t>02.10.01</t>
  </si>
  <si>
    <t>02.10.03</t>
  </si>
  <si>
    <t>02.10.05</t>
  </si>
  <si>
    <t>02.10.07</t>
  </si>
  <si>
    <t>02.10.08</t>
  </si>
  <si>
    <t>02.10.09</t>
  </si>
  <si>
    <t>02.11</t>
  </si>
  <si>
    <t>02.11.01</t>
  </si>
  <si>
    <t>02.11.02</t>
  </si>
  <si>
    <t>02.11.03</t>
  </si>
  <si>
    <t>CALÇADA PORTUGUESA</t>
  </si>
  <si>
    <t>02.11.04</t>
  </si>
  <si>
    <t>02.11.05</t>
  </si>
  <si>
    <t>02.11.07</t>
  </si>
  <si>
    <t>02.12</t>
  </si>
  <si>
    <t>02.12.01</t>
  </si>
  <si>
    <t>CORTE MECAN. C/ SERRA CIRCULAR EM CONCRETO/ASFALTO</t>
  </si>
  <si>
    <t>02.13</t>
  </si>
  <si>
    <t>02.13.01</t>
  </si>
  <si>
    <t>02.13.02</t>
  </si>
  <si>
    <t>02.13.03</t>
  </si>
  <si>
    <t>02.13.04</t>
  </si>
  <si>
    <t>02.14</t>
  </si>
  <si>
    <t>02.14.01</t>
  </si>
  <si>
    <t>02.15</t>
  </si>
  <si>
    <t>02.15.01</t>
  </si>
  <si>
    <t>02.15.02</t>
  </si>
  <si>
    <t>02.16</t>
  </si>
  <si>
    <t>02.16.01</t>
  </si>
  <si>
    <t>02.16.04</t>
  </si>
  <si>
    <t>02.19</t>
  </si>
  <si>
    <t>02.19.01</t>
  </si>
  <si>
    <t>02.19.03</t>
  </si>
  <si>
    <t>02.19.05</t>
  </si>
  <si>
    <t>02.19.06</t>
  </si>
  <si>
    <t>02.20</t>
  </si>
  <si>
    <t>02.20.01</t>
  </si>
  <si>
    <t>02.21</t>
  </si>
  <si>
    <t>02.21.01</t>
  </si>
  <si>
    <t>02.21.02</t>
  </si>
  <si>
    <t>02.21.03</t>
  </si>
  <si>
    <t>02.21.04</t>
  </si>
  <si>
    <t>02.21.05</t>
  </si>
  <si>
    <t>02.21.06</t>
  </si>
  <si>
    <t>02.21.20</t>
  </si>
  <si>
    <t>02.21.21</t>
  </si>
  <si>
    <t>02.21.22</t>
  </si>
  <si>
    <t>02.22</t>
  </si>
  <si>
    <t>02.22.01</t>
  </si>
  <si>
    <t>02.23</t>
  </si>
  <si>
    <t>02.23.01</t>
  </si>
  <si>
    <t>02.23.03</t>
  </si>
  <si>
    <t>ALAMBRADO</t>
  </si>
  <si>
    <t>02.26</t>
  </si>
  <si>
    <t>02.26.01</t>
  </si>
  <si>
    <t>02.26.02</t>
  </si>
  <si>
    <t>02.27</t>
  </si>
  <si>
    <t>02.27.01</t>
  </si>
  <si>
    <t>02.27.02</t>
  </si>
  <si>
    <t>02.28</t>
  </si>
  <si>
    <t>02.28.01</t>
  </si>
  <si>
    <t>02.28.02</t>
  </si>
  <si>
    <t>02.28.03</t>
  </si>
  <si>
    <t>M3KM</t>
  </si>
  <si>
    <t>02.28.04</t>
  </si>
  <si>
    <t>02.29</t>
  </si>
  <si>
    <t>02.29.01</t>
  </si>
  <si>
    <t>VG</t>
  </si>
  <si>
    <t>02.30</t>
  </si>
  <si>
    <t>LIMPEZA DO PAVIMENTO</t>
  </si>
  <si>
    <t>02.30.01</t>
  </si>
  <si>
    <t>TRABALHOS EM TERRA</t>
  </si>
  <si>
    <t>03.01</t>
  </si>
  <si>
    <t>DESMATAMENTO, DESTOCAMENTO E LIMPEZA DO TERRENO</t>
  </si>
  <si>
    <t>03.01.01</t>
  </si>
  <si>
    <t>CAPINA MANUAL DE TERRENO</t>
  </si>
  <si>
    <t>03.01.05</t>
  </si>
  <si>
    <t>03.01.07</t>
  </si>
  <si>
    <t>03.03</t>
  </si>
  <si>
    <t>03.05</t>
  </si>
  <si>
    <t>03.12</t>
  </si>
  <si>
    <t>03.12.01</t>
  </si>
  <si>
    <t>03.12.03</t>
  </si>
  <si>
    <t>03.13</t>
  </si>
  <si>
    <t>TRANSPORTE DE MATERIAL DE QUALQUER NATUREZA</t>
  </si>
  <si>
    <t>03.13.01</t>
  </si>
  <si>
    <t>03.13.02</t>
  </si>
  <si>
    <t>03.13.03</t>
  </si>
  <si>
    <t>03.13.04</t>
  </si>
  <si>
    <t>03.15</t>
  </si>
  <si>
    <t>ATERRO COMPACTADO</t>
  </si>
  <si>
    <t>03.15.01</t>
  </si>
  <si>
    <t>COM ROLO VIBRATORIO</t>
  </si>
  <si>
    <t>03.15.02</t>
  </si>
  <si>
    <t>03.15.03</t>
  </si>
  <si>
    <t>03.17</t>
  </si>
  <si>
    <t>03.17.01</t>
  </si>
  <si>
    <t>03.17.02</t>
  </si>
  <si>
    <t>03.17.03</t>
  </si>
  <si>
    <t>03.18</t>
  </si>
  <si>
    <t>03.18.01</t>
  </si>
  <si>
    <t>03.18.02</t>
  </si>
  <si>
    <t>03.18.03</t>
  </si>
  <si>
    <t>03.18.04</t>
  </si>
  <si>
    <t>03.19</t>
  </si>
  <si>
    <t>03.19.01</t>
  </si>
  <si>
    <t>03.19.02</t>
  </si>
  <si>
    <t>03.19.03</t>
  </si>
  <si>
    <t>03.19.04</t>
  </si>
  <si>
    <t>03.22</t>
  </si>
  <si>
    <t>REATERRO DE VALA</t>
  </si>
  <si>
    <t>03.22.01</t>
  </si>
  <si>
    <t>03.22.02</t>
  </si>
  <si>
    <t>03.23</t>
  </si>
  <si>
    <t>03.23.01</t>
  </si>
  <si>
    <t>03.23.03</t>
  </si>
  <si>
    <t>03.23.05</t>
  </si>
  <si>
    <t>03.24</t>
  </si>
  <si>
    <t>03.24.01</t>
  </si>
  <si>
    <t>03.24.02</t>
  </si>
  <si>
    <t>03.25</t>
  </si>
  <si>
    <t>03.25.01</t>
  </si>
  <si>
    <t>04.01</t>
  </si>
  <si>
    <t>04.03</t>
  </si>
  <si>
    <t>ESTACA BROCA PERFURADA A TRADO MANUAL</t>
  </si>
  <si>
    <t>04.04</t>
  </si>
  <si>
    <t>ESTACA BROCA PERFURADA A TRADO MECANIZADO</t>
  </si>
  <si>
    <t>04.04.01</t>
  </si>
  <si>
    <t>04.06</t>
  </si>
  <si>
    <t>04.06.01</t>
  </si>
  <si>
    <t>04.10</t>
  </si>
  <si>
    <t>ESTACA RAIZ</t>
  </si>
  <si>
    <t>04.10.01</t>
  </si>
  <si>
    <t>04.13</t>
  </si>
  <si>
    <t>04.15</t>
  </si>
  <si>
    <t>04.19</t>
  </si>
  <si>
    <t>04.21</t>
  </si>
  <si>
    <t>04.21.01</t>
  </si>
  <si>
    <t>04.21.03</t>
  </si>
  <si>
    <t>04.21.15</t>
  </si>
  <si>
    <t>04.21.20</t>
  </si>
  <si>
    <t>04.21.25</t>
  </si>
  <si>
    <t>04.21.30</t>
  </si>
  <si>
    <t>04.21.40</t>
  </si>
  <si>
    <t>04.23</t>
  </si>
  <si>
    <t>04.23.15</t>
  </si>
  <si>
    <t>04.23.20</t>
  </si>
  <si>
    <t>04.23.25</t>
  </si>
  <si>
    <t>04.23.30</t>
  </si>
  <si>
    <t>04.23.40</t>
  </si>
  <si>
    <t>04.27</t>
  </si>
  <si>
    <t>04.27.20</t>
  </si>
  <si>
    <t>04.27.25</t>
  </si>
  <si>
    <t>04.27.30</t>
  </si>
  <si>
    <t>04.27.40</t>
  </si>
  <si>
    <t>04.30</t>
  </si>
  <si>
    <t>BALDRAME DE ALVENARIA DE BLOCO DE CONCRETO(SAPATA)</t>
  </si>
  <si>
    <t>05.01</t>
  </si>
  <si>
    <t>05.01.01</t>
  </si>
  <si>
    <t>05.01.02</t>
  </si>
  <si>
    <t>05.03</t>
  </si>
  <si>
    <t>05.04</t>
  </si>
  <si>
    <t>05.05</t>
  </si>
  <si>
    <t>05.06</t>
  </si>
  <si>
    <t>05.06.01</t>
  </si>
  <si>
    <t>05.06.02</t>
  </si>
  <si>
    <t>05.07</t>
  </si>
  <si>
    <t>05.07.15</t>
  </si>
  <si>
    <t>05.07.20</t>
  </si>
  <si>
    <t>05.07.25</t>
  </si>
  <si>
    <t>05.07.26</t>
  </si>
  <si>
    <t>05.07.30</t>
  </si>
  <si>
    <t>05.07.35</t>
  </si>
  <si>
    <t>05.07.40</t>
  </si>
  <si>
    <t>05.07.45</t>
  </si>
  <si>
    <t>05.07.46</t>
  </si>
  <si>
    <t>05.07.48</t>
  </si>
  <si>
    <t>05.09</t>
  </si>
  <si>
    <t>FORNECIMENTO E LANÇAMENTO DE MATERIAL DRENANTE</t>
  </si>
  <si>
    <t>05.09.03</t>
  </si>
  <si>
    <t>AREIA (COM ADENSAMENTO HIDRAULICO)</t>
  </si>
  <si>
    <t>05.11</t>
  </si>
  <si>
    <t>MANTA DRENANTE GEOTEXTIL</t>
  </si>
  <si>
    <t>05.11.01</t>
  </si>
  <si>
    <t>05.11.03</t>
  </si>
  <si>
    <t>05.12</t>
  </si>
  <si>
    <t>DRENO BARBACÃ DN 50 MM E COMPRIMENTO DE 0,50M</t>
  </si>
  <si>
    <t>05.13</t>
  </si>
  <si>
    <t>DRENOS DE GALERIA</t>
  </si>
  <si>
    <t>05.13.01</t>
  </si>
  <si>
    <t>05.13.10</t>
  </si>
  <si>
    <t>05.16</t>
  </si>
  <si>
    <t>POÇO DE BOMBEAMENTO</t>
  </si>
  <si>
    <t>05.16.01</t>
  </si>
  <si>
    <t>05.17</t>
  </si>
  <si>
    <t>ALA DE GALERIA CELULAR</t>
  </si>
  <si>
    <t>05.17.01</t>
  </si>
  <si>
    <t>05.17.04</t>
  </si>
  <si>
    <t>05.17.07</t>
  </si>
  <si>
    <t>05.17.10</t>
  </si>
  <si>
    <t>05.17.13</t>
  </si>
  <si>
    <t>05.17.16</t>
  </si>
  <si>
    <t>05.17.19</t>
  </si>
  <si>
    <t>05.19</t>
  </si>
  <si>
    <t>05.20</t>
  </si>
  <si>
    <t>05.20.01</t>
  </si>
  <si>
    <t>05.20.02</t>
  </si>
  <si>
    <t>05.20.03</t>
  </si>
  <si>
    <t>05.20.04</t>
  </si>
  <si>
    <t>05.20.07</t>
  </si>
  <si>
    <t>05.20.08</t>
  </si>
  <si>
    <t>05.20.09</t>
  </si>
  <si>
    <t>05.20.11</t>
  </si>
  <si>
    <t>06.01</t>
  </si>
  <si>
    <t>FORMA, ESCORAMENTO, DESFORMA E LIMPEZA - ESTRUTURA</t>
  </si>
  <si>
    <t>06.03</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</si>
  <si>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</si>
  <si>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</si>
  <si>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</si>
  <si>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</si>
  <si>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</si>
  <si>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</si>
  <si>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</si>
  <si>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</si>
  <si>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</si>
  <si>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</si>
  <si>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</si>
  <si>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</si>
  <si>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</si>
  <si>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</si>
  <si>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</si>
  <si>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</si>
  <si>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</si>
  <si>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</si>
  <si>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</si>
  <si>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</si>
  <si>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</si>
  <si>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</si>
  <si>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t>
  </si>
  <si>
    <t>TELA SOLDADA</t>
  </si>
  <si>
    <t>06.04.01</t>
  </si>
  <si>
    <t>06.04.02</t>
  </si>
  <si>
    <t>FORNECIMENTO E COLOCAÇÃO DE TELA Q-138</t>
  </si>
  <si>
    <t>06.04.03</t>
  </si>
  <si>
    <t>06.04.04</t>
  </si>
  <si>
    <t>06.04.05</t>
  </si>
  <si>
    <t>06.04.06</t>
  </si>
  <si>
    <t>FORNECIMENTO E COLOCAÇÃO DE TELA Q-113</t>
  </si>
  <si>
    <t>06.04.09</t>
  </si>
  <si>
    <t>06.04.10</t>
  </si>
  <si>
    <t>06.04.12</t>
  </si>
  <si>
    <t>06.04.14</t>
  </si>
  <si>
    <t>06.05</t>
  </si>
  <si>
    <t>CONCRETO CONVENCIONAL B1,B2 LANÇADO EM ESTRUTURA</t>
  </si>
  <si>
    <t>06.05.20</t>
  </si>
  <si>
    <t>06.05.25</t>
  </si>
  <si>
    <t>06.05.30</t>
  </si>
  <si>
    <t>06.05.40</t>
  </si>
  <si>
    <t>06.07</t>
  </si>
  <si>
    <t>CONCRETO USINADO B1,B2 LANÇADO EM ESTRUTURA</t>
  </si>
  <si>
    <t>06.07.20</t>
  </si>
  <si>
    <t>06.07.25</t>
  </si>
  <si>
    <t>06.07.30</t>
  </si>
  <si>
    <t>06.07.40</t>
  </si>
  <si>
    <t>06.09</t>
  </si>
  <si>
    <t>CONCRETO USINADO BOMBEADO LANÇADO EM ESTRUTURA</t>
  </si>
  <si>
    <t>06.09.20</t>
  </si>
  <si>
    <t>06.09.25</t>
  </si>
  <si>
    <t>06.09.30</t>
  </si>
  <si>
    <t>06.09.40</t>
  </si>
  <si>
    <t>06.12</t>
  </si>
  <si>
    <t>06.12.44</t>
  </si>
  <si>
    <t>06.12.45</t>
  </si>
  <si>
    <t>06.12.46</t>
  </si>
  <si>
    <t>06.12.48</t>
  </si>
  <si>
    <t>07.01</t>
  </si>
  <si>
    <t>ALVENARIA DE TIJOLO MACIÇO REQUEIMADO</t>
  </si>
  <si>
    <t>07.01.03</t>
  </si>
  <si>
    <t>07.03</t>
  </si>
  <si>
    <t>07.03.03</t>
  </si>
  <si>
    <t>07.03.05</t>
  </si>
  <si>
    <t>07.03.07</t>
  </si>
  <si>
    <t>07.05</t>
  </si>
  <si>
    <t>ALVENARIA DE BLOCO DE CONCRETO</t>
  </si>
  <si>
    <t>07.05.03</t>
  </si>
  <si>
    <t>07.05.05</t>
  </si>
  <si>
    <t>07.05.07</t>
  </si>
  <si>
    <t>07.05.13</t>
  </si>
  <si>
    <t>07.05.15</t>
  </si>
  <si>
    <t>07.05.17</t>
  </si>
  <si>
    <t>07.06</t>
  </si>
  <si>
    <t>ALVENARIA DE BLOCO DE CONCRETO ESTRUTURAL</t>
  </si>
  <si>
    <t>07.06.02</t>
  </si>
  <si>
    <t>07.06.03</t>
  </si>
  <si>
    <t>07.32</t>
  </si>
  <si>
    <t>07.34</t>
  </si>
  <si>
    <t>07.34.50</t>
  </si>
  <si>
    <t>07.34.51</t>
  </si>
  <si>
    <t>07.35</t>
  </si>
  <si>
    <t>COBERTURAS E FORROS</t>
  </si>
  <si>
    <t>08.01</t>
  </si>
  <si>
    <t>ENGRADAMENTO EM MADEIRA PARAJU</t>
  </si>
  <si>
    <t>08.01.01</t>
  </si>
  <si>
    <t>08.01.03</t>
  </si>
  <si>
    <t>08.01.11</t>
  </si>
  <si>
    <t>08.02</t>
  </si>
  <si>
    <t>PEÇAS PARA ENGRADAMENTO EM MADEIRA PARAJU</t>
  </si>
  <si>
    <t>08.02.01</t>
  </si>
  <si>
    <t>08.02.03</t>
  </si>
  <si>
    <t>08.02.05</t>
  </si>
  <si>
    <t>08.02.07</t>
  </si>
  <si>
    <t>08.02.09</t>
  </si>
  <si>
    <t>08.07</t>
  </si>
  <si>
    <t>08.07.01</t>
  </si>
  <si>
    <t>08.07.02</t>
  </si>
  <si>
    <t>08.07.03</t>
  </si>
  <si>
    <t>08.09</t>
  </si>
  <si>
    <t>COBERTURA EM TELHA FIBROCIMENTO</t>
  </si>
  <si>
    <t>08.09.05</t>
  </si>
  <si>
    <t>08.09.06</t>
  </si>
  <si>
    <t>08.09.08</t>
  </si>
  <si>
    <t>08.12</t>
  </si>
  <si>
    <t>08.12.40</t>
  </si>
  <si>
    <t>08.15</t>
  </si>
  <si>
    <t>CUMEEIRA</t>
  </si>
  <si>
    <t>08.15.01</t>
  </si>
  <si>
    <t>08.15.06</t>
  </si>
  <si>
    <t>08.15.40</t>
  </si>
  <si>
    <t>08.20</t>
  </si>
  <si>
    <t>08.20.01</t>
  </si>
  <si>
    <t>08.20.02</t>
  </si>
  <si>
    <t>08.22</t>
  </si>
  <si>
    <t>08.22.01</t>
  </si>
  <si>
    <t>08.22.05</t>
  </si>
  <si>
    <t>08.25</t>
  </si>
  <si>
    <t>FORRO EM PVC</t>
  </si>
  <si>
    <t>08.25.01</t>
  </si>
  <si>
    <t>FORRO EM PVC LARGURA 20,0 CM COR BRANCA</t>
  </si>
  <si>
    <t>08.85</t>
  </si>
  <si>
    <t>CALHA DE CHAPA GALVANIZADA</t>
  </si>
  <si>
    <t>08.85.21</t>
  </si>
  <si>
    <t>08.85.23</t>
  </si>
  <si>
    <t>08.85.25</t>
  </si>
  <si>
    <t>08.85.27</t>
  </si>
  <si>
    <t>08.85.29</t>
  </si>
  <si>
    <t>08.85.41</t>
  </si>
  <si>
    <t>08.85.43</t>
  </si>
  <si>
    <t>08.85.45</t>
  </si>
  <si>
    <t>08.85.47</t>
  </si>
  <si>
    <t>08.85.49</t>
  </si>
  <si>
    <t>08.85.61</t>
  </si>
  <si>
    <t>08.85.63</t>
  </si>
  <si>
    <t>08.85.65</t>
  </si>
  <si>
    <t>08.85.67</t>
  </si>
  <si>
    <t>08.85.69</t>
  </si>
  <si>
    <t>08.87</t>
  </si>
  <si>
    <t>RUFO E CONTRA-RUFO DE CHAPA GALVANIZADA</t>
  </si>
  <si>
    <t>08.87.41</t>
  </si>
  <si>
    <t>08.87.43</t>
  </si>
  <si>
    <t>08.87.45</t>
  </si>
  <si>
    <t>08.87.47</t>
  </si>
  <si>
    <t>08.87.61</t>
  </si>
  <si>
    <t>08.87.63</t>
  </si>
  <si>
    <t>08.87.65</t>
  </si>
  <si>
    <t>08.87.67</t>
  </si>
  <si>
    <t>09.03</t>
  </si>
  <si>
    <t>09.03.03</t>
  </si>
  <si>
    <t>09.04</t>
  </si>
  <si>
    <t>09.04.02</t>
  </si>
  <si>
    <t>09.07</t>
  </si>
  <si>
    <t>09.11</t>
  </si>
  <si>
    <t>09.11.01</t>
  </si>
  <si>
    <t>09.12</t>
  </si>
  <si>
    <t>09.12.01</t>
  </si>
  <si>
    <t>10.03</t>
  </si>
  <si>
    <t>10.03.01</t>
  </si>
  <si>
    <t>10.03.02</t>
  </si>
  <si>
    <t>10.03.03</t>
  </si>
  <si>
    <t>10.03.04</t>
  </si>
  <si>
    <t>10.03.05</t>
  </si>
  <si>
    <t>10.03.06</t>
  </si>
  <si>
    <t>10.03.07</t>
  </si>
  <si>
    <t>10.03.08</t>
  </si>
  <si>
    <t>10.03.09</t>
  </si>
  <si>
    <t>10.04</t>
  </si>
  <si>
    <t>10.04.03</t>
  </si>
  <si>
    <t>10.04.04</t>
  </si>
  <si>
    <t>10.04.05</t>
  </si>
  <si>
    <t>10.04.06</t>
  </si>
  <si>
    <t>10.04.07</t>
  </si>
  <si>
    <t>10.04.08</t>
  </si>
  <si>
    <t>10.04.09</t>
  </si>
  <si>
    <t>10.04.10</t>
  </si>
  <si>
    <t>10.04.11</t>
  </si>
  <si>
    <t>10.05</t>
  </si>
  <si>
    <t>10.05.03</t>
  </si>
  <si>
    <t>10.05.04</t>
  </si>
  <si>
    <t>10.05.05</t>
  </si>
  <si>
    <t>10.06</t>
  </si>
  <si>
    <t>10.06.01</t>
  </si>
  <si>
    <t>10.06.02</t>
  </si>
  <si>
    <t>10.06.03</t>
  </si>
  <si>
    <t>10.06.04</t>
  </si>
  <si>
    <t>10.06.05</t>
  </si>
  <si>
    <t>10.10</t>
  </si>
  <si>
    <t>10.10.02</t>
  </si>
  <si>
    <t>10.10.03</t>
  </si>
  <si>
    <t>10.10.04</t>
  </si>
  <si>
    <t>10.10.05</t>
  </si>
  <si>
    <t>10.10.06</t>
  </si>
  <si>
    <t>10.10.07</t>
  </si>
  <si>
    <t>10.12</t>
  </si>
  <si>
    <t>10.12.01</t>
  </si>
  <si>
    <t>10.14</t>
  </si>
  <si>
    <t>10.14.03</t>
  </si>
  <si>
    <t>10.14.04</t>
  </si>
  <si>
    <t>10.14.05</t>
  </si>
  <si>
    <t>10.18</t>
  </si>
  <si>
    <t>10.18.01</t>
  </si>
  <si>
    <t>10.18.02</t>
  </si>
  <si>
    <t>10.18.03</t>
  </si>
  <si>
    <t>10.18.04</t>
  </si>
  <si>
    <t>10.18.05</t>
  </si>
  <si>
    <t>10.18.06</t>
  </si>
  <si>
    <t>10.18.08</t>
  </si>
  <si>
    <t>10.20</t>
  </si>
  <si>
    <t>10.20.11</t>
  </si>
  <si>
    <t>10.20.12</t>
  </si>
  <si>
    <t>10.22</t>
  </si>
  <si>
    <t>REGISTRO DE GAVETA</t>
  </si>
  <si>
    <t>10.22.01</t>
  </si>
  <si>
    <t>10.22.02</t>
  </si>
  <si>
    <t>10.22.03</t>
  </si>
  <si>
    <t>10.22.04</t>
  </si>
  <si>
    <t>10.22.05</t>
  </si>
  <si>
    <t>10.22.06</t>
  </si>
  <si>
    <t>10.22.07</t>
  </si>
  <si>
    <t>10.22.08</t>
  </si>
  <si>
    <t>10.22.09</t>
  </si>
  <si>
    <t>10.22.41</t>
  </si>
  <si>
    <t>10.22.42</t>
  </si>
  <si>
    <t>10.22.43</t>
  </si>
  <si>
    <t>10.22.45</t>
  </si>
  <si>
    <t>10.24</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</si>
  <si>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</si>
  <si>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</si>
  <si>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</si>
  <si>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</si>
  <si>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</si>
  <si>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</si>
  <si>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</si>
  <si>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</si>
  <si>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</si>
  <si>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</si>
  <si>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</si>
  <si>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</si>
  <si>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</si>
  <si>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</si>
  <si>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</si>
  <si>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</si>
  <si>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</si>
  <si>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</si>
  <si>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</si>
  <si>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</si>
  <si>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</si>
  <si>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</si>
  <si>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</si>
  <si>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10.24.52</t>
  </si>
  <si>
    <t>10.24.57</t>
  </si>
  <si>
    <t>10.25</t>
  </si>
  <si>
    <t>10.25.02</t>
  </si>
  <si>
    <t>10.25.11</t>
  </si>
  <si>
    <t>10.25.13</t>
  </si>
  <si>
    <t>10.25.17</t>
  </si>
  <si>
    <t>10.25.20</t>
  </si>
  <si>
    <t>10.25.22</t>
  </si>
  <si>
    <t>10.25.25</t>
  </si>
  <si>
    <t>10.25.26</t>
  </si>
  <si>
    <t>10.25.51</t>
  </si>
  <si>
    <t>10.25.55</t>
  </si>
  <si>
    <t>10.25.56</t>
  </si>
  <si>
    <t>10.25.57</t>
  </si>
  <si>
    <t>10.25.59</t>
  </si>
  <si>
    <t>10.25.60</t>
  </si>
  <si>
    <t>10.25.61</t>
  </si>
  <si>
    <t>10.25.62</t>
  </si>
  <si>
    <t>10.25.63</t>
  </si>
  <si>
    <t>10.26</t>
  </si>
  <si>
    <t>10.26.11</t>
  </si>
  <si>
    <t>10.26.12</t>
  </si>
  <si>
    <t>10.26.35</t>
  </si>
  <si>
    <t>RALO GRELHA CROMADA 10X10CM CROMADO MOLDENOX /EQUIVALENTE</t>
  </si>
  <si>
    <t>10.26.36</t>
  </si>
  <si>
    <t>RALO GRELHA CROMADA 15X15CM CROMADO MOLDENOX /EQUIVALENTE</t>
  </si>
  <si>
    <t>10.26.37</t>
  </si>
  <si>
    <t>10.27</t>
  </si>
  <si>
    <t>10.27.02</t>
  </si>
  <si>
    <t>10.27.03</t>
  </si>
  <si>
    <t>10.27.11</t>
  </si>
  <si>
    <t>10.27.15</t>
  </si>
  <si>
    <t>10.27.23</t>
  </si>
  <si>
    <t>10.27.31</t>
  </si>
  <si>
    <t>10.27.47</t>
  </si>
  <si>
    <t>10.27.49</t>
  </si>
  <si>
    <t>10.27.51</t>
  </si>
  <si>
    <t>10.27.53</t>
  </si>
  <si>
    <t>10.27.55</t>
  </si>
  <si>
    <t>10.27.61</t>
  </si>
  <si>
    <t>10.27.63</t>
  </si>
  <si>
    <t>10.29</t>
  </si>
  <si>
    <t>10.29.01</t>
  </si>
  <si>
    <t>KIT CAVALETE METAL COM REGISTRO 1/2" COPASA</t>
  </si>
  <si>
    <t>10.29.02</t>
  </si>
  <si>
    <t>KIT CAVALETE METAL COM REGISTRO 3/4" COPASA</t>
  </si>
  <si>
    <t>10.29.03</t>
  </si>
  <si>
    <t>KIT CAVALETE METAL COM REGISTRO   1" COPASA</t>
  </si>
  <si>
    <t>10.30</t>
  </si>
  <si>
    <t>10.30.01</t>
  </si>
  <si>
    <t>PARAFUSO CASTELO COM BUCHA N.8 E ARRUELA</t>
  </si>
  <si>
    <t>10.35</t>
  </si>
  <si>
    <t>CAIXA E RALO</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</si>
  <si>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</si>
  <si>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</si>
  <si>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</si>
  <si>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</si>
  <si>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</si>
  <si>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</si>
  <si>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</si>
  <si>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</si>
  <si>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</si>
  <si>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</si>
  <si>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</si>
  <si>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</si>
  <si>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</si>
  <si>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</si>
  <si>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</si>
  <si>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</si>
  <si>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</si>
  <si>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</si>
  <si>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</si>
  <si>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</si>
  <si>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</si>
  <si>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</si>
  <si>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</si>
  <si>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</si>
  <si>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</si>
  <si>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</si>
  <si>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</si>
  <si>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</si>
  <si>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</si>
  <si>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</si>
  <si>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</si>
  <si>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</si>
  <si>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</si>
  <si>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</si>
  <si>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</si>
  <si>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</si>
  <si>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</si>
  <si>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</si>
  <si>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t>
  </si>
  <si>
    <t>VASO SANITARIO</t>
  </si>
  <si>
    <t>10.41.01</t>
  </si>
  <si>
    <t>10.41.02</t>
  </si>
  <si>
    <t>10.41.03</t>
  </si>
  <si>
    <t>10.41.04</t>
  </si>
  <si>
    <t>10.41.05</t>
  </si>
  <si>
    <t>10.41.06</t>
  </si>
  <si>
    <t>10.41.07</t>
  </si>
  <si>
    <t>10.41.09</t>
  </si>
  <si>
    <t>10.43</t>
  </si>
  <si>
    <t>10.43.01</t>
  </si>
  <si>
    <t>10.43.02</t>
  </si>
  <si>
    <t>10.43.03</t>
  </si>
  <si>
    <t>10.43.05</t>
  </si>
  <si>
    <t>10.45</t>
  </si>
  <si>
    <t>PIA E CUBA</t>
  </si>
  <si>
    <t>10.45.03</t>
  </si>
  <si>
    <t>10.45.04</t>
  </si>
  <si>
    <t>10.46</t>
  </si>
  <si>
    <t>10.46.03</t>
  </si>
  <si>
    <t>10.46.04</t>
  </si>
  <si>
    <t>10.46.05</t>
  </si>
  <si>
    <t>10.46.10</t>
  </si>
  <si>
    <t>10.47</t>
  </si>
  <si>
    <t>BEBEDOURO E FILTRO</t>
  </si>
  <si>
    <t>10.47.03</t>
  </si>
  <si>
    <t>10.47.07</t>
  </si>
  <si>
    <t>BEBEDOURO INDUSTRIAL 50L</t>
  </si>
  <si>
    <t>10.47.08</t>
  </si>
  <si>
    <t>10.47.09</t>
  </si>
  <si>
    <t>BEBEDOURO EMPRESARIAL BDF300 IBBL/EQUIVALENTE -300 PESSOAS</t>
  </si>
  <si>
    <t>10.47.11</t>
  </si>
  <si>
    <t>FILTRO AP-200 CURTO AQUALAR OU SIMILAR</t>
  </si>
  <si>
    <t>10.48</t>
  </si>
  <si>
    <t>COMPLEMENTO</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</si>
  <si>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</si>
  <si>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</si>
  <si>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</si>
  <si>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</si>
  <si>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</si>
  <si>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</si>
  <si>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</si>
  <si>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</si>
  <si>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</si>
  <si>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</si>
  <si>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</si>
  <si>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</si>
  <si>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</si>
  <si>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</si>
  <si>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10.48.15</t>
  </si>
  <si>
    <t>10.48.17</t>
  </si>
  <si>
    <t>10.48.28</t>
  </si>
  <si>
    <t>BANCO ARTICULADO EM INOX 70X45CM</t>
  </si>
  <si>
    <t>10.48.29</t>
  </si>
  <si>
    <t>10.48.30</t>
  </si>
  <si>
    <t>10.48.40</t>
  </si>
  <si>
    <t>10.48.42</t>
  </si>
  <si>
    <t>10.50</t>
  </si>
  <si>
    <t>10.50.02</t>
  </si>
  <si>
    <t>TUBO DE AÇO PRETO SCH-40 SEM COSTURA D= 1/2"</t>
  </si>
  <si>
    <t>10.50.03</t>
  </si>
  <si>
    <t>TUBO DE AÇO PRETO SCH-40 SEM COSTURA D= 3/4"</t>
  </si>
  <si>
    <t>10.50.12</t>
  </si>
  <si>
    <t>10.50.13</t>
  </si>
  <si>
    <t>10.50.15</t>
  </si>
  <si>
    <t>BICO DE BUSEN</t>
  </si>
  <si>
    <t>10.50.20</t>
  </si>
  <si>
    <t>10.50.21</t>
  </si>
  <si>
    <t>10.50.40</t>
  </si>
  <si>
    <t>10.74</t>
  </si>
  <si>
    <t>10.74.01</t>
  </si>
  <si>
    <t>10.74.02</t>
  </si>
  <si>
    <t>10.74.03</t>
  </si>
  <si>
    <t>10.74.04</t>
  </si>
  <si>
    <t>10.74.05</t>
  </si>
  <si>
    <t>10.74.06</t>
  </si>
  <si>
    <t>10.78</t>
  </si>
  <si>
    <t>10.78.01</t>
  </si>
  <si>
    <t>10.79</t>
  </si>
  <si>
    <t>TAMPAS/PLACAS</t>
  </si>
  <si>
    <t>10.79.01</t>
  </si>
  <si>
    <t>10.80</t>
  </si>
  <si>
    <t>BOMBA</t>
  </si>
  <si>
    <t>10.80.01</t>
  </si>
  <si>
    <t>10.80.02</t>
  </si>
  <si>
    <t>10.80.11</t>
  </si>
  <si>
    <t>MOTO-BOMBA 0,5CV Vm=5M3/H,SUC=1 1/2"/R=1 1/2",TRIF</t>
  </si>
  <si>
    <t>10.80.12</t>
  </si>
  <si>
    <t>MOTO-BOMBA 1HP,SUC=1 1/2"/R=1 1/4",Vm=5M3/H,HM=16M</t>
  </si>
  <si>
    <t>10.90</t>
  </si>
  <si>
    <t>10.90.01</t>
  </si>
  <si>
    <t>10.90.02</t>
  </si>
  <si>
    <t>10.90.03</t>
  </si>
  <si>
    <t>10.90.04</t>
  </si>
  <si>
    <t>10.90.05</t>
  </si>
  <si>
    <t>10.90.14</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</si>
  <si>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</si>
  <si>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</si>
  <si>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</si>
  <si>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</si>
  <si>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</si>
  <si>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</si>
  <si>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</si>
  <si>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</si>
  <si>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</si>
  <si>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</si>
  <si>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</si>
  <si>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</si>
  <si>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</si>
  <si>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</si>
  <si>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</si>
  <si>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</si>
  <si>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</si>
  <si>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</si>
  <si>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</si>
  <si>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</si>
  <si>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</si>
  <si>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</si>
  <si>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</si>
  <si>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</si>
  <si>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</si>
  <si>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</si>
  <si>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</si>
  <si>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</si>
  <si>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</si>
  <si>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</si>
  <si>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</si>
  <si>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</si>
  <si>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</si>
  <si>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</si>
  <si>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11.11</t>
  </si>
  <si>
    <t>ELETROCALHA</t>
  </si>
  <si>
    <t>11.14</t>
  </si>
  <si>
    <t>11.14.04</t>
  </si>
  <si>
    <t>11.14.06</t>
  </si>
  <si>
    <t>11.14.11</t>
  </si>
  <si>
    <t>11.14.12</t>
  </si>
  <si>
    <t>11.14.49</t>
  </si>
  <si>
    <t>11.14.50</t>
  </si>
  <si>
    <t>11.14.51</t>
  </si>
  <si>
    <t>11.15</t>
  </si>
  <si>
    <t>11.15.01</t>
  </si>
  <si>
    <t>11.15.02</t>
  </si>
  <si>
    <t>11.15.31</t>
  </si>
  <si>
    <t>11.18</t>
  </si>
  <si>
    <t>11.18.07</t>
  </si>
  <si>
    <t>11.18.10</t>
  </si>
  <si>
    <t>11.18.16</t>
  </si>
  <si>
    <t>11.18.18</t>
  </si>
  <si>
    <t>11.18.28</t>
  </si>
  <si>
    <t>11.18.30</t>
  </si>
  <si>
    <t>11.18.31</t>
  </si>
  <si>
    <t>11.18.33</t>
  </si>
  <si>
    <t>11.18.34</t>
  </si>
  <si>
    <t>11.18.36</t>
  </si>
  <si>
    <t>11.18.37</t>
  </si>
  <si>
    <t>11.18.38</t>
  </si>
  <si>
    <t>11.19</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</si>
  <si>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</si>
  <si>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</si>
  <si>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</si>
  <si>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</si>
  <si>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</si>
  <si>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</si>
  <si>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</si>
  <si>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</si>
  <si>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</si>
  <si>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</si>
  <si>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</si>
  <si>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</si>
  <si>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</si>
  <si>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</si>
  <si>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</si>
  <si>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</si>
  <si>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</si>
  <si>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</si>
  <si>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</si>
  <si>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</si>
  <si>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</si>
  <si>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</si>
  <si>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</si>
  <si>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</si>
  <si>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t>
  </si>
  <si>
    <t>INTERRUPTOR DIFERENCIAL RESIDUAL</t>
  </si>
  <si>
    <t>11.20.01</t>
  </si>
  <si>
    <t>11.20.02</t>
  </si>
  <si>
    <t>11.22</t>
  </si>
  <si>
    <t>11.22.01</t>
  </si>
  <si>
    <t>11.22.02</t>
  </si>
  <si>
    <t>11.22.03</t>
  </si>
  <si>
    <t>11.22.05</t>
  </si>
  <si>
    <t>11.22.06</t>
  </si>
  <si>
    <t>11.22.07</t>
  </si>
  <si>
    <t>11.23</t>
  </si>
  <si>
    <t>11.23.04</t>
  </si>
  <si>
    <t>11.23.05</t>
  </si>
  <si>
    <t>11.23.06</t>
  </si>
  <si>
    <t>11.23.07</t>
  </si>
  <si>
    <t>11.23.08</t>
  </si>
  <si>
    <t>11.24</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</si>
  <si>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</si>
  <si>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</si>
  <si>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</si>
  <si>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</si>
  <si>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</si>
  <si>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</si>
  <si>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</si>
  <si>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</si>
  <si>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</si>
  <si>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</si>
  <si>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</si>
  <si>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</si>
  <si>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</si>
  <si>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</si>
  <si>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</si>
  <si>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</si>
  <si>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</si>
  <si>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</si>
  <si>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</si>
  <si>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</si>
  <si>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</si>
  <si>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</si>
  <si>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</si>
  <si>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</si>
  <si>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</si>
  <si>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</si>
  <si>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</si>
  <si>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t>
  </si>
  <si>
    <t>11.30.13</t>
  </si>
  <si>
    <t>11.30.14</t>
  </si>
  <si>
    <t>11.30.21</t>
  </si>
  <si>
    <t>11.30.22</t>
  </si>
  <si>
    <t>11.30.23</t>
  </si>
  <si>
    <t>11.30.38</t>
  </si>
  <si>
    <t>11.30.39</t>
  </si>
  <si>
    <t>11.30.40</t>
  </si>
  <si>
    <t>11.30.44</t>
  </si>
  <si>
    <t>11.30.45</t>
  </si>
  <si>
    <t>11.30.46</t>
  </si>
  <si>
    <t>11.30.49</t>
  </si>
  <si>
    <t>11.30.50</t>
  </si>
  <si>
    <t>11.30.51</t>
  </si>
  <si>
    <t>11.30.52</t>
  </si>
  <si>
    <t>11.31</t>
  </si>
  <si>
    <t>11.31.01</t>
  </si>
  <si>
    <t>11.31.02</t>
  </si>
  <si>
    <t>11.31.03</t>
  </si>
  <si>
    <t>11.31.04</t>
  </si>
  <si>
    <t>11.31.06</t>
  </si>
  <si>
    <t>11.31.07</t>
  </si>
  <si>
    <t>11.31.09</t>
  </si>
  <si>
    <t>CIGARRA 50/60HZ 127V - R.6110 40 PIAL/EQUIVALENTE</t>
  </si>
  <si>
    <t>11.31.10</t>
  </si>
  <si>
    <t>11.31.11</t>
  </si>
  <si>
    <t>11.31.12</t>
  </si>
  <si>
    <t>11.31.13</t>
  </si>
  <si>
    <t>11.31.14</t>
  </si>
  <si>
    <t>11.31.15</t>
  </si>
  <si>
    <t>11.31.16</t>
  </si>
  <si>
    <t>11.37</t>
  </si>
  <si>
    <t>11.37.02</t>
  </si>
  <si>
    <t>11.37.06</t>
  </si>
  <si>
    <t>11.37.07</t>
  </si>
  <si>
    <t>11.37.08</t>
  </si>
  <si>
    <t>11.37.20</t>
  </si>
  <si>
    <t>11.37.21</t>
  </si>
  <si>
    <t>11.37.22</t>
  </si>
  <si>
    <t>11.37.24</t>
  </si>
  <si>
    <t>11.37.28</t>
  </si>
  <si>
    <t>11.37.29</t>
  </si>
  <si>
    <t>11.37.30</t>
  </si>
  <si>
    <t>11.37.31</t>
  </si>
  <si>
    <t>11.38</t>
  </si>
  <si>
    <t>11.38.02</t>
  </si>
  <si>
    <t>11.38.03</t>
  </si>
  <si>
    <t>11.38.04</t>
  </si>
  <si>
    <t>11.38.05</t>
  </si>
  <si>
    <t>11.38.06</t>
  </si>
  <si>
    <t>11.38.07</t>
  </si>
  <si>
    <t>11.38.08</t>
  </si>
  <si>
    <t>11.38.09</t>
  </si>
  <si>
    <t>11.38.10</t>
  </si>
  <si>
    <t>11.38.12</t>
  </si>
  <si>
    <t>11.43</t>
  </si>
  <si>
    <t>11.43.02</t>
  </si>
  <si>
    <t>11.45</t>
  </si>
  <si>
    <t>ARANDELA</t>
  </si>
  <si>
    <t>11.45.01</t>
  </si>
  <si>
    <t>11.45.02</t>
  </si>
  <si>
    <t>11.45.46</t>
  </si>
  <si>
    <t>11.55</t>
  </si>
  <si>
    <t>11.55.01</t>
  </si>
  <si>
    <t>11.55.02</t>
  </si>
  <si>
    <t>11.55.20</t>
  </si>
  <si>
    <t>11.56</t>
  </si>
  <si>
    <t>POSTE GALVANIZADO ESCALONADO RETO ENGASTADO</t>
  </si>
  <si>
    <t>11.56.01</t>
  </si>
  <si>
    <t>11.56.03</t>
  </si>
  <si>
    <t>11.56.04</t>
  </si>
  <si>
    <t>11.60</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</si>
  <si>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</si>
  <si>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</si>
  <si>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</si>
  <si>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</si>
  <si>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</si>
  <si>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</si>
  <si>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</si>
  <si>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</si>
  <si>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</si>
  <si>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</si>
  <si>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</si>
  <si>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</si>
  <si>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</si>
  <si>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</si>
  <si>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</si>
  <si>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</si>
  <si>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</si>
  <si>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</si>
  <si>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</si>
  <si>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</si>
  <si>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</si>
  <si>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</si>
  <si>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</si>
  <si>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</si>
  <si>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</si>
  <si>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</si>
  <si>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</si>
  <si>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</si>
  <si>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</si>
  <si>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</si>
  <si>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</si>
  <si>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</si>
  <si>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11.61.02</t>
  </si>
  <si>
    <t>11.61.03</t>
  </si>
  <si>
    <t>11.61.04</t>
  </si>
  <si>
    <t>11.61.05</t>
  </si>
  <si>
    <t>11.61.06</t>
  </si>
  <si>
    <t>11.61.07</t>
  </si>
  <si>
    <t>11.61.08</t>
  </si>
  <si>
    <t>11.61.09</t>
  </si>
  <si>
    <t>11.61.10</t>
  </si>
  <si>
    <t>11.61.11</t>
  </si>
  <si>
    <t>11.61.12</t>
  </si>
  <si>
    <t>11.61.13</t>
  </si>
  <si>
    <t>11.61.14</t>
  </si>
  <si>
    <t>11.62</t>
  </si>
  <si>
    <t>11.62.02</t>
  </si>
  <si>
    <t>11.62.03</t>
  </si>
  <si>
    <t>11.62.04</t>
  </si>
  <si>
    <t>11.62.05</t>
  </si>
  <si>
    <t>11.62.06</t>
  </si>
  <si>
    <t>11.62.07</t>
  </si>
  <si>
    <t>11.62.08</t>
  </si>
  <si>
    <t>11.62.09</t>
  </si>
  <si>
    <t>11.62.10</t>
  </si>
  <si>
    <t>11.62.11</t>
  </si>
  <si>
    <t>11.62.12</t>
  </si>
  <si>
    <t>11.62.13</t>
  </si>
  <si>
    <t>11.62.14</t>
  </si>
  <si>
    <t>11.80</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</si>
  <si>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</si>
  <si>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</si>
  <si>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</si>
  <si>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</si>
  <si>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</si>
  <si>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</si>
  <si>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</si>
  <si>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</si>
  <si>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</si>
  <si>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</si>
  <si>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</si>
  <si>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</si>
  <si>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</si>
  <si>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</si>
  <si>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</si>
  <si>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</si>
  <si>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</si>
  <si>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</si>
  <si>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</si>
  <si>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</si>
  <si>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</si>
  <si>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</si>
  <si>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</si>
  <si>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t>
  </si>
  <si>
    <t>11.81.02</t>
  </si>
  <si>
    <t>11.81.03</t>
  </si>
  <si>
    <t>11.81.09</t>
  </si>
  <si>
    <t>PLACA 2X4" COM FURO CENTRAL PARA TOMADA JACK</t>
  </si>
  <si>
    <t>11.82</t>
  </si>
  <si>
    <t>11.82.01</t>
  </si>
  <si>
    <t>11.82.05</t>
  </si>
  <si>
    <t>11.82.06</t>
  </si>
  <si>
    <t>11.82.07</t>
  </si>
  <si>
    <t>CABO OPTICO CF0A 4 FIBRAS</t>
  </si>
  <si>
    <t>11.82.10</t>
  </si>
  <si>
    <t>11.82.15</t>
  </si>
  <si>
    <t>11.82.16</t>
  </si>
  <si>
    <t>11.82.17</t>
  </si>
  <si>
    <t>11.82.18</t>
  </si>
  <si>
    <t>11.82.20</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</si>
  <si>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</si>
  <si>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</si>
  <si>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</si>
  <si>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</si>
  <si>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</si>
  <si>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</si>
  <si>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</si>
  <si>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</si>
  <si>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</si>
  <si>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</si>
  <si>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</si>
  <si>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</si>
  <si>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</si>
  <si>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</si>
  <si>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</si>
  <si>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</si>
  <si>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</si>
  <si>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</si>
  <si>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</si>
  <si>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</si>
  <si>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11.83</t>
  </si>
  <si>
    <t>11.83.01</t>
  </si>
  <si>
    <t>HASTE DE ATERRAMENTO DE AÇO COBREADO 15MM X 2400MM</t>
  </si>
  <si>
    <t>11.83.02</t>
  </si>
  <si>
    <t>11.83.11</t>
  </si>
  <si>
    <t>11.83.13</t>
  </si>
  <si>
    <t>11.83.14</t>
  </si>
  <si>
    <t>HASTE ATERRAMENTO 17MM X 2400 MM</t>
  </si>
  <si>
    <t>11.84</t>
  </si>
  <si>
    <t>11.84.01</t>
  </si>
  <si>
    <t>11.84.02</t>
  </si>
  <si>
    <t>11.84.03</t>
  </si>
  <si>
    <t>11.85</t>
  </si>
  <si>
    <t>11.85.01</t>
  </si>
  <si>
    <t>11.85.02</t>
  </si>
  <si>
    <t>11.85.03</t>
  </si>
  <si>
    <t>11.85.04</t>
  </si>
  <si>
    <t>11.85.05</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</si>
  <si>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</si>
  <si>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</si>
  <si>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</si>
  <si>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</si>
  <si>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</si>
  <si>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</si>
  <si>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</si>
  <si>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</si>
  <si>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</si>
  <si>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</si>
  <si>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</si>
  <si>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</si>
  <si>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</si>
  <si>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</si>
  <si>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</si>
  <si>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</si>
  <si>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</si>
  <si>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11.92.02</t>
  </si>
  <si>
    <t>11.92.03</t>
  </si>
  <si>
    <t>11.92.04</t>
  </si>
  <si>
    <t>11.92.06</t>
  </si>
  <si>
    <t>11.92.07</t>
  </si>
  <si>
    <t>11.92.08</t>
  </si>
  <si>
    <t>11.92.09</t>
  </si>
  <si>
    <t>11.92.11</t>
  </si>
  <si>
    <t>11.92.12</t>
  </si>
  <si>
    <t>GRAMPO TIPO X ESTAMPADO COBRE 35 MM2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</si>
  <si>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</si>
  <si>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</si>
  <si>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</si>
  <si>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</si>
  <si>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</si>
  <si>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</si>
  <si>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</si>
  <si>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</si>
  <si>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</si>
  <si>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</si>
  <si>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</si>
  <si>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</si>
  <si>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</si>
  <si>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</si>
  <si>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</si>
  <si>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</si>
  <si>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</si>
  <si>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</si>
  <si>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</si>
  <si>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</si>
  <si>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</si>
  <si>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</si>
  <si>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</si>
  <si>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</si>
  <si>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</si>
  <si>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</si>
  <si>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</si>
  <si>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</si>
  <si>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11.92.46</t>
  </si>
  <si>
    <t>11.92.48</t>
  </si>
  <si>
    <t>11.92.49</t>
  </si>
  <si>
    <t>11.93</t>
  </si>
  <si>
    <t>11.93.02</t>
  </si>
  <si>
    <t>SUPRESSOR DE SURTO VCL 275V 45KA CLAMPER/EQUIVALENTE</t>
  </si>
  <si>
    <t>MARCENARIA</t>
  </si>
  <si>
    <t>12.50</t>
  </si>
  <si>
    <t>FECHADURA, TARJETA E DOBRADIÇA</t>
  </si>
  <si>
    <t>SERRALHERIA</t>
  </si>
  <si>
    <t>13.31</t>
  </si>
  <si>
    <t>PORTAO EM TELA</t>
  </si>
  <si>
    <t>13.38</t>
  </si>
  <si>
    <t>GRADES</t>
  </si>
  <si>
    <t>13.40</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</si>
  <si>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</si>
  <si>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</si>
  <si>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</si>
  <si>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</si>
  <si>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</si>
  <si>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</si>
  <si>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</si>
  <si>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</si>
  <si>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</si>
  <si>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</si>
  <si>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</si>
  <si>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</si>
  <si>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</si>
  <si>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13.40.82</t>
  </si>
  <si>
    <t>13.40.83</t>
  </si>
  <si>
    <t>13.40.84</t>
  </si>
  <si>
    <t>13.40.85</t>
  </si>
  <si>
    <t>13.55</t>
  </si>
  <si>
    <t>13.55.01</t>
  </si>
  <si>
    <t>13.55.02</t>
  </si>
  <si>
    <t>13.55.21</t>
  </si>
  <si>
    <t>13.55.30</t>
  </si>
  <si>
    <t>BATE-RODAS EM TUBO GALVANIZADO PINTADO D=3"</t>
  </si>
  <si>
    <t>14.05</t>
  </si>
  <si>
    <t>14.07</t>
  </si>
  <si>
    <t>REVESTIMENTO INTERNO EM GESSO</t>
  </si>
  <si>
    <t>14.17</t>
  </si>
  <si>
    <t>14.21</t>
  </si>
  <si>
    <t>REVESTIMENTO COM PEDRA</t>
  </si>
  <si>
    <t>14.21.05</t>
  </si>
  <si>
    <t>ARDOSIA 40 X 40 CM</t>
  </si>
  <si>
    <t>14.21.10</t>
  </si>
  <si>
    <t>MARMORE BRANCO NACIONAL, E= 2 CM</t>
  </si>
  <si>
    <t>14.21.11</t>
  </si>
  <si>
    <t>GRANITO CINZA CORUMBA E=2CM</t>
  </si>
  <si>
    <t>14.35</t>
  </si>
  <si>
    <t>14.35.02</t>
  </si>
  <si>
    <t>15.02</t>
  </si>
  <si>
    <t>15.02.05</t>
  </si>
  <si>
    <t>15.02.07</t>
  </si>
  <si>
    <t>15.02.09</t>
  </si>
  <si>
    <t>15.02.15</t>
  </si>
  <si>
    <t>15.02.17</t>
  </si>
  <si>
    <t>15.02.19</t>
  </si>
  <si>
    <t>15.04</t>
  </si>
  <si>
    <t>15.04.05</t>
  </si>
  <si>
    <t>15.04.06</t>
  </si>
  <si>
    <t>15.04.07</t>
  </si>
  <si>
    <t>15.05</t>
  </si>
  <si>
    <t>15.05.06</t>
  </si>
  <si>
    <t>15.05.07</t>
  </si>
  <si>
    <t>15.05.16</t>
  </si>
  <si>
    <t>15.05.17</t>
  </si>
  <si>
    <t>15.05.26</t>
  </si>
  <si>
    <t>15.05.27</t>
  </si>
  <si>
    <t>15.06</t>
  </si>
  <si>
    <t>PISO CIMENTADO NATADO COM ARGAMASSA 1:3, SEM JUNTA</t>
  </si>
  <si>
    <t>15.06.05</t>
  </si>
  <si>
    <t>15.06.06</t>
  </si>
  <si>
    <t>15.06.07</t>
  </si>
  <si>
    <t>15.07</t>
  </si>
  <si>
    <t>15.07.06</t>
  </si>
  <si>
    <t>15.07.07</t>
  </si>
  <si>
    <t>15.07.16</t>
  </si>
  <si>
    <t>15.07.17</t>
  </si>
  <si>
    <t>15.07.26</t>
  </si>
  <si>
    <t>15.07.27</t>
  </si>
  <si>
    <t>15.08</t>
  </si>
  <si>
    <t>15.08.01</t>
  </si>
  <si>
    <t>15.08.02</t>
  </si>
  <si>
    <t>15.15</t>
  </si>
  <si>
    <t>15.15.05</t>
  </si>
  <si>
    <t>15.17</t>
  </si>
  <si>
    <t>15.20</t>
  </si>
  <si>
    <t>PISO DE PEDRA EM PLACAS</t>
  </si>
  <si>
    <t>15.20.05</t>
  </si>
  <si>
    <t>15.20.07</t>
  </si>
  <si>
    <t>15.20.09</t>
  </si>
  <si>
    <t>15.22</t>
  </si>
  <si>
    <t>15.22.05</t>
  </si>
  <si>
    <t>15.22.10</t>
  </si>
  <si>
    <t>15.22.11</t>
  </si>
  <si>
    <t>15.25</t>
  </si>
  <si>
    <t>15.25.05</t>
  </si>
  <si>
    <t>15.25.25</t>
  </si>
  <si>
    <t>15.25.26</t>
  </si>
  <si>
    <t>15.33</t>
  </si>
  <si>
    <t>PISO DE TIJOLO</t>
  </si>
  <si>
    <t>15.33.05</t>
  </si>
  <si>
    <t>15.35</t>
  </si>
  <si>
    <t>15.37</t>
  </si>
  <si>
    <t>15.37.05</t>
  </si>
  <si>
    <t>15.37.10</t>
  </si>
  <si>
    <t>15.40</t>
  </si>
  <si>
    <t>15.40.04</t>
  </si>
  <si>
    <t>15.46</t>
  </si>
  <si>
    <t>15.46.02</t>
  </si>
  <si>
    <t>15.46.04</t>
  </si>
  <si>
    <t>15.46.08</t>
  </si>
  <si>
    <t>15.48</t>
  </si>
  <si>
    <t>15.48.02</t>
  </si>
  <si>
    <t>15.48.04</t>
  </si>
  <si>
    <t>15.54</t>
  </si>
  <si>
    <t>SOLEIRA DE PEDRA</t>
  </si>
  <si>
    <t>15.54.02</t>
  </si>
  <si>
    <t>15.54.03</t>
  </si>
  <si>
    <t>15.54.05</t>
  </si>
  <si>
    <t>15.54.07</t>
  </si>
  <si>
    <t>15.58</t>
  </si>
  <si>
    <t>PEITORIL DE PEDRA</t>
  </si>
  <si>
    <t>15.58.02</t>
  </si>
  <si>
    <t>15.58.03</t>
  </si>
  <si>
    <t>15.58.05</t>
  </si>
  <si>
    <t>15.60</t>
  </si>
  <si>
    <t>15.60.20</t>
  </si>
  <si>
    <t>15.60.25</t>
  </si>
  <si>
    <t>15.60.36</t>
  </si>
  <si>
    <t>15.60.40</t>
  </si>
  <si>
    <t>15.60.56</t>
  </si>
  <si>
    <t>15.60.60</t>
  </si>
  <si>
    <t>15.60.61</t>
  </si>
  <si>
    <t>16.02</t>
  </si>
  <si>
    <t>16.20</t>
  </si>
  <si>
    <t>17.44</t>
  </si>
  <si>
    <t>17.44.01</t>
  </si>
  <si>
    <t>17.44.03</t>
  </si>
  <si>
    <t>17.44.05</t>
  </si>
  <si>
    <t>SILICONE SOBRE CONCRETO</t>
  </si>
  <si>
    <t>17.44.07</t>
  </si>
  <si>
    <t>18.02</t>
  </si>
  <si>
    <t>EQUIPAMENTOS ESPORTIVOS</t>
  </si>
  <si>
    <t>18.02.05</t>
  </si>
  <si>
    <t>18.02.08</t>
  </si>
  <si>
    <t>18.02.13</t>
  </si>
  <si>
    <t>18.02.17</t>
  </si>
  <si>
    <t>18.02.23</t>
  </si>
  <si>
    <t>18.05</t>
  </si>
  <si>
    <t>PLACAS</t>
  </si>
  <si>
    <t>18.05.03</t>
  </si>
  <si>
    <t>18.05.05</t>
  </si>
  <si>
    <t>18.05.17</t>
  </si>
  <si>
    <t>18.05.21</t>
  </si>
  <si>
    <t>18.05.22</t>
  </si>
  <si>
    <t>18.05.23</t>
  </si>
  <si>
    <t>18.05.24</t>
  </si>
  <si>
    <t>18.05.25</t>
  </si>
  <si>
    <t>18.05.26</t>
  </si>
  <si>
    <t>18.05.27</t>
  </si>
  <si>
    <t>18.05.28</t>
  </si>
  <si>
    <t>18.05.29</t>
  </si>
  <si>
    <t>18.06</t>
  </si>
  <si>
    <t>SINALIZAÇÃO TÁTIL E PLACAS EM BRAILLE</t>
  </si>
  <si>
    <t>18.06.01</t>
  </si>
  <si>
    <t>18.06.02</t>
  </si>
  <si>
    <t>18.06.04</t>
  </si>
  <si>
    <t>18.06.05</t>
  </si>
  <si>
    <t>18.06.06</t>
  </si>
  <si>
    <t>18.06.07</t>
  </si>
  <si>
    <t>18.06.20</t>
  </si>
  <si>
    <t>18.06.21</t>
  </si>
  <si>
    <t>18.06.22</t>
  </si>
  <si>
    <t>18.06.30</t>
  </si>
  <si>
    <t>18.06.31</t>
  </si>
  <si>
    <t>18.08</t>
  </si>
  <si>
    <t>BANCADA</t>
  </si>
  <si>
    <t>18.08.05</t>
  </si>
  <si>
    <t>18.08.08</t>
  </si>
  <si>
    <t>18.08.27</t>
  </si>
  <si>
    <t>18.08.31</t>
  </si>
  <si>
    <t>18.08.33</t>
  </si>
  <si>
    <t>18.08.39</t>
  </si>
  <si>
    <t>18.08.41</t>
  </si>
  <si>
    <t>18.08.86</t>
  </si>
  <si>
    <t>18.08.92</t>
  </si>
  <si>
    <t>18.08.97</t>
  </si>
  <si>
    <t>18.09</t>
  </si>
  <si>
    <t>PRATELEIRA</t>
  </si>
  <si>
    <t>18.09.09</t>
  </si>
  <si>
    <t>18.09.10</t>
  </si>
  <si>
    <t>18.09.12</t>
  </si>
  <si>
    <t>18.09.13</t>
  </si>
  <si>
    <t>18.09.16</t>
  </si>
  <si>
    <t>18.10</t>
  </si>
  <si>
    <t>BANCOS E MESAS</t>
  </si>
  <si>
    <t>18.10.02</t>
  </si>
  <si>
    <t>18.10.03</t>
  </si>
  <si>
    <t>18.41</t>
  </si>
  <si>
    <t>18.41.01</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</si>
  <si>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</si>
  <si>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</si>
  <si>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</si>
  <si>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</si>
  <si>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</si>
  <si>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</si>
  <si>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</si>
  <si>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</si>
  <si>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</si>
  <si>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</si>
  <si>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</si>
  <si>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</si>
  <si>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19.03</t>
  </si>
  <si>
    <t>19.03.01</t>
  </si>
  <si>
    <t>19.03.04</t>
  </si>
  <si>
    <t>19.03.08</t>
  </si>
  <si>
    <t>19.03.10</t>
  </si>
  <si>
    <t>19.03.11</t>
  </si>
  <si>
    <t>19.04</t>
  </si>
  <si>
    <t>19.04.01</t>
  </si>
  <si>
    <t>19.04.02</t>
  </si>
  <si>
    <t>19.04.03</t>
  </si>
  <si>
    <t>19.04.05</t>
  </si>
  <si>
    <t>19.04.07</t>
  </si>
  <si>
    <t>DN= 1000 MM</t>
  </si>
  <si>
    <t>19.04.09</t>
  </si>
  <si>
    <t>19.04.11</t>
  </si>
  <si>
    <t>DN= 1500 MM</t>
  </si>
  <si>
    <t>19.05</t>
  </si>
  <si>
    <t>19.05.01</t>
  </si>
  <si>
    <t>19.05.02</t>
  </si>
  <si>
    <t>19.05.03</t>
  </si>
  <si>
    <t>19.05.05</t>
  </si>
  <si>
    <t>19.05.07</t>
  </si>
  <si>
    <t>19.05.09</t>
  </si>
  <si>
    <t>19.05.11</t>
  </si>
  <si>
    <t>19.06</t>
  </si>
  <si>
    <t>19.06.03</t>
  </si>
  <si>
    <t>19.06.05</t>
  </si>
  <si>
    <t>19.06.07</t>
  </si>
  <si>
    <t>19.06.09</t>
  </si>
  <si>
    <t>19.06.11</t>
  </si>
  <si>
    <t>19.07</t>
  </si>
  <si>
    <t>CONCRETO PARA BERÇO DE REDE TUBULAR</t>
  </si>
  <si>
    <t>19.08</t>
  </si>
  <si>
    <t>19.10</t>
  </si>
  <si>
    <t>ALA DE REDE TUBULAR</t>
  </si>
  <si>
    <t>19.10.02</t>
  </si>
  <si>
    <t>19.10.03</t>
  </si>
  <si>
    <t>19.10.04</t>
  </si>
  <si>
    <t>19.10.05</t>
  </si>
  <si>
    <t>19.10.06</t>
  </si>
  <si>
    <t>19.10.07</t>
  </si>
  <si>
    <t>19.10.08</t>
  </si>
  <si>
    <t>19.10.09</t>
  </si>
  <si>
    <t>19.10.10</t>
  </si>
  <si>
    <t>19.10.11</t>
  </si>
  <si>
    <t>19.11</t>
  </si>
  <si>
    <t>CAIXA PARA BOCA LOBO</t>
  </si>
  <si>
    <t>19.12</t>
  </si>
  <si>
    <t>ALTEAMENTO DE CAIXA PARA BOCA DE LOBO</t>
  </si>
  <si>
    <t>19.13</t>
  </si>
  <si>
    <t>CONJUNTO QUADRO E GRELHA PARA BOCA DE LOBO</t>
  </si>
  <si>
    <t>19.13.01</t>
  </si>
  <si>
    <t>19.13.02</t>
  </si>
  <si>
    <t>19.14</t>
  </si>
  <si>
    <t>CANTONEIRA PARA BOCA DE LOBO</t>
  </si>
  <si>
    <t>19.14.01</t>
  </si>
  <si>
    <t>19.14.02</t>
  </si>
  <si>
    <t>19.15</t>
  </si>
  <si>
    <t>19.15.02</t>
  </si>
  <si>
    <t>19.15.03</t>
  </si>
  <si>
    <t>19.15.04</t>
  </si>
  <si>
    <t>19.15.05</t>
  </si>
  <si>
    <t>19.15.06</t>
  </si>
  <si>
    <t>19.15.07</t>
  </si>
  <si>
    <t>19.15.08</t>
  </si>
  <si>
    <t>19.15.09</t>
  </si>
  <si>
    <t>19.15.10</t>
  </si>
  <si>
    <t>19.15.11</t>
  </si>
  <si>
    <t>19.16</t>
  </si>
  <si>
    <t>19.16.02</t>
  </si>
  <si>
    <t>19.16.03</t>
  </si>
  <si>
    <t>19.16.04</t>
  </si>
  <si>
    <t>19.16.05</t>
  </si>
  <si>
    <t>19.16.06</t>
  </si>
  <si>
    <t>19.16.07</t>
  </si>
  <si>
    <t>19.16.08</t>
  </si>
  <si>
    <t>19.16.09</t>
  </si>
  <si>
    <t>19.16.10</t>
  </si>
  <si>
    <t>19.16.11</t>
  </si>
  <si>
    <t>19.17</t>
  </si>
  <si>
    <t>19.17.02</t>
  </si>
  <si>
    <t>19.17.03</t>
  </si>
  <si>
    <t>19.17.04</t>
  </si>
  <si>
    <t>19.17.05</t>
  </si>
  <si>
    <t>19.17.06</t>
  </si>
  <si>
    <t>19.17.07</t>
  </si>
  <si>
    <t>19.17.08</t>
  </si>
  <si>
    <t>19.17.09</t>
  </si>
  <si>
    <t>19.17.10</t>
  </si>
  <si>
    <t>19.17.11</t>
  </si>
  <si>
    <t>19.18</t>
  </si>
  <si>
    <t>19.18.02</t>
  </si>
  <si>
    <t>19.18.03</t>
  </si>
  <si>
    <t>19.18.04</t>
  </si>
  <si>
    <t>19.18.05</t>
  </si>
  <si>
    <t>19.18.06</t>
  </si>
  <si>
    <t>19.18.07</t>
  </si>
  <si>
    <t>19.18.08</t>
  </si>
  <si>
    <t>19.18.09</t>
  </si>
  <si>
    <t>19.18.10</t>
  </si>
  <si>
    <t>19.18.11</t>
  </si>
  <si>
    <t>19.19</t>
  </si>
  <si>
    <t>19.19.02</t>
  </si>
  <si>
    <t>19.19.03</t>
  </si>
  <si>
    <t>19.19.04</t>
  </si>
  <si>
    <t>19.19.05</t>
  </si>
  <si>
    <t>19.19.06</t>
  </si>
  <si>
    <t>19.19.07</t>
  </si>
  <si>
    <t>19.19.08</t>
  </si>
  <si>
    <t>19.19.09</t>
  </si>
  <si>
    <t>19.19.10</t>
  </si>
  <si>
    <t>19.19.11</t>
  </si>
  <si>
    <t>19.20</t>
  </si>
  <si>
    <t>19.20.02</t>
  </si>
  <si>
    <t>19.20.03</t>
  </si>
  <si>
    <t>19.20.04</t>
  </si>
  <si>
    <t>19.20.05</t>
  </si>
  <si>
    <t>19.20.06</t>
  </si>
  <si>
    <t>19.20.07</t>
  </si>
  <si>
    <t>19.20.08</t>
  </si>
  <si>
    <t>19.20.09</t>
  </si>
  <si>
    <t>19.20.10</t>
  </si>
  <si>
    <t>19.20.11</t>
  </si>
  <si>
    <t>19.21</t>
  </si>
  <si>
    <t>19.21.01</t>
  </si>
  <si>
    <t>19.21.02</t>
  </si>
  <si>
    <t>19.22</t>
  </si>
  <si>
    <t>19.22.02</t>
  </si>
  <si>
    <t>19.22.03</t>
  </si>
  <si>
    <t>19.22.04</t>
  </si>
  <si>
    <t>19.23</t>
  </si>
  <si>
    <t>19.23.02</t>
  </si>
  <si>
    <t>19.23.03</t>
  </si>
  <si>
    <t>19.23.04</t>
  </si>
  <si>
    <t>19.23.05</t>
  </si>
  <si>
    <t>19.23.06</t>
  </si>
  <si>
    <t>19.23.07</t>
  </si>
  <si>
    <t>19.23.08</t>
  </si>
  <si>
    <t>19.23.09</t>
  </si>
  <si>
    <t>19.23.10</t>
  </si>
  <si>
    <t>19.23.11</t>
  </si>
  <si>
    <t>19.24</t>
  </si>
  <si>
    <t>19.24.02</t>
  </si>
  <si>
    <t>19.24.03</t>
  </si>
  <si>
    <t>19.24.04</t>
  </si>
  <si>
    <t>19.24.05</t>
  </si>
  <si>
    <t>19.24.06</t>
  </si>
  <si>
    <t>19.24.07</t>
  </si>
  <si>
    <t>19.24.08</t>
  </si>
  <si>
    <t>19.24.09</t>
  </si>
  <si>
    <t>19.24.10</t>
  </si>
  <si>
    <t>19.24.11</t>
  </si>
  <si>
    <t>19.25</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</si>
  <si>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</si>
  <si>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</si>
  <si>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</si>
  <si>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</si>
  <si>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</si>
  <si>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</si>
  <si>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</si>
  <si>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19.27.01</t>
  </si>
  <si>
    <t>19.27.02</t>
  </si>
  <si>
    <t>19.30</t>
  </si>
  <si>
    <t>19.30.04</t>
  </si>
  <si>
    <t>19.30.05</t>
  </si>
  <si>
    <t>19.30.06</t>
  </si>
  <si>
    <t>19.31</t>
  </si>
  <si>
    <t>19.31.01</t>
  </si>
  <si>
    <t>19.31.02</t>
  </si>
  <si>
    <t>19.31.03</t>
  </si>
  <si>
    <t>19.31.04</t>
  </si>
  <si>
    <t>19.31.05</t>
  </si>
  <si>
    <t>19.31.07</t>
  </si>
  <si>
    <t>19.31.08</t>
  </si>
  <si>
    <t>19.31.09</t>
  </si>
  <si>
    <t>19.31.10</t>
  </si>
  <si>
    <t>19.31.15</t>
  </si>
  <si>
    <t>19.32</t>
  </si>
  <si>
    <t>19.32.01</t>
  </si>
  <si>
    <t>19.32.02</t>
  </si>
  <si>
    <t>19.33</t>
  </si>
  <si>
    <t>19.33.01</t>
  </si>
  <si>
    <t>19.33.02</t>
  </si>
  <si>
    <t>19.51</t>
  </si>
  <si>
    <t>ESTRUTURA DE ESCORAMENTO</t>
  </si>
  <si>
    <t>19.51.01</t>
  </si>
  <si>
    <t>ESTRUTURA DE ESCORAMENTO TIPO PONTALETEAMENTO</t>
  </si>
  <si>
    <t>19.52</t>
  </si>
  <si>
    <t>19.52.03</t>
  </si>
  <si>
    <t>19.52.05</t>
  </si>
  <si>
    <t>19.52.07</t>
  </si>
  <si>
    <t>19.52.09</t>
  </si>
  <si>
    <t>19.53</t>
  </si>
  <si>
    <t>LASTRO DE PEDRA</t>
  </si>
  <si>
    <t>19.53.01</t>
  </si>
  <si>
    <t>LASTRO DE PEDRA BRITADA</t>
  </si>
  <si>
    <t>19.59</t>
  </si>
  <si>
    <t>19.59.01</t>
  </si>
  <si>
    <t>19.59.02</t>
  </si>
  <si>
    <t>19.59.03</t>
  </si>
  <si>
    <t>19.60</t>
  </si>
  <si>
    <t>19.60.01</t>
  </si>
  <si>
    <t>19.60.02</t>
  </si>
  <si>
    <t>19.60.03</t>
  </si>
  <si>
    <t>19.70</t>
  </si>
  <si>
    <t>19.70.03</t>
  </si>
  <si>
    <t>19.70.04</t>
  </si>
  <si>
    <t>19.70.05</t>
  </si>
  <si>
    <t>19.70.06</t>
  </si>
  <si>
    <t>19.70.07</t>
  </si>
  <si>
    <t>19.70.09</t>
  </si>
  <si>
    <t>20.01</t>
  </si>
  <si>
    <t>20.01.01</t>
  </si>
  <si>
    <t>20.01.02</t>
  </si>
  <si>
    <t>20.03</t>
  </si>
  <si>
    <t>20.03.01</t>
  </si>
  <si>
    <t>20.04</t>
  </si>
  <si>
    <t>20.04.03</t>
  </si>
  <si>
    <t>20.06</t>
  </si>
  <si>
    <t>20.10</t>
  </si>
  <si>
    <t>20.10.02</t>
  </si>
  <si>
    <t>20.10.03</t>
  </si>
  <si>
    <t>20.12</t>
  </si>
  <si>
    <t>20.12.01</t>
  </si>
  <si>
    <t>20.17</t>
  </si>
  <si>
    <t>20.17.01</t>
  </si>
  <si>
    <t>20.18</t>
  </si>
  <si>
    <t>20.18.01</t>
  </si>
  <si>
    <t>20.19</t>
  </si>
  <si>
    <t>PAVIMENTO INTERTRAVADO EM BLOCO DE CONCRETO</t>
  </si>
  <si>
    <t>20.20</t>
  </si>
  <si>
    <t>FRESAGEM</t>
  </si>
  <si>
    <t>20.20.01</t>
  </si>
  <si>
    <t>FRESAGEM ATE 5,0 CM</t>
  </si>
  <si>
    <t>20.20.02</t>
  </si>
  <si>
    <t>FRESAGEM DE 5 A 10 CM</t>
  </si>
  <si>
    <t>MANEJO DE VEGETAÇÃO</t>
  </si>
  <si>
    <t>MEIO FIO EM CONCRETO PRE-MOLDADO FCK&gt;=20MPA, PADRÃO SUDECAP TIPO A, 30 X 14,2/12 (H X L1/L2), COMPRIMENTO 80 CM</t>
  </si>
  <si>
    <t>MEIO FIO EM CONCRETO PRE-MOLDADO FCK&gt;=20MPA, PADRÃO SUDECAP TIPO B, 40 X 15/12 (H X L1/L2), COMPRIMENTO 80CM</t>
  </si>
  <si>
    <t>21.30</t>
  </si>
  <si>
    <t>21.30.06</t>
  </si>
  <si>
    <t>21.30.07</t>
  </si>
  <si>
    <t>21.30.08</t>
  </si>
  <si>
    <t>21.31</t>
  </si>
  <si>
    <t>21.31.02</t>
  </si>
  <si>
    <t>21.31.08</t>
  </si>
  <si>
    <t>21.32</t>
  </si>
  <si>
    <t>21.32.01</t>
  </si>
  <si>
    <t>TERRA VEGETAL</t>
  </si>
  <si>
    <t>21.32.02</t>
  </si>
  <si>
    <t>21.32.03</t>
  </si>
  <si>
    <t>ADUBO MINERAL 10-10-10</t>
  </si>
  <si>
    <t>21.32.04</t>
  </si>
  <si>
    <t>ADUBO MINERAL 4-14-8</t>
  </si>
  <si>
    <t>21.32.05</t>
  </si>
  <si>
    <t>21.33</t>
  </si>
  <si>
    <t>FORNECIMENTO DE MUDAS</t>
  </si>
  <si>
    <t>21.33.01</t>
  </si>
  <si>
    <t>21.33.02</t>
  </si>
  <si>
    <t>21.33.03</t>
  </si>
  <si>
    <t>21.33.04</t>
  </si>
  <si>
    <t>21.33.05</t>
  </si>
  <si>
    <t>21.33.40</t>
  </si>
  <si>
    <t>21.33.41</t>
  </si>
  <si>
    <t>21.33.42</t>
  </si>
  <si>
    <t>21.33.50</t>
  </si>
  <si>
    <t>ARBUSTO - BELA EMILIA - PLUMBAGO CAPENSIS</t>
  </si>
  <si>
    <t>21.33.51</t>
  </si>
  <si>
    <t>ARBUSTO - CAMARA - LANTANA CAMARA</t>
  </si>
  <si>
    <t>21.33.70</t>
  </si>
  <si>
    <t>PALMEIRA - LICURI</t>
  </si>
  <si>
    <t>21.34</t>
  </si>
  <si>
    <t>21.34.05</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</si>
  <si>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</si>
  <si>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</si>
  <si>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</si>
  <si>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</si>
  <si>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</si>
  <si>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</si>
  <si>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</si>
  <si>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</si>
  <si>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</si>
  <si>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</si>
  <si>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</si>
  <si>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</si>
  <si>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</si>
  <si>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</si>
  <si>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40.08.23</t>
  </si>
  <si>
    <t>40.08.25</t>
  </si>
  <si>
    <t>40.08.30</t>
  </si>
  <si>
    <t>40.08.40</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</si>
  <si>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</si>
  <si>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</si>
  <si>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</si>
  <si>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</si>
  <si>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</si>
  <si>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</si>
  <si>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</si>
  <si>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</si>
  <si>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</si>
  <si>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</si>
  <si>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</si>
  <si>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</si>
  <si>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</si>
  <si>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</si>
  <si>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</si>
  <si>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</si>
  <si>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</si>
  <si>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</si>
  <si>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</si>
  <si>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</si>
  <si>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</si>
  <si>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</si>
  <si>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</si>
  <si>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</si>
  <si>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</si>
  <si>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</si>
  <si>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</si>
  <si>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</si>
  <si>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</si>
  <si>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</si>
  <si>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</si>
  <si>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</si>
  <si>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</si>
  <si>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</si>
  <si>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</si>
  <si>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</si>
  <si>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</si>
  <si>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40.16.12</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</si>
  <si>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</si>
  <si>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</si>
  <si>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</si>
  <si>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</si>
  <si>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</si>
  <si>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</si>
  <si>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</si>
  <si>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</si>
  <si>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</si>
  <si>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</si>
  <si>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</si>
  <si>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</si>
  <si>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</si>
  <si>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</si>
  <si>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</si>
  <si>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</si>
  <si>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</si>
  <si>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</si>
  <si>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</si>
  <si>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</si>
  <si>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</si>
  <si>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</si>
  <si>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</si>
  <si>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</si>
  <si>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</si>
  <si>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</si>
  <si>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</si>
  <si>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</si>
  <si>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</si>
  <si>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</si>
  <si>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</si>
  <si>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</si>
  <si>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</si>
  <si>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</si>
  <si>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</si>
  <si>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</si>
  <si>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</si>
  <si>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</si>
  <si>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</si>
  <si>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</si>
  <si>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</si>
  <si>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</si>
  <si>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</si>
  <si>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</si>
  <si>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</si>
  <si>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</si>
  <si>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</si>
  <si>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</si>
  <si>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</si>
  <si>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</si>
  <si>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</si>
  <si>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</si>
  <si>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</si>
  <si>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</si>
  <si>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</si>
  <si>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</si>
  <si>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</si>
  <si>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</si>
  <si>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</si>
  <si>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</si>
  <si>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</si>
  <si>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</si>
  <si>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</si>
  <si>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</si>
  <si>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</si>
  <si>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</si>
  <si>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</si>
  <si>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</si>
  <si>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</si>
  <si>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</si>
  <si>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</si>
  <si>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</si>
  <si>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</si>
  <si>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</si>
  <si>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</si>
  <si>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</si>
  <si>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</si>
  <si>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</si>
  <si>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</si>
  <si>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</si>
  <si>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</si>
  <si>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</si>
  <si>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</si>
  <si>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</si>
  <si>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</si>
  <si>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</si>
  <si>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</si>
  <si>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</si>
  <si>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</si>
  <si>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</si>
  <si>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</si>
  <si>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</si>
  <si>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</si>
  <si>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</si>
  <si>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</si>
  <si>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</si>
  <si>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</si>
  <si>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</si>
  <si>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</si>
  <si>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</si>
  <si>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</si>
  <si>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</si>
  <si>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</si>
  <si>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</si>
  <si>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</si>
  <si>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</si>
  <si>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</si>
  <si>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</si>
  <si>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</si>
  <si>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</si>
  <si>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</si>
  <si>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</si>
  <si>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</si>
  <si>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</si>
  <si>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</si>
  <si>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</si>
  <si>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</si>
  <si>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</si>
  <si>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</si>
  <si>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</si>
  <si>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</si>
  <si>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</si>
  <si>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</si>
  <si>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</si>
  <si>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</si>
  <si>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</si>
  <si>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</si>
  <si>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</si>
  <si>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</si>
  <si>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</si>
  <si>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</si>
  <si>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</si>
  <si>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</si>
  <si>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</si>
  <si>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</si>
  <si>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</si>
  <si>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</si>
  <si>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</si>
  <si>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</si>
  <si>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</si>
  <si>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</si>
  <si>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</si>
  <si>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</si>
  <si>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</si>
  <si>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</si>
  <si>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</si>
  <si>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</si>
  <si>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</si>
  <si>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</si>
  <si>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</si>
  <si>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</si>
  <si>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</si>
  <si>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</si>
  <si>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</si>
  <si>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</si>
  <si>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</si>
  <si>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</si>
  <si>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</si>
  <si>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</si>
  <si>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</si>
  <si>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</si>
  <si>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</si>
  <si>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</si>
  <si>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</si>
  <si>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</si>
  <si>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</si>
  <si>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</si>
  <si>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</si>
  <si>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</si>
  <si>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</si>
  <si>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</si>
  <si>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</si>
  <si>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</si>
  <si>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</si>
  <si>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</si>
  <si>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</si>
  <si>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</si>
  <si>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</si>
  <si>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</si>
  <si>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</si>
  <si>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</si>
  <si>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</si>
  <si>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</si>
  <si>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</si>
  <si>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</si>
  <si>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</si>
  <si>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</si>
  <si>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</si>
  <si>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</si>
  <si>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</si>
  <si>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</si>
  <si>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INSTALACOES DA OBRA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</si>
  <si>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</si>
  <si>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</si>
  <si>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</si>
  <si>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</si>
  <si>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</si>
  <si>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</si>
  <si>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</si>
  <si>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</si>
  <si>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</si>
  <si>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</si>
  <si>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</si>
  <si>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</si>
  <si>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</si>
  <si>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</si>
  <si>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</si>
  <si>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</si>
  <si>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</si>
  <si>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</si>
  <si>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</si>
  <si>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</si>
  <si>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</si>
  <si>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</si>
  <si>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</si>
  <si>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</si>
  <si>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</si>
  <si>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</si>
  <si>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</si>
  <si>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</si>
  <si>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</si>
  <si>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</si>
  <si>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</si>
  <si>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</si>
  <si>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</si>
  <si>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</si>
  <si>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</si>
  <si>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</si>
  <si>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</si>
  <si>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</si>
  <si>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</si>
  <si>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</si>
  <si>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</si>
  <si>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</si>
  <si>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</si>
  <si>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</si>
  <si>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</si>
  <si>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</si>
  <si>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</si>
  <si>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</si>
  <si>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</si>
  <si>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</si>
  <si>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</si>
  <si>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</si>
  <si>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</si>
  <si>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</si>
  <si>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</si>
  <si>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</si>
  <si>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</si>
  <si>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</si>
  <si>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</si>
  <si>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</si>
  <si>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</si>
  <si>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</si>
  <si>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</si>
  <si>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</si>
  <si>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</si>
  <si>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</si>
  <si>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</si>
  <si>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</si>
  <si>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</si>
  <si>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</si>
  <si>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</si>
  <si>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</si>
  <si>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</si>
  <si>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</si>
  <si>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45.02.03</t>
  </si>
  <si>
    <t>OLEO DIESEL</t>
  </si>
  <si>
    <t>PORTA EM COMPENSADO RESINADO 10MM 80X210CM</t>
  </si>
  <si>
    <t>JANELA DE CORRER DE FERRO 1x1/8", AREA &gt; 1,0 M2</t>
  </si>
  <si>
    <t>CUSTO HORARIO DE EQUIPAMENTO</t>
  </si>
  <si>
    <t>50.01</t>
  </si>
  <si>
    <t>ACABADORA DE ASFALTO, LAMA E VASSOURA MECANICA</t>
  </si>
  <si>
    <t>50.01.09</t>
  </si>
  <si>
    <t>50.01.70</t>
  </si>
  <si>
    <t>50.01.71</t>
  </si>
  <si>
    <t>50.01.72</t>
  </si>
  <si>
    <t>50.05</t>
  </si>
  <si>
    <t>BETONEIRA</t>
  </si>
  <si>
    <t>50.05.10</t>
  </si>
  <si>
    <t>CHP/BETONEIRA 400 L, SEM CARREGADOR</t>
  </si>
  <si>
    <t>50.05.11</t>
  </si>
  <si>
    <t>CHI/BETONEIRA 400 L, SEM CARREGADOR</t>
  </si>
  <si>
    <t>50.06</t>
  </si>
  <si>
    <t>BOMBA D'AGUA E LAMA</t>
  </si>
  <si>
    <t>50.06.02</t>
  </si>
  <si>
    <t>50.06.03</t>
  </si>
  <si>
    <t>50.06.04</t>
  </si>
  <si>
    <t>50.06.05</t>
  </si>
  <si>
    <t>50.10</t>
  </si>
  <si>
    <t>CAMINHAO, CARROCERIA E CAVALO MECANICO</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</si>
  <si>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</si>
  <si>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</si>
  <si>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</si>
  <si>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</si>
  <si>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</si>
  <si>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</si>
  <si>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</si>
  <si>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</si>
  <si>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</si>
  <si>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</si>
  <si>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</si>
  <si>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</si>
  <si>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</si>
  <si>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</si>
  <si>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</si>
  <si>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</si>
  <si>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</si>
  <si>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</si>
  <si>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</si>
  <si>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</si>
  <si>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</si>
  <si>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</si>
  <si>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</si>
  <si>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</si>
  <si>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</si>
  <si>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</si>
  <si>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</si>
  <si>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</si>
  <si>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</si>
  <si>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</si>
  <si>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</si>
  <si>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</si>
  <si>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</si>
  <si>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</si>
  <si>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</si>
  <si>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</si>
  <si>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</si>
  <si>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</si>
  <si>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</si>
  <si>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</si>
  <si>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</si>
  <si>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</si>
  <si>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</si>
  <si>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</si>
  <si>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</si>
  <si>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</si>
  <si>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</si>
  <si>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</si>
  <si>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</si>
  <si>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</si>
  <si>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</si>
  <si>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</si>
  <si>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</si>
  <si>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</si>
  <si>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</si>
  <si>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</si>
  <si>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</si>
  <si>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</si>
  <si>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</si>
  <si>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</si>
  <si>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</si>
  <si>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</si>
  <si>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</si>
  <si>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</si>
  <si>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</si>
  <si>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</si>
  <si>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</si>
  <si>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</si>
  <si>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</si>
  <si>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</si>
  <si>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</si>
  <si>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</si>
  <si>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50.16.53</t>
  </si>
  <si>
    <t>50.19</t>
  </si>
  <si>
    <t>EQUIPAMENTO DE PERFURACAO E ROMPEDOR</t>
  </si>
  <si>
    <t>50.19.62</t>
  </si>
  <si>
    <t>50.19.63</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</si>
  <si>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</si>
  <si>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</si>
  <si>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</si>
  <si>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</si>
  <si>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</si>
  <si>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</si>
  <si>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</si>
  <si>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</si>
  <si>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50.20.19</t>
  </si>
  <si>
    <t>50.20.20</t>
  </si>
  <si>
    <t>50.20.21</t>
  </si>
  <si>
    <t>CHI/ESCAVADEIRA HIDRAULICA SOBRE ESTEIRAS, CACAMBA 1,3M3, PESO OPERACIONAL 22T, POTÊNCIA BRUTA 156HP, OU EQUIVALENTE</t>
  </si>
  <si>
    <t>50.21</t>
  </si>
  <si>
    <t>ROCADEIRA</t>
  </si>
  <si>
    <t>50.21.01</t>
  </si>
  <si>
    <t>50.21.02</t>
  </si>
  <si>
    <t>50.25</t>
  </si>
  <si>
    <t>GRADE DE DISCO</t>
  </si>
  <si>
    <t>50.25.08</t>
  </si>
  <si>
    <t>50.25.09</t>
  </si>
  <si>
    <t>CHI/GRADE DE DISCOS MECANICA 20X24" COM 20 DISCOS 24" X 6MM  COM PNEUS PARA TRANSPORTE</t>
  </si>
  <si>
    <t>50.27</t>
  </si>
  <si>
    <t>GUINDASTE</t>
  </si>
  <si>
    <t>50.27.16</t>
  </si>
  <si>
    <t>50.27.17</t>
  </si>
  <si>
    <t>50.31</t>
  </si>
  <si>
    <t>MAQUINA E APARELHO DE SOLDA</t>
  </si>
  <si>
    <t>50.31.10</t>
  </si>
  <si>
    <t>50.31.11</t>
  </si>
  <si>
    <t>50.32</t>
  </si>
  <si>
    <t>MOTONIVELADORA</t>
  </si>
  <si>
    <t>50.32.08</t>
  </si>
  <si>
    <t>50.32.09</t>
  </si>
  <si>
    <t>50.36</t>
  </si>
  <si>
    <t>TRATOR</t>
  </si>
  <si>
    <t>50.36.08</t>
  </si>
  <si>
    <t>50.36.09</t>
  </si>
  <si>
    <t>50.36.10</t>
  </si>
  <si>
    <t>50.36.11</t>
  </si>
  <si>
    <t>50.36.66</t>
  </si>
  <si>
    <t>50.36.67</t>
  </si>
  <si>
    <t>50.39</t>
  </si>
  <si>
    <t>VIBRADOR</t>
  </si>
  <si>
    <t>50.39.10</t>
  </si>
  <si>
    <t>50.39.11</t>
  </si>
  <si>
    <t>50.41</t>
  </si>
  <si>
    <t>EQUIPAMENTOS DE APOIO</t>
  </si>
  <si>
    <t>50.41.01</t>
  </si>
  <si>
    <t>50.41.02</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</si>
  <si>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</si>
  <si>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</si>
  <si>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</si>
  <si>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</si>
  <si>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</si>
  <si>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</si>
  <si>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</si>
  <si>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50.42.02</t>
  </si>
  <si>
    <t>COTAÇÃO</t>
  </si>
  <si>
    <t>M0003</t>
  </si>
  <si>
    <t>M0004</t>
  </si>
  <si>
    <t>M0005</t>
  </si>
  <si>
    <t>M0006</t>
  </si>
  <si>
    <t>M0007</t>
  </si>
  <si>
    <t>M0008</t>
  </si>
  <si>
    <t>l</t>
  </si>
  <si>
    <t>M0009</t>
  </si>
  <si>
    <t>M0010</t>
  </si>
  <si>
    <t>M0011</t>
  </si>
  <si>
    <t>M0012</t>
  </si>
  <si>
    <t>M0013</t>
  </si>
  <si>
    <t>M0014</t>
  </si>
  <si>
    <t>M0015</t>
  </si>
  <si>
    <t>M0016</t>
  </si>
  <si>
    <t>M0017</t>
  </si>
  <si>
    <t>M0018</t>
  </si>
  <si>
    <t>M0019</t>
  </si>
  <si>
    <t>M0020</t>
  </si>
  <si>
    <t>M0021</t>
  </si>
  <si>
    <t>M0025</t>
  </si>
  <si>
    <t>M0026</t>
  </si>
  <si>
    <t>M0028</t>
  </si>
  <si>
    <t>M0029</t>
  </si>
  <si>
    <t>M0030</t>
  </si>
  <si>
    <t>M0032</t>
  </si>
  <si>
    <t>M0035</t>
  </si>
  <si>
    <t>M0039</t>
  </si>
  <si>
    <t>M0041</t>
  </si>
  <si>
    <t>M0042</t>
  </si>
  <si>
    <t>M0043</t>
  </si>
  <si>
    <t>M0044</t>
  </si>
  <si>
    <t>M0045</t>
  </si>
  <si>
    <t>M0046</t>
  </si>
  <si>
    <t>M0047</t>
  </si>
  <si>
    <t>M0048</t>
  </si>
  <si>
    <t>M0049</t>
  </si>
  <si>
    <t>M0050</t>
  </si>
  <si>
    <t>M0051</t>
  </si>
  <si>
    <t>M0052</t>
  </si>
  <si>
    <t>M0053</t>
  </si>
  <si>
    <t>M0054</t>
  </si>
  <si>
    <t>M0055</t>
  </si>
  <si>
    <t>M0056</t>
  </si>
  <si>
    <t>M0057</t>
  </si>
  <si>
    <t>M0058</t>
  </si>
  <si>
    <t>M0059</t>
  </si>
  <si>
    <t>M0066</t>
  </si>
  <si>
    <t>M0067</t>
  </si>
  <si>
    <t>M0068</t>
  </si>
  <si>
    <t>M0069</t>
  </si>
  <si>
    <t>M0071</t>
  </si>
  <si>
    <t>M0072</t>
  </si>
  <si>
    <t>M0073</t>
  </si>
  <si>
    <t>M0074</t>
  </si>
  <si>
    <t>M0075</t>
  </si>
  <si>
    <t>M0076</t>
  </si>
  <si>
    <t>M0080</t>
  </si>
  <si>
    <t>M0081</t>
  </si>
  <si>
    <t>M0082</t>
  </si>
  <si>
    <t>M0083</t>
  </si>
  <si>
    <t>M0084</t>
  </si>
  <si>
    <t>M0085</t>
  </si>
  <si>
    <t>M0086</t>
  </si>
  <si>
    <t>M0087</t>
  </si>
  <si>
    <t>M0088</t>
  </si>
  <si>
    <t>M0089</t>
  </si>
  <si>
    <t>M0091</t>
  </si>
  <si>
    <t>M0092</t>
  </si>
  <si>
    <t>M0093</t>
  </si>
  <si>
    <t>M0094</t>
  </si>
  <si>
    <t>M0098</t>
  </si>
  <si>
    <t>M0100</t>
  </si>
  <si>
    <t>M0101</t>
  </si>
  <si>
    <t>M0102</t>
  </si>
  <si>
    <t>M0103</t>
  </si>
  <si>
    <t>M0104</t>
  </si>
  <si>
    <t>M0105</t>
  </si>
  <si>
    <t>M0106</t>
  </si>
  <si>
    <t>M0107</t>
  </si>
  <si>
    <t>M0108</t>
  </si>
  <si>
    <t>M0109</t>
  </si>
  <si>
    <t>M0110</t>
  </si>
  <si>
    <t>M0111</t>
  </si>
  <si>
    <t>M0112</t>
  </si>
  <si>
    <t>M0113</t>
  </si>
  <si>
    <t>M0114</t>
  </si>
  <si>
    <t>M0115</t>
  </si>
  <si>
    <t>M0116</t>
  </si>
  <si>
    <t>M0117</t>
  </si>
  <si>
    <t>M0118</t>
  </si>
  <si>
    <t>M0119</t>
  </si>
  <si>
    <t>M0120</t>
  </si>
  <si>
    <t>M0121</t>
  </si>
  <si>
    <t>M0122</t>
  </si>
  <si>
    <t>M0123</t>
  </si>
  <si>
    <t>M0124</t>
  </si>
  <si>
    <t>M0125</t>
  </si>
  <si>
    <t>M0126</t>
  </si>
  <si>
    <t>M0127</t>
  </si>
  <si>
    <t>M0128</t>
  </si>
  <si>
    <t>M0129</t>
  </si>
  <si>
    <t>M0130</t>
  </si>
  <si>
    <t>M0131</t>
  </si>
  <si>
    <t>M0132</t>
  </si>
  <si>
    <t>M0133</t>
  </si>
  <si>
    <t>M0134</t>
  </si>
  <si>
    <t>M0135</t>
  </si>
  <si>
    <t>M0136</t>
  </si>
  <si>
    <t>M0137</t>
  </si>
  <si>
    <t>M0138</t>
  </si>
  <si>
    <t>M0139</t>
  </si>
  <si>
    <t>M0140</t>
  </si>
  <si>
    <t>M0141</t>
  </si>
  <si>
    <t>M0142</t>
  </si>
  <si>
    <t>M0143</t>
  </si>
  <si>
    <t>M0145</t>
  </si>
  <si>
    <t>M0146</t>
  </si>
  <si>
    <t>M0148</t>
  </si>
  <si>
    <t>M0151</t>
  </si>
  <si>
    <t>M0152</t>
  </si>
  <si>
    <t>M0153</t>
  </si>
  <si>
    <t>M0156</t>
  </si>
  <si>
    <t>M0158</t>
  </si>
  <si>
    <t>M0160</t>
  </si>
  <si>
    <t>M0161</t>
  </si>
  <si>
    <t>M0162</t>
  </si>
  <si>
    <t>M0163</t>
  </si>
  <si>
    <t>M0164</t>
  </si>
  <si>
    <t>M0166</t>
  </si>
  <si>
    <t>M0167</t>
  </si>
  <si>
    <t>M0168</t>
  </si>
  <si>
    <t>M0169</t>
  </si>
  <si>
    <t>M0173</t>
  </si>
  <si>
    <t>M0178</t>
  </si>
  <si>
    <t>M0181</t>
  </si>
  <si>
    <t>M0184</t>
  </si>
  <si>
    <t>M0191</t>
  </si>
  <si>
    <t>M0192</t>
  </si>
  <si>
    <t>M0193</t>
  </si>
  <si>
    <t>M0194</t>
  </si>
  <si>
    <t>M0198</t>
  </si>
  <si>
    <t>M0199</t>
  </si>
  <si>
    <t>M0201</t>
  </si>
  <si>
    <t>M0202</t>
  </si>
  <si>
    <t>M0217</t>
  </si>
  <si>
    <t>M0220</t>
  </si>
  <si>
    <t>M0222</t>
  </si>
  <si>
    <t>M0223</t>
  </si>
  <si>
    <t>M0224</t>
  </si>
  <si>
    <t>M0225</t>
  </si>
  <si>
    <t>M0229</t>
  </si>
  <si>
    <t>M0230</t>
  </si>
  <si>
    <t>M0231</t>
  </si>
  <si>
    <t>M0232</t>
  </si>
  <si>
    <t>M0233</t>
  </si>
  <si>
    <t>M0234</t>
  </si>
  <si>
    <t>M0235</t>
  </si>
  <si>
    <t>M0236</t>
  </si>
  <si>
    <t>M0237</t>
  </si>
  <si>
    <t>kWh</t>
  </si>
  <si>
    <t>M0253</t>
  </si>
  <si>
    <t>M0254</t>
  </si>
  <si>
    <t>M0256</t>
  </si>
  <si>
    <t>M0257</t>
  </si>
  <si>
    <t>M0260</t>
  </si>
  <si>
    <t>M0264</t>
  </si>
  <si>
    <t>M0265</t>
  </si>
  <si>
    <t>M0266</t>
  </si>
  <si>
    <t>M0267</t>
  </si>
  <si>
    <t>M0268</t>
  </si>
  <si>
    <t>M0269</t>
  </si>
  <si>
    <t>M0284</t>
  </si>
  <si>
    <t>M0285</t>
  </si>
  <si>
    <t>M0286</t>
  </si>
  <si>
    <t>M0289</t>
  </si>
  <si>
    <t>M0290</t>
  </si>
  <si>
    <t>M0301</t>
  </si>
  <si>
    <t>M0310</t>
  </si>
  <si>
    <t>M0311</t>
  </si>
  <si>
    <t>M0312</t>
  </si>
  <si>
    <t>M0344</t>
  </si>
  <si>
    <t>M0345</t>
  </si>
  <si>
    <t>M0346</t>
  </si>
  <si>
    <t>M0347</t>
  </si>
  <si>
    <t>M0348</t>
  </si>
  <si>
    <t>M0349</t>
  </si>
  <si>
    <t>M0350</t>
  </si>
  <si>
    <t>M0351</t>
  </si>
  <si>
    <t>M0365</t>
  </si>
  <si>
    <t>M0366</t>
  </si>
  <si>
    <t>M0395</t>
  </si>
  <si>
    <t>M0408</t>
  </si>
  <si>
    <t>M0409</t>
  </si>
  <si>
    <t>M0410</t>
  </si>
  <si>
    <t>M0411</t>
  </si>
  <si>
    <t>M0412</t>
  </si>
  <si>
    <t>M0413</t>
  </si>
  <si>
    <t>M0421</t>
  </si>
  <si>
    <t>M0424</t>
  </si>
  <si>
    <t>M0427</t>
  </si>
  <si>
    <t>M0428</t>
  </si>
  <si>
    <t>M0429</t>
  </si>
  <si>
    <t>M0434</t>
  </si>
  <si>
    <t>M0442</t>
  </si>
  <si>
    <t>M0443</t>
  </si>
  <si>
    <t>M0444</t>
  </si>
  <si>
    <t>M0445</t>
  </si>
  <si>
    <t>M0446</t>
  </si>
  <si>
    <t>M0447</t>
  </si>
  <si>
    <t>M0448</t>
  </si>
  <si>
    <t>M0450</t>
  </si>
  <si>
    <t>M0451</t>
  </si>
  <si>
    <t>M0452</t>
  </si>
  <si>
    <t>M0453</t>
  </si>
  <si>
    <t>M0454</t>
  </si>
  <si>
    <t>M0459</t>
  </si>
  <si>
    <t>M0467</t>
  </si>
  <si>
    <t>M0468</t>
  </si>
  <si>
    <t>M0469</t>
  </si>
  <si>
    <t>M0470</t>
  </si>
  <si>
    <t>M0471</t>
  </si>
  <si>
    <t>M0472</t>
  </si>
  <si>
    <t>M0481</t>
  </si>
  <si>
    <t>M0502</t>
  </si>
  <si>
    <t>M0505</t>
  </si>
  <si>
    <t>M0506</t>
  </si>
  <si>
    <t>M0511</t>
  </si>
  <si>
    <t>M0512</t>
  </si>
  <si>
    <t>M0521</t>
  </si>
  <si>
    <t>M0532</t>
  </si>
  <si>
    <t>M0533</t>
  </si>
  <si>
    <t>M0534</t>
  </si>
  <si>
    <t>M0536</t>
  </si>
  <si>
    <t>M0537</t>
  </si>
  <si>
    <t>M0538</t>
  </si>
  <si>
    <t>M0539</t>
  </si>
  <si>
    <t>M0540</t>
  </si>
  <si>
    <t>M0541</t>
  </si>
  <si>
    <t>M0542</t>
  </si>
  <si>
    <t>M0543</t>
  </si>
  <si>
    <t>M0544</t>
  </si>
  <si>
    <t>M0545</t>
  </si>
  <si>
    <t>M0546</t>
  </si>
  <si>
    <t>M0547</t>
  </si>
  <si>
    <t>M0548</t>
  </si>
  <si>
    <t>M0549</t>
  </si>
  <si>
    <t>M0550</t>
  </si>
  <si>
    <t>M0560</t>
  </si>
  <si>
    <t>M0562</t>
  </si>
  <si>
    <t>M0563</t>
  </si>
  <si>
    <t>M0564</t>
  </si>
  <si>
    <t>M0565</t>
  </si>
  <si>
    <t>M0566</t>
  </si>
  <si>
    <t>M0567</t>
  </si>
  <si>
    <t>M0568</t>
  </si>
  <si>
    <t>M0569</t>
  </si>
  <si>
    <t>M0570</t>
  </si>
  <si>
    <t>M0571</t>
  </si>
  <si>
    <t>M0572</t>
  </si>
  <si>
    <t>M0573</t>
  </si>
  <si>
    <t>M0574</t>
  </si>
  <si>
    <t>M0575</t>
  </si>
  <si>
    <t>M0576</t>
  </si>
  <si>
    <t>M0601</t>
  </si>
  <si>
    <t>M0602</t>
  </si>
  <si>
    <t>M0603</t>
  </si>
  <si>
    <t>M0614</t>
  </si>
  <si>
    <t>M0615</t>
  </si>
  <si>
    <t>M0639</t>
  </si>
  <si>
    <t>M0640</t>
  </si>
  <si>
    <t>M0641</t>
  </si>
  <si>
    <t>M0642</t>
  </si>
  <si>
    <t>M0643</t>
  </si>
  <si>
    <t>M0644</t>
  </si>
  <si>
    <t>M0645</t>
  </si>
  <si>
    <t>M0646</t>
  </si>
  <si>
    <t>M0647</t>
  </si>
  <si>
    <t>M0648</t>
  </si>
  <si>
    <t>M0649</t>
  </si>
  <si>
    <t>M0650</t>
  </si>
  <si>
    <t>M0666</t>
  </si>
  <si>
    <t>M0667</t>
  </si>
  <si>
    <t>M0668</t>
  </si>
  <si>
    <t>M0669</t>
  </si>
  <si>
    <t>M0673</t>
  </si>
  <si>
    <t>M0677</t>
  </si>
  <si>
    <t>M0682</t>
  </si>
  <si>
    <t>M0686</t>
  </si>
  <si>
    <t>M0717</t>
  </si>
  <si>
    <t>M0718</t>
  </si>
  <si>
    <t>M0719</t>
  </si>
  <si>
    <t>M0721</t>
  </si>
  <si>
    <t>M0722</t>
  </si>
  <si>
    <t>M0729</t>
  </si>
  <si>
    <t>M0734</t>
  </si>
  <si>
    <t>M0741</t>
  </si>
  <si>
    <t>M0745</t>
  </si>
  <si>
    <t>M0755</t>
  </si>
  <si>
    <t>M0756</t>
  </si>
  <si>
    <t>M0767</t>
  </si>
  <si>
    <t>M0769</t>
  </si>
  <si>
    <t>M0771</t>
  </si>
  <si>
    <t>M0773</t>
  </si>
  <si>
    <t>M0786</t>
  </si>
  <si>
    <t>M0787</t>
  </si>
  <si>
    <t>M0789</t>
  </si>
  <si>
    <t>M0796</t>
  </si>
  <si>
    <t>M0798</t>
  </si>
  <si>
    <t>M0804</t>
  </si>
  <si>
    <t>M0805</t>
  </si>
  <si>
    <t>M0808</t>
  </si>
  <si>
    <t>M0809</t>
  </si>
  <si>
    <t>M0810</t>
  </si>
  <si>
    <t>M0812</t>
  </si>
  <si>
    <t>M0818</t>
  </si>
  <si>
    <t>M0824</t>
  </si>
  <si>
    <t>M0831</t>
  </si>
  <si>
    <t>M0848</t>
  </si>
  <si>
    <t>M0849</t>
  </si>
  <si>
    <t>M0851</t>
  </si>
  <si>
    <t>M0852</t>
  </si>
  <si>
    <t>M0858</t>
  </si>
  <si>
    <t>M0865</t>
  </si>
  <si>
    <t>M0868</t>
  </si>
  <si>
    <t>M0875</t>
  </si>
  <si>
    <t>M0876</t>
  </si>
  <si>
    <t>M0879</t>
  </si>
  <si>
    <t>M0942</t>
  </si>
  <si>
    <t>M0945</t>
  </si>
  <si>
    <t>M0946</t>
  </si>
  <si>
    <t>M0947</t>
  </si>
  <si>
    <t>M0948</t>
  </si>
  <si>
    <t>M0949</t>
  </si>
  <si>
    <t>M0950</t>
  </si>
  <si>
    <t>M0951</t>
  </si>
  <si>
    <t>M0952</t>
  </si>
  <si>
    <t>M0953</t>
  </si>
  <si>
    <t>M0954</t>
  </si>
  <si>
    <t>M0955</t>
  </si>
  <si>
    <t>M0956</t>
  </si>
  <si>
    <t>M0957</t>
  </si>
  <si>
    <t>M0958</t>
  </si>
  <si>
    <t>M0959</t>
  </si>
  <si>
    <t>M0960</t>
  </si>
  <si>
    <t>M0961</t>
  </si>
  <si>
    <t>M0962</t>
  </si>
  <si>
    <t>M0963</t>
  </si>
  <si>
    <t>M0964</t>
  </si>
  <si>
    <t>M0965</t>
  </si>
  <si>
    <t>M0966</t>
  </si>
  <si>
    <t>M0967</t>
  </si>
  <si>
    <t>M0968</t>
  </si>
  <si>
    <t>M0969</t>
  </si>
  <si>
    <t>M0970</t>
  </si>
  <si>
    <t>M0971</t>
  </si>
  <si>
    <t>M0972</t>
  </si>
  <si>
    <t>M0998</t>
  </si>
  <si>
    <t>M0999</t>
  </si>
  <si>
    <t>M1000</t>
  </si>
  <si>
    <t>M1001</t>
  </si>
  <si>
    <t>M1010</t>
  </si>
  <si>
    <t>M1011</t>
  </si>
  <si>
    <t>M1022</t>
  </si>
  <si>
    <t>M1066</t>
  </si>
  <si>
    <t>M1078</t>
  </si>
  <si>
    <t>M1079</t>
  </si>
  <si>
    <t>M1097</t>
  </si>
  <si>
    <t>M1103</t>
  </si>
  <si>
    <t>M1118</t>
  </si>
  <si>
    <t>M1129</t>
  </si>
  <si>
    <t>M1130</t>
  </si>
  <si>
    <t>M1131</t>
  </si>
  <si>
    <t>M1132</t>
  </si>
  <si>
    <t>M1134</t>
  </si>
  <si>
    <t>M1135</t>
  </si>
  <si>
    <t>M1136</t>
  </si>
  <si>
    <t>M1142</t>
  </si>
  <si>
    <t>M1150</t>
  </si>
  <si>
    <t>M1151</t>
  </si>
  <si>
    <t>M1152</t>
  </si>
  <si>
    <t>M1176</t>
  </si>
  <si>
    <t>M1205</t>
  </si>
  <si>
    <t>M1210</t>
  </si>
  <si>
    <t>M1218</t>
  </si>
  <si>
    <t>M1242</t>
  </si>
  <si>
    <t>M1243</t>
  </si>
  <si>
    <t>M1244</t>
  </si>
  <si>
    <t>M1245</t>
  </si>
  <si>
    <t>M1300</t>
  </si>
  <si>
    <t>M1301</t>
  </si>
  <si>
    <t>M1302</t>
  </si>
  <si>
    <t>M1303</t>
  </si>
  <si>
    <t>M1304</t>
  </si>
  <si>
    <t>M1305</t>
  </si>
  <si>
    <t>M1306</t>
  </si>
  <si>
    <t>M1307</t>
  </si>
  <si>
    <t>M1308</t>
  </si>
  <si>
    <t>M1309</t>
  </si>
  <si>
    <t>M1310</t>
  </si>
  <si>
    <t>M1311</t>
  </si>
  <si>
    <t>M1312</t>
  </si>
  <si>
    <t>M1313</t>
  </si>
  <si>
    <t>M1314</t>
  </si>
  <si>
    <t>M1315</t>
  </si>
  <si>
    <t>M1316</t>
  </si>
  <si>
    <t>M1317</t>
  </si>
  <si>
    <t>M1318</t>
  </si>
  <si>
    <t>M1319</t>
  </si>
  <si>
    <t>M1320</t>
  </si>
  <si>
    <t>M1321</t>
  </si>
  <si>
    <t>M1322</t>
  </si>
  <si>
    <t>M1323</t>
  </si>
  <si>
    <t>M1324</t>
  </si>
  <si>
    <t>M1325</t>
  </si>
  <si>
    <t>M1328</t>
  </si>
  <si>
    <t>M1337</t>
  </si>
  <si>
    <t>M1341</t>
  </si>
  <si>
    <t>M1350</t>
  </si>
  <si>
    <t>M1351</t>
  </si>
  <si>
    <t>M1356</t>
  </si>
  <si>
    <t>M1358</t>
  </si>
  <si>
    <t>M1359</t>
  </si>
  <si>
    <t>M1360</t>
  </si>
  <si>
    <t>M1361</t>
  </si>
  <si>
    <t>M1362</t>
  </si>
  <si>
    <t>M1364</t>
  </si>
  <si>
    <t>M1366</t>
  </si>
  <si>
    <t>M1367</t>
  </si>
  <si>
    <t>M1368</t>
  </si>
  <si>
    <t>M1369</t>
  </si>
  <si>
    <t>M1370</t>
  </si>
  <si>
    <t>M1376</t>
  </si>
  <si>
    <t>M1377</t>
  </si>
  <si>
    <t>M1378</t>
  </si>
  <si>
    <t>M1379</t>
  </si>
  <si>
    <t>M1382</t>
  </si>
  <si>
    <t>M1383</t>
  </si>
  <si>
    <t>M1384</t>
  </si>
  <si>
    <t>M1385</t>
  </si>
  <si>
    <t>M1387</t>
  </si>
  <si>
    <t>M1388</t>
  </si>
  <si>
    <t>M1390</t>
  </si>
  <si>
    <t>M1391</t>
  </si>
  <si>
    <t>M1397</t>
  </si>
  <si>
    <t>M1398</t>
  </si>
  <si>
    <t>M1399</t>
  </si>
  <si>
    <t>M1400</t>
  </si>
  <si>
    <t>M1401</t>
  </si>
  <si>
    <t>M1402</t>
  </si>
  <si>
    <t>M1404</t>
  </si>
  <si>
    <t>M1405</t>
  </si>
  <si>
    <t>M1406</t>
  </si>
  <si>
    <t>M1408</t>
  </si>
  <si>
    <t>M1409</t>
  </si>
  <si>
    <t>M1429</t>
  </si>
  <si>
    <t>M1432</t>
  </si>
  <si>
    <t>M1433</t>
  </si>
  <si>
    <t>M1434</t>
  </si>
  <si>
    <t>M1446</t>
  </si>
  <si>
    <t>M1447</t>
  </si>
  <si>
    <t>M1448</t>
  </si>
  <si>
    <t>M1449</t>
  </si>
  <si>
    <t>M1450</t>
  </si>
  <si>
    <t>M1451</t>
  </si>
  <si>
    <t>M1452</t>
  </si>
  <si>
    <t>M1453</t>
  </si>
  <si>
    <t>M1454</t>
  </si>
  <si>
    <t>M1455</t>
  </si>
  <si>
    <t>M1456</t>
  </si>
  <si>
    <t>M1457</t>
  </si>
  <si>
    <t>M1458</t>
  </si>
  <si>
    <t>M1459</t>
  </si>
  <si>
    <t>M1460</t>
  </si>
  <si>
    <t>M1461</t>
  </si>
  <si>
    <t>M1462</t>
  </si>
  <si>
    <t>M1463</t>
  </si>
  <si>
    <t>M1464</t>
  </si>
  <si>
    <t>M1465</t>
  </si>
  <si>
    <t>M1472</t>
  </si>
  <si>
    <t>M1481</t>
  </si>
  <si>
    <t>M1496</t>
  </si>
  <si>
    <t>M1498</t>
  </si>
  <si>
    <t>M1518</t>
  </si>
  <si>
    <t>M1519</t>
  </si>
  <si>
    <t>M1520</t>
  </si>
  <si>
    <t>M1526</t>
  </si>
  <si>
    <t>M1527</t>
  </si>
  <si>
    <t>M1528</t>
  </si>
  <si>
    <t>M1546</t>
  </si>
  <si>
    <t>M1553</t>
  </si>
  <si>
    <t>M1556</t>
  </si>
  <si>
    <t>M1575</t>
  </si>
  <si>
    <t>M1577</t>
  </si>
  <si>
    <t>M1585</t>
  </si>
  <si>
    <t>M1591</t>
  </si>
  <si>
    <t>M1600</t>
  </si>
  <si>
    <t>M1602</t>
  </si>
  <si>
    <t>M1603</t>
  </si>
  <si>
    <t>M1605</t>
  </si>
  <si>
    <t>M1606</t>
  </si>
  <si>
    <t>M1614</t>
  </si>
  <si>
    <t>M1616</t>
  </si>
  <si>
    <t>M1617</t>
  </si>
  <si>
    <t>M1618</t>
  </si>
  <si>
    <t>M1624</t>
  </si>
  <si>
    <t>M1636</t>
  </si>
  <si>
    <t>M1638</t>
  </si>
  <si>
    <t>M1639</t>
  </si>
  <si>
    <t>M1640</t>
  </si>
  <si>
    <t>M1642</t>
  </si>
  <si>
    <t>M1643</t>
  </si>
  <si>
    <t>M1644</t>
  </si>
  <si>
    <t>M1645</t>
  </si>
  <si>
    <t>M1646</t>
  </si>
  <si>
    <t>M1648</t>
  </si>
  <si>
    <t>M1649</t>
  </si>
  <si>
    <t>M1650</t>
  </si>
  <si>
    <t>M1651</t>
  </si>
  <si>
    <t>M1653</t>
  </si>
  <si>
    <t>M1655</t>
  </si>
  <si>
    <t>M1656</t>
  </si>
  <si>
    <t>M1657</t>
  </si>
  <si>
    <t>M1658</t>
  </si>
  <si>
    <t>M1662</t>
  </si>
  <si>
    <t>M1665</t>
  </si>
  <si>
    <t>M1673</t>
  </si>
  <si>
    <t>M1675</t>
  </si>
  <si>
    <t>M1702</t>
  </si>
  <si>
    <t>M1719</t>
  </si>
  <si>
    <t>M1720</t>
  </si>
  <si>
    <t>M1731</t>
  </si>
  <si>
    <t>M1732</t>
  </si>
  <si>
    <t>M1733</t>
  </si>
  <si>
    <t>M1735</t>
  </si>
  <si>
    <t>M1736</t>
  </si>
  <si>
    <t>M1737</t>
  </si>
  <si>
    <t>M1739</t>
  </si>
  <si>
    <t>M1740</t>
  </si>
  <si>
    <t>M1741</t>
  </si>
  <si>
    <t>M1742</t>
  </si>
  <si>
    <t>M1747</t>
  </si>
  <si>
    <t>M1748</t>
  </si>
  <si>
    <t>M1749</t>
  </si>
  <si>
    <t>M1750</t>
  </si>
  <si>
    <t>M1751</t>
  </si>
  <si>
    <t>M1752</t>
  </si>
  <si>
    <t>M1753</t>
  </si>
  <si>
    <t>M1754</t>
  </si>
  <si>
    <t>M1755</t>
  </si>
  <si>
    <t>M1756</t>
  </si>
  <si>
    <t>M1765</t>
  </si>
  <si>
    <t>M1773</t>
  </si>
  <si>
    <t>M1774</t>
  </si>
  <si>
    <t>M1775</t>
  </si>
  <si>
    <t>M1776</t>
  </si>
  <si>
    <t>M1777</t>
  </si>
  <si>
    <t>M1778</t>
  </si>
  <si>
    <t>M1779</t>
  </si>
  <si>
    <t>M1780</t>
  </si>
  <si>
    <t>M1781</t>
  </si>
  <si>
    <t>M1782</t>
  </si>
  <si>
    <t>M1783</t>
  </si>
  <si>
    <t>M1784</t>
  </si>
  <si>
    <t>M1785</t>
  </si>
  <si>
    <t>M1786</t>
  </si>
  <si>
    <t>M1787</t>
  </si>
  <si>
    <t>M1789</t>
  </si>
  <si>
    <t>M1790</t>
  </si>
  <si>
    <t>M1795</t>
  </si>
  <si>
    <t>M1796</t>
  </si>
  <si>
    <t>M1797</t>
  </si>
  <si>
    <t>M1800</t>
  </si>
  <si>
    <t>M1811</t>
  </si>
  <si>
    <t>M1812</t>
  </si>
  <si>
    <t>M1814</t>
  </si>
  <si>
    <t>M1819</t>
  </si>
  <si>
    <t>M1820</t>
  </si>
  <si>
    <t>M1844</t>
  </si>
  <si>
    <t>M1845</t>
  </si>
  <si>
    <t>M1868</t>
  </si>
  <si>
    <t>M1869</t>
  </si>
  <si>
    <t>M1870</t>
  </si>
  <si>
    <t>M1874</t>
  </si>
  <si>
    <t>M1875</t>
  </si>
  <si>
    <t>M1876</t>
  </si>
  <si>
    <t>M1877</t>
  </si>
  <si>
    <t>M1879</t>
  </si>
  <si>
    <t>M1880</t>
  </si>
  <si>
    <t>M1907</t>
  </si>
  <si>
    <t>M1909</t>
  </si>
  <si>
    <t>M1911</t>
  </si>
  <si>
    <t>M1912</t>
  </si>
  <si>
    <t>M1913</t>
  </si>
  <si>
    <t>M1919</t>
  </si>
  <si>
    <t>M1922</t>
  </si>
  <si>
    <t>M1926</t>
  </si>
  <si>
    <t>M1927</t>
  </si>
  <si>
    <t>M1928</t>
  </si>
  <si>
    <t>M1931</t>
  </si>
  <si>
    <t>M1935</t>
  </si>
  <si>
    <t>M1936</t>
  </si>
  <si>
    <t>M1937</t>
  </si>
  <si>
    <t>M1941</t>
  </si>
  <si>
    <t>M1942</t>
  </si>
  <si>
    <t>M1943</t>
  </si>
  <si>
    <t>M1944</t>
  </si>
  <si>
    <t>M1945</t>
  </si>
  <si>
    <t>M1946</t>
  </si>
  <si>
    <t>M1947</t>
  </si>
  <si>
    <t>M1948</t>
  </si>
  <si>
    <t>M1949</t>
  </si>
  <si>
    <t>M1950</t>
  </si>
  <si>
    <t>M1952</t>
  </si>
  <si>
    <t>M1953</t>
  </si>
  <si>
    <t>M1954</t>
  </si>
  <si>
    <t>M1955</t>
  </si>
  <si>
    <t>M1956</t>
  </si>
  <si>
    <t>M1958</t>
  </si>
  <si>
    <t>M1959</t>
  </si>
  <si>
    <t>M1960</t>
  </si>
  <si>
    <t>M1961</t>
  </si>
  <si>
    <t>M1962</t>
  </si>
  <si>
    <t>M1965</t>
  </si>
  <si>
    <t>M1966</t>
  </si>
  <si>
    <t>M1967</t>
  </si>
  <si>
    <t>M1968</t>
  </si>
  <si>
    <t>M1969</t>
  </si>
  <si>
    <t>M1970</t>
  </si>
  <si>
    <t>M1971</t>
  </si>
  <si>
    <t>M1974</t>
  </si>
  <si>
    <t>M1976</t>
  </si>
  <si>
    <t>M1977</t>
  </si>
  <si>
    <t>M1979</t>
  </si>
  <si>
    <t>M1980</t>
  </si>
  <si>
    <t>M1981</t>
  </si>
  <si>
    <t>M1982</t>
  </si>
  <si>
    <t>M1983</t>
  </si>
  <si>
    <t>M1984</t>
  </si>
  <si>
    <t>M1985</t>
  </si>
  <si>
    <t>M1986</t>
  </si>
  <si>
    <t>M1987</t>
  </si>
  <si>
    <t>M1988</t>
  </si>
  <si>
    <t>M1990</t>
  </si>
  <si>
    <t>M1991</t>
  </si>
  <si>
    <t>M1994</t>
  </si>
  <si>
    <t>M1996</t>
  </si>
  <si>
    <t>M1997</t>
  </si>
  <si>
    <t>M1998</t>
  </si>
  <si>
    <t>M1999</t>
  </si>
  <si>
    <t>M2000</t>
  </si>
  <si>
    <t>M2001</t>
  </si>
  <si>
    <t>M2002</t>
  </si>
  <si>
    <t>M2003</t>
  </si>
  <si>
    <t>M2004</t>
  </si>
  <si>
    <t>M2005</t>
  </si>
  <si>
    <t>M2006</t>
  </si>
  <si>
    <t>M2007</t>
  </si>
  <si>
    <t>M2008</t>
  </si>
  <si>
    <t>M2009</t>
  </si>
  <si>
    <t>M2010</t>
  </si>
  <si>
    <t>M2011</t>
  </si>
  <si>
    <t>M2012</t>
  </si>
  <si>
    <t>M2014</t>
  </si>
  <si>
    <t>M2016</t>
  </si>
  <si>
    <t>M2017</t>
  </si>
  <si>
    <t>M2018</t>
  </si>
  <si>
    <t>M2019</t>
  </si>
  <si>
    <t>M2020</t>
  </si>
  <si>
    <t>M2021</t>
  </si>
  <si>
    <t>M2024</t>
  </si>
  <si>
    <t>M2025</t>
  </si>
  <si>
    <t>M2026</t>
  </si>
  <si>
    <t>M2027</t>
  </si>
  <si>
    <t>M2028</t>
  </si>
  <si>
    <t>M2029</t>
  </si>
  <si>
    <t>M2030</t>
  </si>
  <si>
    <t>M2031</t>
  </si>
  <si>
    <t>M2032</t>
  </si>
  <si>
    <t>M2033</t>
  </si>
  <si>
    <t>M2034</t>
  </si>
  <si>
    <t>M2035</t>
  </si>
  <si>
    <t>M2036</t>
  </si>
  <si>
    <t>M2037</t>
  </si>
  <si>
    <t>M2038</t>
  </si>
  <si>
    <t>M2040</t>
  </si>
  <si>
    <t>M2041</t>
  </si>
  <si>
    <t>M2042</t>
  </si>
  <si>
    <t>M2044</t>
  </si>
  <si>
    <t>M2045</t>
  </si>
  <si>
    <t>M2046</t>
  </si>
  <si>
    <t>M2047</t>
  </si>
  <si>
    <t>M2048</t>
  </si>
  <si>
    <t>M2049</t>
  </si>
  <si>
    <t>M2050</t>
  </si>
  <si>
    <t>M2051</t>
  </si>
  <si>
    <t>M2052</t>
  </si>
  <si>
    <t>M2053</t>
  </si>
  <si>
    <t>M2054</t>
  </si>
  <si>
    <t>M2055</t>
  </si>
  <si>
    <t>M2056</t>
  </si>
  <si>
    <t>M2057</t>
  </si>
  <si>
    <t>M2058</t>
  </si>
  <si>
    <t>M2059</t>
  </si>
  <si>
    <t>M2060</t>
  </si>
  <si>
    <t>M2061</t>
  </si>
  <si>
    <t>M2062</t>
  </si>
  <si>
    <t>M2063</t>
  </si>
  <si>
    <t>M2064</t>
  </si>
  <si>
    <t>M2065</t>
  </si>
  <si>
    <t>M2066</t>
  </si>
  <si>
    <t>M2067</t>
  </si>
  <si>
    <t>M2069</t>
  </si>
  <si>
    <t>M2070</t>
  </si>
  <si>
    <t>M2071</t>
  </si>
  <si>
    <t>M2072</t>
  </si>
  <si>
    <t>M2073</t>
  </si>
  <si>
    <t>M2074</t>
  </si>
  <si>
    <t>M2075</t>
  </si>
  <si>
    <t>M2079</t>
  </si>
  <si>
    <t>M2087</t>
  </si>
  <si>
    <t>M2088</t>
  </si>
  <si>
    <t>M2089</t>
  </si>
  <si>
    <t>M2090</t>
  </si>
  <si>
    <t>M2091</t>
  </si>
  <si>
    <t>M2092</t>
  </si>
  <si>
    <t>M2093</t>
  </si>
  <si>
    <t>M2094</t>
  </si>
  <si>
    <t>M2095</t>
  </si>
  <si>
    <t>M2096</t>
  </si>
  <si>
    <t>M2097</t>
  </si>
  <si>
    <t>M2100</t>
  </si>
  <si>
    <t>M2101</t>
  </si>
  <si>
    <t>M2102</t>
  </si>
  <si>
    <t>M2110</t>
  </si>
  <si>
    <t>M2111</t>
  </si>
  <si>
    <t>M2112</t>
  </si>
  <si>
    <t>M2113</t>
  </si>
  <si>
    <t>M2114</t>
  </si>
  <si>
    <t>M2115</t>
  </si>
  <si>
    <t>M2117</t>
  </si>
  <si>
    <t>M2118</t>
  </si>
  <si>
    <t>M2119</t>
  </si>
  <si>
    <t>M2128</t>
  </si>
  <si>
    <t>M2130</t>
  </si>
  <si>
    <t>M2135</t>
  </si>
  <si>
    <t>M2137</t>
  </si>
  <si>
    <t>M2138</t>
  </si>
  <si>
    <t>M2140</t>
  </si>
  <si>
    <t>M2141</t>
  </si>
  <si>
    <t>M2142</t>
  </si>
  <si>
    <t>M2143</t>
  </si>
  <si>
    <t>M2144</t>
  </si>
  <si>
    <t>M2145</t>
  </si>
  <si>
    <t>M2146</t>
  </si>
  <si>
    <t>M2147</t>
  </si>
  <si>
    <t>M2148</t>
  </si>
  <si>
    <t>M2150</t>
  </si>
  <si>
    <t>M2152</t>
  </si>
  <si>
    <t>M2153</t>
  </si>
  <si>
    <t>M2156</t>
  </si>
  <si>
    <t>M2158</t>
  </si>
  <si>
    <t>M2160</t>
  </si>
  <si>
    <t>M2162</t>
  </si>
  <si>
    <t>M2163</t>
  </si>
  <si>
    <t>M2164</t>
  </si>
  <si>
    <t>M2165</t>
  </si>
  <si>
    <t>M2166</t>
  </si>
  <si>
    <t>M2167</t>
  </si>
  <si>
    <t>M2168</t>
  </si>
  <si>
    <t>M2169</t>
  </si>
  <si>
    <t>M2170</t>
  </si>
  <si>
    <t>M2171</t>
  </si>
  <si>
    <t>M2172</t>
  </si>
  <si>
    <t>M2173</t>
  </si>
  <si>
    <t>M2174</t>
  </si>
  <si>
    <t>M2175</t>
  </si>
  <si>
    <t>M2176</t>
  </si>
  <si>
    <t>M2177</t>
  </si>
  <si>
    <t>M2178</t>
  </si>
  <si>
    <t>M2179</t>
  </si>
  <si>
    <t>M2180</t>
  </si>
  <si>
    <t>M2181</t>
  </si>
  <si>
    <t>M2182</t>
  </si>
  <si>
    <t>M2183</t>
  </si>
  <si>
    <t>M2184</t>
  </si>
  <si>
    <t>M2185</t>
  </si>
  <si>
    <t>M2186</t>
  </si>
  <si>
    <t>M2187</t>
  </si>
  <si>
    <t>M2188</t>
  </si>
  <si>
    <t>M2189</t>
  </si>
  <si>
    <t>M2190</t>
  </si>
  <si>
    <t>M2192</t>
  </si>
  <si>
    <t>M2193</t>
  </si>
  <si>
    <t>M2197</t>
  </si>
  <si>
    <t>M2198</t>
  </si>
  <si>
    <t>M2200</t>
  </si>
  <si>
    <t>M2202</t>
  </si>
  <si>
    <t>M2204</t>
  </si>
  <si>
    <t>M2206</t>
  </si>
  <si>
    <t>M2207</t>
  </si>
  <si>
    <t>M2208</t>
  </si>
  <si>
    <t>M2209</t>
  </si>
  <si>
    <t>M2210</t>
  </si>
  <si>
    <t>M2211</t>
  </si>
  <si>
    <t>M2213</t>
  </si>
  <si>
    <t>M2214</t>
  </si>
  <si>
    <t>M2215</t>
  </si>
  <si>
    <t>M2216</t>
  </si>
  <si>
    <t>M2217</t>
  </si>
  <si>
    <t>M2218</t>
  </si>
  <si>
    <t>M2219</t>
  </si>
  <si>
    <t>M2220</t>
  </si>
  <si>
    <t>M2221</t>
  </si>
  <si>
    <t>M2222</t>
  </si>
  <si>
    <t>M2225</t>
  </si>
  <si>
    <t>par</t>
  </si>
  <si>
    <t>M2227</t>
  </si>
  <si>
    <t>M2229</t>
  </si>
  <si>
    <t>M2233</t>
  </si>
  <si>
    <t>M2234</t>
  </si>
  <si>
    <t>M2236</t>
  </si>
  <si>
    <t>M2237</t>
  </si>
  <si>
    <t>M2238</t>
  </si>
  <si>
    <t>M2239</t>
  </si>
  <si>
    <t>M2240</t>
  </si>
  <si>
    <t>M2241</t>
  </si>
  <si>
    <t>M2242</t>
  </si>
  <si>
    <t>M2243</t>
  </si>
  <si>
    <t>M2244</t>
  </si>
  <si>
    <t>M2245</t>
  </si>
  <si>
    <t>M2246</t>
  </si>
  <si>
    <t>M2247</t>
  </si>
  <si>
    <t>M2248</t>
  </si>
  <si>
    <t>M2249</t>
  </si>
  <si>
    <t>M2250</t>
  </si>
  <si>
    <t>M2251</t>
  </si>
  <si>
    <t>M2252</t>
  </si>
  <si>
    <t>M2253</t>
  </si>
  <si>
    <t>M2254</t>
  </si>
  <si>
    <t>M2255</t>
  </si>
  <si>
    <t>M2256</t>
  </si>
  <si>
    <t>M2257</t>
  </si>
  <si>
    <t>M2258</t>
  </si>
  <si>
    <t>M2259</t>
  </si>
  <si>
    <t>M2260</t>
  </si>
  <si>
    <t>M2261</t>
  </si>
  <si>
    <t>M2262</t>
  </si>
  <si>
    <t>M2263</t>
  </si>
  <si>
    <t>M2264</t>
  </si>
  <si>
    <t>M2265</t>
  </si>
  <si>
    <t>M2266</t>
  </si>
  <si>
    <t>M2267</t>
  </si>
  <si>
    <t>M2268</t>
  </si>
  <si>
    <t>M2269</t>
  </si>
  <si>
    <t>M2270</t>
  </si>
  <si>
    <t>M2271</t>
  </si>
  <si>
    <t>M2272</t>
  </si>
  <si>
    <t>M2273</t>
  </si>
  <si>
    <t>M2274</t>
  </si>
  <si>
    <t>M2275</t>
  </si>
  <si>
    <t>M2276</t>
  </si>
  <si>
    <t>M2277</t>
  </si>
  <si>
    <t>M2281</t>
  </si>
  <si>
    <t>M2282</t>
  </si>
  <si>
    <t>M2284</t>
  </si>
  <si>
    <t>M2285</t>
  </si>
  <si>
    <t>M2292</t>
  </si>
  <si>
    <t>M2293</t>
  </si>
  <si>
    <t>M2294</t>
  </si>
  <si>
    <t>M2298</t>
  </si>
  <si>
    <t>M2299</t>
  </si>
  <si>
    <t>M2300</t>
  </si>
  <si>
    <t>M2301</t>
  </si>
  <si>
    <t>M2303</t>
  </si>
  <si>
    <t>M2304</t>
  </si>
  <si>
    <t>M2308</t>
  </si>
  <si>
    <t>M2313</t>
  </si>
  <si>
    <t>M2314</t>
  </si>
  <si>
    <t>M2316</t>
  </si>
  <si>
    <t>M2317</t>
  </si>
  <si>
    <t>M2318</t>
  </si>
  <si>
    <t>M2319</t>
  </si>
  <si>
    <t>M2320</t>
  </si>
  <si>
    <t>M2321</t>
  </si>
  <si>
    <t>M2322</t>
  </si>
  <si>
    <t>M2325</t>
  </si>
  <si>
    <t>M2326</t>
  </si>
  <si>
    <t>M2327</t>
  </si>
  <si>
    <t>M2328</t>
  </si>
  <si>
    <t>M2329</t>
  </si>
  <si>
    <t>M2330</t>
  </si>
  <si>
    <t>M2331</t>
  </si>
  <si>
    <t>M2332</t>
  </si>
  <si>
    <t>M2333</t>
  </si>
  <si>
    <t>M2334</t>
  </si>
  <si>
    <t>M2352</t>
  </si>
  <si>
    <t>M2353</t>
  </si>
  <si>
    <t>M2354</t>
  </si>
  <si>
    <t>M2355</t>
  </si>
  <si>
    <t>M2356</t>
  </si>
  <si>
    <t>M2358</t>
  </si>
  <si>
    <t>M2364</t>
  </si>
  <si>
    <t>M2365</t>
  </si>
  <si>
    <t>M2370</t>
  </si>
  <si>
    <t>M2379</t>
  </si>
  <si>
    <t>M2383</t>
  </si>
  <si>
    <t>M2386</t>
  </si>
  <si>
    <t>M2388</t>
  </si>
  <si>
    <t>M2389</t>
  </si>
  <si>
    <t>M2419</t>
  </si>
  <si>
    <t>M2420</t>
  </si>
  <si>
    <t>M2421</t>
  </si>
  <si>
    <t>M2423</t>
  </si>
  <si>
    <t>M2424</t>
  </si>
  <si>
    <t>M2425</t>
  </si>
  <si>
    <t>M2426</t>
  </si>
  <si>
    <t>M2427</t>
  </si>
  <si>
    <t>M2428</t>
  </si>
  <si>
    <t>M2429</t>
  </si>
  <si>
    <t>M2430</t>
  </si>
  <si>
    <t>M2431</t>
  </si>
  <si>
    <t>M2432</t>
  </si>
  <si>
    <t>M2433</t>
  </si>
  <si>
    <t>M2434</t>
  </si>
  <si>
    <t>M2435</t>
  </si>
  <si>
    <t>M2436</t>
  </si>
  <si>
    <t>M2437</t>
  </si>
  <si>
    <t>M2438</t>
  </si>
  <si>
    <t>M2439</t>
  </si>
  <si>
    <t>M2440</t>
  </si>
  <si>
    <t>M2441</t>
  </si>
  <si>
    <t>M2442</t>
  </si>
  <si>
    <t>M2443</t>
  </si>
  <si>
    <t>M2444</t>
  </si>
  <si>
    <t>M2445</t>
  </si>
  <si>
    <t>M2446</t>
  </si>
  <si>
    <t>M2447</t>
  </si>
  <si>
    <t>M2448</t>
  </si>
  <si>
    <t>M2449</t>
  </si>
  <si>
    <t>M2450</t>
  </si>
  <si>
    <t>M2451</t>
  </si>
  <si>
    <t>M2452</t>
  </si>
  <si>
    <t>M2453</t>
  </si>
  <si>
    <t>M2454</t>
  </si>
  <si>
    <t>M2455</t>
  </si>
  <si>
    <t>M2456</t>
  </si>
  <si>
    <t>M2457</t>
  </si>
  <si>
    <t>M2458</t>
  </si>
  <si>
    <t>M2459</t>
  </si>
  <si>
    <t>M2460</t>
  </si>
  <si>
    <t>M2461</t>
  </si>
  <si>
    <t>M2462</t>
  </si>
  <si>
    <t>M2465</t>
  </si>
  <si>
    <t>M2466</t>
  </si>
  <si>
    <t>M2467</t>
  </si>
  <si>
    <t>M2468</t>
  </si>
  <si>
    <t>M2469</t>
  </si>
  <si>
    <t>M2470</t>
  </si>
  <si>
    <t>M2471</t>
  </si>
  <si>
    <t>M2472</t>
  </si>
  <si>
    <t>M2473</t>
  </si>
  <si>
    <t>M2474</t>
  </si>
  <si>
    <t>M2475</t>
  </si>
  <si>
    <t>M2476</t>
  </si>
  <si>
    <t>M2477</t>
  </si>
  <si>
    <t>M2478</t>
  </si>
  <si>
    <t>M2479</t>
  </si>
  <si>
    <t>M2480</t>
  </si>
  <si>
    <t>M2481</t>
  </si>
  <si>
    <t>M2482</t>
  </si>
  <si>
    <t>M2483</t>
  </si>
  <si>
    <t>M2484</t>
  </si>
  <si>
    <t>M2485</t>
  </si>
  <si>
    <t>M2486</t>
  </si>
  <si>
    <t>M2487</t>
  </si>
  <si>
    <t>M2488</t>
  </si>
  <si>
    <t>M2489</t>
  </si>
  <si>
    <t>M2500</t>
  </si>
  <si>
    <t>M2501</t>
  </si>
  <si>
    <t>M2502</t>
  </si>
  <si>
    <t>M2503</t>
  </si>
  <si>
    <t>M2504</t>
  </si>
  <si>
    <t>M2505</t>
  </si>
  <si>
    <t>M2506</t>
  </si>
  <si>
    <t>M2507</t>
  </si>
  <si>
    <t>M2508</t>
  </si>
  <si>
    <t>M2509</t>
  </si>
  <si>
    <t>M2510</t>
  </si>
  <si>
    <t>M2511</t>
  </si>
  <si>
    <t>M2512</t>
  </si>
  <si>
    <t>M2513</t>
  </si>
  <si>
    <t>M2514</t>
  </si>
  <si>
    <t>M2515</t>
  </si>
  <si>
    <t>M2516</t>
  </si>
  <si>
    <t>M2517</t>
  </si>
  <si>
    <t>M2518</t>
  </si>
  <si>
    <t>M2519</t>
  </si>
  <si>
    <t>M2520</t>
  </si>
  <si>
    <t>M2521</t>
  </si>
  <si>
    <t>M2522</t>
  </si>
  <si>
    <t>M2523</t>
  </si>
  <si>
    <t>M2524</t>
  </si>
  <si>
    <t>M2525</t>
  </si>
  <si>
    <t>M2526</t>
  </si>
  <si>
    <t>M2527</t>
  </si>
  <si>
    <t>M2528</t>
  </si>
  <si>
    <t>M2529</t>
  </si>
  <si>
    <t>M2530</t>
  </si>
  <si>
    <t>M2531</t>
  </si>
  <si>
    <t>M2532</t>
  </si>
  <si>
    <t>M2533</t>
  </si>
  <si>
    <t>M2534</t>
  </si>
  <si>
    <t>M2535</t>
  </si>
  <si>
    <t>M2536</t>
  </si>
  <si>
    <t>M2537</t>
  </si>
  <si>
    <t>M2538</t>
  </si>
  <si>
    <t>M2539</t>
  </si>
  <si>
    <t>M2540</t>
  </si>
  <si>
    <t>M2541</t>
  </si>
  <si>
    <t>M2542</t>
  </si>
  <si>
    <t>M2543</t>
  </si>
  <si>
    <t>M2544</t>
  </si>
  <si>
    <t>M2545</t>
  </si>
  <si>
    <t>M2546</t>
  </si>
  <si>
    <t>M2547</t>
  </si>
  <si>
    <t>M2548</t>
  </si>
  <si>
    <t>M2549</t>
  </si>
  <si>
    <t>M2550</t>
  </si>
  <si>
    <t>M2551</t>
  </si>
  <si>
    <t>M2552</t>
  </si>
  <si>
    <t>M2553</t>
  </si>
  <si>
    <t>M2554</t>
  </si>
  <si>
    <t>M2555</t>
  </si>
  <si>
    <t>M2556</t>
  </si>
  <si>
    <t>M2557</t>
  </si>
  <si>
    <t>M2558</t>
  </si>
  <si>
    <t>M2559</t>
  </si>
  <si>
    <t>M2560</t>
  </si>
  <si>
    <t>M2561</t>
  </si>
  <si>
    <t>M2562</t>
  </si>
  <si>
    <t>M2563</t>
  </si>
  <si>
    <t>M2564</t>
  </si>
  <si>
    <t>M2565</t>
  </si>
  <si>
    <t>M2566</t>
  </si>
  <si>
    <t>M2567</t>
  </si>
  <si>
    <t>M2568</t>
  </si>
  <si>
    <t>M2569</t>
  </si>
  <si>
    <t>M2570</t>
  </si>
  <si>
    <t>M2571</t>
  </si>
  <si>
    <t>M2572</t>
  </si>
  <si>
    <t>M2573</t>
  </si>
  <si>
    <t>M2574</t>
  </si>
  <si>
    <t>M2580</t>
  </si>
  <si>
    <t>M2597</t>
  </si>
  <si>
    <t>M2598</t>
  </si>
  <si>
    <t>M2599</t>
  </si>
  <si>
    <t>M2601</t>
  </si>
  <si>
    <t>M2602</t>
  </si>
  <si>
    <t>M2603</t>
  </si>
  <si>
    <t>M2604</t>
  </si>
  <si>
    <t>M2605</t>
  </si>
  <si>
    <t>M2606</t>
  </si>
  <si>
    <t>M2607</t>
  </si>
  <si>
    <t>M2608</t>
  </si>
  <si>
    <t>M2609</t>
  </si>
  <si>
    <t>M2610</t>
  </si>
  <si>
    <t>M2611</t>
  </si>
  <si>
    <t>M2612</t>
  </si>
  <si>
    <t>M2613</t>
  </si>
  <si>
    <t>M2614</t>
  </si>
  <si>
    <t>M2615</t>
  </si>
  <si>
    <t>M2616</t>
  </si>
  <si>
    <t>M2617</t>
  </si>
  <si>
    <t>M2618</t>
  </si>
  <si>
    <t>M2619</t>
  </si>
  <si>
    <t>M2620</t>
  </si>
  <si>
    <t>M2621</t>
  </si>
  <si>
    <t>M2622</t>
  </si>
  <si>
    <t>M2623</t>
  </si>
  <si>
    <t>M2624</t>
  </si>
  <si>
    <t>M2625</t>
  </si>
  <si>
    <t>M2626</t>
  </si>
  <si>
    <t>M2627</t>
  </si>
  <si>
    <t>M2628</t>
  </si>
  <si>
    <t>M2629</t>
  </si>
  <si>
    <t>M2631</t>
  </si>
  <si>
    <t>M2632</t>
  </si>
  <si>
    <t>M2633</t>
  </si>
  <si>
    <t>M2634</t>
  </si>
  <si>
    <t>M2635</t>
  </si>
  <si>
    <t>M2636</t>
  </si>
  <si>
    <t>M2637</t>
  </si>
  <si>
    <t>M2638</t>
  </si>
  <si>
    <t>M2639</t>
  </si>
  <si>
    <t>M2640</t>
  </si>
  <si>
    <t>M2641</t>
  </si>
  <si>
    <t>M2642</t>
  </si>
  <si>
    <t>M2643</t>
  </si>
  <si>
    <t>M2644</t>
  </si>
  <si>
    <t>M2645</t>
  </si>
  <si>
    <t>M2646</t>
  </si>
  <si>
    <t>M2647</t>
  </si>
  <si>
    <t>M2648</t>
  </si>
  <si>
    <t>M2649</t>
  </si>
  <si>
    <t>M2650</t>
  </si>
  <si>
    <t>M2651</t>
  </si>
  <si>
    <t>M2652</t>
  </si>
  <si>
    <t>M2653</t>
  </si>
  <si>
    <t>M2654</t>
  </si>
  <si>
    <t>M2655</t>
  </si>
  <si>
    <t>M2656</t>
  </si>
  <si>
    <t>M2657</t>
  </si>
  <si>
    <t>M2658</t>
  </si>
  <si>
    <t>M2659</t>
  </si>
  <si>
    <t>M2660</t>
  </si>
  <si>
    <t>M2661</t>
  </si>
  <si>
    <t>M2662</t>
  </si>
  <si>
    <t>M2663</t>
  </si>
  <si>
    <t>M2664</t>
  </si>
  <si>
    <t>M2665</t>
  </si>
  <si>
    <t>M2666</t>
  </si>
  <si>
    <t>M2667</t>
  </si>
  <si>
    <t>M2668</t>
  </si>
  <si>
    <t>M2669</t>
  </si>
  <si>
    <t>M2670</t>
  </si>
  <si>
    <t>M2671</t>
  </si>
  <si>
    <t>M2672</t>
  </si>
  <si>
    <t>M2673</t>
  </si>
  <si>
    <t>M2674</t>
  </si>
  <si>
    <t>M2675</t>
  </si>
  <si>
    <t>M2676</t>
  </si>
  <si>
    <t>M2677</t>
  </si>
  <si>
    <t>M2678</t>
  </si>
  <si>
    <t>M2679</t>
  </si>
  <si>
    <t>M2680</t>
  </si>
  <si>
    <t>M2681</t>
  </si>
  <si>
    <t>M2682</t>
  </si>
  <si>
    <t>M2683</t>
  </si>
  <si>
    <t>M2684</t>
  </si>
  <si>
    <t>M2685</t>
  </si>
  <si>
    <t>M2686</t>
  </si>
  <si>
    <t>M2687</t>
  </si>
  <si>
    <t>M2688</t>
  </si>
  <si>
    <t>M2689</t>
  </si>
  <si>
    <t>M2690</t>
  </si>
  <si>
    <t>M2691</t>
  </si>
  <si>
    <t>M2692</t>
  </si>
  <si>
    <t>M2693</t>
  </si>
  <si>
    <t>M2694</t>
  </si>
  <si>
    <t>M2695</t>
  </si>
  <si>
    <t>M2696</t>
  </si>
  <si>
    <t>M2697</t>
  </si>
  <si>
    <t>M2698</t>
  </si>
  <si>
    <t>M2700</t>
  </si>
  <si>
    <t>M2701</t>
  </si>
  <si>
    <t>M2702</t>
  </si>
  <si>
    <t>M2703</t>
  </si>
  <si>
    <t>M2704</t>
  </si>
  <si>
    <t>M2705</t>
  </si>
  <si>
    <t>M2706</t>
  </si>
  <si>
    <t>M2707</t>
  </si>
  <si>
    <t>M2708</t>
  </si>
  <si>
    <t>M2709</t>
  </si>
  <si>
    <t>M2710</t>
  </si>
  <si>
    <t>M2711</t>
  </si>
  <si>
    <t>M2712</t>
  </si>
  <si>
    <t>M2713</t>
  </si>
  <si>
    <t>M2714</t>
  </si>
  <si>
    <t>M2715</t>
  </si>
  <si>
    <t>M2716</t>
  </si>
  <si>
    <t>M2717</t>
  </si>
  <si>
    <t>M2718</t>
  </si>
  <si>
    <t>M2719</t>
  </si>
  <si>
    <t>M2720</t>
  </si>
  <si>
    <t>M2721</t>
  </si>
  <si>
    <t>M2722</t>
  </si>
  <si>
    <t>M2723</t>
  </si>
  <si>
    <t>M2724</t>
  </si>
  <si>
    <t>M2725</t>
  </si>
  <si>
    <t>M2726</t>
  </si>
  <si>
    <t>M2727</t>
  </si>
  <si>
    <t>M2728</t>
  </si>
  <si>
    <t>M2729</t>
  </si>
  <si>
    <t>M2730</t>
  </si>
  <si>
    <t>M2731</t>
  </si>
  <si>
    <t>M2732</t>
  </si>
  <si>
    <t>M2733</t>
  </si>
  <si>
    <t>M2734</t>
  </si>
  <si>
    <t>M2735</t>
  </si>
  <si>
    <t>M2736</t>
  </si>
  <si>
    <t>M2737</t>
  </si>
  <si>
    <t>M2738</t>
  </si>
  <si>
    <t>M2739</t>
  </si>
  <si>
    <t>M2740</t>
  </si>
  <si>
    <t>M2741</t>
  </si>
  <si>
    <t>M2742</t>
  </si>
  <si>
    <t>M2743</t>
  </si>
  <si>
    <t>M2744</t>
  </si>
  <si>
    <t>M2745</t>
  </si>
  <si>
    <t>M2746</t>
  </si>
  <si>
    <t>M2747</t>
  </si>
  <si>
    <t>M2748</t>
  </si>
  <si>
    <t>M2749</t>
  </si>
  <si>
    <t>M2750</t>
  </si>
  <si>
    <t>M2751</t>
  </si>
  <si>
    <t>M2752</t>
  </si>
  <si>
    <t>M2753</t>
  </si>
  <si>
    <t>M2754</t>
  </si>
  <si>
    <t>M2755</t>
  </si>
  <si>
    <t>M2756</t>
  </si>
  <si>
    <t>M2757</t>
  </si>
  <si>
    <t>M2758</t>
  </si>
  <si>
    <t>M2759</t>
  </si>
  <si>
    <t>M2760</t>
  </si>
  <si>
    <t>M2761</t>
  </si>
  <si>
    <t>M2762</t>
  </si>
  <si>
    <t>M2763</t>
  </si>
  <si>
    <t>M2764</t>
  </si>
  <si>
    <t>M2765</t>
  </si>
  <si>
    <t>M2766</t>
  </si>
  <si>
    <t>M2767</t>
  </si>
  <si>
    <t>M2768</t>
  </si>
  <si>
    <t>M2769</t>
  </si>
  <si>
    <t>M2770</t>
  </si>
  <si>
    <t>M2771</t>
  </si>
  <si>
    <t>M2772</t>
  </si>
  <si>
    <t>M2773</t>
  </si>
  <si>
    <t>M2774</t>
  </si>
  <si>
    <t>M2775</t>
  </si>
  <si>
    <t>M2776</t>
  </si>
  <si>
    <t>M2777</t>
  </si>
  <si>
    <t>M2780</t>
  </si>
  <si>
    <t>M2781</t>
  </si>
  <si>
    <t>M2782</t>
  </si>
  <si>
    <t>M2783</t>
  </si>
  <si>
    <t>M2784</t>
  </si>
  <si>
    <t>M2785</t>
  </si>
  <si>
    <t>M2786</t>
  </si>
  <si>
    <t>M2787</t>
  </si>
  <si>
    <t>M2788</t>
  </si>
  <si>
    <t>M2789</t>
  </si>
  <si>
    <t>M2790</t>
  </si>
  <si>
    <t>M2791</t>
  </si>
  <si>
    <t>M2792</t>
  </si>
  <si>
    <t>M2793</t>
  </si>
  <si>
    <t>M2794</t>
  </si>
  <si>
    <t>M2795</t>
  </si>
  <si>
    <t>M2796</t>
  </si>
  <si>
    <t>M2797</t>
  </si>
  <si>
    <t>M2798</t>
  </si>
  <si>
    <t>M2799</t>
  </si>
  <si>
    <t>M2800</t>
  </si>
  <si>
    <t>M2801</t>
  </si>
  <si>
    <t>M2802</t>
  </si>
  <si>
    <t>M2803</t>
  </si>
  <si>
    <t>M2804</t>
  </si>
  <si>
    <t>M2805</t>
  </si>
  <si>
    <t>M2806</t>
  </si>
  <si>
    <t>M2807</t>
  </si>
  <si>
    <t>M2808</t>
  </si>
  <si>
    <t>M2809</t>
  </si>
  <si>
    <t>M2810</t>
  </si>
  <si>
    <t>M2811</t>
  </si>
  <si>
    <t>M2812</t>
  </si>
  <si>
    <t>M2813</t>
  </si>
  <si>
    <t>M2814</t>
  </si>
  <si>
    <t>M2815</t>
  </si>
  <si>
    <t>M2816</t>
  </si>
  <si>
    <t>M2817</t>
  </si>
  <si>
    <t>M2818</t>
  </si>
  <si>
    <t>M2819</t>
  </si>
  <si>
    <t>M2820</t>
  </si>
  <si>
    <t>M2821</t>
  </si>
  <si>
    <t>M2822</t>
  </si>
  <si>
    <t>M2823</t>
  </si>
  <si>
    <t>M2824</t>
  </si>
  <si>
    <t>M2825</t>
  </si>
  <si>
    <t>M2826</t>
  </si>
  <si>
    <t>M2827</t>
  </si>
  <si>
    <t>M2828</t>
  </si>
  <si>
    <t>M2829</t>
  </si>
  <si>
    <t>M2830</t>
  </si>
  <si>
    <t>M2831</t>
  </si>
  <si>
    <t>M2832</t>
  </si>
  <si>
    <t>M2833</t>
  </si>
  <si>
    <t>M2834</t>
  </si>
  <si>
    <t>M2835</t>
  </si>
  <si>
    <t>M2836</t>
  </si>
  <si>
    <t>M2837</t>
  </si>
  <si>
    <t>M2838</t>
  </si>
  <si>
    <t>M2839</t>
  </si>
  <si>
    <t>M2840</t>
  </si>
  <si>
    <t>M2841</t>
  </si>
  <si>
    <t>M2842</t>
  </si>
  <si>
    <t>M2843</t>
  </si>
  <si>
    <t>M2844</t>
  </si>
  <si>
    <t>M2845</t>
  </si>
  <si>
    <t>M2846</t>
  </si>
  <si>
    <t>M2847</t>
  </si>
  <si>
    <t>M2848</t>
  </si>
  <si>
    <t>M2849</t>
  </si>
  <si>
    <t>M2850</t>
  </si>
  <si>
    <t>M2851</t>
  </si>
  <si>
    <t>M2852</t>
  </si>
  <si>
    <t>M2853</t>
  </si>
  <si>
    <t>M2854</t>
  </si>
  <si>
    <t>M2855</t>
  </si>
  <si>
    <t>M2856</t>
  </si>
  <si>
    <t>M2857</t>
  </si>
  <si>
    <t>M2858</t>
  </si>
  <si>
    <t>M2859</t>
  </si>
  <si>
    <t>M2860</t>
  </si>
  <si>
    <t>M2861</t>
  </si>
  <si>
    <t>M2862</t>
  </si>
  <si>
    <t>M2863</t>
  </si>
  <si>
    <t>M2864</t>
  </si>
  <si>
    <t>M2865</t>
  </si>
  <si>
    <t>M2866</t>
  </si>
  <si>
    <t>M2867</t>
  </si>
  <si>
    <t>M2868</t>
  </si>
  <si>
    <t>M2869</t>
  </si>
  <si>
    <t>M2870</t>
  </si>
  <si>
    <t>M2871</t>
  </si>
  <si>
    <t>M2872</t>
  </si>
  <si>
    <t>M2873</t>
  </si>
  <si>
    <t>M2874</t>
  </si>
  <si>
    <t>M2875</t>
  </si>
  <si>
    <t>M2876</t>
  </si>
  <si>
    <t>M2877</t>
  </si>
  <si>
    <t>M2878</t>
  </si>
  <si>
    <t>M2879</t>
  </si>
  <si>
    <t>M2880</t>
  </si>
  <si>
    <t>M2881</t>
  </si>
  <si>
    <t>M2882</t>
  </si>
  <si>
    <t>M2883</t>
  </si>
  <si>
    <t>M2884</t>
  </si>
  <si>
    <t>M2885</t>
  </si>
  <si>
    <t>M2886</t>
  </si>
  <si>
    <t>M2887</t>
  </si>
  <si>
    <t>M2888</t>
  </si>
  <si>
    <t>M2889</t>
  </si>
  <si>
    <t>M2890</t>
  </si>
  <si>
    <t>M2891</t>
  </si>
  <si>
    <t>M2892</t>
  </si>
  <si>
    <t>M2893</t>
  </si>
  <si>
    <t>M2894</t>
  </si>
  <si>
    <t>M2895</t>
  </si>
  <si>
    <t>M2896</t>
  </si>
  <si>
    <t>M2897</t>
  </si>
  <si>
    <t>M2898</t>
  </si>
  <si>
    <t>M2899</t>
  </si>
  <si>
    <t>M2900</t>
  </si>
  <si>
    <t>M2901</t>
  </si>
  <si>
    <t>M2902</t>
  </si>
  <si>
    <t>M2908</t>
  </si>
  <si>
    <t>M2979</t>
  </si>
  <si>
    <t>M3089</t>
  </si>
  <si>
    <t>M3091</t>
  </si>
  <si>
    <t>M3093</t>
  </si>
  <si>
    <t>M3094</t>
  </si>
  <si>
    <t>M3095</t>
  </si>
  <si>
    <t>M3126</t>
  </si>
  <si>
    <t>M3127</t>
  </si>
  <si>
    <t>M3128</t>
  </si>
  <si>
    <t>M3129</t>
  </si>
  <si>
    <t>M3130</t>
  </si>
  <si>
    <t>M3131</t>
  </si>
  <si>
    <t>M3132</t>
  </si>
  <si>
    <t>M3133</t>
  </si>
  <si>
    <t>M3134</t>
  </si>
  <si>
    <t>M3135</t>
  </si>
  <si>
    <t>M3136</t>
  </si>
  <si>
    <t>M3137</t>
  </si>
  <si>
    <t>M3138</t>
  </si>
  <si>
    <t>M3139</t>
  </si>
  <si>
    <t>M3140</t>
  </si>
  <si>
    <t>M3141</t>
  </si>
  <si>
    <t>M3142</t>
  </si>
  <si>
    <t>M3143</t>
  </si>
  <si>
    <t>M3144</t>
  </si>
  <si>
    <t>M3145</t>
  </si>
  <si>
    <t>M3146</t>
  </si>
  <si>
    <t>M3147</t>
  </si>
  <si>
    <t>M3148</t>
  </si>
  <si>
    <t>M3149</t>
  </si>
  <si>
    <t>M3150</t>
  </si>
  <si>
    <t>M3153</t>
  </si>
  <si>
    <t>M3170</t>
  </si>
  <si>
    <t>M3171</t>
  </si>
  <si>
    <t>M3172</t>
  </si>
  <si>
    <t>M3173</t>
  </si>
  <si>
    <t>M3174</t>
  </si>
  <si>
    <t>M3177</t>
  </si>
  <si>
    <t>M3178</t>
  </si>
  <si>
    <t>M3179</t>
  </si>
  <si>
    <t>M3180</t>
  </si>
  <si>
    <t>M3181</t>
  </si>
  <si>
    <t>M3182</t>
  </si>
  <si>
    <t>M3183</t>
  </si>
  <si>
    <t>M3184</t>
  </si>
  <si>
    <t>M3185</t>
  </si>
  <si>
    <t>M3186</t>
  </si>
  <si>
    <t>M3187</t>
  </si>
  <si>
    <t>M3188</t>
  </si>
  <si>
    <t>M3189</t>
  </si>
  <si>
    <t>M3190</t>
  </si>
  <si>
    <t>M3191</t>
  </si>
  <si>
    <t>M3192</t>
  </si>
  <si>
    <t>M3193</t>
  </si>
  <si>
    <t>M3194</t>
  </si>
  <si>
    <t>M3195</t>
  </si>
  <si>
    <t>M3196</t>
  </si>
  <si>
    <t>M3197</t>
  </si>
  <si>
    <t>M3198</t>
  </si>
  <si>
    <t>M3199</t>
  </si>
  <si>
    <t>M3200</t>
  </si>
  <si>
    <t>M3201</t>
  </si>
  <si>
    <t>M3202</t>
  </si>
  <si>
    <t>M3203</t>
  </si>
  <si>
    <t>M3204</t>
  </si>
  <si>
    <t>M3205</t>
  </si>
  <si>
    <t>M3206</t>
  </si>
  <si>
    <t>M3207</t>
  </si>
  <si>
    <t>M3208</t>
  </si>
  <si>
    <t>M3209</t>
  </si>
  <si>
    <t>M3210</t>
  </si>
  <si>
    <t>M3211</t>
  </si>
  <si>
    <t>M3212</t>
  </si>
  <si>
    <t>M3213</t>
  </si>
  <si>
    <t>M3214</t>
  </si>
  <si>
    <t>M3215</t>
  </si>
  <si>
    <t>M3216</t>
  </si>
  <si>
    <t>M3217</t>
  </si>
  <si>
    <t>M3218</t>
  </si>
  <si>
    <t>M3219</t>
  </si>
  <si>
    <t>M3220</t>
  </si>
  <si>
    <t>M3225</t>
  </si>
  <si>
    <t>M3227</t>
  </si>
  <si>
    <t>M3228</t>
  </si>
  <si>
    <t>M3229</t>
  </si>
  <si>
    <t>M3230</t>
  </si>
  <si>
    <t>M3231</t>
  </si>
  <si>
    <t>M3232</t>
  </si>
  <si>
    <t>M3233</t>
  </si>
  <si>
    <t>M3235</t>
  </si>
  <si>
    <t>M3236</t>
  </si>
  <si>
    <t>M3237</t>
  </si>
  <si>
    <t>M3238</t>
  </si>
  <si>
    <t>M3239</t>
  </si>
  <si>
    <t>M3240</t>
  </si>
  <si>
    <t>M3241</t>
  </si>
  <si>
    <t>M3242</t>
  </si>
  <si>
    <t>M3245</t>
  </si>
  <si>
    <t>M3270</t>
  </si>
  <si>
    <t>M3271</t>
  </si>
  <si>
    <t>M3272</t>
  </si>
  <si>
    <t>M3273</t>
  </si>
  <si>
    <t>M3274</t>
  </si>
  <si>
    <t>M3275</t>
  </si>
  <si>
    <t>M3276</t>
  </si>
  <si>
    <t>M3277</t>
  </si>
  <si>
    <t>M3278</t>
  </si>
  <si>
    <t>M3279</t>
  </si>
  <si>
    <t>M3280</t>
  </si>
  <si>
    <t>M3353</t>
  </si>
  <si>
    <t>M3360</t>
  </si>
  <si>
    <t>M3361</t>
  </si>
  <si>
    <t>M3362</t>
  </si>
  <si>
    <t>M3363</t>
  </si>
  <si>
    <t>M3364</t>
  </si>
  <si>
    <t>M3365</t>
  </si>
  <si>
    <t>M3366</t>
  </si>
  <si>
    <t>M3367</t>
  </si>
  <si>
    <t>M3368</t>
  </si>
  <si>
    <t>M3369</t>
  </si>
  <si>
    <t>M3370</t>
  </si>
  <si>
    <t>M3371</t>
  </si>
  <si>
    <t>M3372</t>
  </si>
  <si>
    <t>M3501</t>
  </si>
  <si>
    <t>M3502</t>
  </si>
  <si>
    <t>M3503</t>
  </si>
  <si>
    <t>M3504</t>
  </si>
  <si>
    <t>M3505</t>
  </si>
  <si>
    <t>M3506</t>
  </si>
  <si>
    <t>M3507</t>
  </si>
  <si>
    <t>M3508</t>
  </si>
  <si>
    <t>M3509</t>
  </si>
  <si>
    <t>M3510</t>
  </si>
  <si>
    <t>M3511</t>
  </si>
  <si>
    <t>M3512</t>
  </si>
  <si>
    <t>M3513</t>
  </si>
  <si>
    <t>M3514</t>
  </si>
  <si>
    <t>M3515</t>
  </si>
  <si>
    <t>M3516</t>
  </si>
  <si>
    <t>M3518</t>
  </si>
  <si>
    <t>M3519</t>
  </si>
  <si>
    <t>M3520</t>
  </si>
  <si>
    <t>M3521</t>
  </si>
  <si>
    <t>M3522</t>
  </si>
  <si>
    <t>M3523</t>
  </si>
  <si>
    <t>M3524</t>
  </si>
  <si>
    <t>M3525</t>
  </si>
  <si>
    <t>M3526</t>
  </si>
  <si>
    <t>M3527</t>
  </si>
  <si>
    <t>M3528</t>
  </si>
  <si>
    <t>M3529</t>
  </si>
  <si>
    <t>M3530</t>
  </si>
  <si>
    <t>M3718</t>
  </si>
  <si>
    <t>M3719</t>
  </si>
  <si>
    <t>M3720</t>
  </si>
  <si>
    <t>M3721</t>
  </si>
  <si>
    <t>M3722</t>
  </si>
  <si>
    <t>M3723</t>
  </si>
  <si>
    <t>M3727</t>
  </si>
  <si>
    <t>M3728</t>
  </si>
  <si>
    <t>M3729</t>
  </si>
  <si>
    <t>M3730</t>
  </si>
  <si>
    <t>M3772</t>
  </si>
  <si>
    <t>M3773</t>
  </si>
  <si>
    <t>M3774</t>
  </si>
  <si>
    <t>M3775</t>
  </si>
  <si>
    <t>M3776</t>
  </si>
  <si>
    <t>M3777</t>
  </si>
  <si>
    <t>M3778</t>
  </si>
  <si>
    <t>M3779</t>
  </si>
  <si>
    <t>M3780</t>
  </si>
  <si>
    <t>M3781</t>
  </si>
  <si>
    <t>M3782</t>
  </si>
  <si>
    <t>M3783</t>
  </si>
  <si>
    <t>M3784</t>
  </si>
  <si>
    <t>M3785</t>
  </si>
  <si>
    <t>M3786</t>
  </si>
  <si>
    <t>M3787</t>
  </si>
  <si>
    <t>M3788</t>
  </si>
  <si>
    <t>M3789</t>
  </si>
  <si>
    <t>M3790</t>
  </si>
  <si>
    <t>M3791</t>
  </si>
  <si>
    <t>M3792</t>
  </si>
  <si>
    <t>M3793</t>
  </si>
  <si>
    <t>M3795</t>
  </si>
  <si>
    <t>M3801</t>
  </si>
  <si>
    <t>M3802</t>
  </si>
  <si>
    <t>M3803</t>
  </si>
  <si>
    <t>M3804</t>
  </si>
  <si>
    <t>M3805</t>
  </si>
  <si>
    <t>M3806</t>
  </si>
  <si>
    <t>M3807</t>
  </si>
  <si>
    <t>M3808</t>
  </si>
  <si>
    <t>M3809</t>
  </si>
  <si>
    <t>M3810</t>
  </si>
  <si>
    <t>M3811</t>
  </si>
  <si>
    <t>M3813</t>
  </si>
  <si>
    <t>M3821</t>
  </si>
  <si>
    <t>M3822</t>
  </si>
  <si>
    <t>M3823</t>
  </si>
  <si>
    <t>M3824</t>
  </si>
  <si>
    <t>M3825</t>
  </si>
  <si>
    <t>M3826</t>
  </si>
  <si>
    <t>M3827</t>
  </si>
  <si>
    <t>M3828</t>
  </si>
  <si>
    <t>M3829</t>
  </si>
  <si>
    <t>M3830</t>
  </si>
  <si>
    <t>M3831</t>
  </si>
  <si>
    <t>M3832</t>
  </si>
  <si>
    <t>M3833</t>
  </si>
  <si>
    <t>M3834</t>
  </si>
  <si>
    <t>M3835</t>
  </si>
  <si>
    <t>M3836</t>
  </si>
  <si>
    <t>M3837</t>
  </si>
  <si>
    <t>M3838</t>
  </si>
  <si>
    <t>M3839</t>
  </si>
  <si>
    <t>M3840</t>
  </si>
  <si>
    <t>M3841</t>
  </si>
  <si>
    <t>M3842</t>
  </si>
  <si>
    <t>M3843</t>
  </si>
  <si>
    <t>M3844</t>
  </si>
  <si>
    <t>M3845</t>
  </si>
  <si>
    <t>M3846</t>
  </si>
  <si>
    <t>M3847</t>
  </si>
  <si>
    <t>M3848</t>
  </si>
  <si>
    <t>M3851</t>
  </si>
  <si>
    <t>M3852</t>
  </si>
  <si>
    <t>M3853</t>
  </si>
  <si>
    <t>M3854</t>
  </si>
  <si>
    <t>M3855</t>
  </si>
  <si>
    <t>M3856</t>
  </si>
  <si>
    <t>M3857</t>
  </si>
  <si>
    <t>M3858</t>
  </si>
  <si>
    <t>M3859</t>
  </si>
  <si>
    <t>M3860</t>
  </si>
  <si>
    <t>M3861</t>
  </si>
  <si>
    <t>M3862</t>
  </si>
  <si>
    <t>M3863</t>
  </si>
  <si>
    <t>M3864</t>
  </si>
  <si>
    <t>M3865</t>
  </si>
  <si>
    <t>M3866</t>
  </si>
  <si>
    <t>M3867</t>
  </si>
  <si>
    <t>M3868</t>
  </si>
  <si>
    <t>M3869</t>
  </si>
  <si>
    <t>M3870</t>
  </si>
  <si>
    <t>M3900</t>
  </si>
  <si>
    <t>M3901</t>
  </si>
  <si>
    <t>M3902</t>
  </si>
  <si>
    <t>M3903</t>
  </si>
  <si>
    <t>M3904</t>
  </si>
  <si>
    <t>M3905</t>
  </si>
  <si>
    <t>M3906</t>
  </si>
  <si>
    <t>M3907</t>
  </si>
  <si>
    <t>M3908</t>
  </si>
  <si>
    <t>M3909</t>
  </si>
  <si>
    <t>M3910</t>
  </si>
  <si>
    <t>M3911</t>
  </si>
  <si>
    <t>M3912</t>
  </si>
  <si>
    <t>M3913</t>
  </si>
  <si>
    <t>M3914</t>
  </si>
  <si>
    <t>M3915</t>
  </si>
  <si>
    <t>M3916</t>
  </si>
  <si>
    <t>M3917</t>
  </si>
  <si>
    <t>M3918</t>
  </si>
  <si>
    <t>M3919</t>
  </si>
  <si>
    <t>M3920</t>
  </si>
  <si>
    <t>M3921</t>
  </si>
  <si>
    <t>M3922</t>
  </si>
  <si>
    <t>M3923</t>
  </si>
  <si>
    <t>M3924</t>
  </si>
  <si>
    <t>M3925</t>
  </si>
  <si>
    <t>M3926</t>
  </si>
  <si>
    <t>M3927</t>
  </si>
  <si>
    <t>M3928</t>
  </si>
  <si>
    <t>M3929</t>
  </si>
  <si>
    <t>M3931</t>
  </si>
  <si>
    <t>M3932</t>
  </si>
  <si>
    <t>M3933</t>
  </si>
  <si>
    <t>M3934</t>
  </si>
  <si>
    <t>M3935</t>
  </si>
  <si>
    <t>M3936</t>
  </si>
  <si>
    <t>M3939</t>
  </si>
  <si>
    <t>M3947</t>
  </si>
  <si>
    <t>M3949</t>
  </si>
  <si>
    <t>M4413</t>
  </si>
  <si>
    <t>210 DIAS</t>
  </si>
  <si>
    <t>240 DIAS</t>
  </si>
  <si>
    <t>270 DIAS</t>
  </si>
  <si>
    <t>300 DIAS</t>
  </si>
  <si>
    <t>330 DIAS</t>
  </si>
  <si>
    <t>360 DIAS</t>
  </si>
  <si>
    <t>1</t>
  </si>
  <si>
    <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</si>
  <si>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</si>
  <si>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</si>
  <si>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</si>
  <si>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</si>
  <si>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</si>
  <si>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</si>
  <si>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</si>
  <si>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</si>
  <si>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</si>
  <si>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</si>
  <si>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</si>
  <si>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</si>
  <si>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</si>
  <si>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</si>
  <si>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</si>
  <si>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</si>
  <si>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</si>
  <si>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</si>
  <si>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</si>
  <si>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</si>
  <si>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</si>
  <si>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</si>
  <si>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</si>
  <si>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</si>
  <si>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</si>
  <si>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</si>
  <si>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</si>
  <si>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</si>
  <si>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</si>
  <si>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</si>
  <si>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</si>
  <si>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</si>
  <si>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</si>
  <si>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</si>
  <si>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</si>
  <si>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</si>
  <si>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</si>
  <si>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</si>
  <si>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</si>
  <si>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</si>
  <si>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</si>
  <si>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</si>
  <si>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</si>
  <si>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</si>
  <si>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</si>
  <si>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</si>
  <si>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</si>
  <si>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</si>
  <si>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</si>
  <si>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</si>
  <si>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</si>
  <si>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</si>
  <si>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</si>
  <si>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</si>
  <si>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</si>
  <si>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</si>
  <si>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</si>
  <si>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</si>
  <si>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</si>
  <si>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</si>
  <si>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</si>
  <si>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</si>
  <si>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</si>
  <si>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</si>
  <si>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</si>
  <si>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</si>
  <si>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</si>
  <si>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</si>
  <si>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</si>
  <si>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</si>
  <si>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</si>
  <si>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</si>
  <si>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</si>
  <si>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</si>
  <si>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</si>
  <si>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</si>
  <si>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</si>
  <si>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</si>
  <si>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</si>
  <si>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</si>
  <si>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</si>
  <si>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</si>
  <si>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</si>
  <si>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</si>
  <si>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</si>
  <si>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</si>
  <si>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</si>
  <si>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</si>
  <si>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</si>
  <si>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</si>
  <si>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</si>
  <si>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</si>
  <si>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</si>
  <si>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</si>
  <si>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</si>
  <si>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</si>
  <si>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</si>
  <si>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</si>
  <si>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</si>
  <si>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</si>
  <si>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</si>
  <si>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</si>
  <si>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</si>
  <si>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</si>
  <si>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</si>
  <si>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</si>
  <si>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</si>
  <si>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</si>
  <si>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</si>
  <si>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</si>
  <si>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</si>
  <si>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</si>
  <si>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</si>
  <si>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</si>
  <si>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</si>
  <si>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</si>
  <si>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</si>
  <si>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</si>
  <si>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</si>
  <si>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</si>
  <si>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</si>
  <si>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</si>
  <si>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</si>
  <si>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</si>
  <si>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</si>
  <si>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</si>
  <si>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</si>
  <si>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</si>
  <si>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</si>
  <si>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</si>
  <si>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</si>
  <si>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</si>
  <si>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</si>
  <si>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</si>
  <si>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</si>
  <si>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</si>
  <si>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</si>
  <si>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</si>
  <si>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</si>
  <si>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</si>
  <si>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</si>
  <si>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</si>
  <si>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</si>
  <si>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</si>
  <si>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</si>
  <si>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</si>
  <si>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</si>
  <si>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</si>
  <si>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</si>
  <si>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</si>
  <si>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</si>
  <si>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</si>
  <si>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</si>
  <si>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</si>
  <si>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</si>
  <si>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</si>
  <si>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</si>
  <si>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</si>
  <si>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</si>
  <si>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</si>
  <si>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</si>
  <si>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</si>
  <si>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</si>
  <si>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</si>
  <si>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</si>
  <si>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</si>
  <si>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</si>
  <si>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</si>
  <si>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</si>
  <si>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</si>
  <si>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</si>
  <si>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</si>
  <si>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</si>
  <si>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</si>
  <si>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</si>
  <si>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</si>
  <si>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</si>
  <si>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</si>
  <si>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</si>
  <si>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</si>
  <si>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</si>
  <si>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</si>
  <si>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</si>
  <si>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</si>
  <si>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</si>
  <si>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</si>
  <si>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</si>
  <si>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</si>
  <si>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</si>
  <si>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</si>
  <si>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</si>
  <si>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</si>
  <si>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</si>
  <si>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</si>
  <si>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</si>
  <si>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</si>
  <si>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</si>
  <si>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</si>
  <si>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</si>
  <si>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</si>
  <si>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</si>
  <si>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</si>
  <si>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</si>
  <si>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</si>
  <si>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</si>
  <si>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</si>
  <si>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</si>
  <si>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</si>
  <si>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</si>
  <si>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</si>
  <si>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</si>
  <si>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</si>
  <si>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</si>
  <si>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</si>
  <si>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</si>
  <si>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</si>
  <si>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</si>
  <si>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</si>
  <si>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</si>
  <si>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</si>
  <si>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</si>
  <si>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</si>
  <si>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</si>
  <si>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</si>
  <si>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</si>
  <si>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</si>
  <si>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</si>
  <si>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</si>
  <si>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</si>
  <si>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</si>
  <si>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</si>
  <si>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</si>
  <si>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</si>
  <si>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</si>
  <si>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</si>
  <si>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</si>
  <si>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</si>
  <si>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</si>
  <si>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</si>
  <si>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</si>
  <si>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PLACA DE OBRA AFIXADA COM PEÇAS DE MADEIRA</t>
  </si>
  <si>
    <t>07.37</t>
  </si>
  <si>
    <t>07.37.01</t>
  </si>
  <si>
    <t>07.38</t>
  </si>
  <si>
    <t>13.91</t>
  </si>
  <si>
    <t>15.63</t>
  </si>
  <si>
    <t>15.63.01</t>
  </si>
  <si>
    <t>18.71</t>
  </si>
  <si>
    <t>18.71.01</t>
  </si>
  <si>
    <t>18.71.02</t>
  </si>
  <si>
    <t>18.71.03</t>
  </si>
  <si>
    <t>18.72</t>
  </si>
  <si>
    <t>18.72.01</t>
  </si>
  <si>
    <t>18.72.02</t>
  </si>
  <si>
    <t>18.73</t>
  </si>
  <si>
    <t>18.73.01</t>
  </si>
  <si>
    <t>18.74</t>
  </si>
  <si>
    <t>18.74.06</t>
  </si>
  <si>
    <t>18.74.07</t>
  </si>
  <si>
    <t>19.91</t>
  </si>
  <si>
    <t>19.91.01</t>
  </si>
  <si>
    <t>19.91.02</t>
  </si>
  <si>
    <t>19.91.03</t>
  </si>
  <si>
    <t>BDI 2</t>
  </si>
  <si>
    <t>BDI 1</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</si>
  <si>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</si>
  <si>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</si>
  <si>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</si>
  <si>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</si>
  <si>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</si>
  <si>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</si>
  <si>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</si>
  <si>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</si>
  <si>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</si>
  <si>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</si>
  <si>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</si>
  <si>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PISO PODOTÁTIL DE ALERTA OU DIRECIONAL, DE BORRACHA, ASSENTADO SOBRE ARGAMASSA. AF_05/2020</t>
  </si>
  <si>
    <t>ED-28163</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</si>
  <si>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</si>
  <si>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</si>
  <si>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</si>
  <si>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</si>
  <si>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</si>
  <si>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</si>
  <si>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</si>
  <si>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</si>
  <si>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</si>
  <si>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</si>
  <si>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</si>
  <si>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</si>
  <si>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</si>
  <si>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</si>
  <si>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</si>
  <si>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</si>
  <si>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</si>
  <si>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</si>
  <si>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</si>
  <si>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</si>
  <si>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</si>
  <si>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</si>
  <si>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</si>
  <si>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</si>
  <si>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</si>
  <si>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</si>
  <si>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</si>
  <si>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</si>
  <si>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</si>
  <si>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</si>
  <si>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</si>
  <si>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</si>
  <si>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</si>
  <si>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</si>
  <si>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</si>
  <si>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</si>
  <si>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</si>
  <si>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</si>
  <si>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</si>
  <si>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</si>
  <si>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</si>
  <si>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</si>
  <si>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</si>
  <si>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</si>
  <si>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</si>
  <si>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</si>
  <si>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</si>
  <si>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</si>
  <si>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</si>
  <si>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</si>
  <si>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</si>
  <si>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</si>
  <si>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</si>
  <si>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</si>
  <si>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</si>
  <si>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</si>
  <si>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</si>
  <si>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</si>
  <si>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</si>
  <si>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</si>
  <si>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</si>
  <si>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</si>
  <si>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</si>
  <si>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</si>
  <si>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</si>
  <si>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</si>
  <si>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</si>
  <si>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</si>
  <si>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</si>
  <si>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</si>
  <si>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</si>
  <si>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</si>
  <si>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</si>
  <si>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</si>
  <si>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</si>
  <si>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</si>
  <si>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</si>
  <si>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</si>
  <si>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</si>
  <si>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</si>
  <si>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</si>
  <si>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</si>
  <si>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</si>
  <si>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</si>
  <si>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</si>
  <si>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</si>
  <si>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</si>
  <si>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</si>
  <si>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</si>
  <si>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</si>
  <si>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</si>
  <si>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</si>
  <si>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</si>
  <si>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</si>
  <si>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</si>
  <si>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</si>
  <si>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</si>
  <si>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</si>
  <si>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</si>
  <si>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</si>
  <si>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</si>
  <si>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</si>
  <si>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</si>
  <si>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</si>
  <si>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</si>
  <si>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</si>
  <si>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</si>
  <si>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</si>
  <si>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</si>
  <si>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</si>
  <si>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</si>
  <si>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</si>
  <si>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</si>
  <si>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</si>
  <si>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</si>
  <si>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</si>
  <si>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</si>
  <si>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</si>
  <si>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</si>
  <si>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</si>
  <si>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</si>
  <si>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</si>
  <si>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</si>
  <si>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</si>
  <si>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</si>
  <si>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</si>
  <si>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</si>
  <si>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</si>
  <si>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</si>
  <si>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</si>
  <si>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</si>
  <si>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</si>
  <si>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</si>
  <si>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</si>
  <si>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</si>
  <si>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</si>
  <si>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MANTA ALUMINIZADA</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</si>
  <si>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</si>
  <si>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</si>
  <si>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</si>
  <si>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</si>
  <si>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</si>
  <si>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</si>
  <si>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</si>
  <si>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</si>
  <si>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</si>
  <si>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</si>
  <si>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</si>
  <si>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</si>
  <si>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ED-28437</t>
  </si>
  <si>
    <t>APLICAÇÃO DE CERA EM ESQUADRIAS DE MADEIRA, TRÊS (3) DEMÃOS, INCLUSIVE APLICAÇÃO DE SELADOR PARA MADEIRA</t>
  </si>
  <si>
    <t>APLICAÇÃO DE CERA EM RODAPÉS COM ALTURA DE 10 CM, TRÊS (3) DEMÃOS, INCLUSIVE APLICAÇÃO DE SELADOR PARA MADEIRA</t>
  </si>
  <si>
    <t>LOUÇAS, METAIS E ACESSÓRIOS</t>
  </si>
  <si>
    <t>ED-29066</t>
  </si>
  <si>
    <t>ED-28593</t>
  </si>
  <si>
    <t>RESERVATÓRIO DE ÁGUA</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</si>
  <si>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</si>
  <si>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</si>
  <si>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</si>
  <si>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</si>
  <si>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</si>
  <si>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</si>
  <si>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</si>
  <si>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</si>
  <si>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</si>
  <si>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</si>
  <si>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</si>
  <si>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CALÇADA E PASSEIO</t>
  </si>
  <si>
    <t>EQUIPAMENTO PARA PARQUE INFANTIL</t>
  </si>
  <si>
    <t>PAVIMENTO INTERTRAVADO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</si>
  <si>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</si>
  <si>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</si>
  <si>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</si>
  <si>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</si>
  <si>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</si>
  <si>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</si>
  <si>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</si>
  <si>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</si>
  <si>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</si>
  <si>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</si>
  <si>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</si>
  <si>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</si>
  <si>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</si>
  <si>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</si>
  <si>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</si>
  <si>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</si>
  <si>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</si>
  <si>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</si>
  <si>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</si>
  <si>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</si>
  <si>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</si>
  <si>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</si>
  <si>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</si>
  <si>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</si>
  <si>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</si>
  <si>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04.30.14</t>
  </si>
  <si>
    <t>04.30.15</t>
  </si>
  <si>
    <t>07.39</t>
  </si>
  <si>
    <t>07.39.01</t>
  </si>
  <si>
    <t>10.41.11</t>
  </si>
  <si>
    <t>CAIXA DE DESCARGA EXTERNA ALTA 6 A 9 LITROS</t>
  </si>
  <si>
    <t>PISO DE TRANSIÇÃO</t>
  </si>
  <si>
    <t xml:space="preserve">PISO DE CONCRETO </t>
  </si>
  <si>
    <t>ACADEMIA A CÉU ABERTO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</si>
  <si>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</si>
  <si>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</si>
  <si>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</si>
  <si>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</si>
  <si>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</si>
  <si>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</si>
  <si>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</si>
  <si>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</si>
  <si>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</si>
  <si>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</si>
  <si>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</si>
  <si>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</si>
  <si>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</si>
  <si>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</si>
  <si>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</si>
  <si>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</si>
  <si>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</si>
  <si>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</si>
  <si>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t>
  </si>
  <si>
    <t>SUPRESSÃO DE ÁRVORES</t>
  </si>
  <si>
    <t>21.35.01</t>
  </si>
  <si>
    <t>21.35.02</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</si>
  <si>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</si>
  <si>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</si>
  <si>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</si>
  <si>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</si>
  <si>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</si>
  <si>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</si>
  <si>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</si>
  <si>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</si>
  <si>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</si>
  <si>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</si>
  <si>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</si>
  <si>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</si>
  <si>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</si>
  <si>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</si>
  <si>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</si>
  <si>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</si>
  <si>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</si>
  <si>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</si>
  <si>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</si>
  <si>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</si>
  <si>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</si>
  <si>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</si>
  <si>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</si>
  <si>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</si>
  <si>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</si>
  <si>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</si>
  <si>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</si>
  <si>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</si>
  <si>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</si>
  <si>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</si>
  <si>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</si>
  <si>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</si>
  <si>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</si>
  <si>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</si>
  <si>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</si>
  <si>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</si>
  <si>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</si>
  <si>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</si>
  <si>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</si>
  <si>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</si>
  <si>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</si>
  <si>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</si>
  <si>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</si>
  <si>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</si>
  <si>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</si>
  <si>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</si>
  <si>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</si>
  <si>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</si>
  <si>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</si>
  <si>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</si>
  <si>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</si>
  <si>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</si>
  <si>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</si>
  <si>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</si>
  <si>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</si>
  <si>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</si>
  <si>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</si>
  <si>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</si>
  <si>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</si>
  <si>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</si>
  <si>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</si>
  <si>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</si>
  <si>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</si>
  <si>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</si>
  <si>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</si>
  <si>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</si>
  <si>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</si>
  <si>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</si>
  <si>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</si>
  <si>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</si>
  <si>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</si>
  <si>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</si>
  <si>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</si>
  <si>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</si>
  <si>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</si>
  <si>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</si>
  <si>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</si>
  <si>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</si>
  <si>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</si>
  <si>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</si>
  <si>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</si>
  <si>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</si>
  <si>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</si>
  <si>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</si>
  <si>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</si>
  <si>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</si>
  <si>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</si>
  <si>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</si>
  <si>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</si>
  <si>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</si>
  <si>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</si>
  <si>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</si>
  <si>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</si>
  <si>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</si>
  <si>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</si>
  <si>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</si>
  <si>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</si>
  <si>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</si>
  <si>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</si>
  <si>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</si>
  <si>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</si>
  <si>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</si>
  <si>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</si>
  <si>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</si>
  <si>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</si>
  <si>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</si>
  <si>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</si>
  <si>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</si>
  <si>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</si>
  <si>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</si>
  <si>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</si>
  <si>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</si>
  <si>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</si>
  <si>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</si>
  <si>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</si>
  <si>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</si>
  <si>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</si>
  <si>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</si>
  <si>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</si>
  <si>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</si>
  <si>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</si>
  <si>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</si>
  <si>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</si>
  <si>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</si>
  <si>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</si>
  <si>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</si>
  <si>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</si>
  <si>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</si>
  <si>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</si>
  <si>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</si>
  <si>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</si>
  <si>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</si>
  <si>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</si>
  <si>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</si>
  <si>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</si>
  <si>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</si>
  <si>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</si>
  <si>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</si>
  <si>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</si>
  <si>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</si>
  <si>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</si>
  <si>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</si>
  <si>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</si>
  <si>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</si>
  <si>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</si>
  <si>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PREFEITURA MUNICIPAL DE DELFIM MOREIRA</t>
  </si>
  <si>
    <t>PREFEITURA MUNICIPAL DE PIRANGUINHO</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</si>
  <si>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</si>
  <si>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</si>
  <si>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</si>
  <si>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</si>
  <si>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</si>
  <si>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</si>
  <si>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</si>
  <si>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</si>
  <si>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</si>
  <si>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</si>
  <si>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</si>
  <si>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</si>
  <si>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</si>
  <si>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</si>
  <si>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</si>
  <si>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</si>
  <si>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</si>
  <si>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</si>
  <si>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</si>
  <si>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</si>
  <si>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</si>
  <si>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</si>
  <si>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</si>
  <si>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</si>
  <si>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</si>
  <si>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</si>
  <si>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</si>
  <si>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</si>
  <si>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</si>
  <si>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</si>
  <si>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</si>
  <si>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</si>
  <si>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</si>
  <si>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</si>
  <si>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</si>
  <si>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</si>
  <si>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</si>
  <si>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</si>
  <si>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</si>
  <si>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</si>
  <si>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</si>
  <si>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</si>
  <si>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</si>
  <si>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</si>
  <si>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</si>
  <si>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</si>
  <si>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</si>
  <si>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</si>
  <si>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</si>
  <si>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</si>
  <si>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</si>
  <si>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</si>
  <si>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</si>
  <si>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</si>
  <si>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</si>
  <si>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</si>
  <si>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</si>
  <si>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</si>
  <si>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</si>
  <si>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</si>
  <si>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</si>
  <si>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</si>
  <si>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</si>
  <si>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</si>
  <si>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</si>
  <si>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</si>
  <si>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</si>
  <si>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</si>
  <si>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</si>
  <si>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</si>
  <si>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</si>
  <si>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</si>
  <si>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</si>
  <si>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</si>
  <si>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</si>
  <si>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</si>
  <si>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</si>
  <si>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</si>
  <si>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</si>
  <si>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</si>
  <si>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</si>
  <si>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</si>
  <si>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</si>
  <si>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</si>
  <si>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</si>
  <si>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</si>
  <si>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</si>
  <si>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</si>
  <si>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</si>
  <si>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</si>
  <si>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</si>
  <si>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</si>
  <si>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</si>
  <si>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</si>
  <si>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</si>
  <si>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</si>
  <si>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</si>
  <si>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</si>
  <si>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</si>
  <si>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</si>
  <si>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</si>
  <si>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</si>
  <si>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</si>
  <si>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</si>
  <si>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</si>
  <si>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</si>
  <si>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</si>
  <si>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</si>
  <si>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</si>
  <si>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</si>
  <si>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</si>
  <si>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</si>
  <si>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</si>
  <si>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</si>
  <si>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</si>
  <si>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</si>
  <si>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</si>
  <si>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</si>
  <si>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</si>
  <si>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</si>
  <si>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</si>
  <si>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</si>
  <si>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</si>
  <si>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</si>
  <si>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</si>
  <si>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</si>
  <si>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</si>
  <si>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</si>
  <si>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</si>
  <si>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</si>
  <si>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</si>
  <si>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</si>
  <si>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</si>
  <si>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</si>
  <si>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</si>
  <si>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</si>
  <si>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</si>
  <si>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</si>
  <si>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</si>
  <si>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</si>
  <si>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</si>
  <si>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</si>
  <si>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</si>
  <si>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</si>
  <si>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</si>
  <si>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</si>
  <si>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</si>
  <si>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</si>
  <si>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</si>
  <si>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</si>
  <si>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</si>
  <si>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</si>
  <si>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</si>
  <si>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</si>
  <si>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</si>
  <si>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</si>
  <si>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</si>
  <si>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</si>
  <si>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</si>
  <si>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</si>
  <si>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</si>
  <si>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</si>
  <si>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</si>
  <si>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</si>
  <si>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</si>
  <si>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</si>
  <si>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</si>
  <si>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</si>
  <si>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</si>
  <si>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</si>
  <si>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</si>
  <si>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</si>
  <si>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</si>
  <si>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</si>
  <si>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</si>
  <si>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</si>
  <si>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</si>
  <si>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</si>
  <si>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</si>
  <si>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</si>
  <si>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</si>
  <si>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</si>
  <si>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</si>
  <si>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</si>
  <si>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</si>
  <si>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</si>
  <si>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</si>
  <si>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</si>
  <si>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</si>
  <si>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</si>
  <si>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</si>
  <si>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</si>
  <si>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</si>
  <si>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</si>
  <si>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</si>
  <si>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</si>
  <si>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</si>
  <si>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</si>
  <si>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</si>
  <si>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</si>
  <si>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</si>
  <si>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</si>
  <si>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</si>
  <si>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</si>
  <si>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</si>
  <si>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</si>
  <si>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</si>
  <si>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</si>
  <si>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</si>
  <si>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</si>
  <si>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</si>
  <si>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</si>
  <si>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</si>
  <si>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</si>
  <si>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</si>
  <si>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</si>
  <si>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</si>
  <si>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</si>
  <si>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</si>
  <si>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</si>
  <si>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</si>
  <si>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</si>
  <si>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</si>
  <si>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</si>
  <si>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</si>
  <si>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</si>
  <si>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</si>
  <si>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</si>
  <si>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</si>
  <si>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</si>
  <si>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</si>
  <si>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</si>
  <si>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</si>
  <si>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</si>
  <si>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</si>
  <si>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</si>
  <si>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</si>
  <si>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</si>
  <si>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</si>
  <si>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</si>
  <si>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</si>
  <si>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</si>
  <si>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</si>
  <si>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</si>
  <si>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</si>
  <si>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</si>
  <si>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</si>
  <si>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</si>
  <si>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</si>
  <si>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</si>
  <si>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</si>
  <si>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</si>
  <si>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</si>
  <si>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</si>
  <si>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</si>
  <si>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</si>
  <si>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</si>
  <si>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</si>
  <si>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</si>
  <si>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</si>
  <si>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</si>
  <si>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</si>
  <si>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</si>
  <si>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</si>
  <si>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</si>
  <si>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</si>
  <si>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</si>
  <si>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</si>
  <si>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</si>
  <si>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</si>
  <si>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</si>
  <si>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</si>
  <si>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</si>
  <si>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</si>
  <si>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</si>
  <si>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</si>
  <si>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</si>
  <si>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</si>
  <si>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</si>
  <si>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</si>
  <si>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</si>
  <si>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</si>
  <si>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</si>
  <si>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</si>
  <si>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</si>
  <si>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</si>
  <si>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</si>
  <si>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</si>
  <si>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</si>
  <si>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</si>
  <si>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</si>
  <si>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</si>
  <si>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</si>
  <si>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</si>
  <si>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</si>
  <si>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</si>
  <si>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</si>
  <si>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</si>
  <si>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</si>
  <si>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</si>
  <si>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</si>
  <si>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</si>
  <si>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</si>
  <si>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</si>
  <si>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</si>
  <si>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</si>
  <si>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</si>
  <si>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</si>
  <si>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</si>
  <si>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</si>
  <si>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</si>
  <si>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</si>
  <si>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</si>
  <si>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</si>
  <si>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</si>
  <si>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</si>
  <si>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</si>
  <si>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</si>
  <si>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</si>
  <si>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</si>
  <si>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</si>
  <si>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</si>
  <si>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</si>
  <si>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</si>
  <si>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</si>
  <si>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</si>
  <si>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</si>
  <si>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</si>
  <si>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</si>
  <si>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</si>
  <si>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</si>
  <si>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</si>
  <si>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</si>
  <si>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</si>
  <si>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</si>
  <si>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</si>
  <si>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</si>
  <si>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</si>
  <si>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</si>
  <si>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</si>
  <si>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</si>
  <si>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</si>
  <si>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</si>
  <si>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</si>
  <si>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</si>
  <si>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</si>
  <si>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</si>
  <si>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</si>
  <si>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</si>
  <si>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</si>
  <si>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</si>
  <si>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</si>
  <si>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</si>
  <si>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</si>
  <si>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</si>
  <si>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</si>
  <si>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</si>
  <si>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</si>
  <si>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</si>
  <si>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</si>
  <si>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</si>
  <si>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</si>
  <si>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</si>
  <si>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</si>
  <si>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</si>
  <si>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</si>
  <si>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</si>
  <si>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</si>
  <si>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</si>
  <si>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</si>
  <si>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</si>
  <si>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</si>
  <si>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</si>
  <si>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</si>
  <si>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</si>
  <si>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</si>
  <si>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</si>
  <si>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</si>
  <si>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</si>
  <si>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</si>
  <si>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</si>
  <si>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</si>
  <si>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</si>
  <si>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</si>
  <si>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</si>
  <si>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</si>
  <si>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</si>
  <si>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</si>
  <si>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</si>
  <si>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</si>
  <si>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</si>
  <si>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</si>
  <si>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</si>
  <si>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</si>
  <si>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</si>
  <si>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</si>
  <si>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</si>
  <si>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</si>
  <si>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</si>
  <si>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</si>
  <si>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</si>
  <si>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</si>
  <si>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</si>
  <si>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</si>
  <si>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</si>
  <si>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</si>
  <si>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</si>
  <si>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</si>
  <si>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</si>
  <si>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</si>
  <si>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</si>
  <si>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</si>
  <si>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</si>
  <si>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</si>
  <si>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</si>
  <si>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</si>
  <si>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</si>
  <si>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</si>
  <si>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</si>
  <si>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</si>
  <si>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</si>
  <si>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</si>
  <si>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</si>
  <si>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</si>
  <si>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</si>
  <si>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</si>
  <si>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</si>
  <si>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</si>
  <si>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</si>
  <si>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</si>
  <si>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</si>
  <si>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</si>
  <si>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</si>
  <si>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</si>
  <si>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</si>
  <si>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</si>
  <si>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</si>
  <si>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</si>
  <si>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</si>
  <si>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</si>
  <si>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</si>
  <si>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</si>
  <si>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</si>
  <si>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</si>
  <si>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</si>
  <si>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</si>
  <si>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</si>
  <si>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</si>
  <si>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</si>
  <si>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</si>
  <si>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</si>
  <si>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</si>
  <si>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</si>
  <si>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</si>
  <si>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</si>
  <si>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</si>
  <si>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</si>
  <si>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</si>
  <si>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</si>
  <si>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</si>
  <si>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</si>
  <si>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</si>
  <si>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</si>
  <si>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</si>
  <si>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</si>
  <si>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</si>
  <si>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</si>
  <si>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</si>
  <si>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</si>
  <si>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</si>
  <si>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</si>
  <si>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</si>
  <si>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</si>
  <si>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</si>
  <si>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</si>
  <si>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</si>
  <si>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</si>
  <si>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</si>
  <si>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</si>
  <si>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</si>
  <si>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</si>
  <si>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</si>
  <si>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</si>
  <si>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</si>
  <si>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</si>
  <si>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</si>
  <si>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</si>
  <si>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</si>
  <si>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</si>
  <si>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</si>
  <si>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</si>
  <si>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</si>
  <si>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</si>
  <si>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</si>
  <si>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</si>
  <si>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</si>
  <si>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</si>
  <si>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</si>
  <si>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</si>
  <si>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</si>
  <si>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</si>
  <si>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</si>
  <si>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</si>
  <si>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</si>
  <si>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</si>
  <si>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</si>
  <si>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</si>
  <si>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</si>
  <si>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</si>
  <si>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</si>
  <si>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</si>
  <si>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</si>
  <si>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</si>
  <si>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</si>
  <si>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</si>
  <si>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</si>
  <si>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</si>
  <si>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</si>
  <si>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</si>
  <si>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</si>
  <si>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</si>
  <si>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</si>
  <si>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</si>
  <si>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</si>
  <si>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</si>
  <si>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</si>
  <si>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</si>
  <si>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</si>
  <si>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</si>
  <si>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</si>
  <si>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</si>
  <si>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</si>
  <si>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</si>
  <si>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</si>
  <si>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</si>
  <si>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</si>
  <si>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</si>
  <si>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</si>
  <si>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</si>
  <si>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</si>
  <si>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</si>
  <si>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</si>
  <si>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</si>
  <si>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</si>
  <si>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</si>
  <si>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</si>
  <si>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</si>
  <si>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</si>
  <si>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</si>
  <si>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</si>
  <si>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</si>
  <si>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</si>
  <si>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</si>
  <si>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</si>
  <si>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</si>
  <si>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</si>
  <si>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</si>
  <si>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</si>
  <si>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</si>
  <si>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</si>
  <si>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</si>
  <si>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</si>
  <si>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</si>
  <si>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</si>
  <si>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</si>
  <si>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</si>
  <si>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</si>
  <si>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</si>
  <si>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</si>
  <si>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</si>
  <si>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</si>
  <si>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</si>
  <si>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</si>
  <si>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</si>
  <si>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</si>
  <si>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</si>
  <si>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</si>
  <si>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</si>
  <si>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</si>
  <si>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</si>
  <si>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</si>
  <si>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</si>
  <si>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</si>
  <si>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</si>
  <si>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</si>
  <si>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</si>
  <si>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</si>
  <si>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</si>
  <si>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</si>
  <si>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</si>
  <si>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</si>
  <si>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</si>
  <si>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</si>
  <si>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</si>
  <si>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</si>
  <si>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</si>
  <si>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</si>
  <si>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</si>
  <si>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</si>
  <si>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</si>
  <si>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</si>
  <si>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</si>
  <si>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</si>
  <si>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</si>
  <si>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</si>
  <si>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</si>
  <si>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</si>
  <si>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</si>
  <si>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</si>
  <si>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</si>
  <si>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</si>
  <si>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</si>
  <si>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</si>
  <si>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</si>
  <si>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</si>
  <si>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</si>
  <si>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</si>
  <si>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</si>
  <si>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</si>
  <si>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</si>
  <si>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</si>
  <si>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</si>
  <si>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</si>
  <si>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</si>
  <si>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</si>
  <si>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</si>
  <si>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</si>
  <si>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</si>
  <si>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</si>
  <si>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</si>
  <si>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</si>
  <si>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</si>
  <si>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</si>
  <si>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</si>
  <si>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</si>
  <si>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</si>
  <si>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</si>
  <si>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</si>
  <si>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</si>
  <si>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</si>
  <si>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</si>
  <si>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</si>
  <si>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</si>
  <si>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</si>
  <si>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</si>
  <si>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</si>
  <si>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</si>
  <si>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</si>
  <si>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</si>
  <si>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</si>
  <si>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</si>
  <si>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</si>
  <si>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</si>
  <si>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</si>
  <si>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</si>
  <si>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</si>
  <si>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</si>
  <si>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</si>
  <si>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</si>
  <si>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</si>
  <si>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</si>
  <si>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</si>
  <si>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</si>
  <si>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</si>
  <si>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</si>
  <si>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</si>
  <si>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</si>
  <si>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</si>
  <si>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</si>
  <si>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</si>
  <si>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</si>
  <si>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</si>
  <si>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</si>
  <si>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</si>
  <si>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</si>
  <si>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</si>
  <si>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</si>
  <si>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</si>
  <si>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</si>
  <si>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</si>
  <si>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</si>
  <si>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</si>
  <si>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</si>
  <si>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</si>
  <si>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</si>
  <si>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</si>
  <si>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</si>
  <si>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</si>
  <si>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</si>
  <si>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</si>
  <si>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</si>
  <si>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</si>
  <si>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</si>
  <si>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</si>
  <si>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</si>
  <si>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</si>
  <si>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</si>
  <si>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</si>
  <si>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</si>
  <si>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</si>
  <si>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</si>
  <si>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</si>
  <si>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</si>
  <si>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</si>
  <si>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</si>
  <si>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</si>
  <si>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</si>
  <si>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</si>
  <si>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</si>
  <si>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</si>
  <si>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</si>
  <si>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</si>
  <si>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</si>
  <si>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</si>
  <si>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</si>
  <si>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</si>
  <si>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</si>
  <si>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</si>
  <si>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</si>
  <si>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</si>
  <si>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</si>
  <si>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</si>
  <si>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</si>
  <si>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</si>
  <si>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</si>
  <si>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</si>
  <si>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</si>
  <si>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</si>
  <si>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</si>
  <si>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</si>
  <si>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</si>
  <si>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</si>
  <si>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</si>
  <si>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</si>
  <si>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</si>
  <si>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</si>
  <si>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</si>
  <si>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</si>
  <si>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</si>
  <si>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</si>
  <si>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</si>
  <si>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</si>
  <si>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</si>
  <si>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</si>
  <si>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</si>
  <si>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</si>
  <si>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</si>
  <si>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</si>
  <si>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</si>
  <si>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</si>
  <si>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</si>
  <si>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</si>
  <si>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</si>
  <si>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</si>
  <si>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</si>
  <si>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</si>
  <si>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</si>
  <si>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</si>
  <si>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</si>
  <si>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</si>
  <si>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</si>
  <si>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</si>
  <si>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</si>
  <si>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</si>
  <si>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</si>
  <si>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</si>
  <si>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</si>
  <si>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</si>
  <si>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</si>
  <si>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</si>
  <si>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</si>
  <si>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</si>
  <si>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</si>
  <si>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</si>
  <si>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</si>
  <si>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</si>
  <si>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</si>
  <si>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</si>
  <si>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ED-29454</t>
  </si>
  <si>
    <t>ED-29485</t>
  </si>
  <si>
    <t>ED-29486</t>
  </si>
  <si>
    <t>ED-29487</t>
  </si>
  <si>
    <t>ED-29477</t>
  </si>
  <si>
    <t>ED-29478</t>
  </si>
  <si>
    <t>ED-29479</t>
  </si>
  <si>
    <t>ED-29480</t>
  </si>
  <si>
    <t>ED-29152</t>
  </si>
  <si>
    <t>ED-49186</t>
  </si>
  <si>
    <t>COMPONENTES PARA QUADROS ELÉTRICOS</t>
  </si>
  <si>
    <t>FITA DE SINALIZAÇÃO SUBTERRÂNEA</t>
  </si>
  <si>
    <t>ED-29741</t>
  </si>
  <si>
    <t>ED-29762</t>
  </si>
  <si>
    <t>ED-29742</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</si>
  <si>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</si>
  <si>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</si>
  <si>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</si>
  <si>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</si>
  <si>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</si>
  <si>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</si>
  <si>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</si>
  <si>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</si>
  <si>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</si>
  <si>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</si>
  <si>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</si>
  <si>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</si>
  <si>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</si>
  <si>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</si>
  <si>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</si>
  <si>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</si>
  <si>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</si>
  <si>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</si>
  <si>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</si>
  <si>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</si>
  <si>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</si>
  <si>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</si>
  <si>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</si>
  <si>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</si>
  <si>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</si>
  <si>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</si>
  <si>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</si>
  <si>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</si>
  <si>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</si>
  <si>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</si>
  <si>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</si>
  <si>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</si>
  <si>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</si>
  <si>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</si>
  <si>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</si>
  <si>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</si>
  <si>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</si>
  <si>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</si>
  <si>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</si>
  <si>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</si>
  <si>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</si>
  <si>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</si>
  <si>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</si>
  <si>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</si>
  <si>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</si>
  <si>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</si>
  <si>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</si>
  <si>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</si>
  <si>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DE MATERIAL</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</si>
  <si>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</si>
  <si>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</si>
  <si>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</si>
  <si>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</si>
  <si>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</si>
  <si>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</si>
  <si>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</si>
  <si>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</si>
  <si>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</si>
  <si>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</si>
  <si>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</si>
  <si>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</si>
  <si>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</si>
  <si>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</si>
  <si>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</si>
  <si>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</si>
  <si>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BLOCO ARMADO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</si>
  <si>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</si>
  <si>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</si>
  <si>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</si>
  <si>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</si>
  <si>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</si>
  <si>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</si>
  <si>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</si>
  <si>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</si>
  <si>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</si>
  <si>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</si>
  <si>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</si>
  <si>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</si>
  <si>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</si>
  <si>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</si>
  <si>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</si>
  <si>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</si>
  <si>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</si>
  <si>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</si>
  <si>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</si>
  <si>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</si>
  <si>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</si>
  <si>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</si>
  <si>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</si>
  <si>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</si>
  <si>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</si>
  <si>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</si>
  <si>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</si>
  <si>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</si>
  <si>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</si>
  <si>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</si>
  <si>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</si>
  <si>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</si>
  <si>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</si>
  <si>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</si>
  <si>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</si>
  <si>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</si>
  <si>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</si>
  <si>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</si>
  <si>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</si>
  <si>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</si>
  <si>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</si>
  <si>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</si>
  <si>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</si>
  <si>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</si>
  <si>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</si>
  <si>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</si>
  <si>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</si>
  <si>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</si>
  <si>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</si>
  <si>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</si>
  <si>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</si>
  <si>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</si>
  <si>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</si>
  <si>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</si>
  <si>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</si>
  <si>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</si>
  <si>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</si>
  <si>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</si>
  <si>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</si>
  <si>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</si>
  <si>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</si>
  <si>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</si>
  <si>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</si>
  <si>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</si>
  <si>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</si>
  <si>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</si>
  <si>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</si>
  <si>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</si>
  <si>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</si>
  <si>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</si>
  <si>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</si>
  <si>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</si>
  <si>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</si>
  <si>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</si>
  <si>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</si>
  <si>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</si>
  <si>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</si>
  <si>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</si>
  <si>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</si>
  <si>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</si>
  <si>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</si>
  <si>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</si>
  <si>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</si>
  <si>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</si>
  <si>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</si>
  <si>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</si>
  <si>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</si>
  <si>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</si>
  <si>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</si>
  <si>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</si>
  <si>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</si>
  <si>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</si>
  <si>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</si>
  <si>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</si>
  <si>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</si>
  <si>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</si>
  <si>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</si>
  <si>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</si>
  <si>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</si>
  <si>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</si>
  <si>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</si>
  <si>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</si>
  <si>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</si>
  <si>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</si>
  <si>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</si>
  <si>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</si>
  <si>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</si>
  <si>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</si>
  <si>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</si>
  <si>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</si>
  <si>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</si>
  <si>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</si>
  <si>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</si>
  <si>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</si>
  <si>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</si>
  <si>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</si>
  <si>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</si>
  <si>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</si>
  <si>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</si>
  <si>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</si>
  <si>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</si>
  <si>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</si>
  <si>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</si>
  <si>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</si>
  <si>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</si>
  <si>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</si>
  <si>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</si>
  <si>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</si>
  <si>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</si>
  <si>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</si>
  <si>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</si>
  <si>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</si>
  <si>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</si>
  <si>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</si>
  <si>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</si>
  <si>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</si>
  <si>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</si>
  <si>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</si>
  <si>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</si>
  <si>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</si>
  <si>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</si>
  <si>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</si>
  <si>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</si>
  <si>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</si>
  <si>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</si>
  <si>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</si>
  <si>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</si>
  <si>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</si>
  <si>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</si>
  <si>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</si>
  <si>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</si>
  <si>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</si>
  <si>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</si>
  <si>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</si>
  <si>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</si>
  <si>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</si>
  <si>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</si>
  <si>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</si>
  <si>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</si>
  <si>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</si>
  <si>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</si>
  <si>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</si>
  <si>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</si>
  <si>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</si>
  <si>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</si>
  <si>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</si>
  <si>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</si>
  <si>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</si>
  <si>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</si>
  <si>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</si>
  <si>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</si>
  <si>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</si>
  <si>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</si>
  <si>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</si>
  <si>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</si>
  <si>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</si>
  <si>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</si>
  <si>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</si>
  <si>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</si>
  <si>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</si>
  <si>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</si>
  <si>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</si>
  <si>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</si>
  <si>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</si>
  <si>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</si>
  <si>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</si>
  <si>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</si>
  <si>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</si>
  <si>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</si>
  <si>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</si>
  <si>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</si>
  <si>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</si>
  <si>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</si>
  <si>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</si>
  <si>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</si>
  <si>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</si>
  <si>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</si>
  <si>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</si>
  <si>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</si>
  <si>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</si>
  <si>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</si>
  <si>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</si>
  <si>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</si>
  <si>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</si>
  <si>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</si>
  <si>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</si>
  <si>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</si>
  <si>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</si>
  <si>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</si>
  <si>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</si>
  <si>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</si>
  <si>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</si>
  <si>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</si>
  <si>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</si>
  <si>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</si>
  <si>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</si>
  <si>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</si>
  <si>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</si>
  <si>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</si>
  <si>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</si>
  <si>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</si>
  <si>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</si>
  <si>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</si>
  <si>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</si>
  <si>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</si>
  <si>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</si>
  <si>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</si>
  <si>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</si>
  <si>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</si>
  <si>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</si>
  <si>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</si>
  <si>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</si>
  <si>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</si>
  <si>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</si>
  <si>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</si>
  <si>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</si>
  <si>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</si>
  <si>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</si>
  <si>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</si>
  <si>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</si>
  <si>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</si>
  <si>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</si>
  <si>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</si>
  <si>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</si>
  <si>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</si>
  <si>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</si>
  <si>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</si>
  <si>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</si>
  <si>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</si>
  <si>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</si>
  <si>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</si>
  <si>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</si>
  <si>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</si>
  <si>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</si>
  <si>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</si>
  <si>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</si>
  <si>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</si>
  <si>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</si>
  <si>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</si>
  <si>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</si>
  <si>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</si>
  <si>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</si>
  <si>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</si>
  <si>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</si>
  <si>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</si>
  <si>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</si>
  <si>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</si>
  <si>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</si>
  <si>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</si>
  <si>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</si>
  <si>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</si>
  <si>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</si>
  <si>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</si>
  <si>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</si>
  <si>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</si>
  <si>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</si>
  <si>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</si>
  <si>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</si>
  <si>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</si>
  <si>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</si>
  <si>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</si>
  <si>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</si>
  <si>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</si>
  <si>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</si>
  <si>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</si>
  <si>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</si>
  <si>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</si>
  <si>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</si>
  <si>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</si>
  <si>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</si>
  <si>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</si>
  <si>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</si>
  <si>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</si>
  <si>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</si>
  <si>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</si>
  <si>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</si>
  <si>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</si>
  <si>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</si>
  <si>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</si>
  <si>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</si>
  <si>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</si>
  <si>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</si>
  <si>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</si>
  <si>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</si>
  <si>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</si>
  <si>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</si>
  <si>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</si>
  <si>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</si>
  <si>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</si>
  <si>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</si>
  <si>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</si>
  <si>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</si>
  <si>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</si>
  <si>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</si>
  <si>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</si>
  <si>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</si>
  <si>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</si>
  <si>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</si>
  <si>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</si>
  <si>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</si>
  <si>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</si>
  <si>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</si>
  <si>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</si>
  <si>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</si>
  <si>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</si>
  <si>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</si>
  <si>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</si>
  <si>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</si>
  <si>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</si>
  <si>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</si>
  <si>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</si>
  <si>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</si>
  <si>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</si>
  <si>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</si>
  <si>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</si>
  <si>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</si>
  <si>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</si>
  <si>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</si>
  <si>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</si>
  <si>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</si>
  <si>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</si>
  <si>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</si>
  <si>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</si>
  <si>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</si>
  <si>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</si>
  <si>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</si>
  <si>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</si>
  <si>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</si>
  <si>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</si>
  <si>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</si>
  <si>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</si>
  <si>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</si>
  <si>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</si>
  <si>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</si>
  <si>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</si>
  <si>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</si>
  <si>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</si>
  <si>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</si>
  <si>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</si>
  <si>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</si>
  <si>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</si>
  <si>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</si>
  <si>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</si>
  <si>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</si>
  <si>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</si>
  <si>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</si>
  <si>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</si>
  <si>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</si>
  <si>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</si>
  <si>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</si>
  <si>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</si>
  <si>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</si>
  <si>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</si>
  <si>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</si>
  <si>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</si>
  <si>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</si>
  <si>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</si>
  <si>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</si>
  <si>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</si>
  <si>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</si>
  <si>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</si>
  <si>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</si>
  <si>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</si>
  <si>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</si>
  <si>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</si>
  <si>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</si>
  <si>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</si>
  <si>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</si>
  <si>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</si>
  <si>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</si>
  <si>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</si>
  <si>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</si>
  <si>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</si>
  <si>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</si>
  <si>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</si>
  <si>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</si>
  <si>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</si>
  <si>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</si>
  <si>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</si>
  <si>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</si>
  <si>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</si>
  <si>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</si>
  <si>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</si>
  <si>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</si>
  <si>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</si>
  <si>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</si>
  <si>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</si>
  <si>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</si>
  <si>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</si>
  <si>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</si>
  <si>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</si>
  <si>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</si>
  <si>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</si>
  <si>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</si>
  <si>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</si>
  <si>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</si>
  <si>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</si>
  <si>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</si>
  <si>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</si>
  <si>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</si>
  <si>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</si>
  <si>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</si>
  <si>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</si>
  <si>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</si>
  <si>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</si>
  <si>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</si>
  <si>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</si>
  <si>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</si>
  <si>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</si>
  <si>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</si>
  <si>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</si>
  <si>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</si>
  <si>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</si>
  <si>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</si>
  <si>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</si>
  <si>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</si>
  <si>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</si>
  <si>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</si>
  <si>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</si>
  <si>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</si>
  <si>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</si>
  <si>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</si>
  <si>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</si>
  <si>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</si>
  <si>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</si>
  <si>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</si>
  <si>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</si>
  <si>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</si>
  <si>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</si>
  <si>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</si>
  <si>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</si>
  <si>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</si>
  <si>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</si>
  <si>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</si>
  <si>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</si>
  <si>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</si>
  <si>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</si>
  <si>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</si>
  <si>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</si>
  <si>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</si>
  <si>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</si>
  <si>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</si>
  <si>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</si>
  <si>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</si>
  <si>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</si>
  <si>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</si>
  <si>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</si>
  <si>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</si>
  <si>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</si>
  <si>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</si>
  <si>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</si>
  <si>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</si>
  <si>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</si>
  <si>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</si>
  <si>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</si>
  <si>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</si>
  <si>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</si>
  <si>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</si>
  <si>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</si>
  <si>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</si>
  <si>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</si>
  <si>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</si>
  <si>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</si>
  <si>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</si>
  <si>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</si>
  <si>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</si>
  <si>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</si>
  <si>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</si>
  <si>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</si>
  <si>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</si>
  <si>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</si>
  <si>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</si>
  <si>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</si>
  <si>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</si>
  <si>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</si>
  <si>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</si>
  <si>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</si>
  <si>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</si>
  <si>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</si>
  <si>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</si>
  <si>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</si>
  <si>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</si>
  <si>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</si>
  <si>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</si>
  <si>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</si>
  <si>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</si>
  <si>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</si>
  <si>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</si>
  <si>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</si>
  <si>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</si>
  <si>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</si>
  <si>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</si>
  <si>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</si>
  <si>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</si>
  <si>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</si>
  <si>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</si>
  <si>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</si>
  <si>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</si>
  <si>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</si>
  <si>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</si>
  <si>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</si>
  <si>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</si>
  <si>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</si>
  <si>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</si>
  <si>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</si>
  <si>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</si>
  <si>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</si>
  <si>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</si>
  <si>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</si>
  <si>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</si>
  <si>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</si>
  <si>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</si>
  <si>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</si>
  <si>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</si>
  <si>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</si>
  <si>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</si>
  <si>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</si>
  <si>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</si>
  <si>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</si>
  <si>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</si>
  <si>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</si>
  <si>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</si>
  <si>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</si>
  <si>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</si>
  <si>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</si>
  <si>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</si>
  <si>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</si>
  <si>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</si>
  <si>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</si>
  <si>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</si>
  <si>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</si>
  <si>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</si>
  <si>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</si>
  <si>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</si>
  <si>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</si>
  <si>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</si>
  <si>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</si>
  <si>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</si>
  <si>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</si>
  <si>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</si>
  <si>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</si>
  <si>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</si>
  <si>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</si>
  <si>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</si>
  <si>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</si>
  <si>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</si>
  <si>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</si>
  <si>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</si>
  <si>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</si>
  <si>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</si>
  <si>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</si>
  <si>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</si>
  <si>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</si>
  <si>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</si>
  <si>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</si>
  <si>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</si>
  <si>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</si>
  <si>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</si>
  <si>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</si>
  <si>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</si>
  <si>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</si>
  <si>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</si>
  <si>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</si>
  <si>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</si>
  <si>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</si>
  <si>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</si>
  <si>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</si>
  <si>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</si>
  <si>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</si>
  <si>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</si>
  <si>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</si>
  <si>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</si>
  <si>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</si>
  <si>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</si>
  <si>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</si>
  <si>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</si>
  <si>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</si>
  <si>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</si>
  <si>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</si>
  <si>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</si>
  <si>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</si>
  <si>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</si>
  <si>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</si>
  <si>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</si>
  <si>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</si>
  <si>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</si>
  <si>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</si>
  <si>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</si>
  <si>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</si>
  <si>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</si>
  <si>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</si>
  <si>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</si>
  <si>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</si>
  <si>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</si>
  <si>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</si>
  <si>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</si>
  <si>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</si>
  <si>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</si>
  <si>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</si>
  <si>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</si>
  <si>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</si>
  <si>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</si>
  <si>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</si>
  <si>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</si>
  <si>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</si>
  <si>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</si>
  <si>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</si>
  <si>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</si>
  <si>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</si>
  <si>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</si>
  <si>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</si>
  <si>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</si>
  <si>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</si>
  <si>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</si>
  <si>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</si>
  <si>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</si>
  <si>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</si>
  <si>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</si>
  <si>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</si>
  <si>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</si>
  <si>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</si>
  <si>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</si>
  <si>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</si>
  <si>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</si>
  <si>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</si>
  <si>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</si>
  <si>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</si>
  <si>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</si>
  <si>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</si>
  <si>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</si>
  <si>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</si>
  <si>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</si>
  <si>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</si>
  <si>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</si>
  <si>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</si>
  <si>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</si>
  <si>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</si>
  <si>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</si>
  <si>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</si>
  <si>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</si>
  <si>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</si>
  <si>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</si>
  <si>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</si>
  <si>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</si>
  <si>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</si>
  <si>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</si>
  <si>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</si>
  <si>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</si>
  <si>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</si>
  <si>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</si>
  <si>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</si>
  <si>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</si>
  <si>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</si>
  <si>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</si>
  <si>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</si>
  <si>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</si>
  <si>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</si>
  <si>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</si>
  <si>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</si>
  <si>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</si>
  <si>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</si>
  <si>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</si>
  <si>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</si>
  <si>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</si>
  <si>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</si>
  <si>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</si>
  <si>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</si>
  <si>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</si>
  <si>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</si>
  <si>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</si>
  <si>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</si>
  <si>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</si>
  <si>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</si>
  <si>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</si>
  <si>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</si>
  <si>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</si>
  <si>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</si>
  <si>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</si>
  <si>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</si>
  <si>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</si>
  <si>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</si>
  <si>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</si>
  <si>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</si>
  <si>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</si>
  <si>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</si>
  <si>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</si>
  <si>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</si>
  <si>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</si>
  <si>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</si>
  <si>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</si>
  <si>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</si>
  <si>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</si>
  <si>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</si>
  <si>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</si>
  <si>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</si>
  <si>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</si>
  <si>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</si>
  <si>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</si>
  <si>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</si>
  <si>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</si>
  <si>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</si>
  <si>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</si>
  <si>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</si>
  <si>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</si>
  <si>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</si>
  <si>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</si>
  <si>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</si>
  <si>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</si>
  <si>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</si>
  <si>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</si>
  <si>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</si>
  <si>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</si>
  <si>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</si>
  <si>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</si>
  <si>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</si>
  <si>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</si>
  <si>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</si>
  <si>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</si>
  <si>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</si>
  <si>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</si>
  <si>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</si>
  <si>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</si>
  <si>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</si>
  <si>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</si>
  <si>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</si>
  <si>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</si>
  <si>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</si>
  <si>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</si>
  <si>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</si>
  <si>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</si>
  <si>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</si>
  <si>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</si>
  <si>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</si>
  <si>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</si>
  <si>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</si>
  <si>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</si>
  <si>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</si>
  <si>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</si>
  <si>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</si>
  <si>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</si>
  <si>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</si>
  <si>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</si>
  <si>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</si>
  <si>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</si>
  <si>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</si>
  <si>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</si>
  <si>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</si>
  <si>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</si>
  <si>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</si>
  <si>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</si>
  <si>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</si>
  <si>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</si>
  <si>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</si>
  <si>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</si>
  <si>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</si>
  <si>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</si>
  <si>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</si>
  <si>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</si>
  <si>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</si>
  <si>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</si>
  <si>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</si>
  <si>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</si>
  <si>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</si>
  <si>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</si>
  <si>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</si>
  <si>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</si>
  <si>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</si>
  <si>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</si>
  <si>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</si>
  <si>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</si>
  <si>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</si>
  <si>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</si>
  <si>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</si>
  <si>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</si>
  <si>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</si>
  <si>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</si>
  <si>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</si>
  <si>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</si>
  <si>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</si>
  <si>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</si>
  <si>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</si>
  <si>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</si>
  <si>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</si>
  <si>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</si>
  <si>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</si>
  <si>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</si>
  <si>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</si>
  <si>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</si>
  <si>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</si>
  <si>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</si>
  <si>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</si>
  <si>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</si>
  <si>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</si>
  <si>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</si>
  <si>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</si>
  <si>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</si>
  <si>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</si>
  <si>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</si>
  <si>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</si>
  <si>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</si>
  <si>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</si>
  <si>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</si>
  <si>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</si>
  <si>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</si>
  <si>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</si>
  <si>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</si>
  <si>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</si>
  <si>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</si>
  <si>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</si>
  <si>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</si>
  <si>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</si>
  <si>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</si>
  <si>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</si>
  <si>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</si>
  <si>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</si>
  <si>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</si>
  <si>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</si>
  <si>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</si>
  <si>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</si>
  <si>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</si>
  <si>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</si>
  <si>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</si>
  <si>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</si>
  <si>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</si>
  <si>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</si>
  <si>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</si>
  <si>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</si>
  <si>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</si>
  <si>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</si>
  <si>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</si>
  <si>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</si>
  <si>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</si>
  <si>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</si>
  <si>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</si>
  <si>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</si>
  <si>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</si>
  <si>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</si>
  <si>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</si>
  <si>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</si>
  <si>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</si>
  <si>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</si>
  <si>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</si>
  <si>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</si>
  <si>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</si>
  <si>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</si>
  <si>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</si>
  <si>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</si>
  <si>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</si>
  <si>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</si>
  <si>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</si>
  <si>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</si>
  <si>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</si>
  <si>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</si>
  <si>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</si>
  <si>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</si>
  <si>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</si>
  <si>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</si>
  <si>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</si>
  <si>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</si>
  <si>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</si>
  <si>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</si>
  <si>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</si>
  <si>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</si>
  <si>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</si>
  <si>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</si>
  <si>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</si>
  <si>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</si>
  <si>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</si>
  <si>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</si>
  <si>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</si>
  <si>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</si>
  <si>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</si>
  <si>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</si>
  <si>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</si>
  <si>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</si>
  <si>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</si>
  <si>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</si>
  <si>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</si>
  <si>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</si>
  <si>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</si>
  <si>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</si>
  <si>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</si>
  <si>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</si>
  <si>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</si>
  <si>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</si>
  <si>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</si>
  <si>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</si>
  <si>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</si>
  <si>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</si>
  <si>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</si>
  <si>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</si>
  <si>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</si>
  <si>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</si>
  <si>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</si>
  <si>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</si>
  <si>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</si>
  <si>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</si>
  <si>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</si>
  <si>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</si>
  <si>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</si>
  <si>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</si>
  <si>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</si>
  <si>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</si>
  <si>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</si>
  <si>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</si>
  <si>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</si>
  <si>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</si>
  <si>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</si>
  <si>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</si>
  <si>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</si>
  <si>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</si>
  <si>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</si>
  <si>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</si>
  <si>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</si>
  <si>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</si>
  <si>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</si>
  <si>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</si>
  <si>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</si>
  <si>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</si>
  <si>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</si>
  <si>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</si>
  <si>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</si>
  <si>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</si>
  <si>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</si>
  <si>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</si>
  <si>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</si>
  <si>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</si>
  <si>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</si>
  <si>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</si>
  <si>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</si>
  <si>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</si>
  <si>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</si>
  <si>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</si>
  <si>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</si>
  <si>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</si>
  <si>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</si>
  <si>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</si>
  <si>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</si>
  <si>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</si>
  <si>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</si>
  <si>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</si>
  <si>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</si>
  <si>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</si>
  <si>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</si>
  <si>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</si>
  <si>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</si>
  <si>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</si>
  <si>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</si>
  <si>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</si>
  <si>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</si>
  <si>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</si>
  <si>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</si>
  <si>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</si>
  <si>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</si>
  <si>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</si>
  <si>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</si>
  <si>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</si>
  <si>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</si>
  <si>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</si>
  <si>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</si>
  <si>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</si>
  <si>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</si>
  <si>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</si>
  <si>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</si>
  <si>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</si>
  <si>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</si>
  <si>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</si>
  <si>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</si>
  <si>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</si>
  <si>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</si>
  <si>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</si>
  <si>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</si>
  <si>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</si>
  <si>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</si>
  <si>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</si>
  <si>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</si>
  <si>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</si>
  <si>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</si>
  <si>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</si>
  <si>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</si>
  <si>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</si>
  <si>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</si>
  <si>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</si>
  <si>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</si>
  <si>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</si>
  <si>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</si>
  <si>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</si>
  <si>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</si>
  <si>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</si>
  <si>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</si>
  <si>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</si>
  <si>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</si>
  <si>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</si>
  <si>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</si>
  <si>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</si>
  <si>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</si>
  <si>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</si>
  <si>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</si>
  <si>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</si>
  <si>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</si>
  <si>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</si>
  <si>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</si>
  <si>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</si>
  <si>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</si>
  <si>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</si>
  <si>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</si>
  <si>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</si>
  <si>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</si>
  <si>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</si>
  <si>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</si>
  <si>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</si>
  <si>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</si>
  <si>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</si>
  <si>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</si>
  <si>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</si>
  <si>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</si>
  <si>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</si>
  <si>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</si>
  <si>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</si>
  <si>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</si>
  <si>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</si>
  <si>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</si>
  <si>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</si>
  <si>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</si>
  <si>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</si>
  <si>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</si>
  <si>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</si>
  <si>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</si>
  <si>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</si>
  <si>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</si>
  <si>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</si>
  <si>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</si>
  <si>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</si>
  <si>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</si>
  <si>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</si>
  <si>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</si>
  <si>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</si>
  <si>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</si>
  <si>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</si>
  <si>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</si>
  <si>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</si>
  <si>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</si>
  <si>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</si>
  <si>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</si>
  <si>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</si>
  <si>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</si>
  <si>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</si>
  <si>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</si>
  <si>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</si>
  <si>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</si>
  <si>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</si>
  <si>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</si>
  <si>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</si>
  <si>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</si>
  <si>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</si>
  <si>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</si>
  <si>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</si>
  <si>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</si>
  <si>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</si>
  <si>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</si>
  <si>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</si>
  <si>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</si>
  <si>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</si>
  <si>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</si>
  <si>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</si>
  <si>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</si>
  <si>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</si>
  <si>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</si>
  <si>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</si>
  <si>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</si>
  <si>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</si>
  <si>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</si>
  <si>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</si>
  <si>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</si>
  <si>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</si>
  <si>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</si>
  <si>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</si>
  <si>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</si>
  <si>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</si>
  <si>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</si>
  <si>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</si>
  <si>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</si>
  <si>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</si>
  <si>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</si>
  <si>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</si>
  <si>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</si>
  <si>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</si>
  <si>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</si>
  <si>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</si>
  <si>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</si>
  <si>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</si>
  <si>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</si>
  <si>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</si>
  <si>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</si>
  <si>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</si>
  <si>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</si>
  <si>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</si>
  <si>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</si>
  <si>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</si>
  <si>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</si>
  <si>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</si>
  <si>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</si>
  <si>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</si>
  <si>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</si>
  <si>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</si>
  <si>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</si>
  <si>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</si>
  <si>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</si>
  <si>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</si>
  <si>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</si>
  <si>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</si>
  <si>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</si>
  <si>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</si>
  <si>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</si>
  <si>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</si>
  <si>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</si>
  <si>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</si>
  <si>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</si>
  <si>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</si>
  <si>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</si>
  <si>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</si>
  <si>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</si>
  <si>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</si>
  <si>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</si>
  <si>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</si>
  <si>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</si>
  <si>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</si>
  <si>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</si>
  <si>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</si>
  <si>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</si>
  <si>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</si>
  <si>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</si>
  <si>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</si>
  <si>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</si>
  <si>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</si>
  <si>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</si>
  <si>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</si>
  <si>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</si>
  <si>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</si>
  <si>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</si>
  <si>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</si>
  <si>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</si>
  <si>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</si>
  <si>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</si>
  <si>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</si>
  <si>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</si>
  <si>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</si>
  <si>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</si>
  <si>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</si>
  <si>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</si>
  <si>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</si>
  <si>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</si>
  <si>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</si>
  <si>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</si>
  <si>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</si>
  <si>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</si>
  <si>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</si>
  <si>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</si>
  <si>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</si>
  <si>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</si>
  <si>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</si>
  <si>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</si>
  <si>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</si>
  <si>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</si>
  <si>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</si>
  <si>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</si>
  <si>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</si>
  <si>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</si>
  <si>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</si>
  <si>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</si>
  <si>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</si>
  <si>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</si>
  <si>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</si>
  <si>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</si>
  <si>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</si>
  <si>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</si>
  <si>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</si>
  <si>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</si>
  <si>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</si>
  <si>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</si>
  <si>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</si>
  <si>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</si>
  <si>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</si>
  <si>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</si>
  <si>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</si>
  <si>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</si>
  <si>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</si>
  <si>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</si>
  <si>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</si>
  <si>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</si>
  <si>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</si>
  <si>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</si>
  <si>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</si>
  <si>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</si>
  <si>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</si>
  <si>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</si>
  <si>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</si>
  <si>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</si>
  <si>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</si>
  <si>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</si>
  <si>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</si>
  <si>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</si>
  <si>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</si>
  <si>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</si>
  <si>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</si>
  <si>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</si>
  <si>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</si>
  <si>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</si>
  <si>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</si>
  <si>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</si>
  <si>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</si>
  <si>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</si>
  <si>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</si>
  <si>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</si>
  <si>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</si>
  <si>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</si>
  <si>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</si>
  <si>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</si>
  <si>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</si>
  <si>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</si>
  <si>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</si>
  <si>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</si>
  <si>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</si>
  <si>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</si>
  <si>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</si>
  <si>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</si>
  <si>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</si>
  <si>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</si>
  <si>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</si>
  <si>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</si>
  <si>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</si>
  <si>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</si>
  <si>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</si>
  <si>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</si>
  <si>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</si>
  <si>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</si>
  <si>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</si>
  <si>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</si>
  <si>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</si>
  <si>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</si>
  <si>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</si>
  <si>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</si>
  <si>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</si>
  <si>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</si>
  <si>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</si>
  <si>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</si>
  <si>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</si>
  <si>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</si>
  <si>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</si>
  <si>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</si>
  <si>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</si>
  <si>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</si>
  <si>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</si>
  <si>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</si>
  <si>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</si>
  <si>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</si>
  <si>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</si>
  <si>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</si>
  <si>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</si>
  <si>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</si>
  <si>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</si>
  <si>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</si>
  <si>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</si>
  <si>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</si>
  <si>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</si>
  <si>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</si>
  <si>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</si>
  <si>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</si>
  <si>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</si>
  <si>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</si>
  <si>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</si>
  <si>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</si>
  <si>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</si>
  <si>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</si>
  <si>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</si>
  <si>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</si>
  <si>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</si>
  <si>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</si>
  <si>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</si>
  <si>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</si>
  <si>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</si>
  <si>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</si>
  <si>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</si>
  <si>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</si>
  <si>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</si>
  <si>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</si>
  <si>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</si>
  <si>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</si>
  <si>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</si>
  <si>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</si>
  <si>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</si>
  <si>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</si>
  <si>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</si>
  <si>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</si>
  <si>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</si>
  <si>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</si>
  <si>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</si>
  <si>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</si>
  <si>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</si>
  <si>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</si>
  <si>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</si>
  <si>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</si>
  <si>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</si>
  <si>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</si>
  <si>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</si>
  <si>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</si>
  <si>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</si>
  <si>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</si>
  <si>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</si>
  <si>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</si>
  <si>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</si>
  <si>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</si>
  <si>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</si>
  <si>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</si>
  <si>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</si>
  <si>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</si>
  <si>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</si>
  <si>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</si>
  <si>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</si>
  <si>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</si>
  <si>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</si>
  <si>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</si>
  <si>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</si>
  <si>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</si>
  <si>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</si>
  <si>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</si>
  <si>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</si>
  <si>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</si>
  <si>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</si>
  <si>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</si>
  <si>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</si>
  <si>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</si>
  <si>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</si>
  <si>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</si>
  <si>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</si>
  <si>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</si>
  <si>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</si>
  <si>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</si>
  <si>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</si>
  <si>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</si>
  <si>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</si>
  <si>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</si>
  <si>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</si>
  <si>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</si>
  <si>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</si>
  <si>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</si>
  <si>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</si>
  <si>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</si>
  <si>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</si>
  <si>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</si>
  <si>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</si>
  <si>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</si>
  <si>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</si>
  <si>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</si>
  <si>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</si>
  <si>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</si>
  <si>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</si>
  <si>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</si>
  <si>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</si>
  <si>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</si>
  <si>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</si>
  <si>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</si>
  <si>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</si>
  <si>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</si>
  <si>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</si>
  <si>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</si>
  <si>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</si>
  <si>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</si>
  <si>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</si>
  <si>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</si>
  <si>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</si>
  <si>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</si>
  <si>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</si>
  <si>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</si>
  <si>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</si>
  <si>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</si>
  <si>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</si>
  <si>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</si>
  <si>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</si>
  <si>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</si>
  <si>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</si>
  <si>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</si>
  <si>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</si>
  <si>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</si>
  <si>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</si>
  <si>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</si>
  <si>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</si>
  <si>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</si>
  <si>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</si>
  <si>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</si>
  <si>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</si>
  <si>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</si>
  <si>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</si>
  <si>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</si>
  <si>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</si>
  <si>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</si>
  <si>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</si>
  <si>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</si>
  <si>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</si>
  <si>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</si>
  <si>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</si>
  <si>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</si>
  <si>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</si>
  <si>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</si>
  <si>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</si>
  <si>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</si>
  <si>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</si>
  <si>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</si>
  <si>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</si>
  <si>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</si>
  <si>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</si>
  <si>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</si>
  <si>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</si>
  <si>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</si>
  <si>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</si>
  <si>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</si>
  <si>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</si>
  <si>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</si>
  <si>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</si>
  <si>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</si>
  <si>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</si>
  <si>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</si>
  <si>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</si>
  <si>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</si>
  <si>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</si>
  <si>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</si>
  <si>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</si>
  <si>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</si>
  <si>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</si>
  <si>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</si>
  <si>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</si>
  <si>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</si>
  <si>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</si>
  <si>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</si>
  <si>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</si>
  <si>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</si>
  <si>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</si>
  <si>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</si>
  <si>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</si>
  <si>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</si>
  <si>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</si>
  <si>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</si>
  <si>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</si>
  <si>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</si>
  <si>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</si>
  <si>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</si>
  <si>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</si>
  <si>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</si>
  <si>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</si>
  <si>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</si>
  <si>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</si>
  <si>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</si>
  <si>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</si>
  <si>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</si>
  <si>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</si>
  <si>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</si>
  <si>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</si>
  <si>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</si>
  <si>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</si>
  <si>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</si>
  <si>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</si>
  <si>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</si>
  <si>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</si>
  <si>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</si>
  <si>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</si>
  <si>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</si>
  <si>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</si>
  <si>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</si>
  <si>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</si>
  <si>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</si>
  <si>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</si>
  <si>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</si>
  <si>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</si>
  <si>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</si>
  <si>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</si>
  <si>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</si>
  <si>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</si>
  <si>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</si>
  <si>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</si>
  <si>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</si>
  <si>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</si>
  <si>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</si>
  <si>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</si>
  <si>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</si>
  <si>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</si>
  <si>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</si>
  <si>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</si>
  <si>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</si>
  <si>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</si>
  <si>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</si>
  <si>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</si>
  <si>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</si>
  <si>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</si>
  <si>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</si>
  <si>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</si>
  <si>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</si>
  <si>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</si>
  <si>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</si>
  <si>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</si>
  <si>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</si>
  <si>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</si>
  <si>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</si>
  <si>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</si>
  <si>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</si>
  <si>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</si>
  <si>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</si>
  <si>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</si>
  <si>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</si>
  <si>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</si>
  <si>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</si>
  <si>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</si>
  <si>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</si>
  <si>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</si>
  <si>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</si>
  <si>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</si>
  <si>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</si>
  <si>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</si>
  <si>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</si>
  <si>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</si>
  <si>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</si>
  <si>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</si>
  <si>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</si>
  <si>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</si>
  <si>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</si>
  <si>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</si>
  <si>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</si>
  <si>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</si>
  <si>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</si>
  <si>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</si>
  <si>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</si>
  <si>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</si>
  <si>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</si>
  <si>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</si>
  <si>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</si>
  <si>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</si>
  <si>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</si>
  <si>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</si>
  <si>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</si>
  <si>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</si>
  <si>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</si>
  <si>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</si>
  <si>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</si>
  <si>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</si>
  <si>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</si>
  <si>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</si>
  <si>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</si>
  <si>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</si>
  <si>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</si>
  <si>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</si>
  <si>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</si>
  <si>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</si>
  <si>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</si>
  <si>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</si>
  <si>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</si>
  <si>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</si>
  <si>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</si>
  <si>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</si>
  <si>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</si>
  <si>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</si>
  <si>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</si>
  <si>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</si>
  <si>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</si>
  <si>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</si>
  <si>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</si>
  <si>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</si>
  <si>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</si>
  <si>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</si>
  <si>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</si>
  <si>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</si>
  <si>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</si>
  <si>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</si>
  <si>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</si>
  <si>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</si>
  <si>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</si>
  <si>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</si>
  <si>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</si>
  <si>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</si>
  <si>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</si>
  <si>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</si>
  <si>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</si>
  <si>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</si>
  <si>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</si>
  <si>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</si>
  <si>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</si>
  <si>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</si>
  <si>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</si>
  <si>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</si>
  <si>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</si>
  <si>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</si>
  <si>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</si>
  <si>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</si>
  <si>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</si>
  <si>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</si>
  <si>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</si>
  <si>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</si>
  <si>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</si>
  <si>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</si>
  <si>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</si>
  <si>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</si>
  <si>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</si>
  <si>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</si>
  <si>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</si>
  <si>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</si>
  <si>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</si>
  <si>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</si>
  <si>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</si>
  <si>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</si>
  <si>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</si>
  <si>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</si>
  <si>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</si>
  <si>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</si>
  <si>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</si>
  <si>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</si>
  <si>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</si>
  <si>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</si>
  <si>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</si>
  <si>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</si>
  <si>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</si>
  <si>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</si>
  <si>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</si>
  <si>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</si>
  <si>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</si>
  <si>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</si>
  <si>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</si>
  <si>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</si>
  <si>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</si>
  <si>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</si>
  <si>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</si>
  <si>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</si>
  <si>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</si>
  <si>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</si>
  <si>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</si>
  <si>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</si>
  <si>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</si>
  <si>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</si>
  <si>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</si>
  <si>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</si>
  <si>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</si>
  <si>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</si>
  <si>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</si>
  <si>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</si>
  <si>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</si>
  <si>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</si>
  <si>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</si>
  <si>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</si>
  <si>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</si>
  <si>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</si>
  <si>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</si>
  <si>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</si>
  <si>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</si>
  <si>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</si>
  <si>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</si>
  <si>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</si>
  <si>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</si>
  <si>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</si>
  <si>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</si>
  <si>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</si>
  <si>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</si>
  <si>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</si>
  <si>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</si>
  <si>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</si>
  <si>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</si>
  <si>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</si>
  <si>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</si>
  <si>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</si>
  <si>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</si>
  <si>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</si>
  <si>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</si>
  <si>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</si>
  <si>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</si>
  <si>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</si>
  <si>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</si>
  <si>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</si>
  <si>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</si>
  <si>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</si>
  <si>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</si>
  <si>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</si>
  <si>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</si>
  <si>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</si>
  <si>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</si>
  <si>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</si>
  <si>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</si>
  <si>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</si>
  <si>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</si>
  <si>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</si>
  <si>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</si>
  <si>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</si>
  <si>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</si>
  <si>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</si>
  <si>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</si>
  <si>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</si>
  <si>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</si>
  <si>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</si>
  <si>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</si>
  <si>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</si>
  <si>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</si>
  <si>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</si>
  <si>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</si>
  <si>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</si>
  <si>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</si>
  <si>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</si>
  <si>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</si>
  <si>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</si>
  <si>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</si>
  <si>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</si>
  <si>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</si>
  <si>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</si>
  <si>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</si>
  <si>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</si>
  <si>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</si>
  <si>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</si>
  <si>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</si>
  <si>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</si>
  <si>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</si>
  <si>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</si>
  <si>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</si>
  <si>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</si>
  <si>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</si>
  <si>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</si>
  <si>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</si>
  <si>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</si>
  <si>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</si>
  <si>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</si>
  <si>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</si>
  <si>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</si>
  <si>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</si>
  <si>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</si>
  <si>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</si>
  <si>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</si>
  <si>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</si>
  <si>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</si>
  <si>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</si>
  <si>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</si>
  <si>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</si>
  <si>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</si>
  <si>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</si>
  <si>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</si>
  <si>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</si>
  <si>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</si>
  <si>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</si>
  <si>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</si>
  <si>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</si>
  <si>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</si>
  <si>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</si>
  <si>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</si>
  <si>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</si>
  <si>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</si>
  <si>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</si>
  <si>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</si>
  <si>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</si>
  <si>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</si>
  <si>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</si>
  <si>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</si>
  <si>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</si>
  <si>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</si>
  <si>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</si>
  <si>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</si>
  <si>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</si>
  <si>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</si>
  <si>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</si>
  <si>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</si>
  <si>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</si>
  <si>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</si>
  <si>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</si>
  <si>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</si>
  <si>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</si>
  <si>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</si>
  <si>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</si>
  <si>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</si>
  <si>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</si>
  <si>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</si>
  <si>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</si>
  <si>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</si>
  <si>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</si>
  <si>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</si>
  <si>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</si>
  <si>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</si>
  <si>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</si>
  <si>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</si>
  <si>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</si>
  <si>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</si>
  <si>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</si>
  <si>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</si>
  <si>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</si>
  <si>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</si>
  <si>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</si>
  <si>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</si>
  <si>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</si>
  <si>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</si>
  <si>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</si>
  <si>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</si>
  <si>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</si>
  <si>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</si>
  <si>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</si>
  <si>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</si>
  <si>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</si>
  <si>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</si>
  <si>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</si>
  <si>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</si>
  <si>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</si>
  <si>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</si>
  <si>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</si>
  <si>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</si>
  <si>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</si>
  <si>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</si>
  <si>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</si>
  <si>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</si>
  <si>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</si>
  <si>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</si>
  <si>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</si>
  <si>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</si>
  <si>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</si>
  <si>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</si>
  <si>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</si>
  <si>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</si>
  <si>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</si>
  <si>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</si>
  <si>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</si>
  <si>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</si>
  <si>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</si>
  <si>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</si>
  <si>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</si>
  <si>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</si>
  <si>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</si>
  <si>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</si>
  <si>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</si>
  <si>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</si>
  <si>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</si>
  <si>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</si>
  <si>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</si>
  <si>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</si>
  <si>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</si>
  <si>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</si>
  <si>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</si>
  <si>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</si>
  <si>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</si>
  <si>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</si>
  <si>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</si>
  <si>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</si>
  <si>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</si>
  <si>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</si>
  <si>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</si>
  <si>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</si>
  <si>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</si>
  <si>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</si>
  <si>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</si>
  <si>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</si>
  <si>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</si>
  <si>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</si>
  <si>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</si>
  <si>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</si>
  <si>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</si>
  <si>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</si>
  <si>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</si>
  <si>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</si>
  <si>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</si>
  <si>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</si>
  <si>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</si>
  <si>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</si>
  <si>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</si>
  <si>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</si>
  <si>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</si>
  <si>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</si>
  <si>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</si>
  <si>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</si>
  <si>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</si>
  <si>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</si>
  <si>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</si>
  <si>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</si>
  <si>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</si>
  <si>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</si>
  <si>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</si>
  <si>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</si>
  <si>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</si>
  <si>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</si>
  <si>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</si>
  <si>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</si>
  <si>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</si>
  <si>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</si>
  <si>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</si>
  <si>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</si>
  <si>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</si>
  <si>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</si>
  <si>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</si>
  <si>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</si>
  <si>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</si>
  <si>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</si>
  <si>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</si>
  <si>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</si>
  <si>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</si>
  <si>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</si>
  <si>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</si>
  <si>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</si>
  <si>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</si>
  <si>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</si>
  <si>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</si>
  <si>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</si>
  <si>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</si>
  <si>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</si>
  <si>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</si>
  <si>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</si>
  <si>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</si>
  <si>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</si>
  <si>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</si>
  <si>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</si>
  <si>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</si>
  <si>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</si>
  <si>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</si>
  <si>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</si>
  <si>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</si>
  <si>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</si>
  <si>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</si>
  <si>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</si>
  <si>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</si>
  <si>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</si>
  <si>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</si>
  <si>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</si>
  <si>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</si>
  <si>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</si>
  <si>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</si>
  <si>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</si>
  <si>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</si>
  <si>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</si>
  <si>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</si>
  <si>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</si>
  <si>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</si>
  <si>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</si>
  <si>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</si>
  <si>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</si>
  <si>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</si>
  <si>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</si>
  <si>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</si>
  <si>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</si>
  <si>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</si>
  <si>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</si>
  <si>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</si>
  <si>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</si>
  <si>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</si>
  <si>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</si>
  <si>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</si>
  <si>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</si>
  <si>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</si>
  <si>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</si>
  <si>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</si>
  <si>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</si>
  <si>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</si>
  <si>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</si>
  <si>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</si>
  <si>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</si>
  <si>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</si>
  <si>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</si>
  <si>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</si>
  <si>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</si>
  <si>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</si>
  <si>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</si>
  <si>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</si>
  <si>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</si>
  <si>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</si>
  <si>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</si>
  <si>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</si>
  <si>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</si>
  <si>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</si>
  <si>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</si>
  <si>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</si>
  <si>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</si>
  <si>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</si>
  <si>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</si>
  <si>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</si>
  <si>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</si>
  <si>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</si>
  <si>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</si>
  <si>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</si>
  <si>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</si>
  <si>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</si>
  <si>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</si>
  <si>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</si>
  <si>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</si>
  <si>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</si>
  <si>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</si>
  <si>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</si>
  <si>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</si>
  <si>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</si>
  <si>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</si>
  <si>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</si>
  <si>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</si>
  <si>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</si>
  <si>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</si>
  <si>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</si>
  <si>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</si>
  <si>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</si>
  <si>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</si>
  <si>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</si>
  <si>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</si>
  <si>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</si>
  <si>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</si>
  <si>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</si>
  <si>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</si>
  <si>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</si>
  <si>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</si>
  <si>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</si>
  <si>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</si>
  <si>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</si>
  <si>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</si>
  <si>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</si>
  <si>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</si>
  <si>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</si>
  <si>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</si>
  <si>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</si>
  <si>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</si>
  <si>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</si>
  <si>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</si>
  <si>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</si>
  <si>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</si>
  <si>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</si>
  <si>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</si>
  <si>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</si>
  <si>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</si>
  <si>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</si>
  <si>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</si>
  <si>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</si>
  <si>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</si>
  <si>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</si>
  <si>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</si>
  <si>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</si>
  <si>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</si>
  <si>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</si>
  <si>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</si>
  <si>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</si>
  <si>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</si>
  <si>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</si>
  <si>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</si>
  <si>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</si>
  <si>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</si>
  <si>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</si>
  <si>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</si>
  <si>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</si>
  <si>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</si>
  <si>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</si>
  <si>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</si>
  <si>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</si>
  <si>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</si>
  <si>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</si>
  <si>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</si>
  <si>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</si>
  <si>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</si>
  <si>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</si>
  <si>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</si>
  <si>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</si>
  <si>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</si>
  <si>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</si>
  <si>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</si>
  <si>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</si>
  <si>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</si>
  <si>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</si>
  <si>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</si>
  <si>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</si>
  <si>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</si>
  <si>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</si>
  <si>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</si>
  <si>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</si>
  <si>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</si>
  <si>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</si>
  <si>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</si>
  <si>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</si>
  <si>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</si>
  <si>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</si>
  <si>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</si>
  <si>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</si>
  <si>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</si>
  <si>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</si>
  <si>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</si>
  <si>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</si>
  <si>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</si>
  <si>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</si>
  <si>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</si>
  <si>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</si>
  <si>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</si>
  <si>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</si>
  <si>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</si>
  <si>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</si>
  <si>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</si>
  <si>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</si>
  <si>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</si>
  <si>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</si>
  <si>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</si>
  <si>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</si>
  <si>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</si>
  <si>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</si>
  <si>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</si>
  <si>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</si>
  <si>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</si>
  <si>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</si>
  <si>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</si>
  <si>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</si>
  <si>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</si>
  <si>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</si>
  <si>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</si>
  <si>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</si>
  <si>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</si>
  <si>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</si>
  <si>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</si>
  <si>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</si>
  <si>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</si>
  <si>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</si>
  <si>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</si>
  <si>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</si>
  <si>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</si>
  <si>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</si>
  <si>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</si>
  <si>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</si>
  <si>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</si>
  <si>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</si>
  <si>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</si>
  <si>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</si>
  <si>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</si>
  <si>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</si>
  <si>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</si>
  <si>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</si>
  <si>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</si>
  <si>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</si>
  <si>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</si>
  <si>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</si>
  <si>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</si>
  <si>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</si>
  <si>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</si>
  <si>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</si>
  <si>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</si>
  <si>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</si>
  <si>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</si>
  <si>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</si>
  <si>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</si>
  <si>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</si>
  <si>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</si>
  <si>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</si>
  <si>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</si>
  <si>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</si>
  <si>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</si>
  <si>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</si>
  <si>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</si>
  <si>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</si>
  <si>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</si>
  <si>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</si>
  <si>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</si>
  <si>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</si>
  <si>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</si>
  <si>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</si>
  <si>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</si>
  <si>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</si>
  <si>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</si>
  <si>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</si>
  <si>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</si>
  <si>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</si>
  <si>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</si>
  <si>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</si>
  <si>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</si>
  <si>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</si>
  <si>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</si>
  <si>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</si>
  <si>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</si>
  <si>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</si>
  <si>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</si>
  <si>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</si>
  <si>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</si>
  <si>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</si>
  <si>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</si>
  <si>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</si>
  <si>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</si>
  <si>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</si>
  <si>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</si>
  <si>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</si>
  <si>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</si>
  <si>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</si>
  <si>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</si>
  <si>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</si>
  <si>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</si>
  <si>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</si>
  <si>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</si>
  <si>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</si>
  <si>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</si>
  <si>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</si>
  <si>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</si>
  <si>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</si>
  <si>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</si>
  <si>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</si>
  <si>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</si>
  <si>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</si>
  <si>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</si>
  <si>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</si>
  <si>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</si>
  <si>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</si>
  <si>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</si>
  <si>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</si>
  <si>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</si>
  <si>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</si>
  <si>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</si>
  <si>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</si>
  <si>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</si>
  <si>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</si>
  <si>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</si>
  <si>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</si>
  <si>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</si>
  <si>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</si>
  <si>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</si>
  <si>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</si>
  <si>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</si>
  <si>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</si>
  <si>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</si>
  <si>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</si>
  <si>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</si>
  <si>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</si>
  <si>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</si>
  <si>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</si>
  <si>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</si>
  <si>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</si>
  <si>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</si>
  <si>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</si>
  <si>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</si>
  <si>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</si>
  <si>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</si>
  <si>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</si>
  <si>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</si>
  <si>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</si>
  <si>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</si>
  <si>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</si>
  <si>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</si>
  <si>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</si>
  <si>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</si>
  <si>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</si>
  <si>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</si>
  <si>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</si>
  <si>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</si>
  <si>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</si>
  <si>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</si>
  <si>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</si>
  <si>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</si>
  <si>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</si>
  <si>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</si>
  <si>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</si>
  <si>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</si>
  <si>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</si>
  <si>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</si>
  <si>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</si>
  <si>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</si>
  <si>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</si>
  <si>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</si>
  <si>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</si>
  <si>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</si>
  <si>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</si>
  <si>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</si>
  <si>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</si>
  <si>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</si>
  <si>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</si>
  <si>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</si>
  <si>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</si>
  <si>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</si>
  <si>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</si>
  <si>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</si>
  <si>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</si>
  <si>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</si>
  <si>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</si>
  <si>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</si>
  <si>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</si>
  <si>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</si>
  <si>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</si>
  <si>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</si>
  <si>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</si>
  <si>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</si>
  <si>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</si>
  <si>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</si>
  <si>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</si>
  <si>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</si>
  <si>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</si>
  <si>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</si>
  <si>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</si>
  <si>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</si>
  <si>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</si>
  <si>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</si>
  <si>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</si>
  <si>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</si>
  <si>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</si>
  <si>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</si>
  <si>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</si>
  <si>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</si>
  <si>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</si>
  <si>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</si>
  <si>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</si>
  <si>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</si>
  <si>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</si>
  <si>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</si>
  <si>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</si>
  <si>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</si>
  <si>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</si>
  <si>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</si>
  <si>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</si>
  <si>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</si>
  <si>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</si>
  <si>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</si>
  <si>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</si>
  <si>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</si>
  <si>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</si>
  <si>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</si>
  <si>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</si>
  <si>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</si>
  <si>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</si>
  <si>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</si>
  <si>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</si>
  <si>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</si>
  <si>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</si>
  <si>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</si>
  <si>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</si>
  <si>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</si>
  <si>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</si>
  <si>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</si>
  <si>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</si>
  <si>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</si>
  <si>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</si>
  <si>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</si>
  <si>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</si>
  <si>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</si>
  <si>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</si>
  <si>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</si>
  <si>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</si>
  <si>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</si>
  <si>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</si>
  <si>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</si>
  <si>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</si>
  <si>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</si>
  <si>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</si>
  <si>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</si>
  <si>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</si>
  <si>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</si>
  <si>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</si>
  <si>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</si>
  <si>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</si>
  <si>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</si>
  <si>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</si>
  <si>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</si>
  <si>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</si>
  <si>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</si>
  <si>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</si>
  <si>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</si>
  <si>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</si>
  <si>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</si>
  <si>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</si>
  <si>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</si>
  <si>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</si>
  <si>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</si>
  <si>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</si>
  <si>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</si>
  <si>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</si>
  <si>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</si>
  <si>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</si>
  <si>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</si>
  <si>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</si>
  <si>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</si>
  <si>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</si>
  <si>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</si>
  <si>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</si>
  <si>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</si>
  <si>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</si>
  <si>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</si>
  <si>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</si>
  <si>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</si>
  <si>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</si>
  <si>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</si>
  <si>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</si>
  <si>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</si>
  <si>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</si>
  <si>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</si>
  <si>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</si>
  <si>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</si>
  <si>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</si>
  <si>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</si>
  <si>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</si>
  <si>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</si>
  <si>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</si>
  <si>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</si>
  <si>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</si>
  <si>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</si>
  <si>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</si>
  <si>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</si>
  <si>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</si>
  <si>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</si>
  <si>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</si>
  <si>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</si>
  <si>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</si>
  <si>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</si>
  <si>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</si>
  <si>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</si>
  <si>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</si>
  <si>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</si>
  <si>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</si>
  <si>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</si>
  <si>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</si>
  <si>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</si>
  <si>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</si>
  <si>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</si>
  <si>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</si>
  <si>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</si>
  <si>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</si>
  <si>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</si>
  <si>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</si>
  <si>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</si>
  <si>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</si>
  <si>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</si>
  <si>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</si>
  <si>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</si>
  <si>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</si>
  <si>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</si>
  <si>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</si>
  <si>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</si>
  <si>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</si>
  <si>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</si>
  <si>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</si>
  <si>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</si>
  <si>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</si>
  <si>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</si>
  <si>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</si>
  <si>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</si>
  <si>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</si>
  <si>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</si>
  <si>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</si>
  <si>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</si>
  <si>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</si>
  <si>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</si>
  <si>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</si>
  <si>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</si>
  <si>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</si>
  <si>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</si>
  <si>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</si>
  <si>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</si>
  <si>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</si>
  <si>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</si>
  <si>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</si>
  <si>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</si>
  <si>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</si>
  <si>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</si>
  <si>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</si>
  <si>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</si>
  <si>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</si>
  <si>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</si>
  <si>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</si>
  <si>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</si>
  <si>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</si>
  <si>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</si>
  <si>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</si>
  <si>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</si>
  <si>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</si>
  <si>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</si>
  <si>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</si>
  <si>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</si>
  <si>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</si>
  <si>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</si>
  <si>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</si>
  <si>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</si>
  <si>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</si>
  <si>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</si>
  <si>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</si>
  <si>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</si>
  <si>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</si>
  <si>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</si>
  <si>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</si>
  <si>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</si>
  <si>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</si>
  <si>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</si>
  <si>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</si>
  <si>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</si>
  <si>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</si>
  <si>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</si>
  <si>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</si>
  <si>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</si>
  <si>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</si>
  <si>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</si>
  <si>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</si>
  <si>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</si>
  <si>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</si>
  <si>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</si>
  <si>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</si>
  <si>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</si>
  <si>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</si>
  <si>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</si>
  <si>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</si>
  <si>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</si>
  <si>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</si>
  <si>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</si>
  <si>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</si>
  <si>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</si>
  <si>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</si>
  <si>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</si>
  <si>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</si>
  <si>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</si>
  <si>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</si>
  <si>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</si>
  <si>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</si>
  <si>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</si>
  <si>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</si>
  <si>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</si>
  <si>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</si>
  <si>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</si>
  <si>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</si>
  <si>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</si>
  <si>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</si>
  <si>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</si>
  <si>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</si>
  <si>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</si>
  <si>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</si>
  <si>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</si>
  <si>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</si>
  <si>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</si>
  <si>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</si>
  <si>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</si>
  <si>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</si>
  <si>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</si>
  <si>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</si>
  <si>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</si>
  <si>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</si>
  <si>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</si>
  <si>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</si>
  <si>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</si>
  <si>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</si>
  <si>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</si>
  <si>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</si>
  <si>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</si>
  <si>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</si>
  <si>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</si>
  <si>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</si>
  <si>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</si>
  <si>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</si>
  <si>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</si>
  <si>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</si>
  <si>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</si>
  <si>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</si>
  <si>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</si>
  <si>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</si>
  <si>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</si>
  <si>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</si>
  <si>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</si>
  <si>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</si>
  <si>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</si>
  <si>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</si>
  <si>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</si>
  <si>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</si>
  <si>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</si>
  <si>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</si>
  <si>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</si>
  <si>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</si>
  <si>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</si>
  <si>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</si>
  <si>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</si>
  <si>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</si>
  <si>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</si>
  <si>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</si>
  <si>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</si>
  <si>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</si>
  <si>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</si>
  <si>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</si>
  <si>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</si>
  <si>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</si>
  <si>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</si>
  <si>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</si>
  <si>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</si>
  <si>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</si>
  <si>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</si>
  <si>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</si>
  <si>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</si>
  <si>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</si>
  <si>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</si>
  <si>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</si>
  <si>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</si>
  <si>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</si>
  <si>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</si>
  <si>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</si>
  <si>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</si>
  <si>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</si>
  <si>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</si>
  <si>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</si>
  <si>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</si>
  <si>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</si>
  <si>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</si>
  <si>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</si>
  <si>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</si>
  <si>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</si>
  <si>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</si>
  <si>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</si>
  <si>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</si>
  <si>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</si>
  <si>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</si>
  <si>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</si>
  <si>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</si>
  <si>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</si>
  <si>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</si>
  <si>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</si>
  <si>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</si>
  <si>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</si>
  <si>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</si>
  <si>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</si>
  <si>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</si>
  <si>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</si>
  <si>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</si>
  <si>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</si>
  <si>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</si>
  <si>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</si>
  <si>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</si>
  <si>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</si>
  <si>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</si>
  <si>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</si>
  <si>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</si>
  <si>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</si>
  <si>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</si>
  <si>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</si>
  <si>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</si>
  <si>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</si>
  <si>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</si>
  <si>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</si>
  <si>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</si>
  <si>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</si>
  <si>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</si>
  <si>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</si>
  <si>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</si>
  <si>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</si>
  <si>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</si>
  <si>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</si>
  <si>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</si>
  <si>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</si>
  <si>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</si>
  <si>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</si>
  <si>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</si>
  <si>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</si>
  <si>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</si>
  <si>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</si>
  <si>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</si>
  <si>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</si>
  <si>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</si>
  <si>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</si>
  <si>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</si>
  <si>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</si>
  <si>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</si>
  <si>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</si>
  <si>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</si>
  <si>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</si>
  <si>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</si>
  <si>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</si>
  <si>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</si>
  <si>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</si>
  <si>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</si>
  <si>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</si>
  <si>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</si>
  <si>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</si>
  <si>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</si>
  <si>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</si>
  <si>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</si>
  <si>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</si>
  <si>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</si>
  <si>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</si>
  <si>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</si>
  <si>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</si>
  <si>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</si>
  <si>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</si>
  <si>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</si>
  <si>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</si>
  <si>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</si>
  <si>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</si>
  <si>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</si>
  <si>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</si>
  <si>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</si>
  <si>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</si>
  <si>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</si>
  <si>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</si>
  <si>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</si>
  <si>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</si>
  <si>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</si>
  <si>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</si>
  <si>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</si>
  <si>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</si>
  <si>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</si>
  <si>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</si>
  <si>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</si>
  <si>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</si>
  <si>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</si>
  <si>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</si>
  <si>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</si>
  <si>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</si>
  <si>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</si>
  <si>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</si>
  <si>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</si>
  <si>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</si>
  <si>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</si>
  <si>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</si>
  <si>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</si>
  <si>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</si>
  <si>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</si>
  <si>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</si>
  <si>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</si>
  <si>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</si>
  <si>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</si>
  <si>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</si>
  <si>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</si>
  <si>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</si>
  <si>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</si>
  <si>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</si>
  <si>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</si>
  <si>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</si>
  <si>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</si>
  <si>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</si>
  <si>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</si>
  <si>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</si>
  <si>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</si>
  <si>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</si>
  <si>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</si>
  <si>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</si>
  <si>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</si>
  <si>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</si>
  <si>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</si>
  <si>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</si>
  <si>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</si>
  <si>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</si>
  <si>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</si>
  <si>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</si>
  <si>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</si>
  <si>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</si>
  <si>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</si>
  <si>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</si>
  <si>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</si>
  <si>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</si>
  <si>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</si>
  <si>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</si>
  <si>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</si>
  <si>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</si>
  <si>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</si>
  <si>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</si>
  <si>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</si>
  <si>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</si>
  <si>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</si>
  <si>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</si>
  <si>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</si>
  <si>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</si>
  <si>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</si>
  <si>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</si>
  <si>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</si>
  <si>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</si>
  <si>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</si>
  <si>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</si>
  <si>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</si>
  <si>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</si>
  <si>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</si>
  <si>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</si>
  <si>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</si>
  <si>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</si>
  <si>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</si>
  <si>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</si>
  <si>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</si>
  <si>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</si>
  <si>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</si>
  <si>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</si>
  <si>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</si>
  <si>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</si>
  <si>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</si>
  <si>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</si>
  <si>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</si>
  <si>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</si>
  <si>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</si>
  <si>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</si>
  <si>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</si>
  <si>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</si>
  <si>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</si>
  <si>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</si>
  <si>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</si>
  <si>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</si>
  <si>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</si>
  <si>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</si>
  <si>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</si>
  <si>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</si>
  <si>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</si>
  <si>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</si>
  <si>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</si>
  <si>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</si>
  <si>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</si>
  <si>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</si>
  <si>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</si>
  <si>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</si>
  <si>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</si>
  <si>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</si>
  <si>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</si>
  <si>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</si>
  <si>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</si>
  <si>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</si>
  <si>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</si>
  <si>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</si>
  <si>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</si>
  <si>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</si>
  <si>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</si>
  <si>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</si>
  <si>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</si>
  <si>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</si>
  <si>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</si>
  <si>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</si>
  <si>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</si>
  <si>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</si>
  <si>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</si>
  <si>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</si>
  <si>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</si>
  <si>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</si>
  <si>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</si>
  <si>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</si>
  <si>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</si>
  <si>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</si>
  <si>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</si>
  <si>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</si>
  <si>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</si>
  <si>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</si>
  <si>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</si>
  <si>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</si>
  <si>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</si>
  <si>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</si>
  <si>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</si>
  <si>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</si>
  <si>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</si>
  <si>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</si>
  <si>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</si>
  <si>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</si>
  <si>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</si>
  <si>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</si>
  <si>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</si>
  <si>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</si>
  <si>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</si>
  <si>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</si>
  <si>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</si>
  <si>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</si>
  <si>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</si>
  <si>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</si>
  <si>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</si>
  <si>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</si>
  <si>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</si>
  <si>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</si>
  <si>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</si>
  <si>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</si>
  <si>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</si>
  <si>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</si>
  <si>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</si>
  <si>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</si>
  <si>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</si>
  <si>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</si>
  <si>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</si>
  <si>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</si>
  <si>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</si>
  <si>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</si>
  <si>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</si>
  <si>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</si>
  <si>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</si>
  <si>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</si>
  <si>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</si>
  <si>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</si>
  <si>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</si>
  <si>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</si>
  <si>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</si>
  <si>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</si>
  <si>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</si>
  <si>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</si>
  <si>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</si>
  <si>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</si>
  <si>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</si>
  <si>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</si>
  <si>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</si>
  <si>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</si>
  <si>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</si>
  <si>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</si>
  <si>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</si>
  <si>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</si>
  <si>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</si>
  <si>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</si>
  <si>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</si>
  <si>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</si>
  <si>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</si>
  <si>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</si>
  <si>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</si>
  <si>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</si>
  <si>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</si>
  <si>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</si>
  <si>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</si>
  <si>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</si>
  <si>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</si>
  <si>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</si>
  <si>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</si>
  <si>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</si>
  <si>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</si>
  <si>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</si>
  <si>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</si>
  <si>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</si>
  <si>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</si>
  <si>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</si>
  <si>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</si>
  <si>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</si>
  <si>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</si>
  <si>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</si>
  <si>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</si>
  <si>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</si>
  <si>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</si>
  <si>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</si>
  <si>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</si>
  <si>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</si>
  <si>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</si>
  <si>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</si>
  <si>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</si>
  <si>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</si>
  <si>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</si>
  <si>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</si>
  <si>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</si>
  <si>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</si>
  <si>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</si>
  <si>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</si>
  <si>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</si>
  <si>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</si>
  <si>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</si>
  <si>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</si>
  <si>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</si>
  <si>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</si>
  <si>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</si>
  <si>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</si>
  <si>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</si>
  <si>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</si>
  <si>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</si>
  <si>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</si>
  <si>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</si>
  <si>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</si>
  <si>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</si>
  <si>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</si>
  <si>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</si>
  <si>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</si>
  <si>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</si>
  <si>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</si>
  <si>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</si>
  <si>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</si>
  <si>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</si>
  <si>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</si>
  <si>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</si>
  <si>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</si>
  <si>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</si>
  <si>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</si>
  <si>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</si>
  <si>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</si>
  <si>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</si>
  <si>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</si>
  <si>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</si>
  <si>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</si>
  <si>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</si>
  <si>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</si>
  <si>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</si>
  <si>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</si>
  <si>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</si>
  <si>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</si>
  <si>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</si>
  <si>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</si>
  <si>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</si>
  <si>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</si>
  <si>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</si>
  <si>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</si>
  <si>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</si>
  <si>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</si>
  <si>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</si>
  <si>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</si>
  <si>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</si>
  <si>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</si>
  <si>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</si>
  <si>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</si>
  <si>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</si>
  <si>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</si>
  <si>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</si>
  <si>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</si>
  <si>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</si>
  <si>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</si>
  <si>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</si>
  <si>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</si>
  <si>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</si>
  <si>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</si>
  <si>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</si>
  <si>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</si>
  <si>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</si>
  <si>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</si>
  <si>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</si>
  <si>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</si>
  <si>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</si>
  <si>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</si>
  <si>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</si>
  <si>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</si>
  <si>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</si>
  <si>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</si>
  <si>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</si>
  <si>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</si>
  <si>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</si>
  <si>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</si>
  <si>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</si>
  <si>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</si>
  <si>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</si>
  <si>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</si>
  <si>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</si>
  <si>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</si>
  <si>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</si>
  <si>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</si>
  <si>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</si>
  <si>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</si>
  <si>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</si>
  <si>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</si>
  <si>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</si>
  <si>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</si>
  <si>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</si>
  <si>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</si>
  <si>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</si>
  <si>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</si>
  <si>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</si>
  <si>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</si>
  <si>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</si>
  <si>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</si>
  <si>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</si>
  <si>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</si>
  <si>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</si>
  <si>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</si>
  <si>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</si>
  <si>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</si>
  <si>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</si>
  <si>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</si>
  <si>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</si>
  <si>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</si>
  <si>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</si>
  <si>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</si>
  <si>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</si>
  <si>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</si>
  <si>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</si>
  <si>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</si>
  <si>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</si>
  <si>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</si>
  <si>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</si>
  <si>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</si>
  <si>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</si>
  <si>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</si>
  <si>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</si>
  <si>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</si>
  <si>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</si>
  <si>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</si>
  <si>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</si>
  <si>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</si>
  <si>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</si>
  <si>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</si>
  <si>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</si>
  <si>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</si>
  <si>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</si>
  <si>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</si>
  <si>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</si>
  <si>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</si>
  <si>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</si>
  <si>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</si>
  <si>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</si>
  <si>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</si>
  <si>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</si>
  <si>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</si>
  <si>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</si>
  <si>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</si>
  <si>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</si>
  <si>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</si>
  <si>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</si>
  <si>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</si>
  <si>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</si>
  <si>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</si>
  <si>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</si>
  <si>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</si>
  <si>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</si>
  <si>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</si>
  <si>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</si>
  <si>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</si>
  <si>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</si>
  <si>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</si>
  <si>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</si>
  <si>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</si>
  <si>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</si>
  <si>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</si>
  <si>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</si>
  <si>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</si>
  <si>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</si>
  <si>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</si>
  <si>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</si>
  <si>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</si>
  <si>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</si>
  <si>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</si>
  <si>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</si>
  <si>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</si>
  <si>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</si>
  <si>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</si>
  <si>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</si>
  <si>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</si>
  <si>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</si>
  <si>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</si>
  <si>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</si>
  <si>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</si>
  <si>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</si>
  <si>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</si>
  <si>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</si>
  <si>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</si>
  <si>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</si>
  <si>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</si>
  <si>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</si>
  <si>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</si>
  <si>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</si>
  <si>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</si>
  <si>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</si>
  <si>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</si>
  <si>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</si>
  <si>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</si>
  <si>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</si>
  <si>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</si>
  <si>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</si>
  <si>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</si>
  <si>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</si>
  <si>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</si>
  <si>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</si>
  <si>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</si>
  <si>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</si>
  <si>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</si>
  <si>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</si>
  <si>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</si>
  <si>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</si>
  <si>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</si>
  <si>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</si>
  <si>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</si>
  <si>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</si>
  <si>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</si>
  <si>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</si>
  <si>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</si>
  <si>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</si>
  <si>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</si>
  <si>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</si>
  <si>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</si>
  <si>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</si>
  <si>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</si>
  <si>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</si>
  <si>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</si>
  <si>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</si>
  <si>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</si>
  <si>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</si>
  <si>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</si>
  <si>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</si>
  <si>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</si>
  <si>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</si>
  <si>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</si>
  <si>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</si>
  <si>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</si>
  <si>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</si>
  <si>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</si>
  <si>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</si>
  <si>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</si>
  <si>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</si>
  <si>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</si>
  <si>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</si>
  <si>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</si>
  <si>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</si>
  <si>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</si>
  <si>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</si>
  <si>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</si>
  <si>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</si>
  <si>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</si>
  <si>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</si>
  <si>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</si>
  <si>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</si>
  <si>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</si>
  <si>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</si>
  <si>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</si>
  <si>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</si>
  <si>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</si>
  <si>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</si>
  <si>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</si>
  <si>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</si>
  <si>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</si>
  <si>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</si>
  <si>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</si>
  <si>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</si>
  <si>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</si>
  <si>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</si>
  <si>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</si>
  <si>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</si>
  <si>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</si>
  <si>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</si>
  <si>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</si>
  <si>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</si>
  <si>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</si>
  <si>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</si>
  <si>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</si>
  <si>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</si>
  <si>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</si>
  <si>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</si>
  <si>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</si>
  <si>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</si>
  <si>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</si>
  <si>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</si>
  <si>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</si>
  <si>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</si>
  <si>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</si>
  <si>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</si>
  <si>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</si>
  <si>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</si>
  <si>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</si>
  <si>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</si>
  <si>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</si>
  <si>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</si>
  <si>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</si>
  <si>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</si>
  <si>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</si>
  <si>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</si>
  <si>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</si>
  <si>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</si>
  <si>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</si>
  <si>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</si>
  <si>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</si>
  <si>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</si>
  <si>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</si>
  <si>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</si>
  <si>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</si>
  <si>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</si>
  <si>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</si>
  <si>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</si>
  <si>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</si>
  <si>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</si>
  <si>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</si>
  <si>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</si>
  <si>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</si>
  <si>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</si>
  <si>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</si>
  <si>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</si>
  <si>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</si>
  <si>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</si>
  <si>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</si>
  <si>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</si>
  <si>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</si>
  <si>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</si>
  <si>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</si>
  <si>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</si>
  <si>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</si>
  <si>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</si>
  <si>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</si>
  <si>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</si>
  <si>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</si>
  <si>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</si>
  <si>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</si>
  <si>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</si>
  <si>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</si>
  <si>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</si>
  <si>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</si>
  <si>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</si>
  <si>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</si>
  <si>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</si>
  <si>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</si>
  <si>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</si>
  <si>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</si>
  <si>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</si>
  <si>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</si>
  <si>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</si>
  <si>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</si>
  <si>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</si>
  <si>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</si>
  <si>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</si>
  <si>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</si>
  <si>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</si>
  <si>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</si>
  <si>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</si>
  <si>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</si>
  <si>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</si>
  <si>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</si>
  <si>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</si>
  <si>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</si>
  <si>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</si>
  <si>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</si>
  <si>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</si>
  <si>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</si>
  <si>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</si>
  <si>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</si>
  <si>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</si>
  <si>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</si>
  <si>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</si>
  <si>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</si>
  <si>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</si>
  <si>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</si>
  <si>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</si>
  <si>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</si>
  <si>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</si>
  <si>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</si>
  <si>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</si>
  <si>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</si>
  <si>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</si>
  <si>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</si>
  <si>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</si>
  <si>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</si>
  <si>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</si>
  <si>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</si>
  <si>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</si>
  <si>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</si>
  <si>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</si>
  <si>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</si>
  <si>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</si>
  <si>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</si>
  <si>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</si>
  <si>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</si>
  <si>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</si>
  <si>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</si>
  <si>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</si>
  <si>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</si>
  <si>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</si>
  <si>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</si>
  <si>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</si>
  <si>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</si>
  <si>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</si>
  <si>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</si>
  <si>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</si>
  <si>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</si>
  <si>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</si>
  <si>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</si>
  <si>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</si>
  <si>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</si>
  <si>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</si>
  <si>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</si>
  <si>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</si>
  <si>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</si>
  <si>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</si>
  <si>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</si>
  <si>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</si>
  <si>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</si>
  <si>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</si>
  <si>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</si>
  <si>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</si>
  <si>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</si>
  <si>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</si>
  <si>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</si>
  <si>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</si>
  <si>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</si>
  <si>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</si>
  <si>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</si>
  <si>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</si>
  <si>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</si>
  <si>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</si>
  <si>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</si>
  <si>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</si>
  <si>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</si>
  <si>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</si>
  <si>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</si>
  <si>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</si>
  <si>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</si>
  <si>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</si>
  <si>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</si>
  <si>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</si>
  <si>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</si>
  <si>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</si>
  <si>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</si>
  <si>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</si>
  <si>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</si>
  <si>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</si>
  <si>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</si>
  <si>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</si>
  <si>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</si>
  <si>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</si>
  <si>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</si>
  <si>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</si>
  <si>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</si>
  <si>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</si>
  <si>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</si>
  <si>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</si>
  <si>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</si>
  <si>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</si>
  <si>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</si>
  <si>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</si>
  <si>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</si>
  <si>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</si>
  <si>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</si>
  <si>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</si>
  <si>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</si>
  <si>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</si>
  <si>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</si>
  <si>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</si>
  <si>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</si>
  <si>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</si>
  <si>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</si>
  <si>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</si>
  <si>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</si>
  <si>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</si>
  <si>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</si>
  <si>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</si>
  <si>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</si>
  <si>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</si>
  <si>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</si>
  <si>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</si>
  <si>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</si>
  <si>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</si>
  <si>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</si>
  <si>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</si>
  <si>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</si>
  <si>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</si>
  <si>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</si>
  <si>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</si>
  <si>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</si>
  <si>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</si>
  <si>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</si>
  <si>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</si>
  <si>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</si>
  <si>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</si>
  <si>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</si>
  <si>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</si>
  <si>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</si>
  <si>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</si>
  <si>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</si>
  <si>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</si>
  <si>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</si>
  <si>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</si>
  <si>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</si>
  <si>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</si>
  <si>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</si>
  <si>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</si>
  <si>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</si>
  <si>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</si>
  <si>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</si>
  <si>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</si>
  <si>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</si>
  <si>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</si>
  <si>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</si>
  <si>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</si>
  <si>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</si>
  <si>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</si>
  <si>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</si>
  <si>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</si>
  <si>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</si>
  <si>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</si>
  <si>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</si>
  <si>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</si>
  <si>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</si>
  <si>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</si>
  <si>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</si>
  <si>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</si>
  <si>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</si>
  <si>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</si>
  <si>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</si>
  <si>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</si>
  <si>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</si>
  <si>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</si>
  <si>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</si>
  <si>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</si>
  <si>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</si>
  <si>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</si>
  <si>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</si>
  <si>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</si>
  <si>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</si>
  <si>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</si>
  <si>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</si>
  <si>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</si>
  <si>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</si>
  <si>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</si>
  <si>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</si>
  <si>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</si>
  <si>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</si>
  <si>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</si>
  <si>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</si>
  <si>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</si>
  <si>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</si>
  <si>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</si>
  <si>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</si>
  <si>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</si>
  <si>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</si>
  <si>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</si>
  <si>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</si>
  <si>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</si>
  <si>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</si>
  <si>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</si>
  <si>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</si>
  <si>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</si>
  <si>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</si>
  <si>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</si>
  <si>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</si>
  <si>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</si>
  <si>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</si>
  <si>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</si>
  <si>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</si>
  <si>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</si>
  <si>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</si>
  <si>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</si>
  <si>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</si>
  <si>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</si>
  <si>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</si>
  <si>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</si>
  <si>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</si>
  <si>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</si>
  <si>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</si>
  <si>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</si>
  <si>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</si>
  <si>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</si>
  <si>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</si>
  <si>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</si>
  <si>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</si>
  <si>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</si>
  <si>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</si>
  <si>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</si>
  <si>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</si>
  <si>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</si>
  <si>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</si>
  <si>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</si>
  <si>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</si>
  <si>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</si>
  <si>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</si>
  <si>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</si>
  <si>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</si>
  <si>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</si>
  <si>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</si>
  <si>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</si>
  <si>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</si>
  <si>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</si>
  <si>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</si>
  <si>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</si>
  <si>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</si>
  <si>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</si>
  <si>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</si>
  <si>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</si>
  <si>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</si>
  <si>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</si>
  <si>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</si>
  <si>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</si>
  <si>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</si>
  <si>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</si>
  <si>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</si>
  <si>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</si>
  <si>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</si>
  <si>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</si>
  <si>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</si>
  <si>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</si>
  <si>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</si>
  <si>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</si>
  <si>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</si>
  <si>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</si>
  <si>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</si>
  <si>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</si>
  <si>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</si>
  <si>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</si>
  <si>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</si>
  <si>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</si>
  <si>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</si>
  <si>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</si>
  <si>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</si>
  <si>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</si>
  <si>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</si>
  <si>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</si>
  <si>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</si>
  <si>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</si>
  <si>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</si>
  <si>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</si>
  <si>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</si>
  <si>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</si>
  <si>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</si>
  <si>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</si>
  <si>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</si>
  <si>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</si>
  <si>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</si>
  <si>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</si>
  <si>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</si>
  <si>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</si>
  <si>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</si>
  <si>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</si>
  <si>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</si>
  <si>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</si>
  <si>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</si>
  <si>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</si>
  <si>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</si>
  <si>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</si>
  <si>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</si>
  <si>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</si>
  <si>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</si>
  <si>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</si>
  <si>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</si>
  <si>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</si>
  <si>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</si>
  <si>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</si>
  <si>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</si>
  <si>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</si>
  <si>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</si>
  <si>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</si>
  <si>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</si>
  <si>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</si>
  <si>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</si>
  <si>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</si>
  <si>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</si>
  <si>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</si>
  <si>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</si>
  <si>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</si>
  <si>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</si>
  <si>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</si>
  <si>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</si>
  <si>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</si>
  <si>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</si>
  <si>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</si>
  <si>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</si>
  <si>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</si>
  <si>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</si>
  <si>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</si>
  <si>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</si>
  <si>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</si>
  <si>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</si>
  <si>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</si>
  <si>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</si>
  <si>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</si>
  <si>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</si>
  <si>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</si>
  <si>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</si>
  <si>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</si>
  <si>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</si>
  <si>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</si>
  <si>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</si>
  <si>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</si>
  <si>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</si>
  <si>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</si>
  <si>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</si>
  <si>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</si>
  <si>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</si>
  <si>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</si>
  <si>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</si>
  <si>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</si>
  <si>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</si>
  <si>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</si>
  <si>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</si>
  <si>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</si>
  <si>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</si>
  <si>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</si>
  <si>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</si>
  <si>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</si>
  <si>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</si>
  <si>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</si>
  <si>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</si>
  <si>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</si>
  <si>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</si>
  <si>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</si>
  <si>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</si>
  <si>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</si>
  <si>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</si>
  <si>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</si>
  <si>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</si>
  <si>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</si>
  <si>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</si>
  <si>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</si>
  <si>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</si>
  <si>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</si>
  <si>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</si>
  <si>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</si>
  <si>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</si>
  <si>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</si>
  <si>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</si>
  <si>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</si>
  <si>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</si>
  <si>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</si>
  <si>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</si>
  <si>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</si>
  <si>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</si>
  <si>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</si>
  <si>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</si>
  <si>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</si>
  <si>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</si>
  <si>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</si>
  <si>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</si>
  <si>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</si>
  <si>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</si>
  <si>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</si>
  <si>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</si>
  <si>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</si>
  <si>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</si>
  <si>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</si>
  <si>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</si>
  <si>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</si>
  <si>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</si>
  <si>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</si>
  <si>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</si>
  <si>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</si>
  <si>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</si>
  <si>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</si>
  <si>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</si>
  <si>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</si>
  <si>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</si>
  <si>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</si>
  <si>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</si>
  <si>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</si>
  <si>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</si>
  <si>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</si>
  <si>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</si>
  <si>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</si>
  <si>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</si>
  <si>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</si>
  <si>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</si>
  <si>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</si>
  <si>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</si>
  <si>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</si>
  <si>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</si>
  <si>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</si>
  <si>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</si>
  <si>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</si>
  <si>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</si>
  <si>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</si>
  <si>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</si>
  <si>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</si>
  <si>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</si>
  <si>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</si>
  <si>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</si>
  <si>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</si>
  <si>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</si>
  <si>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</si>
  <si>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</si>
  <si>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</si>
  <si>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</si>
  <si>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</si>
  <si>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</si>
  <si>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</si>
  <si>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</si>
  <si>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</si>
  <si>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</si>
  <si>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</si>
  <si>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</si>
  <si>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</si>
  <si>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</si>
  <si>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</si>
  <si>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</si>
  <si>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</si>
  <si>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</si>
  <si>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</si>
  <si>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</si>
  <si>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</si>
  <si>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</si>
  <si>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</si>
  <si>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</si>
  <si>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</si>
  <si>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</si>
  <si>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</si>
  <si>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</si>
  <si>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</si>
  <si>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</si>
  <si>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</si>
  <si>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</si>
  <si>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</si>
  <si>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</si>
  <si>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</si>
  <si>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</si>
  <si>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</si>
  <si>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</si>
  <si>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</si>
  <si>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</si>
  <si>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</si>
  <si>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</si>
  <si>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</si>
  <si>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</si>
  <si>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</si>
  <si>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</si>
  <si>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</si>
  <si>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</si>
  <si>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</si>
  <si>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</si>
  <si>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</si>
  <si>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</si>
  <si>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</si>
  <si>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</si>
  <si>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</si>
  <si>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</si>
  <si>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</si>
  <si>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</si>
  <si>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</si>
  <si>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</si>
  <si>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</si>
  <si>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</si>
  <si>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</si>
  <si>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</si>
  <si>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</si>
  <si>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</si>
  <si>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</si>
  <si>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</si>
  <si>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</si>
  <si>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</si>
  <si>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</si>
  <si>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</si>
  <si>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</si>
  <si>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</si>
  <si>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</si>
  <si>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</si>
  <si>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</si>
  <si>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</si>
  <si>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</si>
  <si>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</si>
  <si>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</si>
  <si>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</si>
  <si>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</si>
  <si>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</si>
  <si>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</si>
  <si>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</si>
  <si>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</si>
  <si>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</si>
  <si>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</si>
  <si>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</si>
  <si>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</si>
  <si>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</si>
  <si>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</si>
  <si>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</si>
  <si>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</si>
  <si>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</si>
  <si>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</si>
  <si>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</si>
  <si>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</si>
  <si>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</si>
  <si>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</si>
  <si>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</si>
  <si>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</si>
  <si>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</si>
  <si>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</si>
  <si>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</si>
  <si>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</si>
  <si>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</si>
  <si>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</si>
  <si>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</si>
  <si>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</si>
  <si>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</si>
  <si>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</si>
  <si>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</si>
  <si>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</si>
  <si>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</si>
  <si>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</si>
  <si>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</si>
  <si>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</si>
  <si>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</si>
  <si>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</si>
  <si>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</si>
  <si>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</si>
  <si>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</si>
  <si>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</si>
  <si>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</si>
  <si>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</si>
  <si>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</si>
  <si>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</si>
  <si>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</si>
  <si>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</si>
  <si>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</si>
  <si>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</si>
  <si>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</si>
  <si>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</si>
  <si>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</si>
  <si>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</si>
  <si>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</si>
  <si>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</si>
  <si>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</si>
  <si>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</si>
  <si>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</si>
  <si>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</si>
  <si>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</si>
  <si>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</si>
  <si>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</si>
  <si>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</si>
  <si>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</si>
  <si>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</si>
  <si>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</si>
  <si>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</si>
  <si>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</si>
  <si>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</si>
  <si>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</si>
  <si>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</si>
  <si>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</si>
  <si>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</si>
  <si>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</si>
  <si>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</si>
  <si>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</si>
  <si>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</si>
  <si>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</si>
  <si>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</si>
  <si>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</si>
  <si>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</si>
  <si>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</si>
  <si>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</si>
  <si>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</si>
  <si>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</si>
  <si>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</si>
  <si>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</si>
  <si>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</si>
  <si>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</si>
  <si>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</si>
  <si>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</si>
  <si>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</si>
  <si>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</si>
  <si>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</si>
  <si>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</si>
  <si>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</si>
  <si>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</si>
  <si>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</si>
  <si>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</si>
  <si>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</si>
  <si>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</si>
  <si>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</si>
  <si>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</si>
  <si>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</si>
  <si>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</si>
  <si>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</si>
  <si>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</si>
  <si>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</si>
  <si>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</si>
  <si>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</si>
  <si>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</si>
  <si>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</si>
  <si>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</si>
  <si>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</si>
  <si>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</si>
  <si>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</si>
  <si>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</si>
  <si>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</si>
  <si>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</si>
  <si>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</si>
  <si>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</si>
  <si>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</si>
  <si>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</si>
  <si>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</si>
  <si>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</si>
  <si>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</si>
  <si>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</si>
  <si>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</si>
  <si>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</si>
  <si>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</si>
  <si>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</si>
  <si>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</si>
  <si>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</si>
  <si>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</si>
  <si>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</si>
  <si>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</si>
  <si>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</si>
  <si>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</si>
  <si>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</si>
  <si>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</si>
  <si>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</si>
  <si>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</si>
  <si>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</si>
  <si>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</si>
  <si>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</si>
  <si>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</si>
  <si>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</si>
  <si>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</si>
  <si>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</si>
  <si>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</si>
  <si>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</si>
  <si>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</si>
  <si>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</si>
  <si>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</si>
  <si>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</si>
  <si>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</si>
  <si>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</si>
  <si>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</si>
  <si>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</si>
  <si>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</si>
  <si>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</si>
  <si>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</si>
  <si>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</si>
  <si>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</si>
  <si>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</si>
  <si>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</si>
  <si>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</si>
  <si>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</si>
  <si>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</si>
  <si>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</si>
  <si>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</si>
  <si>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</si>
  <si>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</si>
  <si>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</si>
  <si>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</si>
  <si>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</si>
  <si>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</si>
  <si>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</si>
  <si>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</si>
  <si>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</si>
  <si>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</si>
  <si>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</si>
  <si>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</si>
  <si>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</si>
  <si>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</si>
  <si>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</si>
  <si>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</si>
  <si>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</si>
  <si>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</si>
  <si>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</si>
  <si>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</si>
  <si>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</si>
  <si>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</si>
  <si>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</si>
  <si>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</si>
  <si>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</si>
  <si>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</si>
  <si>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</si>
  <si>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</si>
  <si>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</si>
  <si>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</si>
  <si>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</si>
  <si>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</si>
  <si>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</si>
  <si>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</si>
  <si>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</si>
  <si>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</si>
  <si>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</si>
  <si>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</si>
  <si>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</si>
  <si>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</si>
  <si>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</si>
  <si>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</si>
  <si>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</si>
  <si>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</si>
  <si>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</si>
  <si>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</si>
  <si>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</si>
  <si>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</si>
  <si>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</si>
  <si>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</si>
  <si>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</si>
  <si>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</si>
  <si>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</si>
  <si>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</si>
  <si>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</si>
  <si>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</si>
  <si>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</si>
  <si>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</si>
  <si>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</si>
  <si>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</si>
  <si>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</si>
  <si>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</si>
  <si>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</si>
  <si>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</si>
  <si>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</si>
  <si>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</si>
  <si>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</si>
  <si>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</si>
  <si>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</si>
  <si>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</si>
  <si>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</si>
  <si>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</si>
  <si>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</si>
  <si>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</si>
  <si>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</si>
  <si>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</si>
  <si>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</si>
  <si>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</si>
  <si>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</si>
  <si>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</si>
  <si>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</si>
  <si>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</si>
  <si>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</si>
  <si>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</si>
  <si>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</si>
  <si>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</si>
  <si>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</si>
  <si>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</si>
  <si>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</si>
  <si>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</si>
  <si>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</si>
  <si>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</si>
  <si>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</si>
  <si>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</si>
  <si>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</si>
  <si>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</si>
  <si>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</si>
  <si>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</si>
  <si>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</si>
  <si>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</si>
  <si>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</si>
  <si>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</si>
  <si>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</si>
  <si>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</si>
  <si>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</si>
  <si>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</si>
  <si>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</si>
  <si>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</si>
  <si>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</si>
  <si>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</si>
  <si>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</si>
  <si>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</si>
  <si>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</si>
  <si>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</si>
  <si>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</si>
  <si>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</si>
  <si>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</si>
  <si>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</si>
  <si>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</si>
  <si>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</si>
  <si>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</si>
  <si>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</si>
  <si>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</si>
  <si>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</si>
  <si>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</si>
  <si>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</si>
  <si>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</si>
  <si>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</si>
  <si>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</si>
  <si>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</si>
  <si>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</si>
  <si>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</si>
  <si>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</si>
  <si>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</si>
  <si>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</si>
  <si>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</si>
  <si>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</si>
  <si>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</si>
  <si>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</si>
  <si>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</si>
  <si>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</si>
  <si>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</si>
  <si>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</si>
  <si>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</si>
  <si>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</si>
  <si>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</si>
  <si>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</si>
  <si>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</si>
  <si>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</si>
  <si>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</si>
  <si>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</si>
  <si>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</si>
  <si>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</si>
  <si>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</si>
  <si>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</si>
  <si>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</si>
  <si>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</si>
  <si>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</si>
  <si>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</si>
  <si>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</si>
  <si>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</si>
  <si>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</si>
  <si>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</si>
  <si>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</si>
  <si>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</si>
  <si>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</si>
  <si>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</si>
  <si>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</si>
  <si>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</si>
  <si>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</si>
  <si>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</si>
  <si>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</si>
  <si>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</si>
  <si>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</si>
  <si>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</si>
  <si>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</si>
  <si>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</si>
  <si>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</si>
  <si>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</si>
  <si>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</si>
  <si>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</si>
  <si>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</si>
  <si>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</si>
  <si>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</si>
  <si>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</si>
  <si>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</si>
  <si>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</si>
  <si>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</si>
  <si>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</si>
  <si>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</si>
  <si>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</si>
  <si>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</si>
  <si>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</si>
  <si>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</si>
  <si>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</si>
  <si>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</si>
  <si>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</si>
  <si>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</si>
  <si>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</si>
  <si>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</si>
  <si>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</si>
  <si>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</si>
  <si>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</si>
  <si>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</si>
  <si>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</si>
  <si>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</si>
  <si>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</si>
  <si>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</si>
  <si>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</si>
  <si>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</si>
  <si>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</si>
  <si>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</si>
  <si>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</si>
  <si>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</si>
  <si>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</si>
  <si>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</si>
  <si>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</si>
  <si>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</si>
  <si>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</si>
  <si>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</si>
  <si>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</si>
  <si>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</si>
  <si>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</si>
  <si>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</si>
  <si>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</si>
  <si>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</si>
  <si>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</si>
  <si>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</si>
  <si>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</si>
  <si>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</si>
  <si>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</si>
  <si>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</si>
  <si>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</si>
  <si>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</si>
  <si>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</si>
  <si>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</si>
  <si>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</si>
  <si>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Reestabilização de camada de base sem adição de material</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</si>
  <si>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</si>
  <si>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</si>
  <si>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</si>
  <si>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</si>
  <si>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</si>
  <si>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</si>
  <si>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</si>
  <si>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</si>
  <si>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</si>
  <si>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</si>
  <si>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</si>
  <si>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</si>
  <si>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</si>
  <si>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</si>
  <si>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</si>
  <si>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</si>
  <si>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</si>
  <si>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</si>
  <si>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</si>
  <si>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</si>
  <si>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</si>
  <si>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</si>
  <si>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</si>
  <si>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</si>
  <si>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</si>
  <si>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</si>
  <si>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</si>
  <si>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</si>
  <si>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</si>
  <si>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</si>
  <si>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</si>
  <si>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</si>
  <si>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</si>
  <si>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</si>
  <si>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</si>
  <si>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</si>
  <si>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</si>
  <si>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</si>
  <si>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</si>
  <si>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</si>
  <si>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</si>
  <si>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</si>
  <si>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</si>
  <si>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</si>
  <si>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</si>
  <si>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</si>
  <si>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</si>
  <si>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</si>
  <si>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</si>
  <si>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</si>
  <si>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</si>
  <si>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</si>
  <si>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</si>
  <si>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</si>
  <si>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</si>
  <si>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</si>
  <si>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</si>
  <si>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</si>
  <si>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</si>
  <si>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</si>
  <si>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</si>
  <si>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</si>
  <si>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</si>
  <si>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</si>
  <si>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</si>
  <si>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</si>
  <si>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</si>
  <si>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</si>
  <si>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</si>
  <si>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</si>
  <si>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</si>
  <si>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</si>
  <si>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</si>
  <si>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</si>
  <si>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</si>
  <si>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</si>
  <si>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</si>
  <si>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</si>
  <si>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</si>
  <si>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</si>
  <si>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</si>
  <si>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</si>
  <si>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</si>
  <si>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</si>
  <si>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</si>
  <si>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</si>
  <si>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</si>
  <si>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</si>
  <si>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</si>
  <si>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</si>
  <si>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</si>
  <si>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</si>
  <si>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</si>
  <si>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</si>
  <si>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</si>
  <si>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</si>
  <si>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</si>
  <si>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</si>
  <si>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</si>
  <si>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</si>
  <si>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</si>
  <si>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</si>
  <si>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</si>
  <si>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</si>
  <si>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</si>
  <si>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</si>
  <si>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</si>
  <si>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</si>
  <si>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</si>
  <si>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</si>
  <si>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</si>
  <si>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</si>
  <si>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</si>
  <si>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</si>
  <si>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</si>
  <si>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</si>
  <si>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</si>
  <si>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</si>
  <si>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</si>
  <si>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</si>
  <si>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</si>
  <si>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</si>
  <si>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</si>
  <si>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</si>
  <si>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</si>
  <si>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</si>
  <si>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</si>
  <si>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</si>
  <si>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</si>
  <si>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</si>
  <si>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</si>
  <si>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</si>
  <si>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</si>
  <si>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</si>
  <si>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</si>
  <si>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</si>
  <si>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</si>
  <si>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</si>
  <si>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</si>
  <si>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</si>
  <si>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</si>
  <si>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</si>
  <si>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</si>
  <si>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</si>
  <si>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</si>
  <si>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</si>
  <si>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</si>
  <si>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</si>
  <si>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</si>
  <si>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</si>
  <si>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</si>
  <si>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</si>
  <si>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</si>
  <si>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</si>
  <si>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</si>
  <si>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</si>
  <si>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</si>
  <si>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</si>
  <si>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</si>
  <si>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</si>
  <si>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</si>
  <si>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</si>
  <si>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</si>
  <si>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</si>
  <si>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</si>
  <si>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</si>
  <si>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</si>
  <si>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</si>
  <si>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</si>
  <si>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</si>
  <si>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</si>
  <si>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</si>
  <si>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</si>
  <si>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</si>
  <si>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</si>
  <si>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</si>
  <si>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</si>
  <si>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</si>
  <si>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</si>
  <si>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</si>
  <si>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</si>
  <si>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</si>
  <si>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</si>
  <si>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</si>
  <si>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</si>
  <si>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</si>
  <si>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</si>
  <si>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</si>
  <si>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</si>
  <si>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</si>
  <si>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</si>
  <si>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</si>
  <si>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</si>
  <si>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</si>
  <si>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</si>
  <si>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</si>
  <si>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</si>
  <si>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</si>
  <si>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</si>
  <si>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</si>
  <si>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</si>
  <si>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</si>
  <si>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</si>
  <si>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</si>
  <si>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</si>
  <si>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</si>
  <si>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</si>
  <si>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</si>
  <si>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</si>
  <si>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</si>
  <si>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</si>
  <si>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</si>
  <si>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</si>
  <si>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</si>
  <si>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</si>
  <si>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</si>
  <si>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</si>
  <si>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</si>
  <si>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</si>
  <si>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</si>
  <si>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</si>
  <si>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</si>
  <si>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</si>
  <si>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</si>
  <si>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</si>
  <si>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</si>
  <si>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</si>
  <si>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</si>
  <si>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</si>
  <si>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</si>
  <si>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</si>
  <si>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</si>
  <si>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</si>
  <si>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</si>
  <si>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</si>
  <si>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</si>
  <si>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</si>
  <si>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</si>
  <si>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</si>
  <si>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</si>
  <si>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</si>
  <si>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</si>
  <si>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</si>
  <si>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</si>
  <si>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</si>
  <si>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</si>
  <si>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</si>
  <si>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</si>
  <si>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</si>
  <si>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</si>
  <si>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</si>
  <si>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</si>
  <si>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</si>
  <si>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</si>
  <si>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</si>
  <si>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</si>
  <si>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</si>
  <si>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</si>
  <si>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</si>
  <si>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</si>
  <si>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</si>
  <si>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</si>
  <si>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</si>
  <si>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</si>
  <si>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</si>
  <si>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</si>
  <si>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</si>
  <si>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</si>
  <si>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</si>
  <si>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</si>
  <si>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</si>
  <si>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</si>
  <si>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</si>
  <si>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</si>
  <si>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</si>
  <si>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</si>
  <si>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</si>
  <si>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</si>
  <si>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</si>
  <si>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</si>
  <si>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</si>
  <si>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</si>
  <si>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</si>
  <si>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</si>
  <si>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</si>
  <si>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</si>
  <si>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</si>
  <si>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</si>
  <si>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</si>
  <si>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</si>
  <si>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</si>
  <si>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</si>
  <si>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</si>
  <si>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</si>
  <si>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</si>
  <si>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</si>
  <si>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</si>
  <si>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</si>
  <si>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</si>
  <si>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</si>
  <si>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</si>
  <si>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</si>
  <si>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</si>
  <si>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</si>
  <si>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</si>
  <si>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</si>
  <si>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</si>
  <si>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</si>
  <si>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</si>
  <si>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</si>
  <si>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</si>
  <si>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</si>
  <si>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</si>
  <si>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</si>
  <si>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</si>
  <si>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</si>
  <si>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</si>
  <si>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</si>
  <si>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</si>
  <si>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</si>
  <si>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</si>
  <si>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</si>
  <si>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</si>
  <si>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</si>
  <si>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</si>
  <si>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</si>
  <si>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</si>
  <si>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</si>
  <si>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</si>
  <si>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</si>
  <si>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</si>
  <si>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</si>
  <si>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</si>
  <si>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</si>
  <si>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</si>
  <si>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</si>
  <si>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</si>
  <si>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</si>
  <si>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</si>
  <si>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</si>
  <si>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</si>
  <si>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</si>
  <si>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</si>
  <si>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</si>
  <si>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</si>
  <si>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</si>
  <si>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</si>
  <si>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</si>
  <si>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</si>
  <si>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</si>
  <si>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</si>
  <si>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</si>
  <si>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</si>
  <si>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</si>
  <si>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</si>
  <si>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</si>
  <si>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</si>
  <si>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</si>
  <si>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</si>
  <si>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</si>
  <si>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</si>
  <si>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</si>
  <si>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</si>
  <si>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</si>
  <si>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</si>
  <si>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</si>
  <si>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</si>
  <si>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</si>
  <si>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</si>
  <si>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</si>
  <si>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</si>
  <si>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</si>
  <si>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</si>
  <si>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</si>
  <si>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</si>
  <si>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</si>
  <si>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</si>
  <si>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</si>
  <si>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</si>
  <si>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</si>
  <si>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</si>
  <si>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</si>
  <si>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</si>
  <si>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</si>
  <si>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</si>
  <si>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</si>
  <si>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</si>
  <si>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</si>
  <si>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</si>
  <si>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</si>
  <si>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</si>
  <si>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</si>
  <si>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</si>
  <si>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</si>
  <si>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</si>
  <si>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</si>
  <si>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</si>
  <si>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</si>
  <si>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</si>
  <si>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</si>
  <si>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</si>
  <si>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</si>
  <si>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</si>
  <si>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</si>
  <si>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</si>
  <si>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</si>
  <si>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</si>
  <si>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</si>
  <si>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</si>
  <si>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</si>
  <si>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</si>
  <si>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</si>
  <si>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</si>
  <si>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</si>
  <si>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</si>
  <si>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</si>
  <si>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</si>
  <si>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</si>
  <si>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</si>
  <si>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</si>
  <si>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</si>
  <si>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</si>
  <si>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</si>
  <si>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</si>
  <si>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</si>
  <si>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</si>
  <si>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</si>
  <si>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</si>
  <si>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</si>
  <si>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</si>
  <si>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</si>
  <si>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</si>
  <si>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</si>
  <si>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</si>
  <si>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</si>
  <si>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</si>
  <si>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</si>
  <si>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</si>
  <si>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</si>
  <si>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</si>
  <si>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</si>
  <si>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</si>
  <si>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</si>
  <si>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</si>
  <si>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</si>
  <si>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</si>
  <si>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</si>
  <si>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</si>
  <si>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</si>
  <si>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</si>
  <si>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</si>
  <si>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</si>
  <si>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</si>
  <si>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</si>
  <si>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</si>
  <si>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</si>
  <si>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</si>
  <si>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</si>
  <si>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</si>
  <si>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</si>
  <si>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</si>
  <si>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</si>
  <si>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</si>
  <si>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</si>
  <si>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</si>
  <si>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</si>
  <si>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</si>
  <si>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</si>
  <si>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</si>
  <si>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</si>
  <si>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</si>
  <si>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</si>
  <si>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</si>
  <si>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</si>
  <si>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</si>
  <si>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</si>
  <si>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</si>
  <si>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</si>
  <si>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</si>
  <si>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</si>
  <si>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</si>
  <si>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</si>
  <si>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</si>
  <si>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</si>
  <si>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</si>
  <si>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</si>
  <si>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</si>
  <si>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</si>
  <si>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</si>
  <si>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</si>
  <si>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</si>
  <si>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</si>
  <si>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</si>
  <si>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</si>
  <si>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</si>
  <si>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</si>
  <si>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</si>
  <si>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</si>
  <si>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</si>
  <si>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</si>
  <si>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</si>
  <si>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</si>
  <si>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</si>
  <si>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</si>
  <si>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</si>
  <si>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</si>
  <si>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</si>
  <si>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</si>
  <si>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</si>
  <si>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</si>
  <si>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</si>
  <si>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</si>
  <si>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</si>
  <si>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</si>
  <si>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</si>
  <si>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</si>
  <si>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</si>
  <si>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</si>
  <si>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</si>
  <si>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</si>
  <si>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</si>
  <si>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</si>
  <si>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</si>
  <si>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</si>
  <si>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</si>
  <si>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</si>
  <si>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</si>
  <si>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</si>
  <si>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</si>
  <si>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</si>
  <si>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</si>
  <si>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</si>
  <si>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</si>
  <si>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</si>
  <si>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</si>
  <si>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</si>
  <si>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</si>
  <si>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</si>
  <si>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</si>
  <si>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</si>
  <si>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</si>
  <si>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</si>
  <si>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</si>
  <si>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</si>
  <si>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</si>
  <si>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</si>
  <si>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</si>
  <si>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</si>
  <si>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</si>
  <si>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</si>
  <si>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</si>
  <si>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</si>
  <si>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</si>
  <si>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</si>
  <si>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</si>
  <si>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</si>
  <si>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</si>
  <si>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</si>
  <si>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</si>
  <si>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</si>
  <si>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</si>
  <si>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</si>
  <si>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</si>
  <si>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</si>
  <si>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</si>
  <si>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</si>
  <si>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</si>
  <si>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</si>
  <si>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</si>
  <si>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</si>
  <si>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</si>
  <si>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</si>
  <si>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</si>
  <si>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</si>
  <si>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</si>
  <si>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</si>
  <si>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</si>
  <si>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</si>
  <si>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</si>
  <si>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</si>
  <si>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</si>
  <si>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</si>
  <si>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</si>
  <si>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</si>
  <si>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</si>
  <si>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</si>
  <si>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</si>
  <si>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</si>
  <si>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</si>
  <si>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</si>
  <si>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</si>
  <si>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</si>
  <si>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</si>
  <si>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</si>
  <si>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</si>
  <si>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</si>
  <si>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</si>
  <si>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</si>
  <si>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</si>
  <si>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</si>
  <si>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</si>
  <si>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</si>
  <si>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</si>
  <si>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</si>
  <si>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</si>
  <si>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</si>
  <si>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</si>
  <si>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</si>
  <si>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</si>
  <si>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</si>
  <si>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</si>
  <si>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</si>
  <si>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</si>
  <si>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</si>
  <si>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</si>
  <si>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</si>
  <si>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</si>
  <si>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</si>
  <si>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</si>
  <si>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</si>
  <si>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</si>
  <si>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</si>
  <si>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</si>
  <si>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</si>
  <si>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</si>
  <si>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</si>
  <si>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</si>
  <si>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</si>
  <si>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</si>
  <si>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</si>
  <si>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</si>
  <si>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</si>
  <si>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</si>
  <si>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</si>
  <si>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</si>
  <si>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</si>
  <si>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</si>
  <si>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</si>
  <si>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</si>
  <si>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</si>
  <si>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</si>
  <si>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</si>
  <si>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</si>
  <si>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</si>
  <si>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</si>
  <si>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</si>
  <si>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</si>
  <si>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</si>
  <si>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</si>
  <si>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</si>
  <si>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</si>
  <si>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</si>
  <si>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</si>
  <si>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</si>
  <si>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</si>
  <si>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</si>
  <si>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</si>
  <si>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</si>
  <si>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</si>
  <si>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</si>
  <si>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</si>
  <si>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</si>
  <si>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</si>
  <si>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</si>
  <si>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</si>
  <si>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</si>
  <si>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</si>
  <si>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</si>
  <si>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</si>
  <si>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</si>
  <si>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</si>
  <si>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</si>
  <si>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</si>
  <si>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</si>
  <si>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</si>
  <si>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</si>
  <si>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</si>
  <si>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</si>
  <si>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</si>
  <si>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</si>
  <si>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</si>
  <si>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</si>
  <si>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</si>
  <si>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</si>
  <si>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</si>
  <si>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</si>
  <si>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</si>
  <si>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</si>
  <si>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</si>
  <si>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</si>
  <si>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</si>
  <si>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</si>
  <si>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</si>
  <si>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</si>
  <si>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</si>
  <si>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</si>
  <si>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</si>
  <si>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</si>
  <si>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</si>
  <si>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</si>
  <si>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</si>
  <si>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</si>
  <si>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</si>
  <si>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</si>
  <si>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</si>
  <si>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</si>
  <si>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</si>
  <si>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</si>
  <si>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</si>
  <si>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</si>
  <si>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</si>
  <si>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</si>
  <si>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</si>
  <si>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</si>
  <si>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</si>
  <si>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</si>
  <si>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</si>
  <si>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</si>
  <si>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</si>
  <si>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</si>
  <si>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</si>
  <si>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</si>
  <si>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</si>
  <si>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</si>
  <si>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</si>
  <si>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</si>
  <si>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</si>
  <si>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</si>
  <si>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</si>
  <si>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</si>
  <si>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</si>
  <si>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</si>
  <si>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</si>
  <si>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</si>
  <si>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</si>
  <si>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</si>
  <si>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</si>
  <si>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</si>
  <si>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</si>
  <si>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</si>
  <si>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</si>
  <si>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</si>
  <si>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</si>
  <si>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</si>
  <si>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</si>
  <si>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</si>
  <si>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</si>
  <si>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</si>
  <si>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</si>
  <si>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</si>
  <si>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</si>
  <si>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</si>
  <si>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</si>
  <si>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</si>
  <si>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</si>
  <si>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</si>
  <si>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</si>
  <si>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</si>
  <si>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</si>
  <si>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</si>
  <si>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</si>
  <si>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</si>
  <si>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</si>
  <si>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</si>
  <si>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</si>
  <si>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</si>
  <si>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</si>
  <si>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</si>
  <si>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</si>
  <si>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</si>
  <si>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</si>
  <si>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</si>
  <si>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</si>
  <si>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</si>
  <si>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</si>
  <si>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</si>
  <si>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</si>
  <si>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</si>
  <si>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</si>
  <si>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</si>
  <si>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</si>
  <si>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</si>
  <si>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</si>
  <si>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</si>
  <si>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</si>
  <si>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</si>
  <si>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</si>
  <si>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</si>
  <si>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</si>
  <si>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</si>
  <si>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</si>
  <si>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</si>
  <si>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</si>
  <si>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</si>
  <si>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</si>
  <si>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</si>
  <si>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</si>
  <si>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</si>
  <si>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</si>
  <si>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</si>
  <si>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</si>
  <si>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</si>
  <si>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</si>
  <si>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</si>
  <si>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</si>
  <si>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</si>
  <si>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</si>
  <si>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</si>
  <si>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</si>
  <si>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</si>
  <si>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</si>
  <si>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</si>
  <si>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</si>
  <si>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</si>
  <si>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</si>
  <si>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</si>
  <si>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</si>
  <si>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</si>
  <si>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</si>
  <si>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</si>
  <si>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</si>
  <si>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</si>
  <si>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</si>
  <si>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</si>
  <si>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</si>
  <si>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</si>
  <si>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</si>
  <si>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</si>
  <si>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</si>
  <si>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</si>
  <si>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</si>
  <si>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</si>
  <si>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</si>
  <si>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</si>
  <si>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</si>
  <si>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</si>
  <si>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</si>
  <si>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</si>
  <si>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</si>
  <si>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</si>
  <si>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</si>
  <si>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</si>
  <si>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</si>
  <si>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</si>
  <si>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</si>
  <si>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</si>
  <si>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</si>
  <si>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</si>
  <si>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</si>
  <si>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</si>
  <si>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</si>
  <si>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</si>
  <si>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</si>
  <si>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</si>
  <si>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</si>
  <si>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</si>
  <si>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</si>
  <si>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</si>
  <si>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</si>
  <si>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</si>
  <si>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</si>
  <si>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</si>
  <si>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</si>
  <si>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</si>
  <si>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</si>
  <si>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</si>
  <si>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</si>
  <si>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</si>
  <si>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</si>
  <si>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</si>
  <si>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</si>
  <si>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</si>
  <si>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</si>
  <si>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</si>
  <si>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</si>
  <si>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</si>
  <si>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</si>
  <si>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</si>
  <si>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</si>
  <si>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</si>
  <si>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</si>
  <si>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</si>
  <si>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</si>
  <si>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</si>
  <si>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</si>
  <si>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</si>
  <si>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</si>
  <si>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</si>
  <si>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</si>
  <si>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</si>
  <si>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</si>
  <si>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</si>
  <si>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</si>
  <si>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</si>
  <si>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</si>
  <si>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</si>
  <si>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</si>
  <si>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</si>
  <si>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</si>
  <si>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</si>
  <si>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</si>
  <si>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</si>
  <si>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</si>
  <si>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</si>
  <si>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</si>
  <si>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</si>
  <si>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</si>
  <si>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</si>
  <si>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</si>
  <si>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</si>
  <si>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</si>
  <si>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</si>
  <si>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</si>
  <si>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</si>
  <si>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</si>
  <si>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</si>
  <si>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</si>
  <si>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</si>
  <si>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</si>
  <si>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</si>
  <si>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</si>
  <si>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</si>
  <si>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</si>
  <si>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</si>
  <si>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</si>
  <si>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</si>
  <si>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</si>
  <si>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</si>
  <si>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</si>
  <si>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</si>
  <si>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</si>
  <si>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</si>
  <si>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</si>
  <si>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</si>
  <si>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</si>
  <si>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</si>
  <si>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</si>
  <si>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</si>
  <si>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</si>
  <si>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</si>
  <si>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</si>
  <si>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</si>
  <si>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</si>
  <si>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</si>
  <si>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</si>
  <si>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</si>
  <si>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</si>
  <si>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</si>
  <si>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</si>
  <si>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</si>
  <si>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</si>
  <si>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</si>
  <si>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</si>
  <si>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</si>
  <si>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</si>
  <si>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</si>
  <si>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</si>
  <si>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</si>
  <si>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</si>
  <si>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</si>
  <si>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</si>
  <si>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</si>
  <si>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</si>
  <si>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</si>
  <si>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</si>
  <si>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</si>
  <si>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</si>
  <si>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</si>
  <si>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</si>
  <si>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</si>
  <si>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</si>
  <si>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</si>
  <si>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</si>
  <si>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</si>
  <si>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</si>
  <si>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</si>
  <si>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</si>
  <si>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</si>
  <si>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</si>
  <si>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</si>
  <si>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</si>
  <si>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</si>
  <si>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</si>
  <si>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</si>
  <si>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</si>
  <si>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</si>
  <si>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</si>
  <si>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</si>
  <si>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</si>
  <si>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</si>
  <si>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</si>
  <si>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</si>
  <si>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</si>
  <si>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</si>
  <si>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</si>
  <si>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</si>
  <si>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</si>
  <si>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</si>
  <si>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</si>
  <si>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</si>
  <si>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</si>
  <si>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</si>
  <si>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</si>
  <si>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</si>
  <si>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</si>
  <si>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</si>
  <si>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</si>
  <si>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</si>
  <si>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</si>
  <si>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</si>
  <si>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</si>
  <si>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</si>
  <si>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</si>
  <si>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</si>
  <si>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</si>
  <si>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</si>
  <si>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</si>
  <si>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</si>
  <si>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</si>
  <si>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</si>
  <si>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</si>
  <si>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</si>
  <si>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</si>
  <si>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</si>
  <si>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</si>
  <si>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</si>
  <si>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</si>
  <si>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</si>
  <si>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</si>
  <si>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</si>
  <si>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</si>
  <si>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</si>
  <si>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</si>
  <si>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</si>
  <si>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</si>
  <si>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</si>
  <si>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</si>
  <si>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</si>
  <si>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</si>
  <si>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</si>
  <si>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</si>
  <si>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</si>
  <si>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</si>
  <si>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</si>
  <si>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</si>
  <si>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</si>
  <si>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</si>
  <si>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</si>
  <si>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</si>
  <si>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</si>
  <si>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</si>
  <si>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</si>
  <si>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</si>
  <si>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</si>
  <si>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</si>
  <si>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</si>
  <si>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</si>
  <si>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</si>
  <si>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</si>
  <si>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</si>
  <si>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</si>
  <si>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</si>
  <si>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</si>
  <si>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</si>
  <si>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</si>
  <si>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</si>
  <si>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</si>
  <si>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</si>
  <si>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</si>
  <si>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</si>
  <si>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</si>
  <si>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</si>
  <si>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</si>
  <si>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</si>
  <si>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</si>
  <si>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</si>
  <si>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</si>
  <si>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</si>
  <si>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</si>
  <si>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</si>
  <si>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</si>
  <si>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</si>
  <si>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</si>
  <si>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</si>
  <si>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</si>
  <si>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</si>
  <si>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</si>
  <si>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</si>
  <si>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</si>
  <si>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</si>
  <si>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</si>
  <si>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</si>
  <si>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</si>
  <si>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</si>
  <si>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</si>
  <si>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</si>
  <si>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</si>
  <si>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</si>
  <si>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</si>
  <si>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</si>
  <si>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</si>
  <si>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</si>
  <si>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</si>
  <si>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</si>
  <si>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</si>
  <si>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</si>
  <si>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</si>
  <si>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</si>
  <si>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</si>
  <si>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</si>
  <si>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</si>
  <si>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</si>
  <si>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</si>
  <si>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</si>
  <si>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</si>
  <si>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</si>
  <si>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</si>
  <si>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</si>
  <si>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</si>
  <si>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</si>
  <si>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</si>
  <si>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</si>
  <si>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</si>
  <si>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</si>
  <si>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</si>
  <si>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</si>
  <si>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</si>
  <si>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</si>
  <si>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</si>
  <si>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</si>
  <si>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</si>
  <si>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</si>
  <si>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</si>
  <si>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</si>
  <si>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</si>
  <si>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</si>
  <si>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</si>
  <si>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</si>
  <si>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</si>
  <si>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</si>
  <si>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</si>
  <si>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</si>
  <si>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</si>
  <si>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</si>
  <si>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</si>
  <si>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</si>
  <si>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</si>
  <si>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</si>
  <si>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</si>
  <si>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</si>
  <si>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</si>
  <si>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</si>
  <si>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</si>
  <si>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</si>
  <si>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</si>
  <si>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</si>
  <si>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</si>
  <si>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</si>
  <si>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</si>
  <si>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</si>
  <si>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</si>
  <si>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</si>
  <si>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</si>
  <si>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</si>
  <si>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</si>
  <si>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</si>
  <si>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</si>
  <si>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</si>
  <si>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</si>
  <si>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</si>
  <si>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</si>
  <si>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</si>
  <si>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</si>
  <si>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</si>
  <si>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</si>
  <si>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</si>
  <si>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</si>
  <si>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</si>
  <si>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</si>
  <si>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</si>
  <si>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</si>
  <si>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</si>
  <si>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</si>
  <si>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</si>
  <si>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</si>
  <si>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</si>
  <si>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</si>
  <si>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</si>
  <si>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</si>
  <si>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</si>
  <si>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</si>
  <si>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</si>
  <si>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</si>
  <si>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</si>
  <si>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</si>
  <si>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</si>
  <si>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</si>
  <si>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</si>
  <si>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</si>
  <si>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</si>
  <si>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</si>
  <si>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</si>
  <si>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</si>
  <si>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</si>
  <si>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</si>
  <si>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</si>
  <si>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</si>
  <si>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</si>
  <si>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</si>
  <si>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</si>
  <si>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</si>
  <si>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</si>
  <si>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</si>
  <si>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</si>
  <si>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</si>
  <si>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</si>
  <si>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</si>
  <si>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</si>
  <si>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</si>
  <si>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</si>
  <si>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</si>
  <si>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</si>
  <si>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</si>
  <si>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</si>
  <si>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</si>
  <si>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</si>
  <si>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</si>
  <si>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</si>
  <si>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</si>
  <si>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</si>
  <si>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</si>
  <si>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</si>
  <si>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</si>
  <si>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</si>
  <si>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</si>
  <si>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</si>
  <si>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</si>
  <si>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</si>
  <si>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</si>
  <si>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</si>
  <si>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</si>
  <si>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</si>
  <si>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</si>
  <si>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</si>
  <si>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</si>
  <si>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</si>
  <si>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</si>
  <si>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</si>
  <si>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</si>
  <si>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</si>
  <si>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</si>
  <si>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</si>
  <si>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</si>
  <si>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</si>
  <si>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</si>
  <si>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</si>
  <si>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</si>
  <si>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</si>
  <si>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</si>
  <si>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</si>
  <si>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</si>
  <si>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</si>
  <si>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</si>
  <si>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</si>
  <si>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</si>
  <si>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</si>
  <si>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</si>
  <si>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</si>
  <si>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</si>
  <si>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</si>
  <si>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</si>
  <si>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</si>
  <si>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</si>
  <si>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</si>
  <si>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</si>
  <si>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</si>
  <si>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</si>
  <si>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</si>
  <si>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</si>
  <si>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</si>
  <si>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</si>
  <si>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</si>
  <si>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</si>
  <si>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</si>
  <si>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</si>
  <si>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</si>
  <si>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</si>
  <si>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</si>
  <si>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</si>
  <si>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</si>
  <si>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</si>
  <si>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</si>
  <si>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</si>
  <si>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</si>
  <si>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</si>
  <si>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</si>
  <si>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</si>
  <si>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</si>
  <si>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</si>
  <si>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</si>
  <si>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</si>
  <si>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</si>
  <si>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</si>
  <si>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</si>
  <si>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</si>
  <si>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</si>
  <si>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</si>
  <si>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</si>
  <si>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</si>
  <si>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</si>
  <si>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</si>
  <si>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</si>
  <si>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</si>
  <si>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</si>
  <si>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</si>
  <si>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</si>
  <si>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</si>
  <si>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</si>
  <si>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</si>
  <si>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</si>
  <si>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</si>
  <si>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</si>
  <si>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</si>
  <si>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</si>
  <si>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</si>
  <si>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</si>
  <si>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</si>
  <si>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</si>
  <si>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</si>
  <si>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</si>
  <si>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</si>
  <si>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</si>
  <si>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</si>
  <si>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</si>
  <si>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</si>
  <si>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</si>
  <si>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</si>
  <si>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</si>
  <si>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</si>
  <si>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</si>
  <si>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</si>
  <si>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</si>
  <si>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</si>
  <si>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</si>
  <si>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</si>
  <si>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</si>
  <si>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</si>
  <si>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</si>
  <si>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</si>
  <si>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</si>
  <si>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</si>
  <si>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</si>
  <si>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</si>
  <si>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</si>
  <si>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</si>
  <si>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</si>
  <si>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</si>
  <si>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</si>
  <si>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</si>
  <si>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</si>
  <si>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</si>
  <si>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</si>
  <si>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</si>
  <si>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</si>
  <si>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</si>
  <si>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</si>
  <si>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</si>
  <si>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</si>
  <si>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</si>
  <si>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</si>
  <si>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</si>
  <si>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</si>
  <si>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</si>
  <si>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</si>
  <si>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</si>
  <si>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</si>
  <si>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</si>
  <si>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</si>
  <si>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</si>
  <si>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</si>
  <si>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</si>
  <si>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</si>
  <si>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</si>
  <si>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</si>
  <si>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</si>
  <si>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</si>
  <si>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</si>
  <si>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</si>
  <si>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</si>
  <si>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</si>
  <si>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</si>
  <si>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</si>
  <si>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</si>
  <si>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</si>
  <si>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</si>
  <si>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</si>
  <si>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</si>
  <si>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</si>
  <si>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</si>
  <si>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</si>
  <si>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</si>
  <si>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</si>
  <si>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</si>
  <si>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</si>
  <si>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</si>
  <si>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</si>
  <si>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</si>
  <si>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</si>
  <si>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</si>
  <si>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</si>
  <si>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</si>
  <si>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</si>
  <si>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</si>
  <si>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</si>
  <si>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</si>
  <si>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</si>
  <si>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</si>
  <si>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</si>
  <si>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</si>
  <si>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</si>
  <si>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</si>
  <si>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</si>
  <si>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</si>
  <si>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</si>
  <si>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</si>
  <si>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</si>
  <si>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</si>
  <si>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</si>
  <si>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</si>
  <si>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</si>
  <si>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</si>
  <si>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</si>
  <si>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</si>
  <si>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</si>
  <si>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</si>
  <si>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</si>
  <si>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</si>
  <si>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</si>
  <si>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</si>
  <si>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</si>
  <si>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</si>
  <si>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</si>
  <si>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</si>
  <si>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</si>
  <si>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</si>
  <si>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</si>
  <si>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</si>
  <si>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</si>
  <si>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</si>
  <si>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</si>
  <si>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</si>
  <si>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</si>
  <si>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</si>
  <si>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</si>
  <si>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</si>
  <si>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</si>
  <si>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</si>
  <si>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</si>
  <si>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</si>
  <si>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</si>
  <si>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</si>
  <si>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</si>
  <si>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</si>
  <si>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</si>
  <si>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</si>
  <si>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</si>
  <si>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</si>
  <si>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</si>
  <si>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</si>
  <si>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</si>
  <si>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</si>
  <si>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</si>
  <si>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</si>
  <si>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</si>
  <si>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</si>
  <si>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</si>
  <si>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</si>
  <si>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</si>
  <si>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</si>
  <si>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</si>
  <si>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</si>
  <si>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</si>
  <si>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</si>
  <si>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</si>
  <si>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</si>
  <si>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</si>
  <si>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</si>
  <si>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</si>
  <si>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</si>
  <si>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</si>
  <si>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</si>
  <si>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</si>
  <si>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</si>
  <si>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</si>
  <si>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</si>
  <si>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</si>
  <si>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</si>
  <si>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</si>
  <si>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</si>
  <si>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</si>
  <si>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</si>
  <si>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</si>
  <si>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</si>
  <si>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</si>
  <si>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</si>
  <si>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</si>
  <si>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</si>
  <si>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</si>
  <si>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</si>
  <si>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</si>
  <si>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</si>
  <si>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</si>
  <si>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</si>
  <si>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</si>
  <si>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</si>
  <si>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</si>
  <si>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</si>
  <si>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</si>
  <si>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</si>
  <si>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</si>
  <si>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</si>
  <si>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</si>
  <si>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</si>
  <si>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</si>
  <si>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</si>
  <si>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</si>
  <si>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</si>
  <si>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</si>
  <si>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</si>
  <si>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</si>
  <si>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</si>
  <si>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</si>
  <si>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</si>
  <si>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</si>
  <si>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</si>
  <si>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</si>
  <si>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</si>
  <si>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</si>
  <si>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</si>
  <si>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</si>
  <si>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</si>
  <si>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</si>
  <si>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</si>
  <si>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</si>
  <si>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</si>
  <si>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</si>
  <si>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</si>
  <si>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</si>
  <si>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</si>
  <si>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</si>
  <si>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</si>
  <si>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</si>
  <si>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</si>
  <si>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</si>
  <si>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</si>
  <si>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</si>
  <si>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</si>
  <si>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</si>
  <si>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</si>
  <si>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</si>
  <si>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</si>
  <si>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</si>
  <si>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</si>
  <si>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</si>
  <si>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</si>
  <si>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</si>
  <si>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</si>
  <si>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</si>
  <si>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</si>
  <si>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</si>
  <si>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</si>
  <si>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</si>
  <si>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</si>
  <si>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</si>
  <si>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</si>
  <si>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</si>
  <si>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</si>
  <si>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</si>
  <si>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</si>
  <si>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</si>
  <si>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</si>
  <si>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</si>
  <si>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</si>
  <si>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</si>
  <si>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</si>
  <si>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</si>
  <si>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</si>
  <si>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</si>
  <si>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</si>
  <si>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</si>
  <si>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</si>
  <si>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</si>
  <si>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</si>
  <si>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</si>
  <si>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</si>
  <si>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</si>
  <si>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</si>
  <si>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</si>
  <si>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</si>
  <si>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</si>
  <si>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</si>
  <si>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</si>
  <si>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</si>
  <si>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</si>
  <si>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</si>
  <si>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</si>
  <si>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</si>
  <si>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</si>
  <si>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</si>
  <si>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</si>
  <si>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</si>
  <si>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</si>
  <si>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</si>
  <si>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</si>
  <si>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</si>
  <si>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</si>
  <si>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</si>
  <si>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</si>
  <si>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</si>
  <si>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</si>
  <si>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</si>
  <si>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</si>
  <si>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</si>
  <si>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</si>
  <si>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</si>
  <si>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</si>
  <si>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</si>
  <si>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</si>
  <si>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</si>
  <si>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</si>
  <si>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</si>
  <si>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</si>
  <si>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</si>
  <si>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</si>
  <si>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</si>
  <si>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</si>
  <si>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</si>
  <si>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</si>
  <si>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</si>
  <si>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</si>
  <si>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</si>
  <si>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</si>
  <si>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</si>
  <si>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</si>
  <si>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</si>
  <si>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</si>
  <si>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</si>
  <si>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</si>
  <si>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</si>
  <si>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</si>
  <si>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</si>
  <si>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</si>
  <si>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</si>
  <si>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</si>
  <si>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</si>
  <si>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</si>
  <si>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</si>
  <si>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</si>
  <si>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</si>
  <si>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</si>
  <si>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</si>
  <si>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</si>
  <si>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</si>
  <si>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</si>
  <si>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</si>
  <si>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</si>
  <si>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</si>
  <si>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</si>
  <si>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</si>
  <si>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</si>
  <si>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</si>
  <si>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</si>
  <si>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</si>
  <si>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</si>
  <si>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</si>
  <si>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</si>
  <si>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</si>
  <si>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</si>
  <si>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</si>
  <si>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</si>
  <si>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</si>
  <si>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</si>
  <si>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</si>
  <si>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</si>
  <si>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</si>
  <si>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</si>
  <si>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</si>
  <si>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</si>
  <si>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</si>
  <si>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</si>
  <si>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</si>
  <si>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</si>
  <si>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</si>
  <si>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</si>
  <si>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</si>
  <si>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</si>
  <si>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</si>
  <si>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</si>
  <si>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</si>
  <si>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</si>
  <si>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</si>
  <si>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</si>
  <si>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</si>
  <si>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</si>
  <si>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</si>
  <si>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</si>
  <si>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</si>
  <si>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</si>
  <si>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</si>
  <si>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</si>
  <si>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</si>
  <si>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</si>
  <si>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</si>
  <si>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</si>
  <si>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</si>
  <si>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</si>
  <si>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</si>
  <si>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</si>
  <si>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</si>
  <si>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</si>
  <si>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</si>
  <si>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</si>
  <si>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</si>
  <si>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</si>
  <si>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</si>
  <si>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</si>
  <si>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</si>
  <si>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</si>
  <si>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</si>
  <si>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</si>
  <si>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</si>
  <si>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</si>
  <si>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</si>
  <si>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</si>
  <si>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</si>
  <si>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</si>
  <si>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</si>
  <si>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</si>
  <si>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</si>
  <si>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</si>
  <si>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</si>
  <si>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</si>
  <si>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</si>
  <si>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</si>
  <si>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</si>
  <si>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</si>
  <si>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</si>
  <si>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</si>
  <si>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</si>
  <si>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</si>
  <si>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</si>
  <si>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</si>
  <si>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</si>
  <si>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</si>
  <si>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</si>
  <si>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</si>
  <si>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</si>
  <si>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</si>
  <si>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</si>
  <si>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</si>
  <si>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</si>
  <si>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</si>
  <si>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</si>
  <si>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</si>
  <si>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</si>
  <si>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</si>
  <si>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</si>
  <si>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</si>
  <si>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</si>
  <si>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</si>
  <si>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</si>
  <si>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</si>
  <si>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</si>
  <si>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</si>
  <si>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</si>
  <si>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</si>
  <si>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</si>
  <si>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</si>
  <si>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</si>
  <si>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</si>
  <si>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</si>
  <si>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</si>
  <si>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</si>
  <si>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</si>
  <si>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</si>
  <si>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</si>
  <si>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</si>
  <si>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</si>
  <si>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</si>
  <si>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</si>
  <si>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</si>
  <si>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</si>
  <si>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</si>
  <si>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</si>
  <si>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</si>
  <si>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</si>
  <si>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</si>
  <si>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</si>
  <si>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</si>
  <si>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</si>
  <si>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</si>
  <si>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</si>
  <si>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</si>
  <si>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</si>
  <si>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</si>
  <si>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</si>
  <si>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</si>
  <si>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</si>
  <si>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</si>
  <si>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</si>
  <si>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</si>
  <si>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</si>
  <si>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</si>
  <si>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</si>
  <si>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</si>
  <si>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</si>
  <si>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</si>
  <si>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</si>
  <si>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</si>
  <si>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</si>
  <si>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</si>
  <si>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</si>
  <si>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</si>
  <si>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</si>
  <si>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</si>
  <si>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</si>
  <si>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</si>
  <si>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</si>
  <si>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</si>
  <si>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</si>
  <si>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</si>
  <si>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</si>
  <si>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Aço CA 25</t>
  </si>
  <si>
    <t>Aço CA 50</t>
  </si>
  <si>
    <t>Brita 0</t>
  </si>
  <si>
    <t>Fibra de poliamida para concreto</t>
  </si>
  <si>
    <t>Fibra de aço para concreto</t>
  </si>
  <si>
    <t>Detergente líquido neutro</t>
  </si>
  <si>
    <t>Aço CP 175 RB</t>
  </si>
  <si>
    <t>Aditivo modificador de viscosidade para concreto e argamassa</t>
  </si>
  <si>
    <t>Silicato de alumínio</t>
  </si>
  <si>
    <t>Grampo de ancoragem em aço CA 50 - D = 12,5 mm</t>
  </si>
  <si>
    <t>Aço CA 60</t>
  </si>
  <si>
    <t>Espoleta elétrica Nº 8 - D = 6,0 mm</t>
  </si>
  <si>
    <t>Grampo sargento em ferro fundido tipo C com abertura útil de 105 mm (4")</t>
  </si>
  <si>
    <t>Saco de aniagem ou de ráfia de 50 kg - C = 95 cm e L = 65 cm</t>
  </si>
  <si>
    <t>Grampo pesado em aço-carbono para cabo de aço - D = 13 mm (1/2")</t>
  </si>
  <si>
    <t>Esticador em aço tipo olhal x olhal para cabo de aço - D = 13 mm</t>
  </si>
  <si>
    <t>Grampo de ancoragem em aço CA 50 - D = 6,3 mm</t>
  </si>
  <si>
    <t>Herbicida glifosato para áreas contínuas</t>
  </si>
  <si>
    <t>Adesivo plástico para tubos de PVC</t>
  </si>
  <si>
    <t>Aditivo aglutinante para argamassa</t>
  </si>
  <si>
    <t>Areia média</t>
  </si>
  <si>
    <t>Sílica ativa para concreto e argamassa (microssílica)</t>
  </si>
  <si>
    <t>Aditivo plastificante e retardador de pega para concreto e argamassa</t>
  </si>
  <si>
    <t>Adesivo de contato para laminado elastoplástico</t>
  </si>
  <si>
    <t>Diluente tipo aguarrás para tintas e vernizes</t>
  </si>
  <si>
    <t>Gasolina comum</t>
  </si>
  <si>
    <t>Contêiner com 2 banheiros - L = 2,44 m e C = 6,09 m (1 TEU)</t>
  </si>
  <si>
    <t>Contêiner com janela - L = 2,44 m e C = 6,09 m (1 TEU)</t>
  </si>
  <si>
    <t>Óleo diesel</t>
  </si>
  <si>
    <t>Abrasivo de vidro com granulometria de 210 a 420 micra</t>
  </si>
  <si>
    <t>Barreira plástica monobloco para canalização de trânsito - C = 100 cm, L = 50 cm e H = 55 cm</t>
  </si>
  <si>
    <t>Barreira plástica para canalização de trânsito - C = 60 cm, L = 45 cm e H = 60 cm</t>
  </si>
  <si>
    <t>Cone de sinalização em polietileno - H = 75 cm e base quadrada de 40 x 40 cm</t>
  </si>
  <si>
    <t>Balizador cônico refletivo em polietileno semiflexível - H = 114 cm e base octogonal de D = 40 cm</t>
  </si>
  <si>
    <t>Delimitador de tráfego flexível com chumbador e duas faixas refletivas - H = 77 cm e D = 21 cm</t>
  </si>
  <si>
    <t>Aditivo natural tipo goma xantana para hidrossemeadura</t>
  </si>
  <si>
    <t>Cilindro canalizador de tráfego em polietileno - H = 117 cm e base quadrada de 60 x 60 cm</t>
  </si>
  <si>
    <t>Fita adesiva de PVC - L = 50 mm e C = 50 m</t>
  </si>
  <si>
    <t>Tela plástica em polipropileno na cor laranja para tapume - L = 1,2 m</t>
  </si>
  <si>
    <t>Fita zebrada de cor laranja e branca - L = 7 a 8 cm</t>
  </si>
  <si>
    <t>Barreira plástica articulável modular - C = 240 cm e H = 100 cm</t>
  </si>
  <si>
    <t>Ferramenta de corte para removedora de faixa de sinalização (Smith Cutter)</t>
  </si>
  <si>
    <t>Contêiner com janela - L = 4,88 m e C = 6,09 m (1 TEU duplo)</t>
  </si>
  <si>
    <t>Contêiner com janela e 2 banheiros - L = 4,88 m e C = 6,09 m (1 TEU duplo)</t>
  </si>
  <si>
    <t>Contêiner com revestimento térmico, janela e banheiro - L = 2,44 m e C = 6,09 m (1 TEU)</t>
  </si>
  <si>
    <t>Tubo PEAD PE 100 PN 10 com flanges - D = 160 mm</t>
  </si>
  <si>
    <t>Caibro de pinho - L = 7,5 cm e E = 10,0 cm</t>
  </si>
  <si>
    <t>Arame farpado em aço galvanizado - D = 1,60 mm</t>
  </si>
  <si>
    <t>Contêiner com 3 janelas para guarita - L = 2,44 m e C = 3,05 m (1/2 TEU)</t>
  </si>
  <si>
    <t>Arame liso em aço galvanizado - D = 2,10 mm (14 BWG)</t>
  </si>
  <si>
    <t>Muda de árvore com altura de 0,30 a 0,80 m</t>
  </si>
  <si>
    <t>Muda de arbusto com altura até 0,50 m</t>
  </si>
  <si>
    <t>Arame liso recozido em aço-carbono - D = 1,24 mm (18 BWG)</t>
  </si>
  <si>
    <t>Disco de corte abrasivo para policorte - D = 300 mm</t>
  </si>
  <si>
    <t>Areia fina</t>
  </si>
  <si>
    <t>Areia grossa</t>
  </si>
  <si>
    <t>Areia média lavada</t>
  </si>
  <si>
    <t>Argamassa pré-dosada para grauteamento</t>
  </si>
  <si>
    <t>Argamassa pré-dosada autoadensável para grauteamento</t>
  </si>
  <si>
    <t>Ancoragem ativa para 4 cordoalhas - D = 12,7 mm</t>
  </si>
  <si>
    <t>Ancoragem ativa para 6 cordoalhas - D = 12,7 mm</t>
  </si>
  <si>
    <t>Ancoragem ativa para 7 cordoalhas - D = 12,7 mm</t>
  </si>
  <si>
    <t>Ancoragem ativa para 8 cordoalhas - D = 12,7 mm</t>
  </si>
  <si>
    <t>Ancoragem ativa para 9 cordoalhas - D = 12,7 mm</t>
  </si>
  <si>
    <t>Ancoragem ativa para 10 cordoalhas - D = 12,7 mm</t>
  </si>
  <si>
    <t>Ancoragem ativa para 12 cordoalhas - D = 12,7 mm</t>
  </si>
  <si>
    <t>Ancoragem ativa para 15 cordoalhas - D = 12,7 mm</t>
  </si>
  <si>
    <t>Ancoragem ativa para 19 cordoalhas - D = 12,7 mm</t>
  </si>
  <si>
    <t>Bambu com diâmetro médio de 10 cm</t>
  </si>
  <si>
    <t>Ancoragem ativa para 22 cordoalhas - D = 12,7 mm</t>
  </si>
  <si>
    <t>Ancoragem ativa para 27 cordoalhas - D = 12,7 mm</t>
  </si>
  <si>
    <t>Ancoragem ativa para 31 cordoalhas - D = 12,7 mm</t>
  </si>
  <si>
    <t>Aditivo acelerador de pega para concreto e argamassa projetados</t>
  </si>
  <si>
    <t>Asfalto diluído de petróleo - CM-30</t>
  </si>
  <si>
    <t>-</t>
  </si>
  <si>
    <t>Ancoragem ativa para 4 cordoalhas - D = 15,2 mm</t>
  </si>
  <si>
    <t>Ancoragem ativa para 6 cordoalhas - D = 15,2 mm</t>
  </si>
  <si>
    <t>Geocomposto para drenagem</t>
  </si>
  <si>
    <t>Ancoragem ativa para 7 cordoalhas - D = 15,2 mm</t>
  </si>
  <si>
    <t>Geodreno vertical - L = 10 cm e E = 5 mm</t>
  </si>
  <si>
    <t>Ancoragem ativa para 10 cordoalhas - D = 15,2 mm</t>
  </si>
  <si>
    <t>Ancoragem ativa para 9 cordoalhas - D = 15,2 mm</t>
  </si>
  <si>
    <t>Disco diamantado segmentado para corte de pavimento - D = 1.000 mm</t>
  </si>
  <si>
    <t>Ancoragem ativa para 12 cordoalhas - D = 15,2 mm</t>
  </si>
  <si>
    <t>Disco diamantado segmentado para corte de pavimento - D = 1.500 mm</t>
  </si>
  <si>
    <t>Biomanta vegetal de fibras de coco entrelaçadas com fios de polipropileno biodegradáveis - densidade 0,4 kg/m²</t>
  </si>
  <si>
    <t>Mangote flangeado de borracha reforçada com lonas sintéticas - C = 1,80 m e D = 0,30 m</t>
  </si>
  <si>
    <t>Mangote flangeado de borracha reforçada com lonas sintéticas - C = 1,80 m e D = 0,40 m</t>
  </si>
  <si>
    <t>Mangote flangeado de borracha reforçada com lonas sintéticas - C = 1,80 m e D = 0,45 m</t>
  </si>
  <si>
    <t>Mangote flangeado de borracha reforçada com lonas sintéticas - C = 1,80 m e D = 0,50 m</t>
  </si>
  <si>
    <t>Tubo PEAD PE 100 PN 8 com flanges - D = 250 mm</t>
  </si>
  <si>
    <t>Tubo PEAD PE 100 PN 8 com flanges - D = 400 mm</t>
  </si>
  <si>
    <t>Tubo PEAD PE 100 PN 8 com flanges - D = 450 mm</t>
  </si>
  <si>
    <t>Tubo PEAD PE 100 PN 8 com flanges - D = 500 mm</t>
  </si>
  <si>
    <t>Flutuador bipartido em polietileno com núcleo de espuma em poliuretano para tubos - D = 0,30 m</t>
  </si>
  <si>
    <t>Flutuador bipartido em polietileno com núcleo de espuma em poliuretano para tubos - D = 0,40 m</t>
  </si>
  <si>
    <t>Flutuador bipartido em polietileno com núcleo de espuma em poliuretano para tubos - D = 0,45 m</t>
  </si>
  <si>
    <t>Flutuador bipartido em polietileno com núcleo de espuma em poliuretano para tubos - D = 0,50 m</t>
  </si>
  <si>
    <t>Biomanta vegetal de fibras de palha entrelaçadas com fios de polipropileno biodegradáveis - densidade 0,6 kg/m²</t>
  </si>
  <si>
    <t>Retentor de sedimento em fibras vegetais - D = 20 cm</t>
  </si>
  <si>
    <t>Ancoragem ativa para 15 cordoalhas - D = 15,2 mm</t>
  </si>
  <si>
    <t>Tubo PEAD corrugado com paredes estruturadas para drenagem - D = 400 mm</t>
  </si>
  <si>
    <t>Tubo PEAD corrugado com paredes estruturadas para drenagem - D = 450 mm</t>
  </si>
  <si>
    <t>Tubo PEAD corrugado com paredes estruturadas para drenagem - D = 500 mm</t>
  </si>
  <si>
    <t>Tubo PEAD corrugado com paredes estruturadas para drenagem - D = 600 mm</t>
  </si>
  <si>
    <t>Tubo PEAD corrugado com paredes estruturadas para drenagem - D = 750 mm</t>
  </si>
  <si>
    <t>Tubo PEAD corrugado com paredes estruturadas para drenagem - D = 800 mm</t>
  </si>
  <si>
    <t>Tubo PEAD corrugado com paredes estruturadas para drenagem - D = 900 mm</t>
  </si>
  <si>
    <t>Ancoragem ativa para 19 cordoalhas - D = 15,2 mm</t>
  </si>
  <si>
    <t>Tubo PEAD corrugado com paredes estruturadas para drenagem - D = 1.000 mm</t>
  </si>
  <si>
    <t>Bentonita</t>
  </si>
  <si>
    <t>Tubo PEAD corrugado com paredes estruturadas para drenagem - D = 1.050 mm</t>
  </si>
  <si>
    <t>Tubo PEAD corrugado com paredes estruturadas para drenagem - D = 1.200 mm</t>
  </si>
  <si>
    <t>Tubo PEAD corrugado com paredes estruturadas para drenagem - D = 1.500 mm</t>
  </si>
  <si>
    <t>Ancoragem ativa para 22 cordoalhas - D = 15,2 mm</t>
  </si>
  <si>
    <t>Ancoragem ativa para 27 cordoalhas - D = 15,2 mm</t>
  </si>
  <si>
    <t>Ancoragem ativa para lajes para 1 cordoalha - D = 12,7 mm</t>
  </si>
  <si>
    <t>Ancoragem ativa para lajes para 2 cordoalhas - D = 12,7 mm</t>
  </si>
  <si>
    <t>Ancoragem ativa para lajes para 3 cordoalhas - D = 12,7 mm</t>
  </si>
  <si>
    <t>Ancoragem ativa para lajes para 4 cordoalhas - D = 12,7 mm</t>
  </si>
  <si>
    <t>Bloco de concreto - L = 19 cm, A = 19 cm e C = 39 cm</t>
  </si>
  <si>
    <t>Tela metálica galvanizada dobrada em L - C = 2,0 m, L = 0,4 m e H = 0,4 m</t>
  </si>
  <si>
    <t>Extintor de incêndio tipo espuma mecânica - V = 10 l</t>
  </si>
  <si>
    <t>Barra de fibra de vidro (vergalhão) - D = 25,0 mm</t>
  </si>
  <si>
    <t>Corrente de elo soldado em aço galvanizado com acabamento polido - D = 3,18 mm (1/8")</t>
  </si>
  <si>
    <t>Gonzo com aba em aço galvanizado - D = 12,7 mm (1/2")</t>
  </si>
  <si>
    <t>Tubo em aço galvanizado - E = 1,50 mm e seção de 20 x 20 mm</t>
  </si>
  <si>
    <t>Tubo em aço galvanizado - E = 2,25 mm e D = 20 mm (3/4")</t>
  </si>
  <si>
    <t>Tela de poliamida industrial - E = 0,40 mm e malha de 1,6 mm</t>
  </si>
  <si>
    <t>Abraçadeira de poliamida - E = 3,6 mm e C = 200 mm</t>
  </si>
  <si>
    <t>Roda em aço e pneu com câmara de ar 83/203 mm (3,25"/8") para carrinho de mão</t>
  </si>
  <si>
    <t>Ancoragem ativa para lajes para 1 cordoalha - D = 15,2 mm</t>
  </si>
  <si>
    <t>Ancoragem ativa para lajes para 2 cordoalhas - D = 15,2 mm</t>
  </si>
  <si>
    <t>Ancoragem ativa para lajes para 3 cordoalhas - D = 15,2 mm</t>
  </si>
  <si>
    <t>Ancoragem ativa para lajes para 4 cordoalhas - D = 15,2 mm</t>
  </si>
  <si>
    <t>Brita 1</t>
  </si>
  <si>
    <t>Brita 2</t>
  </si>
  <si>
    <t>Brita 3</t>
  </si>
  <si>
    <t>Escória de aciaria</t>
  </si>
  <si>
    <t>Parafuso de cabeça chata em aço - D = 4,5 mm e bucha plástica - D = 8 mm (S8)</t>
  </si>
  <si>
    <t>Coroa de botões cruzados linha R32 - D = 43 mm (1 11/16’’)</t>
  </si>
  <si>
    <t>Coroa de botões esféricos linha T38 - D = 89 mm (3 1/2")</t>
  </si>
  <si>
    <t>Coroa de botões esféricos linha T45 - D = 76 mm (3")</t>
  </si>
  <si>
    <t>Enxofre</t>
  </si>
  <si>
    <t>Adubo à base de nitrogênio, fósforo e potássio (NPK)</t>
  </si>
  <si>
    <t>Filer calcário</t>
  </si>
  <si>
    <t>Sementes para hidrossemeadura</t>
  </si>
  <si>
    <t>Guia-chapéu pré-moldada - C = 120 cm</t>
  </si>
  <si>
    <t>Adubo orgânico composto</t>
  </si>
  <si>
    <t>Gabião tipo colchão em liga de zinco e alumínio revestido com polímero de malha hexagonal - E = 0,17 m</t>
  </si>
  <si>
    <t>Gabião tipo caixa em liga de zinco e alumínio de malha hexagonal - C = 2,00 m, L = 1,00 m e H = 0,50 m</t>
  </si>
  <si>
    <t>Gabião tipo caixa em liga de zinco e alumínio de malha hexagonal - C = 2,00 m, L = 1,00 m e H = 1,00 m</t>
  </si>
  <si>
    <t>Gabião tipo caixa em liga de zinco e alumínio revestido com polímero de malha hexagonal - C = 2,00 m, L = 1,00 m e H = 0,50 m</t>
  </si>
  <si>
    <t>Gabião tipo caixa em liga de zinco e alumínio revestido com polímero de malha hexagonal - C = 2,00 m, L = 1,00 m e H = 1,00 m</t>
  </si>
  <si>
    <t>Gabião tipo saco em liga de zinco e alumínio revestido com polímero de malha hexagonal - D = 0,65 m</t>
  </si>
  <si>
    <t>Gabião tipo colchão em liga de zinco e alumínio revestido com polímero de malha hexagonal - E = 0,23 m</t>
  </si>
  <si>
    <t>Gabião tipo colchão em liga de zinco e alumínio revestido com polímero de malha hexagonal - E = 0,30 m</t>
  </si>
  <si>
    <t>Energia elétrica</t>
  </si>
  <si>
    <t>Cabo de cobre flexível antichama isolado em PVC - tensão de 450/750 V e seção de 16 mm²</t>
  </si>
  <si>
    <t>Mistura gasosa de argônio e dióxido de carbono para solda MIG/MAG</t>
  </si>
  <si>
    <t>Tinta à base de etil silicato de zinco bicomponente para fundo preparador de pintura</t>
  </si>
  <si>
    <t>Diluente para tinta à base de etil silicato de zinco</t>
  </si>
  <si>
    <t>Cabo de cobre PP flexível isolado em PVC - tensão de 300/500 V e seção de 3 x 1,5 mm²</t>
  </si>
  <si>
    <t>Bomba de combustível industrial eletrônica simples</t>
  </si>
  <si>
    <t>Tanque de combustível aéreo horizontal com escada para visita - capacidade de 5.000 l</t>
  </si>
  <si>
    <t>Cabo de cobre flexível antichama isolado em PVC - tensão de 0,6/1,0 kV e seção de 240 mm²</t>
  </si>
  <si>
    <t>Módulo de torre de elevador de cremalheira</t>
  </si>
  <si>
    <t>Módulo de ancoragem de torre de elevador de cremalheira</t>
  </si>
  <si>
    <t>Cabo de cobre flexível antichama isolado em PVC - tensão de 0,6/1,0 kV e seção de 50 mm²</t>
  </si>
  <si>
    <t>Caibro de pinho - L = 7,5 cm e E = 7,5 cm</t>
  </si>
  <si>
    <t>Pontalete para escoramento - D = 15 cm</t>
  </si>
  <si>
    <t>Tábua - E = 2,5 cm e L = 30 cm</t>
  </si>
  <si>
    <t>Tábua - E = 2,5 cm e L = 15 cm</t>
  </si>
  <si>
    <t>Tábua - E = 2,5 cm e L = 10 cm</t>
  </si>
  <si>
    <t>Pontalete para escoramento - D = 10 cm</t>
  </si>
  <si>
    <t>Peça de madeira - L = 7,5 cm e E = 2,5 cm</t>
  </si>
  <si>
    <t xml:space="preserve">Filtro de aspiração de ar externo com capacidade 3,58 l/s para compressor de ar respirável </t>
  </si>
  <si>
    <t xml:space="preserve">Filtro de purificação de ar comprimido com capacidade de 35 MPa para compressor de ar respirável </t>
  </si>
  <si>
    <t>Cal hidratada - a granel</t>
  </si>
  <si>
    <t>Cal hidratada - saco</t>
  </si>
  <si>
    <t>Disco de aço para bomba de projeção via seca</t>
  </si>
  <si>
    <t>Disco de aço para bomba de projeção via úmida</t>
  </si>
  <si>
    <t>Disco de borracha para bomba de projeção via seca</t>
  </si>
  <si>
    <t>Disco de borracha para bomba de projeção via úmida</t>
  </si>
  <si>
    <t>Bico para bomba de projeção</t>
  </si>
  <si>
    <t>Mangote para bomba de projeção</t>
  </si>
  <si>
    <t>Cantoneira em ferro de abas iguais - L = 25,4 mm e E = 4,76 mm</t>
  </si>
  <si>
    <t>Cantoneira em aço ASTM A36 galvanizado</t>
  </si>
  <si>
    <t>Chapa de alumínio - E = 1,5 mm</t>
  </si>
  <si>
    <t>Chumbador de expansão controlada por torque em aço zincado para concreto - D = 12,5 mm</t>
  </si>
  <si>
    <t>Chumbador de expansão controlada por torque em aço zincado para concreto - D = 6,3 mm</t>
  </si>
  <si>
    <t>Chumbador de expansão controlada por torque em aço zincado para concreto - D = 20,0 mm</t>
  </si>
  <si>
    <t>Chumbador de expansão controlada por torque em aço zincado para concreto - D = 10,0 mm</t>
  </si>
  <si>
    <t>Chumbador de expansão controlada por torque em aço zincado para concreto - D = 16,0 mm</t>
  </si>
  <si>
    <t>Chumbador de expansão controlada por torque em aço zincado para concreto - D = 25,0 mm</t>
  </si>
  <si>
    <t>Argamassa expansiva para desmonte de rocha e demolição de concreto</t>
  </si>
  <si>
    <t>Cimento Portland CP II - 32 - saco</t>
  </si>
  <si>
    <t>Cordoalha nua tipo CP 190 RB - D = 12,7 mm</t>
  </si>
  <si>
    <t>Cordoalha nua tipo CP 190 RB - D = 15,2 mm</t>
  </si>
  <si>
    <t>Perfil de alumínio tipo L421 para placa de sinalização - seção de 33 x 40 mm</t>
  </si>
  <si>
    <t>Tirante de barra de aço - tensão de escoamento = 950 MPa, tensão de ruptura = 1.050 MPa e D = 32 mm</t>
  </si>
  <si>
    <t>Compensado plastificado - E = 10 mm</t>
  </si>
  <si>
    <t>Compensado plastificado - E = 12 mm</t>
  </si>
  <si>
    <t>Luva em aço para emenda tipo prensada - D = 12,5 mm</t>
  </si>
  <si>
    <t>Luva em aço para emenda tipo prensada - D = 16,0 mm</t>
  </si>
  <si>
    <t>Compensado resinado - E = 10 mm</t>
  </si>
  <si>
    <t>Compensado resinado - E = 12 mm</t>
  </si>
  <si>
    <t>Compensado resinado - E = 14 mm</t>
  </si>
  <si>
    <t>Compensado de virola - E = 6 mm</t>
  </si>
  <si>
    <t>Concreto usinado - fck = 20 MPa (comercial)</t>
  </si>
  <si>
    <t>Concreto usinado - fck = 25 MPa (comercial)</t>
  </si>
  <si>
    <t>Concreto usinado - fck = 30 MPa (comercial)</t>
  </si>
  <si>
    <t>Concreto usinado - fck = 35 MPa (comercial)</t>
  </si>
  <si>
    <t>Compensado plastificado - E = 14 mm</t>
  </si>
  <si>
    <t>Luva em aço para emenda tipo prensada - D = 20,0 mm</t>
  </si>
  <si>
    <t>Luva em aço para emenda tipo prensada - D = 25,0 mm</t>
  </si>
  <si>
    <t>Luva em aço para emenda tipo prensada - D = 32,0 mm</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</si>
  <si>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</si>
  <si>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</si>
  <si>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</si>
  <si>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</si>
  <si>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</si>
  <si>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Broca de widia - D = 6,5 mm e C = 100 mm</t>
  </si>
  <si>
    <t>Broca de widia - D = 8 mm e C = 120 mm</t>
  </si>
  <si>
    <t>Abrasivo tipo granalha de aço</t>
  </si>
  <si>
    <t>Bico venturi longo - D = 7,9 mm (5/16")</t>
  </si>
  <si>
    <t>Laminado elastoplástico - E = 1,5 mm</t>
  </si>
  <si>
    <t>Escora tubular galvanizada regulável telescópica para tunnel liner - L = 2,42 a 4,00 m e capacidade de 1.750 a 625 kg</t>
  </si>
  <si>
    <t>Escora tubular galvanizada regulável - L = 3,00 a 4,50 m e capacidade de 2.100 a 750 kg</t>
  </si>
  <si>
    <t>Escora tubular galvanizada regulável - L = 2,00 a 3,10 m e capacidade de 3.200 a 1.500 kg</t>
  </si>
  <si>
    <t>Quadro tubular contraventado com acessórios - C = 1,00 m, L = 1,00 m e H = 1,25 m</t>
  </si>
  <si>
    <t>Sapata ajustável para andaime - base quadrada de 15 x 15 cm</t>
  </si>
  <si>
    <t>Escada metálica tipo marinheiro para andaime</t>
  </si>
  <si>
    <t>Quadro tubular contraventado para andaime - H = 100 cm e L = 100 cm</t>
  </si>
  <si>
    <t>Quadro tubular contraventado para andaime - H = 100 cm e L = 150 cm</t>
  </si>
  <si>
    <t>Quadro tubular contraventado para andaime - H = 100 cm e L = 200 cm</t>
  </si>
  <si>
    <t>Diagonal tubular para andaime - C = 141 cm</t>
  </si>
  <si>
    <t>Diagonal tubular para andaime - C = 212 cm</t>
  </si>
  <si>
    <t>Diagonal tubular para andaime - C = 283 cm</t>
  </si>
  <si>
    <t>Plataforma metálica de piso para andaime - C = 100 e L = 33 cm</t>
  </si>
  <si>
    <t>Plataforma metálica de piso para andaime - C = 150 e L = 37 cm</t>
  </si>
  <si>
    <t>Plataforma metálica de piso para andaime - C = 200 e L = 33 cm</t>
  </si>
  <si>
    <t>Quadro tubular tipo guarda-corpo para andaime - H = 120 cm e L = 100 cm</t>
  </si>
  <si>
    <t>Quadro tubular tipo guarda-corpo com acessórios para andaime - H = 120 cm e L = 150 cm</t>
  </si>
  <si>
    <t>Quadro tubular tipo guarda-corpo com acessórios para andaime - H = 120 cm e L = 200 cm</t>
  </si>
  <si>
    <t>Desmoldante para fôrmas de madeira</t>
  </si>
  <si>
    <t>Abraçadeira giratória em aço galvanizado para escada multidirecional - D = 48 mm</t>
  </si>
  <si>
    <t>Tubo em aço galvanizado para escada multidirecional - C = 100 cm</t>
  </si>
  <si>
    <t>Peça base em aço galvanizado para escada multidirecional - C = 33 cm</t>
  </si>
  <si>
    <t>Poste vertical em aço galvanizado para escada multidirecional - C = 100 cm</t>
  </si>
  <si>
    <t>Poste vertical em aço galvanizado para escada multidirecional - C = 200 cm</t>
  </si>
  <si>
    <t>Travessa em aço galvanizado para escada multidirecional - C = 75 cm</t>
  </si>
  <si>
    <t>Travessa em aço galvanizado para escada multidirecional - C = 150 cm</t>
  </si>
  <si>
    <t>Travessa em aço galvanizado para escada multidirecional - C = 250 cm</t>
  </si>
  <si>
    <t>Diagonal em aço galvanizado para escada multidirecional - C = 150 cm para módulos de H = 200 cm</t>
  </si>
  <si>
    <t>Diagonal em aço galvanizado para escada multidirecional - C = 250 cm para módulos de H = 200 cm</t>
  </si>
  <si>
    <t>Piso em aço galvanizado para escada multidirecional - L = 32 cm e C = 150 cm</t>
  </si>
  <si>
    <t>Escada de alumínio para escada multidirecional - H = 200 cm e C = 250 cm</t>
  </si>
  <si>
    <t>Corrimão externo em alumínio para escada multidirecional - C = 250 cm</t>
  </si>
  <si>
    <t>Corrimão interno em alumínio para escada multidirecional - C = 250 cm</t>
  </si>
  <si>
    <t>Conexão tubular em aço galvanizado com semiabraçadeira para travessas - C = 30 cm e D = 48,3 mm</t>
  </si>
  <si>
    <t>Ponteiro para martelete - D = 32 mm e C = 1,00 m</t>
  </si>
  <si>
    <t>Ponteiro para rompedor hidráulico de 1.700 kg</t>
  </si>
  <si>
    <t>Ponteiro para rompedor hidráulico de 520 kg</t>
  </si>
  <si>
    <t>Concreto usinado - fctM,k = 4,5 MPa (comercial)</t>
  </si>
  <si>
    <t>Aditivo incorporador de ar para concreto e argamassa</t>
  </si>
  <si>
    <t>Bico para corte a plasma CNC - 130A</t>
  </si>
  <si>
    <t>Bocal para corte a plasma CNC - 130A</t>
  </si>
  <si>
    <t>Capa do bico para corte a plasma CNC - 130A</t>
  </si>
  <si>
    <t>Capa do bocal para corte a plasma CNC - 130A</t>
  </si>
  <si>
    <t>Distribuidor de gás para corte a plasma CNC - 130A</t>
  </si>
  <si>
    <t>Eletrodo para corte a plasma CNC - 130A</t>
  </si>
  <si>
    <t>Tubo de água para corte a plasma CNC - 130A</t>
  </si>
  <si>
    <t>Estaca pré-moldada de concreto protendido com compressão admissível de 100 t</t>
  </si>
  <si>
    <t>Estaca pré-moldada de concreto protendido com compressão admissível de 25 t</t>
  </si>
  <si>
    <t>Estaca pré-moldada de concreto protendido com compressão admissível de 35 t</t>
  </si>
  <si>
    <t>Estaca pré-moldada de concreto protendido com compressão admissível de 60 t</t>
  </si>
  <si>
    <t>Estaca pré-moldada de concreto protendido com compressão admissível de 75 t</t>
  </si>
  <si>
    <t>Martelo de fundo DTH - DN = 76 mm (3")</t>
  </si>
  <si>
    <t>Martelo de fundo DTH - DN = 127 mm (5")</t>
  </si>
  <si>
    <t>Martelo de fundo DTH - DN = 152 mm (6")</t>
  </si>
  <si>
    <t>Martelo de fundo DTH - DN = 203 mm (8")</t>
  </si>
  <si>
    <t>Estaca pré-moldada de concreto armado centrifugado com compressão admissível de 55 t</t>
  </si>
  <si>
    <t>Estaca pré-moldada de concreto armado centrifugado com compressão admissível de 80 t</t>
  </si>
  <si>
    <t>Aço em perfis ASTM A36</t>
  </si>
  <si>
    <t>Estaca pré-moldada de concreto armado centrifugado com compressão admissível de 100 t</t>
  </si>
  <si>
    <t>Tinta à base de resina epóxi bicomponente para fundo preparador de pintura</t>
  </si>
  <si>
    <t>Tinta esmalte à base de resina epóxi bicomponente</t>
  </si>
  <si>
    <t>Diluente epóxi</t>
  </si>
  <si>
    <t>Tinta anticorrosiva zarcão para fundo preparador de pintura</t>
  </si>
  <si>
    <t>Estaca pré-moldada de concreto armado centrifugado com compressão admissível de 125 t</t>
  </si>
  <si>
    <t>Fixador de cal para pintura</t>
  </si>
  <si>
    <t>Estaca pré-moldada de concreto armado centrifugado com compressão admissível de 170 t</t>
  </si>
  <si>
    <t>Grama tipo batatais</t>
  </si>
  <si>
    <t>Grampo em aço galvanizado para cerca - C = 25,4 mm e E = 3,76 mm (1" x 9 BWG)</t>
  </si>
  <si>
    <t>Estaca pré-moldada de concreto armado centrifugado com compressão admissível de 230 t</t>
  </si>
  <si>
    <t>Estaca pré-moldada de concreto armado centrifugado com compressão admissível de 300 t</t>
  </si>
  <si>
    <t>Sinalizador a LED com bateria</t>
  </si>
  <si>
    <t>Lona plástica - E = 200 micra</t>
  </si>
  <si>
    <t>Cavalete em polietileno zebrado com faixa refletiva</t>
  </si>
  <si>
    <t>Perfil de alumínio tipo L463 para placa de sinalização - seção de 50 x 50 mm</t>
  </si>
  <si>
    <t>Placa de poliestireno expandido (EPS)</t>
  </si>
  <si>
    <t>Suporte em aço-carbono galvanizado tipo perfil C para placa de sinalização</t>
  </si>
  <si>
    <t>Conjunto para fixação de placas em aço galvanizado composto por barra chata, abraçadeira, parafusos, porcas e arruelas</t>
  </si>
  <si>
    <t>Semipórtico metálico para vão de 8,3 m e vento de 35 m/s</t>
  </si>
  <si>
    <t>Apoio de neoprene fretado</t>
  </si>
  <si>
    <t>Cabo de aço - D = 12,70 mm (1/2")</t>
  </si>
  <si>
    <t>Semipórtico duplo metálico para vão de 2 x 8,3 m e vento de 35 m/s</t>
  </si>
  <si>
    <t>Brita 4</t>
  </si>
  <si>
    <t>Cabo de aço - D = 6,35 mm (1/4")</t>
  </si>
  <si>
    <t>Cabo de aço - D = 52,00 mm (2")</t>
  </si>
  <si>
    <t>Sapatilha em aço inox - D = 6,35 mm (1/4")</t>
  </si>
  <si>
    <t>Semipórtico metálico para vão de 8,3 m e vento de 40 m/s</t>
  </si>
  <si>
    <t>Semipórtico duplo metálico para vão de 2 x 8,3 m e vento de 40 m/s</t>
  </si>
  <si>
    <t>Pórtico metálico para vão de 15,9 m e vento de 40 m/s</t>
  </si>
  <si>
    <t>Semipórtico metálico para vão de 8,3 m e vento de 45 m/s</t>
  </si>
  <si>
    <t>Corda de sisal - D = 12,0 mm</t>
  </si>
  <si>
    <t>Grampo leve em aço-carbono para cabo de aço - D = 6,3 mm (1/4")</t>
  </si>
  <si>
    <t>Poste de concreto - carga nominal de 800 daN, H = 15 m e D = 520 mm</t>
  </si>
  <si>
    <t>Semipórtico duplo metálico para vão de 2 x 8,3 m e vento de 45 m/s</t>
  </si>
  <si>
    <t>Pórtico metálico para vão de 15,9 m e vento de 45 m/s</t>
  </si>
  <si>
    <t>Lâmpada fluorescente compacta eletrônica - potência de 20 W</t>
  </si>
  <si>
    <t>Manta asfáltica não-tecido em poliéster - E = 3 mm</t>
  </si>
  <si>
    <t>Manta asfáltica não-tecido em poliéster - E = 4 mm</t>
  </si>
  <si>
    <t>Lixa para ferro Nº 150</t>
  </si>
  <si>
    <t>Estaca prancha metálica</t>
  </si>
  <si>
    <t>Parafuso de cabeça sextavada em aço galvanizado com porca e arruela de pressão - D = 6,35 mm (1/4")</t>
  </si>
  <si>
    <t>Aço em perfis ASTM A572 grau 50</t>
  </si>
  <si>
    <t>Parafuso de cabeça sextavada em aço galvanizado com porca e arruela de pressão - D = 9,525 mm (3/8")</t>
  </si>
  <si>
    <t>Arruela lisa em aço ASTM F436 para parafuso - D = 12,7 mm</t>
  </si>
  <si>
    <t>Arruela lisa em aço ASTM F436 para parafuso - D = 16,0 mm</t>
  </si>
  <si>
    <t>Arruela lisa em aço ASTM F436 para parafuso - D = 20,0 mm</t>
  </si>
  <si>
    <t>Parafuso de cabeça sextavada em aço ASTM A325 de alta resistência com rosca parcial - D = 12,7 mm e C = 38,10 mm</t>
  </si>
  <si>
    <t>Parafuso de cabeça sextavada em aço ASTM A325 de alta resistência com rosca parcial - D = 12,7 mm e C = 44,45 mm</t>
  </si>
  <si>
    <t>Parafuso de cabeça sextavada em aço ASTM A325 de alta resistência com rosca parcial - D = 12,7 mm e C = 50,80 mm</t>
  </si>
  <si>
    <t>Parafuso de cabeça sextavada em aço ASTM A325 de alta resistência com rosca parcial - D = 12,7 mm e C = 57,15 mm</t>
  </si>
  <si>
    <t>Parafuso de cabeça sextavada em aço ASTM A325 de alta resistência com rosca parcial - D = 16 mm e C = 44,45 mm</t>
  </si>
  <si>
    <t>Parafuso de cabeça sextavada em aço ASTM A325 de alta resistência com rosca parcial - D = 16 mm e C = 50,80 mm</t>
  </si>
  <si>
    <t>Parafuso de cabeça sextavada em aço ASTM A325 de alta resistência com rosca parcial - D = 16 mm e C = 63,50 mm</t>
  </si>
  <si>
    <t>Parafuso de cabeça sextavada em aço ASTM A325 de alta resistência com rosca parcial - D = 20 mm e C = 50,80 mm</t>
  </si>
  <si>
    <t>Parafuso de cabeça sextavada em aço ASTM A325 de alta resistência com rosca parcial - D = 20 mm e C = 57,15 mm</t>
  </si>
  <si>
    <t>Parafuso de cabeça sextavada em aço ASTM A325 de alta resistência com rosca parcial - D = 20 mm e C = 63,50 mm</t>
  </si>
  <si>
    <t>Parafuso de cabeça sextavada em aço ASTM A325 de alta resistência com rosca parcial - D = 20 mm e C = 76,20 mm</t>
  </si>
  <si>
    <t>Tubo em aço galvanizado - E = 2,00 mm e D = 50,80 mm (2")</t>
  </si>
  <si>
    <t>Tubo em aço galvanizado - E = 3,00 mm e seção de 80 x 80 mm</t>
  </si>
  <si>
    <t>Aço em perfis ASTM A572 grau 50 perfurado</t>
  </si>
  <si>
    <t>Pino conector de cisalhamento para laje steel deck - D = 19 mm e C = 80 mm</t>
  </si>
  <si>
    <t>Porca sextavada pesada em aço ASTM A194 grau 2H para parafuso - D = 12,7 mm</t>
  </si>
  <si>
    <t>Porca sextavada pesada em aço ASTM A194 grau 2H para parafuso - D = 16 mm</t>
  </si>
  <si>
    <t>Porca sextavada pesada em aço ASTM A194 grau 2H para parafuso - D = 20 mm</t>
  </si>
  <si>
    <t>Steel deck em aço galvanizado ASTM A653 grau 40</t>
  </si>
  <si>
    <t>Chapa de aço ASTM A572 grau 50 cortada e perfurada</t>
  </si>
  <si>
    <t>Suporte em aço-carbono para corrimão de guarda-corpo metálico</t>
  </si>
  <si>
    <t>Fluido de resfriamento para usinagem de metais</t>
  </si>
  <si>
    <t>Madeira estrutural de eucalipto</t>
  </si>
  <si>
    <t>Tela em aço CA 60 soldada nervurada</t>
  </si>
  <si>
    <t>Tela em aço galvanizado para alambrado - E = 1,64 mm (BWG 16) e malha de 50 mm</t>
  </si>
  <si>
    <t>Tela em aço galvanizado para passarelas rodoviárias - E = 2,75 mm e malha de 50 mm</t>
  </si>
  <si>
    <t>Manta de PVC reforçada com tela de poliéster - E = 1,2 mm</t>
  </si>
  <si>
    <t>Manta de PVC reforçada com tela de poliéster - E = 1,5 mm</t>
  </si>
  <si>
    <t>Massa para vidro</t>
  </si>
  <si>
    <t>Cera de proteção para ancoragem de estais</t>
  </si>
  <si>
    <t>Parafuso de cabeça sextavada em aço inox - D = 12,7 mm (1/2") e C = 127,0 mm (5")</t>
  </si>
  <si>
    <t>Pedra de mão ou rachão</t>
  </si>
  <si>
    <t>Pedrisco</t>
  </si>
  <si>
    <t>Cruzeta de madeira para poste - H = 240 cm</t>
  </si>
  <si>
    <t>Selante elástico à base de poliuretano</t>
  </si>
  <si>
    <t>Cordão de polietileno expandido de baixa densidade - D = 15,0 mm</t>
  </si>
  <si>
    <t>Junta de dilatação em elastômero e perfil VV - L = 20 mm e H = 40 mm</t>
  </si>
  <si>
    <t>Junta de dilatação em elastômero e perfil VV - L = 25 mm e H = 50 mm</t>
  </si>
  <si>
    <t>Pó de pedra</t>
  </si>
  <si>
    <t>Cordão de polietileno expandido de baixa densidade - D = 10,0 mm</t>
  </si>
  <si>
    <t>Junta de dilatação em elastômero e perfil VV - L = 35 mm e H = 60 mm</t>
  </si>
  <si>
    <t>Adesivo estrutural à base de resina epóxi bicomponente tipo ADE-52 ou similar</t>
  </si>
  <si>
    <t>Junta de dilatação em elastômero e perfil VV - L = 40 mm e H = 70 mm</t>
  </si>
  <si>
    <t>Junta de dilatação em elastômero e perfil VV - L = 50 mm e H = 80 mm</t>
  </si>
  <si>
    <t>Arame liso em aço galvanizado - D = 1,65 mm (16 BWG)</t>
  </si>
  <si>
    <t>Prego de ferro</t>
  </si>
  <si>
    <t>Pórtico metálico para vão de 15,9 m e vento de 35 m/s</t>
  </si>
  <si>
    <t>Projetor externo em alumínio fundido para lâmpada de até 2.000 W</t>
  </si>
  <si>
    <t>Coroa diamantada - D = 15,87 mm (5/8")</t>
  </si>
  <si>
    <t>Coroa diamantada - D = 19,50 mm (3/4")</t>
  </si>
  <si>
    <t>Coroa diamantada - D = 25,40 mm (1")</t>
  </si>
  <si>
    <t>Barra em aço SAE 1010/1020 roscada - D = 9,5 mm (3/8")</t>
  </si>
  <si>
    <t>Roller bit - Tooth cutter - série 8 - D = 700 mm</t>
  </si>
  <si>
    <t>Roller bit - Tooth cutter - série 8 - D = 800 mm</t>
  </si>
  <si>
    <t>Roller bit - Tooth cutter - série 8 - D = 900 mm</t>
  </si>
  <si>
    <t>Roller bit - Tooth cutter - série 8 - D = 1.000 mm</t>
  </si>
  <si>
    <t>Roller bit - Tooth cutter - série 8 - D = 1.100 mm</t>
  </si>
  <si>
    <t>Roller bit - Tooth cutter - série 8 - D = 1.200 mm</t>
  </si>
  <si>
    <t>Roller bit - Tooth cutter - série 8 - D = 1.300 mm</t>
  </si>
  <si>
    <t>Roller bit - Tooth cutter - série 13 - D = 1.400 mm</t>
  </si>
  <si>
    <t>Roller bit - Tooth cutter - série 13 - D = 1.500 mm</t>
  </si>
  <si>
    <t>Roller bit - Tooth cutter - série 13 - D = 1.600 mm</t>
  </si>
  <si>
    <t>Roller bit - Tooth cutter - série 13 - D = 1.700 mm</t>
  </si>
  <si>
    <t>Roller bit - Tooth cutter - série 13 - D = 1.800 mm</t>
  </si>
  <si>
    <t>Roller bit - Tooth cutter - cantilever - D = 600 mm</t>
  </si>
  <si>
    <t>Roller bit - TCI button cutter - cantilever - D = 600 mm</t>
  </si>
  <si>
    <t>Roller bit - TCI button cutter - série 8 - D = 700 mm</t>
  </si>
  <si>
    <t>Roller bit - TCI button cutter - série 8 - D = 800 mm</t>
  </si>
  <si>
    <t>Roller bit - TCI button cutter - série 8 - D = 900 mm</t>
  </si>
  <si>
    <t>Roller bit - TCI button cutter - série 8 - D = 1.000 mm</t>
  </si>
  <si>
    <t>Roller bit - TCI button cutter - série 8 - D = 1.100 mm</t>
  </si>
  <si>
    <t>Roller bit - TCI button cutter - série 8 - D = 1.200 mm</t>
  </si>
  <si>
    <t>Roller bit - TCI button cutter - série 8 - D = 1.300 mm</t>
  </si>
  <si>
    <t>Roller bit - TCI button cutter - série 13 - D = 1.400 mm</t>
  </si>
  <si>
    <t>Roller bit - TCI button cutter - série 13 - D = 1.500 mm</t>
  </si>
  <si>
    <t>Roller bit - TCI button cutter - série 13 - D = 1.600 mm</t>
  </si>
  <si>
    <t>Roller bit - TCI button cutter - série 13 - D = 1.700 mm</t>
  </si>
  <si>
    <t>Roller bit - TCI button cutter - série 13 - D = 1.800 mm</t>
  </si>
  <si>
    <t>Ripa de madeira - E = 4,0 cm e L = 1,5 cm</t>
  </si>
  <si>
    <t>Série de brocas integrais S11</t>
  </si>
  <si>
    <t>Parafuso de cabeça sextavada em aço galvanizado - D = 15,875 mm (5/8") e C = 101,600 mm (4")</t>
  </si>
  <si>
    <t>Muda de árvore ornamental com altura de 2,00 a 3,00 m</t>
  </si>
  <si>
    <t>Muda de árvore ornamental com altura de 1,00 a 2,00 m</t>
  </si>
  <si>
    <t>Muda de árvore ornamental com altura até 1,00 m</t>
  </si>
  <si>
    <t>Sarrafo em madeira de terceira - E = 2,5 cm e L = 5 cm</t>
  </si>
  <si>
    <t>Muda de árvore frutífera com altura de 2,00 a 3,00 m</t>
  </si>
  <si>
    <t>Muda de árvore frutífera com altura de 1,00 a 2,00 m</t>
  </si>
  <si>
    <t>Muda de árvore frutífera com altura até 1,00 m</t>
  </si>
  <si>
    <t>Tapete de floríferas com altura até 0,50 m</t>
  </si>
  <si>
    <t>Herbicida glifosato para aplicação localizada</t>
  </si>
  <si>
    <t>Desengraxante líquido biodegradável</t>
  </si>
  <si>
    <t>Chapa fina em aço galvanizado</t>
  </si>
  <si>
    <t>Pingadeira de elastômero com aba inclinada - L = 40 mm e H = 40 mm</t>
  </si>
  <si>
    <t>Selador acrílico para pintura</t>
  </si>
  <si>
    <t>Aditivo látex de polímero SBR para concreto e argamassa</t>
  </si>
  <si>
    <t>Chapa fina em aço ASTM A36</t>
  </si>
  <si>
    <t>Treliça nervurada eletrossoldada em aço CA 60</t>
  </si>
  <si>
    <t>Chapa grossa em aço ASTM A36</t>
  </si>
  <si>
    <t>Argamassa polimérica monocomponente para reparos estruturais</t>
  </si>
  <si>
    <t>Areia grossa lavada</t>
  </si>
  <si>
    <t>Areia fina lavada</t>
  </si>
  <si>
    <t>Tubo em aço-carbono com funil cônico tremonha para lançamento de concreto</t>
  </si>
  <si>
    <t>Disco de corte diamantado para concreto e asfalto - D = 350 mm</t>
  </si>
  <si>
    <t>Adesivo estrutural à base de resina epóxi de média viscosidade</t>
  </si>
  <si>
    <t>Cordoalha tipo CP 177 RB para estais - D = 15,7 mm</t>
  </si>
  <si>
    <t>Adesivo estrutural à base de resina epóxi de baixa viscosidade</t>
  </si>
  <si>
    <t>Ponteiro para martelete - D = 22 mm e C = 1,00 m</t>
  </si>
  <si>
    <t>Eletrodo revestido E60XX</t>
  </si>
  <si>
    <t>Vareta em aço-carbono para solda oxiacetileno AWS A 5.2 R45</t>
  </si>
  <si>
    <t>Broca de widia - D = 14 mm e C = 150 mm</t>
  </si>
  <si>
    <t>Adesivo estrutural à base de resina epóxi de alta viscosidade</t>
  </si>
  <si>
    <t>Bico de adesão para injeção de adesivo estrutural à base de resina epóxi</t>
  </si>
  <si>
    <t>Bico de perfuração para injeção de adesivo estrutural à base de resina epóxi</t>
  </si>
  <si>
    <t>Aplicador manual de adesivo estrutural</t>
  </si>
  <si>
    <t>Disco diamantado para desbaste - D = 180 mm</t>
  </si>
  <si>
    <t>Broca de aço rápido - D = 12,5 mm e C = 151 mm</t>
  </si>
  <si>
    <t>Grelha metálica para canaletas - C = 1,00 m e L = 0,30 m</t>
  </si>
  <si>
    <t>Porta-grelha metálica - C = 1,00 m e L = 0,30 m</t>
  </si>
  <si>
    <t>Tábua de pinho de terceira - E = 2,5 cm</t>
  </si>
  <si>
    <t>Tampão de ferro fundido articulado para águas pluviais - DN 600 classe 400</t>
  </si>
  <si>
    <t>Grelha metálica para canaletas - C = 0,50 m e L = 0,50 m</t>
  </si>
  <si>
    <t>Porta-grelha metálica - C = 0,50 m e L = 0,50 m</t>
  </si>
  <si>
    <t>Geogrelha bidirecional em polipropileno extrudado - resistência à tração de 30 kN/m, deformação inferior a 5% e malha de 36 x 34 mm</t>
  </si>
  <si>
    <t>Geogrelha unidirecional em poliéster - resistência à tração longitudinal de 50 kN/m</t>
  </si>
  <si>
    <t>Geogrelha unidirecional em poliéster - resistência à tração longitudinal de 90 kN/m</t>
  </si>
  <si>
    <t>Geogrelha unidirecional em poliéster - resistência à tração longitudinal de 100 kN/m</t>
  </si>
  <si>
    <t>Geogrelha unidirecional em poliéster - resistência à tração longitudinal de 150 kN/m</t>
  </si>
  <si>
    <t>Geogrelha unidirecional em poliéster - resistência à tração longitudinal de 200 kN/m</t>
  </si>
  <si>
    <t>Geogrelha unidirecional em poliéster - resistência à tração longitudinal de 300 kN/m</t>
  </si>
  <si>
    <t>Geogrelha unidirecional em poliéster - resistência à tração longitudinal de 400 kN/m</t>
  </si>
  <si>
    <t>Geocélula em PEAD - H = 75 mm e célula de 289 cm²</t>
  </si>
  <si>
    <t>Geocélula em PEAD - H = 100 mm e célula de 289 cm²</t>
  </si>
  <si>
    <t>Geocélula em PEAD - H = 150 mm e célula de 289 cm²</t>
  </si>
  <si>
    <t>Geocélula em PEAD - H = 200 mm e célula de 289 cm²</t>
  </si>
  <si>
    <t>Geocélula em PEAD - H = 75 mm e célula de 460 cm²</t>
  </si>
  <si>
    <t>Geocélula em PEAD - H = 100 mm e célula de 460 cm²</t>
  </si>
  <si>
    <t>Geocélula em PEAD - H = 150 mm e célula de 460 cm²</t>
  </si>
  <si>
    <t>Geocélula em PEAD - H = 200 mm e célula de 460 cm²</t>
  </si>
  <si>
    <t>Geocélula em PEAD - H = 75 mm e célula de 1.206 cm²</t>
  </si>
  <si>
    <t>Geocélula em PEAD - H = 100 mm e célula de 1.206 cm²</t>
  </si>
  <si>
    <t>Geocélula em PEAD - H = 150 mm e célula de 1.206 cm²</t>
  </si>
  <si>
    <t>Geocélula em PEAD - H = 200 mm e célula de 1.206 cm²</t>
  </si>
  <si>
    <t>Tubo de PVC rosqueável para água fria - D = 75 mm (3")</t>
  </si>
  <si>
    <t>Coroa diamantada - D = 31,80 mm (1 1/4")</t>
  </si>
  <si>
    <t>Coroa diamantada - D = 38,10 mm (1 1/2")</t>
  </si>
  <si>
    <t>Coroa diamantada - D = 44,50 mm (1 3/4")</t>
  </si>
  <si>
    <t>Coroa diamantada - D = 50,80 mm (2")</t>
  </si>
  <si>
    <t>Coroa diamantada - D = 63,50 mm (2 1/2")</t>
  </si>
  <si>
    <t>Coroa diamantada - D = 76,20 mm (3")</t>
  </si>
  <si>
    <t>Coroa diamantada - D = 101,60 mm (4")</t>
  </si>
  <si>
    <t>Broca de widia - D = 10 mm e C = 150 mm</t>
  </si>
  <si>
    <t>Broca de widia - D = 13 mm e C = 150 mm</t>
  </si>
  <si>
    <t>Telha trapezoidal em aço zincado - E = 0,43 mm</t>
  </si>
  <si>
    <t>Geotêxtil não-tecido agulhado em poliéster - resistência à tração longitudinal de 31 kN/m</t>
  </si>
  <si>
    <t>Terra vegetal produzida</t>
  </si>
  <si>
    <t>Tinta látex à base de resina acrílica</t>
  </si>
  <si>
    <t>Tinta plástica à base de resina metacrílica aplicada a frio por dispersão ou extrusão</t>
  </si>
  <si>
    <t>Massa termoplástica aplicada por extrusão</t>
  </si>
  <si>
    <t>Suporte polimérico ecológico maciço colapsível para placa de sinalização - D = 6,4 cm</t>
  </si>
  <si>
    <t>Trilho TR25 em aço-carbono usado</t>
  </si>
  <si>
    <t>Trilho TR37 em aço-carbono usado</t>
  </si>
  <si>
    <t>Trilho TR45 em aço-carbono usado</t>
  </si>
  <si>
    <t>Trilho TR57 em aço-carbono usado</t>
  </si>
  <si>
    <t>Trilho TR68 em aço-carbono usado</t>
  </si>
  <si>
    <t>Tubo em aço galvanizado com rosca BSP classe leve - D = 50 mm (2")</t>
  </si>
  <si>
    <t>Tubo em aço galvanizado com rosca BSP classe leve - D = 20 mm (3/4")</t>
  </si>
  <si>
    <t>Tubo em aço galvanizado com rosca BSP classe leve - D = 80 mm (3")</t>
  </si>
  <si>
    <t>Tubo em aço galvanizado com rosca BSP classe leve - D = 100 mm (4")</t>
  </si>
  <si>
    <t>Suporte polimérico ecológico maciço colapsível para placa de sinalização - seção de 8 x 8 cm</t>
  </si>
  <si>
    <t>Suporte polimérico ecológico maciço colapsível para placa de sinalização - seção de 7 x 15 cm</t>
  </si>
  <si>
    <t>Mourão de madeira - H = 2,10 m e D = 0,10 m</t>
  </si>
  <si>
    <t>Mourão de madeira - H = 2,20 m e D = 0,15 m</t>
  </si>
  <si>
    <t>Nonel iniciador - C = 300,0 m</t>
  </si>
  <si>
    <t>Coroa de botões esféricos - D = 130 mm (5 1/8")</t>
  </si>
  <si>
    <t>Coroa de botões esféricos - D = 194 mm (7 5/8")</t>
  </si>
  <si>
    <t>Coroa de botões esféricos - D = 251 mm (9 7/8")</t>
  </si>
  <si>
    <t>Coroa de botões esféricos - D = 305 mm (12")</t>
  </si>
  <si>
    <t>Coroa de botões esféricos - D = 355 mm (14")</t>
  </si>
  <si>
    <t>Dente de corte para trado ou caçamba de perfuração</t>
  </si>
  <si>
    <t>Coroa de botões esféricos linha ST68 - D = 102 mm (4")</t>
  </si>
  <si>
    <t>Coroa de botões esféricos para tirante autoinjetável - D = 87 mm (3 7/16")</t>
  </si>
  <si>
    <t>Tricone para tirante autoinjetável - D = 120 mm</t>
  </si>
  <si>
    <t>Coroa piloto de botões esféricos para sistema autoperfurante - D = 76,2 mm (3")</t>
  </si>
  <si>
    <t>Tubo de PVC ponta e bolsa para esgoto - D = 50 mm (2")</t>
  </si>
  <si>
    <t>Tubo de PVC ponta e bolsa para esgoto - D = 75 mm (3")</t>
  </si>
  <si>
    <t>Tubo PEAD corrugado perfurado para drenagem - D = 170 mm</t>
  </si>
  <si>
    <t>Tubo PEAD corrugado perfurado para drenagem - D = 230 mm</t>
  </si>
  <si>
    <t>Suporte em madeira de eucalipto tratado - seção de 8 x 8 cm</t>
  </si>
  <si>
    <t>Tubo de PVC rosqueável para água fria - D = 40 mm (1 1/2")</t>
  </si>
  <si>
    <t>Tubo de PVC rosqueável para água fria - D = 100 mm (4")</t>
  </si>
  <si>
    <t>Tubo de PVC rosqueável para água fria - D = 150 mm (6")</t>
  </si>
  <si>
    <t>Duto flexível de ventilação em PVC - D = 1,20 m</t>
  </si>
  <si>
    <t>Broca integral série H19 - D = 24 mm e C = 0,4 m</t>
  </si>
  <si>
    <t>Geotêxtil não-tecido agulhado em poliéster - resistência à tração longitudinal de 10 kN/m</t>
  </si>
  <si>
    <t>Haste de perfuração simples para jet grouting - D = 88,9 mm (3 1/2") e C = 3,00 m</t>
  </si>
  <si>
    <t>Luva em aço galvanizado com rosca BSP classe leve - D = 50 mm (2")</t>
  </si>
  <si>
    <t>Manta drenante em malha de polietileno e geotêxtil de polipropileno em uma das faces</t>
  </si>
  <si>
    <t>Punho linha ST68 para perfuração - D = 80 mm (3 5/32")</t>
  </si>
  <si>
    <t>Adesivo à base de resina poliéster bicomponente para ancoragem</t>
  </si>
  <si>
    <t>Tubo em aço-carbono para ar comprimido - D = 150 mm (6")</t>
  </si>
  <si>
    <t>Haste linha T45 para perfuratriz sobre esteiras - D = 45,0 mm (1 3/4") e C = 3,60 m</t>
  </si>
  <si>
    <t>Punho linha T45 para perfuratriz sobre esteiras - D = 45 mm (1 3/4")</t>
  </si>
  <si>
    <t>Luva em aço linha T45 para perfuratriz sobre esteiras - D = 45,0 mm (1 3/4")</t>
  </si>
  <si>
    <t>Coroa de botões esféricos linha T45 - D = 89 mm (3 1/2")</t>
  </si>
  <si>
    <t>Tubo em aço-carbono para sistema autoperfurante - D = 76,2 mm</t>
  </si>
  <si>
    <t>Tubo em aço-carbono iniciador para sistema autoperfurante com anel da coroa piloto - D = 76,2 mm (3") e C = 3 m</t>
  </si>
  <si>
    <t>Haste linha ST68 para perfuração - D = 87,0 mm (3 7/16") e C = 1,83 m</t>
  </si>
  <si>
    <t>Hidromonitor com bico de injeção para jet grouting - D = 88,9 mm (3 1/2")</t>
  </si>
  <si>
    <t>Válvula manchete - D = 73 mm</t>
  </si>
  <si>
    <t>Borracha para obturador mecânico</t>
  </si>
  <si>
    <t>Disco de corte diamantado segmentado para concreto - D = 110 mm</t>
  </si>
  <si>
    <t>Conjunto de lâminas de corte para trituradora de galhos e troncos</t>
  </si>
  <si>
    <t>Pó calcário dolomítico</t>
  </si>
  <si>
    <t>Material formador de camada protetora para hidrossemeadura</t>
  </si>
  <si>
    <t>Tubo em aço-carbono schedule 40 - D = 65 mm (2 1/2")</t>
  </si>
  <si>
    <t>Ancoragem regulável para estais de 19 cordoalhas - D = 15,7 mm</t>
  </si>
  <si>
    <t>Ancoragem regulável para estais de 31 cordoalhas - D = 15,7 mm</t>
  </si>
  <si>
    <t>Ancoragem regulável para estais de 37 cordoalhas - D = 15,7 mm</t>
  </si>
  <si>
    <t>Ancoragem regulável para estais de 55 cordoalhas - D = 15,7 mm</t>
  </si>
  <si>
    <t>Ancoragem regulável para estais de 61 cordoalhas - D = 15,7 mm</t>
  </si>
  <si>
    <t>Ancoragem regulável para estais de 73 cordoalhas - D = 15,7 mm</t>
  </si>
  <si>
    <t>Ancoragem regulável para estais de 91 cordoalhas - D = 15,7 mm</t>
  </si>
  <si>
    <t>Ancoragem fixa para estais de 19 cordoalhas - D = 15,7 mm</t>
  </si>
  <si>
    <t>Ancoragem fixa para estais de 31 cordoalhas - D = 15,7 mm</t>
  </si>
  <si>
    <t>Ancoragem fixa para estais de 37 cordoalhas - D = 15,7 mm</t>
  </si>
  <si>
    <t>Ancoragem fixa para estais de 55 cordoalhas - D = 15,7 mm</t>
  </si>
  <si>
    <t>Ancoragem fixa para estais de 61 cordoalhas - D = 15,7 mm</t>
  </si>
  <si>
    <t>Ancoragem fixa para estais de 73 cordoalhas - D = 15,7 mm</t>
  </si>
  <si>
    <t>Ancoragem fixa para estais de 91 cordoalhas - D = 15,7 mm</t>
  </si>
  <si>
    <t>Estaca de tutoramento - D = 5 cm e H = 2 m</t>
  </si>
  <si>
    <t>Ancoragem ativa para 31 cordoalhas - D = 15,2 mm</t>
  </si>
  <si>
    <t>Gás liquefeito de petróleo (GLP)</t>
  </si>
  <si>
    <t>Gás oxigênio</t>
  </si>
  <si>
    <t>Gás acetileno</t>
  </si>
  <si>
    <t>Fita de espuma EPDM para vedação com adesivo em uma face - E = 4 mm e L = 40 mm</t>
  </si>
  <si>
    <t>Manta asfáltica não-tecido em poliéster - antirraíz - E = 3 mm</t>
  </si>
  <si>
    <t>Longarina de madeira de primeira - L = 16 cm e E = 6 cm</t>
  </si>
  <si>
    <t>Estronca de madeira - D = 20 cm</t>
  </si>
  <si>
    <t>Tela metálica galvanizada dobrada em L - C = 2,0 m, L = 0,5 m e H = 0,5 m</t>
  </si>
  <si>
    <t>Cartucho de cimento - D = 25 mm e C = 320 mm</t>
  </si>
  <si>
    <t>Cartucho de resina poliéster - D = 38 mm e C = 500 mm</t>
  </si>
  <si>
    <t>Ancoragem ativa para 8 cordoalhas - D = 15,2 mm</t>
  </si>
  <si>
    <t>Ancoragem passiva aderente para 10 cordoalhas - D = 15,2 mm</t>
  </si>
  <si>
    <t>Tinta em pó à base de resina epóxi</t>
  </si>
  <si>
    <t>Cunha metálica para cordoalha - D = 12,7 mm</t>
  </si>
  <si>
    <t>Martelo de fundo DTH - DN = 102 mm (4")</t>
  </si>
  <si>
    <t>Haste de perfuração com rosca API 2 3/8" - D = 73 mm (2 7/8")</t>
  </si>
  <si>
    <t>Válvula manchete - D = 32 mm</t>
  </si>
  <si>
    <t>Válvula manchete - D = 40 mm</t>
  </si>
  <si>
    <t>Tubo PEAD PE 80 PN 6 - D = 40 mm</t>
  </si>
  <si>
    <t>Tubo PEAD PE 80 PN 16 - D = 20 mm</t>
  </si>
  <si>
    <t>Tubo PEAD PE 80 PN 8 - D = 32 mm</t>
  </si>
  <si>
    <t>Tubo PEAD PE 80 PN 8 - D = 40 mm</t>
  </si>
  <si>
    <t>Tubo PEAD PE 80 PN 8 - D = 50 mm</t>
  </si>
  <si>
    <t>Tubo PEAD PE 80 PN 8 - D = 63 mm</t>
  </si>
  <si>
    <t>Tubo PEAD PE 80 PN 8 - D = 75 mm</t>
  </si>
  <si>
    <t>Tubo PEAD PE 80 PN 8 - D = 110 mm</t>
  </si>
  <si>
    <t>Tubo de PVC espaguete - D = 14 mm</t>
  </si>
  <si>
    <t>Espaçador plástico tipo disco separador para tirante com 6 cordoalhas - D = 12,7 mm</t>
  </si>
  <si>
    <t>Espaçador plástico tipo disco separador para tirante com 8 cordoalhas - D = 12,7 mm</t>
  </si>
  <si>
    <t>Espaçador plástico tipo disco separador para tirante com 10 cordoalhas - D = 12,7 mm</t>
  </si>
  <si>
    <t>Espaçador plástico tipo disco separador para tirante com 12 cordoalhas - D = 12,7 mm</t>
  </si>
  <si>
    <t>Espaçador plástico tipo centralizador carambola para tirante de barra de aço - D = 32,0 mm</t>
  </si>
  <si>
    <t>Espaçador plástico tipo centralizador carambola para tirante de barra de aço - D = 30,0 mm</t>
  </si>
  <si>
    <t>Espaçador plástico tipo centralizador carambola para tirante de barra de aço - D = 40,0 mm</t>
  </si>
  <si>
    <t>Óleo tipo A1</t>
  </si>
  <si>
    <t>Espaçador plástico tipo centralizador carambola para tirante de barra de aço - D = 47,0 mm</t>
  </si>
  <si>
    <t>Cimento asfáltico de petróleo - CAP 50/70</t>
  </si>
  <si>
    <t>Cimento asfáltico de petróleo - CAP 150/200</t>
  </si>
  <si>
    <t>Cimento asfáltico de petróleo - CAP 85/100</t>
  </si>
  <si>
    <t>Emulsão asfáltica - RR-1C</t>
  </si>
  <si>
    <t>Emulsão asfáltica - RM-1C</t>
  </si>
  <si>
    <t>Espaçador plástico tipo centralizador carambola para tirante de barra de aço - D = 50,0 mm</t>
  </si>
  <si>
    <t>Emulsão asfáltica - RL-1C</t>
  </si>
  <si>
    <t>Emulsão asfáltica com polímero - RC-1C-E</t>
  </si>
  <si>
    <t>Cimento asfáltico de petróleo com polímero - CAP 150/200-E</t>
  </si>
  <si>
    <t>Aditivo asfáltico de reciclagem para misturas a quente</t>
  </si>
  <si>
    <t>Cimento Portland CP II - 32 - a granel</t>
  </si>
  <si>
    <t>Cimento asfáltico de petróleo com polímero - CAP 55/75-E</t>
  </si>
  <si>
    <t>Emulsão asfáltica com polímero - RR-2C-E</t>
  </si>
  <si>
    <t>Emulsão asfáltica com polímero - RM-1C-E</t>
  </si>
  <si>
    <t>Espaçador plástico tipo centralizador carambola para tirante de barra de aço - D = 53,0 mm</t>
  </si>
  <si>
    <t>Espaçador plástico tipo centralizador carambola para tirante de barra de aço - D = 57,0 mm</t>
  </si>
  <si>
    <t>Espaçador plástico tipo centralizador carambola para tirante de barra de aço - D = 63,0 mm</t>
  </si>
  <si>
    <t>Espaçador plástico tipo centralizador carambola para tirante de barra de aço - D = 69,0 mm</t>
  </si>
  <si>
    <t>Cantoneira em ferro de abas iguais - L = 63,5 mm e E = 9,53 mm</t>
  </si>
  <si>
    <t>Defensa metálica maleável simples</t>
  </si>
  <si>
    <t>Defensa metálica maleável dupla</t>
  </si>
  <si>
    <t>Defensa metálica semimaleável simples</t>
  </si>
  <si>
    <t>Defensa metálica semimaleável dupla</t>
  </si>
  <si>
    <t>Dente de corte para fresadora de 155 kW</t>
  </si>
  <si>
    <t>Módulo de transição de defensa metálica tipo dupla onda com lâmina adicional para barreira rígida</t>
  </si>
  <si>
    <t>Terminal aéreo de defensa metálica (tipo A)</t>
  </si>
  <si>
    <t>Terminal de ancoragem de defensa metálica em barreira rígida (tipo D)</t>
  </si>
  <si>
    <t>Luva em aço para emenda de tirantes - D = 38 mm e C = 115 mm</t>
  </si>
  <si>
    <t>Luva em aço para emenda de tirantes - D = 48 mm e C = 120 mm</t>
  </si>
  <si>
    <t>Luva em aço para emenda de tirantes - D = 60 mm e C = 160 mm</t>
  </si>
  <si>
    <t>Luva em aço para emenda de tirantes - D = 50 mm e C = 130 mm</t>
  </si>
  <si>
    <t>Luva em aço para emenda de tirantes - D = 63 mm e C = 180 mm</t>
  </si>
  <si>
    <t>Luva em aço para emenda de tirantes - D = 73 mm e C = 180 mm</t>
  </si>
  <si>
    <t>Luva em aço para emenda de tirantes - D = 73 mm e C = 200 mm</t>
  </si>
  <si>
    <t>Luva em aço para emenda de tirantes - D = 82 mm e C = 200 mm</t>
  </si>
  <si>
    <t>Luva em aço para emenda de tirantes - D = 89 mm e C = 210 mm</t>
  </si>
  <si>
    <t>Luva em aço para emenda de tirantes - D = 97 mm e C = 210 mm</t>
  </si>
  <si>
    <t>Placa de ancoragem para tirante de barra de aço - E = 16,0 mm e seção de 160 x 160 mm</t>
  </si>
  <si>
    <t>Placa de ancoragem para tirante de barra de aço - E = 16,0 mm e seção de 200 x 200 mm</t>
  </si>
  <si>
    <t>Placa de ancoragem para tirante de barra de aço - E = 22,0 mm e seção de 200 x 200 mm</t>
  </si>
  <si>
    <t>Amortecedor retrátil tipo TAU II paralelo PCB ou similar para velocidade de projeto de 100 km/h</t>
  </si>
  <si>
    <t>Amortecedor retrátil tipo TAU II combinado PCB ou similar para velocidade de projeto de 100 km/h e âncora traseira de 900 mm</t>
  </si>
  <si>
    <t>Amortecedor retrátil tipo TAU II combinado PCB ou similar para velocidade de projeto de 100 km/h e âncora traseira de 1.060 mm</t>
  </si>
  <si>
    <t>Amortecedor retrátil tipo TAU II combinado PCB ou similar para velocidade de projeto de 100 km/h e âncora traseira de 1.220 mm</t>
  </si>
  <si>
    <t>Amortecedor retrátil tipo TAU II combinado PCB ou similar para velocidade de projeto de 100 km/h e âncora traseira de 1.370 mm</t>
  </si>
  <si>
    <t>Amortecedor retrátil tipo TAU II combinado PCB ou similar para velocidade de projeto de 100 km/h e âncora traseira de 1.520 mm</t>
  </si>
  <si>
    <t>Amortecedor retrátil tipo TAU II afunilado PCB ou similar para velocidade de projeto de 100 km/h e âncora traseira de 1.830 mm</t>
  </si>
  <si>
    <t>Placa de ancoragem para tirante de barra de aço - E = 32,0 mm e seção de 250 x 250 mm</t>
  </si>
  <si>
    <t>Placa de ancoragem para tirante de barra de aço - E = 38,0 mm e seção de 250 x 250 mm</t>
  </si>
  <si>
    <t>Placa de ancoragem para tirante de barra de aço - E = 51,0 mm e seção de 300 x 300 mm</t>
  </si>
  <si>
    <t>Placa de ancoragem para tirante de barra de aço - E = 64,0 mm e seção de 350 x 350 mm</t>
  </si>
  <si>
    <t>Placa de ancoragem para tirante com 6 cordoalhas de D = 12,7 mm</t>
  </si>
  <si>
    <t>Placa de ancoragem para tirante com 8 cordoalhas de D = 12,7 mm</t>
  </si>
  <si>
    <t>Placa de ancoragem para tirante com 10 cordoalhas de D = 12,7 mm</t>
  </si>
  <si>
    <t>Placa de ancoragem para tirante com 12 cordoalhas de D = 12,7 mm</t>
  </si>
  <si>
    <t>Mourão de madeira - H = 2,20 m e D = 0,10 m</t>
  </si>
  <si>
    <t>Amortecedor retrátil tipo TAU II afunilado PCB ou similar para velocidade de projeto de 100 km/h e âncora traseira de 1.980 mm</t>
  </si>
  <si>
    <t>Gastalho - L = 10 cm e E = 2 cm</t>
  </si>
  <si>
    <t>Amortecedor retrátil tipo TAU II afunilado PCB ou similar para velocidade de projeto de 100 km/h e âncora traseira de 2.130 mm</t>
  </si>
  <si>
    <t>Cordel detonante NP 10</t>
  </si>
  <si>
    <t>Retardo de cordel</t>
  </si>
  <si>
    <t>Estopim</t>
  </si>
  <si>
    <t>Tinta à base de resina acrílica estirenada para demarcação viária</t>
  </si>
  <si>
    <t>Coroa de botões cônicos - TCI tricone - D = 75 mm (2 15/16")</t>
  </si>
  <si>
    <t>Solvente para tinta à base de resina acrílica</t>
  </si>
  <si>
    <t>Tinta à base de resina acrílica emulsionada em água para demarcação viária</t>
  </si>
  <si>
    <t>Microesferas refletivas de vidro tipo I-B</t>
  </si>
  <si>
    <t>Microesferas refletivas de vidro tipo II-A</t>
  </si>
  <si>
    <t>Massa termoplástica para aspersão</t>
  </si>
  <si>
    <t>Adesivo à base de resina poliéster</t>
  </si>
  <si>
    <t>Emulsão explosiva encartuchada</t>
  </si>
  <si>
    <t>Tinta à base de resina acrílica emulsionada em água para pré-marcação viária</t>
  </si>
  <si>
    <t>Microesferas refletivas de vidro tipo II-C</t>
  </si>
  <si>
    <t>Coroa de botões cônicos - TCI tricone - D = 121 mm (4 3/4")</t>
  </si>
  <si>
    <t>Tirante autoinjetável de aço - tensão de escoamento = 440 MPa, tensão de ruptura = 580 MPa, seção de 684 mm² e D = 40 mm</t>
  </si>
  <si>
    <t>Tirante autoinjetável de aço - tensão de escoamento = 470 MPa, tensão de ruptura = 600 MPa, seção de 822 mm² e D = 40 mm</t>
  </si>
  <si>
    <t>Tirante autoinjetável de aço - tensão de escoamento = 700 MPa, tensão de ruptura = 830 MPa, seção de 936 mm² e D = 40 mm</t>
  </si>
  <si>
    <t>Geotêxtil não-tecido agulhado em poliéster - resistência à tração longitudinal de 9 kN/m</t>
  </si>
  <si>
    <t>Geotêxtil não-tecido agulhado em poliéster - resistência à tração longitudinal de 14 kN/m</t>
  </si>
  <si>
    <t>Tirante autoinjetável de aço - tensão de escoamento = 630 MPa, tensão de ruptura = 740 MPa, seção de 1.330 mm² e D = 50 mm</t>
  </si>
  <si>
    <t>Tirante autoinjetável de aço - tensão de escoamento = 630 MPa, tensão de ruptura = 740 MPa, seção de 1.569 mm² e D = 50 mm</t>
  </si>
  <si>
    <t>Tirante de barra de aço - tensão de escoamento = 600 MPa, tensão de ruptura = 720 MPa e D = 30 mm</t>
  </si>
  <si>
    <t>Tirante de barra de aço - tensão de escoamento = 600 MPa, tensão de ruptura = 720 MPa e D = 40 mm</t>
  </si>
  <si>
    <t>Tirante de barra de aço - tensão de escoamento = 680 MPa, tensão de ruptura = 870 MPa e D = 44 mm</t>
  </si>
  <si>
    <t>Tirante de barra de aço - tensão de escoamento = 600 MPa, tensão de ruptura = 720 MPa e D = 50 mm</t>
  </si>
  <si>
    <t>Tirante de barra de aço - tensão de escoamento = 600 MPa, tensão de ruptura = 720 MPa e D = 53 mm</t>
  </si>
  <si>
    <t>Tirante de barra de aço - tensão de escoamento = 600 MPa, tensão de ruptura = 720 MPa e D = 57 mm</t>
  </si>
  <si>
    <t>Amortecedor retrátil tipo TAU II afunilado PCB ou similar para velocidade de projeto de 100 km/h e âncora traseira de 2.290 mm</t>
  </si>
  <si>
    <t>Amortecedor retrátil tipo TAU II afunilado PCB ou similar para velocidade de projeto de 100 km/h e âncora traseira de 2.440 mm</t>
  </si>
  <si>
    <t>Coroa de botões esféricos linha T38 - D = 64 mm (2 1/2")</t>
  </si>
  <si>
    <t>Tirante de barra de aço - tensão de escoamento = 600 MPa, tensão de ruptura = 720 MPa e D = 63 mm</t>
  </si>
  <si>
    <t>Termoplástico pré-formado - E = 2,00 mm</t>
  </si>
  <si>
    <t>Haste linha T38 para perfuratriz sobre esteiras - D = 38,0 mm (1 1/2") e C = 3,05 m</t>
  </si>
  <si>
    <t>Luva em aço linha T38 para perfuratriz sobre esteiras - D = 38,0 mm (1 1/2")</t>
  </si>
  <si>
    <t>Punho linha T38 para perfuratriz sobre esteiras - D = 38 mm (1 1/2")</t>
  </si>
  <si>
    <t>Tirante de barra de aço - tensão de escoamento = 600 MPa, tensão de ruptura = 720 MPa e D = 69 mm</t>
  </si>
  <si>
    <t>Haste linha R/T38 - R32 para jumbo hidráulico - D = 38 mm (1 1/2") e C = 4,50 m</t>
  </si>
  <si>
    <t>Coroa de botões esféricos linha R32 - D = 51 mm (2")</t>
  </si>
  <si>
    <t>Luva de acoplamento linha T38 para jumbo hidráulico - D = 38,0 mm (1 1/2")</t>
  </si>
  <si>
    <t>Punho linha T38 para jumbo hidráulico - D = 38 mm (1 1/2")</t>
  </si>
  <si>
    <t>Cartucho de absorção de energia para amortecedor retrátil - tipo A</t>
  </si>
  <si>
    <t>Cartucho de absorção de energia para amortecedor retrátil - tipo B</t>
  </si>
  <si>
    <t>Fio de poliamida Nº 40 - E = 0,40 mm</t>
  </si>
  <si>
    <t>Placa de ancoragem para tirante de barra de aço - E = 25,4 mm e seção de 225 x 225 mm</t>
  </si>
  <si>
    <t>Placa de ancoragem para tirante de barra de aço - E = 20,0 mm e seção de 200 x 200 mm</t>
  </si>
  <si>
    <t>Emulsão asfáltica para imprimação</t>
  </si>
  <si>
    <t>Material fresado</t>
  </si>
  <si>
    <t>Emulsão asfáltica - RR-2C</t>
  </si>
  <si>
    <t>Placa de ancoragem para tirante de barra de aço - E = 16,0 mm e seção de 140 x 140 mm</t>
  </si>
  <si>
    <t>Adesivo à base de PVA</t>
  </si>
  <si>
    <t>Mandíbula móvel para britador - abertura de alimentação com L = 930 mm</t>
  </si>
  <si>
    <t>Mandíbula fixa para britador - abertura de alimentação com L = 930 mm</t>
  </si>
  <si>
    <t>Manta do britador cônico HP200 ou similar</t>
  </si>
  <si>
    <t>Revestimento do bojo interno do britador cônico HP200 ou similar</t>
  </si>
  <si>
    <t>Cunha lateral superior para britador</t>
  </si>
  <si>
    <t>Cunha lateral inferior para britador</t>
  </si>
  <si>
    <t>Meio tubo de concreto simples - D = 0,40 m</t>
  </si>
  <si>
    <t>Calha metálica semicircular corrugada e galvanizada, incluindo fixações - D = 400 mm</t>
  </si>
  <si>
    <t>Mourão de madeira - H = 2,80 m e D = 0,15 m</t>
  </si>
  <si>
    <t>Tinta esmalte sintético acetinado</t>
  </si>
  <si>
    <t>Eletrodo revestido E70XX</t>
  </si>
  <si>
    <t>Nonel de coluna (túnel) - C = 4,8 m</t>
  </si>
  <si>
    <t>Tubo de PVC soldável para água fria - D = 50 mm (2")</t>
  </si>
  <si>
    <t>Nonel de coluna - C = 12,0 m</t>
  </si>
  <si>
    <t>Coroa de diamante linha AWG</t>
  </si>
  <si>
    <t>Nonel de iniciação para fogacho - C = 6,0 m</t>
  </si>
  <si>
    <t>Nonel de coluna - C = 4,8 m</t>
  </si>
  <si>
    <t>Nonel de ligação - C = 6,0 m</t>
  </si>
  <si>
    <t>Nonel de coluna - C = 6,0 m</t>
  </si>
  <si>
    <t>Série de brocas integrais S12</t>
  </si>
  <si>
    <t>Nonel iniciador - C = 150,0 m</t>
  </si>
  <si>
    <t>Dente de corte para recicladora</t>
  </si>
  <si>
    <t>Porta-dente de corte para fresadora e recicladora a frio</t>
  </si>
  <si>
    <t>Selante elástico à base de poliuretano e asfalto</t>
  </si>
  <si>
    <t>Aditivo de cura para concreto</t>
  </si>
  <si>
    <t>Coroa de diamante linha HWG</t>
  </si>
  <si>
    <t>Coroa de diamante linha NWG</t>
  </si>
  <si>
    <t>Argamassa asfáltica</t>
  </si>
  <si>
    <t>Tubo PEAD corrugado perfurado para drenagem - D = 100 mm</t>
  </si>
  <si>
    <t>Coroa de widia linha AWG</t>
  </si>
  <si>
    <t>Tubo de concreto armado PA1 - D = 0,40 m</t>
  </si>
  <si>
    <t>Tubo de concreto armado PA2 - D = 0,40 m</t>
  </si>
  <si>
    <t>Tubo de concreto armado PA3 - D = 0,40 m</t>
  </si>
  <si>
    <t>Tubo de concreto armado PA4 - D = 0,40 m</t>
  </si>
  <si>
    <t>Tubo de concreto armado PA1 - D = 0,60 m</t>
  </si>
  <si>
    <t>Tubo de concreto armado PA2 - D = 0,60 m</t>
  </si>
  <si>
    <t>Tubo de concreto armado PA3 - D = 0,60 m</t>
  </si>
  <si>
    <t>Tubo de concreto armado PA4 - D = 0,60 m</t>
  </si>
  <si>
    <t>Tubo de concreto armado PA1 - D = 0,80 m</t>
  </si>
  <si>
    <t>Tubo de concreto armado PA2 - D = 0,80 m</t>
  </si>
  <si>
    <t>Tubo de concreto armado PA3 - D = 0,80 m</t>
  </si>
  <si>
    <t>Tubo de concreto armado PA4 - D = 0,80 m</t>
  </si>
  <si>
    <t>Tubo de concreto armado PA1 - D = 1,00 m</t>
  </si>
  <si>
    <t>Tubo de concreto armado PA2 - D = 1,00 m</t>
  </si>
  <si>
    <t>Tubo de concreto armado PA3 - D = 1,00 m</t>
  </si>
  <si>
    <t>Tubo de concreto armado PA4 - D = 1,00 m</t>
  </si>
  <si>
    <t>Tubo de concreto armado PA1 - D = 1,20 m</t>
  </si>
  <si>
    <t>Tubo de concreto armado PA2 - D = 1,20 m</t>
  </si>
  <si>
    <t>Tubo de concreto armado PA3 - D = 1,20 m</t>
  </si>
  <si>
    <t>Tubo de concreto armado PA4 - D = 1,20 m</t>
  </si>
  <si>
    <t>Tubo de concreto armado PA1 - D = 1,50 m</t>
  </si>
  <si>
    <t>Tubo de concreto armado PA2 - D = 1,50 m</t>
  </si>
  <si>
    <t>Tubo de concreto armado PA3 - D = 1,50 m</t>
  </si>
  <si>
    <t>Tubo de concreto armado PA4 - D = 1,50 m</t>
  </si>
  <si>
    <t>Tubo de concreto armado PA1 - D = 0,50 m</t>
  </si>
  <si>
    <t>Tubo de concreto armado PA2 - D = 0,50 m</t>
  </si>
  <si>
    <t>Tubo de concreto armado PA3 - D = 0,50 m</t>
  </si>
  <si>
    <t>Tubo de concreto armado PA4 - D = 0,50 m</t>
  </si>
  <si>
    <t>Coroa de widia linha HWG</t>
  </si>
  <si>
    <t>Coroa de widia linha NWG</t>
  </si>
  <si>
    <t>Haste de paredes paralelas com niple linha NW</t>
  </si>
  <si>
    <t>Trilho UIC60 em aço-carbono - C = 12 m</t>
  </si>
  <si>
    <t>Trilho TR45 em aço-carbono - C = 12 m</t>
  </si>
  <si>
    <t>Trilho TR57 em aço-carbono - C = 12 m</t>
  </si>
  <si>
    <t>Trilho TR68 em aço-carbono - C = 12 m</t>
  </si>
  <si>
    <t>Tirefão - D = 24 mm e C = 188 mm</t>
  </si>
  <si>
    <t>Tirefão - D = 22 mm e C = 155 mm</t>
  </si>
  <si>
    <t>Retensor para via férrea de TR45</t>
  </si>
  <si>
    <t>Retensor para via férrea de TR57</t>
  </si>
  <si>
    <t>Retensor para via férrea de TR68</t>
  </si>
  <si>
    <t>Placa de apoio em aço laminado para UIC60 com fixação rígida</t>
  </si>
  <si>
    <t>Grampo elástico Pandrol para fixação elástica</t>
  </si>
  <si>
    <t>Placa de apoio em aço laminado para TR45 com fixação elástica</t>
  </si>
  <si>
    <t>Placa de apoio em aço laminado para TR57 com fixação elástica</t>
  </si>
  <si>
    <t>Placa de apoio em aço laminado para TR68 com fixação elástica</t>
  </si>
  <si>
    <t>Placa de apoio em aço laminado para TR45 com fixação rígida</t>
  </si>
  <si>
    <t>Placa de apoio em aço laminado para TR57 com fixação rígida</t>
  </si>
  <si>
    <t>Placa de apoio em aço laminado para TR68 com fixação rígida</t>
  </si>
  <si>
    <t>Retensor para via férrea de UIC60</t>
  </si>
  <si>
    <t>Placa de apoio em aço laminado para UIC60 com fixação elástica</t>
  </si>
  <si>
    <t>Tala de junção TJ 45 não isolada com 6 furos</t>
  </si>
  <si>
    <t>Tala de junção TJ 57 não isolada com 6 furos</t>
  </si>
  <si>
    <t>Tala de junção TJ 68 não isolada com 6 furos</t>
  </si>
  <si>
    <t>Parafuso de cabeça abaulada em aço inox com porca e arruela de pressão para tala de junção - D = 25,4 mm</t>
  </si>
  <si>
    <t>Tala de junção TJ 60 não isolada com 6 furos</t>
  </si>
  <si>
    <t>AMV tipo TR45, abertura 1:8, bitola métrica</t>
  </si>
  <si>
    <t>AMV tipo TR45, abertura 1:10, bitola métrica</t>
  </si>
  <si>
    <t>AMV tipo TR45, abertura 1:12, bitola métrica</t>
  </si>
  <si>
    <t>AMV tipo TR45, abertura 1:14, bitola métrica</t>
  </si>
  <si>
    <t>AMV tipo TR57, abertura 1:8, bitola métrica</t>
  </si>
  <si>
    <t>AMV tipo TR57, abertura 1:10, bitola métrica</t>
  </si>
  <si>
    <t>AMV tipo TR57, abertura 1:12, bitola métrica</t>
  </si>
  <si>
    <t>AMV tipo TR57, abertura 1:14, bitola métrica</t>
  </si>
  <si>
    <t>AMV tipo TR57, abertura 1:20, bitola métrica</t>
  </si>
  <si>
    <t>AMV tipo TR68, abertura 1:10, bitola métrica</t>
  </si>
  <si>
    <t>AMV tipo TR68, abertura 1:12, bitola métrica</t>
  </si>
  <si>
    <t>AMV tipo TR68, abertura 1:14, bitola métrica</t>
  </si>
  <si>
    <t>AMV tipo UIC60, abertura 1:10, bitola métrica</t>
  </si>
  <si>
    <t>AMV tipo TR68, abertura 1:20, bitola métrica</t>
  </si>
  <si>
    <t>AMV tipo TR45, abertura 1:8, bitola larga</t>
  </si>
  <si>
    <t>AMV tipo TR45, abertura 1:10, bitola larga</t>
  </si>
  <si>
    <t>AMV tipo TR45, abertura 1:12, bitola larga</t>
  </si>
  <si>
    <t>AMV tipo TR45, abertura 1:14, bitola larga</t>
  </si>
  <si>
    <t>AMV tipo TR57, abertura 1:8, bitola larga</t>
  </si>
  <si>
    <t>AMV tipo TR57, abertura 1:10, bitola larga</t>
  </si>
  <si>
    <t>AMV tipo TR57, abertura 1:12, bitola larga</t>
  </si>
  <si>
    <t>AMV tipo TR57, abertura 1:14, bitola larga</t>
  </si>
  <si>
    <t>AMV tipo TR57, abertura 1:20, bitola larga</t>
  </si>
  <si>
    <t>AMV tipo TR68, abertura 1:10, bitola larga</t>
  </si>
  <si>
    <t>AMV tipo TR68, abertura 1:12, bitola larga</t>
  </si>
  <si>
    <t>AMV tipo TR68, abertura 1:14, bitola larga</t>
  </si>
  <si>
    <t>AMV tipo UIC60, abertura 1:10, bitola larga</t>
  </si>
  <si>
    <t>AMV tipo TR68, abertura 1:20, bitola larga</t>
  </si>
  <si>
    <t>AMV tipo TR45, abertura 1:8, bitola mista</t>
  </si>
  <si>
    <t>AMV tipo TR45, abertura 1:10, bitola mista</t>
  </si>
  <si>
    <t>AMV tipo TR45, abertura 1:12, bitola mista</t>
  </si>
  <si>
    <t>AMV tipo TR45, abertura 1:14, bitola mista</t>
  </si>
  <si>
    <t>AMV tipo TR57, abertura 1:8, bitola mista</t>
  </si>
  <si>
    <t>AMV tipo TR57, abertura 1:10, bitola mista</t>
  </si>
  <si>
    <t>AMV tipo TR57, abertura 1:12, bitola mista</t>
  </si>
  <si>
    <t>AMV tipo TR57, abertura 1:14, bitola mista</t>
  </si>
  <si>
    <t>AMV tipo TR57, abertura 1:20, bitola mista</t>
  </si>
  <si>
    <t>AMV tipo TR68, abertura 1:10, bitola mista</t>
  </si>
  <si>
    <t>AMV tipo TR68, abertura 1:12, bitola mista</t>
  </si>
  <si>
    <t>AMV tipo TR68, abertura 1:14, bitola mista</t>
  </si>
  <si>
    <t>Revestimento com conector linha AW</t>
  </si>
  <si>
    <t>AMV tipo TR68, abertura 1:20, bitola mista</t>
  </si>
  <si>
    <t>Dormente de madeira bitola larga - C = 280 cm, L = 24 cm e H = 17 cm</t>
  </si>
  <si>
    <t>Dormente de madeira bitola métrica - C = 200 cm, L = 22 cm e H = 16 cm</t>
  </si>
  <si>
    <t>Revestimento com conector linha HW</t>
  </si>
  <si>
    <t>Revestimento com conector linha NW</t>
  </si>
  <si>
    <t>AMV tipo UIC60, abertura 1:12, bitola métrica</t>
  </si>
  <si>
    <t>AMV tipo UIC60, abertura 1:14, bitola métrica</t>
  </si>
  <si>
    <t>AMV tipo UIC60, abertura 1:20, bitola métrica</t>
  </si>
  <si>
    <t>AMV tipo UIC60, abertura 1:10, bitola mista</t>
  </si>
  <si>
    <t>AMV tipo UIC60, abertura 1:12, bitola mista</t>
  </si>
  <si>
    <t>AMV tipo UIC60, abertura 1:14, bitola mista</t>
  </si>
  <si>
    <t>AMV tipo UIC60, abertura 1:20, bitola mista</t>
  </si>
  <si>
    <t>Sapata de widia linha NW</t>
  </si>
  <si>
    <t>Broca de arraste com três asas linha NW</t>
  </si>
  <si>
    <t>Dormente de madeira para pontes - C = 300 cm, L = 25 cm e H = 20 cm</t>
  </si>
  <si>
    <t>AMV tipo UIC60, abertura 1:12, bitola larga</t>
  </si>
  <si>
    <t>AMV tipo UIC60, abertura 1:14, bitola larga</t>
  </si>
  <si>
    <t>AMV tipo UIC60, abertura 1:20, bitola larga</t>
  </si>
  <si>
    <t>Tubo de revestimento em aço-carbono schedule 40 para estaca raiz - ponteira schedule 80, D = 141,3 mm, peso 24 kg/m</t>
  </si>
  <si>
    <t>Tubo de revestimento em aço-carbono schedule 40 para estaca raiz - ponteira schedule 80, D = 168,3 mm, peso 31 kg/m</t>
  </si>
  <si>
    <t>Tubo de revestimento em aço-carbono schedule 40 para estaca raiz - ponteira schedule 80, D = 219,1 mm, peso 47 kg/m</t>
  </si>
  <si>
    <t>Tubo de revestimento em aço-carbono schedule 40 para estaca raiz - ponteira schedule 80, D = 273,0 mm, peso 67 kg/m</t>
  </si>
  <si>
    <t>Tubo de revestimento em aço-carbono schedule 40 para estaca raiz - ponteira schedule 80, D = 323,8 mm, peso 90 kg/m</t>
  </si>
  <si>
    <t>Tubo de revestimento em aço-carbono schedule 40 para estaca raiz - ponteira schedule 80, D = 406,0 mm, peso 143 kg/m</t>
  </si>
  <si>
    <t>Coroa de widia linha BWG</t>
  </si>
  <si>
    <t>Conjunto para solda aluminotérmica de TR45 - porção, fôrmas, acendedor, pasta de vedação e cadinho descartável</t>
  </si>
  <si>
    <t>Conjunto para solda aluminotérmica de TR57 - porção, fôrmas, acendedor, pasta de vedação e cadinho descartável</t>
  </si>
  <si>
    <t>Conjunto para solda aluminotérmica de TR68 - porção, fôrmas, acendedor, pasta de vedação e cadinho descartável</t>
  </si>
  <si>
    <t>Conjunto para solda aluminotérmica de UIC60 - porção, fôrmas, acendedor, pasta de vedação e cadinho descartável</t>
  </si>
  <si>
    <t>Brita padrão para lastro ferroviário</t>
  </si>
  <si>
    <t>Palmilha de borracha para dormente de concreto</t>
  </si>
  <si>
    <t>Broca para furar trilho - D = 29 mm (1 1/8")</t>
  </si>
  <si>
    <t>Disco de corte abrasivo para máquina para serrar trilho - D = 350 mm</t>
  </si>
  <si>
    <t>Dormentes de madeira para AMV</t>
  </si>
  <si>
    <t>Coroa de diamante linha BWG</t>
  </si>
  <si>
    <t>Revestimento com conector linha BW</t>
  </si>
  <si>
    <t>Corda de poliamida - D = 12,0 mm e capacidade de carga de 2.200 kg</t>
  </si>
  <si>
    <t>Broca de widia - D = 16 mm e C = 150 mm</t>
  </si>
  <si>
    <t>Broca de widia - D = 19 mm e C = 160 mm</t>
  </si>
  <si>
    <t>Parafuso de cabeça abaulada em aço inox com porca e arruela - D = 6 mm (M6) e C = 30 mm</t>
  </si>
  <si>
    <t>Parafuso de cabeça abaulada em aço inox com porca e arruela - D = 8 mm (M8) e C = 50 mm</t>
  </si>
  <si>
    <t>Mangueira cristal trançada de PVC com pressão de trabalho de 1,50 MPa (250 psi) - D = 9,5 mm (3/8")</t>
  </si>
  <si>
    <t>Fôrma plástica para nicho de protensão de cordoalha - D = 15,2 mm</t>
  </si>
  <si>
    <t>Fôrma plástica para nicho de protensão de cordoalha - D = 12,7 mm</t>
  </si>
  <si>
    <t>Cordoalha engraxada tipo CP 190 RB - D = 15,2 mm</t>
  </si>
  <si>
    <t>Cordoalha engraxada tipo CP 190 RB - D = 12,7 mm</t>
  </si>
  <si>
    <t>Bainha metálica para protensão - D = 35 mm</t>
  </si>
  <si>
    <t>Bainha metálica para protensão - D = 30 mm</t>
  </si>
  <si>
    <t>Ancoragem passiva aderente para 8 cordoalhas - D = 15,2 mm</t>
  </si>
  <si>
    <t>Ancoragem passiva aderente para 31 cordoalhas - D = 15,2 mm</t>
  </si>
  <si>
    <t>Ancoragem ativa para cordoalha engraxada - D = 12,7 mm</t>
  </si>
  <si>
    <t>Ancoragem ativa para cordoalha engraxada - D = 15,2 mm</t>
  </si>
  <si>
    <t>Ancoragem passiva aderente para 10 cordoalhas - D = 12,7 mm</t>
  </si>
  <si>
    <t>Ancoragem passiva aderente para 12 cordoalhas - D = 12,7 mm</t>
  </si>
  <si>
    <t>Ancoragem passiva aderente para 12 cordoalhas - D = 15,2 mm</t>
  </si>
  <si>
    <t>Ancoragem passiva aderente para 15 cordoalhas - D = 12,7 mm</t>
  </si>
  <si>
    <t>Ancoragem passiva aderente para 15 cordoalhas - D = 15,2 mm</t>
  </si>
  <si>
    <t>Ancoragem passiva aderente para 19 cordoalhas - D = 12,7 mm</t>
  </si>
  <si>
    <t>Ancoragem passiva aderente para 19 cordoalhas - D = 15,2 mm</t>
  </si>
  <si>
    <t>Ancoragem passiva aderente para 22 cordoalhas - D = 12,7 mm</t>
  </si>
  <si>
    <t>Ancoragem passiva aderente para 22 cordoalhas - D = 15,2 mm</t>
  </si>
  <si>
    <t>Ancoragem passiva aderente para 27 cordoalhas - D = 12,7 mm</t>
  </si>
  <si>
    <t>Ancoragem passiva aderente para 27 cordoalhas - D = 15,2 mm</t>
  </si>
  <si>
    <t>Ancoragem passiva aderente para 31 cordoalhas - D = 12,7 mm</t>
  </si>
  <si>
    <t>Ancoragem passiva aderente para 4 cordoalhas - D = 12,7 mm</t>
  </si>
  <si>
    <t>Ancoragem passiva aderente para 4 cordoalhas - D = 15,2 mm</t>
  </si>
  <si>
    <t>Ancoragem passiva aderente para 6 cordoalhas - D = 12,7 mm</t>
  </si>
  <si>
    <t>Ancoragem passiva aderente para 6 cordoalhas - D = 15,2 mm</t>
  </si>
  <si>
    <t>Ancoragem passiva aderente para 7 cordoalhas - D = 12,7 mm</t>
  </si>
  <si>
    <t>Ancoragem passiva aderente para 7 cordoalhas - D = 15,2 mm</t>
  </si>
  <si>
    <t>Ancoragem passiva aderente para 8 cordoalhas - D = 12,7 mm</t>
  </si>
  <si>
    <t>Ancoragem passiva aderente para 9 cordoalhas - D = 12,7 mm</t>
  </si>
  <si>
    <t>Ancoragem passiva aderente para 9 cordoalhas - D = 15,2 mm</t>
  </si>
  <si>
    <t>Ancoragem passiva aderente para lajes para 1 cordoalha - D = 12,7 mm</t>
  </si>
  <si>
    <t>Ancoragem passiva aderente para lajes para 1 cordoalha - D = 15,2 mm</t>
  </si>
  <si>
    <t>Ancoragem passiva aderente para lajes para 2 cordoalhas - D = 12,7 mm</t>
  </si>
  <si>
    <t>Ancoragem passiva aderente para lajes para 2 cordoalhas - D = 15,2 mm</t>
  </si>
  <si>
    <t>Ancoragem passiva aderente para lajes para 3 cordoalhas - D = 12,7 mm</t>
  </si>
  <si>
    <t>Ancoragem passiva aderente para lajes para 3 cordoalhas - D = 15,2 mm</t>
  </si>
  <si>
    <t>Ancoragem passiva aderente para lajes para 4 cordoalhas - D = 12,7 mm</t>
  </si>
  <si>
    <t>Ancoragem passiva aderente para lajes para 4 cordoalhas - D = 15,2 mm</t>
  </si>
  <si>
    <t>Mangueira cristal trançada de PVC com pressão de trabalho de 1,50 MPa (250 psi) - D = 19,0 mm (3/4")</t>
  </si>
  <si>
    <t>Bainha metálica para protensão - D = 40 mm</t>
  </si>
  <si>
    <t>Bainha metálica para protensão - D = 45 mm</t>
  </si>
  <si>
    <t>Bainha metálica para protensão - D = 50 mm</t>
  </si>
  <si>
    <t>Bainha metálica para protensão - D = 55 mm</t>
  </si>
  <si>
    <t>Bainha metálica para protensão - D = 60 mm</t>
  </si>
  <si>
    <t>Bainha metálica para protensão - D = 65 mm</t>
  </si>
  <si>
    <t>Bainha metálica para protensão - D = 70 mm</t>
  </si>
  <si>
    <t>Bainha metálica para protensão - D = 75 mm</t>
  </si>
  <si>
    <t>Bainha metálica para protensão - D = 80 mm</t>
  </si>
  <si>
    <t>Bainha metálica para protensão - D = 85 mm</t>
  </si>
  <si>
    <t>Bainha metálica para protensão - D = 90 mm</t>
  </si>
  <si>
    <t>Bainha metálica para protensão - D = 95 mm</t>
  </si>
  <si>
    <t>Bainha metálica para protensão - D = 100 mm</t>
  </si>
  <si>
    <t>Bainha metálica para protensão - D = 110 mm</t>
  </si>
  <si>
    <t>Bainha metálica para protensão - D = 120 mm</t>
  </si>
  <si>
    <t>Bainha metálica para protensão - D = 130 mm</t>
  </si>
  <si>
    <t>Bainha metálica ovalizada para protensão - seção de 19 x 36 mm</t>
  </si>
  <si>
    <t>Bainha metálica ovalizada para protensão - seção de 19 x 48 mm</t>
  </si>
  <si>
    <t>Bainha metálica ovalizada para protensão - seção de 19 x 62 mm</t>
  </si>
  <si>
    <t>Bainha metálica ovalizada para protensão - seção de 22 x 32 mm</t>
  </si>
  <si>
    <t>Bainha metálica ovalizada para protensão - seção de 22 x 55 mm</t>
  </si>
  <si>
    <t>Bainha metálica ovalizada para protensão - seção de 22 x 73 mm</t>
  </si>
  <si>
    <t>Espaçador plástico tipo centralizador carambola para grampo de barra de aço - D ≤ 25,4 mm</t>
  </si>
  <si>
    <t>Cinta para elevação de cargas tipo Grab com 1 ramal, anel de suspensão e gancho - C = 3 m a 5 m, capacidade de carga de 5.000 kg, F. S. = 4:1</t>
  </si>
  <si>
    <t>Cinta para elevação de cargas tipo Grab com 2 ramais, anel de suspensão e ganchos - C = 3 m a 5 m, capacidade de carga de 5.000 kg, F. S. = 4:1</t>
  </si>
  <si>
    <t>Chapa metálica corrugada galvanizada para tunnel liner - E = 2,2 mm e D = 1,2 m</t>
  </si>
  <si>
    <t>Chapa metálica corrugada galvanizada para tunnel liner - E = 2,2 mm e D = 1,4 m</t>
  </si>
  <si>
    <t>Chapa metálica corrugada galvanizada para tunnel liner - E = 2,2 mm e D = 1,6 m</t>
  </si>
  <si>
    <t>Chapa metálica corrugada galvanizada para tunnel liner - E = 2,2 mm e D = 1,8 m</t>
  </si>
  <si>
    <t>Chapa metálica corrugada galvanizada para tunnel liner - E = 2,2 mm e D = 2,0 m</t>
  </si>
  <si>
    <t>Chapa metálica corrugada galvanizada para tunnel liner - E = 2,2 mm e D = 2,2 m</t>
  </si>
  <si>
    <t>Chapa metálica corrugada galvanizada para tunnel liner - E = 2,2 mm e D = 2,4 m</t>
  </si>
  <si>
    <t>Chapa metálica corrugada galvanizada para tunnel liner - E = 2,2 mm e D = 2,6 m</t>
  </si>
  <si>
    <t>Chapa metálica corrugada galvanizada para tunnel liner - E = 2,2 mm e D = 2,8 m</t>
  </si>
  <si>
    <t>Chapa metálica corrugada galvanizada para tunnel liner - E = 2,2 mm e D = 3,0 m</t>
  </si>
  <si>
    <t>Chapa metálica corrugada galvanizada para tunnel liner - E = 2,7 mm e D = 3,2 m</t>
  </si>
  <si>
    <t>Chapa metálica corrugada galvanizada para tunnel liner - E = 2,7 mm e D = 3,4 m</t>
  </si>
  <si>
    <t>Chapa metálica corrugada galvanizada para tunnel liner - E = 2,7 mm e D = 3,6 m</t>
  </si>
  <si>
    <t>Chapa metálica corrugada galvanizada para tunnel liner - E = 2,7 mm e D = 3,8 m</t>
  </si>
  <si>
    <t>Chapa metálica corrugada galvanizada para tunnel liner - E = 2,7 mm e D = 4,0 m</t>
  </si>
  <si>
    <t>Chapa metálica corrugada galvanizada para tunnel liner - E = 3,4 mm e D = 4,2 m</t>
  </si>
  <si>
    <t>Chapa metálica corrugada galvanizada para tunnel liner - E = 3,4 mm e D = 4,4 m</t>
  </si>
  <si>
    <t>Chapa metálica corrugada galvanizada para tunnel liner - E = 3,4 mm e D = 4,6 m</t>
  </si>
  <si>
    <t>Chapa metálica corrugada galvanizada para tunnel liner - E = 3,9 mm e D = 4,8 m</t>
  </si>
  <si>
    <t>Chapa metálica corrugada galvanizada para tunnel liner - E = 3,9 mm e D = 5,0 m</t>
  </si>
  <si>
    <t>Chapa metálica corrugada galvanizada revestida com epóxi para tunnel liner - E = 2,2 mm e D = 1,2 m</t>
  </si>
  <si>
    <t>Chapa metálica corrugada galvanizada revestida com epóxi para tunnel liner - E = 2,2 mm e D = 1,4 m</t>
  </si>
  <si>
    <t>Chapa metálica corrugada galvanizada revestida com epóxi para tunnel liner - E = 2,2 mm e D = 1,6 m</t>
  </si>
  <si>
    <t>Chapa metálica corrugada galvanizada revestida com epóxi para tunnel liner - E = 2,2 mm e D = 1,8 m</t>
  </si>
  <si>
    <t>Chapa metálica corrugada galvanizada revestida com epóxi para tunnel liner - E = 2,2 mm e D = 2,0 m</t>
  </si>
  <si>
    <t>Chapa metálica corrugada galvanizada revestida com epóxi para tunnel liner - E = 2,2 mm e D = 2,2 m</t>
  </si>
  <si>
    <t>Chapa metálica corrugada galvanizada revestida com epóxi para tunnel liner - E = 2,2 mm e D = 2,4 m</t>
  </si>
  <si>
    <t>Chapa metálica corrugada galvanizada revestida com epóxi para tunnel liner - E = 2,2 mm e D = 2,6 m</t>
  </si>
  <si>
    <t>Chapa metálica corrugada galvanizada revestida com epóxi para tunnel liner - E = 2,2 mm e D = 2,8 m</t>
  </si>
  <si>
    <t>Chapa metálica corrugada galvanizada revestida com epóxi para tunnel liner - E = 2,2 mm e D = 3,0 m</t>
  </si>
  <si>
    <t>Chapa metálica corrugada galvanizada revestida com epóxi para tunnel liner - E = 2,7 mm e D = 3,2 m</t>
  </si>
  <si>
    <t>Chapa múltipla metálica corrugada galvanizada tipo MP 100 ou similar - E = 1,60 mm e D = 0,60 m</t>
  </si>
  <si>
    <t>Chapa múltipla metálica corrugada galvanizada tipo MP 100 ou similar - E = 1,60 mm e D = 0,70 m</t>
  </si>
  <si>
    <t>Chapa múltipla metálica corrugada galvanizada tipo MP 100 ou similar - E = 1,60 mm e D = 0,80 m</t>
  </si>
  <si>
    <t>Chapa múltipla metálica corrugada galvanizada tipo MP 100 ou similar - E = 1,60 mm e D = 0,90 m</t>
  </si>
  <si>
    <t>Chapa múltipla metálica corrugada galvanizada tipo MP 100 ou similar - E = 1,60 mm e D = 1,00 m</t>
  </si>
  <si>
    <t>Chapa múltipla metálica corrugada galvanizada tipo MP 100 ou similar - E = 1,60 mm e D = 1,10 m</t>
  </si>
  <si>
    <t>Chapa múltipla metálica corrugada galvanizada tipo MP 100 ou similar - E = 1,60 mm e D = 1,20 m</t>
  </si>
  <si>
    <t>Chapa múltipla metálica corrugada galvanizada tipo MP 100 ou similar - E = 1,60 mm e D = 1,30 m</t>
  </si>
  <si>
    <t>Chapa múltipla metálica corrugada galvanizada tipo MP 100 ou similar - E = 1,60 mm e D = 1,40 m</t>
  </si>
  <si>
    <t>Chapa múltipla metálica corrugada galvanizada tipo MP 100 ou similar - E = 1,60 mm e D = 1,50 m</t>
  </si>
  <si>
    <t>Chapa múltipla metálica corrugada galvanizada tipo MP 100 ou similar - E = 1,60 mm e D = 1,60 m</t>
  </si>
  <si>
    <t>Chapa múltipla metálica corrugada galvanizada tipo MP 100 ou similar - E = 1,60 mm e D = 1,70 m</t>
  </si>
  <si>
    <t>Chapa múltipla metálica corrugada galvanizada tipo MP 100 ou similar - E = 1,60 mm e D = 1,80 m</t>
  </si>
  <si>
    <t>Chapa múltipla metálica corrugada galvanizada tipo MP 100 ou similar - E = 2,00 mm e D = 1,90 m</t>
  </si>
  <si>
    <t>Chapa múltipla metálica corrugada galvanizada tipo MP 100 ou similar - E = 2,00 mm e D = 2,00 m</t>
  </si>
  <si>
    <t>Chapa múltipla metálica corrugada galvanizada tipo MP 100 ou similar - E = 2,00 mm e D = 2,10 m</t>
  </si>
  <si>
    <t>Chapa múltipla metálica corrugada galvanizada tipo MP 100 ou similar - E = 2,00 mm e D = 2,20 m</t>
  </si>
  <si>
    <t>Chapa múltipla metálica corrugada galvanizada tipo MP 100 ou similar - E = 2,00 mm e D = 2,30 m</t>
  </si>
  <si>
    <t>Chapa múltipla metálica corrugada galvanizada tipo MP 100 ou similar - E = 2,70 mm e D = 2,40 m</t>
  </si>
  <si>
    <t>Chapa múltipla metálica corrugada galvanizada tipo MP 100 ou similar - E = 3,40 mm e D = 2,50 m</t>
  </si>
  <si>
    <t>Chapa múltipla metálica corrugada galvanizada tipo MP 100 ou similar - E = 3,40 mm e D = 2,60 m</t>
  </si>
  <si>
    <t>Chapa múltipla metálica corrugada galvanizada tipo MP 100 ou similar - E = 3,40 mm e D = 2,70 m</t>
  </si>
  <si>
    <t>Chapa múltipla metálica corrugada galvanizada tipo MP 100 ou similar - E = 3,40 mm e D = 2,80 m</t>
  </si>
  <si>
    <t>Chapa múltipla metálica corrugada galvanizada tipo MP 152 ou similar - E = 2,70 mm e D = 1,50 m</t>
  </si>
  <si>
    <t>Chapa múltipla metálica corrugada galvanizada tipo MP 152 ou similar - E = 2,70 mm e D = 1,80 m</t>
  </si>
  <si>
    <t>Chapa múltipla metálica corrugada galvanizada tipo MP 152 ou similar - E = 2,70 mm e D = 1,90 m</t>
  </si>
  <si>
    <t>Chapa múltipla metálica corrugada galvanizada tipo MP 152 ou similar - E = 2,70 mm e D = 2,15 m</t>
  </si>
  <si>
    <t>Chapa múltipla metálica corrugada galvanizada tipo MP 152 ou similar - E = 2,70 mm e D = 2,30 m</t>
  </si>
  <si>
    <t>Chapa múltipla metálica corrugada galvanizada tipo MP 152 ou similar - E = 2,70 mm e D = 2,65 m</t>
  </si>
  <si>
    <t>Chapa múltipla metálica corrugada galvanizada tipo MP 152 ou similar - E = 2,70 mm e D = 3,05 m</t>
  </si>
  <si>
    <t>Chapa múltipla metálica corrugada galvanizada tipo MP 152 ou similar - E = 2,70 mm e D = 3,20 m</t>
  </si>
  <si>
    <t>Chapa múltipla metálica corrugada galvanizada tipo MP 152 ou similar - E = 2,70 mm e D = 3,40 m</t>
  </si>
  <si>
    <t>Chapa múltipla metálica corrugada galvanizada tipo MP 152 ou similar - E = 2,70 mm e D = 3,65 m</t>
  </si>
  <si>
    <t>Chapa múltipla metálica corrugada galvanizada tipo MP 152 ou similar - E = 2,70 mm e D = 3,80 m</t>
  </si>
  <si>
    <t>Chapa múltipla metálica corrugada galvanizada tipo MP 152 ou similar - E = 2,70 mm e D = 4,20 m</t>
  </si>
  <si>
    <t>Chapa múltipla metálica corrugada galvanizada tipo MP 152 ou similar - E = 2,70 mm e D = 4,60 m</t>
  </si>
  <si>
    <t>Chapa múltipla metálica corrugada galvanizada tipo MP 152 ou similar - E = 3,40 mm e D = 4,80 m</t>
  </si>
  <si>
    <t>Chapa múltipla metálica corrugada galvanizada tipo MP 152 ou similar - E = 3,40 mm e D = 5,00 m</t>
  </si>
  <si>
    <t>Chapa múltipla metálica corrugada galvanizada tipo MP 152 ou similar - E = 3,90 mm e D = 5,35 m</t>
  </si>
  <si>
    <t>Chapa múltipla metálica corrugada galvanizada tipo MP 152 ou similar - E = 3,90 mm e D = 5,70 m</t>
  </si>
  <si>
    <t>Chapa múltipla metálica corrugada galvanizada tipo MP 152 ou similar - E = 4,70 mm e D = 6,10 m</t>
  </si>
  <si>
    <t>Chapa múltipla metálica corrugada galvanizada tipo MP 152 ou similar - E = 6,40 mm e D = 6,50 m</t>
  </si>
  <si>
    <t>Chapa múltipla metálica corrugada galvanizada tipo MP 152 ou similar - E = 6,40 mm e D = 6,85 m</t>
  </si>
  <si>
    <t>Chapa múltipla metálica corrugada galvanizada tipo MP 152 ou similar - E = 6,40 mm e D = 7,25 m</t>
  </si>
  <si>
    <t>Parafuso de cabeça sextavada em aço galvanizado com porca e arruela de pressão - D = 7,938 mm (5/16")</t>
  </si>
  <si>
    <t>Concreto usinado - fck = 40 MPa (comercial)</t>
  </si>
  <si>
    <t>Concreto usinado - fck = 45 MPa (comercial)</t>
  </si>
  <si>
    <t>Concreto usinado - fck = 50 MPa (comercial)</t>
  </si>
  <si>
    <t>Aparelho de apoio metálico esférico fixo com 4 chumbadores e capacidade de 1.000 kN</t>
  </si>
  <si>
    <t>Aparelho de apoio metálico esférico unidirecional com 4 chumbadores e capacidade de 1.500 kN</t>
  </si>
  <si>
    <t>Aparelho de apoio metálico esférico fixo com 4 chumbadores e capacidade de 1.500 kN</t>
  </si>
  <si>
    <t>Aparelho de apoio metálico esférico fixo com 4 chumbadores e capacidade de 2.000 kN</t>
  </si>
  <si>
    <t>Aparelho de apoio metálico esférico fixo com 4 chumbadores e capacidade de 2.500 kN</t>
  </si>
  <si>
    <t>Aparelho de apoio metálico esférico fixo com 4 chumbadores e capacidade de 3.000 kN</t>
  </si>
  <si>
    <t>Aparelho de apoio metálico esférico fixo com 4 chumbadores e capacidade de 3.500 kN</t>
  </si>
  <si>
    <t>Aparelho de apoio metálico esférico fixo com 4 chumbadores e capacidade de 4.000 kN</t>
  </si>
  <si>
    <t>Aparelho de apoio metálico esférico unidirecional com 4 chumbadores e capacidade de 1.000 kN</t>
  </si>
  <si>
    <t>Aparelho de apoio metálico esférico unidirecional com 4 chumbadores e capacidade de 2.000 kN</t>
  </si>
  <si>
    <t>Aparelho de apoio metálico esférico unidirecional com 4 chumbadores e capacidade de 2.500 kN</t>
  </si>
  <si>
    <t>Aparelho de apoio metálico esférico unidirecional com 4 chumbadores e capacidade de 3.000 kN</t>
  </si>
  <si>
    <t>Aparelho de apoio metálico esférico unidirecional com 4 chumbadores e capacidade de 3.500 kN</t>
  </si>
  <si>
    <t>Aparelho de apoio metálico esférico unidirecional com 4 chumbadores e capacidade de 4.000 kN</t>
  </si>
  <si>
    <t>Aparelho de apoio metálico esférico fixo com 4 chumbadores e capacidade de 4.500 kN</t>
  </si>
  <si>
    <t>Aparelho de apoio metálico esférico fixo com 4 chumbadores e capacidade de 5.000 kN</t>
  </si>
  <si>
    <t>Aparelho de apoio metálico esférico fixo com 4 chumbadores e capacidade de 5.500 kN</t>
  </si>
  <si>
    <t>Aparelho de apoio metálico esférico fixo com 4 chumbadores e capacidade de 6.000 kN</t>
  </si>
  <si>
    <t>Aparelho de apoio metálico esférico fixo com 4 chumbadores e capacidade de 6.500 kN</t>
  </si>
  <si>
    <t>Aparelho de apoio metálico esférico fixo com 4 chumbadores e capacidade de 7.000 kN</t>
  </si>
  <si>
    <t>Aparelho de apoio metálico esférico fixo com 4 chumbadores e capacidade de 7.500 kN</t>
  </si>
  <si>
    <t>Aparelho de apoio metálico esférico fixo com 4 chumbadores e capacidade de 8.000 kN</t>
  </si>
  <si>
    <t>Grelha metálica para boca de lobo com capacidade de até 300 kN - C = 0,90 m e L = 0,30 m</t>
  </si>
  <si>
    <t>Grelha de piso em PVC para passagem de pedestres - C = 50 cm e L = 13 cm</t>
  </si>
  <si>
    <t>Marco em PVC para grelha de piso - L = 2,50 m</t>
  </si>
  <si>
    <t>Grelha de piso em PVC para passagem de veículos de até 3 t - C = 50 cm e L = 13 cm</t>
  </si>
  <si>
    <t>Grelha de piso em PVC para passagem de veículos de até 10 t - C = 50 cm e L = 13 cm</t>
  </si>
  <si>
    <t>Grelha de piso em PVC para passagem de pedestres - C = 50 cm e L = 20 cm</t>
  </si>
  <si>
    <t>Grelha de piso em PVC para passagem de veículos de até 3 t - C = 50 cm e L = 20 cm</t>
  </si>
  <si>
    <t>Grelha metálica para canaletas - C = 1,00 m e L = 0,10 m</t>
  </si>
  <si>
    <t>Grelha metálica para canaletas - C = 1,00 m e L = 0,15 m</t>
  </si>
  <si>
    <t>Porta-grelha metálica - C = 1,00 m e L = 0,15 m</t>
  </si>
  <si>
    <t>Grelha metálica para canaletas - C = 1,00 m e L = 0,20 m</t>
  </si>
  <si>
    <t>Porta-grelha metálica - C = 1,00 m e L = 0,20 m</t>
  </si>
  <si>
    <t>Porta-grelha metálica - C = 1,00 m e L = 0,10 m</t>
  </si>
  <si>
    <t>Aparelho de apoio metálico esférico fixo com 4 chumbadores e capacidade de 8.500 kN</t>
  </si>
  <si>
    <t>Aparelho de apoio metálico esférico fixo com 4 chumbadores e capacidade de 9.000 kN</t>
  </si>
  <si>
    <t>Aparelho de apoio metálico esférico fixo com 4 chumbadores e capacidade de 9.500 kN</t>
  </si>
  <si>
    <t>Aparelho de apoio metálico esférico fixo com 4 chumbadores e capacidade de 10.000 kN</t>
  </si>
  <si>
    <t>Aparelho de apoio metálico esférico unidirecional com 4 chumbadores e capacidade de 4.500 kN</t>
  </si>
  <si>
    <t>Aparelho de apoio metálico esférico unidirecional com 4 chumbadores e capacidade de 5.000 kN</t>
  </si>
  <si>
    <t>Aparelho de apoio metálico esférico unidirecional com 4 chumbadores e capacidade de 5.500 kN</t>
  </si>
  <si>
    <t>Aparelho de apoio metálico esférico unidirecional com 4 chumbadores e capacidade de 6.000 kN</t>
  </si>
  <si>
    <t>Aparelho de apoio metálico esférico unidirecional com 4 chumbadores e capacidade de 6.500 kN</t>
  </si>
  <si>
    <t>Aparelho de apoio metálico esférico unidirecional com 4 chumbadores e capacidade de 7.000 kN</t>
  </si>
  <si>
    <t>Aparelho de apoio metálico esférico unidirecional com 4 chumbadores e capacidade de 7.500 kN</t>
  </si>
  <si>
    <t>Fincapino de ação direta e pino com furo - D = 6,35 mm (1/4")</t>
  </si>
  <si>
    <t>Aparelho de apoio metálico esférico unidirecional com 4 chumbadores e capacidade de 8.000 kN</t>
  </si>
  <si>
    <t>Aparelho de apoio metálico esférico unidirecional com 4 chumbadores e capacidade de 8.500 kN</t>
  </si>
  <si>
    <t>Chapa múltipla metálica corrugada revestida em epóxi tipo MP 100 ou similar - E = 1,60 mm e D = 0,60 m</t>
  </si>
  <si>
    <t>Chapa múltipla metálica corrugada revestida em epóxi tipo MP 100 ou similar - E = 1,60 mm e D = 0,70 m</t>
  </si>
  <si>
    <t>Chapa múltipla metálica corrugada revestida em epóxi tipo MP 100 ou similar - E = 1,60 mm e D = 0,80 m</t>
  </si>
  <si>
    <t>Chapa múltipla metálica corrugada revestida em epóxi tipo MP 100 ou similar - E = 1,60 mm e D = 0,90 m</t>
  </si>
  <si>
    <t>Chapa múltipla metálica corrugada revestida em epóxi tipo MP 100 ou similar - E = 1,60 mm e D = 1,00 m</t>
  </si>
  <si>
    <t>Chapa múltipla metálica corrugada revestida em epóxi tipo MP 100 ou similar - E = 1,60 mm e D = 1,10 m</t>
  </si>
  <si>
    <t>Chapa múltipla metálica corrugada revestida em epóxi tipo MP 100 ou similar - E = 1,60 mm e D = 1,20 m</t>
  </si>
  <si>
    <t>Chapa múltipla metálica corrugada revestida em epóxi tipo MP 100 ou similar - E = 1,60 mm e D = 1,30 m</t>
  </si>
  <si>
    <t>Chapa múltipla metálica corrugada revestida em epóxi tipo MP 100 ou similar - E = 1,60 mm e D = 1,40 m</t>
  </si>
  <si>
    <t>Chapa múltipla metálica corrugada revestida em epóxi tipo MP 100 ou similar - E = 1,60 mm e D = 1,50 m</t>
  </si>
  <si>
    <t>Chapa múltipla metálica corrugada revestida em epóxi tipo MP 100 ou similar - E = 1,60 mm e D = 1,60 m</t>
  </si>
  <si>
    <t>Chapa múltipla metálica corrugada revestida em epóxi tipo MP 100 ou similar - E = 1,60 mm e D = 1,70 m</t>
  </si>
  <si>
    <t>Chapa múltipla metálica corrugada revestida em epóxi tipo MP 100 ou similar - E = 1,60 mm e D = 1,80 m</t>
  </si>
  <si>
    <t>Chapa múltipla metálica corrugada revestida em epóxi tipo MP 100 ou similar - E = 2,00 mm e D = 1,90 m</t>
  </si>
  <si>
    <t>Chapa múltipla metálica corrugada revestida em epóxi tipo MP 100 ou similar - E = 2,00 mm e D = 2,00 m</t>
  </si>
  <si>
    <t>Chapa múltipla metálica corrugada revestida em epóxi tipo MP 100 ou similar - E = 2,00 mm e D = 2,10 m</t>
  </si>
  <si>
    <t>Chapa múltipla metálica corrugada revestida em epóxi tipo MP 100 ou similar - E = 2,00 mm e D = 2,20 m</t>
  </si>
  <si>
    <t>Chapa múltipla metálica corrugada revestida em epóxi tipo MP 100 ou similar - E = 2,00 mm e D = 2,30 m</t>
  </si>
  <si>
    <t>Chapa múltipla metálica corrugada revestida em epóxi tipo MP 100 ou similar - E = 2,70 mm e D = 2,40 m</t>
  </si>
  <si>
    <t>Chapa múltipla metálica corrugada revestida em epóxi tipo MP 100 ou similar - E = 3,40 mm e D = 2,50 m</t>
  </si>
  <si>
    <t>Chapa múltipla metálica corrugada revestida em epóxi tipo MP 100 ou similar - E = 3,40 mm e D = 2,60 m</t>
  </si>
  <si>
    <t>Chapa múltipla metálica corrugada revestida em epóxi tipo MP 100 ou similar - E = 3,40 mm e D = 2,70 m</t>
  </si>
  <si>
    <t>Chapa múltipla metálica corrugada revestida em epóxi tipo MP 100 ou similar - E = 3,40 mm e D = 2,80 m</t>
  </si>
  <si>
    <t>Chapa múltipla metálica corrugada revestida em epóxi tipo MP 152 ou similar - E = 2,70 mm e D = 1,50 m</t>
  </si>
  <si>
    <t>Chapa múltipla metálica corrugada revestida em epóxi tipo MP 152 ou similar - E = 2,70 mm e D = 1,80 m</t>
  </si>
  <si>
    <t>Chapa múltipla metálica corrugada revestida em epóxi tipo MP 152 ou similar - E = 2,70 mm e D = 1,90 m</t>
  </si>
  <si>
    <t>Chapa múltipla metálica corrugada revestida em epóxi tipo MP 152 ou similar - E = 2,70 mm e D = 2,15 m</t>
  </si>
  <si>
    <t>Chapa múltipla metálica corrugada revestida em epóxi tipo MP 152 ou similar - E = 2,70 mm e D = 2,30 m</t>
  </si>
  <si>
    <t>Chapa múltipla metálica corrugada revestida em epóxi tipo MP 152 ou similar - E = 2,70 mm e D = 2,65 m</t>
  </si>
  <si>
    <t>Chapa múltipla metálica corrugada revestida em epóxi tipo MP 152 ou similar - E = 2,70 mm e D = 3,05 m</t>
  </si>
  <si>
    <t>Chapa múltipla metálica corrugada revestida em epóxi tipo MP 152 ou similar - E = 2,70 mm e D = 3,20 m</t>
  </si>
  <si>
    <t>Chapa múltipla metálica corrugada revestida em epóxi tipo MP 152 ou similar - E = 2,70 mm e D = 3,40 m</t>
  </si>
  <si>
    <t>Chapa múltipla metálica corrugada revestida em epóxi tipo MP 152 ou similar - E = 2,70 mm e D = 3,65 m</t>
  </si>
  <si>
    <t>Chapa múltipla metálica corrugada revestida em epóxi tipo MP 152 ou similar - E = 2,70 mm e D = 3,80 m</t>
  </si>
  <si>
    <t>Chapa múltipla metálica corrugada revestida em epóxi tipo MP 152 ou similar - E = 2,70 mm e D = 4,20 m</t>
  </si>
  <si>
    <t>Chapa múltipla metálica corrugada revestida em epóxi tipo MP 152 ou similar - E = 2,70 mm e D = 4,60 m</t>
  </si>
  <si>
    <t>Chapa múltipla metálica corrugada revestida em epóxi tipo MP 152 ou similar - E = 3,40 mm e D = 4,80 m</t>
  </si>
  <si>
    <t>Chapa múltipla metálica corrugada revestida em epóxi tipo MP 152 ou similar - E = 3,40 mm e D = 5,00 m</t>
  </si>
  <si>
    <t>Chapa múltipla metálica corrugada revestida em epóxi tipo MP 152 ou similar - E = 3,90 mm e D = 5,35 m</t>
  </si>
  <si>
    <t>Chapa múltipla metálica corrugada revestida em epóxi tipo MP 152 ou similar - E = 3,90 mm e D = 5,70 m</t>
  </si>
  <si>
    <t>Chapa múltipla metálica corrugada revestida em epóxi tipo MP 152 ou similar - E = 4,70 mm e D = 6,10 m</t>
  </si>
  <si>
    <t>Chapa múltipla metálica corrugada revestida em epóxi tipo MP 152 ou similar - E = 6,40 mm e D = 6,50 m</t>
  </si>
  <si>
    <t>Chapa múltipla metálica corrugada revestida em epóxi tipo MP 152 ou similar - E = 6,40 mm e D = 6,85 m</t>
  </si>
  <si>
    <t>Chapa múltipla metálica corrugada revestida em epóxi tipo MP 152 ou similar - E = 6,40 mm e D = 7,25 m</t>
  </si>
  <si>
    <t>Aparelho de apoio metálico esférico unidirecional com 4 chumbadores e capacidade de 9.000 kN</t>
  </si>
  <si>
    <t>Aparelho de apoio metálico esférico unidirecional com 4 chumbadores e capacidade de 9.500 kN</t>
  </si>
  <si>
    <t>Aparelho de apoio metálico esférico unidirecional com 4 chumbadores e capacidade de 10.000 kN</t>
  </si>
  <si>
    <t>Fincapino de ação indireta e pino liso - D = 6,35 mm (1/4")</t>
  </si>
  <si>
    <t>Corpo de BSCC pré-moldado comercial - seção de 1,5 m x 1,5 m - tipo I</t>
  </si>
  <si>
    <t>Corpo de BSCC pré-moldado comercial - seção de 1,5 m x 1,5 m - tipo II</t>
  </si>
  <si>
    <t>Corpo de BSCC pré-moldado comercial - seção de 1,5 m x 1,5 m - tipo III</t>
  </si>
  <si>
    <t>Corpo de BSCC pré-moldado comercial - seção de 1,5 m x 1,5 m - tipo IV</t>
  </si>
  <si>
    <t>Corpo de BSCC pré-moldado comercial - seção de 1,5 m x 1,5 m - tipo V</t>
  </si>
  <si>
    <t>Corpo de BSCC pré-moldado comercial - seção de 1,5 m x 1,5 m - tipo VI</t>
  </si>
  <si>
    <t>Corpo de BSCC pré-moldado comercial - seção de 1,5 m x 1,5 m - tipo VII</t>
  </si>
  <si>
    <t>Corpo de BSCC pré-moldado comercial - seção de 2,0 m x 2,0 m - tipo I</t>
  </si>
  <si>
    <t>Corpo de BSCC pré-moldado comercial - seção de 2,0 m x 2,0 m - tipo II</t>
  </si>
  <si>
    <t>Corpo de BSCC pré-moldado comercial - seção de 2,0 m x 2,0 m - tipo III</t>
  </si>
  <si>
    <t>Corpo de BSCC pré-moldado comercial - seção de 2,0 m x 2,0 m - tipo IV</t>
  </si>
  <si>
    <t>Corpo de BSCC pré-moldado comercial - seção de 2,0 m x 2,0 m - tipo V</t>
  </si>
  <si>
    <t>Corpo de BSCC pré-moldado comercial - seção de 2,0 m x 2,0 m - tipo VI</t>
  </si>
  <si>
    <t>Corpo de BSCC pré-moldado comercial - seção de 2,0 m x 2,0 m - tipo VII</t>
  </si>
  <si>
    <t>Corpo de BSCC pré-moldado comercial - seção de 2,5 m x 2,5 m - tipo I</t>
  </si>
  <si>
    <t>Corpo de BSCC pré-moldado comercial - seção de 2,5 m x 2,5 m - tipo II</t>
  </si>
  <si>
    <t>Corpo de BSCC pré-moldado comercial - seção de 2,5 m x 2,5 m - tipo III</t>
  </si>
  <si>
    <t>Corpo de BSCC pré-moldado comercial - seção de 2,5 m x 2,5 m - tipo IV</t>
  </si>
  <si>
    <t>Corpo de BSCC pré-moldado comercial - seção de 2,5 m x 2,5 m - tipo V</t>
  </si>
  <si>
    <t>Corpo de BSCC pré-moldado comercial - seção de 2,5 m x 2,5 m - tipo VI</t>
  </si>
  <si>
    <t>Corpo de BSCC pré-moldado comercial - seção de 2,5 m x 2,5 m - tipo VII</t>
  </si>
  <si>
    <t>Corpo de BSCC pré-moldado comercial - seção de 3,0 m x 3,0 m - tipo I</t>
  </si>
  <si>
    <t>Corpo de BSCC pré-moldado comercial - seção de 3,0 m x 3,0 m - tipo II</t>
  </si>
  <si>
    <t>Corpo de BSCC pré-moldado comercial - seção de 3,0 m x 3,0 m - tipo III</t>
  </si>
  <si>
    <t>Corpo de BSCC pré-moldado comercial - seção de 3,0 m x 3,0 m - tipo IV</t>
  </si>
  <si>
    <t>Corpo de BSCC pré-moldado comercial - seção de 3,0 m x 3,0 m - tipo V</t>
  </si>
  <si>
    <t>Corpo de BSCC pré-moldado comercial - seção de 3,0 m x 3,0 m - tipo VI</t>
  </si>
  <si>
    <t>Corpo de BSCC pré-moldado comercial - seção de 3,0 m x 3,0 m - tipo VII</t>
  </si>
  <si>
    <t>Corpo de BSCC pré-moldado comercial - seção canal de 1,5 m x 1,5 m</t>
  </si>
  <si>
    <t>Corpo de BSCC pré-moldado comercial - seção canal de 2,0 m x 1,5 m</t>
  </si>
  <si>
    <t>Corpo de BSCC pré-moldado comercial - seção canal de 2,0 m x 2,0 m - tipo I</t>
  </si>
  <si>
    <t>Corpo de BSCC pré-moldado comercial - seção canal de 2,0 m x 2,0 m - tipo II</t>
  </si>
  <si>
    <t>Corpo de BSCC pré-moldado comercial - seção canal de 2,5 m x 1,5 m</t>
  </si>
  <si>
    <t>Corpo de BSCC pré-moldado comercial - seção canal de 2,5 m x 2,0 m - tipo I</t>
  </si>
  <si>
    <t>Corpo de BSCC pré-moldado comercial - seção canal de 2,5 m x 2,0 m - tipo II</t>
  </si>
  <si>
    <t>Corpo de BSCC pré-moldado comercial - seção canal de 3,0 m x 1,5 m</t>
  </si>
  <si>
    <t>Corpo de BSCC pré-moldado comercial - seção canal de 3,0 m x 2,0 m - tipo I</t>
  </si>
  <si>
    <t>Corpo de BSCC pré-moldado comercial - seção canal de 3,0 m x 2,0 m - tipo II</t>
  </si>
  <si>
    <t>Aparelho de apoio metálico esférico multidirecional com 4 chumbadores e capacidade de 1.000 kN</t>
  </si>
  <si>
    <t>Aparelho de apoio metálico esférico multidirecional com 4 chumbadores e capacidade de 1.500 kN</t>
  </si>
  <si>
    <t>Aparelho de apoio metálico esférico multidirecional com 4 chumbadores e capacidade de 2.000 kN</t>
  </si>
  <si>
    <t>Aparelho de apoio metálico esférico multidirecional com 4 chumbadores e capacidade de 2.500 kN</t>
  </si>
  <si>
    <t>Aparelho de apoio metálico esférico multidirecional com 4 chumbadores e capacidade de 3.000 kN</t>
  </si>
  <si>
    <t>Aparelho de apoio metálico esférico multidirecional com 4 chumbadores e capacidade de 3.500 kN</t>
  </si>
  <si>
    <t>Aparelho de apoio metálico esférico multidirecional com 4 chumbadores e capacidade de 4.000 kN</t>
  </si>
  <si>
    <t>Aparelho de apoio metálico esférico multidirecional com 4 chumbadores e capacidade de 4.500 kN</t>
  </si>
  <si>
    <t>Aparelho de apoio metálico esférico multidirecional com 4 chumbadores e capacidade de 5.000 kN</t>
  </si>
  <si>
    <t>Aparelho de apoio metálico esférico multidirecional com 4 chumbadores e capacidade de 5.500 kN</t>
  </si>
  <si>
    <t>Aparelho de apoio metálico esférico multidirecional com 4 chumbadores e capacidade de 6.000 kN</t>
  </si>
  <si>
    <t>Aparelho de apoio metálico esférico multidirecional com 4 chumbadores e capacidade de 6.500 kN</t>
  </si>
  <si>
    <t>Aparelho de apoio metálico esférico multidirecional com 4 chumbadores e capacidade de 7.000 kN</t>
  </si>
  <si>
    <t>Aparelho de apoio metálico esférico multidirecional com 4 chumbadores e capacidade de 7.500 kN</t>
  </si>
  <si>
    <t>Aparelho de apoio metálico esférico multidirecional com 4 chumbadores e capacidade de 8.000 kN</t>
  </si>
  <si>
    <t>Aparelho de apoio metálico esférico multidirecional com 4 chumbadores e capacidade de 8.500 kN</t>
  </si>
  <si>
    <t>Aparelho de apoio metálico esférico multidirecional com 4 chumbadores e capacidade de 9.000 kN</t>
  </si>
  <si>
    <t>Aparelho de apoio metálico esférico multidirecional com 4 chumbadores e capacidade de 9.500 kN</t>
  </si>
  <si>
    <t>Aparelho de apoio metálico esférico multidirecional com 4 chumbadores e capacidade de 10.000 kN</t>
  </si>
  <si>
    <t>Aparelho de apoio metálico elastomérico fixo com 4 chumbadores e capacidade de 700 kN</t>
  </si>
  <si>
    <t>Aparelho de apoio metálico elastomérico fixo com 4 chumbadores e capacidade de 1.500 kN</t>
  </si>
  <si>
    <t>Aparelho de apoio metálico elastomérico fixo com 4 chumbadores e capacidade de 2.500 kN</t>
  </si>
  <si>
    <t>Aparelho de apoio metálico elastomérico fixo com 4 chumbadores e capacidade de 4.000 kN</t>
  </si>
  <si>
    <t>Aparelho de apoio metálico elastomérico fixo com 4 chumbadores e capacidade de 5.500 kN</t>
  </si>
  <si>
    <t>Aparelho de apoio metálico elastomérico fixo com 4 chumbadores e capacidade de 7.500 kN</t>
  </si>
  <si>
    <t>Aparelho de apoio metálico elastomérico fixo com 4 chumbadores e capacidade de 10.000 kN</t>
  </si>
  <si>
    <t>Aparelho de apoio metálico elastomérico unidirecional com 4 chumbadores e capacidade de 700 kN</t>
  </si>
  <si>
    <t>Aparelho de apoio metálico elastomérico unidirecional com 4 chumbadores e capacidade de 1.500 kN</t>
  </si>
  <si>
    <t>Aparelho de apoio metálico elastomérico unidirecional com 4 chumbadores e capacidade de 2.500 kN</t>
  </si>
  <si>
    <t>Aparelho de apoio metálico elastomérico unidirecional com 4 chumbadores e capacidade de 4.000 kN</t>
  </si>
  <si>
    <t>Aparelho de apoio metálico elastomérico unidirecional com 4 chumbadores e capacidade de 5.500 kN</t>
  </si>
  <si>
    <t>Aparelho de apoio metálico elastomérico unidirecional com 4 chumbadores e capacidade de 7.500 kN</t>
  </si>
  <si>
    <t>Aparelho de apoio metálico elastomérico unidirecional com 4 chumbadores e capacidade de 10.000 kN</t>
  </si>
  <si>
    <t>Aparelho de apoio metálico elastomérico multidirecional com 4 chumbadores e capacidade de 700 kN</t>
  </si>
  <si>
    <t>Aparelho de apoio metálico elastomérico multidirecional com 4 chumbadores e capacidade de 1.500 kN</t>
  </si>
  <si>
    <t>Aparelho de apoio metálico elastomérico multidirecional com 4 chumbadores e capacidade de 2.500 kN</t>
  </si>
  <si>
    <t>Aparelho de apoio metálico elastomérico multidirecional com 4 chumbadores e capacidade de 4.000 kN</t>
  </si>
  <si>
    <t>Aparelho de apoio metálico elastomérico multidirecional com 4 chumbadores e capacidade de 5.500 kN</t>
  </si>
  <si>
    <t>Aparelho de apoio metálico elastomérico multidirecional com 4 chumbadores e capacidade de 7.500 kN</t>
  </si>
  <si>
    <t>Aparelho de apoio metálico elastomérico multidirecional com 4 chumbadores e capacidade de 10.000 kN</t>
  </si>
  <si>
    <t>Chapa metálica corrugada galvanizada para tunnel liner - E = 2,7 mm e D = 1,2 m</t>
  </si>
  <si>
    <t>Chapa metálica corrugada galvanizada para tunnel liner - E = 2,7 mm e D = 1,4 m</t>
  </si>
  <si>
    <t>Chapa metálica corrugada galvanizada para tunnel liner - E = 2,7 mm e D = 1,6 m</t>
  </si>
  <si>
    <t>Chapa metálica corrugada galvanizada para tunnel liner - E = 2,7 mm e D = 1,8 m</t>
  </si>
  <si>
    <t>Chapa metálica corrugada galvanizada para tunnel liner - E = 2,7 mm e D = 2,0 m</t>
  </si>
  <si>
    <t>Chapa metálica corrugada galvanizada para tunnel liner - E = 3,4 mm e D = 2,2 m</t>
  </si>
  <si>
    <t>Chapa metálica corrugada galvanizada para tunnel liner - E = 3,4 mm e D = 2,4 m</t>
  </si>
  <si>
    <t>Chapa metálica corrugada galvanizada para tunnel liner - E = 3,4 mm e D = 2,6 m</t>
  </si>
  <si>
    <t>Chapa metálica corrugada galvanizada para tunnel liner - E = 3,4 mm e D = 2,8 m</t>
  </si>
  <si>
    <t>Chapa metálica corrugada galvanizada para tunnel liner - E = 3,4 mm e D = 3,0 m</t>
  </si>
  <si>
    <t>Chapa metálica corrugada galvanizada para tunnel liner - E = 3,4 mm e D = 3,2 m</t>
  </si>
  <si>
    <t>Chapa metálica corrugada galvanizada para tunnel liner - E = 3,9 mm e D = 3,4 m</t>
  </si>
  <si>
    <t>Chapa metálica corrugada galvanizada para tunnel liner - E = 3,9 mm e D = 3,6 m</t>
  </si>
  <si>
    <t>Chapa metálica corrugada galvanizada para tunnel liner - E = 3,9 mm e D = 3,8 m</t>
  </si>
  <si>
    <t>Chapa metálica corrugada galvanizada para tunnel liner - E = 3,9 mm e D = 4,0 m</t>
  </si>
  <si>
    <t>Chapa metálica corrugada galvanizada para tunnel liner - E = 3,9 mm e D = 4,2 m</t>
  </si>
  <si>
    <t>Chapa metálica corrugada galvanizada para tunnel liner - E = 3,9 mm e D = 4,4 m</t>
  </si>
  <si>
    <t>Chapa metálica corrugada galvanizada para tunnel liner - E = 3,9 mm e D = 4,6 m</t>
  </si>
  <si>
    <t>Chapa metálica corrugada galvanizada para tunnel liner - E = 4,7 mm e D = 4,8 m</t>
  </si>
  <si>
    <t>Chapa metálica corrugada galvanizada para tunnel liner - E = 4,7 mm e D = 5,0 m</t>
  </si>
  <si>
    <t>Chapa metálica corrugada galvanizada revestida com epóxi para tunnel liner - E = 2,7 mm e D = 1,2 m</t>
  </si>
  <si>
    <t>Chapa metálica corrugada galvanizada revestida com epóxi para tunnel liner - E = 2,7 mm e D = 1,4 m</t>
  </si>
  <si>
    <t>Chapa metálica corrugada galvanizada revestida com epóxi para tunnel liner - E = 2,7 mm e D = 1,6 m</t>
  </si>
  <si>
    <t>Chapa metálica corrugada galvanizada revestida com epóxi para tunnel liner - E = 2,7 mm e D = 1,8 m</t>
  </si>
  <si>
    <t>Chapa metálica corrugada galvanizada revestida com epóxi para tunnel liner - E = 2,7 mm e D = 2,0 m</t>
  </si>
  <si>
    <t>Chapa metálica corrugada galvanizada revestida com epóxi para tunnel liner - E = 3,4 mm e D = 2,2 m</t>
  </si>
  <si>
    <t>Chapa metálica corrugada galvanizada revestida com epóxi para tunnel liner - E = 3,4 mm e D = 2,4 m</t>
  </si>
  <si>
    <t>Chapa metálica corrugada galvanizada revestida com epóxi para tunnel liner - E = 3,4 mm e D = 2,6 m</t>
  </si>
  <si>
    <t>Chapa metálica corrugada galvanizada revestida com epóxi para tunnel liner - E = 3,4 mm e D = 2,8 m</t>
  </si>
  <si>
    <t>Chapa metálica corrugada galvanizada revestida com epóxi para tunnel liner - E = 3,4 mm e D = 3,0 m</t>
  </si>
  <si>
    <t>Chapa metálica corrugada galvanizada revestida com epóxi para tunnel liner - E = 3,4 mm e D = 3,2 m</t>
  </si>
  <si>
    <t>Chapa múltipla metálica corrugada galvanizada tipo MP 152 lenticular ou similar - E = 2,70 mm, H = 1,40 m e vão = 1,95 m</t>
  </si>
  <si>
    <t>Chapa múltipla metálica corrugada galvanizada tipo MP 152 lenticular ou similar - E = 2,70 mm, H = 1,50 m e vão = 2,15 m</t>
  </si>
  <si>
    <t>Chapa múltipla metálica corrugada galvanizada tipo MP 152 lenticular ou similar - E = 2,70 mm, H = 1,60 m e vão = 2,30 m</t>
  </si>
  <si>
    <t>Chapa múltipla metálica corrugada galvanizada tipo MP 152 lenticular ou similar - E = 2,70 mm, H = 1,65 m e vão = 2,55 m</t>
  </si>
  <si>
    <t>Chapa múltipla metálica corrugada galvanizada tipo MP 152 lenticular ou similar - E = 2,70 mm, H = 1,85 m e vão = 2,70 m</t>
  </si>
  <si>
    <t>Chapa múltipla metálica corrugada galvanizada tipo MP 152 lenticular ou similar - E = 2,70 mm, H = 1,90 m e vão = 2,75 m</t>
  </si>
  <si>
    <t>Chapa múltipla metálica corrugada galvanizada tipo MP 152 lenticular ou similar - E = 2,70 mm, H = 2,00 m e vão = 3,00 m</t>
  </si>
  <si>
    <t>Chapa múltipla metálica corrugada galvanizada tipo MP 152 lenticular ou similar - E = 2,70 mm, H = 2,10 m e vão = 3,20 m</t>
  </si>
  <si>
    <t>Chapa múltipla metálica corrugada galvanizada tipo MP 152 lenticular ou similar - E = 2,70 mm, H = 2,15 m e vão = 3,35 m</t>
  </si>
  <si>
    <t>Chapa múltipla metálica corrugada galvanizada tipo MP 152 lenticular ou similar - E = 2,70 mm, H = 2,25 m e vão = 3,55 m</t>
  </si>
  <si>
    <t>Chapa múltipla metálica corrugada galvanizada tipo MP 152 lenticular ou similar - E = 2,70 mm, H = 2,35 m e vão = 3,70 m</t>
  </si>
  <si>
    <t>Chapa múltipla metálica corrugada galvanizada tipo MP 152 lenticular ou similar - E = 2,70 mm, H = 2,45 m e vão = 3,90 m</t>
  </si>
  <si>
    <t>Chapa múltipla metálica corrugada galvanizada tipo MP 152 lenticular ou similar - E = 2,70 mm, H = 2,55 m e vão = 4,00 m</t>
  </si>
  <si>
    <t>Chapa múltipla metálica corrugada galvanizada tipo MP 152 lenticular ou similar - E = 2,70 mm, H = 2,80 m e vão = 4,15 m</t>
  </si>
  <si>
    <t>Chapa múltipla metálica corrugada galvanizada tipo MP 152 lenticular ou similar - E = 2,70 mm, H = 2,90 m e vão = 4,40 m</t>
  </si>
  <si>
    <t>Chapa múltipla metálica corrugada galvanizada tipo MP 152 lenticular ou similar - E = 2,70 mm, H = 3,00 m e vão = 4,60 m</t>
  </si>
  <si>
    <t>Chapa múltipla metálica corrugada galvanizada tipo MP 152 lenticular ou similar - E = 3,40 mm, H = 3,05 m e vão = 4,80 m</t>
  </si>
  <si>
    <t>Chapa múltipla metálica corrugada galvanizada tipo MP 152 lenticular ou similar - E = 3,40 mm, H = 3,15 m e vão = 5,05 m</t>
  </si>
  <si>
    <t>Chapa múltipla metálica corrugada galvanizada tipo MP 152 lenticular ou similar - E = 3,40 mm, H = 3,25 m e vão = 5,25 m</t>
  </si>
  <si>
    <t>Chapa múltipla metálica corrugada galvanizada tipo MP 152 lenticular ou similar - E = 3,90 mm, H = 3,35 m e vão = 5,45 m</t>
  </si>
  <si>
    <t>Chapa múltipla metálica corrugada galvanizada tipo MP 152 lenticular ou similar - E = 3,90 mm, H = 3,40 m e vão = 5,60 m</t>
  </si>
  <si>
    <t>Chapa múltipla metálica corrugada galvanizada tipo MP 152 lenticular ou similar - E = 4,70 mm, H = 3,50 m e vão = 5,80 m</t>
  </si>
  <si>
    <t>Chapa múltipla metálica corrugada galvanizada tipo MP 152 lenticular ou similar - E = 4,70 mm, H = 3,55 m e vão = 5,90 m</t>
  </si>
  <si>
    <t>Chapa múltipla metálica corrugada galvanizada tipo MP 152 lenticular ou similar - E = 4,70 mm, H = 3,65 m e vão = 6,10 m</t>
  </si>
  <si>
    <t>Chapa múltipla metálica corrugada galvanizada tipo MP 152 lenticular ou similar - E = 4,70 mm, H = 3,65 m e vão = 6,25 m</t>
  </si>
  <si>
    <t>Chapa múltipla metálica corrugada galvanizada tipo MP 152 lenticular ou similar - E = 6,40 mm, H = 3,75 m e vão = 6,40 m</t>
  </si>
  <si>
    <t>Chapa múltipla metálica corrugada galvanizada tipo MP 152 lenticular ou similar - E = 6,40 mm, H = 3,85 m e vão = 6,60 m</t>
  </si>
  <si>
    <t>Chapa múltipla metálica corrugada galvanizada tipo MP 152 ou similar para passagem de gado - E = 2,70 mm, H = 2,25 m e vão = 2,20 m</t>
  </si>
  <si>
    <t>Chapa múltipla metálica corrugada galvanizada tipo MP 152 ou similar para passagem de gado - E = 2,70 mm, H = 3,10 m e vão = 2,90 m</t>
  </si>
  <si>
    <t>Chapa múltipla metálica corrugada galvanizada tipo MP 152 ou similar para passagem inferior - E = 2,70 mm, H = 3,50 m e vão = 3,70 m</t>
  </si>
  <si>
    <t>Chapa múltipla metálica corrugada galvanizada tipo MP 152 ou similar para passagem inferior - E = 2,70 mm, H = 3,60 m e vão = 3,90 m</t>
  </si>
  <si>
    <t>Chapa múltipla metálica corrugada galvanizada tipo MP 152 ou similar para passagem inferior - E = 2,70 mm, H = 3,75 m e vão = 4,00 m</t>
  </si>
  <si>
    <t>Chapa múltipla metálica corrugada galvanizada tipo MP 152 ou similar para passagem inferior - E = 2,70 mm, H = 3,90 m e vão = 4,20 m</t>
  </si>
  <si>
    <t>Chapa múltipla metálica corrugada galvanizada tipo MP 152 ou similar para passagem inferior - E = 2,70 mm, H = 4,10 m e vão = 4,25 m</t>
  </si>
  <si>
    <t>Chapa múltipla metálica corrugada galvanizada tipo MP 152 ou similar para passagem inferior - E = 2,70 mm, H = 4,25 m e vão = 4,40 m</t>
  </si>
  <si>
    <t>Chapa múltipla metálica corrugada galvanizada tipo MP 152 ou similar para passagem inferior - E = 2,70 mm, H = 4,40 m e vão = 4,50 m</t>
  </si>
  <si>
    <t>Chapa múltipla metálica corrugada galvanizada tipo MP 152 ou similar para passagem inferior - E = 3,40 mm, H = 4,50 m e vão = 4,70 m</t>
  </si>
  <si>
    <t>Chapa múltipla metálica corrugada galvanizada tipo MP 152 ou similar para passagem inferior - E = 3,40 mm, H = 4,75 m e vão = 4,80 m</t>
  </si>
  <si>
    <t>Chapa múltipla metálica corrugada galvanizada tipo MP 152 ou similar para passagem inferior - E = 3,40 mm, H = 4,85 m e vão = 5,00 m</t>
  </si>
  <si>
    <t>Chapa múltipla metálica corrugada galvanizada tipo MP 152 ou similar para passagem inferior - E = 3,40 mm, H = 4,90 m e vão = 5,15 m</t>
  </si>
  <si>
    <t>Chapa múltipla metálica corrugada galvanizada tipo MP 152 ou similar para passagem inferior - E = 3,40 mm, H = 5,00 m e vão = 5,25 m</t>
  </si>
  <si>
    <t>Chapa múltipla metálica corrugada galvanizada tipo MP 152 ou similar para passagem inferior - E = 3,40 mm, H = 5,30 m e vão = 5,30 m</t>
  </si>
  <si>
    <t>Chapa múltipla metálica corrugada galvanizada tipo MP 152 ou similar para passagem inferior - E = 3,90 mm, H = 5,25 m e vão = 5,65 m</t>
  </si>
  <si>
    <t>Chapa múltipla metálica corrugada galvanizada tipo MP 152 ou similar para passagem inferior - E = 4,70 mm, H = 5,30 m e vão = 5,85 m</t>
  </si>
  <si>
    <t>Chapa múltipla metálica corrugada galvanizada tipo MP 152 ou similar para passagem inferior - E = 4,70 mm, H = 5,45 m e vão = 6,00 m</t>
  </si>
  <si>
    <t>Chapa múltipla metálica corrugada galvanizada tipo MP 152 ou similar para passagem inferior - E = 4,70 mm, H = 5,50 m e vão = 6,25 m</t>
  </si>
  <si>
    <t>Chapa múltipla metálica corrugada galvanizada de arco alto tipo MP 152S ou similar - E = 4,70 mm, H = 2,77 m e vão = 6,12 m</t>
  </si>
  <si>
    <t>Chapa múltipla metálica corrugada galvanizada de arco alto tipo MP 152S ou similar - E = 4,70 mm, H = 3,68 m e vão = 6,30 m</t>
  </si>
  <si>
    <t>Chapa múltipla metálica corrugada galvanizada de arco alto tipo MP 152S ou similar - E = 4,70 mm, H = 3,56 m e vão = 6,55 m</t>
  </si>
  <si>
    <t>Chapa múltipla metálica corrugada galvanizada de arco alto tipo MP 152S ou similar - E = 4,70 mm, H = 4,42 m e vão = 6,96 m</t>
  </si>
  <si>
    <t>Chapa múltipla metálica corrugada galvanizada de arco alto tipo MP 152S ou similar - E = 4,70 mm, H = 3,61 m e vão = 6,78 m</t>
  </si>
  <si>
    <t>Chapa múltipla metálica corrugada galvanizada de arco alto tipo MP 152S ou similar - E = 4,70 mm, H = 4,27 m e vão = 6,99 m</t>
  </si>
  <si>
    <t>Chapa múltipla metálica corrugada galvanizada de arco alto tipo MP 152S ou similar - E = 4,70 mm, H = 3,63 m e vão = 7,01 m</t>
  </si>
  <si>
    <t>Chapa múltipla metálica corrugada galvanizada de arco alto tipo MP 152S ou similar - E = 4,70 mm, H = 4,52 m e vão = 7,42 m</t>
  </si>
  <si>
    <t>Chapa múltipla metálica corrugada galvanizada de arco alto tipo MP 152S ou similar - E = 4,70 mm, H = 3,68 m e vão = 7,24 m</t>
  </si>
  <si>
    <t>Chapa múltipla metálica corrugada galvanizada de arco alto tipo MP 152S ou similar - E = 4,70 mm, H = 4,19 m e vão = 7,47 m</t>
  </si>
  <si>
    <t>Chapa múltipla metálica corrugada galvanizada de arco alto tipo MP 152S ou similar - E = 4,70 mm, H = 4,60 m e vão = 7,85 m</t>
  </si>
  <si>
    <t>Chapa múltipla metálica corrugada galvanizada de arco alto tipo MP 152S ou similar - E = 4,70 mm, H = 3,99 m e vão = 7,67 m</t>
  </si>
  <si>
    <t>Chapa múltipla metálica corrugada galvanizada de arco alto tipo MP 152S ou similar - E = 4,70 mm, H = 4,65 m e vão = 8,08 m</t>
  </si>
  <si>
    <t>Chapa múltipla metálica corrugada galvanizada de arco alto tipo MP 152S ou similar - E = 4,70 mm, H = 4,04 m e vão = 7,90 m</t>
  </si>
  <si>
    <t>Chapa múltipla metálica corrugada galvanizada de arco alto tipo MP 152S ou similar - E = 4,70 mm, H = 4,70 m e vão = 8,31 m</t>
  </si>
  <si>
    <t>Chapa múltipla metálica corrugada galvanizada de arco alto tipo MP 152S ou similar - E = 4,70 mm, H = 4,11 m e vão = 8,36 m</t>
  </si>
  <si>
    <t>Chapa múltipla metálica corrugada galvanizada de arco alto tipo MP 152S ou similar - E = 4,70 mm, H = 5,00 m e vão = 8,97 m</t>
  </si>
  <si>
    <t>Chapa múltipla metálica corrugada galvanizada de arco alto tipo MP 152S ou similar - E = 4,70 mm, H = 4,39 m e vão = 8,59 m</t>
  </si>
  <si>
    <t>Chapa múltipla metálica corrugada galvanizada de arco alto tipo MP 152S ou similar - E = 4,70 mm, H = 5,49 m e vão = 9,17 m</t>
  </si>
  <si>
    <t>Chapa múltipla metálica corrugada galvanizada de arco alto tipo MP 152S ou similar - E = 4,70 mm, H = 4,70 m e vão = 9,22 m</t>
  </si>
  <si>
    <t>Chapa múltipla metálica corrugada galvanizada de arco alto tipo MP 152S ou similar - E = 4,70 mm, H = 5,59 m e vão = 9,63 m</t>
  </si>
  <si>
    <t>Chapa múltipla metálica corrugada galvanizada de arco alto tipo MP 152S ou similar - E = 4,70 mm, H = 4,75 m e vão = 9,45 m</t>
  </si>
  <si>
    <t>Chapa múltipla metálica corrugada galvanizada de arco alto tipo MP 152S ou similar - E = 4,70 mm, H = 5,41 m e vão = 9,65 m</t>
  </si>
  <si>
    <t>Chapa múltipla metálica corrugada galvanizada de arco alto tipo MP 152S ou similar - E = 4,70 mm, H = 6,07 m e vão = 9,86 m</t>
  </si>
  <si>
    <t>Chapa múltipla metálica corrugada galvanizada de arco alto tipo MP 152S ou similar - E = 4,70 mm, H = 5,23 m e vão = 9,68 m</t>
  </si>
  <si>
    <t>Chapa múltipla metálica corrugada galvanizada de arco alto tipo MP 152S ou similar - E = 4,70 mm, H = 6,12 m e vão = 10,08 m</t>
  </si>
  <si>
    <t>Chapa múltipla metálica corrugada galvanizada de arco alto tipo MP 152S ou similar - E = 4,70 mm, H = 5,28 m e vão = 9,91 m</t>
  </si>
  <si>
    <t>Chapa múltipla metálica corrugada galvanizada de arco alto tipo MP 152S ou similar - E = 4,70 mm, H = 6,17 m e vão = 10,31 m</t>
  </si>
  <si>
    <t>Chapa múltipla metálica corrugada galvanizada de arco alto tipo MP 152S ou similar - E = 4,70 mm, H = 5,38 m e vão = 10,36 m</t>
  </si>
  <si>
    <t>Chapa múltipla metálica corrugada galvanizada de arco alto tipo MP 152S ou similar - E = 4,70 mm, H = 6,05 m e vão = 10,54 m</t>
  </si>
  <si>
    <t>Chapa múltipla metálica corrugada galvanizada de arco alto tipo MP 152S ou similar - E = 4,70 mm, H = 6,48 m e vão = 10,74 m</t>
  </si>
  <si>
    <t>Chapa múltipla metálica corrugada galvanizada de arco alto tipo MP 152S ou similar - E = 4,70 mm, H = 7,12 m e vão = 11,35 m</t>
  </si>
  <si>
    <t>Chapa múltipla metálica corrugada galvanizada de arco alto tipo MP 152S ou similar - E = 6,40 mm, H = 5,41 m e vão = 10,57 m</t>
  </si>
  <si>
    <t>Chapa múltipla metálica corrugada galvanizada de arco alto tipo MP 152S ou similar - E = 6,40 mm, H = 6,10 m e vão = 10,77 m</t>
  </si>
  <si>
    <t>Chapa múltipla metálica corrugada galvanizada de arco alto tipo MP 152S ou similar - E = 6,40 mm, H = 6,53 m e vão = 10,97 m</t>
  </si>
  <si>
    <t>Chapa múltipla metálica corrugada galvanizada de arco alto tipo MP 152S ou similar - E = 6,40 mm, H = 7,16 m e vão = 11,58 m</t>
  </si>
  <si>
    <t>Chapa múltipla metálica corrugada galvanizada tipo MP 152S ovoide ou similar - E = 4,70 mm, H = 7,82 m e vão = 7,21 m</t>
  </si>
  <si>
    <t>Chapa múltipla metálica corrugada galvanizada tipo MP 152S ovoide ou similar - E = 4,70 mm, H = 7,87 m e vão = 7,31 m</t>
  </si>
  <si>
    <t>Chapa múltipla metálica corrugada galvanizada tipo MP 152S ovoide ou similar - E = 4,70 mm, H = 7,90 m e vão = 7,77 m</t>
  </si>
  <si>
    <t>Chapa múltipla metálica corrugada galvanizada tipo MP 152S ovoide ou similar - E = 4,70 mm, H = 8,44 m e vão = 7,57 m</t>
  </si>
  <si>
    <t>Chapa múltipla metálica corrugada galvanizada tipo MP 152S ovoide ou similar - E = 4,70 mm, H = 8,23 m e vão = 8,36 m</t>
  </si>
  <si>
    <t>Chapa múltipla metálica corrugada galvanizada tipo MP 152S ovoide ou similar - E = 4,70 mm, H = 8,01 m e vão = 8,13 m</t>
  </si>
  <si>
    <t>Chapa múltipla metálica corrugada galvanizada tipo MP 152S ovoide ou similar - E = 4,70 mm, H = 8,48 m e vão = 8,56 m</t>
  </si>
  <si>
    <t>Chapa múltipla metálica corrugada galvanizada tipo MP 152S ovoide ou similar - E = 4,70 mm, H = 9,32 m e vão = 8,71 m</t>
  </si>
  <si>
    <t>Chapa múltipla metálica corrugada galvanizada tipo MP 152S ovoide ou similar - E = 4,70 mm, H = 9,04 m e vão = 9,15 m</t>
  </si>
  <si>
    <t>Chapa múltipla metálica corrugada galvanizada tipo MP 152S ovoide ou similar - E = 4,70 mm, H = 9,50 m e vão = 9,15 m</t>
  </si>
  <si>
    <t>Terminal absorvedor de energia de abertura com nível de contenção TL3 para defensa metálica</t>
  </si>
  <si>
    <t>Chumbador em aço CA 25</t>
  </si>
  <si>
    <t>Arame liso em aço galvanizado - D = 1,24 mm (18 BWG)</t>
  </si>
  <si>
    <t>Tela de poliamida - malha de 60 fios/cm</t>
  </si>
  <si>
    <t>Válvula manchete - D = 20 mm</t>
  </si>
  <si>
    <t>Barra chata em aço galvanizado</t>
  </si>
  <si>
    <t>Luva para bainha metálica - D = 30 mm</t>
  </si>
  <si>
    <t>Luva para bainha metálica - D = 35 mm</t>
  </si>
  <si>
    <t>Luva para bainha metálica - D = 40 mm</t>
  </si>
  <si>
    <t>Luva para bainha metálica - D = 45 mm</t>
  </si>
  <si>
    <t>Luva para bainha metálica - D = 50 mm</t>
  </si>
  <si>
    <t>Luva para bainha metálica - D = 55 mm</t>
  </si>
  <si>
    <t>Luva para bainha metálica - D = 60 mm</t>
  </si>
  <si>
    <t>Luva para bainha metálica - D = 65 mm</t>
  </si>
  <si>
    <t>Luva para bainha metálica - D = 70 mm</t>
  </si>
  <si>
    <t>Luva para bainha metálica - D = 75 mm</t>
  </si>
  <si>
    <t>Luva para bainha metálica - D = 80 mm</t>
  </si>
  <si>
    <t>Luva para bainha metálica - D = 85 mm</t>
  </si>
  <si>
    <t>Luva para bainha metálica - D = 90 mm</t>
  </si>
  <si>
    <t>Luva para bainha metálica - D = 95 mm</t>
  </si>
  <si>
    <t>Luva para bainha metálica - D = 100 mm</t>
  </si>
  <si>
    <t>Luva para bainha metálica - D = 110 mm</t>
  </si>
  <si>
    <t>Luva para bainha metálica - D = 120 mm</t>
  </si>
  <si>
    <t>Luva para bainha metálica - D = 130 mm</t>
  </si>
  <si>
    <t>Luva para bainha metálica ovalizada de 19 x 36 mm</t>
  </si>
  <si>
    <t>Luva para bainha metálica ovalizada de 19 x 48 mm</t>
  </si>
  <si>
    <t>Luva para bainha metálica ovalizada de 19 x 62 mm</t>
  </si>
  <si>
    <t>Luva para bainha metálica ovalizada de 22 x 32 mm</t>
  </si>
  <si>
    <t>Luva para bainha metálica ovalizada de 22 x 55 mm</t>
  </si>
  <si>
    <t>Luva para bainha metálica ovalizada de 22 x 73 mm</t>
  </si>
  <si>
    <t>Tinta em pó à base de resina poliéster</t>
  </si>
  <si>
    <t>Apoio de neoprene não fretado - C = 100 mm, L = 100 mm e E = 20 mm</t>
  </si>
  <si>
    <t>Porca sextavada em aço galvanizado para parafuso - D = 9,525 mm (3/8")</t>
  </si>
  <si>
    <t>Porca sextavada em aço galvanizado para parafuso - D = 12 mm (M12)</t>
  </si>
  <si>
    <t>Parafuso de cabeça sextavada em aço galvanizado, classe 8.8 - D = 12 mm (M12) e C = 30 mm</t>
  </si>
  <si>
    <t>Ligação tipo barra chata em aço galvanizado para contenção - L = 45 mm e E = 4 mm</t>
  </si>
  <si>
    <t>Fita metálica SAE 1010/1020 para solo reforçado - L = 50 mm e E = 4 mm</t>
  </si>
  <si>
    <t>Material para aterro reforçado com fitas metálicas</t>
  </si>
  <si>
    <t>Tubo PEAD PE 100 PN 5 para estais - D = 140 mm</t>
  </si>
  <si>
    <t>Tubo PEAD PE 100 PN 5 para estais - D = 160 mm</t>
  </si>
  <si>
    <t>Tubo PEAD PE 100 PN 5 para estais - D = 180 mm</t>
  </si>
  <si>
    <t>Tubo PEAD PE 100 PN 5 para estais - D = 200 mm</t>
  </si>
  <si>
    <t>Tubo PEAD PE 100 PN 5 para estais - D = 225 mm</t>
  </si>
  <si>
    <t>Tubo PEAD PE 100 PN 5 para estais - D = 250 mm</t>
  </si>
  <si>
    <t>Tubo PEAD PE 100 PN 5 para estais - D = 280 mm</t>
  </si>
  <si>
    <t>Tubo PEAD PE 100 PN 5 para estais - D = 315 mm</t>
  </si>
  <si>
    <t>Tubo antivandalismo em aço galvanizado para estais de 12 cordoalhas - D = 15,7 mm</t>
  </si>
  <si>
    <t>Tubo antivandalismo em aço galvanizado para estais de 19 cordoalhas - D = 15,7 mm</t>
  </si>
  <si>
    <t>Tubo antivandalismo em aço galvanizado para estais de 22 cordoalhas - D = 15,7 mm</t>
  </si>
  <si>
    <t>Tubo antivandalismo em aço galvanizado para estais de 31 cordoalhas - D = 15,7 mm</t>
  </si>
  <si>
    <t>Tubo antivandalismo em aço galvanizado para estais de 37 cordoalhas - D = 15,7 mm</t>
  </si>
  <si>
    <t>Tubo antivandalismo em aço galvanizado para estais de 43 cordoalhas - D = 15,7 mm</t>
  </si>
  <si>
    <t>Tubo antivandalismo em aço galvanizado para estais de 55 cordoalhas - D = 15,7 mm</t>
  </si>
  <si>
    <t>Tubo antivandalismo em aço galvanizado para estais de 61 cordoalhas - D = 15,7 mm</t>
  </si>
  <si>
    <t>Tubo antivandalismo em aço galvanizado para estais de 73 cordoalhas - D = 15,7 mm</t>
  </si>
  <si>
    <t>Tubo antivandalismo em aço galvanizado para estais de 85 cordoalhas - D = 15,7 mm</t>
  </si>
  <si>
    <t>Tubo antivandalismo em aço galvanizado para estais de 91 cordoalhas - D = 15,7 mm</t>
  </si>
  <si>
    <t>Tubo fôrma lado fixo em aço galvanizado para estais de 12 cordoalhas - D = 15,7 mm</t>
  </si>
  <si>
    <t>Tubo fôrma lado fixo em aço galvanizado para estais de 19 cordoalhas - D = 15,7 mm</t>
  </si>
  <si>
    <t>Tubo fôrma lado fixo em aço galvanizado para estais de 22 cordoalhas - D = 15,7 mm</t>
  </si>
  <si>
    <t>Tubo fôrma lado fixo em aço galvanizado para estais de 31 cordoalhas - D = 15,7 mm</t>
  </si>
  <si>
    <t>Tubo fôrma lado fixo em aço galvanizado para estais de 37 cordoalhas - D = 15,7 mm</t>
  </si>
  <si>
    <t>Tubo fôrma lado fixo em aço galvanizado para estais de 43 cordoalhas - D = 15,7 mm</t>
  </si>
  <si>
    <t>Tubo fôrma lado fixo em aço galvanizado para estais de 55 cordoalhas - D = 15,7 mm</t>
  </si>
  <si>
    <t>Tubo fôrma lado fixo em aço galvanizado para estais de 61 cordoalhas - D = 15,7 mm</t>
  </si>
  <si>
    <t>Tubo fôrma lado fixo em aço galvanizado para estais de 73 cordoalhas - D = 15,7 mm</t>
  </si>
  <si>
    <t>Tubo fôrma lado fixo em aço galvanizado para estais de 85 cordoalhas - D = 15,7 mm</t>
  </si>
  <si>
    <t>Tubo fôrma lado fixo em aço galvanizado para estais de 91 cordoalhas - D = 15,7 mm</t>
  </si>
  <si>
    <t>Tubo fôrma lado regulável em aço galvanizado para estais de 12 cordoalhas - D = 15,7 mm</t>
  </si>
  <si>
    <t>Tubo fôrma lado regulável em aço galvanizado para estais de 19 cordoalhas - D = 15,7 mm</t>
  </si>
  <si>
    <t>Tubo fôrma lado regulável em aço galvanizado para estais de 22 cordoalhas - D = 15,7 mm</t>
  </si>
  <si>
    <t>Tubo fôrma lado regulável em aço galvanizado para estais de 31 cordoalhas - D = 15,7 mm</t>
  </si>
  <si>
    <t>Tubo fôrma lado regulável em aço galvanizado para estais de 37 cordoalhas - D = 15,7 mm</t>
  </si>
  <si>
    <t>Tubo fôrma lado regulável em aço galvanizado para estais de 43 cordoalhas - D = 15,7 mm</t>
  </si>
  <si>
    <t>Tubo fôrma lado regulável em aço galvanizado para estais de 55 cordoalhas - D = 15,7 mm</t>
  </si>
  <si>
    <t>Tubo fôrma lado regulável em aço galvanizado para estais de 61 cordoalhas - D = 15,7 mm</t>
  </si>
  <si>
    <t>Tubo fôrma lado regulável em aço galvanizado para estais de 73 cordoalhas - D = 15,7 mm</t>
  </si>
  <si>
    <t>Tubo fôrma lado regulável em aço galvanizado para estais de 85 cordoalhas - D = 15,7 mm</t>
  </si>
  <si>
    <t>Tubo fôrma lado regulável em aço galvanizado para estais de 91 cordoalhas - D = 15,7 mm</t>
  </si>
  <si>
    <t>Coroa de botões esféricos - Ring bit - D = 104 mm (4 3/32")</t>
  </si>
  <si>
    <t>Película retrorrefletiva tipo III + SI (sinal impresso com película de sobreposição tipo V)</t>
  </si>
  <si>
    <t>Tubo de revestimento em aço-carbono schedule 40 - DN = 101,6 mm (4")</t>
  </si>
  <si>
    <t>Cimento asfáltico de petróleo com borracha - CAP 50/70 com 15% de borracha de pneu</t>
  </si>
  <si>
    <t>Película retrorrefletiva tipo I + SI (sinal impresso com película de sobreposição tipo V)</t>
  </si>
  <si>
    <t>Chapa de poliéster reforçada com fibra de vidro - E = 2,0 mm</t>
  </si>
  <si>
    <t>Chapa de alumínio composto (ACM) - E = 3,0 mm</t>
  </si>
  <si>
    <t>Película retrorrefletiva tipo X + SI (sinal impresso com película de sobreposição tipo V)</t>
  </si>
  <si>
    <t>Fita adesiva estrutural dupla-face - E = 2 mm e L = 25 mm</t>
  </si>
  <si>
    <t>Película retrorrefletiva tipo I</t>
  </si>
  <si>
    <t>Película retrorrefletiva tipo III + SI</t>
  </si>
  <si>
    <t>Película retrorrefletiva tipo III</t>
  </si>
  <si>
    <t>Película não retrorrefletiva tipo IV</t>
  </si>
  <si>
    <t>Película retrorrefletiva tipo X</t>
  </si>
  <si>
    <t>Duto flexível de ventilação de poliéster aluminizado sem isolamento - D = 200 mm</t>
  </si>
  <si>
    <t>Cabo de cobre flexível antichama isolado em HEPR - tensão de 0,6/1,0 kV e seção de 2 x 6 mm²</t>
  </si>
  <si>
    <t>Cabo de cobre flexível antichama isolado em HEPR - tensão de 0,6/1,0 kV e seção de 4 x 6 mm²</t>
  </si>
  <si>
    <t>Tinta plástica à base de resina metacrílica aplicada a frio por aspersão (spray)</t>
  </si>
  <si>
    <t>Ancoragem fixa para estais de 12 cordoalhas - D = 15,7 mm</t>
  </si>
  <si>
    <t>Ancoragem fixa para estais de 22 cordoalhas - D = 15,7 mm</t>
  </si>
  <si>
    <t>Ancoragem fixa para estais de 43 cordoalhas - D = 15,7 mm</t>
  </si>
  <si>
    <t>Ancoragem fixa para estais de 85 cordoalhas - D = 15,7 mm</t>
  </si>
  <si>
    <t>Ancoragem regulável para estais de 12 cordoalhas - D = 15,7 mm</t>
  </si>
  <si>
    <t>Ancoragem regulável para estais de 22 cordoalhas - D = 15,7 mm</t>
  </si>
  <si>
    <t>Ancoragem regulável para estais de 43 cordoalhas - D = 15,7 mm</t>
  </si>
  <si>
    <t>Ancoragem regulável para estais de 85 cordoalhas - D = 15,7 mm</t>
  </si>
  <si>
    <t>Tubo PEAD PE 100 PN 5 para estais - D = 110 mm</t>
  </si>
  <si>
    <t>Arruela lisa em aço zincado branco para parafuso - D = 9,525 mm (3/8")</t>
  </si>
  <si>
    <t>Viga de madeira - E = 5 cm e L = 11 cm</t>
  </si>
  <si>
    <t>Purgador plástico</t>
  </si>
  <si>
    <t>Chumbador de expansão controlada por torque em aço zincado para concreto - D = 8,0 mm</t>
  </si>
  <si>
    <t>Corrente de elo soldado em aço SAE 1010/1020 com acabamento polido - E = 25,00 mm (1")</t>
  </si>
  <si>
    <t>Corrente de elo soldado em aço SAE 1010/1020 com acabamento polido - E = 12,50 mm (1/2")</t>
  </si>
  <si>
    <t>Corrente de elo soldado em aço SAE 1010/1020 com acabamento polido - E = 19,00 mm (3/4")</t>
  </si>
  <si>
    <t>Lanterna de sinalização náutica com acessórios de fixação - alcance 2 mn</t>
  </si>
  <si>
    <t>Lanterna de sinalização náutica com acessórios de fixação - alcance 3 mn</t>
  </si>
  <si>
    <t>Lanterna de sinalização náutica com acessórios de fixação - alcance 4 mn</t>
  </si>
  <si>
    <t>Lanterna de sinalização náutica com acessórios de fixação - alcance 6 mn</t>
  </si>
  <si>
    <t>Lanterna de sinalização náutica com acessórios de fixação - alcance 8 mn</t>
  </si>
  <si>
    <t>Manilha âncora em aço forjado com porca e cupilha - DN = 16,0 mm (5/8")</t>
  </si>
  <si>
    <t>Manilha reta em aço forjado com porca e cupilha - DN = 38,1 mm (1 1/2")</t>
  </si>
  <si>
    <t>Manilha reta em aço forjado com porca e cupilha - DN = 25,4 mm (1")</t>
  </si>
  <si>
    <t>Suporte polimérico ecológico maciço colapsível para placa de sinalização - seção de 10 x 10 cm</t>
  </si>
  <si>
    <t>Placa de ancoragem para tirante de barra de aço - E = 12,7 mm e seção de 160 x 160 mm</t>
  </si>
  <si>
    <t>Material demolido - concreto simples</t>
  </si>
  <si>
    <t>Material demolido - madeira</t>
  </si>
  <si>
    <t>Revestimento asfáltico</t>
  </si>
  <si>
    <t>Camada granular (base ou sub-base)</t>
  </si>
  <si>
    <t>Material demolido - remendo profundo</t>
  </si>
  <si>
    <t>Material demolido - alvenaria</t>
  </si>
  <si>
    <t>Acessórios e materiais metálicos</t>
  </si>
  <si>
    <t>Material demolido - concreto armado</t>
  </si>
  <si>
    <t>Material de 3ª categoria</t>
  </si>
  <si>
    <t>Solo</t>
  </si>
  <si>
    <t>Grãos, agregados e solos derramados na pista</t>
  </si>
  <si>
    <t>Veículos de pequeno porte incendiados em rodovia</t>
  </si>
  <si>
    <t>Tinta à base de resina epóxi bicomponente</t>
  </si>
  <si>
    <t>Tinta à base de resina epóxi poliamida bicomponente para fundo preparador de pintura</t>
  </si>
  <si>
    <t>Tinta anticorrosiva à base de resina epóxi poliamida bicomponente</t>
  </si>
  <si>
    <t>Guincho manual com capacidade de tração de 100 kN com cabo de aço</t>
  </si>
  <si>
    <t>Guincho manual com capacidade de tração de 200 kN com cabo de aço</t>
  </si>
  <si>
    <t>Pneu reaproveitado</t>
  </si>
  <si>
    <t>Sapatilha em aço inox - D = 13 mm (1/2")</t>
  </si>
  <si>
    <t>Molinete manual com capacidade de tração de 70 kN</t>
  </si>
  <si>
    <t>Ânodo de sacrifício em liga de zinco - peso = 20 kg</t>
  </si>
  <si>
    <t>Cabo de aço - D = 42,00 mm (1 5/8")</t>
  </si>
  <si>
    <t>Terminal soquete fechado em aço galvanizado compatível com cabo de aço de D = 42 mm</t>
  </si>
  <si>
    <t>Manilha reta em aço forjado com porca e cupilha - D = 57,2 mm (2 1/4")</t>
  </si>
  <si>
    <t>Tubo mecânico em aço-carbono</t>
  </si>
  <si>
    <t>Material combustível removido</t>
  </si>
  <si>
    <t>Blocos de rocha ou matacões</t>
  </si>
  <si>
    <t>Material asfáltico removido</t>
  </si>
  <si>
    <t>Estrutura de pórtico metálico removida</t>
  </si>
  <si>
    <t>Estrutura de semipórtico duplo metálico removida</t>
  </si>
  <si>
    <t>Estrutura de semipórtico metálico removida</t>
  </si>
  <si>
    <t>Mangueira para hidrojateamento com pressão de trabalho de até 17,5 MPa (2.538 psi) - D = 25 mm (1")</t>
  </si>
  <si>
    <t>Mangueira para sistema de sucção a vácuo com vazão de entrada de até 3,6 m³/h (60 l/min) - D = 72,5 mm (3")</t>
  </si>
  <si>
    <t>Detritos removidos de bueiros</t>
  </si>
  <si>
    <t>Material triturado - galhos e troncos</t>
  </si>
  <si>
    <t>Canal monobloco com corpo e grelha em concreto polímero com efeito autolimpante - carga de controle de 400 kN - C = 100,0 cm, L = 15,0 cm e H = 23,0 cm</t>
  </si>
  <si>
    <t>Canal monobloco com corpo e grelha em concreto polímero com efeito autolimpante - carga de controle de 400 kN - C = 100,0 cm, L = 25,0 cm e H = 32,0 cm</t>
  </si>
  <si>
    <t>Canal monobloco com corpo e grelha em concreto polímero com efeito autolimpante - carga de controle de 900 kN - C = 100,0 cm, L = 16,0 cm e H = 26,5 cm</t>
  </si>
  <si>
    <t>Canal monobloco com corpo e grelha em concreto polímero com efeito autolimpante - carga de controle de 900 kN - C = 100,0 cm, L = 21,0 cm e H = 28,0 cm</t>
  </si>
  <si>
    <t>Canal monobloco com corpo e grelha em concreto polímero com efeito autolimpante - carga de controle de 900 kN - C = 100,0 cm, L = 21,0 cm e H = 38,0 cm</t>
  </si>
  <si>
    <t>Canal monobloco com corpo e grelha em concreto polímero com efeito autolimpante - carga de controle de 900 kN - C = 100,0 cm, L = 21,0 cm e H = 48,0 cm</t>
  </si>
  <si>
    <t>Canal monobloco com corpo e grelha em concreto polímero com efeito autolimpante - carga de controle de 900 kN - C = 100,0 cm, L = 26,0 cm e H = 33,0 cm</t>
  </si>
  <si>
    <t>Canal monobloco com corpo e grelha em concreto polímero com efeito autolimpante - carga de controle de 900 kN - C = 100,0 cm, L = 26,0 cm e H = 53,0 cm</t>
  </si>
  <si>
    <t>Canal monobloco com corpo e grelha em concreto polímero com efeito autolimpante - carga de controle de 900 kN - C = 200,0 cm, L = 40,0 cm e H = 59,5 cm</t>
  </si>
  <si>
    <t>Canal em polietileno e polipropileno com efeito autolimpante e grelha de encaixe em poliamida reforçada - carga de controle de 250 kN - C = 100,0 cm, L = 16,0 cm e H = 12,2 cm</t>
  </si>
  <si>
    <t>Canal em polietileno e polipropileno com efeito autolimpante e grelha de encaixe em poliamida reforçada - carga de controle de 250 kN - C = 100,0 cm, L = 16,0 cm e H = 17,2 cm</t>
  </si>
  <si>
    <t>Canal em polietileno e polipropileno com efeito autolimpante e grelha de encaixe em poliamida reforçada - carga de controle de 250 kN - C = 100,0 cm, L = 16,0 cm e H = 5,5 cm</t>
  </si>
  <si>
    <t>Canal em polietileno e polipropileno com efeito autolimpante e grelha de encaixe em ferro fundido dúctil - carga de controle de 400 kN - C = 100,0 cm, L = 14,7 cm e H = 15,7 cm</t>
  </si>
  <si>
    <t>Canal em polietileno e polipropileno com efeito autolimpante e grelha de encaixe em ferro fundido dúctil - carga de controle de 400 kN - C = 100,0 cm, L = 24,7 cm e H = 20,8 cm</t>
  </si>
  <si>
    <t>Canal em polietileno e polipropileno com efeito autolimpante e grelha de encaixe em ferro fundido dúctil - carga de controle de 400 kN - C = 100,0 cm, L = 34,9 cm e H = 25,8 cm</t>
  </si>
  <si>
    <t>Canal em polietileno e polipropileno com efeito autolimpante e grelha de encaixe em ferro fundido dúctil - carga de controle de 600 kN - C = 100,0 cm, L = 16,0 cm e H = 12,2 cm</t>
  </si>
  <si>
    <t>Canal em polietileno e polipropileno com efeito autolimpante e grelha de encaixe em ferro fundido dúctil - carga de controle de 600 kN - C = 100,0 cm, L = 21,2 cm e H = 18,0 cm</t>
  </si>
  <si>
    <t>Canal em polietileno e polipropileno com efeito autolimpante e grelha de encaixe em ferro fundido dúctil - carga de controle de 600 kN - C = 100,0 cm, L = 26,2 cm e H = 17,2 cm</t>
  </si>
  <si>
    <t>Canal em polietileno e polipropileno com efeito autolimpante e abertura de captação em ferro fundido dúctil - carga de controle de 900 kN - C = 100,0 cm, L = 21,0 cm e H = 57,9 cm</t>
  </si>
  <si>
    <t>Canal em polietileno e polipropileno com efeito autolimpante e abertura de captação em ferro fundido dúctil - carga de controle de 900 kN - C = 100,0 cm, L = 25,2 cm e H = 57,8 cm</t>
  </si>
  <si>
    <t>Canal em polietileno e polipropileno com efeito autolimpante e abertura de captação em ferro fundido dúctil - carga de controle de 900 kN - C = 100,0 cm, L = 42,0 cm e H = 95,0 cm</t>
  </si>
  <si>
    <t>Canal em polietileno e polipropileno com efeito autolimpante e abertura de captação em ferro fundido dúctil - carga de controle de 900 kN - C = 114,2 cm, L = 78,0 cm e H = 106,0 cm</t>
  </si>
  <si>
    <t>Animais de grande porte mortos em rodovia</t>
  </si>
  <si>
    <t>Animais de pequeno porte mortos em rodovia</t>
  </si>
  <si>
    <t>Emborrachados de pneus espalhados em rodovia</t>
  </si>
  <si>
    <t>Espécimes arbóreos de até 20 m tombados na pista</t>
  </si>
  <si>
    <t>Espécimes arbóreos de 20 a 40 m tombados na pista</t>
  </si>
  <si>
    <t>Sucatas derramadas em rodovia</t>
  </si>
  <si>
    <t>Veículos de grande porte incendiados em rodovia</t>
  </si>
  <si>
    <t>Veículos de médio porte incendiados em rodovia</t>
  </si>
  <si>
    <t>Veículos de grande porte tombados em rodovia</t>
  </si>
  <si>
    <t>Veículos de médio porte tombados em rodovia</t>
  </si>
  <si>
    <t>Veículos de pequeno porte tombados em rodovia</t>
  </si>
  <si>
    <t>Vidros, caixas e engradados derramados na pista</t>
  </si>
  <si>
    <t>Tacha refletiva em plástico injetado bidirecional com um pino - tipo I</t>
  </si>
  <si>
    <t>Tacha refletiva em plástico injetado bidirecional com um pino - tipo II</t>
  </si>
  <si>
    <t>Tacha refletiva em plástico injetado bidirecional com um pino - tipo III</t>
  </si>
  <si>
    <t>Tacha refletiva em plástico injetado bidirecional com um pino - tipo IV</t>
  </si>
  <si>
    <t>Tacha refletiva em plástico injetado bidirecional sem pino - tipo I</t>
  </si>
  <si>
    <t>Tacha refletiva em plástico injetado bidirecional sem pino - tipo II</t>
  </si>
  <si>
    <t>Tacha refletiva em plástico injetado bidirecional sem pino - tipo III</t>
  </si>
  <si>
    <t>Tacha refletiva em plástico injetado bidirecional sem pino - tipo IV</t>
  </si>
  <si>
    <t>Tacha refletiva em plástico injetado monodirecional com um pino - tipo I</t>
  </si>
  <si>
    <t>Tacha refletiva em plástico injetado monodirecional com um pino - tipo II</t>
  </si>
  <si>
    <t>Tacha refletiva em plástico injetado monodirecional com um pino - tipo III</t>
  </si>
  <si>
    <t>Tacha refletiva em plástico injetado monodirecional com um pino - tipo IV</t>
  </si>
  <si>
    <t>Tacha refletiva em plástico injetado monodirecional sem pino - tipo I</t>
  </si>
  <si>
    <t>Tacha refletiva em plástico injetado monodirecional sem pino - tipo II</t>
  </si>
  <si>
    <t>Tacha refletiva em plástico injetado monodirecional sem pino - tipo III</t>
  </si>
  <si>
    <t>Tacha refletiva em plástico injetado monodirecional sem pino - tipo IV</t>
  </si>
  <si>
    <t>Tacha refletiva em resina sintética bidirecional com um pino - tipo I</t>
  </si>
  <si>
    <t>Tacha refletiva em resina sintética bidirecional com um pino - tipo II</t>
  </si>
  <si>
    <t>Tacha refletiva em resina sintética bidirecional com um pino - tipo III</t>
  </si>
  <si>
    <t>Tacha refletiva em resina sintética bidirecional com um pino - tipo IV</t>
  </si>
  <si>
    <t>Tacha refletiva em resina sintética bidirecional sem pino - tipo I</t>
  </si>
  <si>
    <t>Tacha refletiva em resina sintética bidirecional sem pino - tipo II</t>
  </si>
  <si>
    <t>Tacha refletiva em resina sintética bidirecional sem pino - tipo III</t>
  </si>
  <si>
    <t>Tacha refletiva em resina sintética bidirecional sem pino - tipo IV</t>
  </si>
  <si>
    <t>Tacha refletiva em resina sintética monodirecional com um pino - tipo I</t>
  </si>
  <si>
    <t>Tacha refletiva em resina sintética monodirecional com um pino - tipo II</t>
  </si>
  <si>
    <t>Tacha refletiva em resina sintética monodirecional com um pino - tipo III</t>
  </si>
  <si>
    <t>Tacha refletiva em resina sintética monodirecional com um pino - tipo IV</t>
  </si>
  <si>
    <t>Tacha refletiva em resina sintética monodirecional sem pino - tipo I</t>
  </si>
  <si>
    <t>Tacha refletiva em resina sintética monodirecional sem pino - tipo II</t>
  </si>
  <si>
    <t>Tacha refletiva em resina sintética monodirecional sem pino - tipo III</t>
  </si>
  <si>
    <t>Tacha refletiva em resina sintética monodirecional sem pino - tipo IV</t>
  </si>
  <si>
    <t>Tacha refletiva metálica bidirecional com dois pinos - tipo II</t>
  </si>
  <si>
    <t>Tacha refletiva metálica bidirecional com dois pinos - tipo III</t>
  </si>
  <si>
    <t>Tacha refletiva metálica bidirecional com dois pinos - tipo IV</t>
  </si>
  <si>
    <t>Tacha refletiva metálica bidirecional com um pino - tipo II</t>
  </si>
  <si>
    <t>Tacha refletiva metálica bidirecional com um pino - tipo III</t>
  </si>
  <si>
    <t>Tacha refletiva metálica bidirecional com um pino - tipo IV</t>
  </si>
  <si>
    <t>Tacha refletiva metálica monodirecional com dois pinos - tipo II</t>
  </si>
  <si>
    <t>Tacha refletiva metálica monodirecional com dois pinos - tipo III</t>
  </si>
  <si>
    <t>Tacha refletiva metálica monodirecional com dois pinos - tipo IV</t>
  </si>
  <si>
    <t>Tacha refletiva metálica monodirecional com um pino - tipo II</t>
  </si>
  <si>
    <t>Tacha refletiva metálica monodirecional com um pino - tipo III</t>
  </si>
  <si>
    <t>Tacha refletiva metálica monodirecional com um pino - tipo IV</t>
  </si>
  <si>
    <t>Tachão refletivo em plástico injetado bidirecional</t>
  </si>
  <si>
    <t>Tachão refletivo em plástico injetado monodirecional</t>
  </si>
  <si>
    <t>Tachão refletivo em resina sintética bidirecional</t>
  </si>
  <si>
    <t>Tachão refletivo em resina sintética monodirecional</t>
  </si>
  <si>
    <t>Emulsão asfáltica com polímero - RR-1C-E</t>
  </si>
  <si>
    <t>Reservatório metálico tipo taça - capacidade de 5.000 l</t>
  </si>
  <si>
    <t>Reservatório metálico tipo taça - capacidade de 10.000 l</t>
  </si>
  <si>
    <t>Reservatório metálico tipo taça - capacidade de 20.000 l</t>
  </si>
  <si>
    <t>Reservatório metálico tipo taça - capacidade de 30.000 l</t>
  </si>
  <si>
    <t>AMV tipo TR37, abertura 1:8, bitola métrica</t>
  </si>
  <si>
    <t>AMV tipo TR37, abertura 1:10, bitola métrica</t>
  </si>
  <si>
    <t>AMV tipo TR37, abertura 1:12, bitola métrica</t>
  </si>
  <si>
    <t>AMV tipo TR37, abertura 1:14, bitola métrica</t>
  </si>
  <si>
    <t>Bico para corte a plasma manual - 65A</t>
  </si>
  <si>
    <t>Bico para corte a plasma manual - 45A</t>
  </si>
  <si>
    <t>Bocal para corte a plasma manual - 45A/65A</t>
  </si>
  <si>
    <t>Capa de retenção para corte a plasma manual - 45A/65A</t>
  </si>
  <si>
    <t>Eletrodo para corte a plasma manual - 45A/65A</t>
  </si>
  <si>
    <t>Distribuidor de gás para corte a plasma manual - 45A/65A</t>
  </si>
  <si>
    <t>Parafuso de cabeça sextavada em aço inox - D = 12,7 mm (1/2") e C = 38,1 mm (1.1/2")</t>
  </si>
  <si>
    <t>Porca sextavada em aço inox para parafuso - D = 12,7 mm (1/2")</t>
  </si>
  <si>
    <t>Arruela lisa em aço inox - D = 12,7 mm (1/2")</t>
  </si>
  <si>
    <t>Disco de corte com 80 dentes multimaterial - D = 250 mm</t>
  </si>
  <si>
    <t>Lixa d'água Nº 360</t>
  </si>
  <si>
    <t>Diluente para tinta epóxi bicomponente ou tricomponente</t>
  </si>
  <si>
    <t>Tinta à base de resina epóxi óxido de ferro</t>
  </si>
  <si>
    <t>Diluente para esmalte poliuretano de dois componentes</t>
  </si>
  <si>
    <t>Tinta esmalte poliuretano bicomponente</t>
  </si>
  <si>
    <t>Catalisador para tinta fosfatizante</t>
  </si>
  <si>
    <t>Tinta fosfatizante para fundo preparador de pintura</t>
  </si>
  <si>
    <t>Luva em aço galvanizado com rosca BSP classe leve - D = 12,5 mm (1/2")</t>
  </si>
  <si>
    <t>Plug tipo bujão em aço galvanizado com rosca BSP - D = 15 mm (1/2")</t>
  </si>
  <si>
    <t>Tubo em aço-carbono - E = 3,35 mm e D = 80 mm (3")</t>
  </si>
  <si>
    <t>Tubo em aço-carbono - E = 3,00 mm e D = 150 mm (6")</t>
  </si>
  <si>
    <t>Cantoneira em alumínio de abas iguais - L = 38,1 mm e E = 4,76 mm</t>
  </si>
  <si>
    <t>Parafuso de cabeça sextavada em aço inox - D = 8 mm (M8) e C = 20 mm</t>
  </si>
  <si>
    <t>Porca sextavada em aço inox para parafuso - D = 8 mm (M8)</t>
  </si>
  <si>
    <t>Arruela lisa em aço inox para parafuso - D = 8,4 mm (M8)</t>
  </si>
  <si>
    <t>Arruela de pressão em aço inox para parafuso - D = 8,1 mm (M8)</t>
  </si>
  <si>
    <t>Parafuso de cabeça sextavada em aço inox - D = 12,7 mm (1/2") e C = 19,05 mm (3/4")</t>
  </si>
  <si>
    <t>Barra redonda em aço SAE 1020 - D = 25,4 mm (1")</t>
  </si>
  <si>
    <t>Tubo em aço - E = 3,00 mm e seção de 40 x 40 mm</t>
  </si>
  <si>
    <t>Desmoldante para fôrmas metálicas</t>
  </si>
  <si>
    <t>Arame E70S6 para solda MIG/MAG - D = 0,9 mm</t>
  </si>
  <si>
    <t>01.04.16</t>
  </si>
  <si>
    <t>TAPUME METÁLICO COM BASE DE CONCRETO (M)</t>
  </si>
  <si>
    <t>01.04.17</t>
  </si>
  <si>
    <t>TAPUME METÁLICO COM BASE ENTERRADA (M)</t>
  </si>
  <si>
    <t>01.04.18</t>
  </si>
  <si>
    <t>TAPUME METÁLICO COM TELA E BASE DE CONCRETO (M)</t>
  </si>
  <si>
    <t>01.04.19</t>
  </si>
  <si>
    <t>TAPUME METÁLICO COM TELA E BASE ENTERRADA (M)</t>
  </si>
  <si>
    <t>03.23.06</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</si>
  <si>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</si>
  <si>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</si>
  <si>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</si>
  <si>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</si>
  <si>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</si>
  <si>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</si>
  <si>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</si>
  <si>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</si>
  <si>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</si>
  <si>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</si>
  <si>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</si>
  <si>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</si>
  <si>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</si>
  <si>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</si>
  <si>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</si>
  <si>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04.04.08</t>
  </si>
  <si>
    <t>04.04.09</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</si>
  <si>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</si>
  <si>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</si>
  <si>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</si>
  <si>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</si>
  <si>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</si>
  <si>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</si>
  <si>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</si>
  <si>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</si>
  <si>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</si>
  <si>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</si>
  <si>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</si>
  <si>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</si>
  <si>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</si>
  <si>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</si>
  <si>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</si>
  <si>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</si>
  <si>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</si>
  <si>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</si>
  <si>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</si>
  <si>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</si>
  <si>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</si>
  <si>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</si>
  <si>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</si>
  <si>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</si>
  <si>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</si>
  <si>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</si>
  <si>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04.15.29</t>
  </si>
  <si>
    <t>ESPAÇADOR DE AÇO CA-50 6,3MM H=5CM TIPO CARANGUEJO PARA PISO DE CONCRETO ARMADO</t>
  </si>
  <si>
    <t>04.15.31</t>
  </si>
  <si>
    <t>04.15.32</t>
  </si>
  <si>
    <t>04.15.41</t>
  </si>
  <si>
    <t>04.15.42</t>
  </si>
  <si>
    <t>04.15.43</t>
  </si>
  <si>
    <t>04.15.44</t>
  </si>
  <si>
    <t>04.15.45</t>
  </si>
  <si>
    <t>04.15.46</t>
  </si>
  <si>
    <t>04.15.47</t>
  </si>
  <si>
    <t>04.19.02</t>
  </si>
  <si>
    <t>CONCRETO CICLÓPICO FCK = 15MPA, 30% PEDRA DE MÃO, INCLUSIVE LANÇAMENTO REF 102487</t>
  </si>
  <si>
    <t>04.31</t>
  </si>
  <si>
    <t>ARRASAMENTO DE ESTACAS</t>
  </si>
  <si>
    <t>10.71</t>
  </si>
  <si>
    <t>CAIXAS DE PASSAGEM/INSPEÇÃO E COMPLEMENTOS</t>
  </si>
  <si>
    <t>10.71.01</t>
  </si>
  <si>
    <t>10.71.03</t>
  </si>
  <si>
    <t>10.71.06</t>
  </si>
  <si>
    <t>10.71.08</t>
  </si>
  <si>
    <t>10.71.11</t>
  </si>
  <si>
    <t>10.71.13</t>
  </si>
  <si>
    <t>10.71.16</t>
  </si>
  <si>
    <t>10.71.18</t>
  </si>
  <si>
    <t>10.71.21</t>
  </si>
  <si>
    <t>10.71.23</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</si>
  <si>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</si>
  <si>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</si>
  <si>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</si>
  <si>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</si>
  <si>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</si>
  <si>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</si>
  <si>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</si>
  <si>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</si>
  <si>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</si>
  <si>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</si>
  <si>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</si>
  <si>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</si>
  <si>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</si>
  <si>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</si>
  <si>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</si>
  <si>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</si>
  <si>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</si>
  <si>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</si>
  <si>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</si>
  <si>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</si>
  <si>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</si>
  <si>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</si>
  <si>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</si>
  <si>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</si>
  <si>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</si>
  <si>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</si>
  <si>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</si>
  <si>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</si>
  <si>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</si>
  <si>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</si>
  <si>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</si>
  <si>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</si>
  <si>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</si>
  <si>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</si>
  <si>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</si>
  <si>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</si>
  <si>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</si>
  <si>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</si>
  <si>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</si>
  <si>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FIOS E CABOS PARA TELEFONIA</t>
  </si>
  <si>
    <t>ANEL GUIA AGS-1</t>
  </si>
  <si>
    <t>ANEL GUIA AGS-5</t>
  </si>
  <si>
    <t>CANALETA SUPORTE (CAN-5)</t>
  </si>
  <si>
    <t>ABRAÇADEIRA BC-1</t>
  </si>
  <si>
    <t>ABRAÇADEIRA BC-2</t>
  </si>
  <si>
    <t>ABRAÇADEIRA BC-3</t>
  </si>
  <si>
    <t>ABRAÇADEIRA BC-4</t>
  </si>
  <si>
    <t>BORNE FEMEA PARA PINO BANANA</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</si>
  <si>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</si>
  <si>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</si>
  <si>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</si>
  <si>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</si>
  <si>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</si>
  <si>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</si>
  <si>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</si>
  <si>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</si>
  <si>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</si>
  <si>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</si>
  <si>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</si>
  <si>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</si>
  <si>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</si>
  <si>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12.07.02</t>
  </si>
  <si>
    <t>12.07.03</t>
  </si>
  <si>
    <t>12.07.04</t>
  </si>
  <si>
    <t>12.08</t>
  </si>
  <si>
    <t>MARCO E ALIZARES</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</si>
  <si>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</si>
  <si>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</si>
  <si>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</si>
  <si>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</si>
  <si>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</si>
  <si>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</si>
  <si>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</si>
  <si>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</si>
  <si>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</si>
  <si>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</si>
  <si>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</si>
  <si>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</si>
  <si>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</si>
  <si>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</si>
  <si>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</si>
  <si>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</si>
  <si>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</si>
  <si>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</si>
  <si>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</si>
  <si>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</si>
  <si>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</si>
  <si>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</si>
  <si>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</si>
  <si>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</si>
  <si>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</si>
  <si>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</si>
  <si>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</si>
  <si>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</si>
  <si>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</si>
  <si>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</si>
  <si>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</si>
  <si>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</si>
  <si>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</si>
  <si>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</si>
  <si>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</si>
  <si>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</si>
  <si>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</si>
  <si>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</si>
  <si>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</si>
  <si>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</si>
  <si>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</si>
  <si>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</si>
  <si>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</si>
  <si>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</si>
  <si>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</si>
  <si>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</si>
  <si>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</si>
  <si>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</si>
  <si>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</si>
  <si>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LANÇAMENTO ESPALHAMENTO E COMPACTAÇÃO DE SOLOS EM ÁREA DE PASSEIOS</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</si>
  <si>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</si>
  <si>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</si>
  <si>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</si>
  <si>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</si>
  <si>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</si>
  <si>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</si>
  <si>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</si>
  <si>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</si>
  <si>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</si>
  <si>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</si>
  <si>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</si>
  <si>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</si>
  <si>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</si>
  <si>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</si>
  <si>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</si>
  <si>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</si>
  <si>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</si>
  <si>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</si>
  <si>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</si>
  <si>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</si>
  <si>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</si>
  <si>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</si>
  <si>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</si>
  <si>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</si>
  <si>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</si>
  <si>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</si>
  <si>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</si>
  <si>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</si>
  <si>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</si>
  <si>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</si>
  <si>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</si>
  <si>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</si>
  <si>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</si>
  <si>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</si>
  <si>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</si>
  <si>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</si>
  <si>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</si>
  <si>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</si>
  <si>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</si>
  <si>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</si>
  <si>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</si>
  <si>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</si>
  <si>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</si>
  <si>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</si>
  <si>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</si>
  <si>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</si>
  <si>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</si>
  <si>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</si>
  <si>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</si>
  <si>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</si>
  <si>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</si>
  <si>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</si>
  <si>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</si>
  <si>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</si>
  <si>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</si>
  <si>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</si>
  <si>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</si>
  <si>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</si>
  <si>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</si>
  <si>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</si>
  <si>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</si>
  <si>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</si>
  <si>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</si>
  <si>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</si>
  <si>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</si>
  <si>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</si>
  <si>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</si>
  <si>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</si>
  <si>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</si>
  <si>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</si>
  <si>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</si>
  <si>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</si>
  <si>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</si>
  <si>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</si>
  <si>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</si>
  <si>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</si>
  <si>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</si>
  <si>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</si>
  <si>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</si>
  <si>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</si>
  <si>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</si>
  <si>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</si>
  <si>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</si>
  <si>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</si>
  <si>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</si>
  <si>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</si>
  <si>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</si>
  <si>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</si>
  <si>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</si>
  <si>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</si>
  <si>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</si>
  <si>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</si>
  <si>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40.24.26</t>
  </si>
  <si>
    <t>2.1</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</si>
  <si>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</si>
  <si>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</si>
  <si>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</si>
  <si>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</si>
  <si>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</si>
  <si>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</si>
  <si>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</si>
  <si>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</si>
  <si>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</si>
  <si>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</si>
  <si>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</si>
  <si>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</si>
  <si>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</si>
  <si>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</si>
  <si>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</si>
  <si>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</si>
  <si>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</si>
  <si>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</si>
  <si>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</si>
  <si>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</si>
  <si>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</si>
  <si>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</si>
  <si>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</si>
  <si>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</si>
  <si>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</si>
  <si>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</si>
  <si>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</si>
  <si>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</si>
  <si>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</si>
  <si>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</si>
  <si>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</si>
  <si>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</si>
  <si>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</si>
  <si>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</si>
  <si>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</si>
  <si>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</si>
  <si>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</si>
  <si>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</si>
  <si>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</si>
  <si>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</si>
  <si>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</si>
  <si>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</si>
  <si>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</si>
  <si>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</si>
  <si>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</si>
  <si>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</si>
  <si>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</si>
  <si>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</si>
  <si>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</si>
  <si>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</si>
  <si>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</si>
  <si>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</si>
  <si>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</si>
  <si>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</si>
  <si>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</si>
  <si>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</si>
  <si>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</si>
  <si>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</si>
  <si>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</si>
  <si>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</si>
  <si>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</si>
  <si>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</si>
  <si>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</si>
  <si>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</si>
  <si>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FERRAGENS PARA PORTA DE ALUMÍNIO PARA CONJUNTO DE DUAS (2) FOLHAS DE CORRER, INCLUSIVE ROLDANAS E ACESSÓRIOS, FORNECIMENTO E INSTALAÇÃO, EXCLUSIVE PORTA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</si>
  <si>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</si>
  <si>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</si>
  <si>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</si>
  <si>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</si>
  <si>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</si>
  <si>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</si>
  <si>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</si>
  <si>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</si>
  <si>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</si>
  <si>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</si>
  <si>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</si>
  <si>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</si>
  <si>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</si>
  <si>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</si>
  <si>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</si>
  <si>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</si>
  <si>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</si>
  <si>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</si>
  <si>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</si>
  <si>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</si>
  <si>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</si>
  <si>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</si>
  <si>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</si>
  <si>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</si>
  <si>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</si>
  <si>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</si>
  <si>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</si>
  <si>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</si>
  <si>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</si>
  <si>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</si>
  <si>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</si>
  <si>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PREPARO MECANIZADO</t>
  </si>
  <si>
    <t>CORRIMÃO E GUARDA-CORPO</t>
  </si>
  <si>
    <t>ED-32000</t>
  </si>
  <si>
    <t>ED-32001</t>
  </si>
  <si>
    <t>ED-32002</t>
  </si>
  <si>
    <t>ED-31997</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</si>
  <si>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</si>
  <si>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</si>
  <si>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</si>
  <si>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</si>
  <si>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</si>
  <si>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</si>
  <si>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</si>
  <si>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</si>
  <si>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</si>
  <si>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</si>
  <si>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</si>
  <si>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</si>
  <si>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</si>
  <si>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</si>
  <si>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</si>
  <si>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</si>
  <si>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</si>
  <si>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</si>
  <si>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</si>
  <si>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</si>
  <si>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</si>
  <si>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</si>
  <si>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</si>
  <si>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ED-29992</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</si>
  <si>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</si>
  <si>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</si>
  <si>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</si>
  <si>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</si>
  <si>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</si>
  <si>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</si>
  <si>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</si>
  <si>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</si>
  <si>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</si>
  <si>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</si>
  <si>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</si>
  <si>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</si>
  <si>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</si>
  <si>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</si>
  <si>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</si>
  <si>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</si>
  <si>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</si>
  <si>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</si>
  <si>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</si>
  <si>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</si>
  <si>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</si>
  <si>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</si>
  <si>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</si>
  <si>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</si>
  <si>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</si>
  <si>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</si>
  <si>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</si>
  <si>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</si>
  <si>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</si>
  <si>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</si>
  <si>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</si>
  <si>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</si>
  <si>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</si>
  <si>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</si>
  <si>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</si>
  <si>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</si>
  <si>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</si>
  <si>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</si>
  <si>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</si>
  <si>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</si>
  <si>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</si>
  <si>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</si>
  <si>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</si>
  <si>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</si>
  <si>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</si>
  <si>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</si>
  <si>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</si>
  <si>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</si>
  <si>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</si>
  <si>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</si>
  <si>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</si>
  <si>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</si>
  <si>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</si>
  <si>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</si>
  <si>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</si>
  <si>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</si>
  <si>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</si>
  <si>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</si>
  <si>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</si>
  <si>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</si>
  <si>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</si>
  <si>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</si>
  <si>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</si>
  <si>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</si>
  <si>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</si>
  <si>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</si>
  <si>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</si>
  <si>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</si>
  <si>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</si>
  <si>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</si>
  <si>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</si>
  <si>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</si>
  <si>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</si>
  <si>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</si>
  <si>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</si>
  <si>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</si>
  <si>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</si>
  <si>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</si>
  <si>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</si>
  <si>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</si>
  <si>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</si>
  <si>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</si>
  <si>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</si>
  <si>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</si>
  <si>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</si>
  <si>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</si>
  <si>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</si>
  <si>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</si>
  <si>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</si>
  <si>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</si>
  <si>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</si>
  <si>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</si>
  <si>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</si>
  <si>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</si>
  <si>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</si>
  <si>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</si>
  <si>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</si>
  <si>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</si>
  <si>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</si>
  <si>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</si>
  <si>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</si>
  <si>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</si>
  <si>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</si>
  <si>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</si>
  <si>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</si>
  <si>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</si>
  <si>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</si>
  <si>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</si>
  <si>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</si>
  <si>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</si>
  <si>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</si>
  <si>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</si>
  <si>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</si>
  <si>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</si>
  <si>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</si>
  <si>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</si>
  <si>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</si>
  <si>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</si>
  <si>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</si>
  <si>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</si>
  <si>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</si>
  <si>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</si>
  <si>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</si>
  <si>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</si>
  <si>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</si>
  <si>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</si>
  <si>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</si>
  <si>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</si>
  <si>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</si>
  <si>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</si>
  <si>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ALVENARIAS DEFESA SOCIAL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</si>
  <si>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</si>
  <si>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</si>
  <si>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</si>
  <si>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</si>
  <si>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</si>
  <si>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</si>
  <si>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</si>
  <si>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</si>
  <si>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</si>
  <si>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</si>
  <si>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</si>
  <si>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</si>
  <si>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</si>
  <si>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</si>
  <si>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</si>
  <si>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</si>
  <si>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</si>
  <si>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</si>
  <si>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</si>
  <si>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</si>
  <si>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</si>
  <si>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</si>
  <si>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</si>
  <si>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</si>
  <si>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</si>
  <si>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</si>
  <si>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</si>
  <si>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</si>
  <si>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</si>
  <si>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</si>
  <si>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</si>
  <si>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</si>
  <si>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</si>
  <si>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</si>
  <si>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</si>
  <si>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</si>
  <si>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</si>
  <si>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</si>
  <si>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</si>
  <si>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</si>
  <si>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</si>
  <si>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</si>
  <si>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</si>
  <si>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</si>
  <si>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Coroa de botões esféricos - D = 120 mm (4 3/4")</t>
  </si>
  <si>
    <t>2</t>
  </si>
  <si>
    <t xml:space="preserve">INSTALAÇÃO DE FAIXA MORIM 6,00M X 0,80M EM TECIDO COMUM E EUCALIPTO </t>
  </si>
  <si>
    <t>ALA DE GALERIA CELULAR, DIMENSÃO B= 1.20M, PADRÃO SUDECAP</t>
  </si>
  <si>
    <t>ALA DE GALERIA CELULAR, DIMENSÃO B= 1.50M, PADRÃO SUDECAP</t>
  </si>
  <si>
    <t>ALA DE GALERIA CELULAR, DIMENSÃO B= 1.80M, PADRÃO SUDECAP</t>
  </si>
  <si>
    <t>ALA DE GALERIA CELULAR, DIMENSÃO B= 2.10M, PADRÃO SUDECAP</t>
  </si>
  <si>
    <t>ALA DE GALERIA CELULAR, DIMENSÃO B= 2.40M, PADRÃO SUDECAP</t>
  </si>
  <si>
    <t>ALA DE GALERIA CELULAR, DIMENSÃO B= 2.70M, PADRÃO SUDECAP</t>
  </si>
  <si>
    <t>ALA DE GALERIA CELULAR, DIMENSÃO B= 3.00M, PADRÃO SUDECAP</t>
  </si>
  <si>
    <t>FORNECIMENTO E COLOCAÇÃO DE TELA Q-92</t>
  </si>
  <si>
    <t>FORNECIMENTO E COLOCAÇÃO DE TELA Q-61</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</si>
  <si>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</si>
  <si>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</si>
  <si>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</si>
  <si>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</si>
  <si>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</si>
  <si>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</si>
  <si>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</si>
  <si>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</si>
  <si>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</si>
  <si>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</si>
  <si>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</si>
  <si>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</si>
  <si>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</si>
  <si>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</si>
  <si>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</si>
  <si>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</si>
  <si>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</si>
  <si>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</si>
  <si>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</si>
  <si>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</si>
  <si>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</si>
  <si>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</si>
  <si>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</si>
  <si>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</si>
  <si>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</si>
  <si>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</si>
  <si>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</si>
  <si>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</si>
  <si>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</si>
  <si>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</si>
  <si>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</si>
  <si>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</si>
  <si>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</si>
  <si>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</si>
  <si>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</si>
  <si>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</si>
  <si>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</si>
  <si>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</si>
  <si>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</si>
  <si>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</si>
  <si>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</si>
  <si>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</si>
  <si>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13.38.04</t>
  </si>
  <si>
    <t>GRADE EM FERRO FIXADO EM VÃOS DE JANELAS ADP REF 99861</t>
  </si>
  <si>
    <t>ALAMBRADO PARA QUADRA ESPORTIVA, TUBOS HORIZONTAIS DE 2" E MONTANTES DE 3", E=2MM, H ATÉ 5,00M</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</si>
  <si>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</si>
  <si>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</si>
  <si>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</si>
  <si>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</si>
  <si>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</si>
  <si>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</si>
  <si>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</si>
  <si>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</si>
  <si>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</si>
  <si>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</si>
  <si>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</si>
  <si>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</si>
  <si>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</si>
  <si>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</si>
  <si>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</si>
  <si>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</si>
  <si>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</si>
  <si>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</si>
  <si>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</si>
  <si>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</si>
  <si>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</si>
  <si>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</si>
  <si>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</si>
  <si>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</si>
  <si>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</si>
  <si>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</si>
  <si>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</si>
  <si>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</si>
  <si>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</si>
  <si>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</si>
  <si>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</si>
  <si>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</si>
  <si>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</si>
  <si>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</si>
  <si>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</si>
  <si>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</si>
  <si>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</si>
  <si>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</si>
  <si>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18.71.10</t>
  </si>
  <si>
    <t>18.71.11</t>
  </si>
  <si>
    <t>BETONEIRA CAPACIDADE NOMINAL 400 L, CAPACIDADE DE MISTURA  280 L, MOTOR ELETRICO TRIFASICO 220/380 V POTENCIA 2 CV, SEM CARREGADOR</t>
  </si>
  <si>
    <t>OPERADOR DE GUINDASTE</t>
  </si>
  <si>
    <t>OPERADOR DE MOTONIVELADORA</t>
  </si>
  <si>
    <t>OPERADOR DE ROLO COMPACTADOR</t>
  </si>
  <si>
    <t>VIGIA DIURNO</t>
  </si>
  <si>
    <t>ARAME FARPADO GALVANIZADO, 16 BWG (1,65 MM), CLASSE 250</t>
  </si>
  <si>
    <t>TELA PLASTICA LARANJA, TIPO TAPUME PARA SINALIZACAO, MALHA RETANGULAR, ROLO 1.20 X 50 M (L X C)</t>
  </si>
  <si>
    <t>ARGAMASSA COLANTE AC I PARA CERAMICAS</t>
  </si>
  <si>
    <t>CHAPA DE ACO FINA A QUENTE BITOLA MSG 18, E = 1,20 MM (9,60 KG/M2)</t>
  </si>
  <si>
    <t>LOCACAO DE ESCORA METALICA TELESCOPICA, COM ALTURA REGULAVEL DE *1,80* A *3,20* M, COM CAPACIDADE DE CARGA DE NO MINIMO 1000 KGF (10 KN), INCLUSO TRIPE E FORCADO</t>
  </si>
  <si>
    <t>CHAPA DE ACO GALVANIZADA BITOLA GSG 18, E = 1,25 MM (10,00 KG/M2)</t>
  </si>
  <si>
    <t>PARAFUSO ZINCADO, SEXTAVADO, COM ROSCA SOBERBA, DIAMETRO 5/16", COMPRIMENTO 80 MM</t>
  </si>
  <si>
    <t>GASOLINA COMUM</t>
  </si>
  <si>
    <t>CAIXA DE LUZ "4 X 2" EM ACO ESMALTADA</t>
  </si>
  <si>
    <t>CAIXA DE LUZ "4 X 4" EM ACO ESMALTADA</t>
  </si>
  <si>
    <t>RELE FOTOELETRICO INTERNO E EXTERNO BIVOLT 1000 W, DE CONECTOR, SEM BASE</t>
  </si>
  <si>
    <t>BASE PARA RELE COM SUPORTE METALICO</t>
  </si>
  <si>
    <t>CABO DE COBRE, RIGIDO, CLASSE 2, ISOLACAO EM PVC/A, ANTICHAMA BWF-B, 1 CONDUTOR, 450/750 V, SECAO NOMINAL 185 MM2</t>
  </si>
  <si>
    <t>CONECTOR METALICO TIPO PARAFUSO FENDIDO (SPLIT BOLT), PARA CABOS ATE 6 MM2</t>
  </si>
  <si>
    <t>TOMADA RJ11, 2 FIOS, CONJUNTO MONTADO PARA EMBUTIR 4" X 2" (PLACA + SUPORTE + MODULO)</t>
  </si>
  <si>
    <t>TOMADA RJ45, 8 FIOS, CAT 5E (APENAS MODULO)</t>
  </si>
  <si>
    <t>TINTA ASFALTICA IMPERMEABILIZANTE DILUIDA EM SOLVENTE, PARA MATERIAIS CIMENTICIOS, METAL E MADEIRA</t>
  </si>
  <si>
    <t>FUNDO PREPARADOR ACRILICO BASE AGUA</t>
  </si>
  <si>
    <t>MOURAO CONCRETO CURVO, SECAO "T", H = 2,80 M + CURVA COM 0,45 M, COM FUROS PARA FIOS</t>
  </si>
  <si>
    <t>PLACA VINILICA SEMIFLEXIVEL PARA REVESTIMENTO DE PISOS E PAREDES, E = 2 MM (SEM COLOCACAO)</t>
  </si>
  <si>
    <t>TANQUE DE ACO PARA TRANSPORTE DE AGUA COM CAPACIDADE DE 6 M3 (INCLUI MONTAGEM, NAO INCLUI CAMINHAO)</t>
  </si>
  <si>
    <t>CONE DE SINALIZACAO EM PVC FLEXIVEL, H = 70 / 76 CM (NBR 15071)</t>
  </si>
  <si>
    <t>CONE DE SINALIZACAO EM PVC RIGIDO COM FAIXA REFLETIVA, H = 70 / 76 CM</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</si>
  <si>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</si>
  <si>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</si>
  <si>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</si>
  <si>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</si>
  <si>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</si>
  <si>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</si>
  <si>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</si>
  <si>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</si>
  <si>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</si>
  <si>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</si>
  <si>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</si>
  <si>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</si>
  <si>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</si>
  <si>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</si>
  <si>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</si>
  <si>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</si>
  <si>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</si>
  <si>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</si>
  <si>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</si>
  <si>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</si>
  <si>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</si>
  <si>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</si>
  <si>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</si>
  <si>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</si>
  <si>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</si>
  <si>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</si>
  <si>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</si>
  <si>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</si>
  <si>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</si>
  <si>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</si>
  <si>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</si>
  <si>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</si>
  <si>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</si>
  <si>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</si>
  <si>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</si>
  <si>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</si>
  <si>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</si>
  <si>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</si>
  <si>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</si>
  <si>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</si>
  <si>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</si>
  <si>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</si>
  <si>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</si>
  <si>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</si>
  <si>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</si>
  <si>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</si>
  <si>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</si>
  <si>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</si>
  <si>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</si>
  <si>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</si>
  <si>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</si>
  <si>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</si>
  <si>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</si>
  <si>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</si>
  <si>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</si>
  <si>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</si>
  <si>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</si>
  <si>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</si>
  <si>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</si>
  <si>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</si>
  <si>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</si>
  <si>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</si>
  <si>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</si>
  <si>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</si>
  <si>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</si>
  <si>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</si>
  <si>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</si>
  <si>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</si>
  <si>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</si>
  <si>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</si>
  <si>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</si>
  <si>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</si>
  <si>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</si>
  <si>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</si>
  <si>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</si>
  <si>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</si>
  <si>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</si>
  <si>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</si>
  <si>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</si>
  <si>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</si>
  <si>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</si>
  <si>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</si>
  <si>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</si>
  <si>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</si>
  <si>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</si>
  <si>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</si>
  <si>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</si>
  <si>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</si>
  <si>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</si>
  <si>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PREPARO DE FUNDO DE VALA COM LARGURA MENOR QUE 1,5 M, COM CAMADA DE AREIA, LANÇAMENTO MANUAL REF 101618</t>
  </si>
  <si>
    <t>PISO DE BORRACHA RECICLADA COR PRETA (PLAYGROUND) 50x50CM 15MM</t>
  </si>
  <si>
    <t>43.01.02</t>
  </si>
  <si>
    <t>MARCO DE CONCRETO 10CM DE TOPO X 15CM BASE X 50CM ALTURA</t>
  </si>
  <si>
    <t>43.01.10</t>
  </si>
  <si>
    <t>COMPUTADOR COM SOFTWARES (AUTOCAD, OFFICE)</t>
  </si>
  <si>
    <t>50.43</t>
  </si>
  <si>
    <t>50.43.01</t>
  </si>
  <si>
    <t xml:space="preserve">CHP - TERRÔMETRO 20 KO E RESISTIVIDADE DO SOLO </t>
  </si>
  <si>
    <t>50.43.02</t>
  </si>
  <si>
    <t xml:space="preserve">CHI - TERRÔMETRO 20 KO E RESISTIVIDADE DO SOLO </t>
  </si>
  <si>
    <t>54.01.01</t>
  </si>
  <si>
    <t>POLIDORA DE PISO, 100KG, D=450MM, MOTOR ELÉTRICO 4HP (LOCAÇÃO)</t>
  </si>
  <si>
    <t>54.01.08</t>
  </si>
  <si>
    <t>54.01.38</t>
  </si>
  <si>
    <t>54.01.40</t>
  </si>
  <si>
    <t>54.01.70</t>
  </si>
  <si>
    <t>54.05.10</t>
  </si>
  <si>
    <t>54.06.02</t>
  </si>
  <si>
    <t>54.06.04</t>
  </si>
  <si>
    <t>54.10.10</t>
  </si>
  <si>
    <t>54.10.12</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</si>
  <si>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</si>
  <si>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</si>
  <si>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</si>
  <si>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</si>
  <si>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</si>
  <si>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</si>
  <si>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</si>
  <si>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54.13.40</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</si>
  <si>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</si>
  <si>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</si>
  <si>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</si>
  <si>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</si>
  <si>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</si>
  <si>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</si>
  <si>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</si>
  <si>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</si>
  <si>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</si>
  <si>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</si>
  <si>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</si>
  <si>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</si>
  <si>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</si>
  <si>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</si>
  <si>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</si>
  <si>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</si>
  <si>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</si>
  <si>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</si>
  <si>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</si>
  <si>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54.19.66</t>
  </si>
  <si>
    <t>MÊS</t>
  </si>
  <si>
    <t>54.20.06</t>
  </si>
  <si>
    <t>RETROESCAVADEIRA TRAÇÃO 4X2, 85HP, CAÇAMBA 610MM / 0,22M3 OU EQUIVALENTE</t>
  </si>
  <si>
    <t>54.20.18</t>
  </si>
  <si>
    <t>54.20.20</t>
  </si>
  <si>
    <t>54.25.08</t>
  </si>
  <si>
    <t>54.27.16</t>
  </si>
  <si>
    <t>54.31.10</t>
  </si>
  <si>
    <t>54.32.08</t>
  </si>
  <si>
    <t>54.34.01</t>
  </si>
  <si>
    <t>54.34.02</t>
  </si>
  <si>
    <t>54.36.08</t>
  </si>
  <si>
    <t>54.36.10</t>
  </si>
  <si>
    <t>54.36.66</t>
  </si>
  <si>
    <t>54.39.10</t>
  </si>
  <si>
    <t>54.39.11</t>
  </si>
  <si>
    <t>54.40.01</t>
  </si>
  <si>
    <t>54.40.04</t>
  </si>
  <si>
    <t>54.40.06</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</si>
  <si>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</si>
  <si>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</si>
  <si>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</si>
  <si>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</si>
  <si>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</si>
  <si>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</si>
  <si>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</si>
  <si>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</si>
  <si>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</si>
  <si>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54.41.17</t>
  </si>
  <si>
    <t>MÁQUINA DE SOLDA - LOCAÇÃO</t>
  </si>
  <si>
    <t>54.41.18</t>
  </si>
  <si>
    <t>GERADOR DIESEL MONOCILÍNDRICO SOBRE 2 RODAS, COM 6KVA TDG7000EXP OU EQUIVALENTE - LOCAÇÃO</t>
  </si>
  <si>
    <t>54.42.01</t>
  </si>
  <si>
    <t>54.50.01</t>
  </si>
  <si>
    <t>55.05.15</t>
  </si>
  <si>
    <t>OPERADOR 1</t>
  </si>
  <si>
    <t>55.05.21</t>
  </si>
  <si>
    <t>55.05.32</t>
  </si>
  <si>
    <t>55.05.35</t>
  </si>
  <si>
    <t>55.05.36</t>
  </si>
  <si>
    <t>55.05.45</t>
  </si>
  <si>
    <t>55.05.49</t>
  </si>
  <si>
    <t>OPERADOR DE CARREGADEIRA</t>
  </si>
  <si>
    <t>55.05.51</t>
  </si>
  <si>
    <t>55.05.57</t>
  </si>
  <si>
    <t>55.05.59</t>
  </si>
  <si>
    <t>55.05.61</t>
  </si>
  <si>
    <t>55.05.64</t>
  </si>
  <si>
    <t>55.05.65</t>
  </si>
  <si>
    <t>OPERADOR DE RETRO ESCAVADEIRA</t>
  </si>
  <si>
    <t>55.05.66</t>
  </si>
  <si>
    <t>55.05.67</t>
  </si>
  <si>
    <t>55.05.70</t>
  </si>
  <si>
    <t>55.05.71</t>
  </si>
  <si>
    <t>55.10.05</t>
  </si>
  <si>
    <t>AJUDANTE</t>
  </si>
  <si>
    <t>55.10.06</t>
  </si>
  <si>
    <t>55.10.07</t>
  </si>
  <si>
    <t>55.10.09</t>
  </si>
  <si>
    <t>55.10.10</t>
  </si>
  <si>
    <t>55.10.15</t>
  </si>
  <si>
    <t>55.10.33</t>
  </si>
  <si>
    <t>55.10.34</t>
  </si>
  <si>
    <t>ENCARREGADO DE TURMA</t>
  </si>
  <si>
    <t>55.10.35</t>
  </si>
  <si>
    <t>ARMADOR</t>
  </si>
  <si>
    <t>55.10.39</t>
  </si>
  <si>
    <t>55.10.45</t>
  </si>
  <si>
    <t>CALCETEIRO</t>
  </si>
  <si>
    <t>55.10.50</t>
  </si>
  <si>
    <t>CARPINTEIRO</t>
  </si>
  <si>
    <t>55.10.51</t>
  </si>
  <si>
    <t>55.10.55</t>
  </si>
  <si>
    <t>ELETRICISTA</t>
  </si>
  <si>
    <t>55.10.60</t>
  </si>
  <si>
    <t>JARDINEIRO</t>
  </si>
  <si>
    <t>55.10.65</t>
  </si>
  <si>
    <t>MARCENEIRO</t>
  </si>
  <si>
    <t>55.10.67</t>
  </si>
  <si>
    <t>MONTADOR</t>
  </si>
  <si>
    <t>55.10.75</t>
  </si>
  <si>
    <t>PEDREIRO</t>
  </si>
  <si>
    <t>55.10.77</t>
  </si>
  <si>
    <t>PEDREIRO DE ACABAMENTO</t>
  </si>
  <si>
    <t>55.10.81</t>
  </si>
  <si>
    <t>PINTOR</t>
  </si>
  <si>
    <t>55.10.82</t>
  </si>
  <si>
    <t>RASTELEIRO</t>
  </si>
  <si>
    <t>55.10.84</t>
  </si>
  <si>
    <t>55.10.86</t>
  </si>
  <si>
    <t>SERRALHEIRO</t>
  </si>
  <si>
    <t>55.10.87</t>
  </si>
  <si>
    <t>55.10.88</t>
  </si>
  <si>
    <t>55.10.90</t>
  </si>
  <si>
    <t>SOLDADOR</t>
  </si>
  <si>
    <t>55.10.92</t>
  </si>
  <si>
    <t>AUXILIAR ADMINISTRATIVO</t>
  </si>
  <si>
    <t>55.10.94</t>
  </si>
  <si>
    <t>55.10.95</t>
  </si>
  <si>
    <t>55.10.96</t>
  </si>
  <si>
    <t>VIGIA NOTURNO</t>
  </si>
  <si>
    <t>55.15.05</t>
  </si>
  <si>
    <t>55.15.06</t>
  </si>
  <si>
    <t>TÉCNICO SÊNIOR</t>
  </si>
  <si>
    <t>55.15.07</t>
  </si>
  <si>
    <t>TÉCNICO INTERMEDIÁRIO</t>
  </si>
  <si>
    <t>55.15.08</t>
  </si>
  <si>
    <t>TÉCNICO JÚNIOR</t>
  </si>
  <si>
    <t>55.20.03</t>
  </si>
  <si>
    <t>55.20.04</t>
  </si>
  <si>
    <t>55.20.05</t>
  </si>
  <si>
    <t>55.20.06</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</si>
  <si>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</si>
  <si>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</si>
  <si>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</si>
  <si>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</si>
  <si>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</si>
  <si>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</si>
  <si>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</si>
  <si>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</si>
  <si>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</si>
  <si>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</si>
  <si>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</si>
  <si>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</si>
  <si>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</si>
  <si>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</si>
  <si>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</si>
  <si>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56.11.05</t>
  </si>
  <si>
    <t>56.11.06</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</si>
  <si>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</si>
  <si>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</si>
  <si>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</si>
  <si>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</si>
  <si>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</si>
  <si>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</si>
  <si>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</si>
  <si>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</si>
  <si>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</si>
  <si>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</si>
  <si>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</si>
  <si>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</si>
  <si>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</si>
  <si>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</si>
  <si>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</si>
  <si>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</si>
  <si>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</si>
  <si>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</si>
  <si>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</si>
  <si>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</si>
  <si>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</si>
  <si>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</si>
  <si>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</si>
  <si>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</si>
  <si>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</si>
  <si>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56.13.01</t>
  </si>
  <si>
    <t>56.13.02</t>
  </si>
  <si>
    <t>56.13.03</t>
  </si>
  <si>
    <t>56.13.04</t>
  </si>
  <si>
    <t>PROJETISTA CADISTA - PROJETO</t>
  </si>
  <si>
    <t>56.14.01</t>
  </si>
  <si>
    <t>56.14.02</t>
  </si>
  <si>
    <t>56.14.03</t>
  </si>
  <si>
    <t>56.15.01</t>
  </si>
  <si>
    <t>DESENHISTA PROJETISTA - PROJETO</t>
  </si>
  <si>
    <t>56.15.02</t>
  </si>
  <si>
    <t>56.15.03</t>
  </si>
  <si>
    <t>DESENHISTA COPISTA - PROJETO</t>
  </si>
  <si>
    <t>56.16.01</t>
  </si>
  <si>
    <t>56.16.02</t>
  </si>
  <si>
    <t>56.16.03</t>
  </si>
  <si>
    <t>56.16.05</t>
  </si>
  <si>
    <t>ASSISTENTE SOCIAL - PROJETO</t>
  </si>
  <si>
    <t>57.21.01</t>
  </si>
  <si>
    <t>57.21.02</t>
  </si>
  <si>
    <t>57.21.03</t>
  </si>
  <si>
    <t>57.21.04</t>
  </si>
  <si>
    <t>57.21.05</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</si>
  <si>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</si>
  <si>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</si>
  <si>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</si>
  <si>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</si>
  <si>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</si>
  <si>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</si>
  <si>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</si>
  <si>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</si>
  <si>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</si>
  <si>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</si>
  <si>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</si>
  <si>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</si>
  <si>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</si>
  <si>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</si>
  <si>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</si>
  <si>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57.22.02</t>
  </si>
  <si>
    <t>57.23.01</t>
  </si>
  <si>
    <t>57.23.02</t>
  </si>
  <si>
    <t>57.23.03</t>
  </si>
  <si>
    <t>57.24.01</t>
  </si>
  <si>
    <t>57.24.02</t>
  </si>
  <si>
    <t>57.24.03</t>
  </si>
  <si>
    <t>57.31.01</t>
  </si>
  <si>
    <t>57.31.02</t>
  </si>
  <si>
    <t>57.31.03</t>
  </si>
  <si>
    <t>57.31.04</t>
  </si>
  <si>
    <t>57.31.05</t>
  </si>
  <si>
    <t>57.31.06</t>
  </si>
  <si>
    <t>57.32.01</t>
  </si>
  <si>
    <t>57.32.02</t>
  </si>
  <si>
    <t>57.32.03</t>
  </si>
  <si>
    <t>57.34.01</t>
  </si>
  <si>
    <t>57.34.02</t>
  </si>
  <si>
    <t>57.34.03</t>
  </si>
  <si>
    <t>60.05.09</t>
  </si>
  <si>
    <t>60.05.27</t>
  </si>
  <si>
    <t>60.05.28</t>
  </si>
  <si>
    <t>60.05.29</t>
  </si>
  <si>
    <t>60.05.30</t>
  </si>
  <si>
    <t>60.05.31</t>
  </si>
  <si>
    <t>60.05.32</t>
  </si>
  <si>
    <t>60.05.34</t>
  </si>
  <si>
    <t>60.05.35</t>
  </si>
  <si>
    <t>60.05.48</t>
  </si>
  <si>
    <t>60.05.50</t>
  </si>
  <si>
    <t>60.05.52</t>
  </si>
  <si>
    <t>60.05.65</t>
  </si>
  <si>
    <t>60.05.66</t>
  </si>
  <si>
    <t>60.05.67</t>
  </si>
  <si>
    <t>60.05.68</t>
  </si>
  <si>
    <t>60.05.69</t>
  </si>
  <si>
    <t>60.05.70</t>
  </si>
  <si>
    <t>60.05.72</t>
  </si>
  <si>
    <t>60.05.73</t>
  </si>
  <si>
    <t>60.05.82</t>
  </si>
  <si>
    <t>60.05.83</t>
  </si>
  <si>
    <t>60.05.84</t>
  </si>
  <si>
    <t>60.05.91</t>
  </si>
  <si>
    <t>60.06.10</t>
  </si>
  <si>
    <t>60.06.24</t>
  </si>
  <si>
    <t>60.06.91</t>
  </si>
  <si>
    <t>60.06.92</t>
  </si>
  <si>
    <t>60.06.93</t>
  </si>
  <si>
    <t>60.06.95</t>
  </si>
  <si>
    <t>60.11.15</t>
  </si>
  <si>
    <t>60.11.16</t>
  </si>
  <si>
    <t>FERRO REDONDO 3/4" (19,5MM)</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</si>
  <si>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</si>
  <si>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</si>
  <si>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</si>
  <si>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</si>
  <si>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</si>
  <si>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</si>
  <si>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</si>
  <si>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</si>
  <si>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</si>
  <si>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</si>
  <si>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</si>
  <si>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</si>
  <si>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60.17.14</t>
  </si>
  <si>
    <t>CANTONEIRA FERRO DE ABAS IGUAIS, 1" X 1/8" (L X E), 1,20KG/M</t>
  </si>
  <si>
    <t>60.17.15</t>
  </si>
  <si>
    <t>CANTONEIRA FERRO GALVANIZADO DE ABAS IGUAIS, 1" X 1/8" (L X E) , 1,20KG/M</t>
  </si>
  <si>
    <t>60.17.18</t>
  </si>
  <si>
    <t>CANTONEIRA DE FERRO 1  3/4" X 1/8"</t>
  </si>
  <si>
    <t>60.17.20</t>
  </si>
  <si>
    <t>CANTONEIRA DE FERRO 2" X 1/8"</t>
  </si>
  <si>
    <t>60.19.15</t>
  </si>
  <si>
    <t>FERRO TE 3/4"x1/8"</t>
  </si>
  <si>
    <t>60.21.15</t>
  </si>
  <si>
    <t>60.28.08</t>
  </si>
  <si>
    <t>60.28.09</t>
  </si>
  <si>
    <t>60.28.10</t>
  </si>
  <si>
    <t>60.28.11</t>
  </si>
  <si>
    <t>60.28.12</t>
  </si>
  <si>
    <t>60.28.13</t>
  </si>
  <si>
    <t>60.28.14</t>
  </si>
  <si>
    <t>60.28.15</t>
  </si>
  <si>
    <t>60.30.10</t>
  </si>
  <si>
    <t>60.30.27</t>
  </si>
  <si>
    <t>60.30.35</t>
  </si>
  <si>
    <t>60.32.23</t>
  </si>
  <si>
    <t>60.33.02</t>
  </si>
  <si>
    <t>60.33.03</t>
  </si>
  <si>
    <t>60.33.04</t>
  </si>
  <si>
    <t>60.33.05</t>
  </si>
  <si>
    <t>60.33.07</t>
  </si>
  <si>
    <t>60.33.10</t>
  </si>
  <si>
    <t>60.33.11</t>
  </si>
  <si>
    <t>60.33.13</t>
  </si>
  <si>
    <t>60.33.15</t>
  </si>
  <si>
    <t>60.33.36</t>
  </si>
  <si>
    <t>60.35.10</t>
  </si>
  <si>
    <t>60.35.12</t>
  </si>
  <si>
    <t>60.35.14</t>
  </si>
  <si>
    <t>60.35.16</t>
  </si>
  <si>
    <t>60.35.17</t>
  </si>
  <si>
    <t>60.35.44</t>
  </si>
  <si>
    <t>60.35.51</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</si>
  <si>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</si>
  <si>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</si>
  <si>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</si>
  <si>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</si>
  <si>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</si>
  <si>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</si>
  <si>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</si>
  <si>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</si>
  <si>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</si>
  <si>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</si>
  <si>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</si>
  <si>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</si>
  <si>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</si>
  <si>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60.40.11</t>
  </si>
  <si>
    <t>TUBO AÇO GALVANIZADO INDUSTRIAL REDONDO DN 2" (50.80 MM)  E=2,00MM, NBR 6591</t>
  </si>
  <si>
    <t>60.40.12</t>
  </si>
  <si>
    <t>60.40.13</t>
  </si>
  <si>
    <t>TUBO AÇO GALVANIZADO INDUSTRIAL REDONDO DN 3" (76,20 MM)  E=2,00MM, NBR 6591</t>
  </si>
  <si>
    <t>61.02.06</t>
  </si>
  <si>
    <t>61.15.05</t>
  </si>
  <si>
    <t>61.15.07</t>
  </si>
  <si>
    <t>61.20.07</t>
  </si>
  <si>
    <t>61.20.08</t>
  </si>
  <si>
    <t>62.01.05</t>
  </si>
  <si>
    <t>62.02.05</t>
  </si>
  <si>
    <t>CIMENTO PORTLAND BRANCO CP-32 (ESTRUTURAL) SC 50KG</t>
  </si>
  <si>
    <t>62.03.10</t>
  </si>
  <si>
    <t>62.03.13</t>
  </si>
  <si>
    <t>ARGAMASSA COLANTE AC-III</t>
  </si>
  <si>
    <t>62.03.22</t>
  </si>
  <si>
    <t>62.05.01</t>
  </si>
  <si>
    <t>BARITA PARA REVESTIMENTO</t>
  </si>
  <si>
    <t>62.06.01</t>
  </si>
  <si>
    <t>62.06.02</t>
  </si>
  <si>
    <t>COLA RODOPAX/BIANCO KG OU EQUIVALENTE</t>
  </si>
  <si>
    <t>62.07.01</t>
  </si>
  <si>
    <t>63.01.03</t>
  </si>
  <si>
    <t>BRITAS 1, 2 OU 3, CALCÁRIA COM FRETE</t>
  </si>
  <si>
    <t>63.01.04</t>
  </si>
  <si>
    <t>BRITAS 1, 2 OU 3, GNAISSE COM FRETE</t>
  </si>
  <si>
    <t>63.01.26</t>
  </si>
  <si>
    <t>63.02.05</t>
  </si>
  <si>
    <t>PÓ DE GNAISSE COM FRETE</t>
  </si>
  <si>
    <t>63.02.06</t>
  </si>
  <si>
    <t>PEDRISCO CALCÁRIO COM FRETE</t>
  </si>
  <si>
    <t>63.02.18</t>
  </si>
  <si>
    <t>PEDRA DE MÃO (CALÇADÃO) DE CALCÁRIO COM FRETE</t>
  </si>
  <si>
    <t>63.02.19</t>
  </si>
  <si>
    <t>PEDRA DE MÃO (CALÇADÃO) DE GNAISSE COM FRETE</t>
  </si>
  <si>
    <t>63.02.21</t>
  </si>
  <si>
    <t>63.02.22</t>
  </si>
  <si>
    <t>63.04.02</t>
  </si>
  <si>
    <t>AREIA/CASCALHO PARA DRENO</t>
  </si>
  <si>
    <t>63.05.05</t>
  </si>
  <si>
    <t>AREIA LAVADA COM FRETE</t>
  </si>
  <si>
    <t>64.01.05</t>
  </si>
  <si>
    <t>65.01.15</t>
  </si>
  <si>
    <t>65.01.16</t>
  </si>
  <si>
    <t>65.01.17</t>
  </si>
  <si>
    <t>65.01.18</t>
  </si>
  <si>
    <t>65.02.01</t>
  </si>
  <si>
    <t>65.02.02</t>
  </si>
  <si>
    <t>65.02.03</t>
  </si>
  <si>
    <t>65.02.04</t>
  </si>
  <si>
    <t>65.14.07</t>
  </si>
  <si>
    <t>65.15.01</t>
  </si>
  <si>
    <t>ALIZAR L=7CM, PARA PINTURA, EM MADEIRA ANGELIM OU EQUIVALENTE</t>
  </si>
  <si>
    <t>65.41.02</t>
  </si>
  <si>
    <t>65.41.03</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</si>
  <si>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</si>
  <si>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</si>
  <si>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</si>
  <si>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</si>
  <si>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</si>
  <si>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</si>
  <si>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</si>
  <si>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</si>
  <si>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</si>
  <si>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</si>
  <si>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</si>
  <si>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</si>
  <si>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</si>
  <si>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</si>
  <si>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</si>
  <si>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</si>
  <si>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</si>
  <si>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</si>
  <si>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</si>
  <si>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</si>
  <si>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</si>
  <si>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65.81.06</t>
  </si>
  <si>
    <t>TRINCO FERROLHO CHATO 45MM</t>
  </si>
  <si>
    <t>65.82.10</t>
  </si>
  <si>
    <t>ALAVANCA DE ARGOLA, RETA COM CAVALETE, METAL CROMADO L=133MM OU EQUIVALENTE</t>
  </si>
  <si>
    <t>65.84.05</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</si>
  <si>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</si>
  <si>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</si>
  <si>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</si>
  <si>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</si>
  <si>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</si>
  <si>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</si>
  <si>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</si>
  <si>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</si>
  <si>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</si>
  <si>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</si>
  <si>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</si>
  <si>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</si>
  <si>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</si>
  <si>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66.01.02</t>
  </si>
  <si>
    <t>66.05.05</t>
  </si>
  <si>
    <t>66.05.06</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</si>
  <si>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</si>
  <si>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</si>
  <si>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</si>
  <si>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</si>
  <si>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</si>
  <si>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</si>
  <si>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</si>
  <si>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</si>
  <si>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</si>
  <si>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</si>
  <si>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</si>
  <si>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66.06.05</t>
  </si>
  <si>
    <t>66.35.08</t>
  </si>
  <si>
    <t>66.35.10</t>
  </si>
  <si>
    <t>67.01.01</t>
  </si>
  <si>
    <t>67.01.02</t>
  </si>
  <si>
    <t>67.01.03</t>
  </si>
  <si>
    <t>67.02.11</t>
  </si>
  <si>
    <t>67.02.14</t>
  </si>
  <si>
    <t>67.02.23</t>
  </si>
  <si>
    <t>67.04.03</t>
  </si>
  <si>
    <t>67.08.01</t>
  </si>
  <si>
    <t>FORRO EM PVC LARG= 20CM COR BRANCA COLOCADO</t>
  </si>
  <si>
    <t>67.15.01</t>
  </si>
  <si>
    <t>67.15.06</t>
  </si>
  <si>
    <t>67.16.01</t>
  </si>
  <si>
    <t>CUMEEIRA GALVANIZADA TRAPEZOIDAL E=0,5MM</t>
  </si>
  <si>
    <t>67.20.18</t>
  </si>
  <si>
    <t>GANCHO 1/4"x250 MM</t>
  </si>
  <si>
    <t>67.20.24</t>
  </si>
  <si>
    <t>67.20.25</t>
  </si>
  <si>
    <t>67.20.26</t>
  </si>
  <si>
    <t>67.20.75</t>
  </si>
  <si>
    <t>67.20.95</t>
  </si>
  <si>
    <t>67.61.01</t>
  </si>
  <si>
    <t>FORRO DE GESSO LISO 60X60CM COLOCADO (ACIMA 100M2), EXCLUSIVE TABICA</t>
  </si>
  <si>
    <t>67.61.03</t>
  </si>
  <si>
    <t>FORRO DE GESSO ACARTONADO 60X200CM COLOCADO&gt;=100M2, EXCLUSIVE TABICA</t>
  </si>
  <si>
    <t>67.85.10</t>
  </si>
  <si>
    <t>67.85.20</t>
  </si>
  <si>
    <t>67.85.30</t>
  </si>
  <si>
    <t>67.85.90</t>
  </si>
  <si>
    <t>67.85.95</t>
  </si>
  <si>
    <t>SOLDA BRANCA 50x50</t>
  </si>
  <si>
    <t>68.01.03</t>
  </si>
  <si>
    <t>68.01.25</t>
  </si>
  <si>
    <t>68.01.30</t>
  </si>
  <si>
    <t>68.07.06</t>
  </si>
  <si>
    <t>68.09.20</t>
  </si>
  <si>
    <t>68.20.01</t>
  </si>
  <si>
    <t>68.20.02</t>
  </si>
  <si>
    <t>71.01.05</t>
  </si>
  <si>
    <t>71.01.08</t>
  </si>
  <si>
    <t>SARRAFO DE PINUS 2,5CM X 7,5 CM REF 4517</t>
  </si>
  <si>
    <t>71.01.09</t>
  </si>
  <si>
    <t>TÁBUA DE PINUS 2,5CM X 20 CM REF 6193</t>
  </si>
  <si>
    <t>71.01.10</t>
  </si>
  <si>
    <t>71.01.11</t>
  </si>
  <si>
    <t>TÁBUA DE MADEIRA DE REFLORESTAMENTO APARELHADA E=2,5 L=20 CM (1"X12")</t>
  </si>
  <si>
    <t>71.02.20</t>
  </si>
  <si>
    <t>71.04.01</t>
  </si>
  <si>
    <t>PECA DE PARAJU BRUTA 13,5X5,5 CM</t>
  </si>
  <si>
    <t>71.04.02</t>
  </si>
  <si>
    <t>PECA DE PARAJU BRUTA 10,5X5,5 CM</t>
  </si>
  <si>
    <t>71.04.03</t>
  </si>
  <si>
    <t>PECA DE PARAJU BRUTO  6X5,5 CM</t>
  </si>
  <si>
    <t>71.04.04</t>
  </si>
  <si>
    <t>CAIBRO DE PARAJU BRUTO 5,5X4 CM</t>
  </si>
  <si>
    <t>71.04.05</t>
  </si>
  <si>
    <t>71.04.08</t>
  </si>
  <si>
    <t>71.04.09</t>
  </si>
  <si>
    <t>PEÇA DE MADEIRA DE REFLORESTAMENTO 7,5X7,5 CM</t>
  </si>
  <si>
    <t>71.04.10</t>
  </si>
  <si>
    <t>PEÇA DE MADEIRA DE REFLORESTAMENTO 2,5X7,5 CM</t>
  </si>
  <si>
    <t>71.14.06</t>
  </si>
  <si>
    <t>71.14.08</t>
  </si>
  <si>
    <t>71.14.14</t>
  </si>
  <si>
    <t>71.14.15</t>
  </si>
  <si>
    <t>CHAPA DE MADEIRA COMPENSADA RESINADA PARA FORMA DE CONCRETO, DE *2,2 X 1,1* M, E = 18 MM</t>
  </si>
  <si>
    <t>71.15.03</t>
  </si>
  <si>
    <t>71.15.06</t>
  </si>
  <si>
    <t>CHAPA DE MADEIRA COMPENSADA PLASTIFICADA PARA FORMA DE CONCRETO, DE 2,20 X 1,10 M, E = 18 MM</t>
  </si>
  <si>
    <t>71.30.04</t>
  </si>
  <si>
    <t>71.30.06</t>
  </si>
  <si>
    <t>71.50.01</t>
  </si>
  <si>
    <t>FORRO DE ANGELIM L=10 E=1,0CM</t>
  </si>
  <si>
    <t>71.50.05</t>
  </si>
  <si>
    <t>72.10.01</t>
  </si>
  <si>
    <t>DISCO DIAMANTADO D=14" PRECISION OU EQUIVALENTE</t>
  </si>
  <si>
    <t>73.02.01</t>
  </si>
  <si>
    <t>73.02.02</t>
  </si>
  <si>
    <t>73.02.03</t>
  </si>
  <si>
    <t>73.02.04</t>
  </si>
  <si>
    <t>73.02.05</t>
  </si>
  <si>
    <t>73.02.06</t>
  </si>
  <si>
    <t>73.02.07</t>
  </si>
  <si>
    <t>73.02.08</t>
  </si>
  <si>
    <t>73.02.09</t>
  </si>
  <si>
    <t>73.03.03</t>
  </si>
  <si>
    <t>73.03.04</t>
  </si>
  <si>
    <t>73.03.05</t>
  </si>
  <si>
    <t>73.03.06</t>
  </si>
  <si>
    <t>73.03.07</t>
  </si>
  <si>
    <t>73.03.08</t>
  </si>
  <si>
    <t>73.03.09</t>
  </si>
  <si>
    <t>73.03.10</t>
  </si>
  <si>
    <t>73.03.11</t>
  </si>
  <si>
    <t>73.03.57</t>
  </si>
  <si>
    <t>73.03.58</t>
  </si>
  <si>
    <t>73.05.50</t>
  </si>
  <si>
    <t>73.05.51</t>
  </si>
  <si>
    <t>73.05.52</t>
  </si>
  <si>
    <t>73.05.53</t>
  </si>
  <si>
    <t>73.05.54</t>
  </si>
  <si>
    <t>73.05.55</t>
  </si>
  <si>
    <t>73.05.56</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</si>
  <si>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</si>
  <si>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</si>
  <si>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</si>
  <si>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</si>
  <si>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</si>
  <si>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</si>
  <si>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</si>
  <si>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</si>
  <si>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</si>
  <si>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</si>
  <si>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</si>
  <si>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</si>
  <si>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</si>
  <si>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</si>
  <si>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</si>
  <si>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</si>
  <si>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</si>
  <si>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</si>
  <si>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</si>
  <si>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</si>
  <si>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</si>
  <si>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</si>
  <si>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</si>
  <si>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</si>
  <si>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</si>
  <si>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</si>
  <si>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</si>
  <si>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</si>
  <si>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</si>
  <si>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</si>
  <si>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</si>
  <si>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73.24.03</t>
  </si>
  <si>
    <t>73.24.04</t>
  </si>
  <si>
    <t>73.24.05</t>
  </si>
  <si>
    <t>73.24.06</t>
  </si>
  <si>
    <t>73.24.07</t>
  </si>
  <si>
    <t>TUBO PVC ESGOTO P/B SERIE LEVE D= 250MM X 6M</t>
  </si>
  <si>
    <t>73.24.25</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</si>
  <si>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</si>
  <si>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</si>
  <si>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</si>
  <si>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</si>
  <si>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</si>
  <si>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</si>
  <si>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</si>
  <si>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</si>
  <si>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</si>
  <si>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</si>
  <si>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</si>
  <si>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</si>
  <si>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</si>
  <si>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</si>
  <si>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</si>
  <si>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</si>
  <si>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</si>
  <si>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</si>
  <si>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</si>
  <si>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73.27.03</t>
  </si>
  <si>
    <t>73.27.04</t>
  </si>
  <si>
    <t>73.27.11</t>
  </si>
  <si>
    <t>73.27.12</t>
  </si>
  <si>
    <t>73.33.02</t>
  </si>
  <si>
    <t>73.33.03</t>
  </si>
  <si>
    <t>73.33.04</t>
  </si>
  <si>
    <t>73.34.16</t>
  </si>
  <si>
    <t>73.40.02</t>
  </si>
  <si>
    <t>73.40.03</t>
  </si>
  <si>
    <t>73.40.07</t>
  </si>
  <si>
    <t>CHUVEIRO ARTICULADO PICCOLO 1991 CROMADO FABRIMAR OU EQUIVALENTE</t>
  </si>
  <si>
    <t>73.40.29</t>
  </si>
  <si>
    <t>73.40.30</t>
  </si>
  <si>
    <t>73.40.32</t>
  </si>
  <si>
    <t>73.41.03</t>
  </si>
  <si>
    <t>73.41.43</t>
  </si>
  <si>
    <t>73.41.62</t>
  </si>
  <si>
    <t>73.41.64</t>
  </si>
  <si>
    <t>73.41.71</t>
  </si>
  <si>
    <t>73.41.73</t>
  </si>
  <si>
    <t>73.41.81</t>
  </si>
  <si>
    <t>73.42.25</t>
  </si>
  <si>
    <t>73.42.26</t>
  </si>
  <si>
    <t>73.42.31</t>
  </si>
  <si>
    <t>RALO GRELHA CROMADA 0,10X0,10M MOLDENOX 118 A OU EQUIVALENTE</t>
  </si>
  <si>
    <t>73.42.32</t>
  </si>
  <si>
    <t>RALO GRELHA CROMADA 0,15X0,15M MOLDENOX 118 A OU EQUIVALENTE</t>
  </si>
  <si>
    <t>73.42.33</t>
  </si>
  <si>
    <t>TAMPA CEGA EM INOX PARA CAIXA SIFONADA 150X150MM</t>
  </si>
  <si>
    <t>73.45.11</t>
  </si>
  <si>
    <t>73.45.12</t>
  </si>
  <si>
    <t>73.45.15</t>
  </si>
  <si>
    <t>73.46.01</t>
  </si>
  <si>
    <t>73.46.02</t>
  </si>
  <si>
    <t>73.46.03</t>
  </si>
  <si>
    <t>73.46.04</t>
  </si>
  <si>
    <t>73.46.05</t>
  </si>
  <si>
    <t>73.46.06</t>
  </si>
  <si>
    <t>73.46.07</t>
  </si>
  <si>
    <t>73.46.08</t>
  </si>
  <si>
    <t>73.46.09</t>
  </si>
  <si>
    <t>73.46.40</t>
  </si>
  <si>
    <t>73.46.41</t>
  </si>
  <si>
    <t>73.46.42</t>
  </si>
  <si>
    <t>73.46.44</t>
  </si>
  <si>
    <t>73.49.04</t>
  </si>
  <si>
    <t>73.49.10</t>
  </si>
  <si>
    <t>REGISTRO GLOBO COMUM RETO D= 13 MM (1/2")</t>
  </si>
  <si>
    <t>73.49.12</t>
  </si>
  <si>
    <t>REGISTRO GLOBO COMUM RETO D= 25 MM (1")</t>
  </si>
  <si>
    <t>73.49.20</t>
  </si>
  <si>
    <t>REGISTRO GLOBO ANGULAR D= 63 MM (2 1/2")</t>
  </si>
  <si>
    <t>73.50.03</t>
  </si>
  <si>
    <t>73.50.04</t>
  </si>
  <si>
    <t>73.51.01</t>
  </si>
  <si>
    <t>73.51.02</t>
  </si>
  <si>
    <t>73.51.04</t>
  </si>
  <si>
    <t>73.51.05</t>
  </si>
  <si>
    <t>73.51.07</t>
  </si>
  <si>
    <t>TORNEIRA COZINHA PAREDE 1157-P 1/2"FABRI OU EQUIVALENTE</t>
  </si>
  <si>
    <t>73.51.08</t>
  </si>
  <si>
    <t>73.51.09</t>
  </si>
  <si>
    <t>TORNEIRA COZINHA MISTURADOR PAREDE 1258-DL FABRIM. OU EQUIVALENTE</t>
  </si>
  <si>
    <t>73.51.10</t>
  </si>
  <si>
    <t>TORNEIRA COZINHA PAREDE TOP JET 1171-DL 1/2" FABRI OU EQUIVALENTE</t>
  </si>
  <si>
    <t>73.51.11</t>
  </si>
  <si>
    <t>73.51.12</t>
  </si>
  <si>
    <t>TORNEIRA TANQUE 1153-MY D= 1/2" FABRIMAR OU EQUIVALENTE</t>
  </si>
  <si>
    <t>73.51.15</t>
  </si>
  <si>
    <t>73.51.16</t>
  </si>
  <si>
    <t>73.51.17</t>
  </si>
  <si>
    <t>73.51.19</t>
  </si>
  <si>
    <t>TORNEIRA LAVATORIO 1190-DL 1/2" FABRIMAR OU EQUIVALENTE</t>
  </si>
  <si>
    <t>73.51.20</t>
  </si>
  <si>
    <t>TORNEIRA AQUAPRESS ANTIVANDALISMO 1180-AV FABRIMAR OU EQUIVALENTE</t>
  </si>
  <si>
    <t>73.51.22</t>
  </si>
  <si>
    <t>73.51.23</t>
  </si>
  <si>
    <t>73.51.24</t>
  </si>
  <si>
    <t>73.51.28</t>
  </si>
  <si>
    <t>TORNEIRA JARDIM 1128-MY 1/2" FABRIMAR OU EQUIVALENTE</t>
  </si>
  <si>
    <t>73.51.29</t>
  </si>
  <si>
    <t>TORNEIRA JARDIM 1128-MY 3/4" FABRIMAR OU EQUIVALENTE</t>
  </si>
  <si>
    <t>73.51.38</t>
  </si>
  <si>
    <t>73.51.41</t>
  </si>
  <si>
    <t>73.51.42</t>
  </si>
  <si>
    <t>TORNEIRA DE LIMPEZA 1128 JR D=1/2" FABRIMAR OU EQUIVALENTE</t>
  </si>
  <si>
    <t>73.51.44</t>
  </si>
  <si>
    <t>73.51.52</t>
  </si>
  <si>
    <t>73.51.53</t>
  </si>
  <si>
    <t>73.52.01</t>
  </si>
  <si>
    <t>73.52.02</t>
  </si>
  <si>
    <t>73.52.04</t>
  </si>
  <si>
    <t>73.52.05</t>
  </si>
  <si>
    <t>73.52.07</t>
  </si>
  <si>
    <t>73.52.09</t>
  </si>
  <si>
    <t>73.52.11</t>
  </si>
  <si>
    <t>73.52.12</t>
  </si>
  <si>
    <t>73.52.13</t>
  </si>
  <si>
    <t>73.52.14</t>
  </si>
  <si>
    <t>73.52.15</t>
  </si>
  <si>
    <t>73.52.16</t>
  </si>
  <si>
    <t>73.52.17</t>
  </si>
  <si>
    <t>73.52.18</t>
  </si>
  <si>
    <t>73.52.20</t>
  </si>
  <si>
    <t>73.52.30</t>
  </si>
  <si>
    <t>73.52.40</t>
  </si>
  <si>
    <t>73.52.44</t>
  </si>
  <si>
    <t>73.52.45</t>
  </si>
  <si>
    <t>73.52.46</t>
  </si>
  <si>
    <t>73.52.74</t>
  </si>
  <si>
    <t>73.52.80</t>
  </si>
  <si>
    <t>73.52.81</t>
  </si>
  <si>
    <t>73.54.01</t>
  </si>
  <si>
    <t>73.54.02</t>
  </si>
  <si>
    <t>73.54.03</t>
  </si>
  <si>
    <t>73.55.01</t>
  </si>
  <si>
    <t>73.55.02</t>
  </si>
  <si>
    <t>73.55.03</t>
  </si>
  <si>
    <t>73.55.10</t>
  </si>
  <si>
    <t>ADAPTADOR DE ROSCA 5 FIOS EM LATÃO, D= 63 X 38 MM (2.1/2 X 1.1/2) PARA HIDRANTE</t>
  </si>
  <si>
    <t>73.55.15</t>
  </si>
  <si>
    <t>ESGUICHO TIPO AGULHETA D= 38MM (1 1/2")</t>
  </si>
  <si>
    <t>73.55.16</t>
  </si>
  <si>
    <t>73.55.20</t>
  </si>
  <si>
    <t>73.55.22</t>
  </si>
  <si>
    <t>73.55.26</t>
  </si>
  <si>
    <t>73.55.30</t>
  </si>
  <si>
    <t>HIDRANTE DE RECALQUE COMPLETO</t>
  </si>
  <si>
    <t>73.55.32</t>
  </si>
  <si>
    <t>73.55.33</t>
  </si>
  <si>
    <t>73.55.34</t>
  </si>
  <si>
    <t>73.55.35</t>
  </si>
  <si>
    <t>73.55.36</t>
  </si>
  <si>
    <t>73.55.37</t>
  </si>
  <si>
    <t>73.55.40</t>
  </si>
  <si>
    <t>73.55.42</t>
  </si>
  <si>
    <t>73.55.48</t>
  </si>
  <si>
    <t>73.55.51</t>
  </si>
  <si>
    <t>BICO BUNSEN JACKWAL OU EQUIVALENTE</t>
  </si>
  <si>
    <t>73.55.66</t>
  </si>
  <si>
    <t>73.55.85</t>
  </si>
  <si>
    <t>AVISADOR SONORO E VISUAL MW  CONVENCIONAL OU EQUIVALENTE</t>
  </si>
  <si>
    <t>73.57.01</t>
  </si>
  <si>
    <t>73.57.04</t>
  </si>
  <si>
    <t>73.57.11</t>
  </si>
  <si>
    <t>73.57.12</t>
  </si>
  <si>
    <t>73.57.13</t>
  </si>
  <si>
    <t>73.57.14</t>
  </si>
  <si>
    <t>73.57.15</t>
  </si>
  <si>
    <t>73.57.21</t>
  </si>
  <si>
    <t>73.57.30</t>
  </si>
  <si>
    <t>73.57.31</t>
  </si>
  <si>
    <t>73.57.32</t>
  </si>
  <si>
    <t>73.57.40</t>
  </si>
  <si>
    <t>73.57.42</t>
  </si>
  <si>
    <t>73.57.50</t>
  </si>
  <si>
    <t>CAIXA DE DESCARGA EXTERNA ALTA CIFLEX 6L CIPLA OU EQUIVALENTE</t>
  </si>
  <si>
    <t>73.58.01</t>
  </si>
  <si>
    <t>73.58.02</t>
  </si>
  <si>
    <t>73.58.04</t>
  </si>
  <si>
    <t>73.58.18</t>
  </si>
  <si>
    <t>73.65.01</t>
  </si>
  <si>
    <t>CUBA DE EMBUTIR OVAL (49 X 32,5 CM) CELITE/EQUIVALENTE</t>
  </si>
  <si>
    <t>73.65.05</t>
  </si>
  <si>
    <t>73.65.07</t>
  </si>
  <si>
    <t>73.65.09</t>
  </si>
  <si>
    <t>CUBA SOBREPOR OVAL (52 X 44,5 CM) CELITE / EQUIVALENTE</t>
  </si>
  <si>
    <t>73.65.11</t>
  </si>
  <si>
    <t>LAVATORIO SUSPENSO (41 X 29,5 CM) CELITE / EQUIVALENTE</t>
  </si>
  <si>
    <t>73.65.12</t>
  </si>
  <si>
    <t>73.65.15</t>
  </si>
  <si>
    <t>73.65.40</t>
  </si>
  <si>
    <t>73.65.41</t>
  </si>
  <si>
    <t>73.65.42</t>
  </si>
  <si>
    <t>73.65.45</t>
  </si>
  <si>
    <t>73.65.55</t>
  </si>
  <si>
    <t>73.66.01</t>
  </si>
  <si>
    <t>73.66.02</t>
  </si>
  <si>
    <t>73.66.03</t>
  </si>
  <si>
    <t>73.66.04</t>
  </si>
  <si>
    <t>73.66.06</t>
  </si>
  <si>
    <t>73.68.01</t>
  </si>
  <si>
    <t>73.68.10</t>
  </si>
  <si>
    <t>73.68.11</t>
  </si>
  <si>
    <t>73.70.01</t>
  </si>
  <si>
    <t>73.70.02</t>
  </si>
  <si>
    <t>73.71.02</t>
  </si>
  <si>
    <t>73.71.04</t>
  </si>
  <si>
    <t>73.71.10</t>
  </si>
  <si>
    <t>73.72.03</t>
  </si>
  <si>
    <t>BEBEDOURO INOX H= 1,00M A 1,12M ATENDE 80 PESSOAS</t>
  </si>
  <si>
    <t>73.72.06</t>
  </si>
  <si>
    <t>BEBEDOURO CONJUGADO EM INOX  ATENDE A 40 PESSOAS</t>
  </si>
  <si>
    <t>73.72.07</t>
  </si>
  <si>
    <t>73.72.50</t>
  </si>
  <si>
    <t>73.72.75</t>
  </si>
  <si>
    <t>73.73.01</t>
  </si>
  <si>
    <t>73.73.02</t>
  </si>
  <si>
    <t>73.73.05</t>
  </si>
  <si>
    <t>73.73.07</t>
  </si>
  <si>
    <t>73.73.08</t>
  </si>
  <si>
    <t>73.73.10</t>
  </si>
  <si>
    <t>73.73.15</t>
  </si>
  <si>
    <t>73.73.16</t>
  </si>
  <si>
    <t>73.73.17</t>
  </si>
  <si>
    <t>73.73.20</t>
  </si>
  <si>
    <t>73.73.34</t>
  </si>
  <si>
    <t>73.73.35</t>
  </si>
  <si>
    <t>73.80.10</t>
  </si>
  <si>
    <t>73.80.12</t>
  </si>
  <si>
    <t>FITA VEDA ROSCA 1/2" ROLO 50 M</t>
  </si>
  <si>
    <t>73.80.20</t>
  </si>
  <si>
    <t>ADESIVO PARA TUBOS DE PVC</t>
  </si>
  <si>
    <t>73.80.21</t>
  </si>
  <si>
    <t>73.80.22</t>
  </si>
  <si>
    <t>PC</t>
  </si>
  <si>
    <t>73.80.31</t>
  </si>
  <si>
    <t>73.80.35</t>
  </si>
  <si>
    <t>73.80.36</t>
  </si>
  <si>
    <t>73.80.40</t>
  </si>
  <si>
    <t>74.01.01</t>
  </si>
  <si>
    <t>74.01.02</t>
  </si>
  <si>
    <t>74.01.03</t>
  </si>
  <si>
    <t>74.01.04</t>
  </si>
  <si>
    <t>74.01.14</t>
  </si>
  <si>
    <t>74.01.15</t>
  </si>
  <si>
    <t>74.02.12</t>
  </si>
  <si>
    <t>74.02.13</t>
  </si>
  <si>
    <t>74.02.14</t>
  </si>
  <si>
    <t>74.02.15</t>
  </si>
  <si>
    <t>74.02.16</t>
  </si>
  <si>
    <t>74.03.01</t>
  </si>
  <si>
    <t>74.04.01</t>
  </si>
  <si>
    <t>74.04.05</t>
  </si>
  <si>
    <t>74.04.06</t>
  </si>
  <si>
    <t>74.04.11</t>
  </si>
  <si>
    <t>74.04.15</t>
  </si>
  <si>
    <t>74.04.16</t>
  </si>
  <si>
    <t>74.04.23</t>
  </si>
  <si>
    <t>74.04.27</t>
  </si>
  <si>
    <t>74.04.28</t>
  </si>
  <si>
    <t>74.04.30</t>
  </si>
  <si>
    <t>74.04.56</t>
  </si>
  <si>
    <t>74.04.85</t>
  </si>
  <si>
    <t>74.05.30</t>
  </si>
  <si>
    <t>PARAFUSO CABEÇA LENTILHA AUTOTRAVANTE 5/16"X1/2"</t>
  </si>
  <si>
    <t>74.05.31</t>
  </si>
  <si>
    <t>ARRUELA LISA 5/16"</t>
  </si>
  <si>
    <t>74.05.32</t>
  </si>
  <si>
    <t>PORCA SEXTAVADA 5/16"</t>
  </si>
  <si>
    <t>74.05.39</t>
  </si>
  <si>
    <t>74.08.04</t>
  </si>
  <si>
    <t>74.08.06</t>
  </si>
  <si>
    <t>74.08.08</t>
  </si>
  <si>
    <t>74.08.14</t>
  </si>
  <si>
    <t>74.08.16</t>
  </si>
  <si>
    <t>74.08.17</t>
  </si>
  <si>
    <t>74.08.18</t>
  </si>
  <si>
    <t>74.08.19</t>
  </si>
  <si>
    <t>74.08.20</t>
  </si>
  <si>
    <t>74.08.21</t>
  </si>
  <si>
    <t>74.08.23</t>
  </si>
  <si>
    <t>74.08.26</t>
  </si>
  <si>
    <t>74.08.29</t>
  </si>
  <si>
    <t>74.08.31</t>
  </si>
  <si>
    <t>74.08.33</t>
  </si>
  <si>
    <t>CAIXA P20(20X20cm) DE FERRO FUNDIDO COM TAMPA PARA TELEFONE REF 11250</t>
  </si>
  <si>
    <t>74.08.35</t>
  </si>
  <si>
    <t>CAIXA DE PASSAGEM, EMBUTIR 20X20X09CM CPE-20 OU EQUIVALENTE</t>
  </si>
  <si>
    <t>74.08.36</t>
  </si>
  <si>
    <t>CAIXA DE PASSAGEM, EMBUTIR 30X30X12CM CPE-30 OU EQUIVALENTE</t>
  </si>
  <si>
    <t>74.08.40</t>
  </si>
  <si>
    <t>74.08.43</t>
  </si>
  <si>
    <t>CAIXA DE PASSAGEM EM ALUMÍNIO PARA PISO 200X200X100mm</t>
  </si>
  <si>
    <t>74.08.44</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</si>
  <si>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</si>
  <si>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</si>
  <si>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</si>
  <si>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</si>
  <si>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</si>
  <si>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</si>
  <si>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</si>
  <si>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74.09.02</t>
  </si>
  <si>
    <t>74.09.03</t>
  </si>
  <si>
    <t>74.09.22</t>
  </si>
  <si>
    <t>74.09.23</t>
  </si>
  <si>
    <t>74.09.51</t>
  </si>
  <si>
    <t>74.10.22</t>
  </si>
  <si>
    <t>74.10.23</t>
  </si>
  <si>
    <t>74.10.24</t>
  </si>
  <si>
    <t>74.10.25</t>
  </si>
  <si>
    <t>74.10.26</t>
  </si>
  <si>
    <t>74.10.27</t>
  </si>
  <si>
    <t>74.10.28</t>
  </si>
  <si>
    <t>74.10.29</t>
  </si>
  <si>
    <t>74.10.30</t>
  </si>
  <si>
    <t>74.10.31</t>
  </si>
  <si>
    <t>74.10.32</t>
  </si>
  <si>
    <t>74.10.33</t>
  </si>
  <si>
    <t>74.10.34</t>
  </si>
  <si>
    <t>74.10.35</t>
  </si>
  <si>
    <t>74.10.36</t>
  </si>
  <si>
    <t>74.10.37</t>
  </si>
  <si>
    <t>74.10.38</t>
  </si>
  <si>
    <t>74.10.39</t>
  </si>
  <si>
    <t>74.10.40</t>
  </si>
  <si>
    <t>74.10.41</t>
  </si>
  <si>
    <t>74.10.42</t>
  </si>
  <si>
    <t>74.10.43</t>
  </si>
  <si>
    <t>74.10.44</t>
  </si>
  <si>
    <t>74.10.45</t>
  </si>
  <si>
    <t>74.10.46</t>
  </si>
  <si>
    <t>74.10.47</t>
  </si>
  <si>
    <t>74.10.48</t>
  </si>
  <si>
    <t>74.10.49</t>
  </si>
  <si>
    <t>74.10.54</t>
  </si>
  <si>
    <t>INTERRUPTOR DIFERENCIAL RESIDUAL 25A-30mA, BIPOLAR</t>
  </si>
  <si>
    <t>74.10.55</t>
  </si>
  <si>
    <t>74.10.56</t>
  </si>
  <si>
    <t>74.10.57</t>
  </si>
  <si>
    <t>74.10.58</t>
  </si>
  <si>
    <t>74.10.59</t>
  </si>
  <si>
    <t>74.10.60</t>
  </si>
  <si>
    <t>74.10.61</t>
  </si>
  <si>
    <t>74.10.62</t>
  </si>
  <si>
    <t>74.10.63</t>
  </si>
  <si>
    <t>74.12.39</t>
  </si>
  <si>
    <t>74.12.40</t>
  </si>
  <si>
    <t>74.12.41</t>
  </si>
  <si>
    <t>74.13.26</t>
  </si>
  <si>
    <t>74.13.27</t>
  </si>
  <si>
    <t>74.13.28</t>
  </si>
  <si>
    <t>74.13.49</t>
  </si>
  <si>
    <t>74.13.50</t>
  </si>
  <si>
    <t>74.13.51</t>
  </si>
  <si>
    <t>74.14.04</t>
  </si>
  <si>
    <t>74.14.05</t>
  </si>
  <si>
    <t>74.14.06</t>
  </si>
  <si>
    <t>74.14.07</t>
  </si>
  <si>
    <t>74.14.08</t>
  </si>
  <si>
    <t>74.16.01</t>
  </si>
  <si>
    <t>74.16.02</t>
  </si>
  <si>
    <t>74.16.03</t>
  </si>
  <si>
    <t>74.16.04</t>
  </si>
  <si>
    <t>74.16.05</t>
  </si>
  <si>
    <t>74.16.06</t>
  </si>
  <si>
    <t>74.16.07</t>
  </si>
  <si>
    <t>74.16.08</t>
  </si>
  <si>
    <t>74.16.09</t>
  </si>
  <si>
    <t>74.16.10</t>
  </si>
  <si>
    <t>74.16.11</t>
  </si>
  <si>
    <t>74.16.12</t>
  </si>
  <si>
    <t>74.16.37</t>
  </si>
  <si>
    <t>74.16.38</t>
  </si>
  <si>
    <t>74.16.39</t>
  </si>
  <si>
    <t>74.16.40</t>
  </si>
  <si>
    <t>74.16.41</t>
  </si>
  <si>
    <t>74.16.42</t>
  </si>
  <si>
    <t>74.16.43</t>
  </si>
  <si>
    <t>74.16.44</t>
  </si>
  <si>
    <t>74.16.45</t>
  </si>
  <si>
    <t>74.16.46</t>
  </si>
  <si>
    <t>74.16.47</t>
  </si>
  <si>
    <t>74.16.48</t>
  </si>
  <si>
    <t>74.17.11</t>
  </si>
  <si>
    <t>74.17.12</t>
  </si>
  <si>
    <t>74.17.13</t>
  </si>
  <si>
    <t>74.17.14</t>
  </si>
  <si>
    <t>CABO DE COBRE NU (CORDOALHA) 35,0MM2 REF 863</t>
  </si>
  <si>
    <t>74.17.15</t>
  </si>
  <si>
    <t>CABO DE COBRE NU (CORDOALHA) 50,0MM2 REF 867</t>
  </si>
  <si>
    <t>74.17.16</t>
  </si>
  <si>
    <t>74.17.54</t>
  </si>
  <si>
    <t>74.17.64</t>
  </si>
  <si>
    <t>74.17.66</t>
  </si>
  <si>
    <t>74.19.02</t>
  </si>
  <si>
    <t>74.19.03</t>
  </si>
  <si>
    <t>74.19.04</t>
  </si>
  <si>
    <t>74.19.05</t>
  </si>
  <si>
    <t>74.19.06</t>
  </si>
  <si>
    <t>CABO COAXIAL PARA ANTENA OU EQUIVALENTE</t>
  </si>
  <si>
    <t>74.19.20</t>
  </si>
  <si>
    <t>74.19.22</t>
  </si>
  <si>
    <t>74.19.24</t>
  </si>
  <si>
    <t>74.19.30</t>
  </si>
  <si>
    <t>74.19.31</t>
  </si>
  <si>
    <t>74.19.32</t>
  </si>
  <si>
    <t>74.19.33</t>
  </si>
  <si>
    <t>74.19.35</t>
  </si>
  <si>
    <t>CABO DE PAR TRANCADO UTP, 4 PARES, CATEGORIA 5E REF 43972</t>
  </si>
  <si>
    <t>74.19.36</t>
  </si>
  <si>
    <t>74.21.15</t>
  </si>
  <si>
    <t>74.21.53</t>
  </si>
  <si>
    <t>74.24.01</t>
  </si>
  <si>
    <t>74.24.02</t>
  </si>
  <si>
    <t>74.24.03</t>
  </si>
  <si>
    <t>74.24.04</t>
  </si>
  <si>
    <t>74.24.05</t>
  </si>
  <si>
    <t>74.24.07</t>
  </si>
  <si>
    <t>74.24.12</t>
  </si>
  <si>
    <t>74.24.14</t>
  </si>
  <si>
    <t>74.24.18</t>
  </si>
  <si>
    <t>74.24.19</t>
  </si>
  <si>
    <t>74.24.20</t>
  </si>
  <si>
    <t>74.24.26</t>
  </si>
  <si>
    <t>74.24.31</t>
  </si>
  <si>
    <t>74.24.46</t>
  </si>
  <si>
    <t>74.24.48</t>
  </si>
  <si>
    <t>74.24.49</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</si>
  <si>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</si>
  <si>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</si>
  <si>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</si>
  <si>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</si>
  <si>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</si>
  <si>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</si>
  <si>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</si>
  <si>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</si>
  <si>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</si>
  <si>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</si>
  <si>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</si>
  <si>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</si>
  <si>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</si>
  <si>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</si>
  <si>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</si>
  <si>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</si>
  <si>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74.24.71</t>
  </si>
  <si>
    <t>74.24.75</t>
  </si>
  <si>
    <t>74.24.76</t>
  </si>
  <si>
    <t>MÓDULO SAÍDA DE FIO D=11mm</t>
  </si>
  <si>
    <t>74.24.77</t>
  </si>
  <si>
    <t>74.24.78</t>
  </si>
  <si>
    <t>SUPORTE PARA CAIXA 2X4" 1 MÓDULO DE INTERRUPTOR</t>
  </si>
  <si>
    <t>74.24.79</t>
  </si>
  <si>
    <t>74.24.80</t>
  </si>
  <si>
    <t>74.25.01</t>
  </si>
  <si>
    <t>74.25.02</t>
  </si>
  <si>
    <t>PLACA 2X4" PARA 1 TOMADA REDONDA</t>
  </si>
  <si>
    <t>74.25.03</t>
  </si>
  <si>
    <t>PLACA 2X4" PARA CABO COAXIAL (FURO PARA PINO JACK)</t>
  </si>
  <si>
    <t>74.25.04</t>
  </si>
  <si>
    <t>74.25.10</t>
  </si>
  <si>
    <t>74.25.11</t>
  </si>
  <si>
    <t>PLACA CEGA PARA CAIXA 2X4"</t>
  </si>
  <si>
    <t>74.25.12</t>
  </si>
  <si>
    <t>74.26.03</t>
  </si>
  <si>
    <t>74.26.04</t>
  </si>
  <si>
    <t>74.26.05</t>
  </si>
  <si>
    <t>74.26.06</t>
  </si>
  <si>
    <t>74.26.07</t>
  </si>
  <si>
    <t>PATCH CORD, CATEGORIA 5 E, EXTENSAO DE 1,50 M</t>
  </si>
  <si>
    <t>74.26.08</t>
  </si>
  <si>
    <t>PATCH CORD, CATEGORIA 5 E, EXTENSAO DE 2,50 M</t>
  </si>
  <si>
    <t>74.26.09</t>
  </si>
  <si>
    <t>MODULO HITOP (GARRA), 19" 16U OU EQUIVALENTE</t>
  </si>
  <si>
    <t>74.26.11</t>
  </si>
  <si>
    <t>74.26.13</t>
  </si>
  <si>
    <t>74.26.15</t>
  </si>
  <si>
    <t>PATCH PANEL, 24 PORTAS, CATEGORIA 5E, COM RACKS DE 19" E 1 U DE ALTURA</t>
  </si>
  <si>
    <t>74.26.16</t>
  </si>
  <si>
    <t>PATCH PANEL, 48 PORTAS, CATEGORIA 5E, COM RACKS DE 19" E 2 U DE ALTURA</t>
  </si>
  <si>
    <t>74.28.01</t>
  </si>
  <si>
    <t>TERMINAL DE PRESSÃO 16,0MM2 DE COBRE OU BRONZE PARA ATERRAMENTO</t>
  </si>
  <si>
    <t>74.28.02</t>
  </si>
  <si>
    <t>74.28.03</t>
  </si>
  <si>
    <t>74.28.04</t>
  </si>
  <si>
    <t>74.28.05</t>
  </si>
  <si>
    <t>74.28.06</t>
  </si>
  <si>
    <t>74.28.07</t>
  </si>
  <si>
    <t>74.28.08</t>
  </si>
  <si>
    <t>74.28.09</t>
  </si>
  <si>
    <t>74.28.10</t>
  </si>
  <si>
    <t>74.28.11</t>
  </si>
  <si>
    <t>74.30.12</t>
  </si>
  <si>
    <t>74.31.10</t>
  </si>
  <si>
    <t>74.31.15</t>
  </si>
  <si>
    <t>74.31.18</t>
  </si>
  <si>
    <t>74.31.21</t>
  </si>
  <si>
    <t>74.31.24</t>
  </si>
  <si>
    <t>74.31.25</t>
  </si>
  <si>
    <t>74.31.26</t>
  </si>
  <si>
    <t>74.31.27</t>
  </si>
  <si>
    <t>74.31.29</t>
  </si>
  <si>
    <t>74.31.30</t>
  </si>
  <si>
    <t>74.31.31</t>
  </si>
  <si>
    <t>74.31.32</t>
  </si>
  <si>
    <t>74.31.33</t>
  </si>
  <si>
    <t>74.31.34</t>
  </si>
  <si>
    <t>74.31.35</t>
  </si>
  <si>
    <t>74.31.45</t>
  </si>
  <si>
    <t>74.32.01</t>
  </si>
  <si>
    <t>74.32.03</t>
  </si>
  <si>
    <t>74.32.05</t>
  </si>
  <si>
    <t>74.35.03</t>
  </si>
  <si>
    <t>74.35.04</t>
  </si>
  <si>
    <t>74.35.20</t>
  </si>
  <si>
    <t>74.37.04</t>
  </si>
  <si>
    <t>74.37.05</t>
  </si>
  <si>
    <t>74.38.02</t>
  </si>
  <si>
    <t>74.38.03</t>
  </si>
  <si>
    <t>LÂMPADA TUBULAR LED 18W 1350 LUMENS SOQUETE G13 60CM T8 OU EQUIVALENTE</t>
  </si>
  <si>
    <t>74.38.05</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</si>
  <si>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</si>
  <si>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</si>
  <si>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</si>
  <si>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</si>
  <si>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</si>
  <si>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</si>
  <si>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</si>
  <si>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</si>
  <si>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</si>
  <si>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</si>
  <si>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</si>
  <si>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</si>
  <si>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</si>
  <si>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</si>
  <si>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</si>
  <si>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</si>
  <si>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</si>
  <si>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</si>
  <si>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</si>
  <si>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</si>
  <si>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</si>
  <si>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74.44.21</t>
  </si>
  <si>
    <t>74.44.25</t>
  </si>
  <si>
    <t>74.44.29</t>
  </si>
  <si>
    <t>74.44.31</t>
  </si>
  <si>
    <t>74.44.32</t>
  </si>
  <si>
    <t>74.44.35</t>
  </si>
  <si>
    <t>74.44.40</t>
  </si>
  <si>
    <t>74.44.85</t>
  </si>
  <si>
    <t>74.44.86</t>
  </si>
  <si>
    <t>74.44.87</t>
  </si>
  <si>
    <t>74.44.94</t>
  </si>
  <si>
    <t>74.44.95</t>
  </si>
  <si>
    <t>74.44.96</t>
  </si>
  <si>
    <t>74.44.97</t>
  </si>
  <si>
    <t>74.44.98</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</si>
  <si>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</si>
  <si>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</si>
  <si>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</si>
  <si>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</si>
  <si>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</si>
  <si>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</si>
  <si>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</si>
  <si>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</si>
  <si>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</si>
  <si>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</si>
  <si>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</si>
  <si>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</si>
  <si>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</si>
  <si>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</si>
  <si>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</si>
  <si>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</si>
  <si>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</si>
  <si>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</si>
  <si>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</si>
  <si>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74.51.02</t>
  </si>
  <si>
    <t>74.51.03</t>
  </si>
  <si>
    <t>74.51.04</t>
  </si>
  <si>
    <t>74.51.05</t>
  </si>
  <si>
    <t>74.51.06</t>
  </si>
  <si>
    <t>74.51.07</t>
  </si>
  <si>
    <t>74.51.08</t>
  </si>
  <si>
    <t>74.51.10</t>
  </si>
  <si>
    <t>74.51.11</t>
  </si>
  <si>
    <t>74.51.12</t>
  </si>
  <si>
    <t>74.51.13</t>
  </si>
  <si>
    <t>74.51.14</t>
  </si>
  <si>
    <t>74.51.15</t>
  </si>
  <si>
    <t>74.51.16</t>
  </si>
  <si>
    <t>74.51.17</t>
  </si>
  <si>
    <t>74.51.18</t>
  </si>
  <si>
    <t>74.51.20</t>
  </si>
  <si>
    <t>74.51.21</t>
  </si>
  <si>
    <t>MASTRO SIMPLES GALVANIZADO DIAMETRO NOMINAL 1 1/2", COMPRIMENTO 3 M REF 41387</t>
  </si>
  <si>
    <t>74.51.22</t>
  </si>
  <si>
    <t>74.51.23</t>
  </si>
  <si>
    <t>74.51.24</t>
  </si>
  <si>
    <t>74.51.25</t>
  </si>
  <si>
    <t>74.51.26</t>
  </si>
  <si>
    <t>SUPRESSOR DE SURTO VCL V 45KA CLAMPER/EQUIVALENTE</t>
  </si>
  <si>
    <t>74.51.27</t>
  </si>
  <si>
    <t>74.51.28</t>
  </si>
  <si>
    <t>74.51.29</t>
  </si>
  <si>
    <t>PORCA SEXTAVADA EM  AÇO INOX Ø1/4" REF 39997</t>
  </si>
  <si>
    <t>74.51.30</t>
  </si>
  <si>
    <t>ARRUELA DE PRESSÃO EM AÇO INOX Ø1/4"</t>
  </si>
  <si>
    <t>74.51.32</t>
  </si>
  <si>
    <t>74.51.34</t>
  </si>
  <si>
    <t>74.51.35</t>
  </si>
  <si>
    <t>74.51.37</t>
  </si>
  <si>
    <t>74.51.39</t>
  </si>
  <si>
    <t>CARTUCHO PARA SOLDA (PÓ EXOTÉRMICO) Nº115</t>
  </si>
  <si>
    <t>74.51.51</t>
  </si>
  <si>
    <t>74.51.52</t>
  </si>
  <si>
    <t>74.51.53</t>
  </si>
  <si>
    <t>CARTUCHO PARA SOLDA (PÓ EXOTÉRMICO) Nº45</t>
  </si>
  <si>
    <t>74.51.54</t>
  </si>
  <si>
    <t>ALICATE PARA MANUSEIO DE MOLDES DE SOLDA EXOTÉRMICA Nº 2</t>
  </si>
  <si>
    <t>74.51.60</t>
  </si>
  <si>
    <t>74.51.67</t>
  </si>
  <si>
    <t>74.51.81</t>
  </si>
  <si>
    <t>74.51.85</t>
  </si>
  <si>
    <t>TRANSFORMADOR DE CORRENTE 200/5</t>
  </si>
  <si>
    <t>75.01.04</t>
  </si>
  <si>
    <t>TINTA ACRÍLICA STANDARD, COR BRANCO FOSCO</t>
  </si>
  <si>
    <t>75.01.06</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</si>
  <si>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</si>
  <si>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</si>
  <si>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</si>
  <si>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</si>
  <si>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</si>
  <si>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</si>
  <si>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</si>
  <si>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</si>
  <si>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</si>
  <si>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75.05.01</t>
  </si>
  <si>
    <t>ESMALTE SINTÉTICO 2 EM 1 (FUNDO E ACABAMENTO) PARA SUPERFÍCIES METÁLICAS REF 7293</t>
  </si>
  <si>
    <t>75.07.23</t>
  </si>
  <si>
    <t>75.07.24</t>
  </si>
  <si>
    <t>VERNIZ POLIURETANO BRILHANTE PARA MADEIRA, USO INTERNO E EXTERNO REF 10478</t>
  </si>
  <si>
    <t>75.07.26</t>
  </si>
  <si>
    <t>IMUNIZANTE PARA MADEIRA, INCOLOR REF 7340</t>
  </si>
  <si>
    <t>75.07.46</t>
  </si>
  <si>
    <t>SILICONE SUVINIL OU EQUIVALENTE</t>
  </si>
  <si>
    <t>75.13.08</t>
  </si>
  <si>
    <t>75.14.02</t>
  </si>
  <si>
    <t>75.14.03</t>
  </si>
  <si>
    <t>75.14.04</t>
  </si>
  <si>
    <t>75.15.06</t>
  </si>
  <si>
    <t>75.15.08</t>
  </si>
  <si>
    <t>MASSA LÁTEX PARA PAREDES INTERNAS REF 43626</t>
  </si>
  <si>
    <t>75.15.09</t>
  </si>
  <si>
    <t>MASSA ACRÍLICA PARA MADEIRA</t>
  </si>
  <si>
    <t>75.15.11</t>
  </si>
  <si>
    <t>MASSA ACRÍLICA PARA PAREDES EXTERNAS/INTERNAS</t>
  </si>
  <si>
    <t>75.18.09</t>
  </si>
  <si>
    <t>75.18.10</t>
  </si>
  <si>
    <t>FUNDO NIVELADOR BRANCO PARA MADEIRA</t>
  </si>
  <si>
    <t>75.18.12</t>
  </si>
  <si>
    <t>75.18.16</t>
  </si>
  <si>
    <t>FUNDO ANTICORROSIVO PARA MATERIAIS FERROSOS (TIPO ZARCÃO) REF 7307</t>
  </si>
  <si>
    <t>75.25.06</t>
  </si>
  <si>
    <t>DILUENTE AGUARRÁS REF 5318</t>
  </si>
  <si>
    <t>75.50.05</t>
  </si>
  <si>
    <t>75.50.20</t>
  </si>
  <si>
    <t>75.50.21</t>
  </si>
  <si>
    <t>LIXA EM FOLHA PARA FERRO, NÚMERO 150 REF 3768</t>
  </si>
  <si>
    <t>75.50.22</t>
  </si>
  <si>
    <t>FITA CREPE ROLO DE 25MM X 50M REF 12815</t>
  </si>
  <si>
    <t>76.08.03</t>
  </si>
  <si>
    <t>76.08.13</t>
  </si>
  <si>
    <t>76.08.23</t>
  </si>
  <si>
    <t>76.08.33</t>
  </si>
  <si>
    <t>76.10.01</t>
  </si>
  <si>
    <t>76.10.06</t>
  </si>
  <si>
    <t>76.10.08</t>
  </si>
  <si>
    <t>76.10.09</t>
  </si>
  <si>
    <t>76.10.10</t>
  </si>
  <si>
    <t>76.12.05</t>
  </si>
  <si>
    <t>76.12.07</t>
  </si>
  <si>
    <t>76.12.09</t>
  </si>
  <si>
    <t>76.15.11</t>
  </si>
  <si>
    <t>76.20.01</t>
  </si>
  <si>
    <t>76.20.02</t>
  </si>
  <si>
    <t>76.20.03</t>
  </si>
  <si>
    <t>76.30.01</t>
  </si>
  <si>
    <t>76.30.02</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</si>
  <si>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</si>
  <si>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</si>
  <si>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</si>
  <si>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</si>
  <si>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</si>
  <si>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</si>
  <si>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</si>
  <si>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</si>
  <si>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</si>
  <si>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</si>
  <si>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</si>
  <si>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76.35.55</t>
  </si>
  <si>
    <t>77.05.51</t>
  </si>
  <si>
    <t>77.05.52</t>
  </si>
  <si>
    <t>77.05.53</t>
  </si>
  <si>
    <t>77.05.82</t>
  </si>
  <si>
    <t>PREGO PARA TACO 15X10</t>
  </si>
  <si>
    <t>77.09.10</t>
  </si>
  <si>
    <t>77.10.01</t>
  </si>
  <si>
    <t>PARAFUSO PARABOLT DE 1/4"</t>
  </si>
  <si>
    <t>77.10.02</t>
  </si>
  <si>
    <t>77.10.03</t>
  </si>
  <si>
    <t>BUCHA DE NYLON S6 REF 4375</t>
  </si>
  <si>
    <t>77.10.04</t>
  </si>
  <si>
    <t>77.10.90</t>
  </si>
  <si>
    <t>PARAFUSO PARA VASO SANITÁRIO E MICTÓRIO S8 COM BUCHA E ARRUELA</t>
  </si>
  <si>
    <t>77.50.35</t>
  </si>
  <si>
    <t>77.50.36</t>
  </si>
  <si>
    <t>77.90.34</t>
  </si>
  <si>
    <t>78.05.02</t>
  </si>
  <si>
    <t>78.05.03</t>
  </si>
  <si>
    <t>78.05.04</t>
  </si>
  <si>
    <t>JANELA MÁXIMO AR EM ALÚMINIO, 60X80 CM, COM VIDRO, SEM GUARNIÇÃO/ALIZAR REF 34381</t>
  </si>
  <si>
    <t>78.05.05</t>
  </si>
  <si>
    <t>78.05.06</t>
  </si>
  <si>
    <t>78.05.07</t>
  </si>
  <si>
    <t>78.05.08</t>
  </si>
  <si>
    <t>78.05.20</t>
  </si>
  <si>
    <t>CONTRAMARCO DE ALUMÍNIO PERFIL 25, PARA ESQUADRIAS CONVENCIONAIS, 60MM, INCLUSO CONEXÕES, GRAPAS E TRAVAMENTOS REF 43657</t>
  </si>
  <si>
    <t>78.05.30</t>
  </si>
  <si>
    <t>78.05.40</t>
  </si>
  <si>
    <t>78.50.01</t>
  </si>
  <si>
    <t>79.02.05</t>
  </si>
  <si>
    <t>79.02.08</t>
  </si>
  <si>
    <t>79.02.12</t>
  </si>
  <si>
    <t>79.10.03</t>
  </si>
  <si>
    <t>79.10.04</t>
  </si>
  <si>
    <t>79.10.05</t>
  </si>
  <si>
    <t>79.10.06</t>
  </si>
  <si>
    <t>79.10.07</t>
  </si>
  <si>
    <t>79.10.08</t>
  </si>
  <si>
    <t>79.22.05</t>
  </si>
  <si>
    <t>79.22.07</t>
  </si>
  <si>
    <t>79.22.11</t>
  </si>
  <si>
    <t>79.22.20</t>
  </si>
  <si>
    <t>80.04.53</t>
  </si>
  <si>
    <t>80.04.54</t>
  </si>
  <si>
    <t>80.04.55</t>
  </si>
  <si>
    <t>80.04.57</t>
  </si>
  <si>
    <t>80.04.59</t>
  </si>
  <si>
    <t>80.04.61</t>
  </si>
  <si>
    <t>80.04.64</t>
  </si>
  <si>
    <t>80.04.73</t>
  </si>
  <si>
    <t>80.04.74</t>
  </si>
  <si>
    <t>80.04.75</t>
  </si>
  <si>
    <t>80.04.77</t>
  </si>
  <si>
    <t>80.04.79</t>
  </si>
  <si>
    <t>80.04.81</t>
  </si>
  <si>
    <t>80.04.84</t>
  </si>
  <si>
    <t>80.04.91</t>
  </si>
  <si>
    <t>80.04.93</t>
  </si>
  <si>
    <t>80.04.95</t>
  </si>
  <si>
    <t>80.04.97</t>
  </si>
  <si>
    <t>80.04.99</t>
  </si>
  <si>
    <t>80.05.14</t>
  </si>
  <si>
    <t>80.05.15</t>
  </si>
  <si>
    <t>80.05.16</t>
  </si>
  <si>
    <t>80.05.18</t>
  </si>
  <si>
    <t>80.05.20</t>
  </si>
  <si>
    <t>80.05.25</t>
  </si>
  <si>
    <t>80.06.07</t>
  </si>
  <si>
    <t>TUBO DE CONCRETO MF CA-1 D= 800 MM</t>
  </si>
  <si>
    <t>80.10.04</t>
  </si>
  <si>
    <t>80.10.05</t>
  </si>
  <si>
    <t>80.10.06</t>
  </si>
  <si>
    <t>80.10.07</t>
  </si>
  <si>
    <t>80.10.08</t>
  </si>
  <si>
    <t>80.35.29</t>
  </si>
  <si>
    <t>80.35.35</t>
  </si>
  <si>
    <t>80.35.40</t>
  </si>
  <si>
    <t>80.35.50</t>
  </si>
  <si>
    <t>80.37.40</t>
  </si>
  <si>
    <t>80.37.41</t>
  </si>
  <si>
    <t>GRELHA FF MALHA QUADRICULADA 100X30CM COM PARAFUSO</t>
  </si>
  <si>
    <t>80.37.42</t>
  </si>
  <si>
    <t>CANTONEIRA DE FERRO FUNDIDO PESO = 69KG</t>
  </si>
  <si>
    <t>80.37.44</t>
  </si>
  <si>
    <t>80.40.20</t>
  </si>
  <si>
    <t>ANEL DE CONCRETO ARMADO, D = 0,60 M, H = 0,30 M</t>
  </si>
  <si>
    <t>80.40.22</t>
  </si>
  <si>
    <t>80.40.25</t>
  </si>
  <si>
    <t>GRELHA DE CONCRETO 0,99 x 0,44 x 0,10M</t>
  </si>
  <si>
    <t>80.40.27</t>
  </si>
  <si>
    <t>QUADRO DE CONCRETO 1,10 x 0,50M</t>
  </si>
  <si>
    <t>80.40.28</t>
  </si>
  <si>
    <t>CANTONEIRA DE CONCRETO</t>
  </si>
  <si>
    <t>80.90.10</t>
  </si>
  <si>
    <t>FRETE PARA ELEMENTOS DE CONCRETO</t>
  </si>
  <si>
    <t>81.01.01</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</si>
  <si>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</si>
  <si>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</si>
  <si>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</si>
  <si>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</si>
  <si>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</si>
  <si>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</si>
  <si>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</si>
  <si>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</si>
  <si>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</si>
  <si>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</si>
  <si>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</si>
  <si>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</si>
  <si>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</si>
  <si>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</si>
  <si>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</si>
  <si>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</si>
  <si>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</si>
  <si>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</si>
  <si>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</si>
  <si>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</si>
  <si>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</si>
  <si>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</si>
  <si>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</si>
  <si>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</si>
  <si>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</si>
  <si>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</si>
  <si>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</si>
  <si>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</si>
  <si>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</si>
  <si>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81.50.03</t>
  </si>
  <si>
    <t>82.05.05</t>
  </si>
  <si>
    <t>82.07.16</t>
  </si>
  <si>
    <t>82.07.17</t>
  </si>
  <si>
    <t>82.07.18</t>
  </si>
  <si>
    <t>82.11.05</t>
  </si>
  <si>
    <t>82.13.05</t>
  </si>
  <si>
    <t>82.13.10</t>
  </si>
  <si>
    <t>82.13.11</t>
  </si>
  <si>
    <t>82.15.05</t>
  </si>
  <si>
    <t>82.15.07</t>
  </si>
  <si>
    <t>82.15.08</t>
  </si>
  <si>
    <t>82.15.09</t>
  </si>
  <si>
    <t>82.17.03</t>
  </si>
  <si>
    <t>PISO BORRACHA RECICLADO COR PRETA ANTIDERRAPANTE</t>
  </si>
  <si>
    <t>82.17.05</t>
  </si>
  <si>
    <t>82.17.10</t>
  </si>
  <si>
    <t>82.17.11</t>
  </si>
  <si>
    <t>82.17.12</t>
  </si>
  <si>
    <t>ADESIVO DE SILICONE PARA FIXAR ESPELHO, 360 G</t>
  </si>
  <si>
    <t>82.17.60</t>
  </si>
  <si>
    <t>82.23.69</t>
  </si>
  <si>
    <t>82.44.05</t>
  </si>
  <si>
    <t>82.45.04</t>
  </si>
  <si>
    <t>82.47.04</t>
  </si>
  <si>
    <t>82.49.02</t>
  </si>
  <si>
    <t>82.59.05</t>
  </si>
  <si>
    <t>82.59.10</t>
  </si>
  <si>
    <t>82.70.05</t>
  </si>
  <si>
    <t>AZULEJO BRANCO 15X15 CM, CECRISA EXTRA OU EQUIVALENTE</t>
  </si>
  <si>
    <t>83.04.01</t>
  </si>
  <si>
    <t>83.05.05</t>
  </si>
  <si>
    <t>83.05.08</t>
  </si>
  <si>
    <t>83.05.19</t>
  </si>
  <si>
    <t>83.05.20</t>
  </si>
  <si>
    <t>83.05.21</t>
  </si>
  <si>
    <t>83.05.23</t>
  </si>
  <si>
    <t>83.05.25</t>
  </si>
  <si>
    <t>PAR</t>
  </si>
  <si>
    <t>83.07.01</t>
  </si>
  <si>
    <t>CORDA SISAL 10 MM</t>
  </si>
  <si>
    <t>83.07.26</t>
  </si>
  <si>
    <t>83.11.22</t>
  </si>
  <si>
    <t>83.11.26</t>
  </si>
  <si>
    <t>83.11.27</t>
  </si>
  <si>
    <t>83.11.28</t>
  </si>
  <si>
    <t>83.11.29</t>
  </si>
  <si>
    <t>83.17.01</t>
  </si>
  <si>
    <t>83.17.05</t>
  </si>
  <si>
    <t>83.17.10</t>
  </si>
  <si>
    <t>83.17.12</t>
  </si>
  <si>
    <t>83.17.20</t>
  </si>
  <si>
    <t>83.17.22</t>
  </si>
  <si>
    <t>83.17.23</t>
  </si>
  <si>
    <t>83.17.24</t>
  </si>
  <si>
    <t>83.17.25</t>
  </si>
  <si>
    <t>83.17.26</t>
  </si>
  <si>
    <t>83.17.27</t>
  </si>
  <si>
    <t>83.17.28</t>
  </si>
  <si>
    <t>83.17.29</t>
  </si>
  <si>
    <t>83.17.30</t>
  </si>
  <si>
    <t>PLACA 2,40X1,20M CHAPA GALVANIZADA ADESIVADA EM ESTRUTURA METALON 20X20MM PADRÃO CEF</t>
  </si>
  <si>
    <t>83.17.31</t>
  </si>
  <si>
    <t>83.17.39</t>
  </si>
  <si>
    <t>83.17.40</t>
  </si>
  <si>
    <t>83.17.41</t>
  </si>
  <si>
    <t>83.17.42</t>
  </si>
  <si>
    <t>83.17.49</t>
  </si>
  <si>
    <t>PLACA TÁTIL BRAILLE ALUMÍNIO 7X4 CM (ANDARES:T,1,2)</t>
  </si>
  <si>
    <t>83.17.50</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</si>
  <si>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</si>
  <si>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</si>
  <si>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</si>
  <si>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</si>
  <si>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</si>
  <si>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</si>
  <si>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</si>
  <si>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</si>
  <si>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</si>
  <si>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</si>
  <si>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</si>
  <si>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83.17.66</t>
  </si>
  <si>
    <t>83.17.67</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</si>
  <si>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</si>
  <si>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</si>
  <si>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</si>
  <si>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</si>
  <si>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</si>
  <si>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</si>
  <si>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</si>
  <si>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</si>
  <si>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</si>
  <si>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</si>
  <si>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</si>
  <si>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</si>
  <si>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</si>
  <si>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</si>
  <si>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</si>
  <si>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</si>
  <si>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</si>
  <si>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</si>
  <si>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83.25.10</t>
  </si>
  <si>
    <t>MESA REDONDA D= 1,20M (SIMPLES)</t>
  </si>
  <si>
    <t>83.25.15</t>
  </si>
  <si>
    <t>83.25.28</t>
  </si>
  <si>
    <t>83.25.40</t>
  </si>
  <si>
    <t>83.25.45</t>
  </si>
  <si>
    <t>83.25.47</t>
  </si>
  <si>
    <t>83.25.50</t>
  </si>
  <si>
    <t>83.25.51</t>
  </si>
  <si>
    <t>SMARTPHONE</t>
  </si>
  <si>
    <t>83.25.52</t>
  </si>
  <si>
    <t>TRENA A LASER COM ALCANCE DE 50 METROS</t>
  </si>
  <si>
    <t>83.25.53</t>
  </si>
  <si>
    <t>TRENA DE LONA DE 20 METROS</t>
  </si>
  <si>
    <t>83.25.54</t>
  </si>
  <si>
    <t>IMPRESSORA MULTIFUNCIONAL A3</t>
  </si>
  <si>
    <t>83.30.01</t>
  </si>
  <si>
    <t>83.30.02</t>
  </si>
  <si>
    <t>83.30.03</t>
  </si>
  <si>
    <t>83.30.04</t>
  </si>
  <si>
    <t>83.30.20</t>
  </si>
  <si>
    <t>83.40.06</t>
  </si>
  <si>
    <t>83.40.07</t>
  </si>
  <si>
    <t>BOMBONA BOCA LARGA PARA RESÍDUOS CLASSE B - 100 LITROS</t>
  </si>
  <si>
    <t>83.40.08</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</si>
  <si>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</si>
  <si>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</si>
  <si>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</si>
  <si>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</si>
  <si>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</si>
  <si>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</si>
  <si>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</si>
  <si>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</si>
  <si>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</si>
  <si>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83.41.02</t>
  </si>
  <si>
    <t>SABONETE LÍQUIDO 250ML</t>
  </si>
  <si>
    <t>83.41.03</t>
  </si>
  <si>
    <t>ÁLCOOL EM GEL 420G 70° INPM</t>
  </si>
  <si>
    <t>83.41.04</t>
  </si>
  <si>
    <t>84.20.01</t>
  </si>
  <si>
    <t>84.20.02</t>
  </si>
  <si>
    <t>84.20.03</t>
  </si>
  <si>
    <t>84.20.20</t>
  </si>
  <si>
    <t>FITA ZEBRADA PARA SINALIZAÇAO ROLO DE 200M</t>
  </si>
  <si>
    <t>89.05.01</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</si>
  <si>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</si>
  <si>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</si>
  <si>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</si>
  <si>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</si>
  <si>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</si>
  <si>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</si>
  <si>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</si>
  <si>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</si>
  <si>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</si>
  <si>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</si>
  <si>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89.07.52</t>
  </si>
  <si>
    <t>CONCRETO USINADO FCK&gt;=25 MPA - BRITA 0 E 1 - SLUMP 13+-3 CM CONSUMO MÍNIMO 280KG REF 38405</t>
  </si>
  <si>
    <t>89.07.63</t>
  </si>
  <si>
    <t>CONCRETO USINADO FCK&gt;=30 MPA - BRITA 0 E 1 - SLUMP 24+-2 CM CONSUMO MÍNIMO 400KG</t>
  </si>
  <si>
    <t>89.18.01</t>
  </si>
  <si>
    <t>89.18.04</t>
  </si>
  <si>
    <t>89.18.07</t>
  </si>
  <si>
    <t>89.18.08</t>
  </si>
  <si>
    <t>89.20.80</t>
  </si>
  <si>
    <t>89.20.84</t>
  </si>
  <si>
    <t>89.20.88</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</si>
  <si>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</si>
  <si>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</si>
  <si>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</si>
  <si>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</si>
  <si>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</si>
  <si>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</si>
  <si>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</si>
  <si>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</si>
  <si>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</si>
  <si>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</si>
  <si>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</si>
  <si>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</si>
  <si>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</si>
  <si>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</si>
  <si>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</si>
  <si>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</si>
  <si>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</si>
  <si>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</si>
  <si>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</si>
  <si>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</si>
  <si>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</si>
  <si>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</si>
  <si>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</si>
  <si>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</si>
  <si>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89.34.06</t>
  </si>
  <si>
    <t>89.34.08</t>
  </si>
  <si>
    <t>89.34.30</t>
  </si>
  <si>
    <t>TERRA VEGETAL (GRANEL) REF 7253</t>
  </si>
  <si>
    <t>89.34.31</t>
  </si>
  <si>
    <t>89.34.32</t>
  </si>
  <si>
    <t>ADUBO MINERAL (10-10-10)</t>
  </si>
  <si>
    <t>89.34.33</t>
  </si>
  <si>
    <t>ADUBO MINERAL (4-14-8)</t>
  </si>
  <si>
    <t>89.34.34</t>
  </si>
  <si>
    <t>89.34.40</t>
  </si>
  <si>
    <t>89.34.42</t>
  </si>
  <si>
    <t>89.34.44</t>
  </si>
  <si>
    <t>89.34.46</t>
  </si>
  <si>
    <t>89.34.48</t>
  </si>
  <si>
    <t>89.34.50</t>
  </si>
  <si>
    <t>89.34.52</t>
  </si>
  <si>
    <t>89.34.54</t>
  </si>
  <si>
    <t>89.34.60</t>
  </si>
  <si>
    <t>89.34.62</t>
  </si>
  <si>
    <t>89.34.70</t>
  </si>
  <si>
    <t>PALMEIRA - LICURI (ESTIPE &gt;= H= 2,50M)</t>
  </si>
  <si>
    <t>89.37.50</t>
  </si>
  <si>
    <t>89.37.70</t>
  </si>
  <si>
    <t>89.45.10</t>
  </si>
  <si>
    <t>89.50.02</t>
  </si>
  <si>
    <t>89.50.03</t>
  </si>
  <si>
    <t>89.50.08</t>
  </si>
  <si>
    <t>89.50.09</t>
  </si>
  <si>
    <t>89.50.10</t>
  </si>
  <si>
    <t>89.50.20</t>
  </si>
  <si>
    <t>89.50.21</t>
  </si>
  <si>
    <t>89.50.50</t>
  </si>
  <si>
    <t>93.20.06</t>
  </si>
  <si>
    <t>93.21.01</t>
  </si>
  <si>
    <t>93.21.03</t>
  </si>
  <si>
    <t>93.21.04</t>
  </si>
  <si>
    <t xml:space="preserve">TERRÔMETRO 20 KO E RESISTIVIDADE DO SOLO </t>
  </si>
  <si>
    <t>93.22.02</t>
  </si>
  <si>
    <t>93.22.09</t>
  </si>
  <si>
    <t>PACOTE OFFICE 2019 (SIMILAR OU SUPERIOR)</t>
  </si>
  <si>
    <t>ANO</t>
  </si>
  <si>
    <t>93.22.10</t>
  </si>
  <si>
    <t>AUTODESK AUTOCAD - 2016 (SIMILAR OU SUPERIOR)</t>
  </si>
  <si>
    <t>94.01.03</t>
  </si>
  <si>
    <t>94.01.04</t>
  </si>
  <si>
    <t>94.01.05</t>
  </si>
  <si>
    <t>94.07.01</t>
  </si>
  <si>
    <t>XEROX  PRETO/BRANCO - FORMATO A4</t>
  </si>
  <si>
    <t>94.07.02</t>
  </si>
  <si>
    <t>XEROX PRETO/BRANCO - FORMATO A3</t>
  </si>
  <si>
    <t>94.09.11</t>
  </si>
  <si>
    <t>XEROX COLORIDO  FORMATO A4</t>
  </si>
  <si>
    <t>94.09.12</t>
  </si>
  <si>
    <t>XEROX COLORIDO  FORMATO A3</t>
  </si>
  <si>
    <t>94.11.01</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</si>
  <si>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</si>
  <si>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</si>
  <si>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</si>
  <si>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</si>
  <si>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</si>
  <si>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</si>
  <si>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</si>
  <si>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</si>
  <si>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</si>
  <si>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</si>
  <si>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</si>
  <si>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</si>
  <si>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</si>
  <si>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</si>
  <si>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</si>
  <si>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</si>
  <si>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</si>
  <si>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</si>
  <si>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</si>
  <si>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</si>
  <si>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</si>
  <si>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</si>
  <si>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</si>
  <si>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</si>
  <si>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</si>
  <si>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</si>
  <si>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</si>
  <si>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</si>
  <si>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</si>
  <si>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</si>
  <si>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</si>
  <si>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</si>
  <si>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</si>
  <si>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</si>
  <si>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</si>
  <si>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</si>
  <si>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</si>
  <si>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</si>
  <si>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</si>
  <si>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</si>
  <si>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</si>
  <si>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</si>
  <si>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</si>
  <si>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</si>
  <si>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</si>
  <si>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</si>
  <si>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</si>
  <si>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</si>
  <si>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</si>
  <si>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</si>
  <si>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</si>
  <si>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</si>
  <si>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</si>
  <si>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95.06.01</t>
  </si>
  <si>
    <t>95.06.02</t>
  </si>
  <si>
    <t>95.06.03</t>
  </si>
  <si>
    <t>95.06.04</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</si>
  <si>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</si>
  <si>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</si>
  <si>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</si>
  <si>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</si>
  <si>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</si>
  <si>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</si>
  <si>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</si>
  <si>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97.01.03</t>
  </si>
  <si>
    <t>97.01.04</t>
  </si>
  <si>
    <t>97.01.05</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</si>
  <si>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</si>
  <si>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</si>
  <si>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</si>
  <si>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</si>
  <si>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</si>
  <si>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</si>
  <si>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</si>
  <si>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</si>
  <si>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</si>
  <si>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</si>
  <si>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</si>
  <si>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</si>
  <si>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</si>
  <si>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</si>
  <si>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</si>
  <si>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</si>
  <si>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</si>
  <si>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</si>
  <si>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</si>
  <si>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</si>
  <si>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</si>
  <si>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</si>
  <si>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</si>
  <si>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</si>
  <si>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</si>
  <si>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</si>
  <si>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</si>
  <si>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</si>
  <si>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</si>
  <si>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</si>
  <si>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</si>
  <si>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97.01.24</t>
  </si>
  <si>
    <t>97.01.25</t>
  </si>
  <si>
    <t>97.01.26</t>
  </si>
  <si>
    <t>97.01.27</t>
  </si>
  <si>
    <t>97.01.28</t>
  </si>
  <si>
    <t>97.01.30</t>
  </si>
  <si>
    <t>97.01.31</t>
  </si>
  <si>
    <t>97.01.32</t>
  </si>
  <si>
    <t>97.01.33</t>
  </si>
  <si>
    <t>97.01.34</t>
  </si>
  <si>
    <t>97.01.35</t>
  </si>
  <si>
    <t>97.01.36</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</si>
  <si>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</si>
  <si>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</si>
  <si>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</si>
  <si>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</si>
  <si>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</si>
  <si>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</si>
  <si>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</si>
  <si>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</si>
  <si>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</si>
  <si>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</si>
  <si>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</si>
  <si>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</si>
  <si>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</si>
  <si>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</si>
  <si>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</si>
  <si>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</si>
  <si>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</si>
  <si>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</si>
  <si>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</si>
  <si>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</si>
  <si>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</si>
  <si>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</si>
  <si>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</si>
  <si>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</si>
  <si>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</si>
  <si>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</si>
  <si>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</si>
  <si>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</si>
  <si>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</si>
  <si>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</si>
  <si>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</si>
  <si>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</si>
  <si>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</si>
  <si>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</si>
  <si>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</si>
  <si>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</si>
  <si>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</si>
  <si>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</si>
  <si>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</si>
  <si>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</si>
  <si>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</si>
  <si>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</si>
  <si>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</si>
  <si>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</si>
  <si>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</si>
  <si>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</si>
  <si>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</si>
  <si>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</si>
  <si>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</si>
  <si>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</si>
  <si>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</si>
  <si>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</si>
  <si>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</si>
  <si>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</si>
  <si>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</si>
  <si>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</si>
  <si>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</si>
  <si>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</si>
  <si>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</si>
  <si>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</si>
  <si>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</si>
  <si>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</si>
  <si>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</si>
  <si>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</si>
  <si>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</si>
  <si>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</si>
  <si>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</si>
  <si>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</si>
  <si>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</si>
  <si>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</si>
  <si>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</si>
  <si>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</si>
  <si>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</si>
  <si>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</si>
  <si>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</si>
  <si>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</si>
  <si>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</si>
  <si>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</si>
  <si>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</si>
  <si>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</si>
  <si>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</si>
  <si>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</si>
  <si>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</si>
  <si>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</si>
  <si>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</si>
  <si>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</si>
  <si>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</si>
  <si>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</si>
  <si>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</si>
  <si>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</si>
  <si>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</si>
  <si>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</si>
  <si>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</si>
  <si>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</si>
  <si>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</si>
  <si>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</si>
  <si>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</si>
  <si>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</si>
  <si>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</si>
  <si>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</si>
  <si>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</si>
  <si>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</si>
  <si>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</si>
  <si>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</si>
  <si>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</si>
  <si>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</si>
  <si>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</si>
  <si>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</si>
  <si>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</si>
  <si>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</si>
  <si>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</si>
  <si>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</si>
  <si>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</si>
  <si>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</si>
  <si>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</si>
  <si>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</si>
  <si>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</si>
  <si>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</si>
  <si>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</si>
  <si>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</si>
  <si>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</si>
  <si>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</si>
  <si>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</si>
  <si>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</si>
  <si>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</si>
  <si>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</si>
  <si>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</si>
  <si>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</si>
  <si>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</si>
  <si>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</si>
  <si>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</si>
  <si>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</si>
  <si>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</si>
  <si>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</si>
  <si>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</si>
  <si>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</si>
  <si>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</si>
  <si>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</si>
  <si>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</si>
  <si>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</si>
  <si>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</si>
  <si>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</si>
  <si>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</si>
  <si>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</si>
  <si>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</si>
  <si>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</si>
  <si>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</si>
  <si>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</si>
  <si>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</si>
  <si>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</si>
  <si>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</si>
  <si>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</si>
  <si>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</si>
  <si>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</si>
  <si>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</si>
  <si>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</si>
  <si>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</si>
  <si>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</si>
  <si>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</si>
  <si>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</si>
  <si>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</si>
  <si>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</si>
  <si>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</si>
  <si>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</si>
  <si>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</si>
  <si>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</si>
  <si>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</si>
  <si>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</si>
  <si>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</si>
  <si>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</si>
  <si>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</si>
  <si>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</si>
  <si>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</si>
  <si>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</si>
  <si>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</si>
  <si>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</si>
  <si>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</si>
  <si>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</si>
  <si>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</si>
  <si>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</si>
  <si>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</si>
  <si>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</si>
  <si>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</si>
  <si>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</si>
  <si>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</si>
  <si>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</si>
  <si>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</si>
  <si>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</si>
  <si>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</si>
  <si>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</si>
  <si>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</si>
  <si>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</si>
  <si>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</si>
  <si>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</si>
  <si>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</si>
  <si>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Dente de corte para fresadora de 455 kW</t>
  </si>
  <si>
    <t>M2490</t>
  </si>
  <si>
    <t>Cinta para elevação de cargas tipo sling com 1 ramal - C = 2 m a 3 m, capacidade de carga de 1.000 kg, F. S. = 7:1</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</si>
  <si>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</si>
  <si>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</si>
  <si>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</si>
  <si>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</si>
  <si>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</si>
  <si>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</si>
  <si>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</si>
  <si>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PORTÃO EM TUBO DE AÇO GALVANIZADO COM COSTURA, DIÂMETRO DE 1.1/2" (38,1MM), ESP. 2MM, COM TELA QUADRICULADA ONDULADA, TRAMA DE 1/2" (12,70MM), FIO 12 (2,77MM), EXCLUSIVE CADEADO E PINTURA</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</si>
  <si>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</si>
  <si>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</si>
  <si>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</si>
  <si>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</si>
  <si>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</si>
  <si>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</si>
  <si>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</si>
  <si>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</si>
  <si>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</si>
  <si>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</si>
  <si>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</si>
  <si>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</si>
  <si>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</si>
  <si>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</si>
  <si>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</si>
  <si>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</si>
  <si>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</si>
  <si>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</si>
  <si>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</si>
  <si>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</si>
  <si>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</si>
  <si>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</si>
  <si>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</si>
  <si>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</si>
  <si>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</si>
  <si>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</si>
  <si>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</si>
  <si>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</si>
  <si>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</si>
  <si>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</si>
  <si>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</si>
  <si>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</si>
  <si>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</si>
  <si>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</si>
  <si>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</si>
  <si>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</si>
  <si>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</si>
  <si>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</si>
  <si>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</si>
  <si>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</si>
  <si>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</si>
  <si>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</si>
  <si>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</si>
  <si>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</si>
  <si>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</si>
  <si>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</si>
  <si>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</si>
  <si>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</si>
  <si>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</si>
  <si>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</si>
  <si>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</si>
  <si>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</si>
  <si>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</si>
  <si>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</si>
  <si>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</si>
  <si>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</si>
  <si>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</si>
  <si>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</si>
  <si>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PARA TELHA CERÂMICA, INCLUSIVE EMBOÇAMENTO COM ARGAMASSA, TRAÇO 1:2:9 (CIMENTO, CAL E AREIA), COM PREPARO MECANIZADO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</si>
  <si>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</si>
  <si>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</si>
  <si>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</si>
  <si>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</si>
  <si>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</si>
  <si>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</si>
  <si>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</si>
  <si>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</si>
  <si>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</si>
  <si>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</si>
  <si>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</si>
  <si>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</si>
  <si>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ED-16340</t>
  </si>
  <si>
    <t>ED-16339</t>
  </si>
  <si>
    <t>ED-16330</t>
  </si>
  <si>
    <t>CAIXA DE DESCARGA PLÁSTICA DE EMBUTIR EM ALVENARIA, INCLUSIVE CORTE E ENCHIMENTO EM ALVENARIA, TELA PARA APLICAÇÃO DE ARGAMASSA E ACESSÓRIOS DE FIXAÇÃO, EXCLUSIVE COMANDO DE ACIONAMENTO E ACABAMENTO</t>
  </si>
  <si>
    <t>ED-48177</t>
  </si>
  <si>
    <t>ED-32667</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</si>
  <si>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</si>
  <si>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</si>
  <si>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</si>
  <si>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</si>
  <si>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</si>
  <si>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</si>
  <si>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</si>
  <si>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</si>
  <si>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</si>
  <si>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</si>
  <si>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</si>
  <si>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</si>
  <si>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</si>
  <si>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</si>
  <si>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</si>
  <si>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</si>
  <si>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</si>
  <si>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</si>
  <si>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</si>
  <si>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</si>
  <si>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</si>
  <si>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</si>
  <si>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</si>
  <si>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</si>
  <si>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</si>
  <si>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</si>
  <si>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</si>
  <si>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</si>
  <si>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</si>
  <si>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</si>
  <si>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</si>
  <si>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</si>
  <si>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</si>
  <si>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</si>
  <si>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</si>
  <si>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</si>
  <si>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</si>
  <si>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</si>
  <si>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</si>
  <si>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</si>
  <si>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</si>
  <si>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</si>
  <si>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</si>
  <si>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</si>
  <si>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</si>
  <si>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</si>
  <si>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</si>
  <si>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</si>
  <si>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</si>
  <si>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Destocamento de árvores com diâmetro de 0,15 a 0,30 m (Exclui carga e transporte para bota-fora)</t>
  </si>
  <si>
    <t>Destocamento de árvores com diâmetro maior que 0,30 m (Exclui carga e transporte para bota-fora)</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</si>
  <si>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</si>
  <si>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</si>
  <si>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</si>
  <si>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</si>
  <si>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</si>
  <si>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</si>
  <si>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</si>
  <si>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</si>
  <si>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</si>
  <si>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</si>
  <si>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</si>
  <si>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</si>
  <si>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</si>
  <si>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Fragmentação de blocos de rocha com escavadeira e rompedor hidráulico 1.500 kg</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</si>
  <si>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</si>
  <si>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</si>
  <si>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</si>
  <si>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</si>
  <si>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</si>
  <si>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</si>
  <si>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</si>
  <si>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</si>
  <si>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</si>
  <si>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</si>
  <si>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</si>
  <si>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</si>
  <si>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</si>
  <si>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</si>
  <si>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</si>
  <si>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</si>
  <si>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</si>
  <si>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</si>
  <si>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</si>
  <si>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</si>
  <si>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</si>
  <si>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</si>
  <si>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</si>
  <si>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</si>
  <si>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</si>
  <si>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</si>
  <si>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</si>
  <si>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</si>
  <si>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</si>
  <si>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</si>
  <si>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</si>
  <si>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</si>
  <si>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</si>
  <si>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</si>
  <si>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</si>
  <si>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</si>
  <si>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</si>
  <si>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</si>
  <si>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</si>
  <si>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</si>
  <si>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</si>
  <si>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</si>
  <si>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</si>
  <si>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</si>
  <si>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</si>
  <si>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</si>
  <si>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</si>
  <si>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</si>
  <si>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</si>
  <si>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</si>
  <si>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</si>
  <si>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</si>
  <si>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</si>
  <si>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</si>
  <si>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</si>
  <si>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</si>
  <si>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</si>
  <si>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</si>
  <si>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</si>
  <si>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</si>
  <si>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</si>
  <si>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</si>
  <si>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</si>
  <si>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TE DE REDUÇÃO, CPVC, SOLDÁVEL, DN 28 X 22 MM, INSTALADO EM RAMAL DE DISTRIBUIÇÃO DE ÁGUA - FORNECIMENTO E INSTALAÇÃO. AF_06/2022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</si>
  <si>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</si>
  <si>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</si>
  <si>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</si>
  <si>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</si>
  <si>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</si>
  <si>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</si>
  <si>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</si>
  <si>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</si>
  <si>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</si>
  <si>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</si>
  <si>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</si>
  <si>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</si>
  <si>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</si>
  <si>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</si>
  <si>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</si>
  <si>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</si>
  <si>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</si>
  <si>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</si>
  <si>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</si>
  <si>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</si>
  <si>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</si>
  <si>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</si>
  <si>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</si>
  <si>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</si>
  <si>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</si>
  <si>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</si>
  <si>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</si>
  <si>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</si>
  <si>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</si>
  <si>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</si>
  <si>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</si>
  <si>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</si>
  <si>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</si>
  <si>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</si>
  <si>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</si>
  <si>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01.01.13</t>
  </si>
  <si>
    <t>LAVABO</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</si>
  <si>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</si>
  <si>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</si>
  <si>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</si>
  <si>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</si>
  <si>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</si>
  <si>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</si>
  <si>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</si>
  <si>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</si>
  <si>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</si>
  <si>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</si>
  <si>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</si>
  <si>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</si>
  <si>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</si>
  <si>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</si>
  <si>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</si>
  <si>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</si>
  <si>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</si>
  <si>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</si>
  <si>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</si>
  <si>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</si>
  <si>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</si>
  <si>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01.09.25</t>
  </si>
  <si>
    <t>01.09.26</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</si>
  <si>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</si>
  <si>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</si>
  <si>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</si>
  <si>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</si>
  <si>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</si>
  <si>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</si>
  <si>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</si>
  <si>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</si>
  <si>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</si>
  <si>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</si>
  <si>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</si>
  <si>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</si>
  <si>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</si>
  <si>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</si>
  <si>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</si>
  <si>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</si>
  <si>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</si>
  <si>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01.14.02</t>
  </si>
  <si>
    <t>CONJUNTO MESA (130X60CM) E 2 BANCOS (130X40CM) EM MADEIRITE</t>
  </si>
  <si>
    <t>01.14.03</t>
  </si>
  <si>
    <t>BANCO (130X40CM) EM MADEIRITE, PARA VESTIARIO</t>
  </si>
  <si>
    <t>01.14.04</t>
  </si>
  <si>
    <t>MAPOTECA PARA PROJETO 1,40X1,10X1,40M E PEÇA 8X8 CM</t>
  </si>
  <si>
    <t>01.14.05</t>
  </si>
  <si>
    <t>01.14.32</t>
  </si>
  <si>
    <t>INSTALAÇAO HIDROSSANITÁRIA - LAVABO</t>
  </si>
  <si>
    <t>01.14.33</t>
  </si>
  <si>
    <t>INSTALAÇAO ELÉTRICA - LAVABO</t>
  </si>
  <si>
    <t>01.14.34</t>
  </si>
  <si>
    <t>TORRE PROVISÓRIA PARA CAIXA D'ÁGUA DE 1000L, H=4,00M</t>
  </si>
  <si>
    <t>ANDAIMES</t>
  </si>
  <si>
    <t>MONTAGEM DE ANDAIME FACHADEIRO ADP REF 97063</t>
  </si>
  <si>
    <t>DESMONTAGEM DE ANDAIME FACHADEIRO ADP REF 97063</t>
  </si>
  <si>
    <t>01.29.11</t>
  </si>
  <si>
    <t>MONTAGEM DE ANDAIME DO TIPO TORRE ADP REF 97064</t>
  </si>
  <si>
    <t>01.29.12</t>
  </si>
  <si>
    <t>DESMONTAGEM DE ANDAIME DO TIPO TORRE ADP REF 97064</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</si>
  <si>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</si>
  <si>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</si>
  <si>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</si>
  <si>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</si>
  <si>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</si>
  <si>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</si>
  <si>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</si>
  <si>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</si>
  <si>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</si>
  <si>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</si>
  <si>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</si>
  <si>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</si>
  <si>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</si>
  <si>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</si>
  <si>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</si>
  <si>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</si>
  <si>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</si>
  <si>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</si>
  <si>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</si>
  <si>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</si>
  <si>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</si>
  <si>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</si>
  <si>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</si>
  <si>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</si>
  <si>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</si>
  <si>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</si>
  <si>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</si>
  <si>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</si>
  <si>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</si>
  <si>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</si>
  <si>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</si>
  <si>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</si>
  <si>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</si>
  <si>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</si>
  <si>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</si>
  <si>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</si>
  <si>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</si>
  <si>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</si>
  <si>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</si>
  <si>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</si>
  <si>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</si>
  <si>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</si>
  <si>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</si>
  <si>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</si>
  <si>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</si>
  <si>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</si>
  <si>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</si>
  <si>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REGULARIZAÇÃO DE SUPERFÍCIE COM ARGAMASSA TRAÇO 1:3, E = 3 CM</t>
  </si>
  <si>
    <t>09.04.03</t>
  </si>
  <si>
    <t>IMPERMEABILIZAÇÃO RÍGIDA</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</si>
  <si>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</si>
  <si>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</si>
  <si>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</si>
  <si>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</si>
  <si>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</si>
  <si>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</si>
  <si>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</si>
  <si>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</si>
  <si>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</si>
  <si>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</si>
  <si>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</si>
  <si>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</si>
  <si>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</si>
  <si>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</si>
  <si>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FLEXÍVEL - MANTA</t>
  </si>
  <si>
    <t>IMPERMEABILIZAÇÃO COM MANTA ASFÁLTICA, INCLUSIVE APLICAÇÃO DE PRIMER ASFÁLTICO, E = 3 MM REF 98546</t>
  </si>
  <si>
    <t>09.11.02</t>
  </si>
  <si>
    <t>IMPERMEABILIZAÇÃO COM MANTA ASFÁLTICA, DUAS CAMADAS, INCLUSIVE APLICAÇÃO DE PRIMER ASFÁLTICO, E = 3 MM E E = 4 MM REF 98547</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</si>
  <si>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</si>
  <si>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</si>
  <si>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</si>
  <si>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</si>
  <si>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</si>
  <si>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</si>
  <si>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</si>
  <si>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</si>
  <si>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</si>
  <si>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</si>
  <si>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</si>
  <si>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</si>
  <si>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</si>
  <si>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</si>
  <si>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</si>
  <si>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</si>
  <si>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</si>
  <si>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</si>
  <si>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</si>
  <si>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</si>
  <si>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</si>
  <si>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</si>
  <si>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</si>
  <si>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</si>
  <si>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</si>
  <si>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</si>
  <si>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</si>
  <si>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</si>
  <si>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</si>
  <si>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</si>
  <si>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</si>
  <si>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</si>
  <si>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</si>
  <si>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</si>
  <si>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</si>
  <si>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</si>
  <si>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</si>
  <si>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</si>
  <si>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</si>
  <si>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</si>
  <si>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</si>
  <si>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</si>
  <si>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</si>
  <si>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</si>
  <si>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</si>
  <si>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</si>
  <si>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</si>
  <si>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</si>
  <si>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</si>
  <si>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</si>
  <si>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</si>
  <si>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</si>
  <si>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</si>
  <si>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</si>
  <si>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</si>
  <si>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</si>
  <si>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</si>
  <si>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</si>
  <si>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</si>
  <si>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</si>
  <si>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</si>
  <si>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</si>
  <si>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</si>
  <si>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</si>
  <si>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</si>
  <si>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</si>
  <si>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</si>
  <si>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</si>
  <si>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</si>
  <si>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</si>
  <si>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</si>
  <si>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</si>
  <si>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</si>
  <si>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</si>
  <si>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</si>
  <si>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</si>
  <si>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</si>
  <si>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</si>
  <si>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</si>
  <si>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</si>
  <si>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</si>
  <si>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</si>
  <si>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</si>
  <si>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</si>
  <si>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</si>
  <si>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</si>
  <si>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</si>
  <si>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</si>
  <si>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</si>
  <si>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</si>
  <si>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</si>
  <si>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</si>
  <si>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</si>
  <si>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</si>
  <si>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</si>
  <si>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</si>
  <si>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</si>
  <si>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</si>
  <si>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</si>
  <si>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</si>
  <si>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</si>
  <si>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</si>
  <si>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</si>
  <si>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</si>
  <si>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</si>
  <si>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</si>
  <si>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</si>
  <si>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</si>
  <si>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</si>
  <si>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</si>
  <si>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</si>
  <si>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</si>
  <si>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</si>
  <si>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</si>
  <si>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</si>
  <si>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</si>
  <si>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</si>
  <si>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</si>
  <si>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</si>
  <si>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</si>
  <si>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</si>
  <si>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</si>
  <si>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</si>
  <si>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</si>
  <si>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</si>
  <si>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</si>
  <si>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</si>
  <si>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</si>
  <si>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</si>
  <si>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</si>
  <si>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</si>
  <si>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</si>
  <si>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</si>
  <si>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</si>
  <si>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</si>
  <si>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</si>
  <si>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</si>
  <si>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</si>
  <si>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</si>
  <si>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</si>
  <si>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</si>
  <si>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</si>
  <si>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</si>
  <si>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</si>
  <si>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</si>
  <si>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</si>
  <si>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</si>
  <si>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</si>
  <si>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</si>
  <si>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</si>
  <si>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</si>
  <si>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</si>
  <si>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</si>
  <si>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</si>
  <si>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</si>
  <si>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</si>
  <si>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</si>
  <si>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</si>
  <si>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</si>
  <si>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</si>
  <si>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ORGANIZADOR DE CABOS 1U</t>
  </si>
  <si>
    <t>PATCH PAINEL 24 PORTAS CATEG.5E MAXITELECOM OU EQUIVALENTE</t>
  </si>
  <si>
    <t>PATCH PAINEL 48 PORTAS CATEG.5E MAXITELECOM OU EQUIVALENTE</t>
  </si>
  <si>
    <t>15.25.27</t>
  </si>
  <si>
    <t>PISO EM BORRACHA MONOLÍTICA, 70MM, BASE PRETA 60MM E CAMADA PIGMENTADA 10MM</t>
  </si>
  <si>
    <t>CERCAS</t>
  </si>
  <si>
    <t>18.74.08</t>
  </si>
  <si>
    <t>CERCA PEÇA 5X5 CADA 2,00M E 5 FIOS ARAME GALVANIZADO</t>
  </si>
  <si>
    <t>ARGAMASSA DE CIMENTO E AREIA 1:3 COM ADITIVO IMPERMEABILIZANTE ADAPTADO REF 100475</t>
  </si>
  <si>
    <t>50.20.09</t>
  </si>
  <si>
    <t>50.20.10</t>
  </si>
  <si>
    <t>50.20.11</t>
  </si>
  <si>
    <t>50.20.12</t>
  </si>
  <si>
    <t>54.20.09</t>
  </si>
  <si>
    <t>54.20.11</t>
  </si>
  <si>
    <t>55.10.76</t>
  </si>
  <si>
    <t>60.30.40</t>
  </si>
  <si>
    <t>TELA DE ARAME GALVANIZADA, HEXAGONAL, FIO 0,56 MM (24 BWG), MALHA 1/2", H = 1 M REF 10931</t>
  </si>
  <si>
    <t>ARAME GALVANIZADO 10 BWG, 3,40 MM (0,0713 KG/M) REF 43131</t>
  </si>
  <si>
    <t>ARAME GALVANIZADO 12 BWG, 2,76 MM (0,048 KG/M) REF 43130</t>
  </si>
  <si>
    <t>ARAME GALVANIZADO 14 BWG, 2,11 MM (0,026 KG/M) REF 43130</t>
  </si>
  <si>
    <t>ARAME GALVANIZADO 16 BWG, 1,65MM (0,0166 KG/M) REF 344</t>
  </si>
  <si>
    <t xml:space="preserve">ARAME RECOZIDO (PG-7) 18 BWG, 1,24 MM (0,009 KG/M) REF 43132 </t>
  </si>
  <si>
    <t>61.20.01</t>
  </si>
  <si>
    <t>CAMADA SEPARADORA DE FILME DE POLIETILENO 20 A 25 MICRA REF 38365</t>
  </si>
  <si>
    <t>MARCO L=14CM, PARA VÃOS ATÉ 100X210CM(LXH), EM MADEIRA ANGELIM OU EQUIVALENTE REF 183</t>
  </si>
  <si>
    <t>66.01.03</t>
  </si>
  <si>
    <t>MXMES</t>
  </si>
  <si>
    <t>CUMEEIRA UNIVERSAL PARA TELHA ONDULADA DE FIBROCIMENTO, E = 6 MM, ABA 210 MM, COMPRIMENTO 1100 MM (SEM AMIANTO) REF 7219</t>
  </si>
  <si>
    <t>68.01.02</t>
  </si>
  <si>
    <t>CHAPA DE MADEIRA COMPENSADA RESINADA PARA FORMA DE CONCRETO, DE *2,2 X 1,1* M, E = 12 MM REF 43681</t>
  </si>
  <si>
    <t xml:space="preserve">CHAPA DE MADEIRA COMPENSADA RESINADA PARA FORMA DE CONCRETO, DE *2,2 X 1,1* M, E = 20 MM REF 43677                                                                                                                                               </t>
  </si>
  <si>
    <t>CHAPA DE MADEIRA COMPENSADA PLASTIFICADA PARA FORMA DE CONCRETO, DE 2,20 X 1,10 M, E = 12 MM REF 1347</t>
  </si>
  <si>
    <t>TUBO PVC SOLDÁVEL MARROM D= 20MM (1/2") REF 9867</t>
  </si>
  <si>
    <t>TUBO PVC SOLDÁVEL MARROM D= 25MM (3/4") REF 9868</t>
  </si>
  <si>
    <t>TUBO PVC SOLDÁVEL MARROM D= 32MM (1") REF 9869</t>
  </si>
  <si>
    <t>TUBO PVC SOLDÁVEL MARROM D= 40MM (1 1/4") REF 9874</t>
  </si>
  <si>
    <t>TUBO PVC SOLDÁVEL MARROM D= 50MM (1 1/2") REF 9875</t>
  </si>
  <si>
    <t>TUBO PVC SOLDÁVEL MARROM D= 60MM (2 1/4") 5649 REF 9873</t>
  </si>
  <si>
    <t>TUBO PVC SOLDÁVEL MARROM D= 75MM (2 1/2") REF 9871</t>
  </si>
  <si>
    <t>TUBO PVC SOLDÁVEL MARROM D= 85MM (3") REF 9872</t>
  </si>
  <si>
    <t>TUBO PVC SOLDÁVEL MARROM D= 110MM (4") REF 9870</t>
  </si>
  <si>
    <t>TUBO ACO PRETO SCH-40 E= 2,77MM DN 1/2" S/COSTURA REF 13127</t>
  </si>
  <si>
    <t>TUBO ACO PRETO SCH-40 E= 2,87MM DN 3/4" S/COSTURA REF 21150</t>
  </si>
  <si>
    <t>73.45.16</t>
  </si>
  <si>
    <t>74.01.13</t>
  </si>
  <si>
    <t>74.01.20</t>
  </si>
  <si>
    <t>74.01.21</t>
  </si>
  <si>
    <t>74.01.22</t>
  </si>
  <si>
    <t>74.01.23</t>
  </si>
  <si>
    <t>ELETRODUTO PEAD FLEXÍVEL CORRUGADO, 32 MM (1") REF 44090</t>
  </si>
  <si>
    <t>74.01.24</t>
  </si>
  <si>
    <t>ELETRODUTO PEAD FLEXÍVEL CORRUGADO, 40MM (1 1/4") REF 39247</t>
  </si>
  <si>
    <t>74.01.25</t>
  </si>
  <si>
    <t>74.01.26</t>
  </si>
  <si>
    <t>74.01.27</t>
  </si>
  <si>
    <t>74.01.28</t>
  </si>
  <si>
    <t>74.02.18</t>
  </si>
  <si>
    <t>74.02.19</t>
  </si>
  <si>
    <t>74.02.20</t>
  </si>
  <si>
    <t>74.02.21</t>
  </si>
  <si>
    <t>74.02.22</t>
  </si>
  <si>
    <t>74.02.23</t>
  </si>
  <si>
    <t>74.02.24</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</si>
  <si>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</si>
  <si>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</si>
  <si>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</si>
  <si>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</si>
  <si>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</si>
  <si>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</si>
  <si>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</si>
  <si>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TAMPA DE ENCAIXE PARA ELETROCALHA DE 100MM</t>
  </si>
  <si>
    <t>TAMPA DE ENCAIXE PARA ELETROCALHA DE 200MM</t>
  </si>
  <si>
    <t>TAMPA DE ENCAIXE PARA ELETROCALHA DE 400MM</t>
  </si>
  <si>
    <t>TAMPA PARA CURVA HORIZONTAL 90° PARA ELETROCALHA DE 100 MM</t>
  </si>
  <si>
    <t>TAMPA PARA CURVA HORIZONTAL 90° PARA ELETROCALHA DE 200MM</t>
  </si>
  <si>
    <t>TAMPA PARA CURVA HORIZONTAL 90° PARA ELETROCALHA DE 400MM</t>
  </si>
  <si>
    <t>TAMPA PARA DERIVAÇÃO EM TÊ HORIZONTAL 90° PARA  ELETROCALHA DE 100MM</t>
  </si>
  <si>
    <t>TAMPA PARA DERIVAÇÃO EM TÊ HORIZONTAL 90° PARA  ELETROCALHA DE 200MM</t>
  </si>
  <si>
    <t>TAMPA PARA DERIVAÇÃO EM TÊ HORIZONTAL 90° PARA  ELETROCALHA DE 400MM</t>
  </si>
  <si>
    <t>VERGALHÃO DE AÇO ROSCA TOTAL D=1/4" L=3000MM REF 39996</t>
  </si>
  <si>
    <t>74.04.46</t>
  </si>
  <si>
    <t>74.04.47</t>
  </si>
  <si>
    <t>74.04.62</t>
  </si>
  <si>
    <t>74.04.63</t>
  </si>
  <si>
    <t>74.04.88</t>
  </si>
  <si>
    <t>74.04.89</t>
  </si>
  <si>
    <t>74.04.91</t>
  </si>
  <si>
    <t>PORCA SEXTAVADA 1/4" REF 39997</t>
  </si>
  <si>
    <t>74.05.42</t>
  </si>
  <si>
    <t>ARRUELA LISA 5/8" REF 11267</t>
  </si>
  <si>
    <t>CABO DE COBRE NU (CORDOALHA) 10,0MM2 REF 862</t>
  </si>
  <si>
    <t>CABO DE COBRE NU (CORDOALHA) 16,0MM2 REF 857</t>
  </si>
  <si>
    <t>CABO DE COBRE NU (CORDOALHA) 25,0MM2 REF 868</t>
  </si>
  <si>
    <t>CABO DE COBRE NU (CORDOALHA) 70,0MM2 REF 864</t>
  </si>
  <si>
    <t>74.17.55</t>
  </si>
  <si>
    <t>CONDULETE PVC 1"</t>
  </si>
  <si>
    <t>74.21.55</t>
  </si>
  <si>
    <t>74.44.41</t>
  </si>
  <si>
    <t>76.31.09</t>
  </si>
  <si>
    <t>CAIXA PRÉ-FABRICADA DE CONCRETO ARMADO 30X30X30CM (CXLXH), SEM FUNDO, COM TAMPA</t>
  </si>
  <si>
    <t>77.05.54</t>
  </si>
  <si>
    <t>CHUMBADOR, 1/4" COM PARAFUSO 1/4" X 40 MM REF 11976</t>
  </si>
  <si>
    <t>82.17.70</t>
  </si>
  <si>
    <t>83.25.43</t>
  </si>
  <si>
    <t>ESTANTE DE AÇO REFORÇADA COM 06 PRATELEIRAS (CARGA MÁXIMA 600KG)</t>
  </si>
  <si>
    <t>83.25.55</t>
  </si>
  <si>
    <t>VENTILADOR DE MESA, 40CM, 3 VELOCIDADES</t>
  </si>
  <si>
    <t>83.42.02</t>
  </si>
  <si>
    <t>TARUGO DELIMITADOR DE PROFUNDIDADE EM ESPUMA DE POLIETILENO DE BAIXA DENSIDADE 10 MM, CINZA REF 44073</t>
  </si>
  <si>
    <t>83.42.03</t>
  </si>
  <si>
    <t>PRIMER DE POLIURETANO REF 44074</t>
  </si>
  <si>
    <t>83.42.04</t>
  </si>
  <si>
    <t>83.42.05</t>
  </si>
  <si>
    <t>83.42.06</t>
  </si>
  <si>
    <t>MEMBRANA IMPERMEABILIZANTE A BASE DE POLIURETANO REF 43148</t>
  </si>
  <si>
    <t>83.42.07</t>
  </si>
  <si>
    <t>83.42.08</t>
  </si>
  <si>
    <t>83.42.09</t>
  </si>
  <si>
    <t>83.42.10</t>
  </si>
  <si>
    <t>83.42.11</t>
  </si>
  <si>
    <t>83.42.12</t>
  </si>
  <si>
    <t>83.42.13</t>
  </si>
  <si>
    <t>89.20.91</t>
  </si>
  <si>
    <t>LOCAÇÃO DE GRUPO GERADOR 80 A 125 KVA, MOTOR DIESEL, REBOCÁVEL, ACIONAMENTO MANUAL REF 3346</t>
  </si>
  <si>
    <t>89.50.11</t>
  </si>
  <si>
    <t>89.50.12</t>
  </si>
  <si>
    <t>89.50.13</t>
  </si>
  <si>
    <t>LOCAÇÃO AR CONDICIONADO PARA CONTAINER</t>
  </si>
  <si>
    <t>89.51.01</t>
  </si>
  <si>
    <t>LICENÇA ANUAL DE AMBIENTE COMUM DE DADOS, TRIMBLE CONNECT BUSINESS OU EQUIVALENTE</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</si>
  <si>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</si>
  <si>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</si>
  <si>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Canaleta perfil cartola 50 x 70 x 3 mm - aba 20 mm</t>
  </si>
  <si>
    <t>Demolição mecânica de concreto simples com escavadeira hidráulica</t>
  </si>
  <si>
    <t>Estrutura em perfil de aço ASTM A36 corte, solda e montagem - fornecimento e instalação</t>
  </si>
  <si>
    <t>M0364</t>
  </si>
  <si>
    <t>Perfil cartola em aço carbono SAE 1010/1020 galvanizado - 50 x 70 x 3 mm - aba 20 mm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</si>
  <si>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</si>
  <si>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</si>
  <si>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</si>
  <si>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</si>
  <si>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</si>
  <si>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</si>
  <si>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</si>
  <si>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</si>
  <si>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</si>
  <si>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</si>
  <si>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</si>
  <si>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</si>
  <si>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</si>
  <si>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</si>
  <si>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</si>
  <si>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</si>
  <si>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</si>
  <si>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</si>
  <si>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</si>
  <si>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</si>
  <si>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</si>
  <si>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</si>
  <si>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</si>
  <si>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</si>
  <si>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</si>
  <si>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</si>
  <si>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</si>
  <si>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</si>
  <si>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</si>
  <si>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</si>
  <si>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</si>
  <si>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</si>
  <si>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</si>
  <si>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</si>
  <si>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</si>
  <si>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</si>
  <si>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</si>
  <si>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</si>
  <si>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</si>
  <si>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</si>
  <si>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</si>
  <si>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</si>
  <si>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</si>
  <si>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</si>
  <si>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</si>
  <si>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</si>
  <si>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</si>
  <si>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</si>
  <si>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</si>
  <si>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</si>
  <si>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</si>
  <si>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</si>
  <si>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</si>
  <si>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</si>
  <si>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</si>
  <si>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</si>
  <si>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</si>
  <si>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</si>
  <si>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</si>
  <si>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</si>
  <si>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</si>
  <si>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</si>
  <si>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</si>
  <si>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</si>
  <si>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</si>
  <si>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</si>
  <si>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</si>
  <si>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</si>
  <si>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</si>
  <si>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</si>
  <si>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</si>
  <si>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</si>
  <si>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</si>
  <si>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</si>
  <si>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</si>
  <si>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</si>
  <si>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</si>
  <si>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</si>
  <si>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</si>
  <si>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</si>
  <si>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</si>
  <si>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</si>
  <si>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</si>
  <si>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</si>
  <si>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</si>
  <si>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</si>
  <si>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</si>
  <si>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</si>
  <si>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</si>
  <si>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</si>
  <si>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</si>
  <si>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</si>
  <si>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</si>
  <si>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</si>
  <si>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</si>
  <si>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</si>
  <si>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</si>
  <si>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</si>
  <si>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</si>
  <si>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</si>
  <si>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</si>
  <si>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</si>
  <si>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</si>
  <si>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</si>
  <si>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</si>
  <si>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</si>
  <si>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</si>
  <si>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</si>
  <si>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</si>
  <si>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</si>
  <si>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</si>
  <si>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</si>
  <si>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</si>
  <si>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</si>
  <si>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</si>
  <si>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</si>
  <si>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</si>
  <si>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</si>
  <si>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</si>
  <si>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</si>
  <si>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</si>
  <si>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</si>
  <si>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</si>
  <si>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</si>
  <si>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</si>
  <si>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</si>
  <si>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</si>
  <si>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</si>
  <si>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</si>
  <si>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</si>
  <si>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</si>
  <si>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</si>
  <si>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</si>
  <si>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</si>
  <si>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</si>
  <si>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</si>
  <si>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</si>
  <si>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</si>
  <si>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</si>
  <si>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</si>
  <si>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</si>
  <si>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</si>
  <si>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</si>
  <si>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</si>
  <si>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</si>
  <si>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</si>
  <si>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</si>
  <si>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</si>
  <si>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</si>
  <si>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</si>
  <si>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</si>
  <si>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</si>
  <si>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</si>
  <si>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</si>
  <si>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</si>
  <si>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</si>
  <si>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</si>
  <si>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</si>
  <si>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</si>
  <si>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</si>
  <si>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</si>
  <si>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</si>
  <si>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</si>
  <si>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</si>
  <si>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</si>
  <si>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</si>
  <si>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</si>
  <si>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</si>
  <si>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</si>
  <si>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</si>
  <si>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</si>
  <si>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</si>
  <si>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</si>
  <si>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</si>
  <si>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</si>
  <si>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</si>
  <si>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</si>
  <si>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</si>
  <si>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</si>
  <si>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</si>
  <si>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</si>
  <si>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</si>
  <si>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</si>
  <si>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</si>
  <si>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</si>
  <si>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</si>
  <si>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</si>
  <si>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</si>
  <si>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</si>
  <si>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</si>
  <si>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</si>
  <si>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</si>
  <si>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</si>
  <si>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</si>
  <si>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</si>
  <si>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</si>
  <si>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</si>
  <si>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</si>
  <si>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</si>
  <si>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</si>
  <si>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</si>
  <si>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</si>
  <si>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</si>
  <si>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</si>
  <si>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</si>
  <si>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</si>
  <si>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</si>
  <si>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</si>
  <si>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</si>
  <si>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</si>
  <si>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</si>
  <si>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</si>
  <si>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</si>
  <si>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</si>
  <si>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</si>
  <si>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</si>
  <si>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</si>
  <si>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</si>
  <si>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</si>
  <si>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</si>
  <si>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</si>
  <si>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</si>
  <si>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</si>
  <si>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</si>
  <si>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</si>
  <si>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</si>
  <si>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</si>
  <si>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</si>
  <si>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</si>
  <si>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</si>
  <si>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</si>
  <si>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</si>
  <si>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</si>
  <si>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</si>
  <si>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</si>
  <si>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</si>
  <si>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</si>
  <si>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</si>
  <si>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</si>
  <si>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</si>
  <si>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</si>
  <si>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</si>
  <si>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</si>
  <si>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</si>
  <si>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</si>
  <si>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</si>
  <si>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</si>
  <si>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</si>
  <si>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</si>
  <si>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</si>
  <si>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</si>
  <si>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</si>
  <si>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</si>
  <si>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</si>
  <si>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</si>
  <si>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</si>
  <si>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</si>
  <si>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</si>
  <si>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</si>
  <si>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</si>
  <si>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</si>
  <si>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</si>
  <si>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</si>
  <si>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</si>
  <si>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</si>
  <si>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</si>
  <si>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</si>
  <si>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</si>
  <si>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</si>
  <si>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</si>
  <si>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</si>
  <si>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</si>
  <si>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</si>
  <si>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</si>
  <si>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</si>
  <si>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</si>
  <si>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</si>
  <si>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</si>
  <si>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</si>
  <si>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</si>
  <si>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</si>
  <si>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</si>
  <si>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</si>
  <si>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</si>
  <si>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</si>
  <si>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</si>
  <si>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</si>
  <si>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</si>
  <si>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</si>
  <si>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</si>
  <si>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</si>
  <si>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</si>
  <si>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</si>
  <si>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</si>
  <si>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</si>
  <si>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</si>
  <si>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</si>
  <si>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</si>
  <si>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</si>
  <si>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</si>
  <si>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</si>
  <si>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</si>
  <si>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</si>
  <si>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</si>
  <si>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</si>
  <si>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</si>
  <si>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</si>
  <si>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</si>
  <si>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</si>
  <si>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</si>
  <si>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</si>
  <si>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</si>
  <si>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</si>
  <si>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</si>
  <si>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</si>
  <si>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</si>
  <si>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</si>
  <si>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</si>
  <si>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</si>
  <si>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</si>
  <si>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</si>
  <si>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</si>
  <si>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</si>
  <si>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</si>
  <si>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</si>
  <si>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</si>
  <si>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</si>
  <si>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</si>
  <si>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</si>
  <si>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</si>
  <si>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</si>
  <si>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</si>
  <si>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</si>
  <si>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</si>
  <si>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</si>
  <si>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</si>
  <si>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</si>
  <si>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</si>
  <si>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</si>
  <si>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</si>
  <si>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</si>
  <si>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</si>
  <si>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</si>
  <si>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</si>
  <si>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</si>
  <si>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</si>
  <si>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</si>
  <si>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</si>
  <si>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</si>
  <si>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</si>
  <si>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</si>
  <si>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</si>
  <si>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</si>
  <si>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</si>
  <si>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</si>
  <si>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</si>
  <si>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</si>
  <si>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</si>
  <si>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</si>
  <si>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</si>
  <si>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</si>
  <si>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</si>
  <si>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</si>
  <si>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</si>
  <si>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</si>
  <si>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</si>
  <si>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</si>
  <si>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</si>
  <si>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</si>
  <si>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</si>
  <si>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</si>
  <si>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</si>
  <si>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</si>
  <si>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</si>
  <si>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</si>
  <si>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</si>
  <si>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</si>
  <si>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</si>
  <si>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</si>
  <si>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</si>
  <si>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</si>
  <si>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</si>
  <si>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</si>
  <si>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</si>
  <si>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</si>
  <si>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</si>
  <si>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</si>
  <si>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</si>
  <si>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</si>
  <si>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</si>
  <si>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</si>
  <si>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</si>
  <si>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</si>
  <si>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</si>
  <si>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</si>
  <si>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</si>
  <si>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</si>
  <si>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</si>
  <si>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</si>
  <si>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</si>
  <si>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</si>
  <si>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</si>
  <si>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</si>
  <si>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</si>
  <si>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</si>
  <si>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</si>
  <si>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</si>
  <si>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</si>
  <si>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</si>
  <si>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</si>
  <si>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</si>
  <si>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</si>
  <si>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</si>
  <si>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</si>
  <si>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</si>
  <si>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</si>
  <si>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</si>
  <si>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</si>
  <si>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</si>
  <si>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</si>
  <si>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</si>
  <si>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</si>
  <si>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</si>
  <si>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</si>
  <si>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</si>
  <si>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</si>
  <si>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</si>
  <si>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</si>
  <si>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</si>
  <si>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</si>
  <si>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</si>
  <si>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</si>
  <si>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</si>
  <si>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</si>
  <si>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</si>
  <si>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</si>
  <si>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</si>
  <si>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</si>
  <si>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</si>
  <si>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</si>
  <si>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</si>
  <si>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</si>
  <si>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</si>
  <si>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</si>
  <si>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</si>
  <si>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</si>
  <si>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</si>
  <si>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</si>
  <si>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</si>
  <si>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</si>
  <si>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</si>
  <si>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</si>
  <si>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</si>
  <si>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</si>
  <si>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</si>
  <si>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</si>
  <si>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</si>
  <si>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</si>
  <si>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</si>
  <si>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</si>
  <si>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</si>
  <si>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</si>
  <si>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</si>
  <si>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</si>
  <si>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</si>
  <si>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</si>
  <si>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</si>
  <si>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</si>
  <si>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</si>
  <si>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</si>
  <si>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</si>
  <si>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</si>
  <si>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</si>
  <si>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</si>
  <si>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</si>
  <si>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</si>
  <si>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</si>
  <si>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</si>
  <si>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</si>
  <si>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</si>
  <si>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</si>
  <si>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</si>
  <si>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</si>
  <si>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</si>
  <si>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</si>
  <si>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</si>
  <si>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</si>
  <si>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</si>
  <si>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</si>
  <si>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</si>
  <si>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</si>
  <si>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</si>
  <si>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</si>
  <si>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</si>
  <si>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</si>
  <si>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</si>
  <si>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</si>
  <si>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</si>
  <si>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</si>
  <si>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</si>
  <si>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</si>
  <si>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</si>
  <si>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</si>
  <si>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</si>
  <si>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</si>
  <si>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</si>
  <si>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</si>
  <si>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Usinagem de concreto asfáltico reciclado a frio com espuma de asfalto, agregado produzido e cimento</t>
  </si>
  <si>
    <t>M1898</t>
  </si>
  <si>
    <t>Pasta lubrificante para tubo PEAD</t>
  </si>
  <si>
    <t>Amortecedor retrátil tipo TAU II afunilado PCB ou similar para velocidade de projeto de 100 km/h e âncora traseira de 1.680 mm</t>
  </si>
  <si>
    <t>INSTALAÇÕES DE MOBILIÁRIOS PARA CONTAINER VESTIÁRIO TIPO I</t>
  </si>
  <si>
    <t>INSTALAÇÕES DE MOBILIÁRIOS PARA CONTAINER VESTIÁRIO TIPO II</t>
  </si>
  <si>
    <t>INSTALAÇÕES DE MOBILIÁRIOS PARA CONTAINER VESTIÁRIO TIPO III</t>
  </si>
  <si>
    <t>01.09.27</t>
  </si>
  <si>
    <t>CONTAINER PARA 2 VESTIÁRIOS E SANITÁRIOS</t>
  </si>
  <si>
    <t>FORNECIMENTO DE ALICATE PEQUENO Z-200 PARA UTILIZAÇÃO EM MOLDE DE SOLDA EXOTÉRMICA</t>
  </si>
  <si>
    <t>54.04.12</t>
  </si>
  <si>
    <t>BATE ESTACA DE QUEDA SIMPLES, SOBRE ROLO, MOTOR A DIESEL, COM MARTELO DE 0,6 A 0,8T</t>
  </si>
  <si>
    <t>89.50.14</t>
  </si>
  <si>
    <t>95.06.05</t>
  </si>
  <si>
    <t>CISALHAMENTO DIRETO LENTO MÍNIMO 3 CORPOS DE PROVA</t>
  </si>
  <si>
    <t>CISALHAMENTO DIRETO LENTO SATURADO MÍNIMO 3 CORPOS DE PROVA</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</si>
  <si>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</si>
  <si>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</si>
  <si>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</si>
  <si>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</si>
  <si>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</si>
  <si>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</si>
  <si>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</si>
  <si>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</si>
  <si>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</si>
  <si>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</si>
  <si>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</si>
  <si>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</si>
  <si>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</si>
  <si>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</si>
  <si>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</si>
  <si>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</si>
  <si>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</si>
  <si>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</si>
  <si>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</si>
  <si>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</si>
  <si>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</si>
  <si>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</si>
  <si>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</si>
  <si>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</si>
  <si>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</si>
  <si>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</si>
  <si>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</si>
  <si>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</si>
  <si>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</si>
  <si>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</si>
  <si>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</si>
  <si>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</si>
  <si>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</si>
  <si>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</si>
  <si>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</si>
  <si>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</si>
  <si>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</si>
  <si>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</si>
  <si>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</si>
  <si>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</si>
  <si>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</si>
  <si>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</si>
  <si>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</si>
  <si>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</si>
  <si>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</si>
  <si>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</si>
  <si>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</si>
  <si>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</si>
  <si>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</si>
  <si>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</si>
  <si>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</si>
  <si>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</si>
  <si>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</si>
  <si>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</si>
  <si>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</si>
  <si>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</si>
  <si>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</si>
  <si>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</si>
  <si>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</si>
  <si>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</si>
  <si>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</si>
  <si>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</si>
  <si>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</si>
  <si>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</si>
  <si>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</si>
  <si>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</si>
  <si>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</si>
  <si>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</si>
  <si>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</si>
  <si>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</si>
  <si>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</si>
  <si>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</si>
  <si>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</si>
  <si>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</si>
  <si>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</si>
  <si>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</si>
  <si>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</si>
  <si>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</si>
  <si>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</si>
  <si>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</si>
  <si>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</si>
  <si>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</si>
  <si>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</si>
  <si>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</si>
  <si>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</si>
  <si>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</si>
  <si>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</si>
  <si>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</si>
  <si>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</si>
  <si>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</si>
  <si>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</si>
  <si>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</si>
  <si>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</si>
  <si>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</si>
  <si>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</si>
  <si>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</si>
  <si>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</si>
  <si>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</si>
  <si>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</si>
  <si>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</si>
  <si>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</si>
  <si>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</si>
  <si>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</si>
  <si>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</si>
  <si>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</si>
  <si>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</si>
  <si>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</si>
  <si>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</si>
  <si>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</si>
  <si>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</si>
  <si>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</si>
  <si>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</si>
  <si>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</si>
  <si>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</si>
  <si>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</si>
  <si>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</si>
  <si>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</si>
  <si>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</si>
  <si>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</si>
  <si>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</si>
  <si>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</si>
  <si>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</si>
  <si>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</si>
  <si>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</si>
  <si>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</si>
  <si>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</si>
  <si>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</si>
  <si>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</si>
  <si>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</si>
  <si>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</si>
  <si>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</si>
  <si>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</si>
  <si>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</si>
  <si>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</si>
  <si>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</si>
  <si>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</si>
  <si>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</si>
  <si>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</si>
  <si>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</si>
  <si>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</si>
  <si>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</si>
  <si>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</si>
  <si>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</si>
  <si>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</si>
  <si>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</si>
  <si>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</si>
  <si>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</si>
  <si>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</si>
  <si>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</si>
  <si>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</si>
  <si>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</si>
  <si>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</si>
  <si>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</si>
  <si>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</si>
  <si>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</si>
  <si>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</si>
  <si>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</si>
  <si>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</si>
  <si>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</si>
  <si>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</si>
  <si>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</si>
  <si>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</si>
  <si>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</si>
  <si>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</si>
  <si>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</si>
  <si>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</si>
  <si>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</si>
  <si>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</si>
  <si>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</si>
  <si>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</si>
  <si>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</si>
  <si>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</si>
  <si>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</si>
  <si>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</si>
  <si>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</si>
  <si>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</si>
  <si>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</si>
  <si>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</si>
  <si>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</si>
  <si>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</si>
  <si>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</si>
  <si>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</si>
  <si>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</si>
  <si>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</si>
  <si>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</si>
  <si>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</si>
  <si>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</si>
  <si>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</si>
  <si>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</si>
  <si>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</si>
  <si>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</si>
  <si>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</si>
  <si>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</si>
  <si>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</si>
  <si>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</si>
  <si>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</si>
  <si>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</si>
  <si>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</si>
  <si>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</si>
  <si>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</si>
  <si>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</si>
  <si>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</si>
  <si>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</si>
  <si>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</si>
  <si>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</si>
  <si>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</si>
  <si>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</si>
  <si>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</si>
  <si>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</si>
  <si>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</si>
  <si>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</si>
  <si>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</si>
  <si>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</si>
  <si>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</si>
  <si>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</si>
  <si>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</si>
  <si>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</si>
  <si>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</si>
  <si>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</si>
  <si>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</si>
  <si>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</si>
  <si>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</si>
  <si>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</si>
  <si>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</si>
  <si>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</si>
  <si>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</si>
  <si>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</si>
  <si>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</si>
  <si>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</si>
  <si>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</si>
  <si>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</si>
  <si>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</si>
  <si>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</si>
  <si>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</si>
  <si>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</si>
  <si>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</si>
  <si>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</si>
  <si>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</si>
  <si>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</si>
  <si>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</si>
  <si>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</si>
  <si>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</si>
  <si>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</si>
  <si>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</si>
  <si>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</si>
  <si>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</si>
  <si>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</si>
  <si>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</si>
  <si>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</si>
  <si>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</si>
  <si>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</si>
  <si>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</si>
  <si>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</si>
  <si>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</si>
  <si>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</si>
  <si>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</si>
  <si>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</si>
  <si>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</si>
  <si>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</si>
  <si>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</si>
  <si>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</si>
  <si>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</si>
  <si>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</si>
  <si>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</si>
  <si>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</si>
  <si>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</si>
  <si>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</si>
  <si>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</si>
  <si>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</si>
  <si>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</si>
  <si>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</si>
  <si>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</si>
  <si>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</si>
  <si>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</si>
  <si>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</si>
  <si>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</si>
  <si>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</si>
  <si>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</si>
  <si>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</si>
  <si>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</si>
  <si>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</si>
  <si>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</si>
  <si>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</si>
  <si>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</si>
  <si>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</si>
  <si>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</si>
  <si>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</si>
  <si>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TAPUME</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</si>
  <si>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</si>
  <si>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</si>
  <si>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</si>
  <si>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</si>
  <si>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</si>
  <si>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</si>
  <si>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</si>
  <si>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</si>
  <si>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</si>
  <si>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</si>
  <si>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</si>
  <si>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DE AÇO</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</si>
  <si>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</si>
  <si>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</si>
  <si>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</si>
  <si>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</si>
  <si>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</si>
  <si>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</si>
  <si>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PORTA VENEZIANA EM ALUMÍNIO COMPLETA, DIMENSÃO (90X210)CM, TIPO DE ABRIR, COM UMA (1) FOLHA, LINHA 25/SUPREMA, ACABAMENTO ANODIZADO NATURAL, INCLUSIVE PERFIS, FERRAGENS E INSTALAÇÃO</t>
  </si>
  <si>
    <t>PORTA DE MADEIRA</t>
  </si>
  <si>
    <t>PORTA EM MADEIRA COM LAMINADO MELAMÍNICO</t>
  </si>
  <si>
    <t>PORTÃO E GRADIL</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</si>
  <si>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</si>
  <si>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</si>
  <si>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</si>
  <si>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</si>
  <si>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</si>
  <si>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</si>
  <si>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</si>
  <si>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</si>
  <si>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</si>
  <si>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</si>
  <si>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</si>
  <si>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</si>
  <si>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</si>
  <si>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</si>
  <si>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</si>
  <si>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</si>
  <si>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</si>
  <si>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</si>
  <si>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</si>
  <si>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</si>
  <si>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</si>
  <si>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CONDUTOR DE ÁGUA PLUVIAL EM PVC</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</si>
  <si>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</si>
  <si>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</si>
  <si>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</si>
  <si>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ED-1454</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</si>
  <si>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</si>
  <si>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</si>
  <si>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</si>
  <si>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</si>
  <si>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</si>
  <si>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</si>
  <si>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</si>
  <si>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</si>
  <si>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</si>
  <si>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</si>
  <si>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</si>
  <si>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</si>
  <si>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</si>
  <si>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</si>
  <si>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</si>
  <si>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</si>
  <si>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</si>
  <si>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</si>
  <si>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</si>
  <si>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</si>
  <si>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</si>
  <si>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</si>
  <si>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</si>
  <si>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</si>
  <si>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</si>
  <si>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</si>
  <si>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</si>
  <si>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</si>
  <si>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</si>
  <si>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</si>
  <si>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</si>
  <si>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</si>
  <si>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</si>
  <si>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</si>
  <si>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</si>
  <si>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</si>
  <si>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</si>
  <si>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</si>
  <si>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</si>
  <si>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</si>
  <si>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</si>
  <si>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</si>
  <si>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</si>
  <si>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</si>
  <si>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</si>
  <si>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</si>
  <si>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</si>
  <si>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</si>
  <si>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</si>
  <si>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</si>
  <si>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</si>
  <si>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</si>
  <si>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</si>
  <si>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</si>
  <si>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</si>
  <si>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</si>
  <si>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</si>
  <si>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</si>
  <si>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</si>
  <si>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</si>
  <si>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</si>
  <si>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</si>
  <si>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</si>
  <si>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</si>
  <si>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</si>
  <si>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</si>
  <si>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</si>
  <si>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</si>
  <si>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</si>
  <si>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</si>
  <si>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</si>
  <si>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</si>
  <si>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</si>
  <si>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</si>
  <si>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</si>
  <si>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</si>
  <si>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</si>
  <si>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</si>
  <si>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</si>
  <si>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</si>
  <si>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</si>
  <si>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</si>
  <si>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</si>
  <si>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</si>
  <si>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</si>
  <si>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</si>
  <si>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</si>
  <si>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</si>
  <si>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</si>
  <si>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</si>
  <si>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</si>
  <si>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</si>
  <si>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</si>
  <si>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</si>
  <si>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</si>
  <si>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</si>
  <si>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</si>
  <si>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</si>
  <si>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</si>
  <si>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</si>
  <si>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</si>
  <si>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</si>
  <si>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</si>
  <si>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</si>
  <si>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</si>
  <si>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</si>
  <si>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</si>
  <si>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</si>
  <si>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</si>
  <si>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</si>
  <si>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</si>
  <si>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</si>
  <si>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</si>
  <si>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</si>
  <si>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</si>
  <si>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</si>
  <si>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</si>
  <si>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</si>
  <si>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</si>
  <si>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</si>
  <si>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</si>
  <si>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</si>
  <si>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</si>
  <si>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</si>
  <si>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</si>
  <si>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</si>
  <si>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</si>
  <si>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</si>
  <si>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</si>
  <si>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</si>
  <si>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</si>
  <si>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</si>
  <si>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</si>
  <si>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</si>
  <si>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</si>
  <si>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</si>
  <si>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</si>
  <si>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</si>
  <si>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</si>
  <si>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</si>
  <si>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</si>
  <si>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</si>
  <si>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</si>
  <si>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</si>
  <si>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</si>
  <si>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</si>
  <si>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</si>
  <si>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</si>
  <si>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</si>
  <si>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</si>
  <si>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</si>
  <si>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</si>
  <si>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</si>
  <si>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</si>
  <si>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</si>
  <si>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</si>
  <si>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</si>
  <si>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</si>
  <si>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RO-00228</t>
  </si>
  <si>
    <t>RO-00217</t>
  </si>
  <si>
    <t>RO-00216</t>
  </si>
  <si>
    <t>RO-00215</t>
  </si>
  <si>
    <t>RO-00214</t>
  </si>
  <si>
    <t>RO-00229</t>
  </si>
  <si>
    <t>RO-00230</t>
  </si>
  <si>
    <t>RO-00204</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</si>
  <si>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</si>
  <si>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</si>
  <si>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</si>
  <si>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</si>
  <si>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</si>
  <si>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</si>
  <si>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</si>
  <si>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</si>
  <si>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</si>
  <si>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RO-00004</t>
  </si>
  <si>
    <t>RO-00213</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</si>
  <si>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</si>
  <si>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</si>
  <si>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</si>
  <si>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</si>
  <si>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</si>
  <si>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</si>
  <si>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</si>
  <si>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</si>
  <si>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</si>
  <si>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</si>
  <si>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</si>
  <si>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</si>
  <si>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</si>
  <si>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</si>
  <si>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</si>
  <si>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</si>
  <si>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</si>
  <si>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</si>
  <si>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</si>
  <si>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</si>
  <si>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</si>
  <si>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</si>
  <si>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</si>
  <si>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</si>
  <si>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</si>
  <si>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</si>
  <si>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</si>
  <si>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</si>
  <si>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</si>
  <si>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</si>
  <si>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</si>
  <si>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</si>
  <si>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</si>
  <si>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</si>
  <si>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</si>
  <si>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</si>
  <si>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</si>
  <si>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</si>
  <si>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</si>
  <si>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</si>
  <si>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</si>
  <si>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</si>
  <si>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</si>
  <si>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</si>
  <si>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</si>
  <si>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</si>
  <si>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</si>
  <si>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</si>
  <si>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</si>
  <si>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</si>
  <si>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</si>
  <si>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</si>
  <si>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</si>
  <si>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</si>
  <si>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</si>
  <si>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</si>
  <si>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</si>
  <si>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</si>
  <si>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</si>
  <si>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</si>
  <si>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</si>
  <si>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</si>
  <si>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</si>
  <si>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</si>
  <si>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</si>
  <si>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</si>
  <si>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</si>
  <si>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</si>
  <si>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</si>
  <si>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</si>
  <si>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</si>
  <si>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</si>
  <si>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</si>
  <si>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</si>
  <si>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</si>
  <si>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</si>
  <si>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</si>
  <si>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</si>
  <si>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</si>
  <si>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</si>
  <si>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</si>
  <si>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</si>
  <si>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</si>
  <si>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</si>
  <si>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</si>
  <si>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</si>
  <si>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</si>
  <si>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</si>
  <si>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</si>
  <si>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</si>
  <si>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</si>
  <si>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</si>
  <si>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</si>
  <si>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</si>
  <si>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</si>
  <si>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</si>
  <si>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</si>
  <si>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</si>
  <si>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</si>
  <si>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</si>
  <si>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</si>
  <si>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</si>
  <si>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</si>
  <si>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</si>
  <si>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</si>
  <si>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</si>
  <si>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</si>
  <si>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</si>
  <si>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</si>
  <si>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</si>
  <si>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</si>
  <si>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</si>
  <si>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</si>
  <si>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</si>
  <si>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</si>
  <si>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</si>
  <si>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</si>
  <si>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</si>
  <si>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</si>
  <si>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</si>
  <si>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</si>
  <si>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</si>
  <si>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</si>
  <si>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</si>
  <si>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</si>
  <si>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</si>
  <si>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</si>
  <si>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</si>
  <si>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</si>
  <si>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</si>
  <si>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</si>
  <si>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</si>
  <si>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</si>
  <si>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</si>
  <si>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</si>
  <si>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</si>
  <si>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</si>
  <si>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</si>
  <si>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</si>
  <si>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</si>
  <si>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</si>
  <si>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</si>
  <si>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</si>
  <si>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</si>
  <si>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</si>
  <si>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</si>
  <si>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</si>
  <si>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</si>
  <si>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</si>
  <si>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</si>
  <si>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</si>
  <si>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</si>
  <si>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</si>
  <si>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</si>
  <si>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</si>
  <si>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</si>
  <si>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</si>
  <si>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</si>
  <si>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</si>
  <si>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</si>
  <si>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</si>
  <si>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</si>
  <si>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</si>
  <si>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</si>
  <si>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</si>
  <si>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</si>
  <si>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</si>
  <si>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</si>
  <si>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</si>
  <si>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</si>
  <si>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</si>
  <si>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</si>
  <si>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</si>
  <si>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</si>
  <si>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</si>
  <si>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</si>
  <si>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</si>
  <si>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</si>
  <si>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</si>
  <si>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</si>
  <si>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</si>
  <si>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</si>
  <si>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</si>
  <si>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</si>
  <si>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</si>
  <si>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</si>
  <si>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</si>
  <si>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</si>
  <si>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</si>
  <si>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</si>
  <si>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</si>
  <si>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</si>
  <si>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</si>
  <si>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</si>
  <si>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</si>
  <si>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</si>
  <si>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</si>
  <si>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</si>
  <si>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</si>
  <si>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</si>
  <si>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</si>
  <si>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</si>
  <si>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</si>
  <si>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</si>
  <si>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</si>
  <si>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</si>
  <si>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</si>
  <si>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</si>
  <si>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</si>
  <si>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</si>
  <si>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</si>
  <si>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</si>
  <si>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</si>
  <si>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</si>
  <si>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</si>
  <si>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</si>
  <si>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</si>
  <si>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</si>
  <si>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</si>
  <si>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</si>
  <si>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</si>
  <si>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</si>
  <si>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</si>
  <si>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</si>
  <si>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</si>
  <si>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</si>
  <si>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</si>
  <si>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</si>
  <si>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</si>
  <si>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</si>
  <si>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</si>
  <si>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</si>
  <si>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</si>
  <si>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</si>
  <si>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</si>
  <si>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</si>
  <si>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</si>
  <si>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</si>
  <si>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</si>
  <si>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</si>
  <si>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</si>
  <si>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</si>
  <si>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</si>
  <si>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</si>
  <si>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</si>
  <si>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</si>
  <si>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</si>
  <si>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</si>
  <si>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</si>
  <si>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</si>
  <si>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</si>
  <si>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</si>
  <si>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</si>
  <si>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</si>
  <si>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</si>
  <si>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</si>
  <si>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</si>
  <si>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</si>
  <si>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</si>
  <si>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</si>
  <si>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</si>
  <si>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</si>
  <si>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</si>
  <si>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</si>
  <si>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</si>
  <si>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</si>
  <si>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</si>
  <si>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</si>
  <si>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</si>
  <si>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</si>
  <si>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</si>
  <si>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</si>
  <si>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</si>
  <si>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</si>
  <si>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</si>
  <si>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</si>
  <si>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</si>
  <si>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</si>
  <si>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</si>
  <si>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</si>
  <si>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</si>
  <si>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</si>
  <si>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</si>
  <si>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</si>
  <si>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</si>
  <si>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</si>
  <si>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</si>
  <si>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</si>
  <si>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</si>
  <si>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</si>
  <si>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</si>
  <si>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</si>
  <si>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</si>
  <si>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</si>
  <si>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</si>
  <si>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</si>
  <si>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</si>
  <si>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</si>
  <si>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</si>
  <si>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</si>
  <si>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</si>
  <si>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</si>
  <si>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</si>
  <si>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</si>
  <si>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</si>
  <si>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</si>
  <si>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</si>
  <si>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</si>
  <si>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</si>
  <si>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</si>
  <si>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</si>
  <si>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</si>
  <si>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</si>
  <si>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</si>
  <si>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</si>
  <si>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</si>
  <si>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</si>
  <si>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</si>
  <si>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</si>
  <si>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</si>
  <si>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</si>
  <si>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</si>
  <si>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</si>
  <si>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</si>
  <si>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</si>
  <si>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</si>
  <si>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</si>
  <si>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</si>
  <si>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</si>
  <si>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</si>
  <si>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</si>
  <si>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</si>
  <si>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</si>
  <si>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</si>
  <si>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</si>
  <si>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</si>
  <si>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</si>
  <si>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</si>
  <si>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</si>
  <si>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</si>
  <si>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</si>
  <si>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</si>
  <si>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</si>
  <si>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</si>
  <si>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</si>
  <si>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</si>
  <si>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</si>
  <si>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</si>
  <si>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</si>
  <si>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</si>
  <si>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</si>
  <si>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</si>
  <si>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</si>
  <si>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</si>
  <si>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</si>
  <si>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</si>
  <si>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</si>
  <si>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</si>
  <si>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</si>
  <si>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</si>
  <si>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</si>
  <si>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</si>
  <si>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</si>
  <si>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</si>
  <si>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</si>
  <si>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</si>
  <si>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</si>
  <si>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</si>
  <si>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</si>
  <si>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</si>
  <si>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</si>
  <si>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</si>
  <si>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</si>
  <si>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</si>
  <si>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</si>
  <si>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</si>
  <si>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</si>
  <si>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</si>
  <si>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</si>
  <si>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</si>
  <si>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</si>
  <si>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</si>
  <si>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</si>
  <si>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</si>
  <si>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</si>
  <si>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</si>
  <si>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</si>
  <si>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</si>
  <si>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</si>
  <si>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</si>
  <si>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</si>
  <si>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</si>
  <si>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RO-00223</t>
  </si>
  <si>
    <t>RO-00224</t>
  </si>
  <si>
    <t>RO-00225</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</si>
  <si>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</si>
  <si>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</si>
  <si>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</si>
  <si>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</si>
  <si>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</si>
  <si>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</si>
  <si>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</si>
  <si>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</si>
  <si>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</si>
  <si>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RO-00208</t>
  </si>
  <si>
    <t>RO-00209</t>
  </si>
  <si>
    <t>RO-00210</t>
  </si>
  <si>
    <t>RO-00211</t>
  </si>
  <si>
    <t>RO-00218</t>
  </si>
  <si>
    <t>RO-00219</t>
  </si>
  <si>
    <t>RO-00220</t>
  </si>
  <si>
    <t>RO-00221</t>
  </si>
  <si>
    <t>Escavação mecânica de vala com descarga lateral em material de 2ª categoria</t>
  </si>
  <si>
    <t>RO-01092</t>
  </si>
  <si>
    <t>RO-00207</t>
  </si>
  <si>
    <t>RO-01091</t>
  </si>
  <si>
    <t>RO-00233</t>
  </si>
  <si>
    <t>RO-00203</t>
  </si>
  <si>
    <t>RO-00231</t>
  </si>
  <si>
    <t>RO-00232</t>
  </si>
  <si>
    <t>RO-3870</t>
  </si>
  <si>
    <t>RO-3872</t>
  </si>
  <si>
    <t>RO-3871</t>
  </si>
  <si>
    <t>RO-00234</t>
  </si>
  <si>
    <t>VEÍCULOS PARA VISTORIA/SUPERVISÃO</t>
  </si>
  <si>
    <t>ALOISIO CAETANO FERREIRA</t>
  </si>
  <si>
    <t>CREA -  MG 97.132/D</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</si>
  <si>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</si>
  <si>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</si>
  <si>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</si>
  <si>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</si>
  <si>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</si>
  <si>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</si>
  <si>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</si>
  <si>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</si>
  <si>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</si>
  <si>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</si>
  <si>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</si>
  <si>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</si>
  <si>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</si>
  <si>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</si>
  <si>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</si>
  <si>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</si>
  <si>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</si>
  <si>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</si>
  <si>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</si>
  <si>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</si>
  <si>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</si>
  <si>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</si>
  <si>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</si>
  <si>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</si>
  <si>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</si>
  <si>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</si>
  <si>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</si>
  <si>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</si>
  <si>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</si>
  <si>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</si>
  <si>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</si>
  <si>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</si>
  <si>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</si>
  <si>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</si>
  <si>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</si>
  <si>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</si>
  <si>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</si>
  <si>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</si>
  <si>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</si>
  <si>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</si>
  <si>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</si>
  <si>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</si>
  <si>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</si>
  <si>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</si>
  <si>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</si>
  <si>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</si>
  <si>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</si>
  <si>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</si>
  <si>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</si>
  <si>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</si>
  <si>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</si>
  <si>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</si>
  <si>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</si>
  <si>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</si>
  <si>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</si>
  <si>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</si>
  <si>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</si>
  <si>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</si>
  <si>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</si>
  <si>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</si>
  <si>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</si>
  <si>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</si>
  <si>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</si>
  <si>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</si>
  <si>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</si>
  <si>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</si>
  <si>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</si>
  <si>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</si>
  <si>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</si>
  <si>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</si>
  <si>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</si>
  <si>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</si>
  <si>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</si>
  <si>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</si>
  <si>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</si>
  <si>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</si>
  <si>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</si>
  <si>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</si>
  <si>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</si>
  <si>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</si>
  <si>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</si>
  <si>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</si>
  <si>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</si>
  <si>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</si>
  <si>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</si>
  <si>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</si>
  <si>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</si>
  <si>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</si>
  <si>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</si>
  <si>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</si>
  <si>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</si>
  <si>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</si>
  <si>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</si>
  <si>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</si>
  <si>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</si>
  <si>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</si>
  <si>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</si>
  <si>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</si>
  <si>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</si>
  <si>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</si>
  <si>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</si>
  <si>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</si>
  <si>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</si>
  <si>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</si>
  <si>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</si>
  <si>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</si>
  <si>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</si>
  <si>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</si>
  <si>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</si>
  <si>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</si>
  <si>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</si>
  <si>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</si>
  <si>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</si>
  <si>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</si>
  <si>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</si>
  <si>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</si>
  <si>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</si>
  <si>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</si>
  <si>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</si>
  <si>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</si>
  <si>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</si>
  <si>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</si>
  <si>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</si>
  <si>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</si>
  <si>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</si>
  <si>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</si>
  <si>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</si>
  <si>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</si>
  <si>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</si>
  <si>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</si>
  <si>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</si>
  <si>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</si>
  <si>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</si>
  <si>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</si>
  <si>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</si>
  <si>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</si>
  <si>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</si>
  <si>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</si>
  <si>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</si>
  <si>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</si>
  <si>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</si>
  <si>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</si>
  <si>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</si>
  <si>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</si>
  <si>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</si>
  <si>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</si>
  <si>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</si>
  <si>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</si>
  <si>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</si>
  <si>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</si>
  <si>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</si>
  <si>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</si>
  <si>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</si>
  <si>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</si>
  <si>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</si>
  <si>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</si>
  <si>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</si>
  <si>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</si>
  <si>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</si>
  <si>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</si>
  <si>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</si>
  <si>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</si>
  <si>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</si>
  <si>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</si>
  <si>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</si>
  <si>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</si>
  <si>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</si>
  <si>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</si>
  <si>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</si>
  <si>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</si>
  <si>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</si>
  <si>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</si>
  <si>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</si>
  <si>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</si>
  <si>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</si>
  <si>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</si>
  <si>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</si>
  <si>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</si>
  <si>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</si>
  <si>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</si>
  <si>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</si>
  <si>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</si>
  <si>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</si>
  <si>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</si>
  <si>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</si>
  <si>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</si>
  <si>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</si>
  <si>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</si>
  <si>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</si>
  <si>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</si>
  <si>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</si>
  <si>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</si>
  <si>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</si>
  <si>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</si>
  <si>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</si>
  <si>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</si>
  <si>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</si>
  <si>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</si>
  <si>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</si>
  <si>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</si>
  <si>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</si>
  <si>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</si>
  <si>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</si>
  <si>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</si>
  <si>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</si>
  <si>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</si>
  <si>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</si>
  <si>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</si>
  <si>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</si>
  <si>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</si>
  <si>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</si>
  <si>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</si>
  <si>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</si>
  <si>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</si>
  <si>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</si>
  <si>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</si>
  <si>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</si>
  <si>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</si>
  <si>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</si>
  <si>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</si>
  <si>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</si>
  <si>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</si>
  <si>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</si>
  <si>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</si>
  <si>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</si>
  <si>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</si>
  <si>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</si>
  <si>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</si>
  <si>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</si>
  <si>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</si>
  <si>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</si>
  <si>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</si>
  <si>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</si>
  <si>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</si>
  <si>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</si>
  <si>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</si>
  <si>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</si>
  <si>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</si>
  <si>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</si>
  <si>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</si>
  <si>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</si>
  <si>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</si>
  <si>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</si>
  <si>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01.01.20</t>
  </si>
  <si>
    <t>01.01.21</t>
  </si>
  <si>
    <t>01.01.22</t>
  </si>
  <si>
    <t>01.01.23</t>
  </si>
  <si>
    <t>01.02.30</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</si>
  <si>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</si>
  <si>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</si>
  <si>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</si>
  <si>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</si>
  <si>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</si>
  <si>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</si>
  <si>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</si>
  <si>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</si>
  <si>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</si>
  <si>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</si>
  <si>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</si>
  <si>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</si>
  <si>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</si>
  <si>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</si>
  <si>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</si>
  <si>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</si>
  <si>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</si>
  <si>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</si>
  <si>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</si>
  <si>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</si>
  <si>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</si>
  <si>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</si>
  <si>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</si>
  <si>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</si>
  <si>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01.14.06</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</si>
  <si>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</si>
  <si>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</si>
  <si>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</si>
  <si>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</si>
  <si>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</si>
  <si>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</si>
  <si>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</si>
  <si>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</si>
  <si>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</si>
  <si>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</si>
  <si>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</si>
  <si>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</si>
  <si>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</si>
  <si>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</si>
  <si>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</si>
  <si>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</si>
  <si>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</si>
  <si>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</si>
  <si>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</si>
  <si>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01.29.06</t>
  </si>
  <si>
    <t>ANDAIME METÁLICO TIPO FACHADEIRO, INCLUINDO SAPATAS AJUSTÁVEIS, PISO METÁLICO E ESCADA</t>
  </si>
  <si>
    <t>06.04.16</t>
  </si>
  <si>
    <t>FORNECIMENTO E COLOCAÇÃO DE TELA Q-166</t>
  </si>
  <si>
    <t>06.04.17</t>
  </si>
  <si>
    <t>FORNECIMENTO E COLOCAÇÃO DE TELA Q-238</t>
  </si>
  <si>
    <t>06.04.18</t>
  </si>
  <si>
    <t>FORNECIMENTO E COLOCAÇÃO DE TELA Q-385</t>
  </si>
  <si>
    <t>06.04.19</t>
  </si>
  <si>
    <t>FORNECIMENTO E COLOCAÇÃO DE TELA Q-709</t>
  </si>
  <si>
    <t>09.07.07</t>
  </si>
  <si>
    <t>IMPERMEABILIZAÇÃO DE SUPERFÍCIE COM ARGAMASSA DE CIMENTO E AREIA, COM ADITIVO IMPERMEABILIZANTE, E = 1,5 CM REF 98562</t>
  </si>
  <si>
    <t>17.06.31</t>
  </si>
  <si>
    <t>PINTURA DE MEIO FIO, COM TINTA ACRÍLICA, DUAS DEMÃOS</t>
  </si>
  <si>
    <t>REGULARIZAÇÃO E COMPACTAÇÃO DO SUBLEITO</t>
  </si>
  <si>
    <t>REGULARIZAÇÃO E COMPACTAÇÃO DO SUBLEITO COM ROLO COMPACTADOR</t>
  </si>
  <si>
    <t>REGULARIZAÇÃO E COMPACTAÇÃO DO SUBLEITO COM PLACA VIBRATÓRIA</t>
  </si>
  <si>
    <t>REFORÇO DO SUB-LEITO COMPACTADO EXCLUSIVE ESCAVAÇÃO E CARGA</t>
  </si>
  <si>
    <t>SUB-BASE ESTABILIZADA (GRANULOMETRICAMENTE OU QUIMICAMENTE)</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</si>
  <si>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</si>
  <si>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</si>
  <si>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</si>
  <si>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</si>
  <si>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</si>
  <si>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</si>
  <si>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</si>
  <si>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</si>
  <si>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</si>
  <si>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</si>
  <si>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</si>
  <si>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</si>
  <si>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</si>
  <si>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</si>
  <si>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</si>
  <si>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</si>
  <si>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</si>
  <si>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</si>
  <si>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TRANSPORTE DE MATERIAL DE QUALQUER NATUREZA DMT &lt;= 10KM</t>
  </si>
  <si>
    <t>TRANSPORTE DE MATERIAL DE QUALQUER NATUREZA DMT &gt; 10KM</t>
  </si>
  <si>
    <t>20.11</t>
  </si>
  <si>
    <t>IMPRIMAÇÃO</t>
  </si>
  <si>
    <t>20.11.05</t>
  </si>
  <si>
    <t>IMPRIMAÇÃO COM EMULSÃO ASFÁLTICA - EAI, LIMPEZA MANUAL</t>
  </si>
  <si>
    <t>PINTURA DE LIGAÇÃO</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</si>
  <si>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</si>
  <si>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</si>
  <si>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</si>
  <si>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</si>
  <si>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</si>
  <si>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</si>
  <si>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</si>
  <si>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</si>
  <si>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</si>
  <si>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</si>
  <si>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</si>
  <si>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</si>
  <si>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</si>
  <si>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</si>
  <si>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</si>
  <si>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</si>
  <si>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</si>
  <si>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20.17.03</t>
  </si>
  <si>
    <t>20.17.04</t>
  </si>
  <si>
    <t>REVESTIMENTO EM PARALELEPÍPEDO COM PEDRAS GNAISSE E COLCHÃO DE PÓ DE PEDRA</t>
  </si>
  <si>
    <t>20.18.03</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</si>
  <si>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</si>
  <si>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</si>
  <si>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</si>
  <si>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</si>
  <si>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</si>
  <si>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</si>
  <si>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</si>
  <si>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</si>
  <si>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</si>
  <si>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</si>
  <si>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</si>
  <si>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</si>
  <si>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</si>
  <si>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</si>
  <si>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</si>
  <si>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</si>
  <si>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</si>
  <si>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</si>
  <si>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</si>
  <si>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</si>
  <si>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</si>
  <si>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</si>
  <si>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</si>
  <si>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</si>
  <si>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</si>
  <si>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</si>
  <si>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</si>
  <si>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</si>
  <si>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</si>
  <si>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</si>
  <si>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</si>
  <si>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</si>
  <si>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</si>
  <si>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</si>
  <si>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</si>
  <si>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</si>
  <si>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</si>
  <si>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</si>
  <si>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</si>
  <si>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</si>
  <si>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</si>
  <si>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</si>
  <si>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</si>
  <si>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</si>
  <si>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</si>
  <si>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</si>
  <si>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</si>
  <si>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</si>
  <si>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</si>
  <si>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</si>
  <si>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45.01.06</t>
  </si>
  <si>
    <t>VIAGEM DE CAMINHÃO PIPA 6000 L, INCLUSIVE ÁGUA E MÃO DE OBRA, TEMPO DE PERMANÊNCIA NA OBRA DE ATÉ 2 HORAS</t>
  </si>
  <si>
    <t>45.01.07</t>
  </si>
  <si>
    <t>VIAGEM DE CAMINHÃO PIPA 10000 L, INCLUSIVE ÁGUA E MÃO DE OBRA, TEMPO DE PERMANÊNCIA NA OBRA DE ATÉ 2 HORAS</t>
  </si>
  <si>
    <t>50.01.08</t>
  </si>
  <si>
    <t>50.04</t>
  </si>
  <si>
    <t>BATE ESTACA E MARTELO</t>
  </si>
  <si>
    <t>50.04.10</t>
  </si>
  <si>
    <t>50.04.11</t>
  </si>
  <si>
    <t>50.36.64</t>
  </si>
  <si>
    <t>50.36.65</t>
  </si>
  <si>
    <t>50.39.20</t>
  </si>
  <si>
    <t>50.39.21</t>
  </si>
  <si>
    <t>54.36.64</t>
  </si>
  <si>
    <t>54.39.20</t>
  </si>
  <si>
    <t>RÉGUA VIBRATÓRIA PARA CONCRETO COMPRIMENTO 4 METROS A GASOLINA REF 13897</t>
  </si>
  <si>
    <t>54.41.19</t>
  </si>
  <si>
    <t>SOPRADOR A GASOLINA</t>
  </si>
  <si>
    <t>54.41.20</t>
  </si>
  <si>
    <t>PULVERIZADOR TIPO COSTAL</t>
  </si>
  <si>
    <t>54.41.21</t>
  </si>
  <si>
    <t>EQUIPAMENTO PARA SELAGEM COM MATERIAL ASFÁLTICO REBOCÁVEL COM CAPACIDADE DE 370 L - 35 KW</t>
  </si>
  <si>
    <t>60.05.10</t>
  </si>
  <si>
    <t>AÇO CA-25 25,0 MM, BARRA DE TRANSFERÊNCIA REF 42404</t>
  </si>
  <si>
    <t>60.15.22</t>
  </si>
  <si>
    <t>BARRA CHATA DE AÇO 3/4" X 1/8" (L X E), 0,47KG/M REF 566</t>
  </si>
  <si>
    <t>60.33.16</t>
  </si>
  <si>
    <t>60.33.17</t>
  </si>
  <si>
    <t>60.33.18</t>
  </si>
  <si>
    <t>60.33.19</t>
  </si>
  <si>
    <t>61.15.08</t>
  </si>
  <si>
    <t>DELIMITADOR DE PROFUNDIDADE TIPO TARUCEL 6 MM</t>
  </si>
  <si>
    <t>61.20.20</t>
  </si>
  <si>
    <t>63.01.30</t>
  </si>
  <si>
    <t>MIL</t>
  </si>
  <si>
    <t>AGREGADO DE PEDREIRA PARA BASE (BRITA GRADUADA SIMPLES), INCLUSIVE FRETE</t>
  </si>
  <si>
    <t>68.09.10</t>
  </si>
  <si>
    <t>EMULSÃO ASFÁLTICA PARA IMPRIMAÇÃO - EAI</t>
  </si>
  <si>
    <t>68.09.21</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</si>
  <si>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</si>
  <si>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</si>
  <si>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</si>
  <si>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</si>
  <si>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</si>
  <si>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</si>
  <si>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</si>
  <si>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</si>
  <si>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</si>
  <si>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</si>
  <si>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RIPA DE MADEIRA APARELHADA 1,5 X 5 CM REF 20205</t>
  </si>
  <si>
    <t>73.50.05</t>
  </si>
  <si>
    <t>73.80.23</t>
  </si>
  <si>
    <t>GRAXA LUBRIFICANTE REF 4229</t>
  </si>
  <si>
    <t>76.15.12</t>
  </si>
  <si>
    <t>76.15.13</t>
  </si>
  <si>
    <t>76.15.15</t>
  </si>
  <si>
    <t>76.15.16</t>
  </si>
  <si>
    <t>89.06.44</t>
  </si>
  <si>
    <t>CONCRETO CONSUMO CIMENTO 120 KG/M3 FCTMK&gt;=2 MPA</t>
  </si>
  <si>
    <t>89.06.45</t>
  </si>
  <si>
    <t>CONCRETO - CONSUMO DE CIMENTO 390 KG/M3 E FCTM, K=4,5 MPA - USINADO</t>
  </si>
  <si>
    <t>89.33.01</t>
  </si>
  <si>
    <t>89.37.10</t>
  </si>
  <si>
    <t>AGENTE DE CURA PARA CONCRETO</t>
  </si>
  <si>
    <t>LOCAÇÃO CONTAINER 6,00X2,40X2,82M COM ISOLAMENTO TÉRMICO</t>
  </si>
  <si>
    <t>LOCAÇÃO CONTAINER 6,00X2,40X2,82 M COM ISOLAMENTO TÉRMICO E SANITÁRIO</t>
  </si>
  <si>
    <t>LOCAÇÃO CONTAINER 6,00X2,40X2,82 M COM ISOLAMENTO TÉRMICO E LAVATÓRIO</t>
  </si>
  <si>
    <t>LOCAÇÃO CONTAINER 6,00X2,40X2,82 M COM ISOLAMENTO TÉRMICO PARA VESTIÁRIO E SANITÁRIO - SIMPLES</t>
  </si>
  <si>
    <t>LOCAÇÃO CONTAINER 6,00X2,40X2,82 M COM ISOLAMENTO TÉRMICO PARA VESTIÁRIO E SANITÁRIO - DUPLO</t>
  </si>
  <si>
    <t>LOCAÇÃO CONTAINER 6,00X2,40X2,82 M COM ISOLAMENTO TÉRMICO PARA VESTIÁRIO E SANITÁRIO - TRIPLO</t>
  </si>
  <si>
    <t>LOCAÇÃO CONTAINER 6,00X2,40X2,82 M COM ISOLAMENTO TÉRMICO PARA 2 VESTIÁRIOS E SANITÁRIOS</t>
  </si>
  <si>
    <t>DESTOCAMENTO E AFASTAMENTO DE REMANESCENTE ARBÓREO, INCLUSIVE TRANSPORTE COM RETIRADA DO MATERIAL DESTOCADO (EM CAÇAMBA)</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</si>
  <si>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</si>
  <si>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</si>
  <si>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</si>
  <si>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</si>
  <si>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</si>
  <si>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</si>
  <si>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</si>
  <si>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</si>
  <si>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</si>
  <si>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</si>
  <si>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</si>
  <si>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</si>
  <si>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</si>
  <si>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</si>
  <si>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VÁLVULA DE DESCARGA METÁLICA PARA MICTÓRIO COM FECHAMENTO AUTOMÁTICO, EXCLUSIVE MICTÓRIO</t>
  </si>
  <si>
    <t>ED-4862</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</si>
  <si>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</si>
  <si>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</si>
  <si>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</si>
  <si>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</si>
  <si>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</si>
  <si>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</si>
  <si>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</si>
  <si>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</si>
  <si>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</si>
  <si>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</si>
  <si>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</si>
  <si>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</si>
  <si>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</si>
  <si>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</si>
  <si>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</si>
  <si>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</si>
  <si>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</si>
  <si>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</si>
  <si>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</si>
  <si>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</si>
  <si>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</si>
  <si>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</si>
  <si>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</si>
  <si>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</si>
  <si>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</si>
  <si>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</si>
  <si>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</si>
  <si>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</si>
  <si>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</si>
  <si>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</si>
  <si>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</si>
  <si>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</si>
  <si>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</si>
  <si>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</si>
  <si>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</si>
  <si>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</si>
  <si>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</si>
  <si>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</si>
  <si>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</si>
  <si>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</si>
  <si>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</si>
  <si>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</si>
  <si>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</si>
  <si>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</si>
  <si>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</si>
  <si>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</si>
  <si>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SIRENES E ALARMES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</si>
  <si>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</si>
  <si>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</si>
  <si>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</si>
  <si>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</si>
  <si>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</si>
  <si>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</si>
  <si>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</si>
  <si>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</si>
  <si>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</si>
  <si>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</si>
  <si>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</si>
  <si>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</si>
  <si>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</si>
  <si>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</si>
  <si>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</si>
  <si>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</si>
  <si>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</si>
  <si>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</si>
  <si>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</si>
  <si>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</si>
  <si>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</si>
  <si>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</si>
  <si>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</si>
  <si>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</si>
  <si>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</si>
  <si>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</si>
  <si>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</si>
  <si>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</si>
  <si>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</si>
  <si>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</si>
  <si>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</si>
  <si>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</si>
  <si>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</si>
  <si>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</si>
  <si>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</si>
  <si>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</si>
  <si>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</si>
  <si>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</si>
  <si>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</si>
  <si>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</si>
  <si>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</si>
  <si>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</si>
  <si>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</si>
  <si>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</si>
  <si>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</si>
  <si>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</si>
  <si>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</si>
  <si>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</si>
  <si>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</si>
  <si>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</si>
  <si>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</si>
  <si>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</si>
  <si>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</si>
  <si>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</si>
  <si>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</si>
  <si>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</si>
  <si>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</si>
  <si>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</si>
  <si>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</si>
  <si>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</si>
  <si>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</si>
  <si>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</si>
  <si>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</si>
  <si>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</si>
  <si>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</si>
  <si>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</si>
  <si>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</si>
  <si>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</si>
  <si>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</si>
  <si>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</si>
  <si>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</si>
  <si>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</si>
  <si>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</si>
  <si>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</si>
  <si>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</si>
  <si>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</si>
  <si>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</si>
  <si>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</si>
  <si>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</si>
  <si>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</si>
  <si>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</si>
  <si>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</si>
  <si>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</si>
  <si>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</si>
  <si>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</si>
  <si>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</si>
  <si>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</si>
  <si>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</si>
  <si>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</si>
  <si>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</si>
  <si>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</si>
  <si>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</si>
  <si>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</si>
  <si>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</si>
  <si>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</si>
  <si>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</si>
  <si>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</si>
  <si>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</si>
  <si>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</si>
  <si>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</si>
  <si>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</si>
  <si>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</si>
  <si>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</si>
  <si>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</si>
  <si>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</si>
  <si>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</si>
  <si>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</si>
  <si>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</si>
  <si>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</si>
  <si>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</si>
  <si>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</si>
  <si>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</si>
  <si>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</si>
  <si>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</si>
  <si>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</si>
  <si>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</si>
  <si>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</si>
  <si>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</si>
  <si>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</si>
  <si>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</si>
  <si>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</si>
  <si>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</si>
  <si>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</si>
  <si>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</si>
  <si>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</si>
  <si>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</si>
  <si>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</si>
  <si>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</si>
  <si>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</si>
  <si>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</si>
  <si>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</si>
  <si>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</si>
  <si>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</si>
  <si>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</si>
  <si>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</si>
  <si>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</si>
  <si>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</si>
  <si>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</si>
  <si>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</si>
  <si>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</si>
  <si>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</si>
  <si>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</si>
  <si>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</si>
  <si>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</si>
  <si>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</si>
  <si>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</si>
  <si>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</si>
  <si>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</si>
  <si>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</si>
  <si>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</si>
  <si>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</si>
  <si>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</si>
  <si>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</si>
  <si>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</si>
  <si>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</si>
  <si>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</si>
  <si>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</si>
  <si>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</si>
  <si>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</si>
  <si>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</si>
  <si>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</si>
  <si>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</si>
  <si>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</si>
  <si>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</si>
  <si>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</si>
  <si>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</si>
  <si>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</si>
  <si>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</si>
  <si>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</si>
  <si>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</si>
  <si>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</si>
  <si>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</si>
  <si>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</si>
  <si>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</si>
  <si>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</si>
  <si>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</si>
  <si>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</si>
  <si>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</si>
  <si>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</si>
  <si>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</si>
  <si>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</si>
  <si>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</si>
  <si>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</si>
  <si>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</si>
  <si>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</si>
  <si>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</si>
  <si>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</si>
  <si>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</si>
  <si>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</si>
  <si>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</si>
  <si>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</si>
  <si>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</si>
  <si>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</si>
  <si>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</si>
  <si>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</si>
  <si>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</si>
  <si>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</si>
  <si>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</si>
  <si>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</si>
  <si>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</si>
  <si>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</si>
  <si>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</si>
  <si>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</si>
  <si>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</si>
  <si>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</si>
  <si>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</si>
  <si>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</si>
  <si>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</si>
  <si>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</si>
  <si>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</si>
  <si>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</si>
  <si>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</si>
  <si>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</si>
  <si>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</si>
  <si>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</si>
  <si>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</si>
  <si>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</si>
  <si>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</si>
  <si>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</si>
  <si>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</si>
  <si>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</si>
  <si>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</si>
  <si>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</si>
  <si>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</si>
  <si>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</si>
  <si>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</si>
  <si>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</si>
  <si>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</si>
  <si>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</si>
  <si>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</si>
  <si>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</si>
  <si>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</si>
  <si>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</si>
  <si>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</si>
  <si>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</si>
  <si>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</si>
  <si>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</si>
  <si>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</si>
  <si>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</si>
  <si>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</si>
  <si>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</si>
  <si>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</si>
  <si>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</si>
  <si>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</si>
  <si>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</si>
  <si>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</si>
  <si>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</si>
  <si>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</si>
  <si>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</si>
  <si>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</si>
  <si>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</si>
  <si>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</si>
  <si>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</si>
  <si>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</si>
  <si>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</si>
  <si>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</si>
  <si>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</si>
  <si>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</si>
  <si>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</si>
  <si>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</si>
  <si>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</si>
  <si>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</si>
  <si>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</si>
  <si>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</si>
  <si>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</si>
  <si>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</si>
  <si>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</si>
  <si>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</si>
  <si>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</si>
  <si>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</si>
  <si>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</si>
  <si>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</si>
  <si>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</si>
  <si>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</si>
  <si>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</si>
  <si>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</si>
  <si>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</si>
  <si>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</si>
  <si>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</si>
  <si>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</si>
  <si>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</si>
  <si>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</si>
  <si>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</si>
  <si>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</si>
  <si>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</si>
  <si>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</si>
  <si>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</si>
  <si>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</si>
  <si>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</si>
  <si>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</si>
  <si>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</si>
  <si>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</si>
  <si>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</si>
  <si>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</si>
  <si>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</si>
  <si>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</si>
  <si>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</si>
  <si>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</si>
  <si>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</si>
  <si>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</si>
  <si>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</si>
  <si>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</si>
  <si>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RO-00369</t>
  </si>
  <si>
    <t>RO-00371</t>
  </si>
  <si>
    <t>RO-00370</t>
  </si>
  <si>
    <t>RO-00368</t>
  </si>
  <si>
    <t>RO-00372</t>
  </si>
  <si>
    <t>RO-00367</t>
  </si>
  <si>
    <t>RO-00373</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</si>
  <si>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</si>
  <si>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</si>
  <si>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</si>
  <si>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</si>
  <si>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</si>
  <si>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</si>
  <si>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</si>
  <si>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</si>
  <si>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</si>
  <si>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</si>
  <si>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</si>
  <si>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</si>
  <si>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</si>
  <si>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</si>
  <si>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</si>
  <si>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</si>
  <si>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</si>
  <si>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</si>
  <si>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</si>
  <si>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</si>
  <si>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</si>
  <si>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</si>
  <si>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</si>
  <si>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</si>
  <si>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</si>
  <si>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</si>
  <si>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</si>
  <si>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</si>
  <si>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</si>
  <si>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</si>
  <si>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</si>
  <si>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</si>
  <si>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</si>
  <si>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</si>
  <si>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</si>
  <si>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</si>
  <si>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</si>
  <si>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RO-00316</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</si>
  <si>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</si>
  <si>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</si>
  <si>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</si>
  <si>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</si>
  <si>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</si>
  <si>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</si>
  <si>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</si>
  <si>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</si>
  <si>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</si>
  <si>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</si>
  <si>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</si>
  <si>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</si>
  <si>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</si>
  <si>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</si>
  <si>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</si>
  <si>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</si>
  <si>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</si>
  <si>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</si>
  <si>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</si>
  <si>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</si>
  <si>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</si>
  <si>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</si>
  <si>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</si>
  <si>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</si>
  <si>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</si>
  <si>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</si>
  <si>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</si>
  <si>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</si>
  <si>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</si>
  <si>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</si>
  <si>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</si>
  <si>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</si>
  <si>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</si>
  <si>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</si>
  <si>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</si>
  <si>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</si>
  <si>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</si>
  <si>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</si>
  <si>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</si>
  <si>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</si>
  <si>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</si>
  <si>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</si>
  <si>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</si>
  <si>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</si>
  <si>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</si>
  <si>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</si>
  <si>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</si>
  <si>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</si>
  <si>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</si>
  <si>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</si>
  <si>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</si>
  <si>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</si>
  <si>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</si>
  <si>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</si>
  <si>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</si>
  <si>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</si>
  <si>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</si>
  <si>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</si>
  <si>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</si>
  <si>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</si>
  <si>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</si>
  <si>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</si>
  <si>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</si>
  <si>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</si>
  <si>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</si>
  <si>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</si>
  <si>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</si>
  <si>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</si>
  <si>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</si>
  <si>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</si>
  <si>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</si>
  <si>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</si>
  <si>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</si>
  <si>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</si>
  <si>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</si>
  <si>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</si>
  <si>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</si>
  <si>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</si>
  <si>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</si>
  <si>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</si>
  <si>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</si>
  <si>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</si>
  <si>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</si>
  <si>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</si>
  <si>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</si>
  <si>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</si>
  <si>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</si>
  <si>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</si>
  <si>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</si>
  <si>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</si>
  <si>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</si>
  <si>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</si>
  <si>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</si>
  <si>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</si>
  <si>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</si>
  <si>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</si>
  <si>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</si>
  <si>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</si>
  <si>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</si>
  <si>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</si>
  <si>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</si>
  <si>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</si>
  <si>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</si>
  <si>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</si>
  <si>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</si>
  <si>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RO-00479</t>
  </si>
  <si>
    <t>RO-00482</t>
  </si>
  <si>
    <t>RO-00481</t>
  </si>
  <si>
    <t>RO-00486</t>
  </si>
  <si>
    <t>RO-00485</t>
  </si>
  <si>
    <t>RO-00488</t>
  </si>
  <si>
    <t>Serragem de juntas em pavimento de concreto, limpeza e enchimento com selante a frio(Execução, incluindo fornecimento e transporte dos materiais)</t>
  </si>
  <si>
    <t>Composições Auxiliares</t>
  </si>
  <si>
    <t>RO-00827</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</si>
  <si>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</si>
  <si>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</si>
  <si>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</si>
  <si>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</si>
  <si>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</si>
  <si>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</si>
  <si>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</si>
  <si>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</si>
  <si>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</si>
  <si>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</si>
  <si>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</si>
  <si>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</si>
  <si>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</si>
  <si>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</si>
  <si>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</si>
  <si>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</si>
  <si>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</si>
  <si>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</si>
  <si>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</si>
  <si>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</si>
  <si>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</si>
  <si>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</si>
  <si>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</si>
  <si>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RO-00843</t>
  </si>
  <si>
    <t>RO-00844</t>
  </si>
  <si>
    <t>RO-00839</t>
  </si>
  <si>
    <t>RO-00840</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</si>
  <si>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</si>
  <si>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</si>
  <si>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</si>
  <si>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</si>
  <si>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</si>
  <si>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</si>
  <si>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</si>
  <si>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</si>
  <si>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</si>
  <si>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RO-00850</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</si>
  <si>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</si>
  <si>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</si>
  <si>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</si>
  <si>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</si>
  <si>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</si>
  <si>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</si>
  <si>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</si>
  <si>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</si>
  <si>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</si>
  <si>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</si>
  <si>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</si>
  <si>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</si>
  <si>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</si>
  <si>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</si>
  <si>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</si>
  <si>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</si>
  <si>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</si>
  <si>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</si>
  <si>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</si>
  <si>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</si>
  <si>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</si>
  <si>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</si>
  <si>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</si>
  <si>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</si>
  <si>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RO-00855</t>
  </si>
  <si>
    <t>RO-00856</t>
  </si>
  <si>
    <t>RO-00857</t>
  </si>
  <si>
    <t>RO-00858</t>
  </si>
  <si>
    <t>RO-00859</t>
  </si>
  <si>
    <t>RO-00860</t>
  </si>
  <si>
    <t>RO-00861</t>
  </si>
  <si>
    <t>Carga, manobra e descarga de mistura betuminosa a frio em caminhão basculante de 12 m³ - carga em usina de 60 t/h (PMF) e descarga em vibroacabadora</t>
  </si>
  <si>
    <t>RO-00862</t>
  </si>
  <si>
    <t>RO-00863</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</si>
  <si>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</si>
  <si>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</si>
  <si>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</si>
  <si>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</si>
  <si>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</si>
  <si>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</si>
  <si>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</si>
  <si>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</si>
  <si>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</si>
  <si>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</si>
  <si>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</si>
  <si>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</si>
  <si>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</si>
  <si>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</si>
  <si>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</si>
  <si>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</si>
  <si>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</si>
  <si>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DIÁRIA DE VIAGEM COM OU SEM PERNOITE, INCLUSIVE ALIMENTAÇÃO</t>
  </si>
  <si>
    <t>PROJETO EXECUTIVO DE INSTALAÇÕES HIDROSSANITÁRIAS</t>
  </si>
  <si>
    <t>ESTRUTURA DE MADEIRA PROVISÓRIA PARA SUPORTE DE CAIXA DÁGUA ELEVADA DE 1000 LITROS. AF_03/2024</t>
  </si>
  <si>
    <t>ESTRUTURA DE MADEIRA PROVISÓRIA PARA SUPORTE DE CAIXA DÁGUA ELEVADA DE 3000 LITROS. AF_03/2024</t>
  </si>
  <si>
    <t>IMPERMEABILIZAÇÃO DE SUPERFÍCIE COM ARGAMASSA POLIMÉRICA / MEMBRANA ACRÍLICA, 4 DEMÃOS, REFORÇADA COM VÉU DE POLIÉSTER (MAV). AF_09/2023</t>
  </si>
  <si>
    <t>ARGAMASSA TRAÇO 1:1,93 (EM VOLUME DE CIMENTO E AREIA MÉDIA ÚMIDA), FCK 20MPA, PREPARO MECÂNICO COM MISTURADOR DUPLO HORIZONTAL DE ALTA TURBULÊNCIA. AF_03/2020</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</si>
  <si>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</si>
  <si>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</si>
  <si>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</si>
  <si>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</si>
  <si>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</si>
  <si>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</si>
  <si>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</si>
  <si>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</si>
  <si>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</si>
  <si>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</si>
  <si>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</si>
  <si>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</si>
  <si>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</si>
  <si>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</si>
  <si>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</si>
  <si>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</si>
  <si>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</si>
  <si>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</si>
  <si>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</si>
  <si>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</si>
  <si>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</si>
  <si>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</si>
  <si>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</si>
  <si>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</si>
  <si>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</si>
  <si>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</si>
  <si>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</si>
  <si>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</si>
  <si>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</si>
  <si>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</si>
  <si>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</si>
  <si>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</si>
  <si>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</si>
  <si>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</si>
  <si>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</si>
  <si>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</si>
  <si>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</si>
  <si>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</si>
  <si>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</si>
  <si>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</si>
  <si>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</si>
  <si>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</si>
  <si>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</si>
  <si>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</si>
  <si>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</si>
  <si>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</si>
  <si>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</si>
  <si>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</si>
  <si>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</si>
  <si>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</si>
  <si>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</si>
  <si>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</si>
  <si>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</si>
  <si>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</si>
  <si>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</si>
  <si>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</si>
  <si>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</si>
  <si>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</si>
  <si>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</si>
  <si>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</si>
  <si>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</si>
  <si>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</si>
  <si>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</si>
  <si>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</si>
  <si>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</si>
  <si>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</si>
  <si>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</si>
  <si>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</si>
  <si>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</si>
  <si>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</si>
  <si>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</si>
  <si>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</si>
  <si>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</si>
  <si>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</si>
  <si>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</si>
  <si>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</si>
  <si>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</si>
  <si>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</si>
  <si>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</si>
  <si>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</si>
  <si>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</si>
  <si>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</si>
  <si>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</si>
  <si>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</si>
  <si>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</si>
  <si>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</si>
  <si>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</si>
  <si>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</si>
  <si>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</si>
  <si>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</si>
  <si>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</si>
  <si>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</si>
  <si>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</si>
  <si>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</si>
  <si>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</si>
  <si>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</si>
  <si>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</si>
  <si>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</si>
  <si>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</si>
  <si>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</si>
  <si>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</si>
  <si>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</si>
  <si>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</si>
  <si>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</si>
  <si>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</si>
  <si>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</si>
  <si>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</si>
  <si>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</si>
  <si>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</si>
  <si>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</si>
  <si>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</si>
  <si>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</si>
  <si>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</si>
  <si>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</si>
  <si>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</si>
  <si>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</si>
  <si>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</si>
  <si>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</si>
  <si>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</si>
  <si>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</si>
  <si>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</si>
  <si>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</si>
  <si>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</si>
  <si>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</si>
  <si>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</si>
  <si>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</si>
  <si>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</si>
  <si>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</si>
  <si>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</si>
  <si>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</si>
  <si>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</si>
  <si>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</si>
  <si>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</si>
  <si>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</si>
  <si>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</si>
  <si>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</si>
  <si>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</si>
  <si>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</si>
  <si>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</si>
  <si>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</si>
  <si>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</si>
  <si>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</si>
  <si>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</si>
  <si>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M1894</t>
  </si>
  <si>
    <t>Cabo de aço - D = 16,00 mm (5/8")</t>
  </si>
  <si>
    <t>M1895</t>
  </si>
  <si>
    <t>Coroa de botões esféricos linha R25 - D = 48 mm (1 7/8")</t>
  </si>
  <si>
    <t>M1899</t>
  </si>
  <si>
    <t>Tela metálica de dupla torção em liga de zinco e alumínio com cabos de aço longitudinais - resistência longitudinal à tração de 121 kN/m - inclusive grampos e clipes de junção</t>
  </si>
  <si>
    <t>M1920</t>
  </si>
  <si>
    <t>Duto flexível de poliéster aluminizado sem isolamento para exaustão - D = 263 mm</t>
  </si>
  <si>
    <t>M1923</t>
  </si>
  <si>
    <t>Duto flexível de poliéster aluminizado sem isolamento para ventilação forçada - D = 161 mm</t>
  </si>
  <si>
    <t>REMOÇÃO MANUAL DE VIDRO EM ESQUADRIAS, COM OU SEM REAPROVEITAMENTO, INCLUSIVE LIMPEZA DO ENCAIXE, AFASTAMENTO E EMPILHAMENTO, EXCLUSIVE TRANSPORTE E RETIRADA DO MATERIAL REMOVIDO NÃO REAPROVEITÁVEL</t>
  </si>
  <si>
    <t>PROTEÇÃO COLETIVA</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</si>
  <si>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</si>
  <si>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</si>
  <si>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</si>
  <si>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</si>
  <si>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</si>
  <si>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</si>
  <si>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</si>
  <si>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</si>
  <si>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</si>
  <si>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</si>
  <si>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</si>
  <si>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</si>
  <si>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</si>
  <si>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</si>
  <si>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</si>
  <si>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</si>
  <si>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</si>
  <si>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</si>
  <si>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</si>
  <si>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</si>
  <si>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</si>
  <si>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</si>
  <si>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</si>
  <si>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</si>
  <si>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</si>
  <si>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</si>
  <si>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</si>
  <si>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</si>
  <si>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</si>
  <si>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</si>
  <si>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</si>
  <si>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</si>
  <si>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</si>
  <si>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</si>
  <si>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</si>
  <si>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</si>
  <si>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</si>
  <si>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</si>
  <si>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</si>
  <si>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</si>
  <si>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</si>
  <si>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</si>
  <si>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</si>
  <si>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</si>
  <si>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</si>
  <si>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</si>
  <si>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</si>
  <si>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</si>
  <si>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</si>
  <si>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</si>
  <si>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</si>
  <si>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</si>
  <si>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</si>
  <si>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</si>
  <si>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</si>
  <si>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</si>
  <si>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</si>
  <si>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</si>
  <si>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</si>
  <si>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</si>
  <si>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</si>
  <si>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</si>
  <si>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</si>
  <si>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</si>
  <si>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</si>
  <si>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</si>
  <si>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</si>
  <si>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</si>
  <si>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</si>
  <si>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</si>
  <si>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</si>
  <si>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</si>
  <si>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</si>
  <si>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</si>
  <si>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</si>
  <si>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</si>
  <si>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</si>
  <si>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</si>
  <si>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</si>
  <si>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</si>
  <si>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</si>
  <si>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</si>
  <si>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</si>
  <si>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</si>
  <si>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</si>
  <si>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</si>
  <si>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</si>
  <si>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</si>
  <si>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</si>
  <si>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</si>
  <si>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</si>
  <si>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</si>
  <si>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</si>
  <si>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</si>
  <si>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</si>
  <si>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</si>
  <si>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</si>
  <si>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</si>
  <si>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</si>
  <si>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</si>
  <si>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</si>
  <si>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</si>
  <si>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</si>
  <si>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</si>
  <si>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</si>
  <si>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</si>
  <si>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</si>
  <si>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</si>
  <si>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</si>
  <si>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</si>
  <si>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</si>
  <si>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</si>
  <si>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</si>
  <si>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</si>
  <si>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</si>
  <si>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</si>
  <si>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</si>
  <si>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</si>
  <si>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</si>
  <si>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</si>
  <si>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</si>
  <si>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</si>
  <si>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</si>
  <si>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</si>
  <si>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</si>
  <si>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</si>
  <si>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</si>
  <si>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</si>
  <si>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</si>
  <si>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</si>
  <si>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MÁRMORE, NA COR BRANCO COMUM, COM PINGADEIRA, ESP. 2CM,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</si>
  <si>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</si>
  <si>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</si>
  <si>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MARMORITE, COR CINZA, ESP. 3CM, ACABAMENTO POLIDO, INCLUSIVE APLICAÇÃO DE RESINA E POLIMENTO MECANIZADO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</si>
  <si>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</si>
  <si>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</si>
  <si>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</si>
  <si>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</si>
  <si>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</si>
  <si>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</si>
  <si>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</si>
  <si>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</si>
  <si>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</si>
  <si>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</si>
  <si>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</si>
  <si>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</si>
  <si>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</si>
  <si>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</si>
  <si>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</si>
  <si>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</si>
  <si>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</si>
  <si>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</si>
  <si>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</si>
  <si>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</si>
  <si>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</si>
  <si>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</si>
  <si>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</si>
  <si>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</si>
  <si>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</si>
  <si>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</si>
  <si>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</si>
  <si>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</si>
  <si>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</si>
  <si>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</si>
  <si>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</si>
  <si>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</si>
  <si>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</si>
  <si>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</si>
  <si>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</si>
  <si>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</si>
  <si>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</si>
  <si>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</si>
  <si>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</si>
  <si>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</si>
  <si>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</si>
  <si>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</si>
  <si>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</si>
  <si>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</si>
  <si>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</si>
  <si>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</si>
  <si>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</si>
  <si>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</si>
  <si>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</si>
  <si>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</si>
  <si>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</si>
  <si>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</si>
  <si>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</si>
  <si>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</si>
  <si>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</si>
  <si>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</si>
  <si>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</si>
  <si>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</si>
  <si>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</si>
  <si>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</si>
  <si>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</si>
  <si>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</si>
  <si>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</si>
  <si>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</si>
  <si>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</si>
  <si>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</si>
  <si>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</si>
  <si>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</si>
  <si>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</si>
  <si>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</si>
  <si>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</si>
  <si>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</si>
  <si>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</si>
  <si>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</si>
  <si>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</si>
  <si>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</si>
  <si>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</si>
  <si>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</si>
  <si>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</si>
  <si>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</si>
  <si>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</si>
  <si>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</si>
  <si>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</si>
  <si>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</si>
  <si>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</si>
  <si>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</si>
  <si>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</si>
  <si>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</si>
  <si>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</si>
  <si>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</si>
  <si>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</si>
  <si>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</si>
  <si>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</si>
  <si>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</si>
  <si>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</si>
  <si>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</si>
  <si>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</si>
  <si>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</si>
  <si>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</si>
  <si>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</si>
  <si>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</si>
  <si>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</si>
  <si>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</si>
  <si>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</si>
  <si>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</si>
  <si>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</si>
  <si>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</si>
  <si>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</si>
  <si>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</si>
  <si>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</si>
  <si>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</si>
  <si>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</si>
  <si>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</si>
  <si>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</si>
  <si>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</si>
  <si>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</si>
  <si>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</si>
  <si>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</si>
  <si>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</si>
  <si>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</si>
  <si>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</si>
  <si>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</si>
  <si>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</si>
  <si>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</si>
  <si>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</si>
  <si>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</si>
  <si>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Drenagem</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</si>
  <si>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</si>
  <si>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</si>
  <si>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</si>
  <si>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</si>
  <si>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</si>
  <si>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</si>
  <si>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</si>
  <si>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</si>
  <si>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</si>
  <si>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</si>
  <si>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</si>
  <si>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</si>
  <si>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</si>
  <si>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</si>
  <si>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</si>
  <si>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</si>
  <si>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</si>
  <si>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</si>
  <si>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</si>
  <si>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</si>
  <si>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</si>
  <si>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</si>
  <si>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</si>
  <si>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</si>
  <si>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</si>
  <si>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</si>
  <si>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</si>
  <si>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</si>
  <si>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</si>
  <si>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</si>
  <si>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</si>
  <si>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</si>
  <si>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</si>
  <si>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</si>
  <si>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</si>
  <si>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</si>
  <si>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</si>
  <si>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</si>
  <si>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</si>
  <si>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</si>
  <si>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</si>
  <si>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</si>
  <si>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</si>
  <si>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</si>
  <si>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</si>
  <si>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</si>
  <si>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</si>
  <si>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</si>
  <si>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</si>
  <si>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</si>
  <si>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</si>
  <si>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</si>
  <si>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</si>
  <si>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</si>
  <si>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</si>
  <si>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</si>
  <si>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</si>
  <si>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</si>
  <si>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</si>
  <si>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</si>
  <si>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</si>
  <si>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</si>
  <si>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</si>
  <si>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</si>
  <si>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</si>
  <si>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</si>
  <si>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</si>
  <si>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</si>
  <si>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</si>
  <si>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</si>
  <si>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</si>
  <si>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</si>
  <si>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</si>
  <si>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</si>
  <si>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</si>
  <si>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</si>
  <si>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</si>
  <si>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</si>
  <si>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</si>
  <si>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</si>
  <si>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</si>
  <si>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</si>
  <si>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</si>
  <si>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</si>
  <si>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</si>
  <si>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</si>
  <si>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</si>
  <si>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</si>
  <si>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</si>
  <si>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</si>
  <si>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</si>
  <si>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</si>
  <si>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</si>
  <si>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</si>
  <si>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</si>
  <si>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</si>
  <si>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</si>
  <si>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</si>
  <si>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</si>
  <si>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</si>
  <si>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</si>
  <si>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</si>
  <si>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</si>
  <si>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</si>
  <si>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</si>
  <si>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</si>
  <si>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</si>
  <si>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</si>
  <si>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</si>
  <si>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</si>
  <si>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</si>
  <si>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</si>
  <si>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</si>
  <si>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</si>
  <si>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</si>
  <si>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</si>
  <si>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</si>
  <si>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</si>
  <si>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</si>
  <si>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</si>
  <si>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</si>
  <si>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</si>
  <si>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</si>
  <si>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</si>
  <si>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</si>
  <si>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</si>
  <si>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</si>
  <si>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</si>
  <si>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</si>
  <si>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</si>
  <si>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</si>
  <si>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</si>
  <si>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</si>
  <si>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</si>
  <si>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</si>
  <si>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</si>
  <si>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</si>
  <si>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</si>
  <si>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</si>
  <si>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</si>
  <si>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</si>
  <si>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</si>
  <si>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</si>
  <si>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</si>
  <si>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</si>
  <si>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</si>
  <si>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</si>
  <si>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</si>
  <si>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</si>
  <si>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</si>
  <si>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</si>
  <si>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</si>
  <si>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</si>
  <si>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</si>
  <si>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</si>
  <si>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</si>
  <si>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</si>
  <si>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</si>
  <si>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</si>
  <si>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</si>
  <si>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</si>
  <si>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</si>
  <si>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</si>
  <si>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</si>
  <si>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</si>
  <si>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</si>
  <si>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</si>
  <si>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</si>
  <si>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</si>
  <si>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</si>
  <si>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</si>
  <si>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</si>
  <si>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</si>
  <si>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</si>
  <si>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</si>
  <si>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</si>
  <si>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</si>
  <si>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</si>
  <si>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</si>
  <si>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</si>
  <si>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</si>
  <si>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</si>
  <si>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</si>
  <si>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</si>
  <si>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</si>
  <si>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</si>
  <si>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</si>
  <si>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</si>
  <si>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</si>
  <si>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</si>
  <si>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</si>
  <si>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</si>
  <si>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</si>
  <si>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</si>
  <si>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</si>
  <si>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</si>
  <si>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</si>
  <si>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</si>
  <si>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</si>
  <si>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</si>
  <si>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</si>
  <si>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</si>
  <si>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</si>
  <si>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</si>
  <si>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</si>
  <si>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</si>
  <si>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</si>
  <si>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</si>
  <si>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</si>
  <si>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</si>
  <si>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</si>
  <si>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</si>
  <si>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</si>
  <si>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</si>
  <si>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</si>
  <si>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</si>
  <si>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</si>
  <si>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</si>
  <si>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</si>
  <si>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</si>
  <si>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</si>
  <si>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</si>
  <si>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</si>
  <si>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</si>
  <si>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</si>
  <si>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</si>
  <si>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</si>
  <si>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</si>
  <si>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</si>
  <si>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</si>
  <si>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</si>
  <si>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</si>
  <si>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</si>
  <si>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</si>
  <si>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</si>
  <si>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</si>
  <si>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</si>
  <si>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</si>
  <si>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</si>
  <si>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</si>
  <si>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</si>
  <si>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</si>
  <si>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</si>
  <si>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</si>
  <si>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</si>
  <si>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</si>
  <si>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</si>
  <si>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</si>
  <si>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</si>
  <si>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</si>
  <si>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</si>
  <si>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</si>
  <si>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</si>
  <si>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</si>
  <si>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</si>
  <si>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</si>
  <si>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</si>
  <si>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</si>
  <si>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</si>
  <si>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</si>
  <si>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</si>
  <si>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</si>
  <si>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</si>
  <si>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</si>
  <si>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</si>
  <si>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</si>
  <si>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</si>
  <si>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</si>
  <si>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</si>
  <si>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</si>
  <si>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</si>
  <si>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</si>
  <si>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</si>
  <si>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</si>
  <si>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</si>
  <si>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</si>
  <si>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</si>
  <si>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</si>
  <si>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</si>
  <si>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</si>
  <si>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</si>
  <si>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</si>
  <si>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</si>
  <si>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</si>
  <si>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</si>
  <si>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</si>
  <si>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</si>
  <si>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</si>
  <si>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</si>
  <si>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</si>
  <si>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</si>
  <si>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</si>
  <si>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</si>
  <si>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</si>
  <si>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</si>
  <si>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</si>
  <si>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</si>
  <si>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</si>
  <si>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</si>
  <si>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</si>
  <si>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</si>
  <si>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</si>
  <si>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</si>
  <si>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</si>
  <si>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</si>
  <si>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</si>
  <si>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</si>
  <si>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</si>
  <si>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</si>
  <si>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</si>
  <si>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</si>
  <si>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</si>
  <si>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</si>
  <si>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</si>
  <si>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</si>
  <si>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</si>
  <si>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</si>
  <si>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</si>
  <si>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</si>
  <si>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</si>
  <si>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</si>
  <si>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</si>
  <si>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</si>
  <si>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</si>
  <si>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</si>
  <si>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</si>
  <si>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</si>
  <si>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</si>
  <si>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</si>
  <si>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</si>
  <si>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</si>
  <si>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</si>
  <si>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</si>
  <si>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</si>
  <si>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</si>
  <si>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</si>
  <si>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</si>
  <si>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</si>
  <si>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</si>
  <si>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</si>
  <si>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</si>
  <si>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</si>
  <si>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</si>
  <si>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</si>
  <si>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</si>
  <si>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</si>
  <si>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</si>
  <si>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</si>
  <si>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</si>
  <si>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</si>
  <si>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</si>
  <si>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</si>
  <si>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</si>
  <si>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</si>
  <si>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</si>
  <si>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</si>
  <si>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</si>
  <si>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</si>
  <si>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</si>
  <si>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</si>
  <si>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</si>
  <si>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</si>
  <si>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</si>
  <si>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</si>
  <si>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</si>
  <si>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</si>
  <si>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</si>
  <si>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</si>
  <si>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</si>
  <si>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</si>
  <si>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</si>
  <si>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</si>
  <si>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</si>
  <si>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</si>
  <si>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</si>
  <si>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</si>
  <si>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</si>
  <si>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</si>
  <si>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</si>
  <si>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</si>
  <si>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</si>
  <si>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</si>
  <si>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</si>
  <si>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</si>
  <si>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</si>
  <si>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</si>
  <si>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</si>
  <si>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</si>
  <si>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</si>
  <si>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</si>
  <si>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</si>
  <si>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</si>
  <si>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</si>
  <si>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</si>
  <si>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</si>
  <si>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</si>
  <si>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</si>
  <si>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</si>
  <si>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</si>
  <si>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</si>
  <si>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</si>
  <si>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</si>
  <si>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</si>
  <si>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</si>
  <si>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</si>
  <si>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</si>
  <si>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</si>
  <si>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</si>
  <si>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</si>
  <si>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</si>
  <si>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</si>
  <si>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</si>
  <si>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</si>
  <si>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</si>
  <si>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</si>
  <si>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</si>
  <si>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</si>
  <si>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</si>
  <si>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</si>
  <si>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</si>
  <si>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</si>
  <si>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</si>
  <si>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</si>
  <si>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</si>
  <si>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</si>
  <si>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</si>
  <si>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</si>
  <si>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</si>
  <si>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</si>
  <si>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</si>
  <si>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</si>
  <si>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</si>
  <si>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</si>
  <si>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</si>
  <si>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</si>
  <si>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</si>
  <si>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</si>
  <si>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</si>
  <si>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</si>
  <si>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</si>
  <si>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</si>
  <si>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</si>
  <si>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</si>
  <si>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</si>
  <si>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</si>
  <si>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</si>
  <si>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</si>
  <si>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</si>
  <si>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</si>
  <si>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</si>
  <si>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</si>
  <si>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</si>
  <si>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</si>
  <si>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</si>
  <si>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</si>
  <si>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</si>
  <si>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</si>
  <si>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</si>
  <si>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</si>
  <si>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</si>
  <si>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</si>
  <si>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</si>
  <si>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</si>
  <si>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</si>
  <si>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</si>
  <si>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</si>
  <si>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</si>
  <si>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</si>
  <si>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</si>
  <si>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</si>
  <si>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</si>
  <si>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</si>
  <si>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</si>
  <si>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</si>
  <si>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</si>
  <si>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</si>
  <si>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</si>
  <si>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</si>
  <si>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</si>
  <si>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</si>
  <si>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</si>
  <si>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</si>
  <si>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</si>
  <si>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</si>
  <si>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</si>
  <si>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</si>
  <si>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</si>
  <si>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</si>
  <si>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</si>
  <si>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</si>
  <si>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</si>
  <si>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</si>
  <si>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</si>
  <si>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</si>
  <si>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</si>
  <si>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</si>
  <si>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</si>
  <si>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</si>
  <si>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</si>
  <si>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</si>
  <si>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</si>
  <si>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</si>
  <si>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</si>
  <si>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</si>
  <si>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</si>
  <si>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</si>
  <si>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</si>
  <si>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</si>
  <si>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</si>
  <si>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</si>
  <si>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</si>
  <si>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</si>
  <si>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</si>
  <si>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</si>
  <si>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</si>
  <si>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</si>
  <si>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</si>
  <si>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</si>
  <si>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</si>
  <si>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</si>
  <si>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</si>
  <si>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</si>
  <si>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</si>
  <si>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</si>
  <si>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</si>
  <si>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</si>
  <si>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</si>
  <si>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</si>
  <si>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</si>
  <si>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</si>
  <si>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</si>
  <si>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</si>
  <si>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</si>
  <si>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</si>
  <si>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</si>
  <si>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</si>
  <si>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</si>
  <si>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</si>
  <si>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</si>
  <si>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</si>
  <si>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</si>
  <si>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</si>
  <si>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</si>
  <si>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</si>
  <si>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</si>
  <si>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</si>
  <si>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</si>
  <si>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</si>
  <si>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</si>
  <si>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</si>
  <si>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</si>
  <si>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</si>
  <si>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</si>
  <si>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</si>
  <si>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</si>
  <si>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</si>
  <si>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</si>
  <si>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</si>
  <si>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</si>
  <si>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</si>
  <si>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</si>
  <si>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</si>
  <si>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</si>
  <si>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</si>
  <si>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</si>
  <si>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</si>
  <si>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</si>
  <si>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</si>
  <si>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</si>
  <si>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</si>
  <si>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</si>
  <si>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</si>
  <si>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</si>
  <si>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</si>
  <si>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</si>
  <si>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</si>
  <si>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</si>
  <si>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</si>
  <si>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</si>
  <si>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</si>
  <si>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</si>
  <si>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</si>
  <si>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</si>
  <si>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</si>
  <si>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</si>
  <si>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</si>
  <si>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</si>
  <si>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</si>
  <si>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</si>
  <si>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</si>
  <si>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</si>
  <si>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</si>
  <si>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</si>
  <si>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</si>
  <si>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</si>
  <si>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</si>
  <si>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</si>
  <si>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</si>
  <si>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</si>
  <si>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</si>
  <si>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</si>
  <si>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</si>
  <si>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</si>
  <si>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</si>
  <si>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</si>
  <si>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</si>
  <si>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</si>
  <si>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</si>
  <si>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</si>
  <si>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</si>
  <si>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</si>
  <si>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</si>
  <si>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</si>
  <si>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</si>
  <si>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</si>
  <si>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</si>
  <si>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</si>
  <si>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</si>
  <si>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</si>
  <si>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</si>
  <si>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</si>
  <si>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</si>
  <si>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</si>
  <si>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</si>
  <si>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</si>
  <si>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</si>
  <si>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</si>
  <si>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</si>
  <si>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</si>
  <si>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</si>
  <si>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</si>
  <si>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</si>
  <si>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</si>
  <si>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</si>
  <si>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</si>
  <si>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</si>
  <si>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</si>
  <si>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</si>
  <si>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</si>
  <si>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</si>
  <si>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</si>
  <si>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</si>
  <si>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</si>
  <si>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</si>
  <si>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</si>
  <si>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</si>
  <si>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</si>
  <si>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</si>
  <si>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</si>
  <si>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</si>
  <si>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</si>
  <si>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</si>
  <si>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</si>
  <si>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</si>
  <si>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</si>
  <si>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</si>
  <si>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</si>
  <si>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</si>
  <si>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</si>
  <si>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</si>
  <si>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</si>
  <si>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</si>
  <si>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</si>
  <si>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</si>
  <si>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</si>
  <si>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</si>
  <si>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</si>
  <si>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</si>
  <si>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</si>
  <si>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</si>
  <si>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</si>
  <si>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</si>
  <si>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</si>
  <si>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</si>
  <si>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</si>
  <si>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</si>
  <si>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</si>
  <si>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</si>
  <si>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</si>
  <si>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</si>
  <si>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</si>
  <si>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</si>
  <si>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</si>
  <si>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</si>
  <si>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</si>
  <si>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</si>
  <si>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</si>
  <si>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</si>
  <si>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Reestabilização de camada de base com adição de 30% de material fresado retirado da pista (Execução, incluído a carga do material fresado da pista, exclui a fresagem e o transporte)</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</si>
  <si>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</si>
  <si>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</si>
  <si>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</si>
  <si>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</si>
  <si>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</si>
  <si>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</si>
  <si>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</si>
  <si>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</si>
  <si>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</si>
  <si>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</si>
  <si>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</si>
  <si>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</si>
  <si>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</si>
  <si>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</si>
  <si>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</si>
  <si>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</si>
  <si>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</si>
  <si>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</si>
  <si>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</si>
  <si>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</si>
  <si>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</si>
  <si>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</si>
  <si>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</si>
  <si>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</si>
  <si>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</si>
  <si>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</si>
  <si>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</si>
  <si>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</si>
  <si>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</si>
  <si>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</si>
  <si>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</si>
  <si>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</si>
  <si>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</si>
  <si>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</si>
  <si>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</si>
  <si>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</si>
  <si>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</si>
  <si>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</si>
  <si>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</si>
  <si>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</si>
  <si>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</si>
  <si>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</si>
  <si>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</si>
  <si>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</si>
  <si>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</si>
  <si>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</si>
  <si>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</si>
  <si>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</si>
  <si>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</si>
  <si>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</si>
  <si>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</si>
  <si>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</si>
  <si>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</si>
  <si>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</si>
  <si>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</si>
  <si>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</si>
  <si>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</si>
  <si>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</si>
  <si>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</si>
  <si>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</si>
  <si>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</si>
  <si>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</si>
  <si>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</si>
  <si>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</si>
  <si>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</si>
  <si>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</si>
  <si>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</si>
  <si>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</si>
  <si>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</si>
  <si>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</si>
  <si>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</si>
  <si>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</si>
  <si>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</si>
  <si>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</si>
  <si>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</si>
  <si>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</si>
  <si>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</si>
  <si>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</si>
  <si>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</si>
  <si>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</si>
  <si>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</si>
  <si>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</si>
  <si>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</si>
  <si>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</si>
  <si>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</si>
  <si>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</si>
  <si>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</si>
  <si>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</si>
  <si>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</si>
  <si>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</si>
  <si>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</si>
  <si>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</si>
  <si>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</si>
  <si>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</si>
  <si>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</si>
  <si>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</si>
  <si>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</si>
  <si>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</si>
  <si>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</si>
  <si>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</si>
  <si>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</si>
  <si>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</si>
  <si>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</si>
  <si>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</si>
  <si>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</si>
  <si>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</si>
  <si>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</si>
  <si>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</si>
  <si>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</si>
  <si>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</si>
  <si>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</si>
  <si>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</si>
  <si>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</si>
  <si>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</si>
  <si>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</si>
  <si>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</si>
  <si>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</si>
  <si>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</si>
  <si>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</si>
  <si>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</si>
  <si>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</si>
  <si>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</si>
  <si>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</si>
  <si>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</si>
  <si>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</si>
  <si>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</si>
  <si>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</si>
  <si>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</si>
  <si>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</si>
  <si>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</si>
  <si>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</si>
  <si>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</si>
  <si>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</si>
  <si>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</si>
  <si>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</si>
  <si>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</si>
  <si>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</si>
  <si>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</si>
  <si>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</si>
  <si>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</si>
  <si>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</si>
  <si>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</si>
  <si>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</si>
  <si>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</si>
  <si>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</si>
  <si>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</si>
  <si>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</si>
  <si>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</si>
  <si>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</si>
  <si>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</si>
  <si>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</si>
  <si>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</si>
  <si>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</si>
  <si>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</si>
  <si>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</si>
  <si>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</si>
  <si>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</si>
  <si>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</si>
  <si>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</si>
  <si>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</si>
  <si>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</si>
  <si>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</si>
  <si>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</si>
  <si>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</si>
  <si>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</si>
  <si>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</si>
  <si>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</si>
  <si>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</si>
  <si>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</si>
  <si>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</si>
  <si>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</si>
  <si>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</si>
  <si>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</si>
  <si>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</si>
  <si>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</si>
  <si>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</si>
  <si>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</si>
  <si>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</si>
  <si>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</si>
  <si>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</si>
  <si>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</si>
  <si>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</si>
  <si>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</si>
  <si>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</si>
  <si>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</si>
  <si>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</si>
  <si>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</si>
  <si>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</si>
  <si>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</si>
  <si>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</si>
  <si>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</si>
  <si>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</si>
  <si>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</si>
  <si>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</si>
  <si>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</si>
  <si>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</si>
  <si>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</si>
  <si>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Conservação</t>
  </si>
  <si>
    <t>RO-00539</t>
  </si>
  <si>
    <t>RO-00540</t>
  </si>
  <si>
    <t>RO-00541</t>
  </si>
  <si>
    <t>Obras de Arte Especiais</t>
  </si>
  <si>
    <t>RO-00617</t>
  </si>
  <si>
    <t>RO-00542</t>
  </si>
  <si>
    <t>Armação em aço CA-50 para Obras de Arte Especiais - fornecimento, preparo e colocação</t>
  </si>
  <si>
    <t>RO-00543</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</si>
  <si>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</si>
  <si>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</si>
  <si>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</si>
  <si>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</si>
  <si>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</si>
  <si>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</si>
  <si>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</si>
  <si>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</si>
  <si>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</si>
  <si>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</si>
  <si>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</si>
  <si>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</si>
  <si>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</si>
  <si>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</si>
  <si>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</si>
  <si>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</si>
  <si>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</si>
  <si>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RO-00545</t>
  </si>
  <si>
    <t>Treliça nervurada com três barras longitudinais interligadas por duas diagonais sinusoidal - fornecimento e instalação</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</si>
  <si>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</si>
  <si>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</si>
  <si>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</si>
  <si>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</si>
  <si>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</si>
  <si>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</si>
  <si>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</si>
  <si>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</si>
  <si>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</si>
  <si>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</si>
  <si>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</si>
  <si>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</si>
  <si>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</si>
  <si>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</si>
  <si>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</si>
  <si>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</si>
  <si>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</si>
  <si>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</si>
  <si>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</si>
  <si>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</si>
  <si>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RO-00841</t>
  </si>
  <si>
    <t>Carga, manobra e descarga de cimento ou cal a granel em caminhão silo de 30 m³</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</si>
  <si>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</si>
  <si>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</si>
  <si>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</si>
  <si>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</si>
  <si>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</si>
  <si>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</si>
  <si>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</si>
  <si>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</si>
  <si>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</si>
  <si>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</si>
  <si>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</si>
  <si>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</si>
  <si>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</si>
  <si>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</si>
  <si>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</si>
  <si>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</si>
  <si>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</si>
  <si>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</si>
  <si>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</si>
  <si>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</si>
  <si>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</si>
  <si>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</si>
  <si>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</si>
  <si>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</si>
  <si>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</si>
  <si>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</si>
  <si>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</si>
  <si>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</si>
  <si>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</si>
  <si>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</si>
  <si>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</si>
  <si>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</si>
  <si>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</si>
  <si>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</si>
  <si>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</si>
  <si>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</si>
  <si>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</si>
  <si>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</si>
  <si>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</si>
  <si>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</si>
  <si>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</si>
  <si>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</si>
  <si>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</si>
  <si>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</si>
  <si>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</si>
  <si>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</si>
  <si>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</si>
  <si>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</si>
  <si>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</si>
  <si>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</si>
  <si>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</si>
  <si>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</si>
  <si>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</si>
  <si>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</si>
  <si>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</si>
  <si>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</si>
  <si>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</si>
  <si>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</si>
  <si>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</si>
  <si>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</si>
  <si>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</si>
  <si>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</si>
  <si>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</si>
  <si>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</si>
  <si>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</si>
  <si>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</si>
  <si>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</si>
  <si>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</si>
  <si>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</si>
  <si>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</si>
  <si>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</si>
  <si>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</si>
  <si>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</si>
  <si>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</si>
  <si>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</si>
  <si>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</si>
  <si>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</si>
  <si>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</si>
  <si>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</si>
  <si>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</si>
  <si>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</si>
  <si>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</si>
  <si>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</si>
  <si>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</si>
  <si>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</si>
  <si>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</si>
  <si>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</si>
  <si>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</si>
  <si>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</si>
  <si>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</si>
  <si>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</si>
  <si>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</si>
  <si>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</si>
  <si>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</si>
  <si>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</si>
  <si>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</si>
  <si>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</si>
  <si>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</si>
  <si>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</si>
  <si>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</si>
  <si>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</si>
  <si>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</si>
  <si>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</si>
  <si>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</si>
  <si>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</si>
  <si>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</si>
  <si>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</si>
  <si>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</si>
  <si>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</si>
  <si>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</si>
  <si>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</si>
  <si>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</si>
  <si>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</si>
  <si>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</si>
  <si>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</si>
  <si>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</si>
  <si>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</si>
  <si>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</si>
  <si>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</si>
  <si>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</si>
  <si>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</si>
  <si>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</si>
  <si>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</si>
  <si>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</si>
  <si>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</si>
  <si>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</si>
  <si>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</si>
  <si>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</si>
  <si>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</si>
  <si>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</si>
  <si>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</si>
  <si>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</si>
  <si>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</si>
  <si>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</si>
  <si>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</si>
  <si>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</si>
  <si>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</si>
  <si>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</si>
  <si>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</si>
  <si>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</si>
  <si>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</si>
  <si>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</si>
  <si>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</si>
  <si>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</si>
  <si>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</si>
  <si>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</si>
  <si>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</si>
  <si>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</si>
  <si>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</si>
  <si>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</si>
  <si>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</si>
  <si>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</si>
  <si>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</si>
  <si>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</si>
  <si>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</si>
  <si>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</si>
  <si>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</si>
  <si>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</si>
  <si>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</si>
  <si>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</si>
  <si>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</si>
  <si>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</si>
  <si>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</si>
  <si>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</si>
  <si>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</si>
  <si>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</si>
  <si>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</si>
  <si>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</si>
  <si>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</si>
  <si>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</si>
  <si>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</si>
  <si>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</si>
  <si>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</si>
  <si>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</si>
  <si>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</si>
  <si>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</si>
  <si>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</si>
  <si>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</si>
  <si>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</si>
  <si>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</si>
  <si>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</si>
  <si>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</si>
  <si>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</si>
  <si>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</si>
  <si>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</si>
  <si>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</si>
  <si>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</si>
  <si>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</si>
  <si>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</si>
  <si>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</si>
  <si>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</si>
  <si>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</si>
  <si>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</si>
  <si>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</si>
  <si>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</si>
  <si>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</si>
  <si>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</si>
  <si>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</si>
  <si>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</si>
  <si>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</si>
  <si>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</si>
  <si>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</si>
  <si>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</si>
  <si>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</si>
  <si>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</si>
  <si>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</si>
  <si>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</si>
  <si>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</si>
  <si>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</si>
  <si>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</si>
  <si>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</si>
  <si>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</si>
  <si>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</si>
  <si>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</si>
  <si>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</si>
  <si>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</si>
  <si>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</si>
  <si>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</si>
  <si>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</si>
  <si>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</si>
  <si>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</si>
  <si>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RO-01078</t>
  </si>
  <si>
    <t>RO-01079</t>
  </si>
  <si>
    <t>RO-01080</t>
  </si>
  <si>
    <t>RO-01081</t>
  </si>
  <si>
    <t>RO-01082</t>
  </si>
  <si>
    <t>RO-01083</t>
  </si>
  <si>
    <t>RO-01084</t>
  </si>
  <si>
    <t>RO-01085</t>
  </si>
  <si>
    <t>RO-01086</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</si>
  <si>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</si>
  <si>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</si>
  <si>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</si>
  <si>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</si>
  <si>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</si>
  <si>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</si>
  <si>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</si>
  <si>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</si>
  <si>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</si>
  <si>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</si>
  <si>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</si>
  <si>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</si>
  <si>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</si>
  <si>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</si>
  <si>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</si>
  <si>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</si>
  <si>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</si>
  <si>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RO-00880</t>
  </si>
  <si>
    <t>RO-00881</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</si>
  <si>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</si>
  <si>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</si>
  <si>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</si>
  <si>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</si>
  <si>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</si>
  <si>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</si>
  <si>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</si>
  <si>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</si>
  <si>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</si>
  <si>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</si>
  <si>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</si>
  <si>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</si>
  <si>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</si>
  <si>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</si>
  <si>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</si>
  <si>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</si>
  <si>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</si>
  <si>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</si>
  <si>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</si>
  <si>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</si>
  <si>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</si>
  <si>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</si>
  <si>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</si>
  <si>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</si>
  <si>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</si>
  <si>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</si>
  <si>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</si>
  <si>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</si>
  <si>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</si>
  <si>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</si>
  <si>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</si>
  <si>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</si>
  <si>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</si>
  <si>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</si>
  <si>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</si>
  <si>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</si>
  <si>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</si>
  <si>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</si>
  <si>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</si>
  <si>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</si>
  <si>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</si>
  <si>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</si>
  <si>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</si>
  <si>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</si>
  <si>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</si>
  <si>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</si>
  <si>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</si>
  <si>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</si>
  <si>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</si>
  <si>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</si>
  <si>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</si>
  <si>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</si>
  <si>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</si>
  <si>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</si>
  <si>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</si>
  <si>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</si>
  <si>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</si>
  <si>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</si>
  <si>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</si>
  <si>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</si>
  <si>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TELHA ONDULADA DE FIBROCIMENTO E=6MM (2,44 X 1,10 OU OUTRA DIMENSÃO) REF 7194</t>
  </si>
  <si>
    <t>TELHA ONDULADA DE FIBROCIMENTO E=5MM (2,44 X 1,10 OU OUTRA DIMENSÃO)</t>
  </si>
  <si>
    <t>TELHA ONDULADA DE FIBROCIMENTO E=8MM (2,44 X 1,10 OU OUTRA DIMENSÃO)</t>
  </si>
  <si>
    <t>BANCO ARTICULADO EM AÇO INOX E PLÁSTICO 70X45CM OU EQUIVALENTE</t>
  </si>
  <si>
    <t>CURVA OU COTOVELO HORIZONTAL OU VERTICAL 90° GALVANIZADA PARA ELETROCALHA 200X50MM</t>
  </si>
  <si>
    <t>CURVA OU COTOVELO HORIZONTAL OU VERTICAL 90° GALVANIZADA PARA ELETROCALHA 400X50MM</t>
  </si>
  <si>
    <t>DERIVAÇÃO EM TÊ HORIZONTAL 90º GALVANIZADA PARA ELETROCALHA 100X50 MM</t>
  </si>
  <si>
    <t>DERIVAÇÃO EM TÊ HORIZONTAL 90º GALVANIZADA PARA ELETROCALHA 200X50 MM</t>
  </si>
  <si>
    <t>DERIVAÇÃO EM TÊ HORIZONTAL 90º GALVANIZADA PARA ELETROCALHA 400X50 MM</t>
  </si>
  <si>
    <t>TALA RETA PARA EMENDA DE ELETROCALHA 50MM</t>
  </si>
  <si>
    <t>EMENDA LISA PARA ELETROCALHA, 100X50MM (LXH)</t>
  </si>
  <si>
    <t>EMENDA LISA PARA ELETROCALHA, 200X50MM (LXH)</t>
  </si>
  <si>
    <t>EMENDA LISA PARA ELETROCALHA, 400X50MM (LXH)</t>
  </si>
  <si>
    <t>QUADRO DE DISTRIBUIÇÃO EMBUTIR 6UL/8DIN PVC SEM BARRAMENTO REF 39800</t>
  </si>
  <si>
    <t>QUADRO DE DISTRIBUIÇÃO EMBUTIR 12UL/16DIN PVC SEM BARRAMENTO REF 39796</t>
  </si>
  <si>
    <t>CONDULETE PVC UNIVERSAL 1/2" OU 3/4" TIGRE OU EQUIVALENTE REF 12010</t>
  </si>
  <si>
    <t>TAMPA CEGA PARA CONDULETE DE PVC 3/4" TIGRE OU EQUIVALENTE REF 7543</t>
  </si>
  <si>
    <t>TAMPA 1 MÓDULO PARA CONDULETE 3/4" 94,5X50MM TIGRE OU EQUIVALENTE REF 39346</t>
  </si>
  <si>
    <t>INTERRUPTOR SIMPLES 10A, 250V, SEM PLACA OU EQUIVALENTE REF 38112</t>
  </si>
  <si>
    <t>PULSADOR PARA CAMPAINHA SEM PLACA 10A, 250V REF 38116</t>
  </si>
  <si>
    <t>PLACA TERMOPLÁSTICA CEGA PARA CAIXA 4X4" REF 38095</t>
  </si>
  <si>
    <t>PLACA CEGA PARA CAIXA 4X4" REF 38095</t>
  </si>
  <si>
    <t>01.02.10</t>
  </si>
  <si>
    <t>ÁREA COBERTA EM TELHA DE FIBROCIMENTO</t>
  </si>
  <si>
    <t>05.03.02</t>
  </si>
  <si>
    <t>CONCRETO MAGRO PARA LASTRO, TRAÇO 1:4,5:4,5, PREPARO MECÂNICO COM BETONEIRA, INCLUI LANÇAMENTO E ACABAMENTO</t>
  </si>
  <si>
    <t>05.05.10</t>
  </si>
  <si>
    <t>05.05.11</t>
  </si>
  <si>
    <t>05.05.12</t>
  </si>
  <si>
    <t>05.05.13</t>
  </si>
  <si>
    <t>05.05.14</t>
  </si>
  <si>
    <t>05.05.15</t>
  </si>
  <si>
    <t>05.05.16</t>
  </si>
  <si>
    <t>05.05.17</t>
  </si>
  <si>
    <t>CONCRETO ESTRUTURAL PARA GALERIAS E/OU CONTENÇÕES, FORNECIMENTO, APLICAÇÃO E ADENSAMENTO</t>
  </si>
  <si>
    <t>05.09.04</t>
  </si>
  <si>
    <t>ENCHIMENTO MANUAL DE BRITA EM DRENO REF 102719</t>
  </si>
  <si>
    <t>05.09.05</t>
  </si>
  <si>
    <t>ENCHIMENTO MECANIZADO DE BRITA EM DRENO REF 102717</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</si>
  <si>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</si>
  <si>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</si>
  <si>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</si>
  <si>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</si>
  <si>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</si>
  <si>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</si>
  <si>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</si>
  <si>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TUBO PARA LIGAÇAO DE DRENO EM LATERAL DE GALERIA, DN 200MM</t>
  </si>
  <si>
    <t>POÇO DE BOMBEAMENTO COM TUBO CA-1 D=400 MM</t>
  </si>
  <si>
    <t>05.16.02</t>
  </si>
  <si>
    <t>DRENO DE SERVIÇO PARA POÇO DE BOMBEAMENTO</t>
  </si>
  <si>
    <t>GRELHA DE POÇO DE VISITA DE CANAL</t>
  </si>
  <si>
    <t>05.19.02</t>
  </si>
  <si>
    <t>GRELHA PARA POÇO DE VISITA DE CANAL, EXCLUSIVE QUADRO</t>
  </si>
  <si>
    <t>05.19.03</t>
  </si>
  <si>
    <t>QUADRO PARA GRELHA DE POÇO DE VISITA DE CANAL</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</si>
  <si>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</si>
  <si>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</si>
  <si>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</si>
  <si>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</si>
  <si>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</si>
  <si>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</si>
  <si>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</si>
  <si>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</si>
  <si>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</si>
  <si>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</si>
  <si>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</si>
  <si>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</si>
  <si>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</si>
  <si>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</si>
  <si>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</si>
  <si>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</si>
  <si>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</si>
  <si>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</si>
  <si>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</si>
  <si>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</si>
  <si>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</si>
  <si>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</si>
  <si>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</si>
  <si>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</si>
  <si>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</si>
  <si>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</si>
  <si>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</si>
  <si>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</si>
  <si>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CONCRETO FCK &gt;= 15 MPA, B1-B2 CALCARIA - PREPARO REF 94963</t>
  </si>
  <si>
    <t>CONCRETO FCK &gt;= 20 MPA, B1-B2 CALCARIA - PREPARO REF 94964</t>
  </si>
  <si>
    <t>CONCRETO FCK &gt;= 25 MPA, B1-B2 CALCARIA - PREPARO REF 94965</t>
  </si>
  <si>
    <t>CONCRETO FCK &gt;= 30 MPA, B1-B2 CALCARIA - PREPARO REF 94966</t>
  </si>
  <si>
    <t>CONCRETO FCK &gt;= 40 MPA, B1-B2 CALCARIA - PREPARO REF 94967</t>
  </si>
  <si>
    <t>LANÇAMENTO MANUAL, ADENSAMENTO E ACABAMENTO DE CONCRETO CONVENCIONAL EM ESTRUTURA</t>
  </si>
  <si>
    <t>LANÇAMENTO COM USO DE BOMBA, ADENSAMENTO E ACABAMENTO DE CONCRETO EM ESTRUTURA ADP REF 103673</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</si>
  <si>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</si>
  <si>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</si>
  <si>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</si>
  <si>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</si>
  <si>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</si>
  <si>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</si>
  <si>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</si>
  <si>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</si>
  <si>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</si>
  <si>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</si>
  <si>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</si>
  <si>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</si>
  <si>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</si>
  <si>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</si>
  <si>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</si>
  <si>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</si>
  <si>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</si>
  <si>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</si>
  <si>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</si>
  <si>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</si>
  <si>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</si>
  <si>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</si>
  <si>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</si>
  <si>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</si>
  <si>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</si>
  <si>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</si>
  <si>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</si>
  <si>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</si>
  <si>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</si>
  <si>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</si>
  <si>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</si>
  <si>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</si>
  <si>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</si>
  <si>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</si>
  <si>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</si>
  <si>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</si>
  <si>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</si>
  <si>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</si>
  <si>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</si>
  <si>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</si>
  <si>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</si>
  <si>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</si>
  <si>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</si>
  <si>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</si>
  <si>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</si>
  <si>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</si>
  <si>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</si>
  <si>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</si>
  <si>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</si>
  <si>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</si>
  <si>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</si>
  <si>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</si>
  <si>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</si>
  <si>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</si>
  <si>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</si>
  <si>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</si>
  <si>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</si>
  <si>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</si>
  <si>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</si>
  <si>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</si>
  <si>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</si>
  <si>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</si>
  <si>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</si>
  <si>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</si>
  <si>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</si>
  <si>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</si>
  <si>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</si>
  <si>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</si>
  <si>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</si>
  <si>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</si>
  <si>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</si>
  <si>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</si>
  <si>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</si>
  <si>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</si>
  <si>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</si>
  <si>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</si>
  <si>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</si>
  <si>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</si>
  <si>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</si>
  <si>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</si>
  <si>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</si>
  <si>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</si>
  <si>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</si>
  <si>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</si>
  <si>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</si>
  <si>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</si>
  <si>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</si>
  <si>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</si>
  <si>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</si>
  <si>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</si>
  <si>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</si>
  <si>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</si>
  <si>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</si>
  <si>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</si>
  <si>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</si>
  <si>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</si>
  <si>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</si>
  <si>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</si>
  <si>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</si>
  <si>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</si>
  <si>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</si>
  <si>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</si>
  <si>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</si>
  <si>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</si>
  <si>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</si>
  <si>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</si>
  <si>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</si>
  <si>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</si>
  <si>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</si>
  <si>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</si>
  <si>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</si>
  <si>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</si>
  <si>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</si>
  <si>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</si>
  <si>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</si>
  <si>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</si>
  <si>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</si>
  <si>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</si>
  <si>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</si>
  <si>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</si>
  <si>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</si>
  <si>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</si>
  <si>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</si>
  <si>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</si>
  <si>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</si>
  <si>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</si>
  <si>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</si>
  <si>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</si>
  <si>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</si>
  <si>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</si>
  <si>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</si>
  <si>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</si>
  <si>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</si>
  <si>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</si>
  <si>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</si>
  <si>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</si>
  <si>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</si>
  <si>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</si>
  <si>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</si>
  <si>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</si>
  <si>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</si>
  <si>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</si>
  <si>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</si>
  <si>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</si>
  <si>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</si>
  <si>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</si>
  <si>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</si>
  <si>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</si>
  <si>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</si>
  <si>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</si>
  <si>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</si>
  <si>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</si>
  <si>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</si>
  <si>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</si>
  <si>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</si>
  <si>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</si>
  <si>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</si>
  <si>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</si>
  <si>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</si>
  <si>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</si>
  <si>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</si>
  <si>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</si>
  <si>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</si>
  <si>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</si>
  <si>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</si>
  <si>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</si>
  <si>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</si>
  <si>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</si>
  <si>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</si>
  <si>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</si>
  <si>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</si>
  <si>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</si>
  <si>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</si>
  <si>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</si>
  <si>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</si>
  <si>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</si>
  <si>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</si>
  <si>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</si>
  <si>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</si>
  <si>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</si>
  <si>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</si>
  <si>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</si>
  <si>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</si>
  <si>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</si>
  <si>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</si>
  <si>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</si>
  <si>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</si>
  <si>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</si>
  <si>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</si>
  <si>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</si>
  <si>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</si>
  <si>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</si>
  <si>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</si>
  <si>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</si>
  <si>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</si>
  <si>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</si>
  <si>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</si>
  <si>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</si>
  <si>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</si>
  <si>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</si>
  <si>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</si>
  <si>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</si>
  <si>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</si>
  <si>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</si>
  <si>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</si>
  <si>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</si>
  <si>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</si>
  <si>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</si>
  <si>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</si>
  <si>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</si>
  <si>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</si>
  <si>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</si>
  <si>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</si>
  <si>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</si>
  <si>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</si>
  <si>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</si>
  <si>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</si>
  <si>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</si>
  <si>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</si>
  <si>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</si>
  <si>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</si>
  <si>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</si>
  <si>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</si>
  <si>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</si>
  <si>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</si>
  <si>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</si>
  <si>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</si>
  <si>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</si>
  <si>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</si>
  <si>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</si>
  <si>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</si>
  <si>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</si>
  <si>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</si>
  <si>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</si>
  <si>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</si>
  <si>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</si>
  <si>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</si>
  <si>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</si>
  <si>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</si>
  <si>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</si>
  <si>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</si>
  <si>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</si>
  <si>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</si>
  <si>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</si>
  <si>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</si>
  <si>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</si>
  <si>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</si>
  <si>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</si>
  <si>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</si>
  <si>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</si>
  <si>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</si>
  <si>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</si>
  <si>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</si>
  <si>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</si>
  <si>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</si>
  <si>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</si>
  <si>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</si>
  <si>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</si>
  <si>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</si>
  <si>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</si>
  <si>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</si>
  <si>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</si>
  <si>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</si>
  <si>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</si>
  <si>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</si>
  <si>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</si>
  <si>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</si>
  <si>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</si>
  <si>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</si>
  <si>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</si>
  <si>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</si>
  <si>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</si>
  <si>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</si>
  <si>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</si>
  <si>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</si>
  <si>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</si>
  <si>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</si>
  <si>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</si>
  <si>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</si>
  <si>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</si>
  <si>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</si>
  <si>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</si>
  <si>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</si>
  <si>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</si>
  <si>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</si>
  <si>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</si>
  <si>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</si>
  <si>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</si>
  <si>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</si>
  <si>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</si>
  <si>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</si>
  <si>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</si>
  <si>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</si>
  <si>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</si>
  <si>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</si>
  <si>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</si>
  <si>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</si>
  <si>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</si>
  <si>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</si>
  <si>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</si>
  <si>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</si>
  <si>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</si>
  <si>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</si>
  <si>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</si>
  <si>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</si>
  <si>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</si>
  <si>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</si>
  <si>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</si>
  <si>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</si>
  <si>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</si>
  <si>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</si>
  <si>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</si>
  <si>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</si>
  <si>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</si>
  <si>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</si>
  <si>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</si>
  <si>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</si>
  <si>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</si>
  <si>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</si>
  <si>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</si>
  <si>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</si>
  <si>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</si>
  <si>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</si>
  <si>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</si>
  <si>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</si>
  <si>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</si>
  <si>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</si>
  <si>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</si>
  <si>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</si>
  <si>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</si>
  <si>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</si>
  <si>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</si>
  <si>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</si>
  <si>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</si>
  <si>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</si>
  <si>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</si>
  <si>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</si>
  <si>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</si>
  <si>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</si>
  <si>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</si>
  <si>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</si>
  <si>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</si>
  <si>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</si>
  <si>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</si>
  <si>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</si>
  <si>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</si>
  <si>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</si>
  <si>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</si>
  <si>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</si>
  <si>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</si>
  <si>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</si>
  <si>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</si>
  <si>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</si>
  <si>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</si>
  <si>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</si>
  <si>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</si>
  <si>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</si>
  <si>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</si>
  <si>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</si>
  <si>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</si>
  <si>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</si>
  <si>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</si>
  <si>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</si>
  <si>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</si>
  <si>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</si>
  <si>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</si>
  <si>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</si>
  <si>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</si>
  <si>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</si>
  <si>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</si>
  <si>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</si>
  <si>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</si>
  <si>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</si>
  <si>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</si>
  <si>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</si>
  <si>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</si>
  <si>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</si>
  <si>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</si>
  <si>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</si>
  <si>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</si>
  <si>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</si>
  <si>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</si>
  <si>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</si>
  <si>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</si>
  <si>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</si>
  <si>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</si>
  <si>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</si>
  <si>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</si>
  <si>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</si>
  <si>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</si>
  <si>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</si>
  <si>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</si>
  <si>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</si>
  <si>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</si>
  <si>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</si>
  <si>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</si>
  <si>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</si>
  <si>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</si>
  <si>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</si>
  <si>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</si>
  <si>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</si>
  <si>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</si>
  <si>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</si>
  <si>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</si>
  <si>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</si>
  <si>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</si>
  <si>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</si>
  <si>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</si>
  <si>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</si>
  <si>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</si>
  <si>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</si>
  <si>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</si>
  <si>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</si>
  <si>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</si>
  <si>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</si>
  <si>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</si>
  <si>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</si>
  <si>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</si>
  <si>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</si>
  <si>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</si>
  <si>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</si>
  <si>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</si>
  <si>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</si>
  <si>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</si>
  <si>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</si>
  <si>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</si>
  <si>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</si>
  <si>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</si>
  <si>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</si>
  <si>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</si>
  <si>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</si>
  <si>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</si>
  <si>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</si>
  <si>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</si>
  <si>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</si>
  <si>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</si>
  <si>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</si>
  <si>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</si>
  <si>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</si>
  <si>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</si>
  <si>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</si>
  <si>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</si>
  <si>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</si>
  <si>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</si>
  <si>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</si>
  <si>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</si>
  <si>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</si>
  <si>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</si>
  <si>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</si>
  <si>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</si>
  <si>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</si>
  <si>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</si>
  <si>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</si>
  <si>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</si>
  <si>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</si>
  <si>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</si>
  <si>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</si>
  <si>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</si>
  <si>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</si>
  <si>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</si>
  <si>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</si>
  <si>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</si>
  <si>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</si>
  <si>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</si>
  <si>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</si>
  <si>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</si>
  <si>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</si>
  <si>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</si>
  <si>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</si>
  <si>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</si>
  <si>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</si>
  <si>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</si>
  <si>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</si>
  <si>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</si>
  <si>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</si>
  <si>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</si>
  <si>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</si>
  <si>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</si>
  <si>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</si>
  <si>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</si>
  <si>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</si>
  <si>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</si>
  <si>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</si>
  <si>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</si>
  <si>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</si>
  <si>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</si>
  <si>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</si>
  <si>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</si>
  <si>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</si>
  <si>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</si>
  <si>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</si>
  <si>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</si>
  <si>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</si>
  <si>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</si>
  <si>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</si>
  <si>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</si>
  <si>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</si>
  <si>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</si>
  <si>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</si>
  <si>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</si>
  <si>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</si>
  <si>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</si>
  <si>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</si>
  <si>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</si>
  <si>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</si>
  <si>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</si>
  <si>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</si>
  <si>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</si>
  <si>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</si>
  <si>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</si>
  <si>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</si>
  <si>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</si>
  <si>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</si>
  <si>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</si>
  <si>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</si>
  <si>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</si>
  <si>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</si>
  <si>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</si>
  <si>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</si>
  <si>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</si>
  <si>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</si>
  <si>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</si>
  <si>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</si>
  <si>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</si>
  <si>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</si>
  <si>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</si>
  <si>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</si>
  <si>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</si>
  <si>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</si>
  <si>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</si>
  <si>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</si>
  <si>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</si>
  <si>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</si>
  <si>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</si>
  <si>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</si>
  <si>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</si>
  <si>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</si>
  <si>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</si>
  <si>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</si>
  <si>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</si>
  <si>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</si>
  <si>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</si>
  <si>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</si>
  <si>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</si>
  <si>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</si>
  <si>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</si>
  <si>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</si>
  <si>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</si>
  <si>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</si>
  <si>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</si>
  <si>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</si>
  <si>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</si>
  <si>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</si>
  <si>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</si>
  <si>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</si>
  <si>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</si>
  <si>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</si>
  <si>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</si>
  <si>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</si>
  <si>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</si>
  <si>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</si>
  <si>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</si>
  <si>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</si>
  <si>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</si>
  <si>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</si>
  <si>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</si>
  <si>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</si>
  <si>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</si>
  <si>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</si>
  <si>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</si>
  <si>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</si>
  <si>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</si>
  <si>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</si>
  <si>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</si>
  <si>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</si>
  <si>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</si>
  <si>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</si>
  <si>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</si>
  <si>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</si>
  <si>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</si>
  <si>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</si>
  <si>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</si>
  <si>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</si>
  <si>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</si>
  <si>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</si>
  <si>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</si>
  <si>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</si>
  <si>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</si>
  <si>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</si>
  <si>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PONTEIRAS DE PROTEÇÃO DE PONTAS E VERGALHÕES EXPOSTOS EM FUNDAÇÕES. AF_03/2024</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</si>
  <si>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</si>
  <si>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</si>
  <si>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</si>
  <si>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</si>
  <si>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</si>
  <si>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</si>
  <si>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</si>
  <si>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</si>
  <si>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</si>
  <si>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</si>
  <si>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</si>
  <si>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</si>
  <si>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</si>
  <si>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</si>
  <si>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</si>
  <si>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</si>
  <si>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</si>
  <si>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</si>
  <si>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</si>
  <si>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</si>
  <si>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</si>
  <si>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</si>
  <si>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</si>
  <si>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</si>
  <si>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</si>
  <si>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</si>
  <si>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</si>
  <si>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</si>
  <si>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</si>
  <si>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</si>
  <si>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</si>
  <si>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</si>
  <si>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</si>
  <si>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</si>
  <si>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</si>
  <si>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</si>
  <si>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</si>
  <si>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</si>
  <si>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</si>
  <si>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</si>
  <si>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</si>
  <si>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</si>
  <si>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</si>
  <si>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</si>
  <si>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</si>
  <si>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</si>
  <si>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</si>
  <si>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</si>
  <si>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</si>
  <si>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</si>
  <si>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</si>
  <si>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</si>
  <si>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</si>
  <si>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</si>
  <si>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</si>
  <si>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</si>
  <si>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</si>
  <si>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</si>
  <si>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</si>
  <si>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</si>
  <si>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</si>
  <si>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</si>
  <si>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</si>
  <si>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</si>
  <si>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</si>
  <si>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</si>
  <si>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</si>
  <si>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</si>
  <si>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</si>
  <si>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</si>
  <si>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</si>
  <si>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</si>
  <si>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</si>
  <si>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</si>
  <si>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</si>
  <si>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</si>
  <si>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</si>
  <si>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</si>
  <si>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</si>
  <si>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</si>
  <si>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</si>
  <si>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</si>
  <si>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</si>
  <si>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</si>
  <si>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</si>
  <si>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</si>
  <si>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</si>
  <si>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</si>
  <si>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</si>
  <si>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</si>
  <si>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</si>
  <si>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</si>
  <si>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</si>
  <si>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</si>
  <si>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</si>
  <si>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</si>
  <si>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</si>
  <si>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</si>
  <si>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</si>
  <si>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</si>
  <si>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</si>
  <si>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</si>
  <si>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</si>
  <si>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</si>
  <si>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</si>
  <si>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</si>
  <si>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</si>
  <si>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</si>
  <si>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</si>
  <si>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</si>
  <si>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</si>
  <si>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</si>
  <si>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ED-9818</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</si>
  <si>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</si>
  <si>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</si>
  <si>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</si>
  <si>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</si>
  <si>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PINTURA ESMALTE SOBRE CONCRETO/ ALVENARIA</t>
  </si>
  <si>
    <t>ED-14802</t>
  </si>
  <si>
    <t>PINTURA ESMALTE SOBRE METAIS</t>
  </si>
  <si>
    <t>ED-14800</t>
  </si>
  <si>
    <t>PINTURA EPÓXI EM METAIS</t>
  </si>
  <si>
    <t>ED-15575</t>
  </si>
  <si>
    <t>BEBEDOURO DE  PRESSÃO, TIPO ACESSÍVEL COM ACABAMENTO EM AÇO INOX, PRESSÃO DA REDE MÍNIMA REFERENCIAL DE 6M.C.A, INCLUSIVE ACESSÓRIOS E INSTALAÇÃO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</si>
  <si>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</si>
  <si>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</si>
  <si>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</si>
  <si>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</si>
  <si>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</si>
  <si>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</si>
  <si>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</si>
  <si>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</si>
  <si>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</si>
  <si>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</si>
  <si>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</si>
  <si>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</si>
  <si>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</si>
  <si>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</si>
  <si>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</si>
  <si>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</si>
  <si>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</si>
  <si>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</si>
  <si>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</si>
  <si>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</si>
  <si>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</si>
  <si>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</si>
  <si>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</si>
  <si>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</si>
  <si>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</si>
  <si>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</si>
  <si>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</si>
  <si>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</si>
  <si>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</si>
  <si>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</si>
  <si>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</si>
  <si>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</si>
  <si>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</si>
  <si>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</si>
  <si>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</si>
  <si>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</si>
  <si>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</si>
  <si>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</si>
  <si>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</si>
  <si>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</si>
  <si>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</si>
  <si>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</si>
  <si>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</si>
  <si>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</si>
  <si>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</si>
  <si>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</si>
  <si>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</si>
  <si>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</si>
  <si>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</si>
  <si>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</si>
  <si>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</si>
  <si>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</si>
  <si>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</si>
  <si>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</si>
  <si>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</si>
  <si>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</si>
  <si>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ED-14458</t>
  </si>
  <si>
    <t>BRISE HORIZONTAL EM CHAPA DE AÇO PARA FACHADA, LARGURA DE 50CM, INCLUSIVE DUAS (2) DEMÃOS DE PINTURA ESMALTE</t>
  </si>
  <si>
    <t>CO-13791</t>
  </si>
  <si>
    <t>PESQUISADOR TRÁFEGO, INCLUSIVE ENCARGOS COMPLEMENTARES</t>
  </si>
  <si>
    <t>55.10.16</t>
  </si>
  <si>
    <t>AUXILIAR DE SERVIÇOS GERAIS</t>
  </si>
  <si>
    <t>60.15.14</t>
  </si>
  <si>
    <t>BARRA DE FERRO RETANGULAR, BARRA CHATA 2" X 1/4" (L X E), REF 559</t>
  </si>
  <si>
    <t>60.17.17</t>
  </si>
  <si>
    <t>CANTONEIRA AÇO ABAS IGUAIS 2" X 1/4" REF 4777</t>
  </si>
  <si>
    <t>60.40.30</t>
  </si>
  <si>
    <t>TUBO METALON AÇO QUADRADO 25 X 25 X 1,2 MM</t>
  </si>
  <si>
    <t>66.05.03</t>
  </si>
  <si>
    <t>CHAPA DE AÇO FINA LAMINADA A QUENTE E = 3,00 MM, 23,55 KG / M2</t>
  </si>
  <si>
    <t>66.05.04</t>
  </si>
  <si>
    <t>71.01.12</t>
  </si>
  <si>
    <t>TÁBUA DE MADEIRA DE REFLORESTAMENTO APARELHADA E=2,5 L=30 CM (1"X12") REF 6212</t>
  </si>
  <si>
    <t>CHUVEIRO ARTICULADO PICCOLO 1991 CROMADO FABRIMAR OU EQUIVALENTE REF 38189</t>
  </si>
  <si>
    <t>CHUVEIRO MAXI DUCHA ULTRA LORENZETTI 5500 W OU EQUIVALENTE REF 1368</t>
  </si>
  <si>
    <t>TUBO LONGO PARA CAIXA DE DESCARGA SOBREPOR 40 MM X 1,60 METROS REF 12613</t>
  </si>
  <si>
    <t>REGISTRO DE ESFERA PVC ROSCÁVEL D=1/2" REF 11670</t>
  </si>
  <si>
    <t>REGISTRO GAVETA BRUTO 1510-B 1/2" FABRIMAR OU EQUIVALENTE REF 6020</t>
  </si>
  <si>
    <t>REGISTRO GAVETA BRUTO 1510-B 1" FABRIMAR OU EQUIVALENTE REF 6019</t>
  </si>
  <si>
    <t>REGISTRO GAVETA BRUTO 1510-B 1 1/4" FABRIMAR OU EQUIVALENTE REF 6017</t>
  </si>
  <si>
    <t>REGISTRO GAVETA BRUTO 1510-B 1 1/2" FABRIMAR OU EQUIVALENTE REF 6010</t>
  </si>
  <si>
    <t>REGISTRO GAVETA BRUTO 1510-B 2" FABRIMAR OU EQUIVALENTE REF 6028</t>
  </si>
  <si>
    <t>REGISTRO GAVETA BRUTO 1502-B 2 1/2" DECA OU EQUIVALENTE REF 6011</t>
  </si>
  <si>
    <t>REGISTRO GAVETA BRUTO 1502-B 3" DECA OU EQUIVALENTE REF 6012</t>
  </si>
  <si>
    <t>REGISTRO GAVETA BRUTO 1502-B 4" DECA OU EQUIVALENTE REF 6027</t>
  </si>
  <si>
    <t>REGISTRO GAVETA COM ACABAMENTO C-1509-DL D=1/2" FABRIMAR OU EQUIVALENTE REF 6006</t>
  </si>
  <si>
    <t>REGISTRO GAVETA COM ACABAMENTO C-1509 DL D=3/4 FABRIMAR OU EQUIVALENTE REF 6005</t>
  </si>
  <si>
    <t>REGISTRO GAVETA COM ACABAMENTO C-1509-DL D=1" FABRIMAR OU EQUIVALENTE REF 6013</t>
  </si>
  <si>
    <t>REGISTRO GAVETA COM ACABAMENTO C-1509-DL D=1 1/2" FABRIMAR OU EQUIVALENTE REF 6015</t>
  </si>
  <si>
    <t>73.72.51</t>
  </si>
  <si>
    <t>FILTRO POU230, CARVÃO ATIVADO, VAZÃO NOMINAL 200 L/H</t>
  </si>
  <si>
    <t>CABIDE/GANCHO DE BANHEIRO SIMPLES EM METAL CROMADO REF 37399</t>
  </si>
  <si>
    <t>DESMOLDANTE PARA FORMA DE MADEIRA REF 2692</t>
  </si>
  <si>
    <t>PASTA LUBRIFICANTE PARA TUBOS E CONEXÕES (PACOTE 1 KG)</t>
  </si>
  <si>
    <t>74.04.40</t>
  </si>
  <si>
    <t>CURVA HORIZONTAL 90° GALVANIZADA PARA ELETROCALHA 100X50MM REF 43920</t>
  </si>
  <si>
    <t>74.44.42</t>
  </si>
  <si>
    <t>77.05.55</t>
  </si>
  <si>
    <t>77.05.56</t>
  </si>
  <si>
    <t>77.05.57</t>
  </si>
  <si>
    <t>77.10.05</t>
  </si>
  <si>
    <t>PARAFUSO ALLEN AUTOATARRAXANTE MA 6 X 20 INOX</t>
  </si>
  <si>
    <t>BUCHA FISCHER S8 COM PARAFUSO OU EQUIVALENTE REF 7583</t>
  </si>
  <si>
    <t>80.40.24</t>
  </si>
  <si>
    <t>GRELHA DE CONCRETO PRÉ-MOLDADA FCK&gt;=20MPA, 50 X 24,5 X 5 CM (C X L X H)</t>
  </si>
  <si>
    <t>80.40.26</t>
  </si>
  <si>
    <t>GRELHA DE CONCRETO PRÉ-MOLDADA FCK&gt;=20MPA, 100 X 24,5 X 5 CM (C X L X H)</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</si>
  <si>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</si>
  <si>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</si>
  <si>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</si>
  <si>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</si>
  <si>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</si>
  <si>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</si>
  <si>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</si>
  <si>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</si>
  <si>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</si>
  <si>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</si>
  <si>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</si>
  <si>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</si>
  <si>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</si>
  <si>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</si>
  <si>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</si>
  <si>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</si>
  <si>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</si>
  <si>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</si>
  <si>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</si>
  <si>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</si>
  <si>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</si>
  <si>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</si>
  <si>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</si>
  <si>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</si>
  <si>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</si>
  <si>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</si>
  <si>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</si>
  <si>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</si>
  <si>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FORMA, ESCORAMENTO, DESFORMA E LIMPEZA - GALERIAS E/OU CONTENÇÕES</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</si>
  <si>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</si>
  <si>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</si>
  <si>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</si>
  <si>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</si>
  <si>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</si>
  <si>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</si>
  <si>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</si>
  <si>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</si>
  <si>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</si>
  <si>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</si>
  <si>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</si>
  <si>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</si>
  <si>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</si>
  <si>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</si>
  <si>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</si>
  <si>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</si>
  <si>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</si>
  <si>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</si>
  <si>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</si>
  <si>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</si>
  <si>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</si>
  <si>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</si>
  <si>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</si>
  <si>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</si>
  <si>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</si>
  <si>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</si>
  <si>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</si>
  <si>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</si>
  <si>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</si>
  <si>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</si>
  <si>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</si>
  <si>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</si>
  <si>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</si>
  <si>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</si>
  <si>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</si>
  <si>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</si>
  <si>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</si>
  <si>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</si>
  <si>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REGISTRO PRESSAO COM ACABAMENTO E CANOPLA CROMADA, SIMPLES, BITOLA 1/2"</t>
  </si>
  <si>
    <t>REGISTRO PRESSAO COM ACABAMENTO E CANOPLA CROMADA, SIMPLES, BITOLA 3/4"</t>
  </si>
  <si>
    <t>TORNEIRA PARA BEBEDOURO 1152JR D=1/2"</t>
  </si>
  <si>
    <t>BRAÇO PARA CHUVEIRO 1/2" X 40 CM CROMADO</t>
  </si>
  <si>
    <t>BRAÇO PARA CHUVEIRO PVC 1/2" 40 CM</t>
  </si>
  <si>
    <t>TUBO LONGO PARA CAIXA DE DESCARGA SOBREPOR 40 MM X 1,60 METROS</t>
  </si>
  <si>
    <t>BOLSA DE LIGACAO EM PVC FLEXIVEL PARA VASO SANITARIO 40 MM (1 1/2")</t>
  </si>
  <si>
    <t>TANQUE EM ALVENARIA, REVESTIDA AZULEJO BRANCO</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</si>
  <si>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</si>
  <si>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</si>
  <si>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</si>
  <si>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</si>
  <si>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</si>
  <si>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</si>
  <si>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</si>
  <si>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</si>
  <si>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</si>
  <si>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CABIDE/GANCHO DE BANHEIRO SIMPLES EM METAL CROMADO</t>
  </si>
  <si>
    <t>CAIXA SIFONADA DE ALVENARIA COM TAMPA CONCRETO PADRÃO SUDECAP</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</si>
  <si>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</si>
  <si>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</si>
  <si>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</si>
  <si>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</si>
  <si>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</si>
  <si>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</si>
  <si>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</si>
  <si>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</si>
  <si>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BANCADA DE CONCRETO APOIADA EM PAREDES</t>
  </si>
  <si>
    <t>BANCADA DE CONCRETO APOIADA EM CONSOLE DE METALON</t>
  </si>
  <si>
    <t>PRATELEIRA DE CONCRETO APOIADA EM CONSOLE METALON 20X30MM</t>
  </si>
  <si>
    <t>TUBO CORRUGADO PEAD NÃO PERFURADO, PAREDE DUPLA, INTERNA LISA</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</si>
  <si>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</si>
  <si>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</si>
  <si>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</si>
  <si>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</si>
  <si>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</si>
  <si>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REDE TUBULAR DE CONCRETO - CLASSE PA-1</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</si>
  <si>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</si>
  <si>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</si>
  <si>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</si>
  <si>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</si>
  <si>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</si>
  <si>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</si>
  <si>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</si>
  <si>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REDE TUBULAR DE CONCRETO - CLASSE PA-2</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</si>
  <si>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</si>
  <si>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</si>
  <si>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</si>
  <si>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</si>
  <si>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</si>
  <si>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</si>
  <si>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</si>
  <si>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REDE TUBULAR DE CONCRETO - CLASSE PA-3</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</si>
  <si>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</si>
  <si>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</si>
  <si>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</si>
  <si>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</si>
  <si>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</si>
  <si>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</si>
  <si>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</si>
  <si>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</si>
  <si>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</si>
  <si>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</si>
  <si>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</si>
  <si>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t>
  </si>
  <si>
    <t>19.99.10</t>
  </si>
  <si>
    <t>19.99.11</t>
  </si>
  <si>
    <t>19.99.12</t>
  </si>
  <si>
    <t>19.99.13</t>
  </si>
  <si>
    <t>19.99.14</t>
  </si>
  <si>
    <t>19.99.15</t>
  </si>
  <si>
    <t>19.99.16</t>
  </si>
  <si>
    <t>19.99.17</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</si>
  <si>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</si>
  <si>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</si>
  <si>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</si>
  <si>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</si>
  <si>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</si>
  <si>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</si>
  <si>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</si>
  <si>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</si>
  <si>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</si>
  <si>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</si>
  <si>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</si>
  <si>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</si>
  <si>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</si>
  <si>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</si>
  <si>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</si>
  <si>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</si>
  <si>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</si>
  <si>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</si>
  <si>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</si>
  <si>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</si>
  <si>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</si>
  <si>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</si>
  <si>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</si>
  <si>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</si>
  <si>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</si>
  <si>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</si>
  <si>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</si>
  <si>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</si>
  <si>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</si>
  <si>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</si>
  <si>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</si>
  <si>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</si>
  <si>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</si>
  <si>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</si>
  <si>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</si>
  <si>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</si>
  <si>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</si>
  <si>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</si>
  <si>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</si>
  <si>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</si>
  <si>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</si>
  <si>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</si>
  <si>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</si>
  <si>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</si>
  <si>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</si>
  <si>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</si>
  <si>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</si>
  <si>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</si>
  <si>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</si>
  <si>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</si>
  <si>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</si>
  <si>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</si>
  <si>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</si>
  <si>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</si>
  <si>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</si>
  <si>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</si>
  <si>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</si>
  <si>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</si>
  <si>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</si>
  <si>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</si>
  <si>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</si>
  <si>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</si>
  <si>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</si>
  <si>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</si>
  <si>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</si>
  <si>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</si>
  <si>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</si>
  <si>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</si>
  <si>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</si>
  <si>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</si>
  <si>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</si>
  <si>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</si>
  <si>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</si>
  <si>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</si>
  <si>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</si>
  <si>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</si>
  <si>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</si>
  <si>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</si>
  <si>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</si>
  <si>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</si>
  <si>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</si>
  <si>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</si>
  <si>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</si>
  <si>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</si>
  <si>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</si>
  <si>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</si>
  <si>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</si>
  <si>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</si>
  <si>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</si>
  <si>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</si>
  <si>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</si>
  <si>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</si>
  <si>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</si>
  <si>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</si>
  <si>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</si>
  <si>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</si>
  <si>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</si>
  <si>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</si>
  <si>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</si>
  <si>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</si>
  <si>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</si>
  <si>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</si>
  <si>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</si>
  <si>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</si>
  <si>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</si>
  <si>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</si>
  <si>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</si>
  <si>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</si>
  <si>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</si>
  <si>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</si>
  <si>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</si>
  <si>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</si>
  <si>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</si>
  <si>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</si>
  <si>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</si>
  <si>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</si>
  <si>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</si>
  <si>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</si>
  <si>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</si>
  <si>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</si>
  <si>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</si>
  <si>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</si>
  <si>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</si>
  <si>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</si>
  <si>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</si>
  <si>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</si>
  <si>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</si>
  <si>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</si>
  <si>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</si>
  <si>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</si>
  <si>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</si>
  <si>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</si>
  <si>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</si>
  <si>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</si>
  <si>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</si>
  <si>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</si>
  <si>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</si>
  <si>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</si>
  <si>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</si>
  <si>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</si>
  <si>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</si>
  <si>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</si>
  <si>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</si>
  <si>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</si>
  <si>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</si>
  <si>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</si>
  <si>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</si>
  <si>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</si>
  <si>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</si>
  <si>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</si>
  <si>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</si>
  <si>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</si>
  <si>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</si>
  <si>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</si>
  <si>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</si>
  <si>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</si>
  <si>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</si>
  <si>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</si>
  <si>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</si>
  <si>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</si>
  <si>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</si>
  <si>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</si>
  <si>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</si>
  <si>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</si>
  <si>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</si>
  <si>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</si>
  <si>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</si>
  <si>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</si>
  <si>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</si>
  <si>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</si>
  <si>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</si>
  <si>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</si>
  <si>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</si>
  <si>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</si>
  <si>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</si>
  <si>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</si>
  <si>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</si>
  <si>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</si>
  <si>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</si>
  <si>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</si>
  <si>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</si>
  <si>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</si>
  <si>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</si>
  <si>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</si>
  <si>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</si>
  <si>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</si>
  <si>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</si>
  <si>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</si>
  <si>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</si>
  <si>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</si>
  <si>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</si>
  <si>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</si>
  <si>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</si>
  <si>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</si>
  <si>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</si>
  <si>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</si>
  <si>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</si>
  <si>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</si>
  <si>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</si>
  <si>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</si>
  <si>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</si>
  <si>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</si>
  <si>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</si>
  <si>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</si>
  <si>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</si>
  <si>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</si>
  <si>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</si>
  <si>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</si>
  <si>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</si>
  <si>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</si>
  <si>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</si>
  <si>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</si>
  <si>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</si>
  <si>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</si>
  <si>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</si>
  <si>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</si>
  <si>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</si>
  <si>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</si>
  <si>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</si>
  <si>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</si>
  <si>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</si>
  <si>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</si>
  <si>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</si>
  <si>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</si>
  <si>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</si>
  <si>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</si>
  <si>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</si>
  <si>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</si>
  <si>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</si>
  <si>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</si>
  <si>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</si>
  <si>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</si>
  <si>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</si>
  <si>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</si>
  <si>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</si>
  <si>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</si>
  <si>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</si>
  <si>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</si>
  <si>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</si>
  <si>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</si>
  <si>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</si>
  <si>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</si>
  <si>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</si>
  <si>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</si>
  <si>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</si>
  <si>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</si>
  <si>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</si>
  <si>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</si>
  <si>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</si>
  <si>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</si>
  <si>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</si>
  <si>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</si>
  <si>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</si>
  <si>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</si>
  <si>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</si>
  <si>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</si>
  <si>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</si>
  <si>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</si>
  <si>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</si>
  <si>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</si>
  <si>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</si>
  <si>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</si>
  <si>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</si>
  <si>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</si>
  <si>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</si>
  <si>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</si>
  <si>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</si>
  <si>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</si>
  <si>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</si>
  <si>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</si>
  <si>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</si>
  <si>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</si>
  <si>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</si>
  <si>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</si>
  <si>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</si>
  <si>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</si>
  <si>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</si>
  <si>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</si>
  <si>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</si>
  <si>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</si>
  <si>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</si>
  <si>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</si>
  <si>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</si>
  <si>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</si>
  <si>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</si>
  <si>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</si>
  <si>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</si>
  <si>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</si>
  <si>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</si>
  <si>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</si>
  <si>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</si>
  <si>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</si>
  <si>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</si>
  <si>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</si>
  <si>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</si>
  <si>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</si>
  <si>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</si>
  <si>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</si>
  <si>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</si>
  <si>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</si>
  <si>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</si>
  <si>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</si>
  <si>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</si>
  <si>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</si>
  <si>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</si>
  <si>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</si>
  <si>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</si>
  <si>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</si>
  <si>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</si>
  <si>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</si>
  <si>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</si>
  <si>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</si>
  <si>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</si>
  <si>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</si>
  <si>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</si>
  <si>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</si>
  <si>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</si>
  <si>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</si>
  <si>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</si>
  <si>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</si>
  <si>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</si>
  <si>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</si>
  <si>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</si>
  <si>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</si>
  <si>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</si>
  <si>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</si>
  <si>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</si>
  <si>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</si>
  <si>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</si>
  <si>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</si>
  <si>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</si>
  <si>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</si>
  <si>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</si>
  <si>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</si>
  <si>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</si>
  <si>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</si>
  <si>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</si>
  <si>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</si>
  <si>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</si>
  <si>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</si>
  <si>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</si>
  <si>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</si>
  <si>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</si>
  <si>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</si>
  <si>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</si>
  <si>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</si>
  <si>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</si>
  <si>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</si>
  <si>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</si>
  <si>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</si>
  <si>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</si>
  <si>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</si>
  <si>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</si>
  <si>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</si>
  <si>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</si>
  <si>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</si>
  <si>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</si>
  <si>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</si>
  <si>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</si>
  <si>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</si>
  <si>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</si>
  <si>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</si>
  <si>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</si>
  <si>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</si>
  <si>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</si>
  <si>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</si>
  <si>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</si>
  <si>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</si>
  <si>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</si>
  <si>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</si>
  <si>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</si>
  <si>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</si>
  <si>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</si>
  <si>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</si>
  <si>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</si>
  <si>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</si>
  <si>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</si>
  <si>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</si>
  <si>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</si>
  <si>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</si>
  <si>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</si>
  <si>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</si>
  <si>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</si>
  <si>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</si>
  <si>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</si>
  <si>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</si>
  <si>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</si>
  <si>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</si>
  <si>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</si>
  <si>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</si>
  <si>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</si>
  <si>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</si>
  <si>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</si>
  <si>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</si>
  <si>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</si>
  <si>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</si>
  <si>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</si>
  <si>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</si>
  <si>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</si>
  <si>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</si>
  <si>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</si>
  <si>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</si>
  <si>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</si>
  <si>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</si>
  <si>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</si>
  <si>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</si>
  <si>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</si>
  <si>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</si>
  <si>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</si>
  <si>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</si>
  <si>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</si>
  <si>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</si>
  <si>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</si>
  <si>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</si>
  <si>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</si>
  <si>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</si>
  <si>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</si>
  <si>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</si>
  <si>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</si>
  <si>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</si>
  <si>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</si>
  <si>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</si>
  <si>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</si>
  <si>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</si>
  <si>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</si>
  <si>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</si>
  <si>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</si>
  <si>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</si>
  <si>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</si>
  <si>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</si>
  <si>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</si>
  <si>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</si>
  <si>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</si>
  <si>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</si>
  <si>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</si>
  <si>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</si>
  <si>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</si>
  <si>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</si>
  <si>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</si>
  <si>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</si>
  <si>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</si>
  <si>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</si>
  <si>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</si>
  <si>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</si>
  <si>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</si>
  <si>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</si>
  <si>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</si>
  <si>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</si>
  <si>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</si>
  <si>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</si>
  <si>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</si>
  <si>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</si>
  <si>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</si>
  <si>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</si>
  <si>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</si>
  <si>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</si>
  <si>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</si>
  <si>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</si>
  <si>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</si>
  <si>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</si>
  <si>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</si>
  <si>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</si>
  <si>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</si>
  <si>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</si>
  <si>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</si>
  <si>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</si>
  <si>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</si>
  <si>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</si>
  <si>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</si>
  <si>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</si>
  <si>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</si>
  <si>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</si>
  <si>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</si>
  <si>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</si>
  <si>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</si>
  <si>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</si>
  <si>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</si>
  <si>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</si>
  <si>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</si>
  <si>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</si>
  <si>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</si>
  <si>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</si>
  <si>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</si>
  <si>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</si>
  <si>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</si>
  <si>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</si>
  <si>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</si>
  <si>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</si>
  <si>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</si>
  <si>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</si>
  <si>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</si>
  <si>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</si>
  <si>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</si>
  <si>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</si>
  <si>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</si>
  <si>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</si>
  <si>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</si>
  <si>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</si>
  <si>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</si>
  <si>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</si>
  <si>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</si>
  <si>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</si>
  <si>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</si>
  <si>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</si>
  <si>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</si>
  <si>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</si>
  <si>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</si>
  <si>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</si>
  <si>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</si>
  <si>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</si>
  <si>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</si>
  <si>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</si>
  <si>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</si>
  <si>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</si>
  <si>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</si>
  <si>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</si>
  <si>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</si>
  <si>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</si>
  <si>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</si>
  <si>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</si>
  <si>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</si>
  <si>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</si>
  <si>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</si>
  <si>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</si>
  <si>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</si>
  <si>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</si>
  <si>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</si>
  <si>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</si>
  <si>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</si>
  <si>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</si>
  <si>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</si>
  <si>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</si>
  <si>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</si>
  <si>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</si>
  <si>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</si>
  <si>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</si>
  <si>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</si>
  <si>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</si>
  <si>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</si>
  <si>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</si>
  <si>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</si>
  <si>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</si>
  <si>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</si>
  <si>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</si>
  <si>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</si>
  <si>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</si>
  <si>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</si>
  <si>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</si>
  <si>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</si>
  <si>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</si>
  <si>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</si>
  <si>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</si>
  <si>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</si>
  <si>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</si>
  <si>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</si>
  <si>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</si>
  <si>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</si>
  <si>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</si>
  <si>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</si>
  <si>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</si>
  <si>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</si>
  <si>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</si>
  <si>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</si>
  <si>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</si>
  <si>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</si>
  <si>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</si>
  <si>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</si>
  <si>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</si>
  <si>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</si>
  <si>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</si>
  <si>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</si>
  <si>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</si>
  <si>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</si>
  <si>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</si>
  <si>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</si>
  <si>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</si>
  <si>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</si>
  <si>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</si>
  <si>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</si>
  <si>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</si>
  <si>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</si>
  <si>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</si>
  <si>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</si>
  <si>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</si>
  <si>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</si>
  <si>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</si>
  <si>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</si>
  <si>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</si>
  <si>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</si>
  <si>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</si>
  <si>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</si>
  <si>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</si>
  <si>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</si>
  <si>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</si>
  <si>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</si>
  <si>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</si>
  <si>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</si>
  <si>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</si>
  <si>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</si>
  <si>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</si>
  <si>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</si>
  <si>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</si>
  <si>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</si>
  <si>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</si>
  <si>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</si>
  <si>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</si>
  <si>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</si>
  <si>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</si>
  <si>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</si>
  <si>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</si>
  <si>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</si>
  <si>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</si>
  <si>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</si>
  <si>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</si>
  <si>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</si>
  <si>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</si>
  <si>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</si>
  <si>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</si>
  <si>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</si>
  <si>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</si>
  <si>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</si>
  <si>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</si>
  <si>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</si>
  <si>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</si>
  <si>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</si>
  <si>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</si>
  <si>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</si>
  <si>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</si>
  <si>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</si>
  <si>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</si>
  <si>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</si>
  <si>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</si>
  <si>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</si>
  <si>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</si>
  <si>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</si>
  <si>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</si>
  <si>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</si>
  <si>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</si>
  <si>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</si>
  <si>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</si>
  <si>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</si>
  <si>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</si>
  <si>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</si>
  <si>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</si>
  <si>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</si>
  <si>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</si>
  <si>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</si>
  <si>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</si>
  <si>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</si>
  <si>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</si>
  <si>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</si>
  <si>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</si>
  <si>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</si>
  <si>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</si>
  <si>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</si>
  <si>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</si>
  <si>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</si>
  <si>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</si>
  <si>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</si>
  <si>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</si>
  <si>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</si>
  <si>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</si>
  <si>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</si>
  <si>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</si>
  <si>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</si>
  <si>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</si>
  <si>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</si>
  <si>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</si>
  <si>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</si>
  <si>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</si>
  <si>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</si>
  <si>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</si>
  <si>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</si>
  <si>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</si>
  <si>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</si>
  <si>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</si>
  <si>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</si>
  <si>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</si>
  <si>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</si>
  <si>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</si>
  <si>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</si>
  <si>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</si>
  <si>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</si>
  <si>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</si>
  <si>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</si>
  <si>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</si>
  <si>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</si>
  <si>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</si>
  <si>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</si>
  <si>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</si>
  <si>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</si>
  <si>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</si>
  <si>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</si>
  <si>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</si>
  <si>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</si>
  <si>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</si>
  <si>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</si>
  <si>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</si>
  <si>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</si>
  <si>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</si>
  <si>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</si>
  <si>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</si>
  <si>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</si>
  <si>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</si>
  <si>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</si>
  <si>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</si>
  <si>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</si>
  <si>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</si>
  <si>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</si>
  <si>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</si>
  <si>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</si>
  <si>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</si>
  <si>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</si>
  <si>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</si>
  <si>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</si>
  <si>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</si>
  <si>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</si>
  <si>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</si>
  <si>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</si>
  <si>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</si>
  <si>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</si>
  <si>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</si>
  <si>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</si>
  <si>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</si>
  <si>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</si>
  <si>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</si>
  <si>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</si>
  <si>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</si>
  <si>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</si>
  <si>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</si>
  <si>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</si>
  <si>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</si>
  <si>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</si>
  <si>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</si>
  <si>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</si>
  <si>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</si>
  <si>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</si>
  <si>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</si>
  <si>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</si>
  <si>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</si>
  <si>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</si>
  <si>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</si>
  <si>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</si>
  <si>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</si>
  <si>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</si>
  <si>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</si>
  <si>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</si>
  <si>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</si>
  <si>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</si>
  <si>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</si>
  <si>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</si>
  <si>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</si>
  <si>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</si>
  <si>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</si>
  <si>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</si>
  <si>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</si>
  <si>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</si>
  <si>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</si>
  <si>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</si>
  <si>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</si>
  <si>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</si>
  <si>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</si>
  <si>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</si>
  <si>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</si>
  <si>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</si>
  <si>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</si>
  <si>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</si>
  <si>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</si>
  <si>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</si>
  <si>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</si>
  <si>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</si>
  <si>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</si>
  <si>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</si>
  <si>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</si>
  <si>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</si>
  <si>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</si>
  <si>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</si>
  <si>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</si>
  <si>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</si>
  <si>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</si>
  <si>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</si>
  <si>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</si>
  <si>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</si>
  <si>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</si>
  <si>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</si>
  <si>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</si>
  <si>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</si>
  <si>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</si>
  <si>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</si>
  <si>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</si>
  <si>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</si>
  <si>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</si>
  <si>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</si>
  <si>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</si>
  <si>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</si>
  <si>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</si>
  <si>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</si>
  <si>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</si>
  <si>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</si>
  <si>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</si>
  <si>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</si>
  <si>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</si>
  <si>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</si>
  <si>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</si>
  <si>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</si>
  <si>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</si>
  <si>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</si>
  <si>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</si>
  <si>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</si>
  <si>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</si>
  <si>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</si>
  <si>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</si>
  <si>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</si>
  <si>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</si>
  <si>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</si>
  <si>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</si>
  <si>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</si>
  <si>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</si>
  <si>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</si>
  <si>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</si>
  <si>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</si>
  <si>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</si>
  <si>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</si>
  <si>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</si>
  <si>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</si>
  <si>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</si>
  <si>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</si>
  <si>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</si>
  <si>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</si>
  <si>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</si>
  <si>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</si>
  <si>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</si>
  <si>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</si>
  <si>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</si>
  <si>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</si>
  <si>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</si>
  <si>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</si>
  <si>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</si>
  <si>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</si>
  <si>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</si>
  <si>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</si>
  <si>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</si>
  <si>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</si>
  <si>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</si>
  <si>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</si>
  <si>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</si>
  <si>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</si>
  <si>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</si>
  <si>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</si>
  <si>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</si>
  <si>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</si>
  <si>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</si>
  <si>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</si>
  <si>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</si>
  <si>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</si>
  <si>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</si>
  <si>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</si>
  <si>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</si>
  <si>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</si>
  <si>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</si>
  <si>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</si>
  <si>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</si>
  <si>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</si>
  <si>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</si>
  <si>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</si>
  <si>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</si>
  <si>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</si>
  <si>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</si>
  <si>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</si>
  <si>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</si>
  <si>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</si>
  <si>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</si>
  <si>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</si>
  <si>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</si>
  <si>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</si>
  <si>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</si>
  <si>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</si>
  <si>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</si>
  <si>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</si>
  <si>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</si>
  <si>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</si>
  <si>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</si>
  <si>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</si>
  <si>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</si>
  <si>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</si>
  <si>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</si>
  <si>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</si>
  <si>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</si>
  <si>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</si>
  <si>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</si>
  <si>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</si>
  <si>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</si>
  <si>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</si>
  <si>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</si>
  <si>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</si>
  <si>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</si>
  <si>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</si>
  <si>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</si>
  <si>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</si>
  <si>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</si>
  <si>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</si>
  <si>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</si>
  <si>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</si>
  <si>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</si>
  <si>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</si>
  <si>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</si>
  <si>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</si>
  <si>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</si>
  <si>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</si>
  <si>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</si>
  <si>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</si>
  <si>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</si>
  <si>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</si>
  <si>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</si>
  <si>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</si>
  <si>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</si>
  <si>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</si>
  <si>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</si>
  <si>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</si>
  <si>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</si>
  <si>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</si>
  <si>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</si>
  <si>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</si>
  <si>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</si>
  <si>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</si>
  <si>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</si>
  <si>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</si>
  <si>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</si>
  <si>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</si>
  <si>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</si>
  <si>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</si>
  <si>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</si>
  <si>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</si>
  <si>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</si>
  <si>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</si>
  <si>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</si>
  <si>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</si>
  <si>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</si>
  <si>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</si>
  <si>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</si>
  <si>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</si>
  <si>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</si>
  <si>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</si>
  <si>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</si>
  <si>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</si>
  <si>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</si>
  <si>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</si>
  <si>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</si>
  <si>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</si>
  <si>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</si>
  <si>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</si>
  <si>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</si>
  <si>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</si>
  <si>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</si>
  <si>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</si>
  <si>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</si>
  <si>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</si>
  <si>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</si>
  <si>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</si>
  <si>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</si>
  <si>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</si>
  <si>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</si>
  <si>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</si>
  <si>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</si>
  <si>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</si>
  <si>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</si>
  <si>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</si>
  <si>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</si>
  <si>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</si>
  <si>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</si>
  <si>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</si>
  <si>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</si>
  <si>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</si>
  <si>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</si>
  <si>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</si>
  <si>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</si>
  <si>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</si>
  <si>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</si>
  <si>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</si>
  <si>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</si>
  <si>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</si>
  <si>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</si>
  <si>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</si>
  <si>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</si>
  <si>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</si>
  <si>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</si>
  <si>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</si>
  <si>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</si>
  <si>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</si>
  <si>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</si>
  <si>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</si>
  <si>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</si>
  <si>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</si>
  <si>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</si>
  <si>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</si>
  <si>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</si>
  <si>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</si>
  <si>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</si>
  <si>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</si>
  <si>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</si>
  <si>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</si>
  <si>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</si>
  <si>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</si>
  <si>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</si>
  <si>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</si>
  <si>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</si>
  <si>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</si>
  <si>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</si>
  <si>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</si>
  <si>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</si>
  <si>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</si>
  <si>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</si>
  <si>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</si>
  <si>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</si>
  <si>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</si>
  <si>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</si>
  <si>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</si>
  <si>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</si>
  <si>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</si>
  <si>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</si>
  <si>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</si>
  <si>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</si>
  <si>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</si>
  <si>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</si>
  <si>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</si>
  <si>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</si>
  <si>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</si>
  <si>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</si>
  <si>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</si>
  <si>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</si>
  <si>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</si>
  <si>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</si>
  <si>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</si>
  <si>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</si>
  <si>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</si>
  <si>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</si>
  <si>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</si>
  <si>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</si>
  <si>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</si>
  <si>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</si>
  <si>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</si>
  <si>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</si>
  <si>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</si>
  <si>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</si>
  <si>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</si>
  <si>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</si>
  <si>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</si>
  <si>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</si>
  <si>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</si>
  <si>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</si>
  <si>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</si>
  <si>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</si>
  <si>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</si>
  <si>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</si>
  <si>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</si>
  <si>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</si>
  <si>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</si>
  <si>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</si>
  <si>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</si>
  <si>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</si>
  <si>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</si>
  <si>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</si>
  <si>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</si>
  <si>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</si>
  <si>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</si>
  <si>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E = 4,75 MM (38,00 KG/M2)</t>
  </si>
  <si>
    <t>CHAPA DE ACO GALVANIZADA BITOLA GSG 14, E = 1,95 MM (15,60 KG/M2)</t>
  </si>
  <si>
    <t>CHAPA DE ACO GALVANIZADA BITOLA GSG 16, E = 1,55 MM (12,40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</si>
  <si>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</si>
  <si>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</si>
  <si>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</si>
  <si>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</si>
  <si>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</si>
  <si>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</si>
  <si>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</si>
  <si>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</si>
  <si>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</si>
  <si>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</si>
  <si>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</si>
  <si>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</si>
  <si>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</si>
  <si>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</si>
  <si>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</si>
  <si>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</si>
  <si>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</si>
  <si>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</si>
  <si>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</si>
  <si>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</si>
  <si>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</si>
  <si>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</si>
  <si>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</si>
  <si>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</si>
  <si>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</si>
  <si>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</si>
  <si>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</si>
  <si>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</si>
  <si>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</si>
  <si>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</si>
  <si>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</si>
  <si>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</si>
  <si>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</si>
  <si>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</si>
  <si>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</si>
  <si>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</si>
  <si>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</si>
  <si>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</si>
  <si>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</si>
  <si>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</si>
  <si>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</si>
  <si>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</si>
  <si>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</si>
  <si>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</si>
  <si>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</si>
  <si>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</si>
  <si>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</si>
  <si>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</si>
  <si>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</si>
  <si>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</si>
  <si>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</si>
  <si>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</si>
  <si>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</si>
  <si>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</si>
  <si>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</si>
  <si>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</si>
  <si>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</si>
  <si>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</si>
  <si>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</si>
  <si>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</si>
  <si>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</si>
  <si>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</si>
  <si>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</si>
  <si>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</si>
  <si>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</si>
  <si>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</si>
  <si>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</si>
  <si>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</si>
  <si>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</si>
  <si>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</si>
  <si>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</si>
  <si>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</si>
  <si>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</si>
  <si>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</si>
  <si>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</si>
  <si>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</si>
  <si>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</si>
  <si>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</si>
  <si>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</si>
  <si>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</si>
  <si>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</si>
  <si>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</si>
  <si>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</si>
  <si>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</si>
  <si>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</si>
  <si>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</si>
  <si>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</si>
  <si>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</si>
  <si>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</si>
  <si>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</si>
  <si>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</si>
  <si>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</si>
  <si>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</si>
  <si>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</si>
  <si>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</si>
  <si>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</si>
  <si>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</si>
  <si>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</si>
  <si>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</si>
  <si>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</si>
  <si>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</si>
  <si>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</si>
  <si>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</si>
  <si>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</si>
  <si>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</si>
  <si>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</si>
  <si>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</si>
  <si>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</si>
  <si>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</si>
  <si>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</si>
  <si>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</si>
  <si>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</si>
  <si>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</si>
  <si>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</si>
  <si>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</si>
  <si>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</si>
  <si>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</si>
  <si>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</si>
  <si>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</si>
  <si>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</si>
  <si>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</si>
  <si>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</si>
  <si>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</si>
  <si>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</si>
  <si>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</si>
  <si>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</si>
  <si>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</si>
  <si>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</si>
  <si>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</si>
  <si>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</si>
  <si>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</si>
  <si>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</si>
  <si>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</si>
  <si>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</si>
  <si>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</si>
  <si>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</si>
  <si>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</si>
  <si>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</si>
  <si>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</si>
  <si>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</si>
  <si>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</si>
  <si>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</si>
  <si>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</si>
  <si>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</si>
  <si>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</si>
  <si>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</si>
  <si>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</si>
  <si>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</si>
  <si>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</si>
  <si>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</si>
  <si>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</si>
  <si>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</si>
  <si>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</si>
  <si>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</si>
  <si>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</si>
  <si>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</si>
  <si>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</si>
  <si>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</si>
  <si>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</si>
  <si>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</si>
  <si>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</si>
  <si>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</si>
  <si>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</si>
  <si>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</si>
  <si>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</si>
  <si>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</si>
  <si>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</si>
  <si>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</si>
  <si>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</si>
  <si>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</si>
  <si>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</si>
  <si>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</si>
  <si>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</si>
  <si>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</si>
  <si>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</si>
  <si>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</si>
  <si>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</si>
  <si>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</si>
  <si>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</si>
  <si>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</si>
  <si>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</si>
  <si>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</si>
  <si>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</si>
  <si>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</si>
  <si>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</si>
  <si>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</si>
  <si>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</si>
  <si>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</si>
  <si>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</si>
  <si>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</si>
  <si>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</si>
  <si>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</si>
  <si>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</si>
  <si>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</si>
  <si>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</si>
  <si>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</si>
  <si>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</si>
  <si>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</si>
  <si>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</si>
  <si>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</si>
  <si>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</si>
  <si>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</si>
  <si>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</si>
  <si>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</si>
  <si>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</si>
  <si>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</si>
  <si>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</si>
  <si>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</si>
  <si>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</si>
  <si>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</si>
  <si>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</si>
  <si>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</si>
  <si>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</si>
  <si>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</si>
  <si>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</si>
  <si>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</si>
  <si>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</si>
  <si>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</si>
  <si>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</si>
  <si>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</si>
  <si>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</si>
  <si>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</si>
  <si>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</si>
  <si>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</si>
  <si>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</si>
  <si>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</si>
  <si>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</si>
  <si>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</si>
  <si>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</si>
  <si>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</si>
  <si>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</si>
  <si>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</si>
  <si>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</si>
  <si>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</si>
  <si>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</si>
  <si>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</si>
  <si>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</si>
  <si>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</si>
  <si>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</si>
  <si>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</si>
  <si>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</si>
  <si>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</si>
  <si>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</si>
  <si>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</si>
  <si>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</si>
  <si>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</si>
  <si>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</si>
  <si>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</si>
  <si>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</si>
  <si>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</si>
  <si>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</si>
  <si>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</si>
  <si>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</si>
  <si>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</si>
  <si>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</si>
  <si>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</si>
  <si>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</si>
  <si>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</si>
  <si>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</si>
  <si>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</si>
  <si>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</si>
  <si>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</si>
  <si>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</si>
  <si>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</si>
  <si>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</si>
  <si>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</si>
  <si>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</si>
  <si>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</si>
  <si>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</si>
  <si>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</si>
  <si>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</si>
  <si>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</si>
  <si>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</si>
  <si>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</si>
  <si>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</si>
  <si>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</si>
  <si>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</si>
  <si>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</si>
  <si>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</si>
  <si>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</si>
  <si>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</si>
  <si>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</si>
  <si>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</si>
  <si>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</si>
  <si>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</si>
  <si>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</si>
  <si>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</si>
  <si>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</si>
  <si>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</si>
  <si>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</si>
  <si>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</si>
  <si>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</si>
  <si>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</si>
  <si>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</si>
  <si>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</si>
  <si>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</si>
  <si>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</si>
  <si>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</si>
  <si>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</si>
  <si>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</si>
  <si>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</si>
  <si>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</si>
  <si>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</si>
  <si>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</si>
  <si>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</si>
  <si>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</si>
  <si>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</si>
  <si>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</si>
  <si>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</si>
  <si>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</si>
  <si>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</si>
  <si>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</si>
  <si>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</si>
  <si>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</si>
  <si>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</si>
  <si>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</si>
  <si>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</si>
  <si>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</si>
  <si>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</si>
  <si>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</si>
  <si>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</si>
  <si>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</si>
  <si>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</si>
  <si>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</si>
  <si>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</si>
  <si>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</si>
  <si>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</si>
  <si>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</si>
  <si>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</si>
  <si>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</si>
  <si>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</si>
  <si>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</si>
  <si>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</si>
  <si>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</si>
  <si>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</si>
  <si>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</si>
  <si>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</si>
  <si>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</si>
  <si>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</si>
  <si>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</si>
  <si>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</si>
  <si>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</si>
  <si>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</si>
  <si>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</si>
  <si>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</si>
  <si>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</si>
  <si>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</si>
  <si>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</si>
  <si>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</si>
  <si>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</si>
  <si>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</si>
  <si>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</si>
  <si>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</si>
  <si>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</si>
  <si>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</si>
  <si>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</si>
  <si>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</si>
  <si>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</si>
  <si>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</si>
  <si>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</si>
  <si>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</si>
  <si>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</si>
  <si>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</si>
  <si>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</si>
  <si>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</si>
  <si>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</si>
  <si>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</si>
  <si>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</si>
  <si>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</si>
  <si>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</si>
  <si>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</si>
  <si>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</si>
  <si>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</si>
  <si>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</si>
  <si>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</si>
  <si>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</si>
  <si>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</si>
  <si>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</si>
  <si>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</si>
  <si>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</si>
  <si>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</si>
  <si>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</si>
  <si>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</si>
  <si>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</si>
  <si>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</si>
  <si>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</si>
  <si>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</si>
  <si>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</si>
  <si>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</si>
  <si>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</si>
  <si>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</si>
  <si>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</si>
  <si>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</si>
  <si>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</si>
  <si>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</si>
  <si>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</si>
  <si>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</si>
  <si>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</si>
  <si>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</si>
  <si>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</si>
  <si>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</si>
  <si>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</si>
  <si>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</si>
  <si>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</si>
  <si>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</si>
  <si>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</si>
  <si>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</si>
  <si>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</si>
  <si>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</si>
  <si>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</si>
  <si>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</si>
  <si>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</si>
  <si>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</si>
  <si>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</si>
  <si>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</si>
  <si>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</si>
  <si>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</si>
  <si>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</si>
  <si>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</si>
  <si>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</si>
  <si>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</si>
  <si>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</si>
  <si>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</si>
  <si>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</si>
  <si>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</si>
  <si>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</si>
  <si>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</si>
  <si>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</si>
  <si>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</si>
  <si>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</si>
  <si>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</si>
  <si>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</si>
  <si>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</si>
  <si>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</si>
  <si>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</si>
  <si>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</si>
  <si>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</si>
  <si>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</si>
  <si>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</si>
  <si>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</si>
  <si>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</si>
  <si>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</si>
  <si>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</si>
  <si>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</si>
  <si>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</si>
  <si>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</si>
  <si>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</si>
  <si>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</si>
  <si>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</si>
  <si>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</si>
  <si>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</si>
  <si>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</si>
  <si>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</si>
  <si>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</si>
  <si>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</si>
  <si>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</si>
  <si>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</si>
  <si>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</si>
  <si>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</si>
  <si>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</si>
  <si>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</si>
  <si>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</si>
  <si>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</si>
  <si>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</si>
  <si>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</si>
  <si>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</si>
  <si>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</si>
  <si>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</si>
  <si>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</si>
  <si>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</si>
  <si>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</si>
  <si>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</si>
  <si>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</si>
  <si>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</si>
  <si>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</si>
  <si>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</si>
  <si>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</si>
  <si>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</si>
  <si>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</si>
  <si>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</si>
  <si>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</si>
  <si>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</si>
  <si>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</si>
  <si>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</si>
  <si>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</si>
  <si>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</si>
  <si>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</si>
  <si>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</si>
  <si>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</si>
  <si>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</si>
  <si>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</si>
  <si>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</si>
  <si>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</si>
  <si>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</si>
  <si>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</si>
  <si>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</si>
  <si>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</si>
  <si>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</si>
  <si>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</si>
  <si>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</si>
  <si>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</si>
  <si>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</si>
  <si>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</si>
  <si>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</si>
  <si>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</si>
  <si>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</si>
  <si>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</si>
  <si>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</si>
  <si>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</si>
  <si>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</si>
  <si>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</si>
  <si>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</si>
  <si>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</si>
  <si>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</si>
  <si>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</si>
  <si>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</si>
  <si>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</si>
  <si>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</si>
  <si>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</si>
  <si>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</si>
  <si>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</si>
  <si>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</si>
  <si>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</si>
  <si>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</si>
  <si>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</si>
  <si>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</si>
  <si>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</si>
  <si>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</si>
  <si>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</si>
  <si>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</si>
  <si>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</si>
  <si>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</si>
  <si>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</si>
  <si>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</si>
  <si>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</si>
  <si>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</si>
  <si>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</si>
  <si>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</si>
  <si>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</si>
  <si>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</si>
  <si>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</si>
  <si>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</si>
  <si>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</si>
  <si>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</si>
  <si>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</si>
  <si>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</si>
  <si>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</si>
  <si>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</si>
  <si>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</si>
  <si>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</si>
  <si>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</si>
  <si>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</si>
  <si>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</si>
  <si>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</si>
  <si>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</si>
  <si>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</si>
  <si>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</si>
  <si>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</si>
  <si>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</si>
  <si>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</si>
  <si>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</si>
  <si>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</si>
  <si>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</si>
  <si>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</si>
  <si>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</si>
  <si>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</si>
  <si>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</si>
  <si>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</si>
  <si>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</si>
  <si>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</si>
  <si>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</si>
  <si>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</si>
  <si>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</si>
  <si>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</si>
  <si>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</si>
  <si>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</si>
  <si>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</si>
  <si>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</si>
  <si>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</si>
  <si>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</si>
  <si>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</si>
  <si>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</si>
  <si>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</si>
  <si>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</si>
  <si>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</si>
  <si>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</si>
  <si>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</si>
  <si>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</si>
  <si>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</si>
  <si>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</si>
  <si>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</si>
  <si>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</si>
  <si>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</si>
  <si>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</si>
  <si>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</si>
  <si>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</si>
  <si>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</si>
  <si>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</si>
  <si>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</si>
  <si>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</si>
  <si>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</si>
  <si>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</si>
  <si>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</si>
  <si>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</si>
  <si>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</si>
  <si>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</si>
  <si>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</si>
  <si>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</si>
  <si>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</si>
  <si>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</si>
  <si>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</si>
  <si>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</si>
  <si>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</si>
  <si>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</si>
  <si>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</si>
  <si>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</si>
  <si>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</si>
  <si>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</si>
  <si>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</si>
  <si>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</si>
  <si>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</si>
  <si>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</si>
  <si>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</si>
  <si>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</si>
  <si>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</si>
  <si>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</si>
  <si>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</si>
  <si>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</si>
  <si>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</si>
  <si>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</si>
  <si>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</si>
  <si>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</si>
  <si>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</si>
  <si>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</si>
  <si>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</si>
  <si>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</si>
  <si>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</si>
  <si>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</si>
  <si>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</si>
  <si>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</si>
  <si>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</si>
  <si>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</si>
  <si>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</si>
  <si>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</si>
  <si>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</si>
  <si>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</si>
  <si>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</si>
  <si>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</si>
  <si>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</si>
  <si>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</si>
  <si>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</si>
  <si>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</si>
  <si>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</si>
  <si>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</si>
  <si>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</si>
  <si>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</si>
  <si>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</si>
  <si>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</si>
  <si>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</si>
  <si>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</si>
  <si>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</si>
  <si>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</si>
  <si>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</si>
  <si>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</si>
  <si>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</si>
  <si>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</si>
  <si>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</si>
  <si>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</si>
  <si>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</si>
  <si>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</si>
  <si>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</si>
  <si>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</si>
  <si>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</si>
  <si>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</si>
  <si>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</si>
  <si>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</si>
  <si>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</si>
  <si>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</si>
  <si>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</si>
  <si>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</si>
  <si>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</si>
  <si>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</si>
  <si>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</si>
  <si>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</si>
  <si>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</si>
  <si>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</si>
  <si>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</si>
  <si>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</si>
  <si>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</si>
  <si>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</si>
  <si>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</si>
  <si>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</si>
  <si>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</si>
  <si>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</si>
  <si>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</si>
  <si>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</si>
  <si>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</si>
  <si>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</si>
  <si>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</si>
  <si>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</si>
  <si>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</si>
  <si>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</si>
  <si>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</si>
  <si>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</si>
  <si>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</si>
  <si>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</si>
  <si>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</si>
  <si>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</si>
  <si>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</si>
  <si>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</si>
  <si>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</si>
  <si>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</si>
  <si>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</si>
  <si>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</si>
  <si>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</si>
  <si>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</si>
  <si>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</si>
  <si>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</si>
  <si>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</si>
  <si>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</si>
  <si>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</si>
  <si>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</si>
  <si>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</si>
  <si>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</si>
  <si>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</si>
  <si>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</si>
  <si>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</si>
  <si>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</si>
  <si>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</si>
  <si>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</si>
  <si>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</si>
  <si>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</si>
  <si>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</si>
  <si>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</si>
  <si>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</si>
  <si>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</si>
  <si>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</si>
  <si>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</si>
  <si>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</si>
  <si>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</si>
  <si>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</si>
  <si>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</si>
  <si>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</si>
  <si>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</si>
  <si>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</si>
  <si>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</si>
  <si>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</si>
  <si>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</si>
  <si>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</si>
  <si>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</si>
  <si>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</si>
  <si>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</si>
  <si>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</si>
  <si>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</si>
  <si>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</si>
  <si>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</si>
  <si>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</si>
  <si>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</si>
  <si>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</si>
  <si>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</si>
  <si>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</si>
  <si>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</si>
  <si>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</si>
  <si>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</si>
  <si>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</si>
  <si>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</si>
  <si>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</si>
  <si>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</si>
  <si>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</si>
  <si>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</si>
  <si>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</si>
  <si>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</si>
  <si>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</si>
  <si>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</si>
  <si>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</si>
  <si>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</si>
  <si>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</si>
  <si>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</si>
  <si>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</si>
  <si>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</si>
  <si>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</si>
  <si>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</si>
  <si>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</si>
  <si>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</si>
  <si>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</si>
  <si>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</si>
  <si>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</si>
  <si>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</si>
  <si>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</si>
  <si>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</si>
  <si>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</si>
  <si>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</si>
  <si>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</si>
  <si>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</si>
  <si>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</si>
  <si>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</si>
  <si>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</si>
  <si>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</si>
  <si>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</si>
  <si>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</si>
  <si>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</si>
  <si>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</si>
  <si>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</si>
  <si>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</si>
  <si>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</si>
  <si>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</si>
  <si>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</si>
  <si>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</si>
  <si>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</si>
  <si>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</si>
  <si>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</si>
  <si>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</si>
  <si>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</si>
  <si>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</si>
  <si>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</si>
  <si>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</si>
  <si>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</si>
  <si>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</si>
  <si>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</si>
  <si>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</si>
  <si>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</si>
  <si>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</si>
  <si>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</si>
  <si>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</si>
  <si>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</si>
  <si>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</si>
  <si>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</si>
  <si>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</si>
  <si>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</si>
  <si>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</si>
  <si>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</si>
  <si>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</si>
  <si>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</si>
  <si>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</si>
  <si>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</si>
  <si>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</si>
  <si>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</si>
  <si>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</si>
  <si>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</si>
  <si>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</si>
  <si>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</si>
  <si>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</si>
  <si>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</si>
  <si>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</si>
  <si>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</si>
  <si>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</si>
  <si>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</si>
  <si>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</si>
  <si>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</si>
  <si>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</si>
  <si>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</si>
  <si>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</si>
  <si>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</si>
  <si>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</si>
  <si>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</si>
  <si>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</si>
  <si>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</si>
  <si>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</si>
  <si>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</si>
  <si>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</si>
  <si>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</si>
  <si>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</si>
  <si>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</si>
  <si>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</si>
  <si>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</si>
  <si>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</si>
  <si>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</si>
  <si>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</si>
  <si>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</si>
  <si>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</si>
  <si>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</si>
  <si>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</si>
  <si>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</si>
  <si>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</si>
  <si>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</si>
  <si>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</si>
  <si>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</si>
  <si>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</si>
  <si>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</si>
  <si>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</si>
  <si>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</si>
  <si>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</si>
  <si>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</si>
  <si>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</si>
  <si>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</si>
  <si>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</si>
  <si>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</si>
  <si>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</si>
  <si>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</si>
  <si>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</si>
  <si>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</si>
  <si>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</si>
  <si>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</si>
  <si>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</si>
  <si>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</si>
  <si>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</si>
  <si>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</si>
  <si>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</si>
  <si>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</si>
  <si>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</si>
  <si>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</si>
  <si>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</si>
  <si>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</si>
  <si>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</si>
  <si>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</si>
  <si>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</si>
  <si>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</si>
  <si>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</si>
  <si>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</si>
  <si>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</si>
  <si>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</si>
  <si>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</si>
  <si>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</si>
  <si>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</si>
  <si>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</si>
  <si>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</si>
  <si>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</si>
  <si>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</si>
  <si>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</si>
  <si>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</si>
  <si>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</si>
  <si>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</si>
  <si>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</si>
  <si>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</si>
  <si>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</si>
  <si>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</si>
  <si>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</si>
  <si>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</si>
  <si>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</si>
  <si>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</si>
  <si>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</si>
  <si>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</si>
  <si>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</si>
  <si>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</si>
  <si>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</si>
  <si>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</si>
  <si>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</si>
  <si>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</si>
  <si>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</si>
  <si>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</si>
  <si>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</si>
  <si>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</si>
  <si>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</si>
  <si>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</si>
  <si>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</si>
  <si>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</si>
  <si>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</si>
  <si>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</si>
  <si>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</si>
  <si>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</si>
  <si>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</si>
  <si>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</si>
  <si>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</si>
  <si>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</si>
  <si>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</si>
  <si>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</si>
  <si>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</si>
  <si>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</si>
  <si>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</si>
  <si>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</si>
  <si>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</si>
  <si>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</si>
  <si>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</si>
  <si>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</si>
  <si>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</si>
  <si>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</si>
  <si>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</si>
  <si>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</si>
  <si>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</si>
  <si>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</si>
  <si>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</si>
  <si>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</si>
  <si>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</si>
  <si>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</si>
  <si>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</si>
  <si>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</si>
  <si>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</si>
  <si>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</si>
  <si>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</si>
  <si>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</si>
  <si>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</si>
  <si>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</si>
  <si>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</si>
  <si>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</si>
  <si>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</si>
  <si>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</si>
  <si>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</si>
  <si>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</si>
  <si>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</si>
  <si>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</si>
  <si>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</si>
  <si>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</si>
  <si>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</si>
  <si>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</si>
  <si>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</si>
  <si>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</si>
  <si>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</si>
  <si>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</si>
  <si>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</si>
  <si>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</si>
  <si>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</si>
  <si>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</si>
  <si>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</si>
  <si>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</si>
  <si>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</si>
  <si>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</si>
  <si>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</si>
  <si>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</si>
  <si>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</si>
  <si>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</si>
  <si>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</si>
  <si>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</si>
  <si>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</si>
  <si>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</si>
  <si>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</si>
  <si>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</si>
  <si>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</si>
  <si>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</si>
  <si>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</si>
  <si>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</si>
  <si>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</si>
  <si>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</si>
  <si>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</si>
  <si>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</si>
  <si>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</si>
  <si>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</si>
  <si>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</si>
  <si>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</si>
  <si>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</si>
  <si>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</si>
  <si>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</si>
  <si>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</si>
  <si>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</si>
  <si>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</si>
  <si>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</si>
  <si>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</si>
  <si>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</si>
  <si>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</si>
  <si>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</si>
  <si>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</si>
  <si>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</si>
  <si>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</si>
  <si>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</si>
  <si>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</si>
  <si>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</si>
  <si>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</si>
  <si>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</si>
  <si>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</si>
  <si>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</si>
  <si>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</si>
  <si>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</si>
  <si>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</si>
  <si>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</si>
  <si>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</si>
  <si>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</si>
  <si>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</si>
  <si>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</si>
  <si>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</si>
  <si>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</si>
  <si>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</si>
  <si>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</si>
  <si>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</si>
  <si>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</si>
  <si>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</si>
  <si>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</si>
  <si>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</si>
  <si>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</si>
  <si>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</si>
  <si>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</si>
  <si>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</si>
  <si>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</si>
  <si>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</si>
  <si>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</si>
  <si>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</si>
  <si>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</si>
  <si>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</si>
  <si>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</si>
  <si>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</si>
  <si>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</si>
  <si>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</si>
  <si>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</si>
  <si>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</si>
  <si>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</si>
  <si>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</si>
  <si>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</si>
  <si>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</si>
  <si>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</si>
  <si>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</si>
  <si>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</si>
  <si>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</si>
  <si>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</si>
  <si>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</si>
  <si>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</si>
  <si>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</si>
  <si>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</si>
  <si>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</si>
  <si>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</si>
  <si>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</si>
  <si>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</si>
  <si>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</si>
  <si>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</si>
  <si>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</si>
  <si>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</si>
  <si>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</si>
  <si>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</si>
  <si>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</si>
  <si>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</si>
  <si>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</si>
  <si>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</si>
  <si>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</si>
  <si>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</si>
  <si>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</si>
  <si>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</si>
  <si>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</si>
  <si>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</si>
  <si>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</si>
  <si>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</si>
  <si>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</si>
  <si>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</si>
  <si>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</si>
  <si>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</si>
  <si>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</si>
  <si>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</si>
  <si>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</si>
  <si>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</si>
  <si>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</si>
  <si>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</si>
  <si>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</si>
  <si>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</si>
  <si>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</si>
  <si>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</si>
  <si>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</si>
  <si>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</si>
  <si>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</si>
  <si>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</si>
  <si>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</si>
  <si>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</si>
  <si>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</si>
  <si>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</si>
  <si>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</si>
  <si>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</si>
  <si>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</si>
  <si>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</si>
  <si>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</si>
  <si>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</si>
  <si>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</si>
  <si>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</si>
  <si>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</si>
  <si>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</si>
  <si>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</si>
  <si>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</si>
  <si>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</si>
  <si>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</si>
  <si>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</si>
  <si>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</si>
  <si>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</si>
  <si>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</si>
  <si>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</si>
  <si>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</si>
  <si>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</si>
  <si>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</si>
  <si>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</si>
  <si>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</si>
  <si>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</si>
  <si>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</si>
  <si>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</si>
  <si>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</si>
  <si>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</si>
  <si>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</si>
  <si>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</si>
  <si>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</si>
  <si>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</si>
  <si>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</si>
  <si>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</si>
  <si>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</si>
  <si>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</si>
  <si>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</si>
  <si>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</si>
  <si>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</si>
  <si>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</si>
  <si>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</si>
  <si>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</si>
  <si>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</si>
  <si>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</si>
  <si>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</si>
  <si>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</si>
  <si>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</si>
  <si>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</si>
  <si>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</si>
  <si>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</si>
  <si>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</si>
  <si>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</si>
  <si>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</si>
  <si>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</si>
  <si>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</si>
  <si>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</si>
  <si>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</si>
  <si>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</si>
  <si>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</si>
  <si>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</si>
  <si>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</si>
  <si>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</si>
  <si>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</si>
  <si>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</si>
  <si>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</si>
  <si>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</si>
  <si>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</si>
  <si>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</si>
  <si>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</si>
  <si>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</si>
  <si>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</si>
  <si>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</si>
  <si>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</si>
  <si>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</si>
  <si>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</si>
  <si>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</si>
  <si>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</si>
  <si>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</si>
  <si>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</si>
  <si>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</si>
  <si>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</si>
  <si>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</si>
  <si>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</si>
  <si>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</si>
  <si>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</si>
  <si>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</si>
  <si>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</si>
  <si>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</si>
  <si>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</si>
  <si>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</si>
  <si>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</si>
  <si>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</si>
  <si>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</si>
  <si>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</si>
  <si>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</si>
  <si>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</si>
  <si>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</si>
  <si>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</si>
  <si>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</si>
  <si>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</si>
  <si>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</si>
  <si>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</si>
  <si>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</si>
  <si>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</si>
  <si>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</si>
  <si>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</si>
  <si>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</si>
  <si>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</si>
  <si>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</si>
  <si>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</si>
  <si>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</si>
  <si>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</si>
  <si>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</si>
  <si>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</si>
  <si>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</si>
  <si>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</si>
  <si>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</si>
  <si>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</si>
  <si>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</si>
  <si>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</si>
  <si>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</si>
  <si>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</si>
  <si>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</si>
  <si>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</si>
  <si>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</si>
  <si>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</si>
  <si>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</si>
  <si>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</si>
  <si>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</si>
  <si>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</si>
  <si>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</si>
  <si>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</si>
  <si>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</si>
  <si>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</si>
  <si>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</si>
  <si>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</si>
  <si>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</si>
  <si>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</si>
  <si>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</si>
  <si>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</si>
  <si>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</si>
  <si>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</si>
  <si>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</si>
  <si>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</si>
  <si>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</si>
  <si>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</si>
  <si>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</si>
  <si>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</si>
  <si>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</si>
  <si>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</si>
  <si>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</si>
  <si>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</si>
  <si>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</si>
  <si>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</si>
  <si>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</si>
  <si>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</si>
  <si>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</si>
  <si>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</si>
  <si>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</si>
  <si>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</si>
  <si>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</si>
  <si>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</si>
  <si>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</si>
  <si>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</si>
  <si>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</si>
  <si>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</si>
  <si>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</si>
  <si>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</si>
  <si>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</si>
  <si>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</si>
  <si>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</si>
  <si>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</si>
  <si>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</si>
  <si>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</si>
  <si>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</si>
  <si>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</si>
  <si>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</si>
  <si>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</si>
  <si>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</si>
  <si>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</si>
  <si>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</si>
  <si>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</si>
  <si>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</si>
  <si>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</si>
  <si>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</si>
  <si>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</si>
  <si>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</si>
  <si>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</si>
  <si>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</si>
  <si>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</si>
  <si>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</si>
  <si>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</si>
  <si>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</si>
  <si>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</si>
  <si>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</si>
  <si>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</si>
  <si>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</si>
  <si>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</si>
  <si>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</si>
  <si>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</si>
  <si>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</si>
  <si>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</si>
  <si>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</si>
  <si>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</si>
  <si>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</si>
  <si>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</si>
  <si>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</si>
  <si>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</si>
  <si>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</si>
  <si>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</si>
  <si>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</si>
  <si>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</si>
  <si>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</si>
  <si>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</si>
  <si>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</si>
  <si>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</si>
  <si>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</si>
  <si>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</si>
  <si>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</si>
  <si>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</si>
  <si>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</si>
  <si>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</si>
  <si>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</si>
  <si>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</si>
  <si>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</si>
  <si>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</si>
  <si>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</si>
  <si>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</si>
  <si>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</si>
  <si>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</si>
  <si>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</si>
  <si>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</si>
  <si>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</si>
  <si>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</si>
  <si>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</si>
  <si>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</si>
  <si>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</si>
  <si>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</si>
  <si>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</si>
  <si>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</si>
  <si>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</si>
  <si>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</si>
  <si>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</si>
  <si>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</si>
  <si>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</si>
  <si>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</si>
  <si>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</si>
  <si>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</si>
  <si>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</si>
  <si>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</si>
  <si>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</si>
  <si>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</si>
  <si>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</si>
  <si>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</si>
  <si>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</si>
  <si>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</si>
  <si>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</si>
  <si>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</si>
  <si>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</si>
  <si>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</si>
  <si>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</si>
  <si>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</si>
  <si>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</si>
  <si>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</si>
  <si>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</si>
  <si>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</si>
  <si>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</si>
  <si>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</si>
  <si>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</si>
  <si>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</si>
  <si>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</si>
  <si>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</si>
  <si>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</si>
  <si>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</si>
  <si>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</si>
  <si>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</si>
  <si>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</si>
  <si>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</si>
  <si>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</si>
  <si>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</si>
  <si>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</si>
  <si>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</si>
  <si>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</si>
  <si>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</si>
  <si>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</si>
  <si>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</si>
  <si>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</si>
  <si>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</si>
  <si>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</si>
  <si>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</si>
  <si>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</si>
  <si>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</si>
  <si>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</si>
  <si>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</si>
  <si>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</si>
  <si>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</si>
  <si>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</si>
  <si>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</si>
  <si>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</si>
  <si>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</si>
  <si>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</si>
  <si>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</si>
  <si>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</si>
  <si>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</si>
  <si>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</si>
  <si>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</si>
  <si>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</si>
  <si>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</si>
  <si>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</si>
  <si>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</si>
  <si>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</si>
  <si>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</si>
  <si>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</si>
  <si>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</si>
  <si>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</si>
  <si>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</si>
  <si>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</si>
  <si>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</si>
  <si>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</si>
  <si>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</si>
  <si>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</si>
  <si>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</si>
  <si>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</si>
  <si>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</si>
  <si>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</si>
  <si>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</si>
  <si>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</si>
  <si>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</si>
  <si>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</si>
  <si>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</si>
  <si>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</si>
  <si>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</si>
  <si>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</si>
  <si>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</si>
  <si>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</si>
  <si>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</si>
  <si>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</si>
  <si>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</si>
  <si>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</si>
  <si>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</si>
  <si>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</si>
  <si>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</si>
  <si>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</si>
  <si>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</si>
  <si>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</si>
  <si>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</si>
  <si>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</si>
  <si>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</si>
  <si>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</si>
  <si>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</si>
  <si>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</si>
  <si>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</si>
  <si>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</si>
  <si>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</si>
  <si>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</si>
  <si>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</si>
  <si>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</si>
  <si>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</si>
  <si>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</si>
  <si>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</si>
  <si>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</si>
  <si>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</si>
  <si>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</si>
  <si>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</si>
  <si>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</si>
  <si>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</si>
  <si>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</si>
  <si>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</si>
  <si>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</si>
  <si>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</si>
  <si>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</si>
  <si>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</si>
  <si>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</si>
  <si>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</si>
  <si>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</si>
  <si>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</si>
  <si>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</si>
  <si>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</si>
  <si>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</si>
  <si>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</si>
  <si>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</si>
  <si>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</si>
  <si>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</si>
  <si>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</si>
  <si>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</si>
  <si>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</si>
  <si>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</si>
  <si>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</si>
  <si>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</si>
  <si>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</si>
  <si>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</si>
  <si>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</si>
  <si>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</si>
  <si>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</si>
  <si>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</si>
  <si>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</si>
  <si>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</si>
  <si>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</si>
  <si>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</si>
  <si>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</si>
  <si>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</si>
  <si>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</si>
  <si>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</si>
  <si>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</si>
  <si>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</si>
  <si>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</si>
  <si>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</si>
  <si>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</si>
  <si>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</si>
  <si>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</si>
  <si>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</si>
  <si>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</si>
  <si>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</si>
  <si>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</si>
  <si>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</si>
  <si>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</si>
  <si>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</si>
  <si>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</si>
  <si>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</si>
  <si>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</si>
  <si>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</si>
  <si>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</si>
  <si>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</si>
  <si>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</si>
  <si>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</si>
  <si>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</si>
  <si>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</si>
  <si>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</si>
  <si>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</si>
  <si>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</si>
  <si>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</si>
  <si>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</si>
  <si>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</si>
  <si>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</si>
  <si>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</si>
  <si>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</si>
  <si>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</si>
  <si>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</si>
  <si>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</si>
  <si>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</si>
  <si>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</si>
  <si>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</si>
  <si>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</si>
  <si>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</si>
  <si>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</si>
  <si>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</si>
  <si>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</si>
  <si>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</si>
  <si>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</si>
  <si>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</si>
  <si>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</si>
  <si>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</si>
  <si>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</si>
  <si>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</si>
  <si>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</si>
  <si>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</si>
  <si>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</si>
  <si>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</si>
  <si>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</si>
  <si>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</si>
  <si>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</si>
  <si>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</si>
  <si>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</si>
  <si>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</si>
  <si>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</si>
  <si>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</si>
  <si>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</si>
  <si>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</si>
  <si>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</si>
  <si>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</si>
  <si>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</si>
  <si>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</si>
  <si>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</si>
  <si>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</si>
  <si>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</si>
  <si>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</si>
  <si>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</si>
  <si>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</si>
  <si>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</si>
  <si>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</si>
  <si>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</si>
  <si>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</si>
  <si>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</si>
  <si>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</si>
  <si>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</si>
  <si>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</si>
  <si>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</si>
  <si>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</si>
  <si>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</si>
  <si>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</si>
  <si>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</si>
  <si>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</si>
  <si>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</si>
  <si>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</si>
  <si>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</si>
  <si>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</si>
  <si>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</si>
  <si>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</si>
  <si>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</si>
  <si>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</si>
  <si>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</si>
  <si>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</si>
  <si>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</si>
  <si>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</si>
  <si>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</si>
  <si>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</si>
  <si>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</si>
  <si>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</si>
  <si>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</si>
  <si>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</si>
  <si>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</si>
  <si>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</si>
  <si>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</si>
  <si>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</si>
  <si>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</si>
  <si>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</si>
  <si>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</si>
  <si>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</si>
  <si>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</si>
  <si>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</si>
  <si>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</si>
  <si>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</si>
  <si>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</si>
  <si>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</si>
  <si>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</si>
  <si>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</si>
  <si>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</si>
  <si>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</si>
  <si>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</si>
  <si>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</si>
  <si>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</si>
  <si>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</si>
  <si>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</si>
  <si>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</si>
  <si>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</si>
  <si>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</si>
  <si>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</si>
  <si>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</si>
  <si>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</si>
  <si>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</si>
  <si>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</si>
  <si>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</si>
  <si>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</si>
  <si>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</si>
  <si>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</si>
  <si>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</si>
  <si>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</si>
  <si>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</si>
  <si>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</si>
  <si>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</si>
  <si>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</si>
  <si>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</si>
  <si>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</si>
  <si>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</si>
  <si>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</si>
  <si>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</si>
  <si>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</si>
  <si>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</si>
  <si>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</si>
  <si>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</si>
  <si>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</si>
  <si>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</si>
  <si>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</si>
  <si>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</si>
  <si>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</si>
  <si>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</si>
  <si>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</si>
  <si>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</si>
  <si>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</si>
  <si>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</si>
  <si>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</si>
  <si>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</si>
  <si>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</si>
  <si>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</si>
  <si>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</si>
  <si>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</si>
  <si>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</si>
  <si>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</si>
  <si>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</si>
  <si>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</si>
  <si>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</si>
  <si>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</si>
  <si>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</si>
  <si>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</si>
  <si>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</si>
  <si>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</si>
  <si>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</si>
  <si>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</si>
  <si>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</si>
  <si>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</si>
  <si>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</si>
  <si>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</si>
  <si>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</si>
  <si>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</si>
  <si>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</si>
  <si>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</si>
  <si>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</si>
  <si>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</si>
  <si>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</si>
  <si>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</si>
  <si>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</si>
  <si>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</si>
  <si>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</si>
  <si>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</si>
  <si>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</si>
  <si>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</si>
  <si>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</si>
  <si>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</si>
  <si>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</si>
  <si>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</si>
  <si>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</si>
  <si>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</si>
  <si>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</si>
  <si>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</si>
  <si>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</si>
  <si>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</si>
  <si>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</si>
  <si>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</si>
  <si>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</si>
  <si>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</si>
  <si>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</si>
  <si>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</si>
  <si>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</si>
  <si>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</si>
  <si>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</si>
  <si>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</si>
  <si>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</si>
  <si>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</si>
  <si>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</si>
  <si>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</si>
  <si>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</si>
  <si>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</si>
  <si>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</si>
  <si>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</si>
  <si>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</si>
  <si>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</si>
  <si>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</si>
  <si>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</si>
  <si>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</si>
  <si>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</si>
  <si>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</si>
  <si>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</si>
  <si>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</si>
  <si>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</si>
  <si>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</si>
  <si>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</si>
  <si>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</si>
  <si>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</si>
  <si>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</si>
  <si>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</si>
  <si>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</si>
  <si>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</si>
  <si>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</si>
  <si>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</si>
  <si>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</si>
  <si>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</si>
  <si>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</si>
  <si>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</si>
  <si>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</si>
  <si>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</si>
  <si>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</si>
  <si>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</si>
  <si>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</si>
  <si>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</si>
  <si>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</si>
  <si>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</si>
  <si>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</si>
  <si>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</si>
  <si>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</si>
  <si>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</si>
  <si>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</si>
  <si>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</si>
  <si>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</si>
  <si>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</si>
  <si>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</si>
  <si>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</si>
  <si>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</si>
  <si>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</si>
  <si>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</si>
  <si>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</si>
  <si>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</si>
  <si>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</si>
  <si>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</si>
  <si>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</si>
  <si>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</si>
  <si>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</si>
  <si>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</si>
  <si>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</si>
  <si>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</si>
  <si>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</si>
  <si>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</si>
  <si>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</si>
  <si>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</si>
  <si>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</si>
  <si>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</si>
  <si>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</si>
  <si>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</si>
  <si>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</si>
  <si>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</si>
  <si>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</si>
  <si>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</si>
  <si>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</si>
  <si>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</si>
  <si>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</si>
  <si>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</si>
  <si>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</si>
  <si>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</si>
  <si>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</si>
  <si>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</si>
  <si>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</si>
  <si>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</si>
  <si>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</si>
  <si>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</si>
  <si>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</si>
  <si>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</si>
  <si>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</si>
  <si>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</si>
  <si>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</si>
  <si>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</si>
  <si>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</si>
  <si>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</si>
  <si>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</si>
  <si>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</si>
  <si>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</si>
  <si>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</si>
  <si>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</si>
  <si>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</si>
  <si>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</si>
  <si>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</si>
  <si>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</si>
  <si>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</si>
  <si>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</si>
  <si>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</si>
  <si>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</si>
  <si>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</si>
  <si>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</si>
  <si>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</si>
  <si>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</si>
  <si>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</si>
  <si>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</si>
  <si>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</si>
  <si>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</si>
  <si>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</si>
  <si>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</si>
  <si>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</si>
  <si>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</si>
  <si>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</si>
  <si>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</si>
  <si>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</si>
  <si>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</si>
  <si>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</si>
  <si>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</si>
  <si>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</si>
  <si>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</si>
  <si>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</si>
  <si>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</si>
  <si>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</si>
  <si>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</si>
  <si>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</si>
  <si>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</si>
  <si>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</si>
  <si>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</si>
  <si>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</si>
  <si>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</si>
  <si>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</si>
  <si>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</si>
  <si>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</si>
  <si>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</si>
  <si>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</si>
  <si>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</si>
  <si>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</si>
  <si>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</si>
  <si>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</si>
  <si>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</si>
  <si>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</si>
  <si>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</si>
  <si>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</si>
  <si>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</si>
  <si>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</si>
  <si>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</si>
  <si>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</si>
  <si>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</si>
  <si>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</si>
  <si>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</si>
  <si>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</si>
  <si>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</si>
  <si>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</si>
  <si>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</si>
  <si>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</si>
  <si>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</si>
  <si>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</si>
  <si>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</si>
  <si>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</si>
  <si>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</si>
  <si>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</si>
  <si>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</si>
  <si>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</si>
  <si>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</si>
  <si>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</si>
  <si>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</si>
  <si>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</si>
  <si>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</si>
  <si>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</si>
  <si>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</si>
  <si>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</si>
  <si>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</si>
  <si>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</si>
  <si>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</si>
  <si>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</si>
  <si>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</si>
  <si>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</si>
  <si>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</si>
  <si>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</si>
  <si>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</si>
  <si>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</si>
  <si>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</si>
  <si>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</si>
  <si>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</si>
  <si>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</si>
  <si>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</si>
  <si>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</si>
  <si>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</si>
  <si>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</si>
  <si>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</si>
  <si>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</si>
  <si>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</si>
  <si>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</si>
  <si>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</si>
  <si>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</si>
  <si>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</si>
  <si>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</si>
  <si>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</si>
  <si>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</si>
  <si>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</si>
  <si>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</si>
  <si>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</si>
  <si>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</si>
  <si>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</si>
  <si>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</si>
  <si>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</si>
  <si>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</si>
  <si>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</si>
  <si>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</si>
  <si>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</si>
  <si>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</si>
  <si>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</si>
  <si>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</si>
  <si>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</si>
  <si>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</si>
  <si>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</si>
  <si>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</si>
  <si>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</si>
  <si>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</si>
  <si>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</si>
  <si>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</si>
  <si>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</si>
  <si>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</si>
  <si>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</si>
  <si>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</si>
  <si>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</si>
  <si>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</si>
  <si>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</si>
  <si>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</si>
  <si>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</si>
  <si>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</si>
  <si>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</si>
  <si>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</si>
  <si>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</si>
  <si>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</si>
  <si>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</si>
  <si>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</si>
  <si>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</si>
  <si>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</si>
  <si>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</si>
  <si>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</si>
  <si>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</si>
  <si>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</si>
  <si>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</si>
  <si>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</si>
  <si>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</si>
  <si>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</si>
  <si>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</si>
  <si>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</si>
  <si>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</si>
  <si>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</si>
  <si>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</si>
  <si>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</si>
  <si>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</si>
  <si>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</si>
  <si>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</si>
  <si>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</si>
  <si>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</si>
  <si>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</si>
  <si>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</si>
  <si>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</si>
  <si>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</si>
  <si>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</si>
  <si>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</si>
  <si>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</si>
  <si>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</si>
  <si>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</si>
  <si>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</si>
  <si>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</si>
  <si>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</si>
  <si>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</si>
  <si>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</si>
  <si>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</si>
  <si>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</si>
  <si>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</si>
  <si>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</si>
  <si>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</si>
  <si>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</si>
  <si>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</si>
  <si>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</si>
  <si>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</si>
  <si>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</si>
  <si>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</si>
  <si>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</si>
  <si>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</si>
  <si>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</si>
  <si>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</si>
  <si>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</si>
  <si>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</si>
  <si>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</si>
  <si>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</si>
  <si>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</si>
  <si>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</si>
  <si>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</si>
  <si>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</si>
  <si>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</si>
  <si>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</si>
  <si>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</si>
  <si>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</si>
  <si>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</si>
  <si>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</si>
  <si>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</si>
  <si>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</si>
  <si>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</si>
  <si>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</si>
  <si>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</si>
  <si>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</si>
  <si>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</si>
  <si>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</si>
  <si>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</si>
  <si>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</si>
  <si>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</si>
  <si>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</si>
  <si>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</si>
  <si>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</si>
  <si>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</si>
  <si>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</si>
  <si>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</si>
  <si>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</si>
  <si>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</si>
  <si>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</si>
  <si>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</si>
  <si>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</si>
  <si>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</si>
  <si>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</si>
  <si>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</si>
  <si>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</si>
  <si>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</si>
  <si>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</si>
  <si>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</si>
  <si>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</si>
  <si>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</si>
  <si>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</si>
  <si>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</si>
  <si>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</si>
  <si>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</si>
  <si>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</si>
  <si>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</si>
  <si>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</si>
  <si>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</si>
  <si>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</si>
  <si>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</si>
  <si>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</si>
  <si>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</si>
  <si>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</si>
  <si>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</si>
  <si>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</si>
  <si>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</si>
  <si>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</si>
  <si>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</si>
  <si>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</si>
  <si>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</si>
  <si>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</si>
  <si>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</si>
  <si>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</si>
  <si>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</si>
  <si>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</si>
  <si>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</si>
  <si>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</si>
  <si>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</si>
  <si>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</si>
  <si>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</si>
  <si>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</si>
  <si>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</si>
  <si>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</si>
  <si>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</si>
  <si>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</si>
  <si>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</si>
  <si>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</si>
  <si>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</si>
  <si>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</si>
  <si>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</si>
  <si>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</si>
  <si>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</si>
  <si>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</si>
  <si>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</si>
  <si>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</si>
  <si>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</si>
  <si>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</si>
  <si>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</si>
  <si>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</si>
  <si>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</si>
  <si>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</si>
  <si>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</si>
  <si>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</si>
  <si>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</si>
  <si>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</si>
  <si>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</si>
  <si>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</si>
  <si>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</si>
  <si>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</si>
  <si>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</si>
  <si>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</si>
  <si>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</si>
  <si>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</si>
  <si>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</si>
  <si>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</si>
  <si>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</si>
  <si>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</si>
  <si>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</si>
  <si>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</si>
  <si>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</si>
  <si>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</si>
  <si>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</si>
  <si>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</si>
  <si>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</si>
  <si>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</si>
  <si>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</si>
  <si>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</si>
  <si>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</si>
  <si>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</si>
  <si>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</si>
  <si>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</si>
  <si>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</si>
  <si>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</si>
  <si>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</si>
  <si>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</si>
  <si>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</si>
  <si>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</si>
  <si>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</si>
  <si>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</si>
  <si>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</si>
  <si>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</si>
  <si>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</si>
  <si>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</si>
  <si>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</si>
  <si>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</si>
  <si>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</si>
  <si>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</si>
  <si>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</si>
  <si>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</si>
  <si>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</si>
  <si>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</si>
  <si>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</si>
  <si>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</si>
  <si>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</si>
  <si>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</si>
  <si>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</si>
  <si>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</si>
  <si>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</si>
  <si>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</si>
  <si>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</si>
  <si>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</si>
  <si>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</si>
  <si>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</si>
  <si>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</si>
  <si>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</si>
  <si>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</si>
  <si>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</si>
  <si>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</si>
  <si>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</si>
  <si>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</si>
  <si>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</si>
  <si>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</si>
  <si>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</si>
  <si>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</si>
  <si>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</si>
  <si>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</si>
  <si>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</si>
  <si>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</si>
  <si>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</si>
  <si>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</si>
  <si>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</si>
  <si>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</si>
  <si>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</si>
  <si>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</si>
  <si>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</si>
  <si>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</si>
  <si>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</si>
  <si>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</si>
  <si>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</si>
  <si>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</si>
  <si>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</si>
  <si>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</si>
  <si>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</si>
  <si>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</si>
  <si>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</si>
  <si>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</si>
  <si>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</si>
  <si>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</si>
  <si>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</si>
  <si>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</si>
  <si>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</si>
  <si>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</si>
  <si>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</si>
  <si>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</si>
  <si>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</si>
  <si>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</si>
  <si>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</si>
  <si>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</si>
  <si>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</si>
  <si>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</si>
  <si>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</si>
  <si>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</si>
  <si>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</si>
  <si>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</si>
  <si>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</si>
  <si>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</si>
  <si>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</si>
  <si>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</si>
  <si>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</si>
  <si>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</si>
  <si>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</si>
  <si>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</si>
  <si>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</si>
  <si>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</si>
  <si>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</si>
  <si>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</si>
  <si>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</si>
  <si>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</si>
  <si>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</si>
  <si>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</si>
  <si>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</si>
  <si>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</si>
  <si>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</si>
  <si>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</si>
  <si>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</si>
  <si>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</si>
  <si>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</si>
  <si>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</si>
  <si>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</si>
  <si>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</si>
  <si>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</si>
  <si>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</si>
  <si>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</si>
  <si>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</si>
  <si>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</si>
  <si>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</si>
  <si>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</si>
  <si>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</si>
  <si>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</si>
  <si>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</si>
  <si>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</si>
  <si>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</si>
  <si>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</si>
  <si>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</si>
  <si>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</si>
  <si>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</si>
  <si>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</si>
  <si>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</si>
  <si>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</si>
  <si>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</si>
  <si>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</si>
  <si>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</si>
  <si>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</si>
  <si>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</si>
  <si>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</si>
  <si>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</si>
  <si>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</si>
  <si>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</si>
  <si>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</si>
  <si>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</si>
  <si>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</si>
  <si>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</si>
  <si>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</si>
  <si>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</si>
  <si>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</si>
  <si>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</si>
  <si>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</si>
  <si>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</si>
  <si>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</si>
  <si>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</si>
  <si>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</si>
  <si>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</si>
  <si>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</si>
  <si>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</si>
  <si>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</si>
  <si>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</si>
  <si>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</si>
  <si>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</si>
  <si>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</si>
  <si>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</si>
  <si>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</si>
  <si>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</si>
  <si>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</si>
  <si>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</si>
  <si>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</si>
  <si>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</si>
  <si>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</si>
  <si>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</si>
  <si>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</si>
  <si>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</si>
  <si>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</si>
  <si>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</si>
  <si>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</si>
  <si>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</si>
  <si>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</si>
  <si>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</si>
  <si>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</si>
  <si>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</si>
  <si>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</si>
  <si>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</si>
  <si>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</si>
  <si>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</si>
  <si>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</si>
  <si>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</si>
  <si>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</si>
  <si>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</si>
  <si>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</si>
  <si>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</si>
  <si>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</si>
  <si>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</si>
  <si>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</si>
  <si>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</si>
  <si>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</si>
  <si>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</si>
  <si>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</si>
  <si>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</si>
  <si>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</si>
  <si>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</si>
  <si>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</si>
  <si>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</si>
  <si>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</si>
  <si>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</si>
  <si>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</si>
  <si>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</si>
  <si>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</si>
  <si>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</si>
  <si>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</si>
  <si>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</si>
  <si>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</si>
  <si>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</si>
  <si>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</si>
  <si>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</si>
  <si>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</si>
  <si>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</si>
  <si>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</si>
  <si>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</si>
  <si>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</si>
  <si>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</si>
  <si>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</si>
  <si>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</si>
  <si>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</si>
  <si>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</si>
  <si>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</si>
  <si>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</si>
  <si>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</si>
  <si>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</si>
  <si>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</si>
  <si>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</si>
  <si>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</si>
  <si>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</si>
  <si>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</si>
  <si>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</si>
  <si>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</si>
  <si>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</si>
  <si>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</si>
  <si>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</si>
  <si>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</si>
  <si>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</si>
  <si>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</si>
  <si>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</si>
  <si>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</si>
  <si>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</si>
  <si>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</si>
  <si>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</si>
  <si>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</si>
  <si>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</si>
  <si>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</si>
  <si>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</si>
  <si>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</si>
  <si>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</si>
  <si>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</si>
  <si>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</si>
  <si>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</si>
  <si>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REGUA VIBRADORA DUPLA PARA CONCRETO A GASOLINA 5,5 HP, PESO DE 60 KG, COMPRIMENTO 4 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</si>
  <si>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</si>
  <si>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</si>
  <si>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</si>
  <si>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</si>
  <si>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</si>
  <si>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</si>
  <si>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</si>
  <si>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</si>
  <si>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</si>
  <si>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</si>
  <si>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</si>
  <si>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</si>
  <si>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</si>
  <si>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</si>
  <si>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</si>
  <si>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</si>
  <si>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</si>
  <si>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</si>
  <si>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</si>
  <si>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</si>
  <si>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</si>
  <si>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</si>
  <si>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</si>
  <si>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</si>
  <si>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</si>
  <si>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</si>
  <si>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</si>
  <si>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</si>
  <si>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</si>
  <si>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</si>
  <si>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</si>
  <si>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</si>
  <si>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</si>
  <si>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</si>
  <si>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</si>
  <si>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</si>
  <si>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</si>
  <si>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</si>
  <si>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</si>
  <si>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</si>
  <si>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</si>
  <si>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</si>
  <si>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</si>
  <si>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</si>
  <si>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</si>
  <si>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</si>
  <si>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</si>
  <si>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</si>
  <si>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</si>
  <si>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</si>
  <si>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</si>
  <si>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</si>
  <si>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</si>
  <si>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</si>
  <si>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</si>
  <si>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</si>
  <si>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</si>
  <si>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</si>
  <si>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</si>
  <si>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</si>
  <si>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</si>
  <si>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</si>
  <si>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</si>
  <si>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</si>
  <si>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</si>
  <si>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</si>
  <si>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</si>
  <si>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</si>
  <si>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</si>
  <si>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</si>
  <si>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</si>
  <si>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</si>
  <si>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</si>
  <si>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</si>
  <si>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</si>
  <si>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</si>
  <si>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</si>
  <si>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</si>
  <si>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</si>
  <si>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</si>
  <si>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</si>
  <si>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</si>
  <si>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</si>
  <si>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</si>
  <si>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</si>
  <si>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</si>
  <si>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</si>
  <si>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</si>
  <si>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</si>
  <si>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</si>
  <si>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</si>
  <si>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</si>
  <si>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</si>
  <si>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</si>
  <si>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</si>
  <si>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</si>
  <si>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</si>
  <si>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</si>
  <si>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</si>
  <si>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</si>
  <si>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</si>
  <si>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</si>
  <si>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</si>
  <si>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</si>
  <si>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</si>
  <si>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</si>
  <si>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</si>
  <si>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</si>
  <si>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</si>
  <si>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</si>
  <si>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</si>
  <si>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</si>
  <si>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</si>
  <si>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</si>
  <si>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</si>
  <si>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</si>
  <si>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</si>
  <si>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</si>
  <si>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</si>
  <si>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</si>
  <si>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</si>
  <si>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</si>
  <si>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</si>
  <si>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</si>
  <si>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</si>
  <si>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</si>
  <si>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</si>
  <si>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</si>
  <si>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</si>
  <si>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</si>
  <si>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</si>
  <si>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</si>
  <si>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</si>
  <si>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</si>
  <si>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</si>
  <si>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</si>
  <si>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</si>
  <si>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</si>
  <si>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</si>
  <si>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</si>
  <si>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</si>
  <si>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</si>
  <si>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</si>
  <si>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</si>
  <si>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</si>
  <si>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</si>
  <si>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</si>
  <si>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</si>
  <si>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</si>
  <si>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</si>
  <si>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</si>
  <si>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</si>
  <si>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</si>
  <si>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</si>
  <si>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</si>
  <si>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</si>
  <si>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</si>
  <si>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</si>
  <si>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</si>
  <si>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</si>
  <si>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</si>
  <si>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</si>
  <si>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</si>
  <si>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</si>
  <si>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</si>
  <si>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</si>
  <si>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</si>
  <si>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</si>
  <si>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</si>
  <si>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</si>
  <si>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</si>
  <si>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</si>
  <si>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</si>
  <si>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</si>
  <si>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</si>
  <si>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</si>
  <si>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</si>
  <si>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</si>
  <si>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</si>
  <si>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</si>
  <si>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</si>
  <si>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</si>
  <si>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</si>
  <si>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</si>
  <si>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</si>
  <si>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</si>
  <si>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</si>
  <si>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</si>
  <si>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</si>
  <si>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</si>
  <si>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</si>
  <si>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</si>
  <si>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</si>
  <si>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</si>
  <si>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</si>
  <si>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</si>
  <si>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</si>
  <si>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</si>
  <si>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</si>
  <si>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</si>
  <si>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</si>
  <si>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</si>
  <si>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</si>
  <si>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</si>
  <si>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</si>
  <si>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</si>
  <si>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</si>
  <si>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</si>
  <si>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</si>
  <si>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</si>
  <si>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</si>
  <si>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</si>
  <si>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</si>
  <si>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</si>
  <si>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</si>
  <si>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</si>
  <si>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</si>
  <si>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</si>
  <si>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</si>
  <si>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</si>
  <si>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</si>
  <si>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</si>
  <si>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</si>
  <si>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</si>
  <si>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</si>
  <si>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</si>
  <si>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</si>
  <si>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</si>
  <si>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</si>
  <si>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</si>
  <si>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</si>
  <si>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</si>
  <si>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</si>
  <si>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</si>
  <si>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</si>
  <si>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</si>
  <si>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</si>
  <si>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</si>
  <si>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</si>
  <si>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</si>
  <si>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</si>
  <si>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</si>
  <si>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</si>
  <si>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</si>
  <si>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</si>
  <si>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</si>
  <si>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</si>
  <si>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</si>
  <si>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</si>
  <si>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</si>
  <si>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</si>
  <si>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</si>
  <si>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</si>
  <si>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</si>
  <si>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</si>
  <si>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</si>
  <si>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</si>
  <si>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</si>
  <si>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</si>
  <si>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</si>
  <si>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</si>
  <si>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</si>
  <si>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</si>
  <si>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</si>
  <si>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</si>
  <si>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</si>
  <si>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</si>
  <si>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</si>
  <si>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</si>
  <si>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</si>
  <si>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</si>
  <si>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</si>
  <si>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</si>
  <si>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</si>
  <si>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</si>
  <si>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</si>
  <si>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</si>
  <si>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</si>
  <si>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</si>
  <si>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</si>
  <si>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</si>
  <si>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</si>
  <si>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</si>
  <si>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</si>
  <si>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</si>
  <si>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</si>
  <si>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</si>
  <si>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</si>
  <si>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</si>
  <si>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</si>
  <si>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</si>
  <si>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</si>
  <si>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</si>
  <si>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</si>
  <si>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</si>
  <si>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</si>
  <si>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</si>
  <si>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</si>
  <si>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</si>
  <si>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</si>
  <si>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</si>
  <si>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</si>
  <si>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</si>
  <si>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</si>
  <si>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</si>
  <si>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</si>
  <si>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</si>
  <si>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</si>
  <si>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</si>
  <si>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</si>
  <si>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</si>
  <si>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</si>
  <si>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</si>
  <si>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</si>
  <si>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</si>
  <si>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</si>
  <si>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</si>
  <si>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</si>
  <si>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</si>
  <si>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</si>
  <si>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</si>
  <si>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</si>
  <si>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</si>
  <si>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</si>
  <si>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</si>
  <si>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</si>
  <si>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</si>
  <si>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</si>
  <si>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</si>
  <si>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</si>
  <si>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</si>
  <si>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</si>
  <si>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</si>
  <si>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</si>
  <si>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</si>
  <si>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</si>
  <si>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</si>
  <si>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</si>
  <si>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</si>
  <si>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</si>
  <si>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</si>
  <si>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</si>
  <si>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</si>
  <si>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</si>
  <si>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</si>
  <si>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</si>
  <si>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</si>
  <si>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</si>
  <si>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</si>
  <si>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</si>
  <si>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</si>
  <si>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</si>
  <si>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</si>
  <si>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</si>
  <si>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</si>
  <si>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</si>
  <si>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</si>
  <si>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</si>
  <si>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</si>
  <si>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</si>
  <si>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</si>
  <si>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</si>
  <si>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</si>
  <si>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</si>
  <si>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</si>
  <si>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</si>
  <si>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</si>
  <si>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</si>
  <si>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</si>
  <si>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</si>
  <si>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</si>
  <si>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</si>
  <si>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</si>
  <si>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</si>
  <si>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</si>
  <si>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</si>
  <si>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</si>
  <si>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</si>
  <si>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</si>
  <si>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</si>
  <si>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</si>
  <si>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</si>
  <si>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</si>
  <si>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</si>
  <si>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</si>
  <si>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</si>
  <si>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</si>
  <si>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</si>
  <si>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</si>
  <si>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</si>
  <si>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</si>
  <si>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</si>
  <si>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</si>
  <si>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</si>
  <si>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</si>
  <si>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</si>
  <si>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</si>
  <si>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</si>
  <si>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</si>
  <si>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</si>
  <si>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</si>
  <si>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</si>
  <si>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</si>
  <si>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</si>
  <si>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</si>
  <si>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</si>
  <si>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</si>
  <si>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</si>
  <si>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</si>
  <si>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</si>
  <si>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</si>
  <si>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</si>
  <si>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</si>
  <si>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</si>
  <si>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</si>
  <si>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</si>
  <si>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</si>
  <si>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</si>
  <si>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</si>
  <si>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</si>
  <si>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</si>
  <si>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</si>
  <si>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</si>
  <si>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</si>
  <si>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</si>
  <si>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</si>
  <si>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</si>
  <si>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</si>
  <si>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</si>
  <si>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</si>
  <si>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</si>
  <si>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</si>
  <si>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</si>
  <si>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</si>
  <si>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</si>
  <si>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</si>
  <si>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</si>
  <si>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</si>
  <si>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</si>
  <si>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</si>
  <si>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</si>
  <si>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</si>
  <si>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</si>
  <si>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</si>
  <si>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</si>
  <si>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</si>
  <si>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</si>
  <si>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</si>
  <si>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</si>
  <si>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</si>
  <si>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</si>
  <si>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</si>
  <si>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</si>
  <si>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</si>
  <si>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</si>
  <si>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</si>
  <si>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</si>
  <si>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</si>
  <si>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</si>
  <si>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</si>
  <si>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</si>
  <si>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</si>
  <si>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</si>
  <si>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</si>
  <si>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</si>
  <si>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</si>
  <si>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</si>
  <si>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</si>
  <si>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</si>
  <si>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</si>
  <si>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</si>
  <si>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</si>
  <si>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</si>
  <si>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</si>
  <si>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</si>
  <si>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</si>
  <si>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</si>
  <si>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</si>
  <si>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</si>
  <si>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</si>
  <si>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</si>
  <si>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</si>
  <si>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</si>
  <si>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</si>
  <si>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</si>
  <si>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</si>
  <si>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</si>
  <si>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</si>
  <si>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</si>
  <si>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</si>
  <si>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</si>
  <si>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</si>
  <si>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</si>
  <si>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</si>
  <si>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</si>
  <si>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</si>
  <si>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</si>
  <si>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</si>
  <si>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</si>
  <si>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</si>
  <si>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</si>
  <si>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</si>
  <si>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</si>
  <si>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</si>
  <si>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</si>
  <si>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</si>
  <si>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</si>
  <si>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</si>
  <si>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</si>
  <si>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</si>
  <si>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</si>
  <si>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</si>
  <si>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</si>
  <si>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</si>
  <si>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</si>
  <si>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</si>
  <si>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</si>
  <si>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</si>
  <si>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</si>
  <si>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</si>
  <si>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</si>
  <si>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</si>
  <si>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</si>
  <si>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</si>
  <si>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</si>
  <si>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</si>
  <si>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</si>
  <si>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</si>
  <si>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</si>
  <si>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</si>
  <si>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</si>
  <si>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</si>
  <si>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</si>
  <si>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</si>
  <si>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</si>
  <si>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</si>
  <si>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</si>
  <si>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</si>
  <si>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</si>
  <si>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</si>
  <si>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</si>
  <si>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</si>
  <si>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</si>
  <si>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</si>
  <si>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</si>
  <si>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</si>
  <si>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</si>
  <si>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</si>
  <si>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</si>
  <si>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</si>
  <si>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</si>
  <si>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</si>
  <si>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</si>
  <si>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</si>
  <si>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</si>
  <si>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</si>
  <si>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</si>
  <si>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</si>
  <si>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</si>
  <si>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</si>
  <si>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</si>
  <si>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</si>
  <si>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</si>
  <si>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</si>
  <si>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</si>
  <si>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</si>
  <si>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</si>
  <si>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</si>
  <si>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</si>
  <si>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</si>
  <si>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</si>
  <si>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</si>
  <si>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</si>
  <si>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</si>
  <si>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</si>
  <si>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</si>
  <si>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</si>
  <si>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</si>
  <si>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</si>
  <si>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</si>
  <si>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</si>
  <si>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</si>
  <si>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</si>
  <si>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</si>
  <si>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</si>
  <si>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</si>
  <si>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</si>
  <si>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</si>
  <si>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</si>
  <si>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</si>
  <si>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</si>
  <si>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</si>
  <si>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</si>
  <si>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</si>
  <si>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</si>
  <si>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</si>
  <si>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</si>
  <si>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</si>
  <si>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</si>
  <si>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</si>
  <si>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</si>
  <si>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</si>
  <si>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</si>
  <si>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</si>
  <si>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</si>
  <si>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</si>
  <si>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</si>
  <si>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</si>
  <si>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</si>
  <si>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</si>
  <si>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</si>
  <si>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</si>
  <si>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</si>
  <si>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</si>
  <si>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</si>
  <si>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</si>
  <si>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</si>
  <si>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</si>
  <si>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</si>
  <si>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</si>
  <si>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</si>
  <si>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</si>
  <si>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</si>
  <si>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</si>
  <si>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</si>
  <si>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</si>
  <si>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</si>
  <si>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</si>
  <si>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</si>
  <si>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</si>
  <si>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</si>
  <si>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</si>
  <si>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</si>
  <si>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</si>
  <si>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</si>
  <si>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</si>
  <si>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</si>
  <si>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</si>
  <si>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</si>
  <si>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</si>
  <si>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</si>
  <si>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</si>
  <si>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</si>
  <si>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</si>
  <si>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</si>
  <si>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</si>
  <si>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</si>
  <si>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</si>
  <si>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</si>
  <si>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</si>
  <si>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</si>
  <si>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</si>
  <si>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</si>
  <si>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</si>
  <si>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</si>
  <si>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</si>
  <si>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</si>
  <si>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</si>
  <si>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</si>
  <si>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</si>
  <si>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</si>
  <si>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</si>
  <si>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</si>
  <si>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</si>
  <si>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</si>
  <si>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</si>
  <si>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</si>
  <si>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</si>
  <si>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</si>
  <si>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</si>
  <si>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</si>
  <si>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</si>
  <si>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</si>
  <si>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</si>
  <si>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</si>
  <si>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</si>
  <si>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</si>
  <si>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</si>
  <si>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</si>
  <si>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</si>
  <si>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</si>
  <si>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</si>
  <si>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</si>
  <si>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</si>
  <si>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</si>
  <si>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</si>
  <si>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</si>
  <si>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</si>
  <si>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</si>
  <si>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</si>
  <si>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</si>
  <si>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</si>
  <si>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</si>
  <si>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</si>
  <si>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</si>
  <si>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</si>
  <si>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</si>
  <si>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</si>
  <si>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</si>
  <si>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</si>
  <si>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</si>
  <si>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</si>
  <si>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</si>
  <si>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</si>
  <si>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</si>
  <si>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</si>
  <si>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</si>
  <si>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</si>
  <si>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</si>
  <si>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</si>
  <si>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</si>
  <si>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</si>
  <si>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</si>
  <si>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</si>
  <si>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</si>
  <si>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</si>
  <si>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</si>
  <si>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</si>
  <si>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</si>
  <si>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</si>
  <si>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</si>
  <si>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</si>
  <si>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</si>
  <si>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</si>
  <si>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</si>
  <si>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</si>
  <si>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</si>
  <si>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</si>
  <si>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</si>
  <si>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</si>
  <si>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</si>
  <si>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</si>
  <si>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</si>
  <si>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</si>
  <si>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</si>
  <si>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</si>
  <si>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</si>
  <si>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</si>
  <si>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</si>
  <si>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</si>
  <si>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</si>
  <si>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</si>
  <si>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</si>
  <si>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</si>
  <si>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</si>
  <si>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</si>
  <si>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</si>
  <si>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</si>
  <si>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</si>
  <si>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</si>
  <si>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</si>
  <si>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</si>
  <si>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</si>
  <si>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</si>
  <si>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</si>
  <si>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</si>
  <si>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</si>
  <si>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</si>
  <si>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</si>
  <si>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</si>
  <si>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</si>
  <si>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</si>
  <si>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</si>
  <si>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</si>
  <si>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</si>
  <si>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</si>
  <si>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</si>
  <si>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</si>
  <si>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</si>
  <si>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</si>
  <si>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</si>
  <si>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</si>
  <si>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</si>
  <si>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</si>
  <si>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</si>
  <si>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</si>
  <si>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</si>
  <si>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</si>
  <si>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</si>
  <si>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</si>
  <si>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</si>
  <si>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</si>
  <si>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</si>
  <si>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</si>
  <si>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</si>
  <si>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</si>
  <si>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</si>
  <si>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</si>
  <si>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</si>
  <si>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</si>
  <si>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</si>
  <si>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</si>
  <si>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</si>
  <si>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</si>
  <si>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</si>
  <si>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</si>
  <si>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</si>
  <si>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</si>
  <si>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</si>
  <si>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</si>
  <si>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</si>
  <si>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</si>
  <si>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</si>
  <si>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</si>
  <si>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</si>
  <si>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</si>
  <si>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</si>
  <si>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</si>
  <si>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</si>
  <si>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</si>
  <si>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</si>
  <si>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</si>
  <si>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</si>
  <si>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</si>
  <si>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</si>
  <si>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</si>
  <si>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</si>
  <si>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</si>
  <si>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</si>
  <si>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</si>
  <si>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</si>
  <si>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</si>
  <si>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</si>
  <si>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</si>
  <si>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</si>
  <si>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</si>
  <si>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</si>
  <si>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</si>
  <si>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</si>
  <si>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</si>
  <si>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</si>
  <si>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</si>
  <si>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</si>
  <si>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</si>
  <si>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</si>
  <si>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</si>
  <si>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</si>
  <si>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</si>
  <si>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</si>
  <si>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</si>
  <si>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</si>
  <si>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</si>
  <si>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</si>
  <si>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</si>
  <si>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</si>
  <si>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</si>
  <si>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</si>
  <si>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</si>
  <si>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</si>
  <si>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</si>
  <si>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</si>
  <si>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</si>
  <si>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</si>
  <si>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</si>
  <si>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</si>
  <si>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</si>
  <si>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</si>
  <si>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</si>
  <si>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</si>
  <si>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</si>
  <si>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</si>
  <si>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</si>
  <si>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</si>
  <si>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</si>
  <si>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</si>
  <si>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</si>
  <si>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</si>
  <si>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</si>
  <si>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</si>
  <si>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</si>
  <si>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</si>
  <si>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</si>
  <si>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</si>
  <si>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</si>
  <si>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</si>
  <si>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</si>
  <si>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</si>
  <si>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</si>
  <si>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</si>
  <si>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</si>
  <si>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</si>
  <si>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</si>
  <si>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</si>
  <si>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</si>
  <si>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</si>
  <si>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</si>
  <si>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</si>
  <si>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</si>
  <si>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</si>
  <si>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</si>
  <si>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</si>
  <si>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</si>
  <si>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</si>
  <si>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</si>
  <si>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</si>
  <si>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</si>
  <si>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</si>
  <si>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</si>
  <si>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</si>
  <si>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</si>
  <si>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</si>
  <si>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</si>
  <si>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</si>
  <si>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</si>
  <si>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</si>
  <si>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</si>
  <si>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</si>
  <si>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</si>
  <si>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</si>
  <si>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</si>
  <si>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</si>
  <si>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</si>
  <si>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</si>
  <si>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</si>
  <si>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</si>
  <si>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</si>
  <si>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</si>
  <si>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</si>
  <si>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</si>
  <si>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</si>
  <si>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</si>
  <si>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</si>
  <si>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</si>
  <si>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</si>
  <si>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</si>
  <si>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</si>
  <si>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</si>
  <si>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</si>
  <si>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</si>
  <si>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</si>
  <si>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</si>
  <si>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</si>
  <si>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</si>
  <si>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</si>
  <si>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</si>
  <si>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</si>
  <si>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</si>
  <si>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</si>
  <si>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</si>
  <si>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</si>
  <si>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</si>
  <si>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</si>
  <si>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</si>
  <si>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</si>
  <si>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</si>
  <si>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</si>
  <si>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</si>
  <si>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</si>
  <si>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</si>
  <si>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</si>
  <si>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</si>
  <si>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</si>
  <si>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</si>
  <si>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</si>
  <si>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</si>
  <si>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</si>
  <si>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</si>
  <si>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</si>
  <si>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</si>
  <si>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</si>
  <si>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</si>
  <si>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</si>
  <si>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</si>
  <si>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</si>
  <si>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</si>
  <si>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</si>
  <si>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</si>
  <si>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</si>
  <si>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</si>
  <si>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</si>
  <si>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</si>
  <si>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</si>
  <si>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</si>
  <si>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</si>
  <si>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</si>
  <si>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</si>
  <si>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</si>
  <si>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</si>
  <si>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</si>
  <si>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</si>
  <si>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</si>
  <si>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</si>
  <si>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</si>
  <si>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</si>
  <si>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</si>
  <si>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</si>
  <si>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</si>
  <si>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</si>
  <si>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</si>
  <si>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</si>
  <si>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</si>
  <si>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</si>
  <si>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</si>
  <si>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</si>
  <si>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</si>
  <si>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</si>
  <si>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</si>
  <si>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</si>
  <si>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</si>
  <si>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</si>
  <si>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</si>
  <si>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</si>
  <si>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</si>
  <si>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</si>
  <si>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</si>
  <si>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</si>
  <si>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</si>
  <si>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</si>
  <si>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</si>
  <si>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</si>
  <si>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</si>
  <si>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</si>
  <si>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</si>
  <si>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</si>
  <si>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</si>
  <si>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</si>
  <si>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</si>
  <si>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</si>
  <si>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</si>
  <si>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</si>
  <si>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</si>
  <si>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</si>
  <si>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</si>
  <si>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</si>
  <si>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</si>
  <si>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</si>
  <si>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</si>
  <si>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</si>
  <si>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</si>
  <si>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</si>
  <si>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</si>
  <si>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</si>
  <si>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</si>
  <si>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</si>
  <si>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</si>
  <si>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</si>
  <si>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</si>
  <si>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</si>
  <si>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</si>
  <si>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</si>
  <si>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</si>
  <si>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</si>
  <si>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</si>
  <si>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</si>
  <si>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</si>
  <si>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</si>
  <si>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</si>
  <si>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</si>
  <si>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</si>
  <si>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</si>
  <si>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</si>
  <si>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</si>
  <si>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</si>
  <si>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</si>
  <si>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</si>
  <si>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</si>
  <si>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</si>
  <si>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</si>
  <si>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</si>
  <si>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</si>
  <si>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</si>
  <si>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</si>
  <si>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</si>
  <si>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</si>
  <si>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</si>
  <si>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</si>
  <si>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</si>
  <si>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</si>
  <si>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</si>
  <si>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</si>
  <si>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</si>
  <si>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</si>
  <si>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</si>
  <si>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</si>
  <si>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</si>
  <si>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</si>
  <si>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</si>
  <si>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</si>
  <si>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</si>
  <si>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</si>
  <si>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</si>
  <si>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</si>
  <si>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</si>
  <si>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</si>
  <si>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</si>
  <si>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</si>
  <si>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</si>
  <si>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</si>
  <si>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</si>
  <si>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</si>
  <si>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</si>
  <si>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</si>
  <si>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</si>
  <si>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</si>
  <si>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</si>
  <si>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</si>
  <si>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</si>
  <si>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</si>
  <si>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</si>
  <si>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</si>
  <si>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</si>
  <si>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</si>
  <si>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</si>
  <si>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</si>
  <si>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</si>
  <si>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</si>
  <si>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</si>
  <si>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</si>
  <si>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</si>
  <si>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</si>
  <si>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</si>
  <si>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</si>
  <si>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</si>
  <si>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</si>
  <si>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</si>
  <si>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</si>
  <si>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</si>
  <si>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</si>
  <si>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</si>
  <si>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</si>
  <si>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</si>
  <si>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</si>
  <si>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</si>
  <si>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</si>
  <si>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</si>
  <si>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</si>
  <si>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</si>
  <si>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</si>
  <si>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</si>
  <si>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</si>
  <si>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</si>
  <si>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</si>
  <si>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</si>
  <si>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</si>
  <si>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</si>
  <si>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</si>
  <si>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</si>
  <si>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</si>
  <si>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</si>
  <si>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</si>
  <si>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</si>
  <si>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</si>
  <si>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</si>
  <si>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</si>
  <si>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</si>
  <si>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</si>
  <si>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</si>
  <si>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</si>
  <si>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</si>
  <si>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</si>
  <si>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</si>
  <si>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</si>
  <si>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</si>
  <si>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</si>
  <si>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</si>
  <si>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</si>
  <si>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</si>
  <si>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</si>
  <si>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</si>
  <si>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</si>
  <si>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</si>
  <si>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</si>
  <si>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</si>
  <si>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</si>
  <si>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</si>
  <si>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</si>
  <si>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</si>
  <si>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</si>
  <si>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</si>
  <si>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</si>
  <si>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</si>
  <si>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</si>
  <si>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</si>
  <si>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</si>
  <si>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</si>
  <si>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</si>
  <si>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</si>
  <si>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</si>
  <si>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</si>
  <si>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</si>
  <si>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</si>
  <si>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</si>
  <si>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</si>
  <si>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</si>
  <si>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</si>
  <si>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</si>
  <si>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</si>
  <si>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</si>
  <si>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</si>
  <si>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</si>
  <si>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</si>
  <si>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</si>
  <si>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</si>
  <si>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</si>
  <si>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</si>
  <si>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</si>
  <si>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</si>
  <si>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</si>
  <si>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</si>
  <si>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</si>
  <si>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</si>
  <si>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</si>
  <si>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</si>
  <si>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</si>
  <si>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</si>
  <si>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</si>
  <si>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</si>
  <si>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</si>
  <si>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</si>
  <si>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</si>
  <si>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</si>
  <si>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</si>
  <si>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</si>
  <si>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</si>
  <si>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</si>
  <si>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</si>
  <si>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</si>
  <si>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</si>
  <si>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</si>
  <si>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</si>
  <si>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</si>
  <si>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</si>
  <si>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</si>
  <si>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</si>
  <si>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</si>
  <si>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</si>
  <si>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</si>
  <si>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</si>
  <si>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</si>
  <si>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</si>
  <si>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</si>
  <si>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</si>
  <si>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</si>
  <si>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</si>
  <si>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</si>
  <si>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</si>
  <si>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</si>
  <si>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</si>
  <si>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</si>
  <si>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</si>
  <si>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</si>
  <si>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</si>
  <si>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</si>
  <si>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</si>
  <si>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</si>
  <si>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</si>
  <si>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</si>
  <si>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</si>
  <si>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</si>
  <si>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</si>
  <si>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</si>
  <si>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</si>
  <si>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</si>
  <si>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</si>
  <si>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</si>
  <si>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</si>
  <si>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</si>
  <si>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</si>
  <si>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</si>
  <si>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</si>
  <si>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</si>
  <si>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</si>
  <si>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</si>
  <si>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</si>
  <si>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</si>
  <si>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</si>
  <si>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</si>
  <si>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</si>
  <si>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</si>
  <si>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</si>
  <si>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</si>
  <si>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</si>
  <si>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</si>
  <si>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</si>
  <si>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</si>
  <si>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</si>
  <si>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</si>
  <si>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</si>
  <si>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</si>
  <si>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</si>
  <si>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</si>
  <si>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</si>
  <si>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</si>
  <si>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</si>
  <si>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</si>
  <si>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</si>
  <si>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</si>
  <si>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</si>
  <si>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</si>
  <si>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</si>
  <si>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</si>
  <si>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</si>
  <si>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</si>
  <si>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</si>
  <si>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</si>
  <si>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</si>
  <si>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</si>
  <si>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</si>
  <si>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</si>
  <si>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</si>
  <si>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</si>
  <si>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</si>
  <si>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</si>
  <si>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</si>
  <si>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</si>
  <si>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</si>
  <si>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</si>
  <si>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</si>
  <si>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</si>
  <si>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</si>
  <si>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</si>
  <si>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</si>
  <si>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</si>
  <si>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</si>
  <si>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</si>
  <si>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</si>
  <si>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</si>
  <si>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</si>
  <si>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</si>
  <si>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</si>
  <si>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</si>
  <si>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</si>
  <si>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</si>
  <si>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</si>
  <si>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</si>
  <si>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</si>
  <si>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</si>
  <si>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</si>
  <si>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</si>
  <si>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</si>
  <si>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</si>
  <si>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</si>
  <si>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</si>
  <si>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</si>
  <si>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</si>
  <si>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</si>
  <si>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</si>
  <si>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</si>
  <si>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</si>
  <si>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</si>
  <si>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</si>
  <si>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</si>
  <si>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</si>
  <si>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</si>
  <si>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</si>
  <si>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</si>
  <si>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</si>
  <si>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</si>
  <si>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</si>
  <si>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</si>
  <si>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</si>
  <si>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</si>
  <si>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</si>
  <si>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</si>
  <si>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</si>
  <si>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</si>
  <si>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</si>
  <si>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</si>
  <si>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</si>
  <si>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</si>
  <si>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</si>
  <si>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</si>
  <si>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</si>
  <si>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</si>
  <si>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</si>
  <si>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</si>
  <si>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</si>
  <si>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</si>
  <si>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</si>
  <si>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</si>
  <si>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</si>
  <si>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</si>
  <si>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</si>
  <si>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</si>
  <si>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</si>
  <si>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</si>
  <si>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</si>
  <si>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</si>
  <si>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</si>
  <si>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</si>
  <si>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</si>
  <si>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</si>
  <si>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</si>
  <si>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</si>
  <si>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</si>
  <si>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</si>
  <si>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</si>
  <si>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</si>
  <si>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</si>
  <si>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</si>
  <si>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</si>
  <si>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</si>
  <si>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</si>
  <si>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</si>
  <si>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</si>
  <si>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</si>
  <si>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</si>
  <si>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</si>
  <si>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</si>
  <si>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</si>
  <si>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</si>
  <si>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</si>
  <si>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</si>
  <si>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</si>
  <si>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</si>
  <si>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</si>
  <si>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</si>
  <si>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</si>
  <si>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</si>
  <si>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</si>
  <si>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</si>
  <si>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</si>
  <si>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</si>
  <si>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</si>
  <si>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</si>
  <si>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</si>
  <si>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</si>
  <si>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</si>
  <si>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</si>
  <si>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</si>
  <si>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</si>
  <si>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</si>
  <si>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</si>
  <si>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</si>
  <si>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</si>
  <si>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</si>
  <si>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</si>
  <si>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</si>
  <si>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</si>
  <si>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</si>
  <si>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</si>
  <si>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</si>
  <si>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</si>
  <si>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</si>
  <si>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</si>
  <si>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</si>
  <si>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</si>
  <si>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</si>
  <si>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</si>
  <si>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</si>
  <si>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</si>
  <si>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</si>
  <si>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</si>
  <si>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</si>
  <si>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</si>
  <si>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</si>
  <si>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</si>
  <si>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</si>
  <si>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</si>
  <si>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</si>
  <si>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</si>
  <si>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</si>
  <si>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</si>
  <si>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</si>
  <si>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</si>
  <si>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</si>
  <si>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</si>
  <si>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</si>
  <si>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</si>
  <si>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</si>
  <si>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</si>
  <si>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</si>
  <si>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</si>
  <si>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</si>
  <si>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</si>
  <si>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</si>
  <si>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</si>
  <si>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</si>
  <si>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</si>
  <si>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</si>
  <si>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</si>
  <si>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</si>
  <si>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</si>
  <si>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</si>
  <si>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</si>
  <si>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</si>
  <si>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</si>
  <si>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</si>
  <si>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</si>
  <si>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</si>
  <si>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</si>
  <si>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</si>
  <si>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</si>
  <si>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</si>
  <si>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</si>
  <si>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</si>
  <si>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</si>
  <si>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</si>
  <si>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</si>
  <si>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</si>
  <si>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</si>
  <si>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</si>
  <si>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</si>
  <si>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</si>
  <si>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</si>
  <si>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</si>
  <si>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</si>
  <si>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</si>
  <si>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</si>
  <si>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</si>
  <si>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</si>
  <si>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</si>
  <si>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</si>
  <si>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</si>
  <si>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</si>
  <si>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</si>
  <si>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</si>
  <si>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</si>
  <si>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</si>
  <si>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</si>
  <si>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</si>
  <si>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</si>
  <si>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</si>
  <si>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</si>
  <si>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</si>
  <si>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</si>
  <si>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</si>
  <si>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</si>
  <si>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</si>
  <si>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</si>
  <si>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</si>
  <si>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</si>
  <si>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</si>
  <si>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</si>
  <si>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</si>
  <si>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</si>
  <si>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</si>
  <si>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</si>
  <si>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</si>
  <si>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</si>
  <si>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</si>
  <si>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</si>
  <si>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</si>
  <si>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</si>
  <si>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</si>
  <si>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</si>
  <si>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</si>
  <si>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</si>
  <si>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</si>
  <si>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</si>
  <si>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</si>
  <si>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</si>
  <si>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</si>
  <si>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</si>
  <si>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</si>
  <si>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</si>
  <si>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</si>
  <si>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</si>
  <si>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</si>
  <si>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</si>
  <si>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</si>
  <si>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</si>
  <si>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</si>
  <si>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</si>
  <si>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</si>
  <si>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</si>
  <si>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</si>
  <si>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</si>
  <si>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</si>
  <si>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</si>
  <si>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</si>
  <si>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</si>
  <si>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</si>
  <si>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</si>
  <si>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</si>
  <si>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</si>
  <si>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</si>
  <si>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</si>
  <si>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</si>
  <si>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</si>
  <si>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</si>
  <si>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</si>
  <si>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</si>
  <si>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</si>
  <si>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</si>
  <si>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</si>
  <si>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</si>
  <si>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</si>
  <si>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</si>
  <si>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</si>
  <si>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</si>
  <si>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</si>
  <si>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</si>
  <si>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</si>
  <si>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</si>
  <si>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</si>
  <si>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</si>
  <si>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</si>
  <si>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</si>
  <si>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</si>
  <si>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</si>
  <si>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</si>
  <si>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</si>
  <si>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</si>
  <si>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</si>
  <si>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</si>
  <si>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</si>
  <si>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</si>
  <si>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</si>
  <si>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</si>
  <si>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</si>
  <si>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</si>
  <si>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</si>
  <si>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</si>
  <si>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</si>
  <si>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</si>
  <si>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</si>
  <si>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</si>
  <si>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</si>
  <si>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</si>
  <si>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</si>
  <si>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</si>
  <si>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</si>
  <si>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</si>
  <si>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</si>
  <si>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</si>
  <si>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</si>
  <si>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</si>
  <si>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</si>
  <si>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</si>
  <si>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</si>
  <si>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</si>
  <si>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</si>
  <si>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</si>
  <si>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</si>
  <si>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</si>
  <si>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</si>
  <si>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</si>
  <si>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</si>
  <si>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</si>
  <si>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</si>
  <si>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</si>
  <si>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</si>
  <si>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</si>
  <si>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</si>
  <si>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</si>
  <si>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</si>
  <si>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</si>
  <si>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</si>
  <si>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</si>
  <si>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</si>
  <si>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</si>
  <si>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</si>
  <si>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</si>
  <si>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</si>
  <si>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</si>
  <si>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</si>
  <si>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</si>
  <si>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</si>
  <si>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</si>
  <si>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</si>
  <si>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</si>
  <si>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</si>
  <si>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</si>
  <si>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</si>
  <si>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</si>
  <si>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</si>
  <si>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</si>
  <si>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</si>
  <si>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</si>
  <si>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</si>
  <si>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</si>
  <si>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</si>
  <si>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</si>
  <si>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</si>
  <si>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</si>
  <si>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</si>
  <si>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</si>
  <si>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</si>
  <si>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</si>
  <si>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</si>
  <si>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</si>
  <si>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</si>
  <si>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</si>
  <si>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</si>
  <si>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</si>
  <si>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</si>
  <si>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</si>
  <si>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</si>
  <si>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</si>
  <si>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</si>
  <si>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</si>
  <si>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</si>
  <si>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</si>
  <si>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</si>
  <si>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</si>
  <si>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</si>
  <si>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</si>
  <si>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</si>
  <si>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</si>
  <si>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</si>
  <si>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</si>
  <si>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</si>
  <si>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</si>
  <si>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</si>
  <si>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</si>
  <si>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</si>
  <si>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</si>
  <si>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</si>
  <si>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</si>
  <si>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</si>
  <si>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</si>
  <si>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</si>
  <si>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</si>
  <si>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</si>
  <si>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</si>
  <si>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</si>
  <si>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</si>
  <si>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</si>
  <si>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</si>
  <si>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</si>
  <si>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</si>
  <si>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</si>
  <si>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</si>
  <si>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</si>
  <si>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</si>
  <si>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</si>
  <si>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</si>
  <si>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</si>
  <si>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</si>
  <si>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</si>
  <si>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</si>
  <si>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</si>
  <si>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</si>
  <si>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</si>
  <si>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</si>
  <si>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</si>
  <si>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</si>
  <si>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</si>
  <si>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</si>
  <si>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</si>
  <si>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</si>
  <si>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</si>
  <si>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</si>
  <si>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</si>
  <si>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</si>
  <si>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</si>
  <si>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</si>
  <si>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</si>
  <si>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</si>
  <si>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</si>
  <si>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</si>
  <si>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</si>
  <si>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</si>
  <si>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</si>
  <si>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</si>
  <si>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</si>
  <si>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</si>
  <si>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</si>
  <si>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</si>
  <si>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</si>
  <si>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</si>
  <si>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</si>
  <si>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</si>
  <si>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</si>
  <si>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</si>
  <si>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</si>
  <si>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</si>
  <si>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</si>
  <si>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</si>
  <si>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</si>
  <si>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</si>
  <si>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</si>
  <si>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</si>
  <si>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</si>
  <si>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</si>
  <si>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</si>
  <si>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</si>
  <si>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</si>
  <si>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</si>
  <si>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</si>
  <si>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</si>
  <si>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</si>
  <si>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</si>
  <si>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</si>
  <si>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</si>
  <si>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</si>
  <si>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</si>
  <si>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</si>
  <si>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</si>
  <si>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</si>
  <si>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</si>
  <si>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</si>
  <si>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</si>
  <si>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</si>
  <si>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</si>
  <si>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</si>
  <si>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</si>
  <si>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</si>
  <si>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</si>
  <si>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</si>
  <si>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</si>
  <si>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</si>
  <si>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</si>
  <si>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</si>
  <si>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</si>
  <si>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</si>
  <si>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</si>
  <si>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</si>
  <si>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</si>
  <si>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</si>
  <si>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</si>
  <si>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</si>
  <si>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</si>
  <si>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</si>
  <si>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</si>
  <si>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</si>
  <si>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</si>
  <si>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</si>
  <si>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</si>
  <si>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</si>
  <si>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</si>
  <si>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</si>
  <si>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</si>
  <si>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</si>
  <si>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</si>
  <si>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</si>
  <si>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</si>
  <si>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</si>
  <si>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</si>
  <si>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</si>
  <si>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</si>
  <si>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</si>
  <si>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</si>
  <si>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</si>
  <si>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</si>
  <si>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</si>
  <si>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</si>
  <si>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</si>
  <si>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</si>
  <si>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</si>
  <si>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</si>
  <si>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</si>
  <si>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</si>
  <si>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</si>
  <si>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</si>
  <si>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</si>
  <si>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</si>
  <si>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</si>
  <si>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</si>
  <si>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</si>
  <si>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</si>
  <si>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</si>
  <si>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</si>
  <si>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</si>
  <si>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</si>
  <si>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</si>
  <si>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</si>
  <si>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</si>
  <si>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</si>
  <si>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</si>
  <si>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</si>
  <si>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</si>
  <si>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</si>
  <si>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</si>
  <si>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</si>
  <si>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</si>
  <si>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</si>
  <si>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</si>
  <si>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</si>
  <si>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</si>
  <si>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</si>
  <si>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</si>
  <si>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</si>
  <si>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</si>
  <si>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</si>
  <si>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</si>
  <si>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</si>
  <si>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</si>
  <si>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</si>
  <si>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</si>
  <si>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</si>
  <si>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</si>
  <si>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</si>
  <si>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</si>
  <si>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</si>
  <si>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</si>
  <si>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</si>
  <si>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</si>
  <si>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</si>
  <si>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</si>
  <si>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</si>
  <si>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</si>
  <si>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</si>
  <si>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</si>
  <si>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</si>
  <si>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</si>
  <si>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</si>
  <si>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</si>
  <si>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</si>
  <si>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</si>
  <si>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</si>
  <si>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</si>
  <si>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</si>
  <si>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</si>
  <si>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</si>
  <si>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</si>
  <si>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</si>
  <si>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</si>
  <si>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</si>
  <si>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</si>
  <si>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</si>
  <si>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</si>
  <si>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</si>
  <si>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</si>
  <si>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</si>
  <si>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</si>
  <si>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</si>
  <si>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</si>
  <si>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</si>
  <si>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</si>
  <si>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</si>
  <si>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</si>
  <si>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</si>
  <si>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</si>
  <si>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</si>
  <si>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</si>
  <si>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</si>
  <si>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</si>
  <si>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</si>
  <si>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</si>
  <si>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</si>
  <si>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</si>
  <si>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</si>
  <si>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</si>
  <si>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</si>
  <si>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</si>
  <si>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</si>
  <si>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</si>
  <si>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</si>
  <si>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</si>
  <si>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</si>
  <si>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</si>
  <si>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</si>
  <si>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</si>
  <si>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</si>
  <si>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</si>
  <si>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</si>
  <si>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</si>
  <si>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</si>
  <si>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</si>
  <si>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</si>
  <si>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</si>
  <si>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</si>
  <si>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</si>
  <si>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</si>
  <si>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</si>
  <si>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</si>
  <si>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</si>
  <si>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</si>
  <si>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</si>
  <si>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</si>
  <si>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</si>
  <si>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</si>
  <si>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</si>
  <si>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</si>
  <si>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</si>
  <si>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</si>
  <si>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</si>
  <si>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</si>
  <si>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</si>
  <si>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</si>
  <si>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</si>
  <si>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</si>
  <si>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</si>
  <si>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</si>
  <si>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</si>
  <si>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</si>
  <si>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</si>
  <si>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</si>
  <si>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</si>
  <si>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</si>
  <si>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</si>
  <si>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</si>
  <si>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</si>
  <si>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</si>
  <si>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</si>
  <si>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</si>
  <si>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</si>
  <si>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</si>
  <si>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</si>
  <si>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</si>
  <si>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</si>
  <si>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</si>
  <si>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</si>
  <si>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</si>
  <si>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</si>
  <si>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</si>
  <si>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</si>
  <si>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</si>
  <si>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</si>
  <si>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</si>
  <si>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</si>
  <si>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</si>
  <si>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</si>
  <si>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</si>
  <si>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</si>
  <si>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</si>
  <si>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</si>
  <si>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</si>
  <si>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</si>
  <si>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</si>
  <si>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</si>
  <si>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</si>
  <si>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</si>
  <si>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</si>
  <si>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</si>
  <si>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</si>
  <si>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</si>
  <si>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</si>
  <si>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</si>
  <si>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</si>
  <si>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</si>
  <si>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</si>
  <si>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</si>
  <si>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</si>
  <si>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</si>
  <si>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</si>
  <si>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</si>
  <si>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</si>
  <si>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</si>
  <si>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</si>
  <si>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</si>
  <si>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</si>
  <si>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</si>
  <si>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</si>
  <si>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</si>
  <si>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</si>
  <si>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</si>
  <si>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</si>
  <si>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</si>
  <si>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</si>
  <si>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</si>
  <si>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</si>
  <si>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</si>
  <si>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</si>
  <si>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</si>
  <si>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</si>
  <si>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</si>
  <si>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</si>
  <si>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</si>
  <si>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</si>
  <si>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</si>
  <si>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</si>
  <si>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</si>
  <si>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</si>
  <si>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</si>
  <si>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</si>
  <si>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</si>
  <si>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</si>
  <si>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</si>
  <si>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</si>
  <si>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</si>
  <si>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</si>
  <si>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</si>
  <si>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</si>
  <si>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</si>
  <si>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</si>
  <si>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</si>
  <si>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</si>
  <si>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</si>
  <si>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</si>
  <si>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</si>
  <si>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</si>
  <si>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</si>
  <si>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</si>
  <si>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</si>
  <si>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</si>
  <si>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</si>
  <si>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</si>
  <si>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</si>
  <si>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</si>
  <si>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</si>
  <si>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</si>
  <si>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</si>
  <si>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</si>
  <si>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</si>
  <si>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</si>
  <si>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</si>
  <si>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</si>
  <si>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</si>
  <si>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</si>
  <si>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</si>
  <si>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</si>
  <si>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</si>
  <si>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</si>
  <si>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</si>
  <si>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</si>
  <si>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</si>
  <si>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</si>
  <si>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</si>
  <si>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</si>
  <si>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</si>
  <si>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</si>
  <si>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</si>
  <si>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</si>
  <si>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</si>
  <si>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</si>
  <si>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</si>
  <si>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</si>
  <si>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</si>
  <si>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</si>
  <si>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</si>
  <si>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</si>
  <si>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</si>
  <si>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</si>
  <si>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</si>
  <si>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</si>
  <si>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</si>
  <si>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</si>
  <si>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</si>
  <si>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</si>
  <si>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</si>
  <si>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</si>
  <si>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</si>
  <si>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</si>
  <si>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</si>
  <si>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</si>
  <si>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</si>
  <si>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</si>
  <si>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</si>
  <si>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</si>
  <si>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</si>
  <si>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</si>
  <si>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</si>
  <si>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</si>
  <si>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</si>
  <si>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</si>
  <si>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</si>
  <si>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</si>
  <si>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</si>
  <si>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</si>
  <si>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</si>
  <si>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</si>
  <si>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</si>
  <si>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</si>
  <si>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</si>
  <si>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</si>
  <si>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</si>
  <si>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</si>
  <si>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</si>
  <si>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</si>
  <si>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</si>
  <si>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</si>
  <si>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</si>
  <si>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</si>
  <si>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</si>
  <si>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</si>
  <si>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</si>
  <si>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</si>
  <si>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</si>
  <si>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</si>
  <si>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</si>
  <si>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</si>
  <si>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</si>
  <si>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</si>
  <si>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</si>
  <si>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</si>
  <si>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</si>
  <si>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</si>
  <si>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</si>
  <si>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</si>
  <si>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</si>
  <si>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</si>
  <si>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</si>
  <si>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</si>
  <si>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</si>
  <si>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</si>
  <si>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</si>
  <si>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</si>
  <si>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</si>
  <si>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</si>
  <si>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</si>
  <si>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</si>
  <si>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</si>
  <si>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</si>
  <si>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</si>
  <si>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</si>
  <si>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</si>
  <si>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</si>
  <si>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</si>
  <si>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</si>
  <si>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</si>
  <si>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</si>
  <si>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</si>
  <si>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</si>
  <si>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</si>
  <si>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</si>
  <si>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</si>
  <si>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</si>
  <si>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</si>
  <si>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</si>
  <si>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</si>
  <si>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</si>
  <si>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</si>
  <si>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</si>
  <si>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</si>
  <si>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</si>
  <si>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</si>
  <si>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</si>
  <si>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</si>
  <si>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</si>
  <si>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</si>
  <si>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</si>
  <si>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</si>
  <si>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</si>
  <si>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</si>
  <si>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</si>
  <si>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</si>
  <si>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</si>
  <si>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</si>
  <si>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</si>
  <si>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</si>
  <si>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</si>
  <si>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</si>
  <si>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</si>
  <si>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</si>
  <si>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</si>
  <si>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</si>
  <si>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</si>
  <si>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</si>
  <si>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</si>
  <si>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</si>
  <si>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</si>
  <si>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</si>
  <si>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</si>
  <si>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</si>
  <si>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</si>
  <si>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</si>
  <si>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</si>
  <si>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</si>
  <si>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</si>
  <si>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</si>
  <si>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</si>
  <si>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</si>
  <si>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</si>
  <si>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</si>
  <si>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</si>
  <si>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</si>
  <si>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</si>
  <si>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</si>
  <si>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</si>
  <si>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</si>
  <si>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</si>
  <si>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</si>
  <si>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</si>
  <si>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</si>
  <si>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</si>
  <si>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</si>
  <si>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</si>
  <si>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</si>
  <si>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</si>
  <si>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</si>
  <si>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</si>
  <si>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</si>
  <si>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</si>
  <si>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</si>
  <si>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</si>
  <si>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</si>
  <si>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</si>
  <si>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</si>
  <si>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</si>
  <si>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</si>
  <si>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</si>
  <si>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</si>
  <si>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</si>
  <si>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</si>
  <si>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</si>
  <si>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</si>
  <si>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</si>
  <si>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</si>
  <si>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</si>
  <si>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</si>
  <si>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</si>
  <si>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</si>
  <si>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</si>
  <si>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</si>
  <si>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</si>
  <si>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</si>
  <si>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</si>
  <si>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</si>
  <si>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</si>
  <si>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</si>
  <si>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</si>
  <si>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</si>
  <si>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</si>
  <si>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</si>
  <si>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</si>
  <si>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</si>
  <si>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</si>
  <si>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</si>
  <si>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</si>
  <si>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</si>
  <si>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</si>
  <si>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</si>
  <si>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</si>
  <si>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</si>
  <si>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</si>
  <si>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</si>
  <si>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</si>
  <si>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</si>
  <si>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</si>
  <si>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</si>
  <si>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</si>
  <si>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</si>
  <si>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</si>
  <si>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</si>
  <si>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</si>
  <si>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</si>
  <si>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</si>
  <si>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</si>
  <si>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</si>
  <si>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</si>
  <si>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</si>
  <si>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</si>
  <si>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</si>
  <si>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</si>
  <si>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</si>
  <si>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</si>
  <si>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</si>
  <si>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</si>
  <si>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</si>
  <si>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</si>
  <si>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</si>
  <si>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</si>
  <si>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</si>
  <si>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</si>
  <si>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</si>
  <si>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</si>
  <si>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</si>
  <si>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</si>
  <si>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</si>
  <si>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</si>
  <si>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</si>
  <si>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</si>
  <si>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</si>
  <si>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</si>
  <si>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</si>
  <si>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</si>
  <si>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</si>
  <si>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</si>
  <si>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</si>
  <si>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</si>
  <si>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</si>
  <si>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</si>
  <si>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</si>
  <si>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</si>
  <si>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</si>
  <si>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</si>
  <si>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</si>
  <si>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</si>
  <si>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</si>
  <si>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</si>
  <si>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</si>
  <si>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</si>
  <si>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</si>
  <si>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</si>
  <si>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</si>
  <si>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</si>
  <si>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</si>
  <si>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</si>
  <si>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</si>
  <si>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</si>
  <si>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</si>
  <si>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</si>
  <si>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</si>
  <si>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</si>
  <si>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</si>
  <si>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</si>
  <si>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</si>
  <si>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</si>
  <si>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</si>
  <si>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</si>
  <si>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</si>
  <si>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</si>
  <si>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</si>
  <si>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</si>
  <si>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</si>
  <si>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</si>
  <si>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</si>
  <si>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</si>
  <si>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</si>
  <si>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</si>
  <si>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</si>
  <si>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</si>
  <si>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</si>
  <si>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</si>
  <si>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</si>
  <si>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</si>
  <si>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</si>
  <si>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</si>
  <si>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</si>
  <si>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</si>
  <si>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</si>
  <si>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</si>
  <si>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</si>
  <si>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</si>
  <si>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</si>
  <si>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</si>
  <si>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</si>
  <si>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</si>
  <si>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</si>
  <si>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</si>
  <si>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</si>
  <si>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</si>
  <si>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</si>
  <si>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</si>
  <si>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</si>
  <si>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</si>
  <si>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</si>
  <si>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</si>
  <si>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</si>
  <si>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</si>
  <si>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</si>
  <si>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</si>
  <si>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</si>
  <si>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</si>
  <si>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</si>
  <si>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</si>
  <si>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</si>
  <si>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</si>
  <si>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</si>
  <si>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</si>
  <si>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</si>
  <si>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</si>
  <si>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</si>
  <si>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</si>
  <si>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</si>
  <si>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</si>
  <si>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</si>
  <si>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</si>
  <si>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</si>
  <si>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</si>
  <si>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</si>
  <si>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</si>
  <si>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</si>
  <si>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</si>
  <si>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</si>
  <si>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</si>
  <si>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</si>
  <si>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</si>
  <si>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</si>
  <si>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</si>
  <si>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</si>
  <si>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</si>
  <si>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</si>
  <si>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</si>
  <si>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</si>
  <si>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</si>
  <si>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</si>
  <si>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</si>
  <si>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</si>
  <si>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</si>
  <si>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</si>
  <si>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</si>
  <si>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</si>
  <si>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</si>
  <si>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</si>
  <si>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</si>
  <si>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</si>
  <si>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</si>
  <si>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</si>
  <si>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</si>
  <si>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</si>
  <si>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</si>
  <si>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</si>
  <si>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</si>
  <si>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</si>
  <si>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</si>
  <si>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</si>
  <si>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</si>
  <si>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</si>
  <si>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</si>
  <si>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</si>
  <si>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</si>
  <si>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</si>
  <si>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</si>
  <si>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</si>
  <si>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</si>
  <si>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</si>
  <si>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</si>
  <si>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</si>
  <si>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</si>
  <si>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</si>
  <si>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</si>
  <si>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</si>
  <si>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</si>
  <si>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</si>
  <si>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</si>
  <si>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</si>
  <si>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</si>
  <si>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</si>
  <si>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</si>
  <si>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</si>
  <si>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</si>
  <si>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</si>
  <si>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</si>
  <si>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</si>
  <si>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</si>
  <si>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</si>
  <si>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</si>
  <si>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</si>
  <si>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</si>
  <si>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</si>
  <si>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</si>
  <si>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</si>
  <si>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</si>
  <si>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</si>
  <si>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</si>
  <si>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</si>
  <si>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</si>
  <si>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</si>
  <si>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</si>
  <si>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</si>
  <si>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</si>
  <si>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</si>
  <si>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</si>
  <si>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</si>
  <si>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</si>
  <si>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</si>
  <si>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</si>
  <si>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</si>
  <si>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</si>
  <si>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</si>
  <si>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</si>
  <si>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</si>
  <si>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</si>
  <si>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</si>
  <si>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</si>
  <si>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</si>
  <si>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</si>
  <si>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</si>
  <si>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</si>
  <si>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</si>
  <si>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</si>
  <si>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</si>
  <si>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</si>
  <si>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</si>
  <si>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</si>
  <si>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</si>
  <si>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</si>
  <si>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</si>
  <si>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</si>
  <si>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</si>
  <si>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</si>
  <si>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</si>
  <si>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</si>
  <si>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</si>
  <si>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</si>
  <si>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</si>
  <si>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</si>
  <si>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</si>
  <si>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</si>
  <si>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</si>
  <si>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</si>
  <si>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</si>
  <si>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</si>
  <si>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</si>
  <si>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</si>
  <si>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</si>
  <si>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</si>
  <si>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</si>
  <si>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</si>
  <si>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</si>
  <si>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</si>
  <si>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</si>
  <si>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</si>
  <si>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</si>
  <si>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</si>
  <si>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</si>
  <si>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</si>
  <si>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</si>
  <si>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</si>
  <si>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</si>
  <si>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</si>
  <si>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</si>
  <si>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</si>
  <si>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</si>
  <si>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</si>
  <si>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</si>
  <si>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</si>
  <si>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</si>
  <si>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</si>
  <si>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</si>
  <si>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</si>
  <si>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</si>
  <si>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</si>
  <si>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</si>
  <si>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</si>
  <si>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</si>
  <si>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</si>
  <si>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</si>
  <si>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</si>
  <si>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</si>
  <si>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</si>
  <si>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</si>
  <si>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</si>
  <si>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</si>
  <si>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</si>
  <si>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</si>
  <si>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</si>
  <si>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</si>
  <si>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</si>
  <si>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</si>
  <si>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</si>
  <si>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</si>
  <si>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</si>
  <si>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</si>
  <si>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</si>
  <si>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</si>
  <si>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</si>
  <si>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</si>
  <si>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</si>
  <si>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</si>
  <si>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</si>
  <si>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</si>
  <si>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</si>
  <si>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</si>
  <si>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</si>
  <si>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</si>
  <si>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</si>
  <si>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</si>
  <si>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</si>
  <si>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</si>
  <si>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</si>
  <si>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</si>
  <si>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</si>
  <si>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</si>
  <si>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</si>
  <si>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</si>
  <si>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</si>
  <si>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</si>
  <si>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</si>
  <si>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</si>
  <si>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</si>
  <si>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</si>
  <si>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</si>
  <si>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</si>
  <si>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</si>
  <si>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</si>
  <si>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</si>
  <si>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</si>
  <si>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</si>
  <si>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</si>
  <si>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</si>
  <si>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</si>
  <si>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</si>
  <si>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</si>
  <si>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</si>
  <si>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</si>
  <si>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</si>
  <si>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</si>
  <si>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</si>
  <si>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</si>
  <si>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</si>
  <si>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</si>
  <si>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</si>
  <si>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</si>
  <si>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</si>
  <si>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</si>
  <si>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</si>
  <si>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</si>
  <si>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</si>
  <si>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</si>
  <si>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</si>
  <si>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</si>
  <si>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</si>
  <si>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</si>
  <si>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</si>
  <si>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</si>
  <si>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</si>
  <si>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</si>
  <si>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</si>
  <si>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</si>
  <si>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</si>
  <si>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</si>
  <si>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</si>
  <si>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</si>
  <si>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</si>
  <si>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</si>
  <si>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</si>
  <si>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</si>
  <si>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</si>
  <si>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</si>
  <si>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</si>
  <si>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</si>
  <si>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</si>
  <si>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</si>
  <si>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</si>
  <si>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</si>
  <si>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</si>
  <si>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</si>
  <si>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</si>
  <si>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</si>
  <si>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</si>
  <si>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</si>
  <si>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</si>
  <si>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</si>
  <si>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</si>
  <si>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</si>
  <si>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</si>
  <si>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</si>
  <si>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</si>
  <si>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</si>
  <si>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</si>
  <si>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</si>
  <si>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</si>
  <si>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</si>
  <si>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</si>
  <si>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</si>
  <si>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</si>
  <si>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</si>
  <si>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</si>
  <si>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</si>
  <si>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</si>
  <si>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</si>
  <si>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</si>
  <si>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</si>
  <si>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</si>
  <si>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</si>
  <si>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</si>
  <si>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</si>
  <si>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</si>
  <si>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</si>
  <si>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</si>
  <si>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</si>
  <si>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</si>
  <si>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</si>
  <si>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</si>
  <si>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</si>
  <si>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</si>
  <si>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</si>
  <si>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</si>
  <si>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</si>
  <si>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</si>
  <si>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</si>
  <si>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</si>
  <si>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</si>
  <si>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</si>
  <si>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</si>
  <si>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</si>
  <si>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</si>
  <si>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</si>
  <si>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</si>
  <si>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</si>
  <si>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</si>
  <si>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</si>
  <si>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</si>
  <si>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</si>
  <si>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</si>
  <si>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</si>
  <si>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</si>
  <si>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</si>
  <si>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</si>
  <si>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</si>
  <si>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</si>
  <si>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</si>
  <si>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</si>
  <si>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</si>
  <si>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</si>
  <si>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</si>
  <si>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</si>
  <si>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</si>
  <si>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</si>
  <si>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</si>
  <si>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</si>
  <si>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</si>
  <si>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</si>
  <si>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</si>
  <si>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</si>
  <si>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</si>
  <si>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</si>
  <si>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</si>
  <si>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</si>
  <si>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</si>
  <si>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</si>
  <si>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</si>
  <si>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</si>
  <si>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</si>
  <si>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</si>
  <si>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</si>
  <si>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</si>
  <si>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</si>
  <si>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</si>
  <si>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</si>
  <si>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</si>
  <si>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</si>
  <si>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</si>
  <si>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</si>
  <si>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</si>
  <si>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</si>
  <si>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</si>
  <si>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</si>
  <si>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</si>
  <si>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</si>
  <si>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</si>
  <si>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</si>
  <si>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</si>
  <si>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</si>
  <si>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</si>
  <si>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</si>
  <si>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</si>
  <si>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</si>
  <si>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</si>
  <si>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</si>
  <si>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</si>
  <si>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</si>
  <si>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</si>
  <si>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</si>
  <si>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</si>
  <si>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</si>
  <si>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</si>
  <si>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</si>
  <si>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</si>
  <si>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</si>
  <si>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</si>
  <si>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</si>
  <si>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</si>
  <si>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</si>
  <si>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</si>
  <si>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</si>
  <si>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</si>
  <si>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</si>
  <si>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</si>
  <si>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</si>
  <si>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</si>
  <si>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</si>
  <si>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</si>
  <si>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</si>
  <si>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</si>
  <si>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</si>
  <si>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</si>
  <si>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</si>
  <si>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</si>
  <si>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</si>
  <si>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</si>
  <si>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</si>
  <si>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</si>
  <si>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</si>
  <si>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</si>
  <si>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</si>
  <si>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</si>
  <si>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</si>
  <si>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</si>
  <si>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</si>
  <si>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</si>
  <si>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</si>
  <si>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</si>
  <si>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</si>
  <si>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</si>
  <si>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</si>
  <si>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</si>
  <si>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</si>
  <si>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</si>
  <si>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</si>
  <si>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</si>
  <si>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</si>
  <si>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</si>
  <si>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</si>
  <si>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</si>
  <si>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</si>
  <si>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</si>
  <si>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</si>
  <si>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</si>
  <si>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</si>
  <si>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</si>
  <si>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</si>
  <si>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</si>
  <si>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</si>
  <si>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</si>
  <si>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</si>
  <si>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</si>
  <si>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</si>
  <si>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</si>
  <si>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</si>
  <si>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</si>
  <si>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</si>
  <si>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</si>
  <si>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</si>
  <si>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</si>
  <si>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</si>
  <si>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</si>
  <si>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</si>
  <si>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</si>
  <si>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</si>
  <si>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</si>
  <si>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</si>
  <si>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</si>
  <si>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</si>
  <si>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</si>
  <si>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</si>
  <si>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</si>
  <si>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</si>
  <si>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</si>
  <si>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</si>
  <si>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</si>
  <si>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</si>
  <si>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</si>
  <si>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</si>
  <si>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</si>
  <si>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</si>
  <si>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</si>
  <si>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</si>
  <si>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</si>
  <si>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</si>
  <si>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</si>
  <si>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</si>
  <si>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</si>
  <si>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</si>
  <si>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</si>
  <si>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</si>
  <si>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</si>
  <si>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</si>
  <si>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</si>
  <si>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</si>
  <si>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</si>
  <si>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</si>
  <si>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</si>
  <si>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</si>
  <si>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</si>
  <si>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</si>
  <si>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</si>
  <si>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</si>
  <si>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</si>
  <si>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</si>
  <si>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</si>
  <si>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</si>
  <si>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</si>
  <si>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</si>
  <si>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</si>
  <si>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</si>
  <si>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</si>
  <si>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</si>
  <si>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</si>
  <si>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</si>
  <si>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</si>
  <si>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</si>
  <si>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</si>
  <si>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</si>
  <si>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</si>
  <si>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</si>
  <si>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</si>
  <si>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</si>
  <si>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</si>
  <si>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</si>
  <si>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</si>
  <si>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</si>
  <si>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</si>
  <si>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</si>
  <si>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</si>
  <si>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</si>
  <si>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</si>
  <si>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</si>
  <si>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</si>
  <si>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</si>
  <si>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</si>
  <si>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</si>
  <si>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</si>
  <si>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</si>
  <si>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</si>
  <si>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</si>
  <si>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</si>
  <si>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</si>
  <si>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</si>
  <si>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</si>
  <si>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</si>
  <si>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</si>
  <si>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</si>
  <si>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</si>
  <si>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</si>
  <si>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</si>
  <si>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</si>
  <si>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</si>
  <si>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</si>
  <si>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</si>
  <si>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</si>
  <si>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</si>
  <si>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</si>
  <si>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</si>
  <si>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</si>
  <si>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</si>
  <si>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</si>
  <si>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</si>
  <si>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</si>
  <si>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</si>
  <si>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</si>
  <si>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</si>
  <si>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</si>
  <si>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</si>
  <si>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</si>
  <si>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</si>
  <si>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</si>
  <si>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</si>
  <si>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</si>
  <si>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</si>
  <si>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</si>
  <si>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</si>
  <si>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</si>
  <si>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</si>
  <si>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</si>
  <si>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</si>
  <si>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</si>
  <si>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</si>
  <si>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</si>
  <si>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</si>
  <si>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</si>
  <si>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</si>
  <si>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</si>
  <si>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</si>
  <si>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</si>
  <si>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</si>
  <si>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</si>
  <si>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</si>
  <si>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</si>
  <si>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</si>
  <si>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</si>
  <si>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</si>
  <si>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</si>
  <si>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</si>
  <si>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</si>
  <si>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</si>
  <si>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</si>
  <si>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</si>
  <si>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</si>
  <si>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</si>
  <si>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</si>
  <si>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</si>
  <si>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</si>
  <si>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</si>
  <si>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</si>
  <si>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</si>
  <si>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</si>
  <si>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</si>
  <si>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</si>
  <si>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</si>
  <si>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</si>
  <si>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</si>
  <si>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</si>
  <si>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</si>
  <si>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</si>
  <si>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</si>
  <si>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</si>
  <si>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</si>
  <si>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</si>
  <si>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</si>
  <si>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</si>
  <si>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</si>
  <si>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</si>
  <si>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</si>
  <si>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</si>
  <si>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</si>
  <si>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</si>
  <si>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</si>
  <si>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</si>
  <si>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</si>
  <si>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</si>
  <si>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</si>
  <si>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</si>
  <si>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</si>
  <si>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</si>
  <si>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</si>
  <si>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</si>
  <si>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</si>
  <si>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</si>
  <si>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</si>
  <si>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</si>
  <si>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</si>
  <si>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</si>
  <si>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</si>
  <si>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</si>
  <si>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</si>
  <si>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</si>
  <si>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</si>
  <si>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</si>
  <si>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</si>
  <si>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</si>
  <si>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</si>
  <si>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</si>
  <si>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</si>
  <si>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</si>
  <si>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</si>
  <si>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</si>
  <si>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</si>
  <si>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</si>
  <si>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</si>
  <si>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</si>
  <si>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</si>
  <si>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</si>
  <si>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</si>
  <si>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</si>
  <si>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</si>
  <si>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</si>
  <si>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</si>
  <si>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</si>
  <si>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</si>
  <si>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</si>
  <si>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</si>
  <si>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</si>
  <si>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</si>
  <si>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</si>
  <si>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</si>
  <si>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</si>
  <si>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</si>
  <si>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</si>
  <si>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</si>
  <si>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</si>
  <si>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</si>
  <si>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</si>
  <si>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</si>
  <si>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</si>
  <si>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SERRALHERIA PADRÃO ESCOLAR</t>
  </si>
  <si>
    <t>PINTURA ESMALTE BASE SOLVENTE EM POSTES OU TUBULAÇÕES, COM DIÂMETRO MENORES QUE 3.1/2" (88,9MM), COM DUAS (2) DEMÃOS, INCLUSIVE PREPARAÇÃO DA SUPERFÍCIE COM LIXAMENTO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</si>
  <si>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</si>
  <si>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</si>
  <si>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</si>
  <si>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</si>
  <si>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</si>
  <si>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</si>
  <si>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</si>
  <si>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</si>
  <si>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</si>
  <si>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</si>
  <si>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</si>
  <si>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</si>
  <si>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</si>
  <si>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</si>
  <si>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</si>
  <si>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</si>
  <si>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CO-4090</t>
  </si>
  <si>
    <t>PROJETO EXECUTIVO DE SINALIZAÇÃO VIÁRIA INTERNA, HORIZONTAL E VERTICAL (ESTACIONAMENTO)</t>
  </si>
  <si>
    <t>CO-3953</t>
  </si>
  <si>
    <t>PROJETO EXECUTIVO DE SONORIZAÇÃO/ALARME/CFTV</t>
  </si>
  <si>
    <t>M0785</t>
  </si>
  <si>
    <t>Massa asfáltica comercial</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</si>
  <si>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</si>
  <si>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</si>
  <si>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</si>
  <si>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</si>
  <si>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</si>
  <si>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</si>
  <si>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</si>
  <si>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</si>
  <si>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</si>
  <si>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</si>
  <si>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</si>
  <si>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</si>
  <si>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</si>
  <si>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</si>
  <si>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</si>
  <si>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</si>
  <si>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</si>
  <si>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</si>
  <si>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</si>
  <si>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</si>
  <si>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</si>
  <si>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</si>
  <si>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</si>
  <si>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</si>
  <si>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</si>
  <si>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</si>
  <si>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</si>
  <si>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</si>
  <si>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</si>
  <si>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</si>
  <si>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</si>
  <si>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</si>
  <si>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</si>
  <si>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</si>
  <si>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</si>
  <si>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</si>
  <si>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</si>
  <si>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</si>
  <si>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</si>
  <si>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</si>
  <si>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</si>
  <si>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</si>
  <si>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</si>
  <si>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</si>
  <si>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</si>
  <si>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</si>
  <si>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</si>
  <si>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</si>
  <si>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</si>
  <si>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</si>
  <si>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</si>
  <si>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</si>
  <si>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</si>
  <si>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</si>
  <si>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</si>
  <si>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</si>
  <si>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</si>
  <si>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</si>
  <si>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</si>
  <si>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</si>
  <si>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</si>
  <si>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</si>
  <si>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</si>
  <si>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</si>
  <si>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</si>
  <si>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</si>
  <si>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</si>
  <si>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</si>
  <si>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</si>
  <si>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</si>
  <si>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</si>
  <si>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</si>
  <si>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</si>
  <si>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</si>
  <si>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</si>
  <si>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</si>
  <si>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VIBROACABADORA DE ASFALTO SOBRE ESTEIRAS, LARGURA DE PAVIMENTO 2,13 M A 4,55 M POTÊNCIA. 74 KW/100 HP, CAPACIDADE 400 T/H OU EQUIVALENTE</t>
  </si>
  <si>
    <t>MINI-CARREGADEIRA DE PNEUS 61HP COM VASSOURA DE 1500MM OU EQUIVALENTE</t>
  </si>
  <si>
    <t>FRESADORA DE ASFALTO A FRIO SOBRE RODAS, LARGURA DE FRESAGEM 1,00 M, POTÊNCIA 155 KW/208 HP OU EQUIVALENTE</t>
  </si>
  <si>
    <t>VASSOURA MECÂNICA REBOCÁVEL COM ESCOVA CILÍNDRICA LARGURA ÚTIL DE VARRIMENTO = 2,44M OU EQUIVALENTE</t>
  </si>
  <si>
    <t>BOMBA HIDRÁULICA SUBMERSÍVEL 2" 36 M3/H COM 20M DE MANGUEIRA</t>
  </si>
  <si>
    <t>BOMBA HIDRÁULICA SUBMERSÍVEL 3" 72 M3/H COM 20M DE MANGUEIRA</t>
  </si>
  <si>
    <t>CAMINHÃO TOCO, PESO BRUTO TOTAL 10.000 KG, CARGA ÚTIL MÁXIMA 7.200 KG, DISTÂNCIA ENTRE EIXOS 4,50 M, POTÊNCIA 190 CV (INCLUI CABINE E CHASSI, NÃO INCLUI CARROCERIA) OU EQUIVALENTE</t>
  </si>
  <si>
    <t>CAMINHÃO TOCO, PESO BRUTO TOTAL 15.000 KG, CARGA ÚTIL MÁXIMA 9.800 KG, DISTÂNCIA ENTRE EIXOS 5,00 M, POTÊNCIA 200 CV (INCLUI CABINE E CHASSI, NÃO INCLUI CARROCERIA) OU EQUIVALENTE</t>
  </si>
  <si>
    <t>ROLO COMPACTADOR VIBRATÓRIO TANDEM, AÇO LISO, POTÊNCIA 57 HP, PESO SEM/COM LASTRO 6,5/9,4 T, LARGURA DE TRABALHO 1,20 M OU EQUIVALENTE</t>
  </si>
  <si>
    <t>ROLO COMPACTADOR VIBRATÓRIO DE UM CILINDRO LISO DE AÇO, POTÊNCIA 125 HP, PESO SEM/COM LASTRO 10,75/12,92 T, IMPACTO DINÂMICO 31,5/18,5 T, LARGURA TRABALHO 2,15 M OU EQUIVALENTE</t>
  </si>
  <si>
    <t>ROMPEDOR PNEUMÁTICO MANUAL, PADRÃO, PESO DE 30 KG, OU EQUIVALENTE</t>
  </si>
  <si>
    <t>MARTELO DEMOLIDOR ELÉTRICO, 2.000 W,  1.000 IMPACTOS POR MINUTO, FORÇA DE IMPACTO ENTRE 62 E 69 J, PESO DE 30 KG, OU EQUIVALENTE</t>
  </si>
  <si>
    <t>54.19.67</t>
  </si>
  <si>
    <t>RETROESCAVADEIRA SOBRE RODAS COM CARREGADEIRA, TRAÇÃO 4X4, POTÊNCIA 88 HP, CAÇAMBA CARREGADEIRA CAPACIDADE MÍNIMA 1 M3, CAÇAMBA RETRO CAPACIDADE 0,26 M3, PESO OPERACIONAL MÍNIMO 6.674 KG, PROFUNDIDADE ESCAVAÇÃO MÁXIMA. 4,37 M REF 36531</t>
  </si>
  <si>
    <t>MINIESCAVADEIRA SOBRE ESTEIRAS, POTÊNCIA LÍQUIDA DE *30* HP, PESO OPERACIONAL DE *3.500* KG REF 37520</t>
  </si>
  <si>
    <t>ESCAVADEIRA HIDRÁULICA SOBRE ESTEIRAS, CAÇAMBA 0,98M3, PESO OPERACIONAL 17T, POTÊNCIA BRUTA 119HP, OU EQUIVALENTE</t>
  </si>
  <si>
    <t>ESCAVADEIRA HIDRÁULICA SOBRE ESTEIRAS, CAÇAMBA 1,3M3, PESO OPERACIONAL 22T, POTÊNCIA BRUTA 156HP, OU EQUIVALENTE</t>
  </si>
  <si>
    <t>GRADE DE DISCOS MECÂNICA 20X24" COM 20 DISCOS 24" X 6MM  COM PNEUS PARA TRANSPORTE</t>
  </si>
  <si>
    <t>GUINDASTE HIDRÁULICO AUTOPROPELIDO, COM LANÇA TELESCÓPICA 28,80 M, CAPACIDADE MÁXIMA 30 T, POTÊNCIA 97 KW, TRAÇÃO 4 X 4</t>
  </si>
  <si>
    <t>GRUPO DE SOLDAGEM COM GERADOR A DIESEL PARA SOLDA ELÉTRICA, SOBRE 02 RODAS, COM MOTOR 4 CILINDROS, 375A TN5 B/56 C/3 KVA, OU EQUIVALENTE</t>
  </si>
  <si>
    <t>MOTONIVELADORA POTÊNCIA BASICA LÍQUIDA (PRIMEIRA MARCHA) 125HP/93KW , PESO BRUTO 16T, LARGURA DA LÂMINA DE 3,7 M, OU EQUIVALENTE</t>
  </si>
  <si>
    <t>MOTOSSERRA PORTÁTIL COM MOTOR A GASOLINA DE 60 CILINDRADAS, OU EQUIVALENTE</t>
  </si>
  <si>
    <t>ROÇADEIRA COSTAL COM MOTOR A GASOLINA DE *32* CC</t>
  </si>
  <si>
    <t>TRATOR DE ESTEIRAS, POTÊNCIA DE 347 HP, PESO OPERACIONAL DE 38,5 T, COM LÂMINA COM CAPACIDADE DE 8,70M3</t>
  </si>
  <si>
    <t>TRATOR DE ESTEIRAS, POTÊNCIA DE 177HP/132KW, PESO OPERACIONAL DE 16,5T, COM LÂMINA COM CAPACIDADE DE 3,18M3, OU EQUIVALENTE</t>
  </si>
  <si>
    <t>TRATOR DE PNEUS COM POTÊNCIA DE 85 CV, TRAÇÃO 4X4, COM VASSOURA MECÂNICA ACOPLADA REF 7640</t>
  </si>
  <si>
    <t>TRATOR DE PNEUS COM POTÊNCIA DE 105 CV, TRAÇÃO 4 X 4, PESO COM LASTRO DE 5500 KG, OU EQUIVALENTE</t>
  </si>
  <si>
    <t>MANGOTE PARA VIBRADOR DE IMERSÃO PENDULAR D= 45MM x 5M, OU EQUIVALENTE</t>
  </si>
  <si>
    <t>MOTOR PAPA VIBRADOR DE IMERSÃO TRIFÁSICO 220/380V 2CV, OU EQUIVALENTE</t>
  </si>
  <si>
    <t>LOCAÇÃO VEÍCULO TIPO PICAPE LEVE COM SEGURO</t>
  </si>
  <si>
    <t>LOCAÇÃO VEÍCULO UTILITÁRIO 4 PORTAS E 7 LUGARES COM SEGURO</t>
  </si>
  <si>
    <t>LOCAÇÃO VEÍCULO POPULAR MOTOR 1.0 COM AR E SEGURO</t>
  </si>
  <si>
    <t>REBOQUE PARA BANHEIRO QUÍMICO EM ESTRUTURA DE AÇO, COM INSTALAÇÃO ELÉTRICA DE ACORDO COM NORMAS DE TRÂNSITO, ENGATE RÁPIDO, ESCADA DE ACESSO, PINTURA ANTICORROSIVA, DUAS RODAS COM PNEUS, ESTEPE, MACACO MECÂNICO COM SUPORTE E CAPACIDADE 500KG (OU EQUIVALE</t>
  </si>
  <si>
    <t>SERRA CIRCULAR DE BANCADA, MOTOR ELÉTRICO 1800W, COIFA PARA DISCO 10", OU EQUIVALENTE</t>
  </si>
  <si>
    <t>EQUIPE DE REDE LIGAÇÃO ESGOTO COPASA</t>
  </si>
  <si>
    <t>OPERADOR DE BETONEIRA ESTACIONÁRIA / MISTURADOR</t>
  </si>
  <si>
    <t>OPERADOR DE MARTELETE OU MARTELETEIRO</t>
  </si>
  <si>
    <t>MOTORISTA DE VEÍCULO LEVE</t>
  </si>
  <si>
    <t>MOTORISTA DE VEÍCULO PESADO</t>
  </si>
  <si>
    <t>OPERADOR DE PAVIMENTADORA / MESA VIBROACABADORA</t>
  </si>
  <si>
    <t>OPERADOR DE COMPRESSOR DE AR OU COMPRESSORISTA</t>
  </si>
  <si>
    <t>OPERADOR DE TRATOR DE PNEUS</t>
  </si>
  <si>
    <t>OPERADOR DE ESCAVADEIRA</t>
  </si>
  <si>
    <t>OPERADOR DE ROÇADEIRA</t>
  </si>
  <si>
    <t xml:space="preserve">OPERADOR DE MÁQUINAS E TRATORES DIVERSOS - TERRAPLANAGEM </t>
  </si>
  <si>
    <t xml:space="preserve">OPERADOR DE USINA DE ASFALTO, DE SOLOS OU DE CONCRETO </t>
  </si>
  <si>
    <t>CHEFE DE SETOR ADMINISTRATIVO (NÍVEL SUPERIOR)</t>
  </si>
  <si>
    <t>APONTADOR OU APROPRIADOR DE MÃO DE OBRA</t>
  </si>
  <si>
    <t>AUXILIAR DE TOPÓGRAFO</t>
  </si>
  <si>
    <t>ENCARREGADO GERAL DE OBRAS</t>
  </si>
  <si>
    <t xml:space="preserve">POCEIRO / ESCAVADOR DE VALAS E TUBULÕES </t>
  </si>
  <si>
    <t>IMPERMEABILIZADOR</t>
  </si>
  <si>
    <t>VIDRACEIRO</t>
  </si>
  <si>
    <t>SERVENTE DE OBRAS</t>
  </si>
  <si>
    <t>TOPÓGRAFO INTERMEDIÁRIO</t>
  </si>
  <si>
    <t>TÉCNICO EM SEGURANÇA DO TRABALHO</t>
  </si>
  <si>
    <t>ENGENHEIRO JÚNIOR (CARGA HORÁRIA 8H/DIA)</t>
  </si>
  <si>
    <t>ENGENHEIRO SÊNIOR (CARGA HORÁRIA 8H/DIA)</t>
  </si>
  <si>
    <t>ENGENHEIRO INTERMEDIÁRIO (CARGA HORÁRIA 8H/DIA)</t>
  </si>
  <si>
    <t>ENGENHEIRO TRAINEE (CARGA HORÁRIA 8H/DIA)</t>
  </si>
  <si>
    <t>ENGENHEIRO TRAINEE (CARGA HORÁRIA 6H/DIA)</t>
  </si>
  <si>
    <t>ENGENHEIRO TRAINEE (CARGA HORÁRIA 7H/DIA)</t>
  </si>
  <si>
    <t>ENGENHEIRO JÚNIOR (CARGA HORÁRIA 6H/DIA)</t>
  </si>
  <si>
    <t>ENGENHEIRO JÚNIOR (CARGA HORÁRIA 7H/DIA)</t>
  </si>
  <si>
    <t>ENGENHEIRO INTERMEDIÁRIO (CARGA HORÁRIA 6H/DIA)</t>
  </si>
  <si>
    <t>ENGENHEIRO INTERMEDIÁRIO (CARGA HORÁRIA 7H/DIA)</t>
  </si>
  <si>
    <t>ENGENHEIRO SÊNIOR (CARGA HORÁRIA 6H/DIA)</t>
  </si>
  <si>
    <t>ENGENHEIRO SÊNIOR (CARGA HORÁRIA 7H/DIA)</t>
  </si>
  <si>
    <t>ENGENHEIRO SÊNIOR - PROJETO</t>
  </si>
  <si>
    <t>ENGENHEIRO INTERMEDIÁRIO - PROJETO</t>
  </si>
  <si>
    <t>ENGENHEIRO JÚNIOR - PROJETO</t>
  </si>
  <si>
    <t>AUXILIAR DE ARQUITETURA PARA PROJETOS</t>
  </si>
  <si>
    <t>PROJETISTA SÊNIOR - PROJETO</t>
  </si>
  <si>
    <t>PROJETISTA INTERMEDIÁRIO - PROJETO</t>
  </si>
  <si>
    <t>PROJETISTA JÚNIOR - PROJETO</t>
  </si>
  <si>
    <t>TÉCNICO SÊNIOR - PROJETO</t>
  </si>
  <si>
    <t>TÉCNICO INTERMEDIÁRIO - PROJETO</t>
  </si>
  <si>
    <t>TÉCNICO JÚNIOR - PROJETO</t>
  </si>
  <si>
    <t>DESENHISTA TÉCNICO / CADISTA - PROJETO</t>
  </si>
  <si>
    <t>AUXILIAR ADMINISTRATIVO SÊNIOR - PROJETO</t>
  </si>
  <si>
    <t>AUXILIAR ADMINISTRATIVO INTERMEDIÁRIO - PROJETO</t>
  </si>
  <si>
    <t>AUXILIAR ADMINISTRATIVO JÚNIOR - PROJETO</t>
  </si>
  <si>
    <t>ENGENHEIRO CONSULTOR - SUPERVISÃO</t>
  </si>
  <si>
    <t>ENGENHEIRO COORDENADOR - SUPERVISÃO</t>
  </si>
  <si>
    <t>ENGENHEIRO SÊNIOR - SUPERVISÃO</t>
  </si>
  <si>
    <t>ENGENHEIRO INTERMEDIÁRIO - SUPERVISÃO</t>
  </si>
  <si>
    <t>ENGENHEIRO JÚNIOR - SUPERVISÃO</t>
  </si>
  <si>
    <t>AUXILIAR DE ENGENHARIA - SUPERVISÃO</t>
  </si>
  <si>
    <t>AUXILIAR DE ARQUITETURA PARA OBRAS</t>
  </si>
  <si>
    <t>TÉCNICO SÊNIOR - SUPERVISÃO</t>
  </si>
  <si>
    <t>TÉCNICO INTERMEDIÁRIO - SUPERVISÃO</t>
  </si>
  <si>
    <t>TÉCNICO JÚNIOR - SUPERVISÃO</t>
  </si>
  <si>
    <t>DESENHISTA PROJETISTA - SUPERVISÃO</t>
  </si>
  <si>
    <t>DESENHISTA TÉCNICO/CADISTA - SUPERVISÃO</t>
  </si>
  <si>
    <t>DESENHISTA COPISTA - SUPERVISÃO</t>
  </si>
  <si>
    <t>TOPÓGRAFO SÊNIOR - SUPERVISÃO</t>
  </si>
  <si>
    <t>TOPÓGRAFO INTERMEDIÁRIO - SUPERVISÃO</t>
  </si>
  <si>
    <t>TOPÓGRAFO JÚNIOR - SUPERVISÃO</t>
  </si>
  <si>
    <t>NIVELADOR - SUPERVISÃO</t>
  </si>
  <si>
    <t>BALIZA - SUPERVISÃO</t>
  </si>
  <si>
    <t>AJUDANTE DE TOPOGRAFIA - SUPERVISÃO</t>
  </si>
  <si>
    <t>LABORATORISTA SÊNIOR - SUPERVISÃO</t>
  </si>
  <si>
    <t>LABORATORISTA JÚNIOR - SUPERVISÃO</t>
  </si>
  <si>
    <t>AUXILIAR DE LABORATÓRIO - SUPERVISÃO</t>
  </si>
  <si>
    <t>MOTORISTA - SUPERVISÃO</t>
  </si>
  <si>
    <t>APONTADOR - SUPERVISÃO</t>
  </si>
  <si>
    <t>SERVENTE - SUPERVISÃO</t>
  </si>
  <si>
    <t>AÇO CA-25, 12,5MM, VERGALHÃO REF 43054</t>
  </si>
  <si>
    <t>AÇO CA-50, 6,3MM, VERGALHÃO REF 32</t>
  </si>
  <si>
    <t>AÇO CA-50, 8,0MM, VERGALHÃO REF 33</t>
  </si>
  <si>
    <t>AÇO CA-50, 10,0MM, VERGALHÃO REF 34</t>
  </si>
  <si>
    <t>AÇO CA-50, 12,5MM, VERGALHÃO REF 43055</t>
  </si>
  <si>
    <t>AÇO CA-50, 16,0MM, VERGALHÃO REF 43055</t>
  </si>
  <si>
    <t>AÇO CA-50, 20,0MM, VERGALHÃO REF 43056</t>
  </si>
  <si>
    <t>AÇO CA-50, 25,0MM, VERGALHÃO REF 43056</t>
  </si>
  <si>
    <t>AÇO CA-50, 32,0MM, VERGALHÃO REF 43057</t>
  </si>
  <si>
    <t>AÇO CA-60, 4,2MM, VERGALHÃO REF 43059</t>
  </si>
  <si>
    <t>AÇO CA-60, 5,0MM, VERGALHÃO REF 43059</t>
  </si>
  <si>
    <t>AÇO CA-60, 6,0MM, VERGALHÃO REF 43059</t>
  </si>
  <si>
    <t>AÇO CA-50, 6,3MM, CORTADO E DOBRADO REF 34449</t>
  </si>
  <si>
    <t>AÇO CA-50, 8,0MM, CORTADO E DOBRADO</t>
  </si>
  <si>
    <t>AÇO CA-50, 10,0MM, CORTADO E DOBRADO REF 43058</t>
  </si>
  <si>
    <t>AÇO CA-50, 12,5MM, CORTADO E DOBRADO REF 43058</t>
  </si>
  <si>
    <t>AÇO CA-50, 16,0MM, CORTADO E DOBRADO REF 43058</t>
  </si>
  <si>
    <t>AÇO CA-50, 20,0MM, CORTADO E DOBRADO REF 43058</t>
  </si>
  <si>
    <t>AÇO CA-50, 25,0MM, CORTADO E DOBRADO</t>
  </si>
  <si>
    <t>AÇO CA-50, 32,0MM, CORTADO E DOBRADO</t>
  </si>
  <si>
    <t>AÇO CA-60, 4,2MM, CORTADO E DOBRADO REF 43061</t>
  </si>
  <si>
    <t>AÇO CA-60, 5,0MM, CORTADO E DOBRADO REF 43061</t>
  </si>
  <si>
    <t>AÇO CA-60, 6,0MM, CORTADO E DOBRADO REF 43062</t>
  </si>
  <si>
    <t>ESPAÇADOR / DISTANCIADOR CIRCULAR COM ENTRADA LATERAL, EM PLÁSTICO, PARA VERGALHÃO 4,2 A 12,5MM, COBRIMENTO 20MM REF 39017</t>
  </si>
  <si>
    <t>BARRA DE APOIO EM AÇO INOX RETA D=32MM L=40CM E=1,5MM</t>
  </si>
  <si>
    <t>BARRA DE APOIO EM AÇO INOX PARA LAVATÓRIO RETANGULAR D= 32MM L= 49 X 64 X 49CM E= 1,5MM</t>
  </si>
  <si>
    <t>BARRA DE APOIO EM AÇO INOX RETA D=32MM L=80CM E=1,5MM</t>
  </si>
  <si>
    <t>BARRA DE APOIO EM AÇO INOX LATERAL COM REFORÇO D=32MM L= 80CM E=1,5MM</t>
  </si>
  <si>
    <t>BARRA DE APOIO EM AÇO INOX PARA LAVATÓRIO DE CANTO D= 32MM E= 1,5MM</t>
  </si>
  <si>
    <t>BARRA DE APOIO EM AÇO INOX EM "L" D=32MM 70X70CM E=1,5MM</t>
  </si>
  <si>
    <t>FERRO REDONDO MECÂNICO SAE 1020 D= 1/2"</t>
  </si>
  <si>
    <t>METALON CHAPA 18 - 30 X 20MM / (50 X 30MM)</t>
  </si>
  <si>
    <t>GABIÃO CAIXA MALHA HEXAGONAL 8 X 10CM FIO 2,7MM 3,0 X 1,0 X 0,5M ZN/AL + PVC</t>
  </si>
  <si>
    <t>GABIÃO CAIXA MALHA HEXAGONAL 8 X 10CM FIO 2,7MM 3,0 X 1,0 X 0,5M ZN/AL</t>
  </si>
  <si>
    <t>GABIÃO CAIXA MALHA HEXAGONAL 8 X 10CM FIO 2,7MM 3,0 X 1,0 X 1,0M ZN/AL + PVC</t>
  </si>
  <si>
    <t>GABIÃO CAIXA MALHA HEXAGONAL 8 X 10CM FIO 2,7MM 3,0 X 1,0 X 1,0M ZN/AL</t>
  </si>
  <si>
    <t>GABIÃO MANTA (COLCHÃO) MALHA HEXAGONAL 6 X 8CM FIO 2MM 4,0 X 2,0 X 0,17M ZN/AL + PVC REF 34802</t>
  </si>
  <si>
    <t>GABIÃO MANTA (COLCHÃO) MALHA HEXAGONAL 6 X 8CM FIO 2MM 4,0 X 2,0 X 0,23M ZN/AL + PVC REF 11588</t>
  </si>
  <si>
    <t>GABIÃO MANTA (COLCHÃO) MALHA HEXAGONAL 6 X 8CM FIO 2MM 4,0 X 2,0 X 0,30M ZN/AL + PVC REF 34383</t>
  </si>
  <si>
    <t>GABIÃO SACO MALHA HEXAGONAL 8 X 10CM FIO 2,4MM DIMENSÕES: 3,0 X 0,65M ZN/AL + PVC REF 11594</t>
  </si>
  <si>
    <t>TELA ARAME GALVANIZADO Nº 22 MALHA 1" (PINTEIRO)</t>
  </si>
  <si>
    <t>TELA DE ARAME GALVANIZADO QUADRANGULAR / LOSANGULAR, FIO 2,11 MM (14 BWG), MALHA 5 X 5 CM, H= 2 M REF 7167</t>
  </si>
  <si>
    <t>TELA DE ARAME GALVANIZADO QUADRANGULAR / LOSANGULAR, FIO 2,77 MM (12 BWG), MALHA 5 X 5 CM, H= 2 M REF 7164</t>
  </si>
  <si>
    <t>TELA ARTÍSTICA GALVANIZADA FIO 12 MALHA = 1"</t>
  </si>
  <si>
    <t>60.32.34</t>
  </si>
  <si>
    <t>TELA DE REFORÇO PARA ALVENARIA DE FACHADA, FIO D=1,24 MALHA 25 X 25 MM REF 37411</t>
  </si>
  <si>
    <t>TELA DE AÇO SOLDADA NERVURADA, CA-60, Q-196, (3,11 KG/M2), DIÂMETRO DO FIO = 5,0MM, PAINEL 2,45 X 6,00 M, ESPAÇAMENTO DA MALHA = 10 X 10 CM</t>
  </si>
  <si>
    <t>TELA DE AÇO SOLDADA NERVURADA, CA-60, Q-61, (0,97 KG/M2), DIÂMETRO DO FIO = 3,4MM, PAINEL 2,45x6,00 M, ESPAÇAMENTO DA MALHA = 15 X 15 CM</t>
  </si>
  <si>
    <t>TELA DE AÇO SOLDADA NERVURADA, CA-60, Q-75, (1,21 KG/M2), DIÂMETRO DO FIO = 3,8MM, PAINEL 2,45x6,00 M, ESPAÇAMENTO DA MALHA = 15 X 15 CM</t>
  </si>
  <si>
    <t>TELA DE AÇO SOLDADA NERVURADA CA-60, Q-113, (1,80 KG/M2), DIÂMETRO DO FIO = 3,8MM, PAINEL 2,45 X 6,00 M, ESPAÇAMENTO DA MALHA = 10 X 10 CM</t>
  </si>
  <si>
    <t>TELA DE AÇO SOLDADA NERVURADA CA-60, Q-138, (2,20 KG/M2), DIÂMETRO DO FIO = 4,2MM, PAINEL 2,45 X 6,00 M, ESPAÇAMENTO DA MALHA = 10 X 10 CM</t>
  </si>
  <si>
    <t>TELA DE AÇO SOLDADA NERVURADA, CA-60, Q-283, (4,48 KG/M2), DIÂMETRO DO FIO = 6,0MM, PAINEL 2,45 X 6,00 M, ESPAÇAMENTO DA MALHA 10 X 10 CM</t>
  </si>
  <si>
    <t>TELA DE AÇO SOLDADA NERVURADA, CA-60, Q-335, (5,37 KG/M2), DIÂMETRO DO FIO = 8,0MM, PAINEL 2,45 X 6,00 M, ESPAÇAMENTO DA MALHA 15 X 15 CM</t>
  </si>
  <si>
    <t>TELA DE AÇO SOLDADA NERVURADA, CA-60, Q-503, (7,97 KG/M2), DIÂMETRO DO FIO = 8,0MM, PAINEL 2,45 X 6,00 M, ESPAÇAMENTO DA MALHA 10 X 10 CM</t>
  </si>
  <si>
    <t>TELA DE AÇO SOLDADA NERVURADA, CA-60, Q-785, (12,45 KG/M2), DIÂMETRO DO FIO = 10,0MM, PAINEL 2,45 X 6,00 M, ESPAÇAMENTO DA MALHA 10 X 10 CM</t>
  </si>
  <si>
    <t>TELA DE AÇO SOLDADA NERVURADA, CA-60, Q-166, (2,63 KG/M2), DIÂMETRO DO FIO = 4,6MM, PAINEL 2,45 X 6,00 M, ESPAÇAMENTO DA MALHA 10 X 10 CM</t>
  </si>
  <si>
    <t>TELA DE AÇO SOLDADA NERVURADA, CA-60, Q-238, (3,77 KG/M2), DIÂMETRO DO FIO = 5,5MM, PAINEL 2,45 X 6,00 M, ESPAÇAMENTO DA MALHA 10 X 10 CM</t>
  </si>
  <si>
    <t>TELA DE AÇO SOLDADA NERVURADA, CA-60, Q-385, (6,10 KG/M2), DIÂMETRO DO FIO = 7,0MM, PAINEL 2,45 X 6,00 M, ESPAÇAMENTO DA MALHA 10 X 10 CM</t>
  </si>
  <si>
    <t>TELA DE AÇO SOLDADA NERVURADA, CA-60, Q-709, (11,23 KG/M2), DIÂMETRO DO FIO = 9,5MM, PAINEL 2,45 X 6,00 M, ESPAÇAMENTO DA MALHA 10 X 10 CM</t>
  </si>
  <si>
    <t>TELA DE AÇO SOLDADA NERVURADA CA-60, Q-92, (1,48 KG/M2), DIÂMETRO DO FIO = 4,2MM, PAINEL 2,45 X 6,00 M, ESPAÇAMENTO DA MALHA = 15 X 15 CM REF 21141</t>
  </si>
  <si>
    <t>ARAME DE AÇO OVALADO 15 X 17 ( 45,7 KG, 700 KGF), ROLO 1000 M</t>
  </si>
  <si>
    <t>TELA PLÁSTICA LARANJA, TIPO TAPUME PARA SINALIZAÇÃO, MALHA RETANGULAR, ROLO 1.20 X 50 M (L X C)</t>
  </si>
  <si>
    <t>ADITIVO IMPERMEABILIZANTE DE PEGA NORMAL PARA ARGAMASSAS E CONCRETOS SEM ARMAÇÃO REF 123</t>
  </si>
  <si>
    <t>JUNTA DILATAÇÃO ELÁSTICA PARA CONCRETO (FUGENBAND OU EQUIVALENTE) O-12, ATÉ 5MCA</t>
  </si>
  <si>
    <t>JUNTA DILATAÇÃO ELÁSTICA PARA CONCRETO (FUGENBAND OU EQUIVALENTE) O-22, ATÉ 30MCA</t>
  </si>
  <si>
    <t>MANTA GEOTÊXTIL RESISTÊNCIA TRAÇÃO 16KN/M (300G/M2) REF 4019</t>
  </si>
  <si>
    <t>MANTA GEOTÊXTIL RESISTÊNCIA TRAÇÃO 9KN/M (180G/M2) REF 4013</t>
  </si>
  <si>
    <t>GEOGRELHA TECIDA COM FILAMENTOS DE POLIÉSTER + PVC, RESISTÊNCIA LONGITUDINAL: 90KN/M, RESISTÊNCIA TRANSVERSAL: 30KN/M, ALONGAMENTO = 12 POR CENTO REF 34804</t>
  </si>
  <si>
    <t>CIMENTO PORTLAND COMUM (CPIII-40) SC 50KG</t>
  </si>
  <si>
    <t>ARGAMASSA COLANTE AC I PARA CERÂMICAS</t>
  </si>
  <si>
    <t xml:space="preserve">REJUNTE BRANCO, CIMENTÍCIO </t>
  </si>
  <si>
    <t>GESSO EM PÓ PARA REVESTIMENTOS / MOLDURAS / SANCAS</t>
  </si>
  <si>
    <t>ÁGUA PARA FURAÇÃO DE ESTACA</t>
  </si>
  <si>
    <t>CALÇAMENTO POLIÉDRICO DE GNAISSE COM FRETE (PARA BH)</t>
  </si>
  <si>
    <t>PARALELEPÍPEDO GRANÍTICO OU BASÁLTICO, PARA PAVIMENTAÇÃO</t>
  </si>
  <si>
    <t>AGREGADO DE PEDREIRA PARA BASE / SUB-BASE (BICA CORRIDA), INCLUSIVE FRETE</t>
  </si>
  <si>
    <t>LAJE DE REDUÇAO 1,30 METROS</t>
  </si>
  <si>
    <t>PORTA DE MADEIRA, FOLHA MÉDIA DE 60 X 210CM, E= 35 MM, NÚCLEO SARRAFEADO, CAPA LISA EM HDF, ACABAMENTO EM PRIMER PARA PINTURA REF 10553</t>
  </si>
  <si>
    <t>PORTA DE MADEIRA, FOLHA MÉDIA DE 70 X 210CM, E= 35 MM, NÚCLEO SARRAFEADO, CAPA LISA EM HDF, ACABAMENTO EM PRIMER PARA PINTURA REF 10554</t>
  </si>
  <si>
    <t>PORTA DE MADEIRA, FOLHA MÉDIA DE 80 X 210CM, E= 35 MM, NÚCLEO SARRAFEADO, CAPA LISA EM HDF, ACABAMENTO EM PRIMER PARA PINTURA REF10555</t>
  </si>
  <si>
    <t>PORTA DE MADEIRA, FOLHA MÉDIA DE 90 X 210CM, E= 35 MM, NÚCLEO SARRAFEADO, CAPA LISA EM HDF, ACABAMENTO EM PRIMER PARA PINTURA REF 10556</t>
  </si>
  <si>
    <t>DIVISÓRIA CEGA, ESPESSURA 35MM, COM MIOLO COLMÉIA, REVESTIDA EM EUCAPLAC, OU EQUIVALENTE, COM PERFIS DE AÇO GALVANIZADO, INCLUSIVE INSTALAÇÃO</t>
  </si>
  <si>
    <t>FECHADURA TUBULAR PARA PORTA DE DIVISÓRIA ESPESSURA 35MM, BROCA 90MM, EM RESINA DE ABS CROMADA, OU EQUIVALENTE</t>
  </si>
  <si>
    <t>PUXADOR CENTRAL, TIPO ALÇA, EM ZAMAC CROMADO, COM ROSETAS, COMPRIMENTO 100 MM, PARA PORTA / JANELA EM MADEIRA OU METÁLICA - INCLUI PARAFUSOS</t>
  </si>
  <si>
    <t>RODÍZIO TORNEADO DE 1" COM PINO, PARA PORTAS E VENEZIANAS</t>
  </si>
  <si>
    <t>CANTONEIRA DE ALUMÍNIO SEXTAVADO PARA ARREMATES 17,6 X 14,2MM OU EQUIVALENTE</t>
  </si>
  <si>
    <t>LOCAÇÃO DE ANDAIME METÁLICO TIPO FACHADEIRO, LARGURA DE 1,20 M, ALTURA POR PEÇA DE 2,0M, INCLUINDO SAPATAS AJUSTÁVEIS, PISO METÁLICO E ESCADA</t>
  </si>
  <si>
    <t>LOCAÇÃO DE ANDAIME METÁLICO TUBULAR TIPO TORRE, LARGURA DE 1 ATÉ 1,5M, INCLUINDO ITENS NECESSÁRIOS A INSTALAÇÃO</t>
  </si>
  <si>
    <t>CHAPA DE AÇO FINA A FRIO BITOLA MSG 24, E= 0,60 MM (4,80KG/M2) REF 1327</t>
  </si>
  <si>
    <t>CHAPA DE AÇO FINA A QUENTE BITOLA MSG 18, E= 1,20 MM (9,60KG/M2)</t>
  </si>
  <si>
    <t>LOCAÇÃO DE ESCORA METÁLICA TELESCÓPICA, COM ALTURA REGULÁVEL DE 1,80 A 3,20 M, COM CAPACIDADE DE CARGA DE NO MÍNIMO 1000KGF (10 KN), INCLUSO TRIPÉ E FORCADO</t>
  </si>
  <si>
    <t>CHAPA DE AÇO GALVANIZADA BITOLA GSG 18, E= 1,25 MM (10,00KG/M2)</t>
  </si>
  <si>
    <t>CHAPA METÁLICA DOBRADA / TRAPEZOIDAL NÚMERO 18</t>
  </si>
  <si>
    <t>PERFIL "I" DE AÇO LAMINADO, "I" 152 X 22</t>
  </si>
  <si>
    <t>PERFIL "I" DE AÇO LAMINADO, "I" 203 X 34,3</t>
  </si>
  <si>
    <t>TELHA CERÂMICA TIPO FRANCESA, COMPRIMENTO DE 40 CM, RENDIMENTO DE 16 TELHAS / M2 REF 7175</t>
  </si>
  <si>
    <t>TELHA CERÂMICA TIPO PAULISTA, COMPRIMENTO DE 48 CM, RENDIMENTO DE 26 TELHAS / M2</t>
  </si>
  <si>
    <t>TELHA CERÂMICA TIPO PLAN, COMPRIMENTO DE 47 CM, RENDIMENTO DE 26 TELHAS / M2</t>
  </si>
  <si>
    <t>TELHA DE AÇO ZINCADO TRAPEZOIDAL, A= 40MM, E= 0,5 MM, SEM PINTURA REF 7243</t>
  </si>
  <si>
    <t>CUMEEIRA PARA TELHA CERÂMICA, COMPRIMENTO DE 41CM, RENDIMENTO DE 3 TELHAS / M REF 7181</t>
  </si>
  <si>
    <t>PARAFUSO COM ROSCA SOBERBA 4,8 X 75MM</t>
  </si>
  <si>
    <t>PARAFUSO ZINCADO ROSCA SOBERBA, CABEÇA SEXTAVADA, 5/16 " X 110MM, PARA FIXAÇÃO DE TELHA EM MADEIRA</t>
  </si>
  <si>
    <t>CONJUNTO DE VEDAÇÃO ELÁSTICA PARA TELHA ONDULADA</t>
  </si>
  <si>
    <t>MASSA DE VEDAÇÃO</t>
  </si>
  <si>
    <t>CALHA / RUFO DE CHAPA GALVANIZADA 22 GSG, DESENVOLVIMENTO = 1,0M</t>
  </si>
  <si>
    <t>CALHA / RUFO DE CHAPA GALVANIZADA 24 GSG, DESENVOLVIMENTO = 1,0M</t>
  </si>
  <si>
    <t>CALHA / RUFO DE CHAPA GALVANIZADA 26 GSG, DESENVOLVIMENTO = 1,0M</t>
  </si>
  <si>
    <t>REBITE NÚMERO 10</t>
  </si>
  <si>
    <t>GÁS DE COZINHA - GLP REF 4226</t>
  </si>
  <si>
    <t>ÓLEO DIESEL COMBUSTÍVEL COMUM</t>
  </si>
  <si>
    <t>CIMENTO ASFÁLTICO DE PETRÓLEO A GRANEL (CAP) 50/70 (COLETADO NA ANP ACRESCIDO DE ICMS)</t>
  </si>
  <si>
    <t>68.09.14</t>
  </si>
  <si>
    <t>EMULSAO ASFALTICA CATIONICA RL-1C PARA USO EM PAVIMENTACAO ASFALTICA (COLETADO NA ANP ACRESCIDO DE ICMS)</t>
  </si>
  <si>
    <t>EMULSÃO ASFÁLTICA CATIÔNICA RR-1C PARA USO EM PAVIMENTAÇÃO ASFÁLTICA (COLETADO NA ANP ACRESCIDO DE ICMS)</t>
  </si>
  <si>
    <t>EMULSÃO ASFÁLTICA CATIÔNICA RR-2C PARA USO EM PAVIMENTAÇÃO ASFÁLTICA (COLETADO NA ANP ACRESCIDO DE ICMS)</t>
  </si>
  <si>
    <t>TRANSPORTE DE EQUIPAMENTOS EM CAMINHÃO TRUCADO</t>
  </si>
  <si>
    <t>TRANSPORTE DE EQUIPAMENTOS EM CARRETA SEMI REBOQUE 2 EIXOS</t>
  </si>
  <si>
    <t>TÁBUA DE MADEIRA APARELHADA 2,5 X 25CM REF 3990</t>
  </si>
  <si>
    <t>TÁBUA DE MADEIRA DE REFLORESTAMENTO APARELHADA E=2,5 L=30 CM (1"X12")</t>
  </si>
  <si>
    <t>PRANCHÃO DE PARAJU</t>
  </si>
  <si>
    <t>PEÇA DE MADEIRA DE PINUS 5,5 X 5,5CM REF 4513</t>
  </si>
  <si>
    <t>MADEIRA ROLIÇA D= 6 A 10 CM COMPRIMENTO 6 METROS</t>
  </si>
  <si>
    <t>MADEIRA ROLIÇA D= 11 A 15 CM COMPRIMENTO 6 METROS</t>
  </si>
  <si>
    <t>FORRO DE MADEIRA PINUS OU EQUIVALENTE DA REGIÃO, ENCAIXE MACHO / FÊMEA COM FRISO, 10 X 1CM (SEM COLOCAÇÃO) REF 3283</t>
  </si>
  <si>
    <t>TUBO AÇO GALVANIZADO DIN 2440 E= 2,65MM DN 1/2" COM COSTURA REF 7691</t>
  </si>
  <si>
    <t>TUBO AÇO GALVANIZADO DIN 2440 E= 2,65MM DN 3/4" COM COSTURA REF 7700</t>
  </si>
  <si>
    <t>TUBO AÇO GALVANIZADO DIN 2440 E= 3,35MM DN 1" COM COSTURA</t>
  </si>
  <si>
    <t>TUBO AÇO GALVANIZADO DIN 2440 E= 3,35MM DN 1 1/4" COM COSTURA REF 7698</t>
  </si>
  <si>
    <t>TUBO AÇO GALVANIZADO DIN 2440 E= 3,35MM DN 1 1/2" COM COSTURA REF 7697</t>
  </si>
  <si>
    <t>TUBO AÇO GALVANIZADO DIN 2440 E= 3,75MM DN 2" COM COSTURA REF 7696</t>
  </si>
  <si>
    <t>TUBO AÇO GALVANIZADO DIN 2440 E= 3,75MM DN 2 1/2" COM COSTURA REF 7701</t>
  </si>
  <si>
    <t>TUBO AÇO GALVANIZADO DIN 2440 E= 4,00MM DN 3" COM COSTURA REF 7694</t>
  </si>
  <si>
    <t>TUBO AÇO GALVANIZADO DIN 2440 E= 4,50MM DN 4" COM COSTURA REF 7693</t>
  </si>
  <si>
    <t>ADAPTADOR SOLDÁVEL LONGO COM FLANGES LIVRES PARA CAIXA D´ÁGUA D= 75MM (2 1/2")</t>
  </si>
  <si>
    <t>ADAPTADOR SOLDÁVEL CURTO COM FLANGES LIVRES PARA CAIXA D´ÁGUA D= 20MM (1/2")</t>
  </si>
  <si>
    <t>ADAPTADOR SOLDÁVEL CURTO COM FLANGES LIVRES PARA CAIXA D´ÁGUA D= 25MM (3/4")</t>
  </si>
  <si>
    <t>ADAPTADOR SOLDÁVEL CURTO COM FLANGES LIVRES PARA CAIXA D´ÁGUA D= 32MM (1")</t>
  </si>
  <si>
    <t>ADAPTADOR SOLDÁVEL CURTO COM FLANGES LIVRES PARA CAIXA D´ÁGUA D= 40MM (1 1/4")</t>
  </si>
  <si>
    <t>ADAPTADOR SOLDÁVEL CURTO COM FLANGES LIVRES PARA CAIXA D´ÁGUA D= 50MM (1 1/2")</t>
  </si>
  <si>
    <t>ADAPTADOR SOLDÁVEL CURTO COM FLANGES LIVRES PARA CAIXA D´ÁGUA D= 60MM (2")</t>
  </si>
  <si>
    <t>TUBO PVC ESGOTO PONTA E BOLSA SERIE NORMAL D= 50MM X 6M</t>
  </si>
  <si>
    <t>TUBO PVC ESGOTO PONTA E BOLSA SERIE NORMAL D= 75MM X 6M</t>
  </si>
  <si>
    <t>TUBO PVC ESGOTO PONTA E BOLSA SERIE NORMAL D= 100MM X 6M</t>
  </si>
  <si>
    <t>TUBO PVC ESGOTO PONTA E BOLSA SERIE NORMAL D= 150MM X 6M</t>
  </si>
  <si>
    <t>TUBO PVC ESGOTO PONTA E BOLSA SERIE NORMAL D= 200MM X 6M</t>
  </si>
  <si>
    <t>TUBO PVC ESGOTO PONTA E BOLSA SOLDÁVEL SERIE NORMAL D= 40MM X 6M</t>
  </si>
  <si>
    <t>ANEL DE BORRACHA PARA TUBO PVC ESGOTO SÉRIE NORMAL DN 50MM</t>
  </si>
  <si>
    <t>ANEL DE BORRACHA PARA TUBO PVC ESGOTO SÉRIE NORMAL DN 75MM</t>
  </si>
  <si>
    <t>ANEL DE BORRACHA PARA TUBO PVC ESGOTO SÉRIE NORMAL DN 100MM</t>
  </si>
  <si>
    <t>ANEL DE BORRACHA PARA TUBO PVC ESGOTO SÉRIE NORMAL DN 150MM</t>
  </si>
  <si>
    <t>ANEL DE BORRACHA PARA TUBO PVC ESGOTO SÉRIE NORMAL DN 200MM</t>
  </si>
  <si>
    <t>CAIXA D'ÁGUA DE POLIETILENO COM TAMPA 310 L</t>
  </si>
  <si>
    <t>CAIXA D'ÁGUA DE POLIETILENO COM TAMPA 500 L</t>
  </si>
  <si>
    <t>CAIXA D'ÁGUA DE POLIETILENO COM TAMPA 1000 L</t>
  </si>
  <si>
    <t>CAIXA D'ÁGUA EM FIBRA DE VIDRO COM TAMPA 8000L</t>
  </si>
  <si>
    <t>CHUVEIRO LORENZETTI TRADIÇÃO CROMADO OU EQUIVALENTE REF 1367</t>
  </si>
  <si>
    <t>DUCHINHA HIGIÊNICA ACQUA-JET 2195 DL FABRIMAR OU EQUIVALENTE</t>
  </si>
  <si>
    <t>ENGATE / RABICHO FLEXÍVEL INOX 1/2" X 40CM REF 11684</t>
  </si>
  <si>
    <t>TORNEIRA METÁLICA CROMADA, CANO CURTO, COM AREJADOR, SEM BICO PLÁSTICO, DE PAREDE, PARA USO GERAL, 1/2" OU 3/4" (1152 / 1154) REF 13984</t>
  </si>
  <si>
    <t>TUBO PARA VÁLVULA DE DESCARGA NÚMERO 18 COM ADAPTADOR 1 1/2", CIPLA/EQUIVALENTE</t>
  </si>
  <si>
    <t>TUBO LIGAÇÃO ÁGUA - VASO METAL CROMADO COM SOBRECANOPLA</t>
  </si>
  <si>
    <t>TUBO LIGAÇÃO ÁGUA - VASO PVC CROMADO COM SOBRECANOPLA</t>
  </si>
  <si>
    <t>BOLSA DE LIGAÇÃO EM PVC FLEXÍVEL PARA VASO SANITÁRIO 40 MM (1 1/2") REF 6140</t>
  </si>
  <si>
    <t>GRELHA/PORTA GRELHA AÇO INOX FECHO GIRATÓRIO 150 X 150MM</t>
  </si>
  <si>
    <t>GRELHA/PORTA GRELHA AÇO INOX FECHO GIRATÓRIO 100 X 100MM</t>
  </si>
  <si>
    <t>REGISTRO PRESSÃO COM ACABAMENTO E CANOPLA CROMADA, SIMPLES, BITOLA 1/2" REF 6021</t>
  </si>
  <si>
    <t>REGISTRO PRESSÃO COM ACABAMENTO E CANOPLA CROMADA, SIMPLES, BITOLA 3/4" REF 6024</t>
  </si>
  <si>
    <t>REGISTRO PARA GÁS D= 1/2" NTP X 3/8" BM REF 11756</t>
  </si>
  <si>
    <t>REGISTRO DE GAVETA BRUTO 1510-B 3/4" FABRIMAR/EQUIVALENTE</t>
  </si>
  <si>
    <t>REGISTRO DE GÁS D=1/2" PARA FOGÃO INDUSTRIAL</t>
  </si>
  <si>
    <t>SIFÃO PARA LAVATÓRIO DE COPO REGULÁVEL 1X1 1/2" SIGMA/EQUIVALENTE REF 6136</t>
  </si>
  <si>
    <t>SIFÃO PARA PIA DE COPO REGULÁVEL 1 1/2X1 1/2" SIGMA/EQUIVALENTE</t>
  </si>
  <si>
    <t>SIFÃO / TUBO SINFONADO EXTENSÍVEL/SANFONADO, UNIVERSAL/SIMPLES, ENTRE 50 A 70 CM, DE PLÁSTICO BRANCO REF 44945</t>
  </si>
  <si>
    <t>TORNEIRA COZINHA BANCA SAÍDA LATERAL 1167-P 1/2" FABRIMAR/EQUIVALENTE</t>
  </si>
  <si>
    <t>TORNEIRA MISTURADOR PARA LAVATÓRIO REF217406 DOCOL/EQUIVALENTE</t>
  </si>
  <si>
    <t>TORNEIRA COZINHA BANCA SAIDA LATERAL 1167-DL 1/2" FABRIMAR/EQUIVALENTE</t>
  </si>
  <si>
    <t>TORNEIRA COZINHA PAREDE SAIDA LATERAL 1168-DL 1/2" FABRIMAR/EQUIVALENTE</t>
  </si>
  <si>
    <t>TORNEIRA COZINHA MISTURADOR BANCA 1256-DL FABRIMAR/EQUIVALENTE</t>
  </si>
  <si>
    <t>TORNEIRA PARA PIA COZINHA LINHA PERTUTTI DOCOL/EQUIVALENTE</t>
  </si>
  <si>
    <t>TORNEIRA PRESSÃO PRESMATIC REF.17160606 DOCOL/EQUIVALENTE</t>
  </si>
  <si>
    <t>TORNEIRA PRESSÃO PRESMATIC BENEFIT REF.490706 DOCOL/EQUIVALENTE</t>
  </si>
  <si>
    <t>TORNEIRA PARA LAVATÓRIO LINHA PERTUTTI DOCOL/EQUIVALENTE</t>
  </si>
  <si>
    <t>TORNEIRA DE BÓIA 1350 D= 1/2" DECA OU EQUIVALENTE</t>
  </si>
  <si>
    <t>TORNEIRA DE BÓIA 1350 D= 3/4" DECA OU EQUIVALENTE</t>
  </si>
  <si>
    <t>ORNEIRA DE BÓIA 1350 D= 1" DECA OU EQUIVALENTE</t>
  </si>
  <si>
    <t>CHAVE BÓIA AUTOMÁTICA 20A PARA RESERVATÓRIO LENZ/EQUIVALENTE</t>
  </si>
  <si>
    <t>TORNEIRA BÓIA PARA CAIXA D´ÁGUA 3/4", PLENA/EQUIVALENTE</t>
  </si>
  <si>
    <t>TORNEIRA PARA TANQUE 1153-JR 1/2" FABRIMAR/EQUIVALENTE</t>
  </si>
  <si>
    <t>TORNEIRA PARA LAVATÓRIO REF1194-AS 1/2" FABRIMAR/EQUIVALENTE</t>
  </si>
  <si>
    <t>TORNEIRA PARA LAVATÓRIO REF1194- 1/2" INNOVARE FABRIMAR/EQUIVALENTE</t>
  </si>
  <si>
    <t>ACABAMENTO PARA VÁLVULA DE DESCARGA ANTIVANDALISMO DOCOL 11/2 OU EQUIVALENTE</t>
  </si>
  <si>
    <t>VÁLVULA PARA PIA 3 1/2 X 1 1/2" 1623 CROMADO DARLIFLEX/EQUIVALENTE</t>
  </si>
  <si>
    <t>VÁLVULA PARA LAVATÓRIO COM LADRÃO 1603 7/8 DARLIFLEX/EQUIVALENTE</t>
  </si>
  <si>
    <t>VÁLVULA PARA LAVATÓRIO 1601 FABRIMAR/EQUIVALENTE</t>
  </si>
  <si>
    <t>VÁLVULA PARA TANQUE 1 1/4" 1606 CROMADA DARLIFLEX/EQUIVALENTE</t>
  </si>
  <si>
    <t>VÁLVULA PARA MICTÓRIO PRESMATIC SIMPLES D= 1/2" DOCOL/EQUIVALENTE</t>
  </si>
  <si>
    <t>VÁLVULA DE RETENÇÃO PÉ COM CRIVO D= 3/4" FABRIMAR/EQUIVALENTE</t>
  </si>
  <si>
    <t>VÁLVULA DE RETENÇÃO PÉ COM CRIVO D= 1" FABRIMAR/EQUIVALENTE</t>
  </si>
  <si>
    <t>VÁLVULA DE RETENÇÃO PÉ COM CRIVO D= 1 1/2" FABRIMAR/EQUIVALENTE</t>
  </si>
  <si>
    <t>VÁLVULA DE RETENÇÃO PÉ COM CRIVO D= 2" FABRIMAR/EQUIVALENTE</t>
  </si>
  <si>
    <t>VÁLVULA DE RETENÇÃO UNIVERSAL D= 3/4" FABRIMAR/EQUIVALENTE</t>
  </si>
  <si>
    <t>VÁLVULA DE RETENÇÃO UNIVERSAL D= 1" FABRIMAR/EQUIVALENTE</t>
  </si>
  <si>
    <t>VÁLVULA DE RETENÇÃO UNIVERSAL D= 1 1/2" FABRIMAR/EQUIVALENTE</t>
  </si>
  <si>
    <t>VÁLVULA DE RETENÇÃO UNIVERSAL D= 2" FABRIMAR/EQUIVALENTE</t>
  </si>
  <si>
    <t>VÁLVULA DESGARGA 3650 CR, COM ACABAMENTO D=1 1/2" FABRIMAR/EQUIVALENTE REF 10228</t>
  </si>
  <si>
    <t>VÁLVULA DE ESFERA EM LATÃO D=1/2" BSP (ÁGUA)</t>
  </si>
  <si>
    <t>VÁLVULA RETENÇÃO HORIZONTAL PORTINHOLA 13MM - 1/2"</t>
  </si>
  <si>
    <t>ACABAMENTO NECESSÁRIO PARA VÁLVULA DE DESCARGA BENEFIT DOCOL/EQUIVALENTE</t>
  </si>
  <si>
    <t>VÁLVULA DE DESCARGA 1 1/2" DOCOL/EQUIVALENTE REF 10228</t>
  </si>
  <si>
    <t>VÁLVULA RETENÇÃO HORIZONTAL PORTINHOLA 63MM - 2 1/2"</t>
  </si>
  <si>
    <t>VÁLVULA PVC PARA LAVATÓRIO SEM UNHO NÚMERO 11</t>
  </si>
  <si>
    <t>VÁLVULA REGULADORA GÁS PARA FOGÃO INDUSTRIAL 1 ESTÁGIO 20KG</t>
  </si>
  <si>
    <t>TÊ REVERSÍVEL PARA 2 BOTIJÕES ALIANÇA OU EQUIVALENTE</t>
  </si>
  <si>
    <t>KIT PADRÃO COPASA 1/2" DE METAL OU EQUIVALENTE</t>
  </si>
  <si>
    <t>KIT PADRÃO COPASA 3/4" DE METAL OU EQUIVALENTE</t>
  </si>
  <si>
    <t>KIT PADRÃO COPASA 1" DE METAL OU EQUIVALENTE</t>
  </si>
  <si>
    <t>EXTINTOR DE ÁGUA PRESSURIZADA CAPACIDADE= 10 L</t>
  </si>
  <si>
    <t>EXTINTOR DE GÁS CARBÔNICO (CO2) CAPACIDADE= 6KG</t>
  </si>
  <si>
    <t>EXTINTOR DE INCÊNDIO PO QUÍMICO CAPACIDADE= 6KG</t>
  </si>
  <si>
    <t>CHAVE STORZ EM ALUMÍNIO 1 1/2" PARA ABRIGO HIDRANTE</t>
  </si>
  <si>
    <t>ABRIGO PARA EXTINTOR INCÊNDIO 75 X 30 X 25 CM</t>
  </si>
  <si>
    <t>PRESSOSTATO DANFOS REGULÁVEL 0 A 10 KGS OU EQUIVALENTE</t>
  </si>
  <si>
    <t>EXTINTOR PÓ QUÍMICO SECO ABC 4KG CAPACIDADE 2-A : 20-B : C</t>
  </si>
  <si>
    <t>MANÔMETRO WILLY COM ESCALA DE LEITURA 0 A 100 PSI OU EQUIVALENTE</t>
  </si>
  <si>
    <t>EXTINTOR PÓ QUÍMICO SECO BC 20B : C</t>
  </si>
  <si>
    <t>CILINDRO DE PRESSÃO OU MOLA PNEUMÁTICA 520 X 152 MM 9L</t>
  </si>
  <si>
    <t>LUMINÁRIA DE EMERGÊNCIA FARÓIS DUPLOS HALOGÊNIO 55W WETZEL/EQUIVALENTE</t>
  </si>
  <si>
    <t>MANGUEIRA FIBRA SINTÉTICA TIPO 2 D= 38MM - 15 M</t>
  </si>
  <si>
    <t>MANGUEIRA FIBRA SINTÉTICA TIPO 2 D= 38MM - 20 M</t>
  </si>
  <si>
    <t>SINALIZADOR EM PVC PARA EXTINTOR DE INCÊNDIO</t>
  </si>
  <si>
    <t>CAIXA SIFONADA PVC COM GRELHA E PORTA GRELHA QUADRADA OU REDONDA BRANCA 150 X 150 X 50MM (DIÂMETRO X H X DIÂMETRO SAÍDA)</t>
  </si>
  <si>
    <t>CAIXA SIFONADA PVC COM GRELHA E PORTA GRELHA QUADRADA OU REDONDA BRANCA 150 X 185 X 75MM (DIÂMETRO X H X DIÂMETRO SAÍDA)</t>
  </si>
  <si>
    <t>CAIXA SIFONADA PVC COM GRELHA E PORTA GRELHA REDONDA BRANCA 100 X 100 X 50MM (DIÂMETRO X H X DIÂMETRO SAÍDA)</t>
  </si>
  <si>
    <t>CAIXA SIFONADA PVC SEM GRELHA E PORTA GRELHA 100 X 150 X 50MM (DIÂMETRO X H X DIÂMETRO SAÍDA)</t>
  </si>
  <si>
    <t>CAIXA SIFONADA 250 X 230 X 75MM COM TAMPA CEGA (DIÂMETRO X H X DIÂMETRO SAÍDA)</t>
  </si>
  <si>
    <t>CAIXA SIFONADA 250 X 172 X 50MM COM TAMPA CEGA (DIÂMETRO X H X DIÂMETRO SAÍDA)</t>
  </si>
  <si>
    <t>RALO PVC COM SAÍDA ARTICULADA COM GRELHA E PORTA GRELHA BRANCA 100 X 40MM</t>
  </si>
  <si>
    <t>RALO SECO QUADRADO PVC COM GRELHA BRANCA 100 X 53 X 40MM</t>
  </si>
  <si>
    <t>RALO SEMI-HEMISFÉRICO TIPO ABACAXI EM FERRO FUNDIDO DN 50MM</t>
  </si>
  <si>
    <t>RALO SEMI-HEMISFÉRICO TIPO ABACAXI EM FERRO FUNDIDO DN 75MM</t>
  </si>
  <si>
    <t>RALO SEMI-HEMISFÉRICO TIPO ABACAXI EM FERRO FUNDIDO DN 100MM</t>
  </si>
  <si>
    <t>TERMINAL DE VENTILAÇÃO PVC D= 50 MM</t>
  </si>
  <si>
    <t>TERMINAL DE VENTILAÇÃO PVC D= 75 MM</t>
  </si>
  <si>
    <t>BOMBA 1/2HP D= 1 1/4" DANCOR MODELO CAM W-9 TRIFÁSICA OU EQUIVALENTE</t>
  </si>
  <si>
    <t>BOMBA 1 HP D= 1" DANCOR MODELO CAM W-6 OU EQUIVALENTE</t>
  </si>
  <si>
    <t>CONJUNTO MOTOBOMBA 3CV 220V TRIFÁSICO MODELO CAM W-16 OU EQUIVALENTE</t>
  </si>
  <si>
    <t>BOMBA LEVE 1,5CV - 220V - TRIFÁSICO VAZÃO = 250L/MINUTO</t>
  </si>
  <si>
    <t>LAVATÓRIO BRANCO PEQUENO L915 LINHA RAVENA DECA/EQUIVALENTE</t>
  </si>
  <si>
    <t>LAVATÓRIO SUSPENSO (46,5 X 34 CM) GUARAPARI LOGASA/EQUIVALENTE</t>
  </si>
  <si>
    <t>LAVATÓRIO DE PAREDE CELITE 02007 SAVEIRO/EQUIVALENTE</t>
  </si>
  <si>
    <t>LAVATÓRIO DE CANTO LINHA IZY L101 DECA/EQUIVALENTE</t>
  </si>
  <si>
    <t>LAVATÓRIO DE LOUÇA SOBRE COLUNA LINHA VOGUE PLUS/EQUIVALENTE</t>
  </si>
  <si>
    <t>COLUNA SUSPENSA MÉDIA UNIVERSAL REFCS117 DECA/EQUIVALENTE</t>
  </si>
  <si>
    <t>COLUNA SUSPENSA REF66201 PARA LAVATÓRIO LINHA FIT CELITE/EQUIVALENTE</t>
  </si>
  <si>
    <t>LAVATÓRIO REF66006 LINHA FIT CELITE/EQUIVALENTE</t>
  </si>
  <si>
    <t>LAVATÓRIO DE CANTO COR BRANCA L76 MASTER DECA/EQUIVALENTE</t>
  </si>
  <si>
    <t>VASO SANITÁRIO CONVENCIONAL BRANCA, AZALEA CELITE/EQUIVALENTE</t>
  </si>
  <si>
    <t>VASO SANITÁRIO BRANCA INFANTIL CELITE / EQUIVALENTE</t>
  </si>
  <si>
    <t>VASO SANITÁRIO COM CAIXA ACOPLADA BRANCO CELITE ECO/EQUIVALENTE</t>
  </si>
  <si>
    <t>VASO SANITÁRIO ESPECIAL DECA P510 SEM ABERTURA/EQUIVALENTE</t>
  </si>
  <si>
    <t>ASSENTO SANITÁRIO TONDO VOGUE PLUS/EQUIVALENTE</t>
  </si>
  <si>
    <t>MICTÓRIO SIFONADO LOUÇA BRANCA CELITE/EQUIVALENTE</t>
  </si>
  <si>
    <t>MICTÓRIO AÇO INOX DESENVOLVIMENTO= 1,00M CHAPA 22</t>
  </si>
  <si>
    <t>MICTÓRIO AÇO INOX DESENVOLVIMENTO= 1,40M CHAPA 22</t>
  </si>
  <si>
    <t>CUBA PARA PIA AÇO INOX NÚMERO 1 METALPRESS/EQUIVALENTE</t>
  </si>
  <si>
    <t>CUBA PARA PIA AÇO INOX NÚMERO 2 METALPRESS/EQUIVALENTE</t>
  </si>
  <si>
    <t>TANQUE LOUÇA BRANCA 22L COM COLUNA CELITE/EQUIVALENTE</t>
  </si>
  <si>
    <t>COLUNA PARA TANQUE GRANDE/MÉDIO CELITE/EQUIVALENTE</t>
  </si>
  <si>
    <t>TANQUE DE AÇO INOXIDÁVEL 1 BOJO 63 X 51CM</t>
  </si>
  <si>
    <t>BEBEDOURO, ATENDE 300 PESSOAS, BDF 300 IBBL/EQUIVALENTE</t>
  </si>
  <si>
    <t>PAPELEIRA DE LOUÇA BRANCA REF602 CELITE/EQUIVALENTE</t>
  </si>
  <si>
    <t>PORTA TOALHA PARA PAPEL LUXO AURIMAR CROMADO/EQUIVALENTE</t>
  </si>
  <si>
    <t>SABONETEIRA DE LOUCA BRANCA SEM ALÇA REF604 CELITE/EQUIVALENTE</t>
  </si>
  <si>
    <t>MEIA SABONETEIRA LOUÇA BRANCA REF604 CELITE/EQUIVALENTE</t>
  </si>
  <si>
    <t>PORTA SABÃO LÍQUIDO REFSG4001 COLUMBUS/EQUIVALENTE</t>
  </si>
  <si>
    <t>CABIDE DE LOUÇA BRANCA, DOIS GANCHOS, REF610 CELITE/EQUIVALENTE</t>
  </si>
  <si>
    <t>ASSENTO PLÁSTICO BRANCO SIMPLES REF 377</t>
  </si>
  <si>
    <t>ASSENTO PLÁSTICO BRANCO MACIO</t>
  </si>
  <si>
    <t>BANCO ARTICULADO EM AÇO INOX 70 X 45CM - PNE OU EQUIVALENTE REF 36215</t>
  </si>
  <si>
    <t>SOLUÇÃO LIMPADORA PARA PVC REF 20083</t>
  </si>
  <si>
    <t>MANGUEIRA DE 15M PARA JARDIM COM BICO,TIGRE OU EQUIVALENTE</t>
  </si>
  <si>
    <t>MANGOTE ESPIRAFLEX PARA BOMBA D= 2" COR LARANJA</t>
  </si>
  <si>
    <t>MANGOTE ESPIRAFLEX PARA BOMBA D= 3" COR LARANJA</t>
  </si>
  <si>
    <t>MANGUEIRA PLÁSTICA PARA GAS D= 3/8" X 1,20M</t>
  </si>
  <si>
    <t>ELETRODUTO DE PVC RÍGIDO ROSCÁVEL DE 1/2 ", SEM LUVA REF 2673</t>
  </si>
  <si>
    <t>ELETRODUTO DE PVC RÍGIDO ROSCÁVEL DE 3/4 ", SEM LUVA REF 2674</t>
  </si>
  <si>
    <t>ELETRODUTO DE PVC RÍGIDO ROSCÁVEL DE 1 ", SEM LUVA REF 2685</t>
  </si>
  <si>
    <t>ELETRODUTO DE PVC RÍGIDO ROSCÁVEL DE 1 1/4 ", SEM LUVA REF 2684</t>
  </si>
  <si>
    <t>ELETRODUTO PVC FLEXÍVEL CORRUGADO, COR AMARELA, DE 20 MM (1/2") REF 2689</t>
  </si>
  <si>
    <t>ELETRODUTO PVC FLEXÍVEL CORRUGADO, COR AMARELA, DE 25 MM (3/4") REF 2688</t>
  </si>
  <si>
    <t>ELETRODUTO PVC FLEXÍVEL CORRUGADO, COR AMARELA, DE 32 MM (1") REF 2690</t>
  </si>
  <si>
    <t>ELETRODUTO PVC FLEXÍVEL CORRUGADO, REFORÇADO, COR LARANJA, DE 20 MM (1/2") REF 39243</t>
  </si>
  <si>
    <t>ELETRODUTO PVC FLEXÍVEL CORRUGADO, REFORÇADO, COR LARANJA, DE 25 MM (3/4") REF 39244</t>
  </si>
  <si>
    <t>ELETRODUTO PVC FLEXÍVEL CORRUGADO, REFORÇADO, COR LARANJA, DE 32 MM (1") REF 39245</t>
  </si>
  <si>
    <t>ELETRODUTO PEAD FLEXÍVEL PAREDE SIMPLES, CORRUGAÇÃO HELICOIDAL, COR PRETA, COM SONDA, DE 1 1/2", PARA CABEAMENTO SUBTERRÂNEO REF 39246</t>
  </si>
  <si>
    <t>ELETRODUTO PEAD FLEXÍVEL PAREDE SIMPLES, CORRUGAÇÃO HELICOIDAL, COR PRETA, COM SONDA, DE 2", PARA CABEAMENTO SUBTERRÂNEO REF 2446</t>
  </si>
  <si>
    <t>ELETRODUTO PEAD FLEXÍVEL PAREDE SIMPLES, CORRUGAÇÃO HELICOIDAL, COR PRETA, COM SONDA, DE 3", PARA CABEAMENTO SUBTERRÂNEO REF 2442</t>
  </si>
  <si>
    <t>ELETRODUTO PEAD FLEXÍVEL PAREDE SIMPLES, CORRUGAÇÃO HELICOIDAL, COR PRETA, COM SONDA, DE 4", PARA CABEAMENTO SUBTERRÂNEO REF 39248</t>
  </si>
  <si>
    <t>ELETRODUTO GALVANIZADO À QUENTE, PESADO, PAREDE 2,65MM, 1"</t>
  </si>
  <si>
    <t>ELETRODUTO GALVANIZADO À QUENTE, PESADO, PAREDE 2,65MM, 1 1/4"</t>
  </si>
  <si>
    <t>ELETRODUTO GALVANIZADO À QUENTE, PESADO, PAREDE 3,00MM, 1 1/2"</t>
  </si>
  <si>
    <t>ELETRODUTO GALVANIZADO À QUENTE, PESADO, PAREDE 3,00MM, 2"</t>
  </si>
  <si>
    <t>ELETRODUTO GALVANIZADO À QUENTE, PESADO, PAREDE 3,35MM, 2 1/2"</t>
  </si>
  <si>
    <t>ELETRODUTO DE PVC RÍGIDO SOLDÁVEL, CLASSE B, DE 20 MM (1/2") REF 2676</t>
  </si>
  <si>
    <t>ELETRODUTO DE PVC RÍGIDO SOLDÁVEL, CLASSE B, DE 25 MM (3/4") REF 2678</t>
  </si>
  <si>
    <t>ELETRODUTO DE PVC RÍGIDO SOLDÁVEL, CLASSE B, DE 32 MM (1") REF 2679</t>
  </si>
  <si>
    <t>CAIXA DE LUZ 4" X 2" EM AÇO ESMALTADA</t>
  </si>
  <si>
    <t>CAIXA DE LUZ 4" X 4" EM AÇO ESMALTADA</t>
  </si>
  <si>
    <t>CAIXA DE PASSAGEM OCTOGONAL 4" X 4", EM AÇO ESMALTADA, COM FUNDO MÓVEL SIMPLES REF 10569</t>
  </si>
  <si>
    <t>CAIXA DE PASSAGEM NÚMERO 2, DE EMBUTIR, PADRÃO TELEBRÁS, DIMENSÕES 20 X 20 X 12 CM, EM CHAPA DE AÇO GALVANIZADO</t>
  </si>
  <si>
    <t>CAIXA DE PASSAGEM NÚMERO 3, DE EMBUTIR, PADRÃO TELEBRÁS, DIMENSÕES 40 X 40 X 12 CM, EM CHAPA DE AÇO GALVANIZADO</t>
  </si>
  <si>
    <t>CAIXA DE PASSAGEM NÚMERO 4, DE SOBREPOR, PADRÃO TELEBRÁS, DIMENSÕES 60 X 60 X 12 CM, EM CHAPA DE AÇO GALVANIZADO</t>
  </si>
  <si>
    <t>CAIXA DE PASSAGEM NÚMERO 5, DE SOBREPOR, PADRÃO TELEBRÁS, DIMENSÕES 80 X 80 X 12 CM, EM CHAPA DE AÇO GALVANIZADO</t>
  </si>
  <si>
    <t>TAMPÃO FOFO SIMPLES, CLASSE A15 CARGA MÁXIMA 1,5 T, 550 X 1100MM, REDE TELEFONE REF 11299</t>
  </si>
  <si>
    <t>TAMPÃO FOFO SIMPLES COM BASE, CLASSE A15 CARGA MÁXIMA 1,5 T, 400 X 600MM, REDE TELEFONE REF 14112</t>
  </si>
  <si>
    <t>CAIXA OCTOGONAL FUNDO MÓVEL EM PVC 4" X 4" AMARELA PARA ELETRODUTO FLEXÍVEL CORRUGADO REF 12001</t>
  </si>
  <si>
    <t>CAIXA DE PASSAGEM EM PVC 4" X 2" AMARELA PARA ELETRODUTO FLEXÍVEL CORRUGADO</t>
  </si>
  <si>
    <t>CAIXA DE PASSAGEM EM PVC 4" X 4" AMARELA PARA ELETRODUTO FLEXÍVEL CORRUGADO</t>
  </si>
  <si>
    <t>CAIXA ZC PRÉ-MOLDADA DE CONCRETO - CEMIG</t>
  </si>
  <si>
    <t>CAIXA PADRÃO CEMIG PARA MEDIDOR POLIFÁSICO E DISJUNTOR 46 X 35 X 21 CM-2 OU EQUIVALENTE REF 39809</t>
  </si>
  <si>
    <t>CAIXA PADRÃO CEMIG PARA MEDIDOR POLIFÁSICO E DISJUNTOR 55 X 60 X 24 CM-3 OU EQUIVALENTE</t>
  </si>
  <si>
    <t>CAIXA DE PASSAGEM EM ALUMÍNIO PARA PISO 300 X 300 X 120MM</t>
  </si>
  <si>
    <t>CAIXA PARA TELEFONE NÚMERO 6 EM AÇO 120 X 120 X 12CM</t>
  </si>
  <si>
    <t>QUADRO DE FORÇA PARA MOTOR DE 1,5CV 220V TRIFÁSICO</t>
  </si>
  <si>
    <t>QUADRO DE DISTRIBUIÇÃO COM BARRAMENTO TRIFÁSICO, DE EMBUTIR, EM CHAPA DE AÇO GALVANIZADO, PARA 18 DISJUNTORES DIN, 100 A REF 13395</t>
  </si>
  <si>
    <t>QUADRO DE FORÇA PARA MOTOR 3CV 220V TRIFÁSICO</t>
  </si>
  <si>
    <t>DISJUNTOR TERMOMAGNÉTICO TIPO NEMA, MONOPOLAR 40A, TENSÃO MÁXIMA DE 240V REF 2386</t>
  </si>
  <si>
    <t>DISJUNTOR TERMOMAGNÉTICO TIPO NEMA, MONOPOLAR 70A, TENSÃO MÁXIMA DE 240V REF 34689</t>
  </si>
  <si>
    <t>DISJUNTOR TERMOMAGNÉTICO TIPO NEMA, BIPOLAR 40A, TENSÃO MÁXIMA DE 240V</t>
  </si>
  <si>
    <t>DISJUNTOR TERMOMAGNÉTICO TIPO NEMA, BIPOLAR 60A, TENSÃO MÁXIMA DE 240V</t>
  </si>
  <si>
    <t>DISJUNTOR TERMOMAGNÉTICO TIPO NEMA, TRIPOLAR 40A, TENSÃO MÁXIMA DE 240V</t>
  </si>
  <si>
    <t>DISJUNTOR TERMOMAGNÉTICO TIPO NEMA, TRIPOLAR 60A, TENSÃO MÁXIMA DE 240V</t>
  </si>
  <si>
    <t>DISJUNTOR TERMOMAGNÉTICO TIPO NEMA, TRIPOLAR 70A, TENSÃO MÁXIMA DE 240V</t>
  </si>
  <si>
    <t>DISJUNTOR TERMOMAGNÉTICO TIPO NEMA, TRIPOLAR 100A, TENSÃO MÁXIMA DE 240V</t>
  </si>
  <si>
    <t>DISJUNTOR TERMOMAGNÉTICO TIPO NEMA, TRIPOLAR 120A, TENSÃO MÁXIMA DE 240V</t>
  </si>
  <si>
    <t>DISJUNTOR TERMOMAGNÉTICO TIPO NEMA, TRIPOLAR 150A, TENSÃO MÁXIMA DE 240V</t>
  </si>
  <si>
    <t>DISJUNTOR TERMOMAGNÉTICO TIPO NEMA, TRIPOLAR 175A, TENSÃO MÁXIMA DE 240V</t>
  </si>
  <si>
    <t>DISJUNTOR TERMOMAGNÉTICO TIPO NEMA, TRIPOLAR 200A, TENSÃO MÁXIMA DE 240V</t>
  </si>
  <si>
    <t>DISJUNTOR TERMOMAGNÉTICO TIPO DIN, MONOPOLAR 10A, CURVA B, TENSÃO MÁXIMA DE 240V REF 34653</t>
  </si>
  <si>
    <t>DISJUNTOR TERMOMAGNÉTICO TIPO DIN, MONOPOLAR 16A, CURVA B, TENSÃO MÁXIMA DE 240V REF 34653</t>
  </si>
  <si>
    <t>DISJUNTOR TERMOMAGNÉTICO TIPO DIN, MONOPOLAR 20A, CURVA B, TENSÃO MÁXIMA DE 240V REF 34653</t>
  </si>
  <si>
    <t>DISJUNTOR TERMOMAGNÉTICO TIPO DIN, MONOPOLAR 25A, CURVA B, TENSÃO MÁXIMA DE 240V REF 34653</t>
  </si>
  <si>
    <t>DISJUNTOR TERMOMAGNÉTICO TIPO DIN, MONOPOLAR 32A, CURVA B, TENSÃO MÁXIMA DE 240V REF 34653</t>
  </si>
  <si>
    <t>DISJUNTOR TERMOMAGNÉTICO TIPO DIN, MONOPOLAR 40A, CURVA B, TENSÃO MÁXIMA DE 240V REF 34686</t>
  </si>
  <si>
    <t>DISJUNTOR TERMOMAGNÉTICO TIPO DIN, MONOPOLAR 50A, CURVA B, TENSÃO MÁXIMA DE 240V REF 34686</t>
  </si>
  <si>
    <t>DISJUNTOR TERMOMAGNÉTICO TIPO DIN, MONOPOLAR 63A, CURVA B, TENSÃO MÁXIMA DE 240V REF 34688</t>
  </si>
  <si>
    <t>DISJUNTOR TERMOMAGNÉTICO TIPO DIN, BIPOLAR 10A, CURVA B, TENSÃO MÁXIMA DE 240V REF 34616</t>
  </si>
  <si>
    <t>DISJUNTOR TERMOMAGNÉTICO TIPO DIN, BIPOLAR 16A, CURVA B, TENSÃO MÁXIMA DE 240V REF 34616</t>
  </si>
  <si>
    <t>DISJUNTOR TERMOMAGNÉTICO TIPO DIN, BIPOLAR 20A, CURVA B, TENSÃO MÁXIMA DE 240V REF 34616</t>
  </si>
  <si>
    <t>DISJUNTOR TERMOMAGNÉTICO TIPO DIN, BIPOLAR 25A, CURVA B, TENSÃO MÁXIMA DE 240V REF 34616</t>
  </si>
  <si>
    <t>DISJUNTOR TERMOMAGNÉTICO TIPO DIN, BIPOLAR 32A, CURVA B, TENSÃO MÁXIMA DE 240V REF 34616</t>
  </si>
  <si>
    <t>DISJUNTOR TERMOMAGNÉTICO TIPO DIN, BIPOLAR 40A, CURVA B, TENSÃO MÁXIMA DE 240V REF 34623</t>
  </si>
  <si>
    <t>DISJUNTOR TERMOMAGNÉTICO TIPO DIN, BIPOLAR 50A, CURVA B, TENSÃO MÁXIMA DE 240V REF 34623</t>
  </si>
  <si>
    <t>DISJUNTOR TERMOMAGNÉTICO TIPO DIN, BIPOLAR 63A, CURVA B, TENSÃO MÁXIMA DE 240V REF 34628</t>
  </si>
  <si>
    <t>INTERRUPTOR DIFERENCIAL RESIDUAL 40A-30mA, BIPOLAR</t>
  </si>
  <si>
    <t>DISJUNTOR TERMOMAGNÉTICO TIPO DIN, TRIPOLAR 10A, CURVA B, TENSÃO MÁXIMA DE 240V  REF 34709</t>
  </si>
  <si>
    <t>DISJUNTOR TERMOMAGNÉTICO TIPO DIN, TRIPOLAR 16A, CURVA B, TENSÃO MÁXIMA DE 240V  REF 34709</t>
  </si>
  <si>
    <t>DISJUNTOR TERMOMAGNÉTICO TIPO DIN, TRIPOLAR 20A, CURVA B, TENSÃO MÁXIMA DE 240V  REF 34709</t>
  </si>
  <si>
    <t>DISJUNTOR TERMOMAGNÉTICO TIPO DIN, TRIPOLAR 25A, CURVA B, TENSÃO MÁXIMA DE 240V  REF 34709</t>
  </si>
  <si>
    <t>DISJUNTOR TERMOMAGNÉTICO TIPO DIN, TRIPOLAR 32A, CURVA B, TENSÃO MÁXIMA DE 240V  REF 34709</t>
  </si>
  <si>
    <t>DISJUNTOR TERMOMAGNÉTICO TIPO DIN, TRIPOLAR 40A, CURVA B, TENSÃO MÁXIMA DE 240V  REF 34709</t>
  </si>
  <si>
    <t>DISJUNTOR TERMOMAGNÉTICO TIPO DIN, TRIPOLAR 50A, CURVA B, TENSÃO MÁXIMA DE 240V  REF 34709</t>
  </si>
  <si>
    <t>DISJUNTOR TERMOMAGNÉTICO TIPO DIN, TRIPOLAR 63A, CURVA B, TENSÃO MÁXIMA DE 240V  REF 34714</t>
  </si>
  <si>
    <t>CHAVE MAGNÉTICA EXTERNA 1 X 30 A MODELO6904 TECNOWATT/EQUIVALENTE</t>
  </si>
  <si>
    <t>CHAVE MAGNÉTICA EXTERNA 1 X 50A MODELO6905 TECNOWATT/EQUIVALENTE</t>
  </si>
  <si>
    <t>CHAVE MAGNÉTICA EXTERNA 2 X 30A MODELO6906 TECNOWATT/EQUIVALENTE</t>
  </si>
  <si>
    <t>RELÉ FOTOELÉTRICO INTERNO E EXTERNO BIVOLT 1000 W, DE CONECTOR, SEM BASE</t>
  </si>
  <si>
    <t>RELÉ FOTOELÉTRICO 1800VA RM-10 220V</t>
  </si>
  <si>
    <t>BASE PARA RELÉ COM SUPORTE METÁLICO</t>
  </si>
  <si>
    <t>CABO DE COBRE, RÍGIDO, CLASSE 2, ISOLAÇÃO EM PVC/A, ANTICHAMA BWF-B, 1 CONDUTOR, 450/750V, SEÇÃO NOMINAL 150MM2 REF 990</t>
  </si>
  <si>
    <t>CABO DE COBRE, RÍGIDO, CLASSE 2, ISOLAÇÃO EM PVC/A, ANTICHAMA BWF-B, 1 CONDUTOR, 450/750V, SEÇÃO NOMINAL 185MM2</t>
  </si>
  <si>
    <t>CABO DE COBRE, RÍGIDO, CLASSE 2, ISOLAÇÃO EM PVC/A, ANTICHAMA BWF-B, 1 CONDUTOR, 450/750V, SEÇÃO NOMINAL 240MM2 REF 991</t>
  </si>
  <si>
    <t>FIO DE COBRE, SÓLIDO, CLASSE 1, ISOLAÇÃO EM PVC/A, ANTICHAMA BWF-B, 450/750V, SEÇÃO NOMINAL 1,5MM2 REF 938</t>
  </si>
  <si>
    <t>FIO DE COBRE, SÓLIDO, CLASSE 1, ISOLAÇÃO EM PVC/A, ANTICHAMA BWF-B, 450/750V, SEÇÃO NOMINAL 2,5MM2 REF 939</t>
  </si>
  <si>
    <t>FIO DE COBRE, SÓLIDO, CLASSE 1, ISOLAÇÃO EM PVC/A, ANTICHAMA BWF-B, 450/750V, SEÇÃO NOMINAL 4MM2 REF 944</t>
  </si>
  <si>
    <t>FIO DE COBRE, SÓLIDO, CLASSE 1, ISOLAÇÃO EM PVC/A, ANTICHAMA BWF-B, 450/750V, SEÇÃO NOMINAL 6MM2 REF 940</t>
  </si>
  <si>
    <t>FIO DE COBRE, SÓLIDO, CLASSE 1, ISOLAÇÃO EM PVC/A, ANTICHAMA BWF-B, 450/750V, SEÇÃO NOMINAL 10MM2 REF 937</t>
  </si>
  <si>
    <t>CABO DE COBRE, FLEXÍVEL, CLASSE 4 OU 5, ISOLAÇÃO EM PVC/A, ANTICHAMA BWF-B, 1 CONDUTOR, 450/750V, SEÇÃO NOMINAL 1,5MM2 REF 1013</t>
  </si>
  <si>
    <t>CABO DE COBRE, FLEXÍVEL, CLASSE 4 OU 5, ISOLAÇÃO EM PVC/A, ANTICHAMA BWF-B, 1 CONDUTOR, 450/750V, SEÇÃO NOMINAL 2,5MM2 REF 1014</t>
  </si>
  <si>
    <t>CABO DE COBRE, FLEXÍVEL, CLASSE 4 OU 5, ISOLAÇÃO EM PVC/A, ANTICHAMA BWF-B, 1 CONDUTOR, 450/750V, SEÇÃO NOMINAL 4MM2 REF 981</t>
  </si>
  <si>
    <t>CABO DE COBRE, FLEXÍVEL, CLASSE 4 OU 5, ISOLAÇÃO EM PVC/A, ANTICHAMA BWF-B, 1 CONDUTOR, 450/750V, SEÇÃO NOMINAL 6MM2 REF 982</t>
  </si>
  <si>
    <t>CABO DE COBRE, FLEXÍVEL, CLASSE 4 OU 5, ISOLAÇÃO EM PVC/A, ANTICHAMA BWF-B, 1 CONDUTOR, 450/750V, SEÇÃO NOMINAL 10MM2 REF 980</t>
  </si>
  <si>
    <t>CABO DE COBRE, FLEXÍVEL, CLASSE 4 OU 5, ISOLAÇÃO EM PVC/A, ANTICHAMA BWF-B, 1 CONDUTOR, 450/750V, SEÇÃO NOMINAL 16MM2 REF 979</t>
  </si>
  <si>
    <t>CABO DE COBRE, FLEXÍVEL, CLASSE 4 OU 5, ISOLAÇÃO EM PVC/A, ANTICHAMA BWF-B, 1 CONDUTOR, 450/750V, SEÇÃO NOMINAL 25MM2 REF 39232</t>
  </si>
  <si>
    <t>CABO DE COBRE, FLEXÍVEL, CLASSE 4 OU 5, ISOLAÇÃO EM PVC/A, ANTICHAMA BWF-B, 1 CONDUTOR, 450/750V, SEÇÃO NOMINAL 35MM2 REF 39233</t>
  </si>
  <si>
    <t>CABO DE COBRE, FLEXÍVEL, CLASSE 4 OU 5, ISOLAÇÃO EM PVC/A, ANTICHAMA BWF-B, 1 CONDUTOR, 450/750V, SEÇÃO NOMINAL 50MM2 REF 39234</t>
  </si>
  <si>
    <t>CABO DE COBRE, FLEXÍVEL, CLASSE 4 OU 5, ISOLAÇÃO EM PVC/A, ANTICHAMA BWF-B, 1 CONDUTOR, 450/750V, SEÇÃO NOMINAL 70MM2 REF 39235</t>
  </si>
  <si>
    <t>CABO DE COBRE, FLEXÍVEL, CLASSE 4 OU 5, ISOLAÇÃO EM PVC/A, ANTICHAMA BWF-B, 1 CONDUTOR, 450/750V, SEÇÃO NOMINAL 95MM2 REF 39236</t>
  </si>
  <si>
    <t>CABO DE COBRE, FLEXÍVEL, CLASSE 4 OU 5, ISOLAÇÃO EM PVC/A, ANTICHAMA BWF-B, 1 CONDUTOR, 450/750V, SEÇÃO NOMINAL 120MM2 REF 39237</t>
  </si>
  <si>
    <t>CABO DE COBRE, FLEXÍVEL, CLASSE 4 OU 5, ISOLAÇÃO EM PVC/A, ANTICHAMA BWF-B, COBERTURA PVC-ST1, ANTICHAMA BWF-B, 1 CONDUTOR, 0,6/1 KV, SEÇÃO NOMINAL 1,5MM2 REF 993</t>
  </si>
  <si>
    <t>CABO DE COBRE, FLEXÍVEL, CLASSE 4 OU 5, ISOLAÇÃO EM PVC/A, ANTICHAMA BWF-B, COBERTURA PVC-ST1, ANTICHAMA BWF-B, 1 CONDUTOR, 0,6/1 KV, SEÇÃO NOMINAL 2,5MM2 REF 1022</t>
  </si>
  <si>
    <t>CABO DE COBRE, FLEXÍVEL, CLASSE 4 OU 5, ISOLAÇÃO EM PVC/A, ANTICHAMA BWF-B, COBERTURA PVC-ST1, ANTICHAMA BWF-B, 1 CONDUTOR, 0,6/1 KV, SEÇÃO NOMINAL 4MM2 REF 1021</t>
  </si>
  <si>
    <t>CABO DE COBRE, FLEXÍVEL, CLASSE 4 OU 5, ISOLAÇÃO EM PVC/A, ANTICHAMA BWF-B, COBERTURA PVC-ST1, ANTICHAMA BWF-B, 1 CONDUTOR, 0,6/1 KV, SEÇÃO NOMINAL 6MM2 REF 994</t>
  </si>
  <si>
    <t>CABO DE COBRE, FLEXÍVEL, CLASSE 4 OU 5, ISOLAÇÃO EM PVC/A, ANTICHAMA BWF-B, COBERTURA PVC-ST1, ANTICHAMA BWF-B, 1 CONDUTOR, 0,6/1 KV, SEÇÃO NOMINAL 10MM2 REF 1020</t>
  </si>
  <si>
    <t>CABO DE COBRE, FLEXÍVEL, CLASSE 4 OU 5, ISOLAÇÃO EM PVC/A, ANTICHAMA BWF-B, COBERTURA PVC-ST1, ANTICHAMA BWF-B, 1 CONDUTOR, 0,6/1 KV, SEÇÃO NOMINAL 16MM2 REF 995</t>
  </si>
  <si>
    <t>CABO DE COBRE, FLEXÍVEL, CLASSE 4 OU 5, ISOLAÇÃO EM PVC/A, ANTICHAMA BWF-B, COBERTURA PVC-ST1, ANTICHAMA BWF-B, 1 CONDUTOR, 0,6/1 KV, SEÇÃO NOMINAL 25MM2 REF 996</t>
  </si>
  <si>
    <t>CABO DE COBRE, FLEXÍVEL, CLASSE 4 OU 5, ISOLAÇÃO EM PVC/A, ANTICHAMA BWF-B, COBERTURA PVC-ST1, ANTICHAMA BWF-B, 1 CONDUTOR, 0,6/1 KV, SEÇÃO NOMINAL 35MM2 REF 1019</t>
  </si>
  <si>
    <t>CABO DE COBRE, FLEXÍVEL, CLASSE 4 OU 5, ISOLAÇÃO EM PVC/A, ANTICHAMA BWF-B, COBERTURA PVC-ST1, ANTICHAMA BWF-B, 1 CONDUTOR, 0,6/1 KV, SEÇÃO NOMINAL 50MM2 REF 1018</t>
  </si>
  <si>
    <t>CABO DE COBRE, FLEXÍVEL, CLASSE 4 OU 5, ISOLAÇÃO EM PVC/A, ANTICHAMA BWF-B, COBERTURA PVC-ST1, ANTICHAMA BWF-B, 1 CONDUTOR, 0,6/1 KV, SEÇÃO NOMINAL 70MM2 REF 977</t>
  </si>
  <si>
    <t>CABO DE COBRE, FLEXÍVEL, CLASSE 4 OU 5, ISOLAÇÃO EM PVC/A, ANTICHAMA BWF-B, COBERTURA PVC-ST1, ANTICHAMA BWF-B, 1 CONDUTOR, 0,6/1 KV, SEÇÃO NOMINAL 95MM2 REF 998</t>
  </si>
  <si>
    <t>CABO DE COBRE, FLEXÍVEL, CLASSE 4 OU 5, ISOLAÇÃO EM PVC/A, ANTICHAMA BWF-B, COBERTURA PVC-ST1, ANTICHAMA BWF-B, 1 CONDUTOR, 0,6/1 KV, SEÇÃO NOMINAL 120MM2 REF 1017</t>
  </si>
  <si>
    <t>CABO TELEFÔNICO CI 50, 10 PARES, USO INTERNO REF 11919</t>
  </si>
  <si>
    <t>CABO TELEFÔNICO CI 50, 20 PARES, USO INTERNO REF 11920</t>
  </si>
  <si>
    <t>CABO TELEFÔNICO CI 50, 30 PARES, USO INTERNO REF 11921</t>
  </si>
  <si>
    <t>CABO TELEFÔNICO CI 50, 50 PARES, USO INTERNO REF 11922</t>
  </si>
  <si>
    <t>CABO TELEFÔNICO CCI 50, 2 PARES, USO INTERNO, SEM BLINDAGEM REF 11902</t>
  </si>
  <si>
    <t>CABO TELEFÔNICO CCI 50, 4 PARES, USO INTERNO, SEM BLINDAGEM REF 11904</t>
  </si>
  <si>
    <t>CABO TELEFÔNICO CCI 50, 6 PARES, USO INTERNO, SEM BLINDAGEM REF 11906</t>
  </si>
  <si>
    <t>CABO TELEFÔNICO CTP - APL - 50, 10 PARES, USO EXTERNO REF 11916</t>
  </si>
  <si>
    <t>CABO TELEFÔNICO CTP - APL - 50, 20 PARES, USO EXTERNO REF 11917</t>
  </si>
  <si>
    <t>CABO TELEFÔNICO CTP - APL - 50, 30 PARES, USO EXTERNO REF 11918</t>
  </si>
  <si>
    <t>CABO TELEFÔNICO CTP - APL - 50, 50 PARES, USO EXTERNO</t>
  </si>
  <si>
    <t>CABO ÓPTICO CFOA 4 FIBRAS OU EQUIVALENTE</t>
  </si>
  <si>
    <t>CONDULETE DE ALUMÍNIO TIPO C D= 3/4"</t>
  </si>
  <si>
    <t>CONDULETE DE ALUMÍNIO TIPO C D= 1"</t>
  </si>
  <si>
    <t>CONDULETE DE ALUMÍNIO TIPO C D= 1 1/4"</t>
  </si>
  <si>
    <t>INTERRUPTOR SIMPLES 10A, 250V, CONJUNTO MONTADO PARA EMBUTIR 4" X 2" (PLACA + SUPORTE + MÓDULO) REF 38062</t>
  </si>
  <si>
    <t>INTERRUPTOR PARALELO 10A, 250V, CONJUNTO MONTADO PARA EMBUTIR 4" X 2" (PLACA + SUPORTE + MÓDULO) REF 38063</t>
  </si>
  <si>
    <t>INTERRUPTOR BIPOLAR 10A, 250V, CONJUNTO MONTADO PARA EMBUTIR 4" X 2" (PLACA + SUPORTE + MÓDULO) REF 38064</t>
  </si>
  <si>
    <t>INTERRUPTOR INTERMEDIÁRIO 10A, 250V, CONJUNTO MONTADO PARA EMBUTIR 4" X 2" (PLACA + SUPORTE + MÓDULO) REF 38065</t>
  </si>
  <si>
    <t>INTERRUPTOR PARALELO 10A, 250V (APENAS MÓDULO) REF 38113</t>
  </si>
  <si>
    <t>INTERRUPTORES SIMPLES (2 MÓDULOS) 10A, 250V, CONJUNTO MONTADO PARA EMBUTIR 4" X 2" (PLACA + SUPORTE + MÓDULOS) REF 38068</t>
  </si>
  <si>
    <t>INTERRUPTOR SIMPLES + INTERRUPTOR PARALELO 10A, 250V, CONJUNTO MONTADO PARA EMBUTIR 4" X 2" (PLACA + SUPORTE + MÓDULOS) REF 38069</t>
  </si>
  <si>
    <t>INTERRUPTORES PARALELOS (2 MÓDULOS) 10A, 250V, CONJUNTO MONTADO PARA EMBUTIR 4" X 2" (PLACA + SUPORTE + MÓDULOS) REF 38070</t>
  </si>
  <si>
    <t>INTERRUPTORES SIMPLES (2 MÓDULOS) + 1 INTERRUPTOR PARALELO 10A, 250V, CONJUNTO MONTADO PARA EMBUTIR 4" X 2" (PLACA + SUPORTE + MÓDULOS) REF 38072</t>
  </si>
  <si>
    <t>INTERRUPTOR SIMPLES + 2 INTERRUPTORES PARALELOS 10A, 250V, CONJUNTO MONTADO PARA EMBUTIR 4" X 2" (PLACA + SUPORTE + MÓDULOS) REF 38073</t>
  </si>
  <si>
    <t>INTERRUPTORES SIMPLES (3 MÓDULOS) 10A, 250V, CONJUNTO MONTADO PARA EMBUTIR 4" X 2" (PLACA + SUPORTE + MÓDULOS) REF 38071</t>
  </si>
  <si>
    <t>TOMADA 2P+T 10A, 250V, CONJUNTO MONTADO PARA SOBREPOR 4" X 2" (CAIXA + MÓDULO) REF 12147</t>
  </si>
  <si>
    <t>TOMADA 2P+T 10A, 250V, CONJUNTO MONTADO PARA EMBUTIR 4" X 2" (PLACA + SUPORTE + MÓDULO) REF 7528</t>
  </si>
  <si>
    <t>TOMADA 2P+T 20A, 250V, CONJUNTO MONTADO PARA EMBUTIR 4" X 2" (PLACA + SUPORTE + MÓDULO) REF 38075</t>
  </si>
  <si>
    <t>TOMADA 2P+T 20A, 250V (APENAS MÓDULO) REF 38102</t>
  </si>
  <si>
    <t>BLOCO DE LIGAÇÃO INTERNA BLI-10 (PADRÃO TELEBRÁS)</t>
  </si>
  <si>
    <t>ANEL GUIA COM ROSCA SOBERBA AGS-1 - 25MM</t>
  </si>
  <si>
    <t>CAMPAINHA CIGARRA 127 V / 220 V, CONJUNTO MONTADO PARA EMBUTIR 4" X 2" (PLACA + SUPORTE + MÓDULO) REF 38085</t>
  </si>
  <si>
    <t>SUPORTE DE FIXAÇÃO PARA ESPELHO / PLACA 4" X 2", PARA 3 MÓDULOS, PARA INSTALAÇÃO DE TOMADAS E INTERRUPTORES (SOMENTE SUPORTE) REF 38099</t>
  </si>
  <si>
    <t>SUPORTE DE FIXAÇÃO PARA ESPELHO / PLACA 4" X 4", PARA 6 MÓDULOS, PARA INSTALAÇÃO DE TOMADAS E INTERRUPTORES (SOMENTE SUPORTE) REF 38100</t>
  </si>
  <si>
    <t>PLACA TERMOPLÁSTICA PARA CAIXA 2" X 4" REF8501 PIAL/EQUIVALENTE</t>
  </si>
  <si>
    <t>ESPELHO / PLACA CEGA 4" X 4", PARA INSTALAÇÃO DE TOMADAS E INTERRUPTORES REF 38095</t>
  </si>
  <si>
    <t>GUIA DE CABOS PARA RACK 1U</t>
  </si>
  <si>
    <t>BLOCO PARA 50 PARES K110-50 SS PARA LIGAÇÃO OU EQUIVALENTE</t>
  </si>
  <si>
    <t>PAINEL CEGO, REFERÊNCIA KN-BLIND DA PLP OU EQUIVALENTE</t>
  </si>
  <si>
    <t>CONECTOR METÁLICO TIPO PARAFUSO FENDIDO (SPLIT BOLT), PARA CABOS 10MM2</t>
  </si>
  <si>
    <t>CONECTOR METÁLICO TIPO PARAFUSO FENDIDO (SPLIT BOLT), PARA CABOS ATÉ 6MM2</t>
  </si>
  <si>
    <t>CONECTOR METÁLICO TIPO PARAFUSO FENDIDO (SPLIT BOLT), PARA CABOS 16MM2</t>
  </si>
  <si>
    <t>CONECTOR METÁLICO TIPO PARAFUSO FENDIDO (SPLIT BOLT), PARA CABOS 25MM2</t>
  </si>
  <si>
    <t>CONECTOR METÁLICO TIPO PARAFUSO FENDIDO (SPLIT BOLT), PARA CABOS 35MM2</t>
  </si>
  <si>
    <t>CONECTOR METÁLICO TIPO PARAFUSO FENDIDO (SPLIT BOLT), PARA CABOS 50MM2</t>
  </si>
  <si>
    <t>CONECTOR METÁLICO TIPO PARAFUSO FENDIDO (SPLIT BOLT), PARA CABOS 70MM2</t>
  </si>
  <si>
    <t>CONECTOR METÁLICO TIPO PARAFUSO FENDIDO (SPLIT BOLT), PARA CABOS 95MM2</t>
  </si>
  <si>
    <t>TOMADA RJ11, 2 FIOS, CONJUNTO MONTADO PARA EMBUTIR 4" X 2" (PLACA + SUPORTE + MÓDULO)</t>
  </si>
  <si>
    <t>TOMADA RJ45, 8 FIOS, CATEGORIA 5E (APENAS MÓDULO)</t>
  </si>
  <si>
    <t>LUMINÁRIA DE EMERGÊNCIA 30 LEDS, POTÊNCIA 2W, BATERIA DE LÍTIO, AUTONOMIA DE 6 HORAS REF 38774</t>
  </si>
  <si>
    <t>LUMINÁRIA SOBREPOR PARA LÂMPADA 2 X 32W REFERÊNCIA LPT-22 ITAIM/EQUIVALENTE</t>
  </si>
  <si>
    <t>LUMINÁRIA SOBREP PARA 2 X 32W / 127V REFERÊNCIA OCT1369 INDELPA/EQUIVALENTE</t>
  </si>
  <si>
    <t>LUMINÁRIA DE SOBREPOR EM CHAPA DE AÇO PARA 2 LÂMPADAS FLUORESCENTES DE 18 W, PERFIL COMERCIAL (NÃO INCLUI REATOR E LÂMPADAS)</t>
  </si>
  <si>
    <t>LUMINÁRIA SOBREPOR 1 X 16W COM SOQUETE REF3540 ITAIM/EQUIVALENTE</t>
  </si>
  <si>
    <t>LUMINÁRIA SOBREPOR 2 X 14W COM SOQUETE REF3007 ITAIM/EQUIVALENTE</t>
  </si>
  <si>
    <t>LUMINÁRIA SOBREPOR 2 X 16W COM SOQUETE REF3540 ITAIM/EQUIVALENTE</t>
  </si>
  <si>
    <t>LUMINÁRIA SOBREPOR 2 X 28W COM SOQUETE REF3007 ITAIM/EQUIVALENTE</t>
  </si>
  <si>
    <t>LUMINÁRIA SOBREPOR 2 X 32W COM SOQUETE REF3540 ITAIM/EQUIVALENTE</t>
  </si>
  <si>
    <t>LUMINÁRIA EMBUTIR 1 X 16W COM SOQUETE REF2540 ITAIM/EQUIVALENTE</t>
  </si>
  <si>
    <t>LUMINÁRIA EMBUTIR 1 X 28W COM SOQUETE REF2837 ITAIM/EQUIVALENTE</t>
  </si>
  <si>
    <t>LUMINÁRIA EMBUTIR 1 X 32W COM SOQUETE REF2540 ITAIM/EQUIVALENTE</t>
  </si>
  <si>
    <t>LUMINÁRIA EMBUTIR 2 X 14W COM SOQUETE REF2007 ITAIM/EQUIVALENTE</t>
  </si>
  <si>
    <t>LUMINÁRIA EMBUTIR 2 X 16W COM SOQUETE REF2540 ITAIM/EQUIVALENTE</t>
  </si>
  <si>
    <t>LUMINÁRIA EMBUTIR 2 X 28W COM SOQUETE REF2007 ITAIM/EQUIVALENTE</t>
  </si>
  <si>
    <t>LUMINÁRIA EMBUTIR 2 X 32W COM SOQUETE REF2540 ITAIM/EQUIVALENTE</t>
  </si>
  <si>
    <t>GLOBO VIDRO ESFÉRICO LEITOSO 10 X 20CM</t>
  </si>
  <si>
    <t>ARANDELA EXTERNA DECORATIVA COMPACTA 20W WETZEL/EQUIVALENTE</t>
  </si>
  <si>
    <t>LUMINÁRIA TIPO TARTARUGA PARA ÁREA EXTERNA EM ALUMÍNIO, COM GRADE, PARA 1 LÂMPADA, BASE E27, POTÊNCIA MÁXIMA 40 / 60W (NÃO INCLUI LÂMPADA) REF 38775</t>
  </si>
  <si>
    <t>LUMINÁRIA ARANDELA TIPO MEIA-LUA COM VIDRO FOSCO 30 X 15CM, PARA 1 LÂMPADA, BASE E27, POTÊNCIA MÁXIMA 40 / 60W (NÃO INCLUI LÂMPADA) REF 38769</t>
  </si>
  <si>
    <t>SOQUETE DE PORCELANA BASE E27, FIXO DE TETO, PARA LÂMPADAS 12296</t>
  </si>
  <si>
    <t>RECEPTÁCULO DE PORCELANA E40</t>
  </si>
  <si>
    <t>SOQUETE DE PVC / TERMOPLÁSTICO BASE E27, COM RABICHO, PARA LÂMPADAS REF 13329</t>
  </si>
  <si>
    <t>LÂMPADA LED 6 W BIVOLT BRANCA, FORMATO TRADICIONAL (BASE E27) REF 38193</t>
  </si>
  <si>
    <t>LÂMPADA LED 10 W BIVOLT BRANCA, FORMATO TRADICIONAL (BASE E27) REF 38194</t>
  </si>
  <si>
    <t>GRAMPO METÁLICO TIPO OLHAL PARA HASTE DE ATERRAMENTO DE 3/4'', CONDUTOR DE 10 A 50MM2 REF 416</t>
  </si>
  <si>
    <t>ARMAÇÃO VERTICAL COM HASTE E CONTRA-PINO, EM CHAPA DE AÇO GALVANIZADO 3/16", COM 1 ESTRIBO, SEM ISOLADOR REF 1094</t>
  </si>
  <si>
    <t>ISOLADOR DE PORCELANA, TIPO ROLDANA, DIMENSÕES DE 72 X 72MM, PARA USO EM BAIXA TENSÃO REF 3398</t>
  </si>
  <si>
    <t>HASTE DE ATERRAMENTO EM AÇO COM 2,40M DE COMPRIMENTO E DN= 5/8", REVESTIDA COM BAIXA CAMADA DE COBRE, SEM CONECTOR REF 3379</t>
  </si>
  <si>
    <t>HASTE DE ATERRAMENTO 17,00MM X 2,40 COPPERWELD(3/4)/EQUIVALENTE</t>
  </si>
  <si>
    <t>HASTE DE ATERRAMENTO EM AÇO COM 3,00M DE COMPRIMENTO E DN= 3/4", REVESTIDA COM BAIXA CAMADA DE COBRE, COM CONECTOR TIPO GRAMPO</t>
  </si>
  <si>
    <t>HASTE ATERRAMENTO ZINCADO 25 X 25 X 2400MM PADRÃO CEMIG</t>
  </si>
  <si>
    <t>ABRAÇADEIRA, GALVANIZADA / ZINCADA, ROSCA SEM FIM, PARAFUSO INOX, LARGURA FITA 12,6 A 14 MM, D= 4" A 4 3/4" REF 11929</t>
  </si>
  <si>
    <t>ABRAÇADEIRA EM AÇO PARA AMARRAÇÃO DE ELETRODUTOS, TIPO D, COM 1/2" E PARAFUSO DE FIXAÇÃO REF 392</t>
  </si>
  <si>
    <t>ABRAÇADEIRA EM AÇO, TIPO U 3/4"</t>
  </si>
  <si>
    <t>TAMPÃO DE ALUMÍNIO 76MM</t>
  </si>
  <si>
    <t>TAMPÃO DE ALUMÍNIO 102MM</t>
  </si>
  <si>
    <t>TAMPÃO DE ALUMÍNIO 127MM</t>
  </si>
  <si>
    <t>CABEÇOTE DE ALUMÍNIO 1" REF 1050</t>
  </si>
  <si>
    <t>CABEÇOTE DE ALUMÍNIO 1 1/4" REF 1099</t>
  </si>
  <si>
    <t>CABEÇOTE DE ALUMÍNIO 1 1/2" REF 1049</t>
  </si>
  <si>
    <t>CABEÇOTE DE ALUMÍNIO 2" REF 1100</t>
  </si>
  <si>
    <t>CABEÇOTE DE ALUMÍNIO 2 1/2" REF 1101</t>
  </si>
  <si>
    <t>CAPTOR / TERMINAL AÉREO EM AÇO GALVANIZADO SEM BANDEIRA COM HASTE 3/8" X 250MM E FIXAÇÃO HORIZONTAL POR 1 FURO DE 3/8"</t>
  </si>
  <si>
    <t>CONECTOR DE PRESSÃO EM LATÃO ESTANHADO COM FURO Ø10MM PARA CABOS DE 35 - 70MM² (SPLIT-BOLT) REF 11855</t>
  </si>
  <si>
    <t>CAIXA DE EQUALIZAÇÃO EM POLIPROPILENO 180 X 145MM COM BARRAMENTO DE COBRE 6MM, 4 TERMINAIS 16MM2 E 1 TERMINAL 50MM2</t>
  </si>
  <si>
    <t>MOLDE PARA SOLDA EXOTÉRMICA HCL 5/8" 50-5 CLASSE 5 OU EQUIVALENTE</t>
  </si>
  <si>
    <t>ESPUMA EXPANSIVA DE POLIURETANO, APLICAÇÃO MANUAL - 500 ML REF 38124</t>
  </si>
  <si>
    <t>PRESILHA DE LATÃO PARA CABO DE 35 - 50MM2 + BUCHA S6</t>
  </si>
  <si>
    <t>CONECTOR MINI-GAR PARA CABOS DE 16 - 50MM2</t>
  </si>
  <si>
    <t>CAIXA DE EQUALIZAÇÃO 380 X 320 X 175 MM COM BARRAMENTO DE COBRE, 8 TERMINAIS 16MM2 E 1 TERMINAL 50MM2 USO INTERNO E EXTERNO</t>
  </si>
  <si>
    <t>FIXADOR OMEGA EM LATÃO PARA CABO 35MM2</t>
  </si>
  <si>
    <t>GRAMPO TIPO "X" EM COBRE DE 35MM2 - 50MM2</t>
  </si>
  <si>
    <t>PRESILHA DE LATÃO PARA CABO DE 16 - 25MM2 + BUCHA S6</t>
  </si>
  <si>
    <t>FIXADOR OMEGA EM LATÃO PARA CABO DE 16 - 25MM2</t>
  </si>
  <si>
    <t>CONECTOR DE MEDIÇÃO EM BRONZE ESTANHADO COM 1 PARAFUSO PARA CABOS DE 16 - 70MM2</t>
  </si>
  <si>
    <t>TERMINAL DE COMPRESSAO 1 FURO 16MM2 REF 1575</t>
  </si>
  <si>
    <t>CAIXA EQUALIZAÇÃO 210 X 210 X 90MM COM 9 TERMINAIS PARA USO INTERNO</t>
  </si>
  <si>
    <t>HASTE COBREADA ALTA CAMADA Ø5/8" X 2,40M (Ø14,3MM – EFETIVO)</t>
  </si>
  <si>
    <t>TERMINAL DE COMPRESSÃO 1 FURO 35MM2 REF 1577</t>
  </si>
  <si>
    <t>BARRA CHATA DE ALUMÍNIO 7/8" X 1/8" X 3000MM (70MM2) COM FUROS Ø7MM</t>
  </si>
  <si>
    <t>PARAFUSO FENDA AUTOTARRAXANTE INOX Ø4,2 X 32MM</t>
  </si>
  <si>
    <t>ABRAÇADEIRA PVC TIPO COLAR 1"</t>
  </si>
  <si>
    <t>TERMINAL AÉREO EM AÇO GALVANIZADO DN 5/16", COMPRIMENTO DE 350MM, COM BASE DE FIXAÇÃO HORIZONTAL</t>
  </si>
  <si>
    <t>PARA RAIO FRANKLIN 4 PONTAS EM LATÃO CROMADO ROSCA 3/4" X 350MM REF 4274</t>
  </si>
  <si>
    <t>TERMINAL A COMPRESSÃO EM COBRE ESTANHADO PARA CABO 35MM2, 1 FURO E 1 COMPRESSÃO, PARA PARAFUSO DE FIXAÇÃO M8 REF 1577</t>
  </si>
  <si>
    <t>PARAFUSO SEXTAVADO ROSCA SOBERBA EM INOX ØM6 X 45MM</t>
  </si>
  <si>
    <t>CONECTOR DE PRESSÃO 35MM2 (SPLIT-BOLT) REF 11854</t>
  </si>
  <si>
    <t>TERMINAL TIPO CRUZ EM LATÃO PARA CABOS DE COBRE DE 16 - 50MM2</t>
  </si>
  <si>
    <t>SELANTE ELÁSTICO MONOCOMPONENTE A BASE DE POLIURETANO PARA JUNTAS DIVERSAS 310ML REF 142</t>
  </si>
  <si>
    <t>TERMINAL A COMPRESSÃO EM COBRE ESTANHADO PARA CABO 50MM2, 1 FURO E 1 COMPRESSÃO, PARA PARAFUSO DE FIXAÇÃO M8 REF 1578</t>
  </si>
  <si>
    <t>CAIXA DE EQUALIZAÇÃO EM AÇO 4000 X 400 X 155MM COM 11 TERMINAIS, USO INTERNO</t>
  </si>
  <si>
    <t>MOLDE PPS 35-2 PARA SOLDA EXOTÉRMICA CLASSE 2 OU EQUIVALENTE</t>
  </si>
  <si>
    <t>CAIXA DE INSPEÇÃO PVC Ø300 X 300MM COM TAMPA DE FERRO FUNDIDO</t>
  </si>
  <si>
    <t>SUPORTE EM LATÃO Ø1/4" X 200MM COM 2 PORCAS PARA FIXAÇÃO DE PRESILHAS</t>
  </si>
  <si>
    <t>RE-BAR Ø3/8" X 3,40M GALVANIZADA A FOGO (70MM2)</t>
  </si>
  <si>
    <t>TINTA ACRÍLICA PREMIUM PARA PISO REF 7348</t>
  </si>
  <si>
    <t>TINTA ESMALTE SINTÉTICO PREMIUM ACETINADO REF 7311</t>
  </si>
  <si>
    <t>VERNIZ SINTÉTICO BRILHANTE PARA MADEIRA, USO INTERNO E EXTERNO REF 10481</t>
  </si>
  <si>
    <t>TINTA ASFÁLTICA IMPERMEABILIZANTE DILUÍDA EM SOLVENTE, PARA MATERIAIS CIMENTÍCIOS, METAL E MADEIRA</t>
  </si>
  <si>
    <t>TINTA EPÓXI BRANCA REF 7304</t>
  </si>
  <si>
    <t>PRIMER EPÓXI / EPOXÍDICO REF 44072</t>
  </si>
  <si>
    <t>DILUENTE EPÓXI REF 5330</t>
  </si>
  <si>
    <t>MASSA PLÁSTICA (LATA COM 400 GRAMAS)</t>
  </si>
  <si>
    <t>SELADOR ACRÍLICO PAREDES INTERNAS/EXTERNAS REF 6085</t>
  </si>
  <si>
    <t>LIXA D'ÁGUA EM FOLHA, GRÃO 100</t>
  </si>
  <si>
    <t>LIXA EM FOLHA PARA PAREDE OU MADEIRA, NÚMERO 120 (COR VERMELHA)</t>
  </si>
  <si>
    <t>LAJE PRÉ-MOLDADA TRELIÇADA, UNIDIRECIONAL, BI-APOIADA, COM TRELIÇA METÁLICA TR08 E ENCHIMENTO EM EPS, SC=300KGF/M2, VÃO ATÉ 4 METROS, SEM COLOCAÇÃO</t>
  </si>
  <si>
    <t>LAJE PRÉ-MOLDADA TRELIÇADA, UNIDIRECIONAL, BI-APOIADA, COM TRELIÇA METÁLICA TR12 E ENCHIMENTO EM EPS, SC=300KGF/M2, VÃO ATÉ 5 METROS, SEM COLOCAÇÃO</t>
  </si>
  <si>
    <t>LAJE PRÉ-MOLDADA TRELIÇADA, UNIDIRECIONAL, BI-APOIADA, COM TRELIÇA METÁLICA TR16 E ENCHIMENTO EM EPS, SC=300KGF/M2, VÃO ATÉ 6 METROS, SEM COLOCAÇÃO</t>
  </si>
  <si>
    <t>LAJE PRÉ-MOLDADA TRELIÇADA, UNIDIRECIONAL, BI-APOIADA, COM TRELIÇA METÁLICA TR20 E ENCHIMENTO EM EPS, SC=300KGF/M2, VÃO ATÉ 8 METROS, SEM COLOCAÇÃO</t>
  </si>
  <si>
    <t>CHAPÉU DE MURO TRIANGULAR PRÉ-MOLDADO 20 X 100CM</t>
  </si>
  <si>
    <t>MEIO FIO EM CONCRETO PRÉ-MOLDADO FCK&gt;=20MPA, PADRÃO SUDECAP TIPO A, 30 X 14,2/12 (H X L1/L2), COMPRIMENTO 80 CM</t>
  </si>
  <si>
    <t>MEIO FIO EM CONCRETO PRÉ-MOLDADO FCK&gt;=20MPA, PADRÃO SUDECAP TIPO B, 40 X 15/12 (H X L1/L2), COMPRIMENTO 80CM REF 4061</t>
  </si>
  <si>
    <t>CORDÃO DE CONCRETO BOLEADO PRÉ-FABRICADO FCK&gt;=20 MPA, PADRÃO SUDECAP, COMPRIMENTO 1M</t>
  </si>
  <si>
    <t>DELIMITADOR FÍSICO DE CONCRETO FCK&gt;=20MPA, PADRÃO SUDECAP, 80CM</t>
  </si>
  <si>
    <t>MOURÃO CONCRETO CURVO, SEÇÃO "T", H= 2,80 M + CURVA COM 0,45M, COM FUROS PARA FIOS</t>
  </si>
  <si>
    <t>MOURÃO DE CONCRETO PONTA VIRADA SEÇÃO T, 3,2M, COM ESTICADOR</t>
  </si>
  <si>
    <t>MOURÃO DE CONCRETO RETO SEÇÃO T, 2,45M</t>
  </si>
  <si>
    <t>BLOQUETE / PISO INTERTRAVADO DE CONCRETO - MODELO RETANGULAR / TIJOLINHO / PAVER / HOLANDÊS / PARALELEPÍPEDO, 20 CM X 10 CM, E= 6 CM, RESISTÊNCIA DE 35 MPA, COR NATURAL REF 36155</t>
  </si>
  <si>
    <t>BLOQUETE / PISO INTERTRAVADO DE CONCRETO - MODELO ONDA / 16 FACES / RETANGULAR / TIJOLINHO / PAVER / HOLANDÊS / PARALELEPÍPEDO, 20 X 10 CM, E= 8 CM, RESISTÊNCIA DE 35 MPA, COLORIDO REF 36154</t>
  </si>
  <si>
    <t>BLOQUETE / PISO INTERTRAVADO DE CONCRETO - MODELO ONDA / 16 FACES / RETANGULAR / TIJOLINHO / PAVER / HOLANDÊS / PARALELEPÍPEDO, 20 X 10 CM, E= 8 CM, RESISTÊNCIA DE 35 MPA, COR NATURAL REF 36170</t>
  </si>
  <si>
    <t>BLOQUETE / PISO INTERTRAVADO DE CONCRETO - MODELO ONDA / 16 FACES / RETANGULAR / TIJOLINHO / PAVER / HOLANDÊS / PARALELEPÍPEDO, 20 X 10 CM, E= 10 CM, RESISTÊNCIA DE 35 MPA, COLORIDO</t>
  </si>
  <si>
    <t>BLOQUETE / PISO INTERTRAVADO DE CONCRETO - MODELO ONDA / 16 FACES / RETANGULAR / TIJOLINHO / PAVER / HOLANDÊS / PARALELEPÍPEDO, 20 X 10 CM, E= 10 CM, RESISTÊNCIA DE 50 MPA, COR NATURAL REF 40529</t>
  </si>
  <si>
    <t>BANCO PRÉ-MOLDADO DE CONCRETO 45 X 150 X 45CM</t>
  </si>
  <si>
    <t>CONJUNTO MESA E BANCOS DE CONCRETO PRÉ-FABRICADO FCK&gt;=20MPA, PADRÃO SUDECAP</t>
  </si>
  <si>
    <t>CONJUNTO ACESSÍVEL DE MESA E BANCOS DE CONCRETO PRÉ-FABRICADO FCK&gt;=20MPA, PADRÃO SUDECAP</t>
  </si>
  <si>
    <t>CAIXA GORDURA, SIMPLES, CONCRETO PRÉ-MOLDADO, CIRCULAR, COM TAMPA, D= 40 CM REF 11881</t>
  </si>
  <si>
    <t>CAIXA GORDURA DUPLA, CONCRETO PRÉ-MOLDADO, CIRCULAR, COM TAMPA, D= 60 CM</t>
  </si>
  <si>
    <t>FOSSA SÉPTICA D= 1,20M H= 4,0M</t>
  </si>
  <si>
    <t>SUMIDOURO CONCRETO PRÉ-MOLDADO, COMPLETO, PARA 10 CONTRIBUINTES</t>
  </si>
  <si>
    <t>PREGO DE AÇO POLIDO COM CABEÇA 18 X 30 (2 3/4 X 10) REF 5075</t>
  </si>
  <si>
    <t>PREGO DE AÇO POLIDO SEM CABEÇA 15 X 15 REF 39026</t>
  </si>
  <si>
    <t>PREGO DE AÇO POLIDO COM CABEÇA 15 X 18 (1 1/2 X 13) REF 5074</t>
  </si>
  <si>
    <t>PREGO DE AÇO POLIDO COM CABEÇA DUPLA 17 X 27 (2 1/2 X 11) REF 40304</t>
  </si>
  <si>
    <t>PREGO DE AÇO POLIDO COM CABEÇA 15 X 15 (1 1/4 X 13) REF 20247</t>
  </si>
  <si>
    <t>PREGO DE AÇO POLIDO COM CABEÇA 17 X 24 (2 1/4 X 11) REF 5073</t>
  </si>
  <si>
    <t>GRAMPO DE AÇO POLIDO 1 " X 9MM REF 5076</t>
  </si>
  <si>
    <t>PARAFUSO DE 4,20 X 38MM EM AÇO ZINCADO COM ROSCA SOBERBA, CABEÇA CHATA E FENDA PHILLIPS</t>
  </si>
  <si>
    <t>BOTÃO ROSCA INTERNA CABEÇA CHATA MACIÇA, FORMATO REDONDO, METAL, 19MM, INCLUSO ARRUELA E PARAFUSO REF 44121</t>
  </si>
  <si>
    <t>ELETRODO REVESTIDO AWS - E7018, DIÂMETRO IGUAL A 4,00MM REF 10997</t>
  </si>
  <si>
    <t>ELETRODO REVESTIDO AWS - E6013, DIÂMETRO IGUAL A 2,50MM REF 11002</t>
  </si>
  <si>
    <t>BASCULANTE EM CHAPA COM 3 BÁSCULAS 80 X 80CM</t>
  </si>
  <si>
    <t>PERFIL DE ALUMÍNIO ANODIZADO REF 34360</t>
  </si>
  <si>
    <t>JANELA DE CORRER, EM ALUMÍNIO, 100 X 120CM, 2 FOLHAS MÓVEIS, COM VIDRO, SEM GUARNIÇÃO REF 36986</t>
  </si>
  <si>
    <t>JANELA DE CORRER, EM ALUMÍNIO, 100 X 120CM, 3 FOLHASS (2 VENEZIANAS E 1 VIDRO), COM VIDRO, SEM GUARNIÇÃO REF 44054</t>
  </si>
  <si>
    <t>JANELA DE CORRER, EM ALUMÍNIO, 120 X 150CM, 4 FOLHASS, COM VIDRO, SEM GUARNIÇÃO REF 34364</t>
  </si>
  <si>
    <t>JANELA DE CORRER, EM ALUMÍNIO, 100 X 150CM, 6 FOLHAS (2 VENEZIANAS FIXAS, 2 MÓVEIS E 2 VIDRO), COM VIDRO, SEM GUARNIÇÃO REF 44399</t>
  </si>
  <si>
    <t>PORTA DE ABRIR EM ALUMÍNIO COM LAMBRI HORIZONTAL / LAMINADA 80 X 210CM</t>
  </si>
  <si>
    <t>MOLDURA DE ACABAMENTO PARA ESQUADRIA DE ALUMÍNIO REF 36888</t>
  </si>
  <si>
    <t>BARRA APOIO DEFICIENTE FÍSICO TUBO D= 1 1/2" - CROMADA</t>
  </si>
  <si>
    <t>TIJOLO CERÂMICO MACIÇO REQUEIMADO 20 X 10 X 5CM COM FRETE REF 7258</t>
  </si>
  <si>
    <t>TIJOLO CERÂMICO FURADO 9 FUROS 29 X 19 X 14CM COM FRETE</t>
  </si>
  <si>
    <t>TIJOLO CERÂMICO FURADO 8 FUROS 29 X 19 X 9CM COM FRETE REF 7268</t>
  </si>
  <si>
    <t>BLOCO CONCRETO VAZADO 9 X 19 X 39CM COM FRETE 4,5MPA</t>
  </si>
  <si>
    <t>BLOCO CONCRETO VAZADO 14 X 19 X 39CM COM FRETE 4,5MPA</t>
  </si>
  <si>
    <t>BLOCO CONCRETO VAZADO 19 X 19 X 39CM COM FRETE 4,5MPA</t>
  </si>
  <si>
    <t>BLOCO DE CONCRETO VAZADO 3,0MPA DE VEDAÇÃO 09 X 19 X 39CM COM FRETE REF 650</t>
  </si>
  <si>
    <t>BLOCO DE CONCRETO VAZADO 3,0MPA DE VEDAÇÃO 14 X 19 X 39CM COM FRETE REF 651</t>
  </si>
  <si>
    <t>BLOCO DE CONCRETO VAZADO 3,0MPA DE VEDAÇÃO 19 X 19 X 39CM COM FRETE REF 654</t>
  </si>
  <si>
    <t>DIVISÓRIA EM MÁRMORE, COM DUAS FACES POLIDAS, BRANCO COMUM, E= 3,0CM REF 10629</t>
  </si>
  <si>
    <t>DIVISÓRIA EM GRANITO, COM DUAS FACES POLIDAS, TIPO ANDORINHA / QUARTZ / CASTELO / CORUMBÁ OU OUTROS EQUIVALENTES DA REGIÃO, E= 3,0CM REF 44476</t>
  </si>
  <si>
    <t>DIVISÓRIA DE ARDÓSIA E= 2CM (SEM POLIMENTO)</t>
  </si>
  <si>
    <t>PRATELEIRA GRANITO CINZA CORUMBÁ E= 2CM</t>
  </si>
  <si>
    <t>TUBO CONCRETO ARMADO, CLASSE PA-1, PONTA E BOLSA, DN 400MM REF 7745</t>
  </si>
  <si>
    <t>TUBO CONCRETO ARMADO, CLASSE PA-1, PONTA E BOLSA, DN 500MM REF 7714</t>
  </si>
  <si>
    <t>TUBO CONCRETO ARMADO, CLASSE PA-1, PONTA E BOLSA, DN 600MM REF 7725</t>
  </si>
  <si>
    <t>TUBO CONCRETO ARMADO, CLASSE PA-1, PONTA E BOLSA, DN 800MM REF 7750</t>
  </si>
  <si>
    <t>TUBO CONCRETO ARMADO, CLASSE PA-1, PONTA E BOLSA, DN 1000MM REF 7753</t>
  </si>
  <si>
    <t>TUBO CONCRETO ARMADO, CLASSE PA-1, PONTA E BOLSA, DN 1200MM REF 7757</t>
  </si>
  <si>
    <t>TUBO CONCRETO ARMADO, CLASSE PA-1, PONTA E BOLSA, DN 1500MM REF 7758</t>
  </si>
  <si>
    <t>TUBO CONCRETO ARMADO, CLASSE PA-2, PONTA E BOLSA, DN 400MM REF 7761</t>
  </si>
  <si>
    <t>TUBO CONCRETO ARMADO, CLASSE PA-2, PONTA E BOLSA, DN 500MM REF 7752</t>
  </si>
  <si>
    <t>TUBO CONCRETO ARMADO, CLASSE PA-2, PONTA E BOLSA, DN 600MM REF 7762</t>
  </si>
  <si>
    <t>TUBO CONCRETO ARMADO, CLASSE PA-2, PONTA E BOLSA, DN 800MM REF 7763</t>
  </si>
  <si>
    <t>TUBO CONCRETO ARMADO, CLASSE PA-2, PONTA E BOLSA, DN 1000MM REF 7765</t>
  </si>
  <si>
    <t>TUBO CONCRETO ARMADO, CLASSE PA-2, PONTA E BOLSA, DN 1200MM REF 7766</t>
  </si>
  <si>
    <t>TUBO CONCRETO ARMADO, CLASSE PA-2, PONTA E BOLSA, DN 1500MM REF 7767</t>
  </si>
  <si>
    <t>TUBO CONCRETO ARMADO, CLASSE PA-3, PONTA E BOLSA, DN 600MM REF 12578</t>
  </si>
  <si>
    <t>TUBO CONCRETO ARMADO, CLASSE PA-3, PONTA E BOLSA, DN 800MM REF 12580</t>
  </si>
  <si>
    <t>TUBO CONCRETO ARMADO, CLASSE PA-3, PONTA E BOLSA, DN 1000MM REF 12572</t>
  </si>
  <si>
    <t>TUBO CONCRETO ARMADO, CLASSE PA-3, PONTA E BOLSA, DN 1200MM REF 12574</t>
  </si>
  <si>
    <t>TUBO CONCRETO ARMADO, CLASSE PA-3, PONTA E BOLSA, DN 1500MM REF 12575</t>
  </si>
  <si>
    <t>TUBO CONCRETO ARMADO, CLASSE EA-2, PONTA E BOLSA, JUNTA ELÁSTICA, DN 400MM REF 7740</t>
  </si>
  <si>
    <t>TUBO CONCRETO ARMADO, CLASSE EA-2, PONTA E BOLSA, JUNTA ELÁSTICA, DN 500MM REF 7741</t>
  </si>
  <si>
    <t>TUBO CONCRETO ARMADO, CLASSE EA-2, PONTA E BOLSA, JUNTA ELÁSTICA, DN 600MM REF 7774</t>
  </si>
  <si>
    <t>TUBO CONCRETO ARMADO, CLASSE EA-2, PONTA E BOLSA, JUNTA ELÁSTICA, DN 800MM REF 7773</t>
  </si>
  <si>
    <t>TUBO CONCRETO ARMADO, CLASSE EA-2, PONTA E BOLSA, JUNTA ELÁSTICA, DN 1000MM REF 7720</t>
  </si>
  <si>
    <t>TUBO CONCRETO ARMADO, CLASSE EA-2, PONTA E BOLSA, JUNTA ELÁSTICA, DN 1500MM</t>
  </si>
  <si>
    <t>CALHA/CANALETA DE CONCRETO SIMPLES, TIPO MEIA CANA, D= 20 CM, PARA ÁGUA PLUVIAL REF 13115</t>
  </si>
  <si>
    <t>CALHA/CANALETA DE CONCRETO SIMPLES, TIPO MEIA CANA, D= 30 CM, PARA ÁGUA PLUVIAL REF 10541</t>
  </si>
  <si>
    <t>CALHA/CANALETA DE CONCRETO SIMPLES, TIPO MEIA CANA, D= 40 CM, PARA ÁGUA PLUVIAL REF 10542</t>
  </si>
  <si>
    <t>CALHA/CANALETA DE CONCRETO SIMPLES, TIPO MEIA CANA, D= 50 CM, PARA ÁGUA PLUVIAL REF 10543</t>
  </si>
  <si>
    <t>CALHA/CANALETA DE CONCRETO SIMPLES, TIPO MEIA CANA, D= 60 CM, PARA ÁGUA PLUVIAL REF 10544</t>
  </si>
  <si>
    <t>TAMPÃO FOFO ARTICULADO, CLASSE D400 CARGA MÁXIMA 40 T, REDONDO TAMPA 600 MM, REDE PLUVIAL/ESGOTO REF 6240</t>
  </si>
  <si>
    <t>TAMPÃO EM FERRO FUNDIDO T-19</t>
  </si>
  <si>
    <t>TAMPÃO FOFO ARTICULADO PARA REGISTRO, CLASSE A15 CARGA MÁXIMA 1,5T, 200 X 200MM REF 11289</t>
  </si>
  <si>
    <t>TAMPÃO DE FERRO FUNDIDO T-109 - PADRÃO COPASA</t>
  </si>
  <si>
    <t>CONJUNTO QUADRO E GRELHA DE FERRO FUNDIDO P= 199KG</t>
  </si>
  <si>
    <t>GRELHA FOFO SIMPLES COM REQUADRO, CARGA MÁXIMA 1,5 T, 200 X 1000MM, E= 15MM</t>
  </si>
  <si>
    <t>ANEL CA-1, D= 1000MM H= 300MM, MACHO - FÊMEA</t>
  </si>
  <si>
    <t>FITA DE PAPEL REFORÇADA COM LÂMINA DE METAL PARA REFORÇO DE CANTOS REF 39432</t>
  </si>
  <si>
    <t>SILICONE PARA ENVIDRAÇAMENTO ESTRUTURAL, 400G, PRETO REF 44120</t>
  </si>
  <si>
    <t>FITA DE ESPUMA PARA VEDAÇÃO E= 6 MM, 12 MM X 10M REF 44375</t>
  </si>
  <si>
    <t>TACO DE IPÊ EXTRA 7 X 21CM</t>
  </si>
  <si>
    <t>CERÂMICA ESMALTADA EXTRA, PEI MENOR OU IGUAL A 3, FORMATO MENOR OU IGUAL A 2025CM2 REF 536</t>
  </si>
  <si>
    <t>CERÂMICA ESMALTADA PARA FACHADAS, FORMATO APROXIMADO 7 X 26CM, FORNECIDAS EM PLACAS REF 44955</t>
  </si>
  <si>
    <t>CERÂMICA ESMALTADA EXTRA PARA PISO, PEI MAIOR OU IGUAL A 4, ÁREA ATÉ 2025CM2 REF 1287</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</si>
  <si>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</si>
  <si>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</si>
  <si>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</si>
  <si>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</si>
  <si>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</si>
  <si>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</si>
  <si>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</si>
  <si>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</si>
  <si>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</si>
  <si>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</si>
  <si>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PEDRA ARDÓSIA, CINZA, 40 X 40CM, E= 1 CM REF 10731</t>
  </si>
  <si>
    <t>LADRILHO HIDRÁULICO, 20 X 20CM, E= 2CM, DADOS, COR NATURAL REF 3731</t>
  </si>
  <si>
    <t>LADRILHO HIDRÁULICO, 20 X 20CM, E= 2CM, DIRECIONAL, AMARELO/VERMELHO</t>
  </si>
  <si>
    <t>LADRILHO HIDRÁULICO, 20 X 20CM, E= 2CM, TÁTIL, AMARELO/VERMELHO REF 38135</t>
  </si>
  <si>
    <t>PISO / REVESTIMENTO EM MÁRMORE, POLIDO, BRANCO COMUM, FORMATO MAIOR OU IGUAL A 3025CM2, E= 2CM REF 4822</t>
  </si>
  <si>
    <t>BANCADA / BANCA EM MÁRMORE, POLIDO, BRANCO COMUM, E= 3 CM REF 11692</t>
  </si>
  <si>
    <t>GRANITO CINZA CORUMBÁ E= 2CM REF 10841</t>
  </si>
  <si>
    <t>GRANITO CINZA CORUMBÁ PARA BANCADA E= 2CM REF 11795</t>
  </si>
  <si>
    <t>COLA POLIURETANO - BICOMPONENTE</t>
  </si>
  <si>
    <t>SILICONE ACÉTICO USO GERAL, INCOLOR, 280G REF 39961</t>
  </si>
  <si>
    <t>PISO DE BORRACHA PASTILHADO 50 X 50CM X 3MM SEM COLOCAÇÃO</t>
  </si>
  <si>
    <t>FORNECIMENTO E INSTALAÇÃO DE PISO EM BORRACHA RECICLADA MONOLÍTICA, ESPESSURA 70MM, BASE COM LASCAS DE PNEU RECICLADO (60MM) E CAMADA SUPERIOR PIGMENTADA COM AGLOMERADO DE PNEU (10MM)</t>
  </si>
  <si>
    <t>JUNTA PLÁSTICA DE DILATAÇÃO PARA PISOS, COR CINZA, 17 X 3MM (ALTURA X ESPESSURA)</t>
  </si>
  <si>
    <t>RODAPÉ OU RODABANCADA EM GRANITO, POLIDO, TIPO ANDORINHA / QUARTZ / CASTELO / CORUMBÁ OU OUTROS EQUIVALENTES DA REGIÃO, H= 10 CM, E= 2,0CM REF 20231</t>
  </si>
  <si>
    <t>RODAPÉ DE MADEIRA MACIÇA CUMARU / IPÊ CHAMPANHE OU EQUIVALENTE DA REGIÃO, 1,5 X 7CM REF 6186</t>
  </si>
  <si>
    <t>RODAPÉ EM MÁRMORE, POLIDO, BRANCO COMUM, L= 7CM, E= 2CM, CORTE RETO REF 4829</t>
  </si>
  <si>
    <t>RODAPÉ DE ARDÓSIA, H= 5CM / ( H= 7CM )</t>
  </si>
  <si>
    <t>SOLEIRA E PEITORIL DE ARDÓSIA E= 2CM</t>
  </si>
  <si>
    <t>SOLEIRA EM GRANITO, POLIDO, TIPO ANDORINHA / QUARTZ / CASTELO / CORUMBÁ OU OUTROS EQUIVALENTES DA REGIÃO, L= 15CM, E= 2,0CM REF 20232</t>
  </si>
  <si>
    <t>DISCO PARA ROÇADEIRA 80 DENTES</t>
  </si>
  <si>
    <t>TRAVE FUTEBOL CAMPO D= 100MM REDE NYLON DUPLO</t>
  </si>
  <si>
    <t>MASTROS TUBO PRETO D= 76MM SEM PEDESTAL PARA JUIZ</t>
  </si>
  <si>
    <t>REDE DE VOLEY RECREAÇÃO, 1 LONA (MARCA FILÓ)</t>
  </si>
  <si>
    <t>REDE DE PETECA RECREAÇÃO, 1 LONA (MARCA FILÓ)</t>
  </si>
  <si>
    <t>TABELA BASQUETE OFICIAL COM ESTRUTURA SUPORTE PISO</t>
  </si>
  <si>
    <t>REDE NYLON DUPLO PARA TRAVE FUTEBOL DE CAMPO</t>
  </si>
  <si>
    <t>SACO DE RAFIA PARA ENTULHO, NOVO, LISO (SEM CLICHÊ), 60 X 90CM REF 37526</t>
  </si>
  <si>
    <t>ROTAÇÃO DIAGONAL DUPLA - APARELHO TRIPO CONJUGADO</t>
  </si>
  <si>
    <t>INFORME EM LONA IMPRESSÃO DIGITAL 720DPI COM ILHÓS</t>
  </si>
  <si>
    <t>PLACA DE ALUMÍNIO FUNDIDO 3 X 3CM (NUMERAÇÃO PORTA)</t>
  </si>
  <si>
    <t>PLACA DE FERRO FUNDIDO 7 X 11CM (IDENTIFICAÇÃO CAIXA)</t>
  </si>
  <si>
    <t>PLACA ALUMÍNIO ANODIZADO NATURAL 25 X 25CM E= 1,5MM (IDENTIFICAÇÃO)</t>
  </si>
  <si>
    <t>PLACA CHAPA AÇO ESCOVADO 25 X 12CM E= 1,0MM (IDENTIFICAÇÃO)</t>
  </si>
  <si>
    <t>PLACA ALUMÍNIO ANODIZADO 70 X 61CM COM 6 INDICADORES</t>
  </si>
  <si>
    <t>PLACA 1,20 X 1,30M COM MOLDURA TUBO D= 50MM CHAPA 50CM</t>
  </si>
  <si>
    <t>PLACA 1,20 X 1,30M COM MOLDURA TUBO D= 50MM CHAPA 90CM</t>
  </si>
  <si>
    <t>PLACA CHAPA INOX ESCOVADO 70 X 28CM COM 2 INDICADORES FIXADO EM LAJE</t>
  </si>
  <si>
    <t>PLACA CHAPA INOX ESCOVADO 70 X 44CM COM 3 INDICADORES FIXADO EM LAJE</t>
  </si>
  <si>
    <t>PLACA ALUMÍNIO 15 X 15CM COM PICTOGRAMA, PELÍCULA ADESIVA</t>
  </si>
  <si>
    <t>PLACA 3,00 X 2,00M LONA, IMPRESSÃO DIGITAL, ESTRUTURA METALON 20 X 20CM</t>
  </si>
  <si>
    <t>PLACA 1,0 X 0,60M CHAPA GALVANIZADA 26, CAVALETE METALON 20 X 20CM</t>
  </si>
  <si>
    <t>PLACA 1,0 X 0,60M DUPLA FACE CHAPA GALVANIZADA 26 EM CAVALETE</t>
  </si>
  <si>
    <t>PLACA 0,50 X 0,50M CHAPA GALVANIZADA 22, CAVALETE METALON 20 X 20CM</t>
  </si>
  <si>
    <t>PLACA 0,5 X 0,50M DUPLA FACE, CHAPA GALVANIZADA 22 EM CAVALETE</t>
  </si>
  <si>
    <t>CHAPINHA DE ALUMÍNIO / LATÃO D= 3CM COM NÚMERO IMPRESSO</t>
  </si>
  <si>
    <t>ANEL DE TEXTURA PARA CORRIMÃO D &lt;=1 1/2" PLÁSTICO, ABS PRETO OU CINZA</t>
  </si>
  <si>
    <t>ANEL DE TEXTURA PARA CORRIMÃO D &lt;=1 1/2" PLÁSTICO, ABS CROMADO</t>
  </si>
  <si>
    <t>ANEL DE TEXTURA PARA CORRIMÃO D &lt;=1 1/2" BORRACHA FLEXÍVEL, PRETO</t>
  </si>
  <si>
    <t>MESA ESCRITÓRIO, 2 GAVETAS, SIMPLES, PÉS DE METALON</t>
  </si>
  <si>
    <t>CADEIRA ALMOFADADA FIXA, SEM BRAÇO, ESTRUTURA DE METALON</t>
  </si>
  <si>
    <t>REFRIGERADOR COMPACTO (FRIGOBAR) ELECTROLUX 122L-RE120/EQUIVALENTE</t>
  </si>
  <si>
    <t>ARQUIVO DE AÇO 3 GAVETAS, MODELO OFÍCIO</t>
  </si>
  <si>
    <t>ARMÁRIO DE AÇO COM 2 PORTAS 170 X 72 X 40CM</t>
  </si>
  <si>
    <t>ARMÁRIO PARA ROUPAS COM 4 PORTAS 200 X 72 X 40CM</t>
  </si>
  <si>
    <t>AQUECEDOR PARA 25 MARMITAS 60 X 90CM - ELÉTRICO</t>
  </si>
  <si>
    <t>BÁSCULA PARA CAMINHÃO FORD CARGO 1519 OU 1319</t>
  </si>
  <si>
    <t>TANQUE DE AÇO PARA TRANSPORTE DE ÁGUA COM CAPACIDADE DE 6M3 (INCLUI MONTAGEM, NÃO INCLUI CAMINHÃO)</t>
  </si>
  <si>
    <t>TANQUE 10000L PARA CAMINHÃO PIPA</t>
  </si>
  <si>
    <t>TRANSPORTE EM CAÇAMBA (5M3)</t>
  </si>
  <si>
    <t>LIXEIRA PLÁSTICA COM TAMPA VAI E VEM, CAPACIDADE 100L, PARA ORGÂNICOS</t>
  </si>
  <si>
    <t>BIG BAG PARA RESÍDUOS COMUNS, CAPACIDADE APROXIMADA DE 1M3, PADRÃO CLUB FARM/EQUIVALENTE</t>
  </si>
  <si>
    <t>PAPEL HIGIÊNICO (ROLO - 300M)</t>
  </si>
  <si>
    <t>FITA DUPLA FACE TRANSFERÍVEL VHB 12MM X 20M UNITÁRIO 3M/EQUIVALENTE</t>
  </si>
  <si>
    <t>PRIMER PARA MANTA ASFÁLTICA A BASE DE ASFALTO MODIFICADO DILUÍDO EM SOLVENTE, APLICAÇÃO A FRIO REF 511</t>
  </si>
  <si>
    <t>SELANTE MONOCOMPONENTE A BASE DE SILICONE DE BAIXO MÓDULO, PARA JUNTAS DE PAVIMENTAÇÃO REF 43142</t>
  </si>
  <si>
    <t>MEMBRANA IMPERMEABILIZANTE ACRÍLICA MONOCOMPONENTE REF 43147</t>
  </si>
  <si>
    <t>ARGAMASSA POLIMÉRICA IMPERMEABILIZANTE SEMIFLEXÍVEL, BICOMPONENTE (MEMBRANA IMPERMEABILIZANTE ACRÍLICA) REF 135</t>
  </si>
  <si>
    <t>TELA DE POLIÉSTER PARA IMPERMEABILIZAÇÃO REF 4030</t>
  </si>
  <si>
    <t>MANTA LÍQUIDA DE BASE ASFÁLTICA MODIFICADA COM A ADIÇÃO DE ELASTÔMEROS DILUÍDOS EM SOLVENTE ORGÂNICO, APLICAÇÃO A FRIO (MEMBRANA IMPERMEABILIZANTE ASFÁLTICA) REF 626</t>
  </si>
  <si>
    <t>MANTA ASFÁLTICA ELASTOMÉRICA EM POLIÉSTER 3MM, TIPO III, CLASSE B, ACABAMENTO PP REF 4014</t>
  </si>
  <si>
    <t>MANTA ASFÁLTICA ELASTOMÉRICA EM POLIÉSTER 4MM, TIPO III, CLASSE B, ACABAMENTO PP REF 4015</t>
  </si>
  <si>
    <t>MANTA ASFÁLTICA ELASTOMÉRICA EM POLIÉSTER ALUMINIZADA 3MM, TIPO III, CLASSE B REF 11621</t>
  </si>
  <si>
    <t>CONE DE SINALIZAÇÃO EM PVC FLEXÍVEL, H= 70 / 76CM</t>
  </si>
  <si>
    <t>CONE DE SINALIZAÇÃO EM PVC RÍGIDO COM FAIXA REFLETIVA, H= 70 / 76CM</t>
  </si>
  <si>
    <t>SINALIZADOR A LED COM TRAVA ANTI-FURTO MONOLIGHT OU EQUIVALENTE</t>
  </si>
  <si>
    <t>SERVIÇO DE BOMBEAMENTO DE CONCRETO COM CONSUMO MÍNIMO DE 40M3 REF 44535</t>
  </si>
  <si>
    <t>MOBILIZAÇÃO E DESMOBILIZAÇÃO DE TRADO PARA ESTACA ESCAVAÇÃO MECÂNICA</t>
  </si>
  <si>
    <t>ESTACA BROCA MECANIZADA - PERFURAÇÃO D= 40CM</t>
  </si>
  <si>
    <t>ESTACA BROCA MECANIZADA - PERFURAÇÃO D= 25CM</t>
  </si>
  <si>
    <t>ESTACA BROCA MECANIZADA - PERFURAÇÃO D= 60CM</t>
  </si>
  <si>
    <t>MOBILIZAÇÃO E DESMOBILIZAÇÃO DE EQUIPAMENTO - ESTACA RAIZ</t>
  </si>
  <si>
    <t>ESTACA RAIZ D=310MM EM SOLO, EXCLUSIVE ARGAMASSSA, EXCLUSIVE ARMAÇÃO</t>
  </si>
  <si>
    <t>ESTACA RAIZ D=310MM EM ROCHA, EXCLUSIVE. ARGAMASSA, EXCLUSIVE ARMAÇÃO</t>
  </si>
  <si>
    <t>TARIFA "A" ENTRE 0 E 20M3, FORNECIMENTO DE ÁGUA REF 44480</t>
  </si>
  <si>
    <t>89.34.09</t>
  </si>
  <si>
    <t>89.34.20</t>
  </si>
  <si>
    <t>SUPERFOSFATO SIMPLES</t>
  </si>
  <si>
    <t>89.34.21</t>
  </si>
  <si>
    <t>MICRONUTRIENTES FTE</t>
  </si>
  <si>
    <t>89.34.22</t>
  </si>
  <si>
    <t>HÚMUS DE MINHOCA</t>
  </si>
  <si>
    <t>89.34.23</t>
  </si>
  <si>
    <t>COMPOSTO ORGÂNICO</t>
  </si>
  <si>
    <t>89.34.24</t>
  </si>
  <si>
    <t>SUBSTRATO AGRÍCOLA COMERCIAL</t>
  </si>
  <si>
    <t>89.34.25</t>
  </si>
  <si>
    <t>CONDICIONADORES DE SOLO</t>
  </si>
  <si>
    <t>89.34.26</t>
  </si>
  <si>
    <t>FOSFATO NATURAL</t>
  </si>
  <si>
    <t>89.34.27</t>
  </si>
  <si>
    <t>SOLUÇÃO DE GEL DE PLANTIO</t>
  </si>
  <si>
    <t>89.34.28</t>
  </si>
  <si>
    <t>CALCÁRIO DOLOMÍTICO PRNT 90 A 100%</t>
  </si>
  <si>
    <t>ADUBO ORGÂNICO</t>
  </si>
  <si>
    <t>CALCÁRIO DOLOMÍTICO (ACIMA DE 1T)</t>
  </si>
  <si>
    <t>89.34.41</t>
  </si>
  <si>
    <t>ÁRVORE - IPÊ ROXO - HANDROANTHUS IMPETIGINOSUS H= 2,50M</t>
  </si>
  <si>
    <t>ÁRVORE - IPÊ ROSA - TABEBUIA AVELLANEDAE H= 2,50M</t>
  </si>
  <si>
    <t>89.34.43</t>
  </si>
  <si>
    <t>ÁRVORE - IPÊ BRANCO - TABEBUIA ROSEOALBA - H= 2,50M</t>
  </si>
  <si>
    <t>ÁRVORE - PAU FERRO - CAESALPINIA FERREA LEIOSCHYA H= 2,50M</t>
  </si>
  <si>
    <t>89.34.45</t>
  </si>
  <si>
    <t>ÁRVORE - IPÊ AMARELO - HANDROANTHUS SERRATIFOLIUS - H= 2,50M</t>
  </si>
  <si>
    <t>89.34.47</t>
  </si>
  <si>
    <t>89.34.49</t>
  </si>
  <si>
    <t>89.34.51</t>
  </si>
  <si>
    <t>89.34.53</t>
  </si>
  <si>
    <t>POLIMENTO MECÂNICO DE PISO CONCRETO, NIVELAMENTO A LASER</t>
  </si>
  <si>
    <t>CALÇADA PORTUGUESA ASSENTADA</t>
  </si>
  <si>
    <t>IMPERMEABILIZAÇÃO, INFILTRAÇÃO CRISTALIZAÇÃO POSITIVA (RES)</t>
  </si>
  <si>
    <t>BANHEIRO QUÍMICO, 2 MANUTENÇÕES, 2 ROLOS PAPEL HIGIÊNICO</t>
  </si>
  <si>
    <t>BANHEIRO QUÍMICO COM SUPORTE SABONETE LÍQUIDO, LAVATÓRIO COM RESERVATÓRIO DE ÁGUA, CABINE DE POLIETILENO, PORTA PAPEL HIGIÊNICO, PORTA PAPEL TOALHA, ANTIDERRAPANTE, LIVRE/OCUPADO PAPEL HIGIÊNICO E LIMPEZA 2 VEZES POR SEMANA</t>
  </si>
  <si>
    <t>MOBILIZAÇÃO DE CONTAINER</t>
  </si>
  <si>
    <t>NÍVEL WILD N3 COM MICRÔMETRO (PRECISÃO +/- 0,2MM) OU EQUIVALENTE</t>
  </si>
  <si>
    <t>ESTAÇÃO TOTAL PRECISÃO MÍNIMA 2MM ALCANCE &gt;= 2500M</t>
  </si>
  <si>
    <t>RECEPTOR GPS PARA SISTEMA GNSS L1/L2 - PAR</t>
  </si>
  <si>
    <t>COMPUTADOR COM PERIFÉRICOS - PROCESSADOR I5 (EQUIVALENTE OU SUPERIOR) 8GB, RAM, HD 1 TB, PLACA DE VÍDEO 1GB E WINDOWS 10</t>
  </si>
  <si>
    <t>CÓPIA XEROGRÁFICA PRETO/BRANCO - FORMATO A2</t>
  </si>
  <si>
    <t>CÓPIA XEROGRÁFICA PRETO/BRANCO - FORMATO A1</t>
  </si>
  <si>
    <t>CÓPIA XEROGRÁFICA PRETO/BRANCO - FORMATO A0</t>
  </si>
  <si>
    <t>ENCADERNAÇÃO A4 ACETATO, PVC/CROMICOTE, COM ESPIRAL</t>
  </si>
  <si>
    <t>SONDAGEM DE SOLO COM UTILIZAÇÃO DE PÁ E PICARETA</t>
  </si>
  <si>
    <t>MOBILIZAÇÃO E DESMOBILIZAÇÃO - SONDAGEM ROTATIVA NW</t>
  </si>
  <si>
    <t>INSTALAÇÃO DE SONDAGEM ROTATIVA NW, POR FURO</t>
  </si>
  <si>
    <t>PERFURAÇÃO EM SOLO COM SONDAGEM ROTATIVA NW</t>
  </si>
  <si>
    <t>PERFURAÇÃO DE SOLO COM COROA DE WIDIA SONDAGEM ROTATIVA NW</t>
  </si>
  <si>
    <t>PERFURAÇÃO COM COROA DIAMANTADA SONDAGEM ROTATIVA NW</t>
  </si>
  <si>
    <t>DETERMINAÇÃO DO TEOR DE UMIDADE DE SOLOS EM LABORATÓRIO (NBR 6457:2016 ANEXO A)</t>
  </si>
  <si>
    <t>DETERMINAÇÃO DA MASSA ESPECÍFICA, MASSA ESPECÍFICA APARENTE E ABSORÇÃO DE ÁGUA (NBR 6458:2016)</t>
  </si>
  <si>
    <t>ANÁLISE GRANULOMÉTRICA DE SOLOS POR PENEIRAMENTO (NBR 7181:2016)</t>
  </si>
  <si>
    <t>ANÁLISE GRANULOMÉTRICA DE SOLOS POR PENEIRAMENTO E SEDIMENTAÇÃO (NBR 7181:2016)</t>
  </si>
  <si>
    <t>COMPRESSÃO TRIAXIAL RÁPIDO NÃO ADENSADO E NÃO DRENADO (Q/UU) MÍNIMO 3 CORPOS DE PROVA</t>
  </si>
  <si>
    <t>COMPRESSÃO TRIAXIAL RÁPIDO NÃO ADENSADO E NÃO DRENADO (Q/UU) COM MEDIDAS DE PRESSÃO NEUTRA, MÍNIMO 3 CORPOS DE PROVA</t>
  </si>
  <si>
    <t>COMPRESSÃO TRIAXIAL RÁPIDO PRÉ-ADENSADO E NÃO DRENADO (R/CIU), MÍNIMO 3 CORPOS DE PROVA</t>
  </si>
  <si>
    <t>COMPRESSÃO TRIAXIAL RÁPIDO PRÉ-ADENSADO (R/CIU) COM MEDIDAS DE PRESSÃO NEUTRA, MÍNIMO 3 CORPOS DE PROVA</t>
  </si>
  <si>
    <t>COMPRESSÃO TRIAXIAL RÁPIDO PRÉ-ADENSADO SATURADO (R-SAT/CIU-SAT), MÍNIMO 3 CORPOS DE PROVA</t>
  </si>
  <si>
    <t>COMPRESSÃO TRIAXIAL RÁPIDO PRÉ-ADENSADO SATURADO (R-SAT/CIU-SAT) COM MEDIDAS PRESSÃO NEUTRA, MÍNIMO 3 CORPOS DE PROVA</t>
  </si>
  <si>
    <t>COMPRESSÃO TRIAXIAL LENTO SATURADO (CD), MÍNIMO 3 CORPOS DE PROVA</t>
  </si>
  <si>
    <t>ENSAIO DE CISALHAMENTO DIRETO RÁPIDO EM SOLOS (NBR ISO 12957-1:2013), MÍNIMO 3 CORPOS DE PROVA</t>
  </si>
  <si>
    <t>CISALHAMENTO DIRETO RÁPIDO SATURADO, MÍNIMO 3 CORPOS DE PROVA</t>
  </si>
  <si>
    <t>CISALHAMENTO DIRETO RÁPIDO PRÉ-ADENSADO, MÍNIMO 3 CORPOS DE PROVA</t>
  </si>
  <si>
    <t>CISALHAMENTO DIRETO RÁPIDO SATURADO PRÉ-ADENSADO, MÍNIMO 3 CORPOS DE PROVA</t>
  </si>
  <si>
    <t>INSTALAÇÃO DA OBRA</t>
  </si>
  <si>
    <t>ESCRITÓRIO DA CONTRATADA - ATÉ 15M2</t>
  </si>
  <si>
    <t>ESCRITÓRIO DA CONTRATADA - ATÉ 22M2</t>
  </si>
  <si>
    <t>ESCRITÓRIO DA FISCALIZAÇÃO - ATÉ 15M2</t>
  </si>
  <si>
    <t>ESCRITÓRIO DA FISCALIZAÇÃO - ATÉ 22M2</t>
  </si>
  <si>
    <t>BARRACÃO DE OBRA</t>
  </si>
  <si>
    <t>VESTIÁRIO PARA ATÉ 20 PESSOAS</t>
  </si>
  <si>
    <t>PLACA DE OBRA 3,0 X 2,0M EM LONA IMPRESSÃO DIGITAL PADRÃO SUDECAP</t>
  </si>
  <si>
    <t>PLACA DE OBRA EM LONA IMPRESSÃO DIGITAL PADRÃO SUDECAP</t>
  </si>
  <si>
    <t>PLACA DE OBRA EM CHAPA GALVANIZADA ADESIVADA, DIMENSÕES 2,40 X 1,20 M, PADRÃO CEF</t>
  </si>
  <si>
    <t>TAPUME PADRÃO SUDECAP</t>
  </si>
  <si>
    <t>TAPUME PADRÃO SUDECAP, DE COMPENSADO 10MM, COM FIXAÇÃO ENTERRADA</t>
  </si>
  <si>
    <t>INFORME PUBLICITÁRIO, LONA IMPRESSÃO DIGITAL APLICADO EM TAPUME</t>
  </si>
  <si>
    <t>INSTALAÇÃO PROVISÓRIA - CONCESSIONÁRIA</t>
  </si>
  <si>
    <t>PADRÃO COPASA - KIT CAVALETE METAL E REGISTRO 3/4"</t>
  </si>
  <si>
    <t>FOSSA SÉPTICA E SUMIDOURO DN= 1,20M H= 4,00M</t>
  </si>
  <si>
    <t>REDE INTERNA E PROVISÓRIA DE ÁGUA E ESGOTO</t>
  </si>
  <si>
    <t>REDE INTERNA E PROVISÓRIA DE ÁGUA E ESGOTO TUBO PVC D= 100MM</t>
  </si>
  <si>
    <t>REDE INTERNA E PROVISÓRIA DE ÁGUA E ESGOTO TUBO PVC D= 150MM</t>
  </si>
  <si>
    <t>REDE INTERNA E PROVISÓRIA DE ÁGUA E ESGOTO TUBO PVC D= 200MM</t>
  </si>
  <si>
    <t>REDE INTERNA E PROVISÓRIA DE ÁGUA E ESGOTO TUBO PVC D= 250MM</t>
  </si>
  <si>
    <t>REDE INTERNA E PROVISÓRIA DE ÁGUA E ESGOTO TUBO PVC ÁGUA SOLDA E CONEXÕES D= 20MM (1/2")</t>
  </si>
  <si>
    <t>REDE INTERNA E PROVISÓRIA DE ÁGUA E ESGOTO TUBO PVC ÁGUA SOLDA E CONEXÕES D= 25MM (3/4")</t>
  </si>
  <si>
    <t>CONTAINER 6,0X2,40X2,82 M COM ISOLAMENTO TÉRMICO</t>
  </si>
  <si>
    <t>BANHEIRO QUÍMICO</t>
  </si>
  <si>
    <t>BANHEIRO QUÍMICO 110 X 120 X 230CM COM MANUTENÇÃO</t>
  </si>
  <si>
    <t>SINALIZAÇÃO</t>
  </si>
  <si>
    <t>PLACA 1,0 X 0,60M CHAPA 26 EM CAVALETE METALON 20 X 20MM</t>
  </si>
  <si>
    <t>PLACA 0,50 X 0,50M DUPLA FACE CHAPA GALVANIZADA 22 EM CAVALETE</t>
  </si>
  <si>
    <t>PLACA 0,50 X 0,50M CHAPA GALVANIZADA 22 CAVALETE METALON 20 X 20</t>
  </si>
  <si>
    <t>SINALIZAÇÃO COM CONE MASTER 75CM BASE DE BORRACHA CORPO POLIETILENO</t>
  </si>
  <si>
    <t>SINALIZAÇÃO COM CONE EM PVC H= 75CM</t>
  </si>
  <si>
    <t>SINALIZADOR MONOLIGHT LED 60 A 70 FLASHES/MINUTO</t>
  </si>
  <si>
    <t>FORNECIMENTO DE BIG BAG PARA RESÍDUOS COMUNS - CAPACIDADE APROXIMADA 1M3, PADRÃO CLUB FARM OU EQUIVALENTE</t>
  </si>
  <si>
    <t>FORNECIMENTO LIXEIRA PLÁSTICA COM TAMPA VAI-VEM - 100 LITROS, PADRÃO Q100 WEBPLÁSTICO OU EQUIVALENTE</t>
  </si>
  <si>
    <t>BANCO (200 X 35CM) EM MADEIRITE, PARA VESTIÁRIO</t>
  </si>
  <si>
    <t>INSTALAÇÃO ELÉTRICA - ESCRITÓRIOS ATÉ 15M2</t>
  </si>
  <si>
    <t>INSTALAÇÃO ELÉTRICA - ESCRITÓRIOS ATÉ 22M2</t>
  </si>
  <si>
    <t>INSTALAÇÃO ELÉTRICA - VESTIÁRIO PARA ATÉ 20 PESSOAS</t>
  </si>
  <si>
    <t>INSTALAÇÃO ELÉTRICA - VESTIÁRIO PARA ATÉ 30 PESSOAS</t>
  </si>
  <si>
    <t>INSTALAÇÃO ELÉTRICA - VESTIÁRIO PARA ATÉ 40 PESSOAS</t>
  </si>
  <si>
    <t>INSTALAÇÃO ELÉTRICA - DEPÓSITO ATÉ 15M2</t>
  </si>
  <si>
    <t>INSTALAÇÃO ELÉTRICA - DEPÓSITO ATÉ 26M2</t>
  </si>
  <si>
    <t>INSTALAÇÃO ELÉTRICA - DEPÓSITO ATÉ 33M2</t>
  </si>
  <si>
    <t>INSTALAÇÃO ELÉTRICA - REFEITÓRIO ATÉ 19M2</t>
  </si>
  <si>
    <t>INSTALAÇÃO ELÉTRICA - REFEITÓRIO ATÉ 26M2</t>
  </si>
  <si>
    <t>INSTALAÇÃO HIDROSSANITÁRIA - REFEITÓRIOS</t>
  </si>
  <si>
    <t>INSTALAÇÃO ELÉTRICA - SANITÁRIO / VESTIÁRIO PARA ATÉ 4 FUNCIONÁRIOS</t>
  </si>
  <si>
    <t>INSTALAÇÃO HIDROSSANITÁRIA - SANITÁRIO / VESTIÁRIO PARA ATÉ 4 FUNCIONÁRIOS</t>
  </si>
  <si>
    <t>INSTALAÇÃO ELÉTRICA - SANITÁRIO ATÉ 15M2</t>
  </si>
  <si>
    <t>INSTALAÇÃO ELÉTRICA - SANITÁRIO ATÉ 22M2</t>
  </si>
  <si>
    <t>INSTALAÇÃO ELÉTRICA - SANITÁRIO ATÉ 33M2</t>
  </si>
  <si>
    <t>INSTALAÇÃO HIDROSSANITÁRIA - SANITÁRIO ATÉ 15M2</t>
  </si>
  <si>
    <t>INSTALAÇÃO HIDROSSANITÁRIA - SANITÁRIO ATÉ 22M2</t>
  </si>
  <si>
    <t>INSTALAÇÃO HIDROSSANITÁRIA - SANITÁRIO ATÉ 33M2</t>
  </si>
  <si>
    <t>LOCAÇÃO DE OBRA</t>
  </si>
  <si>
    <t>01.29.10</t>
  </si>
  <si>
    <t>ANDAIME METALICO TUBULAR, TIPO TORRE, L=1,0 ATE 1,5M E H=1,0 M COMPLETO</t>
  </si>
  <si>
    <t>DEMOLIÇÕES E REMOÇÕES</t>
  </si>
  <si>
    <t>REMOÇÃO DE TELHA, INCLUSIVE EMPILHAMENTO</t>
  </si>
  <si>
    <t>REMOÇÃO DE TELHA METÁLICA OU PVC, INCLUSIVE EMPILHAMENTO</t>
  </si>
  <si>
    <t>REMOÇÃO DE TELHA TIPO CALHA DE FIBROCIMENTO, INCLUSIVE EMPILHAMENTO</t>
  </si>
  <si>
    <t>REMOÇÃO DE TELHA ONDULADA DE FIBROCIMENTO, INCLUSIVE EMPILHAMENTO</t>
  </si>
  <si>
    <t>REMOÇÃO DE TELHA CERÂMICA COLONIAL OU FRANCESA, INCLUSIVE EMPILHAMENTO</t>
  </si>
  <si>
    <t>REMOÇÃO DE CALHA, RUFO E CONDUTOR, INCLUSIVE AFASTAMENTO</t>
  </si>
  <si>
    <t>REMOÇÃO DE CALHA GALVANIZADA OU PVC, INCLUSIVE AFASTAMENTO</t>
  </si>
  <si>
    <t>REMOÇÃO DE RUFO DE CHAPA GALVANIZADA, INCLUSIVE AFASTAMENTO</t>
  </si>
  <si>
    <t>REMOÇÃO DE CONDUTOR DE CHAPA GALVANIZADA OU PVC, INCLUSIVE AFASTAMENTO</t>
  </si>
  <si>
    <t>REMOÇÃO DE ENGRADAMENTO DE TELHADO, INCLUSIVE EMPILHAMENTO</t>
  </si>
  <si>
    <t>REMOÇÃO DE ENGRADAMENTO DE TELHA METÁLICA OU PVC, INCLUSIVE EMPILHAMENTO</t>
  </si>
  <si>
    <t>REMOÇÃO DE ENGRADAMENTO DE TELHA TIPO CALHA DE FIBROCIMENTO, INCLUSIVE EMPILHAMENTO</t>
  </si>
  <si>
    <t>REMOÇÃO DE ENGRADAMENTO DE TELHA ONDULADA DE FIBROCIMENTO, INCLUSIVE EMPILHAMENTO</t>
  </si>
  <si>
    <t>REMOÇÃO DE ENGRADAMENTO DE TELHA CERÂMICA, COLONIAL OU FRANCESA, INCLUSIVE EMPILHAMENTO</t>
  </si>
  <si>
    <t>REMOÇÃO DE FORRO, INCLUSIVE EMPILHAMENTO</t>
  </si>
  <si>
    <t>REMOÇÃO DE FORRO DE PLACAS, INCLUSIVE BARROTEAMENTO</t>
  </si>
  <si>
    <t>REMOÇÃO DE FORRO DE PLACAS, EXCLUSIVE BARROTEAMENTO</t>
  </si>
  <si>
    <t>REMOÇÃO DE FORRO DE GESSO</t>
  </si>
  <si>
    <t>REMOÇÃO DE ESQUADRIA DE MADEIRA, INCLUSIVE EMPILHAMENTO</t>
  </si>
  <si>
    <t>REMOÇÃO DE ESQUADRIA MADEIRA DE PORTA OU JANELA, INCLUSIVE MARCO E ALIZAR</t>
  </si>
  <si>
    <t>REMOÇÃO DE ESQUADRIA, FOLHA DE PORTA OU JANELA</t>
  </si>
  <si>
    <t>REMOÇÃO DE ESQUADRIA, MARCO E ALIZAR</t>
  </si>
  <si>
    <t>REMOÇÃO DE ESQUADRIA, MARCO</t>
  </si>
  <si>
    <t>REMOÇÃO DE ESQUADRIA, ALIZAR</t>
  </si>
  <si>
    <t>REMOÇÃO DE ESQUADRIA METÁLICA</t>
  </si>
  <si>
    <t>REMOÇÃO DE ESQUADRIA METÁLICA, PORTA OU JANELA</t>
  </si>
  <si>
    <t>DEMOLIÇÃO DE REVESTIMENTO, INCLUSIVE AFASTAMENTO</t>
  </si>
  <si>
    <t>DEMOLIÇÃO DE REVESTIMENTO DE REBOCO</t>
  </si>
  <si>
    <t>DEMOLIÇÃO DE REVESTIMENTO CERÂMICO, AZULEJO OU LADRILHO HIDRÁULICO</t>
  </si>
  <si>
    <t>DEMOLIÇÃO DE REVESTIMENTO DE PEDRA (MÁRMORE, GRANITO, ARDÓSIA, SÃO TOMÉ, ETC)</t>
  </si>
  <si>
    <t>DEMOLIÇÃO DE REVESTIMENTO DE FÓRMICA</t>
  </si>
  <si>
    <t>DEMOLIÇÃO DE REVESTIMENTO DE PEDRA ALMOFADADA</t>
  </si>
  <si>
    <t>DEMOLIÇÃO DE PISO, INCLUSIVE AFASTAMENTO</t>
  </si>
  <si>
    <t>DEMOLIÇÃO DE PISO CIMENTADO OU CONTRAPISO DE ARGAMASSA</t>
  </si>
  <si>
    <t>DEMOLIÇÃO DE PISO CERÂMICO OU LADRILHO HIDRÁULICO</t>
  </si>
  <si>
    <t>DEMOLIÇÃO DE PISO DE PEDRA (MÁRMORE, GRANITO, ARDÓSIA, SÃO TOMÉ, ETC)</t>
  </si>
  <si>
    <t>DEMOLIÇÃO DE PISO VINÍLICO</t>
  </si>
  <si>
    <t>DEMOLIÇÃO DE PISO DE MARMORITE</t>
  </si>
  <si>
    <t>DEMOLIÇÃO DE PISO DE TACO DE MADEIRA</t>
  </si>
  <si>
    <t>DEMOLIÇÃO DE PASSEIO E PAVIMENTO</t>
  </si>
  <si>
    <t>DEMOLIÇÃO MANUAL DE PASSEIO OU LAJE DE CONCRETO</t>
  </si>
  <si>
    <t>DEMOLIÇÃO DE PASSEIO OU LAJE DE CONCRETO COM EQUIPAMENTO PNEUMÁTICO</t>
  </si>
  <si>
    <t>DEMOLIÇÃO DE CALÇADA PORTUGUESA</t>
  </si>
  <si>
    <t>DEMOLIÇÃO DE PASSEIO OU LAJE DE CONCRETO COM EQUIPAMENTO ELÉTRICO</t>
  </si>
  <si>
    <t>DEMOLIÇÃO MANUAL DE ALVENARIA POLIÉDRICA</t>
  </si>
  <si>
    <t>DEMOLIÇÃO DE REVESTIMENTO ASFÁLTICO COM EQUIPAMENTO PNEUMÁTICO</t>
  </si>
  <si>
    <t>CORTE MECÂNICO COM SERRA CIRCULAR EM CONCRETO OU ASFALTO</t>
  </si>
  <si>
    <t>DEMOLIÇÃO DE CONCRETO, INCLUSIVE AFASTAMENTO</t>
  </si>
  <si>
    <t>DEMOLIÇÃO DE CONCRETO SIMPLES - MANUAL</t>
  </si>
  <si>
    <t>DEMOLIÇÃO DE CONCRETO ARMADO - MANUAL</t>
  </si>
  <si>
    <t>DEMOLIÇÃO DE CONCRETO SIMPLES - COM EQUIPAMENTO ELÉTRICO</t>
  </si>
  <si>
    <t>DEMOLIÇÃO DE CONCRETO ARMADO - COM EQUIPAMENTO ELÉTRICO</t>
  </si>
  <si>
    <t>DEMOLIÇÃO MANUAL DE ALVENARIA, INCLUSIVE AFASTAMENTO</t>
  </si>
  <si>
    <t>DEMOLIÇÃO MANUAL DE ALVENARIA DE TIJOLOS E BLOCOS</t>
  </si>
  <si>
    <t>REMOÇÃO DE MEIO-FIO</t>
  </si>
  <si>
    <t>REMOÇÃO DE MEIO-FIO PRÉ-MOLDADO DE CONCRETO</t>
  </si>
  <si>
    <t>REMOÇÃO DE MEIO-FIO DE PEDRA (GNAISSE, BASALTO, ETC)</t>
  </si>
  <si>
    <t>DEMOLIÇÃO, REMOÇÃO E CARGA MECÂNICA</t>
  </si>
  <si>
    <t>DEMOLIÇÃO DE CONSTRUÇÕES DE ALVENARIA, INCLUSIVE REMOÇÃO E CARGA MECÂNICA</t>
  </si>
  <si>
    <t>DEMOLIÇÃO DE GABIÃO, INCLUSIVE REMOÇÃO E CARGA MECÂNICA</t>
  </si>
  <si>
    <t>DEMOLIÇÃO DE DIVISÓRIA, INCLUSIVE AFASTAMENTO</t>
  </si>
  <si>
    <t>DEMOLIÇÃO DE DIVISÓRIA DE PEDRA (MÁRMORE, ARDÓSIA OU MARMORITE)</t>
  </si>
  <si>
    <t>DEMOLIÇÃO DE DIVISÓRIA DE MADEIRA</t>
  </si>
  <si>
    <t>DEMOLIÇÃO DE DIVISÓRIA DE ELEMENTOS VAZADOS (COBOGÓ, ETC)</t>
  </si>
  <si>
    <t>DEMOLIÇÃO DE DIVISÓRIA DE LAMINADO</t>
  </si>
  <si>
    <t>REMOÇÃO DE QUADROS</t>
  </si>
  <si>
    <t>REMOÇÃO DE QUADRO NEGRO</t>
  </si>
  <si>
    <t>REMOÇÃO DE PEÇAS DIVERSAS</t>
  </si>
  <si>
    <t>REMOÇÃO DE LOUÇAS</t>
  </si>
  <si>
    <t>REMOÇÃO DE FERRAGENS (DOBRADIÇAS, FECHADURAS, MAÇANETAS)</t>
  </si>
  <si>
    <t>REMOÇÃO DE METAIS COMUNS (CONDUÍTE, SIFÃO, REGISTRO, TORNEIRA)</t>
  </si>
  <si>
    <t>REMOÇÃO DE METAIS ESPECIAIS (VÁLVULA DE DESCARGA, CAIXA SILEN)</t>
  </si>
  <si>
    <t>REMOÇÃO DE LUMINÁRIA FLUORESCENTE</t>
  </si>
  <si>
    <t>REMOÇÃO DE LUMINÁRIA INCANDESCENTE</t>
  </si>
  <si>
    <t>REMOÇÃO DE PADRÃO CEMIG</t>
  </si>
  <si>
    <t>REMOÇÃO DE PADRÃO COPASA</t>
  </si>
  <si>
    <t>REMOÇÃO DE INTERFONE</t>
  </si>
  <si>
    <t>REMOÇÃO DE BANCADA</t>
  </si>
  <si>
    <t>REMOÇÃO DE BANCADA DE PEDRA (MÁRMORE, GRANITO, ARDÓSIA, MARMORITE, ETC)</t>
  </si>
  <si>
    <t>REMOÇÃO DE CERCA DE ARAME</t>
  </si>
  <si>
    <t>REMOÇÃO DE ALAMBRADO</t>
  </si>
  <si>
    <t>TRANSPORTE DE MATERIAL DEMOLIDO EM CARRINHO DE MÃO</t>
  </si>
  <si>
    <t>TRANSPORTE DE MATERIAL DEMOLIDO EM CARRINHO DE MÃO, DMT &lt;= 50,0M</t>
  </si>
  <si>
    <t>TRANSPORTE DE MATERIAL DEMOLIDO EM CARRINHO DE MÃO, 50,0M &lt; DMT &lt;= 100,0M</t>
  </si>
  <si>
    <t>CARGA DE MATERIAL DEMOLIDO SOBRE CAMINHÃO</t>
  </si>
  <si>
    <t>CARGA MANUAL DE MATERIAL DEMOLIDO SOBRE CAMINHÃO</t>
  </si>
  <si>
    <t>CARGA MECÂNICA DE MATERIAL DEMOLIDO SOBRE CAMINHÃO</t>
  </si>
  <si>
    <t>TRANSPORTE DE MATERIAL DEMOLIDO EM CAMINHÃO</t>
  </si>
  <si>
    <t>TRANSPORTE DE MATERIAL DEMOLIDO EM CAMINHÃO, DMT &lt;= 1KM</t>
  </si>
  <si>
    <t>TRANSPORTE DE MATERIAL DEMOLIDO EM CAMINHÃO, 1KM &lt; DMT &lt;= 2KM</t>
  </si>
  <si>
    <t>TRANSPORTE DE MATERIAL DEMOLIDO EM CAMINHÃO, 2KM &lt; DMT &lt;= 5KM</t>
  </si>
  <si>
    <t>TRANSPORTE DE MATERIAL DEMOLIDO EM CAMINHÃO, DMT &gt; 5KM</t>
  </si>
  <si>
    <t>TRANSPORTE DE MATERIAL DE QUALQUER NATUREZA EM CAÇAMBA</t>
  </si>
  <si>
    <t>TRANSPORTE DE MATERIAL DE QUALQUER NATUREZA EM CAÇAMBA DE 5M3</t>
  </si>
  <si>
    <t>CAPINA E VARRIÇÃO DE PAVIMENTO EM ALVENARIA POLIÉDRICA</t>
  </si>
  <si>
    <t>ROÇAMENTO COM ROÇADEIRA MECÂNICA</t>
  </si>
  <si>
    <t>DESTOCAMENTO, DESPRAGUEJAMENTO MANUAL DE VEGETAÇÃO</t>
  </si>
  <si>
    <t>ESCAVAÇÃO MECÂNICA INCLUSIVE TRANSPORTE ATÉ 50 M</t>
  </si>
  <si>
    <t>ESCAVAÇÃO E CARGA MECANIZADA</t>
  </si>
  <si>
    <t>CARGA DE MATERIAL DE QUALQUER NATUREZA SOBRE CAMINHÃO</t>
  </si>
  <si>
    <t>CARGA MANUAL DE MATERIAL DE QUALQUER NATUREZA SOBRE CAMINHÃO</t>
  </si>
  <si>
    <t>CARGA MECÂNICA DE MATERIAL DE QUALQUER NATUREZA SOBRE CAMINHÃO</t>
  </si>
  <si>
    <t>TRANSPORTE DE MATERIAL DE QUALQUER NATUREZA, DMT &lt;= 1KM</t>
  </si>
  <si>
    <t>TRANSPORTE DE MATERIAL DE QUALQUER NATUREZA, 1KM &lt; DMT &lt;= 2KM</t>
  </si>
  <si>
    <t>TRANSPORTE DE MATERIAL DE QUALQUER NATUREZA, 2KM &lt; DMT &lt;= 5KM</t>
  </si>
  <si>
    <t>TRANSPORTE DE MATERIAL DE QUALQUER NATUREZA, DMT &gt; 5KM</t>
  </si>
  <si>
    <t>ATERRO COMPACTADO COM ROLO VIBRATÓRIO</t>
  </si>
  <si>
    <t>ATERRO COMPACTADO COM PLACA VIBRATÓRIA</t>
  </si>
  <si>
    <t>ATERRO COMPACTADO MANUALMENTE COM SOQUETE</t>
  </si>
  <si>
    <t>ESCAVAÇÃO MANUAL DE VALAS</t>
  </si>
  <si>
    <t>ESCAVAÇÃO MANUAL DE VALAS H &lt;= 1,5M</t>
  </si>
  <si>
    <t>ESCAVAÇÃO MANUAL DE VALAS 1,5M &lt; H &lt;= 3,0M</t>
  </si>
  <si>
    <t>ESCAVAÇÃO MANUAL DE VALAS 3,0M &lt; H &lt;= 5,0M</t>
  </si>
  <si>
    <t>ESCAVAÇÃO MECÂNICA DE VALAS COM DESCARGA LATERAL</t>
  </si>
  <si>
    <t xml:space="preserve">ESCAVAÇÃO MECÂNICA DE VALAS, H &lt;= 1,5M, COM DESCARGA LATERAL </t>
  </si>
  <si>
    <t xml:space="preserve">ESCAVAÇÃO MECÂNICA DE VALAS, 1,5M &lt; H &lt;= 3,0M, COM DESCARGA LATERAL </t>
  </si>
  <si>
    <t xml:space="preserve">ESCAVAÇÃO MECÂNICA DE VALAS, 3,0M &lt; H &lt;= 5,0M, COM DESCARGA LATERAL </t>
  </si>
  <si>
    <t xml:space="preserve">ESCAVAÇÃO MECÂNICA DE VALAS, H &gt; 5,0M, COM DESCARGA LATERAL </t>
  </si>
  <si>
    <t>ESCAVAÇÃO MECÂNICA DE VALAS COM DESCARGA, SEM CAMINHÕES</t>
  </si>
  <si>
    <t>ESCAVAÇÃO MECÂNICA DE VALAS H &lt;= 1,5M, COM DESCARGA, SEM CAMINHÕES</t>
  </si>
  <si>
    <t>ESCAVAÇÃO MECÂNICA DE VALAS 1,5M &lt; H &lt;= 3,0M, COM DESCARGA, SEM CAMINHÕES</t>
  </si>
  <si>
    <t>ESCAVAÇÃO MECÂNICA DE VALAS 3,0M &lt; H &lt;= 5,0M, COM DESCARGA, SEM CAMINHÕES</t>
  </si>
  <si>
    <t>ESCAVAÇÃO MECÂNICA DE VALAS H &gt; 5,0M, COM DESCARGA, SEM CAMINHÕES</t>
  </si>
  <si>
    <t>REATERRO MANUAL DE VALA</t>
  </si>
  <si>
    <t>REATERRO DE VALA COMPACTADO COM EQUIPAMENTO PLACA VIBRATÓRIA OU EQUIVALENTE</t>
  </si>
  <si>
    <t>REGULARIZAÇÃO E COMPACTAÇÃO DE TERRENO</t>
  </si>
  <si>
    <t>REGULARIZAÇÃO MANUAL DE TERRENO COM SOQUETE</t>
  </si>
  <si>
    <t>REGULARIZAÇÃO DE TERRENO COM PLACA VIBRATÓRIA</t>
  </si>
  <si>
    <t>TRANSPORTE DE MATERIAL DE QUALQUER NATUREZA EM CARRINHO DE MÃO</t>
  </si>
  <si>
    <t>TRANSPORTE DE MATERIAL DE QUALQUER NATUREZA EM CARRINHO DE MÃO, DMT &lt;= 50,0M</t>
  </si>
  <si>
    <t>TRANSPORTE DE MATERIAL DE QUALQUER NATUREZA EM CARRINHO DE MÃO, 50,0 &lt; DMT &lt;= 100,0M</t>
  </si>
  <si>
    <t>TUBULÃO A CÉU ABERTO</t>
  </si>
  <si>
    <t>ESTACA TRADO MECANIZADO, SEM FLUIDO ESTABILIZANTE, D= 25CM, INCLUSIVE CONCRETO, EXCLUSIVE ARMAÇÃO</t>
  </si>
  <si>
    <t>ESTACA TRADO MECANIZADO, SEM FLUIDO ESTABILIZANTE, D= 40CM, INCLUSIVE CONCRETO, EXCLUSIVE ARMAÇÃO</t>
  </si>
  <si>
    <t>ESTACA TRADO MECANIZADO, SEM FLUIDO ESTABILIZANTE, D= 60CM, INCLUSIVE CONCRETO, EXCLUSIVE ARMAÇÃO</t>
  </si>
  <si>
    <t>ESTACA HÉLICE CONTÍNUA</t>
  </si>
  <si>
    <t>MOBILIZAÇÃO E DESMOBILIZAÇÃO DE EQUIPAMENTO - HÉLICE CONTÍNUA</t>
  </si>
  <si>
    <t>FORMA, ESCORAMENTO, DESFORMA E LIMPEZA EM FUNDAÇÃO</t>
  </si>
  <si>
    <t>ARMAÇÃO EM FUNDAÇÃO (CORTE, DOBRA E COLOCAÇÃO)</t>
  </si>
  <si>
    <t>AÇO CA-60 D= 4,2MM, CORTE, DOBRA E COLOCAÇÃO EM FUNDAÇÃO REF 96543</t>
  </si>
  <si>
    <t>AÇO CA-60 D= 5,0MM, CORTE, DOBRA E COLOCAÇÃO EM FUNDAÇÃO REF 96543</t>
  </si>
  <si>
    <t>AÇO CA-50 D= 6,3MM, CORTE, DOBRA E COLOCAÇÃO EM FUNDAÇÃO REF 96544</t>
  </si>
  <si>
    <t>AÇO CA-50 D= 8,0MM, CORTE, DOBRA E COLOCAÇÃO EM FUNDAÇÃO REF 96545</t>
  </si>
  <si>
    <t>AÇO CA-50 D= 10,0MM, CORTE, DOBRA E COLOCAÇÃO EM FUNDAÇÃO REF 96546</t>
  </si>
  <si>
    <t>AÇO CA-50 D= 12,5MM, CORTE, DOBRA E COLOCAÇÃO EM FUNDAÇÃO REF 96547</t>
  </si>
  <si>
    <t>AÇO CA-50 D= 16,0MM, CORTE, DOBRA E COLOCAÇÃO EM FUNDAÇÃO REF 96548</t>
  </si>
  <si>
    <t>AÇO CA-50 D= 20,0MM, CORTE, DOBRA E COLOCAÇÃO EM FUNDAÇÃO REF 96549</t>
  </si>
  <si>
    <t>AÇO CA-50 D= 25,0MM, CORTE, DOBRA E COLOCAÇÃO EM FUNDAÇÃO REF 96550</t>
  </si>
  <si>
    <t>CONCRETO CICLÓPICO LANÇADO EM FUNDAÇÃO E ARRIMO</t>
  </si>
  <si>
    <t>CONCRETO CONVENCIONAL B1,B2 LANÇADO EM FUNDAÇÃO</t>
  </si>
  <si>
    <t>CONCRETO 1:4:8, BRITA CALCÁRIA, PREPARADO EM OBRA E LANÇADO EM FUNDAÇÃO</t>
  </si>
  <si>
    <t>CONCRETO 1:3:6, BRITA CALCÁRIA, PREPARADO EM OBRA E LANÇADO EM FUNDAÇÃO</t>
  </si>
  <si>
    <t>CONCRETO CONVENCIONAL FCK &gt;= 15MPA, BRITA CALCÁRIA, PREPARADO EM OBRA E LANÇADO EM FUNDAÇÃO</t>
  </si>
  <si>
    <t>CONCRETO CONVENCIONAL FCK &gt;= 20MPA, BRITA CALCÁRIA, PREPARADO EM OBRA E LANÇADO EM FUNDAÇÃO</t>
  </si>
  <si>
    <t>CONCRETO CONVENCIONAL FCK &gt;= 25MPA, BRITA CALCÁRIA, PREPARADO EM OBRA E LANÇADO EM FUNDAÇÃO</t>
  </si>
  <si>
    <t>CONCRETO CONVENCIONAL FCK &gt;= 30MPA, BRITA CALCÁRIA, PREPARADO EM OBRA E LANÇADO EM FUNDAÇÃO</t>
  </si>
  <si>
    <t>CONCRETO CONVENCIONAL FCK &gt;= 40MPA, BRITA CALCÁRIA, PREPARADO EM OBRA E LANÇADO EM FUNDAÇÃO</t>
  </si>
  <si>
    <t>CONCRETO USINADO B1,B2 LANÇADO EM FUNDAÇÃO</t>
  </si>
  <si>
    <t>CONCRETO USINADO FCK &gt;= 15MPA, BRITA CALCÁRIA, LANÇADO EM FUNDAÇÃO</t>
  </si>
  <si>
    <t>CONCRETO USINADO FCK &gt;= 20MPA, BRITA CALCÁRIA, LANÇADO EM FUNDAÇÃO</t>
  </si>
  <si>
    <t>CONCRETO USINADO FCK &gt;= 25MPA, BRITA CALCÁRIA, LANÇADO EM FUNDAÇÃO</t>
  </si>
  <si>
    <t>CONCRETO USINADO FCK &gt;= 30MPA, BRITA CALCÁRIA, LANÇADO EM FUNDAÇÃO</t>
  </si>
  <si>
    <t>CONCRETO USINADO FCK &gt;= 40MPA, BRITA CALCÁRIA, LANÇADO EM FUNDAÇÃO</t>
  </si>
  <si>
    <t>CONCRETO USINADO BOMBEADO LANÇADO EM FUNDAÇÃO</t>
  </si>
  <si>
    <t>CONCRETO USINADO BOMBEADO FCK &gt;= 20MPA, BRITA CALCÁRIA, LANÇADO EM FUNDAÇÃO</t>
  </si>
  <si>
    <t>CONCRETO USINADO BOMBEADO FCK &gt;= 25MPA, BRITA CALCÁRIA, LANÇADO EM FUNDAÇÃO</t>
  </si>
  <si>
    <t>CONCRETO USINADO BOMBEADO FCK &gt;= 30MPA, BRITA CALCÁRIA, LANÇADO EM FUNDAÇÃO</t>
  </si>
  <si>
    <t>CONCRETO USINADO BOMBEADO FCK &gt;= 40MPA, BRITA CALCÁRIA, LANÇADO EM FUNDAÇÃO</t>
  </si>
  <si>
    <t>BALDRAME DE ALVENARIA DE BLOCO DE CONCRETO, E= 15CM PREENCHIDO COM CONCRETO (20MPA)</t>
  </si>
  <si>
    <t>BALDRAME DE ALVENARIA DE BLOCO DE CONCRETO, E= 20CM PREENCHIDO COM CONCRETO (20MPA)</t>
  </si>
  <si>
    <t>GALERIA CELULAR E/OU CONTENÇÕES</t>
  </si>
  <si>
    <t>ENROCAMENTO COM PEDRA DE MÃO</t>
  </si>
  <si>
    <t>ENROCAMENTO COM PEDRA DE MÃO - JOGADA</t>
  </si>
  <si>
    <t>ENROCAMENTO COM PEDRA DE MÃO - ARRUMADA</t>
  </si>
  <si>
    <t>CONCRETO DE REGULARIZAÇÃO</t>
  </si>
  <si>
    <t>ARMAÇÃO INCLUSIVE CORTE, DOBRA E COLOCAÇÃO</t>
  </si>
  <si>
    <t>AÇO CA 60 - D= 5,00 MM, CORTE, DOBRA E COLOCAÇÃO EM GALERIAS E/OU CONTENÇÕES ADP REF 92915</t>
  </si>
  <si>
    <t>AÇO CA 50 - D= 6,3 MM, CORTE, DOBRA E COLOCAÇÃO EM GALERIAS E/OU CONTENÇÕES ADP REF 92916</t>
  </si>
  <si>
    <t>AÇO CA 50 - D= 8,0 MM, CORTE, DOBRA E COLOCAÇÃO EM GALERIAS E/OU CONTENÇÕES ADP REF 92917</t>
  </si>
  <si>
    <t>AÇO CA 50 - D= 10,0 MM, CORTE, DOBRA E COLOCAÇÃO EM GALERIAS E/OU CONTENÇÕES ADP REF 92919</t>
  </si>
  <si>
    <t>AÇO CA 50 - D= 12,5 MM, CORTE, DOBRA E COLOCAÇÃO EM GALERIAS E/OU CONTENÇÕES ADP REF 92921</t>
  </si>
  <si>
    <t>AÇO CA 50 - D= 16,0 MM, CORTE, DOBRA E COLOCAÇÃO EM GALERIAS E/OU CONTENÇÕES ADP REF 92922</t>
  </si>
  <si>
    <t>AÇO CA 50 - D= 20 MM, CORTE, DOBRA E COLOCAÇÃO EM GALERIAS E/OU CONTENÇÕES ADP REF 92923</t>
  </si>
  <si>
    <t>AÇO CA 50 - D= 25 MM, CORTE, DOBRA E COLOCAÇÃO EM GALERIAS E/OU CONTENÇÕES ADP REF 92924</t>
  </si>
  <si>
    <t>JUNTA ELÁSTICA</t>
  </si>
  <si>
    <t>JUNTA ELÁSTICA 0-22, FUNGENBAND/EQUIVALENTE</t>
  </si>
  <si>
    <t>JUNTA ELÁSTICA 0-12, FUNGENBAND/EQUIVALENTE</t>
  </si>
  <si>
    <t>CONCRETO FCK &gt;= 15MPA, BRITA CALCÁRIA, PREPARADO EM OBRA E LANÇADO EM GALERIAS/CONTENÇÕES</t>
  </si>
  <si>
    <t>CONCRETO FCK &gt;= 20MPA, BRITA CALCÁRIA, PREPARADO EM OBRA E LANÇADO EM GALERIAS/CONTENÇÕES</t>
  </si>
  <si>
    <t>CONCRETO FCK &gt;= 25MPA, BRITA CALCÁRIA, PREPARADO EM OBRA E LANÇADO EM GALERIAS/CONTENÇÕES</t>
  </si>
  <si>
    <t>CONCRETO FCK &gt;= 30MPA, BRITA CALCÁRIA, PREPARADO EM OBRA E LANÇADO EM GALERIAS/CONTENÇÕES</t>
  </si>
  <si>
    <t>CONCRETO FCK &gt;= 40MPA, BRITA CALCÁRIA, PREPARADO EM OBRA E LANÇADO EM GALERIAS/CONTENÇÕES</t>
  </si>
  <si>
    <t>CONCRETO FCK &gt;= 15MPA, BRITA CALCÁRIA, USINADO CONVENCIONAL, LANÇADO EM GALERIAS/CONTENÇÕES</t>
  </si>
  <si>
    <t>CONCRETO FCK &gt;= 20MPA, BRITA CALCÁRIA, USINADO CONVENCIONAL, LANÇADO EM GALERIAS/CONTENÇÕES</t>
  </si>
  <si>
    <t>CONCRETO FCK &gt;= 25MPA, BRITA CALCÁRIA, USINADO CONVENCIONAL, LANÇADO EM GALERIAS/CONTENÇÕES</t>
  </si>
  <si>
    <t>CONCRETO FCK &gt;= 30MPA, BRITA CALCÁRIA, USINADO CONVENCIONAL, LANÇADO EM GALERIAS/CONTENÇÕES</t>
  </si>
  <si>
    <t>CONCRETO FCK &gt;= 40MPA, BRITA CALCÁRIA, USINADO CONVENCIONAL, LANÇADO EM GALERIAS/CONTENÇÕES</t>
  </si>
  <si>
    <t>ENCHIMENTO DE DRENO COM AREIA (COM ADENSAMENTO HIDRÁULICO)</t>
  </si>
  <si>
    <t>FORNECIMENTO E INSTALAÇÃO DE MANTA DRENANTE GEOTÊXTIL</t>
  </si>
  <si>
    <t>MANTA GEOTÊXTIL - 180G/M2 - RESISTÊNCIA A TRAÇÃO &gt;= 9KN/M REF 102712</t>
  </si>
  <si>
    <t>MANTA GEOTÊXTIL - 300G/M2 - RESISTÊNCIA A TRAÇÃO &gt;= 16KN/M</t>
  </si>
  <si>
    <t>TUBO PARA DRENO DE ALÍVIO, DN 100MM COMPRIMENTO 50CM</t>
  </si>
  <si>
    <t>GABIÃO</t>
  </si>
  <si>
    <t>GABIÃO TIPO CAIXA MALHA 8 X 10CM FIO 2,7MM ZN/AL + PVC COM ENCHIMENTO PEDRA GNAISSE H= 100CM</t>
  </si>
  <si>
    <t>GABIÃO TIPO CAIXA MALHA 8 X 10CM FIO 2,7MM ZN/AL + PVC COM ENCHIMENTO PEDRA GNAISSE H= 50CM</t>
  </si>
  <si>
    <t>GABIÃO TIPO CAIXA MALHA 8 X 10CM FIO 2,7MM ZN/AL COM ENCHIMENTO PEDRA GNAISSE H= 100CM</t>
  </si>
  <si>
    <t>GABIÃO TIPO CAIXA MALHA 8 X 10CM FIO 2,7MM ZN/AL COM ENCHIMENTO PEDRA GNAISSE H= 50CM</t>
  </si>
  <si>
    <t>GABIÃO TIPO COLCHÃO MALHA 6 X 8CM FIO 2MM ZN/AL + PVC COM ENCHIMENTO PEDRA GNAISSE H= 30CM</t>
  </si>
  <si>
    <t>GABIÃO TIPO COLCHÃO MALHA 6 X 8CM FIO 2MM ZN/AL + PVC COM ENCHIMENTO PEDRA GNAISSE H= 23CM</t>
  </si>
  <si>
    <t>GABIÃO TIPO COLCHÃO MALHA 6 X 8CM FIO 2MM ZN/AL + PVC COM ENCHIMENTO PEDRA GNAISSE H= 17CM</t>
  </si>
  <si>
    <t>GABIÃO TIPO SACO MALHA 8 X 10CM FIO 2,4MM ZN/AL + PVC COM ENCHIMENTO PEDRA GNAISSE</t>
  </si>
  <si>
    <t>ESTRUTURAS DE CONCRETO E METÁLICA</t>
  </si>
  <si>
    <t>ARMAÇÃO INCLUSIVE CORTE, DOBRA E COLOCAÇÃO EM ESTRUTURA</t>
  </si>
  <si>
    <t>ARMAÇÃO AÇO CA-60 D= 4,2MM (LAJES), INCLUSIVE CORTE, DOBRA E COLOCAÇÃO EM ESTRUTURA</t>
  </si>
  <si>
    <t>ARMAÇÃO AÇO CA-60 D= 5,0MM (LAJES), INCLUSIVE CORTE, DOBRA E COLOCAÇÃO EM ESTRUTURA</t>
  </si>
  <si>
    <t>ARMAÇÃO AÇO CA-60 D= 6,0MM (LAJES), INCLUSIVE CORTE, DOBRA E COLOCAÇÃO EM ESTRUTURA</t>
  </si>
  <si>
    <t>ARMAÇÃO AÇO CA-50 D= 6,3MM (LAJES), INCLUSIVE CORTE, DOBRA E COLOCAÇÃO EM ESTRUTURA</t>
  </si>
  <si>
    <t>ARMAÇÃO AÇO CA-50 D= 8,0MM (LAJES), INCLUSIVE CORTE, DOBRA E COLOCAÇÃO EM ESTRUTURA</t>
  </si>
  <si>
    <t>ARMAÇÃO AÇO CA-50 D= 10,0MM (LAJES), INCLUSIVE CORTE, DOBRA E COLOCAÇÃO EM ESTRUTURA</t>
  </si>
  <si>
    <t>ARMAÇÃO AÇO CA-50 D= 12,5MM (LAJES), INCLUSIVE CORTE, DOBRA E COLOCAÇÃO EM ESTRUTURA</t>
  </si>
  <si>
    <t>ARMAÇÃO AÇO CA-50 D= 16,0MM (LAJES), INCLUSIVE CORTE, DOBRA E COLOCAÇÃO EM ESTRUTURA</t>
  </si>
  <si>
    <t>ARMAÇÃO AÇO CA-50 D= 20,0MM (LAJES), INCLUSIVE CORTE, DOBRA E COLOCAÇÃO EM ESTRUTURA</t>
  </si>
  <si>
    <t>ARMAÇÃO AÇO CA-50 D= 25,0MM (LAJES), INCLUSIVE CORTE, DOBRA E COLOCAÇÃO EM ESTRUTURA</t>
  </si>
  <si>
    <t>ARMAÇÃO AÇO CA-50 D= 32,0MM (LAJES), INCLUSIVE CORTE, DOBRA E COLOCAÇÃO EM ESTRUTURA</t>
  </si>
  <si>
    <t>ARMAÇÃO AÇO CA-60 D= 4,2MM (EXCETO LAJES), INCLUSIVE CORTE, DOBRA E COLOCAÇÃO EM ESTRUTURA</t>
  </si>
  <si>
    <t>ARMAÇÃO AÇO CA-60 D= 5,0MM (EXCETO LAJES), INCLUSIVE CORTE, DOBRA E COLOCAÇÃO EM ESTRUTURA</t>
  </si>
  <si>
    <t>ARMAÇÃO AÇO CA-60 D= 6,0MM (EXCETO LAJES), INCLUSIVE CORTE, DOBRA E COLOCAÇÃO EM ESTRUTURA</t>
  </si>
  <si>
    <t>ARMAÇÃO AÇO CA-50 D= 6,3MM (EXCETO LAJES), INCLUSIVE CORTE, DOBRA E COLOCAÇÃO EM ESTRUTURA</t>
  </si>
  <si>
    <t>ARMAÇÃO AÇO CA-50 D= 8,0MM (EXCETO LAJES), INCLUSIVE CORTE, DOBRA E COLOCAÇÃO EM ESTRUTURA</t>
  </si>
  <si>
    <t>ARMAÇÃO AÇO CA-50 D= 10,0MM (EXCETO LAJES), INCLUSIVE CORTE, DOBRA E COLOCAÇÃO EM ESTRUTURA</t>
  </si>
  <si>
    <t>ARMAÇÃO AÇO CA-50 D= 12,5MM (EXCETO LAJES), INCLUSIVE CORTE, DOBRA E COLOCAÇÃO EM ESTRUTURA</t>
  </si>
  <si>
    <t>ARMAÇÃO AÇO CA-50 D= 16,0MM (EXCETO LAJES), INCLUSIVE CORTE, DOBRA E COLOCAÇÃO EM ESTRUTURA</t>
  </si>
  <si>
    <t>ARMAÇÃO AÇO CA-50 D= 20,0MM (EXCETO LAJES), INCLUSIVE CORTE, DOBRA E COLOCAÇÃO EM ESTRUTURA</t>
  </si>
  <si>
    <t>ARMAÇÃO AÇO CA-50 D= 25,0MM (EXCETO LAJES), INCLUSIVE CORTE, DOBRA E COLOCAÇÃO EM ESTRUTURA</t>
  </si>
  <si>
    <t>ARMAÇÃO AÇO CA-50 D= 32,0MM (EXCETO LAJES), INCLUSIVE CORTE, DOBRA E COLOCAÇÃO EM ESTRUTURA</t>
  </si>
  <si>
    <t>FORNECIMENTO E COLOCAÇÃO DE TELA Q-75</t>
  </si>
  <si>
    <t>FORNECIMENTO E COLOCAÇÃO DE TELA Q-283</t>
  </si>
  <si>
    <t>FORNECIMENTO E COLOCAÇÃO DE TELA Q-335</t>
  </si>
  <si>
    <t>FORNECIMENTO E COLOCAÇÃO DE TELA Q-503</t>
  </si>
  <si>
    <t>FORNECIMENTO E COLOCAÇÃO DE TELA Q-785</t>
  </si>
  <si>
    <t>CONCRETO CONVENCIONAL FCK &gt;= 20MPA, BRITA CALCÁRIA, PREPARADO EM OBRA E LANÇADO EM ESTRUTURA</t>
  </si>
  <si>
    <t>CONCRETO CONVENCIONAL FCK &gt;= 25MPA, BRITA CALCÁRIA, PREPARADO EM OBRA E LANÇADO EM ESTRUTURA</t>
  </si>
  <si>
    <t>CONCRETO CONVENCIONAL FCK &gt;= 30MPA, BRITA CALCÁRIA, PREPARADO EM OBRA E LANÇADO EM ESTRUTURA</t>
  </si>
  <si>
    <t>CONCRETO CONVENCIONAL FCK &gt;= 40MPA, BRITA CALCÁRIA, PREPARADO EM OBRA E LANÇADO EM ESTRUTURA</t>
  </si>
  <si>
    <t>CONCRETO USINADO FCK &gt;= 20MPA, BRITA CALCÁRIA, LANÇADO EM ESTRUTURA</t>
  </si>
  <si>
    <t>CONCRETO USINADO FCK &gt;= 25MPA, BRITA CALCÁRIA, LANÇADO EM ESTRUTURA</t>
  </si>
  <si>
    <t>CONCRETO USINADO FCK &gt;= 30MPA, BRITA CALCÁRIA, LANÇADO EM ESTRUTURA</t>
  </si>
  <si>
    <t>CONCRETO USINADO FCK &gt;= 40MPA, BRITA CALCÁRIA, LANÇADO EM ESTRUTURA</t>
  </si>
  <si>
    <t>CONCRETO USINADO BOMBEADO, FCK &gt;= 20MPA, BRITA CALCÁRIA, LANÇADO EM ESTRUTURA</t>
  </si>
  <si>
    <t>CONCRETO USINADO BOMBEADO, FCK &gt;= 25MPA, BRITA CALCÁRIA, LANÇADO EM ESTRUTURA</t>
  </si>
  <si>
    <t>CONCRETO USINADO BOMBEADO, FCK &gt;= 30MPA, BRITA CALCÁRIA, LANÇADO EM ESTRUTURA</t>
  </si>
  <si>
    <t>CONCRETO USINADO BOMBEADO, FCK &gt;= 40MPA, BRITA CALCÁRIA, LANÇADO EM ESTRUTURA</t>
  </si>
  <si>
    <t>LAJE PRÉ-MOLDADA TRELIÇADA, UNIDIRECIONAL, BI-APOIADA, COM TRELIÇA METÁLICA E ENCHIMENTO EM EPS</t>
  </si>
  <si>
    <t>LAJE PRÉ-MOLDADA TRELIÇADA, SOBRECARGA 300KGF/M2, TRELIÇA TR08, VÃO ATÉ 4 METROS, INCLUSIVE CAPEAMENTO E=4CM. ESPESSURA TOTAL DA LAJE=12CM</t>
  </si>
  <si>
    <t>LAJE PRÉ-MOLDADA TRELIÇADA, SOBRECARGA 300KGF/M2, TRELIÇA TR12, VÃO ATÉ 5 METROS, INCLUSIVE CAPEAMENTO E=4CM. ESPESSURA TOTAL DA LAJE=16CM</t>
  </si>
  <si>
    <t>LAJE PRÉ-MOLDADA TRELIÇADA, SOBRECARGA 300KGF/M2, TRELIÇA TR16, VÃO ATÉ 6 METROS, INCLUSIVE CAPEAMENTO E=4CM. ESPESSURA TOTAL DA LAJE=20CM</t>
  </si>
  <si>
    <t>LAJE PRÉ-MOLDADA TRELIÇADA, SOBRECARGA 300KGF/M2, TRELIÇA TR20, VÃO ATÉ 8 METROS, INCLUSIVE CAPEAMENTO E=5CM. ESPESSURA TOTAL DA LAJE=25CM</t>
  </si>
  <si>
    <t>ALVENARIAS E DIVISÕES</t>
  </si>
  <si>
    <t>ALVENARIA DE TIJOLO FURADO (BLOCO CERÂMICO DE VEDAÇÃO)</t>
  </si>
  <si>
    <t>DIVISÓRIA EM PEDRA (PAINÉIS FIXOS)</t>
  </si>
  <si>
    <t>DIVISÓRIA EM PAINEL REMOVÍVEL</t>
  </si>
  <si>
    <t>CONJUNTO DE FERRAGENS PARA CONFECÇÃO DE PORTA DE DIVISÓRIA, INCLUINDO FECHADURA, DOBRADIÇAS E INSTALAÇÃO</t>
  </si>
  <si>
    <t>VERGAS E CONTRA-VERGAS DE CONCRETO PRÉ-FABRICADAS</t>
  </si>
  <si>
    <t>MURO DE VEDAÇÃO DE CONCRETO PREMOLDADO TIPO CALHA"V"</t>
  </si>
  <si>
    <t>CHAPÉU DE MURO</t>
  </si>
  <si>
    <t>CHAPÉU DE MURO PADRÃO SUCECAP</t>
  </si>
  <si>
    <t>ENGRADAMENTO EM MADEIRA PARAJU, PARA COBERTURA CERÂMICA COM TESOURAS COMPLETO</t>
  </si>
  <si>
    <t>ENGRADAMENTO EM MADEIRA PARAJU, PARA COBERTURA CERÂMICA, CAIBROS E RIPAS</t>
  </si>
  <si>
    <t>ENGRADAMENTO EM MADEIRA PARAJU, PARA COBERTURA EM TELHA ONDULADA</t>
  </si>
  <si>
    <t>PEÇAS 13,5 X 5,5CM, PARA ENGRADAMENTO EM MADEIRA PARAJU</t>
  </si>
  <si>
    <t>PEÇAS 10,5 X 5,5CM, PARA ENGRADAMENTO EM MADEIRA PARAJU</t>
  </si>
  <si>
    <t>PEÇAS 6,0 X 5,5CM, PARA ENGRADAMENTO EM MADEIRA PARAJU</t>
  </si>
  <si>
    <t>CAIBRO 5,5 X 4,0CM, PARA ENGRADAMENTO EM MADEIRA PARAJU</t>
  </si>
  <si>
    <t>RIPA 4,0 X 1,5CM, PARA ENGRADAMENTO EM MADEIRA PARAJU</t>
  </si>
  <si>
    <t>COBERTURA EM TELHA CERÂMICA</t>
  </si>
  <si>
    <t>COBERTURA EM TELHA CERÂMICA FRANCESA</t>
  </si>
  <si>
    <t>COBERTURA EM TELHA CERÂMICA COLONIAL PLANA</t>
  </si>
  <si>
    <t>COBERTURA EM TELHA CERÂMICA COLONIAL CURVA</t>
  </si>
  <si>
    <t>COBERTURA EM TELHA FIBROCIMENTO ONDULADA E= 5,00MM</t>
  </si>
  <si>
    <t>COBERTURA EM TELHA FIBROCIMENTO ONDULADA E= 6,00MM</t>
  </si>
  <si>
    <t>COBERTURA EM TELHA FIBROCIMENTO ONDULADA E= 8,00MM</t>
  </si>
  <si>
    <t>COBERTURA EM TELHA METÁLICA</t>
  </si>
  <si>
    <t>COBERTURA EM TELHA METÁLICA GALVANIZADA TRAPEZOIDAL E= 0,50MM, SIMPLES</t>
  </si>
  <si>
    <t>CUMEEIRA DE CERÂMICA</t>
  </si>
  <si>
    <t>CUMEEIRA ONDULADA DE FIBROCIMENTO</t>
  </si>
  <si>
    <t>CUMEEIRA METALICA GALVANIZADA TRAPEZOIDAL E= 0,50MM (SIMPLES) ADP REF 100326</t>
  </si>
  <si>
    <t>FORRO DE MADEIRA EM ANGELIN</t>
  </si>
  <si>
    <t>FORRO DE MADEIRA EM PINUS</t>
  </si>
  <si>
    <t>FORRO DE GESSO LISO EM PLACAS 60 X 60CM, EXCLUSIVE TABICA</t>
  </si>
  <si>
    <t>FORRO DE GESSO EM PLACAS ACARTONADAS, EXCLUSIVE TABICA</t>
  </si>
  <si>
    <t>CALHA DE CHAPA GALVANIZADA Nº 22 GSG, DESENVOLVIMENTO= 33CM</t>
  </si>
  <si>
    <t>CALHA DE CHAPA GALVANIZADA Nº 22 GSG, DESENVOLVIMENTO= 50CM</t>
  </si>
  <si>
    <t>CALHA DE CHAPA GALVANIZADA Nº 22 GSG, DESENVOLVIMENTO= 66CM</t>
  </si>
  <si>
    <t>CALHA DE CHAPA GALVANIZADA Nº 22 GSG, DESENVOLVIMENTO= 75CM</t>
  </si>
  <si>
    <t>CALHA DE CHAPA GALVANIZADA Nº 22 GSG, DESENVOLVIMENTO= 100CM</t>
  </si>
  <si>
    <t>CALHA DE CHAPA GALVANIZADA Nº 24 GSG, DESENVOLVIMENTO= 33CM</t>
  </si>
  <si>
    <t>CALHA DE CHAPA GALVANIZADA Nº 24 GSG, DESENVOLVIMENTO= 50CM</t>
  </si>
  <si>
    <t>CALHA DE CHAPA GALVANIZADA Nº 24 GSG, DESENVOLVIMENTO= 66CM</t>
  </si>
  <si>
    <t>CALHA DE CHAPA GALVANIZADA Nº 24 GSG, DESENVOLVIMENTO= 75CM</t>
  </si>
  <si>
    <t>CALHA DE CHAPA GALVANIZADA Nº 24 GSG, DESENVOLVIMENTO= 100CM</t>
  </si>
  <si>
    <t>CALHA DE CHAPA GALVANIZADA Nº 26 GSG, DESENVOLVIMENTO= 33CM</t>
  </si>
  <si>
    <t>CALHA DE CHAPA GALVANIZADA Nº 26 GSG, DESENVOLVIMENTO= 50CM</t>
  </si>
  <si>
    <t>CALHA DE CHAPA GALVANIZADA Nº 26 GSG, DESENVOLVIMENTO= 66CM</t>
  </si>
  <si>
    <t>CALHA DE CHAPA GALVANIZADA Nº 26 GSG, DESENVOLVIMENTO= 75CM</t>
  </si>
  <si>
    <t>CALHA DE CHAPA GALVANIZADA Nº 26 GSG, DESENVOLVIMENTO= 100CM</t>
  </si>
  <si>
    <t>RUFO / CONTRA-RUFO DE CHAPA GALVANIZADA Nº 24 GSG, DESENVOLVIMENTO= 15CM</t>
  </si>
  <si>
    <t>RUFO / CONTRA-RUFO DE CHAPA GALVANIZADA Nº 24 GSG, DESENVOLVIMENTO= 20CM</t>
  </si>
  <si>
    <t>RUFO / CONTRA-RUFO DE CHAPA GALVANIZADA Nº 24 GSG, DESENVOLVIMENTO= 25CM</t>
  </si>
  <si>
    <t>RUFO / CONTRA-RUFO DE CHAPA GALVANIZADA Nº 24 GSG, DESENVOLVIMENTO= 33CM</t>
  </si>
  <si>
    <t>RUFO / CONTRA-RUFO DE CHAPA GALVANIZADA Nº 26 GSG, DESENVOLVIMENTO= 15CM</t>
  </si>
  <si>
    <t>RUFO / CONTRA-RUFO DE CHAPA GALVANIZADA Nº 26 GSG, DESENVOLVIMENTO= 20CM</t>
  </si>
  <si>
    <t>RUFO / CONTRA-RUFO DE CHAPA GALVANIZADA Nº 26 GSG, DESENVOLVIMENTO= 25CM</t>
  </si>
  <si>
    <t>RUFO / CONTRA-RUFO DE CHAPA GALVANIZADA Nº 26 GSG, DESENVOLVIMENTO= 33CM</t>
  </si>
  <si>
    <t>IMPERMEABILIZAÇÕES E ISOLAMENTOS</t>
  </si>
  <si>
    <t>CAMADA DE PROTEÇÃO</t>
  </si>
  <si>
    <t>PROTEÇÃO MECÂNICA DE SUPERFÍCIE HORIZONTAL COM ARGAMASSA DE CIMENTO E AREIA, TRAÇO 1:3, E= 3CM REF 98565</t>
  </si>
  <si>
    <t>PROTEÇÃO MECÂNICA DE SUPERFÍCIE VERTICAL COM ARGAMASSA DE CIMENTO E AREIA, TRAÇO 1:3, E= 3CM REF 98566</t>
  </si>
  <si>
    <t>PINTURA ASFÁLTICA IMPERMEABILIZANTE</t>
  </si>
  <si>
    <t>PINTURA COM TINTA ASFÁLTICA IMPERMEABILIZANTE DILUÍDA EM SOLVENTE, PARA MATERIAIS CIMENTÍCIOS, METAL E MADEIRA</t>
  </si>
  <si>
    <t>TUBO PVC ÁGUA SOLDÁVEL CLASSE 15 INCLUSIVE CONEXÕES</t>
  </si>
  <si>
    <t>TUBO PVC ÁGUA D= 20MM (1/2"), SOLDÁVEL, CLASSE 15, INCLUSIVE CONEXÕES</t>
  </si>
  <si>
    <t>TUBO PVC ÁGUA D= 25MM (3/4"), SOLDÁVEL, CLASSE 15, INCLUSIVE CONEXÕES</t>
  </si>
  <si>
    <t>TUBO PVC ÁGUA D= 32MM (1"), SOLDÁVEL, CLASSE 15, INCLUSIVE CONEXÕES</t>
  </si>
  <si>
    <t>TUBO PVC ÁGUA D= 40MM (1 1/4"), SOLDÁVEL, CLASSE 15, INCLUSIVE CONEXÕES</t>
  </si>
  <si>
    <t>TUBO PVC ÁGUA D= 50MM (1 1/2"), SOLDÁVEL, CLASSE 15, INCLUSIVE CONEXÕES</t>
  </si>
  <si>
    <t>TUBO PVC ÁGUA D= 60MM (2"), SOLDÁVEL, CLASSE 15, INCLUSIVE CONEXÕES</t>
  </si>
  <si>
    <t>TUBO PVC ÁGUA D= 75MM (2 1/2"), SOLDÁVEL, CLASSE 15, INCLUSIVE CONEXÕES</t>
  </si>
  <si>
    <t>TUBO PVC ÁGUA D= 85MM (3"), SOLDÁVEL, CLASSE 15, INCLUSIVE CONEXÕES</t>
  </si>
  <si>
    <t>TUBO PVC ÁGUA D= 110MM (4"), SOLDÁVEL, CLASSE 15, INCLUSIVE CONEXÕES</t>
  </si>
  <si>
    <t>TUBO AÇO GALVANIZADO DIN 2440, INCLUSIVE CONEXÕES</t>
  </si>
  <si>
    <t>TUBO AÇO GALVANIZADO, D= 1/2", COM COSTURA, DIN 2440, INCLUSIVE CONEXÕES</t>
  </si>
  <si>
    <t>TUBO AÇO GALVANIZADO, D= 3/4", COM COSTURA, DIN 2440, INCLUSIVE CONEXÕES</t>
  </si>
  <si>
    <t>TUBO AÇO GALVANIZADO, D= 1", COM COSTURA, DIN 2440, INCLUSIVE CONEXÕES</t>
  </si>
  <si>
    <t>TUBO AÇO GALVANIZADO, D= 1 1/4", COM COSTURA, DIN 2440, INCLUSIVE CONEXÕES</t>
  </si>
  <si>
    <t>TUBO AÇO GALVANIZADO, D= 1 1/2", COM COSTURA, DIN 2440, INCLUSIVE CONEXÕES</t>
  </si>
  <si>
    <t>TUBO AÇO GALVANIZADO, D= 2", COM COSTURA, DIN 2440, INCLUSIVE CONEXÕES</t>
  </si>
  <si>
    <t>TUBO AÇO GALVANIZADO, D= 2 1/2", COM COSTURA, DIN 2440, INCLUSIVE CONEXÕES</t>
  </si>
  <si>
    <t>TUBO AÇO GALVANIZADO, D= 3", COM COSTURA, DIN 2440, INCLUSIVE CONEXÕES</t>
  </si>
  <si>
    <t>TUBO AÇO GALVANIZADO, D= 4", COM COSTURA, DIN 2440, INCLUSIVE CONEXÕES</t>
  </si>
  <si>
    <t>TUBO DE COBRE SOLDADO CLASSE A, INCLUSIVE CONEXÕES</t>
  </si>
  <si>
    <t>TUBO DE COBRE SOLDADO CLASSE A, D= 15MM, INCLUSIVE CONEXÕES</t>
  </si>
  <si>
    <t>TUBO DE COBRE SOLDADO CLASSE A, D= 22MM, INCLUSIVE CONEXÕES</t>
  </si>
  <si>
    <t>TUBO DE COBRE SOLDADO CLASSE A, D= 28MM, INCLUSIVE CONEXÕES</t>
  </si>
  <si>
    <t>TUBO DE COBRE CLASSE E, INCLUSIVE CONEXÕES</t>
  </si>
  <si>
    <t>TUBO DE COBRE CLASSE E, D= 15MM, INCLUSIVE CONEXÕES</t>
  </si>
  <si>
    <t>TUBO DE COBRE CLASSE E, D= 22MM, INCLUSIVE CONEXÕES</t>
  </si>
  <si>
    <t>TUBO DE COBRE CLASSE E, D= 28MM, INCLUSIVE CONEXÕES</t>
  </si>
  <si>
    <t>TUBO DE COBRE CLASSE E, D= 35MM, INCLUSIVE CONEXÕES</t>
  </si>
  <si>
    <t>TUBO DE COBRE CLASSE E, D= 42MM, INCLUSIVE CONEXÕES</t>
  </si>
  <si>
    <t>TUBO PVC ESGOTO, PONTA E BOLSA, VIROLA E ANEL, INCLUSIVE CONEXÕES</t>
  </si>
  <si>
    <t>TUBO PVC ESGOTO, D= 50MM, PONTA E BOLSA, VIROLA E ANEL, INCLUSIVE CONEXÕES</t>
  </si>
  <si>
    <t>TUBO PVC ESGOTO, D= 75MM, PONTA E BOLSA, VIROLA E ANEL, INCLUSIVE CONEXÕES</t>
  </si>
  <si>
    <t>TUBO PVC ESGOTO, D= 100MM, PONTA E BOLSA, VIROLA E ANEL, INCLUSIVE CONEXÕES</t>
  </si>
  <si>
    <t>TUBO PVC ESGOTO, D= 150MM, PONTA E BOLSA, VIROLA E ANEL, INCLUSIVE CONEXÕES</t>
  </si>
  <si>
    <t>TUBO PVC ESGOTO, D= 200MM, PONTA E BOLSA, VIROLA E ANEL, INCLUSIVE CONEXÕES</t>
  </si>
  <si>
    <t>TUBO PVC ESGOTO, D= 250MM, PONTA E BOLSA, VIROLA E ANEL, INCLUSIVE CONEXÕES</t>
  </si>
  <si>
    <t>TUBO PVC ESGOTO PONTA E BOLSA, SOLDÁVEL, INCLUSIVE CONEXÕES</t>
  </si>
  <si>
    <t>TUBO PVC ESGOTO, D= 40MM, PONTA E BOLSA, SOLDÁVEL, INCLUSIVE CONEXÕES</t>
  </si>
  <si>
    <t>TUBO PVC ESGOTO, REFORÇADO, PONTA E BOLSA, VIROLA, ANEL, INCLUSIVE CONEXÕES</t>
  </si>
  <si>
    <t>TUBO PVC ESGOTO REFORÇADO, D= 75MM, PONTA E BOLSA, VIROLA, ANEL, INCLUSIVE CONEXÕES</t>
  </si>
  <si>
    <t>TUBO PVC ESGOTO REFORÇADO, D= 100MM, PONTA E BOLSA, VIROLA, ANEL, INCLUSIVE CONEXÕES</t>
  </si>
  <si>
    <t>TUBO PVC ESGOTO REFORÇADO, D= 150MM, PONTA E BOLSA, VIROLA, ANEL, INCLUSIVE CONEXÕES</t>
  </si>
  <si>
    <t>CONEXÕES</t>
  </si>
  <si>
    <t>ADAPTADOR PVC ROSCA E FLANGE PARA CAIXA D'ÁGUA D= 1/2"</t>
  </si>
  <si>
    <t>ADAPTADOR PVC ROSCA E FLANGE PARA CAIXA D'ÁGUA D= 3/4"</t>
  </si>
  <si>
    <t>ADAPTADOR PVC ROSCA E FLANGE PARA CAIXA D'ÁGUA D= 1"</t>
  </si>
  <si>
    <t>ADAPTADOR PVC ROSCA E FLANGE PARA CAIXA D'ÁGUA D=1 1/4"</t>
  </si>
  <si>
    <t>ADAPTADOR PVC ROSCA E FLANGE PARA CAIXA D'ÁGUA D=1 1/2"</t>
  </si>
  <si>
    <t>ADAPTADOR PVC ROSCA E FLANGE PARA CAIXA D'ÁGUA D= 2"</t>
  </si>
  <si>
    <t>ADAPTADOR PVC ROSCA E FLANGE PARA CAIXA D'ÁGUA D=2 1/2"</t>
  </si>
  <si>
    <t>REGISTRO DE PRESSÃO</t>
  </si>
  <si>
    <t>REGISTRO PRESSÃO COM ACABAMENTO E CANOPLA CROMADA, SIMPLES, BITOLA 1/2"</t>
  </si>
  <si>
    <t>REGISTRO PRESSÃO COM ACABAMENTO E CANOPLA CROMADA, SIMPLES, BITOLA 3/4"</t>
  </si>
  <si>
    <t>REGISTRO GAVETA BRUTO 1510-B 1/2" FABRIMAR/EQUIVALENTE</t>
  </si>
  <si>
    <t>REGISTRO GAVETA BRUTO 1510-B 3/4" FABRIMAR/EQUIVALENTE</t>
  </si>
  <si>
    <t>REGISTRO GAVETA BRUTO 1510-B 1" FABRIMAR/EQUIVALENTE</t>
  </si>
  <si>
    <t>REGISTRO GAVETA BRUTO 1510-B 1 1/4" FABRIMAR/EQUIVALENTE</t>
  </si>
  <si>
    <t>REGISTRO GAVETA BRUTO 1510-B 1 1/2" FABRIMAR/EQUIVALENTE</t>
  </si>
  <si>
    <t>REGISTRO GAVETA BRUTO 1510-B 2" FABRIMAR/EQUIVALENTE</t>
  </si>
  <si>
    <t>REGISTRO GAVETA BRUTO 1502 2 1/2" DECA/EQUIVALENTE</t>
  </si>
  <si>
    <t>REGISTRO GAVETA BRUTO 1502-B 3" DECA/EQUIVALENTE</t>
  </si>
  <si>
    <t>REGISTRO GAVETA BRUTO 1502-B 4" DECA/EQUIVALENTE</t>
  </si>
  <si>
    <t>REGISTRO GAVETA COM ACABAMENTO C-1509-DL D=1/2" FABRIMAR/EQUIVALENTE</t>
  </si>
  <si>
    <t>REGISTRO GAVETA COM ACABAMENTO C-1509 DL D=3/4 FABRIMAR/EQUIVALENTE</t>
  </si>
  <si>
    <t>REGISTRO GAVETA COM ACABAMENTO C-1509-DL D=1" FABRIMAR/EQUIVALENTE</t>
  </si>
  <si>
    <t>REGISTRO GAVETA COM ACABAMENTO C-1509-DL D=1 1/2" FABRIMAR/EQUIVALENTE</t>
  </si>
  <si>
    <t>TORNEIRA PARA PIA BANCADA, ALAVANCA, SAÍDA LATERAL 1167-P FABRIMAR/EQUIVALENTE</t>
  </si>
  <si>
    <t>TORNEIRA PARA PIA MISTURADOR PAREDE 1258-DL FABRIMAR/EQUIVALENTE</t>
  </si>
  <si>
    <t>TORNEIRA PARA PIA COM ALAVANCA 1157-P FABRIMAR/EQUIVALENTE</t>
  </si>
  <si>
    <t>TORNEIRA PARA PIA MISTURADOR BANCADA 1256-DL FABRIMAR/EQUIVALENTE</t>
  </si>
  <si>
    <t>TORNEIRA PARA PIA PAREDE SAÍDA LATERAL 1168-DL FABRIMAR/EQUIVALENTE</t>
  </si>
  <si>
    <t>TORNEIRA PARA PIA BANCADA SAÍDA LATERAL 1167-DL FABRIMAR/EQUIVALENTE</t>
  </si>
  <si>
    <t>TORNEIRA PARA PIA PAREDE TOP JET 1171-DL FABRIMAR/EQUIVALENTE</t>
  </si>
  <si>
    <t>TORNEIRA PARA TANQUE 1153-MY FABRIMAR/EQUIVALENTE</t>
  </si>
  <si>
    <t>TORNEIRA PARA TANQUE 1153-JR FABRIMAR/EQUIVALENTE</t>
  </si>
  <si>
    <t>TORNEIRA AQUAPRESS ANTIVANDALISMO 1180/AV FABRIMAR/EQUIVALENTE</t>
  </si>
  <si>
    <t>TORNEIRA DE JARDIM 1128-MY D=1/2" FABRIMAR/EQUIVALENTE</t>
  </si>
  <si>
    <t>TORNEIRA DE JARDIM 1128-MY D=3/4" FABRIMAR/EQUIVALENTE</t>
  </si>
  <si>
    <t>TORNEIRA DE PRESSÃO PRESMATIC BENEFIT/EQUIVALENTE</t>
  </si>
  <si>
    <t>TONEIRA PARA LAVATÓRIO REF 1193 LINHA PERTUTTI DOCOL/EQUIVALENTE</t>
  </si>
  <si>
    <t>TORNEIRA PARA LAVATÓRIO 1190-DL, D=1/2" FABRIMAR/EQUIVALENTE</t>
  </si>
  <si>
    <t>TORNEIRA PARA LAVATÓRIO REF 1194 INNOVARE FABRIMAR/EQUIVALENTE</t>
  </si>
  <si>
    <t>TORNEIRA DE BÓIA 1350 D= 1/2" DECA/EQUIVALENTE</t>
  </si>
  <si>
    <t>TORNEIRA DE BÓIA 1350 D= 3/4" DECA/EQUIVALENTE</t>
  </si>
  <si>
    <t>TORNEIRA DE BÓIA 1350 D= 1" DECA/EQUIVALENTE</t>
  </si>
  <si>
    <t>TORNEIRA DE BÓIA 262 PARA CAIXA D´AGUA D= 3/4" CIPLA/EQUIVALENTE</t>
  </si>
  <si>
    <t>CHAVE BÓIA AUTOMÁTICA PARA RESERVATÓRIO LENZ/EQUIVALENTE</t>
  </si>
  <si>
    <t>TORNEIRA DE LIMPEZA 1128-JR D=1/2" FABRIMAR OU EQUIVALENTE</t>
  </si>
  <si>
    <t>TORNEIRA DE PAREDE DELICATTA COM MISTURADOR DOCOL/EQUIVALENTE</t>
  </si>
  <si>
    <t>TORNEIRA PARA COZINHA DE MESA BICA ALTA PERTUTTI/EQUIVALENTE</t>
  </si>
  <si>
    <t>VÁLVULA PARA PIA 3 1/2X1 1/2" 1623 DARLIFLEX CROMADA/EQUIVALENTE</t>
  </si>
  <si>
    <t>VÁLVULA PARA LAVATÓRIO COM LADRÃO 7/8" 1603 DARLIFLEX/EQUIVALENTE</t>
  </si>
  <si>
    <t>VÁLVULA PARA TANQUE 1 1/4" 1606 DARLIFLEX CROMADA/EQUIVALENTE</t>
  </si>
  <si>
    <t>VÁLVULA PARA MICTÓRIO COM FECHAMENTO AUTOMÁTICO D= 1/2" DOCOL/EQUIVALENTE</t>
  </si>
  <si>
    <t>VÁVULA DE DESCARGA E ACABAMENTO BENEFIT DOCOL PMR (PESSOA COM MOBILIDADE REDUZIDA)/EQUIVALENTE</t>
  </si>
  <si>
    <t>VÁLVULA DE DESCARGA 3650 D= 1 1/2" FABRIMAR/EQUIVALENTE</t>
  </si>
  <si>
    <t>VÁLVULA DE DESCARGA E ACABAMENTO ANTIVANDALISMO 1 1/2" DOCOL/EQUIVALENTE</t>
  </si>
  <si>
    <t>VÁLVULA DE PVC PARA LAVATÓRIO SEM UNHO Nº 11, CIPLA/EQUIVALENTE</t>
  </si>
  <si>
    <t>VÁLVULA DE RETENÇÃO DE PÉ COM CRIVO D= 3/4"</t>
  </si>
  <si>
    <t>VÁLVULA DE RETENÇÃO DE PÉ COM CRIVO D= 1"</t>
  </si>
  <si>
    <t>VÁLVULA DE RETENÇÃO DE PÉ COM CRIVO D= 1 1/2"</t>
  </si>
  <si>
    <t>VÁLVULA DE RETENÇÃO DE PÉ COM CRIVO D= 2"</t>
  </si>
  <si>
    <t>VÁLVULA DE RETENÇÃO UNIVERSAL D= 3/4"</t>
  </si>
  <si>
    <t>VÁLVULA DE RETENÇÃO UNIVERSAL D= 1"</t>
  </si>
  <si>
    <t>VÁLVULA DE RETENÇÃO UNIVERSAL D= 1 1/2"</t>
  </si>
  <si>
    <t>VÁLVULA DE RETENÇÃO UNIVERSAL D= 2"</t>
  </si>
  <si>
    <t>GRELHA/PORTA GRELHA AÇO INOX FECHO GIRATÓRIO 100X100MM</t>
  </si>
  <si>
    <t>GRELHA/PORTA GRELHA AÇO INOX FECHO GIRATÓRIO 150X150MM</t>
  </si>
  <si>
    <t>TAMPA CEGA EM INOX PARA CAIXA SIFONADA 150 X 150MM</t>
  </si>
  <si>
    <t>CHUVEIRO, LIGAÇÃO E SIFÃO</t>
  </si>
  <si>
    <t>CHUVEIRO LORENZETTI TRADIÇÃO CROMADO/EQUIVALENTE</t>
  </si>
  <si>
    <t>DUCHA HIGIÊNICA PLÁSTICA COM REGISTRO METÁLICO 1/2"</t>
  </si>
  <si>
    <t>LIGAÇÃO FLEXÍVEL 1/2"X0,40M 4607-40 MXF FABRIMAR/EQUIVALENTE</t>
  </si>
  <si>
    <t>TUBO PARA VÁLVULA DE DESCARGA Nº 18 COM ADAPTADOR D= 1 1/2"</t>
  </si>
  <si>
    <t>TUBO LIGAÇÃO AGUA - VASO PVC CROMADO COM SOBRECANOPLA</t>
  </si>
  <si>
    <t>BOLSA DE LIGAÇÃO EM PVC FLEXÍVEL PARA VASO SANITÁRIO 40MM (1 1/2")</t>
  </si>
  <si>
    <t>SIFÃO LAVATÓRIO COPO REGULÁVEL 1"X 1 1/2" SIGMA/EQUIVALENTE</t>
  </si>
  <si>
    <t>SIFÃO PIA COPO REGULÁVEL 1 1/2" X 1 1/2" SIGMA/EQUIVALENTE</t>
  </si>
  <si>
    <t>LIGACÃO DE ÁGUA</t>
  </si>
  <si>
    <t>ACESSÓRIO DE FIXAÇÃO</t>
  </si>
  <si>
    <t>CAIXA ALVENARIA 30 X 30 X 50CM COM TAMPA FERRO PARA REGISTRO (C X L X H)</t>
  </si>
  <si>
    <t>CAIXA ALVENARIA 50 X 50 X 50CM PARA HIDROMETRO COM TAMPA (C X L X H)</t>
  </si>
  <si>
    <t>CAIXA SIFONADA PVC COM GRELHA QUADRADA/REDONDA 150 X 150 X 50MM (DIÂMETRO X H X DIÂMETRO SAÍDA)</t>
  </si>
  <si>
    <t>CAIXA SIFONADA PVC COM GRELHA QUADRADA/REDONDA 150 X 185 X 75MM (DIÂMETRO X H X DIÂMETRO SAÍDA)</t>
  </si>
  <si>
    <t>CAIXA SIFONADA PVC COM GRELHA REDONDA 100 X 100 X 50MM (DIÂMETRO X H X DIÂMETRO SAÍDA)</t>
  </si>
  <si>
    <t>CAIXA SIFONADA PVC COM TAMPA CEGA 250 X 172 X 50MM (DIÂMETRO X H X DIÂMETRO SAÍDA)</t>
  </si>
  <si>
    <t>CAIXA SIFONADA PVC COM TAMPA CEGA 250 X 230 X 75MM (DIÂMETRO X H X DIÂMETRO SAÍDA)</t>
  </si>
  <si>
    <t>CAIXA SIFONADA PVC 100 X 150 X 50MM (DIÂMETRO X H X DIÂMETRO SAÍDA)</t>
  </si>
  <si>
    <t>RALO SECO PVC SAÍDA SOLDÁVEL 100 X 40MM</t>
  </si>
  <si>
    <t>CAIXA D'ÁGUA POLIETILENO COM TAMPA 310L</t>
  </si>
  <si>
    <t>CAIXA D'ÁGUA POLIETILENO COM TAMPA 500L</t>
  </si>
  <si>
    <t>CAIXA D'ÁGUA POLIETILENO COM TAMPA 1000L</t>
  </si>
  <si>
    <t>CAIXA DE GORDURA PRÉ-FABRICADA SIMPLES D= 400MM X 635MM</t>
  </si>
  <si>
    <t>CAIXA DE GORDURA PRÉ-FABRICADA DUPLA D= 600MM X 800MM</t>
  </si>
  <si>
    <t>RALO HEMISFÉRICO TIPO ABACAXI D= 50MM</t>
  </si>
  <si>
    <t>RALO HEMISFÉRICO TIPO ABACAXI D= 75MM</t>
  </si>
  <si>
    <t>RALO HEMISFÉRICO TIPO ABACAXI D= 100MM</t>
  </si>
  <si>
    <t>LAVATÓRIO</t>
  </si>
  <si>
    <t>LAVATÓRIO SUSPENSO (41 X 29,5CM) AZALEA CELITE/EQUIVALENTE</t>
  </si>
  <si>
    <t>LAVATÓRIO SUSPENSO (41 X 29,5CM) AZALEA CELITE/EQUIVALENTE COMPLETO</t>
  </si>
  <si>
    <t>LAVATÓRIO SUSPENSO (46,5 X 34CM) GUARAPARI LOGASA/EQUIVALENTE</t>
  </si>
  <si>
    <t>LAVATÓRIO SUSPENSO (46,5 X 34CM) GUARAPARI LOGASA/EQUIVALENTE COMPLETO</t>
  </si>
  <si>
    <t>LAVATÓRIO DE PAREDE CELITE 02007 LINHA SAVEIRO/EQUIVALENTE</t>
  </si>
  <si>
    <t>LAVATÓRIO CANTO COR BRANCA L76 MASTER DECA/EQUIVALENTE COMPLETO</t>
  </si>
  <si>
    <t>LAVATÓRIO COM COLUNA SUSPENSA LINHA FIT-CELITE/EQUIVALENTE COMPLETO</t>
  </si>
  <si>
    <t>LAVATÓRIO COM COLUNA SUSPENSA VOGUE PLUS L51-CS117 DECA/EQUIVALENTE</t>
  </si>
  <si>
    <t>LAVATÓRIO PEQUENO BRANCO GELO L915 RAVENA/EQUIVALENTE</t>
  </si>
  <si>
    <t>LAVATÓRIO CANTO LINHA IZY BRANCO REF 101 DECA/EQUIVALENTE</t>
  </si>
  <si>
    <t>VASO SANITÁRIO CONVENCIONAL BRANCO, AZALEA CELITE/EQUIVALENTE</t>
  </si>
  <si>
    <t>VASO SANITÁRIO CONVENCIONAL BRANCO, AZALEA CELITE/EQUIVALENTE COMPLETO</t>
  </si>
  <si>
    <t>VASO SANITÁRIO, CONJUNTO ACOPLADO BRANCO, AZALEA CELITE/EQUIVALENTE</t>
  </si>
  <si>
    <t>VASO SANITÁRIO, CONJUNTO ACOPLADO BRANCO, AZALEA CELITE/EQUIVALENTE COMPLETO</t>
  </si>
  <si>
    <t>VASO SANITÁRIO INFANTIL BRANCO, CELITE/EQUIVALENTE</t>
  </si>
  <si>
    <t>VASO SANITÁRIO INFANTIL BRANCO, CELITE/EQUIVALENTE COMPLETO</t>
  </si>
  <si>
    <t>VASO SANITÁRIO ESPECIAL DECA P510 SEM ABERTURA E ASSENTO OU EQUIVALENTE</t>
  </si>
  <si>
    <t>MICTÓRIO SIFONADO-LOUÇA BRANCA CELITE/EQUIVALENTE</t>
  </si>
  <si>
    <t>MICTÓRIO SIFONADO-LOUÇA BRANCA CELITE/EQUIVALENTE COMPLETO</t>
  </si>
  <si>
    <t>MICTÓRIO EM AÇO INOX CHAPA 22, DESENVOLVIMENTO= 1,0M</t>
  </si>
  <si>
    <t>MICTÓRIO EM AÇO INOX CHAPA 22, DESENVOLVIMENTO= 1,4M</t>
  </si>
  <si>
    <t>CUBA EM AÇO INOX Nº1 (46 X 30 X 15CM) COM VÁLVULA E SIFÃO</t>
  </si>
  <si>
    <t>CUBA EM AÇO INOX Nº2 (56 X 33 X 15CM) COM VÁLVULA E SIFÃO</t>
  </si>
  <si>
    <t>TANQUE EM LOUÇA BRANCA (22LTS) COM COLUNA CELITE/EQUIVALENTE</t>
  </si>
  <si>
    <t>TANQUE EM LOUÇA BRANCA (22LTS) COM COLUNA CELITE/EQUIVALENTE COMPLETO</t>
  </si>
  <si>
    <t>TANQUE DE AÇO INOX COM 1 BOJO 63 X 51CM</t>
  </si>
  <si>
    <t>BEBEDOURO UNITÁRIO INOX PARA 80 PESSOAS H=1,0 METRO</t>
  </si>
  <si>
    <t>BEBEDOURO CONJUGADO INOX H= 1,00M/1,12M ATENDE 40 PESSOAS</t>
  </si>
  <si>
    <t>BEBEDOURO ACESSÍVEL PARA ESPAÇOS PÚBLICOS, PINTURA EPÓXI</t>
  </si>
  <si>
    <t>BEBEDOURO PARA ESPAÇOS PÚBLICOS, UMA BICA, PINTURA EPÓXI</t>
  </si>
  <si>
    <t>BEBEDOURO PARA ESPAÇOS PÚBLICOS, DUAS BICAS, PINTURA EPÓXI</t>
  </si>
  <si>
    <t>PORTA TOALHA DE PAPEL CROMADO NOVOMOY/EQUIVALENTE</t>
  </si>
  <si>
    <t>PORTA SABÃO LÍQUIDO REF SG4001 COLUMBUS/EQUIVALENTE</t>
  </si>
  <si>
    <t>CABIDE EM TUBO AÇO GALVANIZADO D= 1/2" FIXADO EM ALVENARIA</t>
  </si>
  <si>
    <t>ASSENTO PLÁSTICO BRANCO PARA VASO, MACIO CIPLA/EQUIVALENTE</t>
  </si>
  <si>
    <t>BANCO ARTICULADO 70 X 45CM FÓRMICA SÓLIDA</t>
  </si>
  <si>
    <t>JOGO MANGUEIRA SUPER FLEXÍVEL ROLO 15M</t>
  </si>
  <si>
    <t>TERMINAL DE VENTILAÇÃO PVC D= 50MM</t>
  </si>
  <si>
    <t>INSTALAÇÃO DE GÁS</t>
  </si>
  <si>
    <t>REGISTRO DE GÁS D= 1/2"</t>
  </si>
  <si>
    <t>REGISTRO PARA GÁS D= 1/2" NPT X 3/8" BM</t>
  </si>
  <si>
    <t>VALVULA DE ESFERA EM LATAO D= 1/2" NPT</t>
  </si>
  <si>
    <t>VÁLVULA REGISTRO GÁS COM TE REVERSÍVEL PARA 2 BOTIJÕES</t>
  </si>
  <si>
    <t>MANGUEIRA PLÁSTICA PARA GÁS D= 3/8" X 1,20 M</t>
  </si>
  <si>
    <t>CAIXA DE PASSAGEM/INSPEÇÃO PRÉ-FABRICADA CONCRETO 0,3 X 0,3 X 0,3 (C X L X H) DRENAGEM ADP REF 97895</t>
  </si>
  <si>
    <t>CAIXA DE PASSAGEM/INSPEÇÃO PRÉ-FABRICADA CONCRETO 0,3 X 0,3 X 0,3 (C X L X H) DRENAGEM COM GRELHA DE AÇO</t>
  </si>
  <si>
    <t>CAIXA DE PASSAGEM/INSPEÇÃO PRÉ-FABRICADA CONCRETO 0,4 X 0,4 X 0,4 (C X L X H) DRENAGEM ADP REF 97896</t>
  </si>
  <si>
    <t>CAIXA DE PASSAGEM/INSPEÇÃO PRÉ-FABRICADA CONCRETO 0,4 X 0,4 X 0,4 (C X L X H) DRENAGEM COM GRELHA DE AÇO</t>
  </si>
  <si>
    <t>CAIXA DE PASSAGEM/INSPEÇÃO PRÉ-FABRICADA CONCRETO 0,6 X 0,6 X 0,5 (C X L X H) DRENAGEM/ESGOTO ADP REF 97897</t>
  </si>
  <si>
    <t>CAIXA DE PASSAGEM/INSPEÇÃO PRÉ-FABRICADA CONCRETO 0,6 X 0,6 X 0,5 (C X L X H) DRENAGEM COM GRELHA DE AÇO</t>
  </si>
  <si>
    <t>CAIXA DE PASSAGEM/INSPEÇÃO PRÉ-FABRICADA CONCRETO 0,8 X 0,8 X 0,5 (C X L X H) DRENAGEM/ESGOTO ADP REF 97898</t>
  </si>
  <si>
    <t>CAIXA DE PASSAGEM/INSPEÇÃO PRÉ-FABRICADA CONCRETO 0,8 X 0,8 X 0,5 (C X L X H) DRENAGEM COM GRELHA DE AÇO</t>
  </si>
  <si>
    <t>CAIXA DE PASSAGEM/INSPEÇÃO PRÉ-FAB CONCRETO 1,0 X 1,0 X 0,5 (C X L X H) DRENAGEM/ESGOTO ADP REF 97899</t>
  </si>
  <si>
    <t>CAIXA DE PASSAGEM/INSPEÇÃO PRÉ-FABRICADA CONCRETO 1,0 X 1,0 X 0,5 (C X L X H) DRENAGEM COM GRELHA DE AÇO</t>
  </si>
  <si>
    <t>CAIXA DE PASSAGEM/INSPEÇÃO TIJOLO MACIÇO 0,3 X 0,3 X 0,3 (C X L X H) DRENAGEM COM GRELHA DE AÇO</t>
  </si>
  <si>
    <t>CAIXA DE PASSAGEM/INSPEÇÃO TIJOLO MACIÇO 0,4 X 0,4 X 0,4 (C X L X H) DRENAGEM COM GRELHA DE AÇO</t>
  </si>
  <si>
    <t>CAIXA DE PASSAGEM/INSPEÇÃO TIJOLO MACIÇO 0,6 X 0,6 X 0,6 (C X L X H) DRENAGEM/ESGOTO ADP REF 97902</t>
  </si>
  <si>
    <t>CAIXA PASSAGEM/INSPEÇÃO TIJOLO MACIÇO 0,6 X 0,6 X 0,6 (C X L X H) DRENAGEM COM GRELHA DE AÇO</t>
  </si>
  <si>
    <t>CAIXA DE PASSAGEM/INSPEÇÃO TIJOLO MACIÇO 0,8 X 0,8 X 0,6 (C X L X H) DRENAGEM/ESGOTO ADP REF 97903</t>
  </si>
  <si>
    <t>CAIXA PASSAGEM/INSPEÇÃO TIJOLO MACIÇO 0,8 X 0,8 X 0,6 (C X L X H) DRENAGEM COM GRELHA DE AÇO</t>
  </si>
  <si>
    <t>CAIXA DE PASSAGEM/INSPEÇÃO TIJOLO MACIÇO 1,0 X 1,0 X 0,6 (C X L X H) DRENAGEM/ESGOTO ADP REF 97904</t>
  </si>
  <si>
    <t>CAIXA PASSAGEM/INSPEÇÃO TIJOLO MACIÇO 1,0 X 1,0 X 0,6 (C X L X H) DRENAGEM COM GRELHA DE AÇO</t>
  </si>
  <si>
    <t>CAIXA DE PASSAGEM INSPEÇÃO BLOCO DE CONCRETO 0,4 X 0,4 X 0,4 M (C X L X H) GRELHA DE AÇO ADP REF 97905</t>
  </si>
  <si>
    <t>CAIXA DE PASSAGEM/INSPEÇÃO BLOCO DE CONCRETO 0,6 X 0,6 X 0,6 (C X L X H) DRENAGEM/ESGOTO ADP REF 97906</t>
  </si>
  <si>
    <t>CAIXA DE PASSAGEM/INSPEÇÃO BLOCO DE CONCRETO 0,6 X 0,6 X 0,6 M (C X L X H) GRELHA DE AÇO ADP REF 97906</t>
  </si>
  <si>
    <t>CAIXA DE PASSAGEM/INSPEÇÃO BLOCO DE CONCRETO 0,8 X 0,8 X 0,6 (C X L X H) DRENAGEM/ESGOTO ADP REF 97907</t>
  </si>
  <si>
    <t>CAIXA DE PASSAGEM INSPEÇÃO BLOCO DE CONCRETO 0,8 X 0,8 X 0,6 M (C X L X H) GRELHA DE AÇO ADP REF 97907</t>
  </si>
  <si>
    <t>CAIXA DE PASSAGEM/INSPEÇÃO BLOCO DE CONCRETO 1,0 X 1,0 X 0,6 (C X L X H) DRENAGEM/ESGOTO ADP REF 97908</t>
  </si>
  <si>
    <t>CAIXA DE PASSAGEM INSPEÇÃO BLOCO DE CONCRETO 1,0 X 1,0 X 0,6 M (C X L X H) GRELHA DE AÇO ADP REF 97908</t>
  </si>
  <si>
    <t>CONJUNTO QUADRO E CANTONEIRA DE FERRO (REQUADRO TAMPAS)</t>
  </si>
  <si>
    <t>CONJUNTO QUADRO E REQUADRO CANTONEIRA 2" E 1 3/4"</t>
  </si>
  <si>
    <t>PLACA FERRO FUNDIDO PARA IDENTIFICAR A CAIXA DE PASSAGEM</t>
  </si>
  <si>
    <t>BOMBA CENTRÍFUGA DE SUCÇÃO E RECALQUE 1/2 HP D= 2"</t>
  </si>
  <si>
    <t>BOMBA CENTRÍFUGA DE SUCÇÃO E RECALQUE 1/2 HP D= 3"</t>
  </si>
  <si>
    <t>EXTINTOR DE INCÊNDIO CO2, CAPACIDADE = 6L</t>
  </si>
  <si>
    <t>EXTINTOR DE INCÊNDIO ÁGUA PRESSURIZADA CAPACIDADE= 10L</t>
  </si>
  <si>
    <t>EXTINTOR DE INCÊNDIO TIPO PÓ QUÍMICO - 6KG</t>
  </si>
  <si>
    <t>EXTINTOR PÓ QUÍMICO SECO ABC 4KG CAP.2-A: 20-B: C</t>
  </si>
  <si>
    <t>EXTINTOR PÓ QUÍMICO SECO BC 20B:C</t>
  </si>
  <si>
    <t>REGISTRO GLOBO ANGULAR D= 63MM PARA HIDRANTE</t>
  </si>
  <si>
    <t>ESGUICHO TIPO AGULHETA, JUNTA DE UNIÃO D= 38MM</t>
  </si>
  <si>
    <t>ABRIGO PARA EXTINTOR INCÊNDIO CH18 60 X 40 X 30CM</t>
  </si>
  <si>
    <t>SINALIZADOR PARA EXTINTOR DE INCÊNDIO EM PVC</t>
  </si>
  <si>
    <t>HIDRANTE DE RECALQUE COMPLETO EM CAIXA ALVENARIA</t>
  </si>
  <si>
    <t>MANGUEIRA FIBRA SINTÉTICA TIPO 2 D= 38MM X 15M</t>
  </si>
  <si>
    <t>MANGUEIRA FIBRA SINTÉTICA TIPO 2 D= 38MM X 20M</t>
  </si>
  <si>
    <t>MANÔMETRO WILLY COM ESCALA DE LEITURA 0 A 100 PSI</t>
  </si>
  <si>
    <t>CILINDRO DE PRESSÃO OU MOLA PNEUMÁTICA D= 150MM</t>
  </si>
  <si>
    <t>QUADRO DE FORÇA PARA MOTOR DE 1,5CV, 220V, TRIFÁSICO</t>
  </si>
  <si>
    <t>CONJUNTO ELETROBOMBA LEVE 1,5CV, 220V, TRIFÁSICO</t>
  </si>
  <si>
    <t>LUMINÁRIA DE EMERGÊNCIA AUTÔNOMA IE-16 (LAMP 8W) - SAÍDA</t>
  </si>
  <si>
    <t>VÁLVULA DE RETENÇÃO HORIZONTAL PORTINHOLA D= 13MM</t>
  </si>
  <si>
    <t>VÁLVULA DE RETENÇÃO HORIZONTAL PORTINHOLA D= 63MM</t>
  </si>
  <si>
    <t>QUADRO DE FORÇA PARA MOTOR DE 3CV, 220V TRIFÁSICO</t>
  </si>
  <si>
    <t>CONJUNTO ELETROBOMBA LEVE 3CV, 220V TRIFÁSICO</t>
  </si>
  <si>
    <t>INSTALAÇÃO ELÉTRICA E TELEFÔNICA</t>
  </si>
  <si>
    <t>CAIXA E ACESSÓRIOS</t>
  </si>
  <si>
    <t>CAIXA DE PASSAGEM METÁLICA, RETANGULAR, DE EMBUTIR, 4"X2" REF 92869</t>
  </si>
  <si>
    <t>QUADRO DE DISTRIBUIÇÃO DE CIRCUITOS</t>
  </si>
  <si>
    <t>QUADRO DE DISTRIBUIÇÃO ATÉ 6 CIRCUITOS</t>
  </si>
  <si>
    <t>QUADRO DE DISTRIBUIÇÃO ATÉ 12 CIRCUITOS</t>
  </si>
  <si>
    <t>QUADRO DE DISTRIBUIÇÃO COM BARRAMENTO 100A, 16 POSIÇÕES - PADRÃO DIN</t>
  </si>
  <si>
    <t>DISJUNTOR TERMOMAGNÉTICO (240V-60HRZ) - PADRÃO NEMA</t>
  </si>
  <si>
    <t>DISJUNTOR TERMOMAGNÉTICO (240V-60HRZ) - MONOPOLAR 5KA 40A - PADRÃO NEMA</t>
  </si>
  <si>
    <t>DISJUNTOR TERMOMAGNÉTICO (240V-60HRZ) - MONOPOLAR 5KA 70A - PADRÃO NEMA</t>
  </si>
  <si>
    <t>DISJUNTOR TERMOMAGNÉTICO (240V-60HRZ) - BIPOLAR 10KA 40A - PADRÃO NEMA</t>
  </si>
  <si>
    <t>DISJUNTOR TERMOMAGNÉTICO (240V-60HRZ) - BIPOLAR 10KA 60A - PADRÃO NEMA</t>
  </si>
  <si>
    <t>DISJUNTOR TERMOMAGNÉTICO (240V-60HRZ) - TRIPOLAR 10KA 40A - PADRÃO NEMA</t>
  </si>
  <si>
    <t>DISJUNTOR TERMOMAGNÉTICO (240V-60HRZ) - TRIPOLAR 10KA 60A - PADRÃO NEMA</t>
  </si>
  <si>
    <t>DISJUNTOR TERMOMAGNÉTICO (240V-60HRZ) - TRIPOLAR 10KA 70A - PADRÃO NEMA</t>
  </si>
  <si>
    <t>DISJUNTOR TERMOMAGNÉTICO (240V-60HRZ) - TRIPOLAR 10KA 100A - PADRÃO NEMA</t>
  </si>
  <si>
    <t>DISJUNTOR TERMOMAGNÉTICO (240V-60HRZ) - TRIPOLAR 10KA 120A - PADRÃO NEMA</t>
  </si>
  <si>
    <t>DISJUNTOR TERMOMAGNÉTICO (240V-60HRZ) - TRIPOLAR 10KA 150A - PADRÃO NEMA</t>
  </si>
  <si>
    <t>DISJUNTOR TERMOMAGNÉTICO (240V-60HRZ) - TRIPOLAR 10KA 175A - PADRÃO NEMA</t>
  </si>
  <si>
    <t>DISJUNTOR TERMOMAGNÉTICO (240V-60HRZ) - TRIPOLAR 10KA 200A - PADRÃO NEMA</t>
  </si>
  <si>
    <t>DISJUNTOR TERMOMAGNÉTICO (240V-60HRZ) PADRÃO DIN</t>
  </si>
  <si>
    <t>DISJUNTOR TERMOMAGNÉTICO (240V-60HRZ) - MONOPOLAR 10A - PADRÃO DIN</t>
  </si>
  <si>
    <t>DISJUNTOR TERMOMAGNÉTICO (240V-60HRZ) - MONOPOLAR 16A - PADRÃO DIN</t>
  </si>
  <si>
    <t>DISJUNTOR TERMOMAGNÉTICO (240V-60HRZ) - MONOPOLAR 20A - PADRÃO DIN</t>
  </si>
  <si>
    <t>DISJUNTOR TERMOMAGNÉTICO (240V-60HRZ) - MONOPOLAR 25A - PADRÃO DIN</t>
  </si>
  <si>
    <t>DISJUNTOR TERMOMAGNÉTICO (240V-60HRZ) - MONOPOLAR 32A - PADRÃO DIN</t>
  </si>
  <si>
    <t>DISJUNTOR TERMOMAGNÉTICO (240V-60HRZ) - MONOPOLAR 40A - PADRÃO DIN</t>
  </si>
  <si>
    <t>DISJUNTOR TERMOMAGNÉTICO (240V-60HRZ) - MONOPOLAR 50A - PADRÃO DIN</t>
  </si>
  <si>
    <t>DISJUNTOR TERMOMAGNÉTICO (240V-60HRZ) - MONOPOLAR 63A - PADRÃO DIN</t>
  </si>
  <si>
    <t>DISJUNTOR TERMOMAGNÉTICO (240V-60HRZ) - BIPOLAR 10A - PADRÃO DIN</t>
  </si>
  <si>
    <t>DISJUNTOR TERMOMAGNÉTICO (240V-60HRZ) - BIPOLAR 16A - PADRÃO DIN</t>
  </si>
  <si>
    <t>DISJUNTOR TERMOMAGNÉTICO (240V-60HRZ) - BIPOLAR 20A - PADRÃO DIN</t>
  </si>
  <si>
    <t>DISJUNTOR TERMOMAGNÉTICO (240V-60HRZ) - BIPOLAR 25A - PADRÃO DIN</t>
  </si>
  <si>
    <t>DISJUNTOR TERMOMAGNÉTICO (240V-60HRZ) - BIPOLAR 32A - PADRÃO DIN</t>
  </si>
  <si>
    <t>DISJUNTOR TERMOMAGNÉTICO (240V-60HRZ) - BIPOLAR 40A - PADRÃO DIN</t>
  </si>
  <si>
    <t>DISJUNTOR TERMOMAGNÉTICO (240V-60HRZ) - BIPOLAR 50A - PADRÃO DIN</t>
  </si>
  <si>
    <t>DISJUNTOR TERMOMAGNÉTICO (240V-60HRZ) - BIPOLAR 63A - PADRÃO DIN</t>
  </si>
  <si>
    <t>DISJUNTOR TERMOMAGNÉTICO (240V-60HRZ) - TRIPOLAR 10A - PADRÃO DIN</t>
  </si>
  <si>
    <t>DISJUNTOR TERMOMAGNÉTICO (240V-60HRZ) - TRIPOLAR 16A - PADRÃO DIN</t>
  </si>
  <si>
    <t>DISJUNTOR TERMOMAGNÉTICO (240V-60HRZ) - TRIPOLAR 20A - PADRÃO DIN</t>
  </si>
  <si>
    <t>DISJUNTOR TERMOMAGNÉTICO (240V-60HRZ) - TRIPOLAR 25A - PADRÃO DIN</t>
  </si>
  <si>
    <t>DISJUNTOR TERMOMAGNÉTICO (240V-60HRZ) - TRIPOLAR 32A - PADRÃO DIN</t>
  </si>
  <si>
    <t>DISJUNTOR TERMOMAGNÉTICO (240V-60HRZ) - TRIPOLAR 40A - PADRÃO DIN</t>
  </si>
  <si>
    <t>DISJUNTOR TERMOMAGNÉTICO (240V-60HRZ) - TRIPOLAR 50A - PADRÃO DIN</t>
  </si>
  <si>
    <t>DISJUNTOR TERMOMAGNÉTICO (240V-60HRZ) - TRIPOLAR 63A - PADRÃO DIN</t>
  </si>
  <si>
    <t>INTERRUPTOR DIFERENCIAL RESIDUAL BIPOLAR 25A-30MA , 2 MÓDULOS REFERÊNCIA WRX22530 ELETROMAR/EQUIVALENTE</t>
  </si>
  <si>
    <t>INTERRUPTOR DIFERENCIAL RESIDUAL BIPOLAR 40A-30MA, 2 MÓDULOS REFERÊNCIA WRX 24030 ELETROMAR/EQUIVALENTE</t>
  </si>
  <si>
    <t>CHAVE/FUSÍVEL/RELE FOTOELÉTRICO TECNOWATT OU EQUIVALENTE</t>
  </si>
  <si>
    <t>RELÉ FOTOELÉTRICO 1200VA RM-10 - 120V OU EQUIVALENTE</t>
  </si>
  <si>
    <t>RELÉ FOTOELÉTRICO 1800VA RM-10 - 220V OU EQUIVALENTE</t>
  </si>
  <si>
    <t>BASE PARA RELÉ FOTOELÉTRICO</t>
  </si>
  <si>
    <t>CHAVE MAGNÉTICA EXTERNA 1 X 30A 6904 TECNOWATT/EQUIVALENTE</t>
  </si>
  <si>
    <t>CHAVE MAGNÉTICA EXTERNA 1 X 50A 6905 TECNOWATT/EQUIVALENTE</t>
  </si>
  <si>
    <t>CHAVE MAGNÉTICA EXTERNA 2 X 30A 6906 TECNOWATT/EQUIVALENTE</t>
  </si>
  <si>
    <t>FIO COM ISOLAMENTO NÃO HALOGENADO 750V</t>
  </si>
  <si>
    <t>FIO CONDUTOR #1,5MM2, COM ISOLAMENTO, NÃO HALOGENADO 750V</t>
  </si>
  <si>
    <t>FIO CONDUTOR #2,5MM2, COM ISOLAMENTO, NÃO HALOGENADO 750V</t>
  </si>
  <si>
    <t>FIO CONDUTOR #4,0MM2, COM ISOLAMENTO, NÃO HALOGENADO 750V</t>
  </si>
  <si>
    <t>FIO CONDUTOR #6,0MM2, COM ISOLAMENTO, NÃO HALOGENADO 750V</t>
  </si>
  <si>
    <t>FIO CONDUTOR #10,0MM2, COM ISOLAMENTO, NÃO HALOGENADO 750V</t>
  </si>
  <si>
    <t>CABO FLEXÍVEL NÃO HALOGENADO</t>
  </si>
  <si>
    <t>CABO FLEXÍVEL #1,5MM2, ISOLAMENTO 750V NÃO HALOGENADO</t>
  </si>
  <si>
    <t>CABO FLEXÍVEL #2,5MM2, ISOLAMENTO 750V NÃO HALOGENADO</t>
  </si>
  <si>
    <t>CABO FLEXÍVEL #4,0MM2, ISOLAMENTO 750V NÃO HALOGENADO</t>
  </si>
  <si>
    <t>CABO FLEXÍVEL #6,0MM2, ISOLAMENTO 750V NÃO HALOGENADO</t>
  </si>
  <si>
    <t>CABO FLEXÍVEL #10,0MM2, ISOLAMENTO 750V NÃO HALOGENADO</t>
  </si>
  <si>
    <t>CABO FLEXÍVEL #16,0MM2, ISOLAMENTO 750V NÃO HALOGENADO</t>
  </si>
  <si>
    <t>CABO FLEXÍVEL #25,0MM2, ISOLAMENTO 750V NÃO HALOGENADO</t>
  </si>
  <si>
    <t>CABO FLEXÍVEL #35,0MM2, ISOLAMENTO 750V NÃO HALOGENADO</t>
  </si>
  <si>
    <t>CABO FLEXÍVEL #50,0MM2, ISOLAMENTO 750V NÃO HALOGENADO</t>
  </si>
  <si>
    <t>CABO FLEXÍVEL #70,0MM2, ISOLAMENTO 750V NÃO HALOGENADO</t>
  </si>
  <si>
    <t>CABO FLEXÍVEL #95,0MM2, ISOLAMENTO 750V NÃO HALOGENADO</t>
  </si>
  <si>
    <t>CABO FLEXÍVEL #120,0MM2, ISOLAMENTO 750V NÃO HALOGENADO</t>
  </si>
  <si>
    <t>CABO FLEXÍVEL COM 1 CONDUTOR #1X1,5MM2, ISOLAMENTO 1KV NÃO HALOGENADO</t>
  </si>
  <si>
    <t>CABO FLEXÍVEL COM 1 CONDUTOR #1X2,5MM2, ISOLAMENTO 1KV NÃO HALOGENADO</t>
  </si>
  <si>
    <t>CABO FLEXÍVEL COM 1 CONDUTOR #1X4,0MM2, ISOLAMENTO 1KV NÃO HALOGENADO</t>
  </si>
  <si>
    <t>CABO FLEXÍVEL COM 1 CONDUTOR #1X6,0MM2, ISOLAMENTO 1KV NÃO HALOGENADO</t>
  </si>
  <si>
    <t>CABO FLEXÍVEL COM 1 CONDUTOR #1X10,0MM2, ISOLAMENTO 1KV NÃO HALOGENADO</t>
  </si>
  <si>
    <t>CABO FLEXÍVEL COM 1 CONDUTOR #1X16,0MM2, ISOLAMENTO 1KV NÃO HALOGENADO</t>
  </si>
  <si>
    <t>CABO FLEXÍVEL COM 1 CONDUTOR #1X25,0MM2, ISOLAMENTO 1KV NÃO HALOGENADO</t>
  </si>
  <si>
    <t>CABO FLEXÍVEL COM 1 CONDUTOR #1X35,0MM2, ISOLAMENTO 1KV NÃO HALOGENADO</t>
  </si>
  <si>
    <t>CABO FLEXÍVEL COM 1 CONDUTOR #1X50,0MM2, ISOLAMENTO 1KV NÃO HALOGENADO</t>
  </si>
  <si>
    <t>CABO FLEXÍVEL COM 1 CONDUTOR #1X70,0MM2, ISOLAMENTO 1KV NÃO HALOGENADO</t>
  </si>
  <si>
    <t>CABO FLEXÍVEL COM 1 CONDUTOR #1X95,0MM2, ISOLAMENTO 1KV NÃO HALOGENADO</t>
  </si>
  <si>
    <t>CABO FLEXÍVEL COM 1 CONDUTOR #1X120,0MM2, ISOLAMENTO 1KV NÃO HALOGENADO</t>
  </si>
  <si>
    <t>CABO FLEXÍVEL COM 1 CONDUTOR #1X150,0MM2, ISOLAMENTO 1KV NÃO HALOGENADO</t>
  </si>
  <si>
    <t>CABO FLEXÍVEL COM 1 CONDUTOR #1X185,0MM2, ISOLAMENTO 1KV NÃO HALOGENADO</t>
  </si>
  <si>
    <t>CABO FLEXÍVEL COM 1 CONDUTOR #1X240,0MM2, ISOLAMENTO 1KV NÃO HALOGENADO</t>
  </si>
  <si>
    <t>INTERRUPTOR, TOMADA E ACESSÓRIOS SILENTOQUE PIAL/EQUIVALENTE</t>
  </si>
  <si>
    <t>INTERRUPTOR SIMPLES 10A/250V R.1000 SEM PLACA/EQUIVALENTE</t>
  </si>
  <si>
    <t>INTERRUPTOR PARALELO 10A/250V REFERÊNCIA 1001 SEM PLACA/EQUIVALENTE</t>
  </si>
  <si>
    <t>TOMADA 10A/250V-2P SEM PLACA REFERÊNCIA 54328 SILENTOQUE/EQUIVALENTE</t>
  </si>
  <si>
    <t>TOMADA 2P+T 10A-250V, SEM PLACA REFERÊNCIA 685044 PIAL LEGRAN/EQUIVALENTE</t>
  </si>
  <si>
    <t>TOMADA 2P+T 20A-250V, SEM PLACA REFERÊNCIA 54333/EQUIVALENTE</t>
  </si>
  <si>
    <t>CONJUNTO COM 2 INTERRUPTORES SIMPLES REFERÊNCIA 2000 SEM PLACA OU EQUIVALENTE</t>
  </si>
  <si>
    <t>CONJUNTO 1 INTERRUPTOR SIMPLES + 1 PARALELO REFERÊNCIA 2001 SEM PLACA/EQUIVALENTE</t>
  </si>
  <si>
    <t>CONJUNTO 2 INTERRUPTORES PARALELOS SEM PLACA REFERÊNCIA 2014/EQUIVALENTE</t>
  </si>
  <si>
    <t>CONJUNTO 3 INTERRUPTORES SIMPLES SEM PLACA REFERÊNCIA 3000/EQUIVALENTE</t>
  </si>
  <si>
    <t>CONJUNTO 2 INTERRUPTORES SIMPLES + 1 PARALELO SEM PLACA</t>
  </si>
  <si>
    <t>CONJUNTO 1 INTERRUPTOR SIMPLES + 2 PARALELOS SEM PLACA</t>
  </si>
  <si>
    <t>PLACA TERMOPLÁSTICA CINZA 4X4" CEGA PIAL/EQUIVALENTE</t>
  </si>
  <si>
    <t>PLACA TERMOPLÁSTICA 2X4" COM FURO CENTRAL PIAL/EQUIVALENTE</t>
  </si>
  <si>
    <t>PLACA TERMOPLÁSTICA CINZA PARA CAIXA 2" X 4"</t>
  </si>
  <si>
    <t>PLACA TERMOPLÁSTICA CINZA PARA CAIXA 4" X 4"</t>
  </si>
  <si>
    <t>INTERRUPTOR, TOMADA E ACESSÓRIO - LINHA DECORATIVA</t>
  </si>
  <si>
    <t>INTERRUPTOR SIMPLES (1 MÓDULO) 10A-250V-R.6110 00 PIAL/EQUIVALENTE</t>
  </si>
  <si>
    <t>INTERRUPTOR PARALELO (1 MÓDULO) 10A-250V-R.6110 01 PIAL/EQUIVALENTE</t>
  </si>
  <si>
    <t>INTERRUPTOR BIPOLAR SIMPLES (1 MÓDULO) 10A-250V-R.6120 05 PIAL/EQUIVALENTE</t>
  </si>
  <si>
    <t>INTERRUPTOR INTERMEDIÁRIO (1 MÓDULO) 10A-250V-R.6120 07 PIAL/EQUIVALENTE</t>
  </si>
  <si>
    <t>TOMADA 2P UNIVERSAL (1 MÓDULO) 10A-250V R.6150 40 PIAL/EQUIVALENTE</t>
  </si>
  <si>
    <t>TOMADA 2P+T UNIVERSAL (2 MÓDULOS) 20A-250V R.6150 60 PIAL/EQUIVALENTE</t>
  </si>
  <si>
    <t>ACESSÓRIO SAÍDA FIO D=11MM (1 MÓDULO) R.6110 48 PIAL/EQUIVALENTE</t>
  </si>
  <si>
    <t>PULSADOR PARA CAMPAINHA (1 MÓDULO) 2A-250V R.61002 PIAL/EQUIVALENTE</t>
  </si>
  <si>
    <t>SUPORTE PARA CAIXA 2X4" (1 MÓDULO VERTICAL) R.6121 21 PIAL/EQUIVALENTE</t>
  </si>
  <si>
    <t>SUPORTE PARA CAIXA 2X4"(ATE 3 MÓDULOS) R.6121 22 PIAL/EQUIVALENTE</t>
  </si>
  <si>
    <t>SUPORTE PARA CAIXA 4X4" (ATE 6 MÓDULOS) R.6121 24 PIAL/EQUIVALENTE</t>
  </si>
  <si>
    <t>PLACA PARA CAIXA 2X4"- LINHA PIALPLUS, PIAL/EQUIVALENTE</t>
  </si>
  <si>
    <t>PLACA PARA CAIXA 4X4"- LINHA PIALPLUS, PIAL/EQUIVALENTE</t>
  </si>
  <si>
    <t>LUMINÁRIA SOBREPOR PARA LÂMPADA FLUORESCENTE, REFLETOR DE ALUMÍNIO</t>
  </si>
  <si>
    <t>LUMINÁRIA 1X16W SOQUETE ANTIVIBRATÓRIO REFERÊNCIA 3540 ITAIM/EQUIVALENTE</t>
  </si>
  <si>
    <t>LUMINÁRIA 2X14W SOQUETE ANTIVIBRATÓRIO REFERÊNCIA 3007 ITAIM/EQUIVALENTE</t>
  </si>
  <si>
    <t>LUMINÁRIA 2X16W SOQUETE ANTIVIBRATÓRIO REFERÊNCIA 3540 ITAIM/EQUIVALENTE</t>
  </si>
  <si>
    <t>LUMINÁRIA 2X28W SOQUETE ANTIVIBRATÓRIO REFERÊNCIA 3007 ITAIM/EQUIVALENTE</t>
  </si>
  <si>
    <t>LUMINÁRIA 2X32W SOQUETE ANTIVIBRATÓRIO REFERÊNCIA 3540 ITAIM/EQUIVALENTE</t>
  </si>
  <si>
    <t>LUMINÁRIA 2X10W COMPLETA 60CM (LÂMPADA LED E SOQUETE)</t>
  </si>
  <si>
    <t>LUMINÁRIA 2X18W COMPLETA 60CM (LÂMPADA LED E SOQUETE)</t>
  </si>
  <si>
    <t>LUMINÁRIA 2X18W COMPLETA 120CM (LÂMPADA LED E SOQUETE)</t>
  </si>
  <si>
    <t>LUMINÁRIA EMERGÊNCIA FARÓIS DUPLOS HALOGÊNIO 55W WETZEL/EQUIVALENTE</t>
  </si>
  <si>
    <t>LUMINÁRIA 2X18W CIRCULAR COMPACTA REFERÊNCIA BLENDA ITAIM/EQUIVALENTE</t>
  </si>
  <si>
    <t>LUMINÁRIA 2X32W FLUORESCENTE SOBREPOR REFERÊNCIA LPT-22 ITAIM/EQUIVALENTE</t>
  </si>
  <si>
    <t>LUMINÁRIA 2X32W/127W SOBREPOR REFERÊNCIA OCT 1369 INDELPA/EQUIVALENTE</t>
  </si>
  <si>
    <t>LUMINÁRIA DE EMBUTIR PARA LÂMPADA FLUORESCENTE, COM REFLETOR DE ALUMÍNIO</t>
  </si>
  <si>
    <t>LUMINÁRIA 1X16W SOQUETE ANTIVIBRATÓRIO REFERÊNCIA 2540 ITAIM/EQUIVALENTE</t>
  </si>
  <si>
    <t>LUMINÁRIA 1X28W SOQUETE ANTIVIBRATÓRIO REFERÊNCIA 2837 ITAIM/EQUIVALENTE</t>
  </si>
  <si>
    <t>LUMINÁRIA 1X32W SOQUETE ANTIVIBRATÓRIO REFERÊNCIA 2540 ITAIM/EQUIVALENTE</t>
  </si>
  <si>
    <t>LUMINÁRIA 2X14W SOQUETE ANTIVIBRATÓRIO REFERÊNCIA 2007 ITAIM/EQUIVALENTE</t>
  </si>
  <si>
    <t>LUMINÁRIA 2X16W SOQUETE ANTIVIBRATÓRIO REFERÊNCIA 2540 ITAIM/EQUIVALENTE</t>
  </si>
  <si>
    <t>LUMINÁRIA 2X28W SOQUETE ANTIVIBRATÓRIO REFERÊNCIA 2007 ITAIM/EQUIVALENTE</t>
  </si>
  <si>
    <t>LUMINÁRIA 2X32W SOQUETE ANTIVIBRATÓRIO REFERÊNCIA 2540 ITAIM/EQUIVALENTE</t>
  </si>
  <si>
    <t>LUMINÁRIA PARA TETO</t>
  </si>
  <si>
    <t>LUMINÁRIA PARA TETO, GLOBO VIDRO ESFÉRICO LEITOSO 10X20CM</t>
  </si>
  <si>
    <t>ARANDELA EXTERNA PARA 1 LÂMPADA FLUORESCENTE COMPACTA 20W</t>
  </si>
  <si>
    <t>ARANDELA PARA LÂMPADA FLUORESCENTE ELETRÔNICA 20W REFERÊNCIA ITAIM/EQUIVALENTE</t>
  </si>
  <si>
    <t>ARANDELA TIPO TARTARUGA - LUMIFOR/EQUIVALENTE</t>
  </si>
  <si>
    <t>COMPLEMENTOS PARA LUMINÁRIAS</t>
  </si>
  <si>
    <t>RECEPTÁCULO DE PORCELANA NORMAL E27</t>
  </si>
  <si>
    <t>SOQUETE PARA LÂMPADA FLUORESCENTE</t>
  </si>
  <si>
    <t>POSTE GALVANIZADO ESCALONADO RETO ENGASTADO HT= 4,5M / HL= 3,8M /B= 89MM /DT= 60,3MM PADRÃO CEMIG</t>
  </si>
  <si>
    <t>POSTE GALVANIZADO ESCALONADO RETO ENGASTADO HT= 8,0M / HL= 7,0M /DB= 115MM /DT= 80MM PADRÃO CEMIG</t>
  </si>
  <si>
    <t>POSTE GALVANIZADO ESCALONADO RETO ENGASTADO HT= 12,0M / HL= 9,8M /DB= 139MM /DT= 89MM</t>
  </si>
  <si>
    <t>LÂMPADAS - 127V/220V</t>
  </si>
  <si>
    <t>LÂMPADA LED 7W SOQUETE ROSCA</t>
  </si>
  <si>
    <t>LÂMPADA LED 9W SOQUETE ROSCA</t>
  </si>
  <si>
    <t>PADRÃO CEMIG AÉREO EM MURETA - LADO OPOSTO À REDE</t>
  </si>
  <si>
    <t>PADRÃO CEMIG AÉREO EM MURETA - TIPO A1, CARGA INSTALADA ATÉ 5,0KW (1F+N) - LADO OPOSTO À REDE</t>
  </si>
  <si>
    <t>PADRÃO CEMIG AÉREO EM MURETA - TIPO A2, CARGA INSTALADA DE 5,1KW ATÉ 6,5KW (1F+N) - LADO OPOSTO À REDE</t>
  </si>
  <si>
    <t>PADRÃO CEMIG AÉREO EM MURETA - TIPO A3, CARGA INSTALADA DE 6,3KW ATÉ 10,0KW (1F+N) - LADO OPOSTO À REDE</t>
  </si>
  <si>
    <t>PADRÃO CEMIG AÉREO EM MURETA - TIPO B1, CARGA INSTALADA ATÉ 10,0KW (2F+N) - LADO OPOSTO À REDE</t>
  </si>
  <si>
    <t>PADRÃO CEMIG AÉREO EM MURETA - TIPO B2, CARGA INSTALADA DE 10,1 ATÉ 15,0KW (2F+N) - LADO OPOSTO À REDE</t>
  </si>
  <si>
    <t>PADRÃO CEMIG AÉREO EM MURETA - TIPO C1, DEMANDA PROVÁVEL ATÉ 15,0KW (3F+N) - LADO OPOSTO À REDE</t>
  </si>
  <si>
    <t>PADRÃO CEMIG AÉREO EM MURETA - TIPO C2, DEMANDA PROVÁVEL DE 15,1 ATÉ 23,0KW (3F+N) - LADO OPOSTO À REDE</t>
  </si>
  <si>
    <t>PADRÃO CEMIG AÉREO EM MURETA - TIPO C3, DEMANDA PROVÁVEL DE 23,1 ATÉ 27,0KW (3F+N) - LADO OPOSTO À REDE</t>
  </si>
  <si>
    <t>PADRÃO CEMIG AÉREO EM MURETA - TIPO C4, DEMANDA PROVÁVEL DE 27,1 ATÉ 38,0KW (3F+N) - LADO OPOSTO À REDE</t>
  </si>
  <si>
    <t>PADRÃO CEMIG AÉREO EM MURETA - TIPO C5, DEMANDA PROVÁVEL DE 38,1 ATÉ 47,0KW (3F+N) - LADO OPOSTO À REDE</t>
  </si>
  <si>
    <t>PADRÃO CEMIG AÉREO EM MURETA - TIPO C6, DEMANDA PROVÁVEL DE 47,1 ATÉ 57,0KW (3F+N) - LADO OPOSTO À REDE</t>
  </si>
  <si>
    <t>PADRÃO CEMIG AÉREO EM MURETA - TIPO C7, DEMANDA PROVÁVEL DE 57,1 ATÉ 66,0KW (3F+N) - LADO OPOSTO À REDE</t>
  </si>
  <si>
    <t>PADRÃO CEMIG AÉREO EM MURETA - TIPO C8, DEMANDA PROVÁVEL DE 66,1 ATÉ 75,0KW (3F+N) - LADO OPOSTO À REDE</t>
  </si>
  <si>
    <t>PADRÃO CEMIG AÉREO EM MURETA - MESMO LADO DA REDE</t>
  </si>
  <si>
    <t>PADRÃO CEMIG AÉREO EM MURETA - TIPO A1, CARGA INSTALADA ATÉ 5,0KW (1F+N) - MESMO LADO DA REDE</t>
  </si>
  <si>
    <t>PADRÃO CEMIG AÉREO EM MURETA - TIPO A2, CARGA INSTALADA DE 5,1KW ATÉ 6,5KW (1F+N) - MESMO LADO DA REDE</t>
  </si>
  <si>
    <t>PADRÃO CEMIG AÉREO EM MURETA - TIPO A3, CARGA INSTALADA DE 6,3KW ATÉ 10,0KW (1F+N) - MESMO LADO DA REDE</t>
  </si>
  <si>
    <t>PADRÃO CEMIG AÉREO EM MURETA - TIPO B1, CARGA INSTALADA ATÉ 10,0KW (2F+N) - MESMO LADO DA REDE</t>
  </si>
  <si>
    <t>PADRÃO CEMIG AÉREO EM MURETA - TIPO B2, CARGA INSTALADA DE 10,1 ATÉ 15,0KW (2F+N) - MESMO LADO DA REDE</t>
  </si>
  <si>
    <t>PADRÃO CEMIG AÉREO EM MURETA - TIPO C1, DEMANDA PROVÁVEL ATÉ 15,0KW (3F+N) - MESMO LADO DA REDE</t>
  </si>
  <si>
    <t>PADRÃO CEMIG AÉREO EM MURETA - TIPO C2, DEMANDA PROVÁVEL DE 15,1 ATÉ 23,0KW (3F+N) - MESMO LADO DA REDE</t>
  </si>
  <si>
    <t>PADRÃO CEMIG AÉREO EM MURETA - TIPO C3, DEMANDA PROVÁVEL DE 23,1 ATÉ 27,0KW (3F+N) - MESMO LADO DA REDE</t>
  </si>
  <si>
    <t>PADRÃO CEMIG AÉREO EM MURETA - TIPO C4, DEMANDA PROVÁVEL DE 27,1 ATÉ 38,0KW (3F+N) - MESMO LADO DA REDE</t>
  </si>
  <si>
    <t>PADRÃO CEMIG AÉREO EM MURETA - TIPO C5, DEMANDA PROVÁVEL DE 38,1 ATÉ 47,0KW (3F+N) - MESMO LADO DA REDE</t>
  </si>
  <si>
    <t>PADRÃO CEMIG AÉREO EM MURETA - TIPO C6, DEMANDA PROVÁVEL DE 47,1 ATÉ 57,0KW (3F+N) - MESMO LADO DA REDE</t>
  </si>
  <si>
    <t>PADRÃO CEMIG AÉREO EM MURETA - TIPO C7, DEMANDA PROVÁVEL DE 57,1 ATÉ 66,0KW (3F+N) - MESMO LADO DA REDE</t>
  </si>
  <si>
    <t>PADRÃO CEMIG AÉREO EM MURETA - TIPO C8, DEMANDA PROVÁVEL DE 66,1 ATÉ 75,0KW (3F+N) - MESMO LADO DA REDE</t>
  </si>
  <si>
    <t>CABO UTP 4 PARES - CATEGORIA 5E - FURUKAWA/EQUIVALENTE</t>
  </si>
  <si>
    <t>TOMADAS PADRÃO PARA TELECOMUNICAÇÕES</t>
  </si>
  <si>
    <t>TOMADA 4P PARA TELEFONE R.5003 SEM PLACA</t>
  </si>
  <si>
    <t>TOMADA RJ11 COM PLACA PARA CAIXA 4"X2" - SILENTOQUE/EQUIVALENTE</t>
  </si>
  <si>
    <t>ACESSÓRIOS PARA INSTALAÇÃO TELEFÔNICA/INFORMÁTICA</t>
  </si>
  <si>
    <t>BORNE FÊMEA PARA PINO BANANA</t>
  </si>
  <si>
    <t>BLOCO DE LIGAÇÃO INTERNA TIPO BLI-10 PADRÃO TELEBRÁS</t>
  </si>
  <si>
    <t>TOMADA RJ 45 SEM PLACA</t>
  </si>
  <si>
    <t>ATERRAMENTO PARA INSTALAÇÃO</t>
  </si>
  <si>
    <t>CONECTOR CABO HASTE CHT-1 DE ATERRAMENTO</t>
  </si>
  <si>
    <t>HASTE DE ATERRAMENTO AÇO GALVANIZADO 3/4" X 3,0 MM</t>
  </si>
  <si>
    <t>HASTE ATERRAMENTO AÇO ZINCADO 25 X 25 X 2500MM PADRÃO CEMIG</t>
  </si>
  <si>
    <t>CAIXAS PARA INSTALAÇÃO TELEFÔNICA</t>
  </si>
  <si>
    <t>CAIXAS PARA INSTALAÇÃO TELEFÔNICA P20 20 X 20 X 20CM - FERRO FUNDIDO</t>
  </si>
  <si>
    <t>CAIXAS PARA INSTALAÇÃO TELEFÔNICA R1 35 X 60 X 50CM PADRÃO TELEBRAS INCLUSIVE ARO E TAMPA</t>
  </si>
  <si>
    <t>CAIXAS PARA INSTALAÇÃO TELEFÔNICA R2 107 X 52 X 50CM - ALVENARIA E CONCRETO TAMPA TIPO TR2-FF</t>
  </si>
  <si>
    <t>CAIXA INTERNA METAL - EMBUTIR/SOBREPOR - TELEFONIA</t>
  </si>
  <si>
    <t>CAIXA INTERNA METAL - EMBUTIR/SOBREPOR - TELEFONIA Nº2 (20 X 20 X 12)CM, COM PORTA E FUNDO DE MADEIRA</t>
  </si>
  <si>
    <t>CAIXA INTERNA METAL - EMBUTIR/SOBREPOR - TELEFONIA Nº3 (40 X 40 X 12)CM, COM PORTA E FUNDO DE MADEIRA</t>
  </si>
  <si>
    <t>CAIXA INTERNA METAL - EMBUTIR/SOBREPOR - TELEFONIA Nº4 (60 X 60 X 12)CM, COM PORTA E FUNDO DE MADEIRA</t>
  </si>
  <si>
    <t>CAIXA INTERNA METAL - EMBUTIR/SOBREPOR - TELEFONIA Nº5 (80 X 80 X 12)CM, COM PORTA E FUNDO DE MADEIRA</t>
  </si>
  <si>
    <t>CAIXA INTERNA METAL - EMBUTIR/SOBREPOR - TELEFONIA Nº6 (100 X 100 X 12)CM, COM PORTA E FUNDO DE MADEIRA</t>
  </si>
  <si>
    <t>TERMINAL AÉREO (CAPTOR), AÇO GALVANIZADO D= 3/8" X 250MM</t>
  </si>
  <si>
    <t>CONECTOR DE BRONZE COM FURO VERTICAL PARA CAPTOR</t>
  </si>
  <si>
    <t>CAIXA EQUALIZAÇÃO DE POLIPROPILENO 180 X 145MM B 6MM</t>
  </si>
  <si>
    <t>MOLDE PARA SOLDA EXOTÉRMICA HCL 5/8" 50-5</t>
  </si>
  <si>
    <t>PRESILHA LATÃO PARA CABO 35 / 50MM2 COM PARAFUSO E BUCHA S6</t>
  </si>
  <si>
    <t>CONECTOR MINI-GAR 16 A 35MM2 PARA TERMINAIS AÉREOS</t>
  </si>
  <si>
    <t>CAIXA METÁLICA 38 X 32CM COM PLACA DE COBRE PARA EQUALIZAÇÃO</t>
  </si>
  <si>
    <t>TERMINAL AÉREO EM LATÃO SEXTAVADO 5/16 X 250 TEL-023</t>
  </si>
  <si>
    <t>FIXADOR ÔMEGA EM LATÃO PARA CABO 35 MM2</t>
  </si>
  <si>
    <t>PRESILHA LATÃO 16 MM2 FURO COM DIÂMETRO DE 5MM</t>
  </si>
  <si>
    <t>FIXADOR ÔMEGA EM LATÃO PARA CABO DE COBRE 16/25MM2</t>
  </si>
  <si>
    <t>CONECTOR EMENDA E MEDIÇÃO PARA CABOS COBRE 16 A 50MM2</t>
  </si>
  <si>
    <t>TERMINAL DE COMPRESSÃO 1 FURO DE 16 MM2</t>
  </si>
  <si>
    <t>CAIXA DE EQUALIZAÇÃO 20 X 20CM COM 9 TERMINAIS</t>
  </si>
  <si>
    <t>TERMINAL DE COMPRESSÃO 1 FURO 35 MM2</t>
  </si>
  <si>
    <t>TERMINAL DE COMPRESSÃO EM COBRE ESTANHADO TEL-5035/EQUIVALENTE</t>
  </si>
  <si>
    <t>PARAFUSO SEXTAVADO AÇO INOX ROSCA SOBERANA M6 X 45MM TEL-5346/EQUIVALENTE</t>
  </si>
  <si>
    <t>PORCA SEXTAVADA EM AÇO INOX TEL-5414/EQUIVALENTE</t>
  </si>
  <si>
    <t>BARRA CHATA DE ALUMÍNIO 7/8" X 1/8" X 3000MM</t>
  </si>
  <si>
    <t>PARA-RAIO TIPO FRANKLIN 4 PONTAS LATÃO CROMADO 350MM</t>
  </si>
  <si>
    <t>ARRUELA DE PRESSÃO EM AÇO INOX TEL-5303/EQUIVALENTE</t>
  </si>
  <si>
    <t>CAIXA DE INSPEÇÃO EM PVC 300 X 300MM TAMPA FOFO TIPO SOLO</t>
  </si>
  <si>
    <t>CONECTOR DE PRESSÃO 35MM2 TEL-5015/EQUIVALENTE</t>
  </si>
  <si>
    <t>BARRA GALVANIZADA A FOGO D= 3/8" X 3,4M (RE-BAR)</t>
  </si>
  <si>
    <t>TERMINAL EM LATÃO 16-50MM2 TEL-5099/EQUIVALENTE</t>
  </si>
  <si>
    <t>SUPORTE EM LATÃO D= 1/4"</t>
  </si>
  <si>
    <t>CAIXA DE EQUALIZAÇÃO 40 X 40 X 15CM COM 11 TERMINAIS</t>
  </si>
  <si>
    <t>MOLDE PPS 35-2 PARA SOLDA EXOTÉRMICA</t>
  </si>
  <si>
    <t>CARTUCHO Nº45 PARA SOLDA EXOTÉRMICA</t>
  </si>
  <si>
    <t>SELANTE ELÁSTICO MONOCOMPONENTE À BASE DE POLIURETANO PARA JUNTAS DIVERSAS 310ML</t>
  </si>
  <si>
    <t>TERMINAL COMPRESÃO COBRE ESTANHADO 1 FURO 50MM TEL5050/EQUIVALENTE</t>
  </si>
  <si>
    <t>CARTUCHO PARA SOLDA NÚMERO 115 TEL-99115/EQUIVALENTE</t>
  </si>
  <si>
    <t>PROTEÇÃO INTERNA - CONTRA SURTO</t>
  </si>
  <si>
    <t>FOLHA DE PORTA DE MADEIRA PARA VÃO 60X210CM, E= 35MM, NÚCLEO SARRAFEADO, INCLUSIVE DOBRADIÇA, FORNECIMENTO E INSTALAÇÃO ADP REF 90820</t>
  </si>
  <si>
    <t>FOLHA DE PORTA DE MADEIRA PARA VÃO 70X210CM, E= 35MM, NÚCLEO SARRAFEADO, INCLUSIVE DOBRADIÇA, FORNECIMENTO E INSTALAÇÃO ADP REF 90821</t>
  </si>
  <si>
    <t>FOLHA DE PORTA DE MADEIRA PARA VÃO 80X210CM, E= 35MM, NÚCLEO SARRAFEADO, INCLUSIVE DOBRADIÇA, FORNECIMENTO E INSTALAÇÃO ADP REF 90822</t>
  </si>
  <si>
    <t>FOLHA DE PORTA DE MADEIRA PARA VÃO 90X210CM, E= 35MM, NÚCLEO SARRAFEADO, INCLUSIVE DOBRADIÇA, FORNECIMENTO E INSTALAÇÃO ADP REF 90823</t>
  </si>
  <si>
    <t>GUARDA-CORPO E CORRIMÃO</t>
  </si>
  <si>
    <t>BARRA DE APOIO EM AÇO INOX PARA LAVATÓRIO RETANGULAR D=32MM L=49 X 64 X 49CM E= 1,5MM</t>
  </si>
  <si>
    <t>BARRA DE APOIO EM AÇO INOX PARA LAVATÓRIO DE CANTO D=32MM E= 1,5MM</t>
  </si>
  <si>
    <t>GUARDA-CORPO COM PILARETES DE CONCRETO D=150MM A CADA 150CM E 7 TUBOS GALVANIZADO 1 1/4 " E FECHAMENTO INFERIOR EM TELA DE ARAME ONDULADO GALVANIZADO FIO Nº 12, TUBO INDUSTRIAL CHAPA 14 - 2,00M</t>
  </si>
  <si>
    <t>GUARDA CORPO MODELO “TUBOS VERTICAIS”, COM MONTANTES D=2”, FIXAÇÃO A CADA 144CM, TUBOS VERTICAIS INTERMEDIÁRIOS D= 1 1/4", TUBO INDUSTRIAL CHAPA 16 - 1,50MM</t>
  </si>
  <si>
    <t>GUARDA CORPO MODELO “TUBOS VERTICAIS”, COM MONTANTES D=2”, FIXAÇÃO A CADA 144CM, TUBOS VERTICAIS INTERMEDIÁRIOS D= 1 1/4", CORRIMÃO DUPLO, TUBO INDUSTRIAL CHAPA 16 - 1,50MM</t>
  </si>
  <si>
    <t>GUARDA-CORPO MODELO “TIPO TELA”, COM MONTANTES D=2”, A CADA 100CM E FECHAMENTO EM TELA DE ARAME ONDULADO GALVANIZADO FIO Nº 12, FIXADA COM CANTONEIRAS E BARRAS CHATAS, TUBO INDUSTRIAL CHAPA 16 - 1,50MM</t>
  </si>
  <si>
    <t>GUARDA-CORPO MODELO “TIPO TELA”, COM MONTANTES D=2”, A CADA 100CM E FECHAMENTO EM TELA DE ARAME ONDULADO GALVANIZADO FIO Nº 12, FIXADA COM CANTONEIRAS E BARRAS CHATAS, CORRIMÃO DUPLO, TUBO INDUSTRIAL CHAPA 16 - 1,50MM</t>
  </si>
  <si>
    <t>ACESSÓRIOS E PEÇAS COMPLEMENTARES</t>
  </si>
  <si>
    <t>ALÇAPÃO - 60 X 60CM, CAIXILHO CHAPA 18</t>
  </si>
  <si>
    <t>ALÇAPÃO - 80 X 80CM, CAIXILHO CHAPA 18</t>
  </si>
  <si>
    <t>QUADRO COM CANTONEIRAS ABAS IGUAIS 1", 31 X 41CM, CHUMBADOR TIPO CAUDA DE ANDORINHA</t>
  </si>
  <si>
    <t>ESCADA MARINHEIRO - TUBO GALVANIZADO D=3/4" COM GRADIL - TIPO 2</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</si>
  <si>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</si>
  <si>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</si>
  <si>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</si>
  <si>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</si>
  <si>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</si>
  <si>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</si>
  <si>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</si>
  <si>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</si>
  <si>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</si>
  <si>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</si>
  <si>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</si>
  <si>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</si>
  <si>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</si>
  <si>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</si>
  <si>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</si>
  <si>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</si>
  <si>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</si>
  <si>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</si>
  <si>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</si>
  <si>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</si>
  <si>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</si>
  <si>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</si>
  <si>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</si>
  <si>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</si>
  <si>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</si>
  <si>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</si>
  <si>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</si>
  <si>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14.07.02</t>
  </si>
  <si>
    <t>APLICAÇÃO MANUAL DE GESSO DESEMPENADO EM PAREDES, ESPESSURA 5 MM REF 87418</t>
  </si>
  <si>
    <t>14.07.03</t>
  </si>
  <si>
    <t>APLICAÇÃO MANUAL DE GESSO DESEMPENADO EM TETOS, ESPESSURA 5 MM REF 87411</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</si>
  <si>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</si>
  <si>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</si>
  <si>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</si>
  <si>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</si>
  <si>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</si>
  <si>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</si>
  <si>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</si>
  <si>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</si>
  <si>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</si>
  <si>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</si>
  <si>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</si>
  <si>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</si>
  <si>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</si>
  <si>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</si>
  <si>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</si>
  <si>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</si>
  <si>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</si>
  <si>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</si>
  <si>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</si>
  <si>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</si>
  <si>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</si>
  <si>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COMPLEMENTO PARA ARREMATE CERÂMICO</t>
  </si>
  <si>
    <t>CANTONEIRA DE ALUMÍNIO PARA ACABAMENTO DE QUINA DS-020</t>
  </si>
  <si>
    <t>PISOS, RODAPÉS, SOLEIRAS E PEITORIS</t>
  </si>
  <si>
    <t>PISO DE TRANSIÇÃO, E= 6,0CM, SEM JUNTA FCK&gt;= 20MPA (MANUAL)</t>
  </si>
  <si>
    <t>PISO DE TRANSIÇÃO, E= 8,0CM, SEM JUNTA FCK &gt;= 20MPA (MANUAL)</t>
  </si>
  <si>
    <t>PISO DE TRANSIÇÃO, E= 10,0CM, SEM JUNTA FCK &gt;= 20MPA</t>
  </si>
  <si>
    <t>PISO DE TRANSIÇÃO, E= 6,0CM, COM JUNTA DE MADEIRA DE 2 X 2M</t>
  </si>
  <si>
    <t>PISO DE TRANSIÇÃO, E= 8,0CM, COM JUNTA DE MADEIRA DE 2 X 2M</t>
  </si>
  <si>
    <t>PISO DE TRANSIÇÃO, E= 10,0CM, COM JUNTA DE MADEIRA DE 2 X 2M</t>
  </si>
  <si>
    <t>CONTRAPISO DESEMPENADO, COM ARGAMASSA 1:3, SEM JUNTA</t>
  </si>
  <si>
    <t>CONTRAPISO DESEMPENADO, COM ARGAMASSA 1:3 SEM JUNTA, E= 2,0CM</t>
  </si>
  <si>
    <t>CONTRAPISO DESEMPENADO, COM ARGAMASSA 1:3 SEM JUNTA, E= 2,5CM</t>
  </si>
  <si>
    <t>CONTRAPISO DESEMPENADO, COM ARGAMASSA 1:3 SEM JUNTA, E= 3,0CM</t>
  </si>
  <si>
    <t>PISO CIMENTO DESEMPENADO FELTRADO, ARGAMASSA 1:3, JUNTA PLÁSTICA 17 X 3M</t>
  </si>
  <si>
    <t>PISO CIMENTO DESEMPENADO FELTRADO, ARGAMASSA 1:3, E= 2,5CM, COM JUNTA DE 2 X 2M</t>
  </si>
  <si>
    <t>PISO CIMENTO DESEMPENADO FELTRADO, ARGAMASSA 1:3, E= 3,0CM, COM JUNTA DE 2 X 2M</t>
  </si>
  <si>
    <t>PISO CIMENTO DESEMPENADO FELTRADO, ARGAMASSA 1:3, E= 2,5CM, COM JUNTA DE 1 X 1M</t>
  </si>
  <si>
    <t>PISO CIMENTO DESEMPENADO FELTRADO, ARGAMASSA 1:3, E= 3,0CM, COM JUNTA DE 1 X 1M</t>
  </si>
  <si>
    <t>PISO CIMENTO DESEMPENADO FELTRADO, ARGAMASSA 1:3, E= 2,5CM, COM JUNTA DE 0,60 X 0,60M</t>
  </si>
  <si>
    <t>PISO CIMENTO DESEMPENADO FELTRADO, ARGAMASSA 1:3, E= 3,0CM, COM JUNTA DE 0,60 X 0,60M</t>
  </si>
  <si>
    <t>PISO CIMENTADO NATADO COM ARGAMASSA 1:3, SEM JUNTA, E= 2,0CM</t>
  </si>
  <si>
    <t>PISO CIMENTADO NATADO COM ARGAMASSA 1:3, SEM JUNTA, E= 2,5CM</t>
  </si>
  <si>
    <t>PISO CIMENTADO NATADO COM ARGAMASSA 1:3, SEM JUNTA, E= 3,0CM</t>
  </si>
  <si>
    <t>PISO CIMENTADO NATADO COM ARGAMASSA 1:3 JUNTA PLÁSTICA 17 x 3MM</t>
  </si>
  <si>
    <t>PISO CIMENTADO NATADO COM ARGAMASSA 1:3, E= 2,5CM COM JUNTA DE 2 X 2M</t>
  </si>
  <si>
    <t>PISO CIMENTADO NATADO COM ARGAMASSA 1:3, E= 3,0CM COM JUNTA DE 2 X 2M</t>
  </si>
  <si>
    <t>PISO CIMENTADO NATADO COM ARGAMASSA 1:3, E= 2,5CM COM JUNTA DE 1 X 1M</t>
  </si>
  <si>
    <t>PISO CIMENTADO NATADO COM ARGAMASSA 1:3, E= 3,0CM COM JUNTA DE 1 X 1M</t>
  </si>
  <si>
    <t>PISO CIMENTADO NATADO COM ARGAMASSA 1:3, E= 2,5CM COM JUNTA DE 0,60 X 0,60M</t>
  </si>
  <si>
    <t>PISO CIMENTADO NATADO COM ARGAMASSA 1:3, E= 3,0CM COM JUNTA DE 0,60 X 0,60M</t>
  </si>
  <si>
    <t>PISO CIMENTADO ACABAMENTO LISO, ARGAMASSA 1:3, JUNTA SECA</t>
  </si>
  <si>
    <t>PISO CIMENTADO ACABAMENTO LISO, ARGAMASSA 1:3, JUNTA SECA, E= 2,0CM</t>
  </si>
  <si>
    <t>PISO CIMENTADO ACABAMENTO LISO, ARGAMASSA 1:3, JUNTA SECA, E= 3,0CM</t>
  </si>
  <si>
    <t>TACO DE IPÊ EXTRA 7 X 21 CM</t>
  </si>
  <si>
    <t>PISO DE ARDÓSIA 40 X 40CM</t>
  </si>
  <si>
    <t>PISO DE MÁRMORE BRANCO NACIONAL E= 2CM</t>
  </si>
  <si>
    <t>PISO DE MÁRMORE BRANCO NACIONAL E= 3CM</t>
  </si>
  <si>
    <t>PISO DE LADRILHO HIDRÁULICO</t>
  </si>
  <si>
    <t>PISO DE LADRILHO HIDRÁULICO 20 X 20CM, NA COR NATURAL</t>
  </si>
  <si>
    <t>PISO DE LADRILHO HIDRÁULICO 20 X 20CM, DIRECIONAL EM COR AMARELA/VERMELHA</t>
  </si>
  <si>
    <t>PISO DE LADRILHO HIDRÁULICO 20 X 20CM, TATIL EM COR AMARELA/VERMELHA</t>
  </si>
  <si>
    <t>PISO VINÍLICO E DE BORRACHA</t>
  </si>
  <si>
    <t>PISO VINÍLICO 30 X 30 CM E= 2MM FIXADO COM COLA</t>
  </si>
  <si>
    <t>PISO DE BORRACHA PASTILHADO 50X50CMX3MM COM COLA PLURIGOMA</t>
  </si>
  <si>
    <t>PISO DE TIJOLO CERÂMICO MACIÇO PRENSADO, TIPO MORGAN OU EQUIVALENTE</t>
  </si>
  <si>
    <t>CALÇADA PORTUGUESA - FORNECIMENTO E ASSENTAMENTO, INCLUSIVE COLCHÃO</t>
  </si>
  <si>
    <t>REMOÇÃO E REASSENTAMENTO DE CALÇADA PORTUGUESA</t>
  </si>
  <si>
    <t>RODAPÉ DE SUCUPIRA OU IPÊ H= 7CM</t>
  </si>
  <si>
    <t>RODAPÉ DE PEDRA</t>
  </si>
  <si>
    <t>RODAPÉ DE ARDÓSIA H= 5CM</t>
  </si>
  <si>
    <t>RODAPÉ DE ARDÓSIA H= 7CM</t>
  </si>
  <si>
    <t>RODAPÉ DE MÁRMORE BRANCO, H= 7CM</t>
  </si>
  <si>
    <t>RODAPÉ DE ARGAMASSA 1:3</t>
  </si>
  <si>
    <t>RODAPÉ DE ARGAMASSA 1:3, H= 5CM</t>
  </si>
  <si>
    <t>RODAPÉ DE ARGAMASSA 1:3, H= 7CM</t>
  </si>
  <si>
    <t>SOLEIRA DE MÁRMORE BRANCO, E= 2CM</t>
  </si>
  <si>
    <t>SOLEIRA DE MÁRMORE BRANCO, E= 3CM</t>
  </si>
  <si>
    <t>SOLEIRA DE ARDÓSIA, E= 2CM</t>
  </si>
  <si>
    <t>SOLEIRA DE GRANITO CINZA CORUMBÁ E= 2CM</t>
  </si>
  <si>
    <t>PEITORIL DE MÁRMORE BRANCO, E= 2CM</t>
  </si>
  <si>
    <t>PEITORIL DE MÁRMORE BRANCO, E= 3CM</t>
  </si>
  <si>
    <t>PEITORIL DE ARDÓSIA, E= 2CM</t>
  </si>
  <si>
    <t>PEITORIL DE CONCRETO, FCK &gt;= 20MPA, L= 20CM</t>
  </si>
  <si>
    <t>PEITORIL DE CONCRETO, FCK &gt;= 20MPA, L= 25CM</t>
  </si>
  <si>
    <t>PEITORIL DE CONCRETO, FCK &gt;= 20MPA, L= 36CM</t>
  </si>
  <si>
    <t>PEITORIL DE CONCRETO, FCK &gt;= 20MPA, L= 40CM</t>
  </si>
  <si>
    <t>PEITORIL DE CONCRETO, FCK &gt;= 20MPA, L= 56CM</t>
  </si>
  <si>
    <t>PEITORIL DE CONCRETO, FCK &gt;= 20MPA, PARA J1, COM C=2,20M</t>
  </si>
  <si>
    <t>PEITORIL DE CONCRETO, FCK &gt;= 20MPA, PARA J7, COM C=3,20M</t>
  </si>
  <si>
    <t>LANÇAMENTO, ESPALHAMENTO E COMPACTAÇÃO DE SOLO EM ÁREA DE PASSEIO</t>
  </si>
  <si>
    <t>VIDROS, ESPELHOS E ACESSÓRIOS</t>
  </si>
  <si>
    <t>TRATAMENTO (SUPERFÍCIE CONCRETO, PEDRAS, ALVENARIA, CERÂMICOS)</t>
  </si>
  <si>
    <t>POLIMENTO, INCLUSIVE ESTUCAMENTO DE CONCRETO APARENTE</t>
  </si>
  <si>
    <t>VERNIZ ACRÍLICO SOBRE CONCRETO APARENTE - 2 DEMÃOS</t>
  </si>
  <si>
    <t>SILICONE SOBRE ALVENARIA, PEDRA OU CERÂMICOS</t>
  </si>
  <si>
    <t>SERVIÇOS DIVERSOS</t>
  </si>
  <si>
    <t>TRAVE FUTEBOL DE SALÃO D= 76MM COM REDE NYLON DUPLO</t>
  </si>
  <si>
    <t>TRAVE FUTEBOL DE CAMPO D= 100MM COM REDE NYLON DUPLO</t>
  </si>
  <si>
    <t>REDE VÔLEI COM MASTROS D= 76MM</t>
  </si>
  <si>
    <t>REDE DE PETECA COM MASTROS D= 76MM</t>
  </si>
  <si>
    <t>PLACAS DE DENOMINAÇÃO DE RUA, EM FERRO ESMALTADO 45 X 20CM</t>
  </si>
  <si>
    <t>PLACAS DE INAUGURAÇÃO, EM ALUMÍNIO FUNDIDO 60 X 40CM</t>
  </si>
  <si>
    <t>PLACAS DE ALUMÍNIO FUNDIDO 3 X 3CM COM NUMERAÇÃO DE PORTA</t>
  </si>
  <si>
    <t>CHAPINHA DE ALUMÍNIO/LATÃO, D= 3CM, COM Nº IMPRESSO</t>
  </si>
  <si>
    <t>PLACA ALUMÍNIO ANODIZADO NATURAL 25 X 25CM, E= 1,5MM PARA IDENTIFICAÇÃO</t>
  </si>
  <si>
    <t>PLACA CHAPA AÇO ESCOVADO 25 X 12CM, E=1,0MM PARA IDENTIFICAÇÃO</t>
  </si>
  <si>
    <t>PLACA ALUMÍNIO ANODIZADO 70 X 61CM ,FIXADA COM METALON COM 6 INDICADORES</t>
  </si>
  <si>
    <t>PLACA 1,20 X 1,30M COM MOLDURA, TUBO D= 50MM CHAPA 50CM</t>
  </si>
  <si>
    <t>PLACA 1,20 X 1,30M COM MOLDURA, TUBO D= 50MM CHAPA 90CM</t>
  </si>
  <si>
    <t>PLACA CHAPA INOX ESCOVADO 70 X 28CM COM 2 INDICADORES FIXADA EM LAJE</t>
  </si>
  <si>
    <t>PLACA CHAPA INOX ESCOVADO 70 X 44CM COM 3 INDICADORES FIXADA EM LAJE</t>
  </si>
  <si>
    <t>PLACA ALUMÍNIO 15 X 15CM, COM PICTOGRAMA PELÍCULA ADESIVA</t>
  </si>
  <si>
    <t>PLACA TÁTIL EM BRAILLE ACRÍLICO 30 X 10CM &lt;= 3 PALAVRAS</t>
  </si>
  <si>
    <t>PLACA TÁTIL EM BRAILLE ACRÍLICO 30 X 10CM (PALAVRA/SÍMBOLO)</t>
  </si>
  <si>
    <t>PLACA TÁTIL EM BRAILLE ACRÍLICO 20 X 8CM (1 PALAVRA)</t>
  </si>
  <si>
    <t>PLACA TÁTIL EM BRAILLE ALUMÍNIO 7 X 4CM (EX.: ANDARES:T,1,2)</t>
  </si>
  <si>
    <t>PLACA EM BRAILLE ALUMÍNIO 10 X 3CM CORRIMÃO (EX:INÍCIO/FIM)</t>
  </si>
  <si>
    <t>PLACA EM BRAILLE ALUMÍNIO 10 X 3CM CORRIMÃO (EX:ANDAR 2)</t>
  </si>
  <si>
    <t>ANEL PARA CORRIMÃO PLÁSTICO EM ABS PRETO OU CINZA</t>
  </si>
  <si>
    <t>ANEL PLÁSTICO ABS CROMADO PARA CORRIMÃO</t>
  </si>
  <si>
    <t>ANEL DE BORRACHA FLEXÍVEL PRETO PARA CORRIMÃO</t>
  </si>
  <si>
    <t>FAIXA PARA DEGRAUS 3 X 20CM CORES AMARELO, AZUL, PRETO</t>
  </si>
  <si>
    <t>FAIXA PARA DEGRAUS REFLETIVA 3 X 20CM</t>
  </si>
  <si>
    <t>BANCADA DE MÁRMORE BRANCO E= 2CM, APOIADA EM CONSOLE METALON</t>
  </si>
  <si>
    <t>BANCADA DE ARDÓSIA E= 2CM, APOIADA EM CONSOLE METALON</t>
  </si>
  <si>
    <t>BANCADA DE ARDÓSIA E= 2CM, APOIADA EM PAREDES</t>
  </si>
  <si>
    <t>BANCADA DE GRANITO CINZA CORUMBÁ E= 2CM, APOIADA EM CONSOLE METALON</t>
  </si>
  <si>
    <t>BANCADA DE GRANITO CINZA CORUMBÁ E= 2CM, APOIADA EM PAREDES</t>
  </si>
  <si>
    <t>RODABANCA EM ARDÓSIA, E= 2CM, H= 7CM</t>
  </si>
  <si>
    <t>RODABANCA EM MÁRMORE BRANCO, E= 2CM, H= 7CM</t>
  </si>
  <si>
    <t>RODABANCA EM GRANITO CINZA CORUMBÁ, E= 2CM, H= 10CM</t>
  </si>
  <si>
    <t>PRATELEIRA DE ARDÓSIA, E= 2CM, FIXADA EM PAREDES</t>
  </si>
  <si>
    <t>PRATELEIRA DE ARDOSIA, E= 2CM, APOIADA EM CONSOLE DE METALON</t>
  </si>
  <si>
    <t>PRATELEIRA DE MÁRMORE DE BRANCO, E= 2CM, APOIADA EM CONSOLE METALON</t>
  </si>
  <si>
    <t>PRATELEIRA DE GRANITO CINZA CORUMBÁ, E= 2CM, EMBUTIDA EM PAREDE</t>
  </si>
  <si>
    <t>ROTAÇÃO DIAGONAL DUPLA - APARELHO TRIPLO CONJUGADO</t>
  </si>
  <si>
    <t>MEIO FIO E CORDÃO - PADRÃO SUDECAP</t>
  </si>
  <si>
    <t>CORDÃO DE TIJOLOS MACIÇOS - CUTELO - CHAPISCADOS</t>
  </si>
  <si>
    <t>CORDÃO DE CONCRETO PRÉ-FABRICADO BOLEADO 10 X 10CM</t>
  </si>
  <si>
    <t>DELIMITADOR FÍSICO DE CONCRETO PRÉ FABRICADO</t>
  </si>
  <si>
    <t xml:space="preserve">REMOÇÃO E REASSENTAMENTO DE MEIO-FIO </t>
  </si>
  <si>
    <t>REMOÇÃO E REASSENTAMENTO DE MEIO-FIO PRÉ-MOLDADO DE CONCRETO</t>
  </si>
  <si>
    <t>REMOÇÃO E REASSENTAMENTO DE MEIO-FIO DE PEDRA</t>
  </si>
  <si>
    <t>CERCA DE ALVENARIA COM MOURÃO DE PONTA VIRADA E TELA GALVANIZADA #2" FIO 12 E 4 FIOS ARAME FARPADO</t>
  </si>
  <si>
    <t>CERCA COM MOURÃO DE PONTA VIRADA E TELA GALVANIZADA #2" FIO 12 E 4 FIOS ARAME FARPADO</t>
  </si>
  <si>
    <t>ALA DE REDE TUBULAR, D= 500MM</t>
  </si>
  <si>
    <t>ALA DE REDE TUBULAR, D= 600MM</t>
  </si>
  <si>
    <t>ALA DE REDE TUBULAR, D= 700MM</t>
  </si>
  <si>
    <t>ALA DE REDE TUBULAR, D= 800MM</t>
  </si>
  <si>
    <t>ALA DE REDE TUBULAR, D= 900MM</t>
  </si>
  <si>
    <t>ALA DE REDE TUBULAR, D= 1000MM</t>
  </si>
  <si>
    <t>ALA DE REDE TUBULAR, D= 1100MM</t>
  </si>
  <si>
    <t>ALA DE REDE TUBULAR, D= 1200MM</t>
  </si>
  <si>
    <t>ALA DE REDE TUBULAR, D= 1300MM</t>
  </si>
  <si>
    <t>ALA DE REDE TUBULAR, D= 1500MM</t>
  </si>
  <si>
    <t>CONJUNTO QUADRO E GRELHA PARA BOCA DE LOBO, TIPO A (FERRO FUNDIDO) - PADRÃO SUDECAP</t>
  </si>
  <si>
    <t>CONJUNTO QUADRO E GRELHA PARA BOCA DE LOBO, TIPO B (CONCRETO) - PADRÃO SUDECAP</t>
  </si>
  <si>
    <t>CANTONEIRA PARA BOCA DE LOBO, TIPO A (FERRO FUNDIDO) - PADRÃO SUDECAP</t>
  </si>
  <si>
    <t>CANTONEIRA PARA BOCA DE LOBO, TIPO B (CONCRETO) - PADRÃO SUDECAP</t>
  </si>
  <si>
    <t>CAIXA DE PASSAGEM TIPO A - PADRÃO SUDECAP</t>
  </si>
  <si>
    <t>CAIXA DE PASSAGEM TIPO A, D= 500MM - PADRÃO SUDECAP</t>
  </si>
  <si>
    <t>CAIXA DE PASSAGEM TIPO A, D= 600MM - PADRÃO SUDECAP</t>
  </si>
  <si>
    <t>CAIXA DE PASSAGEM TIPO A, D= 700MM - PADRÃO SUDECAP</t>
  </si>
  <si>
    <t>CAIXA DE PASSAGEM TIPO A, D= 800MM - PADRÃO SUDECAP</t>
  </si>
  <si>
    <t>CAIXA DE PASSAGEM TIPO A, D= 900MM - PADRÃO SUDECAP</t>
  </si>
  <si>
    <t>CAIXA DE PASSAGEM TIPO A, D= 1000MM - PADRÃO SUDECAP</t>
  </si>
  <si>
    <t>CAIXA DE PASSAGEM TIPO A, D= 1100MM - PADRÃO SUDECAP</t>
  </si>
  <si>
    <t>CAIXA DE PASSAGEM TIPO A, D= 1200MM - PADRÃO SUDECAP</t>
  </si>
  <si>
    <t>CAIXA DE PASSAGEM TIPO A, D= 1300MM - PADRÃO SUDECAP</t>
  </si>
  <si>
    <t>CAIXA DE PASSAGEM TIPO A, D= 1500MM - PADRÃO SUDECAP</t>
  </si>
  <si>
    <t>CAIXA DE PASSAGEM TIPO B - PADRÃO SUDECAP</t>
  </si>
  <si>
    <t>CAIXA DE PASSAGEM TIPO B, D= 500MM - PADRÃO SUDECAP</t>
  </si>
  <si>
    <t>CAIXA DE PASSAGEM TIPO B, D= 600MM - PADRÃO SUDECAP</t>
  </si>
  <si>
    <t>CAIXA DE PASSAGEM TIPO B, D= 700MM - PADRÃO SUDECAP</t>
  </si>
  <si>
    <t>CAIXA DE PASSAGEM TIPO B, D= 800MM - PADRÃO SUDECAP</t>
  </si>
  <si>
    <t>CAIXA DE PASSAGEM TIPO B, D= 900MM - PADRÃO SUDECAP</t>
  </si>
  <si>
    <t>CAIXA DE PASSAGEM TIPO B, D= 1000MM - PADRÃO SUDECAP</t>
  </si>
  <si>
    <t>CAIXA DE PASSAGEM TIPO B, D= 1100MM - PADRÃO SUDECAP</t>
  </si>
  <si>
    <t>CAIXA DE PASSAGEM TIPO B, D= 1200MM - PADRÃO SUDECAP</t>
  </si>
  <si>
    <t>CAIXA DE PASSAGEM TIPO B, D= 1300MM - PADRÃO SUDECAP</t>
  </si>
  <si>
    <t>CAIXA DE PASSAGEM TIPO B, D= 1500MM - PADRÃO SUDECAP</t>
  </si>
  <si>
    <t>CAIXA DE PASSAGEM TIPO C - PADRÃO SUDECAP</t>
  </si>
  <si>
    <t>CAIXA DE PASSAGEM TIPO C, D= 500MM - PADRÃO SUDECAP</t>
  </si>
  <si>
    <t>CAIXA DE PASSAGEM TIPO C, D= 600MM - PADRÃO SUDECAP</t>
  </si>
  <si>
    <t>CAIXA DE PASSAGEM TIPO C, D= 700MM - PADRÃO SUDECAP</t>
  </si>
  <si>
    <t>CAIXA DE PASSAGEM TIPO C, D= 800MM - PADRÃO SUDECAP</t>
  </si>
  <si>
    <t>CAIXA DE PASSAGEM TIPO C, D= 900MM - PADRÃO SUDECAP</t>
  </si>
  <si>
    <t>CAIXA DE PASSAGEM TIPO C, D= 1000MM - PADRÃO SUDECAP</t>
  </si>
  <si>
    <t>CAIXA DE PASSAGEM TIPO C, D= 1100MM - PADRÃO SUDECAP</t>
  </si>
  <si>
    <t>CAIXA DE PASSAGEM TIPO C, D= 1200MM - PADRÃO SUDECAP</t>
  </si>
  <si>
    <t>CAIXA DE PASSAGEM TIPO C, D= 1300MM - PADRÃO SUDECAP</t>
  </si>
  <si>
    <t>CAIXA DE PASSAGEM TIPO C, D= 1500MM - PADRÃO SUDECAP</t>
  </si>
  <si>
    <t>POÇO DE VISITA TIPO A - PADRÃO SUDECAP</t>
  </si>
  <si>
    <t>POÇO DE VISITA TIPO A, D= 500MM - PADRÃO SUDECAP</t>
  </si>
  <si>
    <t>POÇO DE VISITA TIPO A, D= 600MM - PADRÃO SUDECAP</t>
  </si>
  <si>
    <t>POÇO DE VISITA TIPO A, D= 700MM - PADRÃO SUDECAP</t>
  </si>
  <si>
    <t>POÇO DE VISITA TIPO A, D= 800MM - PADRÃO SUDECAP</t>
  </si>
  <si>
    <t>POÇO DE VISITA TIPO A, D= 900MM - PADRÃO SUDECAP</t>
  </si>
  <si>
    <t>POÇO DE VISITA TIPO A, D= 1000MM - PADRÃO SUDECAP</t>
  </si>
  <si>
    <t>POÇO DE VISITA TIPO A, D= 1100MM - PADRÃO SUDECAP</t>
  </si>
  <si>
    <t>POÇO DE VISITA TIPO A, D= 1200MM - PADRÃO SUDECAP</t>
  </si>
  <si>
    <t>POÇO DE VISITA TIPO A, D= 1300MM - PADRÃO SUDECAP</t>
  </si>
  <si>
    <t>POÇO DE VISITA TIPO A, D= 1500MM - PADRÃO SUDECAP</t>
  </si>
  <si>
    <t>POÇO DE VISITA TIPO B - PADRÃO SUDECAP</t>
  </si>
  <si>
    <t>POÇO DE VISITA TIPO B, D= 500MM - PADRÃO SUDECAP</t>
  </si>
  <si>
    <t>POÇO DE VISITA TIPO B, D= 600MM - PADRÃO SUDECAP</t>
  </si>
  <si>
    <t>POÇO DE VISITA TIPO B, D= 700MM - PADRÃO SUDECAP</t>
  </si>
  <si>
    <t>POÇO DE VISITA TIPO B, D= 800MM - PADRÃO SUDECAP</t>
  </si>
  <si>
    <t>POÇO DE VISITA TIPO B, D= 900MM - PADRÃO SUDECAP</t>
  </si>
  <si>
    <t>POÇO DE VISITA TIPO B, D= 1000MM - PADRÃO SUDECAP</t>
  </si>
  <si>
    <t>POÇO DE VISITA TIPO B, D= 1100MM - PADRÃO SUDECAP</t>
  </si>
  <si>
    <t>POÇO DE VISITA TIPO B, D= 1200MM - PADRÃO SUDECAP</t>
  </si>
  <si>
    <t>POÇO DE VISITA TIPO B, D= 1300MM - PADRÃO SUDECAP</t>
  </si>
  <si>
    <t>POÇO DE VISITA TIPO B, D= 1500MM - PADRÃO SUDECAP</t>
  </si>
  <si>
    <t>POÇO DE VISITA TIPO C - PADRÃO SUDECAP</t>
  </si>
  <si>
    <t>POÇO DE VISITA TIPO C, D= 500MM - PADRÃO SUDECAP</t>
  </si>
  <si>
    <t>POÇO DE VISITA TIPO C, D= 600MM - PADRÃO SUDECAP</t>
  </si>
  <si>
    <t>POÇO DE VISITA TIPO C, D= 700MM - PADRÃO SUDECAP</t>
  </si>
  <si>
    <t>POÇO DE VISITA TIPO C, D= 800MM - PADRÃO SUDECAP</t>
  </si>
  <si>
    <t>POÇO DE VISITA TIPO C, D= 900MM - PADRÃO SUDECAP</t>
  </si>
  <si>
    <t>POÇO DE VISITA TIPO C, D= 1000MM - PADRÃO SUDECAP</t>
  </si>
  <si>
    <t>POÇO DE VISITA TIPO C, D= 1100MM - PADRÃO SUDECAP</t>
  </si>
  <si>
    <t>POÇO DE VISITA TIPO C, D= 1200MM - PADRÃO SUDECAP</t>
  </si>
  <si>
    <t>POÇO DE VISITA TIPO C, D= 1300MM - PADRÃO SUDECAP</t>
  </si>
  <si>
    <t>POÇO DE VISITA TIPO C, D= 1500MM - PADRÃO SUDECAP</t>
  </si>
  <si>
    <t>CHAMINÉ DE POÇO DE VISITA - PADRÃO SUDECAP</t>
  </si>
  <si>
    <t>CHAMINÉ DE POÇO DE VISITA - TIPO A - ALVENARIA E= 20CM REVESTIDA, COM DEGRAUS EM AÇO CA25</t>
  </si>
  <si>
    <t>CHAMINÉ DE POÇO DE VISITA - TIPO B - ANEL CONCRETO CA-1, COM DEGRAUS EM AÇO CA 25</t>
  </si>
  <si>
    <t>TAMPÃO DE POÇO DE VISITA</t>
  </si>
  <si>
    <t>TAMPÃO DE POÇO DE VISITA DE FERRO FUNDIDO NODULAR</t>
  </si>
  <si>
    <t>REBAIXAMENTO DE TAMPÃO DE POÇO DE VISITA EM ATÉ 20CM</t>
  </si>
  <si>
    <t>ALTEAMENTO DE TAMPÃO DE POÇO DE VISITA EM ATÉ 20CM</t>
  </si>
  <si>
    <t>DESCIDA D'ÁGUA TIPO DEGRAU - PADRÃO SUDECAP</t>
  </si>
  <si>
    <t>DESCIDA D'ÁGUA TIPO DEGRAU, D= 500MM - PADRÃO SUDECAP</t>
  </si>
  <si>
    <t>DESCIDA D'ÁGUA TIPO DEGRAU, D= 600MM - PADRÃO SUDECAP</t>
  </si>
  <si>
    <t>DESCIDA D'ÁGUA TIPO DEGRAU, D= 700MM - PADRÃO SUDECAP</t>
  </si>
  <si>
    <t>DESCIDA D'ÁGUA TIPO DEGRAU, D= 800MM - PADRÃO SUDECAP</t>
  </si>
  <si>
    <t>DESCIDA D'ÁGUA TIPO DEGRAU, D= 900MM - PADRÃO SUDECAP</t>
  </si>
  <si>
    <t>DESCIDA D'ÁGUA TIPO DEGRAU, D= 1000MM - PADRÃO SUDECAP</t>
  </si>
  <si>
    <t>DESCIDA D'ÁGUA TIPO DEGRAU, D= 1100MM - PADRÃO SUDECAP</t>
  </si>
  <si>
    <t>DESCIDA D'ÁGUA TIPO DEGRAU, D= 1200MM - PADRÃO SUDECAP</t>
  </si>
  <si>
    <t>DESCIDA D'ÁGUA TIPO DEGRAU, D= 1300MM - PADRÃO SUDECAP</t>
  </si>
  <si>
    <t>DESCIDA D'ÁGUA TIPO DEGRAU, D= 1500MM - PADRÃO SUDECAP</t>
  </si>
  <si>
    <t>DESCIDA D'ÁGUA TIPO CALHA - PADRÃO SUDECAP</t>
  </si>
  <si>
    <t>DESCIDA D'ÁGUA TIPO CALHA, D= 500MM - PADRÃO SUDECAP</t>
  </si>
  <si>
    <t>DESCIDA D'ÁGUA TIPO CALHA, D= 600MM - PADRÃO SUDECAP</t>
  </si>
  <si>
    <t>DESCIDA D'ÁGUA TIPO CALHA, D= 700MM - PADRÃO SUDECAP</t>
  </si>
  <si>
    <t>DESCIDA D'ÁGUA TIPO CALHA, D= 800MM - PADRÃO SUDECAP</t>
  </si>
  <si>
    <t>DESCIDA D'ÁGUA TIPO CALHA, D= 900MM - PADRÃO SUDECAP</t>
  </si>
  <si>
    <t>DESCIDA D'ÁGUA TIPO CALHA, D= 1000MM - PADRÃO SUDECAP</t>
  </si>
  <si>
    <t>DESCIDA D'ÁGUA TIPO CALHA, D= 1100MM - PADRÃO SUDECAP</t>
  </si>
  <si>
    <t>DESCIDA D'ÁGUA TIPO CALHA, D= 1200MM - PADRÃO SUDECAP</t>
  </si>
  <si>
    <t>DESCIDA D'ÁGUA TIPO CALHA, D= 1300MM - PADRÃO SUDECAP</t>
  </si>
  <si>
    <t>DESCIDA D'ÁGUA TIPO CALHA, D= 1500MM - PADRÃO SUDECAP</t>
  </si>
  <si>
    <t>DRENO - PADRÃO SUDECAP</t>
  </si>
  <si>
    <t>BARRAGEM - PADRÃO SUDECAP</t>
  </si>
  <si>
    <t>BARRAGEM TIPO A - SACO DE RÁFIA - PADRÃO SUDECAP</t>
  </si>
  <si>
    <t>BARRAGEM TIPO B - SACO RÁFIA 50KG (SOLO / CIMENTO - 50KG/M3) - PADRÃO SUDECAP</t>
  </si>
  <si>
    <t>SARJETA - PADRÃO SUDECAP</t>
  </si>
  <si>
    <t>SARJETA TIPO A - (50X10)CM - DES-R01 - PADRÃO SUDECAP</t>
  </si>
  <si>
    <t>SARJETA TIPO B - (50X10)CM - DES-R01 - PADRÃO SUDECAP</t>
  </si>
  <si>
    <t>SARJETA TIPO C - (50X10)CM - DES-R01 - PADRÃO SUDECAP</t>
  </si>
  <si>
    <t>CANALETA - PADRÃO SUDECAP</t>
  </si>
  <si>
    <t>CANALETA TIPO 2 - D= 200MM, PRÉ-MOLDADA DE CONCRETO E GRELHA - PADRÃO SUDECAP</t>
  </si>
  <si>
    <t>CANALETA TIPO 2 - D= 300MM, PRÉ-MOLDADA DE CONCRETO - PADRÃO SUDECAP</t>
  </si>
  <si>
    <t>CANALETA TIPO 2 - D= 400MM, PRÉ-MOLDADA DE CONCRETO - PADRÃO SUDECAP</t>
  </si>
  <si>
    <t>CANALETA TIPO 2 - D= 500MM, PRÉ-MOLDADA DE CONCRETO - PADRÃO SUDECAP</t>
  </si>
  <si>
    <t>CANALETA TIPO 2 - D= 600MM, PRÉ-MOLDADA DE CONCRETO - PADRÃO SUDECAP</t>
  </si>
  <si>
    <t>CANALETA TIPO 3 - 30 X 20CM CONCRETO 20MPA COM GRELHA AÇO CA-25 - PADRÃO SUDECAP</t>
  </si>
  <si>
    <t>CANALETA TIPO 3 - 30 X 20CM CONCRETO 20MPA COM TAMPA DE CONCRETO - PADRÃO SUDECAP</t>
  </si>
  <si>
    <t>CANALETA TIPO 3 - 30 X 20CM CONCRETO 20MPA COM TAMPA CONCRETO PERFURADA - PADRÃO SUDECAP</t>
  </si>
  <si>
    <t>CANALETA TIPO 5 - 30 X 20CM CONCRETO 20MPA A CÉU ABERTO - PADRÃO SUDECAP</t>
  </si>
  <si>
    <t>CANALETA TIPO 1 - 80 X 40 X 60CM TRAPEZOIDAL, DE CONCRETO 20MPA - PADRÃO SUDECAP</t>
  </si>
  <si>
    <t>ESCORAMENTO DESCONTÍNUO DE VALAS - PADRÃO SUDECAP</t>
  </si>
  <si>
    <t>ESCORAMENTO DESCONTÍNUO DE VALAS TIPO A - MADEIRA ROLIÇA D= 6 A 10CM - PADRÃO SUDECAP</t>
  </si>
  <si>
    <t>ESCORAMENTO DESCONTÍNUO DE VALAS TIPO B - MADEIRA ROLIÇA D= 11 A 15CM - PADRÃO SUDECAP</t>
  </si>
  <si>
    <t>ESCORAMENTO CONTÍNUO DE VALAS - PADRÃO SUDECAP</t>
  </si>
  <si>
    <t>ESCORAMENTO CONTÍNUO DE VALAS TIPO A - MADEIRA ROLIÇA D= 11 A 15CM - PADRÃO SUDECAP</t>
  </si>
  <si>
    <t>ESCORAMENTO CONTÍNUO DE VALAS TIPO B - PERFIL I-8" - PADRÃO SUDECAP</t>
  </si>
  <si>
    <t>POÇO DE VISITA INCLUSIVE FORNECIMENTO DO ANEL/TAMPÃO/LAJE</t>
  </si>
  <si>
    <t>POÇO DE VISITA H= 1,0M, (BALÃO 0,60) COPASA 062/1 NA 104 EM ANÉIS</t>
  </si>
  <si>
    <t>ADICIONAL DE PREÇO PARA ACRÉSCIMO DE ALTURA DE POÇO DE VISITA 0,6M</t>
  </si>
  <si>
    <t>POÇO DE VISITA H= 1,5M (BALÃO 1,0M) COPASA 039/1 EM ANÉIS</t>
  </si>
  <si>
    <t>ADICIONAL DE PREÇO ACRÉSCIMO ALTURA POÇO DE VISITA 1,0M ANEL</t>
  </si>
  <si>
    <t>CONSTRUÇÃO DE RAMAL ESGOTO EXTERNO ATÉ 2 M, COM MATERIAL</t>
  </si>
  <si>
    <t>CONSTRUÇÃO DE RAMAL ESGOTO EXTENSÃO ATÉ 2,0M - PROFUNDIDADE DE REDE ATÉ 1,25M</t>
  </si>
  <si>
    <t>CONSTRUÇÃO DE RAMAL ESGOTO EXTENSÃO ATÉ 2,0M - PROFUNDIDADE DE REDE 1,25 A 3,0M INCLUSIVE ESCORAMENTO</t>
  </si>
  <si>
    <t>CONSTRUÇÃO DE RAMAL ESGOTO EXTENSÃO ATÉ 2,0M - PROFUNDIDADE DE REDE 3,0 A 4,0M INCLUSIVE ESCORAMENTO</t>
  </si>
  <si>
    <t>CONSTRUÇÃO RAMAL PREDIAL, EXTENSAO EXCEDENTE A 2,0M COM MATERIAL</t>
  </si>
  <si>
    <t>CONSTRUÇÃO DE RAMAL ESGOTO - EXTENSÃO EXCEDENTE A 2,00M - PROFUNDIDADE ATÉ 1,25M</t>
  </si>
  <si>
    <t>CONSTRUÇÃO DE RAMAL ESGOTO - EXTENSÃO EXCEDENTE A 2,00M - PROFUNDIDADE DE 1,25 A 3,0M - INCLUSIVE ESCORAMENTO</t>
  </si>
  <si>
    <t>CONSTRUÇÃO DE RAMAL ESGOTO - EXTENSÃO EXCEDENTE A 2,00M - PROFUNDIDADE DE 3,0 A 4,0M - INCLUSIVE ESCORAMENTO</t>
  </si>
  <si>
    <t>TUBO PVC RÍGIDO, INCLUSIVE CONEXÕES</t>
  </si>
  <si>
    <t>TUBO PVC RÍGIDO D= 100MM, INCLUSIVE CONEXÕES</t>
  </si>
  <si>
    <t>TUBO PVC RÍGIDO D= 150MM, INCLUSIVE CONEXÕES</t>
  </si>
  <si>
    <t>TUBO PVC RÍGIDO D= 200MM, INCLUSIVE CONEXÕES</t>
  </si>
  <si>
    <t>TUBO PVC RÍGIDO D= 250MM, INCLUSIVE CONEXÕES</t>
  </si>
  <si>
    <t>TUBO PVC RÍGIDO D= 300MM, INCLUSIVE CONEXÕES</t>
  </si>
  <si>
    <t>TUBO PVC RÍGIDO D= 400MM, INCLUSIVE CONEXÕES</t>
  </si>
  <si>
    <t>FORNECIMENTO E LANÇAMENTO DE MATERIAL EM DRENO E PÁTIO</t>
  </si>
  <si>
    <t>FORNECIMENTO E LANÇAMENTO DE BRITA EM DRENO E PÁTIO</t>
  </si>
  <si>
    <t>FORNECIMENTO E LANÇAMENTO DE AREIA EM DRENO E PÁTIO</t>
  </si>
  <si>
    <t>FORNECIMENTO E LANÇAMENTO DE CASCALHO EM DRENO E PÁTIO</t>
  </si>
  <si>
    <t>ARMAÇÃO EM SERVIÇOS DE DRENAGEM (CORTE, DOBRA E COLOCAÇÃO)</t>
  </si>
  <si>
    <t>AÇO CA 60 - D= 5,0MM, CORTE, DOBRA E COLOCAÇÃO EM SERVIÇOS DE DRENAGEM ADP REF 92915</t>
  </si>
  <si>
    <t>AÇO CA 50 - D= 6,3MM, CORTE, DOBRA E COLOCAÇÃO EM SERVIÇOS DE DRENAGEM ADP REF 92916</t>
  </si>
  <si>
    <t>AÇO CA 50 - D= 8,0MM, CORTE, DOBRA E COLOCAÇÃO EM SERVIÇOS DE DRENAGEM ADP REF 92917</t>
  </si>
  <si>
    <t>AÇO CA 50 - D= 10,0MM, CORTE, DOBRA E COLOCAÇÃO EM SERVIÇOS DE DRENAGEM ADP REF 92919</t>
  </si>
  <si>
    <t>AÇO CA 50 - D= 12,5MM, CORTE, DOBRA E COLOCAÇÃO EM SERVIÇOS DE DRENAGEM ADP REF 92921</t>
  </si>
  <si>
    <t>AÇO CA 50 - D= 16,0MM, CORTE, DOBRA E COLOCAÇÃO EM SERVIÇOS DE DRENAGEM ADP REF 92922</t>
  </si>
  <si>
    <t>AÇO CA 50 - D= 20,0MM, CORTE, DOBRA E COLOCAÇÃO EM SERVIÇOS DE DRENAGEM ADP REF 92923</t>
  </si>
  <si>
    <t>AÇO CA 50 - D= 25,0MM, CORTE, DOBRA E COLOCAÇÃO EM SERVIÇOS DE DRENAGEM ADP REF 92924</t>
  </si>
  <si>
    <t>REFORÇO DO SUB-LEITO COMPACTADO - PROCTOR INTERMEDIÁRIO - EXCLUSIVE ESCAVAÇÃO E CARGA</t>
  </si>
  <si>
    <t>REVESTIMENTO EM ALVENARIA POLIÉDRICA E PARALELEPÍPEDO</t>
  </si>
  <si>
    <t>REVESTIMENTO EM ALVENARIA POLIÉDRICA COM COLCHÃO DE AREIA</t>
  </si>
  <si>
    <t>REVESTIMENTO EM ALVENARIA POLIÉDRICA COM COLCHÃO DE PÓ DE PEDRA</t>
  </si>
  <si>
    <t>REMOÇÃO E RECONSTRUÇÃO REVESTIMENTO ALVENARIA POLIÉDRICA E PARALELEPÍPEDO</t>
  </si>
  <si>
    <t>REMOÇÃO E RECONSTRUÇÃO DE REVESTIMENTO EM ALVENARIA POLIÉDRICA COM COLCHÃO DE AREIA</t>
  </si>
  <si>
    <t>REMOÇÃO E RECONSTRUÇÃO DE REVESTIMENTO EM ALVENARIA POLIÉDRICA COM COLCHÃO DE PÓ DE PEDRA</t>
  </si>
  <si>
    <t>21.30.10</t>
  </si>
  <si>
    <t>IRRIGAÇÃO DE GRAMADO E/OU CANTEIRO COM CAMINHÃO PIPA, EXCLUSIVE O FORNECIMENTO DA ÁGUA</t>
  </si>
  <si>
    <t>PLANTIO DE MUDAS ORNAMENTAIS E FRUTÍFERAS, EXCLUSIVE FORNECIMENTO DAS MUDAS</t>
  </si>
  <si>
    <t>21.31.03</t>
  </si>
  <si>
    <t>21.31.04</t>
  </si>
  <si>
    <t>PLANTIO DE PALMEIRAS H&lt;= 2,00M, INCLUSIVE EXECUÇÃO BERÇO 60 X 60 X 60CM (C X L X H), INCLUSIVE GUINDAUTO ADP REF 98516</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</si>
  <si>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</si>
  <si>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</si>
  <si>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</si>
  <si>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</si>
  <si>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</si>
  <si>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</si>
  <si>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</si>
  <si>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</si>
  <si>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</si>
  <si>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</si>
  <si>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</si>
  <si>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</si>
  <si>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</si>
  <si>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FORNECIMENTO DE MATERIAL PARA PAISAGISMO</t>
  </si>
  <si>
    <t>21.32.06</t>
  </si>
  <si>
    <t>21.32.07</t>
  </si>
  <si>
    <t>21.32.08</t>
  </si>
  <si>
    <t>21.32.09</t>
  </si>
  <si>
    <t>21.32.10</t>
  </si>
  <si>
    <t>21.32.11</t>
  </si>
  <si>
    <t>AREIA MÉDIA LAVADA</t>
  </si>
  <si>
    <t>21.32.12</t>
  </si>
  <si>
    <t>21.32.13</t>
  </si>
  <si>
    <t>21.32.14</t>
  </si>
  <si>
    <t>21.32.15</t>
  </si>
  <si>
    <t>21.33.06</t>
  </si>
  <si>
    <t>21.33.07</t>
  </si>
  <si>
    <t>21.33.09</t>
  </si>
  <si>
    <t>21.33.10</t>
  </si>
  <si>
    <t>21.33.11</t>
  </si>
  <si>
    <t>21.33.12</t>
  </si>
  <si>
    <t>21.33.25</t>
  </si>
  <si>
    <t>21.33.26</t>
  </si>
  <si>
    <t>21.33.27</t>
  </si>
  <si>
    <t>21.33.28</t>
  </si>
  <si>
    <t>21.33.29</t>
  </si>
  <si>
    <t>21.33.30</t>
  </si>
  <si>
    <t>21.33.31</t>
  </si>
  <si>
    <t>21.33.32</t>
  </si>
  <si>
    <t>21.33.33</t>
  </si>
  <si>
    <t>21.33.34</t>
  </si>
  <si>
    <t>21.33.35</t>
  </si>
  <si>
    <t>ARBUSTO - BELA EMÍLIA - PLUMBAGO CAPENSIS</t>
  </si>
  <si>
    <t>ARBUSTO - CAMARÁ - LANTANA CAMARA</t>
  </si>
  <si>
    <t>CERCA DE PROTEÇÃO PARA ÁRVORES</t>
  </si>
  <si>
    <t>TUTORAMENTO E AMARRIO PARA ÁRVORES</t>
  </si>
  <si>
    <t>SUPRESSÃO DE ÁRVORES DE PEQUENO PORTE (ALTURA ATÉ 5 M) INCLUSIVE CORTE DE LENHA</t>
  </si>
  <si>
    <t>SUPRESSÃO DE ÁRVORES DE MÉDIO PORTE (ALTURA ENTRE 5 E 10 M) INCLUSIVE CORTE DE LENHA</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</si>
  <si>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</si>
  <si>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</si>
  <si>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</si>
  <si>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</si>
  <si>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</si>
  <si>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</si>
  <si>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</si>
  <si>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</si>
  <si>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</si>
  <si>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</si>
  <si>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</si>
  <si>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CHP/VIBROACABADORA DE ASFALTO SOBRE ESTEIRAS, LARGURA DE PAVIMENTO 2,13 M A 4,55 M POTÊNCIA. 74 KW/100 HP, CAPACIDADE 400 T/H OU EQUIVALENTE</t>
  </si>
  <si>
    <t>CHI/VIBROACABADORA DE ASFALTO SOBRE ESTEIRAS, LARGURA DE PAVIMENTO 2,13 M A 4,55 M POTÊNCIA. 74 KW/100 HP, CAPACIDADE 400 T/H OU EQUIVALENTE</t>
  </si>
  <si>
    <t>CHP/VASSOURA MECÂNICA REBOCÁVEL COM ESCOVA CILÍNDRICA LARGURA ÚTIL DE VARRIMENTO = 2,44M OU EQUIVALENTE</t>
  </si>
  <si>
    <t>CHI/VASSOURA MECÂNICA REBOCÁVEL COM ESCOVA CILÍNDRICA LARGURA ÚTIL DE VARRIMENTO = 2,44M OU EQUIVALENTE</t>
  </si>
  <si>
    <t>CHP/FRESADORA DE ASFALTO A FRIO SOBRE RODAS, LARGURA DE FRESAGEM 1,00 M, POTÊNCIA 155 KW/208 HP OU EQUIVALENTE</t>
  </si>
  <si>
    <t>50.01.73</t>
  </si>
  <si>
    <t>CHI/FRESADORA DE ASFALTO A FRIO SOBRE RODAS, LARGURA DE FRESAGEM 1,00 M, POTÊNCIA 155 KW/208 HP OU EQUIVALENTE</t>
  </si>
  <si>
    <t>CHP/BATE ESTACA DE QUEDA SIMPLES, SOBRE ROLO, MOTOR A DIESEL, COM MARTELO DE 0,6 A 0,8T</t>
  </si>
  <si>
    <t>CHI/BATE ESTACA DE QUEDA SIMPLES, SOBRE ROLO, MOTOR A DIESEL, COM MARTELO DE 0,6 A 0,8T</t>
  </si>
  <si>
    <t>CHP/BOMBA HIDRÁULICA SUBMERSÍVEL 2" 36 M3/H COM 20M DE MANGUEIRA</t>
  </si>
  <si>
    <t>CHI/BOMBA HIDRÁULICA SUBMERSÍVEL 2" 36 M3/H COM 20M DE MANGUEIRA</t>
  </si>
  <si>
    <t>CHP/BOMBA HIDRÁULICA SUBMERSÍVEL 3" 72 M3/H COM 20M DE MANGUEIRA</t>
  </si>
  <si>
    <t>CHI/BOMBA HIDRÁULICA SUBMERSÍVEL 3" 72 M3/H COM 20M DE MANGUEIRA</t>
  </si>
  <si>
    <t>CHP/CAMINHÃO BASCULANTE CARGA ÚTIL MÁXIMA 7200 KG, DISTÂNCIA ENTRE EIXOS 4,50 M, POTÊNCIA 190 CV</t>
  </si>
  <si>
    <t>CHI/CAMINHÃO BASCULANTE CARGA ÚTIL MÁXIMA 7200 KG, DISTÂNCIA ENTRE EIXOS 4,50 M, POTÊNCIA 190 CV</t>
  </si>
  <si>
    <t>CHP/CAMINHÃO BASCULANTE CARGA ÚTIL MÁXIMA 9800 KG, DISTÂNCIA ENTRE EIXOS 5,00 M, POTÊNCIA 200 CV</t>
  </si>
  <si>
    <t>CHI/CAMINHÃO BASCULANTE CARGA ÚTIL MÁXIMA 9800 KG, DISTÂNCIA ENTRE EIXOS 5,00 M, POTÊNCIA 200 CV</t>
  </si>
  <si>
    <t>CHP/CAMINHÃO TANQUE, 6.000L, CARGA ÚTIL MÁXIMA 7200 KG, DISTÂNCIA ENTRE EIXOS 4,50 M, POTÊNCIA 190 CV</t>
  </si>
  <si>
    <t>CHI/CAMINHÃO TANQUE, 6.000L, CARGA ÚTIL MÁXIMA 7200 KG, DISTÂNCIA ENTRE EIXOS 4,50 M, POTÊNCIA 190 CV</t>
  </si>
  <si>
    <t>CHP/CAMINHÃO TANQUE, 10.000L, CARGA ÚTIL MÁXIMA 7200 KG, DISTÂNCIA ENTRE EIXOS 4,50 M, POTÊNCIA 190 CV</t>
  </si>
  <si>
    <t>CHI/CAMINHÃO TANQUE, 10.000L, CARGA ÚTIL MÁXIMA 7200 KG, DISTÂNCIA ENTRE EIXOS 4,50 M, POTÊNCIA 190 CV</t>
  </si>
  <si>
    <t>CHP/CAMINHÃO CARROCERIA CARGA ÚTIL MÁXIMA 7200 KG, DISTÂNCIA ENTRE EIXOS 4,50 M, POTÊNCIA 190 CV</t>
  </si>
  <si>
    <t>CHI/CAMINHÃO CARROCERIA CARGA ÚTIL MÁXIMA 7200 KG, DISTÂNCIA ENTRE EIXOS 4,50 M, POTÊNCIA 190 CV</t>
  </si>
  <si>
    <t>CHP/CAMINHÃO GUINDAUTO COM CAPACIDADE MÁXIMA DE 3300KG E ALCANCE MÁXIMO HORIZONTAL DE 9 METROS, COM CARROCERIA, CARGA ÚTIL MÁXIMA 7200 KG, DISTÂNCIA ENTRE EIXOS 4,50 M, POTÊNCIA 190 CV OU EQUIVALENTE</t>
  </si>
  <si>
    <t>CHI/CAMINHÃO GUINDAUTO COM CAPACIDADE MÁXIMA DE 3300KG E ALCANCE MÁXIMO HORIZONTAL DE 9 METROS, COM CARROCERIA, CARGA ÚTIL MÁXIMA 7200 KG, DISTÂNCIA ENTRE EIXOS 4,50 M, POTÊNCIA 190 CV OU EQUIVALENTE</t>
  </si>
  <si>
    <t>CHP/ROLO COMPACTADOR VIBRATÓRIO TANDEM, AÇO LISO, POTÊNCIA 57 HP, PESO SEM/COM LASTRO 6,5/9,4 T, LARGURA DE TRABALHO 1,20 M OU EQUIVALENTE</t>
  </si>
  <si>
    <t>CHI/ROLO COMPACTADOR VIBRATÓRIO TANDEM, AÇO LISO, POTÊNCIA 57 HP, PESO SEM/COM LASTRO 6,5/9,4 T, LARGURA DE TRABALHO 1,20 M OU EQUIVALENTE</t>
  </si>
  <si>
    <t>CHP/ROLO COMPACTADOR VIBRATÓRIO DE UM CILINDRO LISO DE AÇO, POTÊNCIA 125 HP, PESO SEM/COM LASTRO 10,75/12,92 T, IMPACTO DINÂMICO 31,5/18,5 T, LARGURA TRABALHO 2,15 M OU EQUIVALENTE</t>
  </si>
  <si>
    <t>CHI/ROLO COMPACTADOR VIBRATÓRIO DE UM CILINDRO LISO DE AÇO, POTÊNCIA 125 HP, PESO SEM/COM LASTRO 10,75/12,92 T, IMPACTO DINÂMICO 31,5/18,5 T, LARGURA TRABALHO 2,15 M OU EQUIVALENTE</t>
  </si>
  <si>
    <t xml:space="preserve">CHI/ROLO VIBRATÓRIO PÉ DE CARNEIRO 100HP PESO OPERACIONAL 11000KG OU EQUIVALENTE				</t>
  </si>
  <si>
    <t>CHP/CAMINHÃO DISTRIBUIDOR DE BETUME CARGA ÚTIL MÁXIMA 9800 KG, DISTÂNCIA ENTRE EIXOS 5,00 M, POTÊNCIA 200 CV</t>
  </si>
  <si>
    <t>CHI/CAMINHÃO DISTRIBUIDOR DE BETUME CARGA ÚTIL MÁXIMA 9800 KG, DISTÂNCIA ENTRE EIXOS 5,00 M, POTÊNCIA 200 CV</t>
  </si>
  <si>
    <t>CHP/ROMPEDOR PNEUMÁTICO MANUAL, PADRÃO, PESO DE 30 KG, OU EQUIVALENTE</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</si>
  <si>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</si>
  <si>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</si>
  <si>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</si>
  <si>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</si>
  <si>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</si>
  <si>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CHP/RETROESCAVADEIRA SOBRE RODAS COM CARREGADEIRA, TRAÇÃO 4X4, POTÊNCIA 88 HP, CAÇAMBA CARREGADEIRA CAPACIDADE MÍNIMA 1 M3, CAÇAMBA RETRO CAPACIDADE 0,26 M3, PESO OPERACIONAL MÍNIMO 6.674 KG, PROFUNDIDADE ESCAVAÇÃO MÁXIMA. 4,37 M</t>
  </si>
  <si>
    <t>CHI/RETROESCAVADEIRA SOBRE RODAS COM CARREGADEIRA, TRAÇÃO 4X4, POTÊNCIA 88 HP, CAÇAMBA CARREGADEIRA CAPACIDADE MÍNIMA 1 M3, CAÇAMBA RETRO CAPACIDADE 0,26 M3, PESO OPERACIONAL MÍNIMO 6.674 KG, PROFUNDIDADE ESCAVAÇÃO MÁXIMA. 4,37 M</t>
  </si>
  <si>
    <t>CHP/MINIESCAVADEIRA SOBRE ESTEIRAS, POTÊNCIA LÍQUIDA DE *30* HP, PESO OPERACIONAL DE *3.500* KG</t>
  </si>
  <si>
    <t>CHI/MINIESCAVADEIRA SOBRE ESTEIRAS, POTÊNCIA LÍQUIDA DE *30* HP, PESO OPERACIONAL DE *3.500* KG</t>
  </si>
  <si>
    <t>CHP/ESCAVADEIRA HIDRÁULICA SOBRE ESTEIRAS, CAÇAMBA 0,98M3, PESO OPERACIONAL 17T, POTÊNCIA BRUTA 119HP, OU EQUIVALENTE</t>
  </si>
  <si>
    <t>CHI/ESCAVADEIRA HIDRÁULICA SOBRE ESTEIRAS, CAÇAMBA 0,98M3, PESO OPERACIONAL 17T, POTÊNCIA BRUTA 119HP, OU EQUIVALENTE</t>
  </si>
  <si>
    <t>CHP/ESCAVADEIRA HIDRÁULICA SOBRE ESTEIRAS, CAÇAMBA 1,3M3, PESO OPERACIONAL 22T, POTÊNCIA BRUTA 156HP, OU EQUIVALENTE</t>
  </si>
  <si>
    <t>CHP/ROÇADEIRA COSTAL COM MOTOR A GASOLINA DE *32* CC</t>
  </si>
  <si>
    <t>CHI/ROÇADEIRA COSTAL COM MOTOR A GASOLINA DE *32* CC</t>
  </si>
  <si>
    <t>CHP/GRADE DE DISCOS MECÂNICA 20X24" COM 20 DISCOS 24" X 6MM  COM PNEUS PARA TRANSPORTE</t>
  </si>
  <si>
    <t>CHP/ GUINDASTE HIDRÁULICO AUTOPROPELIDO, COM LANÇA TELESCÓPICA 28,80 M, CAPACIDADE MÁXIMA 30 T, POTÊNCIA 97 KW, TRAÇÃO 4 X 4</t>
  </si>
  <si>
    <t>CHI/ GUINDASTE HIDRÁULICO AUTOPROPELIDO, COM LANÇA TELESCÓPICA 28,80 M, CAPACIDADE MÁXIMA 30 T, POTÊNCIA 97 KW, TRAÇÃO 4 X 4</t>
  </si>
  <si>
    <t>CHP/GRUPO DE SOLDAGEM COM GERADOR A DIESEL PARA SOLDA ELÉTRICA, SOBRE 02 RODAS, COM MOTOR 4 CILINDROS, 375A TN5 B/56 C/3 KVA, OU EQUIVALENTE</t>
  </si>
  <si>
    <t>CHI/GRUPO DE SOLDAGEM COM GERADOR A DIESEL PARA SOLDA ELÉTRICA, SOBRE 02 RODAS, COM MOTOR 4 CILINDROS, 375A TN5 B/56 C/3 KVA, OU EQUIVALENTE</t>
  </si>
  <si>
    <t>CHP/MOTONIVELADORA POTÊNCIA BASICA LÍQUIDA (PRIMEIRA MARCHA) 125HP/93KW , PESO BRUTO 16T, LARGURA DA LÂMINA DE 3,7 M, OU EQUIVALENTE</t>
  </si>
  <si>
    <t>CHI/MOTONIVELADORA POTÊNCIA BASICA LÍQUIDA (PRIMEIRA MARCHA) 125HP/93KW , PESO BRUTO 16T, LARGURA DA LÂMINA DE 3,7 M, OU EQUIVALENTE</t>
  </si>
  <si>
    <t>CHP/TRATOR DE ESTEIRAS, POTÊNCIA DE 347 HP, PESO OPERACIONAL DE 38,5 T, COM LÂMINA COM CAPACIDADE DE 8,70M3</t>
  </si>
  <si>
    <t>CHI/TRATOR DE ESTEIRAS, POTÊNCIA DE 347 HP, PESO OPERACIONAL DE 38,5 T, COM LÂMINA COM CAPACIDADE DE 8,70M3</t>
  </si>
  <si>
    <t>CHP/TRATOR DE ESTEIRAS, POTÊNCIA DE 177HP/132KW, PESO OPERACIONAL DE 16,5T, COM LÂMINA COM CAPACIDADE DE 3,18M3, OU EQUIVALENTE</t>
  </si>
  <si>
    <t>CHI/TRATOR DE ESTEIRAS, POTÊNCIA DE 177HP/132KW, PESO OPERACIONAL DE 16,5T, COM LÂMINA COM CAPACIDADE DE 3,18M3, OU EQUIVALENTE</t>
  </si>
  <si>
    <t>CHP/TRATOR DE PNEUS COM POTÊNCIA DE 85 CV, TRAÇÃO 4X4, COM VASSOURA MECÂNICA ACOPLADA</t>
  </si>
  <si>
    <t>CHI/TRATOR DE PNEUS COM POTÊNCIA DE 85 CV, TRAÇÃO 4X4, COM VASSOURA MECÂNICA ACOPLADA</t>
  </si>
  <si>
    <t>CHP/TRATOR DE PNEUS COM POTÊNCIA DE 105 CV, TRAÇÃO 4 X 4, PESO COM LASTRO DE 5500 KG, OU EQUIVALENTE</t>
  </si>
  <si>
    <t>CHI/TRATOR DE PNEUS COM POTÊNCIA DE 105 CV, TRAÇÃO 4 X 4, PESO COM LASTRO DE 5500 KG, OU EQUIVALENTE</t>
  </si>
  <si>
    <t>CHP/VIBRADOR DE IMERSÃO COM MANGOTE DE 45MM</t>
  </si>
  <si>
    <t>CHI/VIBRADOR DE IMERSÃO COM MANGOTE DE 45MM</t>
  </si>
  <si>
    <t>CHP/RÉGUA VIBRATÓRIA PARA CONCRETO COMPRIMENTO 4 METROS A GASOLINA</t>
  </si>
  <si>
    <t>CHI/RÉGUA VIBRATÓRIA PARA CONCRETO COMPRIMENTO 4 METROS A GASOLINA</t>
  </si>
  <si>
    <t>CHP/MOTOSSERRA PORTÁTIL COM MOTOR A GASOLINA DE 60 CILINDRADAS, OU EQUIVALENTE</t>
  </si>
  <si>
    <t>CHI/MOTOSSERRA PORTÁTIL COM MOTOR A GASOLINA DE 60 CILINDRADAS, OU EQUIVALENTE</t>
  </si>
  <si>
    <t>CHP/SERRA CIRCULAR DE BANCADA, MOTOR ELÉTRICO 1800W, COIFA PARA DISCO 10", OU EQUIVALENTE</t>
  </si>
  <si>
    <t>CHI/SERRA CIRCULAR DE BANCADA, MOTOR ELÉTRICO 1800W, COIFA PARA DISCO 10", OU EQUIVALENTE</t>
  </si>
  <si>
    <t>TERRÔMETRO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</si>
  <si>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</si>
  <si>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</si>
  <si>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</si>
  <si>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</si>
  <si>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</si>
  <si>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</si>
  <si>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</si>
  <si>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</si>
  <si>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</si>
  <si>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</si>
  <si>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</si>
  <si>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</si>
  <si>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</si>
  <si>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</si>
  <si>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</si>
  <si>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</si>
  <si>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</si>
  <si>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</si>
  <si>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</si>
  <si>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</si>
  <si>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</si>
  <si>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</si>
  <si>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</si>
  <si>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</si>
  <si>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</si>
  <si>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</si>
  <si>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</si>
  <si>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</si>
  <si>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</si>
  <si>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</si>
  <si>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</si>
  <si>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</si>
  <si>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</si>
  <si>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</si>
  <si>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</si>
  <si>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</si>
  <si>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</si>
  <si>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</si>
  <si>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</si>
  <si>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</si>
  <si>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</si>
  <si>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</si>
  <si>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</si>
  <si>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</si>
  <si>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</si>
  <si>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</si>
  <si>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</si>
  <si>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</si>
  <si>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</si>
  <si>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</si>
  <si>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</si>
  <si>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</si>
  <si>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</si>
  <si>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</si>
  <si>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</si>
  <si>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</si>
  <si>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</si>
  <si>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</si>
  <si>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</si>
  <si>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</si>
  <si>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</si>
  <si>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</si>
  <si>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</si>
  <si>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</si>
  <si>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</si>
  <si>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</si>
  <si>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</si>
  <si>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</si>
  <si>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</si>
  <si>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</si>
  <si>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</si>
  <si>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</si>
  <si>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</si>
  <si>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</si>
  <si>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</si>
  <si>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</si>
  <si>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</si>
  <si>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</si>
  <si>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</si>
  <si>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</si>
  <si>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</si>
  <si>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</si>
  <si>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</si>
  <si>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</si>
  <si>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</si>
  <si>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</si>
  <si>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</si>
  <si>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</si>
  <si>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</si>
  <si>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</si>
  <si>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</si>
  <si>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</si>
  <si>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</si>
  <si>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</si>
  <si>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</si>
  <si>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</si>
  <si>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</si>
  <si>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</si>
  <si>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</si>
  <si>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</si>
  <si>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</si>
  <si>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</si>
  <si>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</si>
  <si>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</si>
  <si>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</si>
  <si>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</si>
  <si>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</si>
  <si>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</si>
  <si>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</si>
  <si>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</si>
  <si>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</si>
  <si>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</si>
  <si>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</si>
  <si>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</si>
  <si>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</si>
  <si>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</si>
  <si>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</si>
  <si>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</si>
  <si>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</si>
  <si>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</si>
  <si>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</si>
  <si>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</si>
  <si>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</si>
  <si>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</si>
  <si>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</si>
  <si>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</si>
  <si>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</si>
  <si>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</si>
  <si>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</si>
  <si>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</si>
  <si>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</si>
  <si>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</si>
  <si>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</si>
  <si>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</si>
  <si>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</si>
  <si>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</si>
  <si>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</si>
  <si>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</si>
  <si>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</si>
  <si>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</si>
  <si>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</si>
  <si>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</si>
  <si>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</si>
  <si>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</si>
  <si>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</si>
  <si>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</si>
  <si>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</si>
  <si>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</si>
  <si>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</si>
  <si>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</si>
  <si>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</si>
  <si>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</si>
  <si>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</si>
  <si>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</si>
  <si>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</si>
  <si>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</si>
  <si>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</si>
  <si>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</si>
  <si>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</si>
  <si>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</si>
  <si>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</si>
  <si>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</si>
  <si>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</si>
  <si>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</si>
  <si>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</si>
  <si>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</si>
  <si>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</si>
  <si>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</si>
  <si>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</si>
  <si>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</si>
  <si>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</si>
  <si>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</si>
  <si>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</si>
  <si>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</si>
  <si>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</si>
  <si>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</si>
  <si>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</si>
  <si>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</si>
  <si>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</si>
  <si>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</si>
  <si>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</si>
  <si>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</si>
  <si>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</si>
  <si>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</si>
  <si>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</si>
  <si>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</si>
  <si>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</si>
  <si>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</si>
  <si>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</si>
  <si>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</si>
  <si>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</si>
  <si>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</si>
  <si>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</si>
  <si>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</si>
  <si>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</si>
  <si>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</si>
  <si>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</si>
  <si>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</si>
  <si>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</si>
  <si>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</si>
  <si>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</si>
  <si>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</si>
  <si>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</si>
  <si>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</si>
  <si>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</si>
  <si>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</si>
  <si>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</si>
  <si>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</si>
  <si>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</si>
  <si>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</si>
  <si>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</si>
  <si>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</si>
  <si>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</si>
  <si>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</si>
  <si>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</si>
  <si>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</si>
  <si>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</si>
  <si>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</si>
  <si>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</si>
  <si>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</si>
  <si>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</si>
  <si>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</si>
  <si>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</si>
  <si>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</si>
  <si>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</si>
  <si>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</si>
  <si>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</si>
  <si>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</si>
  <si>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</si>
  <si>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</si>
  <si>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</si>
  <si>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</si>
  <si>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</si>
  <si>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</si>
  <si>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</si>
  <si>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</si>
  <si>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</si>
  <si>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</si>
  <si>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</si>
  <si>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</si>
  <si>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</si>
  <si>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</si>
  <si>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</si>
  <si>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</si>
  <si>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</si>
  <si>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</si>
  <si>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</si>
  <si>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</si>
  <si>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</si>
  <si>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</si>
  <si>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</si>
  <si>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</si>
  <si>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</si>
  <si>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</si>
  <si>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</si>
  <si>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</si>
  <si>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</si>
  <si>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</si>
  <si>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</si>
  <si>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</si>
  <si>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</si>
  <si>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</si>
  <si>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</si>
  <si>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</si>
  <si>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</si>
  <si>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</si>
  <si>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</si>
  <si>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</si>
  <si>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</si>
  <si>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</si>
  <si>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</si>
  <si>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</si>
  <si>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</si>
  <si>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</si>
  <si>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</si>
  <si>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</si>
  <si>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</si>
  <si>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</si>
  <si>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</si>
  <si>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</si>
  <si>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</si>
  <si>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</si>
  <si>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</si>
  <si>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</si>
  <si>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</si>
  <si>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</si>
  <si>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</si>
  <si>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</si>
  <si>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</si>
  <si>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</si>
  <si>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</si>
  <si>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</si>
  <si>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</si>
  <si>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</si>
  <si>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</si>
  <si>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</si>
  <si>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</si>
  <si>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</si>
  <si>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</si>
  <si>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</si>
  <si>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</si>
  <si>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</si>
  <si>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</si>
  <si>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</si>
  <si>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</si>
  <si>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</si>
  <si>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</si>
  <si>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</si>
  <si>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</si>
  <si>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</si>
  <si>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</si>
  <si>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</si>
  <si>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</si>
  <si>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</si>
  <si>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</si>
  <si>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</si>
  <si>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</si>
  <si>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</si>
  <si>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</si>
  <si>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</si>
  <si>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</si>
  <si>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</si>
  <si>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</si>
  <si>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</si>
  <si>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</si>
  <si>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</si>
  <si>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</si>
  <si>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</si>
  <si>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</si>
  <si>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</si>
  <si>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</si>
  <si>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</si>
  <si>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</si>
  <si>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</si>
  <si>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</si>
  <si>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</si>
  <si>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</si>
  <si>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</si>
  <si>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</si>
  <si>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</si>
  <si>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</si>
  <si>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</si>
  <si>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</si>
  <si>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</si>
  <si>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</si>
  <si>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</si>
  <si>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</si>
  <si>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</si>
  <si>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</si>
  <si>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</si>
  <si>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</si>
  <si>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</si>
  <si>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</si>
  <si>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</si>
  <si>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</si>
  <si>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</si>
  <si>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</si>
  <si>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</si>
  <si>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</si>
  <si>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</si>
  <si>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</si>
  <si>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</si>
  <si>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</si>
  <si>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</si>
  <si>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</si>
  <si>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</si>
  <si>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</si>
  <si>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</si>
  <si>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</si>
  <si>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</si>
  <si>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</si>
  <si>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</si>
  <si>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</si>
  <si>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</si>
  <si>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</si>
  <si>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</si>
  <si>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</si>
  <si>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</si>
  <si>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</si>
  <si>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</si>
  <si>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</si>
  <si>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</si>
  <si>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</si>
  <si>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</si>
  <si>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</si>
  <si>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</si>
  <si>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</si>
  <si>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</si>
  <si>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</si>
  <si>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</si>
  <si>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</si>
  <si>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</si>
  <si>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</si>
  <si>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</si>
  <si>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</si>
  <si>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</si>
  <si>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</si>
  <si>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</si>
  <si>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</si>
  <si>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</si>
  <si>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</si>
  <si>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</si>
  <si>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</si>
  <si>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</si>
  <si>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</si>
  <si>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</si>
  <si>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</si>
  <si>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</si>
  <si>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</si>
  <si>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</si>
  <si>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</si>
  <si>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</si>
  <si>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</si>
  <si>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</si>
  <si>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</si>
  <si>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</si>
  <si>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</si>
  <si>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</si>
  <si>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</si>
  <si>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</si>
  <si>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</si>
  <si>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</si>
  <si>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</si>
  <si>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</si>
  <si>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</si>
  <si>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</si>
  <si>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</si>
  <si>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</si>
  <si>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</si>
  <si>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</si>
  <si>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</si>
  <si>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</si>
  <si>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</si>
  <si>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</si>
  <si>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</si>
  <si>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</si>
  <si>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</si>
  <si>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</si>
  <si>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</si>
  <si>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</si>
  <si>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</si>
  <si>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</si>
  <si>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</si>
  <si>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</si>
  <si>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</si>
  <si>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</si>
  <si>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</si>
  <si>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</si>
  <si>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</si>
  <si>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</si>
  <si>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</si>
  <si>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</si>
  <si>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</si>
  <si>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</si>
  <si>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</si>
  <si>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</si>
  <si>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</si>
  <si>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</si>
  <si>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</si>
  <si>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</si>
  <si>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</si>
  <si>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</si>
  <si>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</si>
  <si>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</si>
  <si>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</si>
  <si>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</si>
  <si>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</si>
  <si>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</si>
  <si>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</si>
  <si>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</si>
  <si>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</si>
  <si>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</si>
  <si>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</si>
  <si>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</si>
  <si>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</si>
  <si>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</si>
  <si>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</si>
  <si>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</si>
  <si>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</si>
  <si>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</si>
  <si>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</si>
  <si>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</si>
  <si>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</si>
  <si>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</si>
  <si>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</si>
  <si>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</si>
  <si>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</si>
  <si>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</si>
  <si>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</si>
  <si>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</si>
  <si>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</si>
  <si>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</si>
  <si>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</si>
  <si>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</si>
  <si>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</si>
  <si>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</si>
  <si>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</si>
  <si>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</si>
  <si>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</si>
  <si>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</si>
  <si>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</si>
  <si>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</si>
  <si>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</si>
  <si>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</si>
  <si>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</si>
  <si>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</si>
  <si>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</si>
  <si>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</si>
  <si>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</si>
  <si>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</si>
  <si>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</si>
  <si>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</si>
  <si>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</si>
  <si>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</si>
  <si>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</si>
  <si>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</si>
  <si>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</si>
  <si>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</si>
  <si>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</si>
  <si>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</si>
  <si>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</si>
  <si>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</si>
  <si>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</si>
  <si>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</si>
  <si>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</si>
  <si>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</si>
  <si>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</si>
  <si>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</si>
  <si>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</si>
  <si>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</si>
  <si>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</si>
  <si>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</si>
  <si>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</si>
  <si>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</si>
  <si>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</si>
  <si>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</si>
  <si>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</si>
  <si>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</si>
  <si>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</si>
  <si>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</si>
  <si>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</si>
  <si>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</si>
  <si>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</si>
  <si>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</si>
  <si>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</si>
  <si>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</si>
  <si>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</si>
  <si>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</si>
  <si>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</si>
  <si>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</si>
  <si>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</si>
  <si>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</si>
  <si>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</si>
  <si>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</si>
  <si>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</si>
  <si>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</si>
  <si>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</si>
  <si>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</si>
  <si>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</si>
  <si>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</si>
  <si>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</si>
  <si>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</si>
  <si>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</si>
  <si>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</si>
  <si>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</si>
  <si>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</si>
  <si>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</si>
  <si>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</si>
  <si>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</si>
  <si>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</si>
  <si>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</si>
  <si>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</si>
  <si>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</si>
  <si>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</si>
  <si>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</si>
  <si>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</si>
  <si>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</si>
  <si>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</si>
  <si>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</si>
  <si>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</si>
  <si>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</si>
  <si>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</si>
  <si>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</si>
  <si>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</si>
  <si>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</si>
  <si>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</si>
  <si>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</si>
  <si>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</si>
  <si>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</si>
  <si>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</si>
  <si>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</si>
  <si>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</si>
  <si>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</si>
  <si>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</si>
  <si>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</si>
  <si>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</si>
  <si>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</si>
  <si>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</si>
  <si>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</si>
  <si>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</si>
  <si>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</si>
  <si>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</si>
  <si>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</si>
  <si>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</si>
  <si>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</si>
  <si>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</si>
  <si>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</si>
  <si>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</si>
  <si>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</si>
  <si>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</si>
  <si>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</si>
  <si>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</si>
  <si>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</si>
  <si>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</si>
  <si>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</si>
  <si>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</si>
  <si>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</si>
  <si>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</si>
  <si>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</si>
  <si>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</si>
  <si>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</si>
  <si>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</si>
  <si>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</si>
  <si>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</si>
  <si>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</si>
  <si>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</si>
  <si>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</si>
  <si>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</si>
  <si>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</si>
  <si>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</si>
  <si>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</si>
  <si>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</si>
  <si>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</si>
  <si>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</si>
  <si>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</si>
  <si>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</si>
  <si>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</si>
  <si>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</si>
  <si>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</si>
  <si>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</si>
  <si>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</si>
  <si>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</si>
  <si>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</si>
  <si>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</si>
  <si>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</si>
  <si>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</si>
  <si>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</si>
  <si>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</si>
  <si>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</si>
  <si>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</si>
  <si>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</si>
  <si>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</si>
  <si>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</si>
  <si>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</si>
  <si>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</si>
  <si>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</si>
  <si>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</si>
  <si>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</si>
  <si>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</si>
  <si>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</si>
  <si>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</si>
  <si>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</si>
  <si>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</si>
  <si>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</si>
  <si>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</si>
  <si>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</si>
  <si>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</si>
  <si>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</si>
  <si>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</si>
  <si>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</si>
  <si>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</si>
  <si>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</si>
  <si>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</si>
  <si>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</si>
  <si>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</si>
  <si>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</si>
  <si>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</si>
  <si>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</si>
  <si>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</si>
  <si>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</si>
  <si>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</si>
  <si>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</si>
  <si>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</si>
  <si>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</si>
  <si>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</si>
  <si>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</si>
  <si>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</si>
  <si>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</si>
  <si>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</si>
  <si>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</si>
  <si>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</si>
  <si>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</si>
  <si>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</si>
  <si>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</si>
  <si>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</si>
  <si>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</si>
  <si>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</si>
  <si>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</si>
  <si>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</si>
  <si>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</si>
  <si>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</si>
  <si>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</si>
  <si>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</si>
  <si>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</si>
  <si>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</si>
  <si>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</si>
  <si>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</si>
  <si>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</si>
  <si>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</si>
  <si>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</si>
  <si>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</si>
  <si>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</si>
  <si>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</si>
  <si>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</si>
  <si>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</si>
  <si>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</si>
  <si>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</si>
  <si>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</si>
  <si>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</si>
  <si>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</si>
  <si>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</si>
  <si>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</si>
  <si>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</si>
  <si>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</si>
  <si>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</si>
  <si>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</si>
  <si>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</si>
  <si>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</si>
  <si>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</si>
  <si>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</si>
  <si>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</si>
  <si>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</si>
  <si>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</si>
  <si>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</si>
  <si>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</si>
  <si>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</si>
  <si>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</si>
  <si>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</si>
  <si>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</si>
  <si>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</si>
  <si>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</si>
  <si>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</si>
  <si>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ED-20344</t>
  </si>
  <si>
    <t>LIXAMENTO E DESBASTE MECANIZADO EM PISO DE CONCRETO</t>
  </si>
  <si>
    <t>ED-20378</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</si>
  <si>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</si>
  <si>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</si>
  <si>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</si>
  <si>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</si>
  <si>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</si>
  <si>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</si>
  <si>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</si>
  <si>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</si>
  <si>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</si>
  <si>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</si>
  <si>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</si>
  <si>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</si>
  <si>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</si>
  <si>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</si>
  <si>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</si>
  <si>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</si>
  <si>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</si>
  <si>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</si>
  <si>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</si>
  <si>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</si>
  <si>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</si>
  <si>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</si>
  <si>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</si>
  <si>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</si>
  <si>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</si>
  <si>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</si>
  <si>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</si>
  <si>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</si>
  <si>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</si>
  <si>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</si>
  <si>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</si>
  <si>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</si>
  <si>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</si>
  <si>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</si>
  <si>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</si>
  <si>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</si>
  <si>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</si>
  <si>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</si>
  <si>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</si>
  <si>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</si>
  <si>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</si>
  <si>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</si>
  <si>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</si>
  <si>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</si>
  <si>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</si>
  <si>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</si>
  <si>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</si>
  <si>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</si>
  <si>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</si>
  <si>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</si>
  <si>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</si>
  <si>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</si>
  <si>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</si>
  <si>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</si>
  <si>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</si>
  <si>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</si>
  <si>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</si>
  <si>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</si>
  <si>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</si>
  <si>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</si>
  <si>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</si>
  <si>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</si>
  <si>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</si>
  <si>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</si>
  <si>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</si>
  <si>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</si>
  <si>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</si>
  <si>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</si>
  <si>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</si>
  <si>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</si>
  <si>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</si>
  <si>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</si>
  <si>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</si>
  <si>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</si>
  <si>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</si>
  <si>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</si>
  <si>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</si>
  <si>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</si>
  <si>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</si>
  <si>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</si>
  <si>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</si>
  <si>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</si>
  <si>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</si>
  <si>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</si>
  <si>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</si>
  <si>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</si>
  <si>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</si>
  <si>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</si>
  <si>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</si>
  <si>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</si>
  <si>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</si>
  <si>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</si>
  <si>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</si>
  <si>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</si>
  <si>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</si>
  <si>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</si>
  <si>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</si>
  <si>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</si>
  <si>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</si>
  <si>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</si>
  <si>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</si>
  <si>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ED-22377</t>
  </si>
  <si>
    <t>PLANTIO E PREPARO DE COVAS PARA ÁRVORES COM ALTURA MÉDIA DE 2,00M, DIMENSÕES (60X60X60)CM, EXCLUSIVE FORNECIMENTO DAS MUDAS</t>
  </si>
  <si>
    <t>ED-22883</t>
  </si>
  <si>
    <t>IRRIGAÇÃO E CONSERVAÇÃO DE GRAMÍNEAS, FORRAÇÕES E VEGETAÇÃO EM GERAL, COM UTILIZAÇÃO DE CAMINHÃO PIPA</t>
  </si>
  <si>
    <t>Boca de Bueiro duplo celular de concreto moldado em loco, de 2,00 x 2,00 m com esconsidade de 0º - areia e brita comerciais (Execução, incluindo fornecimento, carga e transporte de todos os materiais, exclui escavação) - (Caderno de Bueiros Celulares RT 01.45)</t>
  </si>
  <si>
    <t>Boca de Bueiro duplo celular de concreto moldado em loco, de 2,00 x 2,00 m com esconsidade de 0º - areia extraída e brita produzida (Execução, incluindo fornecimento, carga e transporte de todos os materiais, exclui escavação) - (Caderno de Bueiros Celulares RT 01.45)</t>
  </si>
  <si>
    <t>Boca de Bueiro duplo celular de concreto moldado em loco, de 2,00 x 2,00 m com esconsidade de 15º - areia e brita comerciais (Execução, incluindo fornecimento, carga e transporte de todos os materiais, exclui escavação) - (Caderno de Bueiros Celulares RT 01.45)</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</si>
  <si>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</si>
  <si>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Boca de Bueiro duplo celular de concreto moldado em loco, de 2,00 x 2,00 m com esconsidade de 30º - areia e brita comerciais (Execução, incluindo fornecimento, carga e transporte de todos os materiais, exclui escavação) - (Caderno de Bueiros Celulares RT 01.45)</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</si>
  <si>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</si>
  <si>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Boca de Bueiro duplo celular de concreto moldado em loco, de 2,00 x 2,00 m com esconsidade de 45º - areia e brita comerciais (Execução, incluindo fornecimento, carga e transporte de todos os materiais, exclui escavação) - (Caderno de Bueiros Celulares RT 01.45)</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</si>
  <si>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</si>
  <si>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Boca de Bueiro duplo celular de concreto moldado em loco, de 2,00 x 2,50 m com esconsidade de 0º - areia e brita comerciais (Execução, incluindo fornecimento, carga e transporte de todos os materiais, exclui escavação) - (Caderno de Bueiros Celulares RT 01.45)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</si>
  <si>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</si>
  <si>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Boca de Bueiro duplo celular de concreto moldado em loco, de 2,00 x 2,50 m com esconsidade de 15º - areia e brita comerciais (Execução, incluindo fornecimento, carga e transporte de todos os materiais, exclui escavação) - (Caderno de Bueiros Celulares RT 01.45)</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</si>
  <si>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</si>
  <si>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Boca de Bueiro duplo celular de concreto moldado em loco, de 2,00 x 2,50 m com esconsidade de 30º - areia e brita comerciais (Execução, incluindo fornecimento, carga e transporte de todos os materiais, exclui escavação) - (Caderno de Bueiros Celulares RT 01.45)</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</si>
  <si>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</si>
  <si>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Boca de Bueiro duplo celular de concreto moldado em loco, de 2,00 x 2,50 m com esconsidade de 45º - areia e brita comerciais (Execução, incluindo fornecimento, carga e transporte de todos os materiais, exclui escavação) - (Caderno de Bueiros Celulares RT 01.45)</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</si>
  <si>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</si>
  <si>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Boca de Bueiro duplo celular de concreto moldado em loco, de 2,00 x 3,00 m com esconsidade de 0º - areia e brita comerciais (Execução, incluindo fornecimento, carga e transporte de todos os materiais, exclui escavação) - (Caderno de Bueiros Celulares RT 01.45)</t>
  </si>
  <si>
    <t>Boca de Bueiro duplo celular de concreto moldado em loco, de 2,00 x 3,00 m com esconsidade de 0º - areia extraída e brita produzida (Execução, incluindo fornecimento, carga e transporte de todos os materiais, exclui escavação) - (Caderno de Bueiros Celulares RT 01.45)</t>
  </si>
  <si>
    <t>Boca de Bueiro duplo celular de concreto moldado em loco, de 2,00 x 3,00 m com esconsidade de 15º - areia e brita comerciais (Execução, incluindo fornecimento, carga e transporte de todos os materiais, exclui escavação) - (Caderno de Bueiros Celulares RT 01.45)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</si>
  <si>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</si>
  <si>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Boca de Bueiro duplo celular de concreto moldado em loco, de 2,00 x 3,00 m com esconsidade de 30º - areia e brita comerciais (Execução, incluindo fornecimento, carga e transporte de todos os materiais, exclui escavação) - (Caderno de Bueiros Celulares RT 01.45)</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</si>
  <si>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</si>
  <si>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Boca de Bueiro duplo celular de concreto moldado em loco, de 2,00 x 3,00 m com esconsidade de 45º - areia e brita comerciais (Execução, incluindo fornecimento, carga e transporte de todos os materiais, exclui escavação) - (Caderno de Bueiros Celulares RT 01.45)</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</si>
  <si>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</si>
  <si>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Boca de Bueiro duplo celular de concreto moldado em loco, de 2,50 x 2,50 m com esconsidade de 0º - areia e brita comerciais (Execução, incluindo fornecimento, carga e transporte de todos os materiais, exclui escavação) - (Caderno de Bueiros Celulares RT 01.45)</t>
  </si>
  <si>
    <t>Boca de Bueiro duplo celular de concreto moldado em loco, de 2,50 x 2,50 m com esconsidade de 0º - areia extraída e brita produzida (Execução, incluindo fornecimento, carga e transporte de todos os materiais, exclui escavação) - (Caderno de Bueiros Celulares RT 01.45)</t>
  </si>
  <si>
    <t>Boca de Bueiro duplo celular de concreto moldado em loco, de 2,50 x 2,50 m com esconsidade de 15º - areia e brita comerciais (Execução, incluindo fornecimento, carga e transporte de todos os materiais, exclui escavação) - (Caderno de Bueiros Celulares RT 01.45)</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</si>
  <si>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</si>
  <si>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Boca de Bueiro duplo celular de concreto moldado em loco, de 2,50 x 2,50 m com esconsidade de 30º - areia e brita comerciais (Execução, incluindo fornecimento, carga e transporte de todos os materiais, exclui escavação) - (Caderno de Bueiros Celulares RT 01.45)</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</si>
  <si>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</si>
  <si>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Boca de Bueiro duplo celular de concreto moldado em loco, de 2,50 x 2,50 m com esconsidade de 45º - areia e brita comerciais (Execução, incluindo fornecimento, carga e transporte de todos os materiais, exclui escavação) - (Caderno de Bueiros Celulares RT 01.45)</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</si>
  <si>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</si>
  <si>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Boca de Bueiro duplo celular de concreto moldado em loco, de 2,50 x 3,00 m com esconsidade de 0º - areia e brita comerciais (Execução, incluindo fornecimento, carga e transporte de todos os materiais, exclui escavação) - (Caderno de Bueiros Celulares RT 01.45)</t>
  </si>
  <si>
    <t>Boca de Bueiro duplo celular de concreto moldado em loco, de 2,50 x 3,00 m com esconsidade de 0º - areia extraída e brita produzida (Execução, incluindo fornecimento, carga e transporte de todos os materiais, exclui escavação) - (Caderno de Bueiros Celulares RT 01.45)</t>
  </si>
  <si>
    <t>Boca de Bueiro duplo celular de concreto moldado em loco, de 2,50 x 3,00 m com esconsidade de 15º - areia e brita comerciais (Execução, incluindo fornecimento, carga e transporte de todos os materiais, exclui escavação) - (Caderno de Bueiros Celulares RT 01.45)</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</si>
  <si>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</si>
  <si>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Boca de Bueiro duplo celular de concreto moldado em loco, de 2,50 x 3,00 m com esconsidade de 30º - areia e brita comerciais (Execução, incluindo fornecimento, carga e transporte de todos os materiais, exclui escavação) - (Caderno de Bueiros Celulares RT 01.45)</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</si>
  <si>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</si>
  <si>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Boca de Bueiro duplo celular de concreto moldado em loco, de 2,50 x 3,00 m com esconsidade de 45º - areia e brita comerciais (Execução, incluindo fornecimento, carga e transporte de todos os materiais, exclui escavação) - (Caderno de Bueiros Celulares RT 01.45)</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</si>
  <si>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</si>
  <si>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Boca de Bueiro duplo celular de concreto moldado em loco, de 3,00 x 2,00 m com esconsidade de 0º - areia e brita comerciais (Execução, incluindo fornecimento, carga e transporte de todos os materiais, exclui escavação) - (Caderno de Bueiros Celulares RT 01.45)</t>
  </si>
  <si>
    <t>Boca de Bueiro duplo celular de concreto moldado em loco, de 3,00 x 2,00 m com esconsidade de 0º - areia extraída e brita produzida (Execução, incluindo fornecimento, carga e transporte de todos os materiais, exclui escavação) - (Caderno de Bueiros Celulares RT 01.45)</t>
  </si>
  <si>
    <t>Boca de Bueiro duplo celular de concreto moldado em loco, de 3,00 x 2,00 m com esconsidade de 15º - areia e brita comerciais (Execução, incluindo fornecimento, carga e transporte de todos os materiais, exclui escavação) - (Caderno de Bueiros Celulares RT 01.45)</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</si>
  <si>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</si>
  <si>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Boca de Bueiro duplo celular de concreto moldado em loco, de 3,00 x 2,00 m com esconsidade de 30º - areia e brita comerciais (Execução, incluindo fornecimento, carga e transporte de todos os materiais, exclui escavação) - (Caderno de Bueiros Celulares RT 01.45)</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</si>
  <si>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</si>
  <si>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Boca de Bueiro duplo celular de concreto moldado em loco, de 3,00 x 2,00 m com esconsidade de 45º - areia e brita comerciais (Execução, incluindo fornecimento, carga e transporte de todos os materiais, exclui escavação) - (Caderno de Bueiros Celulares RT 01.45)</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</si>
  <si>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</si>
  <si>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Boca de Bueiro duplo celular de concreto moldado em loco, de 3,00 x 2,50 m com esconsidade de 0º - areia e brita comerciais (Execução, incluindo fornecimento, carga e transporte de todos os materiais, exclui escavação) - (Caderno de Bueiros Celulares RT 01.45)</t>
  </si>
  <si>
    <t>Boca de Bueiro duplo celular de concreto moldado em loco, de 3,00 x 2,50 m com esconsidade de 0º - areia extraída e brita produzida (Execução, incluindo fornecimento, carga e transporte de todos os materiais, exclui escavação) - (Caderno de Bueiros Celulares RT 01.45)</t>
  </si>
  <si>
    <t>Boca de Bueiro duplo celular de concreto moldado em loco, de 3,00 x 2,50 m com esconsidade de 15º - areia e brita comerciais (Execução, incluindo fornecimento, carga e transporte de todos os materiais, exclui escavação) - (Caderno de Bueiros Celulares RT 01.45)</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</si>
  <si>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</si>
  <si>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Boca de Bueiro duplo celular de concreto moldado em loco, de 3,00 x 2,50 m com esconsidade de 30º - areia e brita comerciais (Execução, incluindo fornecimento, carga e transporte de todos os materiais, exclui escavação) - (Caderno de Bueiros Celulares RT 01.45)</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</si>
  <si>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</si>
  <si>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Boca de Bueiro duplo celular de concreto moldado em loco, de 3,00 x 2,50 m com esconsidade de 45º - areia e brita comerciais (Execução, incluindo fornecimento, carga e transporte de todos os materiais, exclui escavação) - (Caderno de Bueiros Celulares RT 01.45)</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</si>
  <si>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</si>
  <si>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Boca de Bueiro duplo celular de concreto moldado em loco, de 3,00 x 3,00 m com esconsidade de 0º - areia e brita comerciais (Execução, incluindo fornecimento, carga e transporte de todos os materiais, exclui escavação) - (Caderno de Bueiros Celulares RT 01.45)</t>
  </si>
  <si>
    <t>Boca de Bueiro duplo celular de concreto moldado em loco, de 3,00 x 3,00 m com esconsidade de 0º - areia extraída e brita produzida (Execução, incluindo fornecimento, carga e transporte de todos os materiais, exclui escavação) - (Caderno de Bueiros Celulares RT 01.45)</t>
  </si>
  <si>
    <t>Boca de Bueiro duplo celular de concreto moldado em loco, de 3,00 x 3,00 m com esconsidade de 15º - areia e brita comerciais (Execução, incluindo fornecimento, carga e transporte de todos os materiais, exclui escavação) - (Caderno de Bueiros Celulares RT 01.45)</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</si>
  <si>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</si>
  <si>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Boca de Bueiro duplo celular de concreto moldado em loco, de 3,00 x 3,00 m com esconsidade de 30º - areia e brita comerciais (Execução, incluindo fornecimento, carga e transporte de todos os materiais, exclui escavação) - (Caderno de Bueiros Celulares RT 01.45)</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</si>
  <si>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</si>
  <si>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Boca de Bueiro duplo celular de concreto moldado em loco, de 3,00 x 3,00 m com esconsidade de 45º - areia e brita comerciais (Execução, incluindo fornecimento, carga e transporte de todos os materiais, exclui escavação) - (Caderno de Bueiros Celulares RT 01.45)</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</si>
  <si>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</si>
  <si>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Boca de Bueiro duplo celular de concreto moldado em loco, de 3,50 x 2,50 m com esconsidade de 0º - areia e brita comerciais (Execução, incluindo fornecimento, carga e transporte de todos os materiais, exclui escavação) - (Caderno de Bueiros Celulares RT 01.45)</t>
  </si>
  <si>
    <t>Boca de Bueiro duplo celular de concreto moldado em loco, de 3,50 x 2,50 m com esconsidade de 0º - areia extraída e brita produzida (Execução, incluindo fornecimento, carga e transporte de todos os materiais, exclui escavação) - (Caderno de Bueiros Celulares RT 01.45)</t>
  </si>
  <si>
    <t>Boca de Bueiro duplo celular de concreto moldado em loco, de 3,50 x 2,50 m com esconsidade de 15º - areia e brita comerciais (Execução, incluindo fornecimento, carga e transporte de todos os materiais, exclui escavação) - (Caderno de Bueiros Celulares RT 01.45)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</si>
  <si>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</si>
  <si>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Boca de Bueiro duplo celular de concreto moldado em loco, de 3,50 x 2,50 m com esconsidade de 30º - areia e brita comerciais (Execução, incluindo fornecimento, carga e transporte de todos os materiais, exclui escavação) - (Caderno de Bueiros Celulares RT 01.45)</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</si>
  <si>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</si>
  <si>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Boca de Bueiro duplo celular de concreto moldado em loco, de 3,50 x 2,50 m com esconsidade de 45º - areia e brita comerciais (Execução, incluindo fornecimento, carga e transporte de todos os materiais, exclui escavação) - (Caderno de Bueiros Celulares RT 01.45)</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</si>
  <si>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</si>
  <si>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Boca de Bueiro duplo celular de concreto moldado em loco, de 3,50 x 3,00 m com esconsidade de 0º - areia e brita comerciais (Execução, incluindo fornecimento, carga e transporte de todos os materiais, exclui escavação) - (Caderno de Bueiros Celulares RT 01.45)</t>
  </si>
  <si>
    <t>Boca de Bueiro duplo celular de concreto moldado em loco, de 3,50 x 3,00 m com esconsidade de 0º - areia extraída e brita produzida (Execução, incluindo fornecimento, carga e transporte de todos os materiais, exclui escavação) - (Caderno de Bueiros Celulares RT 01.45)</t>
  </si>
  <si>
    <t>Boca de Bueiro duplo celular de concreto moldado em loco, de 3,50 x 3,00 m com esconsidade de 15º - areia e brita comerciais (Execução, incluindo fornecimento, carga e transporte de todos os materiais, exclui escavação) - (Caderno de Bueiros Celulares RT 01.45)</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</si>
  <si>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</si>
  <si>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Boca de Bueiro duplo celular de concreto moldado em loco, de 3,50 x 3,00 m com esconsidade de 30º - areia e brita comerciais (Execução, incluindo fornecimento, carga e transporte de todos os materiais, exclui escavação) - (Caderno de Bueiros Celulares RT 01.45)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</si>
  <si>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</si>
  <si>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Boca de Bueiro duplo celular de concreto moldado em loco, de 3,50 x 3,00 m com esconsidade de 45º - areia e brita comerciais (Execução, incluindo fornecimento, carga e transporte de todos os materiais, exclui escavação) - (Caderno de Bueiros Celulares RT 01.45)</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</si>
  <si>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</si>
  <si>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Boca de Bueiro duplo celular de concreto moldado em loco, de 3,50 x 3,50 m com esconsidade de 0º - areia e brita comerciais (Execução, incluindo fornecimento, carga e transporte de todos os materiais, exclui escavação) - (Caderno de Bueiros Celulares RT 01.45)</t>
  </si>
  <si>
    <t>Boca de Bueiro duplo celular de concreto moldado em loco, de 3,50 x 3,50 m com esconsidade de 0º - areia extraída e brita produzida (Execução, incluindo fornecimento, carga e transporte de todos os materiais, exclui escavação) - (Caderno de Bueiros Celulares RT 01.45)</t>
  </si>
  <si>
    <t>Boca de Bueiro duplo celular de concreto moldado em loco, de 3,50 x 3,50 m com esconsidade de 15º - areia e brita comerciais (Execução, incluindo fornecimento, carga e transporte de todos os materiais, exclui escavação) - (Caderno de Bueiros Celulares RT 01.45)</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</si>
  <si>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</si>
  <si>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Boca de Bueiro duplo celular de concreto moldado em loco, de 3,50 x 3,50 m com esconsidade de 30º - areia e brita comerciais (Execução, incluindo fornecimento, carga e transporte de todos os materiais, exclui escavação) - (Caderno de Bueiros Celulares RT 01.45)</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</si>
  <si>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</si>
  <si>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Boca de Bueiro duplo celular de concreto moldado em loco, de 3,50 x 3,50 m com esconsidade de 45º - areia e brita comerciais (Execução, incluindo fornecimento, carga e transporte de todos os materiais, exclui escavação) - (Caderno de Bueiros Celulares RT 01.45)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</si>
  <si>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</si>
  <si>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Boca de Bueiro duplo celular de concreto moldado em loco, de 4,00 x 3,00 m com esconsidade de 0º - areia e brita comerciais (Execução, incluindo fornecimento, carga e transporte de todos os materiais, exclui escavação) - (Caderno de Bueiros Celulares RT 01.45)</t>
  </si>
  <si>
    <t>Boca de Bueiro duplo celular de concreto moldado em loco, de 4,00 x 3,00 m com esconsidade de 0º - areia extraída e brita produzida (Execução, incluindo fornecimento, carga e transporte de todos os materiais, exclui escavação) - (Caderno de Bueiros Celulares RT 01.45)</t>
  </si>
  <si>
    <t>Boca de Bueiro duplo celular de concreto moldado em loco, de 4,00 x 3,00 m com esconsidade de 15º - areia e brita comerciais (Execução, incluindo fornecimento, carga e transporte de todos os materiais, exclui escavação) - (Caderno de Bueiros Celulares RT 01.45)</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</si>
  <si>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</si>
  <si>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Boca de Bueiro duplo celular de concreto moldado em loco, de 4,00 x 3,00 m com esconsidade de 30º - areia e brita comerciais (Execução, incluindo fornecimento, carga e transporte de todos os materiais, exclui escavação) - (Caderno de Bueiros Celulares RT 01.45)</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</si>
  <si>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</si>
  <si>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Boca de Bueiro duplo celular de concreto moldado em loco, de 4,00 x 3,00 m com esconsidade de 45º - areia e brita comerciais (Execução, incluindo fornecimento, carga e transporte de todos os materiais, exclui escavação) - (Caderno de Bueiros Celulares RT 01.45)</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</si>
  <si>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</si>
  <si>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Boca de Bueiro duplo celular de concreto moldado em loco, de 4,00 x 3,50 m com esconsidade de 0º - areia e brita comerciais (Execução, incluindo fornecimento, carga e transporte de todos os materiais, exclui escavação) - (Caderno de Bueiros Celulares RT 01.45)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</si>
  <si>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</si>
  <si>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Boca de Bueiro duplo celular de concreto moldado em loco, de 4,00 x 3,50 m com esconsidade de 15º - areia e brita comerciais (Execução, incluindo fornecimento, carga e transporte de todos os materiais, exclui escavação) - (Caderno de Bueiros Celulares RT 01.45)</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</si>
  <si>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</si>
  <si>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Boca de Bueiro duplo celular de concreto moldado em loco, de 4,00 x 3,50 m com esconsidade de 30º - areia e brita comerciais (Execução, incluindo fornecimento, carga e transporte de todos os materiais, exclui escavação) - (Caderno de Bueiros Celulares RT 01.45)</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</si>
  <si>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</si>
  <si>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Boca de Bueiro duplo celular de concreto moldado em loco, de 4,00 x 3,50 m com esconsidade de 45º - areia e brita comerciais (Execução, incluindo fornecimento, carga e transporte de todos os materiais, exclui escavação) - (Caderno de Bueiros Celulares RT 01.45)</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</si>
  <si>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</si>
  <si>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Boca de Bueiro duplo celular de concreto moldado em loco, de 4,00 x 4,00 m com esconsidade de 0º - areia e brita comerciais (Execução, incluindo fornecimento, carga e transporte de todos os materiais, exclui escavação) - (Caderno de Bueiros Celulares RT 01.45)</t>
  </si>
  <si>
    <t>Boca de Bueiro duplo celular de concreto moldado em loco, de 4,00 x 4,00 m com esconsidade de 0º - areia extraída e brita produzida (Execução, incluindo fornecimento, carga e transporte de todos os materiais, exclui escavação) - (Caderno de Bueiros Celulares RT 01.45)</t>
  </si>
  <si>
    <t>Boca de Bueiro duplo celular de concreto moldado em loco, de 4,00 x 4,00 m com esconsidade de 15º - areia e brita comerciais (Execução, incluindo fornecimento, carga e transporte de todos os materiais, exclui escavação) - (Caderno de Bueiros Celulares RT 01.45)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</si>
  <si>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</si>
  <si>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Boca de Bueiro duplo celular de concreto moldado em loco, de 4,00 x 4,00 m com esconsidade de 30º - areia e brita comerciais (Execução, incluindo fornecimento, carga e transporte de todos os materiais, exclui escavação) - (Caderno de Bueiros Celulares RT 01.45)</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</si>
  <si>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</si>
  <si>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Boca de Bueiro duplo celular de concreto moldado em loco, de 4,00 x 4,00 m com esconsidade de 45º - areia e brita comerciais (Execução, incluindo fornecimento, carga e transporte de todos os materiais, exclui escavação) - (Caderno de Bueiros Celulares RT 01.45)</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</si>
  <si>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</si>
  <si>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Boca de Bueiro simples celular de concreto moldado em loco, de 1,50 x 1,50 m com esconsidade de 0º - areia e brita comerciais (Execução, incluindo fornecimento, carga e transporte de todos os materiais, exclui escavação) - (Caderno de Bueiros Celulares RT 01.45)</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</si>
  <si>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</si>
  <si>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Boca de Bueiro simples celular de concreto moldado em loco, de 1,50 x 1,50 m com esconsidade de 15º - areia e brita comerciais (Execução, incluindo fornecimento, carga e transporte de todos os materiais, exclui escavação) - (Caderno de Bueiros Celulares RT 01.45)</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</si>
  <si>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</si>
  <si>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Boca de Bueiro simples celular de concreto moldado em loco, de 1,50 x 1,50 m com esconsidade de 30º - areia e brita comerciais (Execução, incluindo fornecimento, carga e transporte de todos os materiais, exclui escavação) - (Caderno de Bueiros Celulares RT 01.45)</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</si>
  <si>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</si>
  <si>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Boca de Bueiro simples celular de concreto moldado em loco, de 1,50 x 1,50 m com esconsidade de 45º - areia e brita comerciais (Execução, incluindo fornecimento, carga e transporte de todos os materiais, exclui escavação) - (Caderno de Bueiros Celulares RT 01.45)</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</si>
  <si>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</si>
  <si>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Boca de Bueiro simples celular de concreto moldado em loco, de 2,00 x 2,00 m com esconsidade de 0º - areia e brita comerciais (Execução, incluindo fornecimento, carga e transporte de todos os materiais, exclui escavação) - (Caderno de Bueiros Celulares RT 01.45)</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</si>
  <si>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</si>
  <si>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Boca de Bueiro simples celular de concreto moldado em loco, de 2,00 x 2,00 m com esconsidade de 15º - areia e brita comerciais (Execução, incluindo fornecimento, carga e transporte de todos os materiais, exclui escavação) - (Caderno de Bueiros Celulares RT 01.45)</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</si>
  <si>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</si>
  <si>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Boca de Bueiro simples celular de concreto moldado em loco, de 2,00 x 2,00 m com esconsidade de 30º - areia e brita comerciais (Execução, incluindo fornecimento, carga e transporte de todos os materiais, exclui escavação) - (Caderno de Bueiros Celulares RT 01.45)</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</si>
  <si>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</si>
  <si>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Boca de Bueiro simples celular de concreto moldado em loco, de 2,00 x 2,00 m com esconsidade de 45º - areia e brita comerciais (Execução, incluindo fornecimento, carga e transporte de todos os materiais, exclui escavação) - (Caderno de Bueiros Celulares RT 01.45)</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</si>
  <si>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</si>
  <si>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Boca de Bueiro simples celular de concreto moldado em loco, de 2,00 x 2,50 m com esconsidade de 0º - areia e brita comerciais (Execução, incluindo fornecimento, carga e transporte de todos os materiais, exclui escavação) - (Caderno de Bueiros Celulares RT 01.45)</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</si>
  <si>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</si>
  <si>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Boca de Bueiro simples celular de concreto moldado em loco, de 2,00 x 2,50 m com esconsidade de 15º - areia e brita comerciais (Execução, incluindo fornecimento, carga e transporte de todos os materiais, exclui escavação) - (Caderno de Bueiros Celulares RT 01.45)</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</si>
  <si>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</si>
  <si>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Boca de Bueiro simples celular de concreto moldado em loco, de 2,00 x 2,50 m com esconsidade de 30º - areia e brita comerciais (Execução, incluindo fornecimento, carga e transporte de todos os materiais, exclui escavação) - (Caderno de Bueiros Celulares RT 01.45)</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</si>
  <si>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</si>
  <si>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Boca de Bueiro simples celular de concreto moldado em loco, de 2,00 x 2,50 m com esconsidade de 45º - areia e brita comerciais (Execução, incluindo fornecimento, carga e transporte de todos os materiais, exclui escavação) - (Caderno de Bueiros Celulares RT 01.45)</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</si>
  <si>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</si>
  <si>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Boca de Bueiro simples celular de concreto moldado em loco, de 2,00 x 3,00 m com esconsidade de 0º - areia e brita comerciais (Execução, incluindo fornecimento, carga e transporte de todos os materiais, exclui escavação) - (Caderno de Bueiros Celulares RT 01.45)</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</si>
  <si>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</si>
  <si>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Boca de Bueiro simples celular de concreto moldado em loco, de 2,00 x 3,00 m com esconsidade de 15º - areia e brita comerciais (Execução, incluindo fornecimento, carga e transporte de todos os materiais, exclui escavação) - (Caderno de Bueiros Celulares RT 01.45)</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</si>
  <si>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</si>
  <si>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Boca de Bueiro simples celular de concreto moldado em loco, de 2,00 x 3,00 m com esconsidade de 30º - areia e brita comerciais (Execução, incluindo fornecimento, carga e transporte de todos os materiais, exclui escavação) - (Caderno de Bueiros Celulares RT 01.45)</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</si>
  <si>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</si>
  <si>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Boca de Bueiro simples celular de concreto moldado em loco, de 2,00 x 3,00 m com esconsidade de 45º - areia e brita comerciais (Execução, incluindo fornecimento, carga e transporte de todos os materiais, exclui escavação) - (Caderno de Bueiros Celulares RT 01.45)</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</si>
  <si>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</si>
  <si>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Boca de Bueiro simples celular de concreto moldado em loco, de 2,50 x 2,50 m com esconsidade de 0º - areia e brita comerciais (Execução, incluindo fornecimento, carga e transporte de todos os materiais, exclui escavação) - (Caderno de Bueiros Celulares RT 01.45)</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</si>
  <si>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</si>
  <si>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Boca de Bueiro simples celular de concreto moldado em loco, de 2,50 x 2,50 m com esconsidade de 15º - areia e brita comerciais (Execução, incluindo fornecimento, carga e transporte de todos os materiais, exclui escavação) - (Caderno de Bueiros Celulares RT 01.45)</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</si>
  <si>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</si>
  <si>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Boca de Bueiro simples celular de concreto moldado em loco, de 2,50 x 2,50 m com esconsidade de 30º - areia e brita comerciais (Execução, incluindo fornecimento, carga e transporte de todos os materiais, exclui escavação) - (Caderno de Bueiros Celulares RT 01.45)</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</si>
  <si>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</si>
  <si>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Boca de Bueiro simples celular de concreto moldado em loco, de 2,50 x 2,50 m com esconsidade de 45º - areia e brita comerciais (Execução, incluindo fornecimento, carga e transporte de todos os materiais, exclui escavação) - (Caderno de Bueiros Celulares RT 01.45)</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</si>
  <si>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</si>
  <si>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Boca de Bueiro simples celular de concreto moldado em loco, de 2,50 x 3,00 m com esconsidade de 0º - areia e brita comerciais (Execução, incluindo fornecimento, carga e transporte de todos os materiais, exclui escavação) - (Caderno de Bueiros Celulares RT 01.45)</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</si>
  <si>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</si>
  <si>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Boca de Bueiro simples celular de concreto moldado em loco, de 2,50 x 3,00 m com esconsidade de 15º - areia e brita comerciais (Execução, incluindo fornecimento, carga e transporte de todos os materiais, exclui escavação) - (Caderno de Bueiros Celulares RT 01.45)</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</si>
  <si>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</si>
  <si>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Boca de Bueiro simples celular de concreto moldado em loco, de 2,50 x 3,00 m com esconsidade de 30º - areia e brita comerciais (Execução, incluindo fornecimento, carga e transporte de todos os materiais, exclui escavação) - (Caderno de Bueiros Celulares RT 01.45)</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</si>
  <si>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</si>
  <si>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Boca de Bueiro simples celular de concreto moldado em loco, de 2,50 x 3,00 m com esconsidade de 45º - areia e brita comerciais (Execução, incluindo fornecimento, carga e transporte de todos os materiais, exclui escavação) - (Caderno de Bueiros Celulares RT 01.45)</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</si>
  <si>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</si>
  <si>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Boca de Bueiro simples celular de concreto moldado em loco, de 3,00 x 2,00 m com esconsidade de 0º - areia e brita comerciais (Execução, incluindo fornecimento, carga e transporte de todos os materiais, exclui escavação) - (Caderno de Bueiros Celulares RT 01.45)</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</si>
  <si>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</si>
  <si>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Boca de Bueiro simples celular de concreto moldado em loco, de 3,00 x 2,00 m com esconsidade de 15º - areia e brita comerciais (Execução, incluindo fornecimento, carga e transporte de todos os materiais, exclui escavação) - (Caderno de Bueiros Celulares RT 01.45)</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</si>
  <si>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</si>
  <si>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Boca de Bueiro simples celular de concreto moldado em loco, de 3,00 x 2,00 m com esconsidade de 30º - areia e brita comerciais (Execução, incluindo fornecimento, carga e transporte de todos os materiais, exclui escavação) - (Caderno de Bueiros Celulares RT 01.45)</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</si>
  <si>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</si>
  <si>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Boca de Bueiro simples celular de concreto moldado em loco, de 3,00 x 2,00 m com esconsidade de 45º - areia e brita comerciais (Execução, incluindo fornecimento, carga e transporte de todos os materiais, exclui escavação) - (Caderno de Bueiros Celulares RT 01.45)</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</si>
  <si>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</si>
  <si>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Boca de Bueiro simples celular de concreto moldado em loco, de 3,00 x 2,50 m com esconsidade de 0º - areia e brita comerciais (Execução, incluindo fornecimento, carga e transporte de todos os materiais, exclui escavação) - (Caderno de Bueiros Celulares RT 01.45)</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</si>
  <si>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</si>
  <si>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Boca de Bueiro simples celular de concreto moldado em loco, de 3,00 x 2,50 m com esconsidade de 15º - areia e brita comerciais (Execução, incluindo fornecimento, carga e transporte de todos os materiais, exclui escavação) - (Caderno de Bueiros Celulares RT 01.45)</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</si>
  <si>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</si>
  <si>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Boca de Bueiro simples celular de concreto moldado em loco, de 3,00 x 2,50 m com esconsidade de 30º - areia e brita comerciais (Execução, incluindo fornecimento, carga e transporte de todos os materiais, exclui escavação) - (Caderno de Bueiros Celulares RT 01.45)</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</si>
  <si>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</si>
  <si>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Boca de Bueiro simples celular de concreto moldado em loco, de 3,00 x 2,50 m com esconsidade de 45º - areia e brita comerciais (Execução, incluindo fornecimento, carga e transporte de todos os materiais, exclui escavação) - (Caderno de Bueiros Celulares RT 01.45)</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</si>
  <si>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</si>
  <si>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Boca de Bueiro simples celular de concreto moldado em loco, de 3,00 x 3,00 m com esconsidade de 0º - areia e brita comerciais (Execução, incluindo fornecimento, carga e transporte de todos os materiais, exclui escavação) - (Caderno de Bueiros Celulares RT 01.45)</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</si>
  <si>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</si>
  <si>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Boca de Bueiro simples celular de concreto moldado em loco, de 3,00 x 3,00 m com esconsidade de 15º - areia e brita comerciais (Execução, incluindo fornecimento, carga e transporte de todos os materiais, exclui escavação) - (Caderno de Bueiros Celulares RT 01.45)</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</si>
  <si>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</si>
  <si>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Boca de Bueiro simples celular de concreto moldado em loco, de 3,00 x 3,00 m com esconsidade de 30º - areia e brita comerciais (Execução, incluindo fornecimento, carga e transporte de todos os materiais, exclui escavação) - (Caderno de Bueiros Celulares RT 01.45)</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</si>
  <si>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</si>
  <si>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Boca de Bueiro simples celular de concreto moldado em loco, de 3,00 x 3,00 m com esconsidade de 45º - areia e brita comerciais (Execução, incluindo fornecimento, carga e transporte de todos os materiais, exclui escavação) - (Caderno de Bueiros Celulares RT 01.45)</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</si>
  <si>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</si>
  <si>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Boca de Bueiro simples celular de concreto moldado em loco, de 3,50 x 2,50 m com esconsidade de 0º - areia e brita comerciais (Execução, incluindo fornecimento, carga e transporte de todos os materiais, exclui escavação) - (Caderno de Bueiros Celulares RT 01.45)</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</si>
  <si>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</si>
  <si>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Boca de Bueiro simples celular de concreto moldado em loco, de 3,50 x 2,50 m com esconsidade de 15º - areia e brita comerciais (Execução, incluindo fornecimento, carga e transporte de todos os materiais, exclui escavação) - (Caderno de Bueiros Celulares RT 01.45)</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</si>
  <si>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</si>
  <si>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Boca de Bueiro simples celular de concreto moldado em loco, de 3,50 x 2,50 m com esconsidade de 30º - areia e brita comerciais (Execução, incluindo fornecimento, carga e transporte de todos os materiais, exclui escavação) - (Caderno de Bueiros Celulares RT 01.45)</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</si>
  <si>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</si>
  <si>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Boca de Bueiro simples celular de concreto moldado em loco, de 3,50 x 2,50 m com esconsidade de 45º - areia e brita comerciais (Execução, incluindo fornecimento, carga e transporte de todos os materiais, exclui escavação) - (Caderno de Bueiros Celulares RT 01.45)</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</si>
  <si>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</si>
  <si>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Boca de Bueiro simples celular de concreto moldado em loco, de 3,50 x 3,00 m com esconsidade de 0º - areia e brita comerciais (Execução, incluindo fornecimento, carga e transporte de todos os materiais, exclui escavação) - (Caderno de Bueiros Celulares RT 01.45)</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</si>
  <si>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</si>
  <si>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Boca de Bueiro simples celular de concreto moldado em loco, de 3,50 x 3,00 m com esconsidade de 15º - areia e brita comerciais (Execução, incluindo fornecimento, carga e transporte de todos os materiais, exclui escavação) - (Caderno de Bueiros Celulares RT 01.45)</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</si>
  <si>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</si>
  <si>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Boca de Bueiro simples celular de concreto moldado em loco, de 3,50 x 3,00 m com esconsidade de 30º - areia e brita comerciais (Execução, incluindo fornecimento, carga e transporte de todos os materiais, exclui escavação) - (Caderno de Bueiros Celulares RT 01.45)</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</si>
  <si>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</si>
  <si>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Boca de Bueiro simples celular de concreto moldado em loco, de 3,50 x 3,00 m com esconsidade de 45º - areia e brita comerciais (Execução, incluindo fornecimento, carga e transporte de todos os materiais, exclui escavação) - (Caderno de Bueiros Celulares RT 01.45)</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</si>
  <si>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</si>
  <si>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Boca de Bueiro simples celular de concreto moldado em loco, de 3,50 x 3,50 m com esconsidade de 0º - areia e brita comerciais (Execução, incluindo fornecimento, carga e transporte de todos os materiais, exclui escavação) - (Caderno de Bueiros Celulares RT 01.45)</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</si>
  <si>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</si>
  <si>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Boca de Bueiro simples celular de concreto moldado em loco, de 3,50 x 3,50 m com esconsidade de 15º - areia e brita comerciais (Execução, incluindo fornecimento, carga e transporte de todos os materiais, exclui escavação) - (Caderno de Bueiros Celulares RT 01.45)</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</si>
  <si>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</si>
  <si>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Boca de Bueiro simples celular de concreto moldado em loco, de 3,50 x 3,50 m com esconsidade de 30º - areia e brita comerciais (Execução, incluindo fornecimento, carga e transporte de todos os materiais, exclui escavação) - (Caderno de Bueiros Celulares RT 01.45)</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</si>
  <si>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</si>
  <si>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Boca de Bueiro simples celular de concreto moldado em loco, de 3,50 x 3,50 m com esconsidade de 45º - areia e brita comerciais (Execução, incluindo fornecimento, carga e transporte de todos os materiais, exclui escavação) - (Caderno de Bueiros Celulares RT 01.45)</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</si>
  <si>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</si>
  <si>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Boca de Bueiro simples celular de concreto moldado em loco, de 4,00 x 3,00 m com esconsidade de 0º - areia e brita comerciais (Execução, incluindo fornecimento, carga e transporte de todos os materiais, exclui escavação) - (Caderno de Bueiros Celulares RT 01.45)</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</si>
  <si>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</si>
  <si>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Boca de Bueiro simples celular de concreto moldado em loco, de 4,00 x 3,00 m com esconsidade de 15º - areia e brita comerciais (Execução, incluindo fornecimento, carga e transporte de todos os materiais, exclui escavação) - (Caderno de Bueiros Celulares RT 01.45)</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</si>
  <si>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</si>
  <si>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Boca de Bueiro simples celular de concreto moldado em loco, de 4,00 x 3,00 m com esconsidade de 30º - areia e brita comerciais (Execução, incluindo fornecimento, carga e transporte de todos os materiais, exclui escavação) - (Caderno de Bueiros Celulares RT 01.45)</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</si>
  <si>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</si>
  <si>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Boca de Bueiro simples celular de concreto moldado em loco, de 4,00 x 3,00 m com esconsidade de 45º - areia e brita comerciais (Execução, incluindo fornecimento, carga e transporte de todos os materiais, exclui escavação) - (Caderno de Bueiros Celulares RT 01.45)</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</si>
  <si>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</si>
  <si>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Boca de Bueiro simples celular de concreto moldado em loco, de 4,00 x 4,00 m com esconsidade de 0º - areia e brita comerciais (Execução, incluindo fornecimento, carga e transporte de todos os materiais, exclui escavação) - (Caderno de Bueiros Celulares RT 01.45)</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</si>
  <si>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</si>
  <si>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Boca de Bueiro simples celular de concreto moldado em loco, de 4,00 x 4,00 m com esconsidade de 15º - areia e brita comerciais (Execução, incluindo fornecimento, carga e transporte de todos os materiais, exclui escavação) - (Caderno de Bueiros Celulares RT 01.45)</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</si>
  <si>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</si>
  <si>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Boca de Bueiro simples celular de concreto moldado em loco, de 4,00 x 4,00 m com esconsidade de 30º - areia e brita comerciais (Execução, incluindo fornecimento, carga e transporte de todos os materiais, exclui escavação) - (Caderno de Bueiros Celulares RT 01.45)</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</si>
  <si>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</si>
  <si>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Boca de Bueiro simples celular de concreto moldado em loco, de 4,00 x 4,00 m com esconsidade de 45º - areia e brita comerciais (Execução, incluindo fornecimento, carga e transporte de todos os materiais, exclui escavação) - (Caderno de Bueiros Celulares RT 01.45)</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</si>
  <si>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</si>
  <si>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Boca de Bueiro triplo celular de concreto moldado em loco, de 2,00 x 2,00 m com esconsidade de 0º - areia e brita comerciais (Execução, incluindo fornecimento, carga e transporte de todos os materiais, exclui escavação) - (Caderno de Bueiros Celulares RT 01.45)</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</si>
  <si>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</si>
  <si>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Boca de Bueiro triplo celular de concreto moldado em loco, de 2,00 x 2,00 m com esconsidade de 15º - areia e brita comerciais (Execução, incluindo fornecimento, carga e transporte de todos os materiais, exclui escavação) - (Caderno de Bueiros Celulares RT 01.45)</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</si>
  <si>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</si>
  <si>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Boca de Bueiro triplo celular de concreto moldado em loco, de 2,00 x 2,00 m com esconsidade de 30º - areia e brita comerciais (Execução, incluindo fornecimento, carga e transporte de todos os materiais, exclui escavação) - (Caderno de Bueiros Celulares RT 01.45)</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</si>
  <si>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</si>
  <si>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Boca de Bueiro triplo celular de concreto moldado em loco, de 2,00 x 2,00 m com esconsidade de 45º - areia e brita comerciais (Execução, incluindo fornecimento, carga e transporte de todos os materiais, exclui escavação) - (Caderno de Bueiros Celulares RT 01.45)</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</si>
  <si>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</si>
  <si>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Boca de Bueiro triplo celular de concreto moldado em loco, de 3,00 x 2,00 m com esconsidade de 0º - areia e brita comerciais (Execução, incluindo fornecimento, carga e transporte de todos os materiais, exclui escavação) - (Caderno de Bueiros Celulares RT 01.45)</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</si>
  <si>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</si>
  <si>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Boca de Bueiro triplo celular de concreto moldado em loco, de 3,00 x 2,00 m com esconsidade de 15º - areia e brita comerciais (Execução, incluindo fornecimento, carga e transporte de todos os materiais, exclui escavação) - (Caderno de Bueiros Celulares RT 01.45)</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</si>
  <si>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</si>
  <si>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Boca de Bueiro triplo celular de concreto moldado em loco, de 3,00 x 2,00 m com esconsidade de 30º - areia e brita comerciais (Execução, incluindo fornecimento, carga e transporte de todos os materiais, exclui escavação) - (Caderno de Bueiros Celulares RT 01.45)</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</si>
  <si>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</si>
  <si>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Boca de Bueiro triplo celular de concreto moldado em loco, de 3,00 x 2,00 m com esconsidade de 45º - areia e brita comerciais (Execução, incluindo fornecimento, carga e transporte de todos os materiais, exclui escavação) - (Caderno de Bueiros Celulares RT 01.45)</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</si>
  <si>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</si>
  <si>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Boca de Bueiro triplo celular de concreto moldado em loco, de 3,00 x 3,00 m com esconsidade de 0º - areia e brita comerciais (Execução, incluindo fornecimento, carga e transporte de todos os materiais, exclui escavação) - (Caderno de Bueiros Celulares RT 01.45)</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</si>
  <si>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</si>
  <si>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Boca de Bueiro triplo celular de concreto moldado em loco, de 3,00 x 3,00 m com esconsidade de 15º - areia e brita comerciais (Execução, incluindo fornecimento, carga e transporte de todos os materiais, exclui escavação) - (Caderno de Bueiros Celulares RT 01.45)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</si>
  <si>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</si>
  <si>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Boca de Bueiro triplo celular de concreto moldado em loco, de 3,00 x 3,00 m com esconsidade de 30º - areia e brita comerciais (Execução, incluindo fornecimento, carga e transporte de todos os materiais, exclui escavação) - (Caderno de Bueiros Celulares RT 01.45)</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</si>
  <si>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</si>
  <si>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Boca de Bueiro triplo celular de concreto moldado em loco, de 3,00 x 3,00 m com esconsidade de 45º - areia e brita comerciais (Execução, incluindo fornecimento, carga e transporte de todos os materiais, exclui escavação) - (Caderno de Bueiros Celulares RT 01.45)</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</si>
  <si>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</si>
  <si>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Boca de Bueiro triplo celular de concreto moldado em loco, de 3,50 x 3,50 m com esconsidade de 0º - areia e brita comerciais (Execução, incluindo fornecimento, carga e transporte de todos os materiais, exclui escavação) - (Caderno de Bueiros Celulares RT 01.45)</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</si>
  <si>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</si>
  <si>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Boca de Bueiro triplo celular de concreto moldado em loco, de 3,50 x 3,50 m com esconsidade de 15º - areia e brita comerciais (Execução, incluindo fornecimento, carga e transporte de todos os materiais, exclui escavação) - (Caderno de Bueiros Celulares RT 01.45)</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</si>
  <si>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</si>
  <si>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Boca de Bueiro triplo celular de concreto moldado em loco, de 3,50 x 3,50 m com esconsidade de 30º - areia e brita comerciais (Execução, incluindo fornecimento, carga e transporte de todos os materiais, exclui escavação) - (Caderno de Bueiros Celulares RT 01.45)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</si>
  <si>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</si>
  <si>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Boca de Bueiro triplo celular de concreto moldado em loco, de 3,50 x 3,50 m com esconsidade de 45º - areia e brita comerciais (Execução, incluindo fornecimento, carga e transporte de todos os materiais, exclui escavação) - (Caderno de Bueiros Celulares RT 01.45)</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</si>
  <si>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</si>
  <si>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</si>
  <si>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</si>
  <si>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</si>
  <si>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</si>
  <si>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</si>
  <si>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</si>
  <si>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</si>
  <si>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</si>
  <si>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</si>
  <si>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</si>
  <si>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</si>
  <si>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</si>
  <si>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</si>
  <si>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</si>
  <si>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</si>
  <si>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</si>
  <si>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</si>
  <si>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</si>
  <si>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</si>
  <si>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</si>
  <si>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</si>
  <si>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</si>
  <si>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</si>
  <si>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</si>
  <si>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</si>
  <si>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</si>
  <si>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</si>
  <si>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</si>
  <si>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</si>
  <si>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</si>
  <si>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</si>
  <si>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</si>
  <si>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</si>
  <si>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</si>
  <si>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</si>
  <si>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</si>
  <si>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</si>
  <si>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</si>
  <si>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</si>
  <si>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</si>
  <si>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</si>
  <si>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</si>
  <si>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</si>
  <si>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</si>
  <si>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</si>
  <si>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</si>
  <si>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</si>
  <si>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</si>
  <si>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</si>
  <si>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</si>
  <si>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</si>
  <si>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</si>
  <si>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</si>
  <si>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</si>
  <si>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</si>
  <si>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</si>
  <si>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</si>
  <si>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</si>
  <si>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</si>
  <si>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</si>
  <si>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</si>
  <si>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</si>
  <si>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</si>
  <si>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</si>
  <si>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</si>
  <si>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</si>
  <si>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</si>
  <si>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</si>
  <si>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</si>
  <si>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</si>
  <si>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</si>
  <si>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</si>
  <si>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</si>
  <si>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</si>
  <si>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</si>
  <si>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</si>
  <si>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</si>
  <si>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</si>
  <si>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</si>
  <si>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</si>
  <si>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</si>
  <si>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</si>
  <si>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</si>
  <si>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</si>
  <si>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</si>
  <si>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</si>
  <si>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</si>
  <si>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</si>
  <si>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</si>
  <si>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</si>
  <si>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</si>
  <si>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</si>
  <si>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</si>
  <si>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</si>
  <si>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</si>
  <si>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</si>
  <si>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</si>
  <si>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</si>
  <si>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</si>
  <si>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</si>
  <si>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</si>
  <si>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</si>
  <si>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</si>
  <si>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</si>
  <si>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</si>
  <si>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</si>
  <si>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</si>
  <si>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</si>
  <si>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</si>
  <si>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</si>
  <si>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</si>
  <si>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</si>
  <si>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</si>
  <si>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</si>
  <si>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</si>
  <si>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</si>
  <si>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</si>
  <si>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</si>
  <si>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</si>
  <si>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</si>
  <si>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</si>
  <si>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</si>
  <si>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</si>
  <si>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</si>
  <si>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</si>
  <si>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</si>
  <si>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</si>
  <si>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</si>
  <si>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</si>
  <si>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</si>
  <si>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</si>
  <si>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</si>
  <si>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</si>
  <si>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</si>
  <si>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</si>
  <si>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</si>
  <si>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</si>
  <si>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</si>
  <si>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</si>
  <si>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</si>
  <si>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</si>
  <si>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</si>
  <si>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</si>
  <si>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</si>
  <si>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</si>
  <si>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</si>
  <si>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</si>
  <si>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</si>
  <si>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</si>
  <si>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</si>
  <si>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</si>
  <si>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</si>
  <si>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</si>
  <si>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</si>
  <si>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</si>
  <si>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</si>
  <si>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</si>
  <si>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</si>
  <si>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</si>
  <si>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</si>
  <si>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</si>
  <si>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</si>
  <si>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</si>
  <si>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</si>
  <si>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</si>
  <si>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</si>
  <si>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</si>
  <si>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</si>
  <si>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</si>
  <si>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</si>
  <si>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</si>
  <si>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</si>
  <si>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</si>
  <si>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</si>
  <si>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</si>
  <si>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</si>
  <si>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</si>
  <si>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</si>
  <si>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</si>
  <si>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</si>
  <si>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</si>
  <si>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</si>
  <si>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</si>
  <si>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</si>
  <si>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</si>
  <si>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</si>
  <si>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</si>
  <si>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</si>
  <si>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</si>
  <si>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</si>
  <si>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</si>
  <si>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</si>
  <si>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</si>
  <si>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</si>
  <si>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</si>
  <si>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</si>
  <si>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</si>
  <si>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</si>
  <si>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</si>
  <si>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</si>
  <si>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</si>
  <si>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</si>
  <si>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</si>
  <si>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</si>
  <si>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</si>
  <si>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</si>
  <si>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</si>
  <si>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</si>
  <si>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</si>
  <si>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</si>
  <si>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</si>
  <si>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</si>
  <si>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</si>
  <si>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</si>
  <si>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</si>
  <si>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</si>
  <si>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</si>
  <si>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</si>
  <si>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</si>
  <si>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</si>
  <si>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</si>
  <si>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</si>
  <si>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</si>
  <si>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</si>
  <si>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</si>
  <si>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</si>
  <si>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</si>
  <si>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</si>
  <si>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</si>
  <si>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</si>
  <si>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</si>
  <si>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</si>
  <si>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</si>
  <si>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</si>
  <si>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</si>
  <si>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</si>
  <si>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</si>
  <si>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</si>
  <si>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</si>
  <si>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</si>
  <si>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</si>
  <si>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</si>
  <si>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</si>
  <si>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</si>
  <si>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</si>
  <si>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</si>
  <si>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</si>
  <si>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</si>
  <si>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</si>
  <si>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</si>
  <si>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</si>
  <si>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</si>
  <si>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</si>
  <si>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</si>
  <si>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</si>
  <si>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</si>
  <si>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DESENHISTA/MODELADOR TÉCNICO, INCLUSIVE ENCARGOS COMPLEMENTARES</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</si>
  <si>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</si>
  <si>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</si>
  <si>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</si>
  <si>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PLANTIO DE ÁRVORES, INCLUSIVE EXECUÇÃO DE BERÇO 60 X 120 X 60CM (C X L X H) ADP REF 98511</t>
  </si>
  <si>
    <t>PLANTIO DE ÁRVORES, INCLUSIVE EXECUÇÃO BERÇO 60 X 60 X 60CM (C X L X H), ADP REF 98511</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</si>
  <si>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</si>
  <si>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</si>
  <si>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</si>
  <si>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</si>
  <si>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</si>
  <si>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ÁRVORE - IPÊ ROXO - HANDROANTHUS IMPETIGINOSUS - H&gt;=2,50 METROS</t>
  </si>
  <si>
    <t>ÁRVORE - IPÊ BRANCO - TABEBUIA ROSEOALBA - H&gt;=2,50 METROS</t>
  </si>
  <si>
    <t>ÁRVORE - IPÊ AMARELO - HANDROANTHUS SERRATIFOLIUS - H&gt;=2,50 METROS</t>
  </si>
  <si>
    <t>ÁRVORE - OITI - LICANIA TOMENTOSA - H&gt;=1,80 METROS</t>
  </si>
  <si>
    <t>ÁRVORE - ESCUMILHA AFRICANA - LAGERSTROEMIA SPECIOSA - H&gt;=1,80 METROS</t>
  </si>
  <si>
    <t>ÁRVORE - JEQUITIBÁ BRANCO - CARINIANA ESTRELLENSIS - H&gt;=1,80 METROS</t>
  </si>
  <si>
    <t>ÁRVORE FRUTÍFERA - PITANGA - EUGENIA UNIFLORA - H&gt;=1,80 METROS</t>
  </si>
  <si>
    <t>ÁRVORE FRUTÍFERA - ARAÇÁ - PSIDIUM CATTLEIANUM - H&gt;=1,80 METROS</t>
  </si>
  <si>
    <t>ÁRVORE FRUTÍFERA - ACEROLA - MALPIGHIA GLABRA - H&gt;=1,80 METROS</t>
  </si>
  <si>
    <t>ÁRVORE FRUTÍFERA - AMOREIRA - MORUS IGNUS - H&gt;=1,80 METROS</t>
  </si>
  <si>
    <t>ÁRVORE FRUTÍFERA - GRUMIXAMA - EUGENIA BRASILIENSES - H&gt;=1,80 METROS</t>
  </si>
  <si>
    <t>ÁRVORE FRUTÍFERA - GOIABA BRANCA - PSIDIUM GUAYAVA - H&gt;=1,80 METROS</t>
  </si>
  <si>
    <t>ÁRVORE FRUTÍFERA - GOIABA VERMELHA - PSIDIUM GUAYAVA - H&gt;=1,80 METROS</t>
  </si>
  <si>
    <t>ÁRVORE FRUTÍFERA - GOIABA AMARELA - PSIDIUM GUAYAVA - H&gt;=1,80 METROS</t>
  </si>
  <si>
    <t>ÁRVORE FRUTÍFERA - JABUTICABA - MYRCIARAIA CAULIFLORIA - H&gt;=1,80 METROS</t>
  </si>
  <si>
    <t>ÁRVORE FRUTÍFERA - JABUTICABA - PLINIA PERUVIANA - H&gt;=1,80 METROS</t>
  </si>
  <si>
    <t>ÁRVORE FRUTÍFERA - JABUTICABA - SABARÁ HÍBRIDA - MYRCIARAIA CAULIFLORIA - H&gt;=1,80 METROS</t>
  </si>
  <si>
    <t>FORRAÇÃO - ACALIPHA - ACALIPHA REPTANS (25 CM) - MEIA SOMBRA/SOL</t>
  </si>
  <si>
    <t>FORRAÇÃO - WEDELIA - WEDELIA PALUDOSA (20 CM) - SOL</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</si>
  <si>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</si>
  <si>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</si>
  <si>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</si>
  <si>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</si>
  <si>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</si>
  <si>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</si>
  <si>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</si>
  <si>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</si>
  <si>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</si>
  <si>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</si>
  <si>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</si>
  <si>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ENCANADOR OU BOMBEIRO HIDRÁULICO</t>
  </si>
  <si>
    <t>TUBO AÇO GALVANIZADO INDUSTRIAL REDONDO DN 2 1/4" (57,15 MM) OU 2 1/2" (63,50 MM) E=2,00MM, NBR 6591</t>
  </si>
  <si>
    <t>CHAPA DE MADEIRA COMPENSADA RESINADA PARA FORMA DE CONCRETO, DE *2,2 X 1,1* M, E = 10 MM REF 43681</t>
  </si>
  <si>
    <t>FILTRO RAVENA WP 200F, AQUALAR AP200, OU EQUIVALENTE</t>
  </si>
  <si>
    <t>ELETRODUTO RÍGIDO EM AÇO ZINCADO OU GALVANIZADO, PESADO, DN 3/4"</t>
  </si>
  <si>
    <t>ELETRODUTO RÍGIDO EM AÇO ZINCADO OU GALVANIZADO, PESADO, DN 1"</t>
  </si>
  <si>
    <t>ELETRODUTO RÍGIDO EM AÇO ZINCADO OU GALVANIZADO, PESADO, DN 1 1/4"</t>
  </si>
  <si>
    <t>ELETRODUTO RÍGIDO EM AÇO ZINCADO OU GALVANIZADO, PESADO, DN 1 1/2"</t>
  </si>
  <si>
    <t>LÂMPADA TUBULAR LED 18W 1800 A 2100 LUMENS SOQUETE G13 120CM</t>
  </si>
  <si>
    <t>CONJUNTO PARA FUTSAL COM PAR DE TRAVES OFICIAIS DE 3,00 X 2,00 M EM TUBO DE ACO GALVANIZADO 3" COM REQUADRO EM TUBO DE 1", PINTURA EM PRIMER COM TINTA ESMALTE SINTETICO E REDES DE POLIETILENO FIO 4 MM REF 25398</t>
  </si>
  <si>
    <t>PLACA DE INAUGURAÇÃO METÁLICA, 40CM X 60CM REF 10848</t>
  </si>
  <si>
    <t>PLACA DE AÇO ESMALTADA PARA IDENTIFICAÇÃO DE RUA, 45CM X 20CM REF 13521</t>
  </si>
  <si>
    <t>FORNECIMENTO DE GRAMA SÃO CARLOS (AXONOPUS COMPRESSUS) - MEIA SOMBRA</t>
  </si>
  <si>
    <t>MUDA DE RASTEIRA / FORRAÇÃO, AMENDOIM RASTEIRO / ONZE HORAS / AZULZINHA / IMPATIENS OU EQUIVALENTE DA REGIÃO (15 CM) - SOL -  REF 360</t>
  </si>
  <si>
    <t>FORNECIMENTO DE GRAMA ESMERALDAS (WILD ZOYSIA) - SOL</t>
  </si>
  <si>
    <t>ÁRVORE - SIBIPIRUNA - CAESLPINA PELTOHOROIDES H&gt;= 1,80M</t>
  </si>
  <si>
    <t>ÁRVORE - PAU FERRO - CAESALPINIA FERREA LEIOSCHYA H&gt;= 1,80M</t>
  </si>
  <si>
    <t>ÁRVORE - OITI - LICANIA TOMENTOSA - H&gt;= 1,80M</t>
  </si>
  <si>
    <t>ÁRVORE - JACARANDÁ MIMOSO - CUSPIDIFOLIA H&gt;= 1,80M</t>
  </si>
  <si>
    <t>ÁRVORE - ESCUMILHA AFRICANA - LAGERSTROEMIA SPECIOSA - H&gt;= 1,80M</t>
  </si>
  <si>
    <t>ÁRVORE - JEQUITIBÁ BRANCO - CARINIANA ESTRELLENSIS - H&gt;= 1,80M</t>
  </si>
  <si>
    <t>ÁRVORE FRUTÍFERA - PITANGA, ARAÇÁ, ACEROLA, AMOREIRA, GRUMIXAMA, GOIABA, JABUTICABA - H&gt;= 1,80M</t>
  </si>
  <si>
    <t>89.34.55</t>
  </si>
  <si>
    <t>89.34.56</t>
  </si>
  <si>
    <t>89.34.57</t>
  </si>
  <si>
    <t>89.34.58</t>
  </si>
  <si>
    <t>89.34.59</t>
  </si>
  <si>
    <t>ALICATE BICO LONGO (MEIA CANA) 6", COM ISOLAMENTO ATE 1000 V</t>
  </si>
  <si>
    <t>ALICATE DESENCAPADOR AUTOMATICO 8"</t>
  </si>
  <si>
    <t>ALICATE PROFISSIONAL 8", UNIVERSAL, COM ISOLAMENTO ATE 1000 V</t>
  </si>
  <si>
    <t>ARCO DE SERRA REGULAVEL PARA LAMINAS DE 8" A 12"</t>
  </si>
  <si>
    <t>AVENTAL EM PVC, FORRADO, *0,3* MM DE ESPESSURA, *1,15 X 0,70* M (COMPRIMENTO X LARGURA), 100% IMPERMEAVEL</t>
  </si>
  <si>
    <t>BALANCIM INDIVIDUAL, TIPO CADEIRA SUSPENSA SOBE E DESCE</t>
  </si>
  <si>
    <t>CAVALETE DE FERRO DOBRAVEL, ALTURA 80 CM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</si>
  <si>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</si>
  <si>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</si>
  <si>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</si>
  <si>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</si>
  <si>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</si>
  <si>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</si>
  <si>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</si>
  <si>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FILTRO QUIMICO PARA RESPIRADOR SEMI FACIAL, PROTECAO CONTRA VAPORES ORGANICOS E GASES ACIDOS</t>
  </si>
  <si>
    <t>FORMAO CHANFRADO 1", CABO DE MADEIRA</t>
  </si>
  <si>
    <t>GRAMPO DE APERTO RAPIDO 18"</t>
  </si>
  <si>
    <t>JOGO SERRA COPO COM 6 SERRAS, DIAMETRO VARIANDO DE 15 MM A 60 MM</t>
  </si>
  <si>
    <t>LIMA QUADRADA BASTARDA 8", COM CABO</t>
  </si>
  <si>
    <t>LIMA REDONDA BASTARDA 8", COM CABO</t>
  </si>
  <si>
    <t>LUVAS DE PVC, COM COMPRIMENTO DE *35* CM, FORRADAS, ACABAMENTO ASPERO ANTIDERRAPANTE NA FACE PALMAR</t>
  </si>
  <si>
    <t>MARRETA DE ACO, OITAVADA, 500 G, COM CABO DE MADEIRA</t>
  </si>
  <si>
    <t>MARTELO DE PEDREIRO, 1 CORTE, EM ACO, *500* G, COMPRIMENTO TOTAL DE *28* CM, COM CABO DE MADEIRA</t>
  </si>
  <si>
    <t>OCULOS DE SOLDA COM ESCURECIMENTO AUTOMATICO</t>
  </si>
  <si>
    <t>PERNEIRA DE RASPA COM VELCRO</t>
  </si>
  <si>
    <t>PONTEIRO DE ACO, LISO, REDONDO, 3/4" X 10"</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</si>
  <si>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</si>
  <si>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</si>
  <si>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</si>
  <si>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SERROTE PROFISSIONAL EM ACO TEMPERADO 20", CABO DE MADEIRA</t>
  </si>
  <si>
    <t>TALHADEIRA CHATA, DE ACO, 10"</t>
  </si>
  <si>
    <t>TORNO/MORSA DE BANCADA NUMERO 4</t>
  </si>
  <si>
    <t>UNIFORME PROFISSIONAL DE BRIM, CALCA E CAMISA MANGA LONGA COM FAIXA REFLETIVA</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</si>
  <si>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</si>
  <si>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</si>
  <si>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</si>
  <si>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</si>
  <si>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</si>
  <si>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</si>
  <si>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</si>
  <si>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</si>
  <si>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</si>
  <si>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</si>
  <si>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</si>
  <si>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</si>
  <si>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</si>
  <si>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</si>
  <si>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</si>
  <si>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</si>
  <si>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</si>
  <si>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</si>
  <si>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</si>
  <si>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</si>
  <si>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</si>
  <si>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</si>
  <si>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</si>
  <si>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</si>
  <si>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</si>
  <si>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</si>
  <si>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</si>
  <si>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</si>
  <si>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</si>
  <si>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</si>
  <si>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</si>
  <si>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</si>
  <si>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</si>
  <si>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</si>
  <si>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</si>
  <si>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</si>
  <si>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</si>
  <si>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</si>
  <si>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</si>
  <si>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</si>
  <si>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</si>
  <si>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</si>
  <si>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</si>
  <si>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</si>
  <si>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</si>
  <si>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</si>
  <si>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</si>
  <si>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</si>
  <si>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</si>
  <si>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</si>
  <si>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</si>
  <si>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</si>
  <si>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</si>
  <si>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</si>
  <si>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</si>
  <si>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</si>
  <si>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</si>
  <si>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</si>
  <si>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</si>
  <si>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</si>
  <si>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</si>
  <si>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</si>
  <si>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</si>
  <si>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</si>
  <si>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</si>
  <si>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</si>
  <si>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</si>
  <si>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</si>
  <si>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</si>
  <si>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</si>
  <si>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</si>
  <si>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</si>
  <si>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</si>
  <si>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</si>
  <si>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</si>
  <si>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</si>
  <si>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</si>
  <si>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</si>
  <si>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</si>
  <si>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</si>
  <si>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</si>
  <si>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</si>
  <si>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CANTEIRO DE OBRAS</t>
  </si>
  <si>
    <t>ESTRUTURA</t>
  </si>
  <si>
    <t>APOIO DO PORTA DENTE PARA FRESADORA DE ASFALTO</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</si>
  <si>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</si>
  <si>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</si>
  <si>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</si>
  <si>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</si>
  <si>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</si>
  <si>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</si>
  <si>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</si>
  <si>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</si>
  <si>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CHAPA PARA EMENDA DE VIGA, EM ACO GROSSO, QUALIDADE ESTRUTURAL, BITOLA 3/16", E= 4,75 MM, 4 FUROS, LARGURA 45 MM, COMPRIMENTO 500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</si>
  <si>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</si>
  <si>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</si>
  <si>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</si>
  <si>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</si>
  <si>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</si>
  <si>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</si>
  <si>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</si>
  <si>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</si>
  <si>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</si>
  <si>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</si>
  <si>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</si>
  <si>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</si>
  <si>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</si>
  <si>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</si>
  <si>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</si>
  <si>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</si>
  <si>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</si>
  <si>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</si>
  <si>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</si>
  <si>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</si>
  <si>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</si>
  <si>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</si>
  <si>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</si>
  <si>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FITA VEDA ROSCA, EM PTFE, ROLO DE 18 MM X 25 M (L X C)</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</si>
  <si>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</si>
  <si>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</si>
  <si>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</si>
  <si>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</si>
  <si>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</si>
  <si>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</si>
  <si>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</si>
  <si>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</si>
  <si>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</si>
  <si>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LUVA DE LATEX MULTIUSO AMARELA FORRADA</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</si>
  <si>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</si>
  <si>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</si>
  <si>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</si>
  <si>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</si>
  <si>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</si>
  <si>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</si>
  <si>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</si>
  <si>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</si>
  <si>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</si>
  <si>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</si>
  <si>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</si>
  <si>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</si>
  <si>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MARTELO DE BORRACHA PRETO 450 G, CABO DE MADEIRA *60* MM DE DIAMETRO</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</si>
  <si>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</si>
  <si>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</si>
  <si>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</si>
  <si>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</si>
  <si>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</si>
  <si>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</si>
  <si>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</si>
  <si>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</si>
  <si>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</si>
  <si>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</si>
  <si>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</si>
  <si>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</si>
  <si>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</si>
  <si>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</si>
  <si>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PINO DE ACO COM ROSCA 1/4", COMPRIMENTO DA HASTE = 30 MM E ROSCA = 20 MM (ACAO DIRETA)</t>
  </si>
  <si>
    <t>PINO DE ACO LISO 1/4", HASTE = *36,5* MM (ACAO DIRETA)</t>
  </si>
  <si>
    <t>PINO DE ACO LISO 1/4", HASTE = *53* MM (ACAO DIRETA)</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</si>
  <si>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</si>
  <si>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</si>
  <si>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</si>
  <si>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</si>
  <si>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</si>
  <si>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</si>
  <si>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</si>
  <si>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ROLO DE ESPUMA POLIESTER, 9 CM X 10 MM, COM CABO</t>
  </si>
  <si>
    <t>SILICA ATIVA PARA ADICAO EM CONCRETO E ARGAMASSA</t>
  </si>
  <si>
    <t>SUPORTE MANUAL PARA LIXA, PLASTICO, COM 230 X 80 MM (COMPRIMENTO X LARGURA)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</si>
  <si>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</si>
  <si>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</si>
  <si>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</si>
  <si>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</si>
  <si>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</si>
  <si>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</si>
  <si>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</si>
  <si>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</si>
  <si>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</si>
  <si>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</si>
  <si>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</si>
  <si>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</si>
  <si>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</si>
  <si>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</si>
  <si>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</si>
  <si>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</si>
  <si>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</si>
  <si>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</si>
  <si>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</si>
  <si>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</si>
  <si>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</si>
  <si>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</si>
  <si>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</si>
  <si>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</si>
  <si>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</si>
  <si>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</si>
  <si>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</si>
  <si>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</si>
  <si>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</si>
  <si>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</si>
  <si>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</si>
  <si>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</si>
  <si>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</si>
  <si>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</si>
  <si>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</si>
  <si>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</si>
  <si>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</si>
  <si>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</si>
  <si>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</si>
  <si>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</si>
  <si>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</si>
  <si>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</si>
  <si>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</si>
  <si>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</si>
  <si>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</si>
  <si>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</si>
  <si>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</si>
  <si>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</si>
  <si>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</si>
  <si>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</si>
  <si>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</si>
  <si>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</si>
  <si>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</si>
  <si>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</si>
  <si>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</si>
  <si>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</si>
  <si>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</si>
  <si>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</si>
  <si>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</si>
  <si>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</si>
  <si>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</si>
  <si>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</si>
  <si>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</si>
  <si>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</si>
  <si>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</si>
  <si>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</si>
  <si>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</si>
  <si>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</si>
  <si>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</si>
  <si>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</si>
  <si>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</si>
  <si>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</si>
  <si>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</si>
  <si>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</si>
  <si>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</si>
  <si>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</si>
  <si>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</si>
  <si>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</si>
  <si>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</si>
  <si>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</si>
  <si>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</si>
  <si>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</si>
  <si>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</si>
  <si>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</si>
  <si>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</si>
  <si>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</si>
  <si>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</si>
  <si>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</si>
  <si>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</si>
  <si>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</si>
  <si>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</si>
  <si>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</si>
  <si>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</si>
  <si>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</si>
  <si>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</si>
  <si>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</si>
  <si>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</si>
  <si>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</si>
  <si>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</si>
  <si>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</si>
  <si>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</si>
  <si>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</si>
  <si>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</si>
  <si>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</si>
  <si>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</si>
  <si>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</si>
  <si>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</si>
  <si>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</si>
  <si>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</si>
  <si>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</si>
  <si>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</si>
  <si>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</si>
  <si>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</si>
  <si>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</si>
  <si>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</si>
  <si>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</si>
  <si>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</si>
  <si>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</si>
  <si>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</si>
  <si>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</si>
  <si>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</si>
  <si>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</si>
  <si>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</si>
  <si>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</si>
  <si>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</si>
  <si>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</si>
  <si>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</si>
  <si>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</si>
  <si>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</si>
  <si>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</si>
  <si>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</si>
  <si>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</si>
  <si>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</si>
  <si>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</si>
  <si>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</si>
  <si>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</si>
  <si>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</si>
  <si>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</si>
  <si>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</si>
  <si>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</si>
  <si>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</si>
  <si>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</si>
  <si>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</si>
  <si>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</si>
  <si>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</si>
  <si>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</si>
  <si>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</si>
  <si>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</si>
  <si>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</si>
  <si>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</si>
  <si>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</si>
  <si>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</si>
  <si>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</si>
  <si>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</si>
  <si>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</si>
  <si>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</si>
  <si>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</si>
  <si>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</si>
  <si>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</si>
  <si>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</si>
  <si>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</si>
  <si>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</si>
  <si>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</si>
  <si>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</si>
  <si>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</si>
  <si>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</si>
  <si>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</si>
  <si>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</si>
  <si>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</si>
  <si>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</si>
  <si>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</si>
  <si>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</si>
  <si>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</si>
  <si>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</si>
  <si>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</si>
  <si>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</si>
  <si>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</si>
  <si>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</si>
  <si>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</si>
  <si>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</si>
  <si>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</si>
  <si>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</si>
  <si>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</si>
  <si>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</si>
  <si>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</si>
  <si>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</si>
  <si>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</si>
  <si>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</si>
  <si>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</si>
  <si>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</si>
  <si>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</si>
  <si>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</si>
  <si>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</si>
  <si>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</si>
  <si>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</si>
  <si>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</si>
  <si>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</si>
  <si>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</si>
  <si>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</si>
  <si>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</si>
  <si>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</si>
  <si>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</si>
  <si>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</si>
  <si>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</si>
  <si>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</si>
  <si>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</si>
  <si>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</si>
  <si>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</si>
  <si>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</si>
  <si>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</si>
  <si>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</si>
  <si>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</si>
  <si>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</si>
  <si>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</si>
  <si>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</si>
  <si>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</si>
  <si>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</si>
  <si>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</si>
  <si>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</si>
  <si>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</si>
  <si>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</si>
  <si>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</si>
  <si>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</si>
  <si>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</si>
  <si>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</si>
  <si>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</si>
  <si>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</si>
  <si>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</si>
  <si>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</si>
  <si>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</si>
  <si>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</si>
  <si>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</si>
  <si>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</si>
  <si>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</si>
  <si>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</si>
  <si>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</si>
  <si>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</si>
  <si>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</si>
  <si>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</si>
  <si>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</si>
  <si>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</si>
  <si>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</si>
  <si>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</si>
  <si>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</si>
  <si>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</si>
  <si>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</si>
  <si>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</si>
  <si>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</si>
  <si>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</si>
  <si>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</si>
  <si>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</si>
  <si>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</si>
  <si>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</si>
  <si>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</si>
  <si>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</si>
  <si>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</si>
  <si>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</si>
  <si>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</si>
  <si>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</si>
  <si>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</si>
  <si>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</si>
  <si>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</si>
  <si>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</si>
  <si>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</si>
  <si>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</si>
  <si>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</si>
  <si>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</si>
  <si>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</si>
  <si>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</si>
  <si>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</si>
  <si>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</si>
  <si>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</si>
  <si>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</si>
  <si>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</si>
  <si>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</si>
  <si>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</si>
  <si>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</si>
  <si>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</si>
  <si>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</si>
  <si>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</si>
  <si>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</si>
  <si>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</si>
  <si>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</si>
  <si>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</si>
  <si>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</si>
  <si>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</si>
  <si>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</si>
  <si>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</si>
  <si>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</si>
  <si>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</si>
  <si>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</si>
  <si>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</si>
  <si>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</si>
  <si>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</si>
  <si>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</si>
  <si>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</si>
  <si>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</si>
  <si>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</si>
  <si>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</si>
  <si>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</si>
  <si>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</si>
  <si>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</si>
  <si>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</si>
  <si>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</si>
  <si>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</si>
  <si>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</si>
  <si>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</si>
  <si>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</si>
  <si>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</si>
  <si>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</si>
  <si>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</si>
  <si>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</si>
  <si>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</si>
  <si>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</si>
  <si>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</si>
  <si>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</si>
  <si>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</si>
  <si>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</si>
  <si>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</si>
  <si>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</si>
  <si>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</si>
  <si>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</si>
  <si>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</si>
  <si>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</si>
  <si>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</si>
  <si>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</si>
  <si>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</si>
  <si>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</si>
  <si>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</si>
  <si>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</si>
  <si>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</si>
  <si>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</si>
  <si>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</si>
  <si>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</si>
  <si>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</si>
  <si>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</si>
  <si>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</si>
  <si>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</si>
  <si>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</si>
  <si>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</si>
  <si>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</si>
  <si>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</si>
  <si>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</si>
  <si>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</si>
  <si>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</si>
  <si>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</si>
  <si>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</si>
  <si>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</si>
  <si>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</si>
  <si>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</si>
  <si>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</si>
  <si>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</si>
  <si>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</si>
  <si>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</si>
  <si>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</si>
  <si>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</si>
  <si>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</si>
  <si>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</si>
  <si>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</si>
  <si>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</si>
  <si>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</si>
  <si>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</si>
  <si>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</si>
  <si>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</si>
  <si>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</si>
  <si>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</si>
  <si>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</si>
  <si>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</si>
  <si>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</si>
  <si>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</si>
  <si>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</si>
  <si>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</si>
  <si>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</si>
  <si>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</si>
  <si>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</si>
  <si>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</si>
  <si>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</si>
  <si>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</si>
  <si>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</si>
  <si>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</si>
  <si>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</si>
  <si>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</si>
  <si>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</si>
  <si>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</si>
  <si>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</si>
  <si>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</si>
  <si>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</si>
  <si>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</si>
  <si>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</si>
  <si>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</si>
  <si>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</si>
  <si>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</si>
  <si>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</si>
  <si>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</si>
  <si>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</si>
  <si>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</si>
  <si>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</si>
  <si>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</si>
  <si>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</si>
  <si>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</si>
  <si>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</si>
  <si>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</si>
  <si>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</si>
  <si>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</si>
  <si>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</si>
  <si>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</si>
  <si>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</si>
  <si>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</si>
  <si>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</si>
  <si>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</si>
  <si>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</si>
  <si>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</si>
  <si>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</si>
  <si>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</si>
  <si>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</si>
  <si>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</si>
  <si>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</si>
  <si>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</si>
  <si>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</si>
  <si>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</si>
  <si>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</si>
  <si>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</si>
  <si>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</si>
  <si>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</si>
  <si>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</si>
  <si>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</si>
  <si>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</si>
  <si>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</si>
  <si>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</si>
  <si>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</si>
  <si>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</si>
  <si>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</si>
  <si>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</si>
  <si>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</si>
  <si>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</si>
  <si>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</si>
  <si>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</si>
  <si>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</si>
  <si>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</si>
  <si>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</si>
  <si>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</si>
  <si>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</si>
  <si>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</si>
  <si>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</si>
  <si>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</si>
  <si>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</si>
  <si>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</si>
  <si>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</si>
  <si>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</si>
  <si>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</si>
  <si>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</si>
  <si>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</si>
  <si>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</si>
  <si>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</si>
  <si>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</si>
  <si>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</si>
  <si>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</si>
  <si>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</si>
  <si>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</si>
  <si>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</si>
  <si>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</si>
  <si>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</si>
  <si>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</si>
  <si>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</si>
  <si>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</si>
  <si>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</si>
  <si>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</si>
  <si>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</si>
  <si>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</si>
  <si>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</si>
  <si>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</si>
  <si>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</si>
  <si>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</si>
  <si>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</si>
  <si>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</si>
  <si>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</si>
  <si>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</si>
  <si>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</si>
  <si>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</si>
  <si>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</si>
  <si>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</si>
  <si>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</si>
  <si>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</si>
  <si>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</si>
  <si>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</si>
  <si>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</si>
  <si>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</si>
  <si>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</si>
  <si>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</si>
  <si>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</si>
  <si>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</si>
  <si>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</si>
  <si>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</si>
  <si>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</si>
  <si>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</si>
  <si>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</si>
  <si>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</si>
  <si>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</si>
  <si>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</si>
  <si>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</si>
  <si>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</si>
  <si>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</si>
  <si>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</si>
  <si>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</si>
  <si>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</si>
  <si>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</si>
  <si>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</si>
  <si>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</si>
  <si>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</si>
  <si>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</si>
  <si>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</si>
  <si>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</si>
  <si>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</si>
  <si>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</si>
  <si>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</si>
  <si>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</si>
  <si>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</si>
  <si>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</si>
  <si>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</si>
  <si>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</si>
  <si>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</si>
  <si>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</si>
  <si>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</si>
  <si>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</si>
  <si>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</si>
  <si>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</si>
  <si>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</si>
  <si>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</si>
  <si>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</si>
  <si>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</si>
  <si>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</si>
  <si>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</si>
  <si>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</si>
  <si>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</si>
  <si>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</si>
  <si>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</si>
  <si>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</si>
  <si>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</si>
  <si>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</si>
  <si>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</si>
  <si>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</si>
  <si>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</si>
  <si>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</si>
  <si>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</si>
  <si>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</si>
  <si>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</si>
  <si>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</si>
  <si>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</si>
  <si>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</si>
  <si>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</si>
  <si>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</si>
  <si>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</si>
  <si>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</si>
  <si>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</si>
  <si>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</si>
  <si>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</si>
  <si>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</si>
  <si>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</si>
  <si>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</si>
  <si>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</si>
  <si>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</si>
  <si>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</si>
  <si>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</si>
  <si>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</si>
  <si>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</si>
  <si>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</si>
  <si>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</si>
  <si>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</si>
  <si>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</si>
  <si>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</si>
  <si>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</si>
  <si>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</si>
  <si>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</si>
  <si>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</si>
  <si>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</si>
  <si>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</si>
  <si>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</si>
  <si>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</si>
  <si>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</si>
  <si>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</si>
  <si>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</si>
  <si>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</si>
  <si>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</si>
  <si>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</si>
  <si>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</si>
  <si>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</si>
  <si>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</si>
  <si>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</si>
  <si>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</si>
  <si>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</si>
  <si>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</si>
  <si>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</si>
  <si>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</si>
  <si>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</si>
  <si>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</si>
  <si>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</si>
  <si>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</si>
  <si>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</si>
  <si>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</si>
  <si>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</si>
  <si>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</si>
  <si>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</si>
  <si>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</si>
  <si>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</si>
  <si>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</si>
  <si>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</si>
  <si>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</si>
  <si>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</si>
  <si>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</si>
  <si>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</si>
  <si>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</si>
  <si>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</si>
  <si>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</si>
  <si>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</si>
  <si>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</si>
  <si>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</si>
  <si>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</si>
  <si>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</si>
  <si>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</si>
  <si>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</si>
  <si>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</si>
  <si>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</si>
  <si>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</si>
  <si>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</si>
  <si>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</si>
  <si>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</si>
  <si>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</si>
  <si>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</si>
  <si>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</si>
  <si>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</si>
  <si>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</si>
  <si>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</si>
  <si>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</si>
  <si>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</si>
  <si>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</si>
  <si>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</si>
  <si>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</si>
  <si>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</si>
  <si>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</si>
  <si>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</si>
  <si>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</si>
  <si>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</si>
  <si>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</si>
  <si>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</si>
  <si>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</si>
  <si>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</si>
  <si>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</si>
  <si>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</si>
  <si>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</si>
  <si>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</si>
  <si>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</si>
  <si>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</si>
  <si>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</si>
  <si>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</si>
  <si>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</si>
  <si>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</si>
  <si>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</si>
  <si>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</si>
  <si>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</si>
  <si>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</si>
  <si>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</si>
  <si>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</si>
  <si>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</si>
  <si>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</si>
  <si>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</si>
  <si>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</si>
  <si>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</si>
  <si>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</si>
  <si>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</si>
  <si>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</si>
  <si>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</si>
  <si>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</si>
  <si>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</si>
  <si>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</si>
  <si>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</si>
  <si>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</si>
  <si>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</si>
  <si>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</si>
  <si>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</si>
  <si>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</si>
  <si>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</si>
  <si>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</si>
  <si>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</si>
  <si>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</si>
  <si>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</si>
  <si>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</si>
  <si>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</si>
  <si>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</si>
  <si>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</si>
  <si>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</si>
  <si>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</si>
  <si>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</si>
  <si>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</si>
  <si>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</si>
  <si>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</si>
  <si>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</si>
  <si>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</si>
  <si>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</si>
  <si>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</si>
  <si>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</si>
  <si>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</si>
  <si>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</si>
  <si>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</si>
  <si>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</si>
  <si>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</si>
  <si>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</si>
  <si>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</si>
  <si>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</si>
  <si>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</si>
  <si>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</si>
  <si>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</si>
  <si>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</si>
  <si>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</si>
  <si>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</si>
  <si>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</si>
  <si>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</si>
  <si>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</si>
  <si>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</si>
  <si>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</si>
  <si>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</si>
  <si>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</si>
  <si>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</si>
  <si>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</si>
  <si>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</si>
  <si>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</si>
  <si>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</si>
  <si>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</si>
  <si>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</si>
  <si>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</si>
  <si>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</si>
  <si>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</si>
  <si>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</si>
  <si>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</si>
  <si>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</si>
  <si>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</si>
  <si>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</si>
  <si>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</si>
  <si>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</si>
  <si>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</si>
  <si>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</si>
  <si>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</si>
  <si>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</si>
  <si>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</si>
  <si>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</si>
  <si>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</si>
  <si>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</si>
  <si>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</si>
  <si>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</si>
  <si>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</si>
  <si>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</si>
  <si>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</si>
  <si>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</si>
  <si>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</si>
  <si>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</si>
  <si>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</si>
  <si>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</si>
  <si>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</si>
  <si>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</si>
  <si>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</si>
  <si>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</si>
  <si>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</si>
  <si>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</si>
  <si>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</si>
  <si>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</si>
  <si>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</si>
  <si>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</si>
  <si>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</si>
  <si>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</si>
  <si>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</si>
  <si>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</si>
  <si>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</si>
  <si>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</si>
  <si>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</si>
  <si>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</si>
  <si>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</si>
  <si>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</si>
  <si>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</si>
  <si>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</si>
  <si>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</si>
  <si>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</si>
  <si>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</si>
  <si>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</si>
  <si>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</si>
  <si>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</si>
  <si>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</si>
  <si>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</si>
  <si>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</si>
  <si>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</si>
  <si>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</si>
  <si>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</si>
  <si>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</si>
  <si>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</si>
  <si>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</si>
  <si>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</si>
  <si>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</si>
  <si>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</si>
  <si>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</si>
  <si>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</si>
  <si>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</si>
  <si>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</si>
  <si>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</si>
  <si>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</si>
  <si>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</si>
  <si>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</si>
  <si>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</si>
  <si>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</si>
  <si>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</si>
  <si>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</si>
  <si>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</si>
  <si>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</si>
  <si>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</si>
  <si>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</si>
  <si>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</si>
  <si>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</si>
  <si>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</si>
  <si>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</si>
  <si>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</si>
  <si>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</si>
  <si>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</si>
  <si>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</si>
  <si>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</si>
  <si>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</si>
  <si>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</si>
  <si>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</si>
  <si>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</si>
  <si>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</si>
  <si>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</si>
  <si>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</si>
  <si>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</si>
  <si>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</si>
  <si>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</si>
  <si>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</si>
  <si>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</si>
  <si>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</si>
  <si>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</si>
  <si>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</si>
  <si>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</si>
  <si>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</si>
  <si>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</si>
  <si>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</si>
  <si>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</si>
  <si>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</si>
  <si>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</si>
  <si>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</si>
  <si>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</si>
  <si>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</si>
  <si>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</si>
  <si>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</si>
  <si>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</si>
  <si>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</si>
  <si>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</si>
  <si>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</si>
  <si>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</si>
  <si>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</si>
  <si>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</si>
  <si>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</si>
  <si>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</si>
  <si>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</si>
  <si>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</si>
  <si>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</si>
  <si>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</si>
  <si>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</si>
  <si>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</si>
  <si>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</si>
  <si>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</si>
  <si>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</si>
  <si>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</si>
  <si>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</si>
  <si>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</si>
  <si>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</si>
  <si>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</si>
  <si>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</si>
  <si>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</si>
  <si>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</si>
  <si>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</si>
  <si>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</si>
  <si>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</si>
  <si>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</si>
  <si>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</si>
  <si>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</si>
  <si>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</si>
  <si>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</si>
  <si>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</si>
  <si>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</si>
  <si>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</si>
  <si>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</si>
  <si>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</si>
  <si>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</si>
  <si>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</si>
  <si>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</si>
  <si>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</si>
  <si>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</si>
  <si>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</si>
  <si>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</si>
  <si>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</si>
  <si>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</si>
  <si>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</si>
  <si>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</si>
  <si>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</si>
  <si>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</si>
  <si>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</si>
  <si>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</si>
  <si>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</si>
  <si>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</si>
  <si>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</si>
  <si>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</si>
  <si>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</si>
  <si>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</si>
  <si>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</si>
  <si>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</si>
  <si>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</si>
  <si>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</si>
  <si>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</si>
  <si>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</si>
  <si>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</si>
  <si>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</si>
  <si>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</si>
  <si>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</si>
  <si>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</si>
  <si>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</si>
  <si>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</si>
  <si>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</si>
  <si>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</si>
  <si>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</si>
  <si>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</si>
  <si>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</si>
  <si>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</si>
  <si>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</si>
  <si>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</si>
  <si>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</si>
  <si>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</si>
  <si>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</si>
  <si>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</si>
  <si>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</si>
  <si>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</si>
  <si>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</si>
  <si>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</si>
  <si>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</si>
  <si>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</si>
  <si>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</si>
  <si>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</si>
  <si>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</si>
  <si>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</si>
  <si>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</si>
  <si>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</si>
  <si>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</si>
  <si>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</si>
  <si>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</si>
  <si>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</si>
  <si>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</si>
  <si>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</si>
  <si>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</si>
  <si>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</si>
  <si>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</si>
  <si>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</si>
  <si>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</si>
  <si>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</si>
  <si>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</si>
  <si>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</si>
  <si>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</si>
  <si>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</si>
  <si>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</si>
  <si>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</si>
  <si>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</si>
  <si>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</si>
  <si>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</si>
  <si>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</si>
  <si>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</si>
  <si>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</si>
  <si>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</si>
  <si>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</si>
  <si>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</si>
  <si>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</si>
  <si>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</si>
  <si>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</si>
  <si>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</si>
  <si>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</si>
  <si>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</si>
  <si>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</si>
  <si>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</si>
  <si>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</si>
  <si>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</si>
  <si>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</si>
  <si>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</si>
  <si>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</si>
  <si>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</si>
  <si>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</si>
  <si>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</si>
  <si>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</si>
  <si>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</si>
  <si>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</si>
  <si>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</si>
  <si>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</si>
  <si>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</si>
  <si>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</si>
  <si>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</si>
  <si>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</si>
  <si>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</si>
  <si>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</si>
  <si>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</si>
  <si>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</si>
  <si>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</si>
  <si>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</si>
  <si>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</si>
  <si>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</si>
  <si>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</si>
  <si>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</si>
  <si>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</si>
  <si>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</si>
  <si>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</si>
  <si>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</si>
  <si>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</si>
  <si>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</si>
  <si>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</si>
  <si>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</si>
  <si>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</si>
  <si>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</si>
  <si>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</si>
  <si>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</si>
  <si>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</si>
  <si>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</si>
  <si>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</si>
  <si>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</si>
  <si>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</si>
  <si>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</si>
  <si>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</si>
  <si>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</si>
  <si>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</si>
  <si>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</si>
  <si>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</si>
  <si>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</si>
  <si>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</si>
  <si>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</si>
  <si>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</si>
  <si>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</si>
  <si>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</si>
  <si>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</si>
  <si>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</si>
  <si>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</si>
  <si>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</si>
  <si>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</si>
  <si>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</si>
  <si>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</si>
  <si>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</si>
  <si>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</si>
  <si>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</si>
  <si>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</si>
  <si>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</si>
  <si>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</si>
  <si>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</si>
  <si>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</si>
  <si>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</si>
  <si>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</si>
  <si>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</si>
  <si>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</si>
  <si>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</si>
  <si>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</si>
  <si>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</si>
  <si>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</si>
  <si>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</si>
  <si>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</si>
  <si>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</si>
  <si>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</si>
  <si>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</si>
  <si>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</si>
  <si>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</si>
  <si>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</si>
  <si>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</si>
  <si>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SETOP OUTUBRO 2025</t>
  </si>
  <si>
    <t>PORTÃO EM CHAPA DE AÇO, TIPO DIAMANTE, ESP. 1,20MM (MSG-18), COM REQUADRO EM CANTONEIRA DE AÇO 1.1/4"X1/8", INCLUSIVE CADEADO, EXCLUSIVE PINTURA</t>
  </si>
  <si>
    <t>PISO PODOTÁTIL DE BORRACHA, ALERTA OU DIRECIONAL, ESP. 5MM, COLORIDA, INCLUSIVE ASSENTAMENTO COM COLA DE CONTATO</t>
  </si>
  <si>
    <t>ARMÁRIOS EM MDF</t>
  </si>
  <si>
    <t>ED-25562</t>
  </si>
  <si>
    <t>ARMÁRIO SOB BANCADA EM MDF LAMINADO BRANCO FOSCO, FORNECIMENTO INCLUSIVE TODOS ACESSÓRIOS E INSTALAÇÃO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</si>
  <si>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</si>
  <si>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</si>
  <si>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</si>
  <si>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</si>
  <si>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</si>
  <si>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</si>
  <si>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</si>
  <si>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</si>
  <si>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</si>
  <si>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</si>
  <si>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</si>
  <si>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</si>
  <si>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</si>
  <si>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</si>
  <si>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</si>
  <si>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</si>
  <si>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</si>
  <si>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</si>
  <si>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</si>
  <si>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</si>
  <si>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</si>
  <si>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</si>
  <si>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</si>
  <si>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</si>
  <si>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</si>
  <si>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</si>
  <si>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</si>
  <si>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</si>
  <si>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</si>
  <si>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</si>
  <si>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</si>
  <si>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</si>
  <si>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</si>
  <si>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</si>
  <si>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</si>
  <si>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</si>
  <si>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</si>
  <si>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</si>
  <si>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</si>
  <si>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</si>
  <si>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</si>
  <si>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</si>
  <si>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</si>
  <si>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</si>
  <si>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</si>
  <si>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</si>
  <si>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</si>
  <si>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</si>
  <si>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</si>
  <si>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</si>
  <si>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</si>
  <si>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</si>
  <si>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</si>
  <si>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</si>
  <si>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</si>
  <si>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</si>
  <si>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</si>
  <si>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</si>
  <si>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</si>
  <si>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</si>
  <si>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</si>
  <si>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</si>
  <si>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</si>
  <si>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</si>
  <si>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</si>
  <si>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</si>
  <si>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</si>
  <si>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</si>
  <si>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</si>
  <si>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</si>
  <si>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</si>
  <si>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</si>
  <si>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</si>
  <si>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</si>
  <si>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</si>
  <si>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</si>
  <si>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</si>
  <si>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</si>
  <si>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</si>
  <si>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</si>
  <si>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</si>
  <si>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</si>
  <si>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</si>
  <si>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</si>
  <si>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</si>
  <si>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</si>
  <si>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</si>
  <si>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</si>
  <si>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</si>
  <si>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</si>
  <si>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</si>
  <si>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</si>
  <si>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</si>
  <si>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</si>
  <si>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</si>
  <si>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</si>
  <si>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</si>
  <si>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</si>
  <si>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</si>
  <si>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SONDAGEM DE ELETRODUTO/DUTOS COM ARAME GALVANIZADO, DIÂMETRO DO FIO 1,24MM, 18BWG, INCLUSIVE FORNECIMENTO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</si>
  <si>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</si>
  <si>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</si>
  <si>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</si>
  <si>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</si>
  <si>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</si>
  <si>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</si>
  <si>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</si>
  <si>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</si>
  <si>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</si>
  <si>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</si>
  <si>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</si>
  <si>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</si>
  <si>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</si>
  <si>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</si>
  <si>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</si>
  <si>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</si>
  <si>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</si>
  <si>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</si>
  <si>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PERFILADO LISO (38X19)MM EM CHAPA DE AÇO GALVANIZADO N°18, COM TRATAMENTO PRÉ-ZINCADO, INCLUSIVE FIXAÇÃO SUPERIOR, CONEXÕES E ACESSÓRIOS, EXCLUSIVE TAMPA DE ENCAIXE</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</si>
  <si>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</si>
  <si>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</si>
  <si>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</si>
  <si>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</si>
  <si>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</si>
  <si>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</si>
  <si>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</si>
  <si>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</si>
  <si>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</si>
  <si>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</si>
  <si>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</si>
  <si>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</si>
  <si>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</si>
  <si>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</si>
  <si>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</si>
  <si>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</si>
  <si>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</si>
  <si>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</si>
  <si>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</si>
  <si>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</si>
  <si>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</si>
  <si>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</si>
  <si>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</si>
  <si>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</si>
  <si>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</si>
  <si>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</si>
  <si>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</si>
  <si>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</si>
  <si>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</si>
  <si>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</si>
  <si>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</si>
  <si>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</si>
  <si>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</si>
  <si>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</si>
  <si>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</si>
  <si>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</si>
  <si>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</si>
  <si>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</si>
  <si>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</si>
  <si>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</si>
  <si>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</si>
  <si>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</si>
  <si>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</si>
  <si>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</si>
  <si>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</si>
  <si>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</si>
  <si>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</si>
  <si>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</si>
  <si>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</si>
  <si>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INATIVADO - NÃO UTILIZAR - DUTO CORRUGADO EM POLIETILENO DE ALTA DENSIDADE (PEAD), DIÂMETRO DE 150MM (6"), EXCLUSIVE ENVELOPAMENTO</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</si>
  <si>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</si>
  <si>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</si>
  <si>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</si>
  <si>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</si>
  <si>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</si>
  <si>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</si>
  <si>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</si>
  <si>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</si>
  <si>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</si>
  <si>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CEM (100) PARES, DIÂMETRO DO CONDUTOR ESTANHADO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</si>
  <si>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</si>
  <si>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</si>
  <si>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</si>
  <si>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</si>
  <si>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</si>
  <si>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</si>
  <si>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ESTANHADO DE 0,50MM (CTP-APL-SN-50.30)</t>
  </si>
  <si>
    <t>CABO TELEFÔNICO, PARA COMUNICAÇÃO EXTERNA COM BLINDAGEM EM ALUMÍNIO E POLIETILENO, COM UM (1) PAR, DIÂMETRO DO CONDUTOR DE 0,50MM (CCE-APL-50.1)</t>
  </si>
  <si>
    <t>CABO TELEFÔNICO, PARA COMUNICAÇÃO EXTERNA COM BLINDAGEM EM ALUMÍNIO E POLIETILENO, COM VINTE (20) PARES, DIÂMETRO DO CONDUTOR ESTANHADO DE 0,50MM (CTP-APL-SN-50.20)</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</si>
  <si>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</si>
  <si>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</si>
  <si>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</si>
  <si>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</si>
  <si>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</si>
  <si>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</si>
  <si>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</si>
  <si>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</si>
  <si>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</si>
  <si>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</si>
  <si>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</si>
  <si>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</si>
  <si>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</si>
  <si>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</si>
  <si>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</si>
  <si>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</si>
  <si>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</si>
  <si>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</si>
  <si>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</si>
  <si>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</si>
  <si>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</si>
  <si>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</si>
  <si>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</si>
  <si>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</si>
  <si>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</si>
  <si>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</si>
  <si>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</si>
  <si>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</si>
  <si>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</si>
  <si>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</si>
  <si>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</si>
  <si>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</si>
  <si>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</si>
  <si>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</si>
  <si>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</si>
  <si>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</si>
  <si>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</si>
  <si>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</si>
  <si>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</si>
  <si>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</si>
  <si>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</si>
  <si>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</si>
  <si>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</si>
  <si>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</si>
  <si>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</si>
  <si>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</si>
  <si>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</si>
  <si>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</si>
  <si>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</si>
  <si>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</si>
  <si>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</si>
  <si>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</si>
  <si>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</si>
  <si>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</si>
  <si>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</si>
  <si>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</si>
  <si>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</si>
  <si>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</si>
  <si>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</si>
  <si>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</si>
  <si>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</si>
  <si>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</si>
  <si>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</si>
  <si>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</si>
  <si>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</si>
  <si>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</si>
  <si>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</si>
  <si>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</si>
  <si>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</si>
  <si>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</si>
  <si>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</si>
  <si>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</si>
  <si>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</si>
  <si>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</si>
  <si>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</si>
  <si>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</si>
  <si>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</si>
  <si>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</si>
  <si>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</si>
  <si>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</si>
  <si>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</si>
  <si>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</si>
  <si>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</si>
  <si>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</si>
  <si>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</si>
  <si>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</si>
  <si>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</si>
  <si>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</si>
  <si>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</si>
  <si>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</si>
  <si>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</si>
  <si>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</si>
  <si>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</si>
  <si>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</si>
  <si>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</si>
  <si>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</si>
  <si>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</si>
  <si>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</si>
  <si>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</si>
  <si>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Boca de Bueiro Duplo Tubular de Concreto D = 1,00 m - esconsidade 0° - areia e brita comerciais - alas esconsas (Execução, incluindo fornecimento, carga e transporte de todos os materiais, exclui escavação) - (Caderno de Drenagem RT 01.47.d)</t>
  </si>
  <si>
    <t>Boca de Bueiro Duplo Tubular de Concreto D = 1,00 m - esconsidade 0° - areia extraída e brita produzida - alas esconsas (Execução, incluindo fornecimento, carga e transporte de todos os materiais, exclui escavação) - (Caderno de Drenagem RT 01.47.d)</t>
  </si>
  <si>
    <t>Boca de Bueiro Duplo Tubular de Concreto D = 1,00 m - esconsidade 15° - areia e brita comerciais - alas esconsas (Execução, incluindo fornecimento, carga e transporte de todos os materiais, exclui escavação) - (Caderno de Drenagem RT 01.47.d)</t>
  </si>
  <si>
    <t>Boca de Bueiro Duplo Tubular de Concreto D = 1,00 m - esconsidade 15° - areia extraída e brita produzida - alas esconsas (Execução, incluindo fornecimento, carga e transporte de todos os materiais, exclui escavação) - (Caderno de Drenagem RT 01.47.d)</t>
  </si>
  <si>
    <t>Boca de Bueiro Duplo Tubular de Concreto D = 1,00 m - esconsidade 30° - areia e brita comerciais - alas esconsas (Execução, incluindo fornecimento, carga e transporte de todos os materiais, exclui escavação) - (Caderno de Drenagem RT 01.47.d)</t>
  </si>
  <si>
    <t>Boca de Bueiro Duplo Tubular de Concreto D = 1,00 m - esconsidade 30° - areia extraída e brita produzida - alas esconsas (Execução, incluindo fornecimento, carga e transporte de todos os materiais, exclui escavação) - (Caderno de Drenagem RT 01.47.d)</t>
  </si>
  <si>
    <t>Boca de Bueiro Duplo Tubular de Concreto D = 1,00 m - esconsidade 45° - areia e brita comerciais - alas esconsas (Execução, incluindo fornecimento, carga e transporte de todos os materiais, exclui escavação) - (Caderno de Drenagem RT 01.47.d)</t>
  </si>
  <si>
    <t>Boca de Bueiro Duplo Tubular de Concreto D = 1,00 m - esconsidade 45° - areia extraída e brita produzida - alas esconsas (Execução, incluindo fornecimento, carga e transporte de todos os materiais, exclui escavação) - (Caderno de Drenagem RT 01.47.d)</t>
  </si>
  <si>
    <t>Boca de Bueiro Duplo Tubular de Concreto D = 1,20 m - esconsidade 0° - areia e brita comerciais - alas esconsas (Execução, incluindo fornecimento, carga e transporte de todos os materiais, exclui escavação) - (Caderno de Drenagem RT 01.47.d)</t>
  </si>
  <si>
    <t>Boca de Bueiro Duplo Tubular de Concreto D = 1,20 m - esconsidade 0° - areia extraída e brita produzida - alas esconsas (Execução, incluindo fornecimento, carga e transporte de todos os materiais, exclui escavação) - (Caderno de Drenagem RT 01.47.d)</t>
  </si>
  <si>
    <t>Boca de Bueiro Duplo Tubular de Concreto D = 1,20 m - esconsidade 15° - areia e brita comerciais - alas esconsas (Execução, incluindo fornecimento, carga e transporte de todos os materiais, exclui escavação) - (Caderno de Drenagem RT 01.47.d)</t>
  </si>
  <si>
    <t>Boca de Bueiro Duplo Tubular de Concreto D = 1,20 m - esconsidade 15° - areia extraída e brita produzida - alas esconsas (Execução, incluindo fornecimento, carga e transporte de todos os materiais, exclui escavação) - (Caderno de Drenagem RT 01.47.d)</t>
  </si>
  <si>
    <t>Boca de Bueiro Duplo Tubular de Concreto D = 1,20 m - esconsidade 30° - areia e brita comerciais - alas esconsas (Execução, incluindo fornecimento, carga e transporte de todos os materiais, exclui escavação) - (Caderno de Drenagem RT 01.47.d)</t>
  </si>
  <si>
    <t>Boca de Bueiro Duplo Tubular de Concreto D = 1,20 m - esconsidade 30° - areia extraída e brita produzida - alas esconsas (Execução, incluindo fornecimento, carga e transporte de todos os materiais, exclui escavação) - (Caderno de Drenagem RT 01.47.d)</t>
  </si>
  <si>
    <t>Boca de Bueiro Duplo Tubular de Concreto D = 1,20 m - esconsidade 45° - areia e brita comerciais - alas esconsas (Execução, incluindo fornecimento, carga e transporte de todos os materiais, exclui escavação) - (Caderno de Drenagem RT 01.47.d)</t>
  </si>
  <si>
    <t>Boca de Bueiro Duplo Tubular de Concreto D = 1,20 m - esconsidade 45° - areia extraída e brita produzida - alas esconsas (Execução, incluindo fornecimento, carga e transporte de todos os materiais, exclui escavação) - (Caderno de Drenagem RT 01.47.d)</t>
  </si>
  <si>
    <t>Boca de Bueiro Duplo Tubular de Concreto D = 1,50 m - esconsidade 0° - areia e brita comerciais - alas esconsas (Execução, incluindo fornecimento, carga e transporte de todos os materiais, exclui escavação) - (Caderno de Drenagem RT 01.47.d)</t>
  </si>
  <si>
    <t>Boca de Bueiro Duplo Tubular de Concreto D = 1,50 m - esconsidade 0° - areia extraída e brita produzida - alas esconsas (Execução, incluindo fornecimento, carga e transporte de todos os materiais, exclui escavação) - (Caderno de Drenagem RT 01.47.d)</t>
  </si>
  <si>
    <t>Boca de Bueiro Duplo Tubular de Concreto D = 1,50 m - esconsidade 15° - areia e brita comerciais - alas esconsas (Execução, incluindo fornecimento, carga e transporte de todos os materiais, exclui escavação) - (Caderno de Drenagem RT 01.47.d)</t>
  </si>
  <si>
    <t>Boca de Bueiro Duplo Tubular de Concreto D = 1,50 m - esconsidade 15° - areia extraída e brita produzida - alas esconsas (Execução, incluindo fornecimento, carga e transporte de todos os materiais, exclui escavação) - (Caderno de Drenagem RT 01.47.d)</t>
  </si>
  <si>
    <t>Boca de Bueiro Duplo Tubular de Concreto D = 1,50 m - esconsidade 30° - areia e brita comerciais - alas esconsas (Execução, incluindo fornecimento, carga e transporte de todos os materiais, exclui escavação) - (Caderno de Drenagem RT 01.47.d)</t>
  </si>
  <si>
    <t>Boca de Bueiro Duplo Tubular de Concreto D = 1,50 m - esconsidade 30° - areia extraída e brita produzida - alas esconsas (Execução, incluindo fornecimento, carga e transporte de todos os materiais, exclui escavação) - (Caderno de Drenagem RT 01.47.d)</t>
  </si>
  <si>
    <t>Boca de Bueiro Duplo Tubular de Concreto D = 1,50 m - esconsidade 45° - areia e brita comerciais - alas esconsas (Execução, incluindo fornecimento, carga e transporte de todos os materiais, exclui escavação) - (Caderno de Drenagem RT 01.47.d)</t>
  </si>
  <si>
    <t>Boca de Bueiro Duplo Tubular de Concreto D = 1,50 m - esconsidade 45° - areia extraída e brita produzida - alas esconsas (Execução, incluindo fornecimento, carga e transporte de todos os materiais, exclui escavação) - (Caderno de Drenagem RT 01.47.d)</t>
  </si>
  <si>
    <t>Boca de Bueiro Simples Tubular de Concreto D = 0,60 m - esconsidade 0° - areia e brita comerciais - alas esconsas (Execução, incluindo fornecimento, carga e transporte de todos os materiais, exclui escavação) - (Caderno de Drenagem RT 01.47.d)</t>
  </si>
  <si>
    <t>Boca de Bueiro Simples Tubular de Concreto D = 0,60 m - esconsidade 0° - areia extraída e brita produzida - alas esconsas (Execução, incluindo fornecimento, carga e transporte de todos os materiais, exclui escavação) - (Caderno de Drenagem RT 01.47.d)</t>
  </si>
  <si>
    <t>Boca de Bueiro Simples Tubular de Concreto D = 0,60 m - esconsidade 15° - areia e brita comerciais - alas esconsas (Execução, incluindo fornecimento, carga e transporte de todos os materiais, exclui escavação) - (Caderno de Drenagem RT 01.47.d)</t>
  </si>
  <si>
    <t>Boca de Bueiro Simples Tubular de Concreto D = 0,60 m - esconsidade 15° - areia extraída e brita produzida - alas esconsas (Execução, incluindo fornecimento, carga e transporte de todos os materiais, exclui escavação) - (Caderno de Drenagem RT 01.47.d)</t>
  </si>
  <si>
    <t>Boca de Bueiro Simples Tubular de Concreto D = 0,60 m - esconsidade 30° - areia e brita comerciais - alas esconsas (Execução, incluindo fornecimento, carga e transporte de todos os materiais, exclui escavação) - (Caderno de Drenagem RT 01.47.d)</t>
  </si>
  <si>
    <t>Boca de Bueiro Simples Tubular de Concreto D = 0,60 m - esconsidade 30° - areia extraída e brita produzida - alas esconsas (Execução, incluindo fornecimento, carga e transporte de todos os materiais, exclui escavação) - (Caderno de Drenagem RT 01.47.d)</t>
  </si>
  <si>
    <t>Boca de Bueiro Simples Tubular de Concreto D = 0,60 m - esconsidade 45° - areia e brita comerciais - alas esconsas (Execução, incluindo fornecimento, carga e transporte de todos os materiais, exclui escavação) - (Caderno de Drenagem RT 01.47.d)</t>
  </si>
  <si>
    <t>Boca de Bueiro Simples Tubular de Concreto D = 0,60 m - esconsidade 45° - areia extraída e brita produzida - alas esconsas (Execução, incluindo fornecimento, carga e transporte de todos os materiais, exclui escavação) - (Caderno de Drenagem RT 01.47.d)</t>
  </si>
  <si>
    <t>Boca de Bueiro Simples Tubular de Concreto D = 0,80 m - esconsidade 0° - areia e brita comerciais - alas esconsas (Execução, incluindo fornecimento, carga e transporte de todos os materiais, exclui escavação) - (Caderno de Drenagem RT 01.47.d)</t>
  </si>
  <si>
    <t>Boca de Bueiro Simples Tubular de Concreto D = 0,80 m - esconsidade 0° - areia extraída e brita produzida - alas esconsas (Execução, incluindo fornecimento, carga e transporte de todos os materiais, exclui escavação) - (Caderno de Drenagem RT 01.47.d)</t>
  </si>
  <si>
    <t>Boca de Bueiro Simples Tubular de Concreto D = 0,80 m - esconsidade 15° - areia e brita comerciais - alas esconsas (Execução, incluindo fornecimento, carga e transporte de todos os materiais, exclui escavação) - (Caderno de Drenagem RT 01.47.d)</t>
  </si>
  <si>
    <t>Boca de Bueiro Simples Tubular de Concreto D = 0,80 m - esconsidade 15° - areia extraída e brita produzida - alas esconsas (Execução, incluindo fornecimento, carga e transporte de todos os materiais, exclui escavação) - (Caderno de Drenagem RT 01.47.d)</t>
  </si>
  <si>
    <t>Boca de Bueiro Simples Tubular de Concreto D = 0,80 m - esconsidade 30° - areia e brita comerciais - alas esconsas (Execução, incluindo fornecimento, carga e transporte de todos os materiais, exclui escavação) - (Caderno de Drenagem RT 01.47.d)</t>
  </si>
  <si>
    <t>Boca de Bueiro Simples Tubular de Concreto D = 0,80 m - esconsidade 30° - areia extraída e brita produzida - alas esconsas (Execução, incluindo fornecimento, carga e transporte de todos os materiais, exclui escavação) - (Caderno de Drenagem RT 01.47.d)</t>
  </si>
  <si>
    <t>Boca de Bueiro Simples Tubular de Concreto D = 0,80 m - esconsidade 45° - areia e brita comerciais - alas esconsas (Execução, incluindo fornecimento, carga e transporte de todos os materiais, exclui escavação) - (Caderno de Drenagem RT 01.47.d)</t>
  </si>
  <si>
    <t>Boca de Bueiro Simples Tubular de Concreto D = 0,80 m - esconsidade 45° - areia extraída e brita produzida - alas esconsas (Execução, incluindo fornecimento, carga e transporte de todos os materiais, exclui escavação) - (Caderno de Drenagem RT 01.47.d)</t>
  </si>
  <si>
    <t>Boca de Bueiro Simples Tubular de Concreto D = 1,00 m - esconsidade 0° - areia e brita comerciais - alas esconsas (Execução, incluindo fornecimento, carga e transporte de todos os materiais, exclui escavação) - (Caderno de Drenagem RT 01.47.d)</t>
  </si>
  <si>
    <t>Boca de Bueiro Simples Tubular de Concreto D = 1,00 m - esconsidade 0° - areia extraída e brita produzida - alas esconsas (Execução, incluindo fornecimento, carga e transporte de todos os materiais, exclui escavação) - (Caderno de Drenagem RT 01.47.d)</t>
  </si>
  <si>
    <t>Boca de Bueiro Simples Tubular de Concreto D = 1,00 m - esconsidade 15° - areia e brita comerciais - alas esconsas (Execução, incluindo fornecimento, carga e transporte de todos os materiais, exclui escavação) - (Caderno de Drenagem RT 01.47.d)</t>
  </si>
  <si>
    <t>Boca de Bueiro Simples Tubular de Concreto D = 1,00 m - esconsidade 15° - areia extraída e brita produzida - alas esconsas (Execução, incluindo fornecimento, carga e transporte de todos os materiais, exclui escavação) - (Caderno de Drenagem RT 01.47.d)</t>
  </si>
  <si>
    <t>Boca de Bueiro Simples Tubular de Concreto D = 1,00 m - esconsidade 30° - areia e brita comerciais - alas esconsas (Execução, incluindo fornecimento, carga e transporte de todos os materiais, exclui escavação) - (Caderno de Drenagem RT 01.47.d)</t>
  </si>
  <si>
    <t>Boca de Bueiro Simples Tubular de Concreto D = 1,00 m - esconsidade 30° - areia extraída e brita produzida - alas esconsas (Execução, incluindo fornecimento, carga e transporte de todos os materiais, exclui escavação) - (Caderno de Drenagem RT 01.47.d)</t>
  </si>
  <si>
    <t>Boca de Bueiro Simples Tubular de Concreto D = 1,00 m - esconsidade 45° - areia e brita comerciais - alas esconsas (Execução, incluindo fornecimento, carga e transporte de todos os materiais, exclui escavação) - (Caderno de Drenagem RT 01.47.d)</t>
  </si>
  <si>
    <t>Boca de Bueiro Simples Tubular de Concreto D = 1,00 m - esconsidade 45° - areia extraída e brita produzida - alas esconsas (Execução, incluindo fornecimento, carga e transporte de todos os materiais, exclui escavação) - (Caderno de Drenagem RT 01.47.d)</t>
  </si>
  <si>
    <t>Boca de Bueiro Simples Tubular de Concreto D = 1,20 m - esconsidade 0° - areia e brita comerciais - alas esconsas (Execução, incluindo fornecimento, carga e transporte de todos os materiais, exclui escavação) - (Caderno de Drenagem RT 01.47.d)</t>
  </si>
  <si>
    <t>Boca de Bueiro Simples Tubular de Concreto D = 1,20 m - esconsidade 0° - areia extraída e brita produzida - alas esconsas (Execução, incluindo fornecimento, carga e transporte de todos os materiais, exclui escavação) - (Caderno de Drenagem RT 01.47.d)</t>
  </si>
  <si>
    <t>Boca de Bueiro Simples Tubular de Concreto D = 1,20 m - esconsidade 15° - areia e brita comerciais - alas esconsas (Execução, incluindo fornecimento, carga e transporte de todos os materiais, exclui escavação) - (Caderno de Drenagem RT 01.47.d)</t>
  </si>
  <si>
    <t>Boca de Bueiro Simples Tubular de Concreto D = 1,20 m - esconsidade 15° - areia extraída e brita produzida - alas esconsas (Execução, incluindo fornecimento, carga e transporte de todos os materiais, exclui escavação) - (Caderno de Drenagem RT 01.47.d)</t>
  </si>
  <si>
    <t>Boca de Bueiro Simples Tubular de Concreto D = 1,20 m - esconsidade 30° - areia e brita comerciais - alas esconsas (Execução, incluindo fornecimento, carga e transporte de todos os materiais, exclui escavação) - (Caderno de Drenagem RT 01.47.d)</t>
  </si>
  <si>
    <t>Boca de Bueiro Simples Tubular de Concreto D = 1,20 m - esconsidade 30° - areia extraída e brita produzida - alas esconsas (Execução, incluindo fornecimento, carga e transporte de todos os materiais, exclui escavação) - (Caderno de Drenagem RT 01.47.d)</t>
  </si>
  <si>
    <t>Boca de Bueiro Simples Tubular de Concreto D = 1,20 m - esconsidade 45° - areia e brita comerciais - alas esconsas (Execução, incluindo fornecimento, carga e transporte de todos os materiais, exclui escavação) - (Caderno de Drenagem RT 01.47.d)</t>
  </si>
  <si>
    <t>Boca de Bueiro Simples Tubular de Concreto D = 1,20 m - esconsidade 45° - areia extraída e brita produzida - alas esconsas (Execução, incluindo fornecimento, carga e transporte de todos os materiais, exclui escavação) - (Caderno de Drenagem RT 01.47.d)</t>
  </si>
  <si>
    <t>Boca de Bueiro Simples Tubular de Concreto D = 1,50 m - esconsidade 0° - areia e brita comerciais - alas esconsas (Execução, incluindo fornecimento, carga e transporte de todos os materiais, exclui escavação) - (Caderno de Drenagem RT 01.47.d)</t>
  </si>
  <si>
    <t>Boca de Bueiro Simples Tubular de Concreto D = 1,50 m - esconsidade 0° - areia extraída e brita produzida - alas esconsas (Execução, incluindo fornecimento, carga e transporte de todos os materiais, exclui escavação) - (Caderno de Drenagem RT 01.47.d)</t>
  </si>
  <si>
    <t>Boca de Bueiro Simples Tubular de Concreto D = 1,50 m - esconsidade 15° - areia e brita comerciais - alas esconsas (Execução, incluindo fornecimento, carga e transporte de todos os materiais, exclui escavação) - (Caderno de Drenagem RT 01.47.d)</t>
  </si>
  <si>
    <t>Boca de Bueiro Simples Tubular de Concreto D = 1,50 m - esconsidade 15° - areia extraída e brita produzida - alas esconsas (Execução, incluindo fornecimento, carga e transporte de todos os materiais, exclui escavação) - (Caderno de Drenagem RT 01.47.d)</t>
  </si>
  <si>
    <t>Boca de Bueiro Simples Tubular de Concreto D = 1,50 m - esconsidade 30° - areia e brita comerciais - alas esconsas (Execução, incluindo fornecimento, carga e transporte de todos os materiais, exclui escavação) - (Caderno de Drenagem RT 01.47.d)</t>
  </si>
  <si>
    <t>Boca de Bueiro Simples Tubular de Concreto D = 1,50 m - esconsidade 30° - areia extraída e brita produzida - alas esconsas (Execução, incluindo fornecimento, carga e transporte de todos os materiais, exclui escavação) - (Caderno de Drenagem RT 01.47.d)</t>
  </si>
  <si>
    <t>Boca de Bueiro Simples Tubular de Concreto D = 1,50 m - esconsidade 45° - areia e brita comerciais - alas esconsas (Execução, incluindo fornecimento, carga e transporte de todos os materiais, exclui escavação) - (Caderno de Drenagem RT 01.47.d)</t>
  </si>
  <si>
    <t>Boca de Bueiro Simples Tubular de Concreto D = 1,50 m - esconsidade 45° - areia extraída e brita produzida - alas esconsas (Execução, incluindo fornecimento, carga e transporte de todos os materiais, exclui escavação) - (Caderno de Drenagem RT 01.47.d)</t>
  </si>
  <si>
    <t>Boca de Bueiro Triplo Tubular de Concreto D = 1,00 m - esconsidade 0° - areia e brita comerciais - alas esconsas (Execução, incluindo fornecimento, carga e transporte de todos os materiais, exclui escavação) - (Caderno de Drenagem RT 01.47.d)</t>
  </si>
  <si>
    <t>Boca de Bueiro Triplo Tubular de Concreto D = 1,00 m - esconsidade 0° - areia extraída e brita produzida - alas esconsas (Execução, incluindo fornecimento, carga e transporte de todos os materiais, exclui escavação) - (Caderno de Drenagem RT 01.47.d)</t>
  </si>
  <si>
    <t>Boca de Bueiro Triplo Tubular de Concreto D = 1,00 m - esconsidade 15° - areia e brita comerciais - alas esconsas (Execução, incluindo fornecimento, carga e transporte de todos os materiais, exclui escavação) - (Caderno de Drenagem RT 01.47.d)</t>
  </si>
  <si>
    <t>Boca de Bueiro Triplo Tubular de Concreto D = 1,00 m - esconsidade 15° - areia extraída e brita produzida - alas esconsas (Execução, incluindo fornecimento, carga e transporte de todos os materiais, exclui escavação) - (Caderno de Drenagem RT 01.47.d)</t>
  </si>
  <si>
    <t>Boca de Bueiro Triplo Tubular de Concreto D = 1,00 m - esconsidade 30° - areia e brita comerciais - alas esconsas (Execução, incluindo fornecimento, carga e transporte de todos os materiais, exclui escavação) - (Caderno de Drenagem RT 01.47.d)</t>
  </si>
  <si>
    <t>Boca de Bueiro Triplo Tubular de Concreto D = 1,00 m - esconsidade 30° - areia extraída e brita produzida - alas esconsas (Execução, incluindo fornecimento, carga e transporte de todos os materiais, exclui escavação) - (Caderno de Drenagem RT 01.47.d)</t>
  </si>
  <si>
    <t>Boca de Bueiro Triplo Tubular de Concreto D = 1,00 m - esconsidade 45° - areia e brita comerciais - alas esconsas (Execução, incluindo fornecimento, carga e transporte de todos os materiais, exclui escavação) - (Caderno de Drenagem RT 01.47.d)</t>
  </si>
  <si>
    <t>Boca de Bueiro Triplo Tubular de Concreto D = 1,00 m - esconsidade 45° - areia extraída e brita produzida - alas esconsas (Execução, incluindo fornecimento, carga e transporte de todos os materiais, exclui escavação) - (Caderno de Drenagem RT 01.47.d)</t>
  </si>
  <si>
    <t>Boca de Bueiro Triplo Tubular de Concreto D = 1,20 m - esconsidade 0° - areia e brita comerciais - alas esconsas (Execução, incluindo fornecimento, carga e transporte de todos os materiais, exclui escavação) - (Caderno de Drenagem RT 01.47.d)</t>
  </si>
  <si>
    <t>Boca de Bueiro Triplo Tubular de Concreto D = 1,20 m - esconsidade 0° - areia extraída e brita produzida - alas esconsas (Execução, incluindo fornecimento, carga e transporte de todos os materiais, exclui escavação) - (Caderno de Drenagem RT 01.47.d)</t>
  </si>
  <si>
    <t>Boca de Bueiro Triplo Tubular de Concreto D = 1,20 m - esconsidade 15° - areia e brita comerciais - alas esconsas (Execução, incluindo fornecimento, carga e transporte de todos os materiais, exclui escavação) - (Caderno de Drenagem RT 01.47.d)</t>
  </si>
  <si>
    <t>Boca de Bueiro Triplo Tubular de Concreto D = 1,20 m - esconsidade 15° - areia extraída e brita produzida - alas esconsas (Execução, incluindo fornecimento, carga e transporte de todos os materiais, exclui escavação) - (Caderno de Drenagem RT 01.47.d)</t>
  </si>
  <si>
    <t>Boca de Bueiro Triplo Tubular de Concreto D = 1,20 m - esconsidade 30° - areia e brita comerciais - alas esconsas (Execução, incluindo fornecimento, carga e transporte de todos os materiais, exclui escavação) - (Caderno de Drenagem RT 01.47.d)</t>
  </si>
  <si>
    <t>Boca de Bueiro Triplo Tubular de Concreto D = 1,20 m - esconsidade 30° - areia extraída e brita produzida - alas esconsas (Execução, incluindo fornecimento, carga e transporte de todos os materiais, exclui escavação) - (Caderno de Drenagem RT 01.47.d)</t>
  </si>
  <si>
    <t>Boca de Bueiro Triplo Tubular de Concreto D = 1,20 m - esconsidade 45° - areia e brita comerciais - alas esconsas (Execução, incluindo fornecimento, carga e transporte de todos os materiais, exclui escavação) - (Caderno de Drenagem RT 01.47.d)</t>
  </si>
  <si>
    <t>Boca de Bueiro Triplo Tubular de Concreto D = 1,20 m - esconsidade 45° - areia extraída e brita produzida - alas esconsas (Execução, incluindo fornecimento, carga e transporte de todos os materiais, exclui escavação) - (Caderno de Drenagem RT 01.47.d)</t>
  </si>
  <si>
    <t>Boca de Bueiro Triplo Tubular de Concreto D = 1,50 m - esconsidade 0° - areia e brita comerciais - alas esconsas (Execução, incluindo fornecimento, carga e transporte de todos os materiais, exclui escavação) - (Caderno de Drenagem RT 01.47.d)</t>
  </si>
  <si>
    <t>Boca de Bueiro Triplo Tubular de Concreto D = 1,50 m - esconsidade 0° - areia extraída e brita produzida - alas esconsas (Execução, incluindo fornecimento, carga e transporte de todos os materiais, exclui escavação) - (Caderno de Drenagem RT 01.47.d)</t>
  </si>
  <si>
    <t>Boca de Bueiro Triplo Tubular de Concreto D = 1,50 m - esconsidade 15° - areia e brita comerciais - alas esconsas (Execução, incluindo fornecimento, carga e transporte de todos os materiais, exclui escavação) - (Caderno de Drenagem RT 01.47.d)</t>
  </si>
  <si>
    <t>Boca de Bueiro Triplo Tubular de Concreto D = 1,50 m - esconsidade 15° - areia extraída e brita produzida - alas esconsas (Execução, incluindo fornecimento, carga e transporte de todos os materiais, exclui escavação) - (Caderno de Drenagem RT 01.47.d)</t>
  </si>
  <si>
    <t>Boca de Bueiro Triplo Tubular de Concreto D = 1,50 m - esconsidade 30° - areia e brita comerciais - alas esconsas (Execução, incluindo fornecimento, carga e transporte de todos os materiais, exclui escavação) - (Caderno de Drenagem RT 01.47.d)</t>
  </si>
  <si>
    <t>Boca de Bueiro Triplo Tubular de Concreto D = 1,50 m - esconsidade 30° - areia extraída e brita produzida - alas esconsas (Execução, incluindo fornecimento, carga e transporte de todos os materiais, exclui escavação) - (Caderno de Drenagem RT 01.47.d)</t>
  </si>
  <si>
    <t>Boca de Bueiro Triplo Tubular de Concreto D = 1,50 m - esconsidade 45° - areia e brita comerciais - alas esconsas (Execução, incluindo fornecimento, carga e transporte de todos os materiais, exclui escavação) - (Caderno de Drenagem RT 01.47.d)</t>
  </si>
  <si>
    <t>Boca de Bueiro Triplo Tubular de Concreto D = 1,50 m - esconsidade 45° - areia extraída e brita produzida - alas esconsas (Execução, incluindo fornecimento, carga e transporte de todos os materiais, exclui escavação) - (Caderno de Drenagem RT 01.47.d)</t>
  </si>
  <si>
    <t>Corpo de Bueiro Duplo Tubular de Concreto D = 1,00 m PA1 - areia e brita comerciais (Execução, incluindo fornecimento, carga e transporte de todos os materiais, exclui escavação) - (Caderno de Drenagem RT 01.47.d)</t>
  </si>
  <si>
    <t>Corpo de Bueiro Duplo Tubular de Concreto D = 1,00 m PA1 - areia extraída e brita produzida (Execução, incluindo fornecimento, carga e transporte de todos os materiais, exclui escavação) - (Caderno de Drenagem RT 01.47.d)</t>
  </si>
  <si>
    <t>Corpo de Bueiro Duplo Tubular de Concreto D = 1,00 m PA2 - areia e brita comerciais (Execução, incluindo fornecimento, carga e transporte de todos os materiais, exclui escavação) - (Caderno de Drenagem RT 01.47.d)</t>
  </si>
  <si>
    <t>Corpo de Bueiro Duplo Tubular de Concreto D = 1,00 m PA2 - areia extraída e brita produzida (Execução, incluindo fornecimento, carga e transporte de todos os materiais, exclui escavação) - (Caderno de Drenagem RT 01.47.d)</t>
  </si>
  <si>
    <t>Corpo de Bueiro Duplo Tubular de Concreto D = 1,00 m PA3 - areia e brita comerciais (Execução, incluindo fornecimento, carga e transporte de todos os materiais, exclui escavação) - (Caderno de Drenagem RT 01.47.d)</t>
  </si>
  <si>
    <t>Corpo de Bueiro Duplo Tubular de Concreto D = 1,00 m PA3 - areia extraída e brita produzida (Execução, incluindo fornecimento, carga e transporte de todos os materiais, exclui escavação) - (Caderno de Drenagem RT 01.47.d)</t>
  </si>
  <si>
    <t>Corpo de Bueiro Duplo Tubular de Concreto D = 1,20 m PA1 - areia e brita comerciais (Execução, incluindo fornecimento, carga e transporte de todos os materiais, exclui escavação) - (Caderno de Drenagem RT 01.47.d)</t>
  </si>
  <si>
    <t>Corpo de Bueiro Duplo Tubular de Concreto D = 1,20 m PA1 - areia extraída e brita produzida (Execução, incluindo fornecimento, carga e transporte de todos os materiais, exclui escavação) - (Caderno de Drenagem RT 01.47.d)</t>
  </si>
  <si>
    <t>Corpo de Bueiro Duplo Tubular de Concreto D = 1,20 m PA2 - areia e brita comerciais (Execução, incluindo fornecimento, carga e transporte de todos os materiais, exclui escavação) - (Caderno de Drenagem RT 01.47.d)</t>
  </si>
  <si>
    <t>Corpo de Bueiro Duplo Tubular de Concreto D = 1,20 m PA2 - areia extraída e brita produzida (Execução, incluindo fornecimento, carga e transporte de todos os materiais, exclui escavação) - (Caderno de Drenagem RT 01.47.d)</t>
  </si>
  <si>
    <t>Corpo de Bueiro Duplo Tubular de Concreto D = 1,20 m PA3 - areia e brita comerciais (Execução, incluindo fornecimento, carga e transporte de todos os materiais, exclui escavação) - (Caderno de Drenagem RT 01.47.d)</t>
  </si>
  <si>
    <t>Corpo de Bueiro Duplo Tubular de Concreto D = 1,20 m PA3 - areia extraída e brita produzida (Execução, incluindo fornecimento, carga e transporte de todos os materiais, exclui escavação) - (Caderno de Drenagem RT 01.47.d)</t>
  </si>
  <si>
    <t>Corpo de Bueiro Duplo Tubular de Concreto D = 1,50 m PA1 - areia e brita comerciais (Execução, incluindo fornecimento, carga e transporte de todos os materiais, exclui escavação) - (Caderno de Drenagem RT 01.47.d)</t>
  </si>
  <si>
    <t>Corpo de Bueiro Duplo Tubular de Concreto D = 1,50 m PA1 - areia extraída e brita produzida (Execução, incluindo fornecimento, carga e transporte de todos os materiais, exclui escavação) - (Caderno de Drenagem RT 01.47.d)</t>
  </si>
  <si>
    <t>Corpo de Bueiro Duplo Tubular de Concreto D = 1,50 m PA2 - areia e brita comerciais (Execução, incluindo fornecimento, carga e transporte de todos os materiais, exclui escavação) - (Caderno de Drenagem RT 01.47.d)</t>
  </si>
  <si>
    <t>Corpo de Bueiro Duplo Tubular de Concreto D = 1,50 m PA2 - areia extraída e brita produzida (Execução, incluindo fornecimento, carga e transporte de todos os materiais, exclui escavação) - (Caderno de Drenagem RT 01.47.d)</t>
  </si>
  <si>
    <t>Corpo de Bueiro Duplo Tubular de Concreto D = 1,50 m PA3 - areia e brita comerciais (Execução, incluindo fornecimento, carga e transporte de todos os materiais, exclui escavação) - (Caderno de Drenagem RT 01.47.d)</t>
  </si>
  <si>
    <t>Corpo de Bueiro Duplo Tubular de Concreto D = 1,50 m PA3 - areia extraída e brita produzida (Execução, incluindo fornecimento, carga e transporte de todos os materiais, exclui escavação) - (Caderno de Drenagem RT 01.47.d)</t>
  </si>
  <si>
    <t>Corpo de Bueiro Simples Tubular de Concreto D = 0,60 m PA1 - areia e brita comerciais (Execução, incluindo fornecimento, carga e transporte de todos os materiais, exclui escavação) - (Caderno de Drenagem RT 01.47.d)</t>
  </si>
  <si>
    <t>Corpo de Bueiro Simples Tubular de Concreto D = 0,60 m PA1 - areia extraída e brita produzida (Execução, incluindo fornecimento, carga e transporte de todos os materiais, exclui escavação) - (Caderno de Drenagem RT 01.47.d)</t>
  </si>
  <si>
    <t>Corpo de Bueiro Simples Tubular de Concreto D = 0,60 m PA2 - areia e brita comerciais (Execução, incluindo fornecimento, carga e transporte de todos os materiais, exclui escavação) - (Caderno de Drenagem RT 01.47.d)</t>
  </si>
  <si>
    <t>Corpo de Bueiro Simples Tubular de Concreto D = 0,60 m PA2 - areia extraída e brita produzida (Execução, incluindo fornecimento, carga e transporte de todos os materiais, exclui escavação) - (Caderno de Drenagem RT 01.47.d)</t>
  </si>
  <si>
    <t>Corpo de Bueiro Simples Tubular de Concreto D = 0,60 m PA3 - areia e brita comerciais (Execução, incluindo fornecimento, carga e transporte de todos os materiais, exclui escavação) - (Caderno de Drenagem RT 01.47.d)</t>
  </si>
  <si>
    <t>Corpo de Bueiro Simples Tubular de Concreto D = 0,60 m PA3 - areia extraída e brita produzida (Execução, incluindo fornecimento, carga e transporte de todos os materiais, exclui escavação) - (Caderno de Drenagem RT 01.47.d)</t>
  </si>
  <si>
    <t>Corpo de Bueiro Simples Tubular de Concreto D = 0,80 m PA1 - areia e brita comerciais (Execução, incluindo fornecimento, carga e transporte de todos os materiais, exclui escavação) - (Caderno de Drenagem RT 01.47.d)</t>
  </si>
  <si>
    <t>Corpo de Bueiro Simples Tubular de Concreto D = 0,80 m PA1 - areia extraída e brita produzida (Execução, incluindo fornecimento, carga e transporte de todos os materiais, exclui escavação) - (Caderno de Drenagem RT 01.47.d)</t>
  </si>
  <si>
    <t>Corpo de Bueiro Simples Tubular de Concreto D = 0,80 m PA2 - areia e brita comerciais (Execução, incluindo fornecimento, carga e transporte de todos os materiais, exclui escavação) - (Caderno de Drenagem RT 01.47.d)</t>
  </si>
  <si>
    <t>Corpo de Bueiro Simples Tubular de Concreto D = 0,80 m PA2 - areia extraída e brita produzida (Execução, incluindo fornecimento, carga e transporte de todos os materiais, exclui escavação) - (Caderno de Drenagem RT 01.47.d)</t>
  </si>
  <si>
    <t>Corpo de Bueiro Simples Tubular de Concreto D = 0,80 m PA3 - areia e brita comerciais (Execução, incluindo fornecimento, carga e transporte de todos os materiais, exclui escavação) - (Caderno de Drenagem RT 01.47.d)</t>
  </si>
  <si>
    <t>Corpo de Bueiro Simples Tubular de Concreto D = 0,80 m PA3 - areia extraída e brita produzida (Execução, incluindo fornecimento, carga e transporte de todos os materiais, exclui escavação) - (Caderno de Drenagem RT 01.47.d)</t>
  </si>
  <si>
    <t>Corpo de Bueiro Simples Tubular de Concreto D = 1,00 m PA1 - areia e brita comerciais (Execução, incluindo fornecimento, carga e transporte de todos os materiais, exclui escavação) - (Caderno de Drenagem RT 01.47.d)</t>
  </si>
  <si>
    <t>Corpo de Bueiro Simples Tubular de Concreto D = 1,00 m PA1 - areia extraída e brita produzida (Execução, incluindo fornecimento, carga e transporte de todos os materiais, exclui escavação) - (Caderno de Drenagem RT 01.47.d)</t>
  </si>
  <si>
    <t>Corpo de Bueiro Simples Tubular de Concreto D = 1,00 m PA2 - areia e brita comerciais (Execução, incluindo fornecimento, carga e transporte de todos os materiais, exclui escavação) - (Caderno de Drenagem RT 01.47.d)</t>
  </si>
  <si>
    <t>Corpo de Bueiro Simples Tubular de Concreto D = 1,00 m PA2 - areia extraída e brita produzida (Execução, incluindo fornecimento, carga e transporte de todos os materiais, exclui escavação) - (Caderno de Drenagem RT 01.47.d)</t>
  </si>
  <si>
    <t>Corpo de Bueiro Simples Tubular de Concreto D = 1,00 m PA3 - areia e brita comerciais (Execução, incluindo fornecimento, carga e transporte de todos os materiais, exclui escavação) - (Caderno de Drenagem RT 01.47.d)</t>
  </si>
  <si>
    <t>Corpo de Bueiro Simples Tubular de Concreto D = 1,00 m PA3 - areia extraída e brita produzida (Execução, incluindo fornecimento, carga e transporte de todos os materiais, exclui escavação) - (Caderno de Drenagem RT 01.47.d)</t>
  </si>
  <si>
    <t>Corpo de Bueiro Simples Tubular de Concreto D = 1,20 m PA1 - areia e brita comerciais (Execução, incluindo fornecimento, carga e transporte de todos os materiais, exclui escavação) - (Caderno de Drenagem RT 01.47.d)</t>
  </si>
  <si>
    <t>Corpo de Bueiro Simples Tubular de Concreto D = 1,20 m PA1 - areia extraída e brita produzida (Execução, incluindo fornecimento, carga e transporte de todos os materiais, exclui escavação) - (Caderno de Drenagem RT 01.47.d)</t>
  </si>
  <si>
    <t>Corpo de Bueiro Simples Tubular de Concreto D = 1,20 m PA2 - areia e brita comerciais (Execução, incluindo fornecimento, carga e transporte de todos os materiais, exclui escavação) - (Caderno de Drenagem RT 01.47.d)</t>
  </si>
  <si>
    <t>Corpo de Bueiro Simples Tubular de Concreto D = 1,20 m PA2 - areia extraída e brita produzida (Execução, incluindo fornecimento, carga e transporte de todos os materiais, exclui escavação) - (Caderno de Drenagem RT 01.47.d)</t>
  </si>
  <si>
    <t>Corpo de Bueiro Simples Tubular de Concreto D = 1,20 m PA3 - areia e brita comerciais (Execução, incluindo fornecimento, carga e transporte de todos os materiais, exclui escavação) - (Caderno de Drenagem RT 01.47.d)</t>
  </si>
  <si>
    <t>Corpo de Bueiro Simples Tubular de Concreto D = 1,20 m PA3 - areia extraída e brita produzida (Execução, incluindo fornecimento, carga e transporte de todos os materiais, exclui escavação) - (Caderno de Drenagem RT 01.47.d)</t>
  </si>
  <si>
    <t>Corpo de Bueiro Simples Tubular de Concreto D = 1,50 m PA1 - areia e brita comerciais (Execução, incluindo fornecimento, carga e transporte de todos os materiais, exclui escavação) - (Caderno de Drenagem RT 01.47.d)</t>
  </si>
  <si>
    <t>Corpo de Bueiro Simples Tubular de Concreto D = 1,50 m PA1 - areia extraída e brita produzida (Execução, incluindo fornecimento, carga e transporte de todos os materiais, exclui escavação) - (Caderno de Drenagem RT 01.47.d)</t>
  </si>
  <si>
    <t>Corpo de Bueiro Simples Tubular de Concreto D = 1,50 m PA2 - areia e brita comerciais (Execução, incluindo fornecimento, carga e transporte de todos os materiais, exclui escavação) - (Caderno de Drenagem RT 01.47.d)</t>
  </si>
  <si>
    <t>Corpo de Bueiro Simples Tubular de Concreto D = 1,50 m PA2 - areia extraída e brita produzida (Execução, incluindo fornecimento, carga e transporte de todos os materiais, exclui escavação) - (Caderno de Drenagem RT 01.47.d)</t>
  </si>
  <si>
    <t>Corpo de Bueiro Simples Tubular de Concreto D = 1,50 m PA3 - areia e brita comerciais (Execução, incluindo fornecimento, carga e transporte de todos os materiais, exclui escavação) - (Caderno de Drenagem RT 01.47.d)</t>
  </si>
  <si>
    <t>Corpo de Bueiro Simples Tubular de Concreto D = 1,50 m PA3 - areia extraída e brita produzida (Execução, incluindo fornecimento, carga e transporte de todos os materiais, exclui escavação) - (Caderno de Drenagem RT 01.47.d)</t>
  </si>
  <si>
    <t>Corpo de Bueiro Triplo Tubular de Concreto D = 1,00 m PA1 - areia e brita comerciais (Execução, incluindo fornecimento, carga e transporte de todos os materiais, exclui escavação) - (Caderno de Drenagem RT 01.47.d)</t>
  </si>
  <si>
    <t>Corpo de Bueiro Triplo Tubular de Concreto D = 1,00 m PA1 - areia extraída e brita produzida (Execução, incluindo fornecimento, carga e transporte de todos os materiais, exclui escavação) - (Caderno de Drenagem RT 01.47.d)</t>
  </si>
  <si>
    <t>Corpo de Bueiro Triplo Tubular de Concreto D = 1,00 m PA2 - areia e brita comerciais (Execução, incluindo fornecimento, carga e transporte de todos os materiais, exclui escavação) - (Caderno de Drenagem RT 01.47.d)</t>
  </si>
  <si>
    <t>Corpo de Bueiro Triplo Tubular de Concreto D = 1,00 m PA2 - areia extraída e brita produzida (Execução, incluindo fornecimento, carga e transporte de todos os materiais, exclui escavação) - (Caderno de Drenagem RT 01.47.d)</t>
  </si>
  <si>
    <t>Corpo de Bueiro Triplo Tubular de Concreto D = 1,00 m PA3 - areia e brita comerciais (Execução, incluindo fornecimento, carga e transporte de todos os materiais, exclui escavação) - (Caderno de Drenagem RT 01.47.d)</t>
  </si>
  <si>
    <t>Corpo de Bueiro Triplo Tubular de Concreto D = 1,00 m PA3 - areia extraída e brita produzida (Execução, incluindo fornecimento, carga e transporte de todos os materiais, exclui escavação) - (Caderno de Drenagem RT 01.47.d)</t>
  </si>
  <si>
    <t>Corpo de Bueiro Triplo Tubular de Concreto D = 1,20 m PA1 - areia e brita comerciais (Execução, incluindo fornecimento, carga e transporte de todos os materiais, exclui escavação) - (Caderno de Drenagem RT 01.47.d)</t>
  </si>
  <si>
    <t>Corpo de Bueiro Triplo Tubular de Concreto D = 1,20 m PA1 - areia extraída e brita produzida (Execução, incluindo fornecimento, carga e transporte de todos os materiais, exclui escavação) - (Caderno de Drenagem RT 01.47.d)</t>
  </si>
  <si>
    <t>Corpo de Bueiro Triplo Tubular de Concreto D = 1,20 m PA2 - areia e brita comerciais (Execução, incluindo fornecimento, carga e transporte de todos os materiais, exclui escavação) - (Caderno de Drenagem RT 01.47.d)</t>
  </si>
  <si>
    <t>Corpo de Bueiro Triplo Tubular de Concreto D = 1,20 m PA2 - areia extraída e brita produzida (Execução, incluindo fornecimento, carga e transporte de todos os materiais, exclui escavação) - (Caderno de Drenagem RT 01.47.d)</t>
  </si>
  <si>
    <t>Corpo de Bueiro Triplo Tubular de Concreto D = 1,20 m PA3 - areia e brita comerciais (Execução, incluindo fornecimento, carga e transporte de todos os materiais, exclui escavação) - (Caderno de Drenagem RT 01.47.d)</t>
  </si>
  <si>
    <t>Corpo de Bueiro Triplo Tubular de Concreto D = 1,20 m PA3 - areia extraída e brita produzida (Execução, incluindo fornecimento, carga e transporte de todos os materiais, exclui escavação) - (Caderno de Drenagem RT 01.47.d)</t>
  </si>
  <si>
    <t>Corpo de Bueiro Triplo Tubular de Concreto D = 1,50 m PA1 - areia e brita comerciais (Execução, incluindo fornecimento, carga e transporte de todos os materiais, exclui escavação) - (Caderno de Drenagem RT 01.47.d)</t>
  </si>
  <si>
    <t>Corpo de Bueiro Triplo Tubular de Concreto D = 1,50 m PA1 - areia extraída e brita produzida (Execução, incluindo fornecimento, carga e transporte de todos os materiais, exclui escavação) - (Caderno de Drenagem RT 01.47.d)</t>
  </si>
  <si>
    <t>Corpo de Bueiro Triplo Tubular de Concreto D = 1,50 m PA2 - areia e brita comerciais (Execução, incluindo fornecimento, carga e transporte de todos os materiais, exclui escavação) - (Caderno de Drenagem RT 01.47.d)</t>
  </si>
  <si>
    <t>Corpo de Bueiro Triplo Tubular de Concreto D = 1,50 m PA2 - areia extraída e brita produzida (Execução, incluindo fornecimento, carga e transporte de todos os materiais, exclui escavação) - (Caderno de Drenagem RT 01.47.d)</t>
  </si>
  <si>
    <t>Corpo de Bueiro Triplo Tubular de Concreto D = 1,50 m PA3 - areia e brita comerciais (Execução, incluindo fornecimento, carga e transporte de todos os materiais, exclui escavação) - (Caderno de Drenagem RT 01.47.d)</t>
  </si>
  <si>
    <t>Corpo de Bueiro Triplo Tubular de Concreto D = 1,50 m PA3 - areia extraída e brita produzida (Execução, incluindo fornecimento, carga e transporte de todos os materiais, exclui escavação) - (Caderno de Drenagem RT 01.47.d)</t>
  </si>
  <si>
    <t>Dentes para bueiros duplos D = 1,00 m - areia e brita comerciais (Execução, incluindo fornecimento, carga e transporte de todos os materiais, exclui escavação) - (Caderno de Drenagem RT 01.47.d)</t>
  </si>
  <si>
    <t>Dentes para bueiros duplos D = 1,00 m - areia extraída e brita produzida (Execução, incluindo fornecimento, carga e transporte de todos os materiais, exclui escavação) - (Caderno de Drenagem RT 01.47.d)</t>
  </si>
  <si>
    <t>Dentes para bueiros duplos D = 1,20 m - areia e brita comerciais (Execução, incluindo fornecimento, carga e transporte de todos os materiais, exclui escavação) - (Caderno de Drenagem RT 01.47.d)</t>
  </si>
  <si>
    <t>Dentes para bueiros duplos D = 1,20 m - areia extraída e brita produzida (Execução, incluindo fornecimento, carga e transporte de todos os materiais, exclui escavação) - (Caderno de Drenagem RT 01.47.d)</t>
  </si>
  <si>
    <t>Dentes para bueiros duplos D = 1,50 m - areia e brita comerciais (Execução, incluindo fornecimento, carga e transporte de todos os materiais, exclui escavação) - (Caderno de Drenagem RT 01.47.d)</t>
  </si>
  <si>
    <t>Dentes para bueiros duplos D = 1,50 m - areia extraída e brita produzida (Execução, incluindo fornecimento, carga e transporte de todos os materiais, exclui escavação) - (Caderno de Drenagem RT 01.47.d)</t>
  </si>
  <si>
    <t>Dentes para bueiros simples D = 0,60 m - areia e brita comerciais (Execução, incluindo fornecimento, carga e transporte de todos os materiais, exclui escavação) - (Caderno de Drenagem RT 01.47.d)</t>
  </si>
  <si>
    <t>Dentes para bueiros simples D = 0,60 m - areia extraída e brita produzida (Execução, incluindo fornecimento, carga e transporte de todos os materiais, exclui escavação) - (Caderno de Drenagem RT 01.47.d)</t>
  </si>
  <si>
    <t>Dentes para bueiros simples D = 0,80 m - areia e brita comerciais (Execução, incluindo fornecimento, carga e transporte de todos os materiais, exclui escavação) - (Caderno de Drenagem RT 01.47.d)</t>
  </si>
  <si>
    <t>Dentes para bueiros simples D = 0,80 m - areia extraída e brita produzida (Execução, incluindo fornecimento, carga e transporte de todos os materiais, exclui escavação) - (Caderno de Drenagem RT 01.47.d)</t>
  </si>
  <si>
    <t>Dentes para bueiros simples D = 1,00 m - areia e brita comerciais (Execução, incluindo fornecimento, carga e transporte de todos os materiais, exclui escavação) - (Caderno de Drenagem RT 01.47.d)</t>
  </si>
  <si>
    <t>Dentes para bueiros simples D = 1,00 m - areia extraída e brita produzida (Execução, incluindo fornecimento, carga e transporte de todos os materiais, exclui escavação) - (Caderno de Drenagem RT 01.47.d)</t>
  </si>
  <si>
    <t>Dentes para bueiros simples D = 1,20 m - areia e brita comerciais (Execução, incluindo fornecimento, carga e transporte de todos os materiais, exclui escavação) - (Caderno de Drenagem RT 01.47.d)</t>
  </si>
  <si>
    <t>Dentes para bueiros simples D = 1,20 m - areia extraída e brita produzida (Execução, incluindo fornecimento, carga e transporte de todos os materiais, exclui escavação) - (Caderno de Drenagem RT 01.47.d)</t>
  </si>
  <si>
    <t>Dentes para bueiros simples D = 1,50 m - areia e brita comerciais (Execução, incluindo fornecimento, carga e transporte de todos os materiais, exclui escavação) - (Caderno de Drenagem RT 01.47.d)</t>
  </si>
  <si>
    <t>Dentes para bueiros simples D = 1,50 m - areia extraída e brita produzida (Execução, incluindo fornecimento, carga e transporte de todos os materiais, exclui escavação) - (Caderno de Drenagem RT 01.47.d)</t>
  </si>
  <si>
    <t>Dentes para bueiros triplos D = 1,00 m - areia e brita comerciais (Execução, incluindo fornecimento, carga e transporte de todos os materiais, exclui escavação) - (Caderno de Drenagem RT 01.47.d)</t>
  </si>
  <si>
    <t>Dentes para bueiros triplos D = 1,00 m - areia extraída e brita produzida (Execução, incluindo fornecimento, carga e transporte de todos os materiais, exclui escavação) - (Caderno de Drenagem RT 01.47.d)</t>
  </si>
  <si>
    <t>Dentes para bueiros triplos D = 1,20 m - areia e brita comerciais (Execução, incluindo fornecimento, carga e transporte de todos os materiais, exclui escavação) - (Caderno de Drenagem RT 01.47.d)</t>
  </si>
  <si>
    <t>Dentes para bueiros triplos D = 1,20 m - areia extraída e brita produzida (Execução, incluindo fornecimento, carga e transporte de todos os materiais, exclui escavação) - (Caderno de Drenagem RT 01.47.d)</t>
  </si>
  <si>
    <t>Dentes para bueiros triplos D = 1,50 m - areia e brita comerciais (Execução, incluindo fornecimento, carga e transporte de todos os materiais, exclui escavação) - (Caderno de Drenagem RT 01.47.d)</t>
  </si>
  <si>
    <t>Dentes para bueiros triplos D = 1,50 m - areia extraída e brita produzida (Execução, incluindo fornecimento, carga e transporte de todos os materiais, exclui escavação) - (Caderno de Drenagem RT 01.47.d)</t>
  </si>
  <si>
    <t>RO-00460</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</si>
  <si>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</si>
  <si>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</si>
  <si>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</si>
  <si>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</si>
  <si>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</si>
  <si>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</si>
  <si>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</si>
  <si>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</si>
  <si>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</si>
  <si>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</si>
  <si>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</si>
  <si>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</si>
  <si>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</si>
  <si>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</si>
  <si>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</si>
  <si>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</si>
  <si>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</si>
  <si>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</si>
  <si>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</si>
  <si>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</si>
  <si>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</si>
  <si>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</si>
  <si>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</si>
  <si>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</si>
  <si>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</si>
  <si>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</si>
  <si>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</si>
  <si>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</si>
  <si>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</si>
  <si>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</si>
  <si>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</si>
  <si>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</si>
  <si>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</si>
  <si>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</si>
  <si>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</si>
  <si>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</si>
  <si>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</si>
  <si>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Sub-base de concreto usinada em central de concreto de 150 m3/h e compactada com rolo - brita comercial (Execução, incluindo o fornecimento e carga do cimento, brita e do concreto, exclui o transporte do cimento, brita e concreto)</t>
  </si>
  <si>
    <t>Sub-base de concreto usinada em central de concreto de 150 m3/h e compactada com rolo - brita produzida (Execução, incluindo o fornecimento e carga do cimento, brita e do concreto, exclui o transporte do cimento, brita e concreto)</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</si>
  <si>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</si>
  <si>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</si>
  <si>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Pavimento de concreto usinado em central de concreto de 150 m3/h e aplicado com fôrmas deslizantes - areia e brita comerciais (Execução, incluindo o fornecimento e carga do cimeno, areia, brita e do concreto, exclui o transporte do cimento. areia, brita e concreto)</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</si>
  <si>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</si>
  <si>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Pavimento de concreto usinado em central de concreto de 150 m3/h e compactado com rolo - brita comercial (Execução, incluindo o fornecimento e carga do cimeno, brita e do concreto, exclui o transporte do cimento, brita e concreto)</t>
  </si>
  <si>
    <t>Pavimento de concreto usinado em central de concreto de 150 m3/h e compactado com rolo - brita produzida (Execução, incluindo o fornecimento e carga do cimento, brita e do concreto, exclui o transporte do cimento, brita e concreto)</t>
  </si>
  <si>
    <t>Sinalização Horizontal</t>
  </si>
  <si>
    <t>RO-19879</t>
  </si>
  <si>
    <t>Aplicação de demarcação de contraste na cor preta em pavimento de concreto com sistema a frio para recebimento de pintura de setas e zebrados (Incluindo fornecimento e transporte de todos os materiais)</t>
  </si>
  <si>
    <t>RO-19878</t>
  </si>
  <si>
    <t>Aplicação de demarcação de contraste na cor preta em pavimento de concreto com sistema a quente para recebimento de pintura de setas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</si>
  <si>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</si>
  <si>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</si>
  <si>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</si>
  <si>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</si>
  <si>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</si>
  <si>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e zebrados (Incluindo fornecimento e transporte de todos os materiais)</t>
  </si>
  <si>
    <t>RO-19874</t>
  </si>
  <si>
    <t>Aplicação de primer promotor de aderência em pavimento de concreto com sistema a quente para recebimento de pintura de setas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</si>
  <si>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</si>
  <si>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</si>
  <si>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</si>
  <si>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</si>
  <si>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</si>
  <si>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</si>
  <si>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</si>
  <si>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</si>
  <si>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</si>
  <si>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</si>
  <si>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</si>
  <si>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</si>
  <si>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</si>
  <si>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</si>
  <si>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</si>
  <si>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(Incluindo fornecimento e transporte de todos os materiais)</t>
  </si>
  <si>
    <t>RO-19863</t>
  </si>
  <si>
    <t>Pintura de faixa com plástico a frio bicomponente à base de resinas metacrílicas por extrusão (alto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</si>
  <si>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</si>
  <si>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</si>
  <si>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</si>
  <si>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</si>
  <si>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</si>
  <si>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</si>
  <si>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</si>
  <si>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</si>
  <si>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</si>
  <si>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</si>
  <si>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</si>
  <si>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</si>
  <si>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</si>
  <si>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</si>
  <si>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</si>
  <si>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</si>
  <si>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</si>
  <si>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</si>
  <si>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</si>
  <si>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</si>
  <si>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</si>
  <si>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</si>
  <si>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</si>
  <si>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</si>
  <si>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RO-19846</t>
  </si>
  <si>
    <t>Pintura de faixa com tinta acrílica emulsionada em água - espessura úmida de 0,30 mm (Incluindo fornecimento e transporte de todos os materiais)</t>
  </si>
  <si>
    <t>RO-19847</t>
  </si>
  <si>
    <t>Pintura de faixa com tinta acrílica emulsionada em água - espessura úmida de 0,50 mm (Incluindo fornecimento e transporte de todos os materiais)</t>
  </si>
  <si>
    <t>RO-19848</t>
  </si>
  <si>
    <t>Pintura de setas e zebrados com termoplástico por aspersão - espessura de 1,50 mm (Incluindo fornecimento e transporte de todos os materiais)</t>
  </si>
  <si>
    <t>RO-19849</t>
  </si>
  <si>
    <t xml:space="preserve">Pintura de setas e zebrados com termoplástico por extrusão - espessura de 3,00 mm (Incluindo fornecimento e transporte de todos os materiais)
</t>
  </si>
  <si>
    <t>RO-19852</t>
  </si>
  <si>
    <t>Pintura de setas e zebrados com tinta acrílica - espessura úmida de 0,40 mm (Incluindo fornecimento e transporte de todos os materiais)</t>
  </si>
  <si>
    <t>RO-19855</t>
  </si>
  <si>
    <t>Pintura de setas e zebrados com tinta acrílica - espessura úmida de 0,60 mm (Incluindo fornecimento e transporte de todos os materiais)</t>
  </si>
  <si>
    <t>RO-19856</t>
  </si>
  <si>
    <t>Pintura de setas e zebrados com tinta acrílica emulsionada em água - espessura úmida de 0,30 mm (Incluindo fornecimento e transporte de todos os materiais)</t>
  </si>
  <si>
    <t>RO-19857</t>
  </si>
  <si>
    <t>Pintura de setas e zebrados com tinta acrílica emulsionada em água - espessura úmida de 0,50 mm (Incluindo fornecimento e transporte de todos os materiais)</t>
  </si>
  <si>
    <t>RO-19869</t>
  </si>
  <si>
    <t>Remoção de sinalização horizontal com maçarico (Incluindo fornecimento e transporte de todos os materiais)</t>
  </si>
  <si>
    <t>RO-19870</t>
  </si>
  <si>
    <t>RO-19871</t>
  </si>
  <si>
    <t>Remoção de sinalização horizontal tipo pintura acrílica por jateamento abrasivo úmido com vidro - utilização de 3 vezes (Incluindo fornecimento e transporte de todos os materiais)</t>
  </si>
  <si>
    <t>RO-19872</t>
  </si>
  <si>
    <t>Termoplástico pré-formado para sinalização horizontal - espessura de 2,00 mm - fornecimento e implantação (Incluindo fornecimento e transporte de todos os materiais)</t>
  </si>
  <si>
    <t>RO-9516</t>
  </si>
  <si>
    <t>Corte de tubos de aço galvanizado com espessura de até 3,75 mm com esmerilhadeira elétrica manual</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</si>
  <si>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</si>
  <si>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</si>
  <si>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</si>
  <si>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</si>
  <si>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</si>
  <si>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</si>
  <si>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</si>
  <si>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</si>
  <si>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</si>
  <si>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</si>
  <si>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</si>
  <si>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</si>
  <si>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</si>
  <si>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</si>
  <si>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</si>
  <si>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</si>
  <si>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</si>
  <si>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</si>
  <si>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</si>
  <si>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</si>
  <si>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</si>
  <si>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</si>
  <si>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</si>
  <si>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</si>
  <si>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</si>
  <si>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</si>
  <si>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</si>
  <si>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</si>
  <si>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</si>
  <si>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</si>
  <si>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</si>
  <si>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</si>
  <si>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</si>
  <si>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</si>
  <si>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</si>
  <si>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</si>
  <si>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</si>
  <si>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</si>
  <si>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</si>
  <si>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</si>
  <si>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</si>
  <si>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</si>
  <si>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</si>
  <si>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</si>
  <si>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</si>
  <si>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</si>
  <si>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</si>
  <si>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</si>
  <si>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</si>
  <si>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</si>
  <si>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</si>
  <si>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</si>
  <si>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</si>
  <si>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</si>
  <si>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</si>
  <si>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</si>
  <si>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</si>
  <si>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</si>
  <si>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</si>
  <si>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</si>
  <si>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</si>
  <si>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</si>
  <si>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</si>
  <si>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</si>
  <si>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</si>
  <si>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</si>
  <si>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</si>
  <si>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</si>
  <si>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</si>
  <si>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RO-00593</t>
  </si>
  <si>
    <t>Concreto confeccionado em central dosadora de 30 m3/h com fctm,k = 4,5 MPa - areia e brita comerciais (Execução, incluindo fornecimento de todos os materiais e a carga da areia e brita, exclui o lançamento do concreto e o transporte da areia e da brita)</t>
  </si>
  <si>
    <t>RO-00594</t>
  </si>
  <si>
    <t>Concreto confeccionado em central dosadora de 30 m3/h com fctm,k = 4,5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</si>
  <si>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</si>
  <si>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</si>
  <si>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</si>
  <si>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</si>
  <si>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</si>
  <si>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</si>
  <si>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</si>
  <si>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</si>
  <si>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</si>
  <si>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</si>
  <si>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</si>
  <si>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</si>
  <si>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</si>
  <si>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</si>
  <si>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</si>
  <si>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</si>
  <si>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</si>
  <si>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</si>
  <si>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</si>
  <si>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</si>
  <si>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</si>
  <si>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</si>
  <si>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</si>
  <si>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</si>
  <si>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</si>
  <si>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</si>
  <si>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</si>
  <si>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</si>
  <si>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</si>
  <si>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</si>
  <si>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</si>
  <si>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</si>
  <si>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</si>
  <si>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</si>
  <si>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</si>
  <si>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</si>
  <si>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</si>
  <si>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</si>
  <si>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</si>
  <si>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</si>
  <si>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</si>
  <si>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</si>
  <si>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</si>
  <si>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</si>
  <si>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</si>
  <si>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</si>
  <si>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</si>
  <si>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</si>
  <si>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</si>
  <si>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</si>
  <si>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</si>
  <si>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</si>
  <si>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</si>
  <si>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</si>
  <si>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</si>
  <si>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</si>
  <si>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</si>
  <si>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</si>
  <si>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</si>
  <si>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</si>
  <si>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</si>
  <si>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</si>
  <si>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</si>
  <si>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</si>
  <si>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</si>
  <si>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</si>
  <si>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</si>
  <si>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</si>
  <si>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</si>
  <si>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</si>
  <si>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</si>
  <si>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</si>
  <si>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RO-00556</t>
  </si>
  <si>
    <t>Microconcreto confeccionado em misturador e lançamento manual para reparos e grauteamento (Execução, incluindo fornecimento e carga dos materiais, exclui transporte)</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</si>
  <si>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</si>
  <si>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</si>
  <si>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</si>
  <si>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</si>
  <si>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</si>
  <si>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</si>
  <si>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</si>
  <si>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</si>
  <si>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</si>
  <si>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</si>
  <si>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</si>
  <si>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</si>
  <si>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</si>
  <si>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</si>
  <si>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RO-17506</t>
  </si>
  <si>
    <t>cm2</t>
  </si>
  <si>
    <t>RO-17508</t>
  </si>
  <si>
    <t>RO-8816</t>
  </si>
  <si>
    <t>RO-2164</t>
  </si>
  <si>
    <t>Corte de chapas de aço com espessura de 10 mm com maçarico oxiacetileno</t>
  </si>
  <si>
    <t>RO-17512</t>
  </si>
  <si>
    <t>RO-17509</t>
  </si>
  <si>
    <t>RO-17510</t>
  </si>
  <si>
    <t>RO-17511</t>
  </si>
  <si>
    <t>RO-2162</t>
  </si>
  <si>
    <t>RO-2163</t>
  </si>
  <si>
    <t>RO-5952</t>
  </si>
  <si>
    <t>Corte de perfil metálico com máquina policorte com espessura até 1/4"</t>
  </si>
  <si>
    <t>RO-14075</t>
  </si>
  <si>
    <t>RO-6790</t>
  </si>
  <si>
    <t>RO-17515</t>
  </si>
  <si>
    <t>Dobramento de chapas metálicas com espessuras de 6,30 a 10,00 mm</t>
  </si>
  <si>
    <t>RO-2165</t>
  </si>
  <si>
    <t>Escoramento com estacas de perfis metálicos W 250 x 38,50 kg/m, espaçadas em 1,50 m, intercaladas com prancha de madeira com espessura de 5,00 cm, ficha de 0,20 a 0,40 H e C = 9,00 m - sem reaproveitamento - fornecimento e instalação</t>
  </si>
  <si>
    <t>RO-2169</t>
  </si>
  <si>
    <t>Estroncas para valas com D = 15,00 cm - madeira sem reaproveitamento</t>
  </si>
  <si>
    <t>RO-01156</t>
  </si>
  <si>
    <t>Formas de compensado resinado 14 mm - uso geral - utilização de 3 vezes - confecção, instalação e retirada (Incluindo fornecimento e transporte de todos os materiais)</t>
  </si>
  <si>
    <t>RO-5959</t>
  </si>
  <si>
    <t>Fôrmas de tábuas de pinus - utilização de 2 vezes - confecção, instalação e retirada</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</si>
  <si>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</si>
  <si>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</si>
  <si>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</si>
  <si>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</si>
  <si>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</si>
  <si>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</si>
  <si>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</si>
  <si>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</si>
  <si>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</si>
  <si>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</si>
  <si>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RO-6136</t>
  </si>
  <si>
    <t>RO-2171</t>
  </si>
  <si>
    <t>RO-17519</t>
  </si>
  <si>
    <t>Solda tipo MIG/MAG semiautomática</t>
  </si>
  <si>
    <t>Serviços com Aço para Obras de Arte Especiais</t>
  </si>
  <si>
    <t>RO-19772</t>
  </si>
  <si>
    <t>Fôrma em chapa metálica 1/8" para cabeça de tirantes - utilização de 50 vezes - confecção, instalação e retirada (Incluindo fornecimento e transporte de todos os materiais)</t>
  </si>
  <si>
    <t>Obras de Arte Especiais sem Aço</t>
  </si>
  <si>
    <t>RO-19756</t>
  </si>
  <si>
    <t xml:space="preserve"> Fôrmas de compensado plastificado 14,00 mm - uso geral - utilização de 2 vezes - confecção, instalação e retirada (Incluindo fornecimento e transporte de todos os materiais)</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</si>
  <si>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</si>
  <si>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</si>
  <si>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</si>
  <si>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</si>
  <si>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</si>
  <si>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</si>
  <si>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</si>
  <si>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</si>
  <si>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</si>
  <si>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</si>
  <si>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</si>
  <si>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</si>
  <si>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</si>
  <si>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</si>
  <si>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</si>
  <si>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</si>
  <si>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</si>
  <si>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</si>
  <si>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</si>
  <si>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</si>
  <si>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</si>
  <si>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</si>
  <si>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</si>
  <si>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</si>
  <si>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</si>
  <si>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</si>
  <si>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</si>
  <si>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</si>
  <si>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</si>
  <si>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</si>
  <si>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</si>
  <si>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</si>
  <si>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</si>
  <si>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</si>
  <si>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</si>
  <si>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</si>
  <si>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</si>
  <si>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</si>
  <si>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</si>
  <si>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</si>
  <si>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MATED-26430</t>
  </si>
  <si>
    <t>ABRAÇADEIRA DE CUNHA (TIPO: D|MATERIAL: AÇO GALVANIZADO|BITOLA: 1"|CUNHA: INCLUSO|PARAFUSOS: NÃO INCLUSO)</t>
  </si>
  <si>
    <t>MATED-26432</t>
  </si>
  <si>
    <t xml:space="preserve">ABRAÇADEIRA DE CUNHA (TIPO: D|MATERIAL: AÇO GALVANIZADO|BITOLA: 1.1/2"|CUNHA: INCLUSO|PARAFUSOS: NÃO INCLUSO) </t>
  </si>
  <si>
    <t>MATED-26431</t>
  </si>
  <si>
    <t xml:space="preserve">ABRAÇADEIRA DE CUNHA (TIPO: D|MATERIAL: AÇO GALVANIZADO|BITOLA: 1.1/4"|CUNHA: INCLUSO|PARAFUSOS: NÃO INCLUSO) </t>
  </si>
  <si>
    <t>MATED-26428</t>
  </si>
  <si>
    <t xml:space="preserve">ABRAÇADEIRA DE CUNHA (TIPO: D|MATERIAL: AÇO GALVANIZADO|BITOLA: 1/2"|CUNHA: INCLUSO|PARAFUSOS: NÃO INCLUSO) </t>
  </si>
  <si>
    <t>MATED-26433</t>
  </si>
  <si>
    <t>ABRAÇADEIRA DE CUNHA (TIPO: D|MATERIAL: AÇO GALVANIZADO|BITOLA: 2"|CUNHA: INCLUSO|PARAFUSOS: NÃO INCLUSO)</t>
  </si>
  <si>
    <t>MATED-26435</t>
  </si>
  <si>
    <t>ABRAÇADEIRA DE CUNHA (TIPO: D|MATERIAL: AÇO GALVANIZADO|BITOLA: 2.1/2"|CUNHA: INCLUSO|PARAFUSOS: NÃO INCLUSO)</t>
  </si>
  <si>
    <t>MATED-26436</t>
  </si>
  <si>
    <t xml:space="preserve">ABRAÇADEIRA DE CUNHA (TIPO: D|MATERIAL: AÇO GALVANIZADO|BITOLA: 3"|CUNHA: INCLUSO|PARAFUSOS: NÃO INCLUSO) </t>
  </si>
  <si>
    <t>MATED-26429</t>
  </si>
  <si>
    <t>ABRAÇADEIRA DE CUNHA (TIPO: D|MATERIAL: AÇO GALVANIZADO|BITOLA: 3/4"|CUNHA: INCLUSO|PARAFUSOS: NÃO INCLUSO)</t>
  </si>
  <si>
    <t>MATED-26437</t>
  </si>
  <si>
    <t>ABRAÇADEIRA DE CUNHA (TIPO: D|MATERIAL: AÇO GALVANIZADO|BITOLA: 4"|CUNHA: INCLUSO|PARAFUSOS: NÃO INCLUSO)</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</si>
  <si>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</si>
  <si>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</si>
  <si>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</si>
  <si>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</si>
  <si>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</si>
  <si>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</si>
  <si>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</si>
  <si>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</si>
  <si>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</si>
  <si>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</si>
  <si>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</si>
  <si>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ABRAÇADEIRA TIPO FITA PERFURADA (MATERIAL: AÇO GALVANIZADO|LARGURA: 19MM|ESPESSURA: 4MM)</t>
  </si>
  <si>
    <t>007.02 - ABRAÇADEIRA PLÁSTICA</t>
  </si>
  <si>
    <t>MATED-28547</t>
  </si>
  <si>
    <t>ABRAÇADEIRA (MATERIAL: NYLON|COMPRIMENTO: 150MM|LARGURA*: 3,6MM|COR: PRETA)</t>
  </si>
  <si>
    <t>008 - ABRASIVOS</t>
  </si>
  <si>
    <t>008.01 - DISCO</t>
  </si>
  <si>
    <t>MATED-18295</t>
  </si>
  <si>
    <t>CONJUNTO PARA POLIMENTO (APLICAÇÃO: ALUMÍNIO E AÇO INOX|ACABAMENTO: PRÉ-POLIMENTO, POLIMENTO E LUSTRO|INCLUSO: DISCOS DE ESMERIL E BARRAS)</t>
  </si>
  <si>
    <t>MATED-20766</t>
  </si>
  <si>
    <t xml:space="preserve">CONJUNTO PARA POLIMENTO (APLICAÇÃO: MÁRMORE E GRANITO|ACABAMENTO: PRÉ-POLIMENTO, POLIMENTO E LUSTRO|INCLUSO: LIXA DIAMANTADA) </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</si>
  <si>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</si>
  <si>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</si>
  <si>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</si>
  <si>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</si>
  <si>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</si>
  <si>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</si>
  <si>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</si>
  <si>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</si>
  <si>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008.02 - LIXA</t>
  </si>
  <si>
    <t>MATED-17856</t>
  </si>
  <si>
    <t>DISCO DE LIXA (DIÂMETRO: 115MM[4.1/2"]|GRÃO: 16)</t>
  </si>
  <si>
    <t>MATED-17857</t>
  </si>
  <si>
    <t>DISCO DE LIXA (DIÂMETRO: 115MM[4.1/2"]|GRÃO: 36)</t>
  </si>
  <si>
    <t>MATED-17858</t>
  </si>
  <si>
    <t>DISCO DE LIXA (DIÂMETRO: 115MM[4.1/2"]|GRÃO: 80)</t>
  </si>
  <si>
    <t>MATED-20381</t>
  </si>
  <si>
    <t>DISCO DE LIXA (DIÂMETRO: 225MM[9"]|GRÃO 180)</t>
  </si>
  <si>
    <t>MATED-20316</t>
  </si>
  <si>
    <t>INSERTO DE DESBASTE DIAMANTADO (GRÃO: 36)</t>
  </si>
  <si>
    <t>MATED-20317</t>
  </si>
  <si>
    <t>INSERTO DE DESBASTE DIAMANTADO (GRÃO: 60)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</si>
  <si>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</si>
  <si>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</si>
  <si>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</si>
  <si>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</si>
  <si>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</si>
  <si>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</si>
  <si>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</si>
  <si>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</si>
  <si>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009 - ACESSÓRIOS E EQUIPAMENTOS DE TELECOMUNICAÇÕES</t>
  </si>
  <si>
    <t>009.01 - ANEL GUIA</t>
  </si>
  <si>
    <t>MATED-12430</t>
  </si>
  <si>
    <t>ANEL GUIA (APLICAÇÃO: TELEFONIA|MATERIAL: AÇO GALVANIZADO|TIPO DE GALVANIZAÇÃO: Á FOGO|TIPO: AGS-1|TIPO DE ROSCA: SOBERBA)</t>
  </si>
  <si>
    <t>009.02 - ANILHA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</si>
  <si>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</si>
  <si>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</si>
  <si>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</si>
  <si>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</si>
  <si>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009.03 - BLOCO DE DISTRIBUIÇÃO</t>
  </si>
  <si>
    <t>MATED-12431</t>
  </si>
  <si>
    <t>BLOCO BLI (TIPO: BLI-10|QUANTIDADE DE PARES: 10|APLICAÇÃO: TELEFONIA|CANALETA: INCLUSO)</t>
  </si>
  <si>
    <t>010 - ACESSÓRIOS E INSUMOS PARA PAISAGISMO</t>
  </si>
  <si>
    <t>010.02 - ESPÉCIE VEGETAL - INDIVÍDUO ARBÓREO</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</si>
  <si>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</si>
  <si>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</si>
  <si>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</si>
  <si>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</si>
  <si>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</si>
  <si>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</si>
  <si>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</si>
  <si>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</si>
  <si>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</si>
  <si>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</si>
  <si>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</si>
  <si>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</si>
  <si>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</si>
  <si>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</si>
  <si>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</si>
  <si>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</si>
  <si>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</si>
  <si>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</si>
  <si>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</si>
  <si>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</si>
  <si>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</si>
  <si>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</si>
  <si>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</si>
  <si>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</si>
  <si>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</si>
  <si>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</si>
  <si>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</si>
  <si>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</si>
  <si>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</si>
  <si>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</si>
  <si>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</si>
  <si>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</si>
  <si>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010.03 - TERRA VEGETAL E SUBSTRATOS</t>
  </si>
  <si>
    <t>MATED-31448</t>
  </si>
  <si>
    <t>ARGILA EXPANDIDA (GRANULOMETRIA: 15-22MM|DENSIDADE APARENTE: 500KG/M3)</t>
  </si>
  <si>
    <t>MATED-31910</t>
  </si>
  <si>
    <t xml:space="preserve">FERTILIZANTE ORGÂNICO (TIPO: ESTERCO BOVINO|DENSIDADE APARENTE MÉDIA: 245KG/M3) </t>
  </si>
  <si>
    <t>MATED-11271</t>
  </si>
  <si>
    <t>TERRA VEGETAL (TIPO: COMUM PRETA)</t>
  </si>
  <si>
    <t>010.04 - ESPÉCIE VEGETAL - ARBUSTO/FORRAÇÃO</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</si>
  <si>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</si>
  <si>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</si>
  <si>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</si>
  <si>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</si>
  <si>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</si>
  <si>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</si>
  <si>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MATED-25569</t>
  </si>
  <si>
    <t>ESPÉCIE VEGETAL (TIPO: FORRAÇÃO|GÊNERO: WEDELIA)</t>
  </si>
  <si>
    <t>MATED-25570</t>
  </si>
  <si>
    <t>ESPÉCIE VEGETAL (TIPO: FORRAÇÃO|NOME POPULAR: CLOROFITO|GÊNERO: CHLOROPHYTUM)</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</si>
  <si>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</si>
  <si>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</si>
  <si>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</si>
  <si>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</si>
  <si>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</si>
  <si>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</si>
  <si>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</si>
  <si>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</si>
  <si>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011 - ACESSÓRIOS E INSUMOS PARA SPDA</t>
  </si>
  <si>
    <t>011.01 - CAPTOR</t>
  </si>
  <si>
    <t>MATED-11321</t>
  </si>
  <si>
    <t>CAPTOR FRANKLIN (MATERIAL: AÇO INOX|QUANTIDADE DE PONTA: 4|TIPO DE ACABAMENTO: POLIDO|COMPRIMENTO DA PONTA CENTRAL: 350MM)</t>
  </si>
  <si>
    <t>MATED-11472</t>
  </si>
  <si>
    <t>CAPTOR FRANKLIN (MATERIAL: LATÃO|QUANTIDADE DE PONTA: 4|TIPO DE ACABAMENTO: CROMADO|COMPRIMENTO DA PONTA CENTRAL: 350MM)</t>
  </si>
  <si>
    <t>011.02 - CONECTOR</t>
  </si>
  <si>
    <t>MATED-12001</t>
  </si>
  <si>
    <t>CONECTOR ESTRUTURAL (TIPO: REGULAGEM)</t>
  </si>
  <si>
    <t>011.03 - HASTE DE ATERRAMENTO</t>
  </si>
  <si>
    <t>MATED-12115</t>
  </si>
  <si>
    <t>BARRA CHATA (MATERIAL: ALUMÍNIO|LARGURA: 3/4" [19,05MM]|ESPESSURA: 1/4"[6,35MM]|COMPRIMENTO DA BARRA: 3M|APLICAÇÃO: SISTEMA DE PROTEÇÃO CONTRA DESCARGAS ATMOSFÉRICAS)</t>
  </si>
  <si>
    <t>MATED-11994</t>
  </si>
  <si>
    <t>CURVA DE ALUMÍNIO HORIZONTAL (SEÇÃO: 3/4"X1/4"|DESENVOLVIMENTO: 300MM|ÂNGULO: 90º|QUANTIDADE DE FURO: 4|FURO: INCLUSO)</t>
  </si>
  <si>
    <t>MATED-11995</t>
  </si>
  <si>
    <t>CURVA DE ALUMÍNIO HORIZONTAL (SEÇÃO: 7/8"X1/8"|DESENVOLVIMENTO: 300MM|ÂNGULO: 90º|QUANTIDADE DE FURO: 4|FURO: INCLUSO)</t>
  </si>
  <si>
    <t>MATED-11997</t>
  </si>
  <si>
    <t>CURVA DE COBRE (SEÇÃO: 3/4"X3/16"|DESENVOLVIMENTO: 300MM|ÂNGULO: 90º|QUANTIDADE DE FURO: 4|FURO: INCLUSO)</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</si>
  <si>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</si>
  <si>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</si>
  <si>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</si>
  <si>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</si>
  <si>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</si>
  <si>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</si>
  <si>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MATED-3012</t>
  </si>
  <si>
    <t>HASTE PARA ATERRAMENTO (MATERIAL: AÇO|TIPO DE GALVANIZAÇÃO: À FOGO|COMPRIMENTO: 240CM|FOMATO: CANTONEIRA|DIMENSÃO: (25X25)MM|ESPESSURA: 4,76MM [3/16"]|PRENSA: INCLUSO)</t>
  </si>
  <si>
    <t>011.04 - MASTRO</t>
  </si>
  <si>
    <t>MATED-11470</t>
  </si>
  <si>
    <t>BASE PARA MASTRO (MATERIAL: ALUMÍNIO FUNDIDO|DIÂMETRO DA SEÇÃO: 1.1/2"|APLICAÇÃO: MASTRO DE PÁRA-RAIOS)</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</si>
  <si>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</si>
  <si>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</si>
  <si>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</si>
  <si>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</si>
  <si>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011.05 - SOLDA PARA SPDA</t>
  </si>
  <si>
    <t>MATED-12174</t>
  </si>
  <si>
    <t>ALICATE PARA SOLDA EXOTÉRMICA (MODELO: Z-201)</t>
  </si>
  <si>
    <t>MATED-12029</t>
  </si>
  <si>
    <t>CARTUCHO PARA SOLDA EXOTÉRMICA (MODELO: 115 GRAMAS)</t>
  </si>
  <si>
    <t>MATED-27668</t>
  </si>
  <si>
    <t>CARTUCHO PARA SOLDA EXOTÉRMICA (MODELO: 150 GRAMAS)</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</si>
  <si>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</si>
  <si>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</si>
  <si>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</si>
  <si>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</si>
  <si>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</si>
  <si>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</si>
  <si>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</si>
  <si>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</si>
  <si>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</si>
  <si>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</si>
  <si>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</si>
  <si>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</si>
  <si>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011.06 - SUPORTE</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</si>
  <si>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</si>
  <si>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</si>
  <si>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</si>
  <si>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</si>
  <si>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012 - ADESIVOS (APLICADOS NA CONSTRUÇÃO/OBRA) E TELAS DE POLIÉSTER</t>
  </si>
  <si>
    <t>012.01 - ADESIVO</t>
  </si>
  <si>
    <t>MATED-11677</t>
  </si>
  <si>
    <t>ADESIVO PLÁSTICO (APLICAÇÃO: COLAGEM DE TUBOS E CONEXÕES EM CPVC[ÁGUA QUENTE]|PINCEL APLICADOR: INCLUSO)</t>
  </si>
  <si>
    <t>MATED-11613</t>
  </si>
  <si>
    <t>ADESIVO PLÁSTICO (APLICAÇÃO: COLAGEM DE TUBOS E CONEXÕES EM PVC[ÁGUA FRIA]|PINCEL APLICADOR: INCLUSO)</t>
  </si>
  <si>
    <t>MATED-8122</t>
  </si>
  <si>
    <t>ADESIVO POLIURETANO BICOMPONENTE (APLICAÇÃO: PISOS DE MADEIRA)</t>
  </si>
  <si>
    <t>MATED-13085</t>
  </si>
  <si>
    <t>ADESIVO (TIPO: BICOMPONENTE|COMPOSIÇÃO: RESINA EPÓXI|APLICAÇÃO: CONCRETO, AÇO OU PEDRA)</t>
  </si>
  <si>
    <t>MATED-5026</t>
  </si>
  <si>
    <t>ADESIVO (TIPO: COLA ACRÍLICA|APLICAÇÃO: PISOS VINÍLICOS EM GERAL E CARPETES)</t>
  </si>
  <si>
    <t>MATED-11412</t>
  </si>
  <si>
    <t>ADESIVO (TIPO: COLA BRANCA|COMPOSIÇÃO: PVA|APLICAÇÃO: MADEIRA OU PAPEL)</t>
  </si>
  <si>
    <t>MATED-11430</t>
  </si>
  <si>
    <t>ADESIVO (TIPO: COLA DE CONTATO|COMPOSIÇÃO: BORRACHA DE POLICLOROPRENO|APLICAÇÃO: MADEIRA, COURO, METAL, BORRACHA OU CONCRETO)</t>
  </si>
  <si>
    <t>MATED-16673</t>
  </si>
  <si>
    <t>ADESIVO VINÍLICO PLOTADO PARA PLACA - CONFORME MANUAL PADRÃO DO GOVERNO DE MINAS GERAIS</t>
  </si>
  <si>
    <t>MATED-11589</t>
  </si>
  <si>
    <t>SOLUÇÃO LIMPADORA (APLICAÇÃO: TUBO DE PVC RÍGIDO)</t>
  </si>
  <si>
    <t>012.03 - FITA ADESIVA</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</si>
  <si>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</si>
  <si>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</si>
  <si>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</si>
  <si>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</si>
  <si>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</si>
  <si>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</si>
  <si>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012.04 - FITA ALUMINIZADA</t>
  </si>
  <si>
    <t>MATED-12456</t>
  </si>
  <si>
    <t>FITA ALUMINIZADA (TIPO: ADESIVA ASFÁLTICA|APLICAÇÃO: MULTIUSO|LARGURA: 10CM|COMPRIMENTO DO ROLO*: 10M)*VALORES REFERENCIAIS APROXIMADOS</t>
  </si>
  <si>
    <t>012.05 - FITA ANTIDERRAPANTE</t>
  </si>
  <si>
    <t>MATED-11975</t>
  </si>
  <si>
    <t>FITA ANTIDERRAPANTE (TRÁFEDO: MÉDIO|MÉTODO DE APLICAÇÃO: ADESIVO|LARGURA: 50MM|COR: PRETA OU TRANSPARENTE|COMPRIMENTO DO ROLO*: 5M)*VALORES REFERENCIAIS APROXIMADOS</t>
  </si>
  <si>
    <t>012.06 - MASSA PLÁSTICA</t>
  </si>
  <si>
    <t>MATED-15101</t>
  </si>
  <si>
    <t>MASSA PLÁSTICA (COR: BRANCA, CINZA OU PRETA|CATALIZADOR: INCLUSO|RENDIMENTO: 0,59KG/M2)</t>
  </si>
  <si>
    <t>012.07 - SILICONE</t>
  </si>
  <si>
    <t>MATED-9529</t>
  </si>
  <si>
    <t>SILICONE ACÉTICO (COR: INCOLOR|APLICAÇÃO: USO GERAL|REFIL: 9"|DENSIDADE: 0,99 G/ML OU 990 KG/M3)</t>
  </si>
  <si>
    <t>012.08 - TELA DE POLIÉSTER</t>
  </si>
  <si>
    <t>MATED-31457</t>
  </si>
  <si>
    <t>TELA DE POLIÉSTER ESTRUTURANTE (APLICAÇÃO: MANUTENÇÃO PREVENTIVA E CORRETIVA DE TRINCA)</t>
  </si>
  <si>
    <t>012.09 - TELA DE POLIETILENO</t>
  </si>
  <si>
    <t>MATED-11459</t>
  </si>
  <si>
    <t>TELA DE POLIETILENO PARA PROTEÇÃO TAPUME (LARGURA: 1,20 M)</t>
  </si>
  <si>
    <t>MATED-11246</t>
  </si>
  <si>
    <t>TELA POLIETILENO PARA PROTEÇÃO DE FACHADA (DIMENSÕES DA TRAMA: 2X2MM|LARGURA: 3,00 M)</t>
  </si>
  <si>
    <t>013 - ADITIVOS, IMPERMEABILIZANTES, SELANTES E DESMOLDANTES</t>
  </si>
  <si>
    <t>013.01 - ADITIVO ARGAMASSA</t>
  </si>
  <si>
    <t>MATED-11272</t>
  </si>
  <si>
    <t>ADITIVO (TIPO: EXPANSOR|APLICAÇÃO: ARGAMASSA DE ENCUNHAMENTO)</t>
  </si>
  <si>
    <t>MATED-11360</t>
  </si>
  <si>
    <t>ADITIVO (TIPO: IMPERMEABILIZANTE E PLASTIFICANTE|CONTEÚDO DA EMBALAGEM: PÓ|APLICAÇÃO: ARGAMASSAS)</t>
  </si>
  <si>
    <t>013.02 - ARGAMASSA POLIMÉRICA</t>
  </si>
  <si>
    <t>MATED-13083</t>
  </si>
  <si>
    <t>ARGAMASSA (TIPO: POLIMÉRICA BICOMPONENTE A BASE DE DISPERSÃO ACRÍLICA|UTILIZAÇÃO: IMPERMEABILIZAÇÃO)</t>
  </si>
  <si>
    <t>013.03 - DESMOLDANTE</t>
  </si>
  <si>
    <t>MATED-11279</t>
  </si>
  <si>
    <t>DESMOLDANTE (APLICAÇÃO: FÔRMAS DE MADEIRA PARA CONCRETO)</t>
  </si>
  <si>
    <t>013.05 - SELANTE</t>
  </si>
  <si>
    <t>MATED-8151</t>
  </si>
  <si>
    <t>ADESIVO/SELANTE ELÁSTICO MONOCOMPONENTE (APLICAÇÃO: USO GERAL|BASE: POLIURETANO|EMBALAGEM: 310ML|DENSIDADE*: 1,35G/CM3)*VALORES REFERENCIAIS APROXIMADOS</t>
  </si>
  <si>
    <t>014 - ALARME PARA PREVENÇÃO DE INCÊNDIO</t>
  </si>
  <si>
    <t>014.01 - ACESSÓRIOS PARA PREVENÇÃO E COMBATE A INCÊNDIO</t>
  </si>
  <si>
    <t>MATED-11480</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</si>
  <si>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</si>
  <si>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</si>
  <si>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</si>
  <si>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</si>
  <si>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</si>
  <si>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</si>
  <si>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</si>
  <si>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015 - ALIZARES, RODAPÉS E MOLDURAS DE MADEIRA</t>
  </si>
  <si>
    <t>015.01 - ALIZAR EM MADEIRA</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</si>
  <si>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</si>
  <si>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</si>
  <si>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</si>
  <si>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</si>
  <si>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015.02 - CIMALHA EM MADEIRA</t>
  </si>
  <si>
    <t>MATED-11978</t>
  </si>
  <si>
    <t>CIMALHA PARA FORRO (MADEIRA: PINUS, CEDRINHO, IPÊ, AGENLIM OU EQUIVALENTE DA REGIÃO)*VALORES REFERENCIAIS APROXIMADOS</t>
  </si>
  <si>
    <t>015.03 - MOLDURA EM MADEIRA</t>
  </si>
  <si>
    <t>MATED-7044</t>
  </si>
  <si>
    <t>CORDÃO DE CANTO (LARGURA*:10-15MM|ESPESSURA*: 10-15MM|MADEIRA: PINUS, CEDRINHO, IPÊ, AGENLIM OU EQUIVALENTE DA REGIÃO)*VALORES REFERENCIAIS APROXIMADOS</t>
  </si>
  <si>
    <t>MATED-7046</t>
  </si>
  <si>
    <t>CORDÃO DE CANTO (LARGURA*:15-20MM|ESPESSURA*: 10-15MM|MADEIRA: PINUS, CEDRINHO, IPÊ, AGENLIM OU EQUIVALENTE DA REGIÃO)*VALORES REFERENCIAIS APROXIMADOS</t>
  </si>
  <si>
    <t>015.04 - RÉGUA EM MADEIRA</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</si>
  <si>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</si>
  <si>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</si>
  <si>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</si>
  <si>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</si>
  <si>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015.05 - RODAPÉ DE MADEIRA</t>
  </si>
  <si>
    <t>MATED-12773</t>
  </si>
  <si>
    <t>RÉGUA OU RODAPÉ (ACABAMENTO: APARELHADO COM CANTO BOLEADO|LARGURA: 7CM|ESPESSURA*: 2CM|MADEIRA: IPÊ, TAUARI, CUMARÚ, SUCUPIRA OU EQUIVALENTE DA REGIÃO OU EQUIVALENTE DA REGIÃO)*VALORES REFERENCIAIS APROXIMADOS</t>
  </si>
  <si>
    <t>016 - APARELHOS E PEÇAS EM AÇO INOX</t>
  </si>
  <si>
    <t>016.02 - CUBA EM AÇO INOXIDÁVEL</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</si>
  <si>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</si>
  <si>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</si>
  <si>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</si>
  <si>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</si>
  <si>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</si>
  <si>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</si>
  <si>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</si>
  <si>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TANQUE EM AÇO INOXIDÁVEL RETANGULAR SIMPLES (TIPO: SOBREPOR|MATERIAL: AÇO AISI 304|ACABAMENTO: BRILHANTE|COMPRIMENTO*: 630MM|LARGURA*: 515MM|ALTURA*: 260MM|VÁLVULA DE ESCOAMENTO: INCLUSO)*VALORES REFERENCIAIS APROXIMADOS</t>
  </si>
  <si>
    <t>016.03 - LAVATÓRIO EM AÇO INOXIDÁVEL</t>
  </si>
  <si>
    <t>MATED-13068</t>
  </si>
  <si>
    <t>LAVATÓRIO INOX COLETIVO (MATERIAL: AÇO INOX AISI 304|CHAPA: 22|ESPESSURA: 0,8MM|LARGURA*: 41CM|ALTURA*: 39CM) *MEDIDAS REFERENCIAIS APROXIMADAS</t>
  </si>
  <si>
    <t>017 - ARAMES</t>
  </si>
  <si>
    <t>017.01 - ARAME FARPADO</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</si>
  <si>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</si>
  <si>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</si>
  <si>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</si>
  <si>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</si>
  <si>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017.02 - ARAME GALVANIZADO</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</si>
  <si>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</si>
  <si>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</si>
  <si>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</si>
  <si>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</si>
  <si>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</si>
  <si>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</si>
  <si>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</si>
  <si>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</si>
  <si>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</si>
  <si>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</si>
  <si>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017.03 - ARAME RECOZIDO</t>
  </si>
  <si>
    <t>MATED-11333</t>
  </si>
  <si>
    <t>ARAME RECOZIDO (BITOLA: 18BWG|DIÂMETRO DO FIO: 1,25MM|MASSA LINEAR: 0,01KG/M)</t>
  </si>
  <si>
    <t>018 - AREIAS (AGREGADOS)</t>
  </si>
  <si>
    <t>018.01 - AREIA</t>
  </si>
  <si>
    <t>MATED-15694</t>
  </si>
  <si>
    <t>AREIA LAVADA POSTO OBRA (TIPO: FINA)</t>
  </si>
  <si>
    <t>MATED-11249</t>
  </si>
  <si>
    <t>AREIA LAVADA POSTO OBRA (TIPO: GROSSA)</t>
  </si>
  <si>
    <t>MATED-11248</t>
  </si>
  <si>
    <t>AREIA LAVADA POSTO OBRA (TIPO: MÉDIA)</t>
  </si>
  <si>
    <t>019 - ARGAMASSAS ENSACADAS</t>
  </si>
  <si>
    <t>019.01 - ARGAMASSA AUTONIVELANTE</t>
  </si>
  <si>
    <t>MATED-9939</t>
  </si>
  <si>
    <t>ARGAMASSA INDUSTRIALIZADA (TIPO: AUTONIVELANTE|TIPO DE EMBALAGEM: SACO|RENDIMENTO*: 1,7KG/M2/MM)*VALORES REFERENCIAIS APROXIMADOS</t>
  </si>
  <si>
    <t>019.02 - ARGAMASSA COLANTE</t>
  </si>
  <si>
    <t>MATED-12352</t>
  </si>
  <si>
    <t>ARGAMASSA COLANTE (TIPO: AC-III|UTILIZAÇÃO: AMBIENTES INTERNOS E EXTERNOS)</t>
  </si>
  <si>
    <t>MATED-12350</t>
  </si>
  <si>
    <t>ARGAMASSA COLANTE (TIPO: AC-II|UTILIZAÇÃO: AMBIENTES EXTERNOS)</t>
  </si>
  <si>
    <t>MATED-12351</t>
  </si>
  <si>
    <t>ARGAMASSA COLANTE (TIPO: AC-I|UTILIZAÇÃO: AMBIENTES INTERNOS)</t>
  </si>
  <si>
    <t>019.03 - ARGAMASSA ESPECIAL</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</si>
  <si>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</si>
  <si>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</si>
  <si>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</si>
  <si>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</si>
  <si>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</si>
  <si>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</si>
  <si>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</si>
  <si>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</si>
  <si>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019.04 - REJUNTE CIMENTÍCIO</t>
  </si>
  <si>
    <t>MATED-12355</t>
  </si>
  <si>
    <t>REJUNTE CIMENTÍCIO FLEXÍVEL (COR: DIVERSAS|DENSIDADE DA PASTA: 1500KG/M3*)*VALORES REFERENCIAIS APROXIMADOS</t>
  </si>
  <si>
    <t>019.05 - REJUNTE EPÓXI</t>
  </si>
  <si>
    <t>MATED-17820</t>
  </si>
  <si>
    <t>REJUNTE EPÓXI (COMPOSTO: BICOMPONENTE OU TRICOMPONENTE|COR: DIVERSAS|DENSIDADE DA PASTA: 1600KG/M3*)*VALORES REFERENCIAIS APROXIMADOS</t>
  </si>
  <si>
    <t>020 - ASFALTOS E PRODUTOS ASFÁLTICOS</t>
  </si>
  <si>
    <t>020.01 - CONCRETO BETUMINOSO USINADO A QUENTE (CBUQ)</t>
  </si>
  <si>
    <t>MATED-7631</t>
  </si>
  <si>
    <t>CONCRETO BETUMINOSO USINADO A QUENTE "CBUQ" (APLICAÇÃO: PAVIMENTAÇÃO ASFÁLTICA|PADRÃO: DNIT|FAIXA: C|CAP: 50/70|AQUISIÇÃO: POSTO USINA "MASSA COMERCIAL")</t>
  </si>
  <si>
    <t>ton</t>
  </si>
  <si>
    <t>020.02 - EMULSAO ASFÁLTICA</t>
  </si>
  <si>
    <t>MATED-7635</t>
  </si>
  <si>
    <t>EMULSÃO ASFÁLTICA (TIPO: RL-1C|APLICAÇÃO: PAVIMENTAÇÃO ASFÁLTICA|ICMS: INCLUSO)</t>
  </si>
  <si>
    <t>021 - AZULEJOS CERÂMICOS</t>
  </si>
  <si>
    <t>021.01 - ACESSÓRIOS</t>
  </si>
  <si>
    <t>MATED-11460</t>
  </si>
  <si>
    <t>CANTONEIRA EM PERFIL PARA ACABAMENTO DE QUINAS (MATERIAL: ALUMÍNIO|COR: NATURAL|ESPESSURA: 1MM|LARGURA DAS ABAS: 19MM)</t>
  </si>
  <si>
    <t>021.02 - REVESTIMENTO DE PAREDE</t>
  </si>
  <si>
    <t>MATED-11414</t>
  </si>
  <si>
    <t>AZULEJO ESMALTADO LISO (COMPRIMENTO: 15CM|LARGURA: 15CM)</t>
  </si>
  <si>
    <t>MATED-11415</t>
  </si>
  <si>
    <t>AZULEJO ESMALTADO LISO (COMPRIMENTO: 20CM|LARGURA: 20CM)</t>
  </si>
  <si>
    <t>022 - BANCADAS DE PEDRA</t>
  </si>
  <si>
    <t>022.02 - PEDRAS EM ARDÓSIA</t>
  </si>
  <si>
    <t>MATED-21710</t>
  </si>
  <si>
    <t>ARDÓSIA (COR: NATURAL|ACABAMENTO: POLIDO|ESPESSURA: 2CM|DENSIDADE: 2,8G/CM3*|PESO: 56KG/M2) *FONTE NBR 6120</t>
  </si>
  <si>
    <t>022.03 - PEDRAS EM GRANITO</t>
  </si>
  <si>
    <t>MATED-21574</t>
  </si>
  <si>
    <t>GRANITO (COR: CINZA ANDORINHA|ACABAMENTO: POLIDO|ESPESSURA: 2CM|DENSIDADE: 2,8G/CM3*|PESO: 56KG/M2) *FONTE NBR 6120</t>
  </si>
  <si>
    <t>MATED-31409</t>
  </si>
  <si>
    <t>GRANITO (COR: CINZA ANDORINHA|ACABAMENTO: POLIDO|ESPESSURA: 3CM|DENSIDADE: 2,8G/CM3*|PESO: 84KG/M2) *FONTE NBR 6120</t>
  </si>
  <si>
    <t>022.04 - PEDRAS EM MÁRMORE</t>
  </si>
  <si>
    <t>MATED-21709</t>
  </si>
  <si>
    <t>MÁRMORE (COR: BRANCO COMUM|ACABAMENTO: POLIDO|ESPESSURA: 2CM|DENSIDADE: 2,8G/CM3*|PESO: 56KG/M2) *FONTE NBR 6120</t>
  </si>
  <si>
    <t>MATED-21102</t>
  </si>
  <si>
    <t>MÁRMORE (COR: BRANCO COMUM|ACABAMENTO: POLIDO|ESPESSURA: 3CM|DENSIDADE: 2,8G/CM3*|PESO: 56KG/M2) *FONTE NBR 6120</t>
  </si>
  <si>
    <t>023 - BATE MACA E PROTEÇÃO DE PAREDES</t>
  </si>
  <si>
    <t>023.01 - BATE-MACA</t>
  </si>
  <si>
    <t>MATED-13052</t>
  </si>
  <si>
    <t>BATE MACA E PROTETOR DE PAREDE (MATERIAL: PVC|TIPO: CURVO|LARGURA: 20CM|ESPESSURA: 3CM|ACESSÓRIOS: INCLUSOS)*VALORES REFERENCIAIS APROXIMADOS</t>
  </si>
  <si>
    <t>024 - BEBEDOUROS</t>
  </si>
  <si>
    <t>024.01 - BEBEDOURO</t>
  </si>
  <si>
    <t>MATED-33576</t>
  </si>
  <si>
    <t>BEBEDOURO DE COLUNA/PRESSÃO (TIPO: ACESSÍVEL|ACABAMENTO: INOX|COR: NATURAL|ALTURA*: 57CM|LARGURA*: 46CM|PROFUNDIDADE*: 48CM|PRESSÃO MÍNIMA DA REDE*: 6M.C.A|PESO*: 20KG)*VALORES REFERENCIAIS APROXIMADOS</t>
  </si>
  <si>
    <t>MATED-12074</t>
  </si>
  <si>
    <t>BEBEDOURO DE COLUNA/PRESSÃO (TIPO: ADULTO E INFANTIL|ACABAMENTO: INOX|COR: NATURAL|ALTURA*: 112CM|LARGURA*: 65CM|PROFUNDIDADE*: 35CM|PRESSÃO MÍNIMA DA REDE*: 6M.C.A|PESO*: 17KG)*VALORES REFERENCIAIS APROXIMADOS</t>
  </si>
  <si>
    <t>MATED-12075</t>
  </si>
  <si>
    <t>BEBEDOURO DE COLUNA/PRESSÃO (TIPO: ADULTO E INFANTIL|ACABAMENTO: PINTURA ELETROSTÁTICA|COR: BRANCA|ALTURA*: 110CM|LARGURA*: 65CM|PROFUNDIDADE*: 35CM|PRESSÃO MÍNIMA DA REDE*: 6M.C.A|PESO*: 17KG)*VALORES REFERENCIAIS APROXIMADOS</t>
  </si>
  <si>
    <t>MATED-12072</t>
  </si>
  <si>
    <t>BEBEDOURO DE COLUNA/PRESSÃO (TIPO: ADULTO|ACABAMENTO: INOX|COR: NATURAL|ALTURA*: 110CM|LARGURA*: 35CM|PROFUNDIDADE*: 35CM|PRESSÃO MÍNIMA DA REDE*: 6M.C.A|PESO*: 14,5KG)*VALORES REFERENCIAIS APROXIMADOS</t>
  </si>
  <si>
    <t>MATED-12073</t>
  </si>
  <si>
    <t>BEBEDOURO DE COLUNA/PRESSÃO (TIPO: ADULTO|ACABAMENTO: PINTURA ELETROSTÁTICA|COR: BRANCA|ALTURA*: 112CM|LARGURA*: 35CM|PROFUNDIDADE*: 35CM|PRESSÃO MÍNIMA DA REDE*: 6M.C.A|PESO*: 14,5KG)*VALORES REFERENCIAIS APROXIMADOS</t>
  </si>
  <si>
    <t>MATED-12223</t>
  </si>
  <si>
    <t>FILTRO DE ÁGUA POTÁVEL (BITOLA: Ø1/2"| CLASSE DE FILTRAGEM INMETRO: D| REDUÇÃO DE CLORO LIVRE: 75%)</t>
  </si>
  <si>
    <t>025 - BLOCOS DE VIDRO E ELEMENTOS VAZADOS</t>
  </si>
  <si>
    <t>025.01 - BLOCO DE VIDRO</t>
  </si>
  <si>
    <t>MATED-12383</t>
  </si>
  <si>
    <t>BLOCO DE VIDRO (TONALIDADE: INCOLOR|TIPO: ONDULADO|LARGURA: 190MM|ALTURA: 190MM|ESPESSURA: 80MM)</t>
  </si>
  <si>
    <t>025.02 - ELEMENTO VAZADO EM CERÂMICA</t>
  </si>
  <si>
    <t>MATED-12179</t>
  </si>
  <si>
    <t>COBOGÓ CERÂMICO (MODELO: VARIADOS|ALTURA: 18CM*|COMPRIMENTO: 18CM*|ESPESSURA: 7CM*)*VALORES REFERENCIAIS APROXIMADOS</t>
  </si>
  <si>
    <t>025.03 - ELEMENTO VAZADO EM CONCRETO</t>
  </si>
  <si>
    <t>MATED-12181</t>
  </si>
  <si>
    <t>ELEMENTO VAZADO (MATERIAL: CONCRETO|TIPO: VENEZIANA|ALTURA: 20CM|COMPRIMENTO: 40CM|ESPESSURA: 10CM)</t>
  </si>
  <si>
    <t>025.04 - ELEMENTO VAZADO EM VIDRO</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</si>
  <si>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</si>
  <si>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</si>
  <si>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</si>
  <si>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</si>
  <si>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025.05 - ESPAÇADOR PARA BLOCOS</t>
  </si>
  <si>
    <t>MATED-12371</t>
  </si>
  <si>
    <t>ESPAÇADOR PARA BLOCOS DE VIDRO (MATERIAL: POLIPROPILENO|ESPESSURA JUNTA: 10MM)</t>
  </si>
  <si>
    <t>026 - BLOCOS E CANALETAS DE CONCRETO</t>
  </si>
  <si>
    <t>026.01 - BLOCO COMPENSADOR DE CONCRETO DE VEDAÇÃO</t>
  </si>
  <si>
    <t>MATED-13069</t>
  </si>
  <si>
    <t>MEIO BLOCO DE CONCRETO (TIPO: VEDAÇÃO|LARGURA: 14CM|ALTURA: 19CM|COMPRIMENTO: 19CM|CLASSE: D)</t>
  </si>
  <si>
    <t>MATED-13071</t>
  </si>
  <si>
    <t>MEIO BLOCO DE CONCRETO (TIPO: VEDAÇÃO|LARGURA: 19CM|ALTURA: 19CM|COMPRIMENTO: 19CM|CLASSE: D)</t>
  </si>
  <si>
    <t>MATED-13066</t>
  </si>
  <si>
    <t>MEIO BLOCO DE CONCRETO (TIPO: VEDAÇÃO|LARGURA: 9CM|ALTURA: 19CM|COMPRIMENTO: 19CM|CLASSE: D)</t>
  </si>
  <si>
    <t>026.02 - BLOCO COMPENSADOR DE CONCRETO ESTRUTURAL</t>
  </si>
  <si>
    <t>MATED-8174</t>
  </si>
  <si>
    <t>MEIO BLOCO DE CONCRETO (TIPO: ESTRUTURAL|LARGURA: 14CM|ALTURA: 19CM|COMPRIMENTO: 19CM|FBK: 4,5MPA)</t>
  </si>
  <si>
    <t>MATED-8175</t>
  </si>
  <si>
    <t>MEIO BLOCO DE CONCRETO (TIPO: ESTRUTURAL|LARGURA: 19CM|ALTURA: 19CM|COMPRIMENTO: 19CM|FBK: 4,5MPA)</t>
  </si>
  <si>
    <t>MATED-8176</t>
  </si>
  <si>
    <t>MEIO BLOCO DE CONCRETO (TIPO: ESTRUTURAL|LARGURA: 9CM|ALTURA: 19CM|COMPRIMENTO: 19CM|FBK: 4,5MPA)</t>
  </si>
  <si>
    <t>026.03 - BLOCO DE CONCRETO CELULAR AUTOCLAVADO (CCA)</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</si>
  <si>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</si>
  <si>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</si>
  <si>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</si>
  <si>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</si>
  <si>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</si>
  <si>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</si>
  <si>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026.04 - BLOCO DE CONCRETO DE VEDAÇÃO</t>
  </si>
  <si>
    <t>MATED-12100</t>
  </si>
  <si>
    <t>BLOCO DE CONCRETO (TIPO: VEDAÇÃO|LARGURA: 14CM|ALTURA: 19CM|COMPRIMENTO: 39CM|CLASSE: D)</t>
  </si>
  <si>
    <t>MATED-12108</t>
  </si>
  <si>
    <t>BLOCO DE CONCRETO (TIPO: VEDAÇÃO|LARGURA: 19CM|ALTURA: 19CM|COMPRIMENTO: 39CM|CLASSE: D)</t>
  </si>
  <si>
    <t>MATED-12092</t>
  </si>
  <si>
    <t>BLOCO DE CONCRETO (TIPO: VEDAÇÃO|LARGURA: 9CM|ALTURA: 19CM|COMPRIMENTO: 39CM|CLASSE: D)</t>
  </si>
  <si>
    <t>026.05 - BLOCO DE CONCRETO ESTRUTURAL</t>
  </si>
  <si>
    <t>MATED-12128</t>
  </si>
  <si>
    <t>BLOCO DE CONCRETO (TIPO: ESTRUTURAL|LARGURA: 14CM|ALTURA: 19CM|COMPRIMENTO: 39CM|FBK: 4,5MPA)</t>
  </si>
  <si>
    <t>MATED-12145</t>
  </si>
  <si>
    <t>BLOCO DE CONCRETO (TIPO: ESTRUTURAL|LARGURA: 19CM|ALTURA: 19CM|COMPRIMENTO: 39CM|FBK: 4,5MPA)</t>
  </si>
  <si>
    <t>MATED-12127</t>
  </si>
  <si>
    <t>BLOCO DE CONCRETO (TIPO: ESTRUTURAL|LARGURA: 9CM|ALTURA: 19CM|COMPRIMENTO: 39CM|FBK: 4,5MPA)</t>
  </si>
  <si>
    <t>026.06 - CANALETA DE CONCRETO ESTRUTURAL</t>
  </si>
  <si>
    <t>MATED-12087</t>
  </si>
  <si>
    <t>BLOCO CANALETA DE CONCRETO (TIPO: ESTRUTURAL|FORMATO TIPO: "J"|DIMENSÃO: (14X19X19X31)CM|LARGURA: 14CM|COMPRIMENTO: 19CM|ALTURA ABA MENOR: 19CM|ALTURA ABA MAIOR: 31CM|FBK: 4,5MPA)</t>
  </si>
  <si>
    <t>MATED-12080</t>
  </si>
  <si>
    <t>BLOCO CANALETA DE CONCRETO (TIPO: ESTRUTURAL|FORMATO TIPO: "U"|LARGURA: 14CM|COMPRIMENTO: 39CM|ALTURA: 19CM|FBK: 4,5MPA)</t>
  </si>
  <si>
    <t>MATED-12597</t>
  </si>
  <si>
    <t>BLOCO CANALETA DE CONCRETO (TIPO: ESTRUTURAL|FORMATO TIPO: "U"|LARGURA: 19CM|COMPRIMENTO: 39CM|ALTURA: 19CM|FBK: 4,5MPA)</t>
  </si>
  <si>
    <t>MATED-12089</t>
  </si>
  <si>
    <t>BLOCO CANALETA DE CONCRETO (TIPO: ESTRUTURAL|FORMATO TIPO: "U"|LARGURA: 9CM|COMPRIMENTO: 39CM|ALTURA: 19CM|FBK: 4,5MPA)</t>
  </si>
  <si>
    <t>027 - BLOCOS, TIJOLOS E CANALETAS CERÂMICAS</t>
  </si>
  <si>
    <t>027.01 - TIJOLO CERÂMICO FURADO</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</si>
  <si>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</si>
  <si>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</si>
  <si>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</si>
  <si>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</si>
  <si>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</si>
  <si>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</si>
  <si>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027.02 - TIJOLO CERÂMICO LAMINADO</t>
  </si>
  <si>
    <t>MATED-11314</t>
  </si>
  <si>
    <t>TIJOLO CERÂMICO LAMINADO (TIPO: VEDAÇÃO|QUANTIDADE DE FUROS: 18/21|COMPRIMENTO: 235MM*|LARGURA: 110MM*|ALTURA: 55MM*)*VALORES REFERENCIAIS APROXIMADOS</t>
  </si>
  <si>
    <t>027.03 - TIJOLO CERÂMICO MACIÇO</t>
  </si>
  <si>
    <t>MATED-11315</t>
  </si>
  <si>
    <t>TIJOLO CERÂMICO MACIÇO (TIPO: COMUM|COMPRIMENTO: 200MM*|LARGURA: 100MM*|ALTURA: 50MM*)*VALORES REFERENCIAIS APROXIMADOS</t>
  </si>
  <si>
    <t>028 - BOMBAS,MOTO-BOMBAS E MOTORES ELÉTRICOS</t>
  </si>
  <si>
    <t>028.01 - ELETROBOMBA</t>
  </si>
  <si>
    <t>MATED-11161</t>
  </si>
  <si>
    <t>BOMBA (TIPO: CENTRÍFUGA MONOESTÁGIO|POLOS: MONOFÁSICO|POTÊNCIA: 0,33CV|ALTURA MANOMÉTRICA*: [4-16]MCA|VAZÃO*: [5,3-0,9]M3/H)*VALORES REFERENCIAIS APROXIMADOS</t>
  </si>
  <si>
    <t>MATED-11162</t>
  </si>
  <si>
    <t>BOMBA (TIPO: CENTRÍFUGA MONOESTÁGIO|POLOS: MONOFÁSICO|POTÊNCIA: 0,5CV|ALTURA MANOMÉTRICA*: [4-18]MCA|VAZÃO*: [5,6-0,6]M3/H)*VALORES REFERENCIAIS APROXIMADOS</t>
  </si>
  <si>
    <t>MATED-12296</t>
  </si>
  <si>
    <t>BOMBA (TIPO: CENTRÍFUGA MONOESTÁGIO|POLOS: MONOFÁSICO|POTÊNCIA: 0,75CV|ALTURA MANOMÉTRICA*: [6-22]MCA|VAZÃO*: [6,7-0,8]M3/H)*VALORES REFERENCIAIS APROXIMADOS</t>
  </si>
  <si>
    <t>MATED-12563</t>
  </si>
  <si>
    <t>BOMBA (TIPO: CENTRÍFUGA MONOESTÁGIO|POLOS: MONOFÁSICO|POTÊNCIA: 1CV|ALTURA MANOMÉTRICA*: [6-24]MCA|VAZÃO*: [7,2-0,3]M3/H)*VALORES REFERENCIAIS APROXIMADOS</t>
  </si>
  <si>
    <t>MATED-11167</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</si>
  <si>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</si>
  <si>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</si>
  <si>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</si>
  <si>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MATED-11164</t>
  </si>
  <si>
    <t>BOMBA (TIPO: CENTRÍFUGA MONOESTÁGIO|POLOS: TRIFÁSICO|POTÊNCIA: 2CV|ALTURA MANOMÉTRICA*: [14-38]MCA|VAZÃO*: [14,4-2,3]M3/H)*VALORES REFERENCIAIS APROXIMADOS</t>
  </si>
  <si>
    <t>MATED-11163</t>
  </si>
  <si>
    <t>BOMBA (TIPO: CENTRÍFUGA MONOESTÁGIO|POLOS: TRIFÁSICO|POTÊNCIA: 3CV|ALTURA MANOMÉTRICA*: [14-42]MCA|VAZÃO*: [14,5-2,8]M3/H)*VALORES REFERENCIAIS APROXIMADOS</t>
  </si>
  <si>
    <t>MATED-11165</t>
  </si>
  <si>
    <t>BOMBA (TIPO: CENTRÍFUGA MONOESTÁGIO|POLOS: TRIFÁSICO|POTÊNCIA: 5CV|ALTURA MANOMÉTRICA*: [34-46]MCA|VAZÃO*: [24,8-6,6]M3/H)*VALORES REFERENCIAIS APROXIMADOS</t>
  </si>
  <si>
    <t>MATED-11166</t>
  </si>
  <si>
    <t>BOMBA (TIPO: CENTRÍFUGA MONOESTÁGIO|POLOS: TRIFÁSICO|POTÊNCIA: 7,5CV|ALTURA MANOMÉTRICA*: [36-44]MCA|VAZÃO*: [39,7-19]M3/H)*VALORES REFERENCIAIS APROXIMADOS</t>
  </si>
  <si>
    <t>029 - CABOS DE COBRE/ALUMÍNIO NÚ E BARRA CHATA</t>
  </si>
  <si>
    <t>029.01 - BARRA CHATA DE COBRE</t>
  </si>
  <si>
    <t>MATED-11992</t>
  </si>
  <si>
    <t>BARRA CHATA (MATERIAL: ALUMÍNIO|LARGURA: 7/8"[ 22,23MM]|ESPESSURA: 1/8"[3,18MM]|COMPRIMENTO DA BARRA: 3M|APLICAÇÃO: SISTEMA DE PROTEÇÃO CONTRA DESCARGAS ATMOSFÉRICAS) - IPRM</t>
  </si>
  <si>
    <t>MATED-19556</t>
  </si>
  <si>
    <t>BARRA CHATA (MATERIAL: COBRE ELETROLÍTICO|APLICAÇÃO: BARRAMENTO)</t>
  </si>
  <si>
    <t>029.02 - CABO DE ALUMÍNIO NÚ</t>
  </si>
  <si>
    <t>MATED-11990</t>
  </si>
  <si>
    <t>CABO DE ALUMÍNIO NU (SEÇÃO TRANSVERSAL: 67,35MM2 [2/0 AWG]|QUANTIDADE FIOS: 7|DIÂMETRO DOS FIOS: 3,50MM)</t>
  </si>
  <si>
    <t>029.03 - CABO DE COBRE NÚ</t>
  </si>
  <si>
    <t>MATED-12612</t>
  </si>
  <si>
    <t>CORDOLHA DE COBRE NÚ (SEÇÃO TRANSVERSAL: 10MM2|NÚMEROS DE FIOS: 7|DIÂMETRO DOS FIOS: 1,36MM|CLASSE: 2A)</t>
  </si>
  <si>
    <t>MATED-12613</t>
  </si>
  <si>
    <t>CORDOLHA DE COBRE NÚ (SEÇÃO TRANSVERSAL: 16MM2|NÚMEROS DE FIOS: 7|DIÂMETRO DOS FIOS: 1,70MM|CLASSE: 2A)</t>
  </si>
  <si>
    <t>MATED-12614</t>
  </si>
  <si>
    <t>CORDOLHA DE COBRE NÚ (SEÇÃO TRANSVERSAL: 25MM2|NÚMEROS DE FIOS: 7|DIÂMETRO DOS FIOS: 2,06MM|CLASSE: 2A)</t>
  </si>
  <si>
    <t>MATED-12615</t>
  </si>
  <si>
    <t>CORDOLHA DE COBRE NÚ (SEÇÃO TRANSVERSAL: 35MM2|NÚMEROS DE FIOS: 7|DIÂMETRO DOS FIOS: 2,50MM|CLASSE: 2A)</t>
  </si>
  <si>
    <t>MATED-12616</t>
  </si>
  <si>
    <t>CORDOLHA DE COBRE NÚ (SEÇÃO TRANSVERSAL: 50MM2|NÚMEROS DE FIOS: 7|DIÂMETRO DOS FIOS: 3,00MM|CLASSE: 2A)</t>
  </si>
  <si>
    <t>MATED-12617</t>
  </si>
  <si>
    <t>CORDOLHA DE COBRE NÚ (SEÇÃO TRANSVERSAL: 70MM2|NÚMEROS DE FIOS: 7|DIÂMETRO DOS FIOS: 3,45MM|CLASSE: 2A)</t>
  </si>
  <si>
    <t>MATED-11754</t>
  </si>
  <si>
    <t>CORDOLHA DE COBRE NÚ (SEÇÃO TRANSVERSAL: 95MM2|NÚMEROS DE FIOS: 7|DIÂMETRO DOS FIOS: 4,12MM|CLASSE: 2A)</t>
  </si>
  <si>
    <t>029.04 - CORDOALHA FLEXÍVEL DE COBRE</t>
  </si>
  <si>
    <t>MATED-12030</t>
  </si>
  <si>
    <t>CORDOALHA FLEXÍVEL DE COBRE ESTANHADO (DIMENSÃO: 25X300MM|QUANTIDADE DE FUROS: 4|DIÂMETRO FURO: 11MM|APLICAÇÃO: SISTEMA DE PROTEÇÃO CONTRA DESCARGAS ATMOSFÉRICAS)</t>
  </si>
  <si>
    <t>MATED-12040</t>
  </si>
  <si>
    <t>CORDOALHA FLEXÍVEL DE COBRE ESTANHADO (DIMENSÃO: 25X500MM|QUANTIDADE DE FUROS: 4|DIÂMETRO FURO: 11MM|APLICAÇÃO: SISTEMA DE PROTEÇÃO CONTRA DESCARGAS ATMOSFÉRICAS)</t>
  </si>
  <si>
    <t>030 - CABOS TELEFÔNICOS, CFTV E REDE</t>
  </si>
  <si>
    <t>030.01 - CABO CCE</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</si>
  <si>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</si>
  <si>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</si>
  <si>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</si>
  <si>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</si>
  <si>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</si>
  <si>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</si>
  <si>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</si>
  <si>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</si>
  <si>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</si>
  <si>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</si>
  <si>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030.02 - CABO CI</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</si>
  <si>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</si>
  <si>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</si>
  <si>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</si>
  <si>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</si>
  <si>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</si>
  <si>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</si>
  <si>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</si>
  <si>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</si>
  <si>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</si>
  <si>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</si>
  <si>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030.03 - CABO COAXIAL</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</si>
  <si>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</si>
  <si>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</si>
  <si>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</si>
  <si>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</si>
  <si>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030.04 - CABO CTP-APL</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</si>
  <si>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</si>
  <si>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</si>
  <si>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</si>
  <si>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</si>
  <si>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</si>
  <si>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</si>
  <si>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</si>
  <si>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</si>
  <si>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</si>
  <si>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</si>
  <si>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MATED-12579</t>
  </si>
  <si>
    <t>FIO TELEFÔNICO (TIPO: FE-160|MATERIAL: AÇO COBREADO|SEÇÃO: MACIÇA|ESPESSURA: 1,60MM|QUANTIDADE DE PAR: 1|ISOLAMENTO: POLIETILENO TERMOPLÁSTICO [PE]|MASSA LINEAR*: 0,147KG/M)*VALORES REFERENCIAIS APROXIMADOS</t>
  </si>
  <si>
    <t>030.06 - CABO UTP</t>
  </si>
  <si>
    <t>MATED-9196</t>
  </si>
  <si>
    <t>CABO UTP (CATEGORIA: 6|CLASSIFICAÇÃO: LSZH|TIPO: TRANÇADO|DIÂMETRO CONDUTOR: 0,57MM[BWG23]|NÚMERO DE CONDUTORES: 8|ISOLAMENTO: ANTI-CHAMA|MASSA LINEAR*: 0,042)*VALORES REFERENCIAIS APROXIMADOS</t>
  </si>
  <si>
    <t>031.01 - CAIXA DE GORDURA DE CONCRETO</t>
  </si>
  <si>
    <t>MATED-12065</t>
  </si>
  <si>
    <t>CAIXA DE GORDURA (FORMATO: CILÍNDRICO|MATERIAL: CONCRETO|TIPO: SIMPLES|DIÂMETRO INTERNO: 40CM*|ALTURA: 30CM*|TAMPA:INCLUSO|CAPACIDADE EM LITROS: 31*)*VALORES REFERENCIAIS APROXIMADOS</t>
  </si>
  <si>
    <t>032.01 - CAIXA DE INSPEÇÃO DE POLIETILENO</t>
  </si>
  <si>
    <t>MATED-31447</t>
  </si>
  <si>
    <t>CAIXA DE INSPEÇÃO (MATERIAL: PVC RÍGIDO|DIÂMETRO DE ENTRADA/SAÍDA: 100MM|FORMA: CILÍNDRICA|DIÂMETRO: 300MM|NÚMERO DE ENTRADAS: 3|TAMPA: INCLUSO)</t>
  </si>
  <si>
    <t>033.01 - CAIXA DE DISTRIBUIÇÃO DG</t>
  </si>
  <si>
    <t>MATED-12440</t>
  </si>
  <si>
    <t>CAIXA DE DISTRIBUIÇÃO (TIPO: EMBUTIR|MATERIAL: AÇO|ALTURA: 1000MM|LARGURA: 1000MM|PROFUNDIDADE*: 135MM|ACABAMENTO: PINTURA ELETROSTÁTICA|COR: CINZA|FECHO: INCLUSO|REFERÊNCIA: TLBE OU EQUIVALENTE|APLICAÇÃO: TELEFONIA/REDE/CFTV)*VALORES REFERENCIAIS APROXIMADOS</t>
  </si>
  <si>
    <t>MATED-12437</t>
  </si>
  <si>
    <t>CAIXA DE DISTRIBUIÇÃO (TIPO: EMBUTIR|MATERIAL: AÇO|ALTURA: 400MM|LARGURA: 400MM|PROFUNDIDADE*: 135MM|ACABAMENTO: PINTURA ELETROSTÁTICA|COR: CINZA|FECHO: INCLUSO|REFERÊNCIA: TLBE OU EQUIVALENTE|APLICAÇÃO: TELEFONIA/REDE/CFTV)*VALORES REFERENCIAIS APROXIMADOS</t>
  </si>
  <si>
    <t>MATED-12438</t>
  </si>
  <si>
    <t>CAIXA DE DISTRIBUIÇÃO (TIPO: EMBUTIR|MATERIAL: AÇO|ALTURA: 600MM|LARGURA: 600MM|PROFUNDIDADE*: 135MM|ACABAMENTO: PINTURA ELETROSTÁTICA|COR: CINZA|FECHO: INCLUSO|REFERÊNCIA: TLBE OU EQUIVALENTE|APLICAÇÃO: TELEFONIA/REDE/CFTV)*VALORES REFERENCIAIS APROXIMADOS</t>
  </si>
  <si>
    <t>033.02 - CAIXA DE PASSAGEM</t>
  </si>
  <si>
    <t>MATED-12472</t>
  </si>
  <si>
    <t>CAIXA DE DISTRIBUIÇÃO (TIPO: EMBUTIR|MATERIAL: AÇO|ALTURA: 1500MM|LARGURA: 1500MM|PROFUNDIDADE*: 170MM|ACABAMENTO: PINTURA ELETROSTÁTICA|COR: CINZA|FECHO: INCLUSO|REFERÊNCIA: TLBE OU EQUIVALENTE|APLICAÇÃO: TELEFONIA/REDE/CFTV)*VALORES REFERENCIAIS APROXIMADOS</t>
  </si>
  <si>
    <t>MATED-12459</t>
  </si>
  <si>
    <t>CAIXA DE DISTRIBUIÇÃO (TIPO: SOBREPOR|MATERIAL: AÇO|ALTURA: 200MM|LARGURA: 200MM|PROFUNDIDADE*: 135MM|ACABAMENTO: PINTURA ELETROSTÁTICA|COR: CINZA|FECHO: INCLUSO|REFERÊNCIA: TLBS OU EQUIVALENTE|APLICAÇÃO: TELEFONIA/REDE/CFTV)*VALORES REFERENCIAIS APROXIMADOS</t>
  </si>
  <si>
    <t>MATED-12461</t>
  </si>
  <si>
    <t>CAIXA DE DISTRIBUIÇÃO (TIPO: SOBREPOR|MATERIAL: AÇO|ALTURA: 600MM|LARGURA: 600MM|PROFUNDIDADE*: 135MM|ACABAMENTO: PINTURA ELETROSTÁTICA|COR: CINZA|FECHO: INCLUSO|REFERÊNCIA: TLBS OU EQUIVALENTE|APLICAÇÃO: TELEFONIA/REDE/CFTV)*VALORES REFERENCIAIS APROXIMADOS</t>
  </si>
  <si>
    <t>MATED-12462</t>
  </si>
  <si>
    <t>CAIXA DE DISTRIBUIÇÃO (TIPO: SOBREPOR|MATERIAL: AÇO|ALTURA: 800MM|LARGURA: 800MM|PROFUNDIDADE*: 135MM|ACABAMENTO: PINTURA ELETROSTÁTICA|COR: CINZA|FECHO: INCLUSO|REFERÊNCIA: TLBS OU EQUIVALENTE|APLICAÇÃO: TELEFONIA/REDE/CFTV)*VALORES REFERENCIAIS APROXIMADOS</t>
  </si>
  <si>
    <t>MATED-12005</t>
  </si>
  <si>
    <t xml:space="preserve">CAIXA SUBTERRÂNEA (MATERIAL: FERRO FUNDIDO|TIPO: P20|COMPRIMENTO*: 20CM|LARGURA*: 20CM|ALTURA*: 20CM|TAMPA: INCLUSO|PESO*: 13KG)*VALORES REFERENCIAIS APROXIMADOS </t>
  </si>
  <si>
    <t>034 - CAIXAS, QUADROS E PADRÕES ELÉTRICOS</t>
  </si>
  <si>
    <t>034.01 - BARRAMENTO</t>
  </si>
  <si>
    <t>MATED-27246</t>
  </si>
  <si>
    <t>BARRAMENTO PARA QUADRO (PADRÃO: DIN|TIPO: FASE|POLOS/TERMINAIS: 19/M|FASES: TRIFÁSICO|CORRENTE: 80A)</t>
  </si>
  <si>
    <t>MATED-27242</t>
  </si>
  <si>
    <t>BARRAMENTO PARA QUADRO (PADRÃO: DIN|TIPO: FASE|POLOS/TERMINAIS: 57/METRO|FASES: MONOFÁSICO|CORRENTE: 80A)</t>
  </si>
  <si>
    <t>034.02 - BASE PARA FUSÍVEL</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</si>
  <si>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</si>
  <si>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</si>
  <si>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</si>
  <si>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</si>
  <si>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</si>
  <si>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</si>
  <si>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</si>
  <si>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</si>
  <si>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034.03 - BOTÃO DE COMANDO</t>
  </si>
  <si>
    <t>MATED-19495</t>
  </si>
  <si>
    <t>BOTÃO DE COMANDO (TIPO: PULSADOR FACEADO|CORES: DIVERSAS|BITOLA: 22MM|CONTATOS: 1NA OU 1NF)</t>
  </si>
  <si>
    <t>MATED-19494</t>
  </si>
  <si>
    <t>BOTÃO DE COMANDO (TIPO: SELETOR 3 POSIÇÕES|BITOLA: 22MM|CONTATOS: 2NA)</t>
  </si>
  <si>
    <t>034.04 - CAIXA DE EQUALIZAÇÃO</t>
  </si>
  <si>
    <t>MATED-12007</t>
  </si>
  <si>
    <t>CAIXA DE EQUALIZAÇÃO (TIPO: SOBREPOR|QUANTIDADE DE TERMINAIS: 9|MATERIAL: AÇO|ACABAMENTO: PINTURA EPÓXI|LARGURA*: 350MCM|COMPRIMENTO*: 350MM|PROFUNDIDADE*: 170MM|APLICAÇÃO: SISTEMA DE PROTEÇÃO CONTRA DESCARGAS ATMOSFÉRICAS)*VALORES REREFENCIAIS APROXIMADOS</t>
  </si>
  <si>
    <t>034.05 - CAIXA DE INSPEÇÃO EM CONCRETO</t>
  </si>
  <si>
    <t>MATED-12004</t>
  </si>
  <si>
    <t>CAIXA DE INSPEÇÃO SEM FUNDO (MATERIAL: CONCRETO|LARGURA*: 30CM|COMPRIMENTO*:30CM|ALTURA*: 30CM|TAMPA: NÃO INCLUSO|PESO*: 27KG) *VALORES REFERENCIAIS APROXIMADOS</t>
  </si>
  <si>
    <t>MATED-5539</t>
  </si>
  <si>
    <t>CAIXA DE INSPEÇÃO (MATERIAL: POLIPROPILENO|COR: PRETA|DIÂMETRO*: 300MM|COMPRIMENTO*: 300MM|TAMPA: NÃO INCLUSO|APLICAÇÃO: INSPEÇÃO DE ELETRICIDADE OU SISTEMA DE PROTEÇÃO CONTRA DESCARGAS ATMOSFÉRICAS) *VALORES REREFENCIAIS APROXIMADOS</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</si>
  <si>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</si>
  <si>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</si>
  <si>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</si>
  <si>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</si>
  <si>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</si>
  <si>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</si>
  <si>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</si>
  <si>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</si>
  <si>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MATED-16636</t>
  </si>
  <si>
    <t>CAIXA DE LIGAÇÃO PARA ELETRODUTO FLEXÍVEL/RÍGIDO FUNDO FIXO REFORÇADO(APLICAÇÃO: EMBUTIR|MATERIAL: PVC|COMPRIMENTO: 4"[105MM]|LARGURA: 4"[105MM]|PROFUNDIDADE*: 60MM|FORMATO: OCTOGONAL)*VALORES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</si>
  <si>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</si>
  <si>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</si>
  <si>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</si>
  <si>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</si>
  <si>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</si>
  <si>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</si>
  <si>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034.08 - CAIXA DE PASSAGEM METÁLICA</t>
  </si>
  <si>
    <t>MATED-12138</t>
  </si>
  <si>
    <t>CAIXA DE PASSAGEM (MATERIAL: AÇO|TIPO: EMBUTIR|COMPRIMENTO*: 202MM|LARGURA*: 202MM|PROFUNDIDADE*: 102MM|ACABAMENTO: PINTURA ELETROSTÁTICA|TAMPA: INCLUSO|REFERÊNCIA: CPE-20 OU EQUIVALENTE)*VALORES REFERENCIAIS APROXIMADOS</t>
  </si>
  <si>
    <t>MATED-11908</t>
  </si>
  <si>
    <t>CAIXA DE PASSAGEM (MATERIAL: AÇO|TIPO: SOBREPOR|COMPRIMENTO*: 102MM|LARGURA*: 102MM|PROFUNDIDADE*: 82MM|ACABAMENTO: PINTURA ELETROSTÁTICA|TAMPA: INCLUSO|REFERÊNCIA: CPS-10 OU EQUIVALENTE)*VALORES REFERENCIAIS APROXIMADOS</t>
  </si>
  <si>
    <t>MATED-12143</t>
  </si>
  <si>
    <t>CAIXA DE PASSAGEM (MATERIAL: AÇO|TIPO: SOBREPOR|COMPRIMENTO*: 202MM|LARGURA*: 202MM|PROFUNDIDADE*: 102MM|ACABAMENTO: PINTURA ELETROSTÁTICA|TAMPA: INCLUSO|REFERÊNCIA: CPS-20 OU EQUIVALENTE)*VALORES REFERENCIAIS APROXIMADOS</t>
  </si>
  <si>
    <t>MATED-12144</t>
  </si>
  <si>
    <t>CAIXA DE PASSAGEM (MATERIAL: AÇO|TIPO: SOBREPOR|COMPRIMENTO*: 302MM|LARGURA*: 302MM|PROFUNDIDADE*: 122MM|ACABAMENTO: PINTURA ELETROSTÁTICA|TAMPA: INCLUSO|REFERÊNCIA: CPS-30 OU EQUIVALENTE)*VALORES REFERENCIAIS APROXIMADOS</t>
  </si>
  <si>
    <t>034.09 - CAIXA DE PASSAGEM PARA PISO</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</si>
  <si>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</si>
  <si>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</si>
  <si>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</si>
  <si>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</si>
  <si>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</si>
  <si>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</si>
  <si>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</si>
  <si>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</si>
  <si>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034.10 - CAIXA DE PASSAGEM PVC</t>
  </si>
  <si>
    <t>MATED-16637</t>
  </si>
  <si>
    <t>PROLONGADOR PARA CAIXA DE LIGAÇÃO PARA ELETRODUTO FLEXÍVEL/RÍGIDO FUNDO MÓVEL (APLICAÇÃO: EMBUTIR|MATERIAL: PVC|COMPRIMENTO: 4"[105MM]|LARGURA: 4"[105MM]|PROFUNDIDADE*: 60MM|FORMATO: OCTOGONAL)*VALORES REFERENCIAIS APROXIMADOS</t>
  </si>
  <si>
    <t>034.12 - CAIXA ESTANQUE</t>
  </si>
  <si>
    <t>MATED-13055</t>
  </si>
  <si>
    <t>CAIXA ESTANQUE (APLICAÇÃO: EMBUTIR|MATERIAL: PVC|ALTURA: 4"[110MM]|LARGURA: 2"[70MM]|PROFUNDIDADE*: 47MM|FORMATO: RETANGULAR)*VALORES REFERENCIAIS APROXIMADOS</t>
  </si>
  <si>
    <t>034.13 - CAIXA PARA MEDIÇÃO</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</si>
  <si>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</si>
  <si>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</si>
  <si>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</si>
  <si>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</si>
  <si>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</si>
  <si>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</si>
  <si>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</si>
  <si>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</si>
  <si>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</si>
  <si>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</si>
  <si>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</si>
  <si>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</si>
  <si>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</si>
  <si>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</si>
  <si>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</si>
  <si>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</si>
  <si>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</si>
  <si>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</si>
  <si>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034.14 - CONTATOR</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</si>
  <si>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</si>
  <si>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</si>
  <si>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</si>
  <si>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</si>
  <si>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</si>
  <si>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</si>
  <si>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</si>
  <si>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</si>
  <si>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</si>
  <si>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</si>
  <si>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</si>
  <si>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</si>
  <si>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034.15 - DISPOSITIVO DE PROTEÇÃO DE SURTO (DPS)</t>
  </si>
  <si>
    <t>MATED-17021</t>
  </si>
  <si>
    <t>DISPOSITIVO DE PROTEÇÃO CONTRA SURTOS (QUANTIDADE DE PÓLOS: MONOPOLAR|CLASSE: I-II|TENSÃO DE OPERAÇÃO: 175V-275V|CORRENTE DE DESCARGA MÁXIMA: 20KA)</t>
  </si>
  <si>
    <t>034.16 - FUSÍVEL</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</si>
  <si>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</si>
  <si>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</si>
  <si>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</si>
  <si>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</si>
  <si>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</si>
  <si>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</si>
  <si>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</si>
  <si>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</si>
  <si>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</si>
  <si>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</si>
  <si>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</si>
  <si>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</si>
  <si>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</si>
  <si>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</si>
  <si>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</si>
  <si>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</si>
  <si>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</si>
  <si>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</si>
  <si>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</si>
  <si>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</si>
  <si>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</si>
  <si>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</si>
  <si>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</si>
  <si>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</si>
  <si>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</si>
  <si>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</si>
  <si>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</si>
  <si>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</si>
  <si>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</si>
  <si>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</si>
  <si>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</si>
  <si>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</si>
  <si>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</si>
  <si>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</si>
  <si>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</si>
  <si>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</si>
  <si>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</si>
  <si>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</si>
  <si>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</si>
  <si>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</si>
  <si>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</si>
  <si>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</si>
  <si>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</si>
  <si>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</si>
  <si>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</si>
  <si>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</si>
  <si>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</si>
  <si>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</si>
  <si>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</si>
  <si>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</si>
  <si>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</si>
  <si>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</si>
  <si>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</si>
  <si>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</si>
  <si>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</si>
  <si>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</si>
  <si>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</si>
  <si>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</si>
  <si>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</si>
  <si>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</si>
  <si>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</si>
  <si>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</si>
  <si>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</si>
  <si>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</si>
  <si>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</si>
  <si>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</si>
  <si>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</si>
  <si>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</si>
  <si>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</si>
  <si>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</si>
  <si>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</si>
  <si>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</si>
  <si>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</si>
  <si>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</si>
  <si>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034.17 - PORTA DOCUMENTO</t>
  </si>
  <si>
    <t>MATED-18002</t>
  </si>
  <si>
    <t>PORTA-DOCUMENTOS (TAMANHO: A4|APLICAÇÃO: QUADRO ELÉTRICO|FITA DUPLA-FACE: INCLUSO)</t>
  </si>
  <si>
    <t>034.18 - QUADRO DE COMANDO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</si>
  <si>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</si>
  <si>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</si>
  <si>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</si>
  <si>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</si>
  <si>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</si>
  <si>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</si>
  <si>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</si>
  <si>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</si>
  <si>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</si>
  <si>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</si>
  <si>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</si>
  <si>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</si>
  <si>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</si>
  <si>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</si>
  <si>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</si>
  <si>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</si>
  <si>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</si>
  <si>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</si>
  <si>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</si>
  <si>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</si>
  <si>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034.19 - QUADRO DE DISTRIBUIÇÃO</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</si>
  <si>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</si>
  <si>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</si>
  <si>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</si>
  <si>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</si>
  <si>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</si>
  <si>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</si>
  <si>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</si>
  <si>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</si>
  <si>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</si>
  <si>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</si>
  <si>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</si>
  <si>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</si>
  <si>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</si>
  <si>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</si>
  <si>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</si>
  <si>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</si>
  <si>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</si>
  <si>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</si>
  <si>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</si>
  <si>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</si>
  <si>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</si>
  <si>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</si>
  <si>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</si>
  <si>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</si>
  <si>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</si>
  <si>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</si>
  <si>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</si>
  <si>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</si>
  <si>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</si>
  <si>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</si>
  <si>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</si>
  <si>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</si>
  <si>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</si>
  <si>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</si>
  <si>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</si>
  <si>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</si>
  <si>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</si>
  <si>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</si>
  <si>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</si>
  <si>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</si>
  <si>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</si>
  <si>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</si>
  <si>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</si>
  <si>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</si>
  <si>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</si>
  <si>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</si>
  <si>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</si>
  <si>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</si>
  <si>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</si>
  <si>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</si>
  <si>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034.20 - RELÉ</t>
  </si>
  <si>
    <t>MATED-7405</t>
  </si>
  <si>
    <t>RELÉ DE FALTA DE FASE (TENSÃO DE COMANDO: 220-380V)</t>
  </si>
  <si>
    <t>034.21 - TRILHO EM AÇO</t>
  </si>
  <si>
    <t>MATED-17644</t>
  </si>
  <si>
    <t>TRILHO PARA FIXAÇÃO DE DISJUNTORES (MATERIAL: AÇO|MEDIDAS: 35X7,5MM|TIPO: PERFURADO|PADRÃO: DIN)</t>
  </si>
  <si>
    <t>035 - CAL</t>
  </si>
  <si>
    <t>035.01 - CAL</t>
  </si>
  <si>
    <t>Descrição do Material</t>
  </si>
  <si>
    <t>Custo Unitário</t>
  </si>
  <si>
    <t>MATED-11256</t>
  </si>
  <si>
    <t>CAL HIDRATADA (TIPO: CH-III)</t>
  </si>
  <si>
    <t>MATED-11443</t>
  </si>
  <si>
    <t>CAL HIDRATADA (TIPO: ESPECIAL|APLICAÇÃO: PINTURA)</t>
  </si>
  <si>
    <t>035.02 - FIXADOR DE CAL</t>
  </si>
  <si>
    <t>MATED-8961</t>
  </si>
  <si>
    <t>FIXADOR DE CAL (CONTEÚDO: 150 ML)</t>
  </si>
  <si>
    <t>037 - CANALETA EM PVC E ACESSÓRIOS</t>
  </si>
  <si>
    <t>037.01 - ACESSÓRIOS PARA CANALETA EM PVC</t>
  </si>
  <si>
    <t>MATED-12098</t>
  </si>
  <si>
    <t>CAIXA PARA CANALETA (MATERIAL: PVC|APLICAÇÃO: TOMADA OU INTERRUPTOR PARA CANALETA SISTEMA "X" OU EQUIVALENTE|LINHA: SOBREPOR|DIMENSÃO: 4"X2" [115MMX72MM]|ESPESSURA: 41MM|TAMPA: NÃO INCLUSO)</t>
  </si>
  <si>
    <t>037.02 - CANALETA DE RECORTE ABERTO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</si>
  <si>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</si>
  <si>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</si>
  <si>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</si>
  <si>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</si>
  <si>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</si>
  <si>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</si>
  <si>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037.03 - CANALETA DE RECORTE FECHADO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</si>
  <si>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</si>
  <si>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</si>
  <si>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</si>
  <si>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</si>
  <si>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038 - CANTONEIRAS E PERFIS METÁLICOS NÃO ESTRUTURAIS</t>
  </si>
  <si>
    <t>038.01 - FERRAGEM PARA DIVISÓRIA EM PEDRA</t>
  </si>
  <si>
    <t>MATED-5709</t>
  </si>
  <si>
    <t>BATENTE PARA PORTAS DE BANHEIRO (MATERIAL: LATÃO|ACABAMENTO: CROMADO|COMPRIMENTO*: 60MM|ALTURA*: 55MM|ESPESSURA*: 4MM|BORRACHA PARA AMORTECIMENTO: INCLUSO|APLICAÇÃO: FERRAGEM PARA DIVISÓRIAS DE PEDRAS)*VALORES REFERENCIAIS APROXIMADOS</t>
  </si>
  <si>
    <t>MATED-11969</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</si>
  <si>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</si>
  <si>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</si>
  <si>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</si>
  <si>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MATED-11966</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</si>
  <si>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</si>
  <si>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</si>
  <si>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</si>
  <si>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MATED-11967</t>
  </si>
  <si>
    <t>SUPORTE (MATERIAL: LATÃO|ACABAMENTO: CROMADO|COMPRIMENTO*: 111,5MM|ALTURA*: 49,5MM|ESPESSURA*: 4MM|APLICAÇÃO: FERRAGEM PARA DIVISÓRIAS DE PEDRAS)*VALORES REFERENCIAIS APROXIMADOS</t>
  </si>
  <si>
    <t>038.03 - SUPORTE E ACESSÓRIOS</t>
  </si>
  <si>
    <t>MATED-13004</t>
  </si>
  <si>
    <t>TELA FIXA SOLDADA ENTRE PILARETES METÁLICOS DE SUSTENTAÇÃO DAS TERÇAS EM PERFIL CANTONEIRA E TELA CORRUGADA - IPRM</t>
  </si>
  <si>
    <t>039 - CERAS</t>
  </si>
  <si>
    <t>039.01 - CERA</t>
  </si>
  <si>
    <t>MATED-11261</t>
  </si>
  <si>
    <t>CERA EM PASTA</t>
  </si>
  <si>
    <t>040 - CHAPAS METÁLICAS E FITAS METÁLICAS</t>
  </si>
  <si>
    <t>040.01 - CHAPA DE AÇO</t>
  </si>
  <si>
    <t>MATED-20140</t>
  </si>
  <si>
    <t>AÇO (APLICAÇÃO: CHAPAS |NORMA: ASTM A-36)</t>
  </si>
  <si>
    <t>MATED-26561</t>
  </si>
  <si>
    <t>AÇO INOXIDÁVEL (APLICAÇÃO: CHAPAS|CLASSE: AISI 304|NORMAS: ASTM-240/NBR-5601)</t>
  </si>
  <si>
    <t>MATED-20519</t>
  </si>
  <si>
    <t>AÇO PATINÁVEL (APLICAÇÃO: CHAPAS |NORMAS: ASTM A-588/NBR-5008)</t>
  </si>
  <si>
    <t>040.02 - CHAPA DE AÇO GALVANIZADO</t>
  </si>
  <si>
    <t>MATED-22242</t>
  </si>
  <si>
    <t>AÇO GALVANIZADO (APLICAÇÃO: CHAPAS)</t>
  </si>
  <si>
    <t>MATED-13881</t>
  </si>
  <si>
    <t>CHAPA GALVANIZADA (TIPO: LAMBRIL ONDULADA OU BÚZIOS|BITOLA: #18|ESPESSURA: 1,25MM|MATERIAL: AÇO GALVANIZADO|ACABAMENTO: NATURAL|MASSA LINEAR: 9,81KG/M2)</t>
  </si>
  <si>
    <t>040.05 - FITA METÁLICA</t>
  </si>
  <si>
    <t>MATED-12018</t>
  </si>
  <si>
    <t>FITA PERFURADA (MATERIAL: LATÃO NIQUELADO|LARGURA: 20MM|ESPESSURA: 0,8MM|DIÂMETRO DOS FUROS*: 7MM|APLICAÇÃO: EQUIPOTENCIALIZAÇÃO)*VALORES REFERENCIAIS APROXIMADOS</t>
  </si>
  <si>
    <t>MATED-12019</t>
  </si>
  <si>
    <t>FITA PERFURADA (MATERIAL: LATÃO NIQUELADO|LARGURA: 20MM|ESPESSURA: 1,2MM|DIÂMETRO DOS FUROS*: 7MM|APLICAÇÃO: EQUIPOTENCIALIZAÇÃO)*VALORES REFERENCIAIS APROXIMADOS</t>
  </si>
  <si>
    <t>040.06 - TELA INOX E GALVANIZADA</t>
  </si>
  <si>
    <t>MATED-31476</t>
  </si>
  <si>
    <t>TELA MOSQUITEIRO (MATERIAL: AÇO GALVANIZADO|BITOLA FIO: 0,30MM|MALHA: 14 [1,51MM])</t>
  </si>
  <si>
    <t>MATED-12002</t>
  </si>
  <si>
    <t>TELA PARA EQUIPOTENCIALIZAÇÃO (MATERIAL: INOX|LARGURA*: 245MM|ESPESSURA*: 1,5MM)*VALORES REFERENCIAIS APROXIMADOS</t>
  </si>
  <si>
    <t>041 - CHUVEIROS, DUCHAS E  ACESSÓRIOS</t>
  </si>
  <si>
    <t>041.01 - BRAÇO PARA CHUVEIRO</t>
  </si>
  <si>
    <t>MATED-12132</t>
  </si>
  <si>
    <t>BRAÇO PARA CHUVEIRO (MATERIAL: ALUMÍNIO|COMPRIMENTO: 40CM|DIÂMETRO NOMINAL: 1/2"[20MM]|ACABAMENTO PAREDE: INCLUSO)</t>
  </si>
  <si>
    <t>041.02 - DUCHA</t>
  </si>
  <si>
    <t>MATED-32665</t>
  </si>
  <si>
    <t>DUCHA (MATERIAL: PLÁSTICO|DIÂMETRO DA DUCHA: 5"[12,7CM]*|BRAÇO CHUVEIRO: INCLUSO)*VALORES REFERENCIAIS APROXIMADOS</t>
  </si>
  <si>
    <t>041.03 - CHUVEIRO ELÉTRICO</t>
  </si>
  <si>
    <t>MATED-11750</t>
  </si>
  <si>
    <t>CHUVEIRO ELÉTRICO (MATERIAL: PLÁSTICO|POTÊNCIA: 4400W-5500W|ACABAMENTO: BRANCO|BRAÇO CHUVEIRO: INCLUSO)</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</si>
  <si>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</si>
  <si>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</si>
  <si>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</si>
  <si>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</si>
  <si>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041.04 - DUCHA HIGIÊNICA</t>
  </si>
  <si>
    <t>MATED-12564</t>
  </si>
  <si>
    <t>DUCHA HIGIÊNICA (REGISTRO PARA CONTROLE DE FLUXO DE ÁGUA: INCLUSO|MATERIAL DA DUCHA: METAL|MATERIAL DA MANGUEIRA: METAL|COR: CROMADA|DIÂMETRO NOMINAL: 1/2" [20MM]|COMPRIMENTO: 120CM)</t>
  </si>
  <si>
    <t>042 - CILINDROS DE PRESSÃO</t>
  </si>
  <si>
    <t>042.01 - CILINDRO</t>
  </si>
  <si>
    <t>MATED-12976</t>
  </si>
  <si>
    <t>CILINDRO DE PRESSÃO OU MOLA PNEUMÁTICA (DIÂMETRO*: 150MM|COMPRIMENTO: 120CM|LITROS: 18L|FIXAÇÃO: PAREDE|APLICAÇÃO: AMORTECER GOLPE DE ARIETE|MATERIAL: AÇO|ACABAMENTO: PINTURA ELETROSTÁTICA|COR: VERMELHA|PESO*: 12KG/UN)*VALORES REFERENCIAIS APROXIMADOS</t>
  </si>
  <si>
    <t>043 - CILINDROS E ACESSÓRIOS GLP</t>
  </si>
  <si>
    <t>043.01 - CILINDRO</t>
  </si>
  <si>
    <t>MATED-12185</t>
  </si>
  <si>
    <t>CILINDRO DE AÇO (APLICAÇÃO: GÁS GLP|CAPACIDADE: 45KG|TIPO: P45|COM CARGA: SIM)</t>
  </si>
  <si>
    <t>043.02 - CONEXÕES</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</si>
  <si>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</si>
  <si>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</si>
  <si>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</si>
  <si>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</si>
  <si>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</si>
  <si>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</si>
  <si>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</si>
  <si>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PIG-TAIL (MATERIAL: BORRACHA|MODELO: P-45|COMPRIMENTO: 50CM)</t>
  </si>
  <si>
    <t>MATED-12315</t>
  </si>
  <si>
    <t>REGISTRO REGULADOR (MATERIAL: LATÃO|TIPO: AGULHA|REDUÇÃO: 1/4"X3/8"|DIÂMETRO DE ENTRADA: 1/4"|SAÍDA TERMINAL DE MANGUEIRA: 3/8"|ROSCA: NPT [CÔNICA]|TIPO DE PRESSÃO: BAIXA|APLICAÇÃO USUAL: INSTALAÇÃO DE GÁS)</t>
  </si>
  <si>
    <t>043.03 - MANGUEIRA</t>
  </si>
  <si>
    <t>MATED-27790</t>
  </si>
  <si>
    <t>MANGUEIRA FLEXÍVEL (MATERIAL: COMPOSTO FLEXÍVEL DE PVC|DIÂMETRO: 3/8"|ESPESSURA: 3MM|APLICAÇÃO: MULTIÚSO|COR: TRANSPARENTE COM FAIXA AMARELA)</t>
  </si>
  <si>
    <t>043.04 - REGISTRO E REGULADOR DE PRESSÃO</t>
  </si>
  <si>
    <t>MATED-12316</t>
  </si>
  <si>
    <t>REGISTRO DE BLOQUEIO (MATERIAL: LATÃO|DIÂMETRO: 1/2"X1/2"|GRAU: 90|ROSCA: NPT [CÔNICA]|TIPO DE PRESSÃO: BAIXA|APLICAÇÃO USUAL: INSTALAÇÃO DE GÁS)</t>
  </si>
  <si>
    <t>MATED-13001</t>
  </si>
  <si>
    <t>REGULADOR PRESSÃO ( CONEXÃO DE ENTRADA: 1/8"[NPT]|CONEXÃO DE SAÍDA: 3/8"[NPT]|VAZÃO MÁXIMA: 7KG/H|ESTÁGIO: ÚNICO|TIPO DE FUNCIONAMENTO: BAIXA PRESSÃO|TIPO DE GÁS: GLP|APLICAÇÃO: COMERCIAL, SEMI-INDUSTRIAL E INDUSTRIAL)</t>
  </si>
  <si>
    <t>043.05 - COLETOR DE GÁS</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</si>
  <si>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</si>
  <si>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</si>
  <si>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</si>
  <si>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</si>
  <si>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044 - CIMENTOS</t>
  </si>
  <si>
    <t>044.01 - CIMENTO BRANCO</t>
  </si>
  <si>
    <t>MATED-6262</t>
  </si>
  <si>
    <t>CIMENTO BRANCO (TIPO: ESTRUTURAL)</t>
  </si>
  <si>
    <t>MATED-11257</t>
  </si>
  <si>
    <t>CIMENTO BRANCO (TIPO: NÃO ESTRUTURAL)</t>
  </si>
  <si>
    <t>044.02 - CIMENTO PORTLAND</t>
  </si>
  <si>
    <t>MATED-11258</t>
  </si>
  <si>
    <t>CIMENTO PORTLAND CP II-E-32 (RESISTÊNCIA: 32,00MPA)</t>
  </si>
  <si>
    <t>044.03 - GRAUTE</t>
  </si>
  <si>
    <t>MATED-13084</t>
  </si>
  <si>
    <t>GRAUTE (BASE: CIMENTÍCIA COM AREIA DE QUARTZO E ADITIVOS ESPEICIAIS|APLICAÇÃO: USO GERAL|DENSIDADE: 2.000KG/M3|RESISTÊNCIA AOS 28 DIAS: 50MPA|RENDIMENTO*: 80SC/M3[DE 25KG])*VALORES REFERENCIAIS APROXIMADOS</t>
  </si>
  <si>
    <t>045 - COMBUSTÍVEIS, GRAXAS, ÓLEOS E LUBRIFICANTES</t>
  </si>
  <si>
    <t>MATED-3879</t>
  </si>
  <si>
    <t>ENERGIA ELÉTRICA (TIPO: COMERCIAL|CLASSE: BAIXA TENSAO|DEMANDA: CONSUMO DE ATE 100 KWH|IMPOSTOS: INCLUSO)</t>
  </si>
  <si>
    <t>kwh</t>
  </si>
  <si>
    <t>MATED-3886</t>
  </si>
  <si>
    <t xml:space="preserve">GASOLINA (TIPO: COMUM) </t>
  </si>
  <si>
    <t>MATED-3881</t>
  </si>
  <si>
    <t>ÓLEO DIESEL</t>
  </si>
  <si>
    <t>045.02 - ÓLEO VEGETAL</t>
  </si>
  <si>
    <t>MATED-11434</t>
  </si>
  <si>
    <t>OLEO DE LINHAÇA (DENSIDADE: 0,820-0,900 G/CM3)</t>
  </si>
  <si>
    <t>047 - CONCRETO ESTRUTURAL USINADO</t>
  </si>
  <si>
    <t>047.01 - CONCRETO USINADO AUTO-ADENSÁVEL</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</si>
  <si>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</si>
  <si>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</si>
  <si>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</si>
  <si>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</si>
  <si>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</si>
  <si>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</si>
  <si>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</si>
  <si>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</si>
  <si>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</si>
  <si>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</si>
  <si>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</si>
  <si>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</si>
  <si>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</si>
  <si>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</si>
  <si>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</si>
  <si>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</si>
  <si>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047.02 - CONCRETO USINADO BOMBEÁVEL</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</si>
  <si>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</si>
  <si>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</si>
  <si>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</si>
  <si>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</si>
  <si>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</si>
  <si>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</si>
  <si>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</si>
  <si>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</si>
  <si>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</si>
  <si>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</si>
  <si>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</si>
  <si>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</si>
  <si>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</si>
  <si>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CONCRETO DOSADO EM CENTRAL BOMBEÁVEL (RESISTÊNCIA:30MPA|BRITA: 0|SLUMP: 22+-3|CONSUMO MÍNIMO DE CIMENTO: 400KG/M3|APLICAÇÃO: HÉLICE CONTÍNUA)</t>
  </si>
  <si>
    <t>047.03 - CONCRETO USINADO CONVENCIONAL</t>
  </si>
  <si>
    <t>MATED-9038</t>
  </si>
  <si>
    <t>CONCRETO DOSADO EM CENTRAL CONVENCIONAL (RESISTÊNCIA: 10,0MPA|BRITA: 0 E 1|SLUMP: 60+-10)</t>
  </si>
  <si>
    <t>MATED-9039</t>
  </si>
  <si>
    <t>CONCRETO DOSADO EM CENTRAL CONVENCIONAL (RESISTÊNCIA: 15,0MPA|BRITA: 0 E 1|SLUMP: 60+-10)</t>
  </si>
  <si>
    <t>MATED-9040</t>
  </si>
  <si>
    <t>CONCRETO DOSADO EM CENTRAL CONVENCIONAL (RESISTÊNCIA: 20,0MPA|BRITA: 0 E 1|SLUMP: 60+-10)</t>
  </si>
  <si>
    <t>MATED-9041</t>
  </si>
  <si>
    <t>CONCRETO DOSADO EM CENTRAL CONVENCIONAL (RESISTÊNCIA: 25,0MPA|BRITA: 0 E 1|SLUMP: 60+-10)</t>
  </si>
  <si>
    <t>MATED-9042</t>
  </si>
  <si>
    <t>CONCRETO DOSADO EM CENTRAL CONVENCIONAL (RESISTÊNCIA: 30,0MPA|BRITA: 0 E 1|SLUMP: 60+-10)</t>
  </si>
  <si>
    <t>MATED-9043</t>
  </si>
  <si>
    <t>CONCRETO DOSADO EM CENTRAL CONVENCIONAL (RESISTÊNCIA: 35,0MPA|BRITA: 0 E 1|SLUMP: 60+-10)</t>
  </si>
  <si>
    <t>MATED-9044</t>
  </si>
  <si>
    <t>CONCRETO DOSADO EM CENTRAL CONVENCIONAL (RESISTÊNCIA: 40,0MPA|BRITA: 0 E 1|SLUMP: 60+-10)</t>
  </si>
  <si>
    <t>MATED-9045</t>
  </si>
  <si>
    <t>CONCRETO DOSADO EM CENTRAL CONVENCIONAL (RESISTÊNCIA: 45,0MPA|BRITA: 0 E 1|SLUMP: 60+-10)</t>
  </si>
  <si>
    <t>048 - CONDULETES E ACESSÓRIOS</t>
  </si>
  <si>
    <t>048.01 - CONDULETE EM ALUMÍNIO</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</si>
  <si>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</si>
  <si>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</si>
  <si>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</si>
  <si>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</si>
  <si>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</si>
  <si>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</si>
  <si>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</si>
  <si>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</si>
  <si>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</si>
  <si>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</si>
  <si>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048.02 - TAMPA PARA CONDULETE EM ALUMÍNIO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</si>
  <si>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</si>
  <si>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</si>
  <si>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</si>
  <si>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</si>
  <si>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</si>
  <si>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</si>
  <si>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</si>
  <si>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</si>
  <si>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</si>
  <si>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</si>
  <si>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</si>
  <si>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</si>
  <si>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</si>
  <si>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</si>
  <si>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</si>
  <si>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</si>
  <si>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</si>
  <si>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</si>
  <si>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</si>
  <si>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</si>
  <si>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</si>
  <si>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</si>
  <si>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</si>
  <si>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</si>
  <si>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</si>
  <si>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</si>
  <si>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048.03 - TAMPÃO SELADOR PARA CONDULETE EM PVC</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</si>
  <si>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</si>
  <si>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</si>
  <si>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</si>
  <si>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</si>
  <si>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</si>
  <si>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</si>
  <si>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</si>
  <si>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</si>
  <si>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</si>
  <si>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</si>
  <si>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048.04 - CONEXÕES E ACESSÓRIOS PARA CONDULETE EM ALUMÍNIO</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</si>
  <si>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</si>
  <si>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</si>
  <si>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</si>
  <si>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</si>
  <si>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</si>
  <si>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</si>
  <si>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</si>
  <si>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</si>
  <si>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</si>
  <si>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</si>
  <si>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049 - CONECTORES E TERMINAIS</t>
  </si>
  <si>
    <t>049.01 - CONECTOR DE PRESSÃO</t>
  </si>
  <si>
    <t>MATED-13018</t>
  </si>
  <si>
    <t>CLIPS/GRAMPO (DIÂMETRO NOMINAL: 3/8" [9,53MM]|MATERIAL: AÇO|ACABAMENTO: GALVANIZADO|SÉRIE: PESADO|APLICAÇÃO: USO GERAL PARA CABOS OU BARRAS)</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</si>
  <si>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</si>
  <si>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</si>
  <si>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</si>
  <si>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</si>
  <si>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</si>
  <si>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</si>
  <si>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</si>
  <si>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</si>
  <si>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</si>
  <si>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</si>
  <si>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</si>
  <si>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</si>
  <si>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</si>
  <si>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</si>
  <si>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</si>
  <si>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</si>
  <si>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</si>
  <si>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</si>
  <si>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</si>
  <si>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</si>
  <si>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</si>
  <si>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CONECTOR MINI-GAR (ACABAMENTO: LATÃO ESTANHADO|SEÇÃO DO CABO: 16-50MM2)</t>
  </si>
  <si>
    <t>049.02 - CONECTOR TERMINAL DE PRESSÃO</t>
  </si>
  <si>
    <t>MATED-13010</t>
  </si>
  <si>
    <t>TERMINAL DE PRESSÃO (MATERIAL: LATÃO ESTANHADO|DIÂMETRO CONDUTOR: 16MM2|APLICAÇÃO: INSTALAÇÃO ELÉTRICA E SISTEMA DE PROTEÇÃO CONTRA DESCARGA ATMOSFÉRICA)</t>
  </si>
  <si>
    <t>MATED-13011</t>
  </si>
  <si>
    <t>TERMINAL DE PRESSÃO (MATERIAL: LATÃO ESTANHADO|DIÂMETRO CONDUTOR: 35MM2|APLICAÇÃO: INSTALAÇÃO ELÉTRICA E SISTEMA DE PROTEÇÃO CONTRA DESCARGA ATMOSFÉRICA)</t>
  </si>
  <si>
    <t>049.03 - FIXADOR ÔMEGA</t>
  </si>
  <si>
    <t>MATED-12012</t>
  </si>
  <si>
    <t>FIXADOR ÔMEGA (MATERIAL: LATÃO|DIÂMETRO DO CABO: 16MM2 A 25MM2|APLICAÇÃO: INSTALAÇÃO ELÉTRICA E SISTEMA DE PROTEÇÃO CONTRA DESCARGA ATMOSFÉRICA)</t>
  </si>
  <si>
    <t>MATED-12013</t>
  </si>
  <si>
    <t>FIXADOR ÔMEGA (MATERIAL: LATÃO|DIÂMETRO DO CABO: 35MM2|APLICAÇÃO: INSTALAÇÃO ELÉTRICA E SISTEMA DE PROTEÇÃO CONTRA DESCARGA ATMOSFÉRICA)</t>
  </si>
  <si>
    <t>049.04 - PRESILHA PARA CABO</t>
  </si>
  <si>
    <t>MATED-12026</t>
  </si>
  <si>
    <t>PRESILHA PARA CABO DE ALUMÍNIO (MATERIAL: ALUMÍNIO|SEÇÃO TRANSVERSAL DO CABO: 70MM2|APLICAÇÃO: INSTALAÇÃO ELÉTRICA E SISTEMA DE PROTEÇÃO CONTRA DESCARGA ATMOSFÉRICA)</t>
  </si>
  <si>
    <t>MATED-13020</t>
  </si>
  <si>
    <t>PRESILHA PARA CABO DE COBRE (MATERIAL: LATÃO|SEÇÃO TRANSVERSAL: 16-25MM2|APLICAÇÃO: INSTALAÇÃO ELÉTRICA E SISTEMA DE PROTEÇÃO CONTRA DESCARGA ATMOSFÉRICA)</t>
  </si>
  <si>
    <t>MATED-12116</t>
  </si>
  <si>
    <t>PRESILHA PARA CABO DE COBRE (MATERIAL: LATÃO|SEÇÃO TRANSVERSAL: 35-50MM2|APLICAÇÃO: INSTALAÇÃO ELÉTRICA E SISTEMA DE PROTEÇÃO CONTRA DESCARGA ATMOSFÉRICA)</t>
  </si>
  <si>
    <t>049.05 - TERMINAL À COMPRESSÃO/ILHÓS</t>
  </si>
  <si>
    <t>MATED-34406</t>
  </si>
  <si>
    <t>TERMINAL À COMPRESSÃO (MATERIAL: COBRE ESTANHADO|QUANTIDADE DE FUROS: 1|DIÂMETRO DO CABO: 120MM2|APLICAÇÃO: INSTALAÇÃO ELÉTRICA E SISTEMA DE PROTEÇÃO CONTRA DESCARGA ATMOSFÉRICA)</t>
  </si>
  <si>
    <t>MATED-34407</t>
  </si>
  <si>
    <t>TERMINAL À COMPRESSÃO (MATERIAL: COBRE ESTANHADO|QUANTIDADE DE FUROS: 1|DIÂMETRO DO CABO: 150MM2|APLICAÇÃO: INSTALAÇÃO ELÉTRICA E SISTEMA DE PROTEÇÃO CONTRA DESCARGA ATMOSFÉRICA)</t>
  </si>
  <si>
    <t>MATED-12129</t>
  </si>
  <si>
    <t>TERMINAL À COMPRESSÃO (MATERIAL: COBRE ESTANHADO|QUANTIDADE DE FUROS: 1|DIÂMETRO DO CABO: 16MM2|APLICAÇÃO: INSTALAÇÃO ELÉTRICA E SISTEMA DE PROTEÇÃO CONTRA DESCARGA ATMOSFÉRICA)</t>
  </si>
  <si>
    <t>MATED-34418</t>
  </si>
  <si>
    <t>TERMINAL À COMPRESSÃO (MATERIAL: COBRE ESTANHADO|QUANTIDADE DE FUROS: 1|DIÂMETRO DO CABO: 185MM2|APLICAÇÃO: INSTALAÇÃO ELÉTRICA E SISTEMA DE PROTEÇÃO CONTRA DESCARGA ATMOSFÉRICA)</t>
  </si>
  <si>
    <t>MATED-12121</t>
  </si>
  <si>
    <t>TERMINAL À COMPRESSÃO (MATERIAL: COBRE ESTANHADO|QUANTIDADE DE FUROS: 1|DIÂMETRO DO CABO: 2,5MM2|APLICAÇÃO: INSTALAÇÃO ELÉTRICA E SISTEMA DE PROTEÇÃO CONTRA DESCARGA ATMOSFÉRICA)</t>
  </si>
  <si>
    <t>MATED-12031</t>
  </si>
  <si>
    <t>TERMINAL À COMPRESSÃO (MATERIAL: COBRE ESTANHADO|QUANTIDADE DE FUROS: 1|DIÂMETRO DO CABO: 25MM2|APLICAÇÃO: INSTALAÇÃO ELÉTRICA E SISTEMA DE PROTEÇÃO CONTRA DESCARGA ATMOSFÉRICA)</t>
  </si>
  <si>
    <t>MATED-34408</t>
  </si>
  <si>
    <t>TERMINAL À COMPRESSÃO (MATERIAL: COBRE ESTANHADO|QUANTIDADE DE FUROS: 1|DIÂMETRO DO CABO: 300MM2|APLICAÇÃO: INSTALAÇÃO ELÉTRICA E SISTEMA DE PROTEÇÃO CONTRA DESCARGA ATMOSFÉRICA)</t>
  </si>
  <si>
    <t>MATED-12123</t>
  </si>
  <si>
    <t>TERMINAL À COMPRESSÃO (MATERIAL: COBRE ESTANHADO|QUANTIDADE DE FUROS: 1|DIÂMETRO DO CABO: 35MM2|APLICAÇÃO: INSTALAÇÃO ELÉTRICA E SISTEMA DE PROTEÇÃO CONTRA DESCARGA ATMOSFÉRICA)</t>
  </si>
  <si>
    <t>MATED-6409</t>
  </si>
  <si>
    <t>TERMINAL À COMPRESSÃO (MATERIAL: COBRE ESTANHADO|QUANTIDADE DE FUROS: 1|DIÂMETRO DO CABO: 50MM2|APLICAÇÃO: INSTALAÇÃO ELÉTRICA E SISTEMA DE PROTEÇÃO CONTRA DESCARGA ATMOSFÉRICA)</t>
  </si>
  <si>
    <t>MATED-34404</t>
  </si>
  <si>
    <t>TERMINAL À COMPRESSÃO (MATERIAL: COBRE ESTANHADO|QUANTIDADE DE FUROS: 1|DIÂMETRO DO CABO: 70MM2|APLICAÇÃO: INSTALAÇÃO ELÉTRICA E SISTEMA DE PROTEÇÃO CONTRA DESCARGA ATMOSFÉRICA)</t>
  </si>
  <si>
    <t>MATED-34405</t>
  </si>
  <si>
    <t>TERMINAL À COMPRESSÃO (MATERIAL: COBRE ESTANHADO|QUANTIDADE DE FUROS: 1|DIÂMETRO DO CABO: 95MM2|APLICAÇÃO: INSTALAÇÃO ELÉTRICA E SISTEMA DE PROTEÇÃO CONTRA DESCARGA ATMOSFÉRICA)</t>
  </si>
  <si>
    <t>MATED-12033</t>
  </si>
  <si>
    <t>TERMINAL À COMPRESSÃO (MATERIAL: COBRE ESTANHADO|QUANTIDADE DE FUROS: 2|DIÂMETRO DO CABO: 16MM2|APLICAÇÃO: INSTALAÇÃO ELÉTRICA E SISTEMA DE PROTEÇÃO CONTRA DESCARGA ATMOSFÉRICA)</t>
  </si>
  <si>
    <t>MATED-12034</t>
  </si>
  <si>
    <t>TERMINAL À COMPRESSÃO (MATERIAL: COBRE ESTANHADO|QUANTIDADE DE FUROS: 2|DIÂMETRO DO CABO: 25MM2|APLICAÇÃO: INSTALAÇÃO ELÉTRICA E SISTEMA DE PROTEÇÃO CONTRA DESCARGA ATMOSFÉRICA)</t>
  </si>
  <si>
    <t>MATED-12035</t>
  </si>
  <si>
    <t>TERMINAL À COMPRESSÃO (MATERIAL: COBRE ESTANHADO|QUANTIDADE DE FUROS: 2|DIÂMETRO DO CABO: 35MM2|APLICAÇÃO: INSTALAÇÃO ELÉTRICA E SISTEMA DE PROTEÇÃO CONTRA DESCARGA ATMOSFÉRICA)</t>
  </si>
  <si>
    <t>MATED-12036</t>
  </si>
  <si>
    <t>TERMINAL À COMPRESSÃO (MATERIAL: COBRE ESTANHADO|QUANTIDADE DE FUROS: 2|DIÂMETRO DO CABO: 50MM2|APLICAÇÃO: INSTALAÇÃO ELÉTRICA E SISTEMA DE PROTEÇÃO CONTRA DESCARGA ATMOSFÉRICA)</t>
  </si>
  <si>
    <t>MATED-12909</t>
  </si>
  <si>
    <t>TERMINAL DE PRESSÃO EM CRUZ (MATERIAL: ESTANHADO|DIÂMETRO DO CABO: 10MM2-35MM2)</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</si>
  <si>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</si>
  <si>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</si>
  <si>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</si>
  <si>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</si>
  <si>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</si>
  <si>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</si>
  <si>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</si>
  <si>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</si>
  <si>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</si>
  <si>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</si>
  <si>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</si>
  <si>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</si>
  <si>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</si>
  <si>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</si>
  <si>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</si>
  <si>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</si>
  <si>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049.06 - TERMINAL AÉREO</t>
  </si>
  <si>
    <t>MATED-12120</t>
  </si>
  <si>
    <t>TERMINAL AÉREO OU MINICAPTOR (ALTURA: 25CM|DIÂMETRO: 3/8"|APLICAÇÃO: SISTEMA DE PROTEÇÃO CONTRA DESCARGA ATMOSFÉRICA)</t>
  </si>
  <si>
    <t>049.07 - TERMINAL PARA ATERRAMENTO</t>
  </si>
  <si>
    <t>MATED-12017</t>
  </si>
  <si>
    <t>CONECTOR CABO-HASTE (ACABAMENTO: LATÃO OU BRONZE|LIGAÇÃO: 1 CABOS|SEÇÃO DO CABO:16-70MM2)</t>
  </si>
  <si>
    <t>MATED-12016</t>
  </si>
  <si>
    <t>CONECTOR CABO-HASTE (ACABAMENTO: LATÃO OU BRONZE|LIGAÇÃO: 2 CABOS|SEÇÃO DO CABO:16-70MM2)</t>
  </si>
  <si>
    <t>MATED-13025</t>
  </si>
  <si>
    <t>CONECTOR COM RABICHO (MATERIAL: LATÃO ESTANHADO|PORCA: INCLUSO|DIÂMETRO DO PINO: 3/8"|DIÂMETRO PARA CABOS: 16-35MM2|APLICAÇÃO: SISTEMA DE PROTEÇÃO CONTRA DESCARGA ATMOSFÉRICA)</t>
  </si>
  <si>
    <t>MATED-12520</t>
  </si>
  <si>
    <t xml:space="preserve">CONECTOR PARA HASTE DE ATERRAMENTO (DIÂMETRO: 5/8"-3/4"|DIÂMETRO DO CONDUTOR: 10-50MM2) </t>
  </si>
  <si>
    <t>MATED-12117</t>
  </si>
  <si>
    <t>TERMINAL FIXADOR UNIVERSAL (MATERIAL: LATÃO ESTANHADO|DIÂMETRO DO CABO: 16MM2-35MM2|QUANTIDADE DE CONDUTORES: 1|APLICAÇÃO: INSTALAÇÃO ELÉTRICA E SISTEMA DE PROTEÇÃO CONTRA DESCARGA ATMOSFÉRICA)</t>
  </si>
  <si>
    <t>MATED-12009</t>
  </si>
  <si>
    <t>TERMINAL FIXADOR UNIVERSAL (MATERIAL: LATÃO ESTANHADO|DIÂMETRO DO CABO: 16MM2-70MM2|QUANTIDADE DE CONDUTORES: 2|APLICAÇÃO: INSTALAÇÃO ELÉTRICA E SISTEMA DE PROTEÇÃO CONTRA DESCARGA ATMOSFÉRICA)</t>
  </si>
  <si>
    <t>049.08 - CONECTOR DE REDE</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</si>
  <si>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</si>
  <si>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</si>
  <si>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</si>
  <si>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</si>
  <si>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050 - CORDAS, CABOS E CORRENTES</t>
  </si>
  <si>
    <t>050.01 - CORDOALHA EM AÇO</t>
  </si>
  <si>
    <t>MATED-9175</t>
  </si>
  <si>
    <t>ABRAÇADEIRA PARA TUBO DE LINHA DE VIDA COM REGULAGEM DE ALTURA (DIÂMETRO: 3")</t>
  </si>
  <si>
    <t>MATED-33222</t>
  </si>
  <si>
    <t>CABO DE AÇO GALVANIZADO (TIPO: 6X19|DIÂMETRO 8MM[5/16"]|MASSA LINEAR: 0,268KG/M)</t>
  </si>
  <si>
    <t>MATED-33221</t>
  </si>
  <si>
    <t>CLIPS/GRAMPO (DIÂMETRO NOMINAL: 5/16" [7,94MM]|MATERIAL: AÇO|ACABAMENTO: GALVANIZADO|SÉRIE: PESADO|APLICAÇÃO: USO GERAL PARA CABOS OU BARRAS)</t>
  </si>
  <si>
    <t>MATED-11991</t>
  </si>
  <si>
    <t>CORDOALHA (MATERIAL:AÇO GALVANIZADO|DIÂMETRO: 3/8"|QUANTIDADE DE FIOS: 7|APLICAÇÃO: USO GERAL OU SISTEMA DE PROTEÇÃO CONTRA DESCARGA ATMOSFÉRICA)</t>
  </si>
  <si>
    <t>MATED-33224</t>
  </si>
  <si>
    <t>ESTICADOR PARA CABO DE AÇO (TIPO: MANILHA-MANILHA|BITOLA DO CABO: 5/16"|BITOLA DA ROSCA: 5/8")</t>
  </si>
  <si>
    <t>MATED-33218</t>
  </si>
  <si>
    <t>MOSQUETÃO OVAL COM FECHAMENTO EM ROSCA E TRAVA DUPLA (MATERIAL: AÇO|CARGA DE RUPTURA MÍNIMA: 22KN)</t>
  </si>
  <si>
    <t>MATED-33220</t>
  </si>
  <si>
    <t>SAPATILHA PARA CABO DE AÇO (ACABAMENTO: GALVANIZADO|BITOLA: 5/16")</t>
  </si>
  <si>
    <t>050.02 - CORDA</t>
  </si>
  <si>
    <t>MATED-31454</t>
  </si>
  <si>
    <t>BARBANTE/CORDÃO (MATERIAL: SISAL|DIÂMETRO: 3MM[1/8"]|TIPO: CORDA TORCIDA|APLICAÇÃO: USO GERAL)</t>
  </si>
  <si>
    <t>MATED-28546</t>
  </si>
  <si>
    <t>CORDA (MATERIAL: POLIAMIDA|DIÂMETRO: 12MM|TIPO: CORDA TRANÇADA|APLICAÇÃO: TRABALHO EM ALTURA)</t>
  </si>
  <si>
    <t>051 - CORRIMÃO E GUARDA-CORPO</t>
  </si>
  <si>
    <t>051.01 - CORRIMÃO</t>
  </si>
  <si>
    <t>MATED-12684</t>
  </si>
  <si>
    <t>CORRIMÃO (MATERIAL: AÇO INOX|TIPO: DUPLO|DIÂMETRO DO TUBO: 1.1/2") - IPRM</t>
  </si>
  <si>
    <t>MATED-12683</t>
  </si>
  <si>
    <t>CORRIMÃO (MATERIAL: AÇO INOX|TIPO: SIMPLES|DIÂMETRO DO TUBO: 1.1/2")  - IPRM</t>
  </si>
  <si>
    <t>MATED-12741</t>
  </si>
  <si>
    <t>CORRIMÃO (MATERIAL: AÇO INOX|TIPO: SIMPLES|DIÂMETRO DO TUBO: 1.1/2") - IPRM</t>
  </si>
  <si>
    <t>051.02 - GUARDA CORPO</t>
  </si>
  <si>
    <t>MATED-12717</t>
  </si>
  <si>
    <t>GUARDA-CORPO COM CORRIMÃO(MATERIAL: AÇO INOX|ACABAMENTO: POLIDO|DIÂMETRO TUBO PARA REQUADRO: 1.1/2"|DIÂMETRO TUBO PARA SUBDIVISÕES: 1/2"|ALTURA: 105CM|TIPO DE CORRIMÃO: SIMPLES|DIÂMETRO TUBO CORRIMÃO: 1.1/2") - IPRM</t>
  </si>
  <si>
    <t>MATED-12716</t>
  </si>
  <si>
    <t>GUARDA-CORPO COM CORRIMÃO(MATERIAL: AÇO INOX|ACABAMENTO: POLIDO|DIÂMETRO TUBO PARA REQUADRO: 2"|DIÂMETRO TUBO PARA SUBDIVISÕES: 1/2"|ALTURA: 105CM|TIPO DE CORRIMÃO: DUPLO|DIÂMETRO TUBO CORRIMÃO: 1.1/2")  - IPRM</t>
  </si>
  <si>
    <t>MATED-12718</t>
  </si>
  <si>
    <t>GUARDA-CORPO COM CORRIMÃO(MATERIAL: AÇO INOX|ACABAMENTO: POLIDO|DIÂMETRO TUBO PARA REQUADRO: 2"|DIÂMETRO TUBO PARA SUBDIVISÕES: 1/2"|ALTURA: 105CM|TIPO DE CORRIMÃO: SIMPLES|DIÂMETRO TUBO CORRIMÃO: 1.1/2") - IPRM</t>
  </si>
  <si>
    <t>MATED-12719</t>
  </si>
  <si>
    <t>GUARDA-CORPO (MATERIAL: AÇO INOX|ACABAMENTO: POLIDO|DIÂMETRO TUBO PARA REQUADRO: 1.1/4"|DIÂMETRO TUBO PARA SUBDIVISÕES: 1.1/4"|ALTURA: 110CM) - IPRM</t>
  </si>
  <si>
    <t>052 - DISJUNTORES, CHAVES, SUPRESSORES E FUSÍVEIS</t>
  </si>
  <si>
    <t>052.01 - CHAVE GERAL</t>
  </si>
  <si>
    <t>MATED-12260</t>
  </si>
  <si>
    <t>CHAVE MAGNÉTICA (TENSÃO: MONOFÁSICA|POTÊNCIA: 0,5CV|BOTOEIRAS: INCLUSO|CAIXA: INCLUSO|ACESSÓRIOS PARA FIXAÇÃO: INCLUSO|APLICAÇÃO: PARTIDA RÁPIDA EM MOTORES E BOMBAS)</t>
  </si>
  <si>
    <t>MATED-12299</t>
  </si>
  <si>
    <t>CHAVE MAGNÉTICA (TENSÃO: TRIFÁSICA|POTÊNCIA: 1,5CV|BOTOEIRAS: INCLUSO|CAIXA: INCLUSO|ACESSÓRIOS PARA FIXAÇÃO: INCLUSO|APLICAÇÃO: PARTIDA RÁPIDA EM MOTORES E BOMBAS)</t>
  </si>
  <si>
    <t>MATED-12261</t>
  </si>
  <si>
    <t>CHAVE MAGNÉTICA (TENSÃO: TRIFÁSICA|POTÊNCIA: 5CV|BOTOEIRAS: INCLUSO|CAIXA: INCLUSO|ACESSÓRIOS PARA FIXAÇÃO: INCLUSO|APLICAÇÃO: PARTIDA RÁPIDA EM MOTORES E BOMBAS)</t>
  </si>
  <si>
    <t>052.02 - DISJUNTOR</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</si>
  <si>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</si>
  <si>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</si>
  <si>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</si>
  <si>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</si>
  <si>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</si>
  <si>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</si>
  <si>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</si>
  <si>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</si>
  <si>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</si>
  <si>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</si>
  <si>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</si>
  <si>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</si>
  <si>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</si>
  <si>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</si>
  <si>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</si>
  <si>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</si>
  <si>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</si>
  <si>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</si>
  <si>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</si>
  <si>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</si>
  <si>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</si>
  <si>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</si>
  <si>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</si>
  <si>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DISJUNTOR (TIPO: BIPOLAR|CURVA:C|CORRENTE: 100A|I MÁX: 10kA)</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</si>
  <si>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</si>
  <si>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</si>
  <si>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</si>
  <si>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</si>
  <si>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</si>
  <si>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</si>
  <si>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</si>
  <si>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</si>
  <si>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</si>
  <si>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</si>
  <si>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</si>
  <si>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</si>
  <si>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</si>
  <si>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</si>
  <si>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</si>
  <si>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</si>
  <si>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</si>
  <si>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</si>
  <si>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</si>
  <si>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</si>
  <si>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</si>
  <si>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</si>
  <si>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</si>
  <si>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</si>
  <si>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</si>
  <si>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</si>
  <si>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</si>
  <si>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</si>
  <si>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</si>
  <si>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</si>
  <si>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</si>
  <si>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</si>
  <si>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</si>
  <si>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</si>
  <si>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</si>
  <si>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DISJUNTOR (TIPO: MONOPOLAR|CURVA:C|CORRENTE: 25A|I MÁX: 4,5kA/6kA)</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</si>
  <si>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</si>
  <si>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</si>
  <si>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</si>
  <si>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</si>
  <si>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</si>
  <si>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</si>
  <si>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</si>
  <si>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</si>
  <si>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</si>
  <si>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</si>
  <si>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</si>
  <si>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</si>
  <si>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</si>
  <si>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</si>
  <si>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</si>
  <si>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</si>
  <si>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</si>
  <si>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</si>
  <si>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</si>
  <si>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</si>
  <si>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</si>
  <si>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</si>
  <si>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</si>
  <si>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</si>
  <si>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</si>
  <si>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</si>
  <si>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</si>
  <si>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</si>
  <si>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</si>
  <si>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</si>
  <si>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</si>
  <si>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</si>
  <si>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</si>
  <si>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</si>
  <si>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</si>
  <si>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</si>
  <si>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</si>
  <si>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</si>
  <si>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</si>
  <si>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</si>
  <si>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</si>
  <si>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</si>
  <si>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052.03 - DISJUNTOR DE PROTEÇÃO (DR)</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</si>
  <si>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</si>
  <si>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</si>
  <si>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</si>
  <si>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</si>
  <si>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</si>
  <si>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</si>
  <si>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</si>
  <si>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</si>
  <si>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</si>
  <si>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</si>
  <si>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</si>
  <si>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</si>
  <si>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</si>
  <si>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</si>
  <si>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</si>
  <si>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</si>
  <si>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</si>
  <si>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</si>
  <si>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</si>
  <si>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</si>
  <si>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052.04 - DISJUNTOR EM CAIXA MOLDADA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</si>
  <si>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</si>
  <si>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</si>
  <si>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</si>
  <si>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</si>
  <si>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</si>
  <si>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</si>
  <si>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</si>
  <si>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</si>
  <si>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</si>
  <si>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</si>
  <si>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</si>
  <si>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</si>
  <si>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</si>
  <si>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</si>
  <si>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</si>
  <si>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</si>
  <si>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</si>
  <si>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</si>
  <si>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</si>
  <si>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</si>
  <si>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</si>
  <si>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</si>
  <si>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</si>
  <si>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</si>
  <si>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</si>
  <si>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</si>
  <si>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</si>
  <si>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</si>
  <si>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</si>
  <si>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</si>
  <si>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052.05 - SUPRESSOR DE SURTO</t>
  </si>
  <si>
    <t>MATED-16978</t>
  </si>
  <si>
    <t>DISPOSITIVO DE PROTEÇÃO CONTRA SURTOS (QUANTIDADE DE PÓLOS: MONOPOLAR|CLASSE: I-II|TENSÃO DE OPERAÇÃO: 175V-275V|CORRENTE DE DESCARGA MÁXIMA: 45KA)</t>
  </si>
  <si>
    <t>MATED-12175</t>
  </si>
  <si>
    <t>DISPOSITIVO DE PROTEÇÃO CONTRA SURTOS (QUANTIDADE DE PÓLOS: MONOPOLAR|CLASSE: I-II|TENSÃO DE OPERAÇÃO: 175V-275V|CORRENTE DE DESCARGA MÁXIMA: 60KA)</t>
  </si>
  <si>
    <t>MATED-12434</t>
  </si>
  <si>
    <t>SUPRESSOR DE SURTO PARA PROTEÇÃO DE CENTRAL DE TELECOMUNICAÇÕES - IPRM</t>
  </si>
  <si>
    <t>053 - DISPENSER E ACESSÓRIOS</t>
  </si>
  <si>
    <t>053.01 - CABIDE</t>
  </si>
  <si>
    <t>MATED-12605</t>
  </si>
  <si>
    <t>CABIDE (MATERIAL: LOUCA|TIPO: EMBUTIR|COR: BRANCA|NÚMERO DE GANCHOS: 2|LARGURA*: 70MM|ALTURA*: 120MM)*VALORES REFERENCIAIS APROXIMADOS</t>
  </si>
  <si>
    <t>MATED-12134</t>
  </si>
  <si>
    <t>CABIDE METÁLICO (TIPO: GANCHO SIMPLES|ACABAMENTO: CROMADO|ACESSÓRIOS: INCLUSOS)</t>
  </si>
  <si>
    <t>MATED-12133</t>
  </si>
  <si>
    <t>TOALHEIRO (TIPO: CROMADO|BARRA: SIMPLES|COMPRIMENTO: 60CM|ACESSÓRIOS: INCLUSO)</t>
  </si>
  <si>
    <t>053.03 - PAPELEIRA</t>
  </si>
  <si>
    <t>MATED-12496</t>
  </si>
  <si>
    <t>PAPELEIRA (MATERIAL: LOUÇA|TIPO: EMBUTIR|COR: BRANCA|LARGURA*: 170MM|ALTURA*: 170MM)*VALORES REFERENCIAIS APROXIMADOS</t>
  </si>
  <si>
    <t>MATED-12306</t>
  </si>
  <si>
    <t>PAPELEIRA PARA PAPEL HIGIÊNICO (MATERIAL: AÇO INOX|ACABAMENTO: POLIDO OU ESCOVADO|TIPO: SOBREPOR|CAPACIDADE DO ROLO: 300-500[M]|FORMATO: REDONDO|DIÂMETRO*: 27CM|LARGURA*: 12CM|ACESSÓRIOS DE FIXAÇÃO: INCLUSO)*VALORES REFERENCIAIS APROXIMADOS</t>
  </si>
  <si>
    <t>MATED-12043</t>
  </si>
  <si>
    <t>PAPELEIRA PARA PAPEL HIGIÊNICO (MATERIAL: PLÁSTICO|CAPACIDADE DO ROLO: 300-500[M]|ACESSÓRIOS: INCLUSO)</t>
  </si>
  <si>
    <t>MATED-12346</t>
  </si>
  <si>
    <t>PORTA PAPEL-TOALHA (INTERFOLHAS: 2 OU 3 DOBRAS|MATERIAL: AÇO INOX|ACESSÓRIOS: INCLUSO)</t>
  </si>
  <si>
    <t>MATED-12308</t>
  </si>
  <si>
    <t>PORTA PAPEL-TOALHA (INTERFOLHAS: 2 OU 3 DOBRAS|MATERIAL: PLÁSTICO|ACESSÓRIOS: INCLUSO)</t>
  </si>
  <si>
    <t>053.04 - SABONETEIRA</t>
  </si>
  <si>
    <t>MATED-12309</t>
  </si>
  <si>
    <t>DISTRIBUIDOR/DISPENSER (MATERIAL: AÇO INOX |CAPACIDADE RESERVATÓRIO: 800ML|DIMENSÃO*: (19X11)CM|PROFUNDIDADE*: 5CM|ACESSÓRIOS: INCLUSO|APLICAÇÃO: ÁLCOOL EM GEL OU SABONETE LÍQUIDO)* VALORES REFERENCIAIS APROXIMADOS</t>
  </si>
  <si>
    <t>MATED-12594</t>
  </si>
  <si>
    <t>DISTRIBUIDOR/DISPENSER (MATERIAL: PLÁSTICO|COR: BRANCA|CAPACIDADE RESERVATÓRIO: 1500ML|DIMENSÃO*: (26X15)CM|PROFUNDIDADE*: 13CM|ACESSÓRIOS: INCLUSO|APLICAÇÃO: ÁLCOOL EM GEL OU SABONETE LÍQUIDO)* VALORES REFERENCIAIS APROXIMADOS</t>
  </si>
  <si>
    <t>MATED-12313</t>
  </si>
  <si>
    <t>DISTRIBUIDOR/DISPENSER (MATERIAL: PLÁSTICO|COR: BRANCA|CAPACIDADE RESERVATÓRIO: 800ML|DIMENSÃO*: (26X11)CM|PROFUNDIDADE*: 11CM|ACESSÓRIOS: INCLUSO|APLICAÇÃO: ÁLCOOL EM GEL OU SABONETE LÍQUIDO)* VALORES REFERENCIAIS APROXIMADOS</t>
  </si>
  <si>
    <t>MATED-12310</t>
  </si>
  <si>
    <t>MEIA SABONETEIRA (MATERIAL: LOUCA|TIPO: EMBUTIR|COR: BRANCA|LARGURA*: 1750MM|ALTURA*: 100MM)*VALORES REFERENCIAIS APROXIMADOS</t>
  </si>
  <si>
    <t>MATED-12311</t>
  </si>
  <si>
    <t>SABONETEIRA (MATERIAL: LOUCA|TIPO: EMBUTIR|COR: BRANCA|LARGURA*: 150MM|ALTURA*: 150MM)*VALORES REFERENCIAIS APROXIMADOS</t>
  </si>
  <si>
    <t>MATED-12312</t>
  </si>
  <si>
    <t>SABONETEIRA (TIPO: CONCHA|FIXAÇÃO: SOBREPOR|MATERIAL: INOX|ACABAMENTO: POLIDO|ACESSÓRIOS: INCLUSO)</t>
  </si>
  <si>
    <t>055 - ELETROCALHA E ACESSÓRIOS</t>
  </si>
  <si>
    <t>055.01 - ELETROCALHA LISA</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</si>
  <si>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</si>
  <si>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</si>
  <si>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</si>
  <si>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</si>
  <si>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</si>
  <si>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</si>
  <si>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</si>
  <si>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</si>
  <si>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</si>
  <si>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</si>
  <si>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</si>
  <si>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</si>
  <si>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</si>
  <si>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</si>
  <si>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</si>
  <si>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</si>
  <si>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</si>
  <si>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</si>
  <si>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055.02 - ELETROCALHA PERFURADA</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</si>
  <si>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</si>
  <si>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</si>
  <si>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</si>
  <si>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</si>
  <si>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</si>
  <si>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</si>
  <si>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</si>
  <si>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</si>
  <si>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</si>
  <si>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</si>
  <si>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</si>
  <si>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</si>
  <si>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</si>
  <si>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</si>
  <si>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</si>
  <si>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</si>
  <si>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</si>
  <si>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</si>
  <si>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055.03 - TAMPA ELETROCALHA</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</si>
  <si>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</si>
  <si>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</si>
  <si>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</si>
  <si>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</si>
  <si>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</si>
  <si>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</si>
  <si>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</si>
  <si>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</si>
  <si>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</si>
  <si>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</si>
  <si>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</si>
  <si>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</si>
  <si>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</si>
  <si>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</si>
  <si>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056 - ESPUMAS, EXPANSORES (APLICADOS NA CONSTRUÇÃO)</t>
  </si>
  <si>
    <t>056.01 - ESPUMA EXPANSIVA</t>
  </si>
  <si>
    <t>MATED-8341</t>
  </si>
  <si>
    <t>ESPUMA EXPANSIVA DE POLIURETANO MONOCOMPONENTE (CONTEÚDO: 500 ML)</t>
  </si>
  <si>
    <t>057 - EQUIPAMENTOS GINÁSTICA E PLAYGROUND</t>
  </si>
  <si>
    <t>057.01 - EQUIPAMENTO PARA PARQUE/PRAÇAS</t>
  </si>
  <si>
    <t>MATED-15242</t>
  </si>
  <si>
    <t>BALANÇO METÁLICO (TIPO: BONDINHO REMA-REMA|QUANTIDADE DE LUGARES : 6|MATERIAL: TUBO EM AÇO CARBONO|ACABAMENTO: PINTURA ELETROSTÁTICA|COMPRIMENTO*: 280CM|LARGURA*: 140CM|ALTURA*:160CM)*VALORES REFERENCIAIS APROXIMADOS</t>
  </si>
  <si>
    <t>MATED-12801</t>
  </si>
  <si>
    <t>CONJUNTO DE MESA E BANCOS PARA JOGOS (MATERIAL: CONCRETO|DIÂMETRO DA MESA*: 90CM|ALTURA DA MESA*: 87CM|DIÂMETRO DO BANCO*: 30CM|ALTURA DO BANCO*: 52CM|QUANTIDADE DE BANCOS: 4|APLICAÇÃO: PRAÇAS/ÁREAS PÚBLICAS)*VALORES REFERENCIAIS APROXIMADOS</t>
  </si>
  <si>
    <t>MATED-12693</t>
  </si>
  <si>
    <t>ESCADA HORIZONTAL METÁLICA (MATERIAL: TUBO EM AÇO CARBONO|ACABAMENTO: PINTURA ELETROSTÁTICA|COMPRIMENTO*: 300CM|LARGURA*: 50CM|ALTURA*:250CM) *VALORES REFERENCIAIS APROXIMADOS</t>
  </si>
  <si>
    <t>MATED-12694</t>
  </si>
  <si>
    <t>ESCORREGADOR METÁLICO MÉDIO (MATERIAL: TUBO EM AÇO CARBONO|ACABAMENTO: PINTURA ELETROSTÁTICA|COMPRIMENTO*: 235CM|LARGURA*: 90CM|ALTURA*:175CM)*VALORES REFERENCIAIS APROXIMADOS</t>
  </si>
  <si>
    <t>MATED-12704</t>
  </si>
  <si>
    <t>GANGORRA METÁLICA GRANDE (QUANTIDADE DE LUGARES : 2|MATERIAL: TUBO EM AÇO CARBONO|ACABAMENTO: PINTURA ELETROSTÁTICA|COMPRIMENTO*: 270CM|LARGURA*: 120CM|ALTURA*:295CM)*VALORES REFERENCIAIS APROXIMADOS</t>
  </si>
  <si>
    <t>MATED-12626</t>
  </si>
  <si>
    <t>ZANGA BURRINHO METÁLICO (QUANTIDADE DE LUGARES : 4|QUANTIDADE DE PRANCHAS: 2|MATERIAL: TUBO EM AÇO CARBONO|ACABAMENTO: PINTURA ELETROSTÁTICA|COMPRIMENTO*: 250CM|LARGURA*: 150CM|ALTURA*:70CM)*VALORES REFERENCIAIS APROXIMADOS</t>
  </si>
  <si>
    <t>057.02 - EQUIPAMENTOS PARA QUADRA</t>
  </si>
  <si>
    <t>MATED-12820</t>
  </si>
  <si>
    <t>TABELA DE BASQUETE (LARGURA: 180CM*|ALTURA: 105CM*|MATERIAL DA TABELA: CHAPA METÁLICA |ARO E REDE: INCLUSOS|POSTE METÁLICO E SUPORTE DE PISO: INCLUSOS|PINTURA: ESMALTE) *VALORES REFERENCIAIS APROXIMADOS</t>
  </si>
  <si>
    <t>MATED-12798</t>
  </si>
  <si>
    <t>TRAVE DE FUTEBOL DE CAMPO OFICIAL (MATERIAL: AÇO|DIÂMETRO*: 4.1/2"[120MM]|ESPESSURA*: 2,5MM|COMPRIMENTO: 732CM|ALTURA: 244CM|ACABAMENTO: TRATAMENTO ANTICORROSIVO|REDE: INCLUSO)*VALORES REFERENCIAIS APROXIMADOS</t>
  </si>
  <si>
    <t>MATED-12776</t>
  </si>
  <si>
    <t>TRAVE DE FUTSAL (MATERIAL: AÇO|DIÂMETRO*: 3"[75MM]|ESPESSURA: 3MM|COMPRIMENTO: 300CM|ALTURA: 200CM||ACABAMENTO: TRATAMENTO ANTICORROSIVO|REDE: INCLUSO)*VALORES REFERENCIAIS APROXIMADOS</t>
  </si>
  <si>
    <t>057.03 - POSTE PARA REDE</t>
  </si>
  <si>
    <t>MATED-12665</t>
  </si>
  <si>
    <t>POSTE DE VÔLEI OU PETECA OFICIAL (MATERIAL: AÇO|TIPO: TELESCÓPICO|DIÂMETRO: 3"[75MM]|ESPESSURA: 3MM|ALTURA*: 250CM|ACABAMENTO: TRATAMENTO ANTICORROSIVO|REDE: INCLUSO)*VALORES REFERENCIAIS APROXIMADOS</t>
  </si>
  <si>
    <t>059 - ESQUADRIAS DE ALUMÍNIO</t>
  </si>
  <si>
    <t>059.01 - JANELA EM ALUMÍNIO</t>
  </si>
  <si>
    <t>MATED-14408</t>
  </si>
  <si>
    <t>JANELA METÁLICA (TIPO: BASCULANTE|MATERIAL: ALUMÍNIO|DIMENSÃO: 80X80|ACABAMENTO : FOSCO|VIDROS: INCLUSOS) - IPRM</t>
  </si>
  <si>
    <t>059.04 - FERRAGENS E ACESSÓRIOS</t>
  </si>
  <si>
    <t>MATED-29257</t>
  </si>
  <si>
    <t>BRAÇO PARA JANELA MAXIM-AR (COMPRIMENTO: 400MM|LINHA: 25 OU 32|REFERÊNCIA: BRA-704|EMBALAGEM: PAR)</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</si>
  <si>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</si>
  <si>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</si>
  <si>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</si>
  <si>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</si>
  <si>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</si>
  <si>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</si>
  <si>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</si>
  <si>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</si>
  <si>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</si>
  <si>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</si>
  <si>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</si>
  <si>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</si>
  <si>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</si>
  <si>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</si>
  <si>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</si>
  <si>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</si>
  <si>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</si>
  <si>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</si>
  <si>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</si>
  <si>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ROLDANA COM REGULAGEM E ROLAMENTO (REFERÊNCIA: ROL-440|CAPACIDADE DE CARGA*: 40KG)*VALORES REFERENCIAIS APROXIMADOS</t>
  </si>
  <si>
    <t>MATED-29325</t>
  </si>
  <si>
    <t>ROLDANA DUPLA COM REGULAGEM E ROLAMENTO (REFERÊNCIA: ROL-439|CAPACIDADE DE CARGA*: 80KG)*VALORES REFERENCIAIS APROXIMADOS</t>
  </si>
  <si>
    <t>MATED-29326</t>
  </si>
  <si>
    <t>TAMPA FURO (MEDIDA: 3/8"|REFERÊNCIA: NYL-042)</t>
  </si>
  <si>
    <t>MATED-29263</t>
  </si>
  <si>
    <t>VEDAÇÃO SUPERIOR (REFERÊNCIA: NYL-335)</t>
  </si>
  <si>
    <t>059.05 - GUARNIÇÕES</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</si>
  <si>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</si>
  <si>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</si>
  <si>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</si>
  <si>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</si>
  <si>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</si>
  <si>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</si>
  <si>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</si>
  <si>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</si>
  <si>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</si>
  <si>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</si>
  <si>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</si>
  <si>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</si>
  <si>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</si>
  <si>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</si>
  <si>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060 - ESQUADRIAS DE FERRO</t>
  </si>
  <si>
    <t>060.01 - ACESSÓRIOS PARA ESQUADRIA</t>
  </si>
  <si>
    <t>MATED-21962</t>
  </si>
  <si>
    <t>ALAVANCA PARA JANELA (ACABAMENTO: ZAMAC|TIPO:MÁXIMO-AR|PARAFUSOS: INCLUSOS) - IPRM</t>
  </si>
  <si>
    <t>MATED-21949</t>
  </si>
  <si>
    <t>ALAVANCA PARA VITRÔ (MATERIAL: AÇO GALVANIZADO|ACABAMENTO: CROMADO|TIPO: ARGOLA|CAVALETE: INCLUSO|ACESSÓRIOS: INCLUSO|APLICAÇÃO: ABERTURA DE BASCULANTE EM JANELAS)</t>
  </si>
  <si>
    <t>MATED-12629</t>
  </si>
  <si>
    <t>PAINEL FIXO EM TELA METÁLICA FIO 12 # 5MM - IPRM</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</si>
  <si>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</si>
  <si>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</si>
  <si>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</si>
  <si>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</si>
  <si>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060.03 - CAIXILHO EM AÇO</t>
  </si>
  <si>
    <t>MATED-12685</t>
  </si>
  <si>
    <t>CAIXILHO FIXO (MATERIAL: PERFIL CANTONEIRA SOLDADO|DIMENSÃO: 2"X2"|VEDAÇÃO: TELA GALVANIZADA|FIO DA TELA: 12#1/2") - IPRM</t>
  </si>
  <si>
    <t>060.05 - JANELA EM AÇO</t>
  </si>
  <si>
    <t>MATED-12356</t>
  </si>
  <si>
    <t>BASCULANTE DE FERRO - IPRM</t>
  </si>
  <si>
    <t>MATED-12672</t>
  </si>
  <si>
    <t>JANELA BASCULANTE EM METALON - IPRM</t>
  </si>
  <si>
    <t>MATED-12726</t>
  </si>
  <si>
    <t>JANELA DE CORRER EM FERRO - IPRM</t>
  </si>
  <si>
    <t>MATED-12727</t>
  </si>
  <si>
    <t>JANELA DE CORRER EM METALON - IPRM</t>
  </si>
  <si>
    <t>MATED-12728</t>
  </si>
  <si>
    <t>JANELA MAXIMO-AR EM FERRO - IPRM</t>
  </si>
  <si>
    <t>MATED-12729</t>
  </si>
  <si>
    <t>JANELA MAXIMO-AR EM METALON - IPRM</t>
  </si>
  <si>
    <t>MATED-12829</t>
  </si>
  <si>
    <t>JANELA METÁLICA (TIPO: BASCULANTE|MATERIAL: AÇO|DIMENSÃO: 60X60X8CM|ACABAMENTO : SEM PINTURA DE ACABAMENTO|VIDROS: NÃO INCLUSOS) - IPRM</t>
  </si>
  <si>
    <t>MATED-12730</t>
  </si>
  <si>
    <t>JANELA VENEZIANA EM METALON - IPRM</t>
  </si>
  <si>
    <t>060.06 - MARCO EM AÇO</t>
  </si>
  <si>
    <t>MATED-12734</t>
  </si>
  <si>
    <t>MARCO EM CHAPA METÁLICA, CONFORME DETALHE 05 - IPRM</t>
  </si>
  <si>
    <t>060.07 - PADRÃO PENITENCIÁRIA</t>
  </si>
  <si>
    <t>MATED-12899</t>
  </si>
  <si>
    <t>ANTEPARO METÁLICO PARA SETEIRAS DAS ALAS H = 50 CM - PADRÃO SEDS - IPRM</t>
  </si>
  <si>
    <t>MATED-12891</t>
  </si>
  <si>
    <t>EM PROCESSO DE DESATIVAÇÃO - PORTA (MATERIAL: AÇO|TIPO: ABRIR|BARRAS TRANSVERSAIS DE FERRO CHATO: 2"X5/16"|REVESTIDA EM CHAPA: 14|PADRÃO: SEDS) - IPRM</t>
  </si>
  <si>
    <t>MATED-12900</t>
  </si>
  <si>
    <t>ESQUADRIA METÁLICA PARA PASSA DOCUMENTOS - PADRÃO SEDS - IPRM</t>
  </si>
  <si>
    <t>MATED-13050</t>
  </si>
  <si>
    <t>GRADE FIXA E PORTA DE ABRIR COM GRADE E CHAPA E TRANCA DE SEGURANÇA - PADRÃO SEDS - IPRM</t>
  </si>
  <si>
    <t>MATED-12883</t>
  </si>
  <si>
    <t>INATIVADO NÃO USAR - PORTA DE ABRIR, 01 FOLHA, EM CHAPA 14 SAE 1020 - PADRÃO SEDS</t>
  </si>
  <si>
    <t>MATED-12885</t>
  </si>
  <si>
    <t>INATIVADO NÃO USAR - PORTA DE ABRIR, 02 FOLHAS, EM CHAPA 14 SAE 1020 - PADRÃO SEDS</t>
  </si>
  <si>
    <t>MATED-12893</t>
  </si>
  <si>
    <t>PORTA DE ABRIR EM FERRO E TELA FIO 6 - PADRÃO SEDS - IPRM</t>
  </si>
  <si>
    <t>MATED-12898</t>
  </si>
  <si>
    <t>PORTA DE ABRIR EM GRADE E TELA - PADRÃO SEDS - IPRM</t>
  </si>
  <si>
    <t>MATED-12894</t>
  </si>
  <si>
    <t>PORTA EM TELA ONDULADA ARTÍSTICA MALHA 30 X 30 FIO 10 - PADRÃO SEDS - IPRM</t>
  </si>
  <si>
    <t>060.08 - PORTA DE SANITÁRIO</t>
  </si>
  <si>
    <t>MATED-12827</t>
  </si>
  <si>
    <t>PORTA DE SANITÁRIO COMPLETA, COM BATENTES DE FERRO, ESTRUTURA EM METALON 20 X 30, FOLHA EM CHAPA GALVANIZADA Nº. 18, TRANQUETA E DOBRADIÇAS - 60 X 180 CM - IPRM</t>
  </si>
  <si>
    <t>MATED-12671</t>
  </si>
  <si>
    <t>PORTA DE SANITÁRIO COMPLETA, COM BATENTES DE FERRO, ESTRUTURA EM METALON 20 X 30MM, FOLHA EM CHAPA GALVANIZADA Nº. 18, TRANQUETA E DOBRADIÇAS - 60 X 150 CM - IPRM</t>
  </si>
  <si>
    <t>MATED-13080</t>
  </si>
  <si>
    <t>PORTA DE SANITÁRIO COMPLETA, COM BATENTES DE FERRO, ESTRUTURA EM METALON 20 X 30MM, FOLHA EM CHAPA GALVANIZADA Nº. 18, TRANQUETA E DOBRADIÇAS - 80 X 150 CM - IPRM</t>
  </si>
  <si>
    <t>060.09 - PORTA EM AÇO</t>
  </si>
  <si>
    <t>MATED-13000</t>
  </si>
  <si>
    <t>PG - (70X70CM) PORTA COMPLETA, ESTRUTURA EM CHAPA, ASSENTADA , CONFORME DETALHES E ESPECIFICAÇÕES - IPRM</t>
  </si>
  <si>
    <t>MATED-12686</t>
  </si>
  <si>
    <t>PM - (70 X 210 CM) PORTA COMPLETA, ESTRUTURA EM CHAPA, COM BARRA - IPRM</t>
  </si>
  <si>
    <t>MATED-12675</t>
  </si>
  <si>
    <t>PM1 - (80 X 210 CM) PORTA COMPLETA, ESTRUTURA EM CHAPA, MARCO EM - IPRM</t>
  </si>
  <si>
    <t>MATED-12676</t>
  </si>
  <si>
    <t>PM2 - (90 X 210 CM) PORTA COMPLETA, ESTRUTURA EM CHAPA, COM BARRA - IPRM</t>
  </si>
  <si>
    <t>MATED-12674</t>
  </si>
  <si>
    <t>PM3 - (60 X 210 CM) PORTA COMPLETA, ESTRUTURA EM CHAPA, MARCO EM - IPRM</t>
  </si>
  <si>
    <t>MATED-12677</t>
  </si>
  <si>
    <t>PORTA EM PERFIL E CHAPA METÁLICA - IPRM</t>
  </si>
  <si>
    <t>060.10 - PORTA EM AÇO DE ENROLAR</t>
  </si>
  <si>
    <t>MATED-13786</t>
  </si>
  <si>
    <t>CAIXA MOLA PARA PORTA DE ENROLAR (MATERIAL: AÇO|COMPRIMENTO DA MOLA: 3,0M|ALTURA MÁXIMA DA PORTA: 2,5M|DIÂMETRO DO EIXO: 1.1/4)</t>
  </si>
  <si>
    <t>MATED-13787</t>
  </si>
  <si>
    <t>FITA GUIA LATERAL PARA PORTA DE AÇO (LARGURA: 30MM|ESPESSURA*: 0,6MM) *VALORES REFERENCIAIS APROXIMADOS</t>
  </si>
  <si>
    <t>060.12 - TUBO EM METALON</t>
  </si>
  <si>
    <t>MATED-27954</t>
  </si>
  <si>
    <t>TUBO DE AÇO (TIPO: INDUSTRIAL COM COSTURA|MATERIAL: AÇO GALVANIZADO|NORMA: NBR-6591)</t>
  </si>
  <si>
    <t>061 - ESQUADRIAS ESPECIAIS</t>
  </si>
  <si>
    <t>061.01 - PORTA CORTA-FOGO</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</si>
  <si>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</si>
  <si>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</si>
  <si>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</si>
  <si>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</si>
  <si>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</si>
  <si>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</si>
  <si>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062 - ESTABILIZADORES E NO-BREAK</t>
  </si>
  <si>
    <t>062.01 - ESTABILIZADOR</t>
  </si>
  <si>
    <t>MATED-11751</t>
  </si>
  <si>
    <t>ESTABILIZADOR (TENSÃO DE ENTRADA: 80V~150V|FREQUÊNCIA: 50/60HZ|TENSAO DE SAÍDA: 110V|POTÊNCIA MÁXIMA: 5KVA)</t>
  </si>
  <si>
    <t>063 - ESTACAS PRÉ-MOLDADAS</t>
  </si>
  <si>
    <t>063.01 - ESTACA PRÉ MOLDADA CONCRETO PROTENDIDO</t>
  </si>
  <si>
    <t>MATED-12045</t>
  </si>
  <si>
    <t>ESTACA PRÉ-MOLDADA (MATERIAL: CONCRETO PROTENDIDO|SEÇÃO: QUADRADA|DIMENSÃO*: 150X150MM|CAPACIDADE DE CARGA:25T)*VALORES REFERENCIAIS APROXIMADOS</t>
  </si>
  <si>
    <t>MATED-12051</t>
  </si>
  <si>
    <t>ESTACA PRÉ-MOLDADA (MATERIAL: CONCRETO PROTENDIDO|SEÇÃO: QUADRADA|DIMENSÃO: 170X170MM|CAPACIDADE DE CARGA:35T)*VALORES REFERENCIAIS APROXIMADOS</t>
  </si>
  <si>
    <t>MATED-12046</t>
  </si>
  <si>
    <t>ESTACA PRÉ-MOLDADA (MATERIAL: CONCRETO PROTENDIDO|SEÇÃO: QUADRADA|DIMENSÃO*: 200X200MM|CAPACIDADE DE CARGA:50T)*VALORES REFERENCIAIS APROXIMADOS</t>
  </si>
  <si>
    <t>MATED-12047</t>
  </si>
  <si>
    <t>ESTACA PRÉ-MOLDADA (MATERIAL: CONCRETO PROTENDIDO|SEÇÃO: QUADRADA|DIMENSÃO*: 215X215MM|CAPACIDADE DE CARGA:60T)*VALORES REFERENCIAIS APROXIMADOS</t>
  </si>
  <si>
    <t>MATED-12052</t>
  </si>
  <si>
    <t>ESTACA PRÉ-MOLDADA (MATERIAL: CONCRETO PROTENDIDO|SEÇÃO: QUADRADA|DIMENSÃO*: 230X230MM|CAPACIDADE DE CARGA: 70T)*VALORES REFERENCIAIS APROXIMADOS</t>
  </si>
  <si>
    <t>MATED-12053</t>
  </si>
  <si>
    <t>ESTACA PRÉ-MOLDADA (MATERIAL: CONCRETO PROTENDIDO|SEÇÃO: QUADRADA|DIMENSÃO*: 255X255MM|CAPACIDADE DE CARGA: 85T)*VALORES REFERENCIAIS APROXIMADOS</t>
  </si>
  <si>
    <t>064 - ESTAÇÕES DE TRATAMENTO DE ESGOTO E ACESSÓRIOS</t>
  </si>
  <si>
    <t>064.02 - FOSSA SÉPTICA</t>
  </si>
  <si>
    <t>MATED-6130</t>
  </si>
  <si>
    <t>ANEL DE CONCRETO ARMADO PARA FOSSA (ALTURA: 50CM|DIÂMETRO: 150CM)</t>
  </si>
  <si>
    <t>MATED-6131</t>
  </si>
  <si>
    <t>TAMPA DE CONCRETO ARMADO PARA FOSSA (ESPESSURA*: 5CM| DIÂMETRO*: 150CM) *VALORES REFERENCIAIS APROXIMADOS</t>
  </si>
  <si>
    <t>066 - FECHADURAS E DOBRADIÇAS</t>
  </si>
  <si>
    <t>066.01 - CADEADO</t>
  </si>
  <si>
    <t>MATED-9630</t>
  </si>
  <si>
    <t>CADEADO SIMPLES EM LATAO MACIÇO (LARGURA: 25MM|COR: DOURADO|HASTE: AÇO CEMENTADO|Nº CHAVES: 2)</t>
  </si>
  <si>
    <t>MATED-12451</t>
  </si>
  <si>
    <t>CADEADO SIMPLES EM LATAO MACIÇO (LARGURA: 50MM|COR: DOURADO|HASTE: AÇO CEMENTADO|Nº CHAVES: 2)</t>
  </si>
  <si>
    <t>066.02 - COMPLEMENTO DE FERRAGEM</t>
  </si>
  <si>
    <t>MATED-23039</t>
  </si>
  <si>
    <t>FERROLHO REDONDO (MATERIAL: AÇO GALVANIZADO|COMPRIMENTO: 3"|PARAFUSOS: INCLUSOS)</t>
  </si>
  <si>
    <t>MATED-11389</t>
  </si>
  <si>
    <t>MOLA HIDRÁULICA (TIPO: AÉREA|GRAU DE ABERTURA*: 150°|CAPACIDADE DE PESO*: 50KG|ESPESSURA MÁXIMA DA PORTA*: 850MM)*VALORES REFERENCIAIS APROXIMADOS</t>
  </si>
  <si>
    <t>MATED-13879</t>
  </si>
  <si>
    <t>ROLDANA GUIA SUPERIOR COM ROLAMENTO (DIÂMETRO*: 70MM|MATERIAL: AÇO|ACABAMENTO: NATURAL)*VALORES REFERENCIAIS APROXIMADOS</t>
  </si>
  <si>
    <t>MATED-13878</t>
  </si>
  <si>
    <t>ROLDANA PARA PORTÃO (TIPO: U OU MEIA CANA|DIÂMETRO: 3"|CAPACIDADE DE CARGA*: 200KG|MATERIAL: AÇO|ACABAMENTO: ZINCADO|PESO*: 0,535KG)*VALORES REFERENCIAIS APROXIMADOS</t>
  </si>
  <si>
    <t>MATED-16795</t>
  </si>
  <si>
    <t>ROLDANA PARA PORTÃO (TIPO: V|DIÂMETRO: 2"|CARGA DE CARGA*: 185KG|MATERIAL: AÇO|ACABAMENTO: ZINCADO|CAIXA FECHADA COM PARAFUSO E ROLDANA: INCLUSO|PESO*: 0,315KG)*VALORES REFERENCIAIS APROXIMADOS</t>
  </si>
  <si>
    <t>MATED-12485</t>
  </si>
  <si>
    <t>TRANQUETA (APLICAÇÃO: BANHEIRO|TIPO: FECHO|PARAFUSOS: INCLUSOS)</t>
  </si>
  <si>
    <t>MATED-12486</t>
  </si>
  <si>
    <t>TRANQUETA (APLICAÇÃO: BANHEIRO|TIPO: LIVRE/OCUPADO|PARAFUSOS: INCLUSOS)</t>
  </si>
  <si>
    <t>066.03 - DOBRADIÇA</t>
  </si>
  <si>
    <t>MATED-11387</t>
  </si>
  <si>
    <t>DOBRADIÇA DE FERRO PARA PORTA (TIPO: PINO SOLTO COM BOLA|LARGURA: 2.1/2"|ALTURA: 3")</t>
  </si>
  <si>
    <t>MATED-11388</t>
  </si>
  <si>
    <t>DOBRADIÇA DE FERRO PARA PORTA (TIPO: PINO SOLTO COM BOLA|LARGURA: 3.1/2"|ALTURA: 3")</t>
  </si>
  <si>
    <t>MATED-12692</t>
  </si>
  <si>
    <t>DOBRADIÇA DE FERRO PARA PORTA (TIPO: PINO SOLTO|ACABAMENTO: CROMADO|LARGURA: 2.1/4"|ALTURA: 3") - IPRM</t>
  </si>
  <si>
    <t>MATED-21603</t>
  </si>
  <si>
    <t>DOBRADIÇA DE FERRO PARA PORTÃO (TIPO: GONZO N°1|DIÂMETRO DO PINO: 5/8"|LARGURA DA ABA: 3/4"|ACABAMENTO: BICROMATIZADO)</t>
  </si>
  <si>
    <t>MATED-21604</t>
  </si>
  <si>
    <t>DOBRADIÇA DE FERRO PARA PORTÃO (TIPO: GONZO N°2|DIÂMETRO DO PINO: 3/4"|LARGURA DA ABA: 1"|ACABAMENTO: BICROMATIZADO)</t>
  </si>
  <si>
    <t>MATED-25497</t>
  </si>
  <si>
    <t>DOBRADIÇA PARA MÓVEL EM MDF (TIPO: RETA|FURO: 35MM|PARAFUSOS DE FIXAÇÃO: INCLUSOS)</t>
  </si>
  <si>
    <t>066.04 - FECHADURA</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</si>
  <si>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</si>
  <si>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</si>
  <si>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</si>
  <si>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</si>
  <si>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</si>
  <si>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FECHADURA (APLICAÇÃO: EXTERNA|TIPO: TETRA-CHAVE AUXILIAR|PARAFUSOS: INCLUSOS|Nº DE CHAVE: 2|DISTÂNCIA DE BROCA: 40MM|GRAU DE SEGURANÇA: MÉDIO)</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</si>
  <si>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</si>
  <si>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</si>
  <si>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</si>
  <si>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</si>
  <si>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</si>
  <si>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</si>
  <si>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</si>
  <si>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</si>
  <si>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MATED-14549</t>
  </si>
  <si>
    <t>FECHADURA (APLICAÇÃO: TRAVA DE PISO DE PORTA DE ENROLAR|TIPO: TETRA-CHAVE|Nº DE CHAVE: 2)</t>
  </si>
  <si>
    <t>MATED-13788</t>
  </si>
  <si>
    <t>FECHADURA (APLICAÇÃO: TRAVA LATERAL DE PORTA DE ENROLAR|TIPO: TETRA-CHAVE|Nº DE CHAVE: 2)</t>
  </si>
  <si>
    <t>067 - FERRAMENTAS</t>
  </si>
  <si>
    <t>067.02 - FERRAMENTA MANUAL</t>
  </si>
  <si>
    <t>MATED-11962</t>
  </si>
  <si>
    <t>PONTEIRO PARA ROMPEDOR (COMPRIMENTO*: 400MM|DIÂMETRO DA SEÇÃO: 18MM|PESO*: 0,6KG)*VALORES REFERENCIAIS APROXIMADOS</t>
  </si>
  <si>
    <t>068 - FIOS E CABOS ELÉTRICOS</t>
  </si>
  <si>
    <t>068.01 - CABO ISOLAMENTO EM EPR</t>
  </si>
  <si>
    <t>MATED-11800</t>
  </si>
  <si>
    <t>CABO UNIPOLAR DE COBRE FLEXÍVEL (ISOLAMENTO: POLÍMERO TERMOFIXO|TIPO: EPR - NÃO HALOGENADO|TENSÃO NOMINAL DE OPERAÇÃO: 0,6/1KV|TEMPERATURA DE TRABALHO: 90°C|ENCORDOAMENTO: CLASSE 5|SEÇÃO TRANSVERSAL: 10MM2|APLICAÇÃO: BAIXA TENSÃO)</t>
  </si>
  <si>
    <t>MATED-11790</t>
  </si>
  <si>
    <t>CABO UNIPOLAR DE COBRE FLEXÍVEL (ISOLAMENTO: POLÍMERO TERMOFIXO|TIPO: EPR - NÃO HALOGENADO|TENSÃO NOMINAL DE OPERAÇÃO: 0,6/1KV|TEMPERATURA DE TRABALHO: 90°C|ENCORDOAMENTO: CLASSE 5|SEÇÃO TRANSVERSAL: 120MM2|APLICAÇÃO: BAIXA TENSÃO)</t>
  </si>
  <si>
    <t>MATED-11787</t>
  </si>
  <si>
    <t>CABO UNIPOLAR DE COBRE FLEXÍVEL (ISOLAMENTO: POLÍMERO TERMOFIXO|TIPO: EPR - NÃO HALOGENADO|TENSÃO NOMINAL DE OPERAÇÃO: 0,6/1KV|TEMPERATURA DE TRABALHO: 90°C|ENCORDOAMENTO: CLASSE 5|SEÇÃO TRANSVERSAL: 1,5MM2|APLICAÇÃO: BAIXA TENSÃO)</t>
  </si>
  <si>
    <t>MATED-11791</t>
  </si>
  <si>
    <t>CABO UNIPOLAR DE COBRE FLEXÍVEL (ISOLAMENTO: POLÍMERO TERMOFIXO|TIPO: EPR - NÃO HALOGENADO|TENSÃO NOMINAL DE OPERAÇÃO: 0,6/1KV|TEMPERATURA DE TRABALHO: 90°C|ENCORDOAMENTO: CLASSE 5|SEÇÃO TRANSVERSAL: 150MM2|APLICAÇÃO: BAIXA TENSÃO)</t>
  </si>
  <si>
    <t>MATED-11801</t>
  </si>
  <si>
    <t>CABO UNIPOLAR DE COBRE FLEXÍVEL (ISOLAMENTO: POLÍMERO TERMOFIXO|TIPO: EPR - NÃO HALOGENADO|TENSÃO NOMINAL DE OPERAÇÃO: 0,6/1KV|TEMPERATURA DE TRABALHO: 90°C|ENCORDOAMENTO: CLASSE 5|SEÇÃO TRANSVERSAL: 16MM2|APLICAÇÃO: BAIXA TENSÃO)</t>
  </si>
  <si>
    <t>MATED-11792</t>
  </si>
  <si>
    <t>CABO UNIPOLAR DE COBRE FLEXÍVEL (ISOLAMENTO: POLÍMERO TERMOFIXO|TIPO: EPR - NÃO HALOGENADO|TENSÃO NOMINAL DE OPERAÇÃO: 0,6/1KV|TEMPERATURA DE TRABALHO: 90°C|ENCORDOAMENTO: CLASSE 5|SEÇÃO TRANSVERSAL: 185MM2|APLICAÇÃO: BAIXA TENSÃO)</t>
  </si>
  <si>
    <t>MATED-11793</t>
  </si>
  <si>
    <t>CABO UNIPOLAR DE COBRE FLEXÍVEL (ISOLAMENTO: POLÍMERO TERMOFIXO|TIPO: EPR - NÃO HALOGENADO|TENSÃO NOMINAL DE OPERAÇÃO: 0,6/1KV|TEMPERATURA DE TRABALHO: 90°C|ENCORDOAMENTO: CLASSE 5|SEÇÃO TRANSVERSAL: 240MM2|APLICAÇÃO: BAIXA TENSÃO)</t>
  </si>
  <si>
    <t>MATED-11797</t>
  </si>
  <si>
    <t>CABO UNIPOLAR DE COBRE FLEXÍVEL (ISOLAMENTO: POLÍMERO TERMOFIXO|TIPO: EPR - NÃO HALOGENADO|TENSÃO NOMINAL DE OPERAÇÃO: 0,6/1KV|TEMPERATURA DE TRABALHO: 90°C|ENCORDOAMENTO: CLASSE 5|SEÇÃO TRANSVERSAL: 2,5MM2|APLICAÇÃO: BAIXA TENSÃO)</t>
  </si>
  <si>
    <t>MATED-11802</t>
  </si>
  <si>
    <t>CABO UNIPOLAR DE COBRE FLEXÍVEL (ISOLAMENTO: POLÍMERO TERMOFIXO|TIPO: EPR - NÃO HALOGENADO|TENSÃO NOMINAL DE OPERAÇÃO: 0,6/1KV|TEMPERATURA DE TRABALHO: 90°C|ENCORDOAMENTO: CLASSE 5|SEÇÃO TRANSVERSAL: 25MM2|APLICAÇÃO: BAIXA TENSÃO)</t>
  </si>
  <si>
    <t>MATED-11794</t>
  </si>
  <si>
    <t>CABO UNIPOLAR DE COBRE FLEXÍVEL (ISOLAMENTO: POLÍMERO TERMOFIXO|TIPO: EPR - NÃO HALOGENADO|TENSÃO NOMINAL DE OPERAÇÃO: 0,6/1KV|TEMPERATURA DE TRABALHO: 90°C|ENCORDOAMENTO: CLASSE 5|SEÇÃO TRANSVERSAL: 300MM2|APLICAÇÃO: BAIXA TENSÃO)</t>
  </si>
  <si>
    <t>MATED-11803</t>
  </si>
  <si>
    <t>CABO UNIPOLAR DE COBRE FLEXÍVEL (ISOLAMENTO: POLÍMERO TERMOFIXO|TIPO: EPR - NÃO HALOGENADO|TENSÃO NOMINAL DE OPERAÇÃO: 0,6/1KV|TEMPERATURA DE TRABALHO: 90°C|ENCORDOAMENTO: CLASSE 5|SEÇÃO TRANSVERSAL: 35MM2|APLICAÇÃO: BAIXA TENSÃO)</t>
  </si>
  <si>
    <t>MATED-11798</t>
  </si>
  <si>
    <t>CABO UNIPOLAR DE COBRE FLEXÍVEL (ISOLAMENTO: POLÍMERO TERMOFIXO|TIPO: EPR - NÃO HALOGENADO|TENSÃO NOMINAL DE OPERAÇÃO: 0,6/1KV|TEMPERATURA DE TRABALHO: 90°C|ENCORDOAMENTO: CLASSE 5|SEÇÃO TRANSVERSAL: 4MM2|APLICAÇÃO: BAIXA TENSÃO)</t>
  </si>
  <si>
    <t>MATED-11804</t>
  </si>
  <si>
    <t>CABO UNIPOLAR DE COBRE FLEXÍVEL (ISOLAMENTO: POLÍMERO TERMOFIXO|TIPO: EPR - NÃO HALOGENADO|TENSÃO NOMINAL DE OPERAÇÃO: 0,6/1KV|TEMPERATURA DE TRABALHO: 90°C|ENCORDOAMENTO: CLASSE 5|SEÇÃO TRANSVERSAL: 50MM2|APLICAÇÃO: BAIXA TENSÃO)</t>
  </si>
  <si>
    <t>MATED-11799</t>
  </si>
  <si>
    <t>CABO UNIPOLAR DE COBRE FLEXÍVEL (ISOLAMENTO: POLÍMERO TERMOFIXO|TIPO: EPR - NÃO HALOGENADO|TENSÃO NOMINAL DE OPERAÇÃO: 0,6/1KV|TEMPERATURA DE TRABALHO: 90°C|ENCORDOAMENTO: CLASSE 5|SEÇÃO TRANSVERSAL: 6MM2|APLICAÇÃO: BAIXA TENSÃO)</t>
  </si>
  <si>
    <t>MATED-11788</t>
  </si>
  <si>
    <t>CABO UNIPOLAR DE COBRE FLEXÍVEL (ISOLAMENTO: POLÍMERO TERMOFIXO|TIPO: EPR - NÃO HALOGENADO|TENSÃO NOMINAL DE OPERAÇÃO: 0,6/1KV|TEMPERATURA DE TRABALHO: 90°C|ENCORDOAMENTO: CLASSE 5|SEÇÃO TRANSVERSAL: 70MM2|APLICAÇÃO: BAIXA TENSÃO)</t>
  </si>
  <si>
    <t>MATED-11789</t>
  </si>
  <si>
    <t>CABO UNIPOLAR DE COBRE FLEXÍVEL (ISOLAMENTO: POLÍMERO TERMOFIXO|TIPO: EPR - NÃO HALOGENADO|TENSÃO NOMINAL DE OPERAÇÃO: 0,6/1KV|TEMPERATURA DE TRABALHO: 90°C|ENCORDOAMENTO: CLASSE 5|SEÇÃO TRANSVERSAL: 95MM2|APLICAÇÃO: BAIXA TENSÃO)</t>
  </si>
  <si>
    <t>068.02 - CABO ISOLAMENTO EM LSHF/ATOX</t>
  </si>
  <si>
    <t>MATED-11809</t>
  </si>
  <si>
    <t>CABO ISOLADO DE COBRE FLEXÍVEL (ISOLAMENTO: POLÍMERO TERMOPLÁSTICO|TIPO: LSHF/ATOX - NÃO HALOGENADO|TENSÃO NOMINAL DE OPERAÇÃO: 450/750V|TEMPERATURA DE TRABALHO: 70°C|ENCORDOAMENTO: CLASSE 5|SEÇÃO TRANSVERSAL: 10MM2|APLICAÇÃO: BAIXA TENSÃO)</t>
  </si>
  <si>
    <t>MATED-11805</t>
  </si>
  <si>
    <t>CABO ISOLADO DE COBRE FLEXÍVEL (ISOLAMENTO: POLÍMERO TERMOPLÁSTICO|TIPO: LSHF/ATOX - NÃO HALOGENADO|TENSÃO NOMINAL DE OPERAÇÃO: 450/750V|TEMPERATURA DE TRABALHO: 70°C|ENCORDOAMENTO: CLASSE 5|SEÇÃO TRANSVERSAL: 1,5MM2|APLICAÇÃO: BAIXA TENSÃO)</t>
  </si>
  <si>
    <t>MATED-11810</t>
  </si>
  <si>
    <t>CABO ISOLADO DE COBRE FLEXÍVEL (ISOLAMENTO: POLÍMERO TERMOPLÁSTICO|TIPO: LSHF/ATOX - NÃO HALOGENADO|TENSÃO NOMINAL DE OPERAÇÃO: 450/750V|TEMPERATURA DE TRABALHO: 70°C|ENCORDOAMENTO: CLASSE 5|SEÇÃO TRANSVERSAL: 16MM2|APLICAÇÃO: BAIXA TENSÃO)</t>
  </si>
  <si>
    <t>MATED-11806</t>
  </si>
  <si>
    <t>CABO ISOLADO DE COBRE FLEXÍVEL (ISOLAMENTO: POLÍMERO TERMOPLÁSTICO|TIPO: LSHF/ATOX - NÃO HALOGENADO|TENSÃO NOMINAL DE OPERAÇÃO: 450/750V|TEMPERATURA DE TRABALHO: 70°C|ENCORDOAMENTO: CLASSE 5|SEÇÃO TRANSVERSAL: 2,5MM2|APLICAÇÃO: BAIXA TENSÃO)</t>
  </si>
  <si>
    <t>MATED-11811</t>
  </si>
  <si>
    <t>CABO ISOLADO DE COBRE FLEXÍVEL (ISOLAMENTO: POLÍMERO TERMOPLÁSTICO|TIPO: LSHF/ATOX - NÃO HALOGENADO|TENSÃO NOMINAL DE OPERAÇÃO: 450/750V|TEMPERATURA DE TRABALHO: 70°C|ENCORDOAMENTO: CLASSE 5|SEÇÃO TRANSVERSAL: 25MM2|APLICAÇÃO: BAIXA TENSÃO)</t>
  </si>
  <si>
    <t>MATED-11812</t>
  </si>
  <si>
    <t>CABO ISOLADO DE COBRE FLEXÍVEL (ISOLAMENTO: POLÍMERO TERMOPLÁSTICO|TIPO: LSHF/ATOX - NÃO HALOGENADO|TENSÃO NOMINAL DE OPERAÇÃO: 450/750V|TEMPERATURA DE TRABALHO: 70°C|ENCORDOAMENTO: CLASSE 5|SEÇÃO TRANSVERSAL: 35MM2|APLICAÇÃO: BAIXA TENSÃO)</t>
  </si>
  <si>
    <t>MATED-11807</t>
  </si>
  <si>
    <t>CABO ISOLADO DE COBRE FLEXÍVEL (ISOLAMENTO: POLÍMERO TERMOPLÁSTICO|TIPO: LSHF/ATOX - NÃO HALOGENADO|TENSÃO NOMINAL DE OPERAÇÃO: 450/750V|TEMPERATURA DE TRABALHO: 70°C|ENCORDOAMENTO: CLASSE 5|SEÇÃO TRANSVERSAL: 4MM2|APLICAÇÃO: BAIXA TENSÃO)</t>
  </si>
  <si>
    <t>MATED-11808</t>
  </si>
  <si>
    <t>CABO ISOLADO DE COBRE FLEXÍVEL (ISOLAMENTO: POLÍMERO TERMOPLÁSTICO|TIPO: LSHF/ATOX - NÃO HALOGENADO|TENSÃO NOMINAL DE OPERAÇÃO: 450/750V|TEMPERATURA DE TRABALHO: 70°C|ENCORDOAMENTO: CLASSE 5|SEÇÃO TRANSVERSAL: 6MM2|APLICAÇÃO: BAIXA TENSÃO)</t>
  </si>
  <si>
    <t>068.03 - CABO ISOLAMENTO EM PVC</t>
  </si>
  <si>
    <t>MATED-4864</t>
  </si>
  <si>
    <t>CABO MULTIPOLAR ISOLADO (QUANTIDADE DE VIAS: 4|ENCORDOAMENTO: CLASSE 5|SEÇÃO TRANSVERSAL: 4X0,50MM2|TENSÃO: 600V|TEMPERATURA: 105°C)</t>
  </si>
  <si>
    <t>069 - FITAS DE SINALIZAÇÃO E CONES</t>
  </si>
  <si>
    <t>069.01 - CONE</t>
  </si>
  <si>
    <t>MATED-11228</t>
  </si>
  <si>
    <t>CONE (MATERIAL: PLÁSTICO|ALTURA: 75CM|COR: LARANJA/BRANCO OU PRETO/AMARELO)</t>
  </si>
  <si>
    <t>069.02 - FITA DE SINALIZAÇÃO</t>
  </si>
  <si>
    <t>MATED-24046</t>
  </si>
  <si>
    <t>FITA SUBTERRÂNEA PARA SINALIZAÇÃO DE REDES OU TUBULAÇÕES (LARGURA MÍNIMA: 75MM)</t>
  </si>
  <si>
    <t>MATED-11227</t>
  </si>
  <si>
    <t>FITA ZEBRADA PARA SINALIZAÇÃO (LARGURA: 70MM|ROLO: 200M)</t>
  </si>
  <si>
    <t>071 - GESSO</t>
  </si>
  <si>
    <t>071.01 - GESSO</t>
  </si>
  <si>
    <t>MATED-11259</t>
  </si>
  <si>
    <t>GESSO (CONTEÚDO: EM PÓ|APLICAÇÃO: REVESTIMENTO|EMBALAGEM: SACO)</t>
  </si>
  <si>
    <t>072 - GRAXAS E LUBRIFICANTES</t>
  </si>
  <si>
    <t>072.01 - GRAXA</t>
  </si>
  <si>
    <t>MATED-7306</t>
  </si>
  <si>
    <t>GRAXA BRANCA (BASE: LÍTIO|DENSIDADE: 0,91 G/CM3|APLICAÇÃO: LUBRIFICANTE)</t>
  </si>
  <si>
    <t>MATED-9724</t>
  </si>
  <si>
    <t>NÃO USAR - EM PROCESSO DE DESATIVAÇÃO - GRAXA (BASE: CÁLCIO|DENSIDADE: 0,85 G/CM3|APLICAÇÃO: LUBRIFICANTE) - IPRM</t>
  </si>
  <si>
    <t>072.02 - PASTA</t>
  </si>
  <si>
    <t>MATED-11680</t>
  </si>
  <si>
    <t>PASTA LUBRIFICANTE PARA TUBO DE PVC (DENSIDADE MÉDIA: 1000KG/M3)</t>
  </si>
  <si>
    <t>MATED-11627</t>
  </si>
  <si>
    <t>PASTA PARA SOLDA EM COBRE E BRONZE (EMBALAGEM: 110G)</t>
  </si>
  <si>
    <t>073 - GRELHAS, TAMPAS E REQUADROS METÁLICOS</t>
  </si>
  <si>
    <t>073.01 - BOCA DE LOBO</t>
  </si>
  <si>
    <t>MATED-12823</t>
  </si>
  <si>
    <t>CANTONEIRA PARA BOCA DE LOBO (MEDIDAS*: 20X100CM|MATERIAL: FERRO FUNDIDO) *MEDIDAS REFERENCIAIS APROXIMADAS</t>
  </si>
  <si>
    <t>MATED-12826</t>
  </si>
  <si>
    <t>CONJUNTO QUADRO E GRELHA PARA BOCA DE LOBO (MEDIDAS*: 52X105CM|MATERIAL: FERRO FUNDIDO) *MEDIDAS REFERENCIAIS APROXIMADAS</t>
  </si>
  <si>
    <t>073.02 - GRADE PARA REFLETOR</t>
  </si>
  <si>
    <t>MATED-12714</t>
  </si>
  <si>
    <t>EM PROCESSO DE DESATIVAÇÃO - GRELHA PARA CAIXA DE HOLOFOTE REFLETOR EM PERFIL CHATO DE 25 X 3MM, 45 X 45 CM - IPRM</t>
  </si>
  <si>
    <t>073.03 - GRELHA EM FERRO FUNDIDO</t>
  </si>
  <si>
    <t>MATED-12457</t>
  </si>
  <si>
    <t>RALO/GRELHA (MATERIAL: FERRO FUNDIDO|COMPRIMENTO: 10CM|LARGURA: 10CM|CAIXILHO: INCLUSO)</t>
  </si>
  <si>
    <t>MATED-12458</t>
  </si>
  <si>
    <t>RALO/GRELHA (MATERIAL: FERRO FUNDIDO|COMPRIMENTO: 15CM|LARGURA: 15CM|CAIXILHO: INCLUSO)</t>
  </si>
  <si>
    <t>MATED-12901</t>
  </si>
  <si>
    <t>RALO/GRELHA (MATERIAL: FERRO FUNDIDO|COMPRIMENTO: 20CM|LARGURA: 20CM|CAIXILHO: INCLUSO)</t>
  </si>
  <si>
    <t>MATED-12500</t>
  </si>
  <si>
    <t>RALO/GRELHA (MATERIAL: FERRO FUNDIDO|COMPRIMENTO: 30CM|LARGURA: 30CM|CAIXILHO: INCLUSO)</t>
  </si>
  <si>
    <t>073.04 - GRELHA EM INOX</t>
  </si>
  <si>
    <t>MATED-12503</t>
  </si>
  <si>
    <t>GRELHA (MATERIAL: AÇO INOX|ACABAMENTO: POLIDO|FECHO GIRATÓRIO: INCLUSO|LARGURA: 100MM|COMPRIMENTO: 100MM|CAIXILHO OU PORTA GRELHA: INCLUSO)</t>
  </si>
  <si>
    <t>MATED-12505</t>
  </si>
  <si>
    <t>GRELHA (MATERIAL: AÇO INOX|ACABAMENTO: POLIDO|FECHO GIRATÓRIO: INCLUSO|LARGURA: 150MM|COMPRIMENTO: 150MM|CAIXILHO OU PORTA GRELHA: INCLUSO)</t>
  </si>
  <si>
    <t>073.05 - GRELHA EM PVC</t>
  </si>
  <si>
    <t>MATED-5614</t>
  </si>
  <si>
    <t>GRELHA DE PVC QUADRADA (ACABAMENTO: BRANCO|DIÂMETRO DA SEÇÃO: 100MM)</t>
  </si>
  <si>
    <t>MATED-11716</t>
  </si>
  <si>
    <t>GRELHA DE PVC REDONDA (ACABAMENTO: CROMADO|DIÂMETRO DA SEÇÃO: 100MM)</t>
  </si>
  <si>
    <t>073.07 - PADRÃO PENITENCIÁRIA</t>
  </si>
  <si>
    <t>MATED-12903</t>
  </si>
  <si>
    <t>RALO EM GRELHA (MATERIAL: AÇO INOX|LARGURA: 20CM)</t>
  </si>
  <si>
    <t>073.08 - TAMPA EM ALUMÍNIO</t>
  </si>
  <si>
    <t>MATED-12882</t>
  </si>
  <si>
    <t>TAMPÃO (MATERIAL: ALUMÍNIO|DIÂMETRO: 102MM|TIPO: SEM ROSCA)</t>
  </si>
  <si>
    <t>073.09 - TAMPA EM FERRO FUNDIDO</t>
  </si>
  <si>
    <t>MATED-5551</t>
  </si>
  <si>
    <t>TAMPA (MATERIAL: FERRO FUNDIDO|DIÂMETRO*: 300MM|APLICAÇÃO: INSPEÇÃO ELÉTRICA OU SISTEMA DE PROTEÇÃO CONTRA DESCARGAS ATMOSFÉRICAS)*VALORES REREFENCIAIS APROXIMADOS</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</si>
  <si>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</si>
  <si>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</si>
  <si>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</si>
  <si>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</si>
  <si>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MATED-12540</t>
  </si>
  <si>
    <t>TAMPA PARA HIDRANTE (TIPO: RECALQUE|MATERIAL: FERRO FUNDIDO|COMPRIMENTO: 60CM|LARGURA: 40CM|CAIXILHO: INCLUSO)</t>
  </si>
  <si>
    <t>MATED-27274</t>
  </si>
  <si>
    <t>TAMPÃO ARTICULADO (APLICAÇÃO: POÇO LUMINAR|TIPO: T-5|MATERIAL: FERRO FUNDIDO|MEDIDAS*: 195X190MM)*VALORES REFERENCIAIS APROXIMADOS</t>
  </si>
  <si>
    <t>MATED-21988</t>
  </si>
  <si>
    <t>TAMPÃO E ARO (APLICAÇÃO: CAIXA PADRÃO CEMIG|TIPO: ZD|INSTALAÇÃO: GARAGEM|MATERIAL: FERRO FUNDIDO|COMPRIMENTO*: 1200MM|LARGURA*: 950MM)*VALORES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</si>
  <si>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</si>
  <si>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</si>
  <si>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</si>
  <si>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</si>
  <si>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</si>
  <si>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</si>
  <si>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</si>
  <si>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</si>
  <si>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</si>
  <si>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</si>
  <si>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MATED-5552</t>
  </si>
  <si>
    <t>TAMPÃO E ARO (MATERIAL: FERRO FUNDIDO|LARGURA*: 30CM|COMPRIMENTO*: 30CM|PESO*: 5KG|APLICAÇÃO: INSPEÇÃO DE ESGOTO, ELÉTRICA OU SISTEMA DE PROTEÇÃO CONTRA DESCARGAS ATMOSFÉRICAS)*VALORES REREFENCIAIS APROXIMADOS</t>
  </si>
  <si>
    <t>MATED-12339</t>
  </si>
  <si>
    <t>TAMPÃO (MATERIAL: AÇO GALVANIZADO|DIÂMETRO: 2"[50MM]|TIPO: COM ROSCA)</t>
  </si>
  <si>
    <t>MATED-12831</t>
  </si>
  <si>
    <t>TAMPÃO PARA POÇO DE VISITA (MATERIAL: FERRO FUNDIDO|TIPO: ARTICULADO|FORMATO: CIRCULAR|DIÂMETRO INTERNO: 60CM|CLASSE: 400|CARGA MÁXIMA: 40T|APLICAÇÃO: REDE PLUVIA E ESGOTO)</t>
  </si>
  <si>
    <t>074 - HIDRANTES, EXTINTORES E SPRINKLER´S</t>
  </si>
  <si>
    <t>074.01 - ABRIGO</t>
  </si>
  <si>
    <t>MATED-13044</t>
  </si>
  <si>
    <t>ABRIGO PARA EXTINTOR DE INCÊNDIO DE SOBREPOR (MATERIAL: AÇO CARBONO|MEDIDAS: 75X30X25CM)</t>
  </si>
  <si>
    <t>MATED-11484</t>
  </si>
  <si>
    <t>ABRIGO PARA MANGUEIRA DE INCÊNDIO DE SOBREPOR (MATERIAL: AÇO CARBONO|MEDIDAS: 90X60X17CM)</t>
  </si>
  <si>
    <t>074.02 - ACESSÓRIOS PARA HIDRANTE</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</si>
  <si>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</si>
  <si>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</si>
  <si>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</si>
  <si>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</si>
  <si>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</si>
  <si>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</si>
  <si>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074.03 - EXTINTOR</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</si>
  <si>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</si>
  <si>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</si>
  <si>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</si>
  <si>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</si>
  <si>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</si>
  <si>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</si>
  <si>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</si>
  <si>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</si>
  <si>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074.04 - MANGUEIRA E ACESSÓRIOS</t>
  </si>
  <si>
    <t>MATED-12069</t>
  </si>
  <si>
    <t>ADAPTADOR EM LATÃO PARA INSTALAÇÃO PREDIAL DE COMBATE A INCÊNDIO (MATERIAL: LATÃO|ENGATE RÁPIDO: 1.1/2"|ROSCA INTERNA: 5 FIOS 2.1/2")</t>
  </si>
  <si>
    <t>MATED-12071</t>
  </si>
  <si>
    <t>ADAPTADOR STORZ (TIPO: ENGATE RÁPIDO|MATERIAL: LATÃO|DIÂMETRO ENGATE RÁPIDO: 2.1/2"|DIÂMETRO INTERNO: 2.1/2"|QUANTIDADE DE FIOS: 5|APLICAÇÃO: INSTALAÇÃO PREDIAL PARA COMBATE A INCÊNDIO)</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</si>
  <si>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</si>
  <si>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</si>
  <si>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</si>
  <si>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</si>
  <si>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074.05 - SPRINKLER</t>
  </si>
  <si>
    <t>MATED-12926</t>
  </si>
  <si>
    <t>CANOPLA PARA SPRINKLER (ACABAMENTO: CROMADO)</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</si>
  <si>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</si>
  <si>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</si>
  <si>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</si>
  <si>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</si>
  <si>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</si>
  <si>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</si>
  <si>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</si>
  <si>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</si>
  <si>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074.06 - SUPORTE PARA EXTINTOR</t>
  </si>
  <si>
    <t>MATED-12910</t>
  </si>
  <si>
    <t>BASE DECORATIVA PARA EXTINTORES (TIPO: APOIO NO PISO)</t>
  </si>
  <si>
    <t>MATED-28646</t>
  </si>
  <si>
    <t>SUPORTE PARA EXTINTOR (TIPO: PAREDE|MATERIAL: AÇO GALVANIZADO||CARGA MÁXIMA: EXINTOR COM CARGA DE ATÉ 12KG)</t>
  </si>
  <si>
    <t>075 - HIDRÔMETROS</t>
  </si>
  <si>
    <t>075.01 - ACESSÓRIOS PARA HIDRANTE</t>
  </si>
  <si>
    <t>MATED-15223</t>
  </si>
  <si>
    <t>INATIVADO NÃO USAR - TAMPA DE PROTEÇÃO PARA HIDRÔMETRO PADRÃO CONCESSIONÁRIA LOCAL (APLICAÇÃO: EMBUTIDO PAREDE|MATERIAL: AÇO GALVANIZADO|PINTURA: ELETROSTÁTICA|COMPRIMENTO: 60CM|ALTURA: 50CM)</t>
  </si>
  <si>
    <t>075.02 - HIDRÔMETRO</t>
  </si>
  <si>
    <t>MATED-15224</t>
  </si>
  <si>
    <t>HIDRÔMETRO (APLICAÇÃO: MEDIDOR DE VAZÃO DE ÁGUA|DIÂMETRO: 20MM (1/2")|VAZÃO NOMINAL: 1,5(M3/H)|VAZÃO MÁXIMA: 3,0(M3/H)|COMPRIMENTO APROXIMADO: 115MM|PADRÃO: CONCESSIONÁRIA LOCAL)</t>
  </si>
  <si>
    <t>075.03 - KIT CAVALETE</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</si>
  <si>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</si>
  <si>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</si>
  <si>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</si>
  <si>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</si>
  <si>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</si>
  <si>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</si>
  <si>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</si>
  <si>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</si>
  <si>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076 - ILUMINAÇÃO PÚBLICA</t>
  </si>
  <si>
    <t>076.01 - LUMINÁRIA</t>
  </si>
  <si>
    <t>MATED-22212</t>
  </si>
  <si>
    <t>LUMINÁRIA PÚBLICA (TIPO: LED|POTÊNCIA: 200W|LÚMENS: 20000LM|COR DA LUZ: BRANCA|TEMPERATURA DA COR: 6000K-6500K|GRAU DE PROTEÇÃO: IP66|TENSÃO: 127/220V)</t>
  </si>
  <si>
    <t>MATED-22213</t>
  </si>
  <si>
    <t>LUMINÁRIA PÚBLICA (TIPO: LED|POTÊNCIA: 300W|LÚMENS: 33000LM|COR DA LUZ: BRANCA|TEMPERATURA DA COR: 6000K-6500K|GRAU DE PROTEÇÃO: IP66|TENSÃO: 127/220V)</t>
  </si>
  <si>
    <t>076.02 - POSTE EM AÇO</t>
  </si>
  <si>
    <t>MATED-22384</t>
  </si>
  <si>
    <t>POSTE DE AÇO GALVANIZADO PARA ILUMINAÇÃO PÚBLICA (MODELO: TELECÔNICO RETO|COMPRIMENTO: 6M|FIXAÇÃO: FLANGE COM CHUMBADORES)</t>
  </si>
  <si>
    <t>076.03 - PROJETOR/ REFLETOR</t>
  </si>
  <si>
    <t>MATED-22353</t>
  </si>
  <si>
    <t>REFLETOR (TIPO: LED|POTÊNCIA: 200W|LÚMENS: 20000LM|COR DA LUZ: BRANCA|TEMPERATURA DA COR: 6000K-6500K|GRAU DE PROTEÇÃO: IP66|TENSÃO: 110/220V)</t>
  </si>
  <si>
    <t>MATED-22354</t>
  </si>
  <si>
    <t>REFLETOR (TIPO: LED|POTÊNCIA: 300W|LÚMENS: 33000LM|COR DA LUZ: BRANCA|TEMPERATURA DA COR: 6000K-6500K|GRAU DE PROTEÇÃO: IP66|TENSÃO: 110/220V)</t>
  </si>
  <si>
    <t>076.04 - RELÉ FOTOELÉTRICO</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</si>
  <si>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</si>
  <si>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</si>
  <si>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</si>
  <si>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</si>
  <si>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076.05 - SUPORTE PARA LUMINÁRIAS E REFLETORES</t>
  </si>
  <si>
    <t>MATED-22388</t>
  </si>
  <si>
    <t>BRAÇO CURVO PARA LUMINÁRIA PÚBLICA (MATERIAL: AÇO GALVANIZADO|COMPRIMENTO: 150CM|DIÂMETRO: 48MM*) *VALORES REFERENCIAIS APROXIMADOS</t>
  </si>
  <si>
    <t>MATED-20885</t>
  </si>
  <si>
    <t>SUPORTE PARA LUMINÁRIA PÚBLICA (TIPO: PÉTALA|QUANTIDADE DE LUMINÁRIAS: 1)</t>
  </si>
  <si>
    <t>MATED-11945</t>
  </si>
  <si>
    <t>SUPORTE PARA LUMINÁRIA PÚBLICA (TIPO: PÉTALA|QUANTIDADE DE LUMINÁRIAS: 2)</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</si>
  <si>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</si>
  <si>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</si>
  <si>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</si>
  <si>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</si>
  <si>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</si>
  <si>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</si>
  <si>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MATED-22376</t>
  </si>
  <si>
    <t>SUPORTE PARA REFLETOR (TIPO: CRUZETA|MATERIAL: AÇO GALVANIZADO|NÚMERO DE PROJETORES: 4|ACESSÓRIOS DE FIXAÇÃO: INCLUSOS)</t>
  </si>
  <si>
    <t>077 - ACESSIBILIDADE (INSUMOS)</t>
  </si>
  <si>
    <t>077.01 - BANCO ARTICULADO</t>
  </si>
  <si>
    <t>MATED-12070</t>
  </si>
  <si>
    <t>BANCO ARTICULADO COM CANTOS ARREDONDADOS(MATERIAL: AÇO INOX E FÓRMICA|SUPERFÍCIE: ANTIDERRAPANTE E IMPERMEÁVEL|LARGURA: 45CM|COMPRIMENTO: 70CM|CAPACIDADE: 150KG|ACESSÓRIOS: INCLUSO)</t>
  </si>
  <si>
    <t>MATED-12151</t>
  </si>
  <si>
    <t>BANCO ARTICULADO (MATERIAL: AÇO INOX AISI 304|ACABAMENTO: POLIDO|CANTOS: ARREDONDADOS|CARGA MÍNIMA SUPORTADA: 150KG|COMPRIMENTO: 70CM|PROFUNDIDADE: 45CM|INSTALAÇÃO: PAREDE|ACESSÓRIOS: INCLUSO CANOPLAS, PARAFUSOS E BUCHAS)</t>
  </si>
  <si>
    <t>077.02 - BARRA DE APOIO</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</si>
  <si>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</si>
  <si>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</si>
  <si>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</si>
  <si>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</si>
  <si>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</si>
  <si>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</si>
  <si>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</si>
  <si>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</si>
  <si>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</si>
  <si>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</si>
  <si>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</si>
  <si>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</si>
  <si>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</si>
  <si>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</si>
  <si>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</si>
  <si>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</si>
  <si>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079 - ISOLANTES TÉRMICOS</t>
  </si>
  <si>
    <t>079.01 - VERMICULITA</t>
  </si>
  <si>
    <t>MATED-13091</t>
  </si>
  <si>
    <t>VERMICULITA EXPANDIDA</t>
  </si>
  <si>
    <t>080 - ISOPOR, PAPEL (APLICADOS NA CONSTRUÇÃO)</t>
  </si>
  <si>
    <t>080.01 - ISOPOR</t>
  </si>
  <si>
    <t>MATED-8144</t>
  </si>
  <si>
    <t>CHAPA DE POLIESTIRENO EXPANDIDO (MATERIAL: EPS (ISOPOR)|ESPESSURA: 20MM|DIMENSÃO DA CHAPA: (100X50)CM)</t>
  </si>
  <si>
    <t>MATED-19811</t>
  </si>
  <si>
    <t>LAJOTA (MATERIAL: POLIESTIRENO EXPANDIDO [EPS]|MEDIDAS: (1000X330X70)MM|TIPO:H7)</t>
  </si>
  <si>
    <t>080.02 - PAPEL</t>
  </si>
  <si>
    <t>MATED-18280</t>
  </si>
  <si>
    <t>PAPEL PARDO (TIPO: KRAFT|GRAMATURA: 80G/M2|LARGURA*: 120CM|COMPRIMENTO DA BOBINA*: 150M|PESO*: 14,4KG)* VALORES REFERENCIAIS APROXIMADOS</t>
  </si>
  <si>
    <t>081 - JUNTAS DE ALUMÍNIO E PLÁSTICAS</t>
  </si>
  <si>
    <t>081.01 - JUNTA EM ALUMÍNIO</t>
  </si>
  <si>
    <t>MATED-12751</t>
  </si>
  <si>
    <t>JUNTA PARA PISO (MATERIAL: ALUMÍNIO|ESPESSURA*: 3,17MM|ALTURA*: 19,05MM|MASSA LINEAR*: 0,164KG/MG)*VALORES REFERENCIAIS APROXIMADOS</t>
  </si>
  <si>
    <t>081.02 - JUNTA EM PLÁSTICO</t>
  </si>
  <si>
    <t>MATED-12232</t>
  </si>
  <si>
    <t>JUNTA PARA PISO (MATERIAL: PLÁSTICO|ESPESSURA: 3MM|ALTURA: 17MM)</t>
  </si>
  <si>
    <t>MATED-11421</t>
  </si>
  <si>
    <t>JUNTA PARA PISO (MATERIAL: PLÁSTICO|ESPESSURA: 3MM|ALTURA: 27MM)</t>
  </si>
  <si>
    <t>082 - LADRILHOS HIDRÁULICOS E CERÂMICOS</t>
  </si>
  <si>
    <t>082.01 - LADRILHO CERÂMICO</t>
  </si>
  <si>
    <t>MATED-12627</t>
  </si>
  <si>
    <t>LADRILHO CERÂMICO (COR: VERMELHO NATURAL|MEDIDAS REFERENCIAIS: 24X5,2CM)</t>
  </si>
  <si>
    <t>082.02 - LADRILHO HIDRÁULICO</t>
  </si>
  <si>
    <t>MATED-12668</t>
  </si>
  <si>
    <t>LADRILHO HIDRÁULICO ANTIDERRAPANTE (COR: NATURAL|COMPRIMENTO: 20CM|LARGURA: 20CM|ESPESSURA: 2CM)</t>
  </si>
  <si>
    <t>MATED-12711</t>
  </si>
  <si>
    <t>LADRILHO HIDRÁULICO ANTIDERRAPANTE (COR: NATURAL|COMPRIMENTO: 25CM|LARGURA: 25CM|ESPESSURA: 2CM)</t>
  </si>
  <si>
    <t>MATED-12690</t>
  </si>
  <si>
    <t>LADRILHO HIDRÁULICO DECORADO (MATERIAL:CIMENTO BRANCO|COR: DUAS (2) CORES|COMPRIMENTO: 20CM|LARGURA: 20CM|ESPESSURA: 2CM)</t>
  </si>
  <si>
    <t>MATED-12720</t>
  </si>
  <si>
    <t>LADRILHO HIDRÁULICO DECORADO (MATERIAL:CIMENTO BRANCO|COR: DUAS (2) CORES|COMPRIMENTO: 25CM|LARGURA: 25CM|ESPESSURA: 2CM)</t>
  </si>
  <si>
    <t>MATED-12702</t>
  </si>
  <si>
    <t>LADRILHO HIDRÁULICO DECORADO (MATERIAL:CIMENTO BRANCO|COR: UMA (1) COR|COMPRIMENTO: 20CM|LARGURA: 20CM|ESPESSURA: 2CM)</t>
  </si>
  <si>
    <t>MATED-12731</t>
  </si>
  <si>
    <t>LADRILHO HIDRÁULICO DECORADO (MATERIAL:CIMENTO BRANCO|COR: UMA (1) COR|COMPRIMENTO: 25CM|LARGURA: 25CM|ESPESSURA: 2CM)</t>
  </si>
  <si>
    <t>084 - LAMINADOS/PLACAS VINÍLICAS, MELAMÍCAS E FÓRMICAS</t>
  </si>
  <si>
    <t>084.01 - LAMINADO MELAMÍNICO</t>
  </si>
  <si>
    <t>MATED-12700</t>
  </si>
  <si>
    <t>CHAPA DE LAMINADO MELAMÍNICO (ACABAMENTO: LISO BRILHANTE|COMPRIMENTO: 308CM|LARGURA: 125CM|ESPESSURA*: 0,8MM) *VALORES REFERENCIAIS APROXIMADOS</t>
  </si>
  <si>
    <t>MATED-9126</t>
  </si>
  <si>
    <t>CHAPA DE LAMINADO MELAMÍNICO (ACABAMENTO: LISO FOSCO|COMPRIMENTO: 308CM|LARGURA: 125CM|ESPESSURA*: 0,8MM) *VALORES REFERENCIAIS APROXIMADOS</t>
  </si>
  <si>
    <t>084.02 - PLACA VINÍLICA</t>
  </si>
  <si>
    <t>MATED-11979</t>
  </si>
  <si>
    <t>PISO VINÍLICO EM PLACA (MATERIAL: SEMI-FLEXÍVEL|LARGURA*: 30CM|COMPRIMENTO*: 30CM|ESPESSURA: 2MM|CLASSIFICAÇÃO DE USO: COMERCIAL 33|APLICAÇÃO: PISO E PARADE) *VALORES REFERENCIAIS APROXIMADOS</t>
  </si>
  <si>
    <t>MATED-5029</t>
  </si>
  <si>
    <t>PISO VINÍLICO EM RÉGUA (MATERIAL: FLEXÍVEL|ACABAMENTO: AMADEIRADO|CLASSIFICAÇÃO DE USO: COMERCIAL 32|ESPESSURA MÍNIMA*: 2MM|CAPA DE USO: 0,4MM|DIMENSÕES*: 18X120CM) *VALORES REFERENCIAIS APROXIMADOS</t>
  </si>
  <si>
    <t>084.03 - RODAPÉ DE POLIESTIRENO</t>
  </si>
  <si>
    <t>MATED-6249</t>
  </si>
  <si>
    <t>ADESIVO PARA RODAPÉ (APLICAÇÃO: POLIESTIRENO, EPS, MADEIRA, GESSO)</t>
  </si>
  <si>
    <t>MATED-6222</t>
  </si>
  <si>
    <t>RODAPÉ DE POLIESTIRENO COM PASSA FIO (COR: BRANCO|ESPESSURA*: 12MM|ALTURA: 7CM) *MEDIDAS REFERENCIAIS APROXIMADAS</t>
  </si>
  <si>
    <t>085 - LÂMPADAS, REATORES E SOQUETES</t>
  </si>
  <si>
    <t>085.01 - LÂMPADA FLUORESCENTE</t>
  </si>
  <si>
    <t>MATED-12410</t>
  </si>
  <si>
    <t>LÂMPADA (TIPO: FLUORESCENTE|FORMATO: MILHO[3U] OU ESPIRAL|POTÊNCIA: 11W|LÚMENS: 570LM-660LM|COR DA LUZ: BRANCA-6500K|SOQUETE-BASE: E27|TENSÃO: 110V) - IPRM</t>
  </si>
  <si>
    <t>MATED-12411</t>
  </si>
  <si>
    <t>LÂMPADA (TIPO: FLUORESCENTE|FORMATO: MILHO[3U] OU ESPIRAL|POTÊNCIA: 15W|LÚMENS: 800LM-950LM|COR DA LUZ: BRANCA-6500K|SOQUETE-BASE: E27|TENSÃO: 110V) - IPRM</t>
  </si>
  <si>
    <t>MATED-12412</t>
  </si>
  <si>
    <t>LÂMPADA (TIPO: FLUORESCENTE|FORMATO: MILHO[3U] OU ESPIRAL|POTÊNCIA: 20W|LÚMENS: 1100LM-1250LM|COR DA LUZ: BRANCA-6500K|SOQUETE-BASE: E27|TENSÃO: 110V) - IPRM</t>
  </si>
  <si>
    <t>MATED-12414</t>
  </si>
  <si>
    <t>LÂMPADA (TIPO: FLUORESCENTE|FORMATO: MILHO[3U] OU ESPIRAL|POTÊNCIA: 23W|LÚMENS: 1449LM-1660LM|COR DA LUZ: BRANCA-6500K|SOQUETE-BASE: E27|TENSÃO: 110V) - IPRM</t>
  </si>
  <si>
    <t>MATED-12409</t>
  </si>
  <si>
    <t>LÂMPADA (TIPO: FLUORESCENTE|FORMATO: MILHO[3U] OU ESPIRAL|POTÊNCIA: 9W|LÚMENS: 486LM-510LM|COR DA LUZ: BRANCA-6500K|SOQUETE-BASE: E27|TENSÃO: 110V) - IPRM</t>
  </si>
  <si>
    <t>MATED-12416</t>
  </si>
  <si>
    <t>LÂMPADA (TIPO: FLUORESCENTE|FORMATO: TUBULAR|COMPRIMENTO: 120CM|DIÂMETRO: TLD-T8[Ø26MM]|POTÊNCIA: 32W|LÚMENS: 2350LM|COR DA LUZ: NEUTRA-4100K|SOQUETE-BASE: G13|TENSÃO: 139V) - IPRM</t>
  </si>
  <si>
    <t>MATED-12113</t>
  </si>
  <si>
    <t>LÂMPADA (TIPO: FLUORESCENTE|FORMATO: TUBULAR|COMPRIMENTO: 120CM|DIÂMETRO: TLT-T10[Ø33MM]|POTÊNCIA: 40W|LÚMENS: 3250LM|COR DA LUZ: NEUTRA-4000K|SOQUETE-BASE: G13|TENSÃO: 106V) - IPRM</t>
  </si>
  <si>
    <t>MATED-12415</t>
  </si>
  <si>
    <t>LÂMPADA (TIPO: FLUORESCENTE|FORMATO: TUBULAR|COMPRIMENTO: 60CM|DIÂMETRO: TLD-T8[Ø26MM]|POTÊNCIA: 16W|LÚMENS: 1070LM|COR DA LUZ: NEUTRA-4100K|SOQUETE-BASE: G13|TENSÃO: 67V) - IPRM</t>
  </si>
  <si>
    <t>MATED-12417</t>
  </si>
  <si>
    <t>LÂMPADA (TIPO: FLUORESCENTE|FORMATO: TUBULAR|COMPRIMENTO: 60CM|DIÂMETRO: TLT-T10[Ø33MM]|POTÊNCIA: 20W|LÚMENS: 1350LM|COR DA LUZ: NEUTRA-4000K|SOQUETE-BASE: G13|TENSÃO: 57V) - IPRM</t>
  </si>
  <si>
    <t>085.02 - LÂMPADA LED</t>
  </si>
  <si>
    <t>MATED-6213</t>
  </si>
  <si>
    <t>LÂMPADA (TIPO: LED COM SENSOR DE PRESENÇA|FORMATO: BULBO-A60|POTÊNCIA: 9W|LÚMENS: 810LM|COR DA LUZ: BRANCA|TEMPERATURA DA COR: 6500K|SOQUETE-BASE: E27|TENSÃO: 110/220V)</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</si>
  <si>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</si>
  <si>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</si>
  <si>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</si>
  <si>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</si>
  <si>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</si>
  <si>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</si>
  <si>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</si>
  <si>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</si>
  <si>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</si>
  <si>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</si>
  <si>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</si>
  <si>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</si>
  <si>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085.03 - LÂMPADA MISTA</t>
  </si>
  <si>
    <t>MATED-13037</t>
  </si>
  <si>
    <t>LÂMPADA MISTA (POTÊNCIA: 160W|TENSÃO: 220V|TIPO DE SOQUETE: E27)</t>
  </si>
  <si>
    <t>085.05 - REATOR ELETRÔNICO</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</si>
  <si>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</si>
  <si>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</si>
  <si>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</si>
  <si>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</si>
  <si>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</si>
  <si>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</si>
  <si>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</si>
  <si>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</si>
  <si>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</si>
  <si>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REATOR ELETRÔNICO (FATOR DE POTÊNCIA: ALTO [A.F.P.]|LÂMPADAS: FLUORESCENTE TUBULAR [T8]|NÚMERO DE LÂMPADAS: 2X32W[T8]|TIPO: PARTIDA RÁPIDA|TENSÃO: 127-220V)</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</si>
  <si>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</si>
  <si>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</si>
  <si>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</si>
  <si>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</si>
  <si>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</si>
  <si>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</si>
  <si>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085.06 - SOQUETE PARA LÂMPADA</t>
  </si>
  <si>
    <t>MATED-11834</t>
  </si>
  <si>
    <t>SOQUETE PARA LÂMPADA (BASE: G13|SISTEMA: ANTI-VIBRATÓRIO|PORTA-STARTER: NÃO|TIPO: LÂMPADA TUBULAR [T8-T10]|CORRENTE: 2A|TENSÃO: 500V|MATERIAL: POLICARBONATO|COR: BRANCA)</t>
  </si>
  <si>
    <t>MATED-11836</t>
  </si>
  <si>
    <t>SOQUETE PARA LÂMPADA (BASE: G13|SISTEMA: ANTI-VIBRATÓRIO|PORTA-STARTER: SIM|TIPO: LÂMPADA TUBULAR [T8-T10]|CORRENTE: 2A|TENSÃO: 500V|MATERIAL: POLICARBONATO|COR: BRANCA)</t>
  </si>
  <si>
    <t>085.07 - STARTER</t>
  </si>
  <si>
    <t>MATED-11835</t>
  </si>
  <si>
    <t>STARTER PARA LÂMPADA FLUORESCENTE (POTÊNCIA LÂMPADA: 20-40 W|TENSÃO: 110-220V)</t>
  </si>
  <si>
    <t>086 - LIMPEZAS E HIGIENIZAÇÕES</t>
  </si>
  <si>
    <t>086.01 - ESTOPA</t>
  </si>
  <si>
    <t>MATED-11262</t>
  </si>
  <si>
    <t>ESTOPA DE ALGODÃO</t>
  </si>
  <si>
    <t>086.02 - LIMPEZA</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</si>
  <si>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</si>
  <si>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</si>
  <si>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</si>
  <si>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</si>
  <si>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</si>
  <si>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</si>
  <si>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</si>
  <si>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</si>
  <si>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</si>
  <si>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</si>
  <si>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</si>
  <si>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</si>
  <si>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</si>
  <si>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</si>
  <si>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</si>
  <si>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LIMPEZA E POLIMENTO DE PISO MARMORITE - IPRM</t>
  </si>
  <si>
    <t>MATED-33190</t>
  </si>
  <si>
    <t>SACO DE LIXO (COR: PRETO|CAPACIDADE: 50L)</t>
  </si>
  <si>
    <t>MATED-31856</t>
  </si>
  <si>
    <t>TECIDO NÃO TECIDO (GRAMATURA: 40G/M2)</t>
  </si>
  <si>
    <t>086.03 - INSUMO DE HIGIENE E ALIMENTAÇÃO</t>
  </si>
  <si>
    <t>MATED-33166</t>
  </si>
  <si>
    <t>COPO DESCARTÁVEL (CAPACIDADE: 200ML)</t>
  </si>
  <si>
    <t>MATED-33167</t>
  </si>
  <si>
    <t>COPO DESCARTÁVEL (CAPACIDADE: 50ML)</t>
  </si>
  <si>
    <t>MATED-33164</t>
  </si>
  <si>
    <t>PACOTE DE PAPEL TOALHA (TIPO: INTERFOLHADO DE FOLHA SIMPLES|QUANTIDADE: 1000 FOLHAS)</t>
  </si>
  <si>
    <t>MATED-33163</t>
  </si>
  <si>
    <t>PAPEL HIGIÊNICO FOLHA SIMPLES</t>
  </si>
  <si>
    <t>MATED-33165</t>
  </si>
  <si>
    <t>SABONETE LÍQUIDO</t>
  </si>
  <si>
    <t>087 - LOUÇAS SANITÁRIAS</t>
  </si>
  <si>
    <t>087.01 - ASSENTO PARA BACIA SANITÁRIA</t>
  </si>
  <si>
    <t>MATED-11732</t>
  </si>
  <si>
    <t>ASSENTO PLÁSTICO PARA BACIA SANITÁRIA (COR: BRANCO|PADRÃO: POPULAR|ACESSÓRIOS: INCLUSO)</t>
  </si>
  <si>
    <t>087.02 - BACIA SANITÁRIA</t>
  </si>
  <si>
    <t>MATED-11745</t>
  </si>
  <si>
    <t>BACIA DE LOUÇA TURCA CONVENCIONAL (COR: BRANCA)</t>
  </si>
  <si>
    <t>MATED-11743</t>
  </si>
  <si>
    <t>VASO/BACIA SANITÁRIA (TIPO: CAIXA ACOPLADA|MATERIAL: LOUÇA|COR:BRANCA|PADRÃO: POPULAR|CAIXA ACOPLADA: INCLUSO|ASSENTO: NÃO INCLUSO)</t>
  </si>
  <si>
    <t>MATED-11744</t>
  </si>
  <si>
    <t>VASO/BACIA SANITÁRIA (TIPO: CONVENCIONAL|MATERIAL: LOUÇA|COR:BRANCA|PADRÃO: POPULAR|ASSENTO: NÃO INCLUSO)</t>
  </si>
  <si>
    <t>MATED-12502</t>
  </si>
  <si>
    <t>VASO/BACIA SANITÁRIA (TIPO: INFANTIL|MATERIAL: LOUÇA|COR:BRANCA|PADRÃO: POPULAR|ASSENTO: NÃO INCLUSO)</t>
  </si>
  <si>
    <t>MATED-6924</t>
  </si>
  <si>
    <t>VASO/BACIA SANITÁRIA (TIPO: PMR/PCR OU LINHA PNE SEM ABERTURA FRONTAL|MATERIAL: LOUÇA|COR:BRANCA|PADRÃO: POPULAR|ASSENTO: NÃO INCLUSO)</t>
  </si>
  <si>
    <t>087.03 - CAIXA DE DESCARGA SUSPENSA</t>
  </si>
  <si>
    <t>MATED-11747</t>
  </si>
  <si>
    <t>CAIXA DE DESCARGA PLÁSTICA SUSPENSA (VOLUME: 9L|ACESSÓRIOS: INCLUSO)</t>
  </si>
  <si>
    <t>087.04 - CUBA DE LOUÇA</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</si>
  <si>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</si>
  <si>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</si>
  <si>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</si>
  <si>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</si>
  <si>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087.05 - LAVATÓRIO DE LOUÇA</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</si>
  <si>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</si>
  <si>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</si>
  <si>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</si>
  <si>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</si>
  <si>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</si>
  <si>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</si>
  <si>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</si>
  <si>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</si>
  <si>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087.06 - MICTÓRIO DE LOUÇA</t>
  </si>
  <si>
    <t>MATED-11730</t>
  </si>
  <si>
    <t>MICTÓRIO DE LOUÇA (COR: BRANCA|SIFÃO: INCLUSO)</t>
  </si>
  <si>
    <t>087.07 - TANQUE DE LOUÇA</t>
  </si>
  <si>
    <t>MATED-11733</t>
  </si>
  <si>
    <t>TANQUE DE LOUÇA COM COLUNA (COR: BRANCA|VOLUME: 22L|COMPRIMENTO*: 540MM|LARGURA*: 505MM|ALTURA*: 325M)*VALORES REFERENCIAIS APROXIMADOS</t>
  </si>
  <si>
    <t>087.08 - TANQUE EM MÁRMORE SINTÉTICO</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</si>
  <si>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</si>
  <si>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</si>
  <si>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</si>
  <si>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</si>
  <si>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087.09 - TANQUE EM POLIPROPILENO</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</si>
  <si>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</si>
  <si>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</si>
  <si>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</si>
  <si>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</si>
  <si>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088 - LUMINÁRIAS E PROJETORES</t>
  </si>
  <si>
    <t>088.01 - LUMINÁRIA ARANDELA</t>
  </si>
  <si>
    <t>MATED-9757</t>
  </si>
  <si>
    <t>LUMINÁRIA ARANDELA (TIPO: MEIA-LUA|DIÂMETRO*: 30CM|ACABAMENTO: ALUMÍNIO COM VIDRO FOSCO|QUANTIDADE DE LÂMPADAS: 1|BASE-SOQUETE: E27|POTÊNCIA MÁXIMA*: 60W|SOQUETE: INCLUSO|LÂMPADA: NÃO INCLUSA)*VALORES REFERENCIAIS APROXIMADOS</t>
  </si>
  <si>
    <t>088.02 - LUMINÁRIA COMERCIAL</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</si>
  <si>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</si>
  <si>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</si>
  <si>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</si>
  <si>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</si>
  <si>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</si>
  <si>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</si>
  <si>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</si>
  <si>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</si>
  <si>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</si>
  <si>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</si>
  <si>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</si>
  <si>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</si>
  <si>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</si>
  <si>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</si>
  <si>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</si>
  <si>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</si>
  <si>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</si>
  <si>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</si>
  <si>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</si>
  <si>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</si>
  <si>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</si>
  <si>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</si>
  <si>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</si>
  <si>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</si>
  <si>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</si>
  <si>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</si>
  <si>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</si>
  <si>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</si>
  <si>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</si>
  <si>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</si>
  <si>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</si>
  <si>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</si>
  <si>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</si>
  <si>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</si>
  <si>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</si>
  <si>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</si>
  <si>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</si>
  <si>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</si>
  <si>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</si>
  <si>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</si>
  <si>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</si>
  <si>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</si>
  <si>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</si>
  <si>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</si>
  <si>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088.03 - LUMINÁRIA DE EMERGÊNCIA</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</si>
  <si>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</si>
  <si>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</si>
  <si>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</si>
  <si>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</si>
  <si>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088.04 - LUMINÁRIA DE TETO</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</si>
  <si>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</si>
  <si>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</si>
  <si>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</si>
  <si>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60W|SOQUETE: INCLUSO|LÂMPADA: NÃO INCLUSA)*VALORES REFERENCIAIS APROXIMADOS</t>
  </si>
  <si>
    <t>MATED-12376</t>
  </si>
  <si>
    <t>LUMINÁRIA DE TETO/ARANDELA (MODELO: TARTARUGA BLINDADA|ACABAMENTO: ALUMÍNIO REFORÇADO COM PINTURA ELETROSTÁTICA|DIFUSOR: LENTE EM POLICARBONATO RESISTENTE|QUANTIDADE DE LÂMPADAS: 1|SOQUETE: E27|POTÊNCIA MÁXIMA*: 60W|SOQUETE: INCLUSO|LÂMPADA: NÃO INCLUSA)*VALORES REFERENCIAIS APROXIMADOS</t>
  </si>
  <si>
    <t>MATED-12399</t>
  </si>
  <si>
    <t>LUMINÁRIA DE TETO/ARANDELA (MODELO: TARTARUGA|ACABAMENTO: FERRO COM PINTURA ELETROSTÁTICA|DIFUSOR: VIDRO TRANSPARENTE|QUANTIDADE DE LÂMPADAS: 1|SOQUETE: E27|POTÊNCIA MÁXIMA*: 60W|SOQUETE: INCLUSO|LÂMPADA: NÃO INCLUSA)*VALORES REFERENCIAIS APROXIMADOS</t>
  </si>
  <si>
    <t>MATED-13358</t>
  </si>
  <si>
    <t>LUMINÁRIA PLAFON (TIPO: REDONDA|DIÂMETRO: 25CM|ACABAMENTO: ALUMÍNIO COM VIDRO FOSCO|QUANTIDADE DE LÂMPADAS: 1|BASE-SOQUETE: E27|POTÊNCIA MÁXIMA*: 20W|SOQUETE: INCLUSO|LÂMPADA: NÃO INCLUSA)*VALORES REFERENCIAIS APROXIMADOS</t>
  </si>
  <si>
    <t>088.05 - SOQUETE</t>
  </si>
  <si>
    <t>MATED-11833</t>
  </si>
  <si>
    <t>SOQUETE PARA LÂMPADA (BASE: E27|CORRENTE: 4A|TENSÃO: 250V|MATERIAL: PORCELANA|COR: BRANCA)</t>
  </si>
  <si>
    <t>089 - CHAPAS DE COMPENSADA (MADEIRAS PARA FORMAS)</t>
  </si>
  <si>
    <t>089.01 - COMPENSADO NAVAL</t>
  </si>
  <si>
    <t>MATED-11274</t>
  </si>
  <si>
    <t>CHAPA DE COMPENSADO RESINADO NAVAL (ESPESSURA: 6MM|DIMENSÃO: 1,60X2,20M)</t>
  </si>
  <si>
    <t>089.02 - COMPENSADO PLASTIFICADO</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</si>
  <si>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</si>
  <si>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</si>
  <si>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</si>
  <si>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</si>
  <si>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</si>
  <si>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</si>
  <si>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089.03 - COMPENSADO RESINADO</t>
  </si>
  <si>
    <t>MATED-11275</t>
  </si>
  <si>
    <t>CHAPA DE COMPENSADO RESINADO (ESPESSURA: 10MM|DIMENSÃO: 1,10X2,20M)</t>
  </si>
  <si>
    <t>MATED-11276</t>
  </si>
  <si>
    <t>CHAPA DE COMPENSADO RESINADO (ESPESSURA: 12MM|DIMENSÃO: 1,10X2,20M)</t>
  </si>
  <si>
    <t>MATED-11278</t>
  </si>
  <si>
    <t>CHAPA DE COMPENSADO RESINADO (ESPESSURA: 14MM|DIMENSÃO: 1,10X2,20M)</t>
  </si>
  <si>
    <t>090 - MADEIRAS PARA FORMAS/ESCORAMENTO</t>
  </si>
  <si>
    <t>090.01 - PONTALETE</t>
  </si>
  <si>
    <t>MATED-11359</t>
  </si>
  <si>
    <t>ESCORA DE MADEIRA (DIÂMETRO DA SEÇÃO: 8 A 10CM|TIPO DE MADEIRA: EUCALIPTO COM CASCA|IMUNIZAÇÃO: NÃO INCLUSO)</t>
  </si>
  <si>
    <t>MATED-11344</t>
  </si>
  <si>
    <t>PONTALETE (ACABAMENTO: BRUTO|SEÇÃO TRANSVERSAL: 3"X3" [7,5X7,5CM]*|TIPO DE MADEIRA: CEDRO, PINUS, MISTA OU EQUIVALENTE DA REGIÃO)*VALORES REFERENCIAIS APROXIMADOS</t>
  </si>
  <si>
    <t>090.02 - SARRAFO</t>
  </si>
  <si>
    <t>MATED-11348</t>
  </si>
  <si>
    <t>SARRAFO (ACABAMENTO: BRUTO|SEÇÃO TRANSVERSAL: 1"X2"[POL.]|ALTURA: 50MM[2"]|ESPESSURA: 25MM[1"]|TIPO DE MADEIRA: PINUS, MISTA OU EQUIVALENTE DA REGIÃO)</t>
  </si>
  <si>
    <t>MATED-11350</t>
  </si>
  <si>
    <t>SARRAFO (ACABAMENTO: BRUTO|SEÇÃO TRANSVERSAL: 1"X3"[POL.]|ALTURA: 75MM[3"]|ESPESSURA: 25MM[1"]|TIPO DE MADEIRA: PINUS, MISTA OU EQUIVALENTE DA REGIÃO)</t>
  </si>
  <si>
    <t>MATED-11349</t>
  </si>
  <si>
    <t>SARRAFO (ACABAMENTO: BRUTO|SEÇÃO TRANSVERSAL: 1"X4"[POL.]|ALTURA: 100MM[4"]|ESPESSURA: 25MM[1"]|TIPO DE MADEIRA: CEDRO, MAÇARANDUBA, ANGELIM, PINUS, MISTA OU EQUIVALENTE DA REGIÃO)</t>
  </si>
  <si>
    <t>090.03 - TÁBUA</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</si>
  <si>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</si>
  <si>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</si>
  <si>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</si>
  <si>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</si>
  <si>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091 - MANÔMETROS E PRESSOSTATOS</t>
  </si>
  <si>
    <t>091.01 - MANÔMETRO</t>
  </si>
  <si>
    <t>MATED-13021</t>
  </si>
  <si>
    <t>EM PROCESSO DE DESATIVAÇÃO - MANÔMETRO ANALÓGICO (ROSCA: 1/2" NPT|FAIXA DE OPERAÇÃO: 600MBAR [8,70PSI]) - IPRM</t>
  </si>
  <si>
    <t>MATED-13022</t>
  </si>
  <si>
    <t>EM PROCESSO DE DESATIVAÇÃO - MANÔMETRO ANALÓGICO (ROSCA: 1/4" NPT|FAIXA DE OPERAÇÃO: 600MBAR [8,70PSI]) - IPRM</t>
  </si>
  <si>
    <t>MATED-13048</t>
  </si>
  <si>
    <t>MANÔMETRO ANALÓGICO (DIÂMETRO DO MANÔMETRO: 2.1/2"|ROSCA: 1/4" NPT|FAIXA DE OPERAÇÃO: 0-16BAR [0-240PSI])</t>
  </si>
  <si>
    <t>091.02 - PRESSOSTATO</t>
  </si>
  <si>
    <t>MATED-13047</t>
  </si>
  <si>
    <t>PRESSOSTATO (FAIXA DE OPERAÇÃO: [0,2-4BAR] 3-58PSI)</t>
  </si>
  <si>
    <t>MATED-12942</t>
  </si>
  <si>
    <t>PRESSOSTATO PARA COMPRESSOR (FAIXA DE OPERAÇÃO: 125-175PSI)</t>
  </si>
  <si>
    <t>MATED-12943</t>
  </si>
  <si>
    <t>PRESSOSTATO PARA COMPRESSOR (FAIXA DE OPERAÇÃO: 80-125PSI)</t>
  </si>
  <si>
    <t>092 - MANTAS GEOTÊXTEIS</t>
  </si>
  <si>
    <t>092.01 - MANTA GEOTÊXTIL</t>
  </si>
  <si>
    <t>MATED-11263</t>
  </si>
  <si>
    <t>GEOTÊXTIL NÃO-TECIDO (ESPESSURA: 2,30MM|LARGURA: 2,15 M|DENSIDADE: 300,00 G/M²|RESISTÊNCIA BIDIRECIONAL: 20,00 KN/M) - REF. RT 21</t>
  </si>
  <si>
    <t>093 - MANTAS ISOLANTES E LONAS</t>
  </si>
  <si>
    <t>093.01 - LONA</t>
  </si>
  <si>
    <t>MATED-12058</t>
  </si>
  <si>
    <t>LONA PLÁSTICA (COR: PRETA|ESPESSURA: 150 MICRAS)</t>
  </si>
  <si>
    <t>093.02 - MANTA DE BORRACHA</t>
  </si>
  <si>
    <t>MATED-12733</t>
  </si>
  <si>
    <t>MANTA DE BORRACHA NATURAL PARA BANCADA LABORATÓRIO (ESPESSURA: 4,8MM[3/16"])</t>
  </si>
  <si>
    <t>093.03 - MANTA ISOLANTE</t>
  </si>
  <si>
    <t>MATED-12499</t>
  </si>
  <si>
    <t>MANTA ISOLANTE PARA TELHADO</t>
  </si>
  <si>
    <t>094 - MARCOS DE MADEIRA</t>
  </si>
  <si>
    <t>094.01 - MARCO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</si>
  <si>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</si>
  <si>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</si>
  <si>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</si>
  <si>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</si>
  <si>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</si>
  <si>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</si>
  <si>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</si>
  <si>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</si>
  <si>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095 - MASSA CORRIDA</t>
  </si>
  <si>
    <t>095.01 - MASSA CORRIDA</t>
  </si>
  <si>
    <t>MATED-11438</t>
  </si>
  <si>
    <t>MASSA CORRIDA (TIPO: PVA|APLICAÇÃO: ALVENARIA, CONCRETO, GESSO E REBOCO)</t>
  </si>
  <si>
    <t>MATED-11437</t>
  </si>
  <si>
    <t>MASSA PARA MADEIRA (TIPO: BASE DE ÓLEO)</t>
  </si>
  <si>
    <t>095.02 - MASSA ACRÍLICA</t>
  </si>
  <si>
    <t>MATED-17865</t>
  </si>
  <si>
    <t>MASSA ACRÍLICA PARA MADEIRA (APLICAÇÃO: CALAFETAÇÃO DE SUPERFÍCIES/REJUNTAR PISOS MADEIRA)</t>
  </si>
  <si>
    <t>MATED-11436</t>
  </si>
  <si>
    <t>MASSA CORRIDA (TIPO: ACRÍLICA|APLICAÇÃO: ALVENARIA, CONCRETO, GESSO E REBOCO)</t>
  </si>
  <si>
    <t>MATED-14737</t>
  </si>
  <si>
    <t>MASSA CORRIDA (TIPO: MINERAL|APLICAÇÃO: ALVENARIA, CONCRETO, PEDRAS E REBOCO)</t>
  </si>
  <si>
    <t>096 - MOBILIÁRIO</t>
  </si>
  <si>
    <t>096.01 - AQUECEDOR, REFRIGERADOR E OUTROS</t>
  </si>
  <si>
    <t>MATED-11160</t>
  </si>
  <si>
    <t>AQUECEDOR DE MARMITA (MATERIAL: AÇO INOX|TENSÃO: 127V-220V|NÚMERO DE MARMITAS: 25|CONSUMO: 2KW|COMPRIMENTO*: 60CM|LARGURA*: 90CM|ALTURA*: 85CM)*VALORES REFERENCIAIS APROXIMADOS</t>
  </si>
  <si>
    <t>MATED-12329</t>
  </si>
  <si>
    <t>VARAL PANTOGRÁFICO</t>
  </si>
  <si>
    <t>096.02 - ARMÁRIO, ARQUIVO E MAPOTECA</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</si>
  <si>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</si>
  <si>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</si>
  <si>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</si>
  <si>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</si>
  <si>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</si>
  <si>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</si>
  <si>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</si>
  <si>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</si>
  <si>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096.03 - MESA E CADEIRA</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</si>
  <si>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</si>
  <si>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</si>
  <si>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</si>
  <si>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</si>
  <si>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</si>
  <si>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</si>
  <si>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097 - MOLDES PARA LAJES NERVURADAS</t>
  </si>
  <si>
    <t>097.01 - FÔRMA PLASTICA</t>
  </si>
  <si>
    <t>MATED-19655</t>
  </si>
  <si>
    <t>FORMA PLÁSTICA (APLICAÇÃO: LAJE NERVURADA|COMPRIMENTO: 80CM|LARGURA: 80CM|ALTURA TOTAL: 20CM|CONSUMO CONCRETO : 0,116 [M3/M2]*|LOCAÇÃO: MENSAL)*VALORES REFERENCIAIS APROXIMADOS</t>
  </si>
  <si>
    <t>unxmês</t>
  </si>
  <si>
    <t>098 - MOURÃO</t>
  </si>
  <si>
    <t>098.01 - MOURÃO DE CONCRETO</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</si>
  <si>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</si>
  <si>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</si>
  <si>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</si>
  <si>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</si>
  <si>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</si>
  <si>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</si>
  <si>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</si>
  <si>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</si>
  <si>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</si>
  <si>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</si>
  <si>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098.02 - MOURÃO DE MADEIRA</t>
  </si>
  <si>
    <t>MATED-11231</t>
  </si>
  <si>
    <t>MOURÃO ROLIÇO (DIÂMETRO DA SEÇÃO*: 11 A 14CM|ALTURA*: 220CM|TIPO DE MADEIRA: EUCALIPTO IMUNIZADO) *VALORES REFERENCIAIS APROXIMADOS</t>
  </si>
  <si>
    <t>099 - PADRÃO DE ENERGIA E ACESSÓRIOS</t>
  </si>
  <si>
    <t>099.01 - ARMAÇÃO SECUNDÁRIA</t>
  </si>
  <si>
    <t>MATED-12988</t>
  </si>
  <si>
    <t>ARMAÇÃO SECUNDÁRIA DE ESTRIBO (APLICAÇÃO: SUSTENTAÇÃO ISOLADOR ROLDANA|QUANTIDADE DE ESTRIBO: 1)</t>
  </si>
  <si>
    <t>099.02 - CABEÇOTE</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</si>
  <si>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</si>
  <si>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</si>
  <si>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</si>
  <si>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</si>
  <si>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</si>
  <si>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</si>
  <si>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</si>
  <si>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</si>
  <si>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</si>
  <si>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</si>
  <si>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099.03 - ISOLADOR</t>
  </si>
  <si>
    <t>MATED-12990</t>
  </si>
  <si>
    <t>ISOLADOR ROLDANA (MATERIAL: PORCELANA|TENSÃO NOMINAL: 1KV|CARGA DE RUPTURA DE MECÂNICA: 10KN|COR: MARROM)</t>
  </si>
  <si>
    <t>100 - PASTILHAS DE REVESTIMENTO</t>
  </si>
  <si>
    <t>100.01 - PASTILHA DE PORCELANA</t>
  </si>
  <si>
    <t>MATED-12634</t>
  </si>
  <si>
    <t>PASTILHA DE PORCELANA (MEDIDA: 3/4"[20MM]|ACABAMENTO: ESMALTADA|CORES: DIVERSAS)</t>
  </si>
  <si>
    <t>100.02 - PASTILHA DE VIDRO</t>
  </si>
  <si>
    <t>MATED-12633</t>
  </si>
  <si>
    <t>PASTILHA DE VIDRO VIDROTIL COR ESCURA - IPRM</t>
  </si>
  <si>
    <t>101 - PEÇAS E PERFIS METÁLICOS ESTRUTURAIS</t>
  </si>
  <si>
    <t>101.01 - ALUMÍNIO ESTRUTURAL</t>
  </si>
  <si>
    <t>MATED-11343</t>
  </si>
  <si>
    <t>INATIVADO NÃO USAR - ALUMÍNIO ESTRUTURAL (TIPO DE ACABAMENTO: NATURAL)</t>
  </si>
  <si>
    <t>102 - PEÇAS EM MADEIRA</t>
  </si>
  <si>
    <t>102.02 - PEÇAS DE MADEIRA</t>
  </si>
  <si>
    <t>MATED-25493</t>
  </si>
  <si>
    <t>CHAPA DE MDF LAMINADO (ESPESSURA: 15MM|ACABAMENTO: BRANCO FOSCO|LAMINAÇÃO: DUAS FACES)</t>
  </si>
  <si>
    <t>MATED-25552</t>
  </si>
  <si>
    <t>FITA DE BORDA (COR: BRANCO FOSCO|LARGURA: 22MM|MATERIAL: PVC)</t>
  </si>
  <si>
    <t>MATED-12333</t>
  </si>
  <si>
    <t>MADEIRA (ACABAMENTO: BRUTO|TIPO DE MADEIRA: PINUS, CEDRO OU EQUIVALENTE DA REGIÃO)</t>
  </si>
  <si>
    <t>MATED-12424</t>
  </si>
  <si>
    <t>MADEIRA SERRADA APARELHADA (APLICAÇÃO: TELHADO|MADEIRA: PARAJU, MAÇARANDUBA, CAMBARÁ, ANGELIM, EUCALIPTO OU EQUIVALENTE DA REGIÃO)</t>
  </si>
  <si>
    <t>103 - PEÇAS PRÉ-MOLDADAS EM CONCRETO</t>
  </si>
  <si>
    <t>103.01 - BOCA DE LOBO</t>
  </si>
  <si>
    <t>MATED-12824</t>
  </si>
  <si>
    <t>CANTONEIRA PARA BOCA DE LOBO (MEDIDAS*: 20X110CM|MATERIAL: CONCRETO) *MEDIDAS REFERENCIAIS APROXIMADAS</t>
  </si>
  <si>
    <t>MATED-12712</t>
  </si>
  <si>
    <t>GRELHA PARA BOCA DE LOBO (MEDIDAS*: 99X44CM|MATERIAL: CONCRETO) *MEDIDAS REFERENCIAIS APROXIMADAS</t>
  </si>
  <si>
    <t>MATED-12830</t>
  </si>
  <si>
    <t>QUADRO PARA BOCA DE LOBO (MEDIDAS*: 50X110CM|MATERIAL: CONCRETO) *MEDIDAS REFERENCIAIS APROXIMADAS</t>
  </si>
  <si>
    <t>103.02 - CANALETA DE CONCRETO</t>
  </si>
  <si>
    <t>MATED-12816</t>
  </si>
  <si>
    <t>CANALETA/CALHA (TIPO: MEIA CANA|MATERIAL: CONCRETO|DIÂMETRO: 300MM|PESO*: 32KG/UN|APLICAÇÃO: DRENAGEM SUPERFICIAL) *VALORES REFERENCIAIS APROXIMADOS</t>
  </si>
  <si>
    <t>MATED-12817</t>
  </si>
  <si>
    <t>CANALETA/CALHA (TIPO: MEIA CANA|MATERIAL: CONCRETO|DIÂMETRO: 400MM|PESO*: 81KG/UN|APLICAÇÃO: DRENAGEM SUPERFICIAL) *VALORES REFERENCIAIS APROXIMADOS</t>
  </si>
  <si>
    <t>MATED-12818</t>
  </si>
  <si>
    <t>CANALETA/CALHA (TIPO: MEIA CANA|MATERIAL: CONCRETO|DIÂMETRO: 500MM|PESO*: 111KG/UN|APLICAÇÃO: DRENAGEM SUPERFICIAL) *VALORES REFERENCIAIS APROXIMADOS</t>
  </si>
  <si>
    <t>MATED-12819</t>
  </si>
  <si>
    <t>CANALETA/CALHA (TIPO: MEIA CANA|MATERIAL: CONCRETO|DIÂMETRO: 600MM|PESO*: 150KG/UN|APLICAÇÃO: DRENAGEM SUPERFICIAL) *VALORES REFERENCIAIS APROXIMADOS</t>
  </si>
  <si>
    <t>103.03 - CORDÃO BOLEADO</t>
  </si>
  <si>
    <t>MATED-14562</t>
  </si>
  <si>
    <t>CORDÃO BOLEADO DE CONCRETO PRÉ-MOLDADO (COMPRIMENTO: 100CM|ALTURA: 10CM|LARGURA: 10CM|CHUMBADORES: INCLUSOS)</t>
  </si>
  <si>
    <t>103.04 - MEIO-FIO DE CONCRETO</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</si>
  <si>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</si>
  <si>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</si>
  <si>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</si>
  <si>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</si>
  <si>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104 - PEDRAS (GRANITOS/MÁRMORES/ARDÓSIAS)</t>
  </si>
  <si>
    <t>104.02 - PEDRAS EM ARDÓSIA</t>
  </si>
  <si>
    <t>MATED-12413</t>
  </si>
  <si>
    <t>ARDÓSIA (COR: NATURAL|ACABAMENTO: POLIDO|ESPESSURA: 3CM|DENSIDADE: 2,8G/CM3*|PESO: 56KG/M2) *FONTE NBR 6120</t>
  </si>
  <si>
    <t>MATED-4999</t>
  </si>
  <si>
    <t>BANCO EM ARDÓSIA (COR: NATURAL|TIPO: POLIDO|ESPESSURA: 3CM|DIMENSÃO: 32X200CM)</t>
  </si>
  <si>
    <t>MATED-13081</t>
  </si>
  <si>
    <t xml:space="preserve">DEGRAU DE PEDRA EM ARDÓSIA (COR: NATURAL|LARGURA: 30CM|ESPESSURA: 2CM) </t>
  </si>
  <si>
    <t>MATED-13082</t>
  </si>
  <si>
    <t>ESPELHO PARA DEGRAU DE PEDRA EM ARDÓSIA (COR: NATURAL|ALTURA: 20CM|ESPESSURA: 15MM)</t>
  </si>
  <si>
    <t>MATED-4995</t>
  </si>
  <si>
    <t>MESA EM ARDÓSIA (COR: NATURAL|TIPO: POLIDA|ESPESSURA: 3CM|DIMENSÃO: 90X200CM)</t>
  </si>
  <si>
    <t>MATED-12635</t>
  </si>
  <si>
    <t xml:space="preserve">PEITORIL/SOLEIRA EM ARDÓSIA (COR: NATURAL|ESPESSURA: 2CM) </t>
  </si>
  <si>
    <t>MATED-9111</t>
  </si>
  <si>
    <t>REVESTIMENTO EM ARDÓSIA PISO/PAREDE - SERRADA - CALIBRADA (COR:NATURAL|COMPRIMENTO: 20CM|LARGURA: 20CM|ESPESSURA: 1CM)</t>
  </si>
  <si>
    <t>MATED-9112</t>
  </si>
  <si>
    <t>REVESTIMENTO EM ARDÓSIA PISO/PAREDE - SERRADA - CALIBRADA (COR:NATURAL|COMPRIMENTO: 30CM|LARGURA: 30CM|ESPESSURA: 1CM)</t>
  </si>
  <si>
    <t>MATED-9113</t>
  </si>
  <si>
    <t>REVESTIMENTO EM ARDÓSIA PISO/PAREDE - SERRADA - CALIBRADA (COR:NATURAL|COMPRIMENTO: 40CM|LARGURA: 40CM|ESPESSURA: 1CM)</t>
  </si>
  <si>
    <t>MATED-12756</t>
  </si>
  <si>
    <t>RODAPÉ DE ARDÓSIA (COR: NATURAL|ESPESSURA: 7MM|ALTURA: 5CM)</t>
  </si>
  <si>
    <t>MATED-12757</t>
  </si>
  <si>
    <t>RODAPÉ DE ARDÓSIA (COR: NATURAL|ESPESSURA: 7MM|ALTURA: 7CM)</t>
  </si>
  <si>
    <t>104.03 - PEDRAS EM GRANITO</t>
  </si>
  <si>
    <t>MATED-13029</t>
  </si>
  <si>
    <t>BANCO EM GRANITO (COR: CINZA ANDORINHA|TIPO: POLIDO|ESPESSURA: 3CM|DIMENSÃO: 52X30CM)</t>
  </si>
  <si>
    <t>MATED-12432</t>
  </si>
  <si>
    <t>CHAPA DE GRANITO (COR: CINZA ANDORINHA|TIPO: POLIDO|ESPESSURA: 3CM) - IPRM</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</si>
  <si>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</si>
  <si>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</si>
  <si>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</si>
  <si>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</si>
  <si>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</si>
  <si>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</si>
  <si>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MATED-12708</t>
  </si>
  <si>
    <t>REVESTIMENTO EM GRANITO (COR: CINZA ANDORINHA|TIPO: POLIDO|ESPESSURA: 2CM)</t>
  </si>
  <si>
    <t>MATED-12759</t>
  </si>
  <si>
    <t>RODAPÉ DE GRANITO (COR: CINZA ANDORINHA|TIPO: POLIDO|ESPESSURA: 2CM|ALTURA: 10CM)</t>
  </si>
  <si>
    <t>MATED-12760</t>
  </si>
  <si>
    <t>RODAPÉ DE GRANITO (COR: CINZA ANDORINHA|TIPO: POLIDO|ESPESSURA: 2CM|ALTURA: 5CM)</t>
  </si>
  <si>
    <t>MATED-12754</t>
  </si>
  <si>
    <t>RODAPÉ DE GRANITO (COR: CINZA ANDORINHA|TIPO: POLIDO|ESPESSURA: 2CM|ALTURA: 7CM)</t>
  </si>
  <si>
    <t>104.04 - PEDRAS EM MÁRMORE</t>
  </si>
  <si>
    <t>MATED-12744</t>
  </si>
  <si>
    <t>INATIVADO NÃO USAR - CHAPA DE MÁRMORE (COR: BRANCO COMUM|TIPO: POLIDO|ESPESSURA: 2CM)</t>
  </si>
  <si>
    <t>MATED-12394</t>
  </si>
  <si>
    <t>INATIVADO NÃO USAR - CHAPA DE MÁRMORE (COR: BRANCO COMUM|TIPO: POLIDO|ESPESSURA: 3CM)</t>
  </si>
  <si>
    <t>MATED-12739</t>
  </si>
  <si>
    <t>iNATIVADO NÃO USAR - PEITORIL/SOLEIRA EM MÁRMORE (COR: BRANCO COMUM|TIPO: POLIDO|ESPESSURA: 2CM)</t>
  </si>
  <si>
    <t>MATED-12743</t>
  </si>
  <si>
    <t>INATIVADO NÃO USAR - PEITORIL/SOLEIRA EM MÁRMORE (COR: BRANCO COMUM|TIPO: POLIDO|ESPESSURA: 3CM)</t>
  </si>
  <si>
    <t>MATED-12740</t>
  </si>
  <si>
    <t>REVESTIMENTO EM MÁRMORE PARA PISO/PAREDE (COR: BRANCO COMUM|TIPO: POLIDO|ESPESSURA: 2CM) - IPRM</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</si>
  <si>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</si>
  <si>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</si>
  <si>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</si>
  <si>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</si>
  <si>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</si>
  <si>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</si>
  <si>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</si>
  <si>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</si>
  <si>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105 - PEDRAS BRITADAS (AGREGADOS)</t>
  </si>
  <si>
    <t>105.02 - GRANILHA</t>
  </si>
  <si>
    <t>MATED-12828</t>
  </si>
  <si>
    <t>GRANILHA/GRANA/PEDRISCO OU AGREGADO (MATERIAL: MÁRMORE, GRANITO, QUARTZO E CALCÁRIO|COR: PRETO, CINZA, PALHA OU BRANCO|APLICAÇÃO: GRANILITE, MARMORITE OU PISO INDUSTRIAL)</t>
  </si>
  <si>
    <t>105.03 - PEDRA BRITADA</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</si>
  <si>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</si>
  <si>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</si>
  <si>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</si>
  <si>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</si>
  <si>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</si>
  <si>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</si>
  <si>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</si>
  <si>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</si>
  <si>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</si>
  <si>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</si>
  <si>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105.04 - ARGILA</t>
  </si>
  <si>
    <t>MATED-31986</t>
  </si>
  <si>
    <t>EM PROCESSO DE INATIVAÇÃO - NÃO UTILIZAR - ARGILA</t>
  </si>
  <si>
    <t>106 - PEDRAS DECORATIVAS</t>
  </si>
  <si>
    <t>106.01 - PEDRA PORTUGUESA</t>
  </si>
  <si>
    <t>MATED-11420</t>
  </si>
  <si>
    <t>PEDRA PORTUGUESA PARA CALÇADA (COR: BRANCO, PRETO OU VERMELHO)</t>
  </si>
  <si>
    <t>106.02 - PEDRA SÃO TOMÉ</t>
  </si>
  <si>
    <t>MATED-12637</t>
  </si>
  <si>
    <t>PEDRA SÃO TOMÉ SERRADA CALIBRADA (COR: NATURAL|APLICAÇÃO: PISO/PAREDE|COMPRIMENTO*: 40CM|LARGURA*: 40CM|ESPESSURA*: 20-30MM)*VALORES REFERENCIAIS APROXIMADOS</t>
  </si>
  <si>
    <t>106.03 - SEIXO ROLADO</t>
  </si>
  <si>
    <t>MATED-11247</t>
  </si>
  <si>
    <t>SEIXO OU CASCALHO ROLADO (TIPO: FINO)</t>
  </si>
  <si>
    <t>107 - PERFILADOS E ACESSÓRIOS</t>
  </si>
  <si>
    <t>107.01 - CAIXA DE DERIVAÇÃO PARA PERFILADO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</si>
  <si>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</si>
  <si>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</si>
  <si>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</si>
  <si>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</si>
  <si>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</si>
  <si>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</si>
  <si>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</si>
  <si>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</si>
  <si>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</si>
  <si>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</si>
  <si>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107.02 - CAIXA DE TOMADA PARA PERFILADO</t>
  </si>
  <si>
    <t>MATED-11877</t>
  </si>
  <si>
    <t>CAIXA DE TOMADA PARA PERFILADO (MONTAGEM: APARAFUSADA|MATERIAL: AÇO CARBONO|TRATAMENTO: PRÉ-ZINCADO|TOMADA: NÃO INCLUSO|PARAFUSOS: INCLUSOS)</t>
  </si>
  <si>
    <t>107.03 - CONEXÃO PARA PERFILADO</t>
  </si>
  <si>
    <t>MATED-11868</t>
  </si>
  <si>
    <t>BASE PARA PERFILADO (FIXAÇÃO: EXTERNA|QUANTIDADE FUROS: 4|MATERIAL: AÇO CARBONO|TRATAMENTO: PRÉ-ZINCADO)</t>
  </si>
  <si>
    <t>MATED-18323</t>
  </si>
  <si>
    <t>CANTONEIRA ZZ /JUNÇÃO ANGULAR PARA PERFILADO (MATERIAL: CHAPA DE AÇO|TRATAMENTO: PRÉ-ZINCADO|ALTURA: 38MM|LARGURA:38MM)</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</si>
  <si>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</si>
  <si>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</si>
  <si>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</si>
  <si>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</si>
  <si>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MATED-19587</t>
  </si>
  <si>
    <t>TALA RETA (TRATAMENTO: PRÉ-ZINCADO|QUANTIDADE DE FUROS: 4|CHAPA: N°18|MEDIDA: 38MM|APLICAÇÃO: EMENDA PARA PERFILADO)</t>
  </si>
  <si>
    <t>107.04 - PERFILADO LISO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</si>
  <si>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</si>
  <si>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</si>
  <si>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</si>
  <si>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</si>
  <si>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107.05 - PERFILADO PERFURADO</t>
  </si>
  <si>
    <t>MATED-11881</t>
  </si>
  <si>
    <t>PERFILADO (TIPO: PERFURADO|MATERIAL: CHAPA DE AÇO|TRATAMENTO: PRÉ-ZINCADO|CHAPA: N°18|LARGURA: 38MM|ALTURA: 38MM|TAMPA: NÃO INCLUSA)</t>
  </si>
  <si>
    <t>107.06 - TAMPA PARA PERFILADO</t>
  </si>
  <si>
    <t>MATED-19585</t>
  </si>
  <si>
    <t>TAMPA PARA PERFILADO (TIPO: ENCAIXE|TRATAMENTO: PRÉ-ZINCADO|CHAPA: N°24|MEDIDA: 38MM)</t>
  </si>
  <si>
    <t>108 - PISO INTERTRAVADO PRÉ MOLDADO DE CONCRETO</t>
  </si>
  <si>
    <t>108.01 - PISO INTERTRAVADO ECOLÓGICO</t>
  </si>
  <si>
    <t>MATED-12872</t>
  </si>
  <si>
    <t>PISO INTERTRAVADO (MODELO: ECOLÓGICO|DIMENSÕES*: (27X14)CM|ESPESSURA: 6CM|RESISTÊNCIA MÍNIMA (FCK): 35MPA|MATERIAL: CONCRETO|PESO DO BLOCO*: 4,14KG|PESO POR ÁREA*: 116KG/M2)*VALORES REFERENCIAIS APROXIMADOS</t>
  </si>
  <si>
    <t>108.02 - PISO INTERTRAVADO RETANGULAR</t>
  </si>
  <si>
    <t>MATED-13090</t>
  </si>
  <si>
    <t>PISO INTERTRAVADO (MODELO: RETANGULAR|DIMENSÕES: (20X10)CM|ESPESSURA: 10CM|RESISTÊNCIA MÍNIMA (FCK): 35MPA|MATERIAL: CONCRETO|PESO DO BLOCO*: 4,5KG|PESO POR ÁREA*: 225KG/M2)*VALORES REFERENCIAIS APROXIMADOS</t>
  </si>
  <si>
    <t>MATED-12869</t>
  </si>
  <si>
    <t>PISO INTERTRAVADO (MODELO: RETANGULAR|DIMENSÕES: (20X10)CM|ESPESSURA: 10CM|RESISTÊNCIA MÍNIMA (FCK): 40MPA|MATERIAL: CONCRETO|PESO DO BLOCO*: 4,5KG|PESO POR ÁREA*: 225KG/M2)*VALORES REFERENCIAIS APROXIMADOS</t>
  </si>
  <si>
    <t>MATED-12867</t>
  </si>
  <si>
    <t>PISO INTERTRAVADO (MODELO: RETANGULAR|DIMENSÕES: (20X10)CM|ESPESSURA: 6CM|RESISTÊNCIA MÍNIMA (FCK): 35MPA|MATERIAL: CONCRETO|PESO DO BLOCO*: 2,8KG|PESO POR ÁREA*: 140KG/M2)*VALORES REFERENCIAIS APROXIMADOS</t>
  </si>
  <si>
    <t>MATED-12868</t>
  </si>
  <si>
    <t>PISO INTERTRAVADO (MODELO: RETANGULAR|DIMENSÕES: (20X10)CM|ESPESSURA: 8CM|RESISTÊNCIA MÍNIMA (FCK): 35MPA|MATERIAL: CONCRETO|PESO DO BLOCO*: 3,6KG|PESO POR ÁREA*: 180KG/M2)*VALORES REFERENCIAIS APROXIMADOS</t>
  </si>
  <si>
    <t>108.03 - PISO INTERTRAVADO SEXTAVADO</t>
  </si>
  <si>
    <t>MATED-11976</t>
  </si>
  <si>
    <t>PISO INTERTRAVADO (MODELO: SEXTAVADO|DIMENSÕES: (25X25)CM|ESPESSURA: 6CM|RESISTÊNCIA MÍNIMA (FCK): 35MPA|MATERIAL: CONCRETO|PESO DO BLOCO*: 7,6KG|PESO POR ÁREA*: 140KG/M2)*VALORES REFERENCIAIS APROXIMADOS</t>
  </si>
  <si>
    <t>MATED-11977</t>
  </si>
  <si>
    <t>PISO INTERTRAVADO (MODELO: SEXTAVADO|DIMENSÕES: (25X25)CM|ESPESSURA: 8CM|RESISTÊNCIA MÍNIMA (FCK): 35MPA|MATERIAL: CONCRETO|PESO DO BLOCO*: 9,7KG|PESO POR ÁREA*: 180KG/M2)*VALORES REFERENCIAIS APROXIMADOS</t>
  </si>
  <si>
    <t>109 - PISOS CERÂMICOS</t>
  </si>
  <si>
    <t>109.01 - REVESTIMENTO DE PAREDE</t>
  </si>
  <si>
    <t>MATED-12010</t>
  </si>
  <si>
    <t>LITOCERÂMICA (TIPO: TIJOLINHO|MEDIDAS REFERENCIAIS: 22,5X6CM)</t>
  </si>
  <si>
    <t>MATED-12468</t>
  </si>
  <si>
    <t>REVESTIMENTO CERÂMICO (PADRÃO: COMERCIAL|ACABAMENTO: ESMALTADO|APLICAÇÃO: PAREDE|AMBIENTE: INTERNO|DIMENSÃO: 10X20CM)</t>
  </si>
  <si>
    <t>MATED-9082</t>
  </si>
  <si>
    <t>REVESTIMENTO CERÂMICO (PADRÃO: EXTRA|ACABAMENTO: ESMALTADO|APLICAÇÃO: PAREDE|PEI: III|AMBIENTE: INTERNO OU EXTERNO|DIMENSÃO: ÁREA ATÉ 2025CM2)</t>
  </si>
  <si>
    <t>109.02 - REVESTIMENTO DE PISO</t>
  </si>
  <si>
    <t>MATED-12467</t>
  </si>
  <si>
    <t>REVESTIMENTO CERÂMICO (PADRÃO: COMERCIAL|ACABAMENTO: ESMALTADO|APLICAÇÃO: PISO OU PAREDE|PEI: IV|AMBIENTE: INTERNO|DIMENSÃO: 10X10CM)</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</si>
  <si>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</si>
  <si>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</si>
  <si>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</si>
  <si>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</si>
  <si>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</si>
  <si>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</si>
  <si>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</si>
  <si>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</si>
  <si>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</si>
  <si>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</si>
  <si>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</si>
  <si>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</si>
  <si>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110 - PISOS DE MADEIRA</t>
  </si>
  <si>
    <t>110.01 - PISO MADEIRA</t>
  </si>
  <si>
    <t>MATED-8056</t>
  </si>
  <si>
    <t>ASSOALHO (MADEIRA DE LEI: IPÊ|QUALIDADE: EXTRA|LARGURA DA RÉGUA: 10CM|ESPESSURA DA RÉGUA: 2CM)</t>
  </si>
  <si>
    <t>MATED-12755</t>
  </si>
  <si>
    <t>PISO DE TACÃO (MADEIRA: IPÊ|QUALIDADE: EXTRA|DIMENSÕES: 10X40CM)</t>
  </si>
  <si>
    <t>MATED-12752</t>
  </si>
  <si>
    <t>PISO DE TACO (MADEIRA: IPÊ|QUALIDADE: EXTRA|DIMENSÕES: 7X21CM)</t>
  </si>
  <si>
    <t>111 - PISOS TÁTEIS</t>
  </si>
  <si>
    <t>111.01 - PISO TÁTIL/PODOTÁTIL EM BORRACHA</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</si>
  <si>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</si>
  <si>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</si>
  <si>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</si>
  <si>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</si>
  <si>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</si>
  <si>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PLACA DE BORRACHA PASTILHADA/MOEDA (MATERIAL: BORRACHA|COR: PRETO|COMPRIMENTO: 50CM|LARGURA: 50CM|ESPESSURA: 3,5MM*|ASSENTAMENTO: COLA) *MEDIDAS REFERENCIAIS APROXIMADAS</t>
  </si>
  <si>
    <t>111.02 - PISO TÁTIL/PODOTÁTIL EM CONCRETO</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</si>
  <si>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</si>
  <si>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</si>
  <si>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</si>
  <si>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</si>
  <si>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112 - PLACA DE IDENTIFICAÇÃO DEFINITIVA</t>
  </si>
  <si>
    <t>112.01 - PLACA EM ALUMÍNIO</t>
  </si>
  <si>
    <t>MATED-12786</t>
  </si>
  <si>
    <t>PLACA (MATERIAL: ALUMÍNIO ANODIZADO|DIMENSÃO: (15X15)CM|APLICAÇÃO: PICTOGRAMA EM PELÍCULA ADESIVA)</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</si>
  <si>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</si>
  <si>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</si>
  <si>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</si>
  <si>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</si>
  <si>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112.02 - PLACA EM ALUMÍNIO FUNDIDO</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</si>
  <si>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</si>
  <si>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</si>
  <si>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</si>
  <si>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</si>
  <si>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</si>
  <si>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</si>
  <si>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</si>
  <si>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</si>
  <si>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</si>
  <si>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</si>
  <si>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</si>
  <si>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</si>
  <si>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112.03 - PLACA EM CHAPA DE AÇO ESCOVADO</t>
  </si>
  <si>
    <t>MATED-12787</t>
  </si>
  <si>
    <t>PLACA (MATERIAL: CHAPA DE AÇO ESCOVADO|DIMENSÃO: (25X12)CM|ESPESSURA*: 1MM|APLICAÇÃO: COMUNICAÇÃO VISUAL)*VALORES REFERENCIAIS APROXIMADOS</t>
  </si>
  <si>
    <t>112.04 - PLACA DE SINALIZAÇÃO DE EMERGÊNCIA</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</si>
  <si>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</si>
  <si>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</si>
  <si>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</si>
  <si>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</si>
  <si>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</si>
  <si>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</si>
  <si>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</si>
  <si>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</si>
  <si>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</si>
  <si>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</si>
  <si>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</si>
  <si>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</si>
  <si>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114 - PORTAS DE MADEIRA</t>
  </si>
  <si>
    <t>114.01 - FOLHA PARA PORTA</t>
  </si>
  <si>
    <t>MATED-34529</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</si>
  <si>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</si>
  <si>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</si>
  <si>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</si>
  <si>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</si>
  <si>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</si>
  <si>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</si>
  <si>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</si>
  <si>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</si>
  <si>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</si>
  <si>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114.02 - PORTA COMPLETA</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</si>
  <si>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</si>
  <si>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</si>
  <si>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</si>
  <si>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</si>
  <si>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</si>
  <si>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</si>
  <si>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</si>
  <si>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</si>
  <si>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</si>
  <si>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P8 (83 CM X 60 CM) PORTINHOLA EM COMPENSADO PINTADO COM TRINCO, CONFORME DETALHE 33-D AGOSTO 2001 PROJETO PADRÃO - FORNECIMENTO E INSTALAÇÃO - IPRM</t>
  </si>
  <si>
    <t>115 - POSTES PARA INSTALAÇÃO ELÉTRICAS E TELEFÔNICAS E ACESSÓRIOS</t>
  </si>
  <si>
    <t>115.01 - ACESSÓRIOS PARA POSTE</t>
  </si>
  <si>
    <t>MATED-12991</t>
  </si>
  <si>
    <t>CINTA CIRCULAR (DIÂMETRO: 150MM|MATERIAL: AÇO GALVANIZADO)</t>
  </si>
  <si>
    <t>MATED-22455</t>
  </si>
  <si>
    <t>CINTA CIRCULAR (DIÂMETRO: 180MM|MATERIAL: AÇO GALVANIZADO)</t>
  </si>
  <si>
    <t>115.02 - POSTE EM CONCRETO</t>
  </si>
  <si>
    <t>MATED-20696</t>
  </si>
  <si>
    <t>POSTE DE CONCRETO ARMADO (MODELO: DUPLO T|COMPRIMENTO: 7,5M|ENGASTE: 1,35M|RESISTÊNCIA À FLEXÃO: 300DAN)</t>
  </si>
  <si>
    <t>MATED-11953</t>
  </si>
  <si>
    <t>POSTE DE CONCRETO CÔNICO (COMPRIMENTO: 11,00 M|DIÂMETRO DA BASE: 390,00MM|RESISTÊNCIA: 400,00 KG)</t>
  </si>
  <si>
    <t>115.03 - POSTE GALVANIZADO</t>
  </si>
  <si>
    <t>MATED-12938</t>
  </si>
  <si>
    <t>POSTE DE AÇO GALVANIZADO COM TAMPÃO (MODELO: PA2|COMPRIMENTO: 4,5M|ENGASTE: 1M|DIÂMETRO: 102MM|ESPESSURA PAREDE: 2,0MM*)*VALORES REFERENCIAIS APROXIMADOS</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</si>
  <si>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</si>
  <si>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</si>
  <si>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</si>
  <si>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</si>
  <si>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</si>
  <si>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</si>
  <si>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MATED-13026</t>
  </si>
  <si>
    <t>POSTE TELECÔNICO RETO (ALTURA: 9M|MATERIAL: AÇO GALVANIZADO)</t>
  </si>
  <si>
    <t>117 - PREGOS, CHUMBADORES, PARAFUSOS, PORCAS E ARRUELAS</t>
  </si>
  <si>
    <t>117.01 - ARRUELA</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</si>
  <si>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</si>
  <si>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</si>
  <si>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</si>
  <si>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</si>
  <si>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</si>
  <si>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</si>
  <si>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</si>
  <si>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</si>
  <si>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</si>
  <si>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</si>
  <si>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</si>
  <si>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</si>
  <si>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</si>
  <si>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</si>
  <si>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117.02 - BUCHA DE NYLON</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</si>
  <si>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</si>
  <si>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</si>
  <si>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</si>
  <si>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</si>
  <si>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</si>
  <si>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</si>
  <si>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MATED-4374</t>
  </si>
  <si>
    <t>PARAFUSO (ROSCA: SOBERBA|CABEÇA SEXTAVADA|MATERAL: AÇO|COMPRIMENTO: 50MM|DIÂMETRO: 4,8MM [3/16"])</t>
  </si>
  <si>
    <t>117.03 - CHUMBADOR</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</si>
  <si>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</si>
  <si>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</si>
  <si>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</si>
  <si>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</si>
  <si>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</si>
  <si>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</si>
  <si>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</si>
  <si>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</si>
  <si>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</si>
  <si>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</si>
  <si>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MATED-26565</t>
  </si>
  <si>
    <t>CHUMBADOR EXPANSÍVEL (TIPO: PBA SEXTAVADO|MATERIAL: AÇO CARBONO|COMPRIMENTO: 3.1/4"|DIÂMETRO DA ROSCA: 1/4")</t>
  </si>
  <si>
    <t>117.04 - FINESSON</t>
  </si>
  <si>
    <t>MATED-12631</t>
  </si>
  <si>
    <t>BOTÃO FINESSON (APLICAÇÃO: FIXAÇÃO DE ESPELHOS|MATERIAL: LATÃO OU ZAMAC|ACABAMENTO: CROMADO|PARAFUSO: INCLUSO|BUCHA DE FIXAÇÃO: INCLUSO)</t>
  </si>
  <si>
    <t>117.05 - PARAFUSO</t>
  </si>
  <si>
    <t>MATED-33223</t>
  </si>
  <si>
    <t>OLHAL DE ANCORAGEM FÊMEA (ACABAMENTO: GALVANIZADO|DIÂMETRO: 12,7MM[1/2"])</t>
  </si>
  <si>
    <t>MATED-16802</t>
  </si>
  <si>
    <t>PARAFUSO OLHAL DE SUSPENSÃO (TIPO: M6|DIÂMETRO EXTERNO: 36MM|DIÂMETRO INTERNO*: 20MM|MATERIAL: AÇOGALVANIZADO|CARGA DE CARGA*: 70KG|PESO: 0,05KG)*VALORES REFERENCIAIS APROXIMADOS</t>
  </si>
  <si>
    <t>MATED-29270</t>
  </si>
  <si>
    <t>PARAFUSO (ROSCA: AUTOATARRAXANTE COM PONTA GUIA|MATERIAL: AÇO|ACABAMENTO: ZINCADO|COMPRIMENTO: 50MM|DIÂMETRO: 4,8MM[3/16"])</t>
  </si>
  <si>
    <t>MATED-13778</t>
  </si>
  <si>
    <t>PARAFUSO (ROSCA: AUTOATARRAXANTE|APLICAÇÃO: MADEIRA|CABEÇA: CHATA PHILIPS|MATERIAL: AÇO|ACABAMENTO: ZINCADO|COMPRIMENTO: 32MM|DIÂMETRO: 3,9MM)</t>
  </si>
  <si>
    <t>MATED-16368</t>
  </si>
  <si>
    <t>PARAFUSO (ROSCA: AUTOATARRAXANTE|APLICAÇÃO: MADEIRA|CABEÇA: FENDA|MATERIAL: AÇO|ACABAMENTO: ZINCADO|COMPRIMENTO: 16MM|DIÂMETRO: 2,9MM)</t>
  </si>
  <si>
    <t>MATED-14455</t>
  </si>
  <si>
    <t>PARAFUSO (ROSCA: AUTOATARRAXANTE|APLICAÇÃO: MADEIRA|CABEÇA: FENDA|MATERIAL: AÇO|ACABAMENTO: ZINCADO|COMPRIMENTO: 75MM|DIÂMETRO: 6,1MM)</t>
  </si>
  <si>
    <t>MATED-4389</t>
  </si>
  <si>
    <t>PARAFUSO (ROSCA: AUTOATARRAXANTE|CABEÇA: CHATA PHILIPS|COMPRIMENTO: 9,5MM|DIÂMETRO: 3,5MM)</t>
  </si>
  <si>
    <t>MATED-25549</t>
  </si>
  <si>
    <t>PARAFUSO (ROSCA: AUTOATARRAXANTE|CABEÇA: CHATA PHILIPS|TIPO: CHIPBOARD|COMPRIMENTO:16MM|DIÂMETRO:4MM)</t>
  </si>
  <si>
    <t>MATED-25551</t>
  </si>
  <si>
    <t>PARAFUSO (ROSCA: AUTOATARRAXANTE|CABEÇA: CHATA PHILIPS|TIPO: CHIPBOARD|COMPRIMENTO:25MM|DIÂMETRO:4MM)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</si>
  <si>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</si>
  <si>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</si>
  <si>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</si>
  <si>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</si>
  <si>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</si>
  <si>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</si>
  <si>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MATED-7402</t>
  </si>
  <si>
    <t>PARAFUSO (ROSCA: AUTOBROCANTE|MATERIAL: AÇO|ACABAMENTO: ZINCADO|COMPRIMENTO: 13MM|DIÂMETRO: 4,2MM)</t>
  </si>
  <si>
    <t>MATED-12590</t>
  </si>
  <si>
    <t>PARAFUSO (ROSCA: AUTOBROCANTE|MATERIAL: AÇO|ACABAMENTO: ZINCADO|COMPRIMENTO: 50MM|DIÂMETRO: 4,8-5,5MM|DIÂMETRO DO FURO: 8MM[5/16"])</t>
  </si>
  <si>
    <t>MATED-19506</t>
  </si>
  <si>
    <t>PARAFUSO (ROSCA: INTEIRA|APLICAÇÃO: ELETROCALHA E PERFILADO|CABEÇA: LENTILHA|MATERIAL: INOX|ACABAMENTO: CROMADO|BITOLA: 1/4"[6,35MM]X1/2"[12,7MM]|PESO/100PÇ: 0,541KG)</t>
  </si>
  <si>
    <t>MATED-26546</t>
  </si>
  <si>
    <t>PARAFUSO (ROSCA: MÁQUINA|CABEÇA: SEXTAVADA|MATERIAL: AÇO|ACABAMENTO: ZINCADO|COMPRIMENTO: 25MM [1"]|DIÂMETRO: 6,35MM [1/4"])</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</si>
  <si>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</si>
  <si>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</si>
  <si>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</si>
  <si>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</si>
  <si>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</si>
  <si>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</si>
  <si>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</si>
  <si>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</si>
  <si>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</si>
  <si>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</si>
  <si>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MATED-34623</t>
  </si>
  <si>
    <t>PARAFUSO (ROSCA: MÁQUINA|CABEÇA: SEXTAVADA|MATERIAL: AÇO|ACABAMENTO: ZINCADO|COMPRIMENTO: 50MM [2"]|DIÂMETRO: 6,35MM [1/4"])</t>
  </si>
  <si>
    <t>MATED-11336</t>
  </si>
  <si>
    <t>PARAFUSO (ROSCA: SOBERBA|CABEÇA: SEXTAVADA|APLICAÇÃO: TELHADO|MATERIAL: AÇO|ACABAMENTO: ZINCADO|COMPRIMENTO: 180MM|DIÂMETRO: 8MM)</t>
  </si>
  <si>
    <t>MATED-11335</t>
  </si>
  <si>
    <t>PARAFUSO (ROSCA: SOBERBA|CABEÇA: SEXTAVADA|APLICAÇÃO: TELHADO|MATERIAL: AÇO|ACABAMENTO: ZINCADO|COMPRIMENTO: 250MM|DIÂMETRO: 8MM)</t>
  </si>
  <si>
    <t>MATED-11334</t>
  </si>
  <si>
    <t>PARAFUSO (ROSCA: SOBERBA|CABEÇA: SEXTAVADA|MATERIAL: AÇO|ACABAMENTO: ZINCADO|COMPRIMENTO: 110MM|DIÂMETRO: 8MM)</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</si>
  <si>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</si>
  <si>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</si>
  <si>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</si>
  <si>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</si>
  <si>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</si>
  <si>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</si>
  <si>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</si>
  <si>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</si>
  <si>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117.06 - PINO</t>
  </si>
  <si>
    <t>MATED-17987</t>
  </si>
  <si>
    <t>PINO LISO (MEDIDAS: 1/4"X28MM|MATERIAL: AÇO|ARRUELA: CÔNICA)</t>
  </si>
  <si>
    <t>117.07 - PORCA SEXTAVADA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</si>
  <si>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</si>
  <si>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</si>
  <si>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</si>
  <si>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</si>
  <si>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</si>
  <si>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</si>
  <si>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MATED-9816</t>
  </si>
  <si>
    <t>PORCA SEXTAVADA (MATERIAL: AÇO|DIÂMETRO: 19MM [3/4"]|PESO/100PÇ: 5,00 KG)</t>
  </si>
  <si>
    <t>MATED-18180</t>
  </si>
  <si>
    <t>PORCA SEXTAVADA (MATERIAL: AÇO|DIÂMETRO: 25,4MM [1"]|PESO/100PÇ: 12,68 KG)</t>
  </si>
  <si>
    <t>MATED-18324</t>
  </si>
  <si>
    <t>PORCA SEXTAVADA (MATERIAL: AÇO|DIÂMETRO: 6,35MM [1/4"]|PESO/100PÇ: 0,320 KG)</t>
  </si>
  <si>
    <t>MATED-14456</t>
  </si>
  <si>
    <t>PORCA SEXTAVADA (MATERIAL: AÇO|DIÂMETRO: 8MM [5/16"]|PESO/100PÇ: 0,47 KG)</t>
  </si>
  <si>
    <t>117.08 - PREGO</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</si>
  <si>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</si>
  <si>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</si>
  <si>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</si>
  <si>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</si>
  <si>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</si>
  <si>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</si>
  <si>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</si>
  <si>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</si>
  <si>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</si>
  <si>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</si>
  <si>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</si>
  <si>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</si>
  <si>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</si>
  <si>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</si>
  <si>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117.09 - REBITE</t>
  </si>
  <si>
    <t>MATED-17667</t>
  </si>
  <si>
    <t>REBITE DE REPUXO (DIÂMETRO: 3,2MM|COMPRIMENTO: 10MM|MATERIAL: ALUMÍNIO|ACABAMENTO: NATURAL)</t>
  </si>
  <si>
    <t>MATED-16674</t>
  </si>
  <si>
    <t>REBITE DE REPUXO (DIÂMETRO: 4,8MM|COMPRIMENTO: 40MM|MATERIAL: ALUMÍNIO|ACABAMENTO: NATURAL)</t>
  </si>
  <si>
    <t>118 - QUADOS DE AVISOS/GIZ/LOUSA</t>
  </si>
  <si>
    <t>118.01 - QUADRO E ACESSÓRIOS</t>
  </si>
  <si>
    <t>MATED-12783</t>
  </si>
  <si>
    <t>QUADRO DE AVISOS (MEDIDAS: 50X80X8CM*|FECHAMENTO: ACRÍLICO|FECHO: INCLUSO) *MEDIDAS REFERENCIAIS</t>
  </si>
  <si>
    <t>MATED-12808</t>
  </si>
  <si>
    <t>QUADRO DE AVISOS (MEDIDAS: 50X80X8CM*|FECHAMENTO: VIDRO|FECHO: INCLUSO) *MEDIDAS REFERENCIAIS - IPRM</t>
  </si>
  <si>
    <t>MATED-12809</t>
  </si>
  <si>
    <t>QUADRO DE AVISOS 80 X 40 CM, COMPLETO, COLOCADO - IPRM</t>
  </si>
  <si>
    <t>MATED-12784</t>
  </si>
  <si>
    <t>QUADRO DE CHAVES/CLAVICULÁRIO (MEDIDAS: 40X60CM*|MATERIAL: MADEIRA|CAPACIDADE: 70 CHAVES|FECHAMENTO: ACRÍLICO|FECHADURA: INCLUSA) * MEDIDAS REFERENCIAIS</t>
  </si>
  <si>
    <t>MATED-12810</t>
  </si>
  <si>
    <t>QUADRO DE CHAVES/CLAVICULÁRIO (MEDIDAS: 40X60CM*|MATERIAL: MADEIRA|CAPACIDADE: 70 CHAVES|FECHAMENTO: VIDRO|FECHADURA: INCLUSA) * MEDIDAS REFERENCIAIS - IPRM</t>
  </si>
  <si>
    <t>MATED-12811</t>
  </si>
  <si>
    <t>QUADRO DE CHAVES/CLAVICULÁRIO (MEDIDAS: 46X50CM*|MATERIAL: MADEIRA|CAPACIDADE: 72 CHAVES|FECHAMENTO: ACRÍLICO|FECHADURA: INCLUSA) * MEDIDAS REFERENCIAIS - IPRM</t>
  </si>
  <si>
    <t>MATED-12805</t>
  </si>
  <si>
    <t>QUADRO DE GIZ E CARTAZES - MOLDURA DE ALUMÍNIO - IPRM</t>
  </si>
  <si>
    <t>MATED-12806</t>
  </si>
  <si>
    <t>QUADRO DE GIZ E CARTAZES, 557 X 126 CM - MOLDURA DE MADEIRA - IPRM</t>
  </si>
  <si>
    <t>MATED-12804</t>
  </si>
  <si>
    <t>QUADRO PARA GIZ DE LAMINADO MELAMÍNICO COLOCADO 308 X 125 CM COM PORTA GIZ E MOLDURA, COM DOIS QUADROS PARA CARTAZES DE 127 X 125 CM - IPRM</t>
  </si>
  <si>
    <t>MATED-13003</t>
  </si>
  <si>
    <t>QUADRO PARA GIZ E CARTAZES, 310 X 131 CM - MOLDURA EM MADEIRA - IPRM</t>
  </si>
  <si>
    <t>MATED-12807</t>
  </si>
  <si>
    <t>QUADRO PARA PINCEL ATÔMICO (MEDIDAS: 310X131CM*|MATERIAL: LOUSA BRANCA) *MEDIDAS REFERENCIAIS</t>
  </si>
  <si>
    <t>119 - RACKS E ACESSÓRIOS</t>
  </si>
  <si>
    <t>119.01 - ORGANIZADOR E ACESSÓRIOS</t>
  </si>
  <si>
    <t>MATED-12109</t>
  </si>
  <si>
    <t>GAVETA DE VENTILAÇÃO (NÚMERO DE VENTILADOR: 4|UNIDADE DE RACK: 1U|LARGURA: 19"[482,60MM]|ALTURA: 1,75"[44,45MM OU 1U]|APLICAÇÃO: BASTIDOR/RACK DE REDE)</t>
  </si>
  <si>
    <t>MATED-12110</t>
  </si>
  <si>
    <t>ORGANIZADOR DE CABOS (UNIDADE DE RACK: 1U|LARGURA: 19"[482,60MM]|ALTURA: 1,75"[44,45MM OU 1U]|APLICAÇÃO: BASTIDORE/RACK DE REDE)</t>
  </si>
  <si>
    <t>MATED-32152</t>
  </si>
  <si>
    <t>PATCH CORD RJ45/RJ45 (CONEXÃO: RJ45|CABO: UTP-4P METÁLICO|CATEGORIA: 6|PINAGEM: T568A|COMPRIMENTO: 2M)</t>
  </si>
  <si>
    <t>MATED-12101</t>
  </si>
  <si>
    <t>PATCH CORD RJ45/RJ45 (CONEXÃO: RJ45|CABO: UTP-4P METÁLICO|CATEGORIA: 6|PINAGEM: T568A|COMPRIMENTO: 3M)</t>
  </si>
  <si>
    <t>MATED-12111</t>
  </si>
  <si>
    <t>TAMPA CEGA (UNIDADE DE RACK: 1U|LARGURA: 19"[482,60MM]|ALTURA: 1,75"[44,45MM OU 1U]|APLICAÇÃO: BASTIDORE/RACK DE REDE)</t>
  </si>
  <si>
    <t>119.02 - PATCH PANEL</t>
  </si>
  <si>
    <t>MATED-12105</t>
  </si>
  <si>
    <t>PATCH PANEL (POSIÇÕES: 24|CATEGORIA: 6|GUIA TRASEIRO: INCLUSA|UNIDADE DE RACK: 1U|LARGURA: 19"[482,60MM]|ALTURA: 1,75"[44,45MM OU 1U]|APLICAÇÃO: BASTIDORE/RACK DE REDE)</t>
  </si>
  <si>
    <t>MATED-12106</t>
  </si>
  <si>
    <t>PATCH PANEL (POSIÇÕES: 48|CATEGORIA: 6|GUIA TRASEIRO: INCLUSA|UNIDADE DE RACK: 2U|LARGURA: 19"[482,60MM]|ALTURA: 3,50"[88,90MM OU 2U]|APLICAÇÃO: BASTIDORE/RACK DE REDE)</t>
  </si>
  <si>
    <t>119.03 - RÉGUA COM TOMADA</t>
  </si>
  <si>
    <t>MATED-12107</t>
  </si>
  <si>
    <t>RÉGUA COM TOMADAS 2P+T (QUANTIDADE: 8| CORRENTE: 10A|TENSÃO: 110/220V|APLICAÇÃO: RACK DE 19" [1U])</t>
  </si>
  <si>
    <t>120 - RALOS, SIFÕES, VÁLVULAS E CAIXA SIFONADAS</t>
  </si>
  <si>
    <t>120.01 - CAIXA SIFONADA EM PVC</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</si>
  <si>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</si>
  <si>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</si>
  <si>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</si>
  <si>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</si>
  <si>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</si>
  <si>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</si>
  <si>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</si>
  <si>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</si>
  <si>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</si>
  <si>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</si>
  <si>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</si>
  <si>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</si>
  <si>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</si>
  <si>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</si>
  <si>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</si>
  <si>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</si>
  <si>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</si>
  <si>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</si>
  <si>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</si>
  <si>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</si>
  <si>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</si>
  <si>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PORTA-GRELHA EM PVC (FORMATO: QUADRADO/REDONDO|DIÂMETRO DA SEÇÃO: 100MM)</t>
  </si>
  <si>
    <t>120.02 - RALO HEMISFÉRICO</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</si>
  <si>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</si>
  <si>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</si>
  <si>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</si>
  <si>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</si>
  <si>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</si>
  <si>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</si>
  <si>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120.03 - RALO SECO EM PVC</t>
  </si>
  <si>
    <t>MATED-11724</t>
  </si>
  <si>
    <t>RALO SECO QUADRADO (MATERIAL: PVC|COMPRIMENTO: 100MM|LARGURA: 100MM|ALTURA: 53MM|DIÂMETRO DE SAÍDA: 40MM|GRELHA PVC: INCLUSO|FORMATO DA GRELHA: QUADRADO)</t>
  </si>
  <si>
    <t>MATED-11718</t>
  </si>
  <si>
    <t>RALO SECO REDONDO (MATERIAL: PVC|ALTURA: 50MM|DIÂMETRO DE SAÍDA: 40MM|DIÂMETRO: 100MM|GRELHA PVC: INCLUSO|FORMATO DA GRELHA: REDONDO)</t>
  </si>
  <si>
    <t>120.04 - RALO SIFONADO</t>
  </si>
  <si>
    <t>MATED-5611</t>
  </si>
  <si>
    <t>CORPO DE RALO SIFONADO CÔNICO (TIPO: ARTICULADO|MATERIAL: PVC|DIÂMETRO DE SAÍDA: 40MM|DIÂMETRO: 100MM)</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</si>
  <si>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</si>
  <si>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</si>
  <si>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</si>
  <si>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</si>
  <si>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</si>
  <si>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</si>
  <si>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</si>
  <si>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</si>
  <si>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</si>
  <si>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</si>
  <si>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120.05 - SIFÃO EM PLÁSTICO</t>
  </si>
  <si>
    <t>MATED-11695</t>
  </si>
  <si>
    <t>SIFÃO (TIPO: COPO|MATERIAL: PVC|COR: BRANCA|DIÂMETRO DE ENTRADA: 1.1/4"|DIÂMETRO DE SAÍDA: 1.1/2"|APLICAÇÃO RECOMENDADA: TANQUE)</t>
  </si>
  <si>
    <t>120.06 - SIFÃO METÁLICO</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</si>
  <si>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</si>
  <si>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</si>
  <si>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</si>
  <si>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</si>
  <si>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</si>
  <si>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</si>
  <si>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</si>
  <si>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</si>
  <si>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120.07 - VÁLVULA METÁLICA</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</si>
  <si>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</si>
  <si>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</si>
  <si>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</si>
  <si>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</si>
  <si>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</si>
  <si>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</si>
  <si>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</si>
  <si>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</si>
  <si>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</si>
  <si>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</si>
  <si>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121 - REGISTROS E VÁLVULAS</t>
  </si>
  <si>
    <t>121.01 - CANOPLA E VOLANTE PARA REGISTRO</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</si>
  <si>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</si>
  <si>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</si>
  <si>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</si>
  <si>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</si>
  <si>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</si>
  <si>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</si>
  <si>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</si>
  <si>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</si>
  <si>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121.02 - REGISTRO DE ESFERA EM PVC</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</si>
  <si>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</si>
  <si>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</si>
  <si>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</si>
  <si>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</si>
  <si>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</si>
  <si>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</si>
  <si>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</si>
  <si>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</si>
  <si>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</si>
  <si>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</si>
  <si>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</si>
  <si>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</si>
  <si>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121.03 - REGISTRO DE GAVETA</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</si>
  <si>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</si>
  <si>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</si>
  <si>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</si>
  <si>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</si>
  <si>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</si>
  <si>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</si>
  <si>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</si>
  <si>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</si>
  <si>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</si>
  <si>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</si>
  <si>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</si>
  <si>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</si>
  <si>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</si>
  <si>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</si>
  <si>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</si>
  <si>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</si>
  <si>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</si>
  <si>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</si>
  <si>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</si>
  <si>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</si>
  <si>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</si>
  <si>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</si>
  <si>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</si>
  <si>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</si>
  <si>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</si>
  <si>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</si>
  <si>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</si>
  <si>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</si>
  <si>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121.04 - REGISTRO DE GLOBO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</si>
  <si>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</si>
  <si>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</si>
  <si>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</si>
  <si>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</si>
  <si>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</si>
  <si>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</si>
  <si>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</si>
  <si>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</si>
  <si>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121.05 - REGISTRO DE PRESSÃO</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</si>
  <si>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</si>
  <si>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</si>
  <si>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</si>
  <si>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</si>
  <si>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121.07 - REGISTRO E VÁLVULA PARA GLP</t>
  </si>
  <si>
    <t>MATED-12331</t>
  </si>
  <si>
    <t>VÁLVULA REGISTRO GÁS COM TÊ REVERSÍVEL (QUANTIDADE: 2 BOTIJÕES|PADRÃO: P45)</t>
  </si>
  <si>
    <t>121.09 - VÁLVULA DE DESCARGA E CAIXA DE EMBUTIR</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</si>
  <si>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</si>
  <si>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</si>
  <si>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</si>
  <si>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</si>
  <si>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</si>
  <si>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</si>
  <si>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</si>
  <si>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</si>
  <si>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</si>
  <si>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</si>
  <si>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</si>
  <si>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</si>
  <si>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121.10 - VÁLVULA DE ESFERA EM LATÃO</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</si>
  <si>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</si>
  <si>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</si>
  <si>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</si>
  <si>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</si>
  <si>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</si>
  <si>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</si>
  <si>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</si>
  <si>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</si>
  <si>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</si>
  <si>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</si>
  <si>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</si>
  <si>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</si>
  <si>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</si>
  <si>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</si>
  <si>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121.11 - VÁLVULA DE ESFERA TRIPARTIDA</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</si>
  <si>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</si>
  <si>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</si>
  <si>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</si>
  <si>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</si>
  <si>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121.12 - VÁLVULA DE RETENÇÃO EM BRONZE</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</si>
  <si>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</si>
  <si>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</si>
  <si>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</si>
  <si>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</si>
  <si>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</si>
  <si>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</si>
  <si>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</si>
  <si>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</si>
  <si>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</si>
  <si>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</si>
  <si>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</si>
  <si>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</si>
  <si>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</si>
  <si>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</si>
  <si>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</si>
  <si>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</si>
  <si>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</si>
  <si>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</si>
  <si>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</si>
  <si>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</si>
  <si>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</si>
  <si>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</si>
  <si>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</si>
  <si>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</si>
  <si>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</si>
  <si>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</si>
  <si>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</si>
  <si>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</si>
  <si>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</si>
  <si>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</si>
  <si>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</si>
  <si>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</si>
  <si>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</si>
  <si>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</si>
  <si>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</si>
  <si>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</si>
  <si>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121.13 - VÁLVULA DE RETENÇÃO EM LATÃO</t>
  </si>
  <si>
    <t>MATED-12955</t>
  </si>
  <si>
    <t>VÁLVULA TIPO RETENÇÃO (MATERIAL: LATÃO|ROSCA: BSP [PARALELA]|DIÂMETRO: 1"|CLASSE: PN16)</t>
  </si>
  <si>
    <t>MATED-12953</t>
  </si>
  <si>
    <t>VÁLVULA TIPO RETENÇÃO (MATERIAL: LATÃO|ROSCA: BSP [PARALELA]|DIÂMETRO: 1.1/2"|CLASSE: PN16)</t>
  </si>
  <si>
    <t>MATED-12954</t>
  </si>
  <si>
    <t>VÁLVULA TIPO RETENÇÃO (MATERIAL: LATÃO|ROSCA: BSP [PARALELA]|DIÂMETRO: 1.1/4"|CLASSE: PN16)</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</si>
  <si>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</si>
  <si>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</si>
  <si>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</si>
  <si>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</si>
  <si>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</si>
  <si>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</si>
  <si>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</si>
  <si>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</si>
  <si>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122 - RESERVATÓRIOS E CAIXAS DE ÁGUA</t>
  </si>
  <si>
    <t>122.01 - CAIXA DE ÁGUA EM POLIETILENO</t>
  </si>
  <si>
    <t>MATED-11749</t>
  </si>
  <si>
    <t>RESERVATÓRIO D'ÁGUA (MATERIAL: POLIETILENO|CAPACIDADE: 1.000L|FORMA: CILÍNDRICA|PESO APROXIMADO: 17KG)</t>
  </si>
  <si>
    <t>MATED-12595</t>
  </si>
  <si>
    <t>RESERVATÓRIO D'ÁGUA (MATERIAL: POLIETILENO|CAPACIDADE: 1.500L|FORMA: CILÍNDRICA|PESO: 24KG*)*VALORES REFERENCIAIS APROXIMADOS</t>
  </si>
  <si>
    <t>MATED-12135</t>
  </si>
  <si>
    <t>RESERVATÓRIO D'ÁGUA (MATERIAL: POLIETILENO|CAPACIDADE: 250L|FORMA: CILÍNDRICA|PESO APROXIMADO: 7KG)</t>
  </si>
  <si>
    <t>MATED-29748</t>
  </si>
  <si>
    <t>RESERVATÓRIO D'ÁGUA (MATERIAL: POLIETILENO|CAPACIDADE: 3.000L|FORMA: CILÍNDRICA|PESO: 55KG*)*VALORES REFERENCIAIS APROXIMADOS</t>
  </si>
  <si>
    <t>MATED-29750</t>
  </si>
  <si>
    <t>RESERVATÓRIO D'ÁGUA (MATERIAL: POLIETILENO|CAPACIDADE: 310L|FORMA: CILÍNDRICA|PESO: 7,5KG*)*VALORES REFERENCIAIS APROXIMADOS</t>
  </si>
  <si>
    <t>MATED-11748</t>
  </si>
  <si>
    <t>RESERVATÓRIO D'ÁGUA (MATERIAL: POLIETILENO|CAPACIDADE: 500L|FORMA: CILÍNDRICA|PESO: 10KG*)*VALORES REFERENCIAIS APROXIMADOS</t>
  </si>
  <si>
    <t>MATED-29749</t>
  </si>
  <si>
    <t>RESERVATÓRIO D'ÁGUA (MATERIAL: POLIETILENO|CAPACIDADE: 5.000L|FORMA: CILÍNDRICA|PESO: 95KG*)*VALORES REFERENCIAIS APROXIMADOS</t>
  </si>
  <si>
    <t>123 - SELADORES E FUNDOS PREPARADORES</t>
  </si>
  <si>
    <t>123.01 - FUNDO PREPARADOR</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</si>
  <si>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</si>
  <si>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</si>
  <si>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</si>
  <si>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</si>
  <si>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</si>
  <si>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</si>
  <si>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</si>
  <si>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</si>
  <si>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</si>
  <si>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</si>
  <si>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123.02 - SELADOR</t>
  </si>
  <si>
    <t>MATED-11440</t>
  </si>
  <si>
    <t>SELADOR ACRÍLICO (APLICAÇÃO: BLOCOS, CONCRETO OU REBOCO|COR: BRANCO)</t>
  </si>
  <si>
    <t>MATED-8951</t>
  </si>
  <si>
    <t>SELADOR (APLICAÇÃO: MADEIRA|COR: INCOLOR)</t>
  </si>
  <si>
    <t>124 - SINALIZADORES DE OBSTÁCULO</t>
  </si>
  <si>
    <t>124.01 - SINALIZADOR DE TOPO</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</si>
  <si>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</si>
  <si>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</si>
  <si>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</si>
  <si>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</si>
  <si>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125 - SIRENES</t>
  </si>
  <si>
    <t>125.01 - SIRENE</t>
  </si>
  <si>
    <t>MATED-4473</t>
  </si>
  <si>
    <t>ALARME AUDIOVISUAL SEM FIO PARA PCD (BOTOEIRA: INCLUSA|FONTE: INCLUSO|TENSÃO: 110-220V)</t>
  </si>
  <si>
    <t>MATED-4456</t>
  </si>
  <si>
    <t>SINALIZADOR AUDIOVISUAL ENDEREÇÁVEL (APLICAÇÃO: PCI|PRESSÃO SONORA MÍNIMA: 90 DB)</t>
  </si>
  <si>
    <t>MATED-12977</t>
  </si>
  <si>
    <t>SIRENE DE ALTA POTÊNCIA, TIMBRE Ø 150MM, 100DCB - IPRM</t>
  </si>
  <si>
    <t>MATED-12389</t>
  </si>
  <si>
    <t>SIRENE ELETROMECÂNICA (ALCANCE MÁXIMO: 500M|PRESSÃO SONORA MÍNIMA: 110 DB)</t>
  </si>
  <si>
    <t>MATED-12975</t>
  </si>
  <si>
    <t>SIRENE PARA ALARME DE BOMBA EM FUNCIONAMENTO, 220V - IPRM</t>
  </si>
  <si>
    <t>126 - SOLVENTES E ÁCIDOS</t>
  </si>
  <si>
    <t>126.01 - ÁCIDO</t>
  </si>
  <si>
    <t>MATED-11464</t>
  </si>
  <si>
    <t>ÁCIDO MURIÁTICO</t>
  </si>
  <si>
    <t>126.02 - DETERGENTE E DESINFETANTE</t>
  </si>
  <si>
    <t>MATED-27714</t>
  </si>
  <si>
    <t>DESINFETANTE (USO: GERAL)</t>
  </si>
  <si>
    <t>MATED-11260</t>
  </si>
  <si>
    <t>DETERGENTE AMONÍACO</t>
  </si>
  <si>
    <t>MATED-27713</t>
  </si>
  <si>
    <t>DETERGENTE NEUTRO CONCENTRADO (USO: GERAL)</t>
  </si>
  <si>
    <t>126.03 - SOLVENTE</t>
  </si>
  <si>
    <t>MATED-14692</t>
  </si>
  <si>
    <t>GEL REMOVEDOR PASTOSO (APLICAÇÃO: TINTAS ESMALTE, ACRÍLICA OU VERNIZ)</t>
  </si>
  <si>
    <t>MATED-11432</t>
  </si>
  <si>
    <t>SOLVENTE DILUENTE (BASE: AGUARRÁS)</t>
  </si>
  <si>
    <t>127 - TAXA E BOMBAS DE CONCRETO</t>
  </si>
  <si>
    <t>127.01 - TAXA DE BOMBEAMENTO</t>
  </si>
  <si>
    <t>MATED-12059</t>
  </si>
  <si>
    <t>TAXA DE BOMBEAMENTO DE CONCRETO</t>
  </si>
  <si>
    <t>129 - TELAS, CONCERTINAS E CERCAS</t>
  </si>
  <si>
    <t>129.01 - ACESSÓRIOS PARA CERCA</t>
  </si>
  <si>
    <t>MATED-11232</t>
  </si>
  <si>
    <t>GRAMPO (ACABAMENTO: GALVANIZADO|APLICAÇÃO: CERCA|TAMANHO: GRANDE[9X1"]|DIÂMETRO: 9 BWG [3,75MM]|COMPRIMENTO: 1" [25,4MM]|QUANTIDADE POR QUILO: 215)</t>
  </si>
  <si>
    <t>129.02 - CONCERTINA DUPLA</t>
  </si>
  <si>
    <t>MATED-13074</t>
  </si>
  <si>
    <t>CONCERTINA CLIPADA (MODELO: ESPIRAL HELICOIDAL DUPLA|DIÂMETRO: 45CM)</t>
  </si>
  <si>
    <t>MATED-13073</t>
  </si>
  <si>
    <t>CONCERTINA CLIPADA (MODELO: ESPIRAL HELICOIDAL DUPLA|DIÂMETRO: 61CM)</t>
  </si>
  <si>
    <t>MATED-13075</t>
  </si>
  <si>
    <t>CONCERTINA CLIPADA (MODELO: ESPIRAL HELICOIDAL DUPLA|DIÂMETRO: 73CM)</t>
  </si>
  <si>
    <t>129.03 - TELA ONDULADA</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</si>
  <si>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</si>
  <si>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</si>
  <si>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</si>
  <si>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</si>
  <si>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</si>
  <si>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</si>
  <si>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</si>
  <si>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</si>
  <si>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</si>
  <si>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</si>
  <si>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</si>
  <si>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</si>
  <si>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129.04 - TELA PARA ALAMBRADO</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</si>
  <si>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</si>
  <si>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</si>
  <si>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</si>
  <si>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</si>
  <si>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130 - TELHAS CERÂMICAS</t>
  </si>
  <si>
    <t>130.02 - TELHA CERÂMICA</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</si>
  <si>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</si>
  <si>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</si>
  <si>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</si>
  <si>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</si>
  <si>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</si>
  <si>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</si>
  <si>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</si>
  <si>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</si>
  <si>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131 - TELHAS DE FIBROCIMENTO, GALVANIZADAS E VEGETAL</t>
  </si>
  <si>
    <t>131.01 - ACESSÓRIOS PARA FIXAÇÃO DE TELHAS</t>
  </si>
  <si>
    <t>MATED-11377</t>
  </si>
  <si>
    <t>CONJUNTO VEDAÇÃO ELÁSTICA (APLICAÇÃO: TELHADO|DIÂMETRO DO FURO: 8MM)</t>
  </si>
  <si>
    <t>MATED-11378</t>
  </si>
  <si>
    <t>FIXADOR DE ABA AUTOTRAVANTE PARA CALHA ESTRUTURAL (MATERIAL: AÇO GALVANIZADO|LARGURA DA TELHA: 90CM[CANALETE 90 OU KALHETÃO])</t>
  </si>
  <si>
    <t>MATED-12443</t>
  </si>
  <si>
    <t>FIXADOR DE ABA SIMPLES PARA CALHA ESTRUTURAL (MATERIAL: AÇO GALVANIZADO|LARGURA DA TELHA: 49CM[CANALETE 49 OU KALHETA])</t>
  </si>
  <si>
    <t>MATED-11379</t>
  </si>
  <si>
    <t>GANCHO CHATO PARA FIXAÇÃO DE TELHAS (COMPRIMENTO: 140MM)</t>
  </si>
  <si>
    <t>MATED-12589</t>
  </si>
  <si>
    <t>VEDA ONDA/PASSARINHEIRA (MATERIAL: POLIPROPILENO|COR: OCRE OU CINZA|ALTURA*: 6CM|COMPRIMENTO: 9,5CM|APLICAÇÃO: TELHA ONDULADA)*VALORES REFERENCIAIS APROXIMADOS</t>
  </si>
  <si>
    <t>131.02 - CUMEEIRA FIBROCIMENTO</t>
  </si>
  <si>
    <t>MATED-11369</t>
  </si>
  <si>
    <t>CUMEEIRA NORMAL (UTILIZAÇÃO: TELHA ESTRUTURAL DE FIBROCIMENTO|LARGURA: 512MM*|COMPRIMENTO: 616MM*|REFERÊNCIA: CANALETE 49 E KALHETAO 49) *MEDIDAS REFERENCIAIS APROXIMADAS</t>
  </si>
  <si>
    <t>MATED-11370</t>
  </si>
  <si>
    <t>CUMEEIRA NORMAL (UTILIZAÇÃO: TELHA ESTRUTURAL DE FIBROCIMENTO|LARGURA: 935MM*|COMPRIMENTO: 1050MM*|REFERÊNCIA: CANALETE 90 E KALHETÃO 90) *MEDIDAS REFERENCIAIS APROXIMADAS</t>
  </si>
  <si>
    <t>MATED-11971</t>
  </si>
  <si>
    <t>ESPIGÃO DE FIBROCIMENTO (UTILIZAÇÃO: TELHA ONDULADA|COMPRIMENTO DA PEÇA: 180CM*) *MEDIDAS REFERENCIAIS APROXIMADAS</t>
  </si>
  <si>
    <t>MATED-11373</t>
  </si>
  <si>
    <t>RUFO DE FIBROCIMENTO (UTILIZAÇÃO: TELHA ONDULADA|INCLINAÇÃO: 30°|ESPESSURA: 4MM)</t>
  </si>
  <si>
    <t>131.03 - CUMEEIRA GALVANIZADA</t>
  </si>
  <si>
    <t>MATED-12561</t>
  </si>
  <si>
    <t>CUMEEIRA GALVANIZADA (UTILIZAÇÃO: TELHA TRAPEZOIDAL|COMPRIMENTO DA PEÇA: 100CM*) *MEDIDAS REFERENCIAIS APROXIMADAS</t>
  </si>
  <si>
    <t>131.04 - CUMEEIRA VEGETAL</t>
  </si>
  <si>
    <t>MATED-12587</t>
  </si>
  <si>
    <t>CUMEEIRA ONDULADA (UTILIZAÇÃO: TELHA DE FIBRA VEGETAL TRADICIONAL|COMPRIMENTO DA PEÇA: 100CM*) *MEDIDAS REFERENCIAIS APROXIMADAS</t>
  </si>
  <si>
    <t>MATED-12588</t>
  </si>
  <si>
    <t>RUFO DE POLIETILENO (UTILIZAÇÃO: TELHA DE FIBRA VEGETAL TRADICIONAL|COMPRIMENTO DA PEÇA: 100CM*) *MEDIDAS REFERENCIAIS APROXIMADAS</t>
  </si>
  <si>
    <t>131.05 - TELHA DE FIBROCIMENTO</t>
  </si>
  <si>
    <t>MATED-11371</t>
  </si>
  <si>
    <t>TELHA DE FIBROCIMENTO DE CUMEEIRA (TIPO: ARTICULADA|COMPRIMENTO: 110CM|CONJUNTO: INFERIOR E SUPERIOR|ESPESSURA: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</si>
  <si>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</si>
  <si>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</si>
  <si>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</si>
  <si>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</si>
  <si>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</si>
  <si>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</si>
  <si>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</si>
  <si>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</si>
  <si>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</si>
  <si>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</si>
  <si>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131.06 - TELHA GALVANIZADA</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</si>
  <si>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</si>
  <si>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</si>
  <si>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</si>
  <si>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</si>
  <si>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</si>
  <si>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</si>
  <si>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131.07 - TELHA VEGETAL</t>
  </si>
  <si>
    <t>MATED-12586</t>
  </si>
  <si>
    <t>TELHA DE FIBRA VEGETAL (MODELO: TRADICIONAL OU CLÁSSFICA|IMPERMEABLIZAÇÃO: BETUME|COMPRIMENTO*: 200CM|LARGURA*: 95CM|ESPESSURA: 3MM|PESO: 6,5KG)*VALORES REFERENCIAIS APROXIMADOS</t>
  </si>
  <si>
    <t>132 - TEXTURAS</t>
  </si>
  <si>
    <t>132.01 - TEXTURA ACRÍLICA</t>
  </si>
  <si>
    <t>MATED-12758</t>
  </si>
  <si>
    <t>TEXTURA ACRÍLICA (TIPO: PREMIUM|ACABAMENTO: LISO OU SUAVE|APLICAÇÃO: USO INTERNO E EXTERNO)</t>
  </si>
  <si>
    <t>MATED-12769</t>
  </si>
  <si>
    <t>TEXTURA ACRÍLICA (TIPO: PREMIUM|ACABAMENTO: RÚSTICO|APLICAÇÃO: USO INTERNO E EXTERNO)</t>
  </si>
  <si>
    <t>133 - TINTAS ACRÍLICAS, ESMALTE E LÁTEX</t>
  </si>
  <si>
    <t>133.01 - IMPERMEABILIZANTE ASFÁLTICO</t>
  </si>
  <si>
    <t>MATED-11361</t>
  </si>
  <si>
    <t>TINTA (TIPO: ASFÁLTICA IMPERMEABILIZANTE EMULSIONADA EM ÁGUA|APLICAÇÃO: ALVENARIA, CONCRETO, MADEIRA E METAIS)</t>
  </si>
  <si>
    <t>133.02 - PIGMENTO</t>
  </si>
  <si>
    <t>MATED-11431</t>
  </si>
  <si>
    <t>PIGMENTO PARA TINTAS (TIPO: LÍQUIDO|CORES: DIVERSAS)</t>
  </si>
  <si>
    <t>MATED-12340</t>
  </si>
  <si>
    <t>PIGMENTO PARA TINTAS (TIPO: PÓ|CORES: DIVERSAS)</t>
  </si>
  <si>
    <t>133.03 - TINTA ACRÍLICA</t>
  </si>
  <si>
    <t>MATED-11980</t>
  </si>
  <si>
    <t>TINTA (TIPO: ACRÍLICA EMULSIONADA EM ÁGUA|APLICAÇÃO: SINALIZAÇÃO HORIZONTAL VIÁRIA|ACABAMENTO: FOSCO)</t>
  </si>
  <si>
    <t>MATED-11448</t>
  </si>
  <si>
    <t>TINTA (TIPO: ACRÍLICA PREMIUM|APLICAÇÃO: ALVENARIA, CONCRETO, GESSO E REBOCO|ACABAMENTO: FOSCO)</t>
  </si>
  <si>
    <t>MATED-11447</t>
  </si>
  <si>
    <t>TINTA (TIPO: ACRÍLICA PREMIUM|APLICAÇÃO: PISO|ACABAMENTO: FOSCO)</t>
  </si>
  <si>
    <t>133.04 - TINTA BORRACHA</t>
  </si>
  <si>
    <t>MATED-11446</t>
  </si>
  <si>
    <t>TINTA (TIPO: BORRACHA CLORADA|ACABAMENTO: SEMIBRILHO|APLICAÇÃO: CONCRETO, PISO, PAREDES DE RESERVATÓRIOS, BANHEIROS, REFEITORIOS ETC.)</t>
  </si>
  <si>
    <t>133.05 - TINTA EPÓXI</t>
  </si>
  <si>
    <t>MATED-11457</t>
  </si>
  <si>
    <t>TINTA (TIPO: EPÓXI PREMIUM|APLICAÇÃO: ALVENARIA, CERÂMICA, MADEIRA, METAIS E PISO|ACABAMENTO: BRILHANTE)</t>
  </si>
  <si>
    <t>133.06 - TINTA ESMALTE</t>
  </si>
  <si>
    <t>MATED-11444</t>
  </si>
  <si>
    <t>TINTA (TIPO: ESMALTE SINTÉTICO PREMIUM|APLICAÇÃO: MADEIRA, METAIS E PVC|ACABAMENTO: ACETINADO)</t>
  </si>
  <si>
    <t>MATED-11450</t>
  </si>
  <si>
    <t>TINTA (TIPO: ESMALTE SINTÉTICO PREMIUM|APLICAÇÃO: MADEIRA, METAIS E PVC|ACABAMENTO: FOSCO)</t>
  </si>
  <si>
    <t>MATED-14797</t>
  </si>
  <si>
    <t>TINTA (TIPO: ESMALTE SINTÉTICO PREMIUM|BASE: ÁGUA|APLICAÇÃO: MADEIRA, METAIS E PVC|ACABAMENTO: ACETINADO)</t>
  </si>
  <si>
    <t>133.07 - TINTA LÁTEX</t>
  </si>
  <si>
    <t>MATED-11449</t>
  </si>
  <si>
    <t>TINTA (TIPO: LÁTEX PVA PREMIUM|APLICAÇÃO: ALVENARIA, CONCRETO, GESSO E REBOCO|ACABAMENTO: FOSCO)</t>
  </si>
  <si>
    <t>133.08 - TINTA MINERAL</t>
  </si>
  <si>
    <t>MATED-14736</t>
  </si>
  <si>
    <t>FUNDO PREPARADOR MINERAL (APLICAÇÃO: ALVENARIA, CONCRETO, PEDRAS E REBOCO)</t>
  </si>
  <si>
    <t>MATED-14734</t>
  </si>
  <si>
    <t>TINTA (TIPO: MINERAL PREMIUM|APLICAÇÃO: ALVENARIA, CONCRETO, PEDRAS E REBOCO|ACABAMENTO: FOSCO)</t>
  </si>
  <si>
    <t>134 - TOMADAS, INTERRUPTORES, CAMPAINHAS, PLACAS E ACESSÓRIOS</t>
  </si>
  <si>
    <t>134.01 - CAMPAINHA</t>
  </si>
  <si>
    <t>MATED-13077</t>
  </si>
  <si>
    <t>CAMPAINHA (SOM: CIGARRA|TIPO: EMBUTIR|DIMENSÃO: 2"X4"|TENSÃO: 127V OU 220V|PLACA: INCLUSO|SUPORTE: INCLUSO|ACESSÓRIOS: INCLUSO)</t>
  </si>
  <si>
    <t>MATED-12985</t>
  </si>
  <si>
    <t>CAMPAINHA (SOM: CIGARRA|TIPO: SOBREPOR|LARGURA OU DIÂMETRO*: 4CM|TENSÃO: 127V OU 220V|ACESSÓRIOS: INCLUSO)*VALORES REFERENCIAIS APROXIMADOS</t>
  </si>
  <si>
    <t>134.02 - MÓDULO CEGO/FURO</t>
  </si>
  <si>
    <t>MATED-15608</t>
  </si>
  <si>
    <t>MÓDULO CEGO (PLACA E SUPORTE: NÃO INCLUSO)</t>
  </si>
  <si>
    <t>MATED-15609</t>
  </si>
  <si>
    <t>MÓDULO COM FURO PARA SAÍDA (DIÂMETRO FURO: 10MM|APLICAÇÃO: SAÍDA DE FIOS|PLACA E SUPORTE: NÃO INCLUSO)</t>
  </si>
  <si>
    <t>134.03 - MÓDULO DE DADOS/TELEFONIA</t>
  </si>
  <si>
    <t>MATED-15607</t>
  </si>
  <si>
    <t>MÓDULO PARA ANTENA (CONECTOR: COAXIAL 75 OHMS|MATERIAL: PLÁSTICO|PLACA E SUPORTE: NÃO INCLUSO)</t>
  </si>
  <si>
    <t>MATED-15604</t>
  </si>
  <si>
    <t>MÓDULO PARA DADOS/TELEFONIA (CONECTOR: RJ11|QUANTIDADE DE VIAS: 2|MATERIAL: PLÁSTICO|PLACA E SUPORTE: NÃO INCLUSO)</t>
  </si>
  <si>
    <t>MATED-15605</t>
  </si>
  <si>
    <t>MÓDULO PARA DADOS/TELEFONIA (CONECTOR: RJ45 CAT.5|QUANTIDADE DE VIAS: 8|MATERIAL: PLÁSTICO|PLACA E SUPORTE: NÃO INCLUSO)</t>
  </si>
  <si>
    <t>MATED-15606</t>
  </si>
  <si>
    <t>MÓDULO PARA DADOS/TELEFONIA (CONECTOR: RJ45 CAT.6|QUANTIDADE DE VIAS: 8|MATERIAL: PLÁSTICO|PLACA E SUPORTE: NÃO INCLUSO)</t>
  </si>
  <si>
    <t>MATED-12097</t>
  </si>
  <si>
    <t>TOMADA DE REDE (TIPO: LÓGICA|CONECTOR: RJ45|APLICAÇÃO: CANALETA SISTEMA "X" OU EQUIVALENTE|LINHA: SOBREPOR|CAIXA: NÃO INCLUSO|PLACA: INCLUSO|SUPORTES E ACESSÓRIOS: INCLUSO)</t>
  </si>
  <si>
    <t>134.04 - MÓDULO INTERRUPTOR</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</si>
  <si>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</si>
  <si>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</si>
  <si>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</si>
  <si>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</si>
  <si>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</si>
  <si>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</si>
  <si>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</si>
  <si>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</si>
  <si>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</si>
  <si>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</si>
  <si>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</si>
  <si>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</si>
  <si>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</si>
  <si>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</si>
  <si>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134.05 - MÓDULO TOMADA</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</si>
  <si>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</si>
  <si>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</si>
  <si>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</si>
  <si>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</si>
  <si>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</si>
  <si>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</si>
  <si>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</si>
  <si>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</si>
  <si>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</si>
  <si>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</si>
  <si>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</si>
  <si>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MÓDULO TOMADA USB (CORRENTE SAÍDA USB: 1A|QUANTIDADE DE SAÍDA USB: 1|TENSÃO: BIVOLT|MATERIAL: TERMOPLÁSTICO|PLACA E SUPORTE: NÃO INCLUSO)</t>
  </si>
  <si>
    <t>134.06 - PLACA PARA SUPORTE</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</si>
  <si>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</si>
  <si>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</si>
  <si>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</si>
  <si>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</si>
  <si>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</si>
  <si>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</si>
  <si>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</si>
  <si>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</si>
  <si>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</si>
  <si>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</si>
  <si>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</si>
  <si>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</si>
  <si>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</si>
  <si>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</si>
  <si>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</si>
  <si>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</si>
  <si>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MATED-11927</t>
  </si>
  <si>
    <t>PLACA (TIPO DA PLACA: 3"X3"|QUANTIDADE DE MÓDULOS: CEGA|MATERIAL: PLÁSTICO|SUPORTE: INCLUSO|FORMATO: REDONDO|ACESSÓRIOS: INCLUSO)</t>
  </si>
  <si>
    <t>134.07 - SUPORTE PARA PLACA</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</si>
  <si>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</si>
  <si>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</si>
  <si>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</si>
  <si>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</si>
  <si>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135 - TORNEIRAS, BÓIAS E ENGATES FLEXÍVEIS</t>
  </si>
  <si>
    <t>135.01 - BOIA PLÁSTICA</t>
  </si>
  <si>
    <t>MATED-14478</t>
  </si>
  <si>
    <t>BOIA PLÁSTICA PARA CAIXA DÁGUA (DIÂMETRO DA SEÇÃO: 1/2")</t>
  </si>
  <si>
    <t>MATED-11736</t>
  </si>
  <si>
    <t>BOIA PLÁSTICA PARA CAIXA DÁGUA (DIÂMETRO DA SEÇÃO: 3/4")</t>
  </si>
  <si>
    <t>135.02 - CHAVE DE BOIA AUTOMÁTICA</t>
  </si>
  <si>
    <t>MATED-11731</t>
  </si>
  <si>
    <t>AUTOMÁTICO DE CHAVE DE BOIA (APLICAÇÃO: REGULADOR DE NÍVEL|CAPACIDADE ELÉTRICA: 2CV EM 220V OU 1CV EM 110V|CORRENTE: 25A|COMPRIMENTO DO CABO: 1,5M)</t>
  </si>
  <si>
    <t>135.03 - ENGATE FLEXÍVEL EM PVC</t>
  </si>
  <si>
    <t>MATED-11725</t>
  </si>
  <si>
    <t>ENGATE FLEXÍVEL (MATERIAL: PVC|APLICAÇÃO: ENTRADA DE ÁGUA|COMPRIMENTO: 30CM|DIÂMETRO DA SEÇÃO: 1/2"[20MM])</t>
  </si>
  <si>
    <t>135.04 - ENGATE FLEXÍVEL METÁLICO</t>
  </si>
  <si>
    <t>MATED-11746</t>
  </si>
  <si>
    <t>ENGATE FLEXÍVEL METÁLICO (APLICAÇÃO: ENTRADA DE ÁGUA|COMPRIMENTO: 30CM|DIÂMETRO DA SEÇÃO: 1/2"[20MM])</t>
  </si>
  <si>
    <t>MATED-12565</t>
  </si>
  <si>
    <t>ENGATE FLEXÍVEL METÁLICO (APLICAÇÃO: ENTRADA DE ÁGUA|COMPRIMENTO: 40CM|DIÂMETRO DA SEÇÃO: 1/2"[20MM])</t>
  </si>
  <si>
    <t>135.05 - TORNEIRA DE BOIA</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</si>
  <si>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</si>
  <si>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</si>
  <si>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</si>
  <si>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</si>
  <si>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</si>
  <si>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</si>
  <si>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</si>
  <si>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</si>
  <si>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</si>
  <si>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</si>
  <si>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</si>
  <si>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</si>
  <si>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135.06 - TORNEIRA METÁLICA</t>
  </si>
  <si>
    <t>MATED-29151</t>
  </si>
  <si>
    <t>TORNEIRA METÁLICA ANTIVANDALISMO (APLICAÇÃO: LAVATÓRIO|BICO: LISO|ABERTURA: PRESSÃO|ACABAMENTO: CROMADO|BITOLA: 3/4"|INSTALAÇÃO: PAREDE|ACESSÓRIOS: INCLUSO|REFERÊNCIA: 1176.C)</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</si>
  <si>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</si>
  <si>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</si>
  <si>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</si>
  <si>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</si>
  <si>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</si>
  <si>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</si>
  <si>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</si>
  <si>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</si>
  <si>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</si>
  <si>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</si>
  <si>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</si>
  <si>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</si>
  <si>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</si>
  <si>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</si>
  <si>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</si>
  <si>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</si>
  <si>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</si>
  <si>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</si>
  <si>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</si>
  <si>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</si>
  <si>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</si>
  <si>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</si>
  <si>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</si>
  <si>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</si>
  <si>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</si>
  <si>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</si>
  <si>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</si>
  <si>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</si>
  <si>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135.07 - TORNEIRA PLÁSTICA</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</si>
  <si>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</si>
  <si>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</si>
  <si>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</si>
  <si>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</si>
  <si>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136 - TUBOS CERÂMICOS  ESGOTO</t>
  </si>
  <si>
    <t>136.01 - TUBO CERÂMICO</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</si>
  <si>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</si>
  <si>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</si>
  <si>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</si>
  <si>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</si>
  <si>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</si>
  <si>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</si>
  <si>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</si>
  <si>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</si>
  <si>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</si>
  <si>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</si>
  <si>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137 - TUBOS E CONEXÕES CPVC SOLDA ÁGUA QUENTE</t>
  </si>
  <si>
    <t>137.01 - TUBO CPVC</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</si>
  <si>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</si>
  <si>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</si>
  <si>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</si>
  <si>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</si>
  <si>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</si>
  <si>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</si>
  <si>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</si>
  <si>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</si>
  <si>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</si>
  <si>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</si>
  <si>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</si>
  <si>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</si>
  <si>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</si>
  <si>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</si>
  <si>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</si>
  <si>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</si>
  <si>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</si>
  <si>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</si>
  <si>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138 - TUBOS E CONEXÕES DE COBRE E BRONZE</t>
  </si>
  <si>
    <t>138.01 - FILTRO TIPO "Y"</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</si>
  <si>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</si>
  <si>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</si>
  <si>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</si>
  <si>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</si>
  <si>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</si>
  <si>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</si>
  <si>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</si>
  <si>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</si>
  <si>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</si>
  <si>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</si>
  <si>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</si>
  <si>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</si>
  <si>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138.02 - TUBO DE COBRE</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</si>
  <si>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</si>
  <si>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</si>
  <si>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</si>
  <si>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</si>
  <si>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</si>
  <si>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</si>
  <si>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</si>
  <si>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</si>
  <si>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</si>
  <si>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</si>
  <si>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</si>
  <si>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</si>
  <si>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</si>
  <si>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</si>
  <si>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</si>
  <si>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</si>
  <si>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</si>
  <si>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</si>
  <si>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</si>
  <si>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</si>
  <si>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</si>
  <si>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</si>
  <si>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</si>
  <si>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</si>
  <si>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</si>
  <si>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</si>
  <si>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</si>
  <si>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</si>
  <si>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</si>
  <si>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</si>
  <si>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</si>
  <si>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</si>
  <si>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139 - TUBOS E CONEXÕES ELETRODUTOS, DUTOS CORRUGADOS E MANGUEIRAS ELÉTRICAS</t>
  </si>
  <si>
    <t>139.01 - DUTO EM PEAD</t>
  </si>
  <si>
    <t>MATED-11955</t>
  </si>
  <si>
    <t>DUTO CORRUGADO HELICOIDAL (TIPO: FLEXÍVEL|MATERIAL: POLIETILENO DE ALTA DENSIDADE [PEAD]|COR: PRETA|DIÂMETRO NOMINAL: 1.1/2"|DIÂMETRO INTERNO*: 43MM) *VALORES REFERENCIAIS APROXIMADOS</t>
  </si>
  <si>
    <t>MATED-4159</t>
  </si>
  <si>
    <t>DUTO CORRUGADO HELICOIDAL (TIPO: FLEXÍVEL|MATERIAL: POLIETILENO DE ALTA DENSIDADE [PEAD]|COR: PRETA|DIÂMETRO NOMINAL: 1.1/4"|DIÂMETRO INTERNO*: 31,5MM) *VALORES REFERENCIAIS APROXIMADOS</t>
  </si>
  <si>
    <t>MATED-11956</t>
  </si>
  <si>
    <t>DUTO CORRUGADO HELICOIDAL (TIPO: FLEXÍVEL|MATERIAL: POLIETILENO DE ALTA DENSIDADE [PEAD]|COR: PRETA|DIÂMETRO NOMINAL: 2"|DIÂMETRO INTERNO*: 50,8MM) *VALORES REFERENCIAIS APROXIMADOS</t>
  </si>
  <si>
    <t>MATED-11957</t>
  </si>
  <si>
    <t>DUTO CORRUGADO HELICOIDAL (TIPO: FLEXÍVEL|MATERIAL: POLIETILENO DE ALTA DENSIDADE [PEAD]|COR: PRETA|DIÂMETRO NOMINAL: 3"|DIÂMETRO INTERNO*: 75MM) *VALORES REFERENCIAIS APROXIMADOS</t>
  </si>
  <si>
    <t>MATED-11958</t>
  </si>
  <si>
    <t>DUTO CORRUGADO HELICOIDAL (TIPO: FLEXÍVEL|MATERIAL: POLIETILENO DE ALTA DENSIDADE [PEAD]|COR: PRETA|DIÂMETRO NOMINAL: 4"|DIÂMETRO INTERNO*: 103MM) *VALORES REFERENCIAIS APROXIMADOS</t>
  </si>
  <si>
    <t>MATED-11959</t>
  </si>
  <si>
    <t>DUTO CORRUGADO HELICOIDAL (TIPO: FLEXÍVEL|MATERIAL: POLIETILENO DE ALTA DENSIDADE [PEAD]|COR: PRETA|DIÂMETRO NOMINAL: 5"|DIÂMETRO INTERNO*: 128MM) *VALORES REFERENCIAIS APROXIMADOS</t>
  </si>
  <si>
    <t>MATED-11960</t>
  </si>
  <si>
    <t>DUTO CORRUGADO HELICOIDAL (TIPO: FLEXÍVEL|MATERIAL: POLIETILENO DE ALTA DENSIDADE [PEAD]|COR: PRETA|DIÂMETRO NOMINAL: 6"|DIÂMETRO INTERNO*: 155MM) *VALORES REFERENCIAIS APROXIMADOS</t>
  </si>
  <si>
    <t>139.02 - ELETRODUTO FLEXÍVEL EM PVC</t>
  </si>
  <si>
    <t>MATED-12217</t>
  </si>
  <si>
    <t>ELETRODUTO FLEXÍVEL (MATERIAL: PVC|DIÂMETRO DA SEÇÃO: 20MM)</t>
  </si>
  <si>
    <t>MATED-12225</t>
  </si>
  <si>
    <t>ELETRODUTO FLEXÍVEL (MATERIAL: PVC|DIÂMETRO DA SEÇÃO: 25MM)</t>
  </si>
  <si>
    <t>MATED-12215</t>
  </si>
  <si>
    <t>ELETRODUTO FLEXÍVEL (MATERIAL: PVC|DIÂMETRO DA SEÇÃO: 32MM)</t>
  </si>
  <si>
    <t>140 - TUBOS E CONEXÕES FERRO E AÇO</t>
  </si>
  <si>
    <t>140.01 - CONEXÕES PARA TUBO EM AÇO</t>
  </si>
  <si>
    <t>MATED-9794</t>
  </si>
  <si>
    <t>CAP (MATERIAL: AÇO SCH-40 SEM COSTURA A234 WPB|BITOLA: 2.1/2")</t>
  </si>
  <si>
    <t>MATED-12996</t>
  </si>
  <si>
    <t>CAPS FORJADO DE SOLDA (MATERIAL: AÇO SCH-40 SEM COSTURA A234 WPB|BITOLA: 3/4")</t>
  </si>
  <si>
    <t>MATED-13002</t>
  </si>
  <si>
    <t>TAMPÃO (MATERIAL: FERRO FUNDIDO MALEÁVEL|ACABAMENTO: GALVANIZADO|DIÂMETRO: 1/2"[15MM]|ROSCA: NPT [CÔNICA]|CLASSE DE PRESSÃO: 300 LIBRAS|APLICAÇÃO USUAL: INSTALAÇÃO DE LÍQUIDOS, GASES E VAPORES)</t>
  </si>
  <si>
    <t>140.02 - TUBO EM AÇO</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</si>
  <si>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</si>
  <si>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</si>
  <si>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</si>
  <si>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</si>
  <si>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</si>
  <si>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</si>
  <si>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141 - TUBOS E CONEXÕES PARA ELETRODUTOS DE FERRO GALVANIZADO</t>
  </si>
  <si>
    <t>141.02 - ELETRODUTO FLEXÍVEL EM AÇO GALVANIZADO</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</si>
  <si>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</si>
  <si>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</si>
  <si>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</si>
  <si>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</si>
  <si>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</si>
  <si>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</si>
  <si>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</si>
  <si>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</si>
  <si>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</si>
  <si>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</si>
  <si>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</si>
  <si>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</si>
  <si>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141.03 - ELETRODUTO RÍGIDO EM AÇO GALVANIZADO</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</si>
  <si>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</si>
  <si>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</si>
  <si>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</si>
  <si>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</si>
  <si>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</si>
  <si>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</si>
  <si>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</si>
  <si>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</si>
  <si>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</si>
  <si>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</si>
  <si>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</si>
  <si>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</si>
  <si>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</si>
  <si>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</si>
  <si>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</si>
  <si>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</si>
  <si>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</si>
  <si>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</si>
  <si>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</si>
  <si>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</si>
  <si>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</si>
  <si>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</si>
  <si>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</si>
  <si>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</si>
  <si>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</si>
  <si>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</si>
  <si>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</si>
  <si>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</si>
  <si>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</si>
  <si>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</si>
  <si>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</si>
  <si>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</si>
  <si>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</si>
  <si>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</si>
  <si>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</si>
  <si>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</si>
  <si>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142 - TUBOS E CONEXÕES PARA ELETRODUTOS DE PVC</t>
  </si>
  <si>
    <t>142.01 - ACESSÓRIOS PARA ELETRODUTO EM PVC</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</si>
  <si>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</si>
  <si>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</si>
  <si>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</si>
  <si>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</si>
  <si>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</si>
  <si>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</si>
  <si>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142.02 - ELETRODUTO RÍGIDO EM PVC</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</si>
  <si>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</si>
  <si>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</si>
  <si>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</si>
  <si>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</si>
  <si>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</si>
  <si>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</si>
  <si>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</si>
  <si>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</si>
  <si>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</si>
  <si>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</si>
  <si>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</si>
  <si>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</si>
  <si>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</si>
  <si>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</si>
  <si>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</si>
  <si>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</si>
  <si>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</si>
  <si>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</si>
  <si>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143 - TUBOS E CONEXÕES PPR E PEX  ÁGUA FRIA</t>
  </si>
  <si>
    <t>143.01 - TUBO DE POLIPROPILENO VERDE</t>
  </si>
  <si>
    <t>MATED-11561</t>
  </si>
  <si>
    <t>TUBO DE POLIPROPILENO VERDE (DIÂMETRO DA SEÇÃO: 110MM|PRESSÃO NOMINAL: 1,2MPA)</t>
  </si>
  <si>
    <t>MATED-11560</t>
  </si>
  <si>
    <t>TUBO DE POLIPROPILENO VERDE (DIÂMETRO DA SEÇÃO: 110MM|PRESSÃO NOMINAL: 2,0MPA)</t>
  </si>
  <si>
    <t>MATED-11570</t>
  </si>
  <si>
    <t>TUBO DE POLIPROPILENO VERDE (DIÂMETRO DA SEÇÃO: 110MM|PRESSÃO NOMINAL: 2,5MPA)</t>
  </si>
  <si>
    <t>MATED-11553</t>
  </si>
  <si>
    <t>TUBO DE POLIPROPILENO VERDE (DIÂMETRO DA SEÇÃO: 25MM|PRESSÃO NOMINAL: 2,0MPA)</t>
  </si>
  <si>
    <t>MATED-11562</t>
  </si>
  <si>
    <t>TUBO DE POLIPROPILENO VERDE (DIÂMETRO DA SEÇÃO: 25MM|PRESSÃO NOMINAL: 2,5MPA)</t>
  </si>
  <si>
    <t>MATED-11575</t>
  </si>
  <si>
    <t>TUBO DE POLIPROPILENO VERDE (DIÂMETRO DA SEÇÃO: 32MM|PRESSÃO NOMINAL: 1,2MPA)</t>
  </si>
  <si>
    <t>MATED-11559</t>
  </si>
  <si>
    <t>TUBO DE POLIPROPILENO VERDE (DIÂMETRO DA SEÇÃO: 32MM|PRESSÃO NOMINAL: 2,0MPA)</t>
  </si>
  <si>
    <t>MATED-11563</t>
  </si>
  <si>
    <t>TUBO DE POLIPROPILENO VERDE (DIÂMETRO DA SEÇÃO: 32MM|PRESSÃO NOMINAL: 2,5MPA)</t>
  </si>
  <si>
    <t>MATED-11576</t>
  </si>
  <si>
    <t>TUBO DE POLIPROPILENO VERDE (DIÂMETRO DA SEÇÃO: 40MM|PRESSÃO NOMINAL: 1,2MPA)</t>
  </si>
  <si>
    <t>MATED-11564</t>
  </si>
  <si>
    <t>TUBO DE POLIPROPILENO VERDE (DIÂMETRO DA SEÇÃO: 40MM|PRESSÃO NOMINAL: 2,0MPA)</t>
  </si>
  <si>
    <t>MATED-11565</t>
  </si>
  <si>
    <t>TUBO DE POLIPROPILENO VERDE (DIÂMETRO DA SEÇÃO: 40MM|PRESSÃO NOMINAL: 2,5MPA)</t>
  </si>
  <si>
    <t>MATED-11577</t>
  </si>
  <si>
    <t>TUBO DE POLIPROPILENO VERDE (DIÂMETRO DA SEÇÃO: 50MM|PRESSÃO NOMINAL: 1,2MPA)</t>
  </si>
  <si>
    <t>MATED-11571</t>
  </si>
  <si>
    <t>TUBO DE POLIPROPILENO VERDE (DIÂMETRO DA SEÇÃO: 50MM|PRESSÃO NOMINAL: 2,0MPA)</t>
  </si>
  <si>
    <t>MATED-11566</t>
  </si>
  <si>
    <t>TUBO DE POLIPROPILENO VERDE (DIÂMETRO DA SEÇÃO: 50MM|PRESSÃO NOMINAL: 2,5MPA)</t>
  </si>
  <si>
    <t>MATED-11554</t>
  </si>
  <si>
    <t>TUBO DE POLIPROPILENO VERDE (DIÂMETRO DA SEÇÃO: 63MM|PRESSÃO NOMINAL: 1,2MPA)</t>
  </si>
  <si>
    <t>MATED-11572</t>
  </si>
  <si>
    <t>TUBO DE POLIPROPILENO VERDE (DIÂMETRO DA SEÇÃO: 63MM|PRESSÃO NOMINAL: 2,0MPA)</t>
  </si>
  <si>
    <t>MATED-11567</t>
  </si>
  <si>
    <t>TUBO DE POLIPROPILENO VERDE (DIÂMETRO DA SEÇÃO: 63MM|PRESSÃO NOMINAL: 2,5MPA)</t>
  </si>
  <si>
    <t>MATED-11555</t>
  </si>
  <si>
    <t>TUBO DE POLIPROPILENO VERDE (DIÂMETRO DA SEÇÃO: 75MM|PRESSÃO NOMINAL: 1,2MPA)</t>
  </si>
  <si>
    <t>MATED-11573</t>
  </si>
  <si>
    <t>TUBO DE POLIPROPILENO VERDE (DIÂMETRO DA SEÇÃO: 75MM|PRESSÃO NOMINAL: 2,0MPA)</t>
  </si>
  <si>
    <t>MATED-11568</t>
  </si>
  <si>
    <t>TUBO DE POLIPROPILENO VERDE (DIÂMETRO DA SEÇÃO: 75MM|PRESSÃO NOMINAL: 2,5MPA)</t>
  </si>
  <si>
    <t>MATED-11556</t>
  </si>
  <si>
    <t>TUBO DE POLIPROPILENO VERDE (DIÂMETRO DA SEÇÃO: 90MM|PRESSÃO NOMINAL: 1,2MPA)</t>
  </si>
  <si>
    <t>MATED-11574</t>
  </si>
  <si>
    <t>TUBO DE POLIPROPILENO VERDE (DIÂMETRO DA SEÇÃO: 90MM|PRESSÃO NOMINAL: 2,0MPA)</t>
  </si>
  <si>
    <t>MATED-11569</t>
  </si>
  <si>
    <t>TUBO DE POLIPROPILENO VERDE (DIÂMETRO DA SEÇÃO: 90MM|PRESSÃO NOMINAL: 2,5MPA)</t>
  </si>
  <si>
    <t>143.02 - TUBOS PEX OU POLIETILENO RETICULADO FLEXÍVEL</t>
  </si>
  <si>
    <t>MATED-11668</t>
  </si>
  <si>
    <t>TUBO DE POLIETILENO RETICULADO FLEXÍVEL (PEX), (DIÂMETRO: 16MM|NORMA: NBR 15939)</t>
  </si>
  <si>
    <t>MATED-11669</t>
  </si>
  <si>
    <t>TUBO DE POLIETILENO RETICULADO FLEXÍVEL (PEX), (DIÂMETRO: 20MM|NORMA: NBR 15939)</t>
  </si>
  <si>
    <t>MATED-11670</t>
  </si>
  <si>
    <t>TUBO DE POLIETILENO RETICULADO FLEXÍVEL (PEX), (DIÂMETRO: 25MM|NORMA: NBR 15939)</t>
  </si>
  <si>
    <t>MATED-11671</t>
  </si>
  <si>
    <t>TUBO DE POLIETILENO RETICULADO FLEXÍVEL (PEX), (DIÂMETRO: 32MM|NORMA: NBR 15939)</t>
  </si>
  <si>
    <t>144 - TUBOS E CONEXÕES PVC  ESGOTO</t>
  </si>
  <si>
    <t>144.01 - ACESSÓRIOS TUBO DE PVC</t>
  </si>
  <si>
    <t>MATED-11705</t>
  </si>
  <si>
    <t>ANEL DE VEDAÇÃO PARA SAÍDA DE VASO SANITÁRIO COM GUIA (DIÂMETRO DA SEÇÃO: 100MM)</t>
  </si>
  <si>
    <t>MATED-11710</t>
  </si>
  <si>
    <t>BOLSA DE LIGAÇÃO DE BORRACHA PARA VASO SANTÁRIO (DIÂMETRO DA SEÇÃO: 1.1/2")</t>
  </si>
  <si>
    <t>MATED-14469</t>
  </si>
  <si>
    <t>BUCHA DE REDUÇÃO LONGA PBV DE PVC BRANCO PARA ESGOTO SÉRIE NORMAL (DIÂMETRO DE ENTRADA: 50MM|DIÂMETRO DE SAÍDA: 40MM)</t>
  </si>
  <si>
    <t>MATED-12183</t>
  </si>
  <si>
    <t>COBERTURA/COBRE BOLSA (MATERIAL: METAL|ACABAMENTO: CROMADO|APLICAÇÃO: BACIA SANITÁRIA)</t>
  </si>
  <si>
    <t>144.02 - CONEXÕES PARA TUBO DE ESGOTO SÉRIE NORMAL</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</si>
  <si>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</si>
  <si>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</si>
  <si>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</si>
  <si>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</si>
  <si>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</si>
  <si>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</si>
  <si>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</si>
  <si>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</si>
  <si>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</si>
  <si>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JUNÇÃO SIMPLES PBV DE PVC BRANCO PARA ESGOTO SÉRIE NORMAL (DIÂMETRO DE ENTRADA: 100MM|DIÂMETRO DE SAÍDA: 100MM)</t>
  </si>
  <si>
    <t>MATED-14470</t>
  </si>
  <si>
    <t>JUNÇÃO SIMPLES PBV DE PVC BRANCO PARA ESGOTO SÉRIE NORMAL (DIÂMETRO DE ENTRADA: 100MM|DIÂMETRO DE SAÍDA: 50MM)</t>
  </si>
  <si>
    <t>MATED-14468</t>
  </si>
  <si>
    <t>JUNÇÃO SIMPLES PBV DE PVC BRANCO PARA ESGOTO SÉRIE NORMAL (DIÂMETRO DE ENTRADA: 50MM|DIÂMETRO DE SAÍDA: 50MM)</t>
  </si>
  <si>
    <t>MATED-13014</t>
  </si>
  <si>
    <t>MITRA DE PVC/TERMINAL DE VENTILAÇÃO (BITOLA: 75 MM)</t>
  </si>
  <si>
    <t>MATED-11681</t>
  </si>
  <si>
    <t>REDUÇÃO EXCÊNTRICA PBV DE PVC BRANCO PARA ESGOTO SÉRIE NORMAL (DIÂMETRO DE ENTRADA: 100MM|DIÂMETRO DE SAÍDA: 50MM)</t>
  </si>
  <si>
    <t>MATED-14467</t>
  </si>
  <si>
    <t>TÊ PBV DE PVC BRANCO PARA ESGOTO SÉRIE NORMAL (DIÂMETRO DE ENTRADA: 50MM|DIÂMETRO DE SAÍDA: 50MM)</t>
  </si>
  <si>
    <t>MATED-14544</t>
  </si>
  <si>
    <t>TÊ 90º DE PBV DE PVC BRANCO PARA ESGOTO SÉRIE NORMAL (DIÂMETRO DE ENTRADA: 100MM|DIÂMETRO DE SAÍDA: 100MM)</t>
  </si>
  <si>
    <t>MATED-11682</t>
  </si>
  <si>
    <t>TÊ 90º DE REDUÇÃO PBV DE PVC BRANCO PARA ESGOTO SÉRIE NORMAL (DIÂMETRO DE ENTRADA: 100MM|DIÂMETRO DE SAÍDA: 50MM)</t>
  </si>
  <si>
    <t>144.03 - TUBO DE LIGAÇÃO PARA BACIA SANITÁRIA</t>
  </si>
  <si>
    <t>MATED-16754</t>
  </si>
  <si>
    <t>BOLSA ESPUDE (MATERIAL: PLÁSTICO|COR: BRANCA|DIÂMETRO: 1.1/2"|APLICAÇÃO: TUBO DE LIGAÇÃO)</t>
  </si>
  <si>
    <t>MATED-11493</t>
  </si>
  <si>
    <t>TUBO DE LIGAÇÃO PARA BACIA SANITÁRIA (MATERIAL: LATÃO|ACABAMENTO: CROMADO|COMPRIMENTO: 200MM|DIÂMETRO DA SEÇÃO: 1.1/2"|CANOPLA: INCLUSO|BOLSA ESPUDE: INCLUSO)</t>
  </si>
  <si>
    <t>MATED-11492</t>
  </si>
  <si>
    <t>TUBO DE LIGAÇÃO PARA BACIA SANITÁRIA (MATERIAL: LATÃO|ACABAMENTO: CROMADO|COMPRIMENTO: 250MM|DIÂMETRO DA SEÇÃO: 1.1/2"|CANOPLA: INCLUSO|BOLSA ESPUDE: INCLUSO)</t>
  </si>
  <si>
    <t>MATED-27712</t>
  </si>
  <si>
    <t>TUBO DE LIGAÇÃO PARA BACIA SANITÁRIA (MATERIAL: PVC|ACABAMENTO: CROMADO|COMPRIMENTO: 250MM|DIÂMETRO DA SEÇÃO: 1.1/2"|CANOPLA: INCLUSO|BOLSA ESPUDE: INCLUSO)</t>
  </si>
  <si>
    <t>MATED-12197</t>
  </si>
  <si>
    <t>TUBO LONGO DE DESCIDA PARA CAIXA DE DESCARGA SOBREPOR (DIÂMETRO DA SEÇÃO: 40MM 1.1/2"/COMPRIMENTO 160CM|ACESSÓRIOS: INCLUSO)</t>
  </si>
  <si>
    <t>MATED-11700</t>
  </si>
  <si>
    <t>TUBO PARA DESCARGA COM JOELHO AZUL (MATERIAL: PVC|DIÂMETRO DA SEÇÃO: 1.1/2"|COMPRIMENTO*: 83CM|ANEL DE VEDAÇÃO: INCLUSO)*VALORES REFERENCIAIS APROXIMADOS</t>
  </si>
  <si>
    <t>144.04 - TUBO COLETOR OCRE</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</si>
  <si>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</si>
  <si>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</si>
  <si>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</si>
  <si>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</si>
  <si>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</si>
  <si>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</si>
  <si>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</si>
  <si>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</si>
  <si>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</si>
  <si>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</si>
  <si>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</si>
  <si>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</si>
  <si>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</si>
  <si>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</si>
  <si>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</si>
  <si>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</si>
  <si>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144.05 - TUBO DE ESGOTO SÉRIE NORMAL</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</si>
  <si>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</si>
  <si>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</si>
  <si>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</si>
  <si>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</si>
  <si>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</si>
  <si>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</si>
  <si>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</si>
  <si>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</si>
  <si>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</si>
  <si>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</si>
  <si>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</si>
  <si>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</si>
  <si>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144.06 - TUBO ESGOTO SÉRIE REFORÇADA</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</si>
  <si>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</si>
  <si>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</si>
  <si>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</si>
  <si>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</si>
  <si>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</si>
  <si>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</si>
  <si>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</si>
  <si>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</si>
  <si>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</si>
  <si>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</si>
  <si>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145 - TUBOS E CONEXÕES CORRUGADOS PARA DRENAGEM</t>
  </si>
  <si>
    <t>145.01 - TUBO PERFURADO PARA DRENAGEM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</si>
  <si>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</si>
  <si>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</si>
  <si>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</si>
  <si>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</si>
  <si>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</si>
  <si>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</si>
  <si>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</si>
  <si>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</si>
  <si>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146 - TUBOS E CONEXÕES PVC ROSCA</t>
  </si>
  <si>
    <t>146.01 - TUBO ROSCÁVEL PARA ÁGUA FRIA</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</si>
  <si>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</si>
  <si>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</si>
  <si>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</si>
  <si>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</si>
  <si>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</si>
  <si>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</si>
  <si>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</si>
  <si>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</si>
  <si>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</si>
  <si>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</si>
  <si>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</si>
  <si>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</si>
  <si>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</si>
  <si>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</si>
  <si>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</si>
  <si>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</si>
  <si>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</si>
  <si>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</si>
  <si>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</si>
  <si>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</si>
  <si>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147 - TUBOS E CONEXÕES PVC SOLDA ÁGUA FRIA</t>
  </si>
  <si>
    <t>147.01 - ADAPTADOR COM FLANGE</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</si>
  <si>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</si>
  <si>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</si>
  <si>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</si>
  <si>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</si>
  <si>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</si>
  <si>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</si>
  <si>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</si>
  <si>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</si>
  <si>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</si>
  <si>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</si>
  <si>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</si>
  <si>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</si>
  <si>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147.02 - CONEXÕES PARA TUBO SOLDÁVEL PARA ÁGUA FRIA</t>
  </si>
  <si>
    <t>MATED-14463</t>
  </si>
  <si>
    <t>BUCHA DE REDUÇÃO SOLDÁVEL CURTA (MATERIAL: PVC|DIÂMETRO: 25X20MM)</t>
  </si>
  <si>
    <t>MATED-14458</t>
  </si>
  <si>
    <t>JOELHO 90º SOLDÁVEL COM BUCHA DE LATÃO (MATERIAL: PVC|DIÂMETRO: 20MMX1/2")</t>
  </si>
  <si>
    <t>MATED-14479</t>
  </si>
  <si>
    <t>JOELHO 90º SOLDÁVEL (MATERIAL: PVC|DIÂMETRO: 20MM)</t>
  </si>
  <si>
    <t>MATED-14480</t>
  </si>
  <si>
    <t>JOELHO 90º SOLDÁVEL (MATERIAL: PVC|DIÂMETRO: 25MM)</t>
  </si>
  <si>
    <t>MATED-14464</t>
  </si>
  <si>
    <t>TÊ DE REDUÇÃO SOLDÁVEL (MATERIAL: PVC|DIÂMETRO: 25X20MM)</t>
  </si>
  <si>
    <t>MATED-14462</t>
  </si>
  <si>
    <t>TÊ SOLDÁVEL (MATERIAL: PVC|DIÂMETRO: 20MM)</t>
  </si>
  <si>
    <t>MATED-14465</t>
  </si>
  <si>
    <t>TÊ SOLDÁVEL (MATERIAL: PVC|DIÂMETRO: 25MM)</t>
  </si>
  <si>
    <t>147.03 - TUBO SOLDÁVEL PARA ÁGUA FRIA</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</si>
  <si>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</si>
  <si>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</si>
  <si>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</si>
  <si>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</si>
  <si>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</si>
  <si>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</si>
  <si>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</si>
  <si>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</si>
  <si>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</si>
  <si>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</si>
  <si>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</si>
  <si>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</si>
  <si>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</si>
  <si>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</si>
  <si>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</si>
  <si>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</si>
  <si>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</si>
  <si>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</si>
  <si>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148 - TUBOS EM CONCRETO ESGOTO/DRENAGEM</t>
  </si>
  <si>
    <t>148.01 - CONEXÕES TUBO DE CONCRETO SIMPLES</t>
  </si>
  <si>
    <t>MATED-12825</t>
  </si>
  <si>
    <t>ANEL DE CONCRETO C-2 (DIÂMETRO: 60CM| COMPRIMENTO: 30CM)</t>
  </si>
  <si>
    <t>148.02 - TUBO DE CONCRETO ARMADO</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</si>
  <si>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</si>
  <si>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</si>
  <si>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</si>
  <si>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</si>
  <si>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</si>
  <si>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</si>
  <si>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</si>
  <si>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</si>
  <si>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</si>
  <si>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</si>
  <si>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</si>
  <si>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</si>
  <si>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</si>
  <si>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</si>
  <si>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</si>
  <si>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</si>
  <si>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</si>
  <si>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</si>
  <si>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148.03 - TUBO DE CONCRETO SIMPLES</t>
  </si>
  <si>
    <t>MATED-11265</t>
  </si>
  <si>
    <t>EM PROCESSO DE DESATIVAÇÃO - TUBO DE CONCRETO PERFURADO (APLICAÇÃO DRENAGEM|ENCAIXE: MACHO E FÊMEA|DIÂMETRO: 150MM) - IPRM</t>
  </si>
  <si>
    <t>MATED-15977</t>
  </si>
  <si>
    <t>TUBO DE CONCRETO (APLICAÇÃO: CISTERNA/POÇO|DIÂMETRO: 900MM)</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</si>
  <si>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</si>
  <si>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</si>
  <si>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</si>
  <si>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</si>
  <si>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</si>
  <si>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</si>
  <si>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</si>
  <si>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</si>
  <si>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149 - VERGALHÃO E TELA SOLDADA</t>
  </si>
  <si>
    <t>149.01 - ARMAÇÃO TRELIÇADA</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</si>
  <si>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</si>
  <si>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</si>
  <si>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</si>
  <si>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</si>
  <si>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149.02 - BARRA DE AÇO</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</si>
  <si>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</si>
  <si>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</si>
  <si>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</si>
  <si>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</si>
  <si>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</si>
  <si>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</si>
  <si>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</si>
  <si>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</si>
  <si>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</si>
  <si>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</si>
  <si>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</si>
  <si>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</si>
  <si>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</si>
  <si>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</si>
  <si>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</si>
  <si>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</si>
  <si>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</si>
  <si>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</si>
  <si>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149.03 - REBAR PARA SPDA ESTRUTURAL</t>
  </si>
  <si>
    <t>MATED-12000</t>
  </si>
  <si>
    <t>REBAR (BITOLA: 10MM|COMPRIMENTO: 3M|QUANTIDADE DE CLIPS: 3|BITOLA EMENDA: 8-10MM)</t>
  </si>
  <si>
    <t>MATED-11999</t>
  </si>
  <si>
    <t>REBAR (BITOLA: 3/8"|COMPRIMENTO: 3,4M|QUANTIDADE DE CLIPS: 3|BITOLA EMENDA: 8-10MM)</t>
  </si>
  <si>
    <t>MATED-11998</t>
  </si>
  <si>
    <t>REBAR (BITOLA: 8MM|COMPRIMENTO: 4M|QUANTIDADE DE CLIPS: 3|BITOLA EMENDA: 8-10MM)</t>
  </si>
  <si>
    <t>149.04 - REFORÇO PARA CONCRETO</t>
  </si>
  <si>
    <t>MATED-12088</t>
  </si>
  <si>
    <t>FIBRA DE AÇO (FATOR DE FORMA: 65|COMPRIMENTO: 60MM|DOSAGEM MÍNIMA: 15KG/M3)</t>
  </si>
  <si>
    <t>149.05 - TELA PARA LIGAÇÃO DE ALVENARIA</t>
  </si>
  <si>
    <t>MATED-17988</t>
  </si>
  <si>
    <t>TELA SOLDADA PARA LIGAÇÃO DE ALVENARIA/ESTRUTURA (DIÂMETRO DO FIO: 1,24MM|DIMENSÕES DA TRAMA: 25X25MM)</t>
  </si>
  <si>
    <t>149.06 - TELA SOLDADA DE AÇO</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</si>
  <si>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</si>
  <si>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</si>
  <si>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</si>
  <si>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</si>
  <si>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</si>
  <si>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</si>
  <si>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</si>
  <si>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</si>
  <si>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149.07 - VERGALHÃO DE AÇO COM ROSCA</t>
  </si>
  <si>
    <t>MATED-21606</t>
  </si>
  <si>
    <t>BARRA ROSCADA DE AÇO (DIÂMETRO DA SEÇÃO: 1/2"[12,5MM])</t>
  </si>
  <si>
    <t>MATED-11888</t>
  </si>
  <si>
    <t>BARRA ROSCADA DE AÇO (DIÂMETRO DA SEÇÃO: 1/4"[6MM])</t>
  </si>
  <si>
    <t>MATED-9817</t>
  </si>
  <si>
    <t>BARRA ROSCADA DE AÇO (DIÂMETRO DA SEÇÃO: 3/4"[19MM])</t>
  </si>
  <si>
    <t>MATED-15972</t>
  </si>
  <si>
    <t>BARRA ROSCADA DE AÇO (DIÂMETRO DA SEÇÃO: 3/8"[10MM])</t>
  </si>
  <si>
    <t>MATED-15971</t>
  </si>
  <si>
    <t>BARRA ROSCADA DE AÇO (DIÂMETRO DA SEÇÃO: 5/16"[8MM])</t>
  </si>
  <si>
    <t>MATED-21609</t>
  </si>
  <si>
    <t>BARRA ROSCADA DE AÇO (DIÂMETRO DA SEÇÃO: 5/8"[16MM])</t>
  </si>
  <si>
    <t>150 - VERNIZES E RESINAS</t>
  </si>
  <si>
    <t>150.01 - IMUNIZANTE PARA MADEIRA</t>
  </si>
  <si>
    <t>MATED-12640</t>
  </si>
  <si>
    <t>IMUNIZANTE PARA MADEIRA CONTRA CUPIM (CUPINICIDA)</t>
  </si>
  <si>
    <t>150.02 - RESINA</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</si>
  <si>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</si>
  <si>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</si>
  <si>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</si>
  <si>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</si>
  <si>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MATED-12767</t>
  </si>
  <si>
    <t>RESINA (TIPO: ACRÍLICA|BASE: ÁGUA|APLICAÇÃO: PEDRAS, CONCRETO, CERÂMICAS|ACABAMENTO: BRILHANTE)</t>
  </si>
  <si>
    <t>150.03 - VERNIZ</t>
  </si>
  <si>
    <t>MATED-11458</t>
  </si>
  <si>
    <t>VERNIZ (TIPO: ACRÍLICO|BASE: ÁGUA|APLICAÇÃO: PEDRAS, CONCRETO, CERÂMICAS|ACABAMENTO: BRILHANTE)</t>
  </si>
  <si>
    <t>MATED-34634</t>
  </si>
  <si>
    <t>VERNIZ (TIPO: IMPREGNANTE|APLICAÇÃO: ESQUADRIAS E DECK DE MADEIRA|ACABAMENTO: ACETINADO)</t>
  </si>
  <si>
    <t>MATED-12763</t>
  </si>
  <si>
    <t>VERNIZ (TIPO: MARÍTIMO|BASE: SOLVENTE|APLICAÇÃO: MADEIRA|ACABAMENTO: ACETINADO)</t>
  </si>
  <si>
    <t>MATED-12762</t>
  </si>
  <si>
    <t>VERNIZ (TIPO: MARÍTIMO|BASE: SOLVENTE|APLICAÇÃO: MADEIRA|ACABAMENTO: BRILHANTE)</t>
  </si>
  <si>
    <t>MATED-12764</t>
  </si>
  <si>
    <t>VERNIZ (TIPO: MARÍTIMO|BASE: SOLVENTE|APLICAÇÃO: MADEIRA|ACABAMENTO: FOSCO)</t>
  </si>
  <si>
    <t>MATED-17866</t>
  </si>
  <si>
    <t>VERNIZ (TIPO: POLIURETANO|BASE: SOLVENTE|APLICAÇÃO: PISO DE MADEIRA OU ASSOALHO|ACABAMENTO: BRILHANTE)</t>
  </si>
  <si>
    <t>151 - LOCAÇÃO DE EQUIPAMENTOS</t>
  </si>
  <si>
    <t>151.01 - ANDAIME E BALANCINHO</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</si>
  <si>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</si>
  <si>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</si>
  <si>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</si>
  <si>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</si>
  <si>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151.02 - BANHEIRO QUÍMICO</t>
  </si>
  <si>
    <t>MATED-11195</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</si>
  <si>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</si>
  <si>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151.04 - CAÇAMBA</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</si>
  <si>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</si>
  <si>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</si>
  <si>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</si>
  <si>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</si>
  <si>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</si>
  <si>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</si>
  <si>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151.09 - CONTAINER</t>
  </si>
  <si>
    <t>MATED-11210</t>
  </si>
  <si>
    <t>LOCAÇÃO DE AR CONDICIONADO PARA CONTAINER (TIPO: JANELA|TENSÃO: 220V|BTUS: 12.000-18.000)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</si>
  <si>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</si>
  <si>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</si>
  <si>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</si>
  <si>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</si>
  <si>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</si>
  <si>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</si>
  <si>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</si>
  <si>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</si>
  <si>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</si>
  <si>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</si>
  <si>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MATED-11191</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</si>
  <si>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</si>
  <si>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</si>
  <si>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</si>
  <si>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</si>
  <si>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</si>
  <si>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151.10 - ESCORAMENTO METÁLICO</t>
  </si>
  <si>
    <t>MATED-11208</t>
  </si>
  <si>
    <t>ESCORAMENTO METÁLICO (ABERTURA: 200-310CM|TIPO: A|ACESSÓRIO: INCLUSOS|LOCAÇÃO: MENSAL)</t>
  </si>
  <si>
    <t>MATED-11209</t>
  </si>
  <si>
    <t>ESCORAMENTO METÁLICO (ABERTURA: 300-450CM|TIPO: B|ACESSÓRIO: INCLUSOS|LOCAÇÃO: MENSAL)</t>
  </si>
  <si>
    <t>151.15 - POLIMENTO DE PISO</t>
  </si>
  <si>
    <t>MATED-11196</t>
  </si>
  <si>
    <t>EM PROCESSO DE DESATIVAÇÃO - MAQUINA ELÉTRICA (APLICAÇÃO: POLIMENTO DE PISO) - IPRM</t>
  </si>
  <si>
    <t>152 - ARMÁRIOS PLANEJADOS</t>
  </si>
  <si>
    <t>152.01 - ARMÁRIOS PADRÃO ESCOLAR</t>
  </si>
  <si>
    <t>MATED-11136</t>
  </si>
  <si>
    <t>ARMÁRIO MULTIUSO PARA VASSOURAS (MEDIDAS*: 160x60x30CM|MATERIAL: MDP|PORTAS: 2) *MEDIDAS REFERENCIAIS APROXIMADAS</t>
  </si>
  <si>
    <t>MATED-11109</t>
  </si>
  <si>
    <t>A1- ARMÁRIO COM PORTAS DE MADEIRA SOB BANCA, UM MÓDULO - FORNECIMENTO E INSTALAÇÃO  IPRM</t>
  </si>
  <si>
    <t>MATED-11134</t>
  </si>
  <si>
    <t>COMPENSADO PINTADO PARA FECHAMENTO BALCÃO SECRETARIA, INCLUSO CANTONEIRAS PARA FIXAÇÃO NA ALVENARIA E TAMPO. CONFORME DETALHE 33-D AGOSTO 2001 PROJETO PADRÃO - FORNECIMENTO E INSTALAÇÃO  IPRM</t>
  </si>
  <si>
    <t>MATED-11137</t>
  </si>
  <si>
    <t>ESCANINHO (MATERIAL: MDF|COR: BRANCA|ESPESSURA: 15MM|COMPRIMENTO: 120CM|ALTURA: 45CM|PROFUNDIDADE: 45CM|NÚMERO DE DIVISÕES: 12|FIXAÇÃO: PAREDE)  IPRM</t>
  </si>
  <si>
    <t>156 - CERTIFICAÇÕES E LAUDOS</t>
  </si>
  <si>
    <t>156.01 - CERTIFICAÇÃO</t>
  </si>
  <si>
    <t>MATED-11028</t>
  </si>
  <si>
    <t>CERTIFICAÇÃO DE GARANTIA DE TRANSMISSÃO DE CABOS LÓGICOS - CATEGORIA 6E  IPRM</t>
  </si>
  <si>
    <t>157 - ENCARGOS COMPLEMENTARES</t>
  </si>
  <si>
    <t>157.01 - CESTA BÁSICA</t>
  </si>
  <si>
    <t>MATED-13096</t>
  </si>
  <si>
    <t>CESTA BÁSICA/ALIMENTAÇÃO - HORISTA (ENCARGOS COMPLEMENTARES)</t>
  </si>
  <si>
    <t>MATED-29745</t>
  </si>
  <si>
    <t>CESTA BÁSICA/ALIMENTAÇÃO - MENSALISTA (ENCARGOS COMPLEMENTARES)</t>
  </si>
  <si>
    <t>157.02 - EQUIPAMENTO DE PROTEÇÃO INDIVIDUAL</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</si>
  <si>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</si>
  <si>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</si>
  <si>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</si>
  <si>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</si>
  <si>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</si>
  <si>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</si>
  <si>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</si>
  <si>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EPI PARA FAMÍLIA ENCANADOR - HORISTA (ENCARGOS COMPLEMENTARES)</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</si>
  <si>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</si>
  <si>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</si>
  <si>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</si>
  <si>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</si>
  <si>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</si>
  <si>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</si>
  <si>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</si>
  <si>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</si>
  <si>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</si>
  <si>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</si>
  <si>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</si>
  <si>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</si>
  <si>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</si>
  <si>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EPI PARA FAMÍLIA SERVENTE - HORISTA (ENCARGOS COMPLEMENTARES)</t>
  </si>
  <si>
    <t>MATED-29744</t>
  </si>
  <si>
    <t>EPI PARA FAMÍLIA SERVENTE - MENSALISTA (ENCARGOS COMPLEMENTARES)</t>
  </si>
  <si>
    <t>MATED-13099</t>
  </si>
  <si>
    <t>EXAMES - HORISTA (ENCARGOS COMPLEMENTARES)</t>
  </si>
  <si>
    <t>MATED-14623</t>
  </si>
  <si>
    <t>EXAMES - MENSALISTA (ENCARGOS COMPLEMENTARES)</t>
  </si>
  <si>
    <t>157.03 - FERRAMENTA</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</si>
  <si>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</si>
  <si>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</si>
  <si>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</si>
  <si>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</si>
  <si>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</si>
  <si>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</si>
  <si>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</si>
  <si>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</si>
  <si>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</si>
  <si>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</si>
  <si>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MATED-21747</t>
  </si>
  <si>
    <t>FERRAMENTAS PARA FAMÍLIA ENGENHEIRO CIVIL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</si>
  <si>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</si>
  <si>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</si>
  <si>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</si>
  <si>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</si>
  <si>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</si>
  <si>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</si>
  <si>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</si>
  <si>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</si>
  <si>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</si>
  <si>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FERRAMENTAS PARA FAMÍLIA SERVENTE - HORISTA (ENCARGOS COMPLEMENTARES)</t>
  </si>
  <si>
    <t>MATED-29743</t>
  </si>
  <si>
    <t>FERRAMENTAS PARA FAMÍLIA SERVENTE - MENSALISTA (ENCARGOS COMPLEMENTARES)</t>
  </si>
  <si>
    <t>MATED-14628</t>
  </si>
  <si>
    <t>FERRAMENTAS PARA FAMÍLIA SOLDADOR - HORISTA (ENCARGOS COMPLEMENTARES)</t>
  </si>
  <si>
    <t>157.04 - SEGURO</t>
  </si>
  <si>
    <t>MATED-13098</t>
  </si>
  <si>
    <t>SEGURO - HORISTA (ENCARGOS COMPLEMENTARES)</t>
  </si>
  <si>
    <t>MATED-21748</t>
  </si>
  <si>
    <t>SEGURO - MENSALISTA (ENCARGOS COMPLEMENTARES)</t>
  </si>
  <si>
    <t>157.05 - TRANSPORTE</t>
  </si>
  <si>
    <t>MATED-13097</t>
  </si>
  <si>
    <t>TRANSPORTE - HORISTA (ENCARGOS COMPLEMENTARES)</t>
  </si>
  <si>
    <t>MATED-29746</t>
  </si>
  <si>
    <t>TRANSPORTE - MENSALISTA (ENCARGOS COMPLEMENTARES)</t>
  </si>
  <si>
    <t>158 - PAREDE EM CHAPA DE GESSO ACARTONADO (DRYWALL)</t>
  </si>
  <si>
    <t>158.01 - CHAPA DE GESSO E ACESSÓRIOS</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</si>
  <si>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</si>
  <si>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</si>
  <si>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</si>
  <si>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</si>
  <si>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</si>
  <si>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</si>
  <si>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158.02 - GESSO E MASSA REJUNTE (DRYWALL)</t>
  </si>
  <si>
    <t>MATED-8138</t>
  </si>
  <si>
    <t>GESSO COLA (APLICAÇÃO: CHAPAS DE GESSO ACARTONADO)</t>
  </si>
  <si>
    <t>MATED-8134</t>
  </si>
  <si>
    <t>MASSA DE REJUNTE (APLICAÇÃO: CHAPA DE GESSO ACARTONADO)</t>
  </si>
  <si>
    <t>158.03 - PARAFUSO ATARRAXANTE</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</si>
  <si>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</si>
  <si>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</si>
  <si>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</si>
  <si>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</si>
  <si>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</si>
  <si>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</si>
  <si>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</si>
  <si>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</si>
  <si>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158.04 - PERFIL GUIA, MONTANTE, CANALETA E ACESSÓRIOS</t>
  </si>
  <si>
    <t>MATED-28763</t>
  </si>
  <si>
    <t>JUNÇÃO PARA FORRO (TIPO: H|LARGURA: 35MM|COMPRIMENTO: 50MM|ESPESSURA: 0,5MM|MATERIAL: AÇO GALVANIZADO|APLICAÇÃO: CHAPA DE GESSO ACARTONADO)</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</si>
  <si>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</si>
  <si>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</si>
  <si>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</si>
  <si>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</si>
  <si>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</si>
  <si>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</si>
  <si>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</si>
  <si>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</si>
  <si>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159 - FORRO DE GESSO</t>
  </si>
  <si>
    <t>159.01 - CHAPA DE GESSO E ACESSÓRIOS</t>
  </si>
  <si>
    <t>MATED-19934</t>
  </si>
  <si>
    <t>MOLDURA DE GESSO (LARGURA: 10CM)</t>
  </si>
  <si>
    <t>MATED-28456</t>
  </si>
  <si>
    <t>PERFIL TABICA (MATERIAL: AÇO GALVANIZADO|TIPO: LISA|ACABAMENTO: PINTURA|COR: BRANCA|LARGURA*: 4,8CM|ALTURA*: 4,0CM|COMPRIMENTO: 300CM)*VALORES REFERENCIAIS APROXIMADOS</t>
  </si>
  <si>
    <t>MATED-28769</t>
  </si>
  <si>
    <t>PLACA DE GESSO (DIMENSÕES: 60X60CM|ESPESSURA*: 2CM|COR: BRANCA|ACABAMENTO: LISO|APLICAÇÃO: FORRO|PESO:* 5,5KG) *VALORES REFERENCIAIS APROXIMADOS</t>
  </si>
  <si>
    <t>MATED-28821</t>
  </si>
  <si>
    <t>PLACA DE GESSO (DIMENSÕES: 60X60CM|ESPESSURA*: 2CM|COR: BRANCA|APLICAÇÃO: FORRO|PESO*: 15,25[KG/M2]) *VALORES REFERENCIAIS APROXIMADOS</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</si>
  <si>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</si>
  <si>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</si>
  <si>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</si>
  <si>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</si>
  <si>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</si>
  <si>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</si>
  <si>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161 - SERVIÇOS DE FUNDAÇÕES</t>
  </si>
  <si>
    <t>161.02 - EMENDA DE ESTACA</t>
  </si>
  <si>
    <t>MATED-11095</t>
  </si>
  <si>
    <t>EMENDA DE ESTACA PRÉ MOLDADA ATÉ 65T  IPRM</t>
  </si>
  <si>
    <t>161.05 - ESTACA PRÉ-MOLDADA PROTENDIDA</t>
  </si>
  <si>
    <t>MATED-11084</t>
  </si>
  <si>
    <t>CRAVAÇÃO DE ESTACA (TIPO: PRÉ-MOLDADA|MATERIAL: CONCRETO PROTENDIDO|SEÇÃO: QUADRADA|DIMENSÃO: 15X15CM|CAPACIDADE DE CARGA: 25T)  IPRM</t>
  </si>
  <si>
    <t>MATED-11090</t>
  </si>
  <si>
    <t>CRAVAÇÃO DE ESTACA (TIPO: PRÉ-MOLDADA|MATERIAL: CONCRETO PROTENDIDO|SEÇÃO: QUADRADA|DIMENSÃO: 17X17CM|CAPACIDADE DE CARGA: 35T)  IPRM</t>
  </si>
  <si>
    <t>MATED-11085</t>
  </si>
  <si>
    <t>CRAVAÇÃO DE ESTACA (TIPO: PRÉ-MOLDADA|MATERIAL: CONCRETO PROTENDIDO|SEÇÃO: QUADRADA|DIMENSÃO: 20X20CM|CAPACIDADE DE CARGA: 50T)  IPRM</t>
  </si>
  <si>
    <t>MATED-11086</t>
  </si>
  <si>
    <t>CRAVAÇÃO DE ESTACA (TIPO: PRÉ-MOLDADA|MATERIAL: CONCRETO PROTENDIDO|SEÇÃO: QUADRADA|DIMENSÃO: 21,5X21,5CM|CAPACIDADE DE CARGA: 60T)  IPRM</t>
  </si>
  <si>
    <t>MATED-11091</t>
  </si>
  <si>
    <t>CRAVAÇÃO DE ESTACA (TIPO: PRÉ-MOLDADA|MATERIAL: CONCRETO PROTENDIDO|SEÇÃO: QUADRADA|DIMENSÃO: 23X23CM|CAPACIDADE DE CARGA: 70T)  IPRM</t>
  </si>
  <si>
    <t>MATED-11092</t>
  </si>
  <si>
    <t>CRAVAÇÃO DE ESTACA (TIPO: PRÉ-MOLDADA|MATERIAL: CONCRETO PROTENDIDO|SEÇÃO: QUADRADA|DIMENSÃO: 25,5X25,5CM|CAPACIDADE DE CARGA: 85T)  IPRM</t>
  </si>
  <si>
    <t>162 - SERVIÇOS TOPOGRÁFICOS E SONDAGEM</t>
  </si>
  <si>
    <t>162.02 - LOCAÇÃO TOPOGRÁFICA</t>
  </si>
  <si>
    <t>MATED-31387</t>
  </si>
  <si>
    <t>MARCO TOPOGRÁFICO (COMPRIMENTO: 40CM|PLACA DE IDENTIFICAÇÃO: INCLUSA)</t>
  </si>
  <si>
    <t>164 - DIVISÓRIAS NAVAL</t>
  </si>
  <si>
    <t>164.01 - DIVISÓRIA NAVAL</t>
  </si>
  <si>
    <t>MATED-11106</t>
  </si>
  <si>
    <t>DIVISÓRIA EM PAINEL REMOVÍVEL, NÚCLEO COMPENSADO NAVAL-P.AÇO TIPO C - FORNECIMENTO E INSTALAÇÃO  IPRM</t>
  </si>
  <si>
    <t>MATED-11107</t>
  </si>
  <si>
    <t>DIVISÓRIA EM PAINEL REMOVÍVEL, NÚCLEO COMP.NAVAL-P.ALUMÍNIO TIPO C - FORNECIMENTO E INSTALAÇÃO  IPRM</t>
  </si>
  <si>
    <t>165 - SOLDAS, ELETRODOS E ACESSÓRIOS</t>
  </si>
  <si>
    <t>165.01 - ELETRODO E ACESSÓRIOS</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</si>
  <si>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</si>
  <si>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</si>
  <si>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</si>
  <si>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</si>
  <si>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</si>
  <si>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</si>
  <si>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</si>
  <si>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</si>
  <si>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165.02 - SOLDAGEM</t>
  </si>
  <si>
    <t>MATED-10583</t>
  </si>
  <si>
    <t>SOLDA TOPO EM PERFIL METÁLICO TIPO TRILHO DUPLO - FORNECIMENTO E INSTALAÇÃO  IPRM</t>
  </si>
  <si>
    <t>MATED-10586</t>
  </si>
  <si>
    <t>SOLDA TOPO EM PERFIL METÁLICO TIPO TRILHO SIMPLES - FORNECIMENTO E INSTALAÇÃO  IPRM</t>
  </si>
  <si>
    <t>166 - ESPELHOS</t>
  </si>
  <si>
    <t>166.01 - ESPELHO CRISTAL</t>
  </si>
  <si>
    <t>MATED-22623</t>
  </si>
  <si>
    <t>ESPELHO (TIPO: CRISTAL|COR: PRATA|ACABAMENTO: LAPIDADO|ESPESSURA: 4MM)</t>
  </si>
  <si>
    <t>167 - ESTRUTURAS METÁLICAS</t>
  </si>
  <si>
    <t>167.01 - AÇO</t>
  </si>
  <si>
    <t>MATED-20138</t>
  </si>
  <si>
    <t>AÇO (APLICAÇÃO: PERFIS ESTRUTURAIS|NORMAS: ASTM A-36/A-572)</t>
  </si>
  <si>
    <t>MATED-20139</t>
  </si>
  <si>
    <t>AÇO (APLICAÇÃO: USO GERAL|NORMAS: ASTM A-36/A-572)</t>
  </si>
  <si>
    <t>MATED-28442</t>
  </si>
  <si>
    <t>AÇO CARBONO (APLICAÇÃO: TRILHOS|MATERIAL: USADO)</t>
  </si>
  <si>
    <t>168 - FORRO MADEIRA</t>
  </si>
  <si>
    <t>168.01 - FORRO EM MADEIRA</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</si>
  <si>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</si>
  <si>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</si>
  <si>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</si>
  <si>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</si>
  <si>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169 - FORRO E CANTONEIRA EM PVC</t>
  </si>
  <si>
    <t>169.01 - FORRO E ACESSÓRIOS EM PVC</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</si>
  <si>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</si>
  <si>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</si>
  <si>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</si>
  <si>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</si>
  <si>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</si>
  <si>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</si>
  <si>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169.02 - CANTONEIRA EM PVC</t>
  </si>
  <si>
    <t>MATED-12466</t>
  </si>
  <si>
    <t>CANTONEIRA (MATERIAL: PVC|ABAS IGUAIS*: 25MM[1"]|ESPESSURA*: 1MM|APLICAÇÃO: USO GERAL EM ACABAMENTOS E PROTEÇÃO DE PAREDES)*VALORES REFERENCIAIS APROXIMADOS</t>
  </si>
  <si>
    <t>170 - SERVIÇOS DE IMPERMEABILIZAÇÃO</t>
  </si>
  <si>
    <t>170.01 - CRISTALIZAÇÃO</t>
  </si>
  <si>
    <t>MATED-11103</t>
  </si>
  <si>
    <t>IMPERMEABILIZAÇÃO POR INFILTRAÇÃO E CRISTALIZAÇÃO - FORNECIMENTO E INSTALAÇÃO  IPRM</t>
  </si>
  <si>
    <t>170.02 - MANTA ASFÁLTICA</t>
  </si>
  <si>
    <t>MATED-11104</t>
  </si>
  <si>
    <t>IMPERMEABILIZAÇÃO COM MANTA ASFÁLTICA E = 4 MM - ANTI-RAIZ - FORNECIMENTO E INSTALAÇÃO  IPRM</t>
  </si>
  <si>
    <t>MATED-11113</t>
  </si>
  <si>
    <t>IMPERMEABILIZAÇÃO COM MANTA ASFÁLTICA E = 4 MM - FORNECIMENTO E INSTALAÇÃO  IPRM</t>
  </si>
  <si>
    <t>174 - PISOS MARMORITE/GRANILITE/INDUSTRIAIS</t>
  </si>
  <si>
    <t>174.01 -  GRANILITE, MARMORITE OU GRANITINA</t>
  </si>
  <si>
    <t>MATED-12452</t>
  </si>
  <si>
    <t>DIVISÓRIA EM MARMORITE E = 3 CM  IPRM</t>
  </si>
  <si>
    <t>MATED-11129</t>
  </si>
  <si>
    <t>PISO EM GRANILITE, MARMORITE OU GRANITINA, AGREGADO COR PRETO, CINZA, PALHA OU BRANCO, ESP. 8MM, INCLUSIVE APLICAÇÃO NO LOCAL, SELANTE E POLIMENTO  IPRM</t>
  </si>
  <si>
    <t>MATED-11130</t>
  </si>
  <si>
    <t>PISO EM MARMORITE ACABAMENTO FULGER, COR VERMELHA, NATURAL COM GRÂNULOS BRANCOS - FORNECIMENTO E INSTALAÇÃO  IPRM</t>
  </si>
  <si>
    <t>176 - VIDROS</t>
  </si>
  <si>
    <t>176.01 - FIXADORES DE VIDRO</t>
  </si>
  <si>
    <t>MATED-31646</t>
  </si>
  <si>
    <t>MASSA DE VIDRACEIRO (DENSIDADE MÉDIA: 2,1KG/DM3)</t>
  </si>
  <si>
    <t>MATED-9206</t>
  </si>
  <si>
    <t>PERFIL DE BORRACHA (MEDIDAS: 3MMX15MM*|APLICAÇÃO: ESQUADRIAS) *VALORES REFERENCIAIS APROXIMADOS</t>
  </si>
  <si>
    <t>176.02 - VIDRO ARMADO</t>
  </si>
  <si>
    <t>MATED-29735</t>
  </si>
  <si>
    <t>VIDRO ARAMADO TRANSLÚCIDO (COR: INCOLOR|ESPESSURA: 6MM|TEXTURA: IMPRESSO)</t>
  </si>
  <si>
    <t>176.03 - VIDRO CRISTAL</t>
  </si>
  <si>
    <t>MATED-9224</t>
  </si>
  <si>
    <t>VIDRO COMUM (COR: INCOLOR|ESPESSURA: 3MM|TEXTURA: LISA)</t>
  </si>
  <si>
    <t>MATED-9225</t>
  </si>
  <si>
    <t>VIDRO COMUM (COR: INCOLOR|ESPESSURA: 4MM|TEXTURA: LISA)</t>
  </si>
  <si>
    <t>MATED-9226</t>
  </si>
  <si>
    <t>VIDRO COMUM (COR: INCOLOR|ESPESSURA: 6MM|TEXTURA: LISA)</t>
  </si>
  <si>
    <t>176.04 - VIDRO FANTASIA</t>
  </si>
  <si>
    <t>MATED-9246</t>
  </si>
  <si>
    <t>VIDRO FANTASIA (COR: INCOLOR|ESPESSURA: 3MM|TEXTURA: MINI-BOREAL, MARTELADO OU CANELADO)</t>
  </si>
  <si>
    <t>MATED-9227</t>
  </si>
  <si>
    <t>VIDRO FANTASIA (COR: INCOLOR|ESPESSURA: 4MM|TEXTURA: MINI-BOREAL, MARTELADO OU CANELADO)</t>
  </si>
  <si>
    <t>176.06 - VIDRO PLUMBÍFERO</t>
  </si>
  <si>
    <t>MATED-11159</t>
  </si>
  <si>
    <t>VIDRO PLUMBÍFERO (MEDIDAS: 40X30CM|PROTEÇÃO: 2.1MMPB|APLICAÇÃO: PROTEÇÃO RADIOLÓGICA)</t>
  </si>
  <si>
    <t>176.07 - VIDRO TEMPERADO</t>
  </si>
  <si>
    <t>MATED-9205</t>
  </si>
  <si>
    <t>VIDRO TEMPERADO (COR: INCOLOR|ESPESSURA: 10MM|TEXTURA: LISA)</t>
  </si>
  <si>
    <t>MATED-9209</t>
  </si>
  <si>
    <t>VIDRO TEMPERADO (COR: INCOLOR|ESPESSURA: 6MM|TEXTURA: LISA)</t>
  </si>
  <si>
    <t>MATED-9208</t>
  </si>
  <si>
    <t>VIDRO TEMPERADO (COR: INCOLOR|ESPESSURA: 8MM|TEXTURA: LISA)</t>
  </si>
  <si>
    <t>177 - VEÍCULOS</t>
  </si>
  <si>
    <t>177.01 - VEÍCULO TIPO HATCH OU SEDAN</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</si>
  <si>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</si>
  <si>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</si>
  <si>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</si>
  <si>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</si>
  <si>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</si>
  <si>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</si>
  <si>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</si>
  <si>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</si>
  <si>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179 - ESPAÇADOR E DISTANCIADOR</t>
  </si>
  <si>
    <t>179.01 - ESPAÇADOR</t>
  </si>
  <si>
    <t>MATED-9299</t>
  </si>
  <si>
    <t>ESPAÇADOR/DISTANCIADOR (MATERIAL: PLÁSTICO|COBRIMENTO: 30MM|TIPO: CIRCULAR ENTRADA LATERAL|BITOLA AÇO: MENOR OU IGUAL 12,5MM)</t>
  </si>
  <si>
    <t>MATED-9297</t>
  </si>
  <si>
    <t>ESPAÇADOR/DISTANCIADOR (MATERIAL: PLÁSTICO|COBRIMENTO: 30MM|TIPO: TORRE/CADEIRINHA/PINO|BITOLA AÇO: MENOR OU IGUAL 12,5MM)</t>
  </si>
  <si>
    <t>MATED-9300</t>
  </si>
  <si>
    <t>ESPAÇADOR/DISTANCIADOR (MATERIAL: PLÁSTICO|COBRIMENTO: 50MM|TIPO: CIRCULAR ENTRADA LATERAL|BITOLA AÇO: MAIOR 12,5MM)</t>
  </si>
  <si>
    <t>MATED-33217</t>
  </si>
  <si>
    <t>PROTETOR PARA PONTA DE FERRAGEM (BITOLAS: 8-25MM)</t>
  </si>
  <si>
    <t>202 - ESTRUTURA DE ALUMÍNIO</t>
  </si>
  <si>
    <t>202.01 - ALUMÍNIO</t>
  </si>
  <si>
    <t>MATED-22627</t>
  </si>
  <si>
    <t>ALUMÍNIO ANODIZADO (APLICAÇÃO: PERFIS)</t>
  </si>
  <si>
    <t>204 - FACHADA AERADA</t>
  </si>
  <si>
    <t>204.01 - INSERTS METÁLICOS</t>
  </si>
  <si>
    <t>MATED-26518</t>
  </si>
  <si>
    <t>CALÇO PLÁSTICO ESPAÇADOR PARA FACHADA AERADA (ESPESSURA: 5MM)</t>
  </si>
  <si>
    <t>MATED-26513</t>
  </si>
  <si>
    <t>CANTONEIRA GALVANIZADA PARA FACHADA AERADA (MATERIAL: AÇO INOX)</t>
  </si>
  <si>
    <t>MATED-26515</t>
  </si>
  <si>
    <t>SUPORTE DUPLO PARA FACHADA AERADA (MATERIAL: AÇO INOX)</t>
  </si>
  <si>
    <t>MATED-26519</t>
  </si>
  <si>
    <t>SUPORTE PARA TRAVAMENTO INFERIOR PARA FACHADA AERADA (MATERIAL: AÇO INOX)</t>
  </si>
  <si>
    <t>MATED-26517</t>
  </si>
  <si>
    <t>SUPORTE PARA TRAVAMENTO SUPERIOR PARA FACHADA AERADA (MATERIAL: AÇO INOX)</t>
  </si>
  <si>
    <t>MATED-26514</t>
  </si>
  <si>
    <t>SUPORTE SIMPLES PARA FACHADA AERADA PARA FACHADA AERADA (MATERIAL: AÇO INOX)</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</si>
  <si>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</si>
  <si>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</si>
  <si>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</si>
  <si>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</si>
  <si>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</si>
  <si>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</si>
  <si>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</si>
  <si>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</si>
  <si>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</si>
  <si>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</si>
  <si>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</si>
  <si>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</si>
  <si>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</si>
  <si>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</si>
  <si>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</si>
  <si>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</si>
  <si>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</si>
  <si>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</si>
  <si>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</si>
  <si>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</si>
  <si>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</si>
  <si>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</si>
  <si>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</si>
  <si>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</si>
  <si>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</si>
  <si>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</si>
  <si>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</si>
  <si>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</si>
  <si>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</si>
  <si>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</si>
  <si>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</si>
  <si>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</si>
  <si>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</si>
  <si>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</si>
  <si>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</si>
  <si>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</si>
  <si>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</si>
  <si>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</si>
  <si>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</si>
  <si>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</si>
  <si>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</si>
  <si>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</si>
  <si>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</si>
  <si>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</si>
  <si>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</si>
  <si>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</si>
  <si>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</si>
  <si>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</si>
  <si>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</si>
  <si>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</si>
  <si>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</si>
  <si>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</si>
  <si>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</si>
  <si>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</si>
  <si>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</si>
  <si>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</si>
  <si>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</si>
  <si>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</si>
  <si>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</si>
  <si>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</si>
  <si>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</si>
  <si>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</si>
  <si>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</si>
  <si>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</si>
  <si>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</si>
  <si>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</si>
  <si>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</si>
  <si>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</si>
  <si>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</si>
  <si>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</si>
  <si>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</si>
  <si>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</si>
  <si>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</si>
  <si>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</si>
  <si>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</si>
  <si>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</si>
  <si>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</si>
  <si>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</si>
  <si>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</si>
  <si>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</si>
  <si>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</si>
  <si>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</si>
  <si>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</si>
  <si>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</si>
  <si>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</si>
  <si>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</si>
  <si>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</si>
  <si>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</si>
  <si>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</si>
  <si>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</si>
  <si>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</si>
  <si>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</si>
  <si>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</si>
  <si>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</si>
  <si>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</si>
  <si>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</si>
  <si>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</si>
  <si>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</si>
  <si>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</si>
  <si>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</si>
  <si>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</si>
  <si>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</si>
  <si>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</si>
  <si>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</si>
  <si>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</si>
  <si>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</si>
  <si>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</si>
  <si>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</si>
  <si>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</si>
  <si>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</si>
  <si>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</si>
  <si>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</si>
  <si>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</si>
  <si>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</si>
  <si>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</si>
  <si>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</si>
  <si>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SICRO OUTUBRO 2025</t>
  </si>
  <si>
    <t>SUDECAP SETEMBRO 2025</t>
  </si>
  <si>
    <t>AUXILIAR DE ENCANADOR OU BOMBEIRO HIDRÁULICO/ELETRICISTA</t>
  </si>
  <si>
    <t>60.33.37</t>
  </si>
  <si>
    <t>TELA DE AÇO SOLDADA GALVANIZADA/ZINCADA PARA ALVENARIA, FIO D = 1,20 A 1,70 MM, MALHA 15 X 15 MM, (C X L) 50 X 7,5 CM REF 34557</t>
  </si>
  <si>
    <t>60.33.38</t>
  </si>
  <si>
    <t>TELA DE AÇO SOLDADA GALVANIZADA/ZINCADA PARA ALVENARIA, FIO D = 1,20 A 1,70 MM, MALHA 15 X 15 MM, (C X L) 50 X 12 CM REF 34547</t>
  </si>
  <si>
    <t>60.33.39</t>
  </si>
  <si>
    <t>TELA DE AÇO SOLDADA GALVANIZADA/ZINCADA PARA ALVENARIA, FIO D = 1,20 A 1,70 MM, MALHA 15 X 15 MM, (C X L) 50 X 17,5 CM REF 34548</t>
  </si>
  <si>
    <t>KIT PORTA PRONTA DE MADEIRA, FOLHA MÉDIA, 60 X 210CM, E= 35 MM, NÚCLEO SARRAFEADO, (INCLUI MARCO, ALIZARES DOBRADIÇAS E FECHADURAS) REF 39490</t>
  </si>
  <si>
    <t>KIT PORTA PRONTA DE MADEIRA, FOLHA MÉDIA, 70 X 210CM, E= 35 MM, NÚCLEO SARRAFEADO, (INCLUI MARCO, ALIZARES DOBRADIÇAS E FECHADURAS) REF 39490</t>
  </si>
  <si>
    <t>KIT PORTA PRONTA DE MADEIRA, FOLHA MÉDIA, 80 X 210CM, E= 35 MM, NÚCLEO SARRAFEADO, (INCLUI MARCO, ALIZARES DOBRADIÇAS E FECHADURAS) REF 39492</t>
  </si>
  <si>
    <t>KIT PORTA PRONTA DE MADEIRA, FOLHA MÉDIA, 90 X 210CM, E= 35 MM, NÚCLEO SARRAFEADO, (INCLUI MARCO, ALIZARES DOBRADIÇAS E FECHADURAS) REF 39493</t>
  </si>
  <si>
    <t>76.14.08</t>
  </si>
  <si>
    <t>MOURÃO TIPO V, PRÉ-MOLDADO EM CONCRETO 25MPA, H= 3,0M OU EQUIVALENTE</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</si>
  <si>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</si>
  <si>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</si>
  <si>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</si>
  <si>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</si>
  <si>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</si>
  <si>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</si>
  <si>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</si>
  <si>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</si>
  <si>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</si>
  <si>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</si>
  <si>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</si>
  <si>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</si>
  <si>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</si>
  <si>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</si>
  <si>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</si>
  <si>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</si>
  <si>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77.05.58</t>
  </si>
  <si>
    <t>PINO DE AÇO COM FURO, HASTE = 27 MM (AÇÃO DIRETA) REF 37395</t>
  </si>
  <si>
    <t>79.02.13</t>
  </si>
  <si>
    <t>TIJOLO CERÂMICO FURADO 9 FUROS 29 X 19 X 19CM COM FRETE REF 44464</t>
  </si>
  <si>
    <t>79.02.14</t>
  </si>
  <si>
    <t>ELEMENTO VAZADO CERÂMICO QUADRADO (TIPO RETO OU REDONDO) DE 7 A 9 X 20 X 20 CM (L X A X C) REF 7272</t>
  </si>
  <si>
    <t>79.10.09</t>
  </si>
  <si>
    <t>BLOCO DE CONCRETO ESTRUTURAL 4,5 MPA DE 14 X 19 X 34 CM COM FRETE REF 38591</t>
  </si>
  <si>
    <t>79.10.11</t>
  </si>
  <si>
    <t>MEIO BLOCO DE CONCRETO ESTRUTURAL 4,5 MPA DE 14 X 19 X 19 CM COM FRETE REF 38589</t>
  </si>
  <si>
    <t>79.10.12</t>
  </si>
  <si>
    <t>MEIO BLOCO DE CONCRETO ESTRUTURAL 4,5 MPA DE 19 X 19 X 19 CM COM FRETE</t>
  </si>
  <si>
    <t>79.10.13</t>
  </si>
  <si>
    <t>CANALETA DE CONCRETO ESTRUTURAL 4,5 MPA DE 14 X 19 X 39 CM COM FRETE REF 38600</t>
  </si>
  <si>
    <t>79.10.14</t>
  </si>
  <si>
    <t>CANALETA DE CONCRETO ESTRUTURAL 4,5 MPA DE 19 X 19 X 39 CM COM FRETE</t>
  </si>
  <si>
    <t>79.10.15</t>
  </si>
  <si>
    <t>BLOCO ESTRUTURAL CERÂMICO DE 14 X 19 X 39 CM E 6,0 MPA COM FRETE REF 34588</t>
  </si>
  <si>
    <t>79.10.16</t>
  </si>
  <si>
    <t>BLOCO ESTRUTURAL CERÂMICO DE 14 X 19 X 34 CM E 6,0 MPA COM FRETE REF 38603</t>
  </si>
  <si>
    <t>79.10.17</t>
  </si>
  <si>
    <t>BLOCO ESTRUTURAL CERÂMICO DE 14 X 19 X 29 CM E 6,0 MPA COM FRETE REF 34586</t>
  </si>
  <si>
    <t>79.10.18</t>
  </si>
  <si>
    <t>MEIO BLOCO ESTRUTURAL CERÂMICO DE 14 X 19 X 19 CM E 6,0 MPA COM FRETE REF 34781</t>
  </si>
  <si>
    <t>79.10.19</t>
  </si>
  <si>
    <t>MEIO BLOCO ESTRUTURAL CERÂMICO DE 14 X 19 X 14 CM E 6,0 MPA COM FRETE REF 34788</t>
  </si>
  <si>
    <t>79.10.20</t>
  </si>
  <si>
    <t>CANALETA ESTRUTURAL CERÂMICA DE 14 X 19 X 39 CM E 6,0 MPA COM FRETE REF 34655</t>
  </si>
  <si>
    <t>79.10.21</t>
  </si>
  <si>
    <t>CANALETA ESTRUTURAL CERÂMICA DE 14 X 19 X 29 CM E 6,0 MPA COM FRETE REF 34649</t>
  </si>
  <si>
    <t>79.16.06</t>
  </si>
  <si>
    <t>ELEMENTO VAZADO DE CONCRETO, QUADRICULADO, 16 FUROS 50 x 50 x 7 CM REF 665</t>
  </si>
  <si>
    <t>79.22.06</t>
  </si>
  <si>
    <t>DIVISORIA EM GRANITO, COM DUAS FACES POLIDAS, CINZA CORUMBÁ, E= 3,0 CM</t>
  </si>
  <si>
    <t>79.22.08</t>
  </si>
  <si>
    <t>DIVISÓRIA EM ARDOSIA, COM DUAS FACES POLIDAS, E= 3,0 CM</t>
  </si>
  <si>
    <t>82.17.13</t>
  </si>
  <si>
    <t>ADESIVO ESTRUTURAL A BASE DE RESINA EPÓXI, BICOMPONENTE, PASTOSO (TIXOTRÓPICO)</t>
  </si>
  <si>
    <t>83.17.02</t>
  </si>
  <si>
    <t>PLOTAGEM DE ADESIVO VINÍLICO ATÉ 4 CORES PARA PLACAS LISAS - LARGURA ATÉ 1 M</t>
  </si>
  <si>
    <t>CARROCERIA DE MADEIRA PARA CAMINHÃO - 7 M</t>
  </si>
  <si>
    <t>CALCÁRIO DOLOMÍTICO</t>
  </si>
  <si>
    <t>01.04.21</t>
  </si>
  <si>
    <t>PLACA DE ACESSO À INFORMAÇÃO, EM CHAPA DE AÇO E=0,60MM, COM ADESIVO VINÍLICO, FIXADA COM REBITES, TAMANHO 1,00X0,70 M</t>
  </si>
  <si>
    <t>FORMA PARA SAPATA EM CHAPA DE MADEIRA COMPENSADA RESINADA 18 MM, 2 APROVEITAMENTOS - FABRICAÇÃO, MONTAGEM E DESMONTAGEM REF 96538</t>
  </si>
  <si>
    <t>ALVENARIA DE TIJOLO MACIÇO REQUEIMADO, E=10 CM REF 101159</t>
  </si>
  <si>
    <t>ALVENARIA DE VEDAÇÃO COM BLOCO CERÂMICO, E=9CM, ADP REF 103356</t>
  </si>
  <si>
    <t>ALVENARIA DE VEDAÇÃO COM BLOCO CERÂMICO, E=14CM, ADP REF 103360</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</si>
  <si>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</si>
  <si>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</si>
  <si>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</si>
  <si>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</si>
  <si>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</si>
  <si>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</si>
  <si>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</si>
  <si>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</si>
  <si>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</si>
  <si>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ALVENARIA DE VEDAÇÃO DE BLOCOS VAZADOS DE CONCRETO DE 9X19X39 CM (ESPESSURA 9 CM) ADP 103316</t>
  </si>
  <si>
    <t>ALVENARIA DE VEDAÇÃO DE BLOCOS VAZADOS DE CONCRETO DE 14X19X39 CM (ESPESSURA 14 CM) ADP 103318</t>
  </si>
  <si>
    <t>ALVENARIA DE VEDAÇÃO DE BLOCOS VAZADOS DE CONCRETO DE 19X19X39 CM (ESPESSURA 19 CM) ADP 103320</t>
  </si>
  <si>
    <t>ALVENARIA DE VEDAÇÃO DE BLOCOS VAZADOS DE CONCRETO APARENTE DE 9X19X39 CM (ESPESSURA 9 CM) ADP 103336</t>
  </si>
  <si>
    <t>ALVENARIA DE VEDAÇÃO DE BLOCOS VAZADOS DE CONCRETO APARENTE DE 14X19X39 CM (ESPESSURA 14 CM) ADP 103338</t>
  </si>
  <si>
    <t>ALVENARIA DE VEDAÇÃO DE BLOCOS VAZADOS DE CONCRETO APARENTE DE 19X19X39 CM (ESPESSURA 19 CM) ADP 103340</t>
  </si>
  <si>
    <t>07.05.18</t>
  </si>
  <si>
    <t>ALVENARIA DE VEDAÇÃO COM ELEMENTO VAZADO DE CONCRETO (COBOGÓ) DE 7 X 50 X 50 CM REF 101161</t>
  </si>
  <si>
    <t>ALVENARIA DE BLOCOS DE CONCRETO ESTRUTURAL 4,5 MPA DE 14X19X39 CM (ESPESSURA 14 CM) ADP 89470</t>
  </si>
  <si>
    <t>ALVENARIA DE BLOCOS DE CONCRETO ESTRUTURAL 4,5 MPA DE 19X19X39 CM (ESPESSURA 19 CM)</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</si>
  <si>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</si>
  <si>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</si>
  <si>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</si>
  <si>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</si>
  <si>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</si>
  <si>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</si>
  <si>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</si>
  <si>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</si>
  <si>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DIVISÓRIA CEGA - PAINEL MSO/COLMÉIA E=35MM - PERFIS SIMPLES AÇO GALVANIZADO PINTADO (DIVISÓRIA NAVAL) INCLUSIVE INSTALAÇÃO</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</si>
  <si>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</si>
  <si>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</si>
  <si>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</si>
  <si>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</si>
  <si>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</si>
  <si>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</si>
  <si>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</si>
  <si>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</si>
  <si>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</si>
  <si>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</si>
  <si>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</si>
  <si>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</si>
  <si>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MURO DE CONCRETO PRÉ-MOLDADO TIPO CALHA"V", ALTURA LIVRE= 2,5M, SAPATA CONCRETO 1:3:6, 30 X 50CM</t>
  </si>
  <si>
    <t>MURO DE DIVISA EM BLOCO DE CONCRETO APARENTE</t>
  </si>
  <si>
    <t>07.38.05</t>
  </si>
  <si>
    <t>MURO DE DIVISA, BLOCO DE CONCRETO APARENTE DE 14X19X39 CM, H= 2,60M, INCLUSIVE FUNDAÇÃO</t>
  </si>
  <si>
    <t>BANCO DE 150 CM DE CONCRETO MOLDADO IN LOCO</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</si>
  <si>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</si>
  <si>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</si>
  <si>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</si>
  <si>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</si>
  <si>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</si>
  <si>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</si>
  <si>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</si>
  <si>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</si>
  <si>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</si>
  <si>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SINAPI: 12/2025 Minas Gerais
SETOP: 10/2025 Minas Gerais
SICRO : 10/2025 Minas Gerais
SUDECAP: 09/2025 Minas Gerais</t>
  </si>
  <si>
    <t>SINAPI DEZEMBRO 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</si>
  <si>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</si>
  <si>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</si>
  <si>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</si>
  <si>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</si>
  <si>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</si>
  <si>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</si>
  <si>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</si>
  <si>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</si>
  <si>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</si>
  <si>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</si>
  <si>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</si>
  <si>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</si>
  <si>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</si>
  <si>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</si>
  <si>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</si>
  <si>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</si>
  <si>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</si>
  <si>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</si>
  <si>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</si>
  <si>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</si>
  <si>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</si>
  <si>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</si>
  <si>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</si>
  <si>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</si>
  <si>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</si>
  <si>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</si>
  <si>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</si>
  <si>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</si>
  <si>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</si>
  <si>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</si>
  <si>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</si>
  <si>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</si>
  <si>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</si>
  <si>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</si>
  <si>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</si>
  <si>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</si>
  <si>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</si>
  <si>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</si>
  <si>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</si>
  <si>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</si>
  <si>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</si>
  <si>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</si>
  <si>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</si>
  <si>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</si>
  <si>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</si>
  <si>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</si>
  <si>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</si>
  <si>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</si>
  <si>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</si>
  <si>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</si>
  <si>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</si>
  <si>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</si>
  <si>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</si>
  <si>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</si>
  <si>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</si>
  <si>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</si>
  <si>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</si>
  <si>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</si>
  <si>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</si>
  <si>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</si>
  <si>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</si>
  <si>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</si>
  <si>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</si>
  <si>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</si>
  <si>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</si>
  <si>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</si>
  <si>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</si>
  <si>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</si>
  <si>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</si>
  <si>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</si>
  <si>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</si>
  <si>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</si>
  <si>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</si>
  <si>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</si>
  <si>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</si>
  <si>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</si>
  <si>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</si>
  <si>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</si>
  <si>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</si>
  <si>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</si>
  <si>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</si>
  <si>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</si>
  <si>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</si>
  <si>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</si>
  <si>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</si>
  <si>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</si>
  <si>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</si>
  <si>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</si>
  <si>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</si>
  <si>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</si>
  <si>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</si>
  <si>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</si>
  <si>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</si>
  <si>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</si>
  <si>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</si>
  <si>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</si>
  <si>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</si>
  <si>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</si>
  <si>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</si>
  <si>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</si>
  <si>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</si>
  <si>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</si>
  <si>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</si>
  <si>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</si>
  <si>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</si>
  <si>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</si>
  <si>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</si>
  <si>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</si>
  <si>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</si>
  <si>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</si>
  <si>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</si>
  <si>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</si>
  <si>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</si>
  <si>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</si>
  <si>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</si>
  <si>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</si>
  <si>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</si>
  <si>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</si>
  <si>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</si>
  <si>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</si>
  <si>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</si>
  <si>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</si>
  <si>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</si>
  <si>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</si>
  <si>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</si>
  <si>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</si>
  <si>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</si>
  <si>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</si>
  <si>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</si>
  <si>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</si>
  <si>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</si>
  <si>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</si>
  <si>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</si>
  <si>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</si>
  <si>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</si>
  <si>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</si>
  <si>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</si>
  <si>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</si>
  <si>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</si>
  <si>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</si>
  <si>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</si>
  <si>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</si>
  <si>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</si>
  <si>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</si>
  <si>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</si>
  <si>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</si>
  <si>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</si>
  <si>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</si>
  <si>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</si>
  <si>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</si>
  <si>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</si>
  <si>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</si>
  <si>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</si>
  <si>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</si>
  <si>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</si>
  <si>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</si>
  <si>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</si>
  <si>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</si>
  <si>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</si>
  <si>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</si>
  <si>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</si>
  <si>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</si>
  <si>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</si>
  <si>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</si>
  <si>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</si>
  <si>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</si>
  <si>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</si>
  <si>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</si>
  <si>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</si>
  <si>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</si>
  <si>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</si>
  <si>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</si>
  <si>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</si>
  <si>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</si>
  <si>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</si>
  <si>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</si>
  <si>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</si>
  <si>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</si>
  <si>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</si>
  <si>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</si>
  <si>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</si>
  <si>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</si>
  <si>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</si>
  <si>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</si>
  <si>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</si>
  <si>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</si>
  <si>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</si>
  <si>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</si>
  <si>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</si>
  <si>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</si>
  <si>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</si>
  <si>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</si>
  <si>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</si>
  <si>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</si>
  <si>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</si>
  <si>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</si>
  <si>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</si>
  <si>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</si>
  <si>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</si>
  <si>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</si>
  <si>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</si>
  <si>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</si>
  <si>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</si>
  <si>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</si>
  <si>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</si>
  <si>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</si>
  <si>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</si>
  <si>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</si>
  <si>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</si>
  <si>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</si>
  <si>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</si>
  <si>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</si>
  <si>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</si>
  <si>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</si>
  <si>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</si>
  <si>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</si>
  <si>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</si>
  <si>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</si>
  <si>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</si>
  <si>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</si>
  <si>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</si>
  <si>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</si>
  <si>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</si>
  <si>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</si>
  <si>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</si>
  <si>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</si>
  <si>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</si>
  <si>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</si>
  <si>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</si>
  <si>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</si>
  <si>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</si>
  <si>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</si>
  <si>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</si>
  <si>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</si>
  <si>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</si>
  <si>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</si>
  <si>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</si>
  <si>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</si>
  <si>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</si>
  <si>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</si>
  <si>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</si>
  <si>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</si>
  <si>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</si>
  <si>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</si>
  <si>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</si>
  <si>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</si>
  <si>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</si>
  <si>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</si>
  <si>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</si>
  <si>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</si>
  <si>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</si>
  <si>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</si>
  <si>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</si>
  <si>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</si>
  <si>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</si>
  <si>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</si>
  <si>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</si>
  <si>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</si>
  <si>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</si>
  <si>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</si>
  <si>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</si>
  <si>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</si>
  <si>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</si>
  <si>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</si>
  <si>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</si>
  <si>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</si>
  <si>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</si>
  <si>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</si>
  <si>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</si>
  <si>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</si>
  <si>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</si>
  <si>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CORTADEIRA HIDRAULICA DE VERGALHAO, PARA ACO DE DIAMETRO ATE 50 MM, MOTOR ELETRICO TRIFASICO, POTENCIA DE 5,5 HP A 7,5 HP</t>
  </si>
  <si>
    <t>DOBRADEIRA ELETROMECANICA DE VERGALHAO, PARA ACO DE DIAMETRO ATE 1 1/2", MOTOR ELETRICO TRIFASICO, POTENCIA DE 3 HP ATE 5 HP</t>
  </si>
  <si>
    <t>RODAPE DE BORRACHA LISO, H = *70* MM, E = *2* MM, PARA ARGAMASSA, PRETO</t>
  </si>
  <si>
    <t>REFORMA DO MURO DE FECHAMENTO DO CEMITÉRIO MUNICIPAL</t>
  </si>
  <si>
    <t>1.1</t>
  </si>
  <si>
    <t>2.1.1</t>
  </si>
  <si>
    <t>2.1.2</t>
  </si>
  <si>
    <t>2.2</t>
  </si>
  <si>
    <t>2.2.1</t>
  </si>
  <si>
    <t>CONTAINER</t>
  </si>
  <si>
    <t>2.3</t>
  </si>
  <si>
    <t>2.2.2</t>
  </si>
  <si>
    <t>2.3.1</t>
  </si>
  <si>
    <t>2.3.2</t>
  </si>
  <si>
    <t>3.1</t>
  </si>
  <si>
    <t>3.2</t>
  </si>
  <si>
    <t>3.1.1</t>
  </si>
  <si>
    <t>3.2.1</t>
  </si>
  <si>
    <t>LIMPEZAS E DEMOLIÇÕES</t>
  </si>
  <si>
    <t>4.1</t>
  </si>
  <si>
    <t>4.2</t>
  </si>
  <si>
    <t>4.3</t>
  </si>
  <si>
    <t>4.4</t>
  </si>
  <si>
    <t>DEMOLIÇÃO</t>
  </si>
  <si>
    <t>REMOÇÃO DAS ÁRVORES</t>
  </si>
  <si>
    <t>TRANSPORTE DE DEMOLIÇÃO</t>
  </si>
  <si>
    <t>ESPALHAMENTO DE MATERIAL DEMOLIDO</t>
  </si>
  <si>
    <t>4.1.1</t>
  </si>
  <si>
    <t>4.1.2</t>
  </si>
  <si>
    <t>4.1.3</t>
  </si>
  <si>
    <t>4.1.4</t>
  </si>
  <si>
    <t>4.2.1</t>
  </si>
  <si>
    <t>4.2.2</t>
  </si>
  <si>
    <t>4.3.1</t>
  </si>
  <si>
    <t>4.3.2</t>
  </si>
  <si>
    <t>4.3.3</t>
  </si>
  <si>
    <t>4.4.1</t>
  </si>
  <si>
    <t>MOVIMENTAÇÃO DE TERRA</t>
  </si>
  <si>
    <t>5.1</t>
  </si>
  <si>
    <t>5.2</t>
  </si>
  <si>
    <t>5.3</t>
  </si>
  <si>
    <t>ESCAVAÇÕES</t>
  </si>
  <si>
    <t xml:space="preserve">TRANSPORTE DE BOTA-FORA </t>
  </si>
  <si>
    <t xml:space="preserve">ESPALHAMENTO DE BOTA-FORA </t>
  </si>
  <si>
    <t>5.1.1</t>
  </si>
  <si>
    <t>5.1.2</t>
  </si>
  <si>
    <t>5.1.3</t>
  </si>
  <si>
    <t>5.1.4</t>
  </si>
  <si>
    <t>5.2.1</t>
  </si>
  <si>
    <t>5.3.1</t>
  </si>
  <si>
    <t>FUNDAÇÃO</t>
  </si>
  <si>
    <t>SUPERESTRUTURA</t>
  </si>
  <si>
    <t>6.1</t>
  </si>
  <si>
    <t>6.2</t>
  </si>
  <si>
    <t>BROCAS</t>
  </si>
  <si>
    <t>BLOCOS DE COROAMENTO</t>
  </si>
  <si>
    <t>VIGAS BALDRAME</t>
  </si>
  <si>
    <t>6.1.1</t>
  </si>
  <si>
    <t>6.1.2</t>
  </si>
  <si>
    <t>6.1.3</t>
  </si>
  <si>
    <t>6.2.1</t>
  </si>
  <si>
    <t>6.2.2</t>
  </si>
  <si>
    <t>6.2.3</t>
  </si>
  <si>
    <t>VIGA CANALETA</t>
  </si>
  <si>
    <t>PILARES</t>
  </si>
  <si>
    <t>VIGA SUPERIOR</t>
  </si>
  <si>
    <t>6.1.1.1</t>
  </si>
  <si>
    <t>6.1.1.2</t>
  </si>
  <si>
    <t>6.1.2.1</t>
  </si>
  <si>
    <t>6.1.2.2</t>
  </si>
  <si>
    <t>6.1.2.3</t>
  </si>
  <si>
    <t>6.1.2.4</t>
  </si>
  <si>
    <t>6.1.3.1</t>
  </si>
  <si>
    <t>6.1.3.2</t>
  </si>
  <si>
    <t>6.1.3.3</t>
  </si>
  <si>
    <t>6.1.3.4</t>
  </si>
  <si>
    <t>6.1.3.5</t>
  </si>
  <si>
    <t>6.2.1.1</t>
  </si>
  <si>
    <t>6.2.1.2</t>
  </si>
  <si>
    <t>6.2.1.3</t>
  </si>
  <si>
    <t>6.2.1.4</t>
  </si>
  <si>
    <t>6.2.2.1</t>
  </si>
  <si>
    <t>6.2.2.2</t>
  </si>
  <si>
    <t>6.2.2.3</t>
  </si>
  <si>
    <t>6.2.3.1</t>
  </si>
  <si>
    <t>6.2.3.2</t>
  </si>
  <si>
    <t>6.2.3.3</t>
  </si>
  <si>
    <t>ALVENARIA E REVESTIMENTO</t>
  </si>
  <si>
    <t>OBRAS COMPLEMENTARES</t>
  </si>
  <si>
    <t>9.1</t>
  </si>
  <si>
    <t>9.2</t>
  </si>
  <si>
    <t>9.3</t>
  </si>
  <si>
    <t>9.4</t>
  </si>
  <si>
    <t>RECONSTRUÇÃO DO PASSEIO</t>
  </si>
  <si>
    <t>PORTÕES</t>
  </si>
  <si>
    <t>RUFO</t>
  </si>
  <si>
    <t>PINGADEIRA</t>
  </si>
  <si>
    <t>8.1</t>
  </si>
  <si>
    <t>8.2</t>
  </si>
  <si>
    <t>8.3</t>
  </si>
  <si>
    <t>8.4</t>
  </si>
  <si>
    <t>8.5</t>
  </si>
  <si>
    <t>7.1</t>
  </si>
  <si>
    <t>7.2</t>
  </si>
  <si>
    <t>7.3</t>
  </si>
  <si>
    <t>7.4</t>
  </si>
  <si>
    <t>VEDAÇÃO</t>
  </si>
  <si>
    <t>REVESTIMENTO</t>
  </si>
  <si>
    <t>MOLDURAS</t>
  </si>
  <si>
    <t>7.1.1</t>
  </si>
  <si>
    <t>7.1.2</t>
  </si>
  <si>
    <t>7.2.1</t>
  </si>
  <si>
    <t>7.2.2</t>
  </si>
  <si>
    <t>7.3.1</t>
  </si>
  <si>
    <t>7.3.2</t>
  </si>
  <si>
    <t>7.3.3</t>
  </si>
  <si>
    <t>7.3.4</t>
  </si>
  <si>
    <t>7.3.5</t>
  </si>
  <si>
    <t>7.4.1</t>
  </si>
  <si>
    <t>8.1.1</t>
  </si>
  <si>
    <t>8.1.2</t>
  </si>
  <si>
    <t>8.1.3</t>
  </si>
  <si>
    <t>8.1.4</t>
  </si>
  <si>
    <t>8.1.5</t>
  </si>
  <si>
    <t>8.2.1</t>
  </si>
  <si>
    <t>8.3.1</t>
  </si>
  <si>
    <t>8.3.2</t>
  </si>
  <si>
    <t>8.3.3</t>
  </si>
  <si>
    <t>8.3.4</t>
  </si>
  <si>
    <t>8.4.1</t>
  </si>
  <si>
    <t>8.5.1</t>
  </si>
  <si>
    <t>Horas</t>
  </si>
  <si>
    <t>Dias</t>
  </si>
  <si>
    <t>dia</t>
  </si>
  <si>
    <t>Meses</t>
  </si>
  <si>
    <t>Duração da obra</t>
  </si>
  <si>
    <t>meses</t>
  </si>
  <si>
    <t xml:space="preserve">un </t>
  </si>
  <si>
    <t>Comprimento</t>
  </si>
  <si>
    <t>Altura</t>
  </si>
  <si>
    <t>Área</t>
  </si>
  <si>
    <t>Largura</t>
  </si>
  <si>
    <t>Extensão do muro</t>
  </si>
  <si>
    <t>Extensão do muro a ser demolido</t>
  </si>
  <si>
    <t>Quantidade de pontaletes (2 por metro)</t>
  </si>
  <si>
    <t>Extensão do muro a ser demolido (h=2,5 m; e=0,2 m)</t>
  </si>
  <si>
    <t>Área de passeio a ser demolida (e=0,05 m)</t>
  </si>
  <si>
    <t>Espessura</t>
  </si>
  <si>
    <t>Extensão da guia e sargeta</t>
  </si>
  <si>
    <t>Volume demolido</t>
  </si>
  <si>
    <t>Volume das raizes (D20-40)</t>
  </si>
  <si>
    <t>Volume das raizes (D40-60)</t>
  </si>
  <si>
    <t>Empolamento</t>
  </si>
  <si>
    <t>Volume</t>
  </si>
  <si>
    <t>Peso do material (2 toneladas por m³)</t>
  </si>
  <si>
    <t>DMT</t>
  </si>
  <si>
    <t>txkm</t>
  </si>
  <si>
    <t>Volume escavado</t>
  </si>
  <si>
    <t>Volume de concreto das vigas baldrame</t>
  </si>
  <si>
    <t>Volume de concreto dos blocos de coroamento</t>
  </si>
  <si>
    <t>Volume de reaterro</t>
  </si>
  <si>
    <t>Volume de bota fora</t>
  </si>
  <si>
    <t>m³xkm</t>
  </si>
  <si>
    <t>Quantidade de estacas</t>
  </si>
  <si>
    <t>Profundidade média</t>
  </si>
  <si>
    <t>Peso de aço contabilizado no item 4.1.1.1 (taxa de 1,36 kg/m)</t>
  </si>
  <si>
    <t>Peso de aço previsto em projeto (Prancha "EST-PMPA-CEM-PE-EST-R02")</t>
  </si>
  <si>
    <t>Volume de lastro de espessura de 5 cm</t>
  </si>
  <si>
    <t>Peso de aço</t>
  </si>
  <si>
    <t>Área de forma</t>
  </si>
  <si>
    <t>Volume de concreto</t>
  </si>
  <si>
    <t>Área de impermeabilização</t>
  </si>
  <si>
    <t>Extensão da cinta de amarração</t>
  </si>
  <si>
    <t>Volume de graute</t>
  </si>
  <si>
    <t>Área de Vedação</t>
  </si>
  <si>
    <t>DAC-7.1</t>
  </si>
  <si>
    <t>LIGAÇÃO ENTRE ALVENARIA E PILAR COM TELA METÁLICA EM AÇO GALVANIZADO</t>
  </si>
  <si>
    <t>COT-EST-001</t>
  </si>
  <si>
    <t>TELA METÁLICA DE AÇO GALVANIZADO PARA REFORÇO CONTRA FISSURAÇÃO, MALHA 04</t>
  </si>
  <si>
    <t>COMERCIAL KLOCK</t>
  </si>
  <si>
    <t>FERRAMENTAS GERAIS</t>
  </si>
  <si>
    <t>ALINOX TELAS</t>
  </si>
  <si>
    <t>Venâncio Aires - RS</t>
  </si>
  <si>
    <t>Porto Alegre -RS</t>
  </si>
  <si>
    <t>Miraí -MG</t>
  </si>
  <si>
    <t>87.269.171/0001-07</t>
  </si>
  <si>
    <t>(51)3741-1427</t>
  </si>
  <si>
    <t>92.664.028/0001-41</t>
  </si>
  <si>
    <t>34.646.551/0001-49</t>
  </si>
  <si>
    <t>(32) 99139-9956</t>
  </si>
  <si>
    <t>https://www.comercialklock.com.br/1m-tela-metal-galvanizada-peneira-n4-60cm-altura</t>
  </si>
  <si>
    <t>https://www.fg.com.br/tela-peneira-para-cafe-malha-04-fio-22---telas-mm/p</t>
  </si>
  <si>
    <t>https://www.alinoxtelas.com.br/tela-inox-304-malha-40-fio-020mm-10m-x-10m-440-microns</t>
  </si>
  <si>
    <t>FORNECIMENTO DE MATERIAL PARA INSTALAÇÃO DE MOLDURAS EM EPS</t>
  </si>
  <si>
    <t>BURLAMAQUI MOLDURAS</t>
  </si>
  <si>
    <t>São Paulo - SP</t>
  </si>
  <si>
    <t>ART IN EPS ARTEFATOS EM ISOPOR</t>
  </si>
  <si>
    <t>Ribeirão Preto - SP</t>
  </si>
  <si>
    <t>DIV TERM TECNOMOLDURAS LTDA</t>
  </si>
  <si>
    <t>30.744.930/0001-10</t>
  </si>
  <si>
    <t>(11) 981183952</t>
  </si>
  <si>
    <t>40.800.049/0001-43</t>
  </si>
  <si>
    <t>(16) 992688424</t>
  </si>
  <si>
    <t>66.023.425/0001-24</t>
  </si>
  <si>
    <t>(11) 3662-0288</t>
  </si>
  <si>
    <t>https://www.burlamaquimolduras.com/</t>
  </si>
  <si>
    <t>https://www.facebook.com/moldurasisopor/</t>
  </si>
  <si>
    <t>https://www.tecnomoldura.com.br/molduras</t>
  </si>
  <si>
    <t>COT-EST-002</t>
  </si>
  <si>
    <t>DAC-7.2</t>
  </si>
  <si>
    <t>INSTALAÇÃO DE MOLDURAS EM EPS</t>
  </si>
  <si>
    <t>Área de material utilizada por junção pilar-alvenaria</t>
  </si>
  <si>
    <t>Junções</t>
  </si>
  <si>
    <t>Quantidade de juntas</t>
  </si>
  <si>
    <t>Extensão</t>
  </si>
  <si>
    <t>Extensão de aplicação</t>
  </si>
  <si>
    <t>Área de aplicação (três primeiras fiadas de alvenaria)</t>
  </si>
  <si>
    <t>Área de aplicação</t>
  </si>
  <si>
    <t xml:space="preserve">Extensão total de aplicação das molduras </t>
  </si>
  <si>
    <t>Área de passeio</t>
  </si>
  <si>
    <t>Extensão da guia</t>
  </si>
  <si>
    <t>Extensão da sarjeta</t>
  </si>
  <si>
    <t>Área do portão</t>
  </si>
  <si>
    <t>Área do portão 3</t>
  </si>
  <si>
    <t>3</t>
  </si>
  <si>
    <t>4</t>
  </si>
  <si>
    <t>5</t>
  </si>
  <si>
    <t>6</t>
  </si>
  <si>
    <t>7</t>
  </si>
  <si>
    <t>8</t>
  </si>
  <si>
    <t>9</t>
  </si>
  <si>
    <t>Área do portão 2</t>
  </si>
  <si>
    <t>Área Portão Existente</t>
  </si>
  <si>
    <t xml:space="preserve">Área do portão </t>
  </si>
  <si>
    <t>Extensão do muro de divisa</t>
  </si>
  <si>
    <t>Tempo de obra</t>
  </si>
  <si>
    <t>dias/mês</t>
  </si>
  <si>
    <t>Volume diário estimado</t>
  </si>
  <si>
    <t>m³/dia</t>
  </si>
  <si>
    <t>DMT - bota-fora de resíduos da construção civil</t>
  </si>
  <si>
    <t>R03</t>
  </si>
  <si>
    <t>PLANILHA ORÇAMENTÁRIA</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</si>
</sst>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_-[$R$-416]\ * #,##0.00_-;\-[$R$-416]\ * #,##0.00_-;_-[$R$-416]\ * &quot;-&quot;??_-;_-@_-"/>
    <numFmt numFmtId="167" formatCode="0.00000"/>
    <numFmt numFmtId="168" formatCode="&quot;R$&quot;\ #,##0.00"/>
    <numFmt numFmtId="169" formatCode="0000"/>
    <numFmt numFmtId="170" formatCode="#0.00"/>
    <numFmt numFmtId="171" formatCode="##0.00"/>
    <numFmt numFmtId="172" formatCode="##,##0.00"/>
    <numFmt numFmtId="173" formatCode="00000"/>
    <numFmt numFmtId="174" formatCode="00"/>
    <numFmt numFmtId="175" formatCode="000"/>
    <numFmt numFmtId="176" formatCode="#,##0.0000"/>
    <numFmt numFmtId="177" formatCode="#,##0.00;\-\ #,##0.00;\-"/>
  </numFmts>
  <fonts count="39" x14ac:knownFonts="1">
    <font>
      <sz val="11"/>
      <color theme="1"/>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sz val="14"/>
      <color theme="1"/>
      <name val="Calibri"/>
      <family val="2"/>
      <scheme val="minor"/>
    </font>
    <font>
      <sz val="14"/>
      <name val="Calibri"/>
      <family val="2"/>
      <scheme val="minor"/>
    </font>
    <font>
      <sz val="8"/>
      <name val="Calibri"/>
      <family val="2"/>
      <scheme val="minor"/>
    </font>
    <font>
      <sz val="11"/>
      <color theme="1"/>
      <name val="Verdana"/>
      <family val="2"/>
    </font>
    <font>
      <b/>
      <sz val="11"/>
      <color theme="1"/>
      <name val="Verdana"/>
      <family val="2"/>
    </font>
    <font>
      <sz val="10"/>
      <color theme="1"/>
      <name val="Verdana"/>
      <family val="2"/>
    </font>
    <font>
      <sz val="11"/>
      <color rgb="FF000000"/>
      <name val="Calibri"/>
      <family val="2"/>
      <scheme val="minor"/>
    </font>
    <font>
      <sz val="10"/>
      <name val="Verdana"/>
      <family val="2"/>
    </font>
    <font>
      <sz val="12"/>
      <color theme="1"/>
      <name val="Calibri"/>
      <family val="2"/>
      <scheme val="minor"/>
    </font>
    <font>
      <b/>
      <sz val="18"/>
      <color theme="1"/>
      <name val="Calibri"/>
      <family val="2"/>
      <scheme val="minor"/>
    </font>
    <font>
      <b/>
      <sz val="20"/>
      <color theme="1"/>
      <name val="Calibri"/>
      <family val="2"/>
      <scheme val="minor"/>
    </font>
    <font>
      <b/>
      <sz val="72"/>
      <color theme="1"/>
      <name val="Calibri"/>
      <family val="2"/>
      <scheme val="minor"/>
    </font>
    <font>
      <sz val="14"/>
      <color theme="0" tint="-0.499984740745262"/>
      <name val="Calibri"/>
      <family val="2"/>
      <scheme val="minor"/>
    </font>
    <font>
      <sz val="10"/>
      <name val="Courier New"/>
      <family val="3"/>
    </font>
    <font>
      <sz val="12"/>
      <name val="Calibri"/>
      <family val="2"/>
      <scheme val="minor"/>
    </font>
    <font>
      <b/>
      <sz val="12"/>
      <name val="Calibri"/>
      <family val="2"/>
      <scheme val="minor"/>
    </font>
    <font>
      <u/>
      <sz val="11"/>
      <color theme="10"/>
      <name val="Calibri"/>
      <family val="2"/>
      <scheme val="minor"/>
    </font>
    <font>
      <u/>
      <sz val="12"/>
      <color theme="10"/>
      <name val="Calibri"/>
      <family val="2"/>
      <scheme val="minor"/>
    </font>
    <font>
      <b/>
      <sz val="14"/>
      <color theme="1"/>
      <name val="Arial"/>
      <family val="2"/>
    </font>
    <font>
      <b/>
      <sz val="12"/>
      <color theme="1"/>
      <name val="Arial"/>
      <family val="2"/>
    </font>
    <font>
      <b/>
      <sz val="20"/>
      <color theme="1"/>
      <name val="Arial"/>
      <family val="2"/>
    </font>
    <font>
      <b/>
      <sz val="14"/>
      <name val="Arial"/>
      <family val="2"/>
    </font>
    <font>
      <sz val="12"/>
      <color theme="1"/>
      <name val="Arial"/>
      <family val="2"/>
    </font>
    <font>
      <sz val="12"/>
      <name val="Arial"/>
      <family val="2"/>
    </font>
    <font>
      <sz val="10"/>
      <color theme="1"/>
      <name val="Arial"/>
      <family val="2"/>
    </font>
    <font>
      <sz val="14"/>
      <color theme="0"/>
      <name val="Arial"/>
      <family val="2"/>
    </font>
    <font>
      <sz val="11"/>
      <color theme="4" tint="0.59999389629810485"/>
      <name val="Calibri"/>
      <family val="2"/>
      <scheme val="minor"/>
    </font>
    <font>
      <sz val="11"/>
      <color theme="1"/>
      <name val="Arial"/>
      <family val="2"/>
    </font>
    <font>
      <b/>
      <sz val="12"/>
      <name val="Arial"/>
      <family val="2"/>
    </font>
    <font>
      <sz val="12"/>
      <color theme="0" tint="-0.499984740745262"/>
      <name val="Arial"/>
      <family val="2"/>
    </font>
    <font>
      <sz val="11"/>
      <name val="Calibri"/>
      <family val="2"/>
      <scheme val="minor"/>
    </font>
    <font>
      <sz val="12"/>
      <color rgb="FF000000"/>
      <name val="Arial"/>
      <family val="2"/>
    </font>
    <font>
      <b/>
      <sz val="12"/>
      <color rgb="FF000000"/>
      <name val="Arial"/>
      <family val="2"/>
    </font>
    <font>
      <b/>
      <sz val="12"/>
      <color rgb="FF010000"/>
      <name val="Arial"/>
      <family val="2"/>
    </font>
    <font>
      <sz val="12"/>
      <color rgb="FF010000"/>
      <name val="Arial"/>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3" tint="0.59999389629810485"/>
        <bgColor indexed="64"/>
      </patternFill>
    </fill>
  </fills>
  <borders count="37">
    <border>
      <left/>
      <right/>
      <top/>
      <bottom/>
      <diagonal/>
    </border>
    <border>
      <left/>
      <right/>
      <top style="thin">
        <color indexed="64"/>
      </top>
      <bottom/>
      <diagonal/>
    </border>
    <border>
      <left/>
      <right/>
      <top/>
      <bottom style="medium">
        <color theme="5" tint="-0.24994659260841701"/>
      </bottom>
      <diagonal/>
    </border>
    <border>
      <left/>
      <right/>
      <top style="thin">
        <color theme="9" tint="-0.24994659260841701"/>
      </top>
      <bottom style="thin">
        <color theme="9" tint="-0.24994659260841701"/>
      </bottom>
      <diagonal/>
    </border>
    <border>
      <left style="medium">
        <color indexed="64"/>
      </left>
      <right style="medium">
        <color indexed="64"/>
      </right>
      <top style="medium">
        <color indexed="64"/>
      </top>
      <bottom style="medium">
        <color indexed="64"/>
      </bottom>
      <diagonal/>
    </border>
    <border>
      <left/>
      <right/>
      <top/>
      <bottom style="thin">
        <color theme="5" tint="-0.249977111117893"/>
      </bottom>
      <diagonal/>
    </border>
    <border>
      <left/>
      <right/>
      <top style="thin">
        <color theme="5" tint="-0.249977111117893"/>
      </top>
      <bottom/>
      <diagonal/>
    </border>
    <border>
      <left/>
      <right/>
      <top style="thin">
        <color theme="5" tint="-0.249977111117893"/>
      </top>
      <bottom style="thin">
        <color theme="5" tint="-0.249977111117893"/>
      </bottom>
      <diagonal/>
    </border>
    <border>
      <left/>
      <right/>
      <top style="medium">
        <color theme="5" tint="-0.24994659260841701"/>
      </top>
      <bottom style="medium">
        <color theme="5" tint="-0.249977111117893"/>
      </bottom>
      <diagonal/>
    </border>
    <border>
      <left/>
      <right style="medium">
        <color theme="5" tint="-0.249977111117893"/>
      </right>
      <top/>
      <bottom/>
      <diagonal/>
    </border>
    <border>
      <left/>
      <right/>
      <top/>
      <bottom style="medium">
        <color theme="4" tint="-0.249977111117893"/>
      </bottom>
      <diagonal/>
    </border>
    <border>
      <left/>
      <right/>
      <top style="medium">
        <color theme="4" tint="-0.249977111117893"/>
      </top>
      <bottom style="medium">
        <color theme="4" tint="-0.249977111117893"/>
      </bottom>
      <diagonal/>
    </border>
    <border>
      <left/>
      <right style="medium">
        <color theme="5" tint="-0.24994659260841701"/>
      </right>
      <top/>
      <bottom style="medium">
        <color theme="4" tint="-0.249977111117893"/>
      </bottom>
      <diagonal/>
    </border>
    <border>
      <left/>
      <right/>
      <top style="thin">
        <color theme="4" tint="-0.249977111117893"/>
      </top>
      <bottom style="thin">
        <color theme="4" tint="-0.249977111117893"/>
      </bottom>
      <diagonal/>
    </border>
    <border>
      <left style="medium">
        <color theme="4" tint="-0.249977111117893"/>
      </left>
      <right/>
      <top style="medium">
        <color theme="4" tint="-0.249977111117893"/>
      </top>
      <bottom/>
      <diagonal/>
    </border>
    <border>
      <left/>
      <right style="medium">
        <color theme="4" tint="-0.249977111117893"/>
      </right>
      <top style="medium">
        <color theme="4" tint="-0.249977111117893"/>
      </top>
      <bottom/>
      <diagonal/>
    </border>
    <border>
      <left style="medium">
        <color theme="4" tint="-0.249977111117893"/>
      </left>
      <right/>
      <top/>
      <bottom style="medium">
        <color theme="4" tint="-0.249977111117893"/>
      </bottom>
      <diagonal/>
    </border>
    <border>
      <left/>
      <right style="medium">
        <color theme="4" tint="-0.249977111117893"/>
      </right>
      <top/>
      <bottom style="medium">
        <color theme="4" tint="-0.249977111117893"/>
      </bottom>
      <diagonal/>
    </border>
    <border>
      <left style="medium">
        <color theme="4" tint="-0.249977111117893"/>
      </left>
      <right/>
      <top/>
      <bottom/>
      <diagonal/>
    </border>
    <border>
      <left/>
      <right style="medium">
        <color theme="4" tint="-0.249977111117893"/>
      </right>
      <top/>
      <bottom/>
      <diagonal/>
    </border>
    <border>
      <left style="medium">
        <color theme="4" tint="-0.249977111117893"/>
      </left>
      <right/>
      <top style="medium">
        <color theme="4" tint="-0.249977111117893"/>
      </top>
      <bottom style="medium">
        <color theme="4" tint="-0.249977111117893"/>
      </bottom>
      <diagonal/>
    </border>
    <border>
      <left/>
      <right style="medium">
        <color theme="4" tint="-0.249977111117893"/>
      </right>
      <top style="medium">
        <color theme="4" tint="-0.249977111117893"/>
      </top>
      <bottom style="medium">
        <color theme="4" tint="-0.249977111117893"/>
      </bottom>
      <diagonal/>
    </border>
    <border>
      <left/>
      <right/>
      <top style="medium">
        <color theme="4" tint="-0.249977111117893"/>
      </top>
      <bottom/>
      <diagonal/>
    </border>
    <border>
      <left/>
      <right/>
      <top/>
      <bottom style="thin">
        <color theme="4" tint="-0.249977111117893"/>
      </bottom>
      <diagonal/>
    </border>
    <border>
      <left/>
      <right/>
      <top style="medium">
        <color theme="4" tint="-0.249977111117893"/>
      </top>
      <bottom style="thin">
        <color theme="4"/>
      </bottom>
      <diagonal/>
    </border>
    <border>
      <left/>
      <right/>
      <top style="thin">
        <color theme="4" tint="-0.249977111117893"/>
      </top>
      <bottom/>
      <diagonal/>
    </border>
    <border>
      <left style="thin">
        <color indexed="64"/>
      </left>
      <right style="thin">
        <color indexed="64"/>
      </right>
      <top style="thin">
        <color indexed="64"/>
      </top>
      <bottom style="thin">
        <color indexed="64"/>
      </bottom>
      <diagonal/>
    </border>
    <border>
      <left/>
      <right/>
      <top style="thin">
        <color theme="9" tint="-0.24994659260841701"/>
      </top>
      <bottom/>
      <diagonal/>
    </border>
    <border>
      <left style="thin">
        <color theme="2" tint="-9.9978637043366805E-2"/>
      </left>
      <right/>
      <top style="thin">
        <color theme="2" tint="-9.9978637043366805E-2"/>
      </top>
      <bottom style="thin">
        <color theme="2" tint="-9.9978637043366805E-2"/>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2" tint="-9.9978637043366805E-2"/>
      </right>
      <top style="thin">
        <color theme="2" tint="-9.9978637043366805E-2"/>
      </top>
      <bottom style="thin">
        <color theme="2" tint="-9.9978637043366805E-2"/>
      </bottom>
      <diagonal/>
    </border>
    <border>
      <left/>
      <right/>
      <top/>
      <bottom style="thin">
        <color indexed="64"/>
      </bottom>
      <diagonal/>
    </border>
    <border>
      <left style="thin">
        <color indexed="64"/>
      </left>
      <right style="thin">
        <color indexed="64"/>
      </right>
      <top style="thin">
        <color indexed="64"/>
      </top>
      <bottom/>
      <diagonal/>
    </border>
    <border>
      <left/>
      <right/>
      <top style="thin">
        <color theme="4"/>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65" fontId="10" fillId="0" borderId="0" applyFont="0" applyFill="0" applyBorder="0" applyAlignment="0" applyProtection="0"/>
    <xf numFmtId="0" fontId="20" fillId="0" borderId="0" applyNumberFormat="0" applyFill="0" applyBorder="0" applyAlignment="0" applyProtection="0"/>
  </cellStyleXfs>
  <cellXfs count="465">
    <xf numFmtId="0" fontId="0" fillId="0" borderId="0" xfId="0"/>
    <xf numFmtId="0" fontId="3" fillId="0" borderId="0" xfId="0" applyFont="1" applyAlignment="1">
      <alignment horizontal="center" vertical="center" wrapText="1"/>
    </xf>
    <xf numFmtId="0" fontId="4" fillId="0" borderId="0" xfId="0" applyFont="1"/>
    <xf numFmtId="0" fontId="4" fillId="0" borderId="0"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xf>
    <xf numFmtId="164" fontId="4" fillId="0" borderId="0" xfId="2" applyFont="1"/>
    <xf numFmtId="0" fontId="4" fillId="2" borderId="0" xfId="0" applyFont="1" applyFill="1"/>
    <xf numFmtId="0" fontId="4" fillId="2" borderId="0" xfId="0" applyFont="1" applyFill="1" applyAlignment="1">
      <alignment horizontal="left" vertical="center" wrapText="1"/>
    </xf>
    <xf numFmtId="0" fontId="0" fillId="2" borderId="0" xfId="0" applyFill="1"/>
    <xf numFmtId="0" fontId="3" fillId="2" borderId="0" xfId="0" applyFont="1" applyFill="1" applyAlignment="1">
      <alignment horizontal="left" vertical="center"/>
    </xf>
    <xf numFmtId="0" fontId="3" fillId="2" borderId="0" xfId="0" applyFont="1" applyFill="1" applyAlignment="1">
      <alignment horizontal="left" vertical="center" wrapText="1"/>
    </xf>
    <xf numFmtId="0" fontId="0" fillId="2" borderId="0" xfId="0" applyFill="1" applyAlignment="1">
      <alignment horizontal="left"/>
    </xf>
    <xf numFmtId="0" fontId="4" fillId="2" borderId="0" xfId="0" applyFont="1" applyFill="1" applyAlignment="1">
      <alignment horizontal="left"/>
    </xf>
    <xf numFmtId="0" fontId="0" fillId="2" borderId="0" xfId="0" applyFill="1" applyAlignment="1">
      <alignment horizontal="right"/>
    </xf>
    <xf numFmtId="0" fontId="9" fillId="2" borderId="0" xfId="0" applyFont="1" applyFill="1"/>
    <xf numFmtId="0" fontId="9" fillId="2" borderId="0" xfId="0" applyFont="1" applyFill="1" applyAlignment="1">
      <alignment horizontal="right"/>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xf>
    <xf numFmtId="0" fontId="5" fillId="2" borderId="0" xfId="0" applyFont="1" applyFill="1" applyAlignment="1">
      <alignment vertical="center" wrapText="1"/>
    </xf>
    <xf numFmtId="164" fontId="4" fillId="2" borderId="0" xfId="2" applyFont="1" applyFill="1"/>
    <xf numFmtId="0" fontId="2" fillId="0" borderId="0" xfId="0" applyFont="1" applyAlignment="1">
      <alignment horizontal="left" vertical="center"/>
    </xf>
    <xf numFmtId="49" fontId="12" fillId="0" borderId="3" xfId="0" applyNumberFormat="1" applyFont="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xf>
    <xf numFmtId="0" fontId="0" fillId="0" borderId="0" xfId="0" applyAlignment="1">
      <alignment horizontal="center"/>
    </xf>
    <xf numFmtId="0" fontId="0" fillId="4" borderId="0" xfId="0" applyFill="1"/>
    <xf numFmtId="0" fontId="0" fillId="4" borderId="0" xfId="0" applyFill="1" applyAlignment="1">
      <alignment horizontal="center"/>
    </xf>
    <xf numFmtId="0" fontId="2" fillId="4" borderId="0" xfId="0" applyFont="1" applyFill="1" applyAlignment="1">
      <alignment horizontal="center"/>
    </xf>
    <xf numFmtId="0" fontId="2" fillId="0" borderId="0" xfId="0" applyFont="1" applyAlignment="1">
      <alignment horizontal="center"/>
    </xf>
    <xf numFmtId="0" fontId="0" fillId="5" borderId="4" xfId="0" applyFill="1" applyBorder="1" applyAlignment="1">
      <alignment horizontal="center"/>
    </xf>
    <xf numFmtId="0" fontId="4" fillId="0" borderId="0" xfId="0" applyFont="1" applyBorder="1"/>
    <xf numFmtId="0" fontId="4" fillId="0" borderId="0" xfId="0" applyFont="1" applyBorder="1" applyAlignment="1">
      <alignment horizontal="center" vertical="center"/>
    </xf>
    <xf numFmtId="0" fontId="4" fillId="0" borderId="0" xfId="0" applyFont="1" applyBorder="1" applyAlignment="1">
      <alignment vertical="center" wrapText="1"/>
    </xf>
    <xf numFmtId="0" fontId="0" fillId="6" borderId="0" xfId="0" applyFill="1"/>
    <xf numFmtId="0" fontId="0" fillId="6" borderId="0" xfId="0" applyFill="1" applyAlignment="1">
      <alignment horizontal="right"/>
    </xf>
    <xf numFmtId="0" fontId="5" fillId="0" borderId="0" xfId="0" applyFont="1" applyBorder="1" applyAlignment="1">
      <alignment horizontal="center" vertical="center" wrapText="1"/>
    </xf>
    <xf numFmtId="0" fontId="12" fillId="2" borderId="0" xfId="0" applyFont="1" applyFill="1" applyAlignment="1">
      <alignment horizontal="center" vertical="center" wrapText="1"/>
    </xf>
    <xf numFmtId="0" fontId="4" fillId="0" borderId="0" xfId="0" applyFont="1" applyBorder="1" applyAlignment="1">
      <alignment horizontal="center"/>
    </xf>
    <xf numFmtId="0" fontId="4" fillId="0" borderId="0" xfId="0" applyFont="1" applyBorder="1" applyAlignment="1">
      <alignment horizontal="center" vertical="center"/>
    </xf>
    <xf numFmtId="164" fontId="12" fillId="2" borderId="0" xfId="2" applyFont="1" applyFill="1" applyBorder="1" applyAlignment="1">
      <alignment horizontal="left" vertical="center" wrapText="1"/>
    </xf>
    <xf numFmtId="0" fontId="0" fillId="0" borderId="0" xfId="0" applyAlignment="1">
      <alignment horizontal="right"/>
    </xf>
    <xf numFmtId="4" fontId="0" fillId="0" borderId="0" xfId="0" applyNumberFormat="1" applyAlignment="1">
      <alignment horizontal="right"/>
    </xf>
    <xf numFmtId="0" fontId="7" fillId="2" borderId="0" xfId="0" applyFont="1" applyFill="1" applyAlignment="1">
      <alignment horizontal="left" vertical="center" wrapText="1"/>
    </xf>
    <xf numFmtId="0" fontId="8" fillId="2" borderId="0" xfId="0" applyFont="1" applyFill="1" applyAlignment="1">
      <alignment horizontal="left" vertical="center" wrapText="1"/>
    </xf>
    <xf numFmtId="0" fontId="2" fillId="0" borderId="0" xfId="0" applyFont="1" applyBorder="1" applyAlignment="1">
      <alignment horizontal="left" vertical="center"/>
    </xf>
    <xf numFmtId="0" fontId="4" fillId="2" borderId="0" xfId="0" applyFont="1" applyFill="1" applyBorder="1" applyAlignment="1">
      <alignment horizontal="center"/>
    </xf>
    <xf numFmtId="0" fontId="17" fillId="0" borderId="0" xfId="0" applyFont="1" applyAlignment="1">
      <alignment horizontal="left"/>
    </xf>
    <xf numFmtId="0" fontId="17" fillId="0" borderId="0" xfId="0" applyFont="1" applyAlignment="1">
      <alignment horizontal="right"/>
    </xf>
    <xf numFmtId="4" fontId="17" fillId="0" borderId="0" xfId="0" applyNumberFormat="1" applyFont="1" applyAlignment="1">
      <alignment horizontal="right"/>
    </xf>
    <xf numFmtId="0" fontId="11" fillId="2" borderId="0" xfId="0" applyFont="1" applyFill="1" applyBorder="1" applyAlignment="1">
      <alignment horizontal="left" vertical="center"/>
    </xf>
    <xf numFmtId="0" fontId="18" fillId="2" borderId="0" xfId="0" applyFont="1" applyFill="1" applyBorder="1" applyAlignment="1">
      <alignment horizontal="center" vertical="center" wrapText="1"/>
    </xf>
    <xf numFmtId="0" fontId="18" fillId="2" borderId="0" xfId="0" applyFont="1" applyFill="1" applyBorder="1" applyAlignment="1">
      <alignment horizontal="left" vertical="center" wrapText="1"/>
    </xf>
    <xf numFmtId="0" fontId="11" fillId="2" borderId="0" xfId="0" applyFont="1" applyFill="1" applyBorder="1" applyAlignment="1">
      <alignment horizontal="center" vertical="center" wrapText="1"/>
    </xf>
    <xf numFmtId="0" fontId="18" fillId="2" borderId="0" xfId="0" applyFont="1" applyFill="1" applyBorder="1" applyAlignment="1">
      <alignment horizontal="center" vertical="center"/>
    </xf>
    <xf numFmtId="0" fontId="18" fillId="2" borderId="0" xfId="0" applyFont="1" applyFill="1" applyBorder="1" applyAlignment="1">
      <alignment horizontal="right" vertical="center"/>
    </xf>
    <xf numFmtId="164" fontId="18" fillId="2" borderId="0" xfId="2" applyFont="1" applyFill="1" applyBorder="1" applyAlignment="1">
      <alignment horizontal="center" vertical="center"/>
    </xf>
    <xf numFmtId="0" fontId="18" fillId="2" borderId="0" xfId="0" applyFont="1" applyFill="1" applyBorder="1" applyAlignment="1">
      <alignment horizontal="left" vertical="center"/>
    </xf>
    <xf numFmtId="0" fontId="18" fillId="2" borderId="5" xfId="0" applyFont="1" applyFill="1" applyBorder="1" applyAlignment="1">
      <alignment horizontal="left" vertical="center"/>
    </xf>
    <xf numFmtId="0" fontId="3" fillId="0" borderId="0" xfId="0" applyFont="1" applyAlignment="1">
      <alignment horizontal="right" vertical="center"/>
    </xf>
    <xf numFmtId="0" fontId="3" fillId="0" borderId="0" xfId="0" applyFont="1" applyAlignment="1">
      <alignment horizontal="left" vertical="center"/>
    </xf>
    <xf numFmtId="43" fontId="3" fillId="2" borderId="0" xfId="0" applyNumberFormat="1" applyFont="1" applyFill="1" applyAlignment="1">
      <alignment horizontal="right" vertical="center"/>
    </xf>
    <xf numFmtId="43" fontId="3" fillId="2" borderId="0" xfId="0" applyNumberFormat="1" applyFont="1" applyFill="1" applyAlignment="1">
      <alignment horizontal="right" vertical="center" wrapText="1"/>
    </xf>
    <xf numFmtId="0" fontId="0" fillId="2" borderId="0" xfId="0" applyFill="1" applyBorder="1" applyAlignment="1">
      <alignment horizontal="left"/>
    </xf>
    <xf numFmtId="165" fontId="3" fillId="2" borderId="0" xfId="0" applyNumberFormat="1" applyFont="1" applyFill="1" applyAlignment="1">
      <alignment horizontal="right" vertical="center" wrapText="1"/>
    </xf>
    <xf numFmtId="0" fontId="4" fillId="2" borderId="0" xfId="0" applyFont="1" applyFill="1" applyBorder="1" applyAlignment="1">
      <alignment horizontal="right"/>
    </xf>
    <xf numFmtId="0" fontId="4" fillId="2" borderId="0" xfId="0" applyFont="1" applyFill="1" applyAlignment="1">
      <alignment horizontal="center" vertical="center" wrapText="1"/>
    </xf>
    <xf numFmtId="0" fontId="0" fillId="2" borderId="0" xfId="0" applyFill="1" applyBorder="1" applyAlignment="1">
      <alignment horizontal="center"/>
    </xf>
    <xf numFmtId="0" fontId="0" fillId="2" borderId="0" xfId="0" applyFill="1" applyAlignment="1">
      <alignment horizontal="center"/>
    </xf>
    <xf numFmtId="167" fontId="12" fillId="2" borderId="0" xfId="0" applyNumberFormat="1" applyFont="1" applyFill="1" applyAlignment="1">
      <alignment horizontal="center" vertical="center" wrapText="1"/>
    </xf>
    <xf numFmtId="0" fontId="19" fillId="2" borderId="2" xfId="0" applyFont="1" applyFill="1" applyBorder="1" applyAlignment="1">
      <alignment vertical="center"/>
    </xf>
    <xf numFmtId="0" fontId="4" fillId="2" borderId="0" xfId="0" applyFont="1" applyFill="1" applyBorder="1" applyAlignment="1">
      <alignment horizontal="left"/>
    </xf>
    <xf numFmtId="0" fontId="8" fillId="2" borderId="2" xfId="0" applyFont="1" applyFill="1" applyBorder="1" applyAlignment="1">
      <alignment horizontal="left" vertical="center"/>
    </xf>
    <xf numFmtId="0" fontId="4" fillId="2" borderId="7" xfId="0" applyFont="1" applyFill="1" applyBorder="1" applyAlignment="1">
      <alignment horizontal="left"/>
    </xf>
    <xf numFmtId="0" fontId="4" fillId="2" borderId="9" xfId="0" applyFont="1" applyFill="1" applyBorder="1" applyAlignment="1">
      <alignment horizontal="center"/>
    </xf>
    <xf numFmtId="0" fontId="4" fillId="0" borderId="0" xfId="0" applyFont="1" applyBorder="1" applyAlignment="1">
      <alignment horizontal="left" vertical="center" wrapText="1"/>
    </xf>
    <xf numFmtId="0" fontId="4" fillId="0" borderId="10" xfId="0" applyFont="1" applyBorder="1" applyAlignment="1">
      <alignment horizontal="center" vertical="center" wrapText="1"/>
    </xf>
    <xf numFmtId="0" fontId="12" fillId="0" borderId="10" xfId="0" applyFont="1" applyBorder="1" applyAlignment="1">
      <alignment horizontal="right" vertical="center"/>
    </xf>
    <xf numFmtId="0" fontId="4" fillId="0" borderId="10" xfId="0" applyFont="1" applyBorder="1" applyAlignment="1">
      <alignment vertical="center" wrapText="1"/>
    </xf>
    <xf numFmtId="0" fontId="16" fillId="0" borderId="10" xfId="0" applyFont="1" applyBorder="1" applyAlignment="1">
      <alignment horizontal="center" vertical="center"/>
    </xf>
    <xf numFmtId="0" fontId="5" fillId="0" borderId="10" xfId="0" applyFont="1" applyBorder="1" applyAlignment="1">
      <alignment horizontal="center" vertical="center" wrapText="1"/>
    </xf>
    <xf numFmtId="164" fontId="4" fillId="0" borderId="10" xfId="2" applyFont="1" applyBorder="1"/>
    <xf numFmtId="0" fontId="4" fillId="0" borderId="10" xfId="0" applyFont="1" applyBorder="1"/>
    <xf numFmtId="0" fontId="3" fillId="0" borderId="10" xfId="0" applyFont="1" applyBorder="1" applyAlignment="1">
      <alignment horizontal="center" vertical="center" wrapText="1"/>
    </xf>
    <xf numFmtId="0" fontId="2" fillId="0" borderId="10" xfId="0" applyFont="1" applyBorder="1" applyAlignment="1">
      <alignment horizontal="left" vertical="center"/>
    </xf>
    <xf numFmtId="0" fontId="4" fillId="0" borderId="10" xfId="0" applyFont="1" applyBorder="1" applyAlignment="1">
      <alignment horizontal="left" vertical="center" wrapText="1" indent="2"/>
    </xf>
    <xf numFmtId="0" fontId="4" fillId="0" borderId="10" xfId="0" applyFont="1" applyBorder="1" applyAlignment="1">
      <alignment horizontal="center" vertical="center"/>
    </xf>
    <xf numFmtId="0" fontId="3"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vertical="center" wrapText="1"/>
    </xf>
    <xf numFmtId="14" fontId="2" fillId="0" borderId="15" xfId="0" applyNumberFormat="1" applyFont="1" applyBorder="1" applyAlignment="1">
      <alignment vertical="center" wrapText="1"/>
    </xf>
    <xf numFmtId="0" fontId="22" fillId="0" borderId="20" xfId="0" applyFont="1" applyBorder="1" applyAlignment="1">
      <alignment vertical="center" wrapText="1"/>
    </xf>
    <xf numFmtId="0" fontId="22"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 fillId="0" borderId="14" xfId="0" applyFont="1" applyBorder="1" applyAlignment="1">
      <alignment horizontal="left" vertical="center" wrapText="1"/>
    </xf>
    <xf numFmtId="0" fontId="3" fillId="0" borderId="16" xfId="0" applyFont="1" applyBorder="1" applyAlignment="1">
      <alignment horizontal="left" vertical="center" wrapText="1"/>
    </xf>
    <xf numFmtId="0" fontId="4" fillId="0" borderId="21" xfId="0" applyFont="1" applyBorder="1" applyAlignment="1">
      <alignment horizontal="left" vertical="center" wrapText="1"/>
    </xf>
    <xf numFmtId="14" fontId="4" fillId="0" borderId="21" xfId="0" applyNumberFormat="1" applyFont="1" applyBorder="1" applyAlignment="1">
      <alignment horizontal="left" vertical="center" wrapText="1"/>
    </xf>
    <xf numFmtId="14" fontId="22" fillId="0" borderId="14" xfId="0" applyNumberFormat="1" applyFont="1" applyBorder="1" applyAlignment="1">
      <alignment vertical="center" wrapText="1"/>
    </xf>
    <xf numFmtId="10" fontId="12" fillId="0" borderId="15" xfId="0" applyNumberFormat="1" applyFont="1" applyBorder="1" applyAlignment="1">
      <alignment horizontal="left" vertical="center" wrapText="1"/>
    </xf>
    <xf numFmtId="10" fontId="12" fillId="0" borderId="17" xfId="0" applyNumberFormat="1" applyFont="1" applyBorder="1" applyAlignment="1">
      <alignment horizontal="left" vertical="center" wrapText="1"/>
    </xf>
    <xf numFmtId="0" fontId="23" fillId="2" borderId="13" xfId="0" applyFont="1" applyFill="1" applyBorder="1" applyAlignment="1">
      <alignment horizontal="center" vertical="center" wrapText="1"/>
    </xf>
    <xf numFmtId="0" fontId="26" fillId="2" borderId="13" xfId="0" applyFont="1" applyFill="1" applyBorder="1" applyAlignment="1">
      <alignment horizontal="left" vertical="center" wrapText="1"/>
    </xf>
    <xf numFmtId="0" fontId="26" fillId="2" borderId="13" xfId="0" applyFont="1" applyFill="1" applyBorder="1" applyAlignment="1">
      <alignment horizontal="center" vertical="center" wrapText="1"/>
    </xf>
    <xf numFmtId="0" fontId="26" fillId="2" borderId="13" xfId="0" applyFont="1" applyFill="1" applyBorder="1" applyAlignment="1">
      <alignment horizontal="centerContinuous" vertical="center" wrapText="1"/>
    </xf>
    <xf numFmtId="0" fontId="26" fillId="0" borderId="13" xfId="0" applyFont="1" applyBorder="1" applyAlignment="1">
      <alignment horizontal="center" vertical="center"/>
    </xf>
    <xf numFmtId="164" fontId="26" fillId="2" borderId="13" xfId="2" applyFont="1" applyFill="1" applyBorder="1" applyAlignment="1">
      <alignment horizontal="left" vertical="center" wrapText="1"/>
    </xf>
    <xf numFmtId="164" fontId="26" fillId="2" borderId="13" xfId="0" applyNumberFormat="1" applyFont="1" applyFill="1" applyBorder="1" applyAlignment="1">
      <alignment horizontal="justify" vertical="center" wrapText="1"/>
    </xf>
    <xf numFmtId="166" fontId="26" fillId="2" borderId="13" xfId="0" applyNumberFormat="1" applyFont="1" applyFill="1" applyBorder="1" applyAlignment="1">
      <alignment horizontal="justify" vertical="center" wrapText="1"/>
    </xf>
    <xf numFmtId="0" fontId="22" fillId="0" borderId="14" xfId="0" applyFont="1" applyBorder="1" applyAlignment="1">
      <alignment vertical="center" wrapText="1"/>
    </xf>
    <xf numFmtId="0" fontId="4" fillId="0" borderId="22" xfId="0" applyFont="1" applyBorder="1" applyAlignment="1">
      <alignment vertical="center" wrapText="1"/>
    </xf>
    <xf numFmtId="0" fontId="4" fillId="0" borderId="22" xfId="0" applyFont="1" applyBorder="1" applyAlignment="1">
      <alignment horizontal="center" vertical="center" wrapText="1"/>
    </xf>
    <xf numFmtId="0" fontId="5" fillId="0" borderId="22" xfId="0" applyFont="1" applyBorder="1" applyAlignment="1">
      <alignment horizontal="center" vertical="center" wrapText="1"/>
    </xf>
    <xf numFmtId="0" fontId="4" fillId="0" borderId="22" xfId="0" applyFont="1" applyBorder="1" applyAlignment="1">
      <alignment horizontal="left" vertical="center" wrapText="1"/>
    </xf>
    <xf numFmtId="0" fontId="3" fillId="0" borderId="15" xfId="0" applyFont="1" applyBorder="1" applyAlignment="1">
      <alignment horizontal="center" vertical="center" wrapText="1"/>
    </xf>
    <xf numFmtId="0" fontId="4" fillId="0" borderId="18" xfId="0" applyFont="1" applyBorder="1" applyAlignment="1">
      <alignment horizontal="left" vertical="center" wrapText="1"/>
    </xf>
    <xf numFmtId="0" fontId="3" fillId="0" borderId="19"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vertical="top" wrapText="1"/>
    </xf>
    <xf numFmtId="0" fontId="4" fillId="0" borderId="18" xfId="0" applyFont="1" applyBorder="1" applyAlignment="1">
      <alignment vertical="center" wrapText="1"/>
    </xf>
    <xf numFmtId="0" fontId="4" fillId="0" borderId="19" xfId="0" applyFont="1" applyBorder="1"/>
    <xf numFmtId="0" fontId="4" fillId="0" borderId="16" xfId="0" applyFont="1" applyBorder="1" applyAlignment="1">
      <alignment vertical="center" wrapText="1"/>
    </xf>
    <xf numFmtId="0" fontId="4" fillId="0" borderId="17" xfId="0" applyFont="1" applyBorder="1"/>
    <xf numFmtId="0" fontId="4" fillId="0" borderId="15" xfId="0" applyFont="1" applyBorder="1" applyAlignment="1">
      <alignment vertical="center" wrapText="1"/>
    </xf>
    <xf numFmtId="0" fontId="4" fillId="0" borderId="19" xfId="0" applyFont="1" applyBorder="1" applyAlignment="1">
      <alignment horizontal="left" vertical="center" wrapText="1"/>
    </xf>
    <xf numFmtId="0" fontId="13" fillId="0" borderId="19" xfId="0" applyFont="1" applyBorder="1" applyAlignment="1">
      <alignment vertical="center" wrapText="1"/>
    </xf>
    <xf numFmtId="0" fontId="12" fillId="0" borderId="0" xfId="0" applyFont="1" applyBorder="1" applyAlignment="1">
      <alignment horizontal="right" vertical="center"/>
    </xf>
    <xf numFmtId="0" fontId="16" fillId="0" borderId="0" xfId="0" applyFont="1" applyBorder="1" applyAlignment="1">
      <alignment horizontal="center" vertical="center"/>
    </xf>
    <xf numFmtId="164" fontId="4" fillId="0" borderId="0" xfId="2" applyFont="1" applyBorder="1"/>
    <xf numFmtId="4" fontId="27" fillId="2" borderId="13" xfId="1" applyNumberFormat="1" applyFont="1" applyFill="1" applyBorder="1" applyAlignment="1">
      <alignment horizontal="center" vertical="center" wrapText="1"/>
    </xf>
    <xf numFmtId="0" fontId="3" fillId="2" borderId="0" xfId="0" applyFont="1" applyFill="1" applyBorder="1" applyAlignment="1">
      <alignment horizontal="center"/>
    </xf>
    <xf numFmtId="0" fontId="22" fillId="0" borderId="11" xfId="0" applyFont="1" applyBorder="1" applyAlignment="1">
      <alignment horizontal="center" vertical="center" wrapText="1"/>
    </xf>
    <xf numFmtId="0" fontId="2" fillId="2" borderId="0" xfId="0" applyFont="1" applyFill="1" applyAlignment="1">
      <alignment horizontal="center" vertical="top" wrapText="1"/>
    </xf>
    <xf numFmtId="0" fontId="3" fillId="2" borderId="0" xfId="0" applyFont="1" applyFill="1" applyAlignment="1">
      <alignment horizontal="center"/>
    </xf>
    <xf numFmtId="0" fontId="2" fillId="2" borderId="0" xfId="0" applyFont="1" applyFill="1" applyBorder="1" applyAlignment="1">
      <alignment horizontal="left" vertical="center" wrapText="1"/>
    </xf>
    <xf numFmtId="0" fontId="2" fillId="2" borderId="0" xfId="0" applyFont="1" applyFill="1" applyAlignment="1">
      <alignment horizontal="center" vertical="top" wrapText="1"/>
    </xf>
    <xf numFmtId="0" fontId="3" fillId="2" borderId="0" xfId="0" applyFont="1" applyFill="1" applyBorder="1" applyAlignment="1">
      <alignment horizontal="center" vertical="center" wrapText="1"/>
    </xf>
    <xf numFmtId="0" fontId="19" fillId="3" borderId="8" xfId="0" applyFont="1" applyFill="1" applyBorder="1" applyAlignment="1">
      <alignment horizontal="center" vertical="center"/>
    </xf>
    <xf numFmtId="0" fontId="2" fillId="0" borderId="11" xfId="0" applyFont="1" applyBorder="1" applyAlignment="1">
      <alignment horizontal="left" vertical="center"/>
    </xf>
    <xf numFmtId="0" fontId="4" fillId="0" borderId="11" xfId="0" applyFont="1" applyBorder="1" applyAlignment="1">
      <alignment horizontal="left" vertical="center" wrapText="1" indent="2"/>
    </xf>
    <xf numFmtId="0" fontId="4" fillId="0" borderId="11" xfId="0" applyFont="1" applyBorder="1" applyAlignment="1">
      <alignment horizontal="center" vertical="center"/>
    </xf>
    <xf numFmtId="0" fontId="5" fillId="0" borderId="11" xfId="0" applyFont="1" applyBorder="1" applyAlignment="1">
      <alignment horizontal="center" vertical="center" wrapText="1"/>
    </xf>
    <xf numFmtId="164" fontId="4" fillId="0" borderId="11" xfId="2" applyFont="1" applyBorder="1"/>
    <xf numFmtId="0" fontId="4" fillId="0" borderId="11" xfId="0" applyFont="1" applyBorder="1"/>
    <xf numFmtId="0" fontId="0" fillId="0" borderId="0" xfId="0" applyAlignment="1">
      <alignment wrapText="1"/>
    </xf>
    <xf numFmtId="0" fontId="0" fillId="0" borderId="0" xfId="0" applyAlignment="1">
      <alignment vertical="center"/>
    </xf>
    <xf numFmtId="0" fontId="28" fillId="0" borderId="0" xfId="0" applyFont="1" applyAlignment="1"/>
    <xf numFmtId="164" fontId="28" fillId="0" borderId="0" xfId="2" applyFont="1" applyAlignment="1"/>
    <xf numFmtId="10" fontId="28" fillId="0" borderId="0" xfId="4" applyNumberFormat="1" applyFont="1" applyAlignment="1"/>
    <xf numFmtId="10" fontId="28" fillId="0" borderId="0" xfId="0" applyNumberFormat="1" applyFont="1" applyAlignment="1"/>
    <xf numFmtId="0" fontId="23" fillId="2" borderId="0" xfId="0" applyFont="1" applyFill="1" applyBorder="1" applyAlignment="1">
      <alignment horizontal="center" vertical="center" wrapText="1"/>
    </xf>
    <xf numFmtId="0" fontId="22" fillId="0" borderId="19" xfId="0" applyFont="1" applyBorder="1" applyAlignment="1">
      <alignment horizontal="left" vertical="center" wrapText="1"/>
    </xf>
    <xf numFmtId="0" fontId="22" fillId="0" borderId="0" xfId="0" applyFont="1" applyBorder="1" applyAlignment="1">
      <alignment vertical="center" wrapText="1"/>
    </xf>
    <xf numFmtId="0" fontId="22" fillId="0" borderId="10" xfId="0" applyFont="1" applyBorder="1" applyAlignment="1">
      <alignment horizontal="center" vertical="center" wrapText="1"/>
    </xf>
    <xf numFmtId="0" fontId="0" fillId="10" borderId="0" xfId="0" applyFill="1" applyAlignment="1">
      <alignment horizontal="left"/>
    </xf>
    <xf numFmtId="0" fontId="0" fillId="10" borderId="0" xfId="0" applyFill="1" applyAlignment="1">
      <alignment horizontal="center"/>
    </xf>
    <xf numFmtId="0" fontId="3" fillId="7" borderId="0" xfId="0" applyFont="1" applyFill="1" applyAlignment="1">
      <alignment horizontal="center" vertical="center" wrapText="1"/>
    </xf>
    <xf numFmtId="0" fontId="2" fillId="7" borderId="0" xfId="0" applyFont="1" applyFill="1" applyAlignment="1">
      <alignment horizontal="left" vertical="center"/>
    </xf>
    <xf numFmtId="0" fontId="4" fillId="7" borderId="0" xfId="0" applyFont="1" applyFill="1" applyAlignment="1">
      <alignment vertical="center" wrapText="1"/>
    </xf>
    <xf numFmtId="0" fontId="4" fillId="7" borderId="0" xfId="0" applyFont="1" applyFill="1" applyAlignment="1">
      <alignment horizontal="center" vertical="center"/>
    </xf>
    <xf numFmtId="0" fontId="5" fillId="7" borderId="0" xfId="0" applyFont="1" applyFill="1" applyAlignment="1">
      <alignment horizontal="center" vertical="center" wrapText="1"/>
    </xf>
    <xf numFmtId="164" fontId="4" fillId="7" borderId="0" xfId="2" applyFont="1" applyFill="1"/>
    <xf numFmtId="0" fontId="4" fillId="7" borderId="0" xfId="0" applyFont="1" applyFill="1"/>
    <xf numFmtId="0" fontId="3" fillId="7" borderId="0" xfId="0" applyFont="1" applyFill="1" applyBorder="1" applyAlignment="1">
      <alignment horizontal="center" vertical="center" wrapText="1"/>
    </xf>
    <xf numFmtId="0" fontId="2" fillId="7" borderId="0" xfId="0" applyFont="1" applyFill="1" applyBorder="1" applyAlignment="1">
      <alignment horizontal="left" vertical="center"/>
    </xf>
    <xf numFmtId="0" fontId="4" fillId="7" borderId="0" xfId="0" applyFont="1" applyFill="1" applyBorder="1" applyAlignment="1">
      <alignment vertical="center" wrapText="1"/>
    </xf>
    <xf numFmtId="0" fontId="4" fillId="7" borderId="0" xfId="0" applyFont="1" applyFill="1" applyBorder="1" applyAlignment="1">
      <alignment horizontal="center" vertical="center"/>
    </xf>
    <xf numFmtId="0" fontId="5" fillId="7" borderId="0" xfId="0" applyFont="1" applyFill="1" applyBorder="1" applyAlignment="1">
      <alignment horizontal="center" vertical="center" wrapText="1"/>
    </xf>
    <xf numFmtId="164" fontId="4" fillId="7" borderId="0" xfId="2" applyFont="1" applyFill="1" applyBorder="1"/>
    <xf numFmtId="0" fontId="4" fillId="7" borderId="0" xfId="0" applyFont="1" applyFill="1" applyBorder="1"/>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164" fontId="2" fillId="0" borderId="0" xfId="2" applyFont="1" applyFill="1" applyBorder="1" applyAlignment="1">
      <alignment horizontal="left" vertical="center" wrapText="1"/>
    </xf>
    <xf numFmtId="0" fontId="22" fillId="0" borderId="22" xfId="0" applyFont="1" applyBorder="1" applyAlignment="1">
      <alignment horizontal="left" vertical="center" wrapText="1"/>
    </xf>
    <xf numFmtId="0" fontId="22" fillId="0" borderId="15" xfId="0" applyFont="1" applyBorder="1" applyAlignment="1">
      <alignment horizontal="left" vertical="center" wrapText="1"/>
    </xf>
    <xf numFmtId="0" fontId="22" fillId="0" borderId="22" xfId="0" applyFont="1" applyBorder="1" applyAlignment="1">
      <alignment horizontal="left" vertical="center" wrapText="1"/>
    </xf>
    <xf numFmtId="0" fontId="22" fillId="0" borderId="15" xfId="0" applyFont="1" applyBorder="1" applyAlignment="1">
      <alignment horizontal="left" vertical="center" wrapText="1"/>
    </xf>
    <xf numFmtId="0" fontId="22" fillId="2" borderId="0" xfId="0" applyFont="1" applyFill="1" applyAlignment="1">
      <alignment horizontal="left" vertical="center" wrapText="1"/>
    </xf>
    <xf numFmtId="0" fontId="22" fillId="2" borderId="6" xfId="0" applyFont="1" applyFill="1" applyBorder="1" applyAlignment="1">
      <alignment horizontal="center" vertical="center" wrapText="1"/>
    </xf>
    <xf numFmtId="4" fontId="26" fillId="0" borderId="23" xfId="0" applyNumberFormat="1" applyFont="1" applyFill="1" applyBorder="1" applyAlignment="1">
      <alignment horizontal="center" vertical="center" wrapText="1"/>
    </xf>
    <xf numFmtId="0" fontId="23" fillId="0" borderId="23" xfId="0" applyFont="1" applyFill="1" applyBorder="1" applyAlignment="1">
      <alignment horizontal="center" vertical="center" wrapText="1"/>
    </xf>
    <xf numFmtId="0" fontId="23" fillId="2" borderId="22" xfId="0" applyFont="1" applyFill="1" applyBorder="1" applyAlignment="1">
      <alignment horizontal="center" vertical="center" wrapText="1"/>
    </xf>
    <xf numFmtId="0" fontId="22" fillId="2" borderId="0" xfId="0" applyFont="1" applyFill="1"/>
    <xf numFmtId="164" fontId="2" fillId="2" borderId="0" xfId="0" applyNumberFormat="1" applyFont="1" applyFill="1" applyAlignment="1">
      <alignment horizontal="center" vertical="top" wrapText="1"/>
    </xf>
    <xf numFmtId="44" fontId="2" fillId="2" borderId="0" xfId="0" applyNumberFormat="1" applyFont="1" applyFill="1" applyAlignment="1">
      <alignment horizontal="center" vertical="top" wrapText="1"/>
    </xf>
    <xf numFmtId="164" fontId="2" fillId="2" borderId="0" xfId="2" applyFont="1" applyFill="1" applyAlignment="1">
      <alignment horizontal="right" vertical="top" wrapText="1"/>
    </xf>
    <xf numFmtId="0" fontId="29" fillId="2" borderId="23" xfId="0" applyFont="1" applyFill="1" applyBorder="1" applyAlignment="1">
      <alignment horizontal="center" vertical="center" wrapText="1"/>
    </xf>
    <xf numFmtId="0" fontId="3" fillId="2" borderId="0" xfId="0" applyFont="1" applyFill="1" applyBorder="1" applyAlignment="1">
      <alignment vertical="center" wrapText="1"/>
    </xf>
    <xf numFmtId="0" fontId="19" fillId="11" borderId="11" xfId="0" applyFont="1" applyFill="1" applyBorder="1" applyAlignment="1">
      <alignment vertical="center"/>
    </xf>
    <xf numFmtId="0" fontId="19" fillId="11" borderId="11" xfId="0" applyFont="1" applyFill="1" applyBorder="1" applyAlignment="1">
      <alignment horizontal="center" vertical="center"/>
    </xf>
    <xf numFmtId="0" fontId="19" fillId="11" borderId="11" xfId="0" applyFont="1" applyFill="1" applyBorder="1" applyAlignment="1">
      <alignment horizontal="right" vertical="center"/>
    </xf>
    <xf numFmtId="164" fontId="19" fillId="11" borderId="11" xfId="2" applyFont="1" applyFill="1" applyBorder="1" applyAlignment="1">
      <alignment horizontal="right" vertical="center"/>
    </xf>
    <xf numFmtId="0" fontId="23" fillId="0" borderId="0" xfId="0" applyFont="1" applyBorder="1" applyAlignment="1">
      <alignment horizontal="center" vertical="center" wrapText="1"/>
    </xf>
    <xf numFmtId="0" fontId="18" fillId="2" borderId="13" xfId="0" applyFont="1" applyFill="1" applyBorder="1" applyAlignment="1">
      <alignment vertical="center" wrapText="1"/>
    </xf>
    <xf numFmtId="0" fontId="18" fillId="2" borderId="13" xfId="0" applyFont="1" applyFill="1" applyBorder="1" applyAlignment="1">
      <alignment horizontal="center" vertical="center" wrapText="1"/>
    </xf>
    <xf numFmtId="164" fontId="18" fillId="2" borderId="13" xfId="2" applyFont="1" applyFill="1" applyBorder="1" applyAlignment="1">
      <alignment horizontal="center" vertical="center"/>
    </xf>
    <xf numFmtId="0" fontId="23" fillId="2" borderId="0" xfId="0" applyFont="1" applyFill="1" applyAlignment="1"/>
    <xf numFmtId="0" fontId="23" fillId="2" borderId="23" xfId="0" applyFont="1" applyFill="1" applyBorder="1" applyAlignment="1"/>
    <xf numFmtId="0" fontId="23" fillId="2" borderId="23" xfId="0" applyFont="1" applyFill="1" applyBorder="1" applyAlignment="1">
      <alignment horizontal="right"/>
    </xf>
    <xf numFmtId="0" fontId="22" fillId="0" borderId="19" xfId="0" applyFont="1" applyBorder="1" applyAlignment="1">
      <alignment vertical="center" wrapText="1"/>
    </xf>
    <xf numFmtId="0" fontId="22" fillId="0" borderId="10" xfId="0" applyFont="1" applyBorder="1" applyAlignment="1">
      <alignment vertical="center" wrapText="1"/>
    </xf>
    <xf numFmtId="0" fontId="22" fillId="0" borderId="17" xfId="0" applyFont="1" applyBorder="1" applyAlignment="1">
      <alignment vertical="center" wrapText="1"/>
    </xf>
    <xf numFmtId="0" fontId="12" fillId="2" borderId="0" xfId="0" applyFont="1" applyFill="1" applyAlignment="1">
      <alignment horizontal="left" vertical="center" wrapText="1"/>
    </xf>
    <xf numFmtId="0" fontId="2" fillId="2" borderId="0" xfId="0" applyFont="1" applyFill="1" applyBorder="1" applyAlignment="1">
      <alignment horizontal="left" vertical="center"/>
    </xf>
    <xf numFmtId="44" fontId="12" fillId="0" borderId="3" xfId="2" applyNumberFormat="1" applyFont="1" applyBorder="1" applyAlignment="1">
      <alignment horizontal="center" vertical="center" wrapText="1"/>
    </xf>
    <xf numFmtId="44" fontId="0" fillId="0" borderId="0" xfId="0" applyNumberFormat="1"/>
    <xf numFmtId="0" fontId="23" fillId="4" borderId="11" xfId="0" applyFont="1" applyFill="1" applyBorder="1" applyAlignment="1">
      <alignment horizontal="center" vertical="center" wrapText="1"/>
    </xf>
    <xf numFmtId="0" fontId="23" fillId="4" borderId="11" xfId="0" applyFont="1" applyFill="1" applyBorder="1" applyAlignment="1">
      <alignment horizontal="left" vertical="center" wrapText="1"/>
    </xf>
    <xf numFmtId="0" fontId="23" fillId="4" borderId="11" xfId="0" applyFont="1" applyFill="1" applyBorder="1" applyAlignment="1">
      <alignment vertical="center" wrapText="1"/>
    </xf>
    <xf numFmtId="166" fontId="23" fillId="4" borderId="11" xfId="0" applyNumberFormat="1" applyFont="1" applyFill="1" applyBorder="1" applyAlignment="1">
      <alignment vertical="center" wrapText="1"/>
    </xf>
    <xf numFmtId="0" fontId="4" fillId="4" borderId="13" xfId="0" applyFont="1" applyFill="1" applyBorder="1"/>
    <xf numFmtId="0" fontId="23" fillId="9" borderId="23" xfId="0" applyFont="1" applyFill="1" applyBorder="1" applyAlignment="1">
      <alignment horizontal="center" vertical="center" wrapText="1"/>
    </xf>
    <xf numFmtId="0" fontId="23" fillId="9" borderId="23" xfId="0" applyFont="1" applyFill="1" applyBorder="1" applyAlignment="1">
      <alignment horizontal="left" vertical="center" wrapText="1"/>
    </xf>
    <xf numFmtId="0" fontId="23" fillId="9" borderId="23" xfId="0" applyFont="1" applyFill="1" applyBorder="1" applyAlignment="1">
      <alignment vertical="center" wrapText="1"/>
    </xf>
    <xf numFmtId="166" fontId="23" fillId="9" borderId="23" xfId="0" applyNumberFormat="1" applyFont="1" applyFill="1" applyBorder="1" applyAlignment="1">
      <alignment vertical="center" wrapText="1"/>
    </xf>
    <xf numFmtId="0" fontId="23" fillId="12" borderId="13" xfId="0" applyFont="1" applyFill="1" applyBorder="1" applyAlignment="1">
      <alignment horizontal="center" vertical="center" wrapText="1"/>
    </xf>
    <xf numFmtId="0" fontId="23" fillId="12" borderId="13" xfId="0" applyFont="1" applyFill="1" applyBorder="1" applyAlignment="1">
      <alignment horizontal="left" vertical="center" wrapText="1"/>
    </xf>
    <xf numFmtId="0" fontId="23" fillId="12" borderId="13" xfId="0" applyFont="1" applyFill="1" applyBorder="1" applyAlignment="1">
      <alignment vertical="center" wrapText="1"/>
    </xf>
    <xf numFmtId="166" fontId="23" fillId="12" borderId="13" xfId="0" applyNumberFormat="1" applyFont="1" applyFill="1" applyBorder="1" applyAlignment="1">
      <alignment vertical="center" wrapText="1"/>
    </xf>
    <xf numFmtId="0" fontId="22" fillId="0" borderId="18" xfId="0" applyFont="1" applyBorder="1" applyAlignment="1">
      <alignment vertical="center" wrapText="1"/>
    </xf>
    <xf numFmtId="0" fontId="22" fillId="0" borderId="16" xfId="0" applyFont="1" applyBorder="1" applyAlignment="1">
      <alignment vertical="center" wrapText="1"/>
    </xf>
    <xf numFmtId="0" fontId="22" fillId="0" borderId="0" xfId="0" applyFont="1" applyBorder="1" applyAlignment="1">
      <alignment horizontal="left" vertical="center" wrapText="1"/>
    </xf>
    <xf numFmtId="0" fontId="3" fillId="8" borderId="10" xfId="0" applyFont="1" applyFill="1" applyBorder="1" applyAlignment="1">
      <alignment horizontal="center" vertical="center" wrapText="1"/>
    </xf>
    <xf numFmtId="0" fontId="2" fillId="8" borderId="10" xfId="0" applyFont="1" applyFill="1" applyBorder="1" applyAlignment="1">
      <alignment horizontal="left" vertical="center"/>
    </xf>
    <xf numFmtId="0" fontId="4" fillId="8" borderId="10" xfId="0" applyFont="1" applyFill="1" applyBorder="1" applyAlignment="1">
      <alignment vertical="center" wrapText="1"/>
    </xf>
    <xf numFmtId="0" fontId="4" fillId="8" borderId="10" xfId="0" applyFont="1" applyFill="1" applyBorder="1" applyAlignment="1">
      <alignment horizontal="center" vertical="center"/>
    </xf>
    <xf numFmtId="0" fontId="5" fillId="8" borderId="10" xfId="0" applyFont="1" applyFill="1" applyBorder="1" applyAlignment="1">
      <alignment horizontal="center" vertical="center" wrapText="1"/>
    </xf>
    <xf numFmtId="164" fontId="4" fillId="8" borderId="10" xfId="2" applyFont="1" applyFill="1" applyBorder="1"/>
    <xf numFmtId="0" fontId="4" fillId="8" borderId="0" xfId="0" applyFont="1" applyFill="1" applyBorder="1"/>
    <xf numFmtId="14" fontId="22" fillId="0" borderId="18" xfId="0" applyNumberFormat="1" applyFont="1" applyBorder="1" applyAlignment="1">
      <alignment vertical="center" wrapText="1"/>
    </xf>
    <xf numFmtId="14" fontId="2" fillId="0" borderId="19" xfId="0" applyNumberFormat="1" applyFont="1" applyBorder="1" applyAlignment="1">
      <alignment vertical="center" wrapText="1"/>
    </xf>
    <xf numFmtId="14" fontId="4" fillId="0" borderId="10" xfId="0" applyNumberFormat="1" applyFont="1" applyBorder="1" applyAlignment="1">
      <alignment horizontal="left" vertical="center" wrapText="1"/>
    </xf>
    <xf numFmtId="0" fontId="22" fillId="0" borderId="11" xfId="0" applyFont="1" applyBorder="1" applyAlignment="1">
      <alignment horizontal="center" vertical="center" wrapText="1"/>
    </xf>
    <xf numFmtId="0" fontId="22" fillId="0" borderId="10" xfId="0" applyFont="1" applyBorder="1" applyAlignment="1">
      <alignment horizontal="center" vertical="center" wrapText="1"/>
    </xf>
    <xf numFmtId="0" fontId="2" fillId="2" borderId="0" xfId="0" applyFont="1" applyFill="1" applyAlignment="1">
      <alignment horizontal="center" vertical="top" wrapText="1"/>
    </xf>
    <xf numFmtId="0" fontId="22" fillId="0" borderId="22" xfId="0" applyFont="1" applyBorder="1" applyAlignment="1">
      <alignment horizontal="left" vertical="center" wrapText="1"/>
    </xf>
    <xf numFmtId="0" fontId="22" fillId="0" borderId="15" xfId="0" applyFont="1" applyBorder="1" applyAlignment="1">
      <alignment horizontal="left" vertical="center" wrapText="1"/>
    </xf>
    <xf numFmtId="0" fontId="12" fillId="2" borderId="0" xfId="0" applyFont="1" applyFill="1" applyAlignment="1">
      <alignment horizontal="centerContinuous" vertical="justify" wrapText="1"/>
    </xf>
    <xf numFmtId="0" fontId="12" fillId="2" borderId="0" xfId="0" applyFont="1" applyFill="1" applyAlignment="1">
      <alignment horizontal="center" vertical="top" wrapText="1"/>
    </xf>
    <xf numFmtId="0" fontId="12" fillId="2" borderId="0" xfId="0" applyFont="1" applyFill="1" applyAlignment="1">
      <alignment horizontal="left" vertical="top" wrapText="1"/>
    </xf>
    <xf numFmtId="167" fontId="12" fillId="2" borderId="0" xfId="0" applyNumberFormat="1" applyFont="1" applyFill="1" applyAlignment="1">
      <alignment horizontal="center" vertical="top" wrapText="1"/>
    </xf>
    <xf numFmtId="164" fontId="12" fillId="2" borderId="0" xfId="2" applyFont="1" applyFill="1" applyBorder="1" applyAlignment="1">
      <alignment horizontal="left" vertical="top" wrapText="1"/>
    </xf>
    <xf numFmtId="0" fontId="2" fillId="9" borderId="24" xfId="0" applyFont="1" applyFill="1" applyBorder="1" applyAlignment="1">
      <alignment horizontal="center" vertical="center"/>
    </xf>
    <xf numFmtId="0" fontId="2" fillId="9" borderId="24" xfId="0" applyFont="1" applyFill="1" applyBorder="1" applyAlignment="1">
      <alignment vertical="center"/>
    </xf>
    <xf numFmtId="0" fontId="8" fillId="9" borderId="24" xfId="0" applyFont="1" applyFill="1" applyBorder="1" applyAlignment="1">
      <alignment horizontal="left" vertical="center"/>
    </xf>
    <xf numFmtId="0" fontId="8" fillId="9" borderId="24" xfId="0" applyFont="1" applyFill="1" applyBorder="1" applyAlignment="1">
      <alignment horizontal="center" vertical="center"/>
    </xf>
    <xf numFmtId="164" fontId="8" fillId="9" borderId="24" xfId="2" applyFont="1" applyFill="1" applyBorder="1" applyAlignment="1">
      <alignment horizontal="left" vertical="center"/>
    </xf>
    <xf numFmtId="0" fontId="2" fillId="7" borderId="0" xfId="0" applyFont="1" applyFill="1" applyAlignment="1">
      <alignment horizontal="center" vertical="center" wrapText="1"/>
    </xf>
    <xf numFmtId="0" fontId="2" fillId="7" borderId="0" xfId="0" applyFont="1" applyFill="1" applyAlignment="1">
      <alignment horizontal="left" vertical="center" wrapText="1"/>
    </xf>
    <xf numFmtId="164" fontId="2" fillId="7" borderId="0" xfId="2" applyFont="1" applyFill="1" applyBorder="1" applyAlignment="1">
      <alignment horizontal="left" vertical="center" wrapText="1"/>
    </xf>
    <xf numFmtId="0" fontId="30" fillId="4" borderId="0" xfId="0" applyFont="1" applyFill="1"/>
    <xf numFmtId="14" fontId="31" fillId="5" borderId="4" xfId="0" applyNumberFormat="1" applyFont="1" applyFill="1" applyBorder="1" applyAlignment="1">
      <alignment horizontal="center"/>
    </xf>
    <xf numFmtId="0" fontId="31" fillId="5" borderId="4" xfId="0" applyFont="1" applyFill="1" applyBorder="1" applyAlignment="1">
      <alignment horizontal="center"/>
    </xf>
    <xf numFmtId="10" fontId="31" fillId="5" borderId="4" xfId="0" applyNumberFormat="1" applyFont="1" applyFill="1" applyBorder="1" applyAlignment="1">
      <alignment horizontal="center"/>
    </xf>
    <xf numFmtId="0" fontId="31" fillId="5" borderId="4" xfId="0" applyFont="1" applyFill="1" applyBorder="1" applyAlignment="1">
      <alignment horizontal="center" wrapText="1"/>
    </xf>
    <xf numFmtId="17" fontId="31" fillId="5" borderId="4" xfId="0" applyNumberFormat="1" applyFont="1" applyFill="1" applyBorder="1" applyAlignment="1">
      <alignment horizontal="center"/>
    </xf>
    <xf numFmtId="0" fontId="23" fillId="4" borderId="0" xfId="0" applyFont="1" applyFill="1" applyAlignment="1">
      <alignment horizontal="center"/>
    </xf>
    <xf numFmtId="0" fontId="23" fillId="4" borderId="0" xfId="0" applyFont="1" applyFill="1" applyAlignment="1">
      <alignment horizontal="center" vertical="center"/>
    </xf>
    <xf numFmtId="0" fontId="26" fillId="0" borderId="0" xfId="0" applyFont="1" applyAlignment="1">
      <alignment vertical="center"/>
    </xf>
    <xf numFmtId="0" fontId="12" fillId="0" borderId="3" xfId="0" applyNumberFormat="1" applyFont="1" applyBorder="1" applyAlignment="1">
      <alignment horizontal="center" vertical="center" wrapText="1"/>
    </xf>
    <xf numFmtId="0" fontId="0" fillId="0" borderId="0" xfId="0" applyNumberFormat="1" applyAlignment="1">
      <alignment horizontal="center"/>
    </xf>
    <xf numFmtId="44" fontId="0" fillId="0" borderId="0" xfId="2" applyNumberFormat="1" applyFont="1" applyAlignment="1">
      <alignment horizontal="center"/>
    </xf>
    <xf numFmtId="0" fontId="17" fillId="0" borderId="0" xfId="0" applyFont="1" applyAlignment="1">
      <alignment horizontal="center"/>
    </xf>
    <xf numFmtId="0" fontId="12" fillId="0" borderId="27" xfId="0" applyNumberFormat="1" applyFont="1" applyBorder="1" applyAlignment="1">
      <alignment horizontal="center" vertical="center" wrapText="1"/>
    </xf>
    <xf numFmtId="49" fontId="15" fillId="0" borderId="27" xfId="0" applyNumberFormat="1" applyFont="1" applyBorder="1" applyAlignment="1">
      <alignment horizontal="center" vertical="center" wrapText="1"/>
    </xf>
    <xf numFmtId="49" fontId="12" fillId="0" borderId="27" xfId="0" applyNumberFormat="1" applyFont="1" applyBorder="1" applyAlignment="1">
      <alignment horizontal="center" vertical="center" wrapText="1"/>
    </xf>
    <xf numFmtId="44" fontId="12" fillId="0" borderId="27" xfId="2" applyNumberFormat="1" applyFont="1" applyBorder="1" applyAlignment="1">
      <alignment horizontal="center" vertical="center" wrapText="1"/>
    </xf>
    <xf numFmtId="0" fontId="14" fillId="6" borderId="26" xfId="0" applyNumberFormat="1" applyFont="1" applyFill="1" applyBorder="1" applyAlignment="1">
      <alignment horizontal="center" vertical="center" wrapText="1"/>
    </xf>
    <xf numFmtId="49" fontId="14" fillId="6" borderId="26" xfId="0" applyNumberFormat="1" applyFont="1" applyFill="1" applyBorder="1" applyAlignment="1">
      <alignment horizontal="center" vertical="center" wrapText="1"/>
    </xf>
    <xf numFmtId="44" fontId="14" fillId="6" borderId="26" xfId="2" applyNumberFormat="1" applyFont="1" applyFill="1" applyBorder="1" applyAlignment="1">
      <alignment horizontal="center" vertical="center" wrapText="1"/>
    </xf>
    <xf numFmtId="4" fontId="0" fillId="0" borderId="0" xfId="0" applyNumberFormat="1" applyAlignment="1">
      <alignment horizontal="center"/>
    </xf>
    <xf numFmtId="4" fontId="17" fillId="0" borderId="0" xfId="0" applyNumberFormat="1" applyFont="1" applyAlignment="1">
      <alignment horizontal="center"/>
    </xf>
    <xf numFmtId="0" fontId="12" fillId="2" borderId="0" xfId="0" applyFont="1" applyFill="1" applyAlignment="1">
      <alignment horizontal="centerContinuous" vertical="top" wrapText="1"/>
    </xf>
    <xf numFmtId="0" fontId="0" fillId="13" borderId="0" xfId="0" applyFill="1" applyProtection="1">
      <protection hidden="1"/>
    </xf>
    <xf numFmtId="4" fontId="26" fillId="0" borderId="23" xfId="0" applyNumberFormat="1" applyFont="1" applyFill="1" applyBorder="1" applyAlignment="1">
      <alignment horizontal="center" vertical="center" wrapText="1"/>
    </xf>
    <xf numFmtId="0" fontId="3" fillId="2" borderId="0" xfId="0" applyFont="1" applyFill="1" applyBorder="1" applyAlignment="1">
      <alignment horizontal="center"/>
    </xf>
    <xf numFmtId="0" fontId="22" fillId="0" borderId="11" xfId="0" applyFont="1" applyBorder="1" applyAlignment="1">
      <alignment horizontal="center" vertical="center" wrapText="1"/>
    </xf>
    <xf numFmtId="0" fontId="22" fillId="0" borderId="10" xfId="0" applyFont="1" applyBorder="1" applyAlignment="1">
      <alignment horizontal="center" vertical="center" wrapText="1"/>
    </xf>
    <xf numFmtId="0" fontId="3" fillId="2" borderId="0" xfId="0" applyFont="1" applyFill="1" applyAlignment="1">
      <alignment horizontal="center"/>
    </xf>
    <xf numFmtId="4" fontId="26" fillId="0" borderId="23" xfId="0" applyNumberFormat="1" applyFont="1" applyFill="1" applyBorder="1" applyAlignment="1">
      <alignment horizontal="center" vertical="center" wrapText="1"/>
    </xf>
    <xf numFmtId="0" fontId="22" fillId="0" borderId="22" xfId="0" applyFont="1" applyBorder="1" applyAlignment="1">
      <alignment horizontal="left" vertical="center" wrapText="1"/>
    </xf>
    <xf numFmtId="0" fontId="22" fillId="0" borderId="15" xfId="0" applyFont="1" applyBorder="1" applyAlignment="1">
      <alignment horizontal="left" vertical="center" wrapText="1"/>
    </xf>
    <xf numFmtId="0" fontId="2" fillId="2" borderId="0" xfId="0" applyFont="1" applyFill="1" applyAlignment="1">
      <alignment horizontal="center" vertical="top" wrapText="1"/>
    </xf>
    <xf numFmtId="10" fontId="26" fillId="2" borderId="0" xfId="4"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0" fontId="22" fillId="2" borderId="25" xfId="0" applyFont="1" applyFill="1" applyBorder="1" applyAlignment="1">
      <alignment horizontal="center" vertical="center" wrapText="1"/>
    </xf>
    <xf numFmtId="14" fontId="2" fillId="0" borderId="22" xfId="0" applyNumberFormat="1" applyFont="1" applyBorder="1" applyAlignment="1">
      <alignment vertical="center" wrapText="1"/>
    </xf>
    <xf numFmtId="10" fontId="12" fillId="0" borderId="10" xfId="0" applyNumberFormat="1" applyFont="1" applyBorder="1" applyAlignment="1">
      <alignment horizontal="left" vertical="center" wrapText="1"/>
    </xf>
    <xf numFmtId="0" fontId="4" fillId="0" borderId="11" xfId="0" applyFont="1" applyBorder="1" applyAlignment="1">
      <alignment horizontal="left" vertical="center" wrapText="1"/>
    </xf>
    <xf numFmtId="14" fontId="4" fillId="0" borderId="11" xfId="0" applyNumberFormat="1" applyFont="1" applyBorder="1" applyAlignment="1">
      <alignment horizontal="left" vertical="center" wrapText="1"/>
    </xf>
    <xf numFmtId="10" fontId="12" fillId="0" borderId="22" xfId="0" applyNumberFormat="1" applyFont="1" applyBorder="1" applyAlignment="1">
      <alignment horizontal="left" vertical="center" wrapText="1"/>
    </xf>
    <xf numFmtId="10" fontId="23" fillId="2" borderId="23" xfId="4" applyNumberFormat="1" applyFont="1" applyFill="1" applyBorder="1" applyAlignment="1">
      <alignment horizontal="right" vertical="top" wrapText="1"/>
    </xf>
    <xf numFmtId="168" fontId="23" fillId="2" borderId="23" xfId="2" applyNumberFormat="1" applyFont="1" applyFill="1" applyBorder="1" applyAlignment="1">
      <alignment horizontal="right" vertical="top" wrapText="1"/>
    </xf>
    <xf numFmtId="168" fontId="23" fillId="2" borderId="23" xfId="0" applyNumberFormat="1" applyFont="1" applyFill="1" applyBorder="1" applyAlignment="1">
      <alignment horizontal="right" vertical="top" wrapText="1"/>
    </xf>
    <xf numFmtId="0" fontId="26" fillId="0" borderId="0" xfId="0" applyFont="1" applyBorder="1" applyAlignment="1">
      <alignment horizontal="center" vertical="center"/>
    </xf>
    <xf numFmtId="0" fontId="26" fillId="0" borderId="0" xfId="0" applyFont="1" applyBorder="1" applyAlignment="1">
      <alignment horizontal="right" vertical="center"/>
    </xf>
    <xf numFmtId="0" fontId="26" fillId="0" borderId="0" xfId="0" applyFont="1" applyBorder="1" applyAlignment="1">
      <alignment vertical="center" wrapText="1"/>
    </xf>
    <xf numFmtId="0" fontId="33" fillId="0" borderId="0" xfId="0" applyFont="1" applyBorder="1" applyAlignment="1">
      <alignment horizontal="center" vertical="center"/>
    </xf>
    <xf numFmtId="0" fontId="27" fillId="0" borderId="0" xfId="0" applyFont="1" applyBorder="1" applyAlignment="1">
      <alignment horizontal="center" vertical="center" wrapText="1"/>
    </xf>
    <xf numFmtId="164" fontId="26" fillId="0" borderId="0" xfId="2" applyFont="1" applyBorder="1"/>
    <xf numFmtId="0" fontId="26" fillId="0" borderId="0" xfId="0" applyFont="1" applyBorder="1"/>
    <xf numFmtId="0" fontId="26" fillId="0" borderId="0" xfId="0" applyFont="1" applyBorder="1" applyAlignment="1">
      <alignment horizontal="center" vertical="center" wrapText="1"/>
    </xf>
    <xf numFmtId="0" fontId="26" fillId="0" borderId="0" xfId="0" applyFont="1" applyBorder="1" applyAlignment="1">
      <alignment horizontal="center"/>
    </xf>
    <xf numFmtId="0" fontId="3" fillId="0" borderId="22" xfId="0" applyFont="1" applyBorder="1" applyAlignment="1">
      <alignment horizontal="center" vertical="center" wrapText="1"/>
    </xf>
    <xf numFmtId="0" fontId="26" fillId="0" borderId="0" xfId="0" applyFont="1" applyFill="1" applyBorder="1" applyAlignment="1">
      <alignment horizontal="center"/>
    </xf>
    <xf numFmtId="10" fontId="28" fillId="0" borderId="29" xfId="4" applyNumberFormat="1" applyFont="1" applyBorder="1" applyAlignment="1">
      <alignment vertical="top"/>
    </xf>
    <xf numFmtId="10" fontId="28" fillId="0" borderId="28" xfId="0" applyNumberFormat="1" applyFont="1" applyBorder="1" applyAlignment="1">
      <alignment vertical="top"/>
    </xf>
    <xf numFmtId="0" fontId="28" fillId="0" borderId="30" xfId="0" applyFont="1" applyBorder="1" applyAlignment="1">
      <alignment horizontal="right" vertical="top"/>
    </xf>
    <xf numFmtId="0" fontId="28" fillId="0" borderId="29" xfId="0" applyFont="1" applyBorder="1" applyAlignment="1">
      <alignment horizontal="left" vertical="top"/>
    </xf>
    <xf numFmtId="0" fontId="28" fillId="0" borderId="29" xfId="0" applyFont="1" applyBorder="1" applyAlignment="1">
      <alignment horizontal="center" vertical="top"/>
    </xf>
    <xf numFmtId="0" fontId="22" fillId="0" borderId="11" xfId="0" applyFont="1" applyBorder="1" applyAlignment="1">
      <alignment vertical="center" wrapText="1"/>
    </xf>
    <xf numFmtId="0" fontId="22" fillId="0" borderId="22" xfId="0" applyFont="1" applyBorder="1" applyAlignment="1">
      <alignment vertical="center" wrapText="1"/>
    </xf>
    <xf numFmtId="0" fontId="13" fillId="0" borderId="0" xfId="0" applyFont="1" applyBorder="1" applyAlignment="1">
      <alignment vertical="center" wrapText="1"/>
    </xf>
    <xf numFmtId="0" fontId="28" fillId="0" borderId="29" xfId="0" applyFont="1" applyBorder="1" applyAlignment="1">
      <alignment vertical="top" wrapText="1"/>
    </xf>
    <xf numFmtId="168" fontId="28" fillId="0" borderId="29" xfId="2" applyNumberFormat="1" applyFont="1" applyBorder="1" applyAlignment="1">
      <alignment horizontal="center" vertical="top"/>
    </xf>
    <xf numFmtId="17" fontId="3" fillId="2" borderId="0" xfId="0" applyNumberFormat="1" applyFont="1" applyFill="1" applyBorder="1" applyAlignment="1">
      <alignment horizontal="center"/>
    </xf>
    <xf numFmtId="0" fontId="2" fillId="0" borderId="31" xfId="0" applyFont="1" applyBorder="1" applyAlignment="1">
      <alignment vertical="center"/>
    </xf>
    <xf numFmtId="0" fontId="22" fillId="0" borderId="10" xfId="0" applyFont="1" applyBorder="1" applyAlignment="1">
      <alignment horizontal="center" vertical="center" wrapText="1"/>
    </xf>
    <xf numFmtId="164" fontId="26" fillId="2" borderId="13" xfId="2" applyFont="1" applyFill="1" applyBorder="1" applyAlignment="1">
      <alignment horizontal="center" vertical="center" wrapText="1"/>
    </xf>
    <xf numFmtId="0" fontId="2" fillId="2" borderId="0" xfId="0" applyFont="1" applyFill="1" applyAlignment="1">
      <alignment horizontal="center" vertical="top" wrapText="1"/>
    </xf>
    <xf numFmtId="4" fontId="26" fillId="0" borderId="23" xfId="0" applyNumberFormat="1" applyFont="1" applyFill="1" applyBorder="1" applyAlignment="1">
      <alignment horizontal="center" vertical="center" wrapText="1"/>
    </xf>
    <xf numFmtId="10" fontId="26" fillId="2" borderId="22" xfId="4" applyNumberFormat="1" applyFont="1" applyFill="1" applyBorder="1" applyAlignment="1" applyProtection="1">
      <alignment horizontal="center" vertical="center" wrapText="1"/>
      <protection locked="0"/>
    </xf>
    <xf numFmtId="10" fontId="26" fillId="2" borderId="0" xfId="4" applyNumberFormat="1" applyFont="1" applyFill="1" applyBorder="1" applyAlignment="1" applyProtection="1">
      <alignment horizontal="center" vertical="center" wrapText="1"/>
      <protection locked="0"/>
    </xf>
    <xf numFmtId="0" fontId="0" fillId="0" borderId="0" xfId="0" applyFont="1" applyAlignment="1">
      <alignment horizontal="center"/>
    </xf>
    <xf numFmtId="0" fontId="0" fillId="0" borderId="0" xfId="0" applyFont="1"/>
    <xf numFmtId="4" fontId="0" fillId="0" borderId="0" xfId="0" applyNumberFormat="1" applyFont="1" applyAlignment="1">
      <alignment horizontal="center"/>
    </xf>
    <xf numFmtId="0" fontId="34" fillId="0" borderId="0" xfId="0" applyFont="1" applyAlignment="1">
      <alignment horizontal="center"/>
    </xf>
    <xf numFmtId="0" fontId="34" fillId="0" borderId="0" xfId="0" applyFont="1" applyAlignment="1">
      <alignment horizontal="left"/>
    </xf>
    <xf numFmtId="4" fontId="34" fillId="0" borderId="0" xfId="0" applyNumberFormat="1" applyFont="1" applyAlignment="1">
      <alignment horizontal="center"/>
    </xf>
    <xf numFmtId="49" fontId="0" fillId="0" borderId="3" xfId="0" applyNumberFormat="1" applyFont="1" applyBorder="1" applyAlignment="1">
      <alignment horizontal="center" vertical="center" wrapText="1"/>
    </xf>
    <xf numFmtId="49" fontId="14" fillId="6" borderId="32" xfId="0" applyNumberFormat="1" applyFont="1" applyFill="1" applyBorder="1" applyAlignment="1">
      <alignment horizontal="center" vertical="center" wrapText="1"/>
    </xf>
    <xf numFmtId="0" fontId="19" fillId="11" borderId="11" xfId="0" applyFont="1" applyFill="1" applyBorder="1" applyAlignment="1">
      <alignment horizontal="center" vertical="center"/>
    </xf>
    <xf numFmtId="0" fontId="18" fillId="2" borderId="13" xfId="0" applyFont="1" applyFill="1" applyBorder="1" applyAlignment="1">
      <alignment horizontal="center" vertical="center"/>
    </xf>
    <xf numFmtId="0" fontId="23" fillId="9" borderId="24" xfId="0" applyFont="1" applyFill="1" applyBorder="1" applyAlignment="1">
      <alignment vertical="center"/>
    </xf>
    <xf numFmtId="0" fontId="35" fillId="0" borderId="26" xfId="0" applyNumberFormat="1" applyFont="1" applyFill="1" applyBorder="1" applyAlignment="1" applyProtection="1">
      <alignment horizontal="left" vertical="center" wrapText="1" shrinkToFit="1" readingOrder="1"/>
    </xf>
    <xf numFmtId="4" fontId="35" fillId="0" borderId="26" xfId="0" applyNumberFormat="1" applyFont="1" applyFill="1" applyBorder="1" applyAlignment="1" applyProtection="1">
      <alignment horizontal="right" vertical="center" wrapText="1" shrinkToFit="1" readingOrder="1"/>
    </xf>
    <xf numFmtId="49" fontId="35" fillId="0" borderId="34" xfId="0" applyNumberFormat="1" applyFont="1" applyBorder="1" applyAlignment="1" applyProtection="1">
      <alignment horizontal="left" vertical="center" wrapText="1" shrinkToFit="1" readingOrder="1"/>
    </xf>
    <xf numFmtId="49" fontId="35" fillId="0" borderId="35" xfId="0" applyNumberFormat="1" applyFont="1" applyBorder="1" applyAlignment="1" applyProtection="1">
      <alignment horizontal="left" vertical="center" wrapText="1" shrinkToFit="1" readingOrder="1"/>
    </xf>
    <xf numFmtId="4" fontId="35" fillId="0" borderId="35" xfId="0" applyNumberFormat="1" applyFont="1" applyBorder="1" applyAlignment="1" applyProtection="1">
      <alignment horizontal="right" vertical="center" wrapText="1" shrinkToFit="1" readingOrder="1"/>
    </xf>
    <xf numFmtId="0" fontId="0" fillId="0" borderId="26" xfId="0" applyFont="1" applyBorder="1"/>
    <xf numFmtId="49" fontId="35" fillId="0" borderId="26" xfId="0" applyNumberFormat="1" applyFont="1" applyFill="1" applyBorder="1" applyAlignment="1" applyProtection="1">
      <alignment horizontal="left" vertical="center" wrapText="1" shrinkToFit="1" readingOrder="1"/>
    </xf>
    <xf numFmtId="0" fontId="0" fillId="0" borderId="36" xfId="0" applyFont="1" applyBorder="1"/>
    <xf numFmtId="0" fontId="35" fillId="0" borderId="26" xfId="0" applyFont="1" applyBorder="1" applyAlignment="1">
      <alignment horizontal="center" vertical="center"/>
    </xf>
    <xf numFmtId="0" fontId="35" fillId="0" borderId="26" xfId="0" applyFont="1" applyBorder="1" applyAlignment="1">
      <alignment horizontal="left" vertical="center" wrapText="1"/>
    </xf>
    <xf numFmtId="4" fontId="35" fillId="0" borderId="26" xfId="0" applyNumberFormat="1" applyFont="1" applyBorder="1" applyAlignment="1">
      <alignment horizontal="right" vertical="center"/>
    </xf>
    <xf numFmtId="49" fontId="36" fillId="0" borderId="26" xfId="0" applyNumberFormat="1" applyFont="1" applyFill="1" applyBorder="1" applyAlignment="1" applyProtection="1">
      <alignment horizontal="left" vertical="center" wrapText="1" shrinkToFit="1" readingOrder="1"/>
    </xf>
    <xf numFmtId="0" fontId="36" fillId="0" borderId="26" xfId="0" applyNumberFormat="1" applyFont="1" applyFill="1" applyBorder="1" applyAlignment="1" applyProtection="1">
      <alignment horizontal="left" vertical="top" wrapText="1" shrinkToFit="1" readingOrder="1"/>
    </xf>
    <xf numFmtId="165" fontId="26" fillId="0" borderId="0" xfId="1" applyFont="1" applyBorder="1" applyAlignment="1">
      <alignment horizontal="right" vertical="center"/>
    </xf>
    <xf numFmtId="4" fontId="26" fillId="0" borderId="0" xfId="1" applyNumberFormat="1" applyFont="1" applyBorder="1" applyAlignment="1">
      <alignment horizontal="center" vertical="center"/>
    </xf>
    <xf numFmtId="49" fontId="35" fillId="0" borderId="26" xfId="0" applyNumberFormat="1" applyFont="1" applyFill="1" applyBorder="1" applyAlignment="1" applyProtection="1">
      <alignment horizontal="left" vertical="center" wrapText="1" shrinkToFit="1" readingOrder="1"/>
    </xf>
    <xf numFmtId="4" fontId="26" fillId="0" borderId="0" xfId="0" applyNumberFormat="1" applyFont="1" applyBorder="1" applyAlignment="1">
      <alignment horizontal="left" vertical="center" wrapText="1"/>
    </xf>
    <xf numFmtId="0" fontId="26" fillId="0" borderId="26" xfId="0" applyFont="1" applyBorder="1" applyAlignment="1">
      <alignment horizontal="center"/>
    </xf>
    <xf numFmtId="0" fontId="26" fillId="0" borderId="26" xfId="0" applyFont="1" applyBorder="1"/>
    <xf numFmtId="177" fontId="26" fillId="0" borderId="26" xfId="0" applyNumberFormat="1" applyFont="1" applyBorder="1"/>
    <xf numFmtId="0" fontId="37" fillId="0" borderId="26" xfId="0" applyNumberFormat="1" applyFont="1" applyFill="1" applyBorder="1" applyAlignment="1" applyProtection="1">
      <alignment horizontal="left" vertical="top" wrapText="1"/>
    </xf>
    <xf numFmtId="0" fontId="37" fillId="0" borderId="26" xfId="0" applyNumberFormat="1" applyFont="1" applyFill="1" applyBorder="1" applyAlignment="1" applyProtection="1">
      <alignment horizontal="center" vertical="top" wrapText="1"/>
    </xf>
    <xf numFmtId="0" fontId="37" fillId="0" borderId="26" xfId="0" applyNumberFormat="1" applyFont="1" applyFill="1" applyBorder="1" applyAlignment="1" applyProtection="1">
      <alignment horizontal="right" vertical="top" wrapText="1"/>
    </xf>
    <xf numFmtId="0" fontId="38" fillId="0" borderId="26" xfId="0" applyNumberFormat="1" applyFont="1" applyFill="1" applyBorder="1" applyAlignment="1" applyProtection="1">
      <alignment horizontal="center" vertical="top" wrapText="1"/>
    </xf>
    <xf numFmtId="0" fontId="38" fillId="0" borderId="26" xfId="0" applyNumberFormat="1" applyFont="1" applyFill="1" applyBorder="1" applyAlignment="1" applyProtection="1">
      <alignment horizontal="left" vertical="top" wrapText="1"/>
    </xf>
    <xf numFmtId="2" fontId="38" fillId="0" borderId="26" xfId="0" applyNumberFormat="1" applyFont="1" applyFill="1" applyBorder="1" applyAlignment="1" applyProtection="1">
      <alignment horizontal="right" vertical="top" wrapText="1"/>
    </xf>
    <xf numFmtId="171" fontId="38" fillId="0" borderId="26" xfId="0" applyNumberFormat="1" applyFont="1" applyFill="1" applyBorder="1" applyAlignment="1" applyProtection="1">
      <alignment horizontal="right" vertical="top" wrapText="1"/>
    </xf>
    <xf numFmtId="170" fontId="38" fillId="0" borderId="26" xfId="0" applyNumberFormat="1" applyFont="1" applyFill="1" applyBorder="1" applyAlignment="1" applyProtection="1">
      <alignment horizontal="right" vertical="top" wrapText="1"/>
    </xf>
    <xf numFmtId="4" fontId="38" fillId="0" borderId="26" xfId="0" applyNumberFormat="1" applyFont="1" applyFill="1" applyBorder="1" applyAlignment="1" applyProtection="1">
      <alignment horizontal="right" vertical="top" wrapText="1"/>
    </xf>
    <xf numFmtId="172" fontId="38" fillId="0" borderId="26" xfId="0" applyNumberFormat="1" applyFont="1" applyFill="1" applyBorder="1" applyAlignment="1" applyProtection="1">
      <alignment horizontal="right" vertical="top" wrapText="1"/>
    </xf>
    <xf numFmtId="0" fontId="35" fillId="0" borderId="26" xfId="0" applyFont="1" applyBorder="1" applyAlignment="1">
      <alignment horizontal="center" vertical="center" wrapText="1"/>
    </xf>
    <xf numFmtId="176" fontId="35" fillId="0" borderId="26" xfId="0" applyNumberFormat="1" applyFont="1" applyBorder="1" applyAlignment="1">
      <alignment horizontal="right" vertical="center" wrapText="1"/>
    </xf>
    <xf numFmtId="0" fontId="31" fillId="0" borderId="26" xfId="0" applyFont="1" applyBorder="1" applyAlignment="1">
      <alignment horizontal="center"/>
    </xf>
    <xf numFmtId="0" fontId="31" fillId="0" borderId="26" xfId="0" applyFont="1" applyBorder="1"/>
    <xf numFmtId="177" fontId="31" fillId="0" borderId="26" xfId="0" applyNumberFormat="1" applyFont="1" applyBorder="1"/>
    <xf numFmtId="0" fontId="27" fillId="0" borderId="26" xfId="0" applyFont="1" applyBorder="1" applyAlignment="1">
      <alignment horizontal="center"/>
    </xf>
    <xf numFmtId="0" fontId="27" fillId="0" borderId="26" xfId="0" applyFont="1" applyBorder="1" applyAlignment="1">
      <alignment horizontal="left"/>
    </xf>
    <xf numFmtId="0" fontId="26" fillId="0" borderId="26" xfId="0" applyFont="1" applyBorder="1" applyAlignment="1">
      <alignment horizontal="left"/>
    </xf>
    <xf numFmtId="0" fontId="26" fillId="0" borderId="26" xfId="0" applyFont="1" applyBorder="1" applyAlignment="1">
      <alignment horizontal="right"/>
    </xf>
    <xf numFmtId="4" fontId="26" fillId="0" borderId="26" xfId="0" applyNumberFormat="1" applyFont="1" applyBorder="1" applyAlignment="1">
      <alignment horizontal="right"/>
    </xf>
    <xf numFmtId="0" fontId="27" fillId="0" borderId="26" xfId="0" applyFont="1" applyBorder="1" applyAlignment="1">
      <alignment horizontal="right"/>
    </xf>
    <xf numFmtId="4" fontId="27" fillId="0" borderId="26" xfId="0" applyNumberFormat="1" applyFont="1" applyBorder="1" applyAlignment="1">
      <alignment horizontal="right"/>
    </xf>
    <xf numFmtId="169" fontId="37" fillId="0" borderId="26" xfId="0" applyNumberFormat="1" applyFont="1" applyFill="1" applyBorder="1" applyAlignment="1" applyProtection="1">
      <alignment horizontal="left" vertical="top" wrapText="1"/>
    </xf>
    <xf numFmtId="173" fontId="37" fillId="0" borderId="26" xfId="0" applyNumberFormat="1" applyFont="1" applyFill="1" applyBorder="1" applyAlignment="1" applyProtection="1">
      <alignment horizontal="left" vertical="top" wrapText="1"/>
    </xf>
    <xf numFmtId="174" fontId="37" fillId="0" borderId="26" xfId="0" applyNumberFormat="1" applyFont="1" applyFill="1" applyBorder="1" applyAlignment="1" applyProtection="1">
      <alignment horizontal="left" vertical="top" wrapText="1"/>
    </xf>
    <xf numFmtId="175" fontId="37" fillId="0" borderId="26" xfId="0" applyNumberFormat="1" applyFont="1" applyFill="1" applyBorder="1" applyAlignment="1" applyProtection="1">
      <alignment horizontal="left" vertical="top" wrapText="1"/>
    </xf>
    <xf numFmtId="49" fontId="35" fillId="0" borderId="26" xfId="0" applyNumberFormat="1" applyFont="1" applyFill="1" applyBorder="1" applyAlignment="1" applyProtection="1">
      <alignment horizontal="left" vertical="center" wrapText="1" shrinkToFit="1" readingOrder="1"/>
    </xf>
    <xf numFmtId="0" fontId="0" fillId="0" borderId="26" xfId="0" applyNumberFormat="1" applyBorder="1" applyAlignment="1">
      <alignment horizontal="center"/>
    </xf>
    <xf numFmtId="0" fontId="0" fillId="0" borderId="26" xfId="0" applyBorder="1"/>
    <xf numFmtId="0" fontId="0" fillId="0" borderId="26" xfId="0" applyBorder="1" applyAlignment="1">
      <alignment horizontal="center"/>
    </xf>
    <xf numFmtId="44" fontId="0" fillId="0" borderId="26" xfId="2" applyNumberFormat="1" applyFont="1" applyBorder="1" applyAlignment="1">
      <alignment horizontal="center"/>
    </xf>
    <xf numFmtId="0" fontId="18" fillId="2" borderId="13" xfId="0" applyFont="1" applyFill="1" applyBorder="1" applyAlignment="1">
      <alignment horizontal="center" vertical="center" wrapText="1"/>
    </xf>
    <xf numFmtId="2" fontId="26" fillId="0" borderId="0" xfId="0" applyNumberFormat="1" applyFont="1" applyBorder="1" applyAlignment="1">
      <alignment horizontal="center" vertical="center"/>
    </xf>
    <xf numFmtId="0" fontId="23" fillId="0" borderId="0" xfId="0" applyFont="1" applyBorder="1" applyAlignment="1">
      <alignment horizontal="right" vertical="center"/>
    </xf>
    <xf numFmtId="2" fontId="23" fillId="0" borderId="0" xfId="0" applyNumberFormat="1" applyFont="1" applyBorder="1" applyAlignment="1">
      <alignment horizontal="center" vertical="center"/>
    </xf>
    <xf numFmtId="0" fontId="23" fillId="0" borderId="0" xfId="0" applyFont="1" applyBorder="1" applyAlignment="1">
      <alignment vertical="center" wrapText="1"/>
    </xf>
    <xf numFmtId="4" fontId="23" fillId="0" borderId="0" xfId="0" applyNumberFormat="1" applyFont="1" applyBorder="1" applyAlignment="1">
      <alignment horizontal="center" vertical="center"/>
    </xf>
    <xf numFmtId="0" fontId="18" fillId="2" borderId="13" xfId="0" applyFont="1" applyFill="1" applyBorder="1" applyAlignment="1">
      <alignment vertical="center"/>
    </xf>
    <xf numFmtId="0" fontId="18" fillId="2" borderId="13" xfId="0" applyFont="1" applyFill="1" applyBorder="1" applyAlignment="1">
      <alignment horizontal="right" vertical="center"/>
    </xf>
    <xf numFmtId="10" fontId="26" fillId="2" borderId="0" xfId="4" applyNumberFormat="1" applyFont="1" applyFill="1" applyBorder="1" applyAlignment="1" applyProtection="1">
      <alignment horizontal="center" vertical="center" wrapText="1"/>
      <protection locked="0"/>
    </xf>
    <xf numFmtId="4" fontId="23" fillId="0" borderId="0" xfId="1" applyNumberFormat="1" applyFont="1" applyBorder="1" applyAlignment="1">
      <alignment horizontal="center" vertical="center"/>
    </xf>
    <xf numFmtId="4" fontId="23" fillId="0" borderId="0" xfId="0" applyNumberFormat="1" applyFont="1" applyBorder="1" applyAlignment="1">
      <alignment horizontal="left" vertical="center" wrapText="1"/>
    </xf>
    <xf numFmtId="2" fontId="26" fillId="0" borderId="0" xfId="0" applyNumberFormat="1" applyFont="1" applyFill="1" applyBorder="1" applyAlignment="1">
      <alignment horizontal="center" vertical="center"/>
    </xf>
    <xf numFmtId="10" fontId="26" fillId="0" borderId="18" xfId="0" applyNumberFormat="1" applyFont="1" applyBorder="1" applyAlignment="1">
      <alignment horizontal="left" vertical="top" wrapText="1"/>
    </xf>
    <xf numFmtId="10" fontId="26" fillId="0" borderId="19" xfId="0" applyNumberFormat="1" applyFont="1" applyBorder="1" applyAlignment="1">
      <alignment horizontal="left" vertical="top" wrapText="1"/>
    </xf>
    <xf numFmtId="10" fontId="26" fillId="0" borderId="16" xfId="0" applyNumberFormat="1" applyFont="1" applyBorder="1" applyAlignment="1">
      <alignment horizontal="left" vertical="top" wrapText="1"/>
    </xf>
    <xf numFmtId="10" fontId="26" fillId="0" borderId="17" xfId="0" applyNumberFormat="1" applyFont="1" applyBorder="1" applyAlignment="1">
      <alignment horizontal="left" vertical="top" wrapText="1"/>
    </xf>
    <xf numFmtId="0" fontId="24" fillId="0" borderId="22"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7" xfId="0" applyFont="1" applyBorder="1" applyAlignment="1">
      <alignment horizontal="center" vertical="center" wrapText="1"/>
    </xf>
    <xf numFmtId="17" fontId="3" fillId="2" borderId="1" xfId="0" applyNumberFormat="1" applyFont="1" applyFill="1" applyBorder="1" applyAlignment="1">
      <alignment horizontal="center"/>
    </xf>
    <xf numFmtId="0" fontId="3" fillId="2" borderId="1" xfId="0" applyFont="1" applyFill="1" applyBorder="1" applyAlignment="1">
      <alignment horizontal="center"/>
    </xf>
    <xf numFmtId="0" fontId="3" fillId="2" borderId="0" xfId="0" applyFont="1" applyFill="1" applyBorder="1" applyAlignment="1">
      <alignment horizontal="center"/>
    </xf>
    <xf numFmtId="164" fontId="23" fillId="3" borderId="11" xfId="0" applyNumberFormat="1" applyFont="1" applyFill="1" applyBorder="1" applyAlignment="1">
      <alignment horizontal="center" vertical="center" wrapText="1"/>
    </xf>
    <xf numFmtId="0" fontId="23" fillId="3" borderId="11" xfId="0" applyFont="1" applyFill="1" applyBorder="1" applyAlignment="1">
      <alignment horizontal="right" vertical="center" wrapText="1"/>
    </xf>
    <xf numFmtId="0" fontId="22" fillId="9" borderId="10" xfId="0" applyFont="1" applyFill="1" applyBorder="1" applyAlignment="1">
      <alignment horizontal="center" vertical="center" wrapText="1"/>
    </xf>
    <xf numFmtId="0" fontId="22" fillId="9" borderId="12" xfId="0" applyFont="1" applyFill="1" applyBorder="1" applyAlignment="1">
      <alignment horizontal="center" vertical="center" wrapText="1"/>
    </xf>
    <xf numFmtId="0" fontId="22" fillId="0" borderId="11"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7" xfId="0" applyFont="1" applyBorder="1" applyAlignment="1">
      <alignment horizontal="center" vertical="center" wrapText="1"/>
    </xf>
    <xf numFmtId="0" fontId="22" fillId="9" borderId="11"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22" xfId="0" applyFont="1" applyBorder="1" applyAlignment="1">
      <alignment horizontal="center" vertical="center" wrapText="1"/>
    </xf>
    <xf numFmtId="0" fontId="3" fillId="2" borderId="0" xfId="0" applyFont="1" applyFill="1" applyAlignment="1">
      <alignment horizontal="center"/>
    </xf>
    <xf numFmtId="165" fontId="3" fillId="2" borderId="0" xfId="0" applyNumberFormat="1" applyFont="1" applyFill="1" applyBorder="1" applyAlignment="1">
      <alignment horizontal="right" vertical="center" wrapText="1"/>
    </xf>
    <xf numFmtId="0" fontId="2" fillId="7" borderId="33" xfId="0" applyFont="1" applyFill="1" applyBorder="1" applyAlignment="1">
      <alignment horizontal="center" vertical="center" wrapText="1"/>
    </xf>
    <xf numFmtId="0" fontId="2" fillId="7" borderId="0" xfId="0" applyFont="1" applyFill="1" applyBorder="1" applyAlignment="1">
      <alignment horizontal="center" vertical="center" wrapText="1"/>
    </xf>
    <xf numFmtId="0" fontId="19" fillId="11" borderId="11" xfId="0" applyFont="1" applyFill="1" applyBorder="1" applyAlignment="1">
      <alignment horizontal="center" vertical="center" wrapText="1"/>
    </xf>
    <xf numFmtId="0" fontId="20" fillId="2" borderId="13" xfId="6" applyFill="1" applyBorder="1" applyAlignment="1">
      <alignment horizontal="center" vertical="center" wrapText="1"/>
    </xf>
    <xf numFmtId="0" fontId="21" fillId="2" borderId="13" xfId="6" applyFont="1" applyFill="1" applyBorder="1" applyAlignment="1">
      <alignment horizontal="center" vertical="center" wrapText="1"/>
    </xf>
    <xf numFmtId="165" fontId="3" fillId="2" borderId="0" xfId="0" applyNumberFormat="1" applyFont="1" applyFill="1" applyAlignment="1">
      <alignment horizontal="right" vertical="center" wrapText="1"/>
    </xf>
    <xf numFmtId="0" fontId="2" fillId="2" borderId="0" xfId="0" applyFont="1" applyFill="1" applyAlignment="1">
      <alignment horizontal="center" vertical="top" wrapText="1"/>
    </xf>
    <xf numFmtId="0" fontId="22" fillId="2" borderId="0" xfId="0" applyFont="1" applyFill="1" applyBorder="1" applyAlignment="1">
      <alignment horizontal="left" vertical="top" wrapText="1"/>
    </xf>
    <xf numFmtId="0" fontId="22" fillId="2" borderId="23" xfId="0" applyFont="1" applyFill="1" applyBorder="1" applyAlignment="1">
      <alignment horizontal="left" vertical="top" wrapText="1"/>
    </xf>
    <xf numFmtId="10" fontId="23" fillId="2" borderId="0" xfId="0" applyNumberFormat="1" applyFont="1" applyFill="1" applyBorder="1" applyAlignment="1">
      <alignment horizontal="right" vertical="center"/>
    </xf>
    <xf numFmtId="0" fontId="23" fillId="2" borderId="0" xfId="0" applyFont="1" applyFill="1" applyBorder="1" applyAlignment="1">
      <alignment horizontal="right" vertical="center"/>
    </xf>
    <xf numFmtId="168" fontId="23" fillId="2" borderId="23" xfId="2" applyNumberFormat="1" applyFont="1" applyFill="1" applyBorder="1" applyAlignment="1">
      <alignment horizontal="right" vertical="center"/>
    </xf>
    <xf numFmtId="0" fontId="22" fillId="2" borderId="25" xfId="0" applyFont="1" applyFill="1" applyBorder="1" applyAlignment="1">
      <alignment horizontal="left" vertical="top" wrapText="1"/>
    </xf>
    <xf numFmtId="0" fontId="22" fillId="2" borderId="22" xfId="0" applyFont="1" applyFill="1" applyBorder="1" applyAlignment="1">
      <alignment horizontal="left" vertical="top" wrapText="1"/>
    </xf>
    <xf numFmtId="0" fontId="22" fillId="0" borderId="14" xfId="0" applyFont="1" applyBorder="1" applyAlignment="1">
      <alignment horizontal="left" vertical="center" wrapText="1"/>
    </xf>
    <xf numFmtId="0" fontId="22" fillId="0" borderId="22" xfId="0" applyFont="1" applyBorder="1" applyAlignment="1">
      <alignment horizontal="left" vertical="center" wrapText="1"/>
    </xf>
    <xf numFmtId="0" fontId="22" fillId="0" borderId="15" xfId="0" applyFont="1" applyBorder="1" applyAlignment="1">
      <alignment horizontal="left" vertical="center" wrapText="1"/>
    </xf>
    <xf numFmtId="0" fontId="22" fillId="0" borderId="18" xfId="0" applyFont="1" applyBorder="1" applyAlignment="1">
      <alignment horizontal="center" vertical="center" wrapText="1"/>
    </xf>
    <xf numFmtId="0" fontId="22" fillId="0" borderId="16" xfId="0" applyFont="1" applyBorder="1" applyAlignment="1">
      <alignment horizontal="center" vertical="center" wrapText="1"/>
    </xf>
    <xf numFmtId="10" fontId="26" fillId="0" borderId="18" xfId="0" applyNumberFormat="1" applyFont="1" applyBorder="1" applyAlignment="1">
      <alignment horizontal="left" vertical="center" wrapText="1"/>
    </xf>
    <xf numFmtId="10" fontId="26" fillId="0" borderId="19" xfId="0" applyNumberFormat="1" applyFont="1" applyBorder="1" applyAlignment="1">
      <alignment horizontal="left" vertical="center" wrapText="1"/>
    </xf>
    <xf numFmtId="10" fontId="26" fillId="0" borderId="16" xfId="0" applyNumberFormat="1" applyFont="1" applyBorder="1" applyAlignment="1">
      <alignment horizontal="left" vertical="center" wrapText="1"/>
    </xf>
    <xf numFmtId="10" fontId="26" fillId="0" borderId="17" xfId="0" applyNumberFormat="1" applyFont="1" applyBorder="1" applyAlignment="1">
      <alignment horizontal="left" vertical="center" wrapText="1"/>
    </xf>
    <xf numFmtId="10" fontId="23" fillId="2" borderId="25" xfId="0" applyNumberFormat="1" applyFont="1" applyFill="1" applyBorder="1" applyAlignment="1">
      <alignment horizontal="right" vertical="center"/>
    </xf>
    <xf numFmtId="10" fontId="26" fillId="2" borderId="25" xfId="4" applyNumberFormat="1" applyFont="1" applyFill="1" applyBorder="1" applyAlignment="1" applyProtection="1">
      <alignment horizontal="center" vertical="center" wrapText="1"/>
      <protection locked="0"/>
    </xf>
    <xf numFmtId="4" fontId="26" fillId="0" borderId="23" xfId="0" applyNumberFormat="1" applyFont="1" applyFill="1" applyBorder="1" applyAlignment="1">
      <alignment horizontal="center" vertical="center" wrapText="1"/>
    </xf>
    <xf numFmtId="168" fontId="32" fillId="2" borderId="23" xfId="2" applyNumberFormat="1" applyFont="1" applyFill="1" applyBorder="1" applyAlignment="1">
      <alignment horizontal="right" vertical="center"/>
    </xf>
    <xf numFmtId="10" fontId="26" fillId="0" borderId="0" xfId="0" applyNumberFormat="1" applyFont="1" applyBorder="1" applyAlignment="1">
      <alignment horizontal="left" vertical="center" wrapText="1"/>
    </xf>
    <xf numFmtId="10" fontId="26" fillId="0" borderId="10" xfId="0" applyNumberFormat="1" applyFont="1" applyBorder="1" applyAlignment="1">
      <alignment horizontal="left" vertical="center" wrapText="1"/>
    </xf>
    <xf numFmtId="10" fontId="26" fillId="0" borderId="18" xfId="0" applyNumberFormat="1" applyFont="1" applyFill="1" applyBorder="1" applyAlignment="1">
      <alignment horizontal="left" vertical="center" wrapText="1"/>
    </xf>
    <xf numFmtId="10" fontId="26" fillId="0" borderId="0" xfId="0" applyNumberFormat="1" applyFont="1" applyFill="1" applyBorder="1" applyAlignment="1">
      <alignment horizontal="left" vertical="center" wrapText="1"/>
    </xf>
    <xf numFmtId="10" fontId="26" fillId="0" borderId="16" xfId="0" applyNumberFormat="1" applyFont="1" applyFill="1" applyBorder="1" applyAlignment="1">
      <alignment horizontal="left" vertical="center" wrapText="1"/>
    </xf>
    <xf numFmtId="10" fontId="26" fillId="0" borderId="10" xfId="0" applyNumberFormat="1" applyFont="1" applyFill="1" applyBorder="1" applyAlignment="1">
      <alignment horizontal="left" vertical="center" wrapText="1"/>
    </xf>
    <xf numFmtId="10" fontId="26" fillId="2" borderId="22" xfId="4" applyNumberFormat="1" applyFont="1" applyFill="1" applyBorder="1" applyAlignment="1" applyProtection="1">
      <alignment horizontal="center" vertical="center" wrapText="1"/>
      <protection locked="0"/>
    </xf>
    <xf numFmtId="10" fontId="26" fillId="2" borderId="0" xfId="4" applyNumberFormat="1" applyFont="1" applyFill="1" applyBorder="1" applyAlignment="1" applyProtection="1">
      <alignment horizontal="center" vertical="center" wrapText="1"/>
      <protection locked="0"/>
    </xf>
    <xf numFmtId="10" fontId="23" fillId="2" borderId="13" xfId="4" applyNumberFormat="1" applyFont="1" applyFill="1" applyBorder="1" applyAlignment="1">
      <alignment horizontal="right" vertical="top" wrapText="1"/>
    </xf>
    <xf numFmtId="168" fontId="23" fillId="2" borderId="13" xfId="0" applyNumberFormat="1" applyFont="1" applyFill="1" applyBorder="1" applyAlignment="1">
      <alignment horizontal="right" vertical="top" wrapText="1"/>
    </xf>
    <xf numFmtId="0" fontId="2" fillId="2" borderId="25" xfId="0" applyFont="1" applyFill="1" applyBorder="1" applyAlignment="1">
      <alignment horizontal="center" vertical="top" wrapText="1"/>
    </xf>
    <xf numFmtId="10" fontId="23" fillId="2" borderId="23" xfId="4" applyNumberFormat="1" applyFont="1" applyFill="1" applyBorder="1" applyAlignment="1">
      <alignment horizontal="right" vertical="top" wrapText="1"/>
    </xf>
    <xf numFmtId="168" fontId="23" fillId="2" borderId="13" xfId="2" applyNumberFormat="1" applyFont="1" applyFill="1" applyBorder="1" applyAlignment="1">
      <alignment horizontal="right" vertical="top" wrapText="1"/>
    </xf>
  </cellXfs>
  <cellStyles count="7">
    <cellStyle name="Hiperlink" xfId="6" builtinId="8"/>
    <cellStyle name="Moeda" xfId="2" builtinId="4"/>
    <cellStyle name="Normal" xfId="0" builtinId="0"/>
    <cellStyle name="Porcentagem" xfId="4" builtinId="5"/>
    <cellStyle name="Vírgula" xfId="1" builtinId="3"/>
    <cellStyle name="Vírgula 2 2" xfId="5"/>
    <cellStyle name="Vírgula 2 4 2" xfId="3"/>
  </cellStyles>
  <dxfs count="752">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border>
        <bottom style="thin">
          <color theme="5"/>
        </bottom>
        <vertical/>
        <horizontal/>
      </border>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Drop" dropStyle="combo" dx="26" fmlaLink="$E$4" fmlaRange="CLIENTES" noThreeD="1" val="0"/>
</file>

<file path=xl/drawings/_rels/drawing1.xml.rels><?xml version="1.0" encoding="UTF-8" standalone="yes"?>
<Relationships xmlns="http://schemas.openxmlformats.org/package/2006/relationships"><Relationship Id="rId8" Type="http://schemas.openxmlformats.org/officeDocument/2006/relationships/hyperlink" Target="#SETOP!A1"/><Relationship Id="rId3" Type="http://schemas.openxmlformats.org/officeDocument/2006/relationships/hyperlink" Target="#ORC!A1"/><Relationship Id="rId7" Type="http://schemas.openxmlformats.org/officeDocument/2006/relationships/hyperlink" Target="#SINAPI!A1"/><Relationship Id="rId2" Type="http://schemas.openxmlformats.org/officeDocument/2006/relationships/hyperlink" Target="#CPU!A1"/><Relationship Id="rId1" Type="http://schemas.openxmlformats.org/officeDocument/2006/relationships/image" Target="../media/image1.png"/><Relationship Id="rId6" Type="http://schemas.openxmlformats.org/officeDocument/2006/relationships/hyperlink" Target="#DADOS!A1"/><Relationship Id="rId5" Type="http://schemas.openxmlformats.org/officeDocument/2006/relationships/hyperlink" Target="#ABC!A1"/><Relationship Id="rId10" Type="http://schemas.openxmlformats.org/officeDocument/2006/relationships/hyperlink" Target="#SICRO!A1"/><Relationship Id="rId4" Type="http://schemas.openxmlformats.org/officeDocument/2006/relationships/hyperlink" Target="#COT!A1"/><Relationship Id="rId9" Type="http://schemas.openxmlformats.org/officeDocument/2006/relationships/hyperlink" Target="#SUDECAP!A1"/></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jp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9"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1.png"/><Relationship Id="rId1" Type="http://schemas.openxmlformats.org/officeDocument/2006/relationships/hyperlink" Target="#CAPA!A1"/></Relationships>
</file>

<file path=xl/drawings/_rels/drawing4.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hyperlink" Target="#CAPA!A1"/><Relationship Id="rId1" Type="http://schemas.openxmlformats.org/officeDocument/2006/relationships/image" Target="../media/image12.jpeg"/><Relationship Id="rId5" Type="http://schemas.openxmlformats.org/officeDocument/2006/relationships/image" Target="../media/image14.emf"/><Relationship Id="rId4" Type="http://schemas.openxmlformats.org/officeDocument/2006/relationships/image" Target="../media/image12.svg"/></Relationships>
</file>

<file path=xl/drawings/_rels/drawing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hyperlink" Target="#CAPA!A1"/><Relationship Id="rId1" Type="http://schemas.openxmlformats.org/officeDocument/2006/relationships/image" Target="../media/image12.jpeg"/><Relationship Id="rId5" Type="http://schemas.openxmlformats.org/officeDocument/2006/relationships/image" Target="../media/image14.emf"/><Relationship Id="rId4" Type="http://schemas.openxmlformats.org/officeDocument/2006/relationships/image" Target="../media/image12.svg"/></Relationships>
</file>

<file path=xl/drawings/_rels/drawing6.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6.png"/><Relationship Id="rId1" Type="http://schemas.openxmlformats.org/officeDocument/2006/relationships/hyperlink" Target="#CAPA!A1"/><Relationship Id="rId5" Type="http://schemas.openxmlformats.org/officeDocument/2006/relationships/image" Target="../media/image14.emf"/><Relationship Id="rId4" Type="http://schemas.openxmlformats.org/officeDocument/2006/relationships/image" Target="../media/image12.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7.png"/><Relationship Id="rId1" Type="http://schemas.openxmlformats.org/officeDocument/2006/relationships/hyperlink" Target="#CAPA!A1"/><Relationship Id="rId5" Type="http://schemas.openxmlformats.org/officeDocument/2006/relationships/image" Target="../media/image14.emf"/><Relationship Id="rId4" Type="http://schemas.openxmlformats.org/officeDocument/2006/relationships/image" Target="../media/image12.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8.png"/><Relationship Id="rId1" Type="http://schemas.openxmlformats.org/officeDocument/2006/relationships/hyperlink" Target="#CAPA!A1"/></Relationships>
</file>

<file path=xl/drawings/_rels/drawing9.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8.png"/><Relationship Id="rId1" Type="http://schemas.openxmlformats.org/officeDocument/2006/relationships/hyperlink" Target="#CAPA!A1"/></Relationships>
</file>

<file path=xl/drawings/_rels/drawing10.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8.png"/><Relationship Id="rId1" Type="http://schemas.openxmlformats.org/officeDocument/2006/relationships/hyperlink" Target="#CAPA!A1"/></Relationships>
</file>

<file path=xl/drawings/_rels/drawing11.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8.png"/><Relationship Id="rId1" Type="http://schemas.openxmlformats.org/officeDocument/2006/relationships/hyperlink" Target="#CAPA!A1"/></Relationships>
</file>

<file path=xl/drawings/_rels/drawing12.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9.png"/><Relationship Id="rId1" Type="http://schemas.openxmlformats.org/officeDocument/2006/relationships/hyperlink" Target="#CAPA!A1"/><Relationship Id="rId5" Type="http://schemas.openxmlformats.org/officeDocument/2006/relationships/image" Target="../media/image14.emf"/><Relationship Id="rId4" Type="http://schemas.openxmlformats.org/officeDocument/2006/relationships/image" Target="../media/image12.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9.png"/><Relationship Id="rId1" Type="http://schemas.openxmlformats.org/officeDocument/2006/relationships/hyperlink" Target="#CAPA!A1"/><Relationship Id="rId5" Type="http://schemas.openxmlformats.org/officeDocument/2006/relationships/image" Target="../media/image14.emf"/><Relationship Id="rId4" Type="http://schemas.openxmlformats.org/officeDocument/2006/relationships/image" Target="../media/image12.jpeg"/></Relationships>
</file>

<file path=xl/drawings/_rels/drawing14.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9.png"/><Relationship Id="rId1" Type="http://schemas.openxmlformats.org/officeDocument/2006/relationships/hyperlink" Target="#CAPA!A1"/><Relationship Id="rId5" Type="http://schemas.openxmlformats.org/officeDocument/2006/relationships/image" Target="../media/image14.emf"/><Relationship Id="rId4" Type="http://schemas.openxmlformats.org/officeDocument/2006/relationships/image" Target="../media/image12.jpeg"/></Relationships>
</file>

<file path=xl/drawings/_rels/drawing15.xml.rels><?xml version="1.0" encoding="UTF-8" standalone="yes"?>
<Relationships xmlns="http://schemas.openxmlformats.org/package/2006/relationships"><Relationship Id="rId3" Type="http://schemas.openxmlformats.org/officeDocument/2006/relationships/image" Target="../media/image12.svg"/><Relationship Id="rId2" Type="http://schemas.openxmlformats.org/officeDocument/2006/relationships/image" Target="../media/image19.png"/><Relationship Id="rId1" Type="http://schemas.openxmlformats.org/officeDocument/2006/relationships/hyperlink" Target="#CAPA!A1"/><Relationship Id="rId6" Type="http://schemas.openxmlformats.org/officeDocument/2006/relationships/image" Target="../media/image21.emf"/><Relationship Id="rId5" Type="http://schemas.openxmlformats.org/officeDocument/2006/relationships/image" Target="../media/image20.emf"/><Relationship Id="rId4"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23.emf"/><Relationship Id="rId1" Type="http://schemas.openxmlformats.org/officeDocument/2006/relationships/image" Target="../media/image22.emf"/></Relationships>
</file>

<file path=xl/drawings/drawing1.xml><?xml version="1.0" encoding="utf-8"?>
<xdr:wsDr xmlns:xdr="http://schemas.openxmlformats.org/drawingml/2006/spreadsheetDrawing" xmlns:a="http://schemas.openxmlformats.org/drawingml/2006/main">
  <xdr:twoCellAnchor editAs="oneCell">
    <xdr:from>
      <xdr:col>2</xdr:col>
      <xdr:colOff>264794</xdr:colOff>
      <xdr:row>0</xdr:row>
      <xdr:rowOff>135256</xdr:rowOff>
    </xdr:from>
    <xdr:to>
      <xdr:col>6</xdr:col>
      <xdr:colOff>236221</xdr:colOff>
      <xdr:row>5</xdr:row>
      <xdr:rowOff>154239</xdr:rowOff>
    </xdr:to>
    <xdr:pic>
      <xdr:nvPicPr>
        <xdr:cNvPr id="2" name="Imagem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1483994" y="135256"/>
          <a:ext cx="2409827" cy="923858"/>
        </a:xfrm>
        <a:prstGeom prst="rect">
          <a:avLst/>
        </a:prstGeom>
      </xdr:spPr>
    </xdr:pic>
    <xdr:clientData/>
  </xdr:twoCellAnchor>
  <xdr:twoCellAnchor>
    <xdr:from>
      <xdr:col>3</xdr:col>
      <xdr:colOff>140887</xdr:colOff>
      <xdr:row>7</xdr:row>
      <xdr:rowOff>27996</xdr:rowOff>
    </xdr:from>
    <xdr:to>
      <xdr:col>5</xdr:col>
      <xdr:colOff>375202</xdr:colOff>
      <xdr:row>10</xdr:row>
      <xdr:rowOff>9383</xdr:rowOff>
    </xdr:to>
    <xdr:sp macro="" textlink="">
      <xdr:nvSpPr>
        <xdr:cNvPr id="8" name="Retângulo: Cantos Arredondados 7">
          <a:hlinkClick xmlns:r="http://schemas.openxmlformats.org/officeDocument/2006/relationships" r:id="rId2"/>
          <a:extLst>
            <a:ext uri="{FF2B5EF4-FFF2-40B4-BE49-F238E27FC236}">
              <a16:creationId xmlns:a16="http://schemas.microsoft.com/office/drawing/2014/main" xmlns="" id="{00000000-0008-0000-0000-000008000000}"/>
            </a:ext>
          </a:extLst>
        </xdr:cNvPr>
        <xdr:cNvSpPr/>
      </xdr:nvSpPr>
      <xdr:spPr>
        <a:xfrm>
          <a:off x="1969687" y="1294821"/>
          <a:ext cx="1453515" cy="524312"/>
        </a:xfrm>
        <a:prstGeom prst="roundRect">
          <a:avLst/>
        </a:prstGeom>
        <a:solidFill>
          <a:srgbClr val="FFC000"/>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rgbClr val="002060"/>
              </a:solidFill>
            </a:rPr>
            <a:t>COMPOSIÇÕES</a:t>
          </a:r>
        </a:p>
      </xdr:txBody>
    </xdr:sp>
    <xdr:clientData/>
  </xdr:twoCellAnchor>
  <xdr:twoCellAnchor>
    <xdr:from>
      <xdr:col>3</xdr:col>
      <xdr:colOff>145691</xdr:colOff>
      <xdr:row>21</xdr:row>
      <xdr:rowOff>43815</xdr:rowOff>
    </xdr:from>
    <xdr:to>
      <xdr:col>5</xdr:col>
      <xdr:colOff>391436</xdr:colOff>
      <xdr:row>24</xdr:row>
      <xdr:rowOff>15241</xdr:rowOff>
    </xdr:to>
    <xdr:sp macro="" textlink="">
      <xdr:nvSpPr>
        <xdr:cNvPr id="10" name="Retângulo: Cantos Arredondados 9">
          <a:hlinkClick xmlns:r="http://schemas.openxmlformats.org/officeDocument/2006/relationships" r:id="rId3"/>
          <a:extLst>
            <a:ext uri="{FF2B5EF4-FFF2-40B4-BE49-F238E27FC236}">
              <a16:creationId xmlns:a16="http://schemas.microsoft.com/office/drawing/2014/main" xmlns="" id="{00000000-0008-0000-0000-00000A000000}"/>
            </a:ext>
          </a:extLst>
        </xdr:cNvPr>
        <xdr:cNvSpPr/>
      </xdr:nvSpPr>
      <xdr:spPr>
        <a:xfrm>
          <a:off x="1974491" y="3844290"/>
          <a:ext cx="1464945" cy="514351"/>
        </a:xfrm>
        <a:prstGeom prst="roundRect">
          <a:avLst/>
        </a:prstGeom>
        <a:solidFill>
          <a:srgbClr val="FFC000"/>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rgbClr val="002060"/>
              </a:solidFill>
            </a:rPr>
            <a:t>ORÇAMENTO</a:t>
          </a:r>
        </a:p>
      </xdr:txBody>
    </xdr:sp>
    <xdr:clientData/>
  </xdr:twoCellAnchor>
  <xdr:twoCellAnchor>
    <xdr:from>
      <xdr:col>3</xdr:col>
      <xdr:colOff>140722</xdr:colOff>
      <xdr:row>16</xdr:row>
      <xdr:rowOff>104361</xdr:rowOff>
    </xdr:from>
    <xdr:to>
      <xdr:col>5</xdr:col>
      <xdr:colOff>392182</xdr:colOff>
      <xdr:row>19</xdr:row>
      <xdr:rowOff>87979</xdr:rowOff>
    </xdr:to>
    <xdr:sp macro="" textlink="">
      <xdr:nvSpPr>
        <xdr:cNvPr id="11" name="Retângulo: Cantos Arredondados 10">
          <a:hlinkClick xmlns:r="http://schemas.openxmlformats.org/officeDocument/2006/relationships" r:id="rId4"/>
          <a:extLst>
            <a:ext uri="{FF2B5EF4-FFF2-40B4-BE49-F238E27FC236}">
              <a16:creationId xmlns:a16="http://schemas.microsoft.com/office/drawing/2014/main" xmlns="" id="{00000000-0008-0000-0000-00000B000000}"/>
            </a:ext>
          </a:extLst>
        </xdr:cNvPr>
        <xdr:cNvSpPr/>
      </xdr:nvSpPr>
      <xdr:spPr>
        <a:xfrm>
          <a:off x="1969522" y="2999961"/>
          <a:ext cx="1470660" cy="526543"/>
        </a:xfrm>
        <a:prstGeom prst="roundRect">
          <a:avLst/>
        </a:prstGeom>
        <a:solidFill>
          <a:srgbClr val="FFC000"/>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rgbClr val="002060"/>
              </a:solidFill>
            </a:rPr>
            <a:t>COTAÇÕES</a:t>
          </a:r>
        </a:p>
      </xdr:txBody>
    </xdr:sp>
    <xdr:clientData/>
  </xdr:twoCellAnchor>
  <xdr:twoCellAnchor>
    <xdr:from>
      <xdr:col>3</xdr:col>
      <xdr:colOff>159275</xdr:colOff>
      <xdr:row>11</xdr:row>
      <xdr:rowOff>172775</xdr:rowOff>
    </xdr:from>
    <xdr:to>
      <xdr:col>5</xdr:col>
      <xdr:colOff>403115</xdr:colOff>
      <xdr:row>14</xdr:row>
      <xdr:rowOff>132543</xdr:rowOff>
    </xdr:to>
    <xdr:sp macro="" textlink="">
      <xdr:nvSpPr>
        <xdr:cNvPr id="13" name="Retângulo: Cantos Arredondados 12">
          <a:hlinkClick xmlns:r="http://schemas.openxmlformats.org/officeDocument/2006/relationships" r:id="rId5"/>
          <a:extLst>
            <a:ext uri="{FF2B5EF4-FFF2-40B4-BE49-F238E27FC236}">
              <a16:creationId xmlns:a16="http://schemas.microsoft.com/office/drawing/2014/main" xmlns="" id="{00000000-0008-0000-0000-00000D000000}"/>
            </a:ext>
          </a:extLst>
        </xdr:cNvPr>
        <xdr:cNvSpPr/>
      </xdr:nvSpPr>
      <xdr:spPr>
        <a:xfrm>
          <a:off x="1988075" y="2163500"/>
          <a:ext cx="1463040" cy="502693"/>
        </a:xfrm>
        <a:prstGeom prst="roundRect">
          <a:avLst/>
        </a:prstGeom>
        <a:solidFill>
          <a:srgbClr val="FFC000"/>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rgbClr val="002060"/>
              </a:solidFill>
            </a:rPr>
            <a:t>CURVA ABC</a:t>
          </a:r>
        </a:p>
      </xdr:txBody>
    </xdr:sp>
    <xdr:clientData/>
  </xdr:twoCellAnchor>
  <xdr:twoCellAnchor>
    <xdr:from>
      <xdr:col>0</xdr:col>
      <xdr:colOff>240031</xdr:colOff>
      <xdr:row>7</xdr:row>
      <xdr:rowOff>104443</xdr:rowOff>
    </xdr:from>
    <xdr:to>
      <xdr:col>2</xdr:col>
      <xdr:colOff>316231</xdr:colOff>
      <xdr:row>23</xdr:row>
      <xdr:rowOff>171450</xdr:rowOff>
    </xdr:to>
    <xdr:sp macro="" textlink="">
      <xdr:nvSpPr>
        <xdr:cNvPr id="15" name="Retângulo: Cantos Arredondados 14">
          <a:hlinkClick xmlns:r="http://schemas.openxmlformats.org/officeDocument/2006/relationships" r:id="rId6"/>
          <a:extLst>
            <a:ext uri="{FF2B5EF4-FFF2-40B4-BE49-F238E27FC236}">
              <a16:creationId xmlns:a16="http://schemas.microsoft.com/office/drawing/2014/main" xmlns="" id="{00000000-0008-0000-0000-00000F000000}"/>
            </a:ext>
          </a:extLst>
        </xdr:cNvPr>
        <xdr:cNvSpPr/>
      </xdr:nvSpPr>
      <xdr:spPr>
        <a:xfrm>
          <a:off x="240031" y="1371268"/>
          <a:ext cx="1295400" cy="2962607"/>
        </a:xfrm>
        <a:prstGeom prst="roundRect">
          <a:avLst/>
        </a:prstGeom>
        <a:solidFill>
          <a:schemeClr val="accent2"/>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rgbClr val="002060"/>
              </a:solidFill>
            </a:rPr>
            <a:t>DADOS DE ENTRADA</a:t>
          </a:r>
        </a:p>
      </xdr:txBody>
    </xdr:sp>
    <xdr:clientData/>
  </xdr:twoCellAnchor>
  <xdr:twoCellAnchor>
    <xdr:from>
      <xdr:col>6</xdr:col>
      <xdr:colOff>181307</xdr:colOff>
      <xdr:row>7</xdr:row>
      <xdr:rowOff>2318</xdr:rowOff>
    </xdr:from>
    <xdr:to>
      <xdr:col>8</xdr:col>
      <xdr:colOff>346543</xdr:colOff>
      <xdr:row>9</xdr:row>
      <xdr:rowOff>172776</xdr:rowOff>
    </xdr:to>
    <xdr:sp macro="" textlink="">
      <xdr:nvSpPr>
        <xdr:cNvPr id="16" name="Retângulo: Cantos Arredondados 15">
          <a:hlinkClick xmlns:r="http://schemas.openxmlformats.org/officeDocument/2006/relationships" r:id="rId7"/>
          <a:extLst>
            <a:ext uri="{FF2B5EF4-FFF2-40B4-BE49-F238E27FC236}">
              <a16:creationId xmlns:a16="http://schemas.microsoft.com/office/drawing/2014/main" xmlns="" id="{00000000-0008-0000-0000-000010000000}"/>
            </a:ext>
          </a:extLst>
        </xdr:cNvPr>
        <xdr:cNvSpPr/>
      </xdr:nvSpPr>
      <xdr:spPr>
        <a:xfrm>
          <a:off x="3838907" y="1269143"/>
          <a:ext cx="1384436" cy="532408"/>
        </a:xfrm>
        <a:prstGeom prst="roundRect">
          <a:avLst/>
        </a:prstGeom>
        <a:solidFill>
          <a:schemeClr val="accent1">
            <a:lumMod val="50000"/>
          </a:schemeClr>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bg1"/>
              </a:solidFill>
            </a:rPr>
            <a:t>SINAPI</a:t>
          </a:r>
        </a:p>
      </xdr:txBody>
    </xdr:sp>
    <xdr:clientData/>
  </xdr:twoCellAnchor>
  <xdr:twoCellAnchor>
    <xdr:from>
      <xdr:col>6</xdr:col>
      <xdr:colOff>188845</xdr:colOff>
      <xdr:row>11</xdr:row>
      <xdr:rowOff>136330</xdr:rowOff>
    </xdr:from>
    <xdr:to>
      <xdr:col>8</xdr:col>
      <xdr:colOff>354081</xdr:colOff>
      <xdr:row>14</xdr:row>
      <xdr:rowOff>135338</xdr:rowOff>
    </xdr:to>
    <xdr:sp macro="" textlink="">
      <xdr:nvSpPr>
        <xdr:cNvPr id="18" name="Retângulo: Cantos Arredondados 17">
          <a:hlinkClick xmlns:r="http://schemas.openxmlformats.org/officeDocument/2006/relationships" r:id="rId8"/>
          <a:extLst>
            <a:ext uri="{FF2B5EF4-FFF2-40B4-BE49-F238E27FC236}">
              <a16:creationId xmlns:a16="http://schemas.microsoft.com/office/drawing/2014/main" xmlns="" id="{00000000-0008-0000-0000-000012000000}"/>
            </a:ext>
          </a:extLst>
        </xdr:cNvPr>
        <xdr:cNvSpPr/>
      </xdr:nvSpPr>
      <xdr:spPr>
        <a:xfrm>
          <a:off x="3846445" y="2127055"/>
          <a:ext cx="1384436" cy="541933"/>
        </a:xfrm>
        <a:prstGeom prst="roundRect">
          <a:avLst/>
        </a:prstGeom>
        <a:solidFill>
          <a:schemeClr val="accent1">
            <a:lumMod val="50000"/>
          </a:schemeClr>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bg1"/>
              </a:solidFill>
            </a:rPr>
            <a:t>SETOP</a:t>
          </a:r>
        </a:p>
      </xdr:txBody>
    </xdr:sp>
    <xdr:clientData/>
  </xdr:twoCellAnchor>
  <xdr:twoCellAnchor>
    <xdr:from>
      <xdr:col>6</xdr:col>
      <xdr:colOff>207895</xdr:colOff>
      <xdr:row>16</xdr:row>
      <xdr:rowOff>96242</xdr:rowOff>
    </xdr:from>
    <xdr:to>
      <xdr:col>8</xdr:col>
      <xdr:colOff>373131</xdr:colOff>
      <xdr:row>19</xdr:row>
      <xdr:rowOff>85725</xdr:rowOff>
    </xdr:to>
    <xdr:sp macro="" textlink="">
      <xdr:nvSpPr>
        <xdr:cNvPr id="19" name="Retângulo: Cantos Arredondados 18">
          <a:hlinkClick xmlns:r="http://schemas.openxmlformats.org/officeDocument/2006/relationships" r:id="rId9"/>
          <a:extLst>
            <a:ext uri="{FF2B5EF4-FFF2-40B4-BE49-F238E27FC236}">
              <a16:creationId xmlns:a16="http://schemas.microsoft.com/office/drawing/2014/main" xmlns="" id="{00000000-0008-0000-0000-000013000000}"/>
            </a:ext>
          </a:extLst>
        </xdr:cNvPr>
        <xdr:cNvSpPr/>
      </xdr:nvSpPr>
      <xdr:spPr>
        <a:xfrm>
          <a:off x="3865495" y="2991842"/>
          <a:ext cx="1384436" cy="532408"/>
        </a:xfrm>
        <a:prstGeom prst="roundRect">
          <a:avLst/>
        </a:prstGeom>
        <a:solidFill>
          <a:schemeClr val="accent1">
            <a:lumMod val="50000"/>
          </a:schemeClr>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bg1"/>
              </a:solidFill>
            </a:rPr>
            <a:t>SUDECAP</a:t>
          </a:r>
        </a:p>
      </xdr:txBody>
    </xdr:sp>
    <xdr:clientData/>
  </xdr:twoCellAnchor>
  <xdr:twoCellAnchor>
    <xdr:from>
      <xdr:col>6</xdr:col>
      <xdr:colOff>207895</xdr:colOff>
      <xdr:row>21</xdr:row>
      <xdr:rowOff>29567</xdr:rowOff>
    </xdr:from>
    <xdr:to>
      <xdr:col>8</xdr:col>
      <xdr:colOff>373131</xdr:colOff>
      <xdr:row>24</xdr:row>
      <xdr:rowOff>19050</xdr:rowOff>
    </xdr:to>
    <xdr:sp macro="" textlink="">
      <xdr:nvSpPr>
        <xdr:cNvPr id="14" name="Retângulo: Cantos Arredondados 13">
          <a:hlinkClick xmlns:r="http://schemas.openxmlformats.org/officeDocument/2006/relationships" r:id="rId10"/>
          <a:extLst>
            <a:ext uri="{FF2B5EF4-FFF2-40B4-BE49-F238E27FC236}">
              <a16:creationId xmlns:a16="http://schemas.microsoft.com/office/drawing/2014/main" xmlns="" id="{00000000-0008-0000-0000-00000E000000}"/>
            </a:ext>
          </a:extLst>
        </xdr:cNvPr>
        <xdr:cNvSpPr/>
      </xdr:nvSpPr>
      <xdr:spPr>
        <a:xfrm>
          <a:off x="3865495" y="3830042"/>
          <a:ext cx="1384436" cy="532408"/>
        </a:xfrm>
        <a:prstGeom prst="roundRect">
          <a:avLst/>
        </a:prstGeom>
        <a:solidFill>
          <a:schemeClr val="accent1">
            <a:lumMod val="50000"/>
          </a:schemeClr>
        </a:solidFill>
        <a:ln>
          <a:solidFill>
            <a:schemeClr val="tx1">
              <a:lumMod val="95000"/>
              <a:lumOff val="5000"/>
            </a:schemeClr>
          </a:solidFill>
        </a:ln>
        <a:effectLst>
          <a:outerShdw blurRad="50800" dist="38100" dir="2700000" algn="tl"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bg1"/>
              </a:solidFill>
            </a:rPr>
            <a:t>SICRO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53787</xdr:colOff>
      <xdr:row>0</xdr:row>
      <xdr:rowOff>144555</xdr:rowOff>
    </xdr:from>
    <xdr:to>
      <xdr:col>2</xdr:col>
      <xdr:colOff>4133888</xdr:colOff>
      <xdr:row>0</xdr:row>
      <xdr:rowOff>1577789</xdr:rowOff>
    </xdr:to>
    <xdr:pic>
      <xdr:nvPicPr>
        <xdr:cNvPr id="6" name="Imagem 5" descr="Prefeitura de Pouso Alegre">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74140" y="323849"/>
          <a:ext cx="4080101" cy="14332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1272540</xdr:colOff>
      <xdr:row>1</xdr:row>
      <xdr:rowOff>106680</xdr:rowOff>
    </xdr:from>
    <xdr:to>
      <xdr:col>2</xdr:col>
      <xdr:colOff>2872740</xdr:colOff>
      <xdr:row>1</xdr:row>
      <xdr:rowOff>1695450</xdr:rowOff>
    </xdr:to>
    <xdr:pic>
      <xdr:nvPicPr>
        <xdr:cNvPr id="8" name="Imagem 7">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91100" y="2057400"/>
          <a:ext cx="1592580" cy="1592580"/>
        </a:xfrm>
        <a:prstGeom prst="rect">
          <a:avLst/>
        </a:prstGeom>
      </xdr:spPr>
    </xdr:pic>
    <xdr:clientData/>
  </xdr:twoCellAnchor>
  <xdr:twoCellAnchor editAs="oneCell">
    <xdr:from>
      <xdr:col>2</xdr:col>
      <xdr:colOff>1409700</xdr:colOff>
      <xdr:row>3</xdr:row>
      <xdr:rowOff>94081</xdr:rowOff>
    </xdr:from>
    <xdr:to>
      <xdr:col>2</xdr:col>
      <xdr:colOff>2916014</xdr:colOff>
      <xdr:row>3</xdr:row>
      <xdr:rowOff>1660645</xdr:rowOff>
    </xdr:to>
    <xdr:pic>
      <xdr:nvPicPr>
        <xdr:cNvPr id="10" name="Imagem 9">
          <a:extLst>
            <a:ext uri="{FF2B5EF4-FFF2-40B4-BE49-F238E27FC236}">
              <a16:creationId xmlns:a16="http://schemas.microsoft.com/office/drawing/2014/main" xmlns="" id="{00000000-0008-0000-01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28260" y="5580481"/>
          <a:ext cx="1496789" cy="1577994"/>
        </a:xfrm>
        <a:prstGeom prst="rect">
          <a:avLst/>
        </a:prstGeom>
      </xdr:spPr>
    </xdr:pic>
    <xdr:clientData/>
  </xdr:twoCellAnchor>
  <xdr:twoCellAnchor editAs="oneCell">
    <xdr:from>
      <xdr:col>2</xdr:col>
      <xdr:colOff>351724</xdr:colOff>
      <xdr:row>4</xdr:row>
      <xdr:rowOff>169628</xdr:rowOff>
    </xdr:from>
    <xdr:to>
      <xdr:col>2</xdr:col>
      <xdr:colOff>3600032</xdr:colOff>
      <xdr:row>4</xdr:row>
      <xdr:rowOff>1621363</xdr:rowOff>
    </xdr:to>
    <xdr:pic>
      <xdr:nvPicPr>
        <xdr:cNvPr id="12" name="Imagem 11">
          <a:extLst>
            <a:ext uri="{FF2B5EF4-FFF2-40B4-BE49-F238E27FC236}">
              <a16:creationId xmlns:a16="http://schemas.microsoft.com/office/drawing/2014/main" xmlns="" id="{00000000-0008-0000-0100-00000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060871" y="7431040"/>
          <a:ext cx="3263548" cy="1444115"/>
        </a:xfrm>
        <a:prstGeom prst="rect">
          <a:avLst/>
        </a:prstGeom>
      </xdr:spPr>
    </xdr:pic>
    <xdr:clientData/>
  </xdr:twoCellAnchor>
  <xdr:twoCellAnchor editAs="oneCell">
    <xdr:from>
      <xdr:col>2</xdr:col>
      <xdr:colOff>502920</xdr:colOff>
      <xdr:row>5</xdr:row>
      <xdr:rowOff>182880</xdr:rowOff>
    </xdr:from>
    <xdr:to>
      <xdr:col>2</xdr:col>
      <xdr:colOff>3676650</xdr:colOff>
      <xdr:row>5</xdr:row>
      <xdr:rowOff>1583690</xdr:rowOff>
    </xdr:to>
    <xdr:pic>
      <xdr:nvPicPr>
        <xdr:cNvPr id="14" name="Imagem 13">
          <a:extLst>
            <a:ext uri="{FF2B5EF4-FFF2-40B4-BE49-F238E27FC236}">
              <a16:creationId xmlns:a16="http://schemas.microsoft.com/office/drawing/2014/main" xmlns="" id="{00000000-0008-0000-0100-00000E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221480" y="9204960"/>
          <a:ext cx="3177540" cy="1412240"/>
        </a:xfrm>
        <a:prstGeom prst="rect">
          <a:avLst/>
        </a:prstGeom>
      </xdr:spPr>
    </xdr:pic>
    <xdr:clientData/>
  </xdr:twoCellAnchor>
  <xdr:twoCellAnchor editAs="oneCell">
    <xdr:from>
      <xdr:col>4</xdr:col>
      <xdr:colOff>528977</xdr:colOff>
      <xdr:row>2</xdr:row>
      <xdr:rowOff>114359</xdr:rowOff>
    </xdr:from>
    <xdr:to>
      <xdr:col>7</xdr:col>
      <xdr:colOff>475383</xdr:colOff>
      <xdr:row>2</xdr:row>
      <xdr:rowOff>1714010</xdr:rowOff>
    </xdr:to>
    <xdr:pic>
      <xdr:nvPicPr>
        <xdr:cNvPr id="16" name="Imagem 15">
          <a:extLst>
            <a:ext uri="{FF2B5EF4-FFF2-40B4-BE49-F238E27FC236}">
              <a16:creationId xmlns:a16="http://schemas.microsoft.com/office/drawing/2014/main" xmlns="" id="{00000000-0008-0000-0100-000010000000}"/>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10141" t="4944" r="10135" b="6647"/>
        <a:stretch/>
      </xdr:blipFill>
      <xdr:spPr>
        <a:xfrm>
          <a:off x="10123250" y="3647268"/>
          <a:ext cx="1778150" cy="1599651"/>
        </a:xfrm>
        <a:prstGeom prst="rect">
          <a:avLst/>
        </a:prstGeom>
      </xdr:spPr>
    </xdr:pic>
    <xdr:clientData/>
  </xdr:twoCellAnchor>
  <xdr:twoCellAnchor editAs="oneCell">
    <xdr:from>
      <xdr:col>2</xdr:col>
      <xdr:colOff>278995</xdr:colOff>
      <xdr:row>2</xdr:row>
      <xdr:rowOff>309822</xdr:rowOff>
    </xdr:from>
    <xdr:to>
      <xdr:col>2</xdr:col>
      <xdr:colOff>3942310</xdr:colOff>
      <xdr:row>2</xdr:row>
      <xdr:rowOff>1544262</xdr:rowOff>
    </xdr:to>
    <xdr:pic>
      <xdr:nvPicPr>
        <xdr:cNvPr id="3" name="Imagem 2">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093450" y="3842731"/>
          <a:ext cx="3667125" cy="1238250"/>
        </a:xfrm>
        <a:prstGeom prst="rect">
          <a:avLst/>
        </a:prstGeom>
      </xdr:spPr>
    </xdr:pic>
    <xdr:clientData/>
  </xdr:twoCellAnchor>
  <xdr:twoCellAnchor editAs="oneCell">
    <xdr:from>
      <xdr:col>2</xdr:col>
      <xdr:colOff>155865</xdr:colOff>
      <xdr:row>7</xdr:row>
      <xdr:rowOff>152054</xdr:rowOff>
    </xdr:from>
    <xdr:to>
      <xdr:col>2</xdr:col>
      <xdr:colOff>3962054</xdr:colOff>
      <xdr:row>7</xdr:row>
      <xdr:rowOff>1675603</xdr:rowOff>
    </xdr:to>
    <xdr:pic>
      <xdr:nvPicPr>
        <xdr:cNvPr id="5" name="Imagem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5212774" y="12517236"/>
          <a:ext cx="3806189" cy="1523549"/>
        </a:xfrm>
        <a:prstGeom prst="rect">
          <a:avLst/>
        </a:prstGeom>
      </xdr:spPr>
    </xdr:pic>
    <xdr:clientData/>
  </xdr:twoCellAnchor>
  <xdr:twoCellAnchor editAs="oneCell">
    <xdr:from>
      <xdr:col>2</xdr:col>
      <xdr:colOff>59748</xdr:colOff>
      <xdr:row>6</xdr:row>
      <xdr:rowOff>288255</xdr:rowOff>
    </xdr:from>
    <xdr:to>
      <xdr:col>2</xdr:col>
      <xdr:colOff>4102504</xdr:colOff>
      <xdr:row>6</xdr:row>
      <xdr:rowOff>1618383</xdr:rowOff>
    </xdr:to>
    <xdr:pic>
      <xdr:nvPicPr>
        <xdr:cNvPr id="9" name="Imagem 8">
          <a:extLst>
            <a:ext uri="{FF2B5EF4-FFF2-40B4-BE49-F238E27FC236}">
              <a16:creationId xmlns:a16="http://schemas.microsoft.com/office/drawing/2014/main" xmlns="" id="{00000000-0008-0000-0100-000009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5116657" y="10886982"/>
          <a:ext cx="4044661" cy="1333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247318</xdr:colOff>
      <xdr:row>1</xdr:row>
      <xdr:rowOff>43235</xdr:rowOff>
    </xdr:from>
    <xdr:to>
      <xdr:col>4</xdr:col>
      <xdr:colOff>1010477</xdr:colOff>
      <xdr:row>4</xdr:row>
      <xdr:rowOff>136746</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6384731" y="250300"/>
          <a:ext cx="766969" cy="72870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361950</xdr:colOff>
          <xdr:row>3</xdr:row>
          <xdr:rowOff>0</xdr:rowOff>
        </xdr:from>
        <xdr:to>
          <xdr:col>3</xdr:col>
          <xdr:colOff>4752975</xdr:colOff>
          <xdr:row>3</xdr:row>
          <xdr:rowOff>209550</xdr:rowOff>
        </xdr:to>
        <xdr:sp macro="" textlink="">
          <xdr:nvSpPr>
            <xdr:cNvPr id="2049" name="Drop Down 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4</xdr:col>
      <xdr:colOff>1276365</xdr:colOff>
      <xdr:row>13</xdr:row>
      <xdr:rowOff>206960</xdr:rowOff>
    </xdr:from>
    <xdr:ext cx="3023493" cy="1152518"/>
    <xdr:pic>
      <xdr:nvPicPr>
        <xdr:cNvPr id="3" name="Imagem 2">
          <a:extLst>
            <a:ext uri="{FF2B5EF4-FFF2-40B4-BE49-F238E27FC236}">
              <a16:creationId xmlns:a16="http://schemas.microsoft.com/office/drawing/2014/main" xmlns=""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91508" y="2667131"/>
          <a:ext cx="3023493" cy="1152518"/>
        </a:xfrm>
        <a:prstGeom prst="rect">
          <a:avLst/>
        </a:prstGeom>
      </xdr:spPr>
    </xdr:pic>
    <xdr:clientData/>
  </xdr:oneCellAnchor>
  <xdr:twoCellAnchor>
    <xdr:from>
      <xdr:col>4</xdr:col>
      <xdr:colOff>6839197</xdr:colOff>
      <xdr:row>1</xdr:row>
      <xdr:rowOff>95524</xdr:rowOff>
    </xdr:from>
    <xdr:to>
      <xdr:col>5</xdr:col>
      <xdr:colOff>1035722</xdr:colOff>
      <xdr:row>1</xdr:row>
      <xdr:rowOff>1136074</xdr:rowOff>
    </xdr:to>
    <xdr:sp macro="[0]!Macro_Delete" textlink="">
      <xdr:nvSpPr>
        <xdr:cNvPr id="10" name="Sinal de Multiplicação 9">
          <a:extLst>
            <a:ext uri="{FF2B5EF4-FFF2-40B4-BE49-F238E27FC236}">
              <a16:creationId xmlns:a16="http://schemas.microsoft.com/office/drawing/2014/main" xmlns="" id="{00000000-0008-0000-0300-00000A000000}"/>
            </a:ext>
          </a:extLst>
        </xdr:cNvPr>
        <xdr:cNvSpPr/>
      </xdr:nvSpPr>
      <xdr:spPr>
        <a:xfrm>
          <a:off x="9876311" y="563610"/>
          <a:ext cx="1141611" cy="1040550"/>
        </a:xfrm>
        <a:prstGeom prst="mathMultiply">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pt-BR"/>
        </a:p>
      </xdr:txBody>
    </xdr:sp>
    <xdr:clientData/>
  </xdr:twoCellAnchor>
  <xdr:twoCellAnchor>
    <xdr:from>
      <xdr:col>3</xdr:col>
      <xdr:colOff>87086</xdr:colOff>
      <xdr:row>0</xdr:row>
      <xdr:rowOff>424541</xdr:rowOff>
    </xdr:from>
    <xdr:to>
      <xdr:col>3</xdr:col>
      <xdr:colOff>1203086</xdr:colOff>
      <xdr:row>1</xdr:row>
      <xdr:rowOff>1072455</xdr:rowOff>
    </xdr:to>
    <xdr:sp macro="[0]!adicionarN1" textlink="">
      <xdr:nvSpPr>
        <xdr:cNvPr id="2" name="Sinal de Adição 1">
          <a:extLst>
            <a:ext uri="{FF2B5EF4-FFF2-40B4-BE49-F238E27FC236}">
              <a16:creationId xmlns:a16="http://schemas.microsoft.com/office/drawing/2014/main" xmlns="" id="{00000000-0008-0000-0300-000002000000}"/>
            </a:ext>
          </a:extLst>
        </xdr:cNvPr>
        <xdr:cNvSpPr/>
      </xdr:nvSpPr>
      <xdr:spPr>
        <a:xfrm>
          <a:off x="87086" y="424541"/>
          <a:ext cx="1116000" cy="1116000"/>
        </a:xfrm>
        <a:prstGeom prst="mathPlus">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aseline="0"/>
            <a:t> </a:t>
          </a:r>
          <a:r>
            <a:rPr lang="pt-BR" sz="1400" b="1"/>
            <a:t>1</a:t>
          </a:r>
          <a:endParaRPr lang="pt-BR" b="1"/>
        </a:p>
      </xdr:txBody>
    </xdr:sp>
    <xdr:clientData/>
  </xdr:twoCellAnchor>
  <xdr:twoCellAnchor>
    <xdr:from>
      <xdr:col>3</xdr:col>
      <xdr:colOff>1090554</xdr:colOff>
      <xdr:row>0</xdr:row>
      <xdr:rowOff>424543</xdr:rowOff>
    </xdr:from>
    <xdr:to>
      <xdr:col>4</xdr:col>
      <xdr:colOff>791411</xdr:colOff>
      <xdr:row>1</xdr:row>
      <xdr:rowOff>1072457</xdr:rowOff>
    </xdr:to>
    <xdr:sp macro="[0]!adicionarN2" textlink="">
      <xdr:nvSpPr>
        <xdr:cNvPr id="4" name="Sinal de Adição 3">
          <a:extLst>
            <a:ext uri="{FF2B5EF4-FFF2-40B4-BE49-F238E27FC236}">
              <a16:creationId xmlns:a16="http://schemas.microsoft.com/office/drawing/2014/main" xmlns="" id="{00000000-0008-0000-0300-000004000000}"/>
            </a:ext>
          </a:extLst>
        </xdr:cNvPr>
        <xdr:cNvSpPr/>
      </xdr:nvSpPr>
      <xdr:spPr>
        <a:xfrm>
          <a:off x="1090554" y="424543"/>
          <a:ext cx="1116000" cy="1116000"/>
        </a:xfrm>
        <a:prstGeom prst="mathPlus">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1.1</a:t>
          </a:r>
          <a:endParaRPr lang="pt-BR" sz="1200" b="1"/>
        </a:p>
      </xdr:txBody>
    </xdr:sp>
    <xdr:clientData/>
  </xdr:twoCellAnchor>
  <xdr:twoCellAnchor>
    <xdr:from>
      <xdr:col>4</xdr:col>
      <xdr:colOff>689762</xdr:colOff>
      <xdr:row>0</xdr:row>
      <xdr:rowOff>438399</xdr:rowOff>
    </xdr:from>
    <xdr:to>
      <xdr:col>4</xdr:col>
      <xdr:colOff>1805762</xdr:colOff>
      <xdr:row>1</xdr:row>
      <xdr:rowOff>1086313</xdr:rowOff>
    </xdr:to>
    <xdr:sp macro="[0]!adicionarN3" textlink="">
      <xdr:nvSpPr>
        <xdr:cNvPr id="6" name="Sinal de Adição 5">
          <a:extLst>
            <a:ext uri="{FF2B5EF4-FFF2-40B4-BE49-F238E27FC236}">
              <a16:creationId xmlns:a16="http://schemas.microsoft.com/office/drawing/2014/main" xmlns="" id="{00000000-0008-0000-0300-000006000000}"/>
            </a:ext>
          </a:extLst>
        </xdr:cNvPr>
        <xdr:cNvSpPr/>
      </xdr:nvSpPr>
      <xdr:spPr>
        <a:xfrm>
          <a:off x="2104905" y="438399"/>
          <a:ext cx="1116000" cy="1116000"/>
        </a:xfrm>
        <a:prstGeom prst="mathPlus">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1.1.1</a:t>
          </a:r>
        </a:p>
      </xdr:txBody>
    </xdr:sp>
    <xdr:clientData/>
  </xdr:twoCellAnchor>
  <xdr:twoCellAnchor editAs="oneCell">
    <xdr:from>
      <xdr:col>12</xdr:col>
      <xdr:colOff>964312</xdr:colOff>
      <xdr:row>0</xdr:row>
      <xdr:rowOff>292925</xdr:rowOff>
    </xdr:from>
    <xdr:to>
      <xdr:col>13</xdr:col>
      <xdr:colOff>802173</xdr:colOff>
      <xdr:row>1</xdr:row>
      <xdr:rowOff>855790</xdr:rowOff>
    </xdr:to>
    <xdr:pic>
      <xdr:nvPicPr>
        <xdr:cNvPr id="7" name="Gráfico 6" descr="Cena suburbana com preenchimento sólido">
          <a:hlinkClick xmlns:r="http://schemas.openxmlformats.org/officeDocument/2006/relationships" r:id="rId2"/>
          <a:extLst>
            <a:ext uri="{FF2B5EF4-FFF2-40B4-BE49-F238E27FC236}">
              <a16:creationId xmlns:a16="http://schemas.microsoft.com/office/drawing/2014/main" xmlns="" id="{00000000-0008-0000-03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17369083" y="292925"/>
          <a:ext cx="1198577" cy="1025236"/>
        </a:xfrm>
        <a:prstGeom prst="rect">
          <a:avLst/>
        </a:prstGeom>
      </xdr:spPr>
    </xdr:pic>
    <xdr:clientData/>
  </xdr:twoCellAnchor>
  <xdr:twoCellAnchor>
    <xdr:from>
      <xdr:col>5</xdr:col>
      <xdr:colOff>1122218</xdr:colOff>
      <xdr:row>1</xdr:row>
      <xdr:rowOff>158338</xdr:rowOff>
    </xdr:from>
    <xdr:to>
      <xdr:col>6</xdr:col>
      <xdr:colOff>587828</xdr:colOff>
      <xdr:row>1</xdr:row>
      <xdr:rowOff>898567</xdr:rowOff>
    </xdr:to>
    <xdr:sp macro="[0]!Macro_fit" textlink="">
      <xdr:nvSpPr>
        <xdr:cNvPr id="8" name="Estrela: 5 Pontas 7">
          <a:extLst>
            <a:ext uri="{FF2B5EF4-FFF2-40B4-BE49-F238E27FC236}">
              <a16:creationId xmlns:a16="http://schemas.microsoft.com/office/drawing/2014/main" xmlns="" id="{00000000-0008-0000-0300-000008000000}"/>
            </a:ext>
          </a:extLst>
        </xdr:cNvPr>
        <xdr:cNvSpPr/>
      </xdr:nvSpPr>
      <xdr:spPr>
        <a:xfrm>
          <a:off x="11104418" y="626424"/>
          <a:ext cx="880753" cy="740229"/>
        </a:xfrm>
        <a:prstGeom prst="star5">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xdr:col>
      <xdr:colOff>3839121</xdr:colOff>
      <xdr:row>1</xdr:row>
      <xdr:rowOff>153488</xdr:rowOff>
    </xdr:from>
    <xdr:to>
      <xdr:col>4</xdr:col>
      <xdr:colOff>4754880</xdr:colOff>
      <xdr:row>1</xdr:row>
      <xdr:rowOff>954405</xdr:rowOff>
    </xdr:to>
    <xdr:sp macro="[0]!adicionarCotação" textlink="">
      <xdr:nvSpPr>
        <xdr:cNvPr id="11" name="Retângulo: Cantos Arredondados 10">
          <a:extLst>
            <a:ext uri="{FF2B5EF4-FFF2-40B4-BE49-F238E27FC236}">
              <a16:creationId xmlns:a16="http://schemas.microsoft.com/office/drawing/2014/main" xmlns="" id="{00000000-0008-0000-0300-00000B000000}"/>
            </a:ext>
          </a:extLst>
        </xdr:cNvPr>
        <xdr:cNvSpPr/>
      </xdr:nvSpPr>
      <xdr:spPr>
        <a:xfrm>
          <a:off x="5254264" y="616131"/>
          <a:ext cx="915759" cy="800917"/>
        </a:xfrm>
        <a:prstGeom prst="roundRect">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b="1"/>
            <a:t>COTAÇÃO</a:t>
          </a:r>
        </a:p>
        <a:p>
          <a:pPr algn="ctr"/>
          <a:r>
            <a:rPr lang="pt-BR" sz="1200" b="1"/>
            <a:t>ESPECIAL</a:t>
          </a:r>
        </a:p>
      </xdr:txBody>
    </xdr:sp>
    <xdr:clientData/>
  </xdr:twoCellAnchor>
  <xdr:twoCellAnchor>
    <xdr:from>
      <xdr:col>7</xdr:col>
      <xdr:colOff>97972</xdr:colOff>
      <xdr:row>0</xdr:row>
      <xdr:rowOff>413656</xdr:rowOff>
    </xdr:from>
    <xdr:to>
      <xdr:col>7</xdr:col>
      <xdr:colOff>1302440</xdr:colOff>
      <xdr:row>1</xdr:row>
      <xdr:rowOff>755570</xdr:rowOff>
    </xdr:to>
    <xdr:sp macro="[0]!ocultar_mdc" textlink="">
      <xdr:nvSpPr>
        <xdr:cNvPr id="12" name="Hexágono 11">
          <a:extLst>
            <a:ext uri="{FF2B5EF4-FFF2-40B4-BE49-F238E27FC236}">
              <a16:creationId xmlns:a16="http://schemas.microsoft.com/office/drawing/2014/main" xmlns="" id="{00000000-0008-0000-0300-00000C000000}"/>
            </a:ext>
          </a:extLst>
        </xdr:cNvPr>
        <xdr:cNvSpPr/>
      </xdr:nvSpPr>
      <xdr:spPr>
        <a:xfrm>
          <a:off x="11288486" y="413656"/>
          <a:ext cx="1204468" cy="810000"/>
        </a:xfrm>
        <a:prstGeom prst="hexagon">
          <a:avLst/>
        </a:prstGeom>
        <a:solidFill>
          <a:schemeClr val="accent2"/>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FECHAR MDC</a:t>
          </a:r>
        </a:p>
      </xdr:txBody>
    </xdr:sp>
    <xdr:clientData/>
  </xdr:twoCellAnchor>
  <xdr:twoCellAnchor>
    <xdr:from>
      <xdr:col>8</xdr:col>
      <xdr:colOff>116771</xdr:colOff>
      <xdr:row>0</xdr:row>
      <xdr:rowOff>404748</xdr:rowOff>
    </xdr:from>
    <xdr:to>
      <xdr:col>9</xdr:col>
      <xdr:colOff>245085</xdr:colOff>
      <xdr:row>1</xdr:row>
      <xdr:rowOff>746662</xdr:rowOff>
    </xdr:to>
    <xdr:sp macro="[0]!reexibir_mdc" textlink="">
      <xdr:nvSpPr>
        <xdr:cNvPr id="13" name="Hexágono 12" descr="es&#10;">
          <a:extLst>
            <a:ext uri="{FF2B5EF4-FFF2-40B4-BE49-F238E27FC236}">
              <a16:creationId xmlns:a16="http://schemas.microsoft.com/office/drawing/2014/main" xmlns="" id="{00000000-0008-0000-0300-00000D000000}"/>
            </a:ext>
          </a:extLst>
        </xdr:cNvPr>
        <xdr:cNvSpPr/>
      </xdr:nvSpPr>
      <xdr:spPr>
        <a:xfrm>
          <a:off x="12722428" y="404748"/>
          <a:ext cx="1206000" cy="810000"/>
        </a:xfrm>
        <a:prstGeom prst="hexagon">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ABRIR</a:t>
          </a:r>
          <a:r>
            <a:rPr lang="pt-BR" sz="1200" b="1"/>
            <a:t> MDC</a:t>
          </a:r>
        </a:p>
      </xdr:txBody>
    </xdr:sp>
    <xdr:clientData/>
  </xdr:twoCellAnchor>
  <xdr:twoCellAnchor>
    <xdr:from>
      <xdr:col>10</xdr:col>
      <xdr:colOff>557893</xdr:colOff>
      <xdr:row>0</xdr:row>
      <xdr:rowOff>380999</xdr:rowOff>
    </xdr:from>
    <xdr:to>
      <xdr:col>12</xdr:col>
      <xdr:colOff>45448</xdr:colOff>
      <xdr:row>1</xdr:row>
      <xdr:rowOff>779960</xdr:rowOff>
    </xdr:to>
    <xdr:sp macro="[0]!ABC" textlink="">
      <xdr:nvSpPr>
        <xdr:cNvPr id="14" name="Elipse 13">
          <a:extLst>
            <a:ext uri="{FF2B5EF4-FFF2-40B4-BE49-F238E27FC236}">
              <a16:creationId xmlns:a16="http://schemas.microsoft.com/office/drawing/2014/main" xmlns="" id="{00000000-0008-0000-0300-00000E000000}"/>
            </a:ext>
          </a:extLst>
        </xdr:cNvPr>
        <xdr:cNvSpPr/>
      </xdr:nvSpPr>
      <xdr:spPr>
        <a:xfrm>
          <a:off x="15593786" y="380999"/>
          <a:ext cx="2181769" cy="861604"/>
        </a:xfrm>
        <a:prstGeom prst="ellipse">
          <a:avLst/>
        </a:prstGeom>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t>GERAR</a:t>
          </a:r>
          <a:r>
            <a:rPr lang="en-GB" sz="1400" b="1" baseline="0"/>
            <a:t> CURVA ABC</a:t>
          </a:r>
          <a:endParaRPr lang="en-GB" sz="1400" b="1"/>
        </a:p>
      </xdr:txBody>
    </xdr:sp>
    <xdr:clientData/>
  </xdr:twoCellAnchor>
  <xdr:twoCellAnchor>
    <xdr:from>
      <xdr:col>4</xdr:col>
      <xdr:colOff>2734886</xdr:colOff>
      <xdr:row>1</xdr:row>
      <xdr:rowOff>135333</xdr:rowOff>
    </xdr:from>
    <xdr:to>
      <xdr:col>4</xdr:col>
      <xdr:colOff>3649286</xdr:colOff>
      <xdr:row>1</xdr:row>
      <xdr:rowOff>940038</xdr:rowOff>
    </xdr:to>
    <xdr:sp macro="[0]!adicionarItem" textlink="">
      <xdr:nvSpPr>
        <xdr:cNvPr id="15" name="Retângulo: Cantos Arredondados 14">
          <a:extLst>
            <a:ext uri="{FF2B5EF4-FFF2-40B4-BE49-F238E27FC236}">
              <a16:creationId xmlns:a16="http://schemas.microsoft.com/office/drawing/2014/main" xmlns="" id="{00000000-0008-0000-0300-00000F000000}"/>
            </a:ext>
          </a:extLst>
        </xdr:cNvPr>
        <xdr:cNvSpPr/>
      </xdr:nvSpPr>
      <xdr:spPr>
        <a:xfrm>
          <a:off x="4150029" y="597976"/>
          <a:ext cx="914400" cy="804705"/>
        </a:xfrm>
        <a:prstGeom prst="roundRect">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b="1"/>
            <a:t>BANCOS</a:t>
          </a:r>
          <a:endParaRPr lang="pt-BR" sz="1100" b="1"/>
        </a:p>
      </xdr:txBody>
    </xdr:sp>
    <xdr:clientData/>
  </xdr:twoCellAnchor>
  <xdr:twoCellAnchor>
    <xdr:from>
      <xdr:col>4</xdr:col>
      <xdr:colOff>4748102</xdr:colOff>
      <xdr:row>0</xdr:row>
      <xdr:rowOff>437313</xdr:rowOff>
    </xdr:from>
    <xdr:to>
      <xdr:col>4</xdr:col>
      <xdr:colOff>5860292</xdr:colOff>
      <xdr:row>1</xdr:row>
      <xdr:rowOff>1085227</xdr:rowOff>
    </xdr:to>
    <xdr:sp macro="[0]!adicionarMDC" textlink="">
      <xdr:nvSpPr>
        <xdr:cNvPr id="16" name="Sinal de Adição 15">
          <a:extLst>
            <a:ext uri="{FF2B5EF4-FFF2-40B4-BE49-F238E27FC236}">
              <a16:creationId xmlns:a16="http://schemas.microsoft.com/office/drawing/2014/main" xmlns="" id="{00000000-0008-0000-0300-000010000000}"/>
            </a:ext>
          </a:extLst>
        </xdr:cNvPr>
        <xdr:cNvSpPr/>
      </xdr:nvSpPr>
      <xdr:spPr>
        <a:xfrm>
          <a:off x="6163245" y="437313"/>
          <a:ext cx="1112190" cy="1110557"/>
        </a:xfrm>
        <a:prstGeom prst="mathPlus">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200" b="1">
              <a:solidFill>
                <a:schemeClr val="tx1"/>
              </a:solidFill>
            </a:rPr>
            <a:t>MDC</a:t>
          </a:r>
          <a:endParaRPr lang="pt-BR" sz="950" b="1">
            <a:solidFill>
              <a:schemeClr val="tx1"/>
            </a:solidFill>
          </a:endParaRPr>
        </a:p>
      </xdr:txBody>
    </xdr:sp>
    <xdr:clientData/>
  </xdr:twoCellAnchor>
  <xdr:twoCellAnchor>
    <xdr:from>
      <xdr:col>3</xdr:col>
      <xdr:colOff>511629</xdr:colOff>
      <xdr:row>0</xdr:row>
      <xdr:rowOff>43541</xdr:rowOff>
    </xdr:from>
    <xdr:to>
      <xdr:col>4</xdr:col>
      <xdr:colOff>1360714</xdr:colOff>
      <xdr:row>0</xdr:row>
      <xdr:rowOff>413656</xdr:rowOff>
    </xdr:to>
    <xdr:sp macro="" textlink="">
      <xdr:nvSpPr>
        <xdr:cNvPr id="5" name="Retângulo 4">
          <a:extLst>
            <a:ext uri="{FF2B5EF4-FFF2-40B4-BE49-F238E27FC236}">
              <a16:creationId xmlns:a16="http://schemas.microsoft.com/office/drawing/2014/main" xmlns="" id="{00000000-0008-0000-0300-000005000000}"/>
            </a:ext>
          </a:extLst>
        </xdr:cNvPr>
        <xdr:cNvSpPr/>
      </xdr:nvSpPr>
      <xdr:spPr>
        <a:xfrm>
          <a:off x="511629" y="43541"/>
          <a:ext cx="2264228" cy="37011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chemeClr val="tx1"/>
              </a:solidFill>
            </a:rPr>
            <a:t>NÍVEIS</a:t>
          </a:r>
        </a:p>
      </xdr:txBody>
    </xdr:sp>
    <xdr:clientData/>
  </xdr:twoCellAnchor>
  <xdr:twoCellAnchor>
    <xdr:from>
      <xdr:col>4</xdr:col>
      <xdr:colOff>3671206</xdr:colOff>
      <xdr:row>0</xdr:row>
      <xdr:rowOff>30751</xdr:rowOff>
    </xdr:from>
    <xdr:to>
      <xdr:col>4</xdr:col>
      <xdr:colOff>4872445</xdr:colOff>
      <xdr:row>0</xdr:row>
      <xdr:rowOff>398961</xdr:rowOff>
    </xdr:to>
    <xdr:sp macro="" textlink="">
      <xdr:nvSpPr>
        <xdr:cNvPr id="17" name="Retângulo 16">
          <a:extLst>
            <a:ext uri="{FF2B5EF4-FFF2-40B4-BE49-F238E27FC236}">
              <a16:creationId xmlns:a16="http://schemas.microsoft.com/office/drawing/2014/main" xmlns="" id="{00000000-0008-0000-0300-000011000000}"/>
            </a:ext>
          </a:extLst>
        </xdr:cNvPr>
        <xdr:cNvSpPr/>
      </xdr:nvSpPr>
      <xdr:spPr>
        <a:xfrm>
          <a:off x="5086349" y="30751"/>
          <a:ext cx="1201239" cy="3682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chemeClr val="tx1"/>
              </a:solidFill>
            </a:rPr>
            <a:t>ITENS</a:t>
          </a:r>
        </a:p>
      </xdr:txBody>
    </xdr:sp>
    <xdr:clientData/>
  </xdr:twoCellAnchor>
  <xdr:twoCellAnchor>
    <xdr:from>
      <xdr:col>4</xdr:col>
      <xdr:colOff>6825341</xdr:colOff>
      <xdr:row>0</xdr:row>
      <xdr:rowOff>32656</xdr:rowOff>
    </xdr:from>
    <xdr:to>
      <xdr:col>5</xdr:col>
      <xdr:colOff>1077683</xdr:colOff>
      <xdr:row>1</xdr:row>
      <xdr:rowOff>293914</xdr:rowOff>
    </xdr:to>
    <xdr:sp macro="" textlink="">
      <xdr:nvSpPr>
        <xdr:cNvPr id="20" name="Retângulo 19">
          <a:extLst>
            <a:ext uri="{FF2B5EF4-FFF2-40B4-BE49-F238E27FC236}">
              <a16:creationId xmlns:a16="http://schemas.microsoft.com/office/drawing/2014/main" xmlns="" id="{00000000-0008-0000-0300-000014000000}"/>
            </a:ext>
          </a:extLst>
        </xdr:cNvPr>
        <xdr:cNvSpPr/>
      </xdr:nvSpPr>
      <xdr:spPr>
        <a:xfrm>
          <a:off x="8240484" y="32656"/>
          <a:ext cx="1197428" cy="72934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chemeClr val="tx1"/>
              </a:solidFill>
            </a:rPr>
            <a:t>EXCLUIR</a:t>
          </a:r>
          <a:r>
            <a:rPr lang="en-GB" sz="1800" b="1" baseline="0">
              <a:solidFill>
                <a:schemeClr val="tx1"/>
              </a:solidFill>
            </a:rPr>
            <a:t> LINHA</a:t>
          </a:r>
          <a:endParaRPr lang="en-GB" sz="1800" b="1">
            <a:solidFill>
              <a:schemeClr val="tx1"/>
            </a:solidFill>
          </a:endParaRPr>
        </a:p>
      </xdr:txBody>
    </xdr:sp>
    <xdr:clientData/>
  </xdr:twoCellAnchor>
  <xdr:twoCellAnchor>
    <xdr:from>
      <xdr:col>5</xdr:col>
      <xdr:colOff>1259203</xdr:colOff>
      <xdr:row>0</xdr:row>
      <xdr:rowOff>85180</xdr:rowOff>
    </xdr:from>
    <xdr:to>
      <xdr:col>6</xdr:col>
      <xdr:colOff>1043393</xdr:colOff>
      <xdr:row>1</xdr:row>
      <xdr:rowOff>346438</xdr:rowOff>
    </xdr:to>
    <xdr:sp macro="" textlink="">
      <xdr:nvSpPr>
        <xdr:cNvPr id="21" name="Retângulo 20">
          <a:extLst>
            <a:ext uri="{FF2B5EF4-FFF2-40B4-BE49-F238E27FC236}">
              <a16:creationId xmlns:a16="http://schemas.microsoft.com/office/drawing/2014/main" xmlns="" id="{00000000-0008-0000-0300-000015000000}"/>
            </a:ext>
          </a:extLst>
        </xdr:cNvPr>
        <xdr:cNvSpPr/>
      </xdr:nvSpPr>
      <xdr:spPr>
        <a:xfrm>
          <a:off x="9613989" y="85180"/>
          <a:ext cx="1199333" cy="7239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800" b="1">
              <a:solidFill>
                <a:schemeClr val="tx1"/>
              </a:solidFill>
            </a:rPr>
            <a:t>AJUSTAR</a:t>
          </a:r>
          <a:r>
            <a:rPr lang="en-GB" sz="1800" b="1" baseline="0">
              <a:solidFill>
                <a:schemeClr val="tx1"/>
              </a:solidFill>
            </a:rPr>
            <a:t> LINHA</a:t>
          </a:r>
          <a:endParaRPr lang="en-GB" sz="1800" b="1">
            <a:solidFill>
              <a:schemeClr val="tx1"/>
            </a:solidFill>
          </a:endParaRPr>
        </a:p>
      </xdr:txBody>
    </xdr:sp>
    <xdr:clientData/>
  </xdr:twoCellAnchor>
  <mc:AlternateContent xmlns:mc="http://schemas.openxmlformats.org/markup-compatibility/2006">
    <mc:Choice xmlns:a14="http://schemas.microsoft.com/office/drawing/2010/main" Requires="a14">
      <xdr:twoCellAnchor editAs="oneCell">
        <xdr:from>
          <xdr:col>6</xdr:col>
          <xdr:colOff>702946</xdr:colOff>
          <xdr:row>13</xdr:row>
          <xdr:rowOff>58239</xdr:rowOff>
        </xdr:from>
        <xdr:to>
          <xdr:col>9</xdr:col>
          <xdr:colOff>21770</xdr:colOff>
          <xdr:row>17</xdr:row>
          <xdr:rowOff>169818</xdr:rowOff>
        </xdr:to>
        <xdr:pic>
          <xdr:nvPicPr>
            <xdr:cNvPr id="24" name="Imagem 23" descr="Prefeitura de Pouso Alegre">
              <a:extLst>
                <a:ext uri="{FF2B5EF4-FFF2-40B4-BE49-F238E27FC236}">
                  <a16:creationId xmlns:a16="http://schemas.microsoft.com/office/drawing/2014/main" xmlns="" id="{00000000-0008-0000-0300-000018000000}"/>
                </a:ext>
              </a:extLst>
            </xdr:cNvPr>
            <xdr:cNvPicPr>
              <a:picLocks noChangeAspect="1" noChangeArrowheads="1"/>
              <a:extLst>
                <a:ext uri="{84589F7E-364E-4C9E-8A38-B11213B215E9}">
                  <a14:cameraTool cellRange="LOGOS" spid="_x0000_s4898"/>
                </a:ext>
              </a:extLst>
            </xdr:cNvPicPr>
          </xdr:nvPicPr>
          <xdr:blipFill rotWithShape="1">
            <a:blip xmlns:r="http://schemas.openxmlformats.org/officeDocument/2006/relationships" r:embed="rId5"/>
            <a:srcRect l="924" t="2298" r="614" b="2355"/>
            <a:stretch>
              <a:fillRect/>
            </a:stretch>
          </xdr:blipFill>
          <xdr:spPr bwMode="auto">
            <a:xfrm>
              <a:off x="10472875" y="4398918"/>
              <a:ext cx="3488596" cy="1431473"/>
            </a:xfrm>
            <a:prstGeom prst="rect">
              <a:avLst/>
            </a:prstGeom>
            <a:noFill/>
            <a:ln>
              <a:noFill/>
            </a:ln>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2</xdr:col>
      <xdr:colOff>1722678</xdr:colOff>
      <xdr:row>4</xdr:row>
      <xdr:rowOff>43675</xdr:rowOff>
    </xdr:from>
    <xdr:ext cx="3023493" cy="1152518"/>
    <xdr:pic>
      <xdr:nvPicPr>
        <xdr:cNvPr id="4" name="Imagem 3">
          <a:extLst>
            <a:ext uri="{FF2B5EF4-FFF2-40B4-BE49-F238E27FC236}">
              <a16:creationId xmlns:a16="http://schemas.microsoft.com/office/drawing/2014/main" xmlns=""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3107" y="2035761"/>
          <a:ext cx="3023493" cy="1152518"/>
        </a:xfrm>
        <a:prstGeom prst="rect">
          <a:avLst/>
        </a:prstGeom>
      </xdr:spPr>
    </xdr:pic>
    <xdr:clientData/>
  </xdr:oneCellAnchor>
  <xdr:twoCellAnchor editAs="oneCell">
    <xdr:from>
      <xdr:col>7</xdr:col>
      <xdr:colOff>1404258</xdr:colOff>
      <xdr:row>0</xdr:row>
      <xdr:rowOff>108858</xdr:rowOff>
    </xdr:from>
    <xdr:to>
      <xdr:col>8</xdr:col>
      <xdr:colOff>1161566</xdr:colOff>
      <xdr:row>0</xdr:row>
      <xdr:rowOff>1122664</xdr:rowOff>
    </xdr:to>
    <xdr:pic>
      <xdr:nvPicPr>
        <xdr:cNvPr id="11" name="Gráfico 10" descr="Cena suburbana com preenchimento sólido">
          <a:hlinkClick xmlns:r="http://schemas.openxmlformats.org/officeDocument/2006/relationships" r:id="rId2"/>
          <a:extLst>
            <a:ext uri="{FF2B5EF4-FFF2-40B4-BE49-F238E27FC236}">
              <a16:creationId xmlns:a16="http://schemas.microsoft.com/office/drawing/2014/main" xmlns="" id="{00000000-0008-0000-0400-00000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15501258" y="108858"/>
          <a:ext cx="1198577" cy="102523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446314</xdr:colOff>
          <xdr:row>3</xdr:row>
          <xdr:rowOff>65314</xdr:rowOff>
        </xdr:from>
        <xdr:to>
          <xdr:col>6</xdr:col>
          <xdr:colOff>1353638</xdr:colOff>
          <xdr:row>8</xdr:row>
          <xdr:rowOff>170362</xdr:rowOff>
        </xdr:to>
        <xdr:pic>
          <xdr:nvPicPr>
            <xdr:cNvPr id="13" name="Imagem 12" descr="Prefeitura de Pouso Alegre">
              <a:extLst>
                <a:ext uri="{FF2B5EF4-FFF2-40B4-BE49-F238E27FC236}">
                  <a16:creationId xmlns:a16="http://schemas.microsoft.com/office/drawing/2014/main" xmlns="" id="{00000000-0008-0000-0400-00000D000000}"/>
                </a:ext>
              </a:extLst>
            </xdr:cNvPr>
            <xdr:cNvPicPr>
              <a:picLocks noChangeAspect="1" noChangeArrowheads="1"/>
              <a:extLst>
                <a:ext uri="{84589F7E-364E-4C9E-8A38-B11213B215E9}">
                  <a14:cameraTool cellRange="logo_ABC" spid="_x0000_s6866"/>
                </a:ext>
              </a:extLst>
            </xdr:cNvPicPr>
          </xdr:nvPicPr>
          <xdr:blipFill rotWithShape="1">
            <a:blip xmlns:r="http://schemas.openxmlformats.org/officeDocument/2006/relationships" r:embed="rId5"/>
            <a:srcRect l="782" t="1849" r="721" b="1377"/>
            <a:stretch>
              <a:fillRect/>
            </a:stretch>
          </xdr:blipFill>
          <xdr:spPr bwMode="auto">
            <a:xfrm>
              <a:off x="9699171" y="1752600"/>
              <a:ext cx="4114800" cy="1709058"/>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7</xdr:col>
      <xdr:colOff>295835</xdr:colOff>
      <xdr:row>0</xdr:row>
      <xdr:rowOff>259976</xdr:rowOff>
    </xdr:from>
    <xdr:to>
      <xdr:col>7</xdr:col>
      <xdr:colOff>1176587</xdr:colOff>
      <xdr:row>0</xdr:row>
      <xdr:rowOff>1000205</xdr:rowOff>
    </xdr:to>
    <xdr:sp macro="[0]!Macro_fit" textlink="">
      <xdr:nvSpPr>
        <xdr:cNvPr id="5" name="Estrela: 5 Pontas 4">
          <a:extLst>
            <a:ext uri="{FF2B5EF4-FFF2-40B4-BE49-F238E27FC236}">
              <a16:creationId xmlns:a16="http://schemas.microsoft.com/office/drawing/2014/main" xmlns="" id="{00000000-0008-0000-0400-000005000000}"/>
            </a:ext>
          </a:extLst>
        </xdr:cNvPr>
        <xdr:cNvSpPr/>
      </xdr:nvSpPr>
      <xdr:spPr>
        <a:xfrm>
          <a:off x="14397317" y="259976"/>
          <a:ext cx="880752" cy="740229"/>
        </a:xfrm>
        <a:prstGeom prst="star5">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224743</xdr:colOff>
      <xdr:row>0</xdr:row>
      <xdr:rowOff>121648</xdr:rowOff>
    </xdr:from>
    <xdr:to>
      <xdr:col>12</xdr:col>
      <xdr:colOff>1278765</xdr:colOff>
      <xdr:row>0</xdr:row>
      <xdr:rowOff>1201784</xdr:rowOff>
    </xdr:to>
    <xdr:pic>
      <xdr:nvPicPr>
        <xdr:cNvPr id="4" name="Gráfico 3" descr="Cena suburbana com preenchimento sólido">
          <a:hlinkClick xmlns:r="http://schemas.openxmlformats.org/officeDocument/2006/relationships" r:id="rId1"/>
          <a:extLst>
            <a:ext uri="{FF2B5EF4-FFF2-40B4-BE49-F238E27FC236}">
              <a16:creationId xmlns:a16="http://schemas.microsoft.com/office/drawing/2014/main" xmlns="" id="{00000000-0008-0000-07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3178743" y="121648"/>
          <a:ext cx="1065452" cy="1076326"/>
        </a:xfrm>
        <a:prstGeom prst="rect">
          <a:avLst/>
        </a:prstGeom>
      </xdr:spPr>
    </xdr:pic>
    <xdr:clientData/>
  </xdr:twoCellAnchor>
  <xdr:oneCellAnchor>
    <xdr:from>
      <xdr:col>3</xdr:col>
      <xdr:colOff>644993</xdr:colOff>
      <xdr:row>4</xdr:row>
      <xdr:rowOff>54561</xdr:rowOff>
    </xdr:from>
    <xdr:ext cx="3023493" cy="1152518"/>
    <xdr:pic>
      <xdr:nvPicPr>
        <xdr:cNvPr id="5" name="Imagem 4">
          <a:extLst>
            <a:ext uri="{FF2B5EF4-FFF2-40B4-BE49-F238E27FC236}">
              <a16:creationId xmlns:a16="http://schemas.microsoft.com/office/drawing/2014/main" xmlns="" id="{00000000-0008-0000-07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041336" y="2122847"/>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87087</xdr:colOff>
          <xdr:row>3</xdr:row>
          <xdr:rowOff>65315</xdr:rowOff>
        </xdr:from>
        <xdr:to>
          <xdr:col>10</xdr:col>
          <xdr:colOff>935629</xdr:colOff>
          <xdr:row>8</xdr:row>
          <xdr:rowOff>132332</xdr:rowOff>
        </xdr:to>
        <xdr:pic>
          <xdr:nvPicPr>
            <xdr:cNvPr id="6" name="Imagem 5" descr="Prefeitura de Pouso Alegre">
              <a:extLst>
                <a:ext uri="{FF2B5EF4-FFF2-40B4-BE49-F238E27FC236}">
                  <a16:creationId xmlns:a16="http://schemas.microsoft.com/office/drawing/2014/main" xmlns="" id="{00000000-0008-0000-0700-000006000000}"/>
                </a:ext>
              </a:extLst>
            </xdr:cNvPr>
            <xdr:cNvPicPr>
              <a:picLocks noChangeAspect="1" noChangeArrowheads="1"/>
              <a:extLst>
                <a:ext uri="{84589F7E-364E-4C9E-8A38-B11213B215E9}">
                  <a14:cameraTool cellRange="logo_ABC" spid="_x0000_s7893"/>
                </a:ext>
              </a:extLst>
            </xdr:cNvPicPr>
          </xdr:nvPicPr>
          <xdr:blipFill rotWithShape="1">
            <a:blip xmlns:r="http://schemas.openxmlformats.org/officeDocument/2006/relationships" r:embed="rId5"/>
            <a:srcRect l="782" t="1849" r="721" b="1377"/>
            <a:stretch>
              <a:fillRect/>
            </a:stretch>
          </xdr:blipFill>
          <xdr:spPr bwMode="auto">
            <a:xfrm>
              <a:off x="7794173" y="1905001"/>
              <a:ext cx="3592286" cy="151862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11</xdr:col>
      <xdr:colOff>364077</xdr:colOff>
      <xdr:row>0</xdr:row>
      <xdr:rowOff>282180</xdr:rowOff>
    </xdr:from>
    <xdr:to>
      <xdr:col>11</xdr:col>
      <xdr:colOff>1248640</xdr:colOff>
      <xdr:row>0</xdr:row>
      <xdr:rowOff>1012884</xdr:rowOff>
    </xdr:to>
    <xdr:sp macro="[0]!Macro_fit" textlink="">
      <xdr:nvSpPr>
        <xdr:cNvPr id="7" name="Estrela: 5 Pontas 6">
          <a:extLst>
            <a:ext uri="{FF2B5EF4-FFF2-40B4-BE49-F238E27FC236}">
              <a16:creationId xmlns:a16="http://schemas.microsoft.com/office/drawing/2014/main" xmlns="" id="{00000000-0008-0000-0700-000007000000}"/>
            </a:ext>
          </a:extLst>
        </xdr:cNvPr>
        <xdr:cNvSpPr/>
      </xdr:nvSpPr>
      <xdr:spPr>
        <a:xfrm>
          <a:off x="11838901" y="282180"/>
          <a:ext cx="884563" cy="730704"/>
        </a:xfrm>
        <a:prstGeom prst="star5">
          <a:avLst/>
        </a:prstGeom>
        <a:solidFill>
          <a:schemeClr val="accent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289287</xdr:colOff>
      <xdr:row>0</xdr:row>
      <xdr:rowOff>106952</xdr:rowOff>
    </xdr:from>
    <xdr:to>
      <xdr:col>11</xdr:col>
      <xdr:colOff>1355272</xdr:colOff>
      <xdr:row>0</xdr:row>
      <xdr:rowOff>1164228</xdr:rowOff>
    </xdr:to>
    <xdr:pic>
      <xdr:nvPicPr>
        <xdr:cNvPr id="4" name="Gráfico 3" descr="Cena suburbana com preenchimento sólido">
          <a:hlinkClick xmlns:r="http://schemas.openxmlformats.org/officeDocument/2006/relationships" r:id="rId1"/>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4848930" y="106952"/>
          <a:ext cx="1058365" cy="1057276"/>
        </a:xfrm>
        <a:prstGeom prst="rect">
          <a:avLst/>
        </a:prstGeom>
      </xdr:spPr>
    </xdr:pic>
    <xdr:clientData/>
  </xdr:twoCellAnchor>
  <xdr:oneCellAnchor>
    <xdr:from>
      <xdr:col>3</xdr:col>
      <xdr:colOff>633019</xdr:colOff>
      <xdr:row>3</xdr:row>
      <xdr:rowOff>403720</xdr:rowOff>
    </xdr:from>
    <xdr:ext cx="3023493" cy="1152518"/>
    <xdr:pic>
      <xdr:nvPicPr>
        <xdr:cNvPr id="5" name="Imagem 4">
          <a:extLst>
            <a:ext uri="{FF2B5EF4-FFF2-40B4-BE49-F238E27FC236}">
              <a16:creationId xmlns:a16="http://schemas.microsoft.com/office/drawing/2014/main" xmlns="" id="{00000000-0008-0000-08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783198" y="2159041"/>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6</xdr:col>
          <xdr:colOff>356683</xdr:colOff>
          <xdr:row>3</xdr:row>
          <xdr:rowOff>16483</xdr:rowOff>
        </xdr:from>
        <xdr:to>
          <xdr:col>8</xdr:col>
          <xdr:colOff>973216</xdr:colOff>
          <xdr:row>8</xdr:row>
          <xdr:rowOff>171882</xdr:rowOff>
        </xdr:to>
        <xdr:pic>
          <xdr:nvPicPr>
            <xdr:cNvPr id="6" name="Imagem 5" descr="Prefeitura de Pouso Alegre">
              <a:extLst>
                <a:ext uri="{FF2B5EF4-FFF2-40B4-BE49-F238E27FC236}">
                  <a16:creationId xmlns:a16="http://schemas.microsoft.com/office/drawing/2014/main" xmlns="" id="{00000000-0008-0000-0800-000006000000}"/>
                </a:ext>
              </a:extLst>
            </xdr:cNvPr>
            <xdr:cNvPicPr>
              <a:picLocks noChangeAspect="1" noChangeArrowheads="1"/>
              <a:extLst>
                <a:ext uri="{84589F7E-364E-4C9E-8A38-B11213B215E9}">
                  <a14:cameraTool cellRange="logo_ABC" spid="_x0000_s11961"/>
                </a:ext>
              </a:extLst>
            </xdr:cNvPicPr>
          </xdr:nvPicPr>
          <xdr:blipFill rotWithShape="1">
            <a:blip xmlns:r="http://schemas.openxmlformats.org/officeDocument/2006/relationships" r:embed="rId5"/>
            <a:srcRect l="782" t="1849" r="721" b="1377"/>
            <a:stretch>
              <a:fillRect/>
            </a:stretch>
          </xdr:blipFill>
          <xdr:spPr bwMode="auto">
            <a:xfrm>
              <a:off x="8783507" y="1753395"/>
              <a:ext cx="4089444" cy="1735204"/>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2</xdr:col>
      <xdr:colOff>2658515</xdr:colOff>
      <xdr:row>0</xdr:row>
      <xdr:rowOff>130926</xdr:rowOff>
    </xdr:from>
    <xdr:to>
      <xdr:col>3</xdr:col>
      <xdr:colOff>1730063</xdr:colOff>
      <xdr:row>0</xdr:row>
      <xdr:rowOff>1620797</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22678333" y="130926"/>
          <a:ext cx="1722294" cy="148987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2689340</xdr:colOff>
      <xdr:row>0</xdr:row>
      <xdr:rowOff>134736</xdr:rowOff>
    </xdr:from>
    <xdr:to>
      <xdr:col>3</xdr:col>
      <xdr:colOff>1715711</xdr:colOff>
      <xdr:row>0</xdr:row>
      <xdr:rowOff>1616987</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22709158" y="134736"/>
          <a:ext cx="1728009" cy="148225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2672022</xdr:colOff>
      <xdr:row>0</xdr:row>
      <xdr:rowOff>134736</xdr:rowOff>
    </xdr:from>
    <xdr:to>
      <xdr:col>3</xdr:col>
      <xdr:colOff>1698394</xdr:colOff>
      <xdr:row>0</xdr:row>
      <xdr:rowOff>1616987</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22691840" y="134736"/>
          <a:ext cx="1724199" cy="148606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2654705</xdr:colOff>
      <xdr:row>0</xdr:row>
      <xdr:rowOff>134736</xdr:rowOff>
    </xdr:from>
    <xdr:to>
      <xdr:col>3</xdr:col>
      <xdr:colOff>1677267</xdr:colOff>
      <xdr:row>0</xdr:row>
      <xdr:rowOff>1616987</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22674523" y="134736"/>
          <a:ext cx="1724199" cy="148606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12</xdr:col>
      <xdr:colOff>11247</xdr:colOff>
      <xdr:row>0</xdr:row>
      <xdr:rowOff>41299</xdr:rowOff>
    </xdr:from>
    <xdr:to>
      <xdr:col>12</xdr:col>
      <xdr:colOff>1084852</xdr:colOff>
      <xdr:row>0</xdr:row>
      <xdr:rowOff>1108100</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4367327" y="41299"/>
          <a:ext cx="1075510" cy="1066801"/>
        </a:xfrm>
        <a:prstGeom prst="rect">
          <a:avLst/>
        </a:prstGeom>
      </xdr:spPr>
    </xdr:pic>
    <xdr:clientData/>
  </xdr:twoCellAnchor>
  <xdr:oneCellAnchor>
    <xdr:from>
      <xdr:col>4</xdr:col>
      <xdr:colOff>333934</xdr:colOff>
      <xdr:row>4</xdr:row>
      <xdr:rowOff>135932</xdr:rowOff>
    </xdr:from>
    <xdr:ext cx="3023493" cy="1152518"/>
    <xdr:pic>
      <xdr:nvPicPr>
        <xdr:cNvPr id="3" name="Imagem 2">
          <a:extLst>
            <a:ext uri="{FF2B5EF4-FFF2-40B4-BE49-F238E27FC236}">
              <a16:creationId xmlns:a16="http://schemas.microsoft.com/office/drawing/2014/main" xmlns="" id="{00000000-0008-0000-0D00-000003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9648" y="2136182"/>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512988</xdr:colOff>
          <xdr:row>3</xdr:row>
          <xdr:rowOff>57551</xdr:rowOff>
        </xdr:from>
        <xdr:to>
          <xdr:col>10</xdr:col>
          <xdr:colOff>1284884</xdr:colOff>
          <xdr:row>5</xdr:row>
          <xdr:rowOff>16730</xdr:rowOff>
        </xdr:to>
        <xdr:pic>
          <xdr:nvPicPr>
            <xdr:cNvPr id="4" name="Imagem 3" descr="Prefeitura de Pouso Alegre">
              <a:extLst>
                <a:ext uri="{FF2B5EF4-FFF2-40B4-BE49-F238E27FC236}">
                  <a16:creationId xmlns:a16="http://schemas.microsoft.com/office/drawing/2014/main" xmlns="" id="{00000000-0008-0000-0D00-000004000000}"/>
                </a:ext>
              </a:extLst>
            </xdr:cNvPr>
            <xdr:cNvPicPr>
              <a:picLocks noChangeAspect="1" noChangeArrowheads="1"/>
              <a:extLst>
                <a:ext uri="{84589F7E-364E-4C9E-8A38-B11213B215E9}">
                  <a14:cameraTool cellRange="logo_ABC" spid="_x0000_s27260"/>
                </a:ext>
              </a:extLst>
            </xdr:cNvPicPr>
          </xdr:nvPicPr>
          <xdr:blipFill rotWithShape="1">
            <a:blip xmlns:r="http://schemas.openxmlformats.org/officeDocument/2006/relationships" r:embed="rId5"/>
            <a:srcRect l="782" t="1849" r="721" b="1377"/>
            <a:stretch>
              <a:fillRect/>
            </a:stretch>
          </xdr:blipFill>
          <xdr:spPr bwMode="auto">
            <a:xfrm>
              <a:off x="8541202" y="1826480"/>
              <a:ext cx="4173682" cy="5715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8</xdr:col>
      <xdr:colOff>1660072</xdr:colOff>
      <xdr:row>0</xdr:row>
      <xdr:rowOff>381000</xdr:rowOff>
    </xdr:from>
    <xdr:to>
      <xdr:col>10</xdr:col>
      <xdr:colOff>244929</xdr:colOff>
      <xdr:row>0</xdr:row>
      <xdr:rowOff>923653</xdr:rowOff>
    </xdr:to>
    <xdr:sp macro="[0]!PROTEGER_CRO5" textlink="">
      <xdr:nvSpPr>
        <xdr:cNvPr id="5" name="Retângulo 4">
          <a:extLst>
            <a:ext uri="{FF2B5EF4-FFF2-40B4-BE49-F238E27FC236}">
              <a16:creationId xmlns:a16="http://schemas.microsoft.com/office/drawing/2014/main" xmlns="" id="{00000000-0008-0000-0D00-000005000000}"/>
            </a:ext>
          </a:extLst>
        </xdr:cNvPr>
        <xdr:cNvSpPr/>
      </xdr:nvSpPr>
      <xdr:spPr>
        <a:xfrm>
          <a:off x="9688286" y="381000"/>
          <a:ext cx="198664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PROTEGER</a:t>
          </a:r>
        </a:p>
      </xdr:txBody>
    </xdr:sp>
    <xdr:clientData/>
  </xdr:twoCellAnchor>
  <xdr:twoCellAnchor>
    <xdr:from>
      <xdr:col>10</xdr:col>
      <xdr:colOff>503464</xdr:colOff>
      <xdr:row>0</xdr:row>
      <xdr:rowOff>381000</xdr:rowOff>
    </xdr:from>
    <xdr:to>
      <xdr:col>11</xdr:col>
      <xdr:colOff>804454</xdr:colOff>
      <xdr:row>0</xdr:row>
      <xdr:rowOff>923653</xdr:rowOff>
    </xdr:to>
    <xdr:sp macro="[0]!DESPROTEGER_CRO" textlink="">
      <xdr:nvSpPr>
        <xdr:cNvPr id="6" name="Retângulo 5">
          <a:extLst>
            <a:ext uri="{FF2B5EF4-FFF2-40B4-BE49-F238E27FC236}">
              <a16:creationId xmlns:a16="http://schemas.microsoft.com/office/drawing/2014/main" xmlns="" id="{00000000-0008-0000-0D00-000006000000}"/>
            </a:ext>
          </a:extLst>
        </xdr:cNvPr>
        <xdr:cNvSpPr/>
      </xdr:nvSpPr>
      <xdr:spPr>
        <a:xfrm>
          <a:off x="11933464" y="381000"/>
          <a:ext cx="200188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DESPROTEGER</a:t>
          </a:r>
          <a:br>
            <a:rPr lang="en-GB" sz="1400" b="1">
              <a:solidFill>
                <a:sysClr val="windowText" lastClr="000000"/>
              </a:solidFill>
            </a:rPr>
          </a:br>
          <a:r>
            <a:rPr lang="en-GB" sz="1400" b="1">
              <a:solidFill>
                <a:sysClr val="windowText" lastClr="000000"/>
              </a:solidFill>
            </a:rPr>
            <a:t>(para</a:t>
          </a:r>
          <a:r>
            <a:rPr lang="en-GB" sz="1400" b="1" baseline="0">
              <a:solidFill>
                <a:sysClr val="windowText" lastClr="000000"/>
              </a:solidFill>
            </a:rPr>
            <a:t> impressão)</a:t>
          </a:r>
          <a:endParaRPr lang="en-GB" sz="1400" b="1">
            <a:solidFill>
              <a:sysClr val="windowText" lastClr="00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11247</xdr:colOff>
      <xdr:row>0</xdr:row>
      <xdr:rowOff>41299</xdr:rowOff>
    </xdr:from>
    <xdr:to>
      <xdr:col>13</xdr:col>
      <xdr:colOff>1084852</xdr:colOff>
      <xdr:row>0</xdr:row>
      <xdr:rowOff>1108100</xdr:rowOff>
    </xdr:to>
    <xdr:pic>
      <xdr:nvPicPr>
        <xdr:cNvPr id="6" name="Gráfico 5" descr="Cena suburbana com preenchimento sólido">
          <a:hlinkClick xmlns:r="http://schemas.openxmlformats.org/officeDocument/2006/relationships" r:id="rId1"/>
          <a:extLst>
            <a:ext uri="{FF2B5EF4-FFF2-40B4-BE49-F238E27FC236}">
              <a16:creationId xmlns:a16="http://schemas.microsoft.com/office/drawing/2014/main" xmlns="" id="{00000000-0008-0000-0E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4339568" y="41299"/>
          <a:ext cx="1083130" cy="1066801"/>
        </a:xfrm>
        <a:prstGeom prst="rect">
          <a:avLst/>
        </a:prstGeom>
      </xdr:spPr>
    </xdr:pic>
    <xdr:clientData/>
  </xdr:twoCellAnchor>
  <xdr:oneCellAnchor>
    <xdr:from>
      <xdr:col>4</xdr:col>
      <xdr:colOff>46279</xdr:colOff>
      <xdr:row>4</xdr:row>
      <xdr:rowOff>141647</xdr:rowOff>
    </xdr:from>
    <xdr:ext cx="3023493" cy="1152518"/>
    <xdr:pic>
      <xdr:nvPicPr>
        <xdr:cNvPr id="5" name="Imagem 4">
          <a:extLst>
            <a:ext uri="{FF2B5EF4-FFF2-40B4-BE49-F238E27FC236}">
              <a16:creationId xmlns:a16="http://schemas.microsoft.com/office/drawing/2014/main" xmlns="" id="{00000000-0008-0000-0E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322879" y="2057533"/>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957942</xdr:colOff>
          <xdr:row>3</xdr:row>
          <xdr:rowOff>67348</xdr:rowOff>
        </xdr:from>
        <xdr:to>
          <xdr:col>11</xdr:col>
          <xdr:colOff>702561</xdr:colOff>
          <xdr:row>8</xdr:row>
          <xdr:rowOff>154963</xdr:rowOff>
        </xdr:to>
        <xdr:pic>
          <xdr:nvPicPr>
            <xdr:cNvPr id="9" name="Imagem 8" descr="Prefeitura de Pouso Alegre">
              <a:extLst>
                <a:ext uri="{FF2B5EF4-FFF2-40B4-BE49-F238E27FC236}">
                  <a16:creationId xmlns:a16="http://schemas.microsoft.com/office/drawing/2014/main" xmlns="" id="{00000000-0008-0000-0E00-000009000000}"/>
                </a:ext>
              </a:extLst>
            </xdr:cNvPr>
            <xdr:cNvPicPr>
              <a:picLocks noChangeAspect="1" noChangeArrowheads="1"/>
              <a:extLst>
                <a:ext uri="{84589F7E-364E-4C9E-8A38-B11213B215E9}">
                  <a14:cameraTool cellRange="logo_ABC" spid="_x0000_s5828"/>
                </a:ext>
              </a:extLst>
            </xdr:cNvPicPr>
          </xdr:nvPicPr>
          <xdr:blipFill rotWithShape="1">
            <a:blip xmlns:r="http://schemas.openxmlformats.org/officeDocument/2006/relationships" r:embed="rId5"/>
            <a:srcRect l="782" t="1849" r="721" b="1377"/>
            <a:stretch>
              <a:fillRect/>
            </a:stretch>
          </xdr:blipFill>
          <xdr:spPr bwMode="auto">
            <a:xfrm>
              <a:off x="8262256" y="1830834"/>
              <a:ext cx="3992497" cy="168781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9</xdr:col>
      <xdr:colOff>775607</xdr:colOff>
      <xdr:row>0</xdr:row>
      <xdr:rowOff>340178</xdr:rowOff>
    </xdr:from>
    <xdr:to>
      <xdr:col>10</xdr:col>
      <xdr:colOff>1325880</xdr:colOff>
      <xdr:row>0</xdr:row>
      <xdr:rowOff>882831</xdr:rowOff>
    </xdr:to>
    <xdr:sp macro="[0]!PROTEGER_CRO6" textlink="">
      <xdr:nvSpPr>
        <xdr:cNvPr id="7" name="Retângulo 6">
          <a:extLst>
            <a:ext uri="{FF2B5EF4-FFF2-40B4-BE49-F238E27FC236}">
              <a16:creationId xmlns:a16="http://schemas.microsoft.com/office/drawing/2014/main" xmlns="" id="{00000000-0008-0000-0E00-000007000000}"/>
            </a:ext>
          </a:extLst>
        </xdr:cNvPr>
        <xdr:cNvSpPr/>
      </xdr:nvSpPr>
      <xdr:spPr>
        <a:xfrm>
          <a:off x="9688286" y="340178"/>
          <a:ext cx="197902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PROTEGER</a:t>
          </a:r>
        </a:p>
      </xdr:txBody>
    </xdr:sp>
    <xdr:clientData/>
  </xdr:twoCellAnchor>
  <xdr:twoCellAnchor>
    <xdr:from>
      <xdr:col>11</xdr:col>
      <xdr:colOff>165190</xdr:colOff>
      <xdr:row>0</xdr:row>
      <xdr:rowOff>340178</xdr:rowOff>
    </xdr:from>
    <xdr:to>
      <xdr:col>12</xdr:col>
      <xdr:colOff>734513</xdr:colOff>
      <xdr:row>0</xdr:row>
      <xdr:rowOff>882831</xdr:rowOff>
    </xdr:to>
    <xdr:sp macro="[0]!DESPROTEGER_CRO" textlink="">
      <xdr:nvSpPr>
        <xdr:cNvPr id="8" name="Retângulo 7">
          <a:extLst>
            <a:ext uri="{FF2B5EF4-FFF2-40B4-BE49-F238E27FC236}">
              <a16:creationId xmlns:a16="http://schemas.microsoft.com/office/drawing/2014/main" xmlns="" id="{00000000-0008-0000-0E00-000008000000}"/>
            </a:ext>
          </a:extLst>
        </xdr:cNvPr>
        <xdr:cNvSpPr/>
      </xdr:nvSpPr>
      <xdr:spPr>
        <a:xfrm>
          <a:off x="11935369" y="340178"/>
          <a:ext cx="199807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DESPROTEGER</a:t>
          </a:r>
          <a:br>
            <a:rPr lang="en-GB" sz="1400" b="1">
              <a:solidFill>
                <a:sysClr val="windowText" lastClr="000000"/>
              </a:solidFill>
            </a:rPr>
          </a:br>
          <a:r>
            <a:rPr lang="en-GB" sz="1400" b="1">
              <a:solidFill>
                <a:sysClr val="windowText" lastClr="000000"/>
              </a:solidFill>
            </a:rPr>
            <a:t>(para</a:t>
          </a:r>
          <a:r>
            <a:rPr lang="en-GB" sz="1400" b="1" baseline="0">
              <a:solidFill>
                <a:sysClr val="windowText" lastClr="000000"/>
              </a:solidFill>
            </a:rPr>
            <a:t> impressão)</a:t>
          </a:r>
          <a:endParaRPr lang="en-GB" sz="1400" b="1">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10</xdr:col>
      <xdr:colOff>1140640</xdr:colOff>
      <xdr:row>0</xdr:row>
      <xdr:rowOff>41299</xdr:rowOff>
    </xdr:from>
    <xdr:to>
      <xdr:col>11</xdr:col>
      <xdr:colOff>1063353</xdr:colOff>
      <xdr:row>0</xdr:row>
      <xdr:rowOff>1108100</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3732690" y="41299"/>
          <a:ext cx="1075238" cy="1066801"/>
        </a:xfrm>
        <a:prstGeom prst="rect">
          <a:avLst/>
        </a:prstGeom>
      </xdr:spPr>
    </xdr:pic>
    <xdr:clientData/>
  </xdr:twoCellAnchor>
  <xdr:oneCellAnchor>
    <xdr:from>
      <xdr:col>3</xdr:col>
      <xdr:colOff>868967</xdr:colOff>
      <xdr:row>4</xdr:row>
      <xdr:rowOff>228731</xdr:rowOff>
    </xdr:from>
    <xdr:ext cx="3023493" cy="1152518"/>
    <xdr:pic>
      <xdr:nvPicPr>
        <xdr:cNvPr id="3" name="Imagem 2">
          <a:extLst>
            <a:ext uri="{FF2B5EF4-FFF2-40B4-BE49-F238E27FC236}">
              <a16:creationId xmlns:a16="http://schemas.microsoft.com/office/drawing/2014/main" xmlns="" id="{00000000-0008-0000-0F00-000003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67362" y="2219456"/>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7</xdr:col>
          <xdr:colOff>555170</xdr:colOff>
          <xdr:row>3</xdr:row>
          <xdr:rowOff>56462</xdr:rowOff>
        </xdr:from>
        <xdr:to>
          <xdr:col>9</xdr:col>
          <xdr:colOff>1190995</xdr:colOff>
          <xdr:row>5</xdr:row>
          <xdr:rowOff>15641</xdr:rowOff>
        </xdr:to>
        <xdr:pic>
          <xdr:nvPicPr>
            <xdr:cNvPr id="4" name="Imagem 3" descr="Prefeitura de Pouso Alegre">
              <a:extLst>
                <a:ext uri="{FF2B5EF4-FFF2-40B4-BE49-F238E27FC236}">
                  <a16:creationId xmlns:a16="http://schemas.microsoft.com/office/drawing/2014/main" xmlns="" id="{00000000-0008-0000-0F00-000004000000}"/>
                </a:ext>
              </a:extLst>
            </xdr:cNvPr>
            <xdr:cNvPicPr>
              <a:picLocks noChangeAspect="1" noChangeArrowheads="1"/>
              <a:extLst>
                <a:ext uri="{84589F7E-364E-4C9E-8A38-B11213B215E9}">
                  <a14:cameraTool cellRange="logo_ABC" spid="_x0000_s59591"/>
                </a:ext>
              </a:extLst>
            </xdr:cNvPicPr>
          </xdr:nvPicPr>
          <xdr:blipFill rotWithShape="1">
            <a:blip xmlns:r="http://schemas.openxmlformats.org/officeDocument/2006/relationships" r:embed="rId5"/>
            <a:srcRect l="782" t="1849" r="721" b="1377"/>
            <a:stretch>
              <a:fillRect/>
            </a:stretch>
          </xdr:blipFill>
          <xdr:spPr bwMode="auto">
            <a:xfrm>
              <a:off x="7821384" y="1825391"/>
              <a:ext cx="4173682" cy="571500"/>
            </a:xfrm>
            <a:prstGeom prst="rect">
              <a:avLst/>
            </a:prstGeom>
            <a:noFill/>
            <a:extLst>
              <a:ext uri="{909E8E84-426E-40DD-AFC4-6F175D3DCCD1}">
                <a14:hiddenFill>
                  <a:solidFill>
                    <a:srgbClr val="FFFFFF"/>
                  </a:solidFill>
                </a14:hiddenFill>
              </a:ext>
            </a:extLst>
          </xdr:spPr>
        </xdr:pic>
        <xdr:clientData/>
      </xdr:twoCellAnchor>
    </mc:Choice>
    <mc:Fallback/>
  </mc:AlternateContent>
  <xdr:oneCellAnchor>
    <xdr:from>
      <xdr:col>16</xdr:col>
      <xdr:colOff>46279</xdr:colOff>
      <xdr:row>4</xdr:row>
      <xdr:rowOff>141647</xdr:rowOff>
    </xdr:from>
    <xdr:ext cx="3023493" cy="1152518"/>
    <xdr:pic>
      <xdr:nvPicPr>
        <xdr:cNvPr id="5" name="Imagem 4">
          <a:extLst>
            <a:ext uri="{FF2B5EF4-FFF2-40B4-BE49-F238E27FC236}">
              <a16:creationId xmlns:a16="http://schemas.microsoft.com/office/drawing/2014/main" xmlns="" id="{00000000-0008-0000-0F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324784" y="2130467"/>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20</xdr:col>
          <xdr:colOff>323849</xdr:colOff>
          <xdr:row>3</xdr:row>
          <xdr:rowOff>59728</xdr:rowOff>
        </xdr:from>
        <xdr:to>
          <xdr:col>23</xdr:col>
          <xdr:colOff>905245</xdr:colOff>
          <xdr:row>5</xdr:row>
          <xdr:rowOff>18907</xdr:rowOff>
        </xdr:to>
        <xdr:pic>
          <xdr:nvPicPr>
            <xdr:cNvPr id="6" name="Imagem 5" descr="Prefeitura de Pouso Alegre">
              <a:extLst>
                <a:ext uri="{FF2B5EF4-FFF2-40B4-BE49-F238E27FC236}">
                  <a16:creationId xmlns:a16="http://schemas.microsoft.com/office/drawing/2014/main" xmlns="" id="{00000000-0008-0000-0F00-000006000000}"/>
                </a:ext>
              </a:extLst>
            </xdr:cNvPr>
            <xdr:cNvPicPr>
              <a:picLocks noChangeAspect="1" noChangeArrowheads="1"/>
              <a:extLst>
                <a:ext uri="{84589F7E-364E-4C9E-8A38-B11213B215E9}">
                  <a14:cameraTool cellRange="logo_ABC" spid="_x0000_s59592"/>
                </a:ext>
              </a:extLst>
            </xdr:cNvPicPr>
          </xdr:nvPicPr>
          <xdr:blipFill rotWithShape="1">
            <a:blip xmlns:r="http://schemas.openxmlformats.org/officeDocument/2006/relationships" r:embed="rId5"/>
            <a:srcRect l="782" t="1849" r="721" b="1377"/>
            <a:stretch>
              <a:fillRect/>
            </a:stretch>
          </xdr:blipFill>
          <xdr:spPr bwMode="auto">
            <a:xfrm>
              <a:off x="22707599" y="1828657"/>
              <a:ext cx="4173682" cy="5715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8</xdr:col>
      <xdr:colOff>54428</xdr:colOff>
      <xdr:row>0</xdr:row>
      <xdr:rowOff>340178</xdr:rowOff>
    </xdr:from>
    <xdr:to>
      <xdr:col>9</xdr:col>
      <xdr:colOff>264523</xdr:colOff>
      <xdr:row>0</xdr:row>
      <xdr:rowOff>882831</xdr:rowOff>
    </xdr:to>
    <xdr:sp macro="[0]!PROTEGER_CRO7" textlink="">
      <xdr:nvSpPr>
        <xdr:cNvPr id="7" name="Retângulo 6">
          <a:extLst>
            <a:ext uri="{FF2B5EF4-FFF2-40B4-BE49-F238E27FC236}">
              <a16:creationId xmlns:a16="http://schemas.microsoft.com/office/drawing/2014/main" xmlns="" id="{00000000-0008-0000-0F00-000007000000}"/>
            </a:ext>
          </a:extLst>
        </xdr:cNvPr>
        <xdr:cNvSpPr/>
      </xdr:nvSpPr>
      <xdr:spPr>
        <a:xfrm>
          <a:off x="9089571" y="340178"/>
          <a:ext cx="197902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PROTEGER</a:t>
          </a:r>
        </a:p>
      </xdr:txBody>
    </xdr:sp>
    <xdr:clientData/>
  </xdr:twoCellAnchor>
  <xdr:twoCellAnchor>
    <xdr:from>
      <xdr:col>9</xdr:col>
      <xdr:colOff>532583</xdr:colOff>
      <xdr:row>0</xdr:row>
      <xdr:rowOff>340178</xdr:rowOff>
    </xdr:from>
    <xdr:to>
      <xdr:col>10</xdr:col>
      <xdr:colOff>757917</xdr:colOff>
      <xdr:row>0</xdr:row>
      <xdr:rowOff>882831</xdr:rowOff>
    </xdr:to>
    <xdr:sp macro="[0]!DESPROTEGER_CRO" textlink="">
      <xdr:nvSpPr>
        <xdr:cNvPr id="8" name="Retângulo 7">
          <a:extLst>
            <a:ext uri="{FF2B5EF4-FFF2-40B4-BE49-F238E27FC236}">
              <a16:creationId xmlns:a16="http://schemas.microsoft.com/office/drawing/2014/main" xmlns="" id="{00000000-0008-0000-0F00-000008000000}"/>
            </a:ext>
          </a:extLst>
        </xdr:cNvPr>
        <xdr:cNvSpPr/>
      </xdr:nvSpPr>
      <xdr:spPr>
        <a:xfrm>
          <a:off x="11336654" y="340178"/>
          <a:ext cx="199426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DESPROTEGER</a:t>
          </a:r>
          <a:br>
            <a:rPr lang="en-GB" sz="1400" b="1">
              <a:solidFill>
                <a:sysClr val="windowText" lastClr="000000"/>
              </a:solidFill>
            </a:rPr>
          </a:br>
          <a:r>
            <a:rPr lang="en-GB" sz="1400" b="1">
              <a:solidFill>
                <a:sysClr val="windowText" lastClr="000000"/>
              </a:solidFill>
            </a:rPr>
            <a:t>(para</a:t>
          </a:r>
          <a:r>
            <a:rPr lang="en-GB" sz="1400" b="1" baseline="0">
              <a:solidFill>
                <a:sysClr val="windowText" lastClr="000000"/>
              </a:solidFill>
            </a:rPr>
            <a:t> impressão)</a:t>
          </a:r>
          <a:endParaRPr lang="en-GB" sz="1400" b="1">
            <a:solidFill>
              <a:sysClr val="windowText" lastClr="00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11247</xdr:colOff>
      <xdr:row>0</xdr:row>
      <xdr:rowOff>41299</xdr:rowOff>
    </xdr:from>
    <xdr:to>
      <xdr:col>13</xdr:col>
      <xdr:colOff>1088662</xdr:colOff>
      <xdr:row>0</xdr:row>
      <xdr:rowOff>1108100</xdr:rowOff>
    </xdr:to>
    <xdr:pic>
      <xdr:nvPicPr>
        <xdr:cNvPr id="2" name="Gráfico 1" descr="Cena suburbana com preenchimento sólido">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14367327" y="41299"/>
          <a:ext cx="1075510" cy="1066801"/>
        </a:xfrm>
        <a:prstGeom prst="rect">
          <a:avLst/>
        </a:prstGeom>
      </xdr:spPr>
    </xdr:pic>
    <xdr:clientData/>
  </xdr:twoCellAnchor>
  <xdr:oneCellAnchor>
    <xdr:from>
      <xdr:col>4</xdr:col>
      <xdr:colOff>46279</xdr:colOff>
      <xdr:row>4</xdr:row>
      <xdr:rowOff>141647</xdr:rowOff>
    </xdr:from>
    <xdr:ext cx="3023493" cy="1152518"/>
    <xdr:pic>
      <xdr:nvPicPr>
        <xdr:cNvPr id="3" name="Imagem 2">
          <a:extLst>
            <a:ext uri="{FF2B5EF4-FFF2-40B4-BE49-F238E27FC236}">
              <a16:creationId xmlns:a16="http://schemas.microsoft.com/office/drawing/2014/main" xmlns="" id="{00000000-0008-0000-1000-000003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324784" y="2130467"/>
          <a:ext cx="3023493" cy="1152518"/>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8</xdr:col>
          <xdr:colOff>963657</xdr:colOff>
          <xdr:row>3</xdr:row>
          <xdr:rowOff>59728</xdr:rowOff>
        </xdr:from>
        <xdr:to>
          <xdr:col>11</xdr:col>
          <xdr:colOff>891910</xdr:colOff>
          <xdr:row>5</xdr:row>
          <xdr:rowOff>18907</xdr:rowOff>
        </xdr:to>
        <xdr:pic>
          <xdr:nvPicPr>
            <xdr:cNvPr id="4" name="Imagem 3" descr="Prefeitura de Pouso Alegre">
              <a:extLst>
                <a:ext uri="{FF2B5EF4-FFF2-40B4-BE49-F238E27FC236}">
                  <a16:creationId xmlns:a16="http://schemas.microsoft.com/office/drawing/2014/main" xmlns="" id="{00000000-0008-0000-1000-000004000000}"/>
                </a:ext>
              </a:extLst>
            </xdr:cNvPr>
            <xdr:cNvPicPr>
              <a:picLocks noChangeAspect="1" noChangeArrowheads="1"/>
              <a:extLst>
                <a:ext uri="{84589F7E-364E-4C9E-8A38-B11213B215E9}">
                  <a14:cameraTool cellRange="logo_ABC" spid="_x0000_s56529"/>
                </a:ext>
              </a:extLst>
            </xdr:cNvPicPr>
          </xdr:nvPicPr>
          <xdr:blipFill rotWithShape="1">
            <a:blip xmlns:r="http://schemas.openxmlformats.org/officeDocument/2006/relationships" r:embed="rId5"/>
            <a:srcRect l="782" t="1849" r="721" b="1377"/>
            <a:stretch>
              <a:fillRect/>
            </a:stretch>
          </xdr:blipFill>
          <xdr:spPr bwMode="auto">
            <a:xfrm>
              <a:off x="8420371" y="1828657"/>
              <a:ext cx="4173682" cy="571500"/>
            </a:xfrm>
            <a:prstGeom prst="rect">
              <a:avLst/>
            </a:prstGeom>
            <a:noFill/>
            <a:extLst>
              <a:ext uri="{909E8E84-426E-40DD-AFC4-6F175D3DCCD1}">
                <a14:hiddenFill>
                  <a:solidFill>
                    <a:srgbClr val="FFFFFF"/>
                  </a:solidFill>
                </a14:hiddenFill>
              </a:ext>
            </a:extLst>
          </xdr:spPr>
        </xdr:pic>
        <xdr:clientData/>
      </xdr:twoCellAnchor>
    </mc:Choice>
    <mc:Fallback/>
  </mc:AlternateContent>
  <xdr:oneCellAnchor>
    <xdr:from>
      <xdr:col>18</xdr:col>
      <xdr:colOff>46279</xdr:colOff>
      <xdr:row>4</xdr:row>
      <xdr:rowOff>141647</xdr:rowOff>
    </xdr:from>
    <xdr:ext cx="3023493" cy="1152518"/>
    <xdr:pic>
      <xdr:nvPicPr>
        <xdr:cNvPr id="5" name="Imagem 4">
          <a:extLst>
            <a:ext uri="{FF2B5EF4-FFF2-40B4-BE49-F238E27FC236}">
              <a16:creationId xmlns:a16="http://schemas.microsoft.com/office/drawing/2014/main" xmlns="" id="{00000000-0008-0000-10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313898" y="2139992"/>
          <a:ext cx="3023493" cy="1152518"/>
        </a:xfrm>
        <a:prstGeom prst="rect">
          <a:avLst/>
        </a:prstGeom>
      </xdr:spPr>
    </xdr:pic>
    <xdr:clientData/>
  </xdr:oneCellAnchor>
  <mc:AlternateContent xmlns:mc="http://schemas.openxmlformats.org/markup-compatibility/2006">
    <mc:Choice xmlns:a14="http://schemas.microsoft.com/office/drawing/2010/main" Requires="a14">
      <xdr:oneCellAnchor>
        <xdr:from>
          <xdr:col>22</xdr:col>
          <xdr:colOff>961752</xdr:colOff>
          <xdr:row>3</xdr:row>
          <xdr:rowOff>63538</xdr:rowOff>
        </xdr:from>
        <xdr:ext cx="4173682" cy="571500"/>
        <xdr:pic>
          <xdr:nvPicPr>
            <xdr:cNvPr id="6" name="Imagem 5" descr="Prefeitura de Pouso Alegre">
              <a:extLst>
                <a:ext uri="{FF2B5EF4-FFF2-40B4-BE49-F238E27FC236}">
                  <a16:creationId xmlns:a16="http://schemas.microsoft.com/office/drawing/2014/main" xmlns="" id="{00000000-0008-0000-1000-000006000000}"/>
                </a:ext>
              </a:extLst>
            </xdr:cNvPr>
            <xdr:cNvPicPr>
              <a:picLocks noChangeAspect="1" noChangeArrowheads="1"/>
              <a:extLst>
                <a:ext uri="{84589F7E-364E-4C9E-8A38-B11213B215E9}">
                  <a14:cameraTool cellRange="logo_ABC" spid="_x0000_s56530"/>
                </a:ext>
              </a:extLst>
            </xdr:cNvPicPr>
          </xdr:nvPicPr>
          <xdr:blipFill rotWithShape="1">
            <a:blip xmlns:r="http://schemas.openxmlformats.org/officeDocument/2006/relationships" r:embed="rId6"/>
            <a:srcRect l="782" t="1849" r="721" b="1377"/>
            <a:stretch>
              <a:fillRect/>
            </a:stretch>
          </xdr:blipFill>
          <xdr:spPr bwMode="auto">
            <a:xfrm>
              <a:off x="23998645" y="1832467"/>
              <a:ext cx="4173682" cy="571500"/>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xdr:from>
      <xdr:col>9</xdr:col>
      <xdr:colOff>612322</xdr:colOff>
      <xdr:row>0</xdr:row>
      <xdr:rowOff>326571</xdr:rowOff>
    </xdr:from>
    <xdr:to>
      <xdr:col>10</xdr:col>
      <xdr:colOff>1162595</xdr:colOff>
      <xdr:row>0</xdr:row>
      <xdr:rowOff>869224</xdr:rowOff>
    </xdr:to>
    <xdr:sp macro="[0]!PROTEGER_CRO12" textlink="">
      <xdr:nvSpPr>
        <xdr:cNvPr id="7" name="Retângulo 6">
          <a:extLst>
            <a:ext uri="{FF2B5EF4-FFF2-40B4-BE49-F238E27FC236}">
              <a16:creationId xmlns:a16="http://schemas.microsoft.com/office/drawing/2014/main" xmlns="" id="{00000000-0008-0000-1000-000007000000}"/>
            </a:ext>
          </a:extLst>
        </xdr:cNvPr>
        <xdr:cNvSpPr/>
      </xdr:nvSpPr>
      <xdr:spPr>
        <a:xfrm>
          <a:off x="9525001" y="326571"/>
          <a:ext cx="197902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PROTEGER</a:t>
          </a:r>
        </a:p>
      </xdr:txBody>
    </xdr:sp>
    <xdr:clientData/>
  </xdr:twoCellAnchor>
  <xdr:twoCellAnchor>
    <xdr:from>
      <xdr:col>11</xdr:col>
      <xdr:colOff>1905</xdr:colOff>
      <xdr:row>0</xdr:row>
      <xdr:rowOff>326571</xdr:rowOff>
    </xdr:from>
    <xdr:to>
      <xdr:col>12</xdr:col>
      <xdr:colOff>575038</xdr:colOff>
      <xdr:row>0</xdr:row>
      <xdr:rowOff>869224</xdr:rowOff>
    </xdr:to>
    <xdr:sp macro="[0]!DESPROTEGER_CRO" textlink="">
      <xdr:nvSpPr>
        <xdr:cNvPr id="8" name="Retângulo 7">
          <a:extLst>
            <a:ext uri="{FF2B5EF4-FFF2-40B4-BE49-F238E27FC236}">
              <a16:creationId xmlns:a16="http://schemas.microsoft.com/office/drawing/2014/main" xmlns="" id="{00000000-0008-0000-1000-000008000000}"/>
            </a:ext>
          </a:extLst>
        </xdr:cNvPr>
        <xdr:cNvSpPr/>
      </xdr:nvSpPr>
      <xdr:spPr>
        <a:xfrm>
          <a:off x="11772084" y="326571"/>
          <a:ext cx="2001883" cy="542653"/>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GB" sz="1400" b="1">
              <a:solidFill>
                <a:sysClr val="windowText" lastClr="000000"/>
              </a:solidFill>
            </a:rPr>
            <a:t>DESPROTEGER</a:t>
          </a:r>
          <a:br>
            <a:rPr lang="en-GB" sz="1400" b="1">
              <a:solidFill>
                <a:sysClr val="windowText" lastClr="000000"/>
              </a:solidFill>
            </a:rPr>
          </a:br>
          <a:r>
            <a:rPr lang="en-GB" sz="1400" b="1">
              <a:solidFill>
                <a:sysClr val="windowText" lastClr="000000"/>
              </a:solidFill>
            </a:rPr>
            <a:t>(para</a:t>
          </a:r>
          <a:r>
            <a:rPr lang="en-GB" sz="1400" b="1" baseline="0">
              <a:solidFill>
                <a:sysClr val="windowText" lastClr="000000"/>
              </a:solidFill>
            </a:rPr>
            <a:t> impressão)</a:t>
          </a:r>
          <a:endParaRPr lang="en-GB" sz="1400" b="1">
            <a:solidFill>
              <a:sysClr val="windowText" lastClr="000000"/>
            </a:solidFill>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www.alinoxtelas.com.br/tela-inox-304-malha-40-fio-020mm-10m-x-10m-440-microns" TargetMode="External"/><Relationship Id="rId7" Type="http://schemas.openxmlformats.org/officeDocument/2006/relationships/printerSettings" Target="../printerSettings/printerSettings6.bin"/><Relationship Id="rId2" Type="http://schemas.openxmlformats.org/officeDocument/2006/relationships/hyperlink" Target="https://www.fg.com.br/tela-peneira-para-cafe-malha-04-fio-22---telas-mm/p" TargetMode="External"/><Relationship Id="rId1" Type="http://schemas.openxmlformats.org/officeDocument/2006/relationships/hyperlink" Target="https://www.comercialklock.com.br/1m-tela-metal-galvanizada-peneira-n4-60cm-altura" TargetMode="External"/><Relationship Id="rId6" Type="http://schemas.openxmlformats.org/officeDocument/2006/relationships/hyperlink" Target="https://www.tecnomoldura.com.br/molduras" TargetMode="External"/><Relationship Id="rId5" Type="http://schemas.openxmlformats.org/officeDocument/2006/relationships/hyperlink" Target="https://www.facebook.com/moldurasisopor/" TargetMode="External"/><Relationship Id="rId4" Type="http://schemas.openxmlformats.org/officeDocument/2006/relationships/hyperlink" Target="https://www.burlamaquimolduras.com/" TargetMode="External"/><Relationship Id="rId9"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outlinePr showOutlineSymbols="0"/>
  </sheetPr>
  <dimension ref="A1:S27"/>
  <sheetViews>
    <sheetView showGridLines="0" showRowColHeaders="0" showZeros="0" showOutlineSymbols="0" zoomScaleNormal="100" workbookViewId="0"/>
  </sheetViews>
  <sheetFormatPr defaultColWidth="0" defaultRowHeight="15" zeroHeight="1" x14ac:dyDescent="0.25"/>
  <cols>
    <col min="1" max="8" width="8.85546875" customWidth="1"/>
    <col min="9" max="9" width="6.5703125" customWidth="1"/>
    <col min="10" max="10" width="3" customWidth="1"/>
    <col min="11" max="12" width="8.85546875" hidden="1" customWidth="1"/>
    <col min="13" max="19" width="0" hidden="1" customWidth="1"/>
    <col min="20" max="16384" width="8.85546875" hidden="1"/>
  </cols>
  <sheetData>
    <row r="1" spans="1:12" x14ac:dyDescent="0.25">
      <c r="A1" s="275"/>
      <c r="B1" s="275"/>
      <c r="C1" s="275"/>
      <c r="D1" s="275"/>
      <c r="E1" s="275"/>
      <c r="F1" s="275"/>
      <c r="G1" s="275"/>
      <c r="H1" s="275"/>
      <c r="I1" s="275"/>
      <c r="J1" s="275"/>
      <c r="K1" s="275"/>
      <c r="L1" s="275"/>
    </row>
    <row r="2" spans="1:12" x14ac:dyDescent="0.25">
      <c r="A2" s="275"/>
      <c r="B2" s="275"/>
      <c r="C2" s="275"/>
      <c r="D2" s="275"/>
      <c r="E2" s="275"/>
      <c r="F2" s="275"/>
      <c r="G2" s="275"/>
      <c r="H2" s="275"/>
      <c r="I2" s="275"/>
      <c r="J2" s="275"/>
      <c r="K2" s="275"/>
      <c r="L2" s="275"/>
    </row>
    <row r="3" spans="1:12" x14ac:dyDescent="0.25">
      <c r="A3" s="275"/>
      <c r="B3" s="275"/>
      <c r="C3" s="275"/>
      <c r="D3" s="275"/>
      <c r="E3" s="275"/>
      <c r="F3" s="275"/>
      <c r="G3" s="275"/>
      <c r="H3" s="275"/>
      <c r="I3" s="275"/>
      <c r="J3" s="275"/>
      <c r="K3" s="275"/>
      <c r="L3" s="275"/>
    </row>
    <row r="4" spans="1:12" x14ac:dyDescent="0.25">
      <c r="A4" s="275"/>
      <c r="B4" s="275"/>
      <c r="C4" s="275"/>
      <c r="D4" s="275"/>
      <c r="E4" s="275"/>
      <c r="F4" s="275"/>
      <c r="G4" s="275"/>
      <c r="H4" s="275"/>
      <c r="I4" s="275"/>
      <c r="J4" s="275"/>
      <c r="K4" s="275"/>
      <c r="L4" s="275"/>
    </row>
    <row r="5" spans="1:12" x14ac:dyDescent="0.25">
      <c r="A5" s="275"/>
      <c r="B5" s="275"/>
      <c r="C5" s="275"/>
      <c r="D5" s="275"/>
      <c r="E5" s="275"/>
      <c r="F5" s="275"/>
      <c r="G5" s="275"/>
      <c r="H5" s="275"/>
      <c r="I5" s="275"/>
      <c r="J5" s="275"/>
      <c r="K5" s="275"/>
      <c r="L5" s="275"/>
    </row>
    <row r="6" spans="1:12" x14ac:dyDescent="0.25">
      <c r="A6" s="275"/>
      <c r="B6" s="275"/>
      <c r="C6" s="275"/>
      <c r="D6" s="275"/>
      <c r="E6" s="275"/>
      <c r="F6" s="275"/>
      <c r="G6" s="275"/>
      <c r="H6" s="275"/>
      <c r="I6" s="275"/>
      <c r="J6" s="275"/>
      <c r="K6" s="275"/>
      <c r="L6" s="275"/>
    </row>
    <row r="7" spans="1:12" x14ac:dyDescent="0.25">
      <c r="A7" s="275"/>
      <c r="B7" s="275"/>
      <c r="C7" s="275"/>
      <c r="D7" s="275"/>
      <c r="E7" s="275"/>
      <c r="F7" s="275"/>
      <c r="G7" s="275"/>
      <c r="H7" s="275"/>
      <c r="I7" s="275"/>
      <c r="J7" s="275"/>
      <c r="K7" s="275"/>
      <c r="L7" s="275"/>
    </row>
    <row r="8" spans="1:12" x14ac:dyDescent="0.25">
      <c r="A8" s="275"/>
      <c r="B8" s="275"/>
      <c r="C8" s="275"/>
      <c r="D8" s="275"/>
      <c r="E8" s="275"/>
      <c r="F8" s="275"/>
      <c r="G8" s="275"/>
      <c r="H8" s="275"/>
      <c r="I8" s="275"/>
      <c r="J8" s="275"/>
      <c r="K8" s="275"/>
      <c r="L8" s="275"/>
    </row>
    <row r="9" spans="1:12" x14ac:dyDescent="0.25">
      <c r="A9" s="275"/>
      <c r="B9" s="275"/>
      <c r="C9" s="275"/>
      <c r="D9" s="275"/>
      <c r="E9" s="275"/>
      <c r="F9" s="275"/>
      <c r="G9" s="275"/>
      <c r="H9" s="275"/>
      <c r="I9" s="275"/>
      <c r="J9" s="275"/>
      <c r="K9" s="275"/>
      <c r="L9" s="275"/>
    </row>
    <row r="10" spans="1:12" x14ac:dyDescent="0.25">
      <c r="A10" s="275"/>
      <c r="B10" s="275"/>
      <c r="C10" s="275"/>
      <c r="D10" s="275"/>
      <c r="E10" s="275"/>
      <c r="F10" s="275"/>
      <c r="G10" s="275"/>
      <c r="H10" s="275"/>
      <c r="I10" s="275"/>
      <c r="J10" s="275"/>
      <c r="K10" s="275"/>
      <c r="L10" s="275"/>
    </row>
    <row r="11" spans="1:12" x14ac:dyDescent="0.25">
      <c r="A11" s="275"/>
      <c r="B11" s="275"/>
      <c r="C11" s="275"/>
      <c r="D11" s="275"/>
      <c r="E11" s="275"/>
      <c r="F11" s="275"/>
      <c r="G11" s="275"/>
      <c r="H11" s="275"/>
      <c r="I11" s="275"/>
      <c r="J11" s="275"/>
      <c r="K11" s="275"/>
      <c r="L11" s="275"/>
    </row>
    <row r="12" spans="1:12" x14ac:dyDescent="0.25">
      <c r="A12" s="275"/>
      <c r="B12" s="275"/>
      <c r="C12" s="275"/>
      <c r="D12" s="275"/>
      <c r="E12" s="275"/>
      <c r="F12" s="275"/>
      <c r="G12" s="275"/>
      <c r="H12" s="275"/>
      <c r="I12" s="275"/>
      <c r="J12" s="275"/>
      <c r="K12" s="275"/>
      <c r="L12" s="275"/>
    </row>
    <row r="13" spans="1:12" x14ac:dyDescent="0.25">
      <c r="A13" s="275"/>
      <c r="B13" s="275"/>
      <c r="C13" s="275"/>
      <c r="D13" s="275"/>
      <c r="E13" s="275"/>
      <c r="F13" s="275"/>
      <c r="G13" s="275"/>
      <c r="H13" s="275"/>
      <c r="I13" s="275"/>
      <c r="J13" s="275"/>
      <c r="K13" s="275"/>
      <c r="L13" s="275"/>
    </row>
    <row r="14" spans="1:12" x14ac:dyDescent="0.25">
      <c r="A14" s="275"/>
      <c r="B14" s="275"/>
      <c r="C14" s="275"/>
      <c r="D14" s="275"/>
      <c r="E14" s="275"/>
      <c r="F14" s="275"/>
      <c r="G14" s="275"/>
      <c r="H14" s="275"/>
      <c r="I14" s="275"/>
      <c r="J14" s="275"/>
      <c r="K14" s="275"/>
      <c r="L14" s="275"/>
    </row>
    <row r="15" spans="1:12" x14ac:dyDescent="0.25">
      <c r="A15" s="275"/>
      <c r="B15" s="275"/>
      <c r="C15" s="275"/>
      <c r="D15" s="275"/>
      <c r="E15" s="275"/>
      <c r="F15" s="275"/>
      <c r="G15" s="275"/>
      <c r="H15" s="275"/>
      <c r="I15" s="275"/>
      <c r="J15" s="275"/>
      <c r="K15" s="275"/>
      <c r="L15" s="275"/>
    </row>
    <row r="16" spans="1:12" x14ac:dyDescent="0.25">
      <c r="A16" s="275"/>
      <c r="B16" s="275"/>
      <c r="C16" s="275"/>
      <c r="D16" s="275"/>
      <c r="E16" s="275"/>
      <c r="F16" s="275"/>
      <c r="G16" s="275"/>
      <c r="H16" s="275"/>
      <c r="I16" s="275"/>
      <c r="J16" s="275"/>
      <c r="K16" s="275"/>
      <c r="L16" s="275"/>
    </row>
    <row r="17" spans="1:12" x14ac:dyDescent="0.25">
      <c r="A17" s="275"/>
      <c r="B17" s="275"/>
      <c r="C17" s="275"/>
      <c r="D17" s="275"/>
      <c r="E17" s="275"/>
      <c r="F17" s="275"/>
      <c r="G17" s="275"/>
      <c r="H17" s="275"/>
      <c r="I17" s="275"/>
      <c r="J17" s="275"/>
      <c r="K17" s="275"/>
      <c r="L17" s="275"/>
    </row>
    <row r="18" spans="1:12" x14ac:dyDescent="0.25">
      <c r="A18" s="275"/>
      <c r="B18" s="275"/>
      <c r="C18" s="275"/>
      <c r="D18" s="275"/>
      <c r="E18" s="275"/>
      <c r="F18" s="275"/>
      <c r="G18" s="275"/>
      <c r="H18" s="275"/>
      <c r="I18" s="275"/>
      <c r="J18" s="275"/>
      <c r="K18" s="275"/>
      <c r="L18" s="275"/>
    </row>
    <row r="19" spans="1:12" x14ac:dyDescent="0.25">
      <c r="A19" s="275"/>
      <c r="B19" s="275"/>
      <c r="C19" s="275"/>
      <c r="D19" s="275"/>
      <c r="E19" s="275"/>
      <c r="F19" s="275"/>
      <c r="G19" s="275"/>
      <c r="H19" s="275"/>
      <c r="I19" s="275"/>
      <c r="J19" s="275"/>
      <c r="K19" s="275"/>
      <c r="L19" s="275"/>
    </row>
    <row r="20" spans="1:12" x14ac:dyDescent="0.25">
      <c r="A20" s="275"/>
      <c r="B20" s="275"/>
      <c r="C20" s="275"/>
      <c r="D20" s="275"/>
      <c r="E20" s="275"/>
      <c r="F20" s="275"/>
      <c r="G20" s="275"/>
      <c r="H20" s="275"/>
      <c r="I20" s="275"/>
      <c r="J20" s="275"/>
      <c r="K20" s="275"/>
      <c r="L20" s="275"/>
    </row>
    <row r="21" spans="1:12" x14ac:dyDescent="0.25">
      <c r="A21" s="275"/>
      <c r="B21" s="275"/>
      <c r="C21" s="275"/>
      <c r="D21" s="275"/>
      <c r="E21" s="275"/>
      <c r="F21" s="275"/>
      <c r="G21" s="275"/>
      <c r="H21" s="275"/>
      <c r="I21" s="275"/>
      <c r="J21" s="275"/>
      <c r="K21" s="275"/>
      <c r="L21" s="275"/>
    </row>
    <row r="22" spans="1:12" x14ac:dyDescent="0.25">
      <c r="A22" s="275"/>
      <c r="B22" s="275"/>
      <c r="C22" s="275"/>
      <c r="D22" s="275"/>
      <c r="E22" s="275"/>
      <c r="F22" s="275"/>
      <c r="G22" s="275"/>
      <c r="H22" s="275"/>
      <c r="I22" s="275"/>
      <c r="J22" s="275"/>
      <c r="K22" s="275"/>
      <c r="L22" s="275"/>
    </row>
    <row r="23" spans="1:12" x14ac:dyDescent="0.25">
      <c r="A23" s="275"/>
      <c r="B23" s="275"/>
      <c r="C23" s="275"/>
      <c r="D23" s="275"/>
      <c r="E23" s="275"/>
      <c r="F23" s="275"/>
      <c r="G23" s="275"/>
      <c r="H23" s="275"/>
      <c r="I23" s="275"/>
      <c r="J23" s="275"/>
      <c r="K23" s="275"/>
      <c r="L23" s="275"/>
    </row>
    <row r="24" spans="1:12" x14ac:dyDescent="0.25">
      <c r="A24" s="275"/>
      <c r="B24" s="275"/>
      <c r="C24" s="275"/>
      <c r="D24" s="275"/>
      <c r="E24" s="275"/>
      <c r="F24" s="275"/>
      <c r="G24" s="275"/>
      <c r="H24" s="275"/>
      <c r="I24" s="275"/>
      <c r="J24" s="275"/>
      <c r="K24" s="275"/>
      <c r="L24" s="275"/>
    </row>
    <row r="25" spans="1:12" x14ac:dyDescent="0.25">
      <c r="A25" s="275"/>
      <c r="B25" s="275"/>
      <c r="C25" s="275"/>
      <c r="D25" s="275"/>
      <c r="E25" s="275"/>
      <c r="F25" s="275"/>
      <c r="G25" s="275"/>
      <c r="H25" s="275"/>
      <c r="I25" s="275"/>
      <c r="J25" s="275"/>
      <c r="K25" s="275"/>
      <c r="L25" s="275"/>
    </row>
    <row r="26" spans="1:12" x14ac:dyDescent="0.25">
      <c r="A26" s="275"/>
      <c r="B26" s="275"/>
      <c r="C26" s="275"/>
      <c r="D26" s="275"/>
      <c r="E26" s="275"/>
      <c r="F26" s="275"/>
      <c r="G26" s="275"/>
      <c r="H26" s="275"/>
      <c r="I26" s="275"/>
      <c r="J26" s="275"/>
      <c r="K26" s="275"/>
      <c r="L26" s="275"/>
    </row>
    <row r="27" spans="1:12" x14ac:dyDescent="0.25">
      <c r="A27" s="275"/>
      <c r="B27" s="275"/>
      <c r="C27" s="275"/>
      <c r="D27" s="275"/>
      <c r="E27" s="275"/>
      <c r="F27" s="275"/>
      <c r="G27" s="275"/>
      <c r="H27" s="275"/>
      <c r="I27" s="275"/>
      <c r="J27" s="275"/>
      <c r="K27" s="275"/>
      <c r="L27" s="275"/>
    </row>
  </sheetData>
  <sheetProtection selectLockedCells="1" selectUnlockedCells="1"/>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dimension ref="B1:K10"/>
  <sheetViews>
    <sheetView zoomScale="55" zoomScaleNormal="55" workbookViewId="0">
      <selection activeCell="I23" sqref="I23"/>
    </sheetView>
  </sheetViews>
  <sheetFormatPr defaultRowHeight="15" x14ac:dyDescent="0.25"/>
  <cols>
    <col min="2" max="2" width="64.85546875" style="147" customWidth="1"/>
    <col min="3" max="3" width="60.85546875" customWidth="1"/>
    <col min="9" max="9" width="24.5703125" customWidth="1"/>
  </cols>
  <sheetData>
    <row r="1" spans="2:11" ht="139.15" customHeight="1" x14ac:dyDescent="0.25">
      <c r="B1" s="260" t="s">
        <v>4935</v>
      </c>
      <c r="H1" s="146"/>
      <c r="I1" s="146"/>
      <c r="J1" s="146"/>
      <c r="K1" s="146"/>
    </row>
    <row r="2" spans="2:11" ht="139.15" customHeight="1" x14ac:dyDescent="0.25">
      <c r="B2" s="260" t="s">
        <v>5263</v>
      </c>
    </row>
    <row r="3" spans="2:11" ht="139.15" customHeight="1" x14ac:dyDescent="0.25">
      <c r="B3" s="260" t="s">
        <v>5264</v>
      </c>
    </row>
    <row r="4" spans="2:11" ht="139.15" customHeight="1" x14ac:dyDescent="0.25">
      <c r="B4" s="260" t="s">
        <v>5265</v>
      </c>
    </row>
    <row r="5" spans="2:11" ht="139.15" customHeight="1" x14ac:dyDescent="0.25">
      <c r="B5" s="260" t="s">
        <v>5267</v>
      </c>
    </row>
    <row r="6" spans="2:11" ht="139.15" customHeight="1" x14ac:dyDescent="0.25">
      <c r="B6" s="260" t="s">
        <v>5266</v>
      </c>
    </row>
    <row r="7" spans="2:11" ht="139.15" customHeight="1" x14ac:dyDescent="0.25">
      <c r="B7" s="260" t="s">
        <v>12142</v>
      </c>
    </row>
    <row r="8" spans="2:11" ht="139.15" customHeight="1" x14ac:dyDescent="0.25">
      <c r="B8" s="260" t="s">
        <v>12143</v>
      </c>
    </row>
    <row r="9" spans="2:11" ht="45" customHeight="1" x14ac:dyDescent="0.25">
      <c r="B9" s="260" t="s">
        <v>19122</v>
      </c>
    </row>
    <row r="10" spans="2:11" x14ac:dyDescent="0.25">
      <c r="B10" s="260"/>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outlinePr showOutlineSymbols="0"/>
  </sheetPr>
  <dimension ref="A1:F21"/>
  <sheetViews>
    <sheetView showGridLines="0" showZeros="0" showOutlineSymbols="0" zoomScale="115" zoomScaleNormal="115" workbookViewId="0">
      <selection activeCell="D7" sqref="D7"/>
    </sheetView>
  </sheetViews>
  <sheetFormatPr defaultColWidth="0" defaultRowHeight="15.75" zeroHeight="1" x14ac:dyDescent="0.25"/>
  <cols>
    <col min="1" max="1" width="3.85546875" customWidth="1"/>
    <col min="2" max="2" width="15.85546875" style="31" customWidth="1"/>
    <col min="3" max="3" width="5.28515625" customWidth="1"/>
    <col min="4" max="4" width="69.28515625" style="27" customWidth="1"/>
    <col min="5" max="5" width="17.28515625" customWidth="1"/>
    <col min="6" max="6" width="8.85546875" hidden="1" customWidth="1"/>
    <col min="7" max="16384" width="8.85546875" hidden="1"/>
  </cols>
  <sheetData>
    <row r="1" spans="1:6" ht="16.5" thickBot="1" x14ac:dyDescent="0.3">
      <c r="A1" s="28"/>
      <c r="B1" s="30"/>
      <c r="C1" s="28"/>
      <c r="D1" s="29"/>
      <c r="E1" s="28"/>
      <c r="F1" s="28"/>
    </row>
    <row r="2" spans="1:6" ht="16.5" thickBot="1" x14ac:dyDescent="0.3">
      <c r="A2" s="28"/>
      <c r="B2" s="258" t="s">
        <v>4932</v>
      </c>
      <c r="C2" s="28"/>
      <c r="D2" s="253">
        <f ca="1">TODAY()</f>
        <v>46170</v>
      </c>
      <c r="E2" s="28"/>
      <c r="F2" s="28"/>
    </row>
    <row r="3" spans="1:6" ht="16.5" thickBot="1" x14ac:dyDescent="0.3">
      <c r="A3" s="28"/>
      <c r="B3" s="258"/>
      <c r="C3" s="28"/>
      <c r="D3" s="29"/>
      <c r="E3" s="28"/>
      <c r="F3" s="28"/>
    </row>
    <row r="4" spans="1:6" ht="17.45" customHeight="1" thickBot="1" x14ac:dyDescent="0.3">
      <c r="A4" s="28"/>
      <c r="B4" s="258" t="s">
        <v>4931</v>
      </c>
      <c r="C4" s="28"/>
      <c r="D4" s="32"/>
      <c r="E4" s="252">
        <v>1</v>
      </c>
      <c r="F4" s="28"/>
    </row>
    <row r="5" spans="1:6" ht="16.5" thickBot="1" x14ac:dyDescent="0.3">
      <c r="A5" s="28"/>
      <c r="B5" s="258"/>
      <c r="C5" s="28"/>
      <c r="D5" s="29"/>
      <c r="E5" s="28"/>
      <c r="F5" s="28"/>
    </row>
    <row r="6" spans="1:6" ht="16.5" thickBot="1" x14ac:dyDescent="0.3">
      <c r="A6" s="28"/>
      <c r="B6" s="258" t="s">
        <v>4936</v>
      </c>
      <c r="C6" s="28"/>
      <c r="D6" s="254" t="s">
        <v>47068</v>
      </c>
      <c r="E6" s="28"/>
      <c r="F6" s="28"/>
    </row>
    <row r="7" spans="1:6" ht="16.5" thickBot="1" x14ac:dyDescent="0.3">
      <c r="A7" s="28"/>
      <c r="B7" s="258"/>
      <c r="C7" s="28"/>
      <c r="D7" s="29"/>
      <c r="E7" s="28"/>
      <c r="F7" s="28"/>
    </row>
    <row r="8" spans="1:6" ht="16.5" thickBot="1" x14ac:dyDescent="0.3">
      <c r="A8" s="28"/>
      <c r="B8" s="258" t="s">
        <v>4930</v>
      </c>
      <c r="C8" s="28"/>
      <c r="D8" s="254" t="s">
        <v>46831</v>
      </c>
      <c r="E8" s="28"/>
      <c r="F8" s="28"/>
    </row>
    <row r="9" spans="1:6" ht="16.5" thickBot="1" x14ac:dyDescent="0.3">
      <c r="A9" s="28"/>
      <c r="B9" s="258"/>
      <c r="C9" s="28"/>
      <c r="D9" s="29"/>
      <c r="E9" s="28"/>
      <c r="F9" s="28"/>
    </row>
    <row r="10" spans="1:6" ht="16.5" thickBot="1" x14ac:dyDescent="0.3">
      <c r="A10" s="28"/>
      <c r="B10" s="258" t="s">
        <v>4933</v>
      </c>
      <c r="C10" s="28"/>
      <c r="D10" s="255">
        <v>0.26519999999999999</v>
      </c>
      <c r="E10" s="28"/>
      <c r="F10" s="28"/>
    </row>
    <row r="11" spans="1:6" ht="16.5" thickBot="1" x14ac:dyDescent="0.3">
      <c r="A11" s="28"/>
      <c r="B11" s="258"/>
      <c r="C11" s="28"/>
      <c r="D11" s="29"/>
      <c r="E11" s="28"/>
      <c r="F11" s="28"/>
    </row>
    <row r="12" spans="1:6" ht="16.5" thickBot="1" x14ac:dyDescent="0.3">
      <c r="A12" s="28"/>
      <c r="B12" s="258" t="s">
        <v>4934</v>
      </c>
      <c r="C12" s="28"/>
      <c r="D12" s="255" t="s">
        <v>19122</v>
      </c>
      <c r="E12" s="28"/>
      <c r="F12" s="28"/>
    </row>
    <row r="13" spans="1:6" ht="16.899999999999999" customHeight="1" thickBot="1" x14ac:dyDescent="0.3">
      <c r="A13" s="28"/>
      <c r="B13" s="258"/>
      <c r="C13" s="28"/>
      <c r="D13" s="29"/>
      <c r="E13" s="28"/>
      <c r="F13" s="28"/>
    </row>
    <row r="14" spans="1:6" ht="61.9" customHeight="1" thickBot="1" x14ac:dyDescent="0.3">
      <c r="A14" s="28"/>
      <c r="B14" s="259" t="s">
        <v>5240</v>
      </c>
      <c r="C14" s="28"/>
      <c r="D14" s="256" t="s">
        <v>46555</v>
      </c>
      <c r="E14" s="28"/>
      <c r="F14" s="28"/>
    </row>
    <row r="15" spans="1:6" ht="16.5" thickBot="1" x14ac:dyDescent="0.3">
      <c r="A15" s="28"/>
      <c r="B15" s="258"/>
      <c r="C15" s="28"/>
      <c r="D15" s="29"/>
      <c r="E15" s="28"/>
      <c r="F15" s="28"/>
    </row>
    <row r="16" spans="1:6" ht="16.5" thickBot="1" x14ac:dyDescent="0.3">
      <c r="A16" s="28"/>
      <c r="B16" s="258" t="s">
        <v>5258</v>
      </c>
      <c r="C16" s="28"/>
      <c r="D16" s="257" t="s">
        <v>25581</v>
      </c>
      <c r="E16" s="28"/>
      <c r="F16" s="28"/>
    </row>
    <row r="17" spans="1:6" ht="16.5" thickBot="1" x14ac:dyDescent="0.3">
      <c r="A17" s="28"/>
      <c r="B17" s="258"/>
      <c r="C17" s="28"/>
      <c r="D17" s="29"/>
      <c r="E17" s="28"/>
      <c r="F17" s="28"/>
    </row>
    <row r="18" spans="1:6" ht="16.5" thickBot="1" x14ac:dyDescent="0.3">
      <c r="A18" s="28"/>
      <c r="B18" s="258" t="s">
        <v>5259</v>
      </c>
      <c r="C18" s="28"/>
      <c r="D18" s="254" t="s">
        <v>25582</v>
      </c>
      <c r="E18" s="28"/>
      <c r="F18" s="28"/>
    </row>
    <row r="19" spans="1:6" ht="16.5" thickBot="1" x14ac:dyDescent="0.3">
      <c r="A19" s="28"/>
      <c r="B19" s="258"/>
      <c r="C19" s="28"/>
      <c r="D19" s="29"/>
      <c r="E19" s="28"/>
      <c r="F19" s="28"/>
    </row>
    <row r="20" spans="1:6" ht="16.5" thickBot="1" x14ac:dyDescent="0.3">
      <c r="A20" s="28"/>
      <c r="B20" s="258" t="s">
        <v>5268</v>
      </c>
      <c r="C20" s="28"/>
      <c r="D20" s="257" t="s">
        <v>5269</v>
      </c>
      <c r="E20" s="28"/>
      <c r="F20" s="28"/>
    </row>
    <row r="21" spans="1:6" x14ac:dyDescent="0.25">
      <c r="A21" s="28"/>
      <c r="B21" s="30"/>
      <c r="C21" s="28"/>
      <c r="D21" s="29"/>
      <c r="E21" s="28"/>
      <c r="F21" s="28"/>
    </row>
  </sheetData>
  <pageMargins left="0.511811024" right="0.511811024" top="0.78740157499999996" bottom="0.78740157499999996" header="0.31496062000000002" footer="0.31496062000000002"/>
  <drawing r:id="rId1"/>
  <legacyDrawing r:id="rId2"/>
  <mc:AlternateContent xmlns:mc="http://schemas.openxmlformats.org/markup-compatibility/2006">
    <mc:Choice Requires="x14">
      <controls>
        <mc:AlternateContent xmlns:mc="http://schemas.openxmlformats.org/markup-compatibility/2006">
          <mc:Choice Requires="x14">
            <control shapeId="2049" r:id="rId3" name="Drop Down 1">
              <controlPr defaultSize="0" autoLine="0" autoPict="0">
                <anchor moveWithCells="1">
                  <from>
                    <xdr:col>2</xdr:col>
                    <xdr:colOff>361950</xdr:colOff>
                    <xdr:row>3</xdr:row>
                    <xdr:rowOff>0</xdr:rowOff>
                  </from>
                  <to>
                    <xdr:col>3</xdr:col>
                    <xdr:colOff>4752975</xdr:colOff>
                    <xdr:row>3</xdr:row>
                    <xdr:rowOff>209550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5">
    <outlinePr summaryRight="0" showOutlineSymbols="0"/>
    <pageSetUpPr autoPageBreaks="0"/>
  </sheetPr>
  <dimension ref="A1:V1348"/>
  <sheetViews>
    <sheetView showGridLines="0" showZeros="0" tabSelected="1" showOutlineSymbols="0" view="pageBreakPreview" topLeftCell="D1" zoomScale="70" zoomScaleNormal="70" zoomScaleSheetLayoutView="70" workbookViewId="0">
      <pane ySplit="2" topLeftCell="A372" activePane="bottomLeft" state="frozen"/>
      <selection pane="bottomLeft" activeCell="A11" sqref="A11:A4000"/>
    </sheetView>
  </sheetViews>
  <sheetFormatPr defaultColWidth="0" defaultRowHeight="28.15" customHeight="1" zeroHeight="1" outlineLevelCol="1" x14ac:dyDescent="0.3"/>
  <cols>
    <col min="1" max="2" width="7.42578125" style="304" hidden="1" customWidth="1"/>
    <col min="3" max="3" width="8.7109375" style="304" hidden="1" customWidth="1"/>
    <col min="4" max="4" width="20.7109375" style="1" customWidth="1"/>
    <col min="5" max="5" width="101.28515625" style="23" customWidth="1"/>
    <col min="6" max="6" width="24.85546875" style="23" customWidth="1"/>
    <col min="7" max="7" width="20.7109375" style="5" customWidth="1" outlineLevel="1"/>
    <col min="8" max="8" width="20.7109375" style="6" customWidth="1"/>
    <col min="9" max="9" width="19.7109375" style="4" customWidth="1"/>
    <col min="10" max="10" width="23.7109375" style="7" customWidth="1"/>
    <col min="11" max="11" width="10.5703125" style="7" customWidth="1"/>
    <col min="12" max="13" width="19.7109375" style="2" customWidth="1"/>
    <col min="14" max="14" width="24.7109375" style="2" customWidth="1"/>
    <col min="15" max="15" width="9.140625" style="33" hidden="1" customWidth="1"/>
    <col min="16" max="21" width="0" style="33" hidden="1" customWidth="1"/>
    <col min="22" max="22" width="9.140625" style="33" hidden="1" customWidth="1"/>
    <col min="23" max="16384" width="27.7109375" style="33" hidden="1"/>
  </cols>
  <sheetData>
    <row r="1" spans="1:15" ht="36.6" customHeight="1" x14ac:dyDescent="0.3">
      <c r="D1" s="158"/>
      <c r="E1" s="159"/>
      <c r="F1" s="159"/>
      <c r="G1" s="160"/>
      <c r="H1" s="161"/>
      <c r="I1" s="162"/>
      <c r="J1" s="163"/>
      <c r="K1" s="163"/>
      <c r="L1" s="164"/>
      <c r="M1" s="164"/>
      <c r="N1" s="164"/>
    </row>
    <row r="2" spans="1:15" ht="97.15" customHeight="1" x14ac:dyDescent="0.3">
      <c r="A2" s="306"/>
      <c r="B2" s="306"/>
      <c r="C2" s="306"/>
      <c r="D2" s="165"/>
      <c r="E2" s="166"/>
      <c r="F2" s="166"/>
      <c r="G2" s="167"/>
      <c r="H2" s="168"/>
      <c r="I2" s="169"/>
      <c r="J2" s="170"/>
      <c r="K2" s="170"/>
      <c r="L2" s="171"/>
      <c r="M2" s="171"/>
      <c r="N2" s="171"/>
    </row>
    <row r="3" spans="1:15" s="212" customFormat="1" ht="19.5" hidden="1" thickBot="1" x14ac:dyDescent="0.35">
      <c r="A3" s="304">
        <v>1000</v>
      </c>
      <c r="B3" s="304"/>
      <c r="C3" s="304"/>
      <c r="D3" s="208" t="s">
        <v>5238</v>
      </c>
      <c r="E3" s="209" t="s">
        <v>5237</v>
      </c>
      <c r="F3" s="209"/>
      <c r="G3" s="210"/>
      <c r="H3" s="210"/>
      <c r="I3" s="208"/>
      <c r="J3" s="210"/>
      <c r="K3" s="210"/>
      <c r="L3" s="210"/>
      <c r="M3" s="211">
        <f>SUMIF(A:A,D3,M:M)</f>
        <v>0</v>
      </c>
      <c r="N3" s="211">
        <f>SUMIF(A:A,D3,N:N)</f>
        <v>0</v>
      </c>
    </row>
    <row r="4" spans="1:15" ht="18.75" hidden="1" x14ac:dyDescent="0.3">
      <c r="D4" s="213" t="s">
        <v>5254</v>
      </c>
      <c r="E4" s="214"/>
      <c r="F4" s="213"/>
      <c r="G4" s="215"/>
      <c r="H4" s="215"/>
      <c r="I4" s="213"/>
      <c r="J4" s="215"/>
      <c r="K4" s="215"/>
      <c r="L4" s="215"/>
      <c r="M4" s="216">
        <f>IFERROR(SUMIFS(M:M,A:A,LEFT(D4,SEARCH(".",D4)-1),B:B,RIGHT(D4,LEN(D4)-SEARCH(".",D4))),"")</f>
        <v>0</v>
      </c>
      <c r="N4" s="216">
        <f>IFERROR(SUMIFS(N:N,A:A,LEFT(D4,SEARCH(".",D4)-1),B:B,RIGHT(D4,LEN(D4)-SEARCH(".",D4))),"")</f>
        <v>0</v>
      </c>
    </row>
    <row r="5" spans="1:15" ht="18.75" hidden="1" x14ac:dyDescent="0.3">
      <c r="D5" s="217" t="s">
        <v>5255</v>
      </c>
      <c r="E5" s="218"/>
      <c r="F5" s="217"/>
      <c r="G5" s="219"/>
      <c r="H5" s="219"/>
      <c r="I5" s="217"/>
      <c r="J5" s="219"/>
      <c r="K5" s="219"/>
      <c r="L5" s="219"/>
      <c r="M5" s="220">
        <f>IFERROR(SUMIFS(M:M,A:A,LEFT(D5,SEARCH(".",D5)-1),B:B,LEFT(RIGHT(D5,LEN(D5)-SEARCH(".",D5)),SEARCH(".",RIGHT(D5,LEN(D5)-SEARCH(".",D5)))-1),C:C,RIGHT(D5,LEN(D5)-SEARCH(".",D5,SEARCH(".",D5)+1))),"")</f>
        <v>0</v>
      </c>
      <c r="N5" s="220">
        <f>IFERROR(SUMIFS(N:N,A:A,LEFT(D5,SEARCH(".",D5)-1),B:B,LEFT(RIGHT(D5,LEN(D5)-SEARCH(".",D5)),SEARCH(".",RIGHT(D5,LEN(D5)-SEARCH(".",D5)))-1),C:C,RIGHT(D5,LEN(D5)-SEARCH(".",D5,SEARCH(".",D5)+1))),"")</f>
        <v>0</v>
      </c>
    </row>
    <row r="6" spans="1:15" ht="18.75" hidden="1" x14ac:dyDescent="0.3">
      <c r="A6" s="296" t="str">
        <f>IFERROR(LEFT(D6,SEARCH(".",D6)-1),"")</f>
        <v>a</v>
      </c>
      <c r="B6" s="296" t="str">
        <f>IFERROR(LEFT(RIGHT(D6,LEN(D6)-SEARCH(".",D6)),SEARCH(".",RIGHT(D6,LEN(D6)-SEARCH(".",D6)))-1),"")</f>
        <v>a/a</v>
      </c>
      <c r="C6" s="296" t="str">
        <f>IFERROR(IF(LEN(D6)-LEN(SUBSTITUTE(D6,".",""))&lt;&gt;3,"",MID(D6,SEARCH(".",D6,SEARCH(".",D6)+1)+1,LEN(D6)-SEARCH(".",D6,SEARCH(".",D6)+1)-(LEN(D6)-(SEARCH(".",D6,SEARCH(".",D6,SEARCH(".",D6)+1)+1)-1)))),"")</f>
        <v/>
      </c>
      <c r="D6" s="103" t="s">
        <v>5239</v>
      </c>
      <c r="E6" s="104" t="str">
        <f>IF($G6="SINAPI",VLOOKUP($F6,DADOS_SINAPI,2,0),IF(G6="SETOP",VLOOKUP($F6,DADOS_SETOP,2,0),IF(G6="CPU",VLOOKUP($F6,DADOS_COMPOSICAO,2,0),IF(G6="SICRO",VLOOKUP($F6,DADOS_SICRO,2,0),IF(G6="SUDECAP",VLOOKUP(F6,DADOS_SUDECAP,2,0),IF(G6="COTAÇÃO",VLOOKUP($F6,DADOS_COTACAO,2,0),""))))))</f>
        <v/>
      </c>
      <c r="F6" s="105"/>
      <c r="G6" s="106"/>
      <c r="H6" s="107" t="str">
        <f>IF(G6="SINAPI",VLOOKUP($F6,DADOS_SINAPI,3,0),IF(G6="SETOP",VLOOKUP($F6,DADOS_SETOP,3,0),IF(G6="CPU",VLOOKUP($F6,DADOS_COMPOSICAO,10,0),IF(G6="SICRO",VLOOKUP($F6,DADOS_SICRO,3,0),IF(G6="SUDECAP",VLOOKUP(F6,DADOS_SUDECAP,3,0),IF(G6="COTAÇÃO",VLOOKUP($F6,DADOS_COTACAO,9,0),""))))))</f>
        <v/>
      </c>
      <c r="I6" s="131"/>
      <c r="J6" s="108" t="e">
        <f>ROUND(IF(G6="SINAPI",VLOOKUP($F6,DADOS_SINAPI,4,0),IF(G6="SETOP",VLOOKUP($F6,DADOS_SETOP,4,0),IF(G6="CPU",VLOOKUP($F6,DADOS_COMPOSICAO,13,0),IF(G6="SICRO",VLOOKUP($F6,DADOS_SICRO,4,0),IF(G6="SUDECAP",VLOOKUP(F6,DADOS_SUDECAP,4,0),IF(G6="COTAÇÃO",VLOOKUP(F6,DADOS_COTACAO,12,0),"")))))),2)</f>
        <v>#VALUE!</v>
      </c>
      <c r="K6" s="320" t="s">
        <v>11757</v>
      </c>
      <c r="L6" s="109" t="e">
        <f>ROUND(J6*(1+$N$17),2)</f>
        <v>#VALUE!</v>
      </c>
      <c r="M6" s="110" t="str">
        <f>IFERROR(ROUND(I6*J6,2),"")</f>
        <v/>
      </c>
      <c r="N6" s="110" t="str">
        <f>IFERROR(ROUND(L6*I6,2),"")</f>
        <v/>
      </c>
    </row>
    <row r="7" spans="1:15" ht="18.75" hidden="1" x14ac:dyDescent="0.3">
      <c r="A7" s="296" t="str">
        <f>IFERROR(LEFT(D7,SEARCH(".",D7)-1),"")</f>
        <v>a</v>
      </c>
      <c r="B7" s="296" t="str">
        <f>IFERROR(LEFT(RIGHT(D7,LEN(D7)-SEARCH(".",D7)),SEARCH(".",RIGHT(D7,LEN(D7)-SEARCH(".",D7)))-1),"")</f>
        <v>a/a</v>
      </c>
      <c r="C7" s="296" t="str">
        <f>IFERROR(IF(LEN(D7)-LEN(SUBSTITUTE(D7,".",""))&lt;&gt;3,"",MID(D7,SEARCH(".",D7,SEARCH(".",D7)+1)+1,LEN(D7)-SEARCH(".",D7,SEARCH(".",D7)+1)-(LEN(D7)-(SEARCH(".",D7,SEARCH(".",D7,SEARCH(".",D7)+1)+1)-1)))),"")</f>
        <v/>
      </c>
      <c r="D7" s="103" t="s">
        <v>5239</v>
      </c>
      <c r="E7" s="104" t="e">
        <f>VLOOKUP($F7,DADOS_COTACAO,2,0)</f>
        <v>#N/A</v>
      </c>
      <c r="F7" s="105"/>
      <c r="G7" s="106" t="s">
        <v>9843</v>
      </c>
      <c r="H7" s="107" t="e">
        <f>VLOOKUP($F7,DADOS_COTACAO,9,0)</f>
        <v>#N/A</v>
      </c>
      <c r="I7" s="131"/>
      <c r="J7" s="108" t="e">
        <f>ROUND(VLOOKUP($F7,DADOS_COTACAO,12,0),4)</f>
        <v>#N/A</v>
      </c>
      <c r="K7" s="320" t="s">
        <v>11756</v>
      </c>
      <c r="L7" s="109" t="e">
        <f>ROUND(J7*(1+$N$18),4)</f>
        <v>#N/A</v>
      </c>
      <c r="M7" s="110" t="str">
        <f>IFERROR(ROUND(I7*J7,2),"")</f>
        <v/>
      </c>
      <c r="N7" s="110" t="str">
        <f>IFERROR(ROUND(L7*I7,2),"")</f>
        <v/>
      </c>
    </row>
    <row r="8" spans="1:15" ht="18.75" hidden="1" x14ac:dyDescent="0.3">
      <c r="A8" s="304">
        <v>2000</v>
      </c>
      <c r="D8" s="303"/>
      <c r="E8" s="297"/>
      <c r="F8" s="350"/>
      <c r="G8" s="352"/>
      <c r="H8" s="299"/>
      <c r="I8" s="300"/>
      <c r="J8" s="301"/>
      <c r="K8" s="301"/>
      <c r="L8" s="302"/>
      <c r="M8" s="33"/>
      <c r="N8" s="33"/>
    </row>
    <row r="9" spans="1:15" ht="18.75" hidden="1" x14ac:dyDescent="0.3">
      <c r="D9" s="91"/>
      <c r="E9" s="47"/>
      <c r="F9" s="47"/>
      <c r="G9" s="35"/>
      <c r="H9" s="41"/>
      <c r="I9" s="38"/>
      <c r="J9" s="130"/>
      <c r="K9" s="130"/>
      <c r="L9" s="33"/>
      <c r="M9" s="33"/>
      <c r="N9" s="33"/>
    </row>
    <row r="10" spans="1:15" ht="19.5" thickBot="1" x14ac:dyDescent="0.35">
      <c r="D10" s="25"/>
      <c r="H10" s="26"/>
    </row>
    <row r="11" spans="1:15" ht="18" customHeight="1" thickBot="1" x14ac:dyDescent="0.35">
      <c r="D11" s="305"/>
      <c r="E11" s="403" t="s">
        <v>47069</v>
      </c>
      <c r="F11" s="403"/>
      <c r="G11" s="403"/>
      <c r="H11" s="403"/>
      <c r="I11" s="403"/>
      <c r="J11" s="403"/>
      <c r="K11" s="403"/>
      <c r="L11" s="404"/>
      <c r="M11" s="93" t="s">
        <v>4140</v>
      </c>
      <c r="N11" s="98" t="str">
        <f>DADOS!D6</f>
        <v>R03</v>
      </c>
      <c r="O11" s="33" t="s">
        <v>4937</v>
      </c>
    </row>
    <row r="12" spans="1:15" ht="18" customHeight="1" thickBot="1" x14ac:dyDescent="0.35">
      <c r="D12" s="90"/>
      <c r="E12" s="405"/>
      <c r="F12" s="405"/>
      <c r="G12" s="405"/>
      <c r="H12" s="405"/>
      <c r="I12" s="405"/>
      <c r="J12" s="405"/>
      <c r="K12" s="405"/>
      <c r="L12" s="406"/>
      <c r="M12" s="93" t="s">
        <v>4929</v>
      </c>
      <c r="N12" s="99">
        <f ca="1">DADOS!D2</f>
        <v>46170</v>
      </c>
    </row>
    <row r="13" spans="1:15" ht="24" customHeight="1" thickBot="1" x14ac:dyDescent="0.35">
      <c r="D13" s="312" t="s">
        <v>4141</v>
      </c>
      <c r="E13" s="414" t="str">
        <f>DADOS!D8</f>
        <v>REFORMA DO MURO DE FECHAMENTO DO CEMITÉRIO MUNICIPAL</v>
      </c>
      <c r="F13" s="414"/>
      <c r="G13" s="414"/>
      <c r="H13" s="414"/>
      <c r="I13" s="414"/>
      <c r="J13" s="414"/>
      <c r="K13" s="414"/>
      <c r="L13" s="415"/>
      <c r="M13" s="100" t="s">
        <v>5253</v>
      </c>
      <c r="N13" s="92"/>
    </row>
    <row r="14" spans="1:15" ht="28.15" customHeight="1" x14ac:dyDescent="0.3">
      <c r="D14" s="313" t="s">
        <v>4143</v>
      </c>
      <c r="E14" s="125"/>
      <c r="F14" s="111" t="s">
        <v>4142</v>
      </c>
      <c r="G14" s="112"/>
      <c r="H14" s="113"/>
      <c r="I14" s="114"/>
      <c r="J14" s="115"/>
      <c r="K14" s="115"/>
      <c r="L14" s="116"/>
      <c r="M14" s="399" t="str">
        <f>DADOS!D14</f>
        <v>SINAPI: 12/2025 Minas Gerais
SETOP: 10/2025 Minas Gerais
SICRO : 10/2025 Minas Gerais
SUDECAP: 09/2025 Minas Gerais</v>
      </c>
      <c r="N14" s="400"/>
    </row>
    <row r="15" spans="1:15" ht="28.15" customHeight="1" x14ac:dyDescent="0.3">
      <c r="D15" s="77"/>
      <c r="E15" s="126"/>
      <c r="F15" s="117"/>
      <c r="G15" s="35"/>
      <c r="H15" s="3"/>
      <c r="I15" s="38"/>
      <c r="J15" s="77"/>
      <c r="K15" s="77"/>
      <c r="L15" s="118"/>
      <c r="M15" s="399"/>
      <c r="N15" s="400"/>
    </row>
    <row r="16" spans="1:15" ht="28.15" customHeight="1" thickBot="1" x14ac:dyDescent="0.35">
      <c r="D16" s="314"/>
      <c r="E16" s="127"/>
      <c r="F16" s="119"/>
      <c r="G16" s="35"/>
      <c r="H16" s="3"/>
      <c r="I16" s="38"/>
      <c r="J16" s="3"/>
      <c r="K16" s="3"/>
      <c r="L16" s="120"/>
      <c r="M16" s="401"/>
      <c r="N16" s="402"/>
    </row>
    <row r="17" spans="1:14" ht="17.45" customHeight="1" x14ac:dyDescent="0.3">
      <c r="D17" s="33"/>
      <c r="E17" s="122"/>
      <c r="F17" s="121"/>
      <c r="G17" s="35"/>
      <c r="H17" s="3"/>
      <c r="I17" s="38"/>
      <c r="J17" s="35"/>
      <c r="K17" s="35"/>
      <c r="L17" s="122"/>
      <c r="M17" s="96" t="s">
        <v>5251</v>
      </c>
      <c r="N17" s="101">
        <f>DADOS!D10</f>
        <v>0.26519999999999999</v>
      </c>
    </row>
    <row r="18" spans="1:14" ht="17.45" customHeight="1" thickBot="1" x14ac:dyDescent="0.35">
      <c r="D18" s="84"/>
      <c r="E18" s="124"/>
      <c r="F18" s="123"/>
      <c r="G18" s="80"/>
      <c r="H18" s="78"/>
      <c r="I18" s="82"/>
      <c r="J18" s="80"/>
      <c r="K18" s="80"/>
      <c r="L18" s="124"/>
      <c r="M18" s="97" t="s">
        <v>5252</v>
      </c>
      <c r="N18" s="102" t="str">
        <f>DADOS!D12</f>
        <v>-</v>
      </c>
    </row>
    <row r="19" spans="1:14" ht="7.9" customHeight="1" thickBot="1" x14ac:dyDescent="0.35">
      <c r="D19" s="89"/>
      <c r="E19" s="86"/>
      <c r="F19" s="86"/>
      <c r="G19" s="87"/>
      <c r="H19" s="88"/>
      <c r="I19" s="82"/>
      <c r="J19" s="83"/>
      <c r="K19" s="83"/>
      <c r="L19" s="84"/>
      <c r="M19" s="84"/>
      <c r="N19" s="84"/>
    </row>
    <row r="20" spans="1:14" ht="28.15" customHeight="1" thickBot="1" x14ac:dyDescent="0.35">
      <c r="D20" s="412" t="str">
        <f>E11&amp;" DE "&amp;DADOS!D20&amp;" - "&amp;E13</f>
        <v>PLANILHA ORÇAMENTÁRIA DE PROJETO EXECUTIVO - REFORMA DO MURO DE FECHAMENTO DO CEMITÉRIO MUNICIPAL</v>
      </c>
      <c r="E20" s="412"/>
      <c r="F20" s="412"/>
      <c r="G20" s="412"/>
      <c r="H20" s="412"/>
      <c r="I20" s="412"/>
      <c r="J20" s="412"/>
      <c r="K20" s="412"/>
      <c r="L20" s="412"/>
      <c r="M20" s="412"/>
      <c r="N20" s="413"/>
    </row>
    <row r="21" spans="1:14" ht="7.9" customHeight="1" thickBot="1" x14ac:dyDescent="0.35">
      <c r="D21" s="85"/>
      <c r="E21" s="86"/>
      <c r="F21" s="86"/>
      <c r="G21" s="87"/>
      <c r="H21" s="88"/>
      <c r="I21" s="82"/>
      <c r="J21" s="83"/>
      <c r="K21" s="83"/>
      <c r="L21" s="84"/>
      <c r="M21" s="84"/>
      <c r="N21" s="84"/>
    </row>
    <row r="22" spans="1:14" ht="36.75" thickBot="1" x14ac:dyDescent="0.35">
      <c r="D22" s="94" t="s">
        <v>5250</v>
      </c>
      <c r="E22" s="94" t="s">
        <v>5249</v>
      </c>
      <c r="F22" s="94" t="s">
        <v>5248</v>
      </c>
      <c r="G22" s="94" t="s">
        <v>5247</v>
      </c>
      <c r="H22" s="94" t="s">
        <v>5246</v>
      </c>
      <c r="I22" s="95" t="s">
        <v>5245</v>
      </c>
      <c r="J22" s="94" t="s">
        <v>5244</v>
      </c>
      <c r="K22" s="319" t="s">
        <v>4144</v>
      </c>
      <c r="L22" s="94" t="s">
        <v>5243</v>
      </c>
      <c r="M22" s="94" t="s">
        <v>5242</v>
      </c>
      <c r="N22" s="94" t="s">
        <v>5241</v>
      </c>
    </row>
    <row r="23" spans="1:14" ht="7.9" customHeight="1" thickBot="1" x14ac:dyDescent="0.35">
      <c r="D23" s="78"/>
      <c r="E23" s="79"/>
      <c r="F23" s="79"/>
      <c r="G23" s="80"/>
      <c r="H23" s="81"/>
      <c r="I23" s="82"/>
      <c r="J23" s="83"/>
      <c r="K23" s="83"/>
      <c r="L23" s="84"/>
      <c r="M23" s="84">
        <f>ROUND(I23*J23,2)</f>
        <v>0</v>
      </c>
      <c r="N23" s="84">
        <f>ROUND(L23*I23,2)</f>
        <v>0</v>
      </c>
    </row>
    <row r="24" spans="1:14" s="212" customFormat="1" ht="19.5" thickBot="1" x14ac:dyDescent="0.35">
      <c r="A24" s="304">
        <v>1000</v>
      </c>
      <c r="B24" s="304"/>
      <c r="C24" s="304"/>
      <c r="D24" s="208">
        <v>1</v>
      </c>
      <c r="E24" s="209" t="s">
        <v>5237</v>
      </c>
      <c r="F24" s="209"/>
      <c r="G24" s="210"/>
      <c r="H24" s="210"/>
      <c r="I24" s="208"/>
      <c r="J24" s="210"/>
      <c r="K24" s="210"/>
      <c r="L24" s="210"/>
      <c r="M24" s="211">
        <f>SUMIF(A:A,D24,M:M)</f>
        <v>31616.639999999999</v>
      </c>
      <c r="N24" s="211">
        <f>SUMIF(A:A,D24,N:N)</f>
        <v>40001.279999999999</v>
      </c>
    </row>
    <row r="25" spans="1:14" ht="19.5" thickBot="1" x14ac:dyDescent="0.35">
      <c r="A25" s="296" t="str">
        <f>IFERROR(LEFT(D25,SEARCH(".",D25)-1),"")</f>
        <v>1</v>
      </c>
      <c r="B25" s="296" t="str">
        <f>IFERROR(LEFT(RIGHT(D25,LEN(D25)-SEARCH(".",D25)),SEARCH(".",RIGHT(D25,LEN(D25)-SEARCH(".",D25)))-1),"")</f>
        <v/>
      </c>
      <c r="C25" s="296" t="str">
        <f>IFERROR(IF(LEN(D25)-LEN(SUBSTITUTE(D25,".",""))&lt;&gt;3,"",MID(D25,SEARCH(".",D25,SEARCH(".",D25)+1)+1,LEN(D25)-SEARCH(".",D25,SEARCH(".",D25)+1)-(LEN(D25)-(SEARCH(".",D25,SEARCH(".",D25,SEARCH(".",D25)+1)+1)-1)))),"")</f>
        <v/>
      </c>
      <c r="D25" s="103" t="s">
        <v>46832</v>
      </c>
      <c r="E25" s="104" t="str">
        <f>IF($G25="SINAPI",VLOOKUP($F25,DADOS_SINAPI,2,0),IF(G25="SETOP",VLOOKUP($F25,DADOS_SETOP,2,0),IF(G25="CPU",VLOOKUP($F25,DADOS_COMPOSICAO,2,0),IF(G25="SICRO",VLOOKUP($F25,DADOS_SICRO,2,0),IF(G25="SUDECAP",VLOOKUP(F25,DADOS_SUDECAP,2,0),IF(G25="COTAÇÃO",VLOOKUP($F25,DADOS_COTACAO,2,0),""))))))</f>
        <v>ENGENHEIRO CIVIL DE OBRA JUNIOR COM ENCARGOS COMPLEMENTARES</v>
      </c>
      <c r="F25" s="105">
        <v>90777</v>
      </c>
      <c r="G25" s="106" t="s">
        <v>4153</v>
      </c>
      <c r="H25" s="107" t="str">
        <f>IF(G25="SINAPI",VLOOKUP($F25,DADOS_SINAPI,3,0),IF(G25="SETOP",VLOOKUP($F25,DADOS_SETOP,3,0),IF(G25="CPU",VLOOKUP($F25,DADOS_COMPOSICAO,10,0),IF(G25="SICRO",VLOOKUP($F25,DADOS_SICRO,3,0),IF(G25="SUDECAP",VLOOKUP(F25,DADOS_SUDECAP,3,0),IF(G25="COTAÇÃO",VLOOKUP($F25,DADOS_COTACAO,9,0),""))))))</f>
        <v>H</v>
      </c>
      <c r="I25" s="131">
        <f>ROUND(F30,2)</f>
        <v>264</v>
      </c>
      <c r="J25" s="108">
        <f>ROUND(IF(G25="SINAPI",VLOOKUP($F25,DADOS_SINAPI,4,0),IF(G25="SETOP",VLOOKUP($F25,DADOS_SETOP,4,0),IF(G25="CPU",VLOOKUP($F25,DADOS_COMPOSICAO,13,0),IF(G25="SICRO",VLOOKUP($F25,DADOS_SICRO,4,0),IF(G25="SUDECAP",VLOOKUP(F25,DADOS_SUDECAP,4,0),IF(G25="COTAÇÃO",VLOOKUP(F25,DADOS_COTACAO,12,0),"")))))),2)</f>
        <v>119.76</v>
      </c>
      <c r="K25" s="320" t="s">
        <v>11757</v>
      </c>
      <c r="L25" s="109">
        <f>ROUND(J25*(1+$N$17),2)</f>
        <v>151.52000000000001</v>
      </c>
      <c r="M25" s="110">
        <f>IFERROR(ROUND(I25*J25,2),"")</f>
        <v>31616.639999999999</v>
      </c>
      <c r="N25" s="110">
        <f>IFERROR(ROUND(L25*I25,2),"")</f>
        <v>40001.279999999999</v>
      </c>
    </row>
    <row r="26" spans="1:14" ht="18.75" hidden="1" x14ac:dyDescent="0.3">
      <c r="A26" s="304">
        <v>2000</v>
      </c>
      <c r="D26" s="303"/>
      <c r="E26" s="297"/>
      <c r="F26" s="350"/>
      <c r="G26" s="352"/>
      <c r="H26" s="299"/>
      <c r="I26" s="300"/>
      <c r="J26" s="301"/>
      <c r="K26" s="301"/>
      <c r="L26" s="302"/>
      <c r="M26" s="33"/>
      <c r="N26" s="33"/>
    </row>
    <row r="27" spans="1:14" ht="18.75" hidden="1" x14ac:dyDescent="0.3">
      <c r="A27" s="304">
        <v>2000</v>
      </c>
      <c r="D27" s="303"/>
      <c r="E27" s="297" t="s">
        <v>46959</v>
      </c>
      <c r="F27" s="388">
        <v>2</v>
      </c>
      <c r="G27" s="298" t="s">
        <v>7704</v>
      </c>
      <c r="H27" s="299"/>
      <c r="I27" s="300"/>
      <c r="J27" s="301"/>
      <c r="K27" s="301"/>
      <c r="L27" s="302"/>
      <c r="M27" s="33"/>
      <c r="N27" s="33"/>
    </row>
    <row r="28" spans="1:14" ht="18.75" hidden="1" x14ac:dyDescent="0.3">
      <c r="A28" s="304">
        <v>2000</v>
      </c>
      <c r="D28" s="303"/>
      <c r="E28" s="297" t="s">
        <v>46960</v>
      </c>
      <c r="F28" s="388">
        <v>22</v>
      </c>
      <c r="G28" s="298" t="s">
        <v>46961</v>
      </c>
      <c r="H28" s="299"/>
      <c r="I28" s="300"/>
      <c r="J28" s="301"/>
      <c r="K28" s="301"/>
      <c r="L28" s="302"/>
      <c r="M28" s="33"/>
      <c r="N28" s="33"/>
    </row>
    <row r="29" spans="1:14" ht="18.75" hidden="1" x14ac:dyDescent="0.3">
      <c r="A29" s="304">
        <v>2000</v>
      </c>
      <c r="D29" s="303"/>
      <c r="E29" s="297" t="s">
        <v>46962</v>
      </c>
      <c r="F29" s="388">
        <v>6</v>
      </c>
      <c r="G29" s="298" t="s">
        <v>6629</v>
      </c>
      <c r="H29" s="299"/>
      <c r="I29" s="300"/>
      <c r="J29" s="301"/>
      <c r="K29" s="301"/>
      <c r="L29" s="302"/>
      <c r="M29" s="33"/>
      <c r="N29" s="33"/>
    </row>
    <row r="30" spans="1:14" ht="18.75" hidden="1" x14ac:dyDescent="0.3">
      <c r="A30" s="304">
        <v>2000</v>
      </c>
      <c r="D30" s="303"/>
      <c r="E30" s="389" t="s">
        <v>5242</v>
      </c>
      <c r="F30" s="390">
        <f>F27*F28*F29</f>
        <v>264</v>
      </c>
      <c r="G30" s="391" t="s">
        <v>7704</v>
      </c>
      <c r="H30" s="299"/>
      <c r="I30" s="300"/>
      <c r="J30" s="301"/>
      <c r="K30" s="301"/>
      <c r="L30" s="302"/>
      <c r="M30" s="33"/>
      <c r="N30" s="33"/>
    </row>
    <row r="31" spans="1:14" ht="19.5" hidden="1" thickBot="1" x14ac:dyDescent="0.35">
      <c r="A31" s="304">
        <v>2000</v>
      </c>
      <c r="D31" s="303"/>
      <c r="E31" s="297"/>
      <c r="F31" s="350"/>
      <c r="G31" s="352"/>
      <c r="H31" s="299"/>
      <c r="I31" s="300"/>
      <c r="J31" s="301"/>
      <c r="K31" s="301"/>
      <c r="L31" s="302"/>
      <c r="M31" s="33"/>
      <c r="N31" s="33"/>
    </row>
    <row r="32" spans="1:14" s="212" customFormat="1" ht="19.5" thickBot="1" x14ac:dyDescent="0.35">
      <c r="A32" s="304">
        <v>1000</v>
      </c>
      <c r="B32" s="304"/>
      <c r="C32" s="304"/>
      <c r="D32" s="208">
        <v>2</v>
      </c>
      <c r="E32" s="209" t="s">
        <v>39915</v>
      </c>
      <c r="F32" s="209"/>
      <c r="G32" s="210"/>
      <c r="H32" s="210"/>
      <c r="I32" s="208"/>
      <c r="J32" s="210"/>
      <c r="K32" s="210"/>
      <c r="L32" s="210"/>
      <c r="M32" s="211">
        <f>SUMIF(A:A,D32,M:M)</f>
        <v>40250.93</v>
      </c>
      <c r="N32" s="211">
        <f>SUMIF(A:A,D32,N:N)</f>
        <v>50923.28</v>
      </c>
    </row>
    <row r="33" spans="1:14" ht="18.75" x14ac:dyDescent="0.3">
      <c r="D33" s="213" t="s">
        <v>20935</v>
      </c>
      <c r="E33" s="214" t="s">
        <v>46837</v>
      </c>
      <c r="F33" s="213"/>
      <c r="G33" s="215"/>
      <c r="H33" s="215"/>
      <c r="I33" s="213"/>
      <c r="J33" s="215"/>
      <c r="K33" s="215"/>
      <c r="L33" s="215"/>
      <c r="M33" s="216">
        <f>IFERROR(SUMIFS(M:M,A:A,LEFT(D33,SEARCH(".",D33)-1),B:B,RIGHT(D33,LEN(D33)-SEARCH(".",D33))),"")</f>
        <v>6783.3</v>
      </c>
      <c r="N33" s="216">
        <f>IFERROR(SUMIFS(N:N,A:A,LEFT(D33,SEARCH(".",D33)-1),B:B,RIGHT(D33,LEN(D33)-SEARCH(".",D33))),"")</f>
        <v>8582.2199999999993</v>
      </c>
    </row>
    <row r="34" spans="1:14" ht="75" x14ac:dyDescent="0.3">
      <c r="A34" s="296" t="str">
        <f>IFERROR(LEFT(D34,SEARCH(".",D34)-1),"")</f>
        <v>2</v>
      </c>
      <c r="B34" s="296" t="str">
        <f>IFERROR(LEFT(RIGHT(D34,LEN(D34)-SEARCH(".",D34)),SEARCH(".",RIGHT(D34,LEN(D34)-SEARCH(".",D34)))-1),"")</f>
        <v>1</v>
      </c>
      <c r="C34" s="296" t="str">
        <f>IFERROR(IF(LEN(D34)-LEN(SUBSTITUTE(D34,".",""))&lt;&gt;3,"",MID(D34,SEARCH(".",D34,SEARCH(".",D34)+1)+1,LEN(D34)-SEARCH(".",D34,SEARCH(".",D34)+1)-(LEN(D34)-(SEARCH(".",D34,SEARCH(".",D34,SEARCH(".",D34)+1)+1)-1)))),"")</f>
        <v/>
      </c>
      <c r="D34" s="103" t="s">
        <v>46833</v>
      </c>
      <c r="E34" s="104" t="str">
        <f>IF($G34="SINAPI",VLOOKUP($F34,DADOS_SINAPI,2,0),IF(G34="SETOP",VLOOKUP($F34,DADOS_SETOP,2,0),IF(G34="CPU",VLOOKUP($F34,DADOS_COMPOSICAO,2,0),IF(G34="SICRO",VLOOKUP($F34,DADOS_SICRO,2,0),IF(G34="SUDECAP",VLOOKUP(F34,DADOS_SUDECAP,2,0),IF(G34="COTAÇÃO",VLOOKUP($F34,DADOS_COTACAO,2,0)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34" s="105" t="s">
        <v>4765</v>
      </c>
      <c r="G34" s="106" t="s">
        <v>1544</v>
      </c>
      <c r="H34" s="107" t="str">
        <f>IF(G34="SINAPI",VLOOKUP($F34,DADOS_SINAPI,3,0),IF(G34="SETOP",VLOOKUP($F34,DADOS_SETOP,3,0),IF(G34="CPU",VLOOKUP($F34,DADOS_COMPOSICAO,10,0),IF(G34="SICRO",VLOOKUP($F34,DADOS_SICRO,3,0),IF(G34="SUDECAP",VLOOKUP(F34,DADOS_SUDECAP,3,0),IF(G34="COTAÇÃO",VLOOKUP($F34,DADOS_COTACAO,9,0),""))))))</f>
        <v>mês</v>
      </c>
      <c r="I34" s="131">
        <f>ROUND(F36,2)</f>
        <v>6</v>
      </c>
      <c r="J34" s="108">
        <f>ROUND(IF(G34="SINAPI",VLOOKUP($F34,DADOS_SINAPI,4,0),IF(G34="SETOP",VLOOKUP($F34,DADOS_SETOP,4,0),IF(G34="CPU",VLOOKUP($F34,DADOS_COMPOSICAO,13,0),IF(G34="SICRO",VLOOKUP($F34,DADOS_SICRO,4,0),IF(G34="SUDECAP",VLOOKUP(F34,DADOS_SUDECAP,4,0),IF(G34="COTAÇÃO",VLOOKUP(F34,DADOS_COTACAO,12,0),"")))))),2)</f>
        <v>858.68</v>
      </c>
      <c r="K34" s="320" t="s">
        <v>11757</v>
      </c>
      <c r="L34" s="109">
        <f>ROUND(J34*(1+$N$17),2)</f>
        <v>1086.4000000000001</v>
      </c>
      <c r="M34" s="110">
        <f>IFERROR(ROUND(I34*J34,2),"")</f>
        <v>5152.08</v>
      </c>
      <c r="N34" s="110">
        <f>IFERROR(ROUND(L34*I34,2),"")</f>
        <v>6518.4</v>
      </c>
    </row>
    <row r="35" spans="1:14" ht="18.75" hidden="1" x14ac:dyDescent="0.3">
      <c r="A35" s="304">
        <v>2000</v>
      </c>
      <c r="D35" s="303"/>
      <c r="E35" s="297"/>
      <c r="F35" s="350"/>
      <c r="G35" s="352"/>
      <c r="H35" s="299"/>
      <c r="I35" s="300"/>
      <c r="J35" s="301"/>
      <c r="K35" s="301"/>
      <c r="L35" s="302"/>
      <c r="M35" s="33"/>
      <c r="N35" s="33"/>
    </row>
    <row r="36" spans="1:14" ht="18.75" hidden="1" x14ac:dyDescent="0.3">
      <c r="A36" s="304">
        <v>2000</v>
      </c>
      <c r="D36" s="303"/>
      <c r="E36" s="389" t="s">
        <v>46963</v>
      </c>
      <c r="F36" s="390">
        <v>6</v>
      </c>
      <c r="G36" s="391" t="s">
        <v>46964</v>
      </c>
      <c r="H36" s="299"/>
      <c r="I36" s="300"/>
      <c r="J36" s="301"/>
      <c r="K36" s="301"/>
      <c r="L36" s="302"/>
      <c r="M36" s="33"/>
      <c r="N36" s="33"/>
    </row>
    <row r="37" spans="1:14" ht="18.75" hidden="1" x14ac:dyDescent="0.3">
      <c r="A37" s="304">
        <v>2000</v>
      </c>
      <c r="D37" s="303"/>
      <c r="E37" s="297"/>
      <c r="F37" s="350"/>
      <c r="G37" s="352"/>
      <c r="H37" s="299"/>
      <c r="I37" s="300"/>
      <c r="J37" s="301"/>
      <c r="K37" s="301"/>
      <c r="L37" s="302"/>
      <c r="M37" s="33"/>
      <c r="N37" s="33"/>
    </row>
    <row r="38" spans="1:14" ht="45" x14ac:dyDescent="0.3">
      <c r="A38" s="296" t="str">
        <f>IFERROR(LEFT(D38,SEARCH(".",D38)-1),"")</f>
        <v>2</v>
      </c>
      <c r="B38" s="296" t="str">
        <f>IFERROR(LEFT(RIGHT(D38,LEN(D38)-SEARCH(".",D38)),SEARCH(".",RIGHT(D38,LEN(D38)-SEARCH(".",D38)))-1),"")</f>
        <v>1</v>
      </c>
      <c r="C38" s="296" t="str">
        <f>IFERROR(IF(LEN(D38)-LEN(SUBSTITUTE(D38,".",""))&lt;&gt;3,"",MID(D38,SEARCH(".",D38,SEARCH(".",D38)+1)+1,LEN(D38)-SEARCH(".",D38,SEARCH(".",D38)+1)-(LEN(D38)-(SEARCH(".",D38,SEARCH(".",D38,SEARCH(".",D38)+1)+1)-1)))),"")</f>
        <v/>
      </c>
      <c r="D38" s="103" t="s">
        <v>46834</v>
      </c>
      <c r="E38" s="104" t="str">
        <f>IF($G38="SINAPI",VLOOKUP($F38,DADOS_SINAPI,2,0),IF(G38="SETOP",VLOOKUP($F38,DADOS_SETOP,2,0),IF(G38="CPU",VLOOKUP($F38,DADOS_COMPOSICAO,2,0),IF(G38="SICRO",VLOOKUP($F38,DADOS_SICRO,2,0),IF(G38="SUDECAP",VLOOKUP(F38,DADOS_SUDECAP,2,0),IF(G38="COTAÇÃO",VLOOKUP($F38,DADOS_COTACAO,2,0),""))))))</f>
        <v>MOBILIZAÇÃO E DESMOBILIZAÇÃO DE CONTAINER, INCLUSIVE CARGA, DESCARGA E TRANSPORTE EM CAMINHÃO CARROCERIA COM GUINDAUTO (MUNCK), EXCLUSIVE LOCAÇÃO DO CONTAINER</v>
      </c>
      <c r="F38" s="105" t="s">
        <v>3113</v>
      </c>
      <c r="G38" s="106" t="s">
        <v>1544</v>
      </c>
      <c r="H38" s="107" t="str">
        <f>IF(G38="SINAPI",VLOOKUP($F38,DADOS_SINAPI,3,0),IF(G38="SETOP",VLOOKUP($F38,DADOS_SETOP,3,0),IF(G38="CPU",VLOOKUP($F38,DADOS_COMPOSICAO,10,0),IF(G38="SICRO",VLOOKUP($F38,DADOS_SICRO,3,0),IF(G38="SUDECAP",VLOOKUP(F38,DADOS_SUDECAP,3,0),IF(G38="COTAÇÃO",VLOOKUP($F38,DADOS_COTACAO,9,0),""))))))</f>
        <v>un</v>
      </c>
      <c r="I38" s="131">
        <f>ROUND(F40,2)</f>
        <v>1</v>
      </c>
      <c r="J38" s="108">
        <f>ROUND(IF(G38="SINAPI",VLOOKUP($F38,DADOS_SINAPI,4,0),IF(G38="SETOP",VLOOKUP($F38,DADOS_SETOP,4,0),IF(G38="CPU",VLOOKUP($F38,DADOS_COMPOSICAO,13,0),IF(G38="SICRO",VLOOKUP($F38,DADOS_SICRO,4,0),IF(G38="SUDECAP",VLOOKUP(F38,DADOS_SUDECAP,4,0),IF(G38="COTAÇÃO",VLOOKUP(F38,DADOS_COTACAO,12,0),"")))))),2)</f>
        <v>1631.22</v>
      </c>
      <c r="K38" s="320" t="s">
        <v>11757</v>
      </c>
      <c r="L38" s="109">
        <f>ROUND(J38*(1+$N$17),2)</f>
        <v>2063.8200000000002</v>
      </c>
      <c r="M38" s="110">
        <f>IFERROR(ROUND(I38*J38,2),"")</f>
        <v>1631.22</v>
      </c>
      <c r="N38" s="110">
        <f>IFERROR(ROUND(L38*I38,2),"")</f>
        <v>2063.8200000000002</v>
      </c>
    </row>
    <row r="39" spans="1:14" ht="18.75" hidden="1" x14ac:dyDescent="0.3">
      <c r="A39" s="304">
        <v>2000</v>
      </c>
      <c r="D39" s="303"/>
      <c r="E39" s="297"/>
      <c r="F39" s="350"/>
      <c r="G39" s="352"/>
      <c r="H39" s="299"/>
      <c r="I39" s="300"/>
      <c r="J39" s="301"/>
      <c r="K39" s="301"/>
      <c r="L39" s="302"/>
      <c r="M39" s="33"/>
      <c r="N39" s="33"/>
    </row>
    <row r="40" spans="1:14" ht="18.75" hidden="1" x14ac:dyDescent="0.3">
      <c r="A40" s="304">
        <v>2000</v>
      </c>
      <c r="D40" s="303"/>
      <c r="E40" s="389" t="s">
        <v>5245</v>
      </c>
      <c r="F40" s="390">
        <v>1</v>
      </c>
      <c r="G40" s="391" t="s">
        <v>46965</v>
      </c>
      <c r="H40" s="299"/>
      <c r="I40" s="300"/>
      <c r="J40" s="301"/>
      <c r="K40" s="301"/>
      <c r="L40" s="302"/>
      <c r="M40" s="33"/>
      <c r="N40" s="33"/>
    </row>
    <row r="41" spans="1:14" ht="18.75" hidden="1" x14ac:dyDescent="0.3">
      <c r="A41" s="304">
        <v>2000</v>
      </c>
      <c r="D41" s="303"/>
      <c r="E41" s="297"/>
      <c r="F41" s="350"/>
      <c r="G41" s="352"/>
      <c r="H41" s="299"/>
      <c r="I41" s="300"/>
      <c r="J41" s="301"/>
      <c r="K41" s="301"/>
      <c r="L41" s="302"/>
      <c r="M41" s="33"/>
      <c r="N41" s="33"/>
    </row>
    <row r="42" spans="1:14" ht="18.75" x14ac:dyDescent="0.3">
      <c r="D42" s="213" t="s">
        <v>46835</v>
      </c>
      <c r="E42" s="214" t="s">
        <v>6604</v>
      </c>
      <c r="F42" s="213"/>
      <c r="G42" s="215"/>
      <c r="H42" s="215"/>
      <c r="I42" s="213"/>
      <c r="J42" s="215"/>
      <c r="K42" s="215"/>
      <c r="L42" s="215"/>
      <c r="M42" s="216">
        <f>IFERROR(SUMIFS(M:M,A:A,LEFT(D42,SEARCH(".",D42)-1),B:B,RIGHT(D42,LEN(D42)-SEARCH(".",D42))),"")</f>
        <v>6634.67</v>
      </c>
      <c r="N42" s="216">
        <f>IFERROR(SUMIFS(N:N,A:A,LEFT(D42,SEARCH(".",D42)-1),B:B,RIGHT(D42,LEN(D42)-SEARCH(".",D42))),"")</f>
        <v>8394.18</v>
      </c>
    </row>
    <row r="43" spans="1:14" ht="30" x14ac:dyDescent="0.3">
      <c r="A43" s="296" t="str">
        <f>IFERROR(LEFT(D43,SEARCH(".",D43)-1),"")</f>
        <v>2</v>
      </c>
      <c r="B43" s="296" t="str">
        <f>IFERROR(LEFT(RIGHT(D43,LEN(D43)-SEARCH(".",D43)),SEARCH(".",RIGHT(D43,LEN(D43)-SEARCH(".",D43)))-1),"")</f>
        <v>2</v>
      </c>
      <c r="C43" s="296" t="str">
        <f>IFERROR(IF(LEN(D43)-LEN(SUBSTITUTE(D43,".",""))&lt;&gt;3,"",MID(D43,SEARCH(".",D43,SEARCH(".",D43)+1)+1,LEN(D43)-SEARCH(".",D43,SEARCH(".",D43)+1)-(LEN(D43)-(SEARCH(".",D43,SEARCH(".",D43,SEARCH(".",D43)+1)+1)-1)))),"")</f>
        <v/>
      </c>
      <c r="D43" s="103" t="s">
        <v>46836</v>
      </c>
      <c r="E43" s="104" t="str">
        <f>IF($G43="SINAPI",VLOOKUP($F43,DADOS_SINAPI,2,0),IF(G43="SETOP",VLOOKUP($F43,DADOS_SETOP,2,0),IF(G43="CPU",VLOOKUP($F43,DADOS_COMPOSICAO,2,0),IF(G43="SICRO",VLOOKUP($F43,DADOS_SICRO,2,0),IF(G43="SUDECAP",VLOOKUP(F43,DADOS_SUDECAP,2,0),IF(G43="COTAÇÃO",VLOOKUP($F43,DADOS_COTACAO,2,0),""))))))</f>
        <v>LIGAÇÕES PROVISÓRIAS PARA CONTAINER TIPO 3 (CORRESPONDENTE AO CÓDIGO ED-16350)</v>
      </c>
      <c r="F43" s="105" t="s">
        <v>4749</v>
      </c>
      <c r="G43" s="106" t="s">
        <v>1544</v>
      </c>
      <c r="H43" s="107" t="str">
        <f>IF(G43="SINAPI",VLOOKUP($F43,DADOS_SINAPI,3,0),IF(G43="SETOP",VLOOKUP($F43,DADOS_SETOP,3,0),IF(G43="CPU",VLOOKUP($F43,DADOS_COMPOSICAO,10,0),IF(G43="SICRO",VLOOKUP($F43,DADOS_SICRO,3,0),IF(G43="SUDECAP",VLOOKUP(F43,DADOS_SUDECAP,3,0),IF(G43="COTAÇÃO",VLOOKUP($F43,DADOS_COTACAO,9,0),""))))))</f>
        <v>un</v>
      </c>
      <c r="I43" s="131">
        <f>ROUND(F45,2)</f>
        <v>1</v>
      </c>
      <c r="J43" s="108">
        <f>ROUND(IF(G43="SINAPI",VLOOKUP($F43,DADOS_SINAPI,4,0),IF(G43="SETOP",VLOOKUP($F43,DADOS_SETOP,4,0),IF(G43="CPU",VLOOKUP($F43,DADOS_COMPOSICAO,13,0),IF(G43="SICRO",VLOOKUP($F43,DADOS_SICRO,4,0),IF(G43="SUDECAP",VLOOKUP(F43,DADOS_SUDECAP,4,0),IF(G43="COTAÇÃO",VLOOKUP(F43,DADOS_COTACAO,12,0),"")))))),2)</f>
        <v>334.67</v>
      </c>
      <c r="K43" s="320" t="s">
        <v>11757</v>
      </c>
      <c r="L43" s="109">
        <f>ROUND(J43*(1+$N$17),2)</f>
        <v>423.42</v>
      </c>
      <c r="M43" s="110">
        <f>IFERROR(ROUND(I43*J43,2),"")</f>
        <v>334.67</v>
      </c>
      <c r="N43" s="110">
        <f>IFERROR(ROUND(L43*I43,2),"")</f>
        <v>423.42</v>
      </c>
    </row>
    <row r="44" spans="1:14" ht="18.75" hidden="1" x14ac:dyDescent="0.3">
      <c r="A44" s="304">
        <v>2000</v>
      </c>
      <c r="D44" s="303"/>
      <c r="E44" s="297"/>
      <c r="F44" s="350"/>
      <c r="G44" s="352"/>
      <c r="H44" s="299"/>
      <c r="I44" s="300"/>
      <c r="J44" s="301"/>
      <c r="K44" s="301"/>
      <c r="L44" s="302"/>
      <c r="M44" s="33"/>
      <c r="N44" s="33"/>
    </row>
    <row r="45" spans="1:14" ht="18.75" hidden="1" x14ac:dyDescent="0.3">
      <c r="A45" s="304">
        <v>2000</v>
      </c>
      <c r="D45" s="303"/>
      <c r="E45" s="389" t="s">
        <v>5245</v>
      </c>
      <c r="F45" s="390">
        <v>1</v>
      </c>
      <c r="G45" s="391" t="s">
        <v>46965</v>
      </c>
      <c r="H45" s="299"/>
      <c r="I45" s="300"/>
      <c r="J45" s="301"/>
      <c r="K45" s="301"/>
      <c r="L45" s="302"/>
      <c r="M45" s="33"/>
      <c r="N45" s="33"/>
    </row>
    <row r="46" spans="1:14" ht="18.75" hidden="1" x14ac:dyDescent="0.3">
      <c r="A46" s="304">
        <v>2000</v>
      </c>
      <c r="D46" s="303"/>
      <c r="E46" s="297"/>
      <c r="F46" s="350"/>
      <c r="G46" s="352"/>
      <c r="H46" s="299"/>
      <c r="I46" s="300"/>
      <c r="J46" s="301"/>
      <c r="K46" s="301"/>
      <c r="L46" s="302"/>
      <c r="M46" s="33"/>
      <c r="N46" s="33"/>
    </row>
    <row r="47" spans="1:14" ht="45" x14ac:dyDescent="0.3">
      <c r="A47" s="296" t="str">
        <f>IFERROR(LEFT(D47,SEARCH(".",D47)-1),"")</f>
        <v>2</v>
      </c>
      <c r="B47" s="296" t="str">
        <f>IFERROR(LEFT(RIGHT(D47,LEN(D47)-SEARCH(".",D47)),SEARCH(".",RIGHT(D47,LEN(D47)-SEARCH(".",D47)))-1),"")</f>
        <v>2</v>
      </c>
      <c r="C47" s="296" t="str">
        <f>IFERROR(IF(LEN(D47)-LEN(SUBSTITUTE(D47,".",""))&lt;&gt;3,"",MID(D47,SEARCH(".",D47,SEARCH(".",D47)+1)+1,LEN(D47)-SEARCH(".",D47,SEARCH(".",D47)+1)-(LEN(D47)-(SEARCH(".",D47,SEARCH(".",D47,SEARCH(".",D47)+1)+1)-1)))),"")</f>
        <v/>
      </c>
      <c r="D47" s="103" t="s">
        <v>46839</v>
      </c>
      <c r="E47" s="104" t="str">
        <f>IF($G47="SINAPI",VLOOKUP($F47,DADOS_SINAPI,2,0),IF(G47="SETOP",VLOOKUP($F47,DADOS_SETOP,2,0),IF(G47="CPU",VLOOKUP($F47,DADOS_COMPOSICAO,2,0),IF(G47="SICRO",VLOOKUP($F47,DADOS_SICRO,2,0),IF(G47="SUDECAP",VLOOKUP(F47,DADOS_SUDECAP,2,0),IF(G47="COTAÇÃO",VLOOKUP($F47,DADOS_COTACAO,2,0),""))))))</f>
        <v>LOCAÇÃO DE BANHEIRO QUÍMICO, DIMENSÃO (110X120X230)CM, LINHA PADRÃO, CONTENDO UMA (1) PIA/HIGIENIZADOR DE MÃOS, INCLUSIVE MANUTENÇÃO E MOBILIZAÇÃO/DESMOBILIZAÇÃO</v>
      </c>
      <c r="F47" s="105" t="s">
        <v>3094</v>
      </c>
      <c r="G47" s="106" t="s">
        <v>1544</v>
      </c>
      <c r="H47" s="107" t="str">
        <f>IF(G47="SINAPI",VLOOKUP($F47,DADOS_SINAPI,3,0),IF(G47="SETOP",VLOOKUP($F47,DADOS_SETOP,3,0),IF(G47="CPU",VLOOKUP($F47,DADOS_COMPOSICAO,10,0),IF(G47="SICRO",VLOOKUP($F47,DADOS_SICRO,3,0),IF(G47="SUDECAP",VLOOKUP(F47,DADOS_SUDECAP,3,0),IF(G47="COTAÇÃO",VLOOKUP($F47,DADOS_COTACAO,9,0),""))))))</f>
        <v>mês</v>
      </c>
      <c r="I47" s="131">
        <f>ROUND(F49,2)</f>
        <v>6</v>
      </c>
      <c r="J47" s="108">
        <f>ROUND(IF(G47="SINAPI",VLOOKUP($F47,DADOS_SINAPI,4,0),IF(G47="SETOP",VLOOKUP($F47,DADOS_SETOP,4,0),IF(G47="CPU",VLOOKUP($F47,DADOS_COMPOSICAO,13,0),IF(G47="SICRO",VLOOKUP($F47,DADOS_SICRO,4,0),IF(G47="SUDECAP",VLOOKUP(F47,DADOS_SUDECAP,4,0),IF(G47="COTAÇÃO",VLOOKUP(F47,DADOS_COTACAO,12,0),"")))))),2)</f>
        <v>1050</v>
      </c>
      <c r="K47" s="320" t="s">
        <v>11757</v>
      </c>
      <c r="L47" s="109">
        <f>ROUND(J47*(1+$N$17),2)</f>
        <v>1328.46</v>
      </c>
      <c r="M47" s="110">
        <f>IFERROR(ROUND(I47*J47,2),"")</f>
        <v>6300</v>
      </c>
      <c r="N47" s="110">
        <f>IFERROR(ROUND(L47*I47,2),"")</f>
        <v>7970.76</v>
      </c>
    </row>
    <row r="48" spans="1:14" ht="18.75" hidden="1" x14ac:dyDescent="0.3">
      <c r="A48" s="304">
        <v>2000</v>
      </c>
      <c r="D48" s="303"/>
      <c r="E48" s="297"/>
      <c r="F48" s="350"/>
      <c r="G48" s="352"/>
      <c r="H48" s="299"/>
      <c r="I48" s="300"/>
      <c r="J48" s="301"/>
      <c r="K48" s="301"/>
      <c r="L48" s="302"/>
      <c r="M48" s="33"/>
      <c r="N48" s="33"/>
    </row>
    <row r="49" spans="1:14" ht="18.75" hidden="1" x14ac:dyDescent="0.3">
      <c r="A49" s="304">
        <v>2000</v>
      </c>
      <c r="D49" s="303"/>
      <c r="E49" s="389" t="s">
        <v>46963</v>
      </c>
      <c r="F49" s="390">
        <v>6</v>
      </c>
      <c r="G49" s="391" t="s">
        <v>46964</v>
      </c>
      <c r="H49" s="299"/>
      <c r="I49" s="300"/>
      <c r="J49" s="301"/>
      <c r="K49" s="301"/>
      <c r="L49" s="302"/>
      <c r="M49" s="33"/>
      <c r="N49" s="33"/>
    </row>
    <row r="50" spans="1:14" ht="18.75" hidden="1" x14ac:dyDescent="0.3">
      <c r="A50" s="304">
        <v>2000</v>
      </c>
      <c r="D50" s="303"/>
      <c r="E50" s="297"/>
      <c r="F50" s="350"/>
      <c r="G50" s="352"/>
      <c r="H50" s="299"/>
      <c r="I50" s="300"/>
      <c r="J50" s="301"/>
      <c r="K50" s="301"/>
      <c r="L50" s="302"/>
      <c r="M50" s="33"/>
      <c r="N50" s="33"/>
    </row>
    <row r="51" spans="1:14" ht="18.75" x14ac:dyDescent="0.3">
      <c r="D51" s="213" t="s">
        <v>46838</v>
      </c>
      <c r="E51" s="214" t="s">
        <v>24930</v>
      </c>
      <c r="F51" s="213"/>
      <c r="G51" s="215"/>
      <c r="H51" s="215"/>
      <c r="I51" s="213"/>
      <c r="J51" s="215"/>
      <c r="K51" s="215"/>
      <c r="L51" s="215"/>
      <c r="M51" s="216">
        <f>IFERROR(SUMIFS(M:M,A:A,LEFT(D51,SEARCH(".",D51)-1),B:B,RIGHT(D51,LEN(D51)-SEARCH(".",D51))),"")</f>
        <v>26832.959999999999</v>
      </c>
      <c r="N51" s="216">
        <f>IFERROR(SUMIFS(N:N,A:A,LEFT(D51,SEARCH(".",D51)-1),B:B,RIGHT(D51,LEN(D51)-SEARCH(".",D51))),"")</f>
        <v>33946.879999999997</v>
      </c>
    </row>
    <row r="52" spans="1:14" ht="60" x14ac:dyDescent="0.3">
      <c r="A52" s="296" t="str">
        <f>IFERROR(LEFT(D52,SEARCH(".",D52)-1),"")</f>
        <v>2</v>
      </c>
      <c r="B52" s="296" t="str">
        <f>IFERROR(LEFT(RIGHT(D52,LEN(D52)-SEARCH(".",D52)),SEARCH(".",RIGHT(D52,LEN(D52)-SEARCH(".",D52)))-1),"")</f>
        <v>3</v>
      </c>
      <c r="C52" s="296" t="str">
        <f>IFERROR(IF(LEN(D52)-LEN(SUBSTITUTE(D52,".",""))&lt;&gt;3,"",MID(D52,SEARCH(".",D52,SEARCH(".",D52)+1)+1,LEN(D52)-SEARCH(".",D52,SEARCH(".",D52)+1)-(LEN(D52)-(SEARCH(".",D52,SEARCH(".",D52,SEARCH(".",D52)+1)+1)-1)))),"")</f>
        <v/>
      </c>
      <c r="D52" s="103" t="s">
        <v>46840</v>
      </c>
      <c r="E52" s="104" t="str">
        <f>IF($G52="SINAPI",VLOOKUP($F52,DADOS_SINAPI,2,0),IF(G52="SETOP",VLOOKUP($F52,DADOS_SETOP,2,0),IF(G52="CPU",VLOOKUP($F52,DADOS_COMPOSICAO,2,0),IF(G52="SICRO",VLOOKUP($F52,DADOS_SICRO,2,0),IF(G52="SUDECAP",VLOOKUP(F52,DADOS_SUDECAP,2,0),IF(G52="COTAÇÃO",VLOOKUP($F52,DADOS_COTACAO,2,0),""))))))</f>
        <v>TAPUME FIXO DE PROTEÇÃO PARA FECHAMENTO DE OBRA EM TELHA METÁLICA GALVANIZADA, TIPO TRAPEZOIDAL, ESP. 0,5MM, COM MÓDULO NA DIMENSÃO DE (300X220)CM, COM REAPROVEITAMENTO, EXCLUSIVE PINTURA ESMALTE, INCLUSIVE PONTALETE E FIXAÇÃO</v>
      </c>
      <c r="F52" s="105" t="s">
        <v>12666</v>
      </c>
      <c r="G52" s="106" t="s">
        <v>1544</v>
      </c>
      <c r="H52" s="107" t="str">
        <f>IF(G52="SINAPI",VLOOKUP($F52,DADOS_SINAPI,3,0),IF(G52="SETOP",VLOOKUP($F52,DADOS_SETOP,3,0),IF(G52="CPU",VLOOKUP($F52,DADOS_COMPOSICAO,10,0),IF(G52="SICRO",VLOOKUP($F52,DADOS_SICRO,3,0),IF(G52="SUDECAP",VLOOKUP(F52,DADOS_SUDECAP,3,0),IF(G52="COTAÇÃO",VLOOKUP($F52,DADOS_COTACAO,9,0),""))))))</f>
        <v>m2</v>
      </c>
      <c r="I52" s="131">
        <f>ROUND(F56,2)</f>
        <v>352</v>
      </c>
      <c r="J52" s="108">
        <f>ROUND(IF(G52="SINAPI",VLOOKUP($F52,DADOS_SINAPI,4,0),IF(G52="SETOP",VLOOKUP($F52,DADOS_SETOP,4,0),IF(G52="CPU",VLOOKUP($F52,DADOS_COMPOSICAO,13,0),IF(G52="SICRO",VLOOKUP($F52,DADOS_SICRO,4,0),IF(G52="SUDECAP",VLOOKUP(F52,DADOS_SUDECAP,4,0),IF(G52="COTAÇÃO",VLOOKUP(F52,DADOS_COTACAO,12,0),"")))))),2)</f>
        <v>65.25</v>
      </c>
      <c r="K52" s="320" t="s">
        <v>11757</v>
      </c>
      <c r="L52" s="109">
        <f>ROUND(J52*(1+$N$17),2)</f>
        <v>82.55</v>
      </c>
      <c r="M52" s="110">
        <f>IFERROR(ROUND(I52*J52,2),"")</f>
        <v>22968</v>
      </c>
      <c r="N52" s="110">
        <f>IFERROR(ROUND(L52*I52,2),"")</f>
        <v>29057.599999999999</v>
      </c>
    </row>
    <row r="53" spans="1:14" ht="18.75" hidden="1" x14ac:dyDescent="0.3">
      <c r="A53" s="304">
        <v>2000</v>
      </c>
      <c r="D53" s="303"/>
      <c r="E53" s="297"/>
      <c r="F53" s="350"/>
      <c r="G53" s="352"/>
      <c r="H53" s="299"/>
      <c r="I53" s="300"/>
      <c r="J53" s="301"/>
      <c r="K53" s="301"/>
      <c r="L53" s="302"/>
      <c r="M53" s="33"/>
      <c r="N53" s="33"/>
    </row>
    <row r="54" spans="1:14" ht="18.75" hidden="1" x14ac:dyDescent="0.3">
      <c r="A54" s="304">
        <v>2000</v>
      </c>
      <c r="D54" s="303"/>
      <c r="E54" s="297" t="s">
        <v>46966</v>
      </c>
      <c r="F54" s="388">
        <v>160</v>
      </c>
      <c r="G54" s="298" t="s">
        <v>6594</v>
      </c>
      <c r="H54" s="299"/>
      <c r="I54" s="300"/>
      <c r="J54" s="301"/>
      <c r="K54" s="301"/>
      <c r="L54" s="302"/>
      <c r="M54" s="33"/>
      <c r="N54" s="33"/>
    </row>
    <row r="55" spans="1:14" ht="18.75" hidden="1" x14ac:dyDescent="0.3">
      <c r="A55" s="304">
        <v>2000</v>
      </c>
      <c r="D55" s="303"/>
      <c r="E55" s="297" t="s">
        <v>46967</v>
      </c>
      <c r="F55" s="388">
        <v>2.2000000000000002</v>
      </c>
      <c r="G55" s="298" t="s">
        <v>6594</v>
      </c>
      <c r="H55" s="299"/>
      <c r="I55" s="300"/>
      <c r="J55" s="301"/>
      <c r="K55" s="301"/>
      <c r="L55" s="302"/>
      <c r="M55" s="33"/>
      <c r="N55" s="33"/>
    </row>
    <row r="56" spans="1:14" ht="18.75" hidden="1" x14ac:dyDescent="0.3">
      <c r="A56" s="304">
        <v>2000</v>
      </c>
      <c r="D56" s="303"/>
      <c r="E56" s="389" t="s">
        <v>5242</v>
      </c>
      <c r="F56" s="390">
        <f>F54*F55</f>
        <v>352</v>
      </c>
      <c r="G56" s="391" t="s">
        <v>7702</v>
      </c>
      <c r="H56" s="299"/>
      <c r="I56" s="300"/>
      <c r="J56" s="301"/>
      <c r="K56" s="301"/>
      <c r="L56" s="302"/>
      <c r="M56" s="33"/>
      <c r="N56" s="33"/>
    </row>
    <row r="57" spans="1:14" ht="18.75" hidden="1" x14ac:dyDescent="0.3">
      <c r="A57" s="304">
        <v>2000</v>
      </c>
      <c r="D57" s="303"/>
      <c r="E57" s="297"/>
      <c r="F57" s="350"/>
      <c r="G57" s="352"/>
      <c r="H57" s="299"/>
      <c r="I57" s="300"/>
      <c r="J57" s="301"/>
      <c r="K57" s="301"/>
      <c r="L57" s="302"/>
      <c r="M57" s="33"/>
      <c r="N57" s="33"/>
    </row>
    <row r="58" spans="1:14" ht="30.75" thickBot="1" x14ac:dyDescent="0.35">
      <c r="A58" s="296" t="str">
        <f>IFERROR(LEFT(D58,SEARCH(".",D58)-1),"")</f>
        <v>2</v>
      </c>
      <c r="B58" s="296" t="str">
        <f>IFERROR(LEFT(RIGHT(D58,LEN(D58)-SEARCH(".",D58)),SEARCH(".",RIGHT(D58,LEN(D58)-SEARCH(".",D58)))-1),"")</f>
        <v>3</v>
      </c>
      <c r="C58" s="296" t="str">
        <f>IFERROR(IF(LEN(D58)-LEN(SUBSTITUTE(D58,".",""))&lt;&gt;3,"",MID(D58,SEARCH(".",D58,SEARCH(".",D58)+1)+1,LEN(D58)-SEARCH(".",D58,SEARCH(".",D58)+1)-(LEN(D58)-(SEARCH(".",D58,SEARCH(".",D58,SEARCH(".",D58)+1)+1)-1)))),"")</f>
        <v/>
      </c>
      <c r="D58" s="103" t="s">
        <v>46841</v>
      </c>
      <c r="E58" s="104" t="str">
        <f>IF($G58="SINAPI",VLOOKUP($F58,DADOS_SINAPI,2,0),IF(G58="SETOP",VLOOKUP($F58,DADOS_SETOP,2,0),IF(G58="CPU",VLOOKUP($F58,DADOS_COMPOSICAO,2,0),IF(G58="SICRO",VLOOKUP($F58,DADOS_SICRO,2,0),IF(G58="SUDECAP",VLOOKUP(F58,DADOS_SUDECAP,2,0),IF(G58="COTAÇÃO",VLOOKUP($F58,DADOS_COTACAO,2,0),""))))))</f>
        <v>REMANEJAMENTO DE TAPUME FIXO DE PROTEÇÃO PARA FECHAMENTO DE OBRA, INCLUSIVE ESCAVAÇÃO MANUAL E REATERRO COMPACTADO</v>
      </c>
      <c r="F58" s="105" t="s">
        <v>3115</v>
      </c>
      <c r="G58" s="106" t="s">
        <v>1544</v>
      </c>
      <c r="H58" s="107" t="str">
        <f>IF(G58="SINAPI",VLOOKUP($F58,DADOS_SINAPI,3,0),IF(G58="SETOP",VLOOKUP($F58,DADOS_SETOP,3,0),IF(G58="CPU",VLOOKUP($F58,DADOS_COMPOSICAO,10,0),IF(G58="SICRO",VLOOKUP($F58,DADOS_SICRO,3,0),IF(G58="SUDECAP",VLOOKUP(F58,DADOS_SUDECAP,3,0),IF(G58="COTAÇÃO",VLOOKUP($F58,DADOS_COTACAO,9,0),""))))))</f>
        <v>m2</v>
      </c>
      <c r="I58" s="131">
        <f>ROUND(F60,2)</f>
        <v>352</v>
      </c>
      <c r="J58" s="108">
        <f>ROUND(IF(G58="SINAPI",VLOOKUP($F58,DADOS_SINAPI,4,0),IF(G58="SETOP",VLOOKUP($F58,DADOS_SETOP,4,0),IF(G58="CPU",VLOOKUP($F58,DADOS_COMPOSICAO,13,0),IF(G58="SICRO",VLOOKUP($F58,DADOS_SICRO,4,0),IF(G58="SUDECAP",VLOOKUP(F58,DADOS_SUDECAP,4,0),IF(G58="COTAÇÃO",VLOOKUP(F58,DADOS_COTACAO,12,0),"")))))),2)</f>
        <v>10.98</v>
      </c>
      <c r="K58" s="320" t="s">
        <v>11757</v>
      </c>
      <c r="L58" s="109">
        <f>ROUND(J58*(1+$N$17),2)</f>
        <v>13.89</v>
      </c>
      <c r="M58" s="110">
        <f>IFERROR(ROUND(I58*J58,2),"")</f>
        <v>3864.96</v>
      </c>
      <c r="N58" s="110">
        <f>IFERROR(ROUND(L58*I58,2),"")</f>
        <v>4889.28</v>
      </c>
    </row>
    <row r="59" spans="1:14" ht="18.75" hidden="1" x14ac:dyDescent="0.3">
      <c r="A59" s="304">
        <v>2000</v>
      </c>
      <c r="D59" s="303"/>
      <c r="E59" s="297"/>
      <c r="F59" s="350"/>
      <c r="G59" s="352"/>
      <c r="H59" s="299"/>
      <c r="I59" s="300"/>
      <c r="J59" s="301"/>
      <c r="K59" s="301"/>
      <c r="L59" s="302"/>
      <c r="M59" s="33"/>
      <c r="N59" s="33"/>
    </row>
    <row r="60" spans="1:14" ht="18.75" hidden="1" x14ac:dyDescent="0.3">
      <c r="A60" s="304">
        <v>2000</v>
      </c>
      <c r="D60" s="303"/>
      <c r="E60" s="389" t="s">
        <v>46968</v>
      </c>
      <c r="F60" s="390">
        <f>F56</f>
        <v>352</v>
      </c>
      <c r="G60" s="391" t="s">
        <v>7702</v>
      </c>
      <c r="H60" s="299"/>
      <c r="I60" s="300"/>
      <c r="J60" s="301"/>
      <c r="K60" s="301"/>
      <c r="L60" s="302"/>
      <c r="M60" s="33"/>
      <c r="N60" s="33"/>
    </row>
    <row r="61" spans="1:14" ht="19.5" hidden="1" thickBot="1" x14ac:dyDescent="0.35">
      <c r="A61" s="304">
        <v>2000</v>
      </c>
      <c r="D61" s="303"/>
      <c r="E61" s="297"/>
      <c r="F61" s="350"/>
      <c r="G61" s="352"/>
      <c r="H61" s="299"/>
      <c r="I61" s="300"/>
      <c r="J61" s="301"/>
      <c r="K61" s="301"/>
      <c r="L61" s="302"/>
      <c r="M61" s="33"/>
      <c r="N61" s="33"/>
    </row>
    <row r="62" spans="1:14" s="212" customFormat="1" ht="19.5" thickBot="1" x14ac:dyDescent="0.35">
      <c r="A62" s="304">
        <v>1000</v>
      </c>
      <c r="B62" s="304"/>
      <c r="C62" s="304"/>
      <c r="D62" s="208">
        <v>3</v>
      </c>
      <c r="E62" s="209" t="s">
        <v>6588</v>
      </c>
      <c r="F62" s="209"/>
      <c r="G62" s="210"/>
      <c r="H62" s="210"/>
      <c r="I62" s="208"/>
      <c r="J62" s="210"/>
      <c r="K62" s="210"/>
      <c r="L62" s="210"/>
      <c r="M62" s="211">
        <f>SUMIF(A:A,D62,M:M)</f>
        <v>21848.32</v>
      </c>
      <c r="N62" s="211">
        <f>SUMIF(A:A,D62,N:N)</f>
        <v>27642.800000000003</v>
      </c>
    </row>
    <row r="63" spans="1:14" ht="18.75" x14ac:dyDescent="0.3">
      <c r="D63" s="213" t="s">
        <v>46842</v>
      </c>
      <c r="E63" s="214" t="s">
        <v>6605</v>
      </c>
      <c r="F63" s="213"/>
      <c r="G63" s="215"/>
      <c r="H63" s="215"/>
      <c r="I63" s="213"/>
      <c r="J63" s="215"/>
      <c r="K63" s="215"/>
      <c r="L63" s="215"/>
      <c r="M63" s="216">
        <f>IFERROR(SUMIFS(M:M,A:A,LEFT(D63,SEARCH(".",D63)-1),B:B,RIGHT(D63,LEN(D63)-SEARCH(".",D63))),"")</f>
        <v>4002.48</v>
      </c>
      <c r="N63" s="216">
        <f>IFERROR(SUMIFS(N:N,A:A,LEFT(D63,SEARCH(".",D63)-1),B:B,RIGHT(D63,LEN(D63)-SEARCH(".",D63))),"")</f>
        <v>5063.92</v>
      </c>
    </row>
    <row r="64" spans="1:14" ht="30" x14ac:dyDescent="0.3">
      <c r="A64" s="296" t="str">
        <f>IFERROR(LEFT(D64,SEARCH(".",D64)-1),"")</f>
        <v>3</v>
      </c>
      <c r="B64" s="296" t="str">
        <f>IFERROR(LEFT(RIGHT(D64,LEN(D64)-SEARCH(".",D64)),SEARCH(".",RIGHT(D64,LEN(D64)-SEARCH(".",D64)))-1),"")</f>
        <v>1</v>
      </c>
      <c r="C64" s="296" t="str">
        <f>IFERROR(IF(LEN(D64)-LEN(SUBSTITUTE(D64,".",""))&lt;&gt;3,"",MID(D64,SEARCH(".",D64,SEARCH(".",D64)+1)+1,LEN(D64)-SEARCH(".",D64,SEARCH(".",D64)+1)-(LEN(D64)-(SEARCH(".",D64,SEARCH(".",D64,SEARCH(".",D64)+1)+1)-1)))),"")</f>
        <v/>
      </c>
      <c r="D64" s="103" t="s">
        <v>46844</v>
      </c>
      <c r="E64" s="104" t="str">
        <f>IF($G64="SINAPI",VLOOKUP($F64,DADOS_SINAPI,2,0),IF(G64="SETOP",VLOOKUP($F64,DADOS_SETOP,2,0),IF(G64="CPU",VLOOKUP($F64,DADOS_COMPOSICAO,2,0),IF(G64="SICRO",VLOOKUP($F64,DADOS_SICRO,2,0),IF(G64="SUDECAP",VLOOKUP(F64,DADOS_SUDECAP,2,0),IF(G64="COTAÇÃO",VLOOKUP($F64,DADOS_COTACAO,2,0),""))))))</f>
        <v>FORNECIMENTO E INSTALAÇÃO DE PLACA DE OBRA COM CHAPA GALVANIZADA E ESTRUTURA DE MADEIRA. AF_03/2022_PS</v>
      </c>
      <c r="F64" s="105">
        <v>103689</v>
      </c>
      <c r="G64" s="106" t="s">
        <v>4153</v>
      </c>
      <c r="H64" s="107" t="str">
        <f>IF(G64="SINAPI",VLOOKUP($F64,DADOS_SINAPI,3,0),IF(G64="SETOP",VLOOKUP($F64,DADOS_SETOP,3,0),IF(G64="CPU",VLOOKUP($F64,DADOS_COMPOSICAO,10,0),IF(G64="SICRO",VLOOKUP($F64,DADOS_SICRO,3,0),IF(G64="SUDECAP",VLOOKUP(F64,DADOS_SUDECAP,3,0),IF(G64="COTAÇÃO",VLOOKUP($F64,DADOS_COTACAO,9,0),""))))))</f>
        <v>M2</v>
      </c>
      <c r="I64" s="131">
        <f>ROUND(F68,2)</f>
        <v>8</v>
      </c>
      <c r="J64" s="108">
        <f>ROUND(IF(G64="SINAPI",VLOOKUP($F64,DADOS_SINAPI,4,0),IF(G64="SETOP",VLOOKUP($F64,DADOS_SETOP,4,0),IF(G64="CPU",VLOOKUP($F64,DADOS_COMPOSICAO,13,0),IF(G64="SICRO",VLOOKUP($F64,DADOS_SICRO,4,0),IF(G64="SUDECAP",VLOOKUP(F64,DADOS_SUDECAP,4,0),IF(G64="COTAÇÃO",VLOOKUP(F64,DADOS_COTACAO,12,0),"")))))),2)</f>
        <v>500.31</v>
      </c>
      <c r="K64" s="320" t="s">
        <v>11757</v>
      </c>
      <c r="L64" s="109">
        <f>ROUND(J64*(1+$N$17),2)</f>
        <v>632.99</v>
      </c>
      <c r="M64" s="110">
        <f>IFERROR(ROUND(I64*J64,2),"")</f>
        <v>4002.48</v>
      </c>
      <c r="N64" s="110">
        <f>IFERROR(ROUND(L64*I64,2),"")</f>
        <v>5063.92</v>
      </c>
    </row>
    <row r="65" spans="1:14" ht="18.75" hidden="1" x14ac:dyDescent="0.3">
      <c r="A65" s="304">
        <v>2000</v>
      </c>
      <c r="D65" s="303"/>
      <c r="E65" s="297"/>
      <c r="F65" s="350"/>
      <c r="G65" s="352"/>
      <c r="H65" s="299"/>
      <c r="I65" s="300"/>
      <c r="J65" s="301"/>
      <c r="K65" s="301"/>
      <c r="L65" s="302"/>
      <c r="M65" s="33"/>
      <c r="N65" s="33"/>
    </row>
    <row r="66" spans="1:14" ht="18.75" hidden="1" x14ac:dyDescent="0.3">
      <c r="A66" s="304">
        <v>2000</v>
      </c>
      <c r="D66" s="303"/>
      <c r="E66" s="297" t="s">
        <v>46969</v>
      </c>
      <c r="F66" s="388">
        <v>4</v>
      </c>
      <c r="G66" s="298" t="s">
        <v>6594</v>
      </c>
      <c r="H66" s="299"/>
      <c r="I66" s="300"/>
      <c r="J66" s="301"/>
      <c r="K66" s="301"/>
      <c r="L66" s="302"/>
      <c r="M66" s="33"/>
      <c r="N66" s="33"/>
    </row>
    <row r="67" spans="1:14" ht="18.75" hidden="1" x14ac:dyDescent="0.3">
      <c r="A67" s="304">
        <v>2000</v>
      </c>
      <c r="D67" s="303"/>
      <c r="E67" s="297" t="s">
        <v>46967</v>
      </c>
      <c r="F67" s="388">
        <v>2</v>
      </c>
      <c r="G67" s="298" t="s">
        <v>6594</v>
      </c>
      <c r="H67" s="299"/>
      <c r="I67" s="300"/>
      <c r="J67" s="301"/>
      <c r="K67" s="301"/>
      <c r="L67" s="302"/>
      <c r="M67" s="33"/>
      <c r="N67" s="33"/>
    </row>
    <row r="68" spans="1:14" ht="18.75" hidden="1" x14ac:dyDescent="0.3">
      <c r="A68" s="304">
        <v>2000</v>
      </c>
      <c r="D68" s="303"/>
      <c r="E68" s="389" t="s">
        <v>5242</v>
      </c>
      <c r="F68" s="390">
        <f>F66*F67</f>
        <v>8</v>
      </c>
      <c r="G68" s="391" t="s">
        <v>7702</v>
      </c>
      <c r="H68" s="299"/>
      <c r="I68" s="300"/>
      <c r="J68" s="301"/>
      <c r="K68" s="301"/>
      <c r="L68" s="302"/>
      <c r="M68" s="33"/>
      <c r="N68" s="33"/>
    </row>
    <row r="69" spans="1:14" ht="18.75" hidden="1" x14ac:dyDescent="0.3">
      <c r="A69" s="304">
        <v>2000</v>
      </c>
      <c r="D69" s="303"/>
      <c r="E69" s="297"/>
      <c r="F69" s="350"/>
      <c r="G69" s="352"/>
      <c r="H69" s="299"/>
      <c r="I69" s="300"/>
      <c r="J69" s="301"/>
      <c r="K69" s="301"/>
      <c r="L69" s="302"/>
      <c r="M69" s="33"/>
      <c r="N69" s="33"/>
    </row>
    <row r="70" spans="1:14" ht="18.75" x14ac:dyDescent="0.3">
      <c r="D70" s="213" t="s">
        <v>46843</v>
      </c>
      <c r="E70" s="214" t="s">
        <v>6630</v>
      </c>
      <c r="F70" s="213"/>
      <c r="G70" s="215"/>
      <c r="H70" s="215"/>
      <c r="I70" s="213"/>
      <c r="J70" s="215"/>
      <c r="K70" s="215"/>
      <c r="L70" s="215"/>
      <c r="M70" s="216">
        <f>IFERROR(SUMIFS(M:M,A:A,LEFT(D70,SEARCH(".",D70)-1),B:B,RIGHT(D70,LEN(D70)-SEARCH(".",D70))),"")</f>
        <v>17845.84</v>
      </c>
      <c r="N70" s="216">
        <f>IFERROR(SUMIFS(N:N,A:A,LEFT(D70,SEARCH(".",D70)-1),B:B,RIGHT(D70,LEN(D70)-SEARCH(".",D70))),"")</f>
        <v>22578.880000000001</v>
      </c>
    </row>
    <row r="71" spans="1:14" ht="45.75" thickBot="1" x14ac:dyDescent="0.35">
      <c r="A71" s="296" t="str">
        <f>IFERROR(LEFT(D71,SEARCH(".",D71)-1),"")</f>
        <v>3</v>
      </c>
      <c r="B71" s="296" t="str">
        <f>IFERROR(LEFT(RIGHT(D71,LEN(D71)-SEARCH(".",D71)),SEARCH(".",RIGHT(D71,LEN(D71)-SEARCH(".",D71)))-1),"")</f>
        <v>2</v>
      </c>
      <c r="C71" s="296" t="str">
        <f>IFERROR(IF(LEN(D71)-LEN(SUBSTITUTE(D71,".",""))&lt;&gt;3,"",MID(D71,SEARCH(".",D71,SEARCH(".",D71)+1)+1,LEN(D71)-SEARCH(".",D71,SEARCH(".",D71)+1)-(LEN(D71)-(SEARCH(".",D71,SEARCH(".",D71,SEARCH(".",D71)+1)+1)-1)))),"")</f>
        <v/>
      </c>
      <c r="D71" s="103" t="s">
        <v>46845</v>
      </c>
      <c r="E71" s="104" t="str">
        <f>IF($G71="SINAPI",VLOOKUP($F71,DADOS_SINAPI,2,0),IF(G71="SETOP",VLOOKUP($F71,DADOS_SETOP,2,0),IF(G71="CPU",VLOOKUP($F71,DADOS_COMPOSICAO,2,0),IF(G71="SICRO",VLOOKUP($F71,DADOS_SICRO,2,0),IF(G71="SUDECAP",VLOOKUP(F71,DADOS_SUDECAP,2,0),IF(G71="COTAÇÃO",VLOOKUP($F71,DADOS_COTACAO,2,0),""))))))</f>
        <v>LOCAÇÃO DE OBRA COM GABARITO DE TÁBUAS CORRIDAS PONTALETADAS A CADA 2,00M, REAPROVEITAMENTO (2X), INCLUSIVE ACOMPANHAMENTO DE EQUIPE TOPOGRÁFICA PARA MARCAÇÃO DE PONTO TOPOGRÁFICO</v>
      </c>
      <c r="F71" s="105" t="s">
        <v>11874</v>
      </c>
      <c r="G71" s="106" t="s">
        <v>1544</v>
      </c>
      <c r="H71" s="107" t="str">
        <f>IF(G71="SINAPI",VLOOKUP($F71,DADOS_SINAPI,3,0),IF(G71="SETOP",VLOOKUP($F71,DADOS_SETOP,3,0),IF(G71="CPU",VLOOKUP($F71,DADOS_COMPOSICAO,10,0),IF(G71="SICRO",VLOOKUP($F71,DADOS_SICRO,3,0),IF(G71="SUDECAP",VLOOKUP(F71,DADOS_SUDECAP,3,0),IF(G71="COTAÇÃO",VLOOKUP($F71,DADOS_COTACAO,9,0),""))))))</f>
        <v>m</v>
      </c>
      <c r="I71" s="131">
        <f>ROUND(F73,2)</f>
        <v>296</v>
      </c>
      <c r="J71" s="108">
        <f>ROUND(IF(G71="SINAPI",VLOOKUP($F71,DADOS_SINAPI,4,0),IF(G71="SETOP",VLOOKUP($F71,DADOS_SETOP,4,0),IF(G71="CPU",VLOOKUP($F71,DADOS_COMPOSICAO,13,0),IF(G71="SICRO",VLOOKUP($F71,DADOS_SICRO,4,0),IF(G71="SUDECAP",VLOOKUP(F71,DADOS_SUDECAP,4,0),IF(G71="COTAÇÃO",VLOOKUP(F71,DADOS_COTACAO,12,0),"")))))),2)</f>
        <v>60.29</v>
      </c>
      <c r="K71" s="320" t="s">
        <v>11757</v>
      </c>
      <c r="L71" s="109">
        <f>ROUND(J71*(1+$N$17),2)</f>
        <v>76.28</v>
      </c>
      <c r="M71" s="110">
        <f>IFERROR(ROUND(I71*J71,2),"")</f>
        <v>17845.84</v>
      </c>
      <c r="N71" s="110">
        <f>IFERROR(ROUND(L71*I71,2),"")</f>
        <v>22578.880000000001</v>
      </c>
    </row>
    <row r="72" spans="1:14" ht="18.75" hidden="1" x14ac:dyDescent="0.3">
      <c r="A72" s="304">
        <v>2000</v>
      </c>
      <c r="D72" s="303"/>
      <c r="E72" s="297"/>
      <c r="F72" s="350"/>
      <c r="G72" s="352"/>
      <c r="H72" s="299"/>
      <c r="I72" s="300"/>
      <c r="J72" s="301"/>
      <c r="K72" s="301"/>
      <c r="L72" s="302"/>
      <c r="M72" s="33"/>
      <c r="N72" s="33"/>
    </row>
    <row r="73" spans="1:14" ht="18.75" hidden="1" x14ac:dyDescent="0.3">
      <c r="A73" s="304">
        <v>2000</v>
      </c>
      <c r="D73" s="303"/>
      <c r="E73" s="389" t="s">
        <v>46970</v>
      </c>
      <c r="F73" s="390">
        <v>296</v>
      </c>
      <c r="G73" s="391" t="s">
        <v>6594</v>
      </c>
      <c r="H73" s="299"/>
      <c r="I73" s="300"/>
      <c r="J73" s="301"/>
      <c r="K73" s="301"/>
      <c r="L73" s="302"/>
      <c r="M73" s="33"/>
      <c r="N73" s="33"/>
    </row>
    <row r="74" spans="1:14" ht="19.5" hidden="1" thickBot="1" x14ac:dyDescent="0.35">
      <c r="A74" s="304">
        <v>2000</v>
      </c>
      <c r="D74" s="303"/>
      <c r="E74" s="297"/>
      <c r="F74" s="350"/>
      <c r="G74" s="352"/>
      <c r="H74" s="299"/>
      <c r="I74" s="300"/>
      <c r="J74" s="301"/>
      <c r="K74" s="301"/>
      <c r="L74" s="302"/>
      <c r="M74" s="33"/>
      <c r="N74" s="33"/>
    </row>
    <row r="75" spans="1:14" s="212" customFormat="1" ht="19.5" thickBot="1" x14ac:dyDescent="0.35">
      <c r="A75" s="304">
        <v>1000</v>
      </c>
      <c r="B75" s="304"/>
      <c r="C75" s="304"/>
      <c r="D75" s="208">
        <v>4</v>
      </c>
      <c r="E75" s="209" t="s">
        <v>46846</v>
      </c>
      <c r="F75" s="209"/>
      <c r="G75" s="210"/>
      <c r="H75" s="210"/>
      <c r="I75" s="208"/>
      <c r="J75" s="210"/>
      <c r="K75" s="210"/>
      <c r="L75" s="210"/>
      <c r="M75" s="211">
        <f>SUMIF(A:A,D75,M:M)</f>
        <v>45542.29</v>
      </c>
      <c r="N75" s="211">
        <f>SUMIF(A:A,D75,N:N)</f>
        <v>57630.33</v>
      </c>
    </row>
    <row r="76" spans="1:14" ht="18.75" x14ac:dyDescent="0.3">
      <c r="D76" s="213" t="s">
        <v>46847</v>
      </c>
      <c r="E76" s="214" t="s">
        <v>46851</v>
      </c>
      <c r="F76" s="213"/>
      <c r="G76" s="215"/>
      <c r="H76" s="215"/>
      <c r="I76" s="213"/>
      <c r="J76" s="215"/>
      <c r="K76" s="215"/>
      <c r="L76" s="215"/>
      <c r="M76" s="216">
        <f>IFERROR(SUMIFS(M:M,A:A,LEFT(D76,SEARCH(".",D76)-1),B:B,RIGHT(D76,LEN(D76)-SEARCH(".",D76))),"")</f>
        <v>20442.28</v>
      </c>
      <c r="N76" s="216">
        <f>IFERROR(SUMIFS(N:N,A:A,LEFT(D76,SEARCH(".",D76)-1),B:B,RIGHT(D76,LEN(D76)-SEARCH(".",D76))),"")</f>
        <v>25868.760000000002</v>
      </c>
    </row>
    <row r="77" spans="1:14" ht="30" x14ac:dyDescent="0.3">
      <c r="A77" s="296" t="str">
        <f>IFERROR(LEFT(D77,SEARCH(".",D77)-1),"")</f>
        <v>4</v>
      </c>
      <c r="B77" s="296" t="str">
        <f>IFERROR(LEFT(RIGHT(D77,LEN(D77)-SEARCH(".",D77)),SEARCH(".",RIGHT(D77,LEN(D77)-SEARCH(".",D77)))-1),"")</f>
        <v>1</v>
      </c>
      <c r="C77" s="296" t="str">
        <f>IFERROR(IF(LEN(D77)-LEN(SUBSTITUTE(D77,".",""))&lt;&gt;3,"",MID(D77,SEARCH(".",D77,SEARCH(".",D77)+1)+1,LEN(D77)-SEARCH(".",D77,SEARCH(".",D77)+1)-(LEN(D77)-(SEARCH(".",D77,SEARCH(".",D77,SEARCH(".",D77)+1)+1)-1)))),"")</f>
        <v/>
      </c>
      <c r="D77" s="103" t="s">
        <v>46855</v>
      </c>
      <c r="E77" s="104" t="str">
        <f>IF($G77="SINAPI",VLOOKUP($F77,DADOS_SINAPI,2,0),IF(G77="SETOP",VLOOKUP($F77,DADOS_SETOP,2,0),IF(G77="CPU",VLOOKUP($F77,DADOS_COMPOSICAO,2,0),IF(G77="SICRO",VLOOKUP($F77,DADOS_SICRO,2,0),IF(G77="SUDECAP",VLOOKUP(F77,DADOS_SUDECAP,2,0),IF(G77="COTAÇÃO",VLOOKUP($F77,DADOS_COTACAO,2,0),""))))))</f>
        <v>PONTALETE ROLICO SEM TRATAMENTO, D = 8 A 11 CM, H = 3 M, EM EUCALIPTO OU EQUIVALENTE DA REGIAO - BRUTA (PARA ESCORAMENTO)</v>
      </c>
      <c r="F77" s="105">
        <v>2745</v>
      </c>
      <c r="G77" s="106" t="s">
        <v>4153</v>
      </c>
      <c r="H77" s="107" t="str">
        <f>IF(G77="SINAPI",VLOOKUP($F77,DADOS_SINAPI,3,0),IF(G77="SETOP",VLOOKUP($F77,DADOS_SETOP,3,0),IF(G77="CPU",VLOOKUP($F77,DADOS_COMPOSICAO,10,0),IF(G77="SICRO",VLOOKUP($F77,DADOS_SICRO,3,0),IF(G77="SUDECAP",VLOOKUP(F77,DADOS_SUDECAP,3,0),IF(G77="COTAÇÃO",VLOOKUP($F77,DADOS_COTACAO,9,0),""))))))</f>
        <v>M</v>
      </c>
      <c r="I77" s="131">
        <f>ROUND(F81,2)</f>
        <v>1080</v>
      </c>
      <c r="J77" s="108">
        <f>ROUND(IF(G77="SINAPI",VLOOKUP($F77,DADOS_SINAPI,4,0),IF(G77="SETOP",VLOOKUP($F77,DADOS_SETOP,4,0),IF(G77="CPU",VLOOKUP($F77,DADOS_COMPOSICAO,13,0),IF(G77="SICRO",VLOOKUP($F77,DADOS_SICRO,4,0),IF(G77="SUDECAP",VLOOKUP(F77,DADOS_SUDECAP,4,0),IF(G77="COTAÇÃO",VLOOKUP(F77,DADOS_COTACAO,12,0),"")))))),2)</f>
        <v>3.23</v>
      </c>
      <c r="K77" s="320" t="s">
        <v>11757</v>
      </c>
      <c r="L77" s="109">
        <f>ROUND(J77*(1+$N$17),2)</f>
        <v>4.09</v>
      </c>
      <c r="M77" s="110">
        <f>IFERROR(ROUND(I77*J77,2),"")</f>
        <v>3488.4</v>
      </c>
      <c r="N77" s="110">
        <f>IFERROR(ROUND(L77*I77,2),"")</f>
        <v>4417.2</v>
      </c>
    </row>
    <row r="78" spans="1:14" ht="18.75" hidden="1" x14ac:dyDescent="0.3">
      <c r="A78" s="304">
        <v>2000</v>
      </c>
      <c r="D78" s="303"/>
      <c r="E78" s="297"/>
      <c r="F78" s="350"/>
      <c r="G78" s="352"/>
      <c r="H78" s="299"/>
      <c r="I78" s="300"/>
      <c r="J78" s="301"/>
      <c r="K78" s="301"/>
      <c r="L78" s="302"/>
      <c r="M78" s="33"/>
      <c r="N78" s="33"/>
    </row>
    <row r="79" spans="1:14" ht="18.75" hidden="1" x14ac:dyDescent="0.3">
      <c r="A79" s="304">
        <v>2000</v>
      </c>
      <c r="D79" s="303"/>
      <c r="E79" s="297" t="s">
        <v>46971</v>
      </c>
      <c r="F79" s="388">
        <v>180</v>
      </c>
      <c r="G79" s="298" t="s">
        <v>6594</v>
      </c>
      <c r="H79" s="299"/>
      <c r="I79" s="300"/>
      <c r="J79" s="301"/>
      <c r="K79" s="301"/>
      <c r="L79" s="302"/>
      <c r="M79" s="33"/>
      <c r="N79" s="33"/>
    </row>
    <row r="80" spans="1:14" ht="18.75" hidden="1" x14ac:dyDescent="0.3">
      <c r="A80" s="304">
        <v>2000</v>
      </c>
      <c r="D80" s="303"/>
      <c r="E80" s="297" t="s">
        <v>46972</v>
      </c>
      <c r="F80" s="388">
        <f>F79*2</f>
        <v>360</v>
      </c>
      <c r="G80" s="298" t="s">
        <v>6608</v>
      </c>
      <c r="H80" s="299"/>
      <c r="I80" s="300"/>
      <c r="J80" s="301"/>
      <c r="K80" s="301"/>
      <c r="L80" s="302"/>
      <c r="M80" s="33"/>
      <c r="N80" s="33"/>
    </row>
    <row r="81" spans="1:14" ht="18.75" hidden="1" x14ac:dyDescent="0.3">
      <c r="A81" s="304">
        <v>2000</v>
      </c>
      <c r="D81" s="303"/>
      <c r="E81" s="389" t="s">
        <v>5242</v>
      </c>
      <c r="F81" s="392">
        <f>F80*3</f>
        <v>1080</v>
      </c>
      <c r="G81" s="391" t="s">
        <v>6594</v>
      </c>
      <c r="H81" s="299"/>
      <c r="I81" s="300"/>
      <c r="J81" s="301"/>
      <c r="K81" s="301"/>
      <c r="L81" s="302"/>
      <c r="M81" s="33"/>
      <c r="N81" s="33"/>
    </row>
    <row r="82" spans="1:14" ht="18.75" hidden="1" x14ac:dyDescent="0.3">
      <c r="A82" s="304">
        <v>2000</v>
      </c>
      <c r="D82" s="303"/>
      <c r="E82" s="297"/>
      <c r="F82" s="350"/>
      <c r="G82" s="352"/>
      <c r="H82" s="299"/>
      <c r="I82" s="300"/>
      <c r="J82" s="301"/>
      <c r="K82" s="301"/>
      <c r="L82" s="302"/>
      <c r="M82" s="33"/>
      <c r="N82" s="33"/>
    </row>
    <row r="83" spans="1:14" ht="30" x14ac:dyDescent="0.3">
      <c r="A83" s="296" t="str">
        <f>IFERROR(LEFT(D83,SEARCH(".",D83)-1),"")</f>
        <v>4</v>
      </c>
      <c r="B83" s="296" t="str">
        <f>IFERROR(LEFT(RIGHT(D83,LEN(D83)-SEARCH(".",D83)),SEARCH(".",RIGHT(D83,LEN(D83)-SEARCH(".",D83)))-1),"")</f>
        <v>1</v>
      </c>
      <c r="C83" s="296" t="str">
        <f>IFERROR(IF(LEN(D83)-LEN(SUBSTITUTE(D83,".",""))&lt;&gt;3,"",MID(D83,SEARCH(".",D83,SEARCH(".",D83)+1)+1,LEN(D83)-SEARCH(".",D83,SEARCH(".",D83)+1)-(LEN(D83)-(SEARCH(".",D83,SEARCH(".",D83,SEARCH(".",D83)+1)+1)-1)))),"")</f>
        <v/>
      </c>
      <c r="D83" s="103" t="s">
        <v>46856</v>
      </c>
      <c r="E83" s="104" t="str">
        <f>IF($G83="SINAPI",VLOOKUP($F83,DADOS_SINAPI,2,0),IF(G83="SETOP",VLOOKUP($F83,DADOS_SETOP,2,0),IF(G83="CPU",VLOOKUP($F83,DADOS_COMPOSICAO,2,0),IF(G83="SICRO",VLOOKUP($F83,DADOS_SICRO,2,0),IF(G83="SUDECAP",VLOOKUP(F83,DADOS_SUDECAP,2,0),IF(G83="COTAÇÃO",VLOOKUP($F83,DADOS_COTACAO,2,0),""))))))</f>
        <v>DEMOLIÇÃO DE ALVENARIA DE TIJOLO MACIÇO, DE FORMA MANUAL, SEM REAPROVEITAMENTO. AF_09/2023</v>
      </c>
      <c r="F83" s="105">
        <v>97624</v>
      </c>
      <c r="G83" s="106" t="s">
        <v>4153</v>
      </c>
      <c r="H83" s="107" t="str">
        <f>IF(G83="SINAPI",VLOOKUP($F83,DADOS_SINAPI,3,0),IF(G83="SETOP",VLOOKUP($F83,DADOS_SETOP,3,0),IF(G83="CPU",VLOOKUP($F83,DADOS_COMPOSICAO,10,0),IF(G83="SICRO",VLOOKUP($F83,DADOS_SICRO,3,0),IF(G83="SUDECAP",VLOOKUP(F83,DADOS_SUDECAP,3,0),IF(G83="COTAÇÃO",VLOOKUP($F83,DADOS_COTACAO,9,0),""))))))</f>
        <v>M3</v>
      </c>
      <c r="I83" s="131">
        <f>ROUND(F86,2)</f>
        <v>90</v>
      </c>
      <c r="J83" s="108">
        <f>ROUND(IF(G83="SINAPI",VLOOKUP($F83,DADOS_SINAPI,4,0),IF(G83="SETOP",VLOOKUP($F83,DADOS_SETOP,4,0),IF(G83="CPU",VLOOKUP($F83,DADOS_COMPOSICAO,13,0),IF(G83="SICRO",VLOOKUP($F83,DADOS_SICRO,4,0),IF(G83="SUDECAP",VLOOKUP(F83,DADOS_SUDECAP,4,0),IF(G83="COTAÇÃO",VLOOKUP(F83,DADOS_COTACAO,12,0),"")))))),2)</f>
        <v>112.47</v>
      </c>
      <c r="K83" s="320" t="s">
        <v>11757</v>
      </c>
      <c r="L83" s="109">
        <f>ROUND(J83*(1+$N$17),2)</f>
        <v>142.30000000000001</v>
      </c>
      <c r="M83" s="110">
        <f>IFERROR(ROUND(I83*J83,2),"")</f>
        <v>10122.299999999999</v>
      </c>
      <c r="N83" s="110">
        <f>IFERROR(ROUND(L83*I83,2),"")</f>
        <v>12807</v>
      </c>
    </row>
    <row r="84" spans="1:14" ht="18.75" hidden="1" x14ac:dyDescent="0.3">
      <c r="A84" s="304">
        <v>2000</v>
      </c>
      <c r="D84" s="303"/>
      <c r="E84" s="297"/>
      <c r="F84" s="350"/>
      <c r="G84" s="352"/>
      <c r="H84" s="299"/>
      <c r="I84" s="300"/>
      <c r="J84" s="301"/>
      <c r="K84" s="301"/>
      <c r="L84" s="302"/>
      <c r="M84" s="33"/>
      <c r="N84" s="33"/>
    </row>
    <row r="85" spans="1:14" ht="18.75" hidden="1" x14ac:dyDescent="0.3">
      <c r="A85" s="304">
        <v>2000</v>
      </c>
      <c r="D85" s="303"/>
      <c r="E85" s="297" t="s">
        <v>46973</v>
      </c>
      <c r="F85" s="388">
        <v>180</v>
      </c>
      <c r="G85" s="298" t="s">
        <v>6594</v>
      </c>
      <c r="H85" s="299"/>
      <c r="I85" s="300"/>
      <c r="J85" s="301"/>
      <c r="K85" s="301"/>
      <c r="L85" s="302"/>
      <c r="M85" s="33"/>
      <c r="N85" s="33"/>
    </row>
    <row r="86" spans="1:14" ht="18.75" hidden="1" x14ac:dyDescent="0.3">
      <c r="A86" s="304">
        <v>2000</v>
      </c>
      <c r="D86" s="303"/>
      <c r="E86" s="389" t="s">
        <v>5242</v>
      </c>
      <c r="F86" s="390">
        <f>F85*2.5*0.2</f>
        <v>90</v>
      </c>
      <c r="G86" s="391" t="s">
        <v>7701</v>
      </c>
      <c r="H86" s="299"/>
      <c r="I86" s="300"/>
      <c r="J86" s="301"/>
      <c r="K86" s="301"/>
      <c r="L86" s="302"/>
      <c r="M86" s="33"/>
      <c r="N86" s="33"/>
    </row>
    <row r="87" spans="1:14" ht="18.75" hidden="1" x14ac:dyDescent="0.3">
      <c r="A87" s="304">
        <v>2000</v>
      </c>
      <c r="D87" s="303"/>
      <c r="E87" s="297"/>
      <c r="F87" s="350"/>
      <c r="G87" s="352"/>
      <c r="H87" s="299"/>
      <c r="I87" s="300"/>
      <c r="J87" s="301"/>
      <c r="K87" s="301"/>
      <c r="L87" s="302"/>
      <c r="M87" s="33"/>
      <c r="N87" s="33"/>
    </row>
    <row r="88" spans="1:14" ht="30" x14ac:dyDescent="0.3">
      <c r="A88" s="296" t="str">
        <f>IFERROR(LEFT(D88,SEARCH(".",D88)-1),"")</f>
        <v>4</v>
      </c>
      <c r="B88" s="296" t="str">
        <f>IFERROR(LEFT(RIGHT(D88,LEN(D88)-SEARCH(".",D88)),SEARCH(".",RIGHT(D88,LEN(D88)-SEARCH(".",D88)))-1),"")</f>
        <v>1</v>
      </c>
      <c r="C88" s="296" t="str">
        <f>IFERROR(IF(LEN(D88)-LEN(SUBSTITUTE(D88,".",""))&lt;&gt;3,"",MID(D88,SEARCH(".",D88,SEARCH(".",D88)+1)+1,LEN(D88)-SEARCH(".",D88,SEARCH(".",D88)+1)-(LEN(D88)-(SEARCH(".",D88,SEARCH(".",D88,SEARCH(".",D88)+1)+1)-1)))),"")</f>
        <v/>
      </c>
      <c r="D88" s="103" t="s">
        <v>46857</v>
      </c>
      <c r="E88" s="104" t="str">
        <f>IF($G88="SINAPI",VLOOKUP($F88,DADOS_SINAPI,2,0),IF(G88="SETOP",VLOOKUP($F88,DADOS_SETOP,2,0),IF(G88="CPU",VLOOKUP($F88,DADOS_COMPOSICAO,2,0),IF(G88="SICRO",VLOOKUP($F88,DADOS_SICRO,2,0),IF(G88="SUDECAP",VLOOKUP(F88,DADOS_SUDECAP,2,0),IF(G88="COTAÇÃO",VLOOKUP($F88,DADOS_COTACAO,2,0),""))))))</f>
        <v>DEMOLIÇÃO DE PISO DE CONCRETO SIMPLES, DE FORMA MECANIZADA COM MARTELETE, SEM REAPROVEITAMENTO. AF_09/2023</v>
      </c>
      <c r="F88" s="105">
        <v>104790</v>
      </c>
      <c r="G88" s="106" t="s">
        <v>4153</v>
      </c>
      <c r="H88" s="107" t="str">
        <f>IF(G88="SINAPI",VLOOKUP($F88,DADOS_SINAPI,3,0),IF(G88="SETOP",VLOOKUP($F88,DADOS_SETOP,3,0),IF(G88="CPU",VLOOKUP($F88,DADOS_COMPOSICAO,10,0),IF(G88="SICRO",VLOOKUP($F88,DADOS_SICRO,3,0),IF(G88="SUDECAP",VLOOKUP(F88,DADOS_SUDECAP,3,0),IF(G88="COTAÇÃO",VLOOKUP($F88,DADOS_COTACAO,9,0),""))))))</f>
        <v>M3</v>
      </c>
      <c r="I88" s="131">
        <f>ROUND(F92,2)</f>
        <v>22</v>
      </c>
      <c r="J88" s="108">
        <f>ROUND(IF(G88="SINAPI",VLOOKUP($F88,DADOS_SINAPI,4,0),IF(G88="SETOP",VLOOKUP($F88,DADOS_SETOP,4,0),IF(G88="CPU",VLOOKUP($F88,DADOS_COMPOSICAO,13,0),IF(G88="SICRO",VLOOKUP($F88,DADOS_SICRO,4,0),IF(G88="SUDECAP",VLOOKUP(F88,DADOS_SUDECAP,4,0),IF(G88="COTAÇÃO",VLOOKUP(F88,DADOS_COTACAO,12,0),"")))))),2)</f>
        <v>109.61</v>
      </c>
      <c r="K88" s="320" t="s">
        <v>11757</v>
      </c>
      <c r="L88" s="109">
        <f>ROUND(J88*(1+$N$17),2)</f>
        <v>138.68</v>
      </c>
      <c r="M88" s="110">
        <f>IFERROR(ROUND(I88*J88,2),"")</f>
        <v>2411.42</v>
      </c>
      <c r="N88" s="110">
        <f>IFERROR(ROUND(L88*I88,2),"")</f>
        <v>3050.96</v>
      </c>
    </row>
    <row r="89" spans="1:14" ht="18.75" hidden="1" x14ac:dyDescent="0.3">
      <c r="A89" s="304">
        <v>2000</v>
      </c>
      <c r="D89" s="303"/>
      <c r="E89" s="297"/>
      <c r="F89" s="350"/>
      <c r="G89" s="352"/>
      <c r="H89" s="299"/>
      <c r="I89" s="300"/>
      <c r="J89" s="301"/>
      <c r="K89" s="301"/>
      <c r="L89" s="302"/>
      <c r="M89" s="33"/>
      <c r="N89" s="33"/>
    </row>
    <row r="90" spans="1:14" ht="18.75" hidden="1" x14ac:dyDescent="0.3">
      <c r="A90" s="304">
        <v>2000</v>
      </c>
      <c r="D90" s="303"/>
      <c r="E90" s="297" t="s">
        <v>46974</v>
      </c>
      <c r="F90" s="388">
        <v>440</v>
      </c>
      <c r="G90" s="298" t="s">
        <v>7702</v>
      </c>
      <c r="H90" s="299"/>
      <c r="I90" s="300"/>
      <c r="J90" s="301"/>
      <c r="K90" s="301"/>
      <c r="L90" s="302"/>
      <c r="M90" s="33"/>
      <c r="N90" s="33"/>
    </row>
    <row r="91" spans="1:14" ht="18.75" hidden="1" x14ac:dyDescent="0.3">
      <c r="A91" s="304">
        <v>2000</v>
      </c>
      <c r="D91" s="303"/>
      <c r="E91" s="297" t="s">
        <v>46975</v>
      </c>
      <c r="F91" s="388">
        <v>0.05</v>
      </c>
      <c r="G91" s="298" t="s">
        <v>6594</v>
      </c>
      <c r="H91" s="299"/>
      <c r="I91" s="300"/>
      <c r="J91" s="301"/>
      <c r="K91" s="301"/>
      <c r="L91" s="302"/>
      <c r="M91" s="33"/>
      <c r="N91" s="33"/>
    </row>
    <row r="92" spans="1:14" ht="18.75" hidden="1" x14ac:dyDescent="0.3">
      <c r="A92" s="304">
        <v>2000</v>
      </c>
      <c r="D92" s="303"/>
      <c r="E92" s="389" t="s">
        <v>5242</v>
      </c>
      <c r="F92" s="390">
        <f>F90*F91</f>
        <v>22</v>
      </c>
      <c r="G92" s="391" t="s">
        <v>7701</v>
      </c>
      <c r="H92" s="299"/>
      <c r="I92" s="300"/>
      <c r="J92" s="301"/>
      <c r="K92" s="301"/>
      <c r="L92" s="302"/>
      <c r="M92" s="33"/>
      <c r="N92" s="33"/>
    </row>
    <row r="93" spans="1:14" ht="18.75" hidden="1" x14ac:dyDescent="0.3">
      <c r="A93" s="304">
        <v>2000</v>
      </c>
      <c r="D93" s="303"/>
      <c r="E93" s="297"/>
      <c r="F93" s="350"/>
      <c r="G93" s="352"/>
      <c r="H93" s="299"/>
      <c r="I93" s="300"/>
      <c r="J93" s="301"/>
      <c r="K93" s="301"/>
      <c r="L93" s="302"/>
      <c r="M93" s="33"/>
      <c r="N93" s="33"/>
    </row>
    <row r="94" spans="1:14" ht="30" x14ac:dyDescent="0.3">
      <c r="A94" s="296" t="str">
        <f>IFERROR(LEFT(D94,SEARCH(".",D94)-1),"")</f>
        <v>4</v>
      </c>
      <c r="B94" s="296" t="str">
        <f>IFERROR(LEFT(RIGHT(D94,LEN(D94)-SEARCH(".",D94)),SEARCH(".",RIGHT(D94,LEN(D94)-SEARCH(".",D94)))-1),"")</f>
        <v>1</v>
      </c>
      <c r="C94" s="296" t="str">
        <f>IFERROR(IF(LEN(D94)-LEN(SUBSTITUTE(D94,".",""))&lt;&gt;3,"",MID(D94,SEARCH(".",D94,SEARCH(".",D94)+1)+1,LEN(D94)-SEARCH(".",D94,SEARCH(".",D94)+1)-(LEN(D94)-(SEARCH(".",D94,SEARCH(".",D94,SEARCH(".",D94)+1)+1)-1)))),"")</f>
        <v/>
      </c>
      <c r="D94" s="103" t="s">
        <v>46858</v>
      </c>
      <c r="E94" s="104" t="str">
        <f>IF($G94="SINAPI",VLOOKUP($F94,DADOS_SINAPI,2,0),IF(G94="SETOP",VLOOKUP($F94,DADOS_SETOP,2,0),IF(G94="CPU",VLOOKUP($F94,DADOS_COMPOSICAO,2,0),IF(G94="SICRO",VLOOKUP($F94,DADOS_SICRO,2,0),IF(G94="SUDECAP",VLOOKUP(F94,DADOS_SUDECAP,2,0),IF(G94="COTAÇÃO",VLOOKUP($F94,DADOS_COTACAO,2,0),""))))))</f>
        <v>DEMOLIÇÃO DE GUIAS, SARJETAS OU SARJETÕES, DE FORMA MECANIZADA, SEM REAPROVEITAMENTO. AF_09/2023</v>
      </c>
      <c r="F94" s="105">
        <v>104796</v>
      </c>
      <c r="G94" s="106" t="s">
        <v>4153</v>
      </c>
      <c r="H94" s="107" t="str">
        <f>IF(G94="SINAPI",VLOOKUP($F94,DADOS_SINAPI,3,0),IF(G94="SETOP",VLOOKUP($F94,DADOS_SETOP,3,0),IF(G94="CPU",VLOOKUP($F94,DADOS_COMPOSICAO,10,0),IF(G94="SICRO",VLOOKUP($F94,DADOS_SICRO,3,0),IF(G94="SUDECAP",VLOOKUP(F94,DADOS_SUDECAP,3,0),IF(G94="COTAÇÃO",VLOOKUP($F94,DADOS_COTACAO,9,0),""))))))</f>
        <v>M</v>
      </c>
      <c r="I94" s="131">
        <f>ROUND(F97,2)</f>
        <v>304</v>
      </c>
      <c r="J94" s="108">
        <f>ROUND(IF(G94="SINAPI",VLOOKUP($F94,DADOS_SINAPI,4,0),IF(G94="SETOP",VLOOKUP($F94,DADOS_SETOP,4,0),IF(G94="CPU",VLOOKUP($F94,DADOS_COMPOSICAO,13,0),IF(G94="SICRO",VLOOKUP($F94,DADOS_SICRO,4,0),IF(G94="SUDECAP",VLOOKUP(F94,DADOS_SUDECAP,4,0),IF(G94="COTAÇÃO",VLOOKUP(F94,DADOS_COTACAO,12,0),"")))))),2)</f>
        <v>14.54</v>
      </c>
      <c r="K94" s="320" t="s">
        <v>11757</v>
      </c>
      <c r="L94" s="109">
        <f>ROUND(J94*(1+$N$17),2)</f>
        <v>18.399999999999999</v>
      </c>
      <c r="M94" s="110">
        <f>IFERROR(ROUND(I94*J94,2),"")</f>
        <v>4420.16</v>
      </c>
      <c r="N94" s="110">
        <f>IFERROR(ROUND(L94*I94,2),"")</f>
        <v>5593.6</v>
      </c>
    </row>
    <row r="95" spans="1:14" ht="18.75" hidden="1" x14ac:dyDescent="0.3">
      <c r="A95" s="304">
        <v>2000</v>
      </c>
      <c r="D95" s="303"/>
      <c r="E95" s="297"/>
      <c r="F95" s="350"/>
      <c r="G95" s="352"/>
      <c r="H95" s="299"/>
      <c r="I95" s="300"/>
      <c r="J95" s="301"/>
      <c r="K95" s="301"/>
      <c r="L95" s="302"/>
      <c r="M95" s="33"/>
      <c r="N95" s="33"/>
    </row>
    <row r="96" spans="1:14" ht="18.75" hidden="1" x14ac:dyDescent="0.3">
      <c r="A96" s="304">
        <v>2000</v>
      </c>
      <c r="D96" s="303"/>
      <c r="E96" s="297" t="s">
        <v>46976</v>
      </c>
      <c r="F96" s="388">
        <v>304</v>
      </c>
      <c r="G96" s="298" t="s">
        <v>6594</v>
      </c>
      <c r="H96" s="299"/>
      <c r="I96" s="300"/>
      <c r="J96" s="301"/>
      <c r="K96" s="301"/>
      <c r="L96" s="302"/>
      <c r="M96" s="33"/>
      <c r="N96" s="33"/>
    </row>
    <row r="97" spans="1:14" ht="18.75" hidden="1" x14ac:dyDescent="0.3">
      <c r="A97" s="304">
        <v>2000</v>
      </c>
      <c r="D97" s="303"/>
      <c r="E97" s="389" t="s">
        <v>5242</v>
      </c>
      <c r="F97" s="390">
        <f>F96</f>
        <v>304</v>
      </c>
      <c r="G97" s="391" t="s">
        <v>6594</v>
      </c>
      <c r="H97" s="299"/>
      <c r="I97" s="300"/>
      <c r="J97" s="301"/>
      <c r="K97" s="301"/>
      <c r="L97" s="302"/>
      <c r="M97" s="33"/>
      <c r="N97" s="33"/>
    </row>
    <row r="98" spans="1:14" ht="18.75" hidden="1" x14ac:dyDescent="0.3">
      <c r="A98" s="304">
        <v>2000</v>
      </c>
      <c r="D98" s="303"/>
      <c r="E98" s="297"/>
      <c r="F98" s="350"/>
      <c r="G98" s="352"/>
      <c r="H98" s="299"/>
      <c r="I98" s="300"/>
      <c r="J98" s="301"/>
      <c r="K98" s="301"/>
      <c r="L98" s="302"/>
      <c r="M98" s="33"/>
      <c r="N98" s="33"/>
    </row>
    <row r="99" spans="1:14" ht="18.75" x14ac:dyDescent="0.3">
      <c r="D99" s="213" t="s">
        <v>46848</v>
      </c>
      <c r="E99" s="214" t="s">
        <v>46852</v>
      </c>
      <c r="F99" s="213"/>
      <c r="G99" s="215"/>
      <c r="H99" s="215"/>
      <c r="I99" s="213"/>
      <c r="J99" s="215"/>
      <c r="K99" s="215"/>
      <c r="L99" s="215"/>
      <c r="M99" s="216">
        <f>IFERROR(SUMIFS(M:M,A:A,LEFT(D99,SEARCH(".",D99)-1),B:B,RIGHT(D99,LEN(D99)-SEARCH(".",D99))),"")</f>
        <v>3716.93</v>
      </c>
      <c r="N99" s="216">
        <f>IFERROR(SUMIFS(N:N,A:A,LEFT(D99,SEARCH(".",D99)-1),B:B,RIGHT(D99,LEN(D99)-SEARCH(".",D99))),"")</f>
        <v>4702.6399999999994</v>
      </c>
    </row>
    <row r="100" spans="1:14" ht="30" x14ac:dyDescent="0.3">
      <c r="A100" s="296" t="str">
        <f>IFERROR(LEFT(D100,SEARCH(".",D100)-1),"")</f>
        <v>4</v>
      </c>
      <c r="B100" s="296" t="str">
        <f>IFERROR(LEFT(RIGHT(D100,LEN(D100)-SEARCH(".",D100)),SEARCH(".",RIGHT(D100,LEN(D100)-SEARCH(".",D100)))-1),"")</f>
        <v>2</v>
      </c>
      <c r="C100" s="296" t="str">
        <f>IFERROR(IF(LEN(D100)-LEN(SUBSTITUTE(D100,".",""))&lt;&gt;3,"",MID(D100,SEARCH(".",D100,SEARCH(".",D100)+1)+1,LEN(D100)-SEARCH(".",D100,SEARCH(".",D100)+1)-(LEN(D100)-(SEARCH(".",D100,SEARCH(".",D100,SEARCH(".",D100)+1)+1)-1)))),"")</f>
        <v/>
      </c>
      <c r="D100" s="103" t="s">
        <v>46859</v>
      </c>
      <c r="E100" s="104" t="str">
        <f>IF($G100="SINAPI",VLOOKUP($F100,DADOS_SINAPI,2,0),IF(G100="SETOP",VLOOKUP($F100,DADOS_SETOP,2,0),IF(G100="CPU",VLOOKUP($F100,DADOS_COMPOSICAO,2,0),IF(G100="SICRO",VLOOKUP($F100,DADOS_SICRO,2,0),IF(G100="SUDECAP",VLOOKUP(F100,DADOS_SUDECAP,2,0),IF(G100="COTAÇÃO",VLOOKUP($F100,DADOS_COTACAO,2,0),""))))))</f>
        <v>REMOÇÃO DE RAÍZES REMANESCENTES DE TRONCO DE ÁRVORE COM DIÂMETRO MAIOR OU IGUAL A 0,20 M E MENOR QUE 0,40 M. AF_03/2024</v>
      </c>
      <c r="F100" s="105">
        <v>98526</v>
      </c>
      <c r="G100" s="106" t="s">
        <v>4153</v>
      </c>
      <c r="H100" s="107" t="str">
        <f>IF(G100="SINAPI",VLOOKUP($F100,DADOS_SINAPI,3,0),IF(G100="SETOP",VLOOKUP($F100,DADOS_SETOP,3,0),IF(G100="CPU",VLOOKUP($F100,DADOS_COMPOSICAO,10,0),IF(G100="SICRO",VLOOKUP($F100,DADOS_SICRO,3,0),IF(G100="SUDECAP",VLOOKUP(F100,DADOS_SUDECAP,3,0),IF(G100="COTAÇÃO",VLOOKUP($F100,DADOS_COTACAO,9,0),""))))))</f>
        <v>UN</v>
      </c>
      <c r="I100" s="131">
        <f>ROUND(F102,2)</f>
        <v>13</v>
      </c>
      <c r="J100" s="108">
        <f>ROUND(IF(G100="SINAPI",VLOOKUP($F100,DADOS_SINAPI,4,0),IF(G100="SETOP",VLOOKUP($F100,DADOS_SETOP,4,0),IF(G100="CPU",VLOOKUP($F100,DADOS_COMPOSICAO,13,0),IF(G100="SICRO",VLOOKUP($F100,DADOS_SICRO,4,0),IF(G100="SUDECAP",VLOOKUP(F100,DADOS_SUDECAP,4,0),IF(G100="COTAÇÃO",VLOOKUP(F100,DADOS_COTACAO,12,0),"")))))),2)</f>
        <v>141.44999999999999</v>
      </c>
      <c r="K100" s="320" t="s">
        <v>11757</v>
      </c>
      <c r="L100" s="109">
        <f>ROUND(J100*(1+$N$17),2)</f>
        <v>178.96</v>
      </c>
      <c r="M100" s="110">
        <f>IFERROR(ROUND(I100*J100,2),"")</f>
        <v>1838.85</v>
      </c>
      <c r="N100" s="110">
        <f>IFERROR(ROUND(L100*I100,2),"")</f>
        <v>2326.48</v>
      </c>
    </row>
    <row r="101" spans="1:14" ht="18.75" hidden="1" x14ac:dyDescent="0.3">
      <c r="A101" s="304">
        <v>2000</v>
      </c>
      <c r="D101" s="303"/>
      <c r="E101" s="297"/>
      <c r="F101" s="350"/>
      <c r="G101" s="352"/>
      <c r="H101" s="299"/>
      <c r="I101" s="300"/>
      <c r="J101" s="301"/>
      <c r="K101" s="301"/>
      <c r="L101" s="302"/>
      <c r="M101" s="33"/>
      <c r="N101" s="33"/>
    </row>
    <row r="102" spans="1:14" ht="18.75" hidden="1" x14ac:dyDescent="0.3">
      <c r="A102" s="304">
        <v>2000</v>
      </c>
      <c r="D102" s="303"/>
      <c r="E102" s="389" t="s">
        <v>5245</v>
      </c>
      <c r="F102" s="390">
        <v>13</v>
      </c>
      <c r="G102" s="391" t="s">
        <v>46965</v>
      </c>
      <c r="H102" s="299"/>
      <c r="I102" s="300"/>
      <c r="J102" s="301"/>
      <c r="K102" s="301"/>
      <c r="L102" s="302"/>
      <c r="M102" s="33"/>
      <c r="N102" s="33"/>
    </row>
    <row r="103" spans="1:14" ht="18.75" hidden="1" x14ac:dyDescent="0.3">
      <c r="A103" s="304">
        <v>2000</v>
      </c>
      <c r="D103" s="303"/>
      <c r="E103" s="297"/>
      <c r="F103" s="350"/>
      <c r="G103" s="352"/>
      <c r="H103" s="299"/>
      <c r="I103" s="300"/>
      <c r="J103" s="301"/>
      <c r="K103" s="301"/>
      <c r="L103" s="302"/>
      <c r="M103" s="33"/>
      <c r="N103" s="33"/>
    </row>
    <row r="104" spans="1:14" ht="30" x14ac:dyDescent="0.3">
      <c r="A104" s="296" t="str">
        <f>IFERROR(LEFT(D104,SEARCH(".",D104)-1),"")</f>
        <v>4</v>
      </c>
      <c r="B104" s="296" t="str">
        <f>IFERROR(LEFT(RIGHT(D104,LEN(D104)-SEARCH(".",D104)),SEARCH(".",RIGHT(D104,LEN(D104)-SEARCH(".",D104)))-1),"")</f>
        <v>2</v>
      </c>
      <c r="C104" s="296" t="str">
        <f>IFERROR(IF(LEN(D104)-LEN(SUBSTITUTE(D104,".",""))&lt;&gt;3,"",MID(D104,SEARCH(".",D104,SEARCH(".",D104)+1)+1,LEN(D104)-SEARCH(".",D104,SEARCH(".",D104)+1)-(LEN(D104)-(SEARCH(".",D104,SEARCH(".",D104,SEARCH(".",D104)+1)+1)-1)))),"")</f>
        <v/>
      </c>
      <c r="D104" s="103" t="s">
        <v>46860</v>
      </c>
      <c r="E104" s="104" t="str">
        <f>IF($G104="SINAPI",VLOOKUP($F104,DADOS_SINAPI,2,0),IF(G104="SETOP",VLOOKUP($F104,DADOS_SETOP,2,0),IF(G104="CPU",VLOOKUP($F104,DADOS_COMPOSICAO,2,0),IF(G104="SICRO",VLOOKUP($F104,DADOS_SICRO,2,0),IF(G104="SUDECAP",VLOOKUP(F104,DADOS_SUDECAP,2,0),IF(G104="COTAÇÃO",VLOOKUP($F104,DADOS_COTACAO,2,0),""))))))</f>
        <v>REMOÇÃO DE RAÍZES REMANESCENTES DE TRONCO DE ÁRVORE COM DIÂMETRO MAIOR OU IGUAL A 0,40 M E MENOR QUE 0,60 M. AF_03/2024</v>
      </c>
      <c r="F104" s="105">
        <v>98527</v>
      </c>
      <c r="G104" s="106" t="s">
        <v>4153</v>
      </c>
      <c r="H104" s="107" t="str">
        <f>IF(G104="SINAPI",VLOOKUP($F104,DADOS_SINAPI,3,0),IF(G104="SETOP",VLOOKUP($F104,DADOS_SETOP,3,0),IF(G104="CPU",VLOOKUP($F104,DADOS_COMPOSICAO,10,0),IF(G104="SICRO",VLOOKUP($F104,DADOS_SICRO,3,0),IF(G104="SUDECAP",VLOOKUP(F104,DADOS_SUDECAP,3,0),IF(G104="COTAÇÃO",VLOOKUP($F104,DADOS_COTACAO,9,0),""))))))</f>
        <v>UN</v>
      </c>
      <c r="I104" s="131">
        <f>ROUND(F106,2)</f>
        <v>8</v>
      </c>
      <c r="J104" s="108">
        <f>ROUND(IF(G104="SINAPI",VLOOKUP($F104,DADOS_SINAPI,4,0),IF(G104="SETOP",VLOOKUP($F104,DADOS_SETOP,4,0),IF(G104="CPU",VLOOKUP($F104,DADOS_COMPOSICAO,13,0),IF(G104="SICRO",VLOOKUP($F104,DADOS_SICRO,4,0),IF(G104="SUDECAP",VLOOKUP(F104,DADOS_SUDECAP,4,0),IF(G104="COTAÇÃO",VLOOKUP(F104,DADOS_COTACAO,12,0),"")))))),2)</f>
        <v>234.76</v>
      </c>
      <c r="K104" s="320" t="s">
        <v>11757</v>
      </c>
      <c r="L104" s="109">
        <f>ROUND(J104*(1+$N$17),2)</f>
        <v>297.02</v>
      </c>
      <c r="M104" s="110">
        <f>IFERROR(ROUND(I104*J104,2),"")</f>
        <v>1878.08</v>
      </c>
      <c r="N104" s="110">
        <f>IFERROR(ROUND(L104*I104,2),"")</f>
        <v>2376.16</v>
      </c>
    </row>
    <row r="105" spans="1:14" ht="18.75" hidden="1" x14ac:dyDescent="0.3">
      <c r="A105" s="304">
        <v>2000</v>
      </c>
      <c r="D105" s="303"/>
      <c r="E105" s="297"/>
      <c r="F105" s="350"/>
      <c r="G105" s="352"/>
      <c r="H105" s="299"/>
      <c r="I105" s="300"/>
      <c r="J105" s="301"/>
      <c r="K105" s="301"/>
      <c r="L105" s="302"/>
      <c r="M105" s="33"/>
      <c r="N105" s="33"/>
    </row>
    <row r="106" spans="1:14" ht="18.75" hidden="1" x14ac:dyDescent="0.3">
      <c r="A106" s="304">
        <v>2000</v>
      </c>
      <c r="D106" s="303"/>
      <c r="E106" s="389" t="s">
        <v>5245</v>
      </c>
      <c r="F106" s="390">
        <v>8</v>
      </c>
      <c r="G106" s="391" t="s">
        <v>46965</v>
      </c>
      <c r="H106" s="299"/>
      <c r="I106" s="300"/>
      <c r="J106" s="301"/>
      <c r="K106" s="301"/>
      <c r="L106" s="302"/>
      <c r="M106" s="33"/>
      <c r="N106" s="33"/>
    </row>
    <row r="107" spans="1:14" ht="18.75" hidden="1" x14ac:dyDescent="0.3">
      <c r="A107" s="304">
        <v>2000</v>
      </c>
      <c r="D107" s="303"/>
      <c r="E107" s="297"/>
      <c r="F107" s="350"/>
      <c r="G107" s="352"/>
      <c r="H107" s="299"/>
      <c r="I107" s="300"/>
      <c r="J107" s="301"/>
      <c r="K107" s="301"/>
      <c r="L107" s="302"/>
      <c r="M107" s="33"/>
      <c r="N107" s="33"/>
    </row>
    <row r="108" spans="1:14" ht="18.75" x14ac:dyDescent="0.3">
      <c r="D108" s="213" t="s">
        <v>46849</v>
      </c>
      <c r="E108" s="214" t="s">
        <v>46853</v>
      </c>
      <c r="F108" s="213"/>
      <c r="G108" s="215"/>
      <c r="H108" s="215"/>
      <c r="I108" s="213"/>
      <c r="J108" s="215"/>
      <c r="K108" s="215"/>
      <c r="L108" s="215"/>
      <c r="M108" s="216">
        <f>IFERROR(SUMIFS(M:M,A:A,LEFT(D108,SEARCH(".",D108)-1),B:B,RIGHT(D108,LEN(D108)-SEARCH(".",D108))),"")</f>
        <v>21134.260000000002</v>
      </c>
      <c r="N108" s="216">
        <f>IFERROR(SUMIFS(N:N,A:A,LEFT(D108,SEARCH(".",D108)-1),B:B,RIGHT(D108,LEN(D108)-SEARCH(".",D108))),"")</f>
        <v>26744.899999999998</v>
      </c>
    </row>
    <row r="109" spans="1:14" ht="45" x14ac:dyDescent="0.3">
      <c r="A109" s="296" t="str">
        <f>IFERROR(LEFT(D109,SEARCH(".",D109)-1),"")</f>
        <v>4</v>
      </c>
      <c r="B109" s="296" t="str">
        <f>IFERROR(LEFT(RIGHT(D109,LEN(D109)-SEARCH(".",D109)),SEARCH(".",RIGHT(D109,LEN(D109)-SEARCH(".",D109)))-1),"")</f>
        <v>3</v>
      </c>
      <c r="C109" s="296" t="str">
        <f>IFERROR(IF(LEN(D109)-LEN(SUBSTITUTE(D109,".",""))&lt;&gt;3,"",MID(D109,SEARCH(".",D109,SEARCH(".",D109)+1)+1,LEN(D109)-SEARCH(".",D109,SEARCH(".",D109)+1)-(LEN(D109)-(SEARCH(".",D109,SEARCH(".",D109,SEARCH(".",D109)+1)+1)-1)))),"")</f>
        <v/>
      </c>
      <c r="D109" s="103" t="s">
        <v>46861</v>
      </c>
      <c r="E109" s="104" t="str">
        <f>IF($G109="SINAPI",VLOOKUP($F109,DADOS_SINAPI,2,0),IF(G109="SETOP",VLOOKUP($F109,DADOS_SETOP,2,0),IF(G109="CPU",VLOOKUP($F109,DADOS_COMPOSICAO,2,0),IF(G109="SICRO",VLOOKUP($F109,DADOS_SICRO,2,0),IF(G109="SUDECAP",VLOOKUP(F109,DADOS_SUDECAP,2,0),IF(G109="COTAÇÃO",VLOOKUP($F109,DADOS_COTACAO,2,0),""))))))</f>
        <v>TRANSPORTE DE MATERIAL DE QUALQUER NATUREZA COM CARRINHO DE MÃO, COM DISTÂNCIAS MAIORES QUE 50M E MENORES OU IGUAIS A 100M, INCLUSIVE CARGA/DESGARGA</v>
      </c>
      <c r="F109" s="105" t="s">
        <v>4108</v>
      </c>
      <c r="G109" s="106" t="s">
        <v>1544</v>
      </c>
      <c r="H109" s="107" t="str">
        <f>IF(G109="SINAPI",VLOOKUP($F109,DADOS_SINAPI,3,0),IF(G109="SETOP",VLOOKUP($F109,DADOS_SETOP,3,0),IF(G109="CPU",VLOOKUP($F109,DADOS_COMPOSICAO,10,0),IF(G109="SICRO",VLOOKUP($F109,DADOS_SICRO,3,0),IF(G109="SUDECAP",VLOOKUP(F109,DADOS_SUDECAP,3,0),IF(G109="COTAÇÃO",VLOOKUP($F109,DADOS_COTACAO,9,0),""))))))</f>
        <v>m3</v>
      </c>
      <c r="I109" s="131">
        <f>ROUND(F115,2)</f>
        <v>171.6</v>
      </c>
      <c r="J109" s="108">
        <f>ROUND(IF(G109="SINAPI",VLOOKUP($F109,DADOS_SINAPI,4,0),IF(G109="SETOP",VLOOKUP($F109,DADOS_SETOP,4,0),IF(G109="CPU",VLOOKUP($F109,DADOS_COMPOSICAO,13,0),IF(G109="SICRO",VLOOKUP($F109,DADOS_SICRO,4,0),IF(G109="SUDECAP",VLOOKUP(F109,DADOS_SUDECAP,4,0),IF(G109="COTAÇÃO",VLOOKUP(F109,DADOS_COTACAO,12,0),"")))))),2)</f>
        <v>41.5</v>
      </c>
      <c r="K109" s="320" t="s">
        <v>11757</v>
      </c>
      <c r="L109" s="109">
        <f>ROUND(J109*(1+$N$17),2)</f>
        <v>52.51</v>
      </c>
      <c r="M109" s="110">
        <f>IFERROR(ROUND(I109*J109,2),"")</f>
        <v>7121.4</v>
      </c>
      <c r="N109" s="110">
        <f>IFERROR(ROUND(L109*I109,2),"")</f>
        <v>9010.7199999999993</v>
      </c>
    </row>
    <row r="110" spans="1:14" ht="18.75" hidden="1" x14ac:dyDescent="0.3">
      <c r="A110" s="304">
        <v>2000</v>
      </c>
      <c r="D110" s="303"/>
      <c r="E110" s="297"/>
      <c r="F110" s="350"/>
      <c r="G110" s="352"/>
      <c r="H110" s="299"/>
      <c r="I110" s="300"/>
      <c r="J110" s="301"/>
      <c r="K110" s="301"/>
      <c r="L110" s="302"/>
      <c r="M110" s="33"/>
      <c r="N110" s="33"/>
    </row>
    <row r="111" spans="1:14" ht="18.75" hidden="1" x14ac:dyDescent="0.3">
      <c r="A111" s="304">
        <v>2000</v>
      </c>
      <c r="D111" s="303"/>
      <c r="E111" s="297" t="s">
        <v>46977</v>
      </c>
      <c r="F111" s="388">
        <f>F86+F92</f>
        <v>112</v>
      </c>
      <c r="G111" s="298" t="s">
        <v>7701</v>
      </c>
      <c r="H111" s="299"/>
      <c r="I111" s="300"/>
      <c r="J111" s="301"/>
      <c r="K111" s="301"/>
      <c r="L111" s="302"/>
      <c r="M111" s="33"/>
      <c r="N111" s="33"/>
    </row>
    <row r="112" spans="1:14" ht="18.75" hidden="1" x14ac:dyDescent="0.3">
      <c r="A112" s="304">
        <v>2000</v>
      </c>
      <c r="D112" s="303"/>
      <c r="E112" s="297" t="s">
        <v>46978</v>
      </c>
      <c r="F112" s="388">
        <f>0.8*F102</f>
        <v>10.4</v>
      </c>
      <c r="G112" s="298" t="s">
        <v>7701</v>
      </c>
      <c r="H112" s="299"/>
      <c r="I112" s="300"/>
      <c r="J112" s="301"/>
      <c r="K112" s="301"/>
      <c r="L112" s="302"/>
      <c r="M112" s="33"/>
      <c r="N112" s="33"/>
    </row>
    <row r="113" spans="1:14" ht="18.75" hidden="1" x14ac:dyDescent="0.3">
      <c r="A113" s="304">
        <v>2000</v>
      </c>
      <c r="D113" s="303"/>
      <c r="E113" s="297" t="s">
        <v>46979</v>
      </c>
      <c r="F113" s="388">
        <f>1.2*F106</f>
        <v>9.6</v>
      </c>
      <c r="G113" s="298" t="s">
        <v>7701</v>
      </c>
      <c r="H113" s="299"/>
      <c r="I113" s="300"/>
      <c r="J113" s="301"/>
      <c r="K113" s="301"/>
      <c r="L113" s="302"/>
      <c r="M113" s="33"/>
      <c r="N113" s="33"/>
    </row>
    <row r="114" spans="1:14" ht="18.75" hidden="1" x14ac:dyDescent="0.3">
      <c r="A114" s="304">
        <v>2000</v>
      </c>
      <c r="D114" s="303"/>
      <c r="E114" s="297" t="s">
        <v>46980</v>
      </c>
      <c r="F114" s="388">
        <v>1.3</v>
      </c>
      <c r="G114" s="298" t="s">
        <v>19122</v>
      </c>
      <c r="H114" s="299"/>
      <c r="I114" s="300"/>
      <c r="J114" s="301"/>
      <c r="K114" s="301"/>
      <c r="L114" s="302"/>
      <c r="M114" s="33"/>
      <c r="N114" s="33"/>
    </row>
    <row r="115" spans="1:14" ht="18.75" hidden="1" x14ac:dyDescent="0.3">
      <c r="A115" s="304">
        <v>2000</v>
      </c>
      <c r="D115" s="303"/>
      <c r="E115" s="389" t="s">
        <v>5242</v>
      </c>
      <c r="F115" s="390">
        <f>ROUND((F111+F112+F113)*F114,2)</f>
        <v>171.6</v>
      </c>
      <c r="G115" s="391" t="s">
        <v>7701</v>
      </c>
      <c r="H115" s="299"/>
      <c r="I115" s="300"/>
      <c r="J115" s="301"/>
      <c r="K115" s="301"/>
      <c r="L115" s="302"/>
      <c r="M115" s="33"/>
      <c r="N115" s="33"/>
    </row>
    <row r="116" spans="1:14" ht="18.75" hidden="1" x14ac:dyDescent="0.3">
      <c r="A116" s="304">
        <v>2000</v>
      </c>
      <c r="D116" s="303"/>
      <c r="E116" s="297"/>
      <c r="F116" s="350"/>
      <c r="G116" s="352"/>
      <c r="H116" s="299"/>
      <c r="I116" s="300"/>
      <c r="J116" s="301"/>
      <c r="K116" s="301"/>
      <c r="L116" s="302"/>
      <c r="M116" s="33"/>
      <c r="N116" s="33"/>
    </row>
    <row r="117" spans="1:14" ht="30" x14ac:dyDescent="0.3">
      <c r="A117" s="296" t="str">
        <f>IFERROR(LEFT(D117,SEARCH(".",D117)-1),"")</f>
        <v>4</v>
      </c>
      <c r="B117" s="296" t="str">
        <f>IFERROR(LEFT(RIGHT(D117,LEN(D117)-SEARCH(".",D117)),SEARCH(".",RIGHT(D117,LEN(D117)-SEARCH(".",D117)))-1),"")</f>
        <v>3</v>
      </c>
      <c r="C117" s="296" t="str">
        <f>IFERROR(IF(LEN(D117)-LEN(SUBSTITUTE(D117,".",""))&lt;&gt;3,"",MID(D117,SEARCH(".",D117,SEARCH(".",D117)+1)+1,LEN(D117)-SEARCH(".",D117,SEARCH(".",D117)+1)-(LEN(D117)-(SEARCH(".",D117,SEARCH(".",D117,SEARCH(".",D117)+1)+1)-1)))),"")</f>
        <v/>
      </c>
      <c r="D117" s="103" t="s">
        <v>46862</v>
      </c>
      <c r="E117" s="104" t="str">
        <f>IF($G117="SINAPI",VLOOKUP($F117,DADOS_SINAPI,2,0),IF(G117="SETOP",VLOOKUP($F117,DADOS_SETOP,2,0),IF(G117="CPU",VLOOKUP($F117,DADOS_COMPOSICAO,2,0),IF(G117="SICRO",VLOOKUP($F117,DADOS_SICRO,2,0),IF(G117="SUDECAP",VLOOKUP(F117,DADOS_SUDECAP,2,0),IF(G117="COTAÇÃO",VLOOKUP($F117,DADOS_COTACAO,2,0),""))))))</f>
        <v>TRANSPORTE DE MATERIAL DEMOLIDO EM CAÇAMBA, EXCLUSIVE CARGA MANUAL OU MECÂNICA</v>
      </c>
      <c r="F117" s="105" t="s">
        <v>4109</v>
      </c>
      <c r="G117" s="106" t="s">
        <v>1544</v>
      </c>
      <c r="H117" s="107" t="str">
        <f>IF(G117="SINAPI",VLOOKUP($F117,DADOS_SINAPI,3,0),IF(G117="SETOP",VLOOKUP($F117,DADOS_SETOP,3,0),IF(G117="CPU",VLOOKUP($F117,DADOS_COMPOSICAO,10,0),IF(G117="SICRO",VLOOKUP($F117,DADOS_SICRO,3,0),IF(G117="SUDECAP",VLOOKUP(F117,DADOS_SUDECAP,3,0),IF(G117="COTAÇÃO",VLOOKUP($F117,DADOS_COTACAO,9,0),""))))))</f>
        <v>m3</v>
      </c>
      <c r="I117" s="131">
        <f>ROUND(F119,2)</f>
        <v>171.6</v>
      </c>
      <c r="J117" s="108">
        <f>ROUND(IF(G117="SINAPI",VLOOKUP($F117,DADOS_SINAPI,4,0),IF(G117="SETOP",VLOOKUP($F117,DADOS_SETOP,4,0),IF(G117="CPU",VLOOKUP($F117,DADOS_COMPOSICAO,13,0),IF(G117="SICRO",VLOOKUP($F117,DADOS_SICRO,4,0),IF(G117="SUDECAP",VLOOKUP(F117,DADOS_SUDECAP,4,0),IF(G117="COTAÇÃO",VLOOKUP(F117,DADOS_COTACAO,12,0),"")))))),2)</f>
        <v>60</v>
      </c>
      <c r="K117" s="320" t="s">
        <v>11757</v>
      </c>
      <c r="L117" s="109">
        <f>ROUND(J117*(1+$N$17),2)</f>
        <v>75.91</v>
      </c>
      <c r="M117" s="110">
        <f>IFERROR(ROUND(I117*J117,2),"")</f>
        <v>10296</v>
      </c>
      <c r="N117" s="110">
        <f>IFERROR(ROUND(L117*I117,2),"")</f>
        <v>13026.16</v>
      </c>
    </row>
    <row r="118" spans="1:14" ht="18.75" hidden="1" x14ac:dyDescent="0.3">
      <c r="A118" s="304">
        <v>2000</v>
      </c>
      <c r="D118" s="303"/>
      <c r="E118" s="297"/>
      <c r="F118" s="350"/>
      <c r="G118" s="352"/>
      <c r="H118" s="299"/>
      <c r="I118" s="300"/>
      <c r="J118" s="301"/>
      <c r="K118" s="301"/>
      <c r="L118" s="302"/>
      <c r="M118" s="33"/>
      <c r="N118" s="33"/>
    </row>
    <row r="119" spans="1:14" ht="18.75" hidden="1" x14ac:dyDescent="0.3">
      <c r="A119" s="304">
        <v>2000</v>
      </c>
      <c r="D119" s="303"/>
      <c r="E119" s="389" t="s">
        <v>46981</v>
      </c>
      <c r="F119" s="390">
        <f>F115</f>
        <v>171.6</v>
      </c>
      <c r="G119" s="391" t="s">
        <v>7701</v>
      </c>
      <c r="H119" s="299"/>
      <c r="I119" s="300"/>
      <c r="J119" s="301"/>
      <c r="K119" s="301"/>
      <c r="L119" s="302"/>
      <c r="M119" s="33"/>
      <c r="N119" s="33"/>
    </row>
    <row r="120" spans="1:14" ht="18.75" hidden="1" x14ac:dyDescent="0.3">
      <c r="A120" s="304">
        <v>2000</v>
      </c>
      <c r="D120" s="303"/>
      <c r="E120" s="297"/>
      <c r="F120" s="350"/>
      <c r="G120" s="352"/>
      <c r="H120" s="299"/>
      <c r="I120" s="300"/>
      <c r="J120" s="301"/>
      <c r="K120" s="301"/>
      <c r="L120" s="302"/>
      <c r="M120" s="33"/>
      <c r="N120" s="33"/>
    </row>
    <row r="121" spans="1:14" ht="45" x14ac:dyDescent="0.3">
      <c r="A121" s="296" t="str">
        <f>IFERROR(LEFT(D121,SEARCH(".",D121)-1),"")</f>
        <v>4</v>
      </c>
      <c r="B121" s="296" t="str">
        <f>IFERROR(LEFT(RIGHT(D121,LEN(D121)-SEARCH(".",D121)),SEARCH(".",RIGHT(D121,LEN(D121)-SEARCH(".",D121)))-1),"")</f>
        <v>3</v>
      </c>
      <c r="C121" s="296" t="str">
        <f>IFERROR(IF(LEN(D121)-LEN(SUBSTITUTE(D121,".",""))&lt;&gt;3,"",MID(D121,SEARCH(".",D121,SEARCH(".",D121)+1)+1,LEN(D121)-SEARCH(".",D121,SEARCH(".",D121)+1)-(LEN(D121)-(SEARCH(".",D121,SEARCH(".",D121,SEARCH(".",D121)+1)+1)-1)))),"")</f>
        <v/>
      </c>
      <c r="D121" s="103" t="s">
        <v>46863</v>
      </c>
      <c r="E121" s="104" t="str">
        <f>IF($G121="SINAPI",VLOOKUP($F121,DADOS_SINAPI,2,0),IF(G121="SETOP",VLOOKUP($F121,DADOS_SETOP,2,0),IF(G121="CPU",VLOOKUP($F121,DADOS_COMPOSICAO,2,0),IF(G121="SICRO",VLOOKUP($F121,DADOS_SICRO,2,0),IF(G121="SUDECAP",VLOOKUP(F121,DADOS_SUDECAP,2,0),IF(G121="COTAÇÃO",VLOOKUP($F121,DADOS_COTACAO,2,0),""))))))</f>
        <v>TRANSPORTE COM CAMINHÃO CARROCERIA COM GUINDAUTO (MUNCK), MOMENTO MÁXIMO DE CARGA 11,7 TM, EM VIA URBANA PAVIMENTADA, DMT ATÉ 30KM (UNIDADE: TXKM). AF_07/2020</v>
      </c>
      <c r="F121" s="105">
        <v>100952</v>
      </c>
      <c r="G121" s="106" t="s">
        <v>4153</v>
      </c>
      <c r="H121" s="107" t="str">
        <f>IF(G121="SINAPI",VLOOKUP($F121,DADOS_SINAPI,3,0),IF(G121="SETOP",VLOOKUP($F121,DADOS_SETOP,3,0),IF(G121="CPU",VLOOKUP($F121,DADOS_COMPOSICAO,10,0),IF(G121="SICRO",VLOOKUP($F121,DADOS_SICRO,3,0),IF(G121="SUDECAP",VLOOKUP(F121,DADOS_SUDECAP,3,0),IF(G121="COTAÇÃO",VLOOKUP($F121,DADOS_COTACAO,9,0),""))))))</f>
        <v>TXKM</v>
      </c>
      <c r="I121" s="131">
        <f>ROUND(F125,2)</f>
        <v>1304.1600000000001</v>
      </c>
      <c r="J121" s="108">
        <f>ROUND(IF(G121="SINAPI",VLOOKUP($F121,DADOS_SINAPI,4,0),IF(G121="SETOP",VLOOKUP($F121,DADOS_SETOP,4,0),IF(G121="CPU",VLOOKUP($F121,DADOS_COMPOSICAO,13,0),IF(G121="SICRO",VLOOKUP($F121,DADOS_SICRO,4,0),IF(G121="SUDECAP",VLOOKUP(F121,DADOS_SUDECAP,4,0),IF(G121="COTAÇÃO",VLOOKUP(F121,DADOS_COTACAO,12,0),"")))))),2)</f>
        <v>2.85</v>
      </c>
      <c r="K121" s="320" t="s">
        <v>11757</v>
      </c>
      <c r="L121" s="109">
        <f>ROUND(J121*(1+$N$17),2)</f>
        <v>3.61</v>
      </c>
      <c r="M121" s="110">
        <f>IFERROR(ROUND(I121*J121,2),"")</f>
        <v>3716.86</v>
      </c>
      <c r="N121" s="110">
        <f>IFERROR(ROUND(L121*I121,2),"")</f>
        <v>4708.0200000000004</v>
      </c>
    </row>
    <row r="122" spans="1:14" ht="18.75" hidden="1" x14ac:dyDescent="0.3">
      <c r="A122" s="304">
        <v>2000</v>
      </c>
      <c r="D122" s="303"/>
      <c r="E122" s="297"/>
      <c r="F122" s="350"/>
      <c r="G122" s="352"/>
      <c r="H122" s="299"/>
      <c r="I122" s="300"/>
      <c r="J122" s="301"/>
      <c r="K122" s="301"/>
      <c r="L122" s="302"/>
      <c r="M122" s="33"/>
      <c r="N122" s="33"/>
    </row>
    <row r="123" spans="1:14" ht="18.75" hidden="1" x14ac:dyDescent="0.3">
      <c r="A123" s="304">
        <v>2000</v>
      </c>
      <c r="D123" s="303"/>
      <c r="E123" s="297" t="s">
        <v>46982</v>
      </c>
      <c r="F123" s="388">
        <f>2*F119</f>
        <v>343.2</v>
      </c>
      <c r="G123" s="298" t="s">
        <v>7415</v>
      </c>
      <c r="H123" s="299"/>
      <c r="I123" s="300"/>
      <c r="J123" s="301"/>
      <c r="K123" s="301"/>
      <c r="L123" s="302"/>
      <c r="M123" s="33"/>
      <c r="N123" s="33"/>
    </row>
    <row r="124" spans="1:14" ht="18.75" hidden="1" x14ac:dyDescent="0.3">
      <c r="A124" s="304">
        <v>2000</v>
      </c>
      <c r="D124" s="303"/>
      <c r="E124" s="297" t="s">
        <v>46983</v>
      </c>
      <c r="F124" s="388">
        <f>3.8</f>
        <v>3.8</v>
      </c>
      <c r="G124" s="298" t="s">
        <v>7416</v>
      </c>
      <c r="H124" s="299"/>
      <c r="I124" s="300"/>
      <c r="J124" s="301"/>
      <c r="K124" s="301"/>
      <c r="L124" s="302"/>
      <c r="M124" s="33"/>
      <c r="N124" s="33"/>
    </row>
    <row r="125" spans="1:14" ht="18.75" hidden="1" x14ac:dyDescent="0.3">
      <c r="A125" s="304">
        <v>2000</v>
      </c>
      <c r="D125" s="303"/>
      <c r="E125" s="389" t="s">
        <v>5242</v>
      </c>
      <c r="F125" s="392">
        <f>ROUND(F123*F124,2)</f>
        <v>1304.1600000000001</v>
      </c>
      <c r="G125" s="391" t="s">
        <v>46984</v>
      </c>
      <c r="H125" s="299"/>
      <c r="I125" s="300"/>
      <c r="J125" s="301"/>
      <c r="K125" s="301"/>
      <c r="L125" s="302"/>
      <c r="M125" s="33"/>
      <c r="N125" s="33"/>
    </row>
    <row r="126" spans="1:14" ht="18.75" hidden="1" x14ac:dyDescent="0.3">
      <c r="A126" s="304">
        <v>2000</v>
      </c>
      <c r="D126" s="303"/>
      <c r="E126" s="297"/>
      <c r="F126" s="350"/>
      <c r="G126" s="352"/>
      <c r="H126" s="299"/>
      <c r="I126" s="300"/>
      <c r="J126" s="301"/>
      <c r="K126" s="301"/>
      <c r="L126" s="302"/>
      <c r="M126" s="33"/>
      <c r="N126" s="33"/>
    </row>
    <row r="127" spans="1:14" ht="18.75" x14ac:dyDescent="0.3">
      <c r="D127" s="213" t="s">
        <v>46850</v>
      </c>
      <c r="E127" s="214" t="s">
        <v>46854</v>
      </c>
      <c r="F127" s="213"/>
      <c r="G127" s="215"/>
      <c r="H127" s="215"/>
      <c r="I127" s="213"/>
      <c r="J127" s="215"/>
      <c r="K127" s="215"/>
      <c r="L127" s="215"/>
      <c r="M127" s="216">
        <f>IFERROR(SUMIFS(M:M,A:A,LEFT(D127,SEARCH(".",D127)-1),B:B,RIGHT(D127,LEN(D127)-SEARCH(".",D127))),"")</f>
        <v>248.82</v>
      </c>
      <c r="N127" s="216">
        <f>IFERROR(SUMIFS(N:N,A:A,LEFT(D127,SEARCH(".",D127)-1),B:B,RIGHT(D127,LEN(D127)-SEARCH(".",D127))),"")</f>
        <v>314.02999999999997</v>
      </c>
    </row>
    <row r="128" spans="1:14" ht="19.5" thickBot="1" x14ac:dyDescent="0.35">
      <c r="A128" s="296" t="str">
        <f>IFERROR(LEFT(D128,SEARCH(".",D128)-1),"")</f>
        <v>4</v>
      </c>
      <c r="B128" s="296" t="str">
        <f>IFERROR(LEFT(RIGHT(D128,LEN(D128)-SEARCH(".",D128)),SEARCH(".",RIGHT(D128,LEN(D128)-SEARCH(".",D128)))-1),"")</f>
        <v>4</v>
      </c>
      <c r="C128" s="296" t="str">
        <f>IFERROR(IF(LEN(D128)-LEN(SUBSTITUTE(D128,".",""))&lt;&gt;3,"",MID(D128,SEARCH(".",D128,SEARCH(".",D128)+1)+1,LEN(D128)-SEARCH(".",D128,SEARCH(".",D128)+1)-(LEN(D128)-(SEARCH(".",D128,SEARCH(".",D128,SEARCH(".",D128)+1)+1)-1)))),"")</f>
        <v/>
      </c>
      <c r="D128" s="103" t="s">
        <v>46864</v>
      </c>
      <c r="E128" s="104" t="str">
        <f>IF($G128="SINAPI",VLOOKUP($F128,DADOS_SINAPI,2,0),IF(G128="SETOP",VLOOKUP($F128,DADOS_SETOP,2,0),IF(G128="CPU",VLOOKUP($F128,DADOS_COMPOSICAO,2,0),IF(G128="SICRO",VLOOKUP($F128,DADOS_SICRO,2,0),IF(G128="SUDECAP",VLOOKUP(F128,DADOS_SUDECAP,2,0),IF(G128="COTAÇÃO",VLOOKUP($F128,DADOS_COTACAO,2,0),""))))))</f>
        <v>ESPALHAMENTO DE MATERIAL COM TRATOR DE ESTEIRAS. AF_09/2024</v>
      </c>
      <c r="F128" s="105">
        <v>100574</v>
      </c>
      <c r="G128" s="106" t="s">
        <v>4153</v>
      </c>
      <c r="H128" s="107" t="str">
        <f>IF(G128="SINAPI",VLOOKUP($F128,DADOS_SINAPI,3,0),IF(G128="SETOP",VLOOKUP($F128,DADOS_SETOP,3,0),IF(G128="CPU",VLOOKUP($F128,DADOS_COMPOSICAO,10,0),IF(G128="SICRO",VLOOKUP($F128,DADOS_SICRO,3,0),IF(G128="SUDECAP",VLOOKUP(F128,DADOS_SUDECAP,3,0),IF(G128="COTAÇÃO",VLOOKUP($F128,DADOS_COTACAO,9,0),""))))))</f>
        <v>M3</v>
      </c>
      <c r="I128" s="131">
        <f>ROUND(F130,2)</f>
        <v>171.6</v>
      </c>
      <c r="J128" s="108">
        <f>ROUND(IF(G128="SINAPI",VLOOKUP($F128,DADOS_SINAPI,4,0),IF(G128="SETOP",VLOOKUP($F128,DADOS_SETOP,4,0),IF(G128="CPU",VLOOKUP($F128,DADOS_COMPOSICAO,13,0),IF(G128="SICRO",VLOOKUP($F128,DADOS_SICRO,4,0),IF(G128="SUDECAP",VLOOKUP(F128,DADOS_SUDECAP,4,0),IF(G128="COTAÇÃO",VLOOKUP(F128,DADOS_COTACAO,12,0),"")))))),2)</f>
        <v>1.45</v>
      </c>
      <c r="K128" s="320" t="s">
        <v>11757</v>
      </c>
      <c r="L128" s="109">
        <f>ROUND(J128*(1+$N$17),2)</f>
        <v>1.83</v>
      </c>
      <c r="M128" s="110">
        <f>IFERROR(ROUND(I128*J128,2),"")</f>
        <v>248.82</v>
      </c>
      <c r="N128" s="110">
        <f>IFERROR(ROUND(L128*I128,2),"")</f>
        <v>314.02999999999997</v>
      </c>
    </row>
    <row r="129" spans="1:14" ht="18.75" hidden="1" x14ac:dyDescent="0.3">
      <c r="A129" s="304">
        <v>2000</v>
      </c>
      <c r="D129" s="303"/>
      <c r="E129" s="297"/>
      <c r="F129" s="350"/>
      <c r="G129" s="352"/>
      <c r="H129" s="299"/>
      <c r="I129" s="300"/>
      <c r="J129" s="301"/>
      <c r="K129" s="301"/>
      <c r="L129" s="302"/>
      <c r="M129" s="33"/>
      <c r="N129" s="33"/>
    </row>
    <row r="130" spans="1:14" ht="18.75" hidden="1" x14ac:dyDescent="0.3">
      <c r="A130" s="304">
        <v>2000</v>
      </c>
      <c r="D130" s="303"/>
      <c r="E130" s="389" t="s">
        <v>46981</v>
      </c>
      <c r="F130" s="390">
        <f>F119</f>
        <v>171.6</v>
      </c>
      <c r="G130" s="391" t="s">
        <v>7701</v>
      </c>
      <c r="H130" s="299"/>
      <c r="I130" s="300"/>
      <c r="J130" s="301"/>
      <c r="K130" s="301"/>
      <c r="L130" s="302"/>
      <c r="M130" s="33"/>
      <c r="N130" s="33"/>
    </row>
    <row r="131" spans="1:14" ht="19.5" hidden="1" thickBot="1" x14ac:dyDescent="0.35">
      <c r="A131" s="304">
        <v>2000</v>
      </c>
      <c r="D131" s="303"/>
      <c r="E131" s="297"/>
      <c r="F131" s="350"/>
      <c r="G131" s="352"/>
      <c r="H131" s="299"/>
      <c r="I131" s="300"/>
      <c r="J131" s="301"/>
      <c r="K131" s="301"/>
      <c r="L131" s="302"/>
      <c r="M131" s="33"/>
      <c r="N131" s="33"/>
    </row>
    <row r="132" spans="1:14" s="212" customFormat="1" ht="19.5" thickBot="1" x14ac:dyDescent="0.35">
      <c r="A132" s="304">
        <v>1000</v>
      </c>
      <c r="B132" s="304"/>
      <c r="C132" s="304"/>
      <c r="D132" s="208">
        <v>5</v>
      </c>
      <c r="E132" s="209" t="s">
        <v>46865</v>
      </c>
      <c r="F132" s="209"/>
      <c r="G132" s="210"/>
      <c r="H132" s="210"/>
      <c r="I132" s="208"/>
      <c r="J132" s="210"/>
      <c r="K132" s="210"/>
      <c r="L132" s="210"/>
      <c r="M132" s="211">
        <f>SUMIF(A:A,D132,M:M)</f>
        <v>10940.920000000002</v>
      </c>
      <c r="N132" s="211">
        <f>SUMIF(A:A,D132,N:N)</f>
        <v>13842.54</v>
      </c>
    </row>
    <row r="133" spans="1:14" ht="18.75" x14ac:dyDescent="0.3">
      <c r="D133" s="213" t="s">
        <v>46866</v>
      </c>
      <c r="E133" s="214" t="s">
        <v>46869</v>
      </c>
      <c r="F133" s="213"/>
      <c r="G133" s="215"/>
      <c r="H133" s="215"/>
      <c r="I133" s="213"/>
      <c r="J133" s="215"/>
      <c r="K133" s="215"/>
      <c r="L133" s="215"/>
      <c r="M133" s="216">
        <f>IFERROR(SUMIFS(M:M,A:A,LEFT(D133,SEARCH(".",D133)-1),B:B,RIGHT(D133,LEN(D133)-SEARCH(".",D133))),"")</f>
        <v>10485.570000000002</v>
      </c>
      <c r="N133" s="216">
        <f>IFERROR(SUMIFS(N:N,A:A,LEFT(D133,SEARCH(".",D133)-1),B:B,RIGHT(D133,LEN(D133)-SEARCH(".",D133))),"")</f>
        <v>13266.67</v>
      </c>
    </row>
    <row r="134" spans="1:14" ht="30" x14ac:dyDescent="0.3">
      <c r="A134" s="296" t="str">
        <f>IFERROR(LEFT(D134,SEARCH(".",D134)-1),"")</f>
        <v>5</v>
      </c>
      <c r="B134" s="296" t="str">
        <f>IFERROR(LEFT(RIGHT(D134,LEN(D134)-SEARCH(".",D134)),SEARCH(".",RIGHT(D134,LEN(D134)-SEARCH(".",D134)))-1),"")</f>
        <v>1</v>
      </c>
      <c r="C134" s="296" t="str">
        <f>IFERROR(IF(LEN(D134)-LEN(SUBSTITUTE(D134,".",""))&lt;&gt;3,"",MID(D134,SEARCH(".",D134,SEARCH(".",D134)+1)+1,LEN(D134)-SEARCH(".",D134,SEARCH(".",D134)+1)-(LEN(D134)-(SEARCH(".",D134,SEARCH(".",D134,SEARCH(".",D134)+1)+1)-1)))),"")</f>
        <v/>
      </c>
      <c r="D134" s="103" t="s">
        <v>46872</v>
      </c>
      <c r="E134" s="104" t="str">
        <f>IF($G134="SINAPI",VLOOKUP($F134,DADOS_SINAPI,2,0),IF(G134="SETOP",VLOOKUP($F134,DADOS_SETOP,2,0),IF(G134="CPU",VLOOKUP($F134,DADOS_COMPOSICAO,2,0),IF(G134="SICRO",VLOOKUP($F134,DADOS_SICRO,2,0),IF(G134="SUDECAP",VLOOKUP(F134,DADOS_SUDECAP,2,0),IF(G134="COTAÇÃO",VLOOKUP($F134,DADOS_COTACAO,2,0),""))))))</f>
        <v>ESCAVAÇÃO MANUAL PARA BLOCO DE COROAMENTO OU SAPATA (INCLUINDO ESCAVAÇÃO PARA COLOCAÇÃO DE FÔRMAS). AF_01/2024</v>
      </c>
      <c r="F134" s="105">
        <v>96523</v>
      </c>
      <c r="G134" s="106" t="s">
        <v>4153</v>
      </c>
      <c r="H134" s="107" t="str">
        <f>IF(G134="SINAPI",VLOOKUP($F134,DADOS_SINAPI,3,0),IF(G134="SETOP",VLOOKUP($F134,DADOS_SETOP,3,0),IF(G134="CPU",VLOOKUP($F134,DADOS_COMPOSICAO,10,0),IF(G134="SICRO",VLOOKUP($F134,DADOS_SICRO,3,0),IF(G134="SUDECAP",VLOOKUP(F134,DADOS_SUDECAP,3,0),IF(G134="COTAÇÃO",VLOOKUP($F134,DADOS_COTACAO,9,0),""))))))</f>
        <v>M3</v>
      </c>
      <c r="I134" s="131">
        <f>ROUND(F136,2)</f>
        <v>34.299999999999997</v>
      </c>
      <c r="J134" s="108">
        <f>ROUND(IF(G134="SINAPI",VLOOKUP($F134,DADOS_SINAPI,4,0),IF(G134="SETOP",VLOOKUP($F134,DADOS_SETOP,4,0),IF(G134="CPU",VLOOKUP($F134,DADOS_COMPOSICAO,13,0),IF(G134="SICRO",VLOOKUP($F134,DADOS_SICRO,4,0),IF(G134="SUDECAP",VLOOKUP(F134,DADOS_SUDECAP,4,0),IF(G134="COTAÇÃO",VLOOKUP(F134,DADOS_COTACAO,12,0),"")))))),2)</f>
        <v>99.14</v>
      </c>
      <c r="K134" s="320" t="s">
        <v>11757</v>
      </c>
      <c r="L134" s="109">
        <f>ROUND(J134*(1+$N$17),2)</f>
        <v>125.43</v>
      </c>
      <c r="M134" s="110">
        <f>IFERROR(ROUND(I134*J134,2),"")</f>
        <v>3400.5</v>
      </c>
      <c r="N134" s="110">
        <f>IFERROR(ROUND(L134*I134,2),"")</f>
        <v>4302.25</v>
      </c>
    </row>
    <row r="135" spans="1:14" ht="18.75" hidden="1" x14ac:dyDescent="0.3">
      <c r="A135" s="304">
        <v>2000</v>
      </c>
      <c r="D135" s="303"/>
      <c r="E135" s="297"/>
      <c r="F135" s="350"/>
      <c r="G135" s="352"/>
      <c r="H135" s="299"/>
      <c r="I135" s="300"/>
      <c r="J135" s="301"/>
      <c r="K135" s="301"/>
      <c r="L135" s="302"/>
      <c r="M135" s="33"/>
      <c r="N135" s="33"/>
    </row>
    <row r="136" spans="1:14" ht="18.75" hidden="1" x14ac:dyDescent="0.3">
      <c r="A136" s="304">
        <v>2000</v>
      </c>
      <c r="D136" s="303"/>
      <c r="E136" s="389" t="s">
        <v>5242</v>
      </c>
      <c r="F136" s="390">
        <v>34.299999999999997</v>
      </c>
      <c r="G136" s="391" t="s">
        <v>7701</v>
      </c>
      <c r="H136" s="299"/>
      <c r="I136" s="300"/>
      <c r="J136" s="301"/>
      <c r="K136" s="301"/>
      <c r="L136" s="302"/>
      <c r="M136" s="33"/>
      <c r="N136" s="33"/>
    </row>
    <row r="137" spans="1:14" ht="18.75" hidden="1" x14ac:dyDescent="0.3">
      <c r="A137" s="304">
        <v>2000</v>
      </c>
      <c r="D137" s="303"/>
      <c r="E137" s="297"/>
      <c r="F137" s="350"/>
      <c r="G137" s="352"/>
      <c r="H137" s="299"/>
      <c r="I137" s="300"/>
      <c r="J137" s="301"/>
      <c r="K137" s="301"/>
      <c r="L137" s="302"/>
      <c r="M137" s="33"/>
      <c r="N137" s="33"/>
    </row>
    <row r="138" spans="1:14" ht="30" x14ac:dyDescent="0.3">
      <c r="A138" s="296" t="str">
        <f>IFERROR(LEFT(D138,SEARCH(".",D138)-1),"")</f>
        <v>5</v>
      </c>
      <c r="B138" s="296" t="str">
        <f>IFERROR(LEFT(RIGHT(D138,LEN(D138)-SEARCH(".",D138)),SEARCH(".",RIGHT(D138,LEN(D138)-SEARCH(".",D138)))-1),"")</f>
        <v>1</v>
      </c>
      <c r="C138" s="296" t="str">
        <f>IFERROR(IF(LEN(D138)-LEN(SUBSTITUTE(D138,".",""))&lt;&gt;3,"",MID(D138,SEARCH(".",D138,SEARCH(".",D138)+1)+1,LEN(D138)-SEARCH(".",D138,SEARCH(".",D138)+1)-(LEN(D138)-(SEARCH(".",D138,SEARCH(".",D138,SEARCH(".",D138)+1)+1)-1)))),"")</f>
        <v/>
      </c>
      <c r="D138" s="103" t="s">
        <v>46873</v>
      </c>
      <c r="E138" s="104" t="str">
        <f>IF($G138="SINAPI",VLOOKUP($F138,DADOS_SINAPI,2,0),IF(G138="SETOP",VLOOKUP($F138,DADOS_SETOP,2,0),IF(G138="CPU",VLOOKUP($F138,DADOS_COMPOSICAO,2,0),IF(G138="SICRO",VLOOKUP($F138,DADOS_SICRO,2,0),IF(G138="SUDECAP",VLOOKUP(F138,DADOS_SUDECAP,2,0),IF(G138="COTAÇÃO",VLOOKUP($F138,DADOS_COTACAO,2,0),""))))))</f>
        <v>ESCAVAÇÃO MANUAL PARA VIGA BALDRAME OU SAPATA CORRIDA (INCLUINDO ESCAVAÇÃO PARA COLOCAÇÃO DE FÔRMAS). AF_01/2024</v>
      </c>
      <c r="F138" s="105">
        <v>96527</v>
      </c>
      <c r="G138" s="106" t="s">
        <v>4153</v>
      </c>
      <c r="H138" s="107" t="str">
        <f>IF(G138="SINAPI",VLOOKUP($F138,DADOS_SINAPI,3,0),IF(G138="SETOP",VLOOKUP($F138,DADOS_SETOP,3,0),IF(G138="CPU",VLOOKUP($F138,DADOS_COMPOSICAO,10,0),IF(G138="SICRO",VLOOKUP($F138,DADOS_SICRO,3,0),IF(G138="SUDECAP",VLOOKUP(F138,DADOS_SUDECAP,3,0),IF(G138="COTAÇÃO",VLOOKUP($F138,DADOS_COTACAO,9,0),""))))))</f>
        <v>M3</v>
      </c>
      <c r="I138" s="131">
        <f>ROUND(F140,2)</f>
        <v>46.3</v>
      </c>
      <c r="J138" s="108">
        <f>ROUND(IF(G138="SINAPI",VLOOKUP($F138,DADOS_SINAPI,4,0),IF(G138="SETOP",VLOOKUP($F138,DADOS_SETOP,4,0),IF(G138="CPU",VLOOKUP($F138,DADOS_COMPOSICAO,13,0),IF(G138="SICRO",VLOOKUP($F138,DADOS_SICRO,4,0),IF(G138="SUDECAP",VLOOKUP(F138,DADOS_SUDECAP,4,0),IF(G138="COTAÇÃO",VLOOKUP(F138,DADOS_COTACAO,12,0),"")))))),2)</f>
        <v>109</v>
      </c>
      <c r="K138" s="320" t="s">
        <v>11757</v>
      </c>
      <c r="L138" s="109">
        <f>ROUND(J138*(1+$N$17),2)</f>
        <v>137.91</v>
      </c>
      <c r="M138" s="110">
        <f>IFERROR(ROUND(I138*J138,2),"")</f>
        <v>5046.7</v>
      </c>
      <c r="N138" s="110">
        <f>IFERROR(ROUND(L138*I138,2),"")</f>
        <v>6385.23</v>
      </c>
    </row>
    <row r="139" spans="1:14" ht="18.75" hidden="1" x14ac:dyDescent="0.3">
      <c r="A139" s="304">
        <v>2000</v>
      </c>
      <c r="D139" s="303"/>
      <c r="E139" s="297"/>
      <c r="F139" s="350"/>
      <c r="G139" s="352"/>
      <c r="H139" s="299"/>
      <c r="I139" s="300"/>
      <c r="J139" s="301"/>
      <c r="K139" s="301"/>
      <c r="L139" s="302"/>
      <c r="M139" s="33"/>
      <c r="N139" s="33"/>
    </row>
    <row r="140" spans="1:14" ht="18.75" hidden="1" x14ac:dyDescent="0.3">
      <c r="A140" s="304">
        <v>2000</v>
      </c>
      <c r="D140" s="303"/>
      <c r="E140" s="389" t="s">
        <v>5242</v>
      </c>
      <c r="F140" s="390">
        <v>46.3</v>
      </c>
      <c r="G140" s="391" t="s">
        <v>7701</v>
      </c>
      <c r="H140" s="299"/>
      <c r="I140" s="300"/>
      <c r="J140" s="301"/>
      <c r="K140" s="301"/>
      <c r="L140" s="302"/>
      <c r="M140" s="33"/>
      <c r="N140" s="33"/>
    </row>
    <row r="141" spans="1:14" ht="18.75" hidden="1" x14ac:dyDescent="0.3">
      <c r="A141" s="304">
        <v>2000</v>
      </c>
      <c r="D141" s="303"/>
      <c r="E141" s="297"/>
      <c r="F141" s="350"/>
      <c r="G141" s="352"/>
      <c r="H141" s="299"/>
      <c r="I141" s="300"/>
      <c r="J141" s="301"/>
      <c r="K141" s="301"/>
      <c r="L141" s="302"/>
      <c r="M141" s="33"/>
      <c r="N141" s="33"/>
    </row>
    <row r="142" spans="1:14" ht="30" x14ac:dyDescent="0.3">
      <c r="A142" s="296" t="str">
        <f>IFERROR(LEFT(D142,SEARCH(".",D142)-1),"")</f>
        <v>5</v>
      </c>
      <c r="B142" s="296" t="str">
        <f>IFERROR(LEFT(RIGHT(D142,LEN(D142)-SEARCH(".",D142)),SEARCH(".",RIGHT(D142,LEN(D142)-SEARCH(".",D142)))-1),"")</f>
        <v>1</v>
      </c>
      <c r="C142" s="296" t="str">
        <f>IFERROR(IF(LEN(D142)-LEN(SUBSTITUTE(D142,".",""))&lt;&gt;3,"",MID(D142,SEARCH(".",D142,SEARCH(".",D142)+1)+1,LEN(D142)-SEARCH(".",D142,SEARCH(".",D142)+1)-(LEN(D142)-(SEARCH(".",D142,SEARCH(".",D142,SEARCH(".",D142)+1)+1)-1)))),"")</f>
        <v/>
      </c>
      <c r="D142" s="103" t="s">
        <v>46874</v>
      </c>
      <c r="E142" s="104" t="str">
        <f>IF($G142="SINAPI",VLOOKUP($F142,DADOS_SINAPI,2,0),IF(G142="SETOP",VLOOKUP($F142,DADOS_SETOP,2,0),IF(G142="CPU",VLOOKUP($F142,DADOS_COMPOSICAO,2,0),IF(G142="SICRO",VLOOKUP($F142,DADOS_SICRO,2,0),IF(G142="SUDECAP",VLOOKUP(F142,DADOS_SUDECAP,2,0),IF(G142="COTAÇÃO",VLOOKUP($F142,DADOS_COTACAO,2,0),""))))))</f>
        <v>REATERRO MANUAL DE VALAS, COM COMPACTADOR DE SOLOS DE PERCUSSÃO. AF_08/2023</v>
      </c>
      <c r="F142" s="105">
        <v>93382</v>
      </c>
      <c r="G142" s="106" t="s">
        <v>4153</v>
      </c>
      <c r="H142" s="107" t="str">
        <f>IF(G142="SINAPI",VLOOKUP($F142,DADOS_SINAPI,3,0),IF(G142="SETOP",VLOOKUP($F142,DADOS_SETOP,3,0),IF(G142="CPU",VLOOKUP($F142,DADOS_COMPOSICAO,10,0),IF(G142="SICRO",VLOOKUP($F142,DADOS_SICRO,3,0),IF(G142="SUDECAP",VLOOKUP(F142,DADOS_SUDECAP,3,0),IF(G142="COTAÇÃO",VLOOKUP($F142,DADOS_COTACAO,9,0),""))))))</f>
        <v>M3</v>
      </c>
      <c r="I142" s="131">
        <f>ROUND(F148,2)</f>
        <v>63.05</v>
      </c>
      <c r="J142" s="108">
        <f>ROUND(IF(G142="SINAPI",VLOOKUP($F142,DADOS_SINAPI,4,0),IF(G142="SETOP",VLOOKUP($F142,DADOS_SETOP,4,0),IF(G142="CPU",VLOOKUP($F142,DADOS_COMPOSICAO,13,0),IF(G142="SICRO",VLOOKUP($F142,DADOS_SICRO,4,0),IF(G142="SUDECAP",VLOOKUP(F142,DADOS_SUDECAP,4,0),IF(G142="COTAÇÃO",VLOOKUP(F142,DADOS_COTACAO,12,0),"")))))),2)</f>
        <v>27.67</v>
      </c>
      <c r="K142" s="320" t="s">
        <v>11757</v>
      </c>
      <c r="L142" s="109">
        <f>ROUND(J142*(1+$N$17),2)</f>
        <v>35.01</v>
      </c>
      <c r="M142" s="110">
        <f>IFERROR(ROUND(I142*J142,2),"")</f>
        <v>1744.59</v>
      </c>
      <c r="N142" s="110">
        <f>IFERROR(ROUND(L142*I142,2),"")</f>
        <v>2207.38</v>
      </c>
    </row>
    <row r="143" spans="1:14" ht="18.75" hidden="1" x14ac:dyDescent="0.3">
      <c r="A143" s="304">
        <v>2000</v>
      </c>
      <c r="D143" s="303"/>
      <c r="E143" s="297"/>
      <c r="F143" s="350"/>
      <c r="G143" s="352"/>
      <c r="H143" s="299"/>
      <c r="I143" s="300"/>
      <c r="J143" s="301"/>
      <c r="K143" s="301"/>
      <c r="L143" s="302"/>
      <c r="M143" s="33"/>
      <c r="N143" s="33"/>
    </row>
    <row r="144" spans="1:14" ht="18.75" hidden="1" x14ac:dyDescent="0.3">
      <c r="A144" s="304">
        <v>2000</v>
      </c>
      <c r="D144" s="303"/>
      <c r="E144" s="297" t="s">
        <v>46985</v>
      </c>
      <c r="F144" s="388">
        <f>F136+F140</f>
        <v>80.599999999999994</v>
      </c>
      <c r="G144" s="298" t="s">
        <v>7701</v>
      </c>
      <c r="H144" s="299"/>
      <c r="I144" s="300"/>
      <c r="J144" s="301"/>
      <c r="K144" s="301"/>
      <c r="L144" s="302"/>
      <c r="M144" s="33"/>
      <c r="N144" s="33"/>
    </row>
    <row r="145" spans="1:14" ht="18.75" hidden="1" x14ac:dyDescent="0.3">
      <c r="A145" s="304">
        <v>2000</v>
      </c>
      <c r="D145" s="303"/>
      <c r="E145" s="297" t="s">
        <v>46986</v>
      </c>
      <c r="F145" s="398">
        <f>F216</f>
        <v>16.5</v>
      </c>
      <c r="G145" s="298" t="s">
        <v>7701</v>
      </c>
      <c r="H145" s="299"/>
      <c r="I145" s="300"/>
      <c r="J145" s="301"/>
      <c r="K145" s="301"/>
      <c r="L145" s="302"/>
      <c r="M145" s="33"/>
      <c r="N145" s="33"/>
    </row>
    <row r="146" spans="1:14" ht="18.75" hidden="1" x14ac:dyDescent="0.3">
      <c r="A146" s="304">
        <v>2000</v>
      </c>
      <c r="D146" s="303"/>
      <c r="E146" s="297" t="s">
        <v>46987</v>
      </c>
      <c r="F146" s="398">
        <f>F199</f>
        <v>15.6</v>
      </c>
      <c r="G146" s="298" t="s">
        <v>7701</v>
      </c>
      <c r="H146" s="299"/>
      <c r="I146" s="300"/>
      <c r="J146" s="301"/>
      <c r="K146" s="301"/>
      <c r="L146" s="302"/>
      <c r="M146" s="33"/>
      <c r="N146" s="33"/>
    </row>
    <row r="147" spans="1:14" ht="18.75" hidden="1" x14ac:dyDescent="0.3">
      <c r="A147" s="304">
        <v>2000</v>
      </c>
      <c r="D147" s="303"/>
      <c r="E147" s="297" t="s">
        <v>46980</v>
      </c>
      <c r="F147" s="388">
        <v>1.3</v>
      </c>
      <c r="G147" s="298" t="s">
        <v>19122</v>
      </c>
      <c r="H147" s="299"/>
      <c r="I147" s="300"/>
      <c r="J147" s="301"/>
      <c r="K147" s="301"/>
      <c r="L147" s="302"/>
      <c r="M147" s="33"/>
      <c r="N147" s="33"/>
    </row>
    <row r="148" spans="1:14" ht="18.75" hidden="1" x14ac:dyDescent="0.3">
      <c r="A148" s="304">
        <v>2000</v>
      </c>
      <c r="D148" s="303"/>
      <c r="E148" s="389" t="s">
        <v>5242</v>
      </c>
      <c r="F148" s="390">
        <f>ROUND((F144-F145-F146)*F147,2)</f>
        <v>63.05</v>
      </c>
      <c r="G148" s="391" t="s">
        <v>7701</v>
      </c>
      <c r="H148" s="299"/>
      <c r="I148" s="300"/>
      <c r="J148" s="301"/>
      <c r="K148" s="301"/>
      <c r="L148" s="302"/>
      <c r="M148" s="33"/>
      <c r="N148" s="33"/>
    </row>
    <row r="149" spans="1:14" ht="18.75" hidden="1" x14ac:dyDescent="0.3">
      <c r="A149" s="304">
        <v>2000</v>
      </c>
      <c r="D149" s="303"/>
      <c r="E149" s="297"/>
      <c r="F149" s="350"/>
      <c r="G149" s="352"/>
      <c r="H149" s="299"/>
      <c r="I149" s="300"/>
      <c r="J149" s="301"/>
      <c r="K149" s="301"/>
      <c r="L149" s="302"/>
      <c r="M149" s="33"/>
      <c r="N149" s="33"/>
    </row>
    <row r="150" spans="1:14" ht="45" x14ac:dyDescent="0.3">
      <c r="A150" s="296" t="str">
        <f>IFERROR(LEFT(D150,SEARCH(".",D150)-1),"")</f>
        <v>5</v>
      </c>
      <c r="B150" s="296" t="str">
        <f>IFERROR(LEFT(RIGHT(D150,LEN(D150)-SEARCH(".",D150)),SEARCH(".",RIGHT(D150,LEN(D150)-SEARCH(".",D150)))-1),"")</f>
        <v>1</v>
      </c>
      <c r="C150" s="296" t="str">
        <f>IFERROR(IF(LEN(D150)-LEN(SUBSTITUTE(D150,".",""))&lt;&gt;3,"",MID(D150,SEARCH(".",D150,SEARCH(".",D150)+1)+1,LEN(D150)-SEARCH(".",D150,SEARCH(".",D150)+1)-(LEN(D150)-(SEARCH(".",D150,SEARCH(".",D150,SEARCH(".",D150)+1)+1)-1)))),"")</f>
        <v/>
      </c>
      <c r="D150" s="103" t="s">
        <v>46875</v>
      </c>
      <c r="E150" s="104" t="str">
        <f>IF($G150="SINAPI",VLOOKUP($F150,DADOS_SINAPI,2,0),IF(G150="SETOP",VLOOKUP($F150,DADOS_SETOP,2,0),IF(G150="CPU",VLOOKUP($F150,DADOS_COMPOSICAO,2,0),IF(G150="SICRO",VLOOKUP($F150,DADOS_SICRO,2,0),IF(G150="SUDECAP",VLOOKUP(F150,DADOS_SUDECAP,2,0),IF(G150="COTAÇÃO",VLOOKUP($F150,DADOS_COTACAO,2,0),""))))))</f>
        <v>CARGA, MANOBRA E DESCARGA DE SOLOS E MATERIAIS GRANULARES EM CAMINHÃO BASCULANTE 10 M³ - CARGA COM ESCAVADEIRA HIDRÁULICA (CAÇAMBA DE 1,20 M³ / 155 HP) E DESCARGA LIVRE (UNIDADE: M3). AF_07/2020</v>
      </c>
      <c r="F150" s="105">
        <v>100978</v>
      </c>
      <c r="G150" s="106" t="s">
        <v>4153</v>
      </c>
      <c r="H150" s="107" t="str">
        <f>IF(G150="SINAPI",VLOOKUP($F150,DADOS_SINAPI,3,0),IF(G150="SETOP",VLOOKUP($F150,DADOS_SETOP,3,0),IF(G150="CPU",VLOOKUP($F150,DADOS_COMPOSICAO,10,0),IF(G150="SICRO",VLOOKUP($F150,DADOS_SICRO,3,0),IF(G150="SUDECAP",VLOOKUP(F150,DADOS_SUDECAP,3,0),IF(G150="COTAÇÃO",VLOOKUP($F150,DADOS_COTACAO,9,0),""))))))</f>
        <v>M3</v>
      </c>
      <c r="I150" s="131">
        <f>ROUND(F155,2)</f>
        <v>41.73</v>
      </c>
      <c r="J150" s="108">
        <f>ROUND(IF(G150="SINAPI",VLOOKUP($F150,DADOS_SINAPI,4,0),IF(G150="SETOP",VLOOKUP($F150,DADOS_SETOP,4,0),IF(G150="CPU",VLOOKUP($F150,DADOS_COMPOSICAO,13,0),IF(G150="SICRO",VLOOKUP($F150,DADOS_SICRO,4,0),IF(G150="SUDECAP",VLOOKUP(F150,DADOS_SUDECAP,4,0),IF(G150="COTAÇÃO",VLOOKUP(F150,DADOS_COTACAO,12,0),"")))))),2)</f>
        <v>7.04</v>
      </c>
      <c r="K150" s="320" t="s">
        <v>11757</v>
      </c>
      <c r="L150" s="109">
        <f>ROUND(J150*(1+$N$17),2)</f>
        <v>8.91</v>
      </c>
      <c r="M150" s="110">
        <f>IFERROR(ROUND(I150*J150,2),"")</f>
        <v>293.77999999999997</v>
      </c>
      <c r="N150" s="110">
        <f>IFERROR(ROUND(L150*I150,2),"")</f>
        <v>371.81</v>
      </c>
    </row>
    <row r="151" spans="1:14" ht="18.75" hidden="1" x14ac:dyDescent="0.3">
      <c r="A151" s="304">
        <v>2000</v>
      </c>
      <c r="D151" s="303"/>
      <c r="E151" s="297"/>
      <c r="F151" s="350"/>
      <c r="G151" s="352"/>
      <c r="H151" s="299"/>
      <c r="I151" s="300"/>
      <c r="J151" s="301"/>
      <c r="K151" s="301"/>
      <c r="L151" s="302"/>
      <c r="M151" s="33"/>
      <c r="N151" s="33"/>
    </row>
    <row r="152" spans="1:14" ht="18.75" hidden="1" x14ac:dyDescent="0.3">
      <c r="A152" s="304">
        <v>2000</v>
      </c>
      <c r="D152" s="303"/>
      <c r="E152" s="297" t="s">
        <v>46985</v>
      </c>
      <c r="F152" s="388">
        <f>F144</f>
        <v>80.599999999999994</v>
      </c>
      <c r="G152" s="298" t="s">
        <v>7701</v>
      </c>
      <c r="H152" s="299"/>
      <c r="I152" s="300"/>
      <c r="J152" s="301"/>
      <c r="K152" s="301"/>
      <c r="L152" s="302"/>
      <c r="M152" s="33"/>
      <c r="N152" s="33"/>
    </row>
    <row r="153" spans="1:14" ht="18.75" hidden="1" x14ac:dyDescent="0.3">
      <c r="A153" s="304">
        <v>2000</v>
      </c>
      <c r="D153" s="303"/>
      <c r="E153" s="297" t="s">
        <v>46988</v>
      </c>
      <c r="F153" s="388">
        <f>F148</f>
        <v>63.05</v>
      </c>
      <c r="G153" s="298" t="s">
        <v>7701</v>
      </c>
      <c r="H153" s="299"/>
      <c r="I153" s="300"/>
      <c r="J153" s="301"/>
      <c r="K153" s="301"/>
      <c r="L153" s="302"/>
      <c r="M153" s="33"/>
      <c r="N153" s="33"/>
    </row>
    <row r="154" spans="1:14" ht="18.75" hidden="1" x14ac:dyDescent="0.3">
      <c r="A154" s="304">
        <v>2000</v>
      </c>
      <c r="D154" s="303"/>
      <c r="E154" s="297" t="s">
        <v>46980</v>
      </c>
      <c r="F154" s="388">
        <v>1.3</v>
      </c>
      <c r="G154" s="298" t="s">
        <v>19122</v>
      </c>
      <c r="H154" s="299"/>
      <c r="I154" s="300"/>
      <c r="J154" s="301"/>
      <c r="K154" s="301"/>
      <c r="L154" s="302"/>
      <c r="M154" s="33"/>
      <c r="N154" s="33"/>
    </row>
    <row r="155" spans="1:14" ht="18.75" hidden="1" x14ac:dyDescent="0.3">
      <c r="A155" s="304">
        <v>2000</v>
      </c>
      <c r="D155" s="303"/>
      <c r="E155" s="389" t="s">
        <v>5242</v>
      </c>
      <c r="F155" s="390">
        <f>ROUND(F152*F154-F153,2)</f>
        <v>41.73</v>
      </c>
      <c r="G155" s="391" t="s">
        <v>7701</v>
      </c>
      <c r="H155" s="299"/>
      <c r="I155" s="300"/>
      <c r="J155" s="301"/>
      <c r="K155" s="301"/>
      <c r="L155" s="302"/>
      <c r="M155" s="33"/>
      <c r="N155" s="33"/>
    </row>
    <row r="156" spans="1:14" ht="18.75" hidden="1" x14ac:dyDescent="0.3">
      <c r="A156" s="304">
        <v>2000</v>
      </c>
      <c r="D156" s="303"/>
      <c r="E156" s="297"/>
      <c r="F156" s="350"/>
      <c r="G156" s="352"/>
      <c r="H156" s="299"/>
      <c r="I156" s="300"/>
      <c r="J156" s="301"/>
      <c r="K156" s="301"/>
      <c r="L156" s="302"/>
      <c r="M156" s="33"/>
      <c r="N156" s="33"/>
    </row>
    <row r="157" spans="1:14" ht="18.75" x14ac:dyDescent="0.3">
      <c r="D157" s="213" t="s">
        <v>46867</v>
      </c>
      <c r="E157" s="214" t="s">
        <v>46870</v>
      </c>
      <c r="F157" s="213"/>
      <c r="G157" s="215"/>
      <c r="H157" s="215"/>
      <c r="I157" s="213"/>
      <c r="J157" s="215"/>
      <c r="K157" s="215"/>
      <c r="L157" s="215"/>
      <c r="M157" s="216">
        <f>IFERROR(SUMIFS(M:M,A:A,LEFT(D157,SEARCH(".",D157)-1),B:B,RIGHT(D157,LEN(D157)-SEARCH(".",D157))),"")</f>
        <v>394.84</v>
      </c>
      <c r="N157" s="216">
        <f>IFERROR(SUMIFS(N:N,A:A,LEFT(D157,SEARCH(".",D157)-1),B:B,RIGHT(D157,LEN(D157)-SEARCH(".",D157))),"")</f>
        <v>499.5</v>
      </c>
    </row>
    <row r="158" spans="1:14" ht="30" x14ac:dyDescent="0.3">
      <c r="A158" s="296" t="str">
        <f>IFERROR(LEFT(D158,SEARCH(".",D158)-1),"")</f>
        <v>5</v>
      </c>
      <c r="B158" s="296" t="str">
        <f>IFERROR(LEFT(RIGHT(D158,LEN(D158)-SEARCH(".",D158)),SEARCH(".",RIGHT(D158,LEN(D158)-SEARCH(".",D158)))-1),"")</f>
        <v>2</v>
      </c>
      <c r="C158" s="296" t="str">
        <f>IFERROR(IF(LEN(D158)-LEN(SUBSTITUTE(D158,".",""))&lt;&gt;3,"",MID(D158,SEARCH(".",D158,SEARCH(".",D158)+1)+1,LEN(D158)-SEARCH(".",D158,SEARCH(".",D158)+1)-(LEN(D158)-(SEARCH(".",D158,SEARCH(".",D158,SEARCH(".",D158)+1)+1)-1)))),"")</f>
        <v/>
      </c>
      <c r="D158" s="103" t="s">
        <v>46876</v>
      </c>
      <c r="E158" s="104" t="str">
        <f>IF($G158="SINAPI",VLOOKUP($F158,DADOS_SINAPI,2,0),IF(G158="SETOP",VLOOKUP($F158,DADOS_SETOP,2,0),IF(G158="CPU",VLOOKUP($F158,DADOS_COMPOSICAO,2,0),IF(G158="SICRO",VLOOKUP($F158,DADOS_SICRO,2,0),IF(G158="SUDECAP",VLOOKUP(F158,DADOS_SUDECAP,2,0),IF(G158="COTAÇÃO",VLOOKUP($F158,DADOS_COTACAO,2,0),""))))))</f>
        <v>TRANSPORTE COM CAMINHÃO BASCULANTE DE 10 M³, EM VIA URBANA PAVIMENTADA, DMT ATÉ 30 KM (UNIDADE: M3XKM). AF_07/2020</v>
      </c>
      <c r="F158" s="105">
        <v>95875</v>
      </c>
      <c r="G158" s="106" t="s">
        <v>4153</v>
      </c>
      <c r="H158" s="107" t="str">
        <f>IF(G158="SINAPI",VLOOKUP($F158,DADOS_SINAPI,3,0),IF(G158="SETOP",VLOOKUP($F158,DADOS_SETOP,3,0),IF(G158="CPU",VLOOKUP($F158,DADOS_COMPOSICAO,10,0),IF(G158="SICRO",VLOOKUP($F158,DADOS_SICRO,3,0),IF(G158="SUDECAP",VLOOKUP(F158,DADOS_SUDECAP,3,0),IF(G158="COTAÇÃO",VLOOKUP($F158,DADOS_COTACAO,9,0),""))))))</f>
        <v>M3XKM</v>
      </c>
      <c r="I158" s="131">
        <f>ROUND(F162,2)</f>
        <v>158.57</v>
      </c>
      <c r="J158" s="108">
        <f>ROUND(IF(G158="SINAPI",VLOOKUP($F158,DADOS_SINAPI,4,0),IF(G158="SETOP",VLOOKUP($F158,DADOS_SETOP,4,0),IF(G158="CPU",VLOOKUP($F158,DADOS_COMPOSICAO,13,0),IF(G158="SICRO",VLOOKUP($F158,DADOS_SICRO,4,0),IF(G158="SUDECAP",VLOOKUP(F158,DADOS_SUDECAP,4,0),IF(G158="COTAÇÃO",VLOOKUP(F158,DADOS_COTACAO,12,0),"")))))),2)</f>
        <v>2.4900000000000002</v>
      </c>
      <c r="K158" s="320" t="s">
        <v>11757</v>
      </c>
      <c r="L158" s="109">
        <f>ROUND(J158*(1+$N$17),2)</f>
        <v>3.15</v>
      </c>
      <c r="M158" s="110">
        <f>IFERROR(ROUND(I158*J158,2),"")</f>
        <v>394.84</v>
      </c>
      <c r="N158" s="110">
        <f>IFERROR(ROUND(L158*I158,2),"")</f>
        <v>499.5</v>
      </c>
    </row>
    <row r="159" spans="1:14" ht="18.75" hidden="1" x14ac:dyDescent="0.3">
      <c r="A159" s="304">
        <v>2000</v>
      </c>
      <c r="D159" s="303"/>
      <c r="E159" s="297"/>
      <c r="F159" s="350"/>
      <c r="G159" s="352"/>
      <c r="H159" s="299"/>
      <c r="I159" s="300"/>
      <c r="J159" s="301"/>
      <c r="K159" s="301"/>
      <c r="L159" s="302"/>
      <c r="M159" s="33"/>
      <c r="N159" s="33"/>
    </row>
    <row r="160" spans="1:14" ht="18.75" hidden="1" x14ac:dyDescent="0.3">
      <c r="A160" s="304">
        <v>2000</v>
      </c>
      <c r="D160" s="303"/>
      <c r="E160" s="297" t="s">
        <v>46989</v>
      </c>
      <c r="F160" s="388">
        <f>F155</f>
        <v>41.73</v>
      </c>
      <c r="G160" s="298" t="s">
        <v>7701</v>
      </c>
      <c r="H160" s="299"/>
      <c r="I160" s="300"/>
      <c r="J160" s="301"/>
      <c r="K160" s="301"/>
      <c r="L160" s="302"/>
      <c r="M160" s="33"/>
      <c r="N160" s="33"/>
    </row>
    <row r="161" spans="1:14" ht="18.75" hidden="1" x14ac:dyDescent="0.3">
      <c r="A161" s="304">
        <v>2000</v>
      </c>
      <c r="D161" s="303"/>
      <c r="E161" s="297" t="s">
        <v>46983</v>
      </c>
      <c r="F161" s="388">
        <f>3.8</f>
        <v>3.8</v>
      </c>
      <c r="G161" s="298" t="s">
        <v>7416</v>
      </c>
      <c r="H161" s="299"/>
      <c r="I161" s="300"/>
      <c r="J161" s="301"/>
      <c r="K161" s="301"/>
      <c r="L161" s="302"/>
      <c r="M161" s="33"/>
      <c r="N161" s="33"/>
    </row>
    <row r="162" spans="1:14" ht="18.75" hidden="1" x14ac:dyDescent="0.3">
      <c r="A162" s="304">
        <v>2000</v>
      </c>
      <c r="D162" s="303"/>
      <c r="E162" s="389" t="s">
        <v>5242</v>
      </c>
      <c r="F162" s="390">
        <f>ROUND(F160*F161,2)</f>
        <v>158.57</v>
      </c>
      <c r="G162" s="391" t="s">
        <v>46990</v>
      </c>
      <c r="H162" s="299"/>
      <c r="I162" s="300"/>
      <c r="J162" s="301"/>
      <c r="K162" s="301"/>
      <c r="L162" s="302"/>
      <c r="M162" s="33"/>
      <c r="N162" s="33"/>
    </row>
    <row r="163" spans="1:14" ht="18.75" hidden="1" x14ac:dyDescent="0.3">
      <c r="A163" s="304">
        <v>2000</v>
      </c>
      <c r="D163" s="303"/>
      <c r="E163" s="297"/>
      <c r="F163" s="350"/>
      <c r="G163" s="352"/>
      <c r="H163" s="299"/>
      <c r="I163" s="300"/>
      <c r="J163" s="301"/>
      <c r="K163" s="301"/>
      <c r="L163" s="302"/>
      <c r="M163" s="33"/>
      <c r="N163" s="33"/>
    </row>
    <row r="164" spans="1:14" ht="18.75" x14ac:dyDescent="0.3">
      <c r="D164" s="213" t="s">
        <v>46868</v>
      </c>
      <c r="E164" s="214" t="s">
        <v>46871</v>
      </c>
      <c r="F164" s="213"/>
      <c r="G164" s="215"/>
      <c r="H164" s="215"/>
      <c r="I164" s="213"/>
      <c r="J164" s="215"/>
      <c r="K164" s="215"/>
      <c r="L164" s="215"/>
      <c r="M164" s="216">
        <f>IFERROR(SUMIFS(M:M,A:A,LEFT(D164,SEARCH(".",D164)-1),B:B,RIGHT(D164,LEN(D164)-SEARCH(".",D164))),"")</f>
        <v>60.51</v>
      </c>
      <c r="N164" s="216">
        <f>IFERROR(SUMIFS(N:N,A:A,LEFT(D164,SEARCH(".",D164)-1),B:B,RIGHT(D164,LEN(D164)-SEARCH(".",D164))),"")</f>
        <v>76.37</v>
      </c>
    </row>
    <row r="165" spans="1:14" ht="19.5" thickBot="1" x14ac:dyDescent="0.35">
      <c r="A165" s="296" t="str">
        <f>IFERROR(LEFT(D165,SEARCH(".",D165)-1),"")</f>
        <v>5</v>
      </c>
      <c r="B165" s="296" t="str">
        <f>IFERROR(LEFT(RIGHT(D165,LEN(D165)-SEARCH(".",D165)),SEARCH(".",RIGHT(D165,LEN(D165)-SEARCH(".",D165)))-1),"")</f>
        <v>3</v>
      </c>
      <c r="C165" s="296" t="str">
        <f>IFERROR(IF(LEN(D165)-LEN(SUBSTITUTE(D165,".",""))&lt;&gt;3,"",MID(D165,SEARCH(".",D165,SEARCH(".",D165)+1)+1,LEN(D165)-SEARCH(".",D165,SEARCH(".",D165)+1)-(LEN(D165)-(SEARCH(".",D165,SEARCH(".",D165,SEARCH(".",D165)+1)+1)-1)))),"")</f>
        <v/>
      </c>
      <c r="D165" s="103" t="s">
        <v>46877</v>
      </c>
      <c r="E165" s="104" t="str">
        <f>IF($G165="SINAPI",VLOOKUP($F165,DADOS_SINAPI,2,0),IF(G165="SETOP",VLOOKUP($F165,DADOS_SETOP,2,0),IF(G165="CPU",VLOOKUP($F165,DADOS_COMPOSICAO,2,0),IF(G165="SICRO",VLOOKUP($F165,DADOS_SICRO,2,0),IF(G165="SUDECAP",VLOOKUP(F165,DADOS_SUDECAP,2,0),IF(G165="COTAÇÃO",VLOOKUP($F165,DADOS_COTACAO,2,0),""))))))</f>
        <v>ESPALHAMENTO DE MATERIAL COM TRATOR DE ESTEIRAS. AF_09/2024</v>
      </c>
      <c r="F165" s="105">
        <v>100574</v>
      </c>
      <c r="G165" s="106" t="s">
        <v>4153</v>
      </c>
      <c r="H165" s="107" t="str">
        <f>IF(G165="SINAPI",VLOOKUP($F165,DADOS_SINAPI,3,0),IF(G165="SETOP",VLOOKUP($F165,DADOS_SETOP,3,0),IF(G165="CPU",VLOOKUP($F165,DADOS_COMPOSICAO,10,0),IF(G165="SICRO",VLOOKUP($F165,DADOS_SICRO,3,0),IF(G165="SUDECAP",VLOOKUP(F165,DADOS_SUDECAP,3,0),IF(G165="COTAÇÃO",VLOOKUP($F165,DADOS_COTACAO,9,0),""))))))</f>
        <v>M3</v>
      </c>
      <c r="I165" s="131">
        <f>ROUND(F167,2)</f>
        <v>41.73</v>
      </c>
      <c r="J165" s="108">
        <f>ROUND(IF(G165="SINAPI",VLOOKUP($F165,DADOS_SINAPI,4,0),IF(G165="SETOP",VLOOKUP($F165,DADOS_SETOP,4,0),IF(G165="CPU",VLOOKUP($F165,DADOS_COMPOSICAO,13,0),IF(G165="SICRO",VLOOKUP($F165,DADOS_SICRO,4,0),IF(G165="SUDECAP",VLOOKUP(F165,DADOS_SUDECAP,4,0),IF(G165="COTAÇÃO",VLOOKUP(F165,DADOS_COTACAO,12,0),"")))))),2)</f>
        <v>1.45</v>
      </c>
      <c r="K165" s="320" t="s">
        <v>11757</v>
      </c>
      <c r="L165" s="109">
        <f>ROUND(J165*(1+$N$17),2)</f>
        <v>1.83</v>
      </c>
      <c r="M165" s="110">
        <f>IFERROR(ROUND(I165*J165,2),"")</f>
        <v>60.51</v>
      </c>
      <c r="N165" s="110">
        <f>IFERROR(ROUND(L165*I165,2),"")</f>
        <v>76.37</v>
      </c>
    </row>
    <row r="166" spans="1:14" ht="18.75" hidden="1" x14ac:dyDescent="0.3">
      <c r="A166" s="304">
        <v>2000</v>
      </c>
      <c r="D166" s="303"/>
      <c r="E166" s="297"/>
      <c r="F166" s="350"/>
      <c r="G166" s="352"/>
      <c r="H166" s="299"/>
      <c r="I166" s="300"/>
      <c r="J166" s="301"/>
      <c r="K166" s="301"/>
      <c r="L166" s="302"/>
      <c r="M166" s="33"/>
      <c r="N166" s="33"/>
    </row>
    <row r="167" spans="1:14" ht="18.75" hidden="1" x14ac:dyDescent="0.3">
      <c r="A167" s="304">
        <v>2000</v>
      </c>
      <c r="D167" s="303"/>
      <c r="E167" s="389" t="s">
        <v>5242</v>
      </c>
      <c r="F167" s="390">
        <f>F155</f>
        <v>41.73</v>
      </c>
      <c r="G167" s="391" t="s">
        <v>7701</v>
      </c>
      <c r="H167" s="299"/>
      <c r="I167" s="300"/>
      <c r="J167" s="301"/>
      <c r="K167" s="301"/>
      <c r="L167" s="302"/>
      <c r="M167" s="33"/>
      <c r="N167" s="33"/>
    </row>
    <row r="168" spans="1:14" ht="19.5" hidden="1" thickBot="1" x14ac:dyDescent="0.35">
      <c r="A168" s="304">
        <v>2000</v>
      </c>
      <c r="D168" s="303"/>
      <c r="E168" s="297"/>
      <c r="F168" s="350"/>
      <c r="G168" s="352"/>
      <c r="H168" s="299"/>
      <c r="I168" s="300"/>
      <c r="J168" s="301"/>
      <c r="K168" s="301"/>
      <c r="L168" s="302"/>
      <c r="M168" s="33"/>
      <c r="N168" s="33"/>
    </row>
    <row r="169" spans="1:14" s="212" customFormat="1" ht="19.5" thickBot="1" x14ac:dyDescent="0.35">
      <c r="A169" s="304">
        <v>1000</v>
      </c>
      <c r="B169" s="304"/>
      <c r="C169" s="304"/>
      <c r="D169" s="208">
        <v>6</v>
      </c>
      <c r="E169" s="209" t="s">
        <v>39916</v>
      </c>
      <c r="F169" s="209"/>
      <c r="G169" s="210"/>
      <c r="H169" s="210"/>
      <c r="I169" s="208"/>
      <c r="J169" s="210"/>
      <c r="K169" s="210"/>
      <c r="L169" s="210"/>
      <c r="M169" s="211">
        <f>SUMIF(A:A,D169,M:M)</f>
        <v>207417.7</v>
      </c>
      <c r="N169" s="211">
        <f>SUMIF(A:A,D169,N:N)</f>
        <v>262411.5</v>
      </c>
    </row>
    <row r="170" spans="1:14" ht="18.75" x14ac:dyDescent="0.3">
      <c r="D170" s="213" t="s">
        <v>46880</v>
      </c>
      <c r="E170" s="214" t="s">
        <v>46878</v>
      </c>
      <c r="F170" s="213"/>
      <c r="G170" s="215"/>
      <c r="H170" s="215"/>
      <c r="I170" s="213"/>
      <c r="J170" s="215"/>
      <c r="K170" s="215"/>
      <c r="L170" s="215"/>
      <c r="M170" s="216">
        <f>IFERROR(SUMIFS(M:M,A:A,LEFT(D170,SEARCH(".",D170)-1),B:B,RIGHT(D170,LEN(D170)-SEARCH(".",D170))),"")</f>
        <v>114736.26999999999</v>
      </c>
      <c r="N170" s="216">
        <f>IFERROR(SUMIFS(N:N,A:A,LEFT(D170,SEARCH(".",D170)-1),B:B,RIGHT(D170,LEN(D170)-SEARCH(".",D170))),"")</f>
        <v>145159.40999999997</v>
      </c>
    </row>
    <row r="171" spans="1:14" ht="18.75" x14ac:dyDescent="0.3">
      <c r="D171" s="217" t="s">
        <v>46885</v>
      </c>
      <c r="E171" s="218" t="s">
        <v>46882</v>
      </c>
      <c r="F171" s="217"/>
      <c r="G171" s="219"/>
      <c r="H171" s="219"/>
      <c r="I171" s="217"/>
      <c r="J171" s="219"/>
      <c r="K171" s="219"/>
      <c r="L171" s="219"/>
      <c r="M171" s="220">
        <f>IFERROR(SUMIFS(M:M,A:A,LEFT(D171,SEARCH(".",D171)-1),B:B,LEFT(RIGHT(D171,LEN(D171)-SEARCH(".",D171)),SEARCH(".",RIGHT(D171,LEN(D171)-SEARCH(".",D171)))-1),C:C,RIGHT(D171,LEN(D171)-SEARCH(".",D171,SEARCH(".",D171)+1))),"")</f>
        <v>47120.560000000005</v>
      </c>
      <c r="N171" s="220">
        <f>IFERROR(SUMIFS(N:N,A:A,LEFT(D171,SEARCH(".",D171)-1),B:B,LEFT(RIGHT(D171,LEN(D171)-SEARCH(".",D171)),SEARCH(".",RIGHT(D171,LEN(D171)-SEARCH(".",D171)))-1),C:C,RIGHT(D171,LEN(D171)-SEARCH(".",D171,SEARCH(".",D171)+1))),"")</f>
        <v>59615.25</v>
      </c>
    </row>
    <row r="172" spans="1:14" ht="30" x14ac:dyDescent="0.3">
      <c r="A172" s="296" t="str">
        <f>IFERROR(LEFT(D172,SEARCH(".",D172)-1),"")</f>
        <v>6</v>
      </c>
      <c r="B172" s="296" t="str">
        <f>IFERROR(LEFT(RIGHT(D172,LEN(D172)-SEARCH(".",D172)),SEARCH(".",RIGHT(D172,LEN(D172)-SEARCH(".",D172)))-1),"")</f>
        <v>1</v>
      </c>
      <c r="C172" s="296" t="str">
        <f>IFERROR(IF(LEN(D172)-LEN(SUBSTITUTE(D172,".",""))&lt;&gt;3,"",MID(D172,SEARCH(".",D172,SEARCH(".",D172)+1)+1,LEN(D172)-SEARCH(".",D172,SEARCH(".",D172)+1)-(LEN(D172)-(SEARCH(".",D172,SEARCH(".",D172,SEARCH(".",D172)+1)+1)-1)))),"")</f>
        <v>1</v>
      </c>
      <c r="D172" s="103" t="s">
        <v>46894</v>
      </c>
      <c r="E172" s="104" t="str">
        <f>IF($G172="SINAPI",VLOOKUP($F172,DADOS_SINAPI,2,0),IF(G172="SETOP",VLOOKUP($F172,DADOS_SETOP,2,0),IF(G172="CPU",VLOOKUP($F172,DADOS_COMPOSICAO,2,0),IF(G172="SICRO",VLOOKUP($F172,DADOS_SICRO,2,0),IF(G172="SUDECAP",VLOOKUP(F172,DADOS_SUDECAP,2,0),IF(G172="COTAÇÃO",VLOOKUP($F172,DADOS_COTACAO,2,0),""))))))</f>
        <v>ESTACA BROCA DE CONCRETO, DIÂMETRO DE 25CM, ESCAVAÇÃO MANUAL COM TRADO CONCHA, COM ARMADURA DE ARRANQUE. AF_05/2020</v>
      </c>
      <c r="F172" s="105">
        <v>101174</v>
      </c>
      <c r="G172" s="106" t="s">
        <v>4153</v>
      </c>
      <c r="H172" s="107" t="str">
        <f>IF(G172="SINAPI",VLOOKUP($F172,DADOS_SINAPI,3,0),IF(G172="SETOP",VLOOKUP($F172,DADOS_SETOP,3,0),IF(G172="CPU",VLOOKUP($F172,DADOS_COMPOSICAO,10,0),IF(G172="SICRO",VLOOKUP($F172,DADOS_SICRO,3,0),IF(G172="SUDECAP",VLOOKUP(F172,DADOS_SUDECAP,3,0),IF(G172="COTAÇÃO",VLOOKUP($F172,DADOS_COTACAO,9,0),""))))))</f>
        <v>M</v>
      </c>
      <c r="I172" s="131">
        <f>ROUND(F176,2)</f>
        <v>488</v>
      </c>
      <c r="J172" s="108">
        <f>ROUND(IF(G172="SINAPI",VLOOKUP($F172,DADOS_SINAPI,4,0),IF(G172="SETOP",VLOOKUP($F172,DADOS_SETOP,4,0),IF(G172="CPU",VLOOKUP($F172,DADOS_COMPOSICAO,13,0),IF(G172="SICRO",VLOOKUP($F172,DADOS_SICRO,4,0),IF(G172="SUDECAP",VLOOKUP(F172,DADOS_SUDECAP,4,0),IF(G172="COTAÇÃO",VLOOKUP(F172,DADOS_COTACAO,12,0),"")))))),2)</f>
        <v>91.6</v>
      </c>
      <c r="K172" s="320" t="s">
        <v>11757</v>
      </c>
      <c r="L172" s="109">
        <f>ROUND(J172*(1+$N$17),2)</f>
        <v>115.89</v>
      </c>
      <c r="M172" s="110">
        <f>IFERROR(ROUND(I172*J172,2),"")</f>
        <v>44700.800000000003</v>
      </c>
      <c r="N172" s="110">
        <f>IFERROR(ROUND(L172*I172,2),"")</f>
        <v>56554.32</v>
      </c>
    </row>
    <row r="173" spans="1:14" ht="18.75" hidden="1" x14ac:dyDescent="0.3">
      <c r="A173" s="304">
        <v>2000</v>
      </c>
      <c r="D173" s="303"/>
      <c r="E173" s="297"/>
      <c r="F173" s="350"/>
      <c r="G173" s="352"/>
      <c r="H173" s="299"/>
      <c r="I173" s="300"/>
      <c r="J173" s="301"/>
      <c r="K173" s="301"/>
      <c r="L173" s="302"/>
      <c r="M173" s="33"/>
      <c r="N173" s="33"/>
    </row>
    <row r="174" spans="1:14" ht="18.75" hidden="1" x14ac:dyDescent="0.3">
      <c r="A174" s="304">
        <v>2000</v>
      </c>
      <c r="D174" s="303"/>
      <c r="E174" s="297" t="s">
        <v>46991</v>
      </c>
      <c r="F174" s="388">
        <v>122</v>
      </c>
      <c r="G174" s="298" t="s">
        <v>6608</v>
      </c>
      <c r="H174" s="299"/>
      <c r="I174" s="300"/>
      <c r="J174" s="301"/>
      <c r="K174" s="301"/>
      <c r="L174" s="302"/>
      <c r="M174" s="33"/>
      <c r="N174" s="33"/>
    </row>
    <row r="175" spans="1:14" ht="18.75" hidden="1" x14ac:dyDescent="0.3">
      <c r="A175" s="304">
        <v>2000</v>
      </c>
      <c r="D175" s="303"/>
      <c r="E175" s="297" t="s">
        <v>46992</v>
      </c>
      <c r="F175" s="388">
        <v>4</v>
      </c>
      <c r="G175" s="298" t="s">
        <v>6594</v>
      </c>
      <c r="H175" s="299"/>
      <c r="I175" s="300"/>
      <c r="J175" s="301"/>
      <c r="K175" s="301"/>
      <c r="L175" s="302"/>
      <c r="M175" s="33"/>
      <c r="N175" s="33"/>
    </row>
    <row r="176" spans="1:14" ht="18.75" hidden="1" x14ac:dyDescent="0.3">
      <c r="A176" s="304">
        <v>2000</v>
      </c>
      <c r="D176" s="303"/>
      <c r="E176" s="389" t="s">
        <v>5242</v>
      </c>
      <c r="F176" s="390">
        <f>F174*F175</f>
        <v>488</v>
      </c>
      <c r="G176" s="391" t="s">
        <v>6594</v>
      </c>
      <c r="H176" s="299"/>
      <c r="I176" s="300"/>
      <c r="J176" s="301"/>
      <c r="K176" s="301"/>
      <c r="L176" s="302"/>
      <c r="M176" s="33"/>
      <c r="N176" s="33"/>
    </row>
    <row r="177" spans="1:14" ht="18.75" hidden="1" x14ac:dyDescent="0.3">
      <c r="A177" s="304">
        <v>2000</v>
      </c>
      <c r="D177" s="303"/>
      <c r="E177" s="297"/>
      <c r="F177" s="350"/>
      <c r="G177" s="352"/>
      <c r="H177" s="299"/>
      <c r="I177" s="300"/>
      <c r="J177" s="301"/>
      <c r="K177" s="301"/>
      <c r="L177" s="302"/>
      <c r="M177" s="33"/>
      <c r="N177" s="33"/>
    </row>
    <row r="178" spans="1:14" ht="18.75" x14ac:dyDescent="0.3">
      <c r="A178" s="296" t="str">
        <f>IFERROR(LEFT(D178,SEARCH(".",D178)-1),"")</f>
        <v>6</v>
      </c>
      <c r="B178" s="296" t="str">
        <f>IFERROR(LEFT(RIGHT(D178,LEN(D178)-SEARCH(".",D178)),SEARCH(".",RIGHT(D178,LEN(D178)-SEARCH(".",D178)))-1),"")</f>
        <v>1</v>
      </c>
      <c r="C178" s="296" t="str">
        <f>IFERROR(IF(LEN(D178)-LEN(SUBSTITUTE(D178,".",""))&lt;&gt;3,"",MID(D178,SEARCH(".",D178,SEARCH(".",D178)+1)+1,LEN(D178)-SEARCH(".",D178,SEARCH(".",D178)+1)-(LEN(D178)-(SEARCH(".",D178,SEARCH(".",D178,SEARCH(".",D178)+1)+1)-1)))),"")</f>
        <v>1</v>
      </c>
      <c r="D178" s="103" t="s">
        <v>46895</v>
      </c>
      <c r="E178" s="104" t="str">
        <f>IF($G178="SINAPI",VLOOKUP($F178,DADOS_SINAPI,2,0),IF(G178="SETOP",VLOOKUP($F178,DADOS_SETOP,2,0),IF(G178="CPU",VLOOKUP($F178,DADOS_COMPOSICAO,2,0),IF(G178="SICRO",VLOOKUP($F178,DADOS_SICRO,2,0),IF(G178="SUDECAP",VLOOKUP(F178,DADOS_SUDECAP,2,0),IF(G178="COTAÇÃO",VLOOKUP($F178,DADOS_COTACAO,2,0),""))))))</f>
        <v>CORTE, DOBRA E MONTAGEM DE AÇO CA-50/60, INCLUSIVE ESPAÇADOR</v>
      </c>
      <c r="F178" s="105" t="s">
        <v>1707</v>
      </c>
      <c r="G178" s="106" t="s">
        <v>1544</v>
      </c>
      <c r="H178" s="107" t="str">
        <f>IF(G178="SINAPI",VLOOKUP($F178,DADOS_SINAPI,3,0),IF(G178="SETOP",VLOOKUP($F178,DADOS_SETOP,3,0),IF(G178="CPU",VLOOKUP($F178,DADOS_COMPOSICAO,10,0),IF(G178="SICRO",VLOOKUP($F178,DADOS_SICRO,3,0),IF(G178="SUDECAP",VLOOKUP(F178,DADOS_SUDECAP,3,0),IF(G178="COTAÇÃO",VLOOKUP($F178,DADOS_COTACAO,9,0),""))))))</f>
        <v>Kg</v>
      </c>
      <c r="I178" s="131">
        <f>ROUND(F182,2)</f>
        <v>181.12</v>
      </c>
      <c r="J178" s="108">
        <f>ROUND(IF(G178="SINAPI",VLOOKUP($F178,DADOS_SINAPI,4,0),IF(G178="SETOP",VLOOKUP($F178,DADOS_SETOP,4,0),IF(G178="CPU",VLOOKUP($F178,DADOS_COMPOSICAO,13,0),IF(G178="SICRO",VLOOKUP($F178,DADOS_SICRO,4,0),IF(G178="SUDECAP",VLOOKUP(F178,DADOS_SUDECAP,4,0),IF(G178="COTAÇÃO",VLOOKUP(F178,DADOS_COTACAO,12,0),"")))))),2)</f>
        <v>13.36</v>
      </c>
      <c r="K178" s="320" t="s">
        <v>11757</v>
      </c>
      <c r="L178" s="109">
        <f>ROUND(J178*(1+$N$17),2)</f>
        <v>16.899999999999999</v>
      </c>
      <c r="M178" s="110">
        <f>IFERROR(ROUND(I178*J178,2),"")</f>
        <v>2419.7600000000002</v>
      </c>
      <c r="N178" s="110">
        <f>IFERROR(ROUND(L178*I178,2),"")</f>
        <v>3060.93</v>
      </c>
    </row>
    <row r="179" spans="1:14" ht="18.75" hidden="1" x14ac:dyDescent="0.3">
      <c r="A179" s="304">
        <v>2000</v>
      </c>
      <c r="D179" s="303"/>
      <c r="E179" s="297"/>
      <c r="F179" s="350"/>
      <c r="G179" s="352"/>
      <c r="H179" s="299"/>
      <c r="I179" s="300"/>
      <c r="J179" s="301"/>
      <c r="K179" s="301"/>
      <c r="L179" s="302"/>
      <c r="M179" s="33"/>
      <c r="N179" s="33"/>
    </row>
    <row r="180" spans="1:14" ht="18.75" hidden="1" x14ac:dyDescent="0.3">
      <c r="A180" s="304">
        <v>2000</v>
      </c>
      <c r="D180" s="303"/>
      <c r="E180" s="297" t="s">
        <v>46993</v>
      </c>
      <c r="F180" s="388">
        <f>F176*1.36</f>
        <v>663.68000000000006</v>
      </c>
      <c r="G180" s="298" t="s">
        <v>7700</v>
      </c>
      <c r="H180" s="299"/>
      <c r="I180" s="300"/>
      <c r="J180" s="301"/>
      <c r="K180" s="301"/>
      <c r="L180" s="302"/>
      <c r="M180" s="33"/>
      <c r="N180" s="33"/>
    </row>
    <row r="181" spans="1:14" ht="18.75" hidden="1" x14ac:dyDescent="0.3">
      <c r="A181" s="304">
        <v>2000</v>
      </c>
      <c r="D181" s="303"/>
      <c r="E181" s="297" t="s">
        <v>46994</v>
      </c>
      <c r="F181" s="388">
        <v>844.8</v>
      </c>
      <c r="G181" s="298" t="s">
        <v>7700</v>
      </c>
      <c r="H181" s="299"/>
      <c r="I181" s="300"/>
      <c r="J181" s="301"/>
      <c r="K181" s="301"/>
      <c r="L181" s="302"/>
      <c r="M181" s="33"/>
      <c r="N181" s="33"/>
    </row>
    <row r="182" spans="1:14" ht="18.75" hidden="1" x14ac:dyDescent="0.3">
      <c r="A182" s="304">
        <v>2000</v>
      </c>
      <c r="D182" s="303"/>
      <c r="E182" s="389" t="s">
        <v>5242</v>
      </c>
      <c r="F182" s="390">
        <f>F181-F180</f>
        <v>181.11999999999989</v>
      </c>
      <c r="G182" s="391" t="str">
        <f>G180</f>
        <v>kg</v>
      </c>
      <c r="H182" s="299"/>
      <c r="I182" s="300"/>
      <c r="J182" s="301"/>
      <c r="K182" s="301"/>
      <c r="L182" s="302"/>
      <c r="M182" s="33"/>
      <c r="N182" s="33"/>
    </row>
    <row r="183" spans="1:14" ht="18.75" hidden="1" x14ac:dyDescent="0.3">
      <c r="A183" s="304">
        <v>2000</v>
      </c>
      <c r="D183" s="303"/>
      <c r="E183" s="297"/>
      <c r="F183" s="350"/>
      <c r="G183" s="352"/>
      <c r="H183" s="299"/>
      <c r="I183" s="300"/>
      <c r="J183" s="301"/>
      <c r="K183" s="301"/>
      <c r="L183" s="302"/>
      <c r="M183" s="33"/>
      <c r="N183" s="33"/>
    </row>
    <row r="184" spans="1:14" ht="18.75" x14ac:dyDescent="0.3">
      <c r="D184" s="217" t="s">
        <v>46886</v>
      </c>
      <c r="E184" s="218" t="s">
        <v>46883</v>
      </c>
      <c r="F184" s="217"/>
      <c r="G184" s="219"/>
      <c r="H184" s="219"/>
      <c r="I184" s="217"/>
      <c r="J184" s="219"/>
      <c r="K184" s="219"/>
      <c r="L184" s="219"/>
      <c r="M184" s="220">
        <f>IFERROR(SUMIFS(M:M,A:A,LEFT(D184,SEARCH(".",D184)-1),B:B,LEFT(RIGHT(D184,LEN(D184)-SEARCH(".",D184)),SEARCH(".",RIGHT(D184,LEN(D184)-SEARCH(".",D184)))-1),C:C,RIGHT(D184,LEN(D184)-SEARCH(".",D184,SEARCH(".",D184)+1))),"")</f>
        <v>26017.41</v>
      </c>
      <c r="N184" s="220">
        <f>IFERROR(SUMIFS(N:N,A:A,LEFT(D184,SEARCH(".",D184)-1),B:B,LEFT(RIGHT(D184,LEN(D184)-SEARCH(".",D184)),SEARCH(".",RIGHT(D184,LEN(D184)-SEARCH(".",D184)))-1),C:C,RIGHT(D184,LEN(D184)-SEARCH(".",D184,SEARCH(".",D184)+1))),"")</f>
        <v>32915.83</v>
      </c>
    </row>
    <row r="185" spans="1:14" ht="30" x14ac:dyDescent="0.3">
      <c r="A185" s="296" t="str">
        <f>IFERROR(LEFT(D185,SEARCH(".",D185)-1),"")</f>
        <v>6</v>
      </c>
      <c r="B185" s="296" t="str">
        <f>IFERROR(LEFT(RIGHT(D185,LEN(D185)-SEARCH(".",D185)),SEARCH(".",RIGHT(D185,LEN(D185)-SEARCH(".",D185)))-1),"")</f>
        <v>1</v>
      </c>
      <c r="C185" s="296" t="str">
        <f>IFERROR(IF(LEN(D185)-LEN(SUBSTITUTE(D185,".",""))&lt;&gt;3,"",MID(D185,SEARCH(".",D185,SEARCH(".",D185)+1)+1,LEN(D185)-SEARCH(".",D185,SEARCH(".",D185)+1)-(LEN(D185)-(SEARCH(".",D185,SEARCH(".",D185,SEARCH(".",D185)+1)+1)-1)))),"")</f>
        <v>2</v>
      </c>
      <c r="D185" s="103" t="s">
        <v>46896</v>
      </c>
      <c r="E185" s="104" t="str">
        <f>IF($G185="SINAPI",VLOOKUP($F185,DADOS_SINAPI,2,0),IF(G185="SETOP",VLOOKUP($F185,DADOS_SETOP,2,0),IF(G185="CPU",VLOOKUP($F185,DADOS_COMPOSICAO,2,0),IF(G185="SICRO",VLOOKUP($F185,DADOS_SICRO,2,0),IF(G185="SUDECAP",VLOOKUP(F185,DADOS_SUDECAP,2,0),IF(G185="COTAÇÃO",VLOOKUP($F185,DADOS_COTACAO,2,0),""))))))</f>
        <v xml:space="preserve">LASTRO DE CONCRETO MAGRO, INCLUSIVE TRANSPORTE, LANÇAMENTO E ADENSAMENTO </v>
      </c>
      <c r="F185" s="105" t="s">
        <v>2693</v>
      </c>
      <c r="G185" s="106" t="s">
        <v>1544</v>
      </c>
      <c r="H185" s="107" t="str">
        <f>IF(G185="SINAPI",VLOOKUP($F185,DADOS_SINAPI,3,0),IF(G185="SETOP",VLOOKUP($F185,DADOS_SETOP,3,0),IF(G185="CPU",VLOOKUP($F185,DADOS_COMPOSICAO,10,0),IF(G185="SICRO",VLOOKUP($F185,DADOS_SICRO,3,0),IF(G185="SUDECAP",VLOOKUP(F185,DADOS_SUDECAP,3,0),IF(G185="COTAÇÃO",VLOOKUP($F185,DADOS_COTACAO,9,0),""))))))</f>
        <v>m3</v>
      </c>
      <c r="I185" s="131">
        <f>ROUND(F187,2)</f>
        <v>1.9</v>
      </c>
      <c r="J185" s="108">
        <f>ROUND(IF(G185="SINAPI",VLOOKUP($F185,DADOS_SINAPI,4,0),IF(G185="SETOP",VLOOKUP($F185,DADOS_SETOP,4,0),IF(G185="CPU",VLOOKUP($F185,DADOS_COMPOSICAO,13,0),IF(G185="SICRO",VLOOKUP($F185,DADOS_SICRO,4,0),IF(G185="SUDECAP",VLOOKUP(F185,DADOS_SUDECAP,4,0),IF(G185="COTAÇÃO",VLOOKUP(F185,DADOS_COTACAO,12,0),"")))))),2)</f>
        <v>599.74</v>
      </c>
      <c r="K185" s="320" t="s">
        <v>11757</v>
      </c>
      <c r="L185" s="109">
        <f>ROUND(J185*(1+$N$17),2)</f>
        <v>758.79</v>
      </c>
      <c r="M185" s="110">
        <f>IFERROR(ROUND(I185*J185,2),"")</f>
        <v>1139.51</v>
      </c>
      <c r="N185" s="110">
        <f>IFERROR(ROUND(L185*I185,2),"")</f>
        <v>1441.7</v>
      </c>
    </row>
    <row r="186" spans="1:14" ht="18.75" hidden="1" x14ac:dyDescent="0.3">
      <c r="A186" s="304">
        <v>2000</v>
      </c>
      <c r="D186" s="303"/>
      <c r="E186" s="297"/>
      <c r="F186" s="350"/>
      <c r="G186" s="352"/>
      <c r="H186" s="299"/>
      <c r="I186" s="300"/>
      <c r="J186" s="301"/>
      <c r="K186" s="301"/>
      <c r="L186" s="302"/>
      <c r="M186" s="33"/>
      <c r="N186" s="33"/>
    </row>
    <row r="187" spans="1:14" ht="18.75" hidden="1" x14ac:dyDescent="0.3">
      <c r="A187" s="304">
        <v>2000</v>
      </c>
      <c r="D187" s="303"/>
      <c r="E187" s="389" t="s">
        <v>46995</v>
      </c>
      <c r="F187" s="390">
        <v>1.9</v>
      </c>
      <c r="G187" s="391" t="s">
        <v>7701</v>
      </c>
      <c r="H187" s="299"/>
      <c r="I187" s="300"/>
      <c r="J187" s="301"/>
      <c r="K187" s="301"/>
      <c r="L187" s="302"/>
      <c r="M187" s="33"/>
      <c r="N187" s="33"/>
    </row>
    <row r="188" spans="1:14" ht="18.75" hidden="1" x14ac:dyDescent="0.3">
      <c r="A188" s="304">
        <v>2000</v>
      </c>
      <c r="D188" s="303"/>
      <c r="E188" s="297"/>
      <c r="F188" s="350"/>
      <c r="G188" s="352"/>
      <c r="H188" s="299"/>
      <c r="I188" s="300"/>
      <c r="J188" s="301"/>
      <c r="K188" s="301"/>
      <c r="L188" s="302"/>
      <c r="M188" s="33"/>
      <c r="N188" s="33"/>
    </row>
    <row r="189" spans="1:14" ht="18.75" x14ac:dyDescent="0.3">
      <c r="A189" s="296" t="str">
        <f>IFERROR(LEFT(D189,SEARCH(".",D189)-1),"")</f>
        <v>6</v>
      </c>
      <c r="B189" s="296" t="str">
        <f>IFERROR(LEFT(RIGHT(D189,LEN(D189)-SEARCH(".",D189)),SEARCH(".",RIGHT(D189,LEN(D189)-SEARCH(".",D189)))-1),"")</f>
        <v>1</v>
      </c>
      <c r="C189" s="296" t="str">
        <f>IFERROR(IF(LEN(D189)-LEN(SUBSTITUTE(D189,".",""))&lt;&gt;3,"",MID(D189,SEARCH(".",D189,SEARCH(".",D189)+1)+1,LEN(D189)-SEARCH(".",D189,SEARCH(".",D189)+1)-(LEN(D189)-(SEARCH(".",D189,SEARCH(".",D189,SEARCH(".",D189)+1)+1)-1)))),"")</f>
        <v>2</v>
      </c>
      <c r="D189" s="103" t="s">
        <v>46897</v>
      </c>
      <c r="E189" s="104" t="str">
        <f>IF($G189="SINAPI",VLOOKUP($F189,DADOS_SINAPI,2,0),IF(G189="SETOP",VLOOKUP($F189,DADOS_SETOP,2,0),IF(G189="CPU",VLOOKUP($F189,DADOS_COMPOSICAO,2,0),IF(G189="SICRO",VLOOKUP($F189,DADOS_SICRO,2,0),IF(G189="SUDECAP",VLOOKUP(F189,DADOS_SUDECAP,2,0),IF(G189="COTAÇÃO",VLOOKUP($F189,DADOS_COTACAO,2,0),""))))))</f>
        <v>CORTE, DOBRA E MONTAGEM DE AÇO CA-50/60, INCLUSIVE ESPAÇADOR</v>
      </c>
      <c r="F189" s="105" t="s">
        <v>1707</v>
      </c>
      <c r="G189" s="106" t="s">
        <v>1544</v>
      </c>
      <c r="H189" s="107" t="str">
        <f>IF(G189="SINAPI",VLOOKUP($F189,DADOS_SINAPI,3,0),IF(G189="SETOP",VLOOKUP($F189,DADOS_SETOP,3,0),IF(G189="CPU",VLOOKUP($F189,DADOS_COMPOSICAO,10,0),IF(G189="SICRO",VLOOKUP($F189,DADOS_SICRO,3,0),IF(G189="SUDECAP",VLOOKUP(F189,DADOS_SUDECAP,3,0),IF(G189="COTAÇÃO",VLOOKUP($F189,DADOS_COTACAO,9,0),""))))))</f>
        <v>Kg</v>
      </c>
      <c r="I189" s="131">
        <f>ROUND(F191,2)</f>
        <v>459.6</v>
      </c>
      <c r="J189" s="108">
        <f>ROUND(IF(G189="SINAPI",VLOOKUP($F189,DADOS_SINAPI,4,0),IF(G189="SETOP",VLOOKUP($F189,DADOS_SETOP,4,0),IF(G189="CPU",VLOOKUP($F189,DADOS_COMPOSICAO,13,0),IF(G189="SICRO",VLOOKUP($F189,DADOS_SICRO,4,0),IF(G189="SUDECAP",VLOOKUP(F189,DADOS_SUDECAP,4,0),IF(G189="COTAÇÃO",VLOOKUP(F189,DADOS_COTACAO,12,0),"")))))),2)</f>
        <v>13.36</v>
      </c>
      <c r="K189" s="320" t="s">
        <v>11757</v>
      </c>
      <c r="L189" s="109">
        <f>ROUND(J189*(1+$N$17),2)</f>
        <v>16.899999999999999</v>
      </c>
      <c r="M189" s="110">
        <f>IFERROR(ROUND(I189*J189,2),"")</f>
        <v>6140.26</v>
      </c>
      <c r="N189" s="110">
        <f>IFERROR(ROUND(L189*I189,2),"")</f>
        <v>7767.24</v>
      </c>
    </row>
    <row r="190" spans="1:14" ht="18.75" hidden="1" x14ac:dyDescent="0.3">
      <c r="A190" s="304">
        <v>2000</v>
      </c>
      <c r="D190" s="303"/>
      <c r="E190" s="297"/>
      <c r="F190" s="350"/>
      <c r="G190" s="352"/>
      <c r="H190" s="299"/>
      <c r="I190" s="300"/>
      <c r="J190" s="301"/>
      <c r="K190" s="301"/>
      <c r="L190" s="302"/>
      <c r="M190" s="33"/>
      <c r="N190" s="33"/>
    </row>
    <row r="191" spans="1:14" ht="18.75" hidden="1" x14ac:dyDescent="0.3">
      <c r="A191" s="304">
        <v>2000</v>
      </c>
      <c r="D191" s="303"/>
      <c r="E191" s="389" t="s">
        <v>46996</v>
      </c>
      <c r="F191" s="390">
        <v>459.6</v>
      </c>
      <c r="G191" s="391" t="s">
        <v>7700</v>
      </c>
      <c r="H191" s="299"/>
      <c r="I191" s="300"/>
      <c r="J191" s="301"/>
      <c r="K191" s="301"/>
      <c r="L191" s="302"/>
      <c r="M191" s="33"/>
      <c r="N191" s="33"/>
    </row>
    <row r="192" spans="1:14" ht="18.75" hidden="1" x14ac:dyDescent="0.3">
      <c r="A192" s="304">
        <v>2000</v>
      </c>
      <c r="D192" s="303"/>
      <c r="E192" s="297"/>
      <c r="F192" s="350"/>
      <c r="G192" s="352"/>
      <c r="H192" s="299"/>
      <c r="I192" s="300"/>
      <c r="J192" s="301"/>
      <c r="K192" s="301"/>
      <c r="L192" s="302"/>
      <c r="M192" s="33"/>
      <c r="N192" s="33"/>
    </row>
    <row r="193" spans="1:14" ht="30" x14ac:dyDescent="0.3">
      <c r="A193" s="296" t="str">
        <f>IFERROR(LEFT(D193,SEARCH(".",D193)-1),"")</f>
        <v>6</v>
      </c>
      <c r="B193" s="296" t="str">
        <f>IFERROR(LEFT(RIGHT(D193,LEN(D193)-SEARCH(".",D193)),SEARCH(".",RIGHT(D193,LEN(D193)-SEARCH(".",D193)))-1),"")</f>
        <v>1</v>
      </c>
      <c r="C193" s="296" t="str">
        <f>IFERROR(IF(LEN(D193)-LEN(SUBSTITUTE(D193,".",""))&lt;&gt;3,"",MID(D193,SEARCH(".",D193,SEARCH(".",D193)+1)+1,LEN(D193)-SEARCH(".",D193,SEARCH(".",D193)+1)-(LEN(D193)-(SEARCH(".",D193,SEARCH(".",D193,SEARCH(".",D193)+1)+1)-1)))),"")</f>
        <v>2</v>
      </c>
      <c r="D193" s="103" t="s">
        <v>46898</v>
      </c>
      <c r="E193" s="104" t="str">
        <f>IF($G193="SINAPI",VLOOKUP($F193,DADOS_SINAPI,2,0),IF(G193="SETOP",VLOOKUP($F193,DADOS_SETOP,2,0),IF(G193="CPU",VLOOKUP($F193,DADOS_COMPOSICAO,2,0),IF(G193="SICRO",VLOOKUP($F193,DADOS_SICRO,2,0),IF(G193="SUDECAP",VLOOKUP(F193,DADOS_SUDECAP,2,0),IF(G193="COTAÇÃO",VLOOKUP($F193,DADOS_COTACAO,2,0),""))))))</f>
        <v>FÔRMA E DESFORMA PARA VIGA-CINTA/BLOCO COM TÁBUA E SARRAFO, REAPROVEITAMENTO (3X) (FUNDAÇÃO)</v>
      </c>
      <c r="F193" s="105" t="s">
        <v>2668</v>
      </c>
      <c r="G193" s="106" t="s">
        <v>1544</v>
      </c>
      <c r="H193" s="107" t="str">
        <f>IF(G193="SINAPI",VLOOKUP($F193,DADOS_SINAPI,3,0),IF(G193="SETOP",VLOOKUP($F193,DADOS_SETOP,3,0),IF(G193="CPU",VLOOKUP($F193,DADOS_COMPOSICAO,10,0),IF(G193="SICRO",VLOOKUP($F193,DADOS_SICRO,3,0),IF(G193="SUDECAP",VLOOKUP(F193,DADOS_SUDECAP,3,0),IF(G193="COTAÇÃO",VLOOKUP($F193,DADOS_COTACAO,9,0),""))))))</f>
        <v>m2</v>
      </c>
      <c r="I193" s="131">
        <f>ROUND(F195,2)</f>
        <v>102.3</v>
      </c>
      <c r="J193" s="108">
        <f>ROUND(IF(G193="SINAPI",VLOOKUP($F193,DADOS_SINAPI,4,0),IF(G193="SETOP",VLOOKUP($F193,DADOS_SETOP,4,0),IF(G193="CPU",VLOOKUP($F193,DADOS_COMPOSICAO,13,0),IF(G193="SICRO",VLOOKUP($F193,DADOS_SICRO,4,0),IF(G193="SUDECAP",VLOOKUP(F193,DADOS_SUDECAP,4,0),IF(G193="COTAÇÃO",VLOOKUP(F193,DADOS_COTACAO,12,0),"")))))),2)</f>
        <v>76.62</v>
      </c>
      <c r="K193" s="320" t="s">
        <v>11757</v>
      </c>
      <c r="L193" s="109">
        <f>ROUND(J193*(1+$N$17),2)</f>
        <v>96.94</v>
      </c>
      <c r="M193" s="110">
        <f>IFERROR(ROUND(I193*J193,2),"")</f>
        <v>7838.23</v>
      </c>
      <c r="N193" s="110">
        <f>IFERROR(ROUND(L193*I193,2),"")</f>
        <v>9916.9599999999991</v>
      </c>
    </row>
    <row r="194" spans="1:14" ht="18.75" hidden="1" x14ac:dyDescent="0.3">
      <c r="A194" s="304">
        <v>2000</v>
      </c>
      <c r="D194" s="303"/>
      <c r="E194" s="297"/>
      <c r="F194" s="350"/>
      <c r="G194" s="352"/>
      <c r="H194" s="299"/>
      <c r="I194" s="300"/>
      <c r="J194" s="301"/>
      <c r="K194" s="301"/>
      <c r="L194" s="302"/>
      <c r="M194" s="33"/>
      <c r="N194" s="33"/>
    </row>
    <row r="195" spans="1:14" ht="18.75" hidden="1" x14ac:dyDescent="0.3">
      <c r="A195" s="304">
        <v>2000</v>
      </c>
      <c r="D195" s="303"/>
      <c r="E195" s="389" t="s">
        <v>46997</v>
      </c>
      <c r="F195" s="390">
        <v>102.3</v>
      </c>
      <c r="G195" s="391" t="s">
        <v>7702</v>
      </c>
      <c r="H195" s="299"/>
      <c r="I195" s="300"/>
      <c r="J195" s="301"/>
      <c r="K195" s="301"/>
      <c r="L195" s="302"/>
      <c r="M195" s="33"/>
      <c r="N195" s="33"/>
    </row>
    <row r="196" spans="1:14" ht="18.75" hidden="1" x14ac:dyDescent="0.3">
      <c r="A196" s="304">
        <v>2000</v>
      </c>
      <c r="D196" s="303"/>
      <c r="E196" s="297"/>
      <c r="F196" s="350"/>
      <c r="G196" s="352"/>
      <c r="H196" s="299"/>
      <c r="I196" s="300"/>
      <c r="J196" s="301"/>
      <c r="K196" s="301"/>
      <c r="L196" s="302"/>
      <c r="M196" s="33"/>
      <c r="N196" s="33"/>
    </row>
    <row r="197" spans="1:14" ht="30" x14ac:dyDescent="0.3">
      <c r="A197" s="296" t="str">
        <f>IFERROR(LEFT(D197,SEARCH(".",D197)-1),"")</f>
        <v>6</v>
      </c>
      <c r="B197" s="296" t="str">
        <f>IFERROR(LEFT(RIGHT(D197,LEN(D197)-SEARCH(".",D197)),SEARCH(".",RIGHT(D197,LEN(D197)-SEARCH(".",D197)))-1),"")</f>
        <v>1</v>
      </c>
      <c r="C197" s="296" t="str">
        <f>IFERROR(IF(LEN(D197)-LEN(SUBSTITUTE(D197,".",""))&lt;&gt;3,"",MID(D197,SEARCH(".",D197,SEARCH(".",D197)+1)+1,LEN(D197)-SEARCH(".",D197,SEARCH(".",D197)+1)-(LEN(D197)-(SEARCH(".",D197,SEARCH(".",D197,SEARCH(".",D197)+1)+1)-1)))),"")</f>
        <v>2</v>
      </c>
      <c r="D197" s="103" t="s">
        <v>46899</v>
      </c>
      <c r="E197" s="104" t="str">
        <f>IF($G197="SINAPI",VLOOKUP($F197,DADOS_SINAPI,2,0),IF(G197="SETOP",VLOOKUP($F197,DADOS_SETOP,2,0),IF(G197="CPU",VLOOKUP($F197,DADOS_COMPOSICAO,2,0),IF(G197="SICRO",VLOOKUP($F197,DADOS_SICRO,2,0),IF(G197="SUDECAP",VLOOKUP(F197,DADOS_SUDECAP,2,0),IF(G197="COTAÇÃO",VLOOKUP($F197,DADOS_COTACAO,2,0),""))))))</f>
        <v>FORNECIMENTO DE CONCRETO ESTRUTURAL, USINADO BOMBEADO, COM FCK 30MPA, INCLUSIVE LANÇAMENTO, ADENSAMENTO E ACABAMENTO (FUNDAÇÃO)</v>
      </c>
      <c r="F197" s="105" t="s">
        <v>2676</v>
      </c>
      <c r="G197" s="106" t="s">
        <v>1544</v>
      </c>
      <c r="H197" s="107" t="str">
        <f>IF(G197="SINAPI",VLOOKUP($F197,DADOS_SINAPI,3,0),IF(G197="SETOP",VLOOKUP($F197,DADOS_SETOP,3,0),IF(G197="CPU",VLOOKUP($F197,DADOS_COMPOSICAO,10,0),IF(G197="SICRO",VLOOKUP($F197,DADOS_SICRO,3,0),IF(G197="SUDECAP",VLOOKUP(F197,DADOS_SUDECAP,3,0),IF(G197="COTAÇÃO",VLOOKUP($F197,DADOS_COTACAO,9,0),""))))))</f>
        <v>m3</v>
      </c>
      <c r="I197" s="131">
        <f>ROUND(F199,2)</f>
        <v>15.6</v>
      </c>
      <c r="J197" s="108">
        <f>ROUND(IF(G197="SINAPI",VLOOKUP($F197,DADOS_SINAPI,4,0),IF(G197="SETOP",VLOOKUP($F197,DADOS_SETOP,4,0),IF(G197="CPU",VLOOKUP($F197,DADOS_COMPOSICAO,13,0),IF(G197="SICRO",VLOOKUP($F197,DADOS_SICRO,4,0),IF(G197="SUDECAP",VLOOKUP(F197,DADOS_SUDECAP,4,0),IF(G197="COTAÇÃO",VLOOKUP(F197,DADOS_COTACAO,12,0),"")))))),2)</f>
        <v>698.68</v>
      </c>
      <c r="K197" s="320" t="s">
        <v>11757</v>
      </c>
      <c r="L197" s="109">
        <f>ROUND(J197*(1+$N$17),2)</f>
        <v>883.97</v>
      </c>
      <c r="M197" s="110">
        <f>IFERROR(ROUND(I197*J197,2),"")</f>
        <v>10899.41</v>
      </c>
      <c r="N197" s="110">
        <f>IFERROR(ROUND(L197*I197,2),"")</f>
        <v>13789.93</v>
      </c>
    </row>
    <row r="198" spans="1:14" ht="18.75" hidden="1" x14ac:dyDescent="0.3">
      <c r="A198" s="304">
        <v>2000</v>
      </c>
      <c r="D198" s="303"/>
      <c r="E198" s="297"/>
      <c r="F198" s="350"/>
      <c r="G198" s="352"/>
      <c r="H198" s="299"/>
      <c r="I198" s="300"/>
      <c r="J198" s="301"/>
      <c r="K198" s="301"/>
      <c r="L198" s="302"/>
      <c r="M198" s="33"/>
      <c r="N198" s="33"/>
    </row>
    <row r="199" spans="1:14" ht="18.75" hidden="1" x14ac:dyDescent="0.3">
      <c r="A199" s="304">
        <v>2000</v>
      </c>
      <c r="D199" s="303"/>
      <c r="E199" s="389" t="s">
        <v>46998</v>
      </c>
      <c r="F199" s="390">
        <v>15.6</v>
      </c>
      <c r="G199" s="391" t="s">
        <v>7701</v>
      </c>
      <c r="H199" s="299"/>
      <c r="I199" s="300"/>
      <c r="J199" s="301"/>
      <c r="K199" s="301"/>
      <c r="L199" s="302"/>
      <c r="M199" s="33"/>
      <c r="N199" s="33"/>
    </row>
    <row r="200" spans="1:14" ht="18.75" hidden="1" x14ac:dyDescent="0.3">
      <c r="A200" s="304">
        <v>2000</v>
      </c>
      <c r="D200" s="303"/>
      <c r="E200" s="297"/>
      <c r="F200" s="350"/>
      <c r="G200" s="352"/>
      <c r="H200" s="299"/>
      <c r="I200" s="300"/>
      <c r="J200" s="301"/>
      <c r="K200" s="301"/>
      <c r="L200" s="302"/>
      <c r="M200" s="33"/>
      <c r="N200" s="33"/>
    </row>
    <row r="201" spans="1:14" ht="18.75" x14ac:dyDescent="0.3">
      <c r="D201" s="217" t="s">
        <v>46887</v>
      </c>
      <c r="E201" s="218" t="s">
        <v>46884</v>
      </c>
      <c r="F201" s="217"/>
      <c r="G201" s="219"/>
      <c r="H201" s="219"/>
      <c r="I201" s="217"/>
      <c r="J201" s="219"/>
      <c r="K201" s="219"/>
      <c r="L201" s="219"/>
      <c r="M201" s="220">
        <f>IFERROR(SUMIFS(M:M,A:A,LEFT(D201,SEARCH(".",D201)-1),B:B,LEFT(RIGHT(D201,LEN(D201)-SEARCH(".",D201)),SEARCH(".",RIGHT(D201,LEN(D201)-SEARCH(".",D201)))-1),C:C,RIGHT(D201,LEN(D201)-SEARCH(".",D201,SEARCH(".",D201)+1))),"")</f>
        <v>41598.300000000003</v>
      </c>
      <c r="N201" s="220">
        <f>IFERROR(SUMIFS(N:N,A:A,LEFT(D201,SEARCH(".",D201)-1),B:B,LEFT(RIGHT(D201,LEN(D201)-SEARCH(".",D201)),SEARCH(".",RIGHT(D201,LEN(D201)-SEARCH(".",D201)))-1),C:C,RIGHT(D201,LEN(D201)-SEARCH(".",D201,SEARCH(".",D201)+1))),"")</f>
        <v>52628.329999999994</v>
      </c>
    </row>
    <row r="202" spans="1:14" ht="30" x14ac:dyDescent="0.3">
      <c r="A202" s="296" t="str">
        <f>IFERROR(LEFT(D202,SEARCH(".",D202)-1),"")</f>
        <v>6</v>
      </c>
      <c r="B202" s="296" t="str">
        <f>IFERROR(LEFT(RIGHT(D202,LEN(D202)-SEARCH(".",D202)),SEARCH(".",RIGHT(D202,LEN(D202)-SEARCH(".",D202)))-1),"")</f>
        <v>1</v>
      </c>
      <c r="C202" s="296" t="str">
        <f>IFERROR(IF(LEN(D202)-LEN(SUBSTITUTE(D202,".",""))&lt;&gt;3,"",MID(D202,SEARCH(".",D202,SEARCH(".",D202)+1)+1,LEN(D202)-SEARCH(".",D202,SEARCH(".",D202)+1)-(LEN(D202)-(SEARCH(".",D202,SEARCH(".",D202,SEARCH(".",D202)+1)+1)-1)))),"")</f>
        <v>3</v>
      </c>
      <c r="D202" s="103" t="s">
        <v>46900</v>
      </c>
      <c r="E202" s="104" t="str">
        <f>IF($G202="SINAPI",VLOOKUP($F202,DADOS_SINAPI,2,0),IF(G202="SETOP",VLOOKUP($F202,DADOS_SETOP,2,0),IF(G202="CPU",VLOOKUP($F202,DADOS_COMPOSICAO,2,0),IF(G202="SICRO",VLOOKUP($F202,DADOS_SICRO,2,0),IF(G202="SUDECAP",VLOOKUP(F202,DADOS_SUDECAP,2,0),IF(G202="COTAÇÃO",VLOOKUP($F202,DADOS_COTACAO,2,0),""))))))</f>
        <v>LASTRO DE BRITA COM PEDRA BRITADA NÚMERO 2 E 3, INCLUSIVE ADENSAMENTO E APILOAMENTO MANUAL</v>
      </c>
      <c r="F202" s="105" t="s">
        <v>2692</v>
      </c>
      <c r="G202" s="106" t="s">
        <v>1544</v>
      </c>
      <c r="H202" s="107" t="str">
        <f>IF(G202="SINAPI",VLOOKUP($F202,DADOS_SINAPI,3,0),IF(G202="SETOP",VLOOKUP($F202,DADOS_SETOP,3,0),IF(G202="CPU",VLOOKUP($F202,DADOS_COMPOSICAO,10,0),IF(G202="SICRO",VLOOKUP($F202,DADOS_SICRO,3,0),IF(G202="SUDECAP",VLOOKUP(F202,DADOS_SUDECAP,3,0),IF(G202="COTAÇÃO",VLOOKUP($F202,DADOS_COTACAO,9,0),""))))))</f>
        <v>m3</v>
      </c>
      <c r="I202" s="131">
        <f>ROUND(F204,2)</f>
        <v>2.7</v>
      </c>
      <c r="J202" s="108">
        <f>ROUND(IF(G202="SINAPI",VLOOKUP($F202,DADOS_SINAPI,4,0),IF(G202="SETOP",VLOOKUP($F202,DADOS_SETOP,4,0),IF(G202="CPU",VLOOKUP($F202,DADOS_COMPOSICAO,13,0),IF(G202="SICRO",VLOOKUP($F202,DADOS_SICRO,4,0),IF(G202="SUDECAP",VLOOKUP(F202,DADOS_SUDECAP,4,0),IF(G202="COTAÇÃO",VLOOKUP(F202,DADOS_COTACAO,12,0),"")))))),2)</f>
        <v>208.81</v>
      </c>
      <c r="K202" s="320" t="s">
        <v>11757</v>
      </c>
      <c r="L202" s="109">
        <f>ROUND(J202*(1+$N$17),2)</f>
        <v>264.19</v>
      </c>
      <c r="M202" s="110">
        <f>IFERROR(ROUND(I202*J202,2),"")</f>
        <v>563.79</v>
      </c>
      <c r="N202" s="110">
        <f>IFERROR(ROUND(L202*I202,2),"")</f>
        <v>713.31</v>
      </c>
    </row>
    <row r="203" spans="1:14" ht="18.75" hidden="1" x14ac:dyDescent="0.3">
      <c r="A203" s="304">
        <v>2000</v>
      </c>
      <c r="D203" s="303"/>
      <c r="E203" s="297"/>
      <c r="F203" s="350"/>
      <c r="G203" s="352"/>
      <c r="H203" s="299"/>
      <c r="I203" s="300"/>
      <c r="J203" s="301"/>
      <c r="K203" s="301"/>
      <c r="L203" s="302"/>
      <c r="M203" s="33"/>
      <c r="N203" s="33"/>
    </row>
    <row r="204" spans="1:14" ht="18.75" hidden="1" x14ac:dyDescent="0.3">
      <c r="A204" s="304">
        <v>2000</v>
      </c>
      <c r="D204" s="303"/>
      <c r="E204" s="389" t="s">
        <v>46995</v>
      </c>
      <c r="F204" s="390">
        <v>2.7</v>
      </c>
      <c r="G204" s="391" t="s">
        <v>7701</v>
      </c>
      <c r="H204" s="299"/>
      <c r="I204" s="300"/>
      <c r="J204" s="301"/>
      <c r="K204" s="301"/>
      <c r="L204" s="302"/>
      <c r="M204" s="33"/>
      <c r="N204" s="33"/>
    </row>
    <row r="205" spans="1:14" ht="18.75" hidden="1" x14ac:dyDescent="0.3">
      <c r="A205" s="304">
        <v>2000</v>
      </c>
      <c r="D205" s="303"/>
      <c r="E205" s="297"/>
      <c r="F205" s="350"/>
      <c r="G205" s="352"/>
      <c r="H205" s="299"/>
      <c r="I205" s="300"/>
      <c r="J205" s="301"/>
      <c r="K205" s="301"/>
      <c r="L205" s="302"/>
      <c r="M205" s="33"/>
      <c r="N205" s="33"/>
    </row>
    <row r="206" spans="1:14" ht="18.75" x14ac:dyDescent="0.3">
      <c r="A206" s="296" t="str">
        <f>IFERROR(LEFT(D206,SEARCH(".",D206)-1),"")</f>
        <v>6</v>
      </c>
      <c r="B206" s="296" t="str">
        <f>IFERROR(LEFT(RIGHT(D206,LEN(D206)-SEARCH(".",D206)),SEARCH(".",RIGHT(D206,LEN(D206)-SEARCH(".",D206)))-1),"")</f>
        <v>1</v>
      </c>
      <c r="C206" s="296" t="str">
        <f>IFERROR(IF(LEN(D206)-LEN(SUBSTITUTE(D206,".",""))&lt;&gt;3,"",MID(D206,SEARCH(".",D206,SEARCH(".",D206)+1)+1,LEN(D206)-SEARCH(".",D206,SEARCH(".",D206)+1)-(LEN(D206)-(SEARCH(".",D206,SEARCH(".",D206,SEARCH(".",D206)+1)+1)-1)))),"")</f>
        <v>3</v>
      </c>
      <c r="D206" s="103" t="s">
        <v>46901</v>
      </c>
      <c r="E206" s="104" t="str">
        <f>IF($G206="SINAPI",VLOOKUP($F206,DADOS_SINAPI,2,0),IF(G206="SETOP",VLOOKUP($F206,DADOS_SETOP,2,0),IF(G206="CPU",VLOOKUP($F206,DADOS_COMPOSICAO,2,0),IF(G206="SICRO",VLOOKUP($F206,DADOS_SICRO,2,0),IF(G206="SUDECAP",VLOOKUP(F206,DADOS_SUDECAP,2,0),IF(G206="COTAÇÃO",VLOOKUP($F206,DADOS_COTACAO,2,0),""))))))</f>
        <v>CORTE, DOBRA E MONTAGEM DE AÇO CA-50/60, INCLUSIVE ESPAÇADOR</v>
      </c>
      <c r="F206" s="105" t="s">
        <v>1707</v>
      </c>
      <c r="G206" s="106" t="s">
        <v>1544</v>
      </c>
      <c r="H206" s="107" t="str">
        <f>IF(G206="SINAPI",VLOOKUP($F206,DADOS_SINAPI,3,0),IF(G206="SETOP",VLOOKUP($F206,DADOS_SETOP,3,0),IF(G206="CPU",VLOOKUP($F206,DADOS_COMPOSICAO,10,0),IF(G206="SICRO",VLOOKUP($F206,DADOS_SICRO,3,0),IF(G206="SUDECAP",VLOOKUP(F206,DADOS_SUDECAP,3,0),IF(G206="COTAÇÃO",VLOOKUP($F206,DADOS_COTACAO,9,0),""))))))</f>
        <v>Kg</v>
      </c>
      <c r="I206" s="131">
        <f>ROUND(F208,2)</f>
        <v>808.3</v>
      </c>
      <c r="J206" s="108">
        <f>ROUND(IF(G206="SINAPI",VLOOKUP($F206,DADOS_SINAPI,4,0),IF(G206="SETOP",VLOOKUP($F206,DADOS_SETOP,4,0),IF(G206="CPU",VLOOKUP($F206,DADOS_COMPOSICAO,13,0),IF(G206="SICRO",VLOOKUP($F206,DADOS_SICRO,4,0),IF(G206="SUDECAP",VLOOKUP(F206,DADOS_SUDECAP,4,0),IF(G206="COTAÇÃO",VLOOKUP(F206,DADOS_COTACAO,12,0),"")))))),2)</f>
        <v>13.36</v>
      </c>
      <c r="K206" s="320" t="s">
        <v>11757</v>
      </c>
      <c r="L206" s="109">
        <f>ROUND(J206*(1+$N$17),2)</f>
        <v>16.899999999999999</v>
      </c>
      <c r="M206" s="110">
        <f>IFERROR(ROUND(I206*J206,2),"")</f>
        <v>10798.89</v>
      </c>
      <c r="N206" s="110">
        <f>IFERROR(ROUND(L206*I206,2),"")</f>
        <v>13660.27</v>
      </c>
    </row>
    <row r="207" spans="1:14" ht="18.75" hidden="1" x14ac:dyDescent="0.3">
      <c r="A207" s="304">
        <v>2000</v>
      </c>
      <c r="D207" s="303"/>
      <c r="E207" s="297"/>
      <c r="F207" s="350"/>
      <c r="G207" s="352"/>
      <c r="H207" s="299"/>
      <c r="I207" s="300"/>
      <c r="J207" s="301"/>
      <c r="K207" s="301"/>
      <c r="L207" s="302"/>
      <c r="M207" s="33"/>
      <c r="N207" s="33"/>
    </row>
    <row r="208" spans="1:14" ht="18.75" hidden="1" x14ac:dyDescent="0.3">
      <c r="A208" s="304">
        <v>2000</v>
      </c>
      <c r="D208" s="303"/>
      <c r="E208" s="389" t="s">
        <v>46996</v>
      </c>
      <c r="F208" s="390">
        <v>808.3</v>
      </c>
      <c r="G208" s="391" t="s">
        <v>7700</v>
      </c>
      <c r="H208" s="299"/>
      <c r="I208" s="300"/>
      <c r="J208" s="301"/>
      <c r="K208" s="301"/>
      <c r="L208" s="302"/>
      <c r="M208" s="33"/>
      <c r="N208" s="33"/>
    </row>
    <row r="209" spans="1:14" ht="18.75" hidden="1" x14ac:dyDescent="0.3">
      <c r="A209" s="304">
        <v>2000</v>
      </c>
      <c r="D209" s="303"/>
      <c r="E209" s="297"/>
      <c r="F209" s="350"/>
      <c r="G209" s="352"/>
      <c r="H209" s="299"/>
      <c r="I209" s="300"/>
      <c r="J209" s="301"/>
      <c r="K209" s="301"/>
      <c r="L209" s="302"/>
      <c r="M209" s="33"/>
      <c r="N209" s="33"/>
    </row>
    <row r="210" spans="1:14" ht="30" x14ac:dyDescent="0.3">
      <c r="A210" s="296" t="str">
        <f>IFERROR(LEFT(D210,SEARCH(".",D210)-1),"")</f>
        <v>6</v>
      </c>
      <c r="B210" s="296" t="str">
        <f>IFERROR(LEFT(RIGHT(D210,LEN(D210)-SEARCH(".",D210)),SEARCH(".",RIGHT(D210,LEN(D210)-SEARCH(".",D210)))-1),"")</f>
        <v>1</v>
      </c>
      <c r="C210" s="296" t="str">
        <f>IFERROR(IF(LEN(D210)-LEN(SUBSTITUTE(D210,".",""))&lt;&gt;3,"",MID(D210,SEARCH(".",D210,SEARCH(".",D210)+1)+1,LEN(D210)-SEARCH(".",D210,SEARCH(".",D210)+1)-(LEN(D210)-(SEARCH(".",D210,SEARCH(".",D210,SEARCH(".",D210)+1)+1)-1)))),"")</f>
        <v>3</v>
      </c>
      <c r="D210" s="103" t="s">
        <v>46902</v>
      </c>
      <c r="E210" s="104" t="str">
        <f>IF($G210="SINAPI",VLOOKUP($F210,DADOS_SINAPI,2,0),IF(G210="SETOP",VLOOKUP($F210,DADOS_SETOP,2,0),IF(G210="CPU",VLOOKUP($F210,DADOS_COMPOSICAO,2,0),IF(G210="SICRO",VLOOKUP($F210,DADOS_SICRO,2,0),IF(G210="SUDECAP",VLOOKUP(F210,DADOS_SUDECAP,2,0),IF(G210="COTAÇÃO",VLOOKUP($F210,DADOS_COTACAO,2,0),""))))))</f>
        <v>FÔRMA E DESFORMA PARA VIGA-CINTA/BLOCO COM TÁBUA E SARRAFO, REAPROVEITAMENTO (3X) (FUNDAÇÃO)</v>
      </c>
      <c r="F210" s="105" t="s">
        <v>2668</v>
      </c>
      <c r="G210" s="106" t="s">
        <v>1544</v>
      </c>
      <c r="H210" s="107" t="str">
        <f>IF(G210="SINAPI",VLOOKUP($F210,DADOS_SINAPI,3,0),IF(G210="SETOP",VLOOKUP($F210,DADOS_SETOP,3,0),IF(G210="CPU",VLOOKUP($F210,DADOS_COMPOSICAO,10,0),IF(G210="SICRO",VLOOKUP($F210,DADOS_SICRO,3,0),IF(G210="SUDECAP",VLOOKUP(F210,DADOS_SUDECAP,3,0),IF(G210="COTAÇÃO",VLOOKUP($F210,DADOS_COTACAO,9,0),""))))))</f>
        <v>m2</v>
      </c>
      <c r="I210" s="131">
        <f>ROUND(F212,2)</f>
        <v>173.5</v>
      </c>
      <c r="J210" s="108">
        <f>ROUND(IF(G210="SINAPI",VLOOKUP($F210,DADOS_SINAPI,4,0),IF(G210="SETOP",VLOOKUP($F210,DADOS_SETOP,4,0),IF(G210="CPU",VLOOKUP($F210,DADOS_COMPOSICAO,13,0),IF(G210="SICRO",VLOOKUP($F210,DADOS_SICRO,4,0),IF(G210="SUDECAP",VLOOKUP(F210,DADOS_SUDECAP,4,0),IF(G210="COTAÇÃO",VLOOKUP(F210,DADOS_COTACAO,12,0),"")))))),2)</f>
        <v>76.62</v>
      </c>
      <c r="K210" s="320" t="s">
        <v>11757</v>
      </c>
      <c r="L210" s="109">
        <f>ROUND(J210*(1+$N$17),2)</f>
        <v>96.94</v>
      </c>
      <c r="M210" s="110">
        <f>IFERROR(ROUND(I210*J210,2),"")</f>
        <v>13293.57</v>
      </c>
      <c r="N210" s="110">
        <f>IFERROR(ROUND(L210*I210,2),"")</f>
        <v>16819.09</v>
      </c>
    </row>
    <row r="211" spans="1:14" ht="18.75" hidden="1" x14ac:dyDescent="0.3">
      <c r="A211" s="304">
        <v>2000</v>
      </c>
      <c r="D211" s="303"/>
      <c r="E211" s="297"/>
      <c r="F211" s="350"/>
      <c r="G211" s="352"/>
      <c r="H211" s="299"/>
      <c r="I211" s="300"/>
      <c r="J211" s="301"/>
      <c r="K211" s="301"/>
      <c r="L211" s="302"/>
      <c r="M211" s="33"/>
      <c r="N211" s="33"/>
    </row>
    <row r="212" spans="1:14" ht="18.75" hidden="1" x14ac:dyDescent="0.3">
      <c r="A212" s="304">
        <v>2000</v>
      </c>
      <c r="D212" s="303"/>
      <c r="E212" s="389" t="s">
        <v>46997</v>
      </c>
      <c r="F212" s="390">
        <v>173.5</v>
      </c>
      <c r="G212" s="391" t="s">
        <v>7702</v>
      </c>
      <c r="H212" s="299"/>
      <c r="I212" s="300"/>
      <c r="J212" s="301"/>
      <c r="K212" s="301"/>
      <c r="L212" s="302"/>
      <c r="M212" s="33"/>
      <c r="N212" s="33"/>
    </row>
    <row r="213" spans="1:14" ht="18.75" hidden="1" x14ac:dyDescent="0.3">
      <c r="A213" s="304">
        <v>2000</v>
      </c>
      <c r="D213" s="303"/>
      <c r="E213" s="297"/>
      <c r="F213" s="350"/>
      <c r="G213" s="352"/>
      <c r="H213" s="299"/>
      <c r="I213" s="300"/>
      <c r="J213" s="301"/>
      <c r="K213" s="301"/>
      <c r="L213" s="302"/>
      <c r="M213" s="33"/>
      <c r="N213" s="33"/>
    </row>
    <row r="214" spans="1:14" ht="30" x14ac:dyDescent="0.3">
      <c r="A214" s="296" t="str">
        <f>IFERROR(LEFT(D214,SEARCH(".",D214)-1),"")</f>
        <v>6</v>
      </c>
      <c r="B214" s="296" t="str">
        <f>IFERROR(LEFT(RIGHT(D214,LEN(D214)-SEARCH(".",D214)),SEARCH(".",RIGHT(D214,LEN(D214)-SEARCH(".",D214)))-1),"")</f>
        <v>1</v>
      </c>
      <c r="C214" s="296" t="str">
        <f>IFERROR(IF(LEN(D214)-LEN(SUBSTITUTE(D214,".",""))&lt;&gt;3,"",MID(D214,SEARCH(".",D214,SEARCH(".",D214)+1)+1,LEN(D214)-SEARCH(".",D214,SEARCH(".",D214)+1)-(LEN(D214)-(SEARCH(".",D214,SEARCH(".",D214,SEARCH(".",D214)+1)+1)-1)))),"")</f>
        <v>3</v>
      </c>
      <c r="D214" s="103" t="s">
        <v>46903</v>
      </c>
      <c r="E214" s="104" t="str">
        <f>IF($G214="SINAPI",VLOOKUP($F214,DADOS_SINAPI,2,0),IF(G214="SETOP",VLOOKUP($F214,DADOS_SETOP,2,0),IF(G214="CPU",VLOOKUP($F214,DADOS_COMPOSICAO,2,0),IF(G214="SICRO",VLOOKUP($F214,DADOS_SICRO,2,0),IF(G214="SUDECAP",VLOOKUP(F214,DADOS_SUDECAP,2,0),IF(G214="COTAÇÃO",VLOOKUP($F214,DADOS_COTACAO,2,0),""))))))</f>
        <v>FORNECIMENTO DE CONCRETO ESTRUTURAL, USINADO BOMBEADO, COM FCK 25MPA, INCLUSIVE LANÇAMENTO, ADENSAMENTO E ACABAMENTO (FUNDAÇÃO)</v>
      </c>
      <c r="F214" s="105" t="s">
        <v>2675</v>
      </c>
      <c r="G214" s="106" t="s">
        <v>1544</v>
      </c>
      <c r="H214" s="107" t="str">
        <f>IF(G214="SINAPI",VLOOKUP($F214,DADOS_SINAPI,3,0),IF(G214="SETOP",VLOOKUP($F214,DADOS_SETOP,3,0),IF(G214="CPU",VLOOKUP($F214,DADOS_COMPOSICAO,10,0),IF(G214="SICRO",VLOOKUP($F214,DADOS_SICRO,3,0),IF(G214="SUDECAP",VLOOKUP(F214,DADOS_SUDECAP,3,0),IF(G214="COTAÇÃO",VLOOKUP($F214,DADOS_COTACAO,9,0),""))))))</f>
        <v>m3</v>
      </c>
      <c r="I214" s="131">
        <f>ROUND(F216,2)</f>
        <v>16.5</v>
      </c>
      <c r="J214" s="108">
        <f>ROUND(IF(G214="SINAPI",VLOOKUP($F214,DADOS_SINAPI,4,0),IF(G214="SETOP",VLOOKUP($F214,DADOS_SETOP,4,0),IF(G214="CPU",VLOOKUP($F214,DADOS_COMPOSICAO,13,0),IF(G214="SICRO",VLOOKUP($F214,DADOS_SICRO,4,0),IF(G214="SUDECAP",VLOOKUP(F214,DADOS_SUDECAP,4,0),IF(G214="COTAÇÃO",VLOOKUP(F214,DADOS_COTACAO,12,0),"")))))),2)</f>
        <v>678.81</v>
      </c>
      <c r="K214" s="320" t="s">
        <v>11757</v>
      </c>
      <c r="L214" s="109">
        <f>ROUND(J214*(1+$N$17),2)</f>
        <v>858.83</v>
      </c>
      <c r="M214" s="110">
        <f>IFERROR(ROUND(I214*J214,2),"")</f>
        <v>11200.37</v>
      </c>
      <c r="N214" s="110">
        <f>IFERROR(ROUND(L214*I214,2),"")</f>
        <v>14170.7</v>
      </c>
    </row>
    <row r="215" spans="1:14" ht="18.75" hidden="1" x14ac:dyDescent="0.3">
      <c r="A215" s="304">
        <v>2000</v>
      </c>
      <c r="D215" s="303"/>
      <c r="E215" s="297"/>
      <c r="F215" s="350"/>
      <c r="G215" s="352"/>
      <c r="H215" s="299"/>
      <c r="I215" s="300"/>
      <c r="J215" s="301"/>
      <c r="K215" s="301"/>
      <c r="L215" s="302"/>
      <c r="M215" s="33"/>
      <c r="N215" s="33"/>
    </row>
    <row r="216" spans="1:14" ht="18.75" hidden="1" x14ac:dyDescent="0.3">
      <c r="A216" s="304">
        <v>2000</v>
      </c>
      <c r="D216" s="303"/>
      <c r="E216" s="389" t="s">
        <v>46998</v>
      </c>
      <c r="F216" s="390">
        <v>16.5</v>
      </c>
      <c r="G216" s="391" t="s">
        <v>7701</v>
      </c>
      <c r="H216" s="299"/>
      <c r="I216" s="300"/>
      <c r="J216" s="301"/>
      <c r="K216" s="301"/>
      <c r="L216" s="302"/>
      <c r="M216" s="33"/>
      <c r="N216" s="33"/>
    </row>
    <row r="217" spans="1:14" ht="18.75" hidden="1" x14ac:dyDescent="0.3">
      <c r="A217" s="304">
        <v>2000</v>
      </c>
      <c r="D217" s="303"/>
      <c r="E217" s="297"/>
      <c r="F217" s="350"/>
      <c r="G217" s="352"/>
      <c r="H217" s="299"/>
      <c r="I217" s="300"/>
      <c r="J217" s="301"/>
      <c r="K217" s="301"/>
      <c r="L217" s="302"/>
      <c r="M217" s="33"/>
      <c r="N217" s="33"/>
    </row>
    <row r="218" spans="1:14" ht="30" x14ac:dyDescent="0.3">
      <c r="A218" s="296" t="str">
        <f>IFERROR(LEFT(D218,SEARCH(".",D218)-1),"")</f>
        <v>6</v>
      </c>
      <c r="B218" s="296" t="str">
        <f>IFERROR(LEFT(RIGHT(D218,LEN(D218)-SEARCH(".",D218)),SEARCH(".",RIGHT(D218,LEN(D218)-SEARCH(".",D218)))-1),"")</f>
        <v>1</v>
      </c>
      <c r="C218" s="296" t="str">
        <f>IFERROR(IF(LEN(D218)-LEN(SUBSTITUTE(D218,".",""))&lt;&gt;3,"",MID(D218,SEARCH(".",D218,SEARCH(".",D218)+1)+1,LEN(D218)-SEARCH(".",D218,SEARCH(".",D218)+1)-(LEN(D218)-(SEARCH(".",D218,SEARCH(".",D218,SEARCH(".",D218)+1)+1)-1)))),"")</f>
        <v>3</v>
      </c>
      <c r="D218" s="103" t="s">
        <v>46904</v>
      </c>
      <c r="E218" s="104" t="str">
        <f>IF($G218="SINAPI",VLOOKUP($F218,DADOS_SINAPI,2,0),IF(G218="SETOP",VLOOKUP($F218,DADOS_SETOP,2,0),IF(G218="CPU",VLOOKUP($F218,DADOS_COMPOSICAO,2,0),IF(G218="SICRO",VLOOKUP($F218,DADOS_SICRO,2,0),IF(G218="SUDECAP",VLOOKUP(F218,DADOS_SUDECAP,2,0),IF(G218="COTAÇÃO",VLOOKUP($F218,DADOS_COTACAO,2,0),""))))))</f>
        <v>IMPERMEABILIZAÇÃO DE SUPERFÍCIE COM EMULSÃO ASFÁLTICA, 2 DEMÃOS. AF_09/2023</v>
      </c>
      <c r="F218" s="105">
        <v>98557</v>
      </c>
      <c r="G218" s="106" t="s">
        <v>4153</v>
      </c>
      <c r="H218" s="107" t="str">
        <f>IF(G218="SINAPI",VLOOKUP($F218,DADOS_SINAPI,3,0),IF(G218="SETOP",VLOOKUP($F218,DADOS_SETOP,3,0),IF(G218="CPU",VLOOKUP($F218,DADOS_COMPOSICAO,10,0),IF(G218="SICRO",VLOOKUP($F218,DADOS_SICRO,3,0),IF(G218="SUDECAP",VLOOKUP(F218,DADOS_SUDECAP,3,0),IF(G218="COTAÇÃO",VLOOKUP($F218,DADOS_COTACAO,9,0),""))))))</f>
        <v>M2</v>
      </c>
      <c r="I218" s="131">
        <f>ROUND(F220,2)</f>
        <v>141.69999999999999</v>
      </c>
      <c r="J218" s="108">
        <f>ROUND(IF(G218="SINAPI",VLOOKUP($F218,DADOS_SINAPI,4,0),IF(G218="SETOP",VLOOKUP($F218,DADOS_SETOP,4,0),IF(G218="CPU",VLOOKUP($F218,DADOS_COMPOSICAO,13,0),IF(G218="SICRO",VLOOKUP($F218,DADOS_SICRO,4,0),IF(G218="SUDECAP",VLOOKUP(F218,DADOS_SUDECAP,4,0),IF(G218="COTAÇÃO",VLOOKUP(F218,DADOS_COTACAO,12,0),"")))))),2)</f>
        <v>40.520000000000003</v>
      </c>
      <c r="K218" s="320" t="s">
        <v>11757</v>
      </c>
      <c r="L218" s="109">
        <f>ROUND(J218*(1+$N$17),2)</f>
        <v>51.27</v>
      </c>
      <c r="M218" s="110">
        <f>IFERROR(ROUND(I218*J218,2),"")</f>
        <v>5741.68</v>
      </c>
      <c r="N218" s="110">
        <f>IFERROR(ROUND(L218*I218,2),"")</f>
        <v>7264.96</v>
      </c>
    </row>
    <row r="219" spans="1:14" ht="18.75" hidden="1" x14ac:dyDescent="0.3">
      <c r="A219" s="304">
        <v>2000</v>
      </c>
      <c r="D219" s="303"/>
      <c r="E219" s="297"/>
      <c r="F219" s="350"/>
      <c r="G219" s="352"/>
      <c r="H219" s="299"/>
      <c r="I219" s="300"/>
      <c r="J219" s="301"/>
      <c r="K219" s="301"/>
      <c r="L219" s="302"/>
      <c r="M219" s="33"/>
      <c r="N219" s="33"/>
    </row>
    <row r="220" spans="1:14" ht="18.75" hidden="1" x14ac:dyDescent="0.3">
      <c r="A220" s="304">
        <v>2000</v>
      </c>
      <c r="D220" s="303"/>
      <c r="E220" s="389" t="s">
        <v>46999</v>
      </c>
      <c r="F220" s="390">
        <f>F212/2+0.19*289.2</f>
        <v>141.69800000000001</v>
      </c>
      <c r="G220" s="391" t="s">
        <v>7702</v>
      </c>
      <c r="H220" s="299"/>
      <c r="I220" s="300"/>
      <c r="J220" s="301"/>
      <c r="K220" s="301"/>
      <c r="L220" s="302"/>
      <c r="M220" s="33"/>
      <c r="N220" s="33"/>
    </row>
    <row r="221" spans="1:14" ht="18.75" hidden="1" x14ac:dyDescent="0.3">
      <c r="A221" s="304">
        <v>2000</v>
      </c>
      <c r="D221" s="303"/>
      <c r="E221" s="297"/>
      <c r="F221" s="350"/>
      <c r="G221" s="352"/>
      <c r="H221" s="299"/>
      <c r="I221" s="300"/>
      <c r="J221" s="301"/>
      <c r="K221" s="301"/>
      <c r="L221" s="302"/>
      <c r="M221" s="33"/>
      <c r="N221" s="33"/>
    </row>
    <row r="222" spans="1:14" ht="18.75" x14ac:dyDescent="0.3">
      <c r="D222" s="213" t="s">
        <v>46881</v>
      </c>
      <c r="E222" s="214" t="s">
        <v>46879</v>
      </c>
      <c r="F222" s="213"/>
      <c r="G222" s="215"/>
      <c r="H222" s="215"/>
      <c r="I222" s="213"/>
      <c r="J222" s="215"/>
      <c r="K222" s="215"/>
      <c r="L222" s="215"/>
      <c r="M222" s="216">
        <f>IFERROR(SUMIFS(M:M,A:A,LEFT(D222,SEARCH(".",D222)-1),B:B,RIGHT(D222,LEN(D222)-SEARCH(".",D222))),"")</f>
        <v>92681.43</v>
      </c>
      <c r="N222" s="216">
        <f>IFERROR(SUMIFS(N:N,A:A,LEFT(D222,SEARCH(".",D222)-1),B:B,RIGHT(D222,LEN(D222)-SEARCH(".",D222))),"")</f>
        <v>117252.09000000001</v>
      </c>
    </row>
    <row r="223" spans="1:14" ht="18.75" x14ac:dyDescent="0.3">
      <c r="D223" s="217" t="s">
        <v>46888</v>
      </c>
      <c r="E223" s="218" t="s">
        <v>46891</v>
      </c>
      <c r="F223" s="217"/>
      <c r="G223" s="219"/>
      <c r="H223" s="219"/>
      <c r="I223" s="217"/>
      <c r="J223" s="219"/>
      <c r="K223" s="219"/>
      <c r="L223" s="219"/>
      <c r="M223" s="220">
        <f>IFERROR(SUMIFS(M:M,A:A,LEFT(D223,SEARCH(".",D223)-1),B:B,LEFT(RIGHT(D223,LEN(D223)-SEARCH(".",D223)),SEARCH(".",RIGHT(D223,LEN(D223)-SEARCH(".",D223)))-1),C:C,RIGHT(D223,LEN(D223)-SEARCH(".",D223,SEARCH(".",D223)+1))),"")</f>
        <v>27803.480000000003</v>
      </c>
      <c r="N223" s="220">
        <f>IFERROR(SUMIFS(N:N,A:A,LEFT(D223,SEARCH(".",D223)-1),B:B,LEFT(RIGHT(D223,LEN(D223)-SEARCH(".",D223)),SEARCH(".",RIGHT(D223,LEN(D223)-SEARCH(".",D223)))-1),C:C,RIGHT(D223,LEN(D223)-SEARCH(".",D223,SEARCH(".",D223)+1))),"")</f>
        <v>35173.730000000003</v>
      </c>
    </row>
    <row r="224" spans="1:14" ht="18.75" x14ac:dyDescent="0.3">
      <c r="A224" s="296" t="str">
        <f>IFERROR(LEFT(D224,SEARCH(".",D224)-1),"")</f>
        <v>6</v>
      </c>
      <c r="B224" s="296" t="str">
        <f>IFERROR(LEFT(RIGHT(D224,LEN(D224)-SEARCH(".",D224)),SEARCH(".",RIGHT(D224,LEN(D224)-SEARCH(".",D224)))-1),"")</f>
        <v>2</v>
      </c>
      <c r="C224" s="296" t="str">
        <f>IFERROR(IF(LEN(D224)-LEN(SUBSTITUTE(D224,".",""))&lt;&gt;3,"",MID(D224,SEARCH(".",D224,SEARCH(".",D224)+1)+1,LEN(D224)-SEARCH(".",D224,SEARCH(".",D224)+1)-(LEN(D224)-(SEARCH(".",D224,SEARCH(".",D224,SEARCH(".",D224)+1)+1)-1)))),"")</f>
        <v>1</v>
      </c>
      <c r="D224" s="103" t="s">
        <v>46905</v>
      </c>
      <c r="E224" s="104" t="str">
        <f>IF($G224="SINAPI",VLOOKUP($F224,DADOS_SINAPI,2,0),IF(G224="SETOP",VLOOKUP($F224,DADOS_SETOP,2,0),IF(G224="CPU",VLOOKUP($F224,DADOS_COMPOSICAO,2,0),IF(G224="SICRO",VLOOKUP($F224,DADOS_SICRO,2,0),IF(G224="SUDECAP",VLOOKUP(F224,DADOS_SUDECAP,2,0),IF(G224="COTAÇÃO",VLOOKUP($F224,DADOS_COTACAO,2,0),""))))))</f>
        <v>CORTE, DOBRA E MONTAGEM DE AÇO CA-50/60, INCLUSIVE ESPAÇADOR</v>
      </c>
      <c r="F224" s="105" t="s">
        <v>1707</v>
      </c>
      <c r="G224" s="106" t="s">
        <v>1544</v>
      </c>
      <c r="H224" s="107" t="str">
        <f>IF(G224="SINAPI",VLOOKUP($F224,DADOS_SINAPI,3,0),IF(G224="SETOP",VLOOKUP($F224,DADOS_SETOP,3,0),IF(G224="CPU",VLOOKUP($F224,DADOS_COMPOSICAO,10,0),IF(G224="SICRO",VLOOKUP($F224,DADOS_SICRO,3,0),IF(G224="SUDECAP",VLOOKUP(F224,DADOS_SUDECAP,3,0),IF(G224="COTAÇÃO",VLOOKUP($F224,DADOS_COTACAO,9,0),""))))))</f>
        <v>Kg</v>
      </c>
      <c r="I224" s="131">
        <f>ROUND(F226,2)</f>
        <v>526.20000000000005</v>
      </c>
      <c r="J224" s="108">
        <f>ROUND(IF(G224="SINAPI",VLOOKUP($F224,DADOS_SINAPI,4,0),IF(G224="SETOP",VLOOKUP($F224,DADOS_SETOP,4,0),IF(G224="CPU",VLOOKUP($F224,DADOS_COMPOSICAO,13,0),IF(G224="SICRO",VLOOKUP($F224,DADOS_SICRO,4,0),IF(G224="SUDECAP",VLOOKUP(F224,DADOS_SUDECAP,4,0),IF(G224="COTAÇÃO",VLOOKUP(F224,DADOS_COTACAO,12,0),"")))))),2)</f>
        <v>13.36</v>
      </c>
      <c r="K224" s="320" t="s">
        <v>11757</v>
      </c>
      <c r="L224" s="109">
        <f>ROUND(J224*(1+$N$17),2)</f>
        <v>16.899999999999999</v>
      </c>
      <c r="M224" s="110">
        <f>IFERROR(ROUND(I224*J224,2),"")</f>
        <v>7030.03</v>
      </c>
      <c r="N224" s="110">
        <f>IFERROR(ROUND(L224*I224,2),"")</f>
        <v>8892.7800000000007</v>
      </c>
    </row>
    <row r="225" spans="1:14" ht="18.75" hidden="1" x14ac:dyDescent="0.3">
      <c r="A225" s="304">
        <v>2000</v>
      </c>
      <c r="D225" s="303"/>
      <c r="E225" s="297"/>
      <c r="F225" s="350"/>
      <c r="G225" s="352"/>
      <c r="H225" s="299"/>
      <c r="I225" s="300"/>
      <c r="J225" s="301"/>
      <c r="K225" s="301"/>
      <c r="L225" s="302"/>
      <c r="M225" s="33"/>
      <c r="N225" s="33"/>
    </row>
    <row r="226" spans="1:14" ht="18.75" hidden="1" x14ac:dyDescent="0.3">
      <c r="A226" s="304">
        <v>2000</v>
      </c>
      <c r="D226" s="303"/>
      <c r="E226" s="389" t="s">
        <v>46996</v>
      </c>
      <c r="F226" s="390">
        <v>526.20000000000005</v>
      </c>
      <c r="G226" s="391" t="s">
        <v>7700</v>
      </c>
      <c r="H226" s="299"/>
      <c r="I226" s="300"/>
      <c r="J226" s="301"/>
      <c r="K226" s="301"/>
      <c r="L226" s="302"/>
      <c r="M226" s="33"/>
      <c r="N226" s="33"/>
    </row>
    <row r="227" spans="1:14" ht="18.75" hidden="1" x14ac:dyDescent="0.3">
      <c r="A227" s="304">
        <v>2000</v>
      </c>
      <c r="D227" s="303"/>
      <c r="E227" s="297"/>
      <c r="F227" s="350"/>
      <c r="G227" s="352"/>
      <c r="H227" s="299"/>
      <c r="I227" s="300"/>
      <c r="J227" s="301"/>
      <c r="K227" s="301"/>
      <c r="L227" s="302"/>
      <c r="M227" s="33"/>
      <c r="N227" s="33"/>
    </row>
    <row r="228" spans="1:14" ht="45" x14ac:dyDescent="0.3">
      <c r="A228" s="296" t="str">
        <f>IFERROR(LEFT(D228,SEARCH(".",D228)-1),"")</f>
        <v>6</v>
      </c>
      <c r="B228" s="296" t="str">
        <f>IFERROR(LEFT(RIGHT(D228,LEN(D228)-SEARCH(".",D228)),SEARCH(".",RIGHT(D228,LEN(D228)-SEARCH(".",D228)))-1),"")</f>
        <v>2</v>
      </c>
      <c r="C228" s="296" t="str">
        <f>IFERROR(IF(LEN(D228)-LEN(SUBSTITUTE(D228,".",""))&lt;&gt;3,"",MID(D228,SEARCH(".",D228,SEARCH(".",D228)+1)+1,LEN(D228)-SEARCH(".",D228,SEARCH(".",D228)+1)-(LEN(D228)-(SEARCH(".",D228,SEARCH(".",D228,SEARCH(".",D228)+1)+1)-1)))),"")</f>
        <v>1</v>
      </c>
      <c r="D228" s="103" t="s">
        <v>46906</v>
      </c>
      <c r="E228" s="104" t="str">
        <f>IF($G228="SINAPI",VLOOKUP($F228,DADOS_SINAPI,2,0),IF(G228="SETOP",VLOOKUP($F228,DADOS_SETOP,2,0),IF(G228="CPU",VLOOKUP($F228,DADOS_COMPOSICAO,2,0),IF(G228="SICRO",VLOOKUP($F228,DADOS_SICRO,2,0),IF(G228="SUDECAP",VLOOKUP(F228,DADOS_SUDECAP,2,0),IF(G228="COTAÇÃO",VLOOKUP($F228,DADOS_COTACAO,2,0),""))))))</f>
        <v>CINTA DE AMARRAÇÃO DE ALVENARIA COM BLOCO DE CONCRETO ESTRUTURAL, CANALETA TIPO "U", ESP. 19CM, (FBK 4,5MPA), INCLUSIVE ARGAMASSA PARA ASSENTAMENTO, EXCLUSIVE GRAUTE E ARMAÇÃO</v>
      </c>
      <c r="F228" s="105" t="s">
        <v>1763</v>
      </c>
      <c r="G228" s="106" t="s">
        <v>1544</v>
      </c>
      <c r="H228" s="107" t="str">
        <f>IF(G228="SINAPI",VLOOKUP($F228,DADOS_SINAPI,3,0),IF(G228="SETOP",VLOOKUP($F228,DADOS_SETOP,3,0),IF(G228="CPU",VLOOKUP($F228,DADOS_COMPOSICAO,10,0),IF(G228="SICRO",VLOOKUP($F228,DADOS_SICRO,3,0),IF(G228="SUDECAP",VLOOKUP(F228,DADOS_SUDECAP,3,0),IF(G228="COTAÇÃO",VLOOKUP($F228,DADOS_COTACAO,9,0),""))))))</f>
        <v>m</v>
      </c>
      <c r="I228" s="131">
        <f>ROUND(F230,2)</f>
        <v>578.4</v>
      </c>
      <c r="J228" s="108">
        <f>ROUND(IF(G228="SINAPI",VLOOKUP($F228,DADOS_SINAPI,4,0),IF(G228="SETOP",VLOOKUP($F228,DADOS_SETOP,4,0),IF(G228="CPU",VLOOKUP($F228,DADOS_COMPOSICAO,13,0),IF(G228="SICRO",VLOOKUP($F228,DADOS_SICRO,4,0),IF(G228="SUDECAP",VLOOKUP(F228,DADOS_SUDECAP,4,0),IF(G228="COTAÇÃO",VLOOKUP(F228,DADOS_COTACAO,12,0),"")))))),2)</f>
        <v>25.35</v>
      </c>
      <c r="K228" s="320" t="s">
        <v>11757</v>
      </c>
      <c r="L228" s="109">
        <f>ROUND(J228*(1+$N$17),2)</f>
        <v>32.07</v>
      </c>
      <c r="M228" s="110">
        <f>IFERROR(ROUND(I228*J228,2),"")</f>
        <v>14662.44</v>
      </c>
      <c r="N228" s="110">
        <f>IFERROR(ROUND(L228*I228,2),"")</f>
        <v>18549.29</v>
      </c>
    </row>
    <row r="229" spans="1:14" ht="18.75" hidden="1" x14ac:dyDescent="0.3">
      <c r="A229" s="304">
        <v>2000</v>
      </c>
      <c r="D229" s="303"/>
      <c r="E229" s="297"/>
      <c r="F229" s="350"/>
      <c r="G229" s="352"/>
      <c r="H229" s="299"/>
      <c r="I229" s="300"/>
      <c r="J229" s="301"/>
      <c r="K229" s="301"/>
      <c r="L229" s="302"/>
      <c r="M229" s="33"/>
      <c r="N229" s="33"/>
    </row>
    <row r="230" spans="1:14" ht="18.75" hidden="1" x14ac:dyDescent="0.3">
      <c r="A230" s="304">
        <v>2000</v>
      </c>
      <c r="D230" s="303"/>
      <c r="E230" s="389" t="s">
        <v>47000</v>
      </c>
      <c r="F230" s="390">
        <v>578.4</v>
      </c>
      <c r="G230" s="391" t="s">
        <v>6594</v>
      </c>
      <c r="H230" s="299"/>
      <c r="I230" s="300"/>
      <c r="J230" s="301"/>
      <c r="K230" s="301"/>
      <c r="L230" s="302"/>
      <c r="M230" s="33"/>
      <c r="N230" s="33"/>
    </row>
    <row r="231" spans="1:14" ht="18.75" hidden="1" x14ac:dyDescent="0.3">
      <c r="A231" s="304">
        <v>2000</v>
      </c>
      <c r="D231" s="303"/>
      <c r="E231" s="297"/>
      <c r="F231" s="350"/>
      <c r="G231" s="352"/>
      <c r="H231" s="299"/>
      <c r="I231" s="300"/>
      <c r="J231" s="301"/>
      <c r="K231" s="301"/>
      <c r="L231" s="302"/>
      <c r="M231" s="33"/>
      <c r="N231" s="33"/>
    </row>
    <row r="232" spans="1:14" ht="30" x14ac:dyDescent="0.3">
      <c r="A232" s="296" t="str">
        <f>IFERROR(LEFT(D232,SEARCH(".",D232)-1),"")</f>
        <v>6</v>
      </c>
      <c r="B232" s="296" t="str">
        <f>IFERROR(LEFT(RIGHT(D232,LEN(D232)-SEARCH(".",D232)),SEARCH(".",RIGHT(D232,LEN(D232)-SEARCH(".",D232)))-1),"")</f>
        <v>2</v>
      </c>
      <c r="C232" s="296" t="str">
        <f>IFERROR(IF(LEN(D232)-LEN(SUBSTITUTE(D232,".",""))&lt;&gt;3,"",MID(D232,SEARCH(".",D232,SEARCH(".",D232)+1)+1,LEN(D232)-SEARCH(".",D232,SEARCH(".",D232)+1)-(LEN(D232)-(SEARCH(".",D232,SEARCH(".",D232,SEARCH(".",D232)+1)+1)-1)))),"")</f>
        <v>1</v>
      </c>
      <c r="D232" s="103" t="s">
        <v>46907</v>
      </c>
      <c r="E232" s="104" t="str">
        <f>IF($G232="SINAPI",VLOOKUP($F232,DADOS_SINAPI,2,0),IF(G232="SETOP",VLOOKUP($F232,DADOS_SETOP,2,0),IF(G232="CPU",VLOOKUP($F232,DADOS_COMPOSICAO,2,0),IF(G232="SICRO",VLOOKUP($F232,DADOS_SICRO,2,0),IF(G232="SUDECAP",VLOOKUP(F232,DADOS_SUDECAP,2,0),IF(G232="COTAÇÃO",VLOOKUP($F232,DADOS_COTACAO,2,0),""))))))</f>
        <v>GRAUTE FGK=15 MPA; TRAÇO 1:0,04:2,2:2,5 (EM MASSA SECA DE CIMENTO/CAL/AREIA GROSSA/BRITA 0) - PREPARO MECÂNICO COM BETONEIRA 400 L. AF_09/2021</v>
      </c>
      <c r="F232" s="105">
        <v>90278</v>
      </c>
      <c r="G232" s="106" t="s">
        <v>4153</v>
      </c>
      <c r="H232" s="107" t="str">
        <f>IF(G232="SINAPI",VLOOKUP($F232,DADOS_SINAPI,3,0),IF(G232="SETOP",VLOOKUP($F232,DADOS_SETOP,3,0),IF(G232="CPU",VLOOKUP($F232,DADOS_COMPOSICAO,10,0),IF(G232="SICRO",VLOOKUP($F232,DADOS_SICRO,3,0),IF(G232="SUDECAP",VLOOKUP(F232,DADOS_SUDECAP,3,0),IF(G232="COTAÇÃO",VLOOKUP($F232,DADOS_COTACAO,9,0),""))))))</f>
        <v>M3</v>
      </c>
      <c r="I232" s="131">
        <f>ROUND(F234,2)</f>
        <v>10.4</v>
      </c>
      <c r="J232" s="108">
        <f>ROUND(IF(G232="SINAPI",VLOOKUP($F232,DADOS_SINAPI,4,0),IF(G232="SETOP",VLOOKUP($F232,DADOS_SETOP,4,0),IF(G232="CPU",VLOOKUP($F232,DADOS_COMPOSICAO,13,0),IF(G232="SICRO",VLOOKUP($F232,DADOS_SICRO,4,0),IF(G232="SUDECAP",VLOOKUP(F232,DADOS_SUDECAP,4,0),IF(G232="COTAÇÃO",VLOOKUP(F232,DADOS_COTACAO,12,0),"")))))),2)</f>
        <v>583.33000000000004</v>
      </c>
      <c r="K232" s="320" t="s">
        <v>11757</v>
      </c>
      <c r="L232" s="109">
        <f>ROUND(J232*(1+$N$17),2)</f>
        <v>738.03</v>
      </c>
      <c r="M232" s="110">
        <f>IFERROR(ROUND(I232*J232,2),"")</f>
        <v>6066.63</v>
      </c>
      <c r="N232" s="110">
        <f>IFERROR(ROUND(L232*I232,2),"")</f>
        <v>7675.51</v>
      </c>
    </row>
    <row r="233" spans="1:14" ht="18.75" hidden="1" x14ac:dyDescent="0.3">
      <c r="A233" s="304">
        <v>2000</v>
      </c>
      <c r="D233" s="303"/>
      <c r="E233" s="297"/>
      <c r="F233" s="350"/>
      <c r="G233" s="352"/>
      <c r="H233" s="299"/>
      <c r="I233" s="300"/>
      <c r="J233" s="301"/>
      <c r="K233" s="301"/>
      <c r="L233" s="302"/>
      <c r="M233" s="33"/>
      <c r="N233" s="33"/>
    </row>
    <row r="234" spans="1:14" ht="18.75" hidden="1" x14ac:dyDescent="0.3">
      <c r="A234" s="304">
        <v>2000</v>
      </c>
      <c r="D234" s="303"/>
      <c r="E234" s="389" t="s">
        <v>47001</v>
      </c>
      <c r="F234" s="390">
        <v>10.4</v>
      </c>
      <c r="G234" s="391" t="s">
        <v>7701</v>
      </c>
      <c r="H234" s="299"/>
      <c r="I234" s="300"/>
      <c r="J234" s="301"/>
      <c r="K234" s="301"/>
      <c r="L234" s="302"/>
      <c r="M234" s="33"/>
      <c r="N234" s="33"/>
    </row>
    <row r="235" spans="1:14" ht="18.75" hidden="1" x14ac:dyDescent="0.3">
      <c r="A235" s="304">
        <v>2000</v>
      </c>
      <c r="D235" s="303"/>
      <c r="E235" s="297"/>
      <c r="F235" s="350"/>
      <c r="G235" s="352"/>
      <c r="H235" s="299"/>
      <c r="I235" s="300"/>
      <c r="J235" s="301"/>
      <c r="K235" s="301"/>
      <c r="L235" s="302"/>
      <c r="M235" s="33"/>
      <c r="N235" s="33"/>
    </row>
    <row r="236" spans="1:14" ht="18.75" x14ac:dyDescent="0.3">
      <c r="A236" s="296" t="str">
        <f>IFERROR(LEFT(D236,SEARCH(".",D236)-1),"")</f>
        <v>6</v>
      </c>
      <c r="B236" s="296" t="str">
        <f>IFERROR(LEFT(RIGHT(D236,LEN(D236)-SEARCH(".",D236)),SEARCH(".",RIGHT(D236,LEN(D236)-SEARCH(".",D236)))-1),"")</f>
        <v>2</v>
      </c>
      <c r="C236" s="296" t="str">
        <f>IFERROR(IF(LEN(D236)-LEN(SUBSTITUTE(D236,".",""))&lt;&gt;3,"",MID(D236,SEARCH(".",D236,SEARCH(".",D236)+1)+1,LEN(D236)-SEARCH(".",D236,SEARCH(".",D236)+1)-(LEN(D236)-(SEARCH(".",D236,SEARCH(".",D236,SEARCH(".",D236)+1)+1)-1)))),"")</f>
        <v>1</v>
      </c>
      <c r="D236" s="103" t="s">
        <v>46908</v>
      </c>
      <c r="E236" s="104" t="str">
        <f>IF($G236="SINAPI",VLOOKUP($F236,DADOS_SINAPI,2,0),IF(G236="SETOP",VLOOKUP($F236,DADOS_SETOP,2,0),IF(G236="CPU",VLOOKUP($F236,DADOS_COMPOSICAO,2,0),IF(G236="SICRO",VLOOKUP($F236,DADOS_SICRO,2,0),IF(G236="SUDECAP",VLOOKUP(F236,DADOS_SUDECAP,2,0),IF(G236="COTAÇÃO",VLOOKUP($F236,DADOS_COTACAO,2,0),""))))))</f>
        <v>VERGA PRÉ-MOLDADA COM ATÉ 1,5 M DE VÃO, ESPESSURA DE *20* CM. AF_03/2024</v>
      </c>
      <c r="F236" s="105">
        <v>93184</v>
      </c>
      <c r="G236" s="106" t="s">
        <v>4153</v>
      </c>
      <c r="H236" s="107" t="str">
        <f>IF(G236="SINAPI",VLOOKUP($F236,DADOS_SINAPI,3,0),IF(G236="SETOP",VLOOKUP($F236,DADOS_SETOP,3,0),IF(G236="CPU",VLOOKUP($F236,DADOS_COMPOSICAO,10,0),IF(G236="SICRO",VLOOKUP($F236,DADOS_SICRO,3,0),IF(G236="SUDECAP",VLOOKUP(F236,DADOS_SUDECAP,3,0),IF(G236="COTAÇÃO",VLOOKUP($F236,DADOS_COTACAO,9,0),""))))))</f>
        <v>M</v>
      </c>
      <c r="I236" s="131">
        <f>ROUND(F238,2)</f>
        <v>1.4</v>
      </c>
      <c r="J236" s="108">
        <f>ROUND(IF(G236="SINAPI",VLOOKUP($F236,DADOS_SINAPI,4,0),IF(G236="SETOP",VLOOKUP($F236,DADOS_SETOP,4,0),IF(G236="CPU",VLOOKUP($F236,DADOS_COMPOSICAO,13,0),IF(G236="SICRO",VLOOKUP($F236,DADOS_SICRO,4,0),IF(G236="SUDECAP",VLOOKUP(F236,DADOS_SUDECAP,4,0),IF(G236="COTAÇÃO",VLOOKUP(F236,DADOS_COTACAO,12,0),"")))))),2)</f>
        <v>31.7</v>
      </c>
      <c r="K236" s="320" t="s">
        <v>11757</v>
      </c>
      <c r="L236" s="109">
        <f>ROUND(J236*(1+$N$17),2)</f>
        <v>40.11</v>
      </c>
      <c r="M236" s="110">
        <f>IFERROR(ROUND(I236*J236,2),"")</f>
        <v>44.38</v>
      </c>
      <c r="N236" s="110">
        <f>IFERROR(ROUND(L236*I236,2),"")</f>
        <v>56.15</v>
      </c>
    </row>
    <row r="237" spans="1:14" ht="18.75" hidden="1" x14ac:dyDescent="0.3">
      <c r="A237" s="304">
        <v>2000</v>
      </c>
      <c r="D237" s="303"/>
      <c r="E237" s="297"/>
      <c r="F237" s="350"/>
      <c r="G237" s="352"/>
      <c r="H237" s="299"/>
      <c r="I237" s="300"/>
      <c r="J237" s="301"/>
      <c r="K237" s="301"/>
      <c r="L237" s="302"/>
      <c r="M237" s="33"/>
      <c r="N237" s="33"/>
    </row>
    <row r="238" spans="1:14" ht="18.75" hidden="1" x14ac:dyDescent="0.3">
      <c r="A238" s="304">
        <v>2000</v>
      </c>
      <c r="D238" s="303"/>
      <c r="E238" s="389" t="s">
        <v>46966</v>
      </c>
      <c r="F238" s="390">
        <v>1.4</v>
      </c>
      <c r="G238" s="391" t="s">
        <v>6594</v>
      </c>
      <c r="H238" s="299"/>
      <c r="I238" s="300"/>
      <c r="J238" s="301"/>
      <c r="K238" s="301"/>
      <c r="L238" s="302"/>
      <c r="M238" s="33"/>
      <c r="N238" s="33"/>
    </row>
    <row r="239" spans="1:14" ht="18.75" hidden="1" x14ac:dyDescent="0.3">
      <c r="A239" s="304">
        <v>2000</v>
      </c>
      <c r="D239" s="303"/>
      <c r="E239" s="297"/>
      <c r="F239" s="350"/>
      <c r="G239" s="352"/>
      <c r="H239" s="299"/>
      <c r="I239" s="300"/>
      <c r="J239" s="301"/>
      <c r="K239" s="301"/>
      <c r="L239" s="302"/>
      <c r="M239" s="33"/>
      <c r="N239" s="33"/>
    </row>
    <row r="240" spans="1:14" ht="18.75" x14ac:dyDescent="0.3">
      <c r="D240" s="217" t="s">
        <v>46889</v>
      </c>
      <c r="E240" s="218" t="s">
        <v>46892</v>
      </c>
      <c r="F240" s="217"/>
      <c r="G240" s="219"/>
      <c r="H240" s="219"/>
      <c r="I240" s="217"/>
      <c r="J240" s="219"/>
      <c r="K240" s="219"/>
      <c r="L240" s="219"/>
      <c r="M240" s="220">
        <f>IFERROR(SUMIFS(M:M,A:A,LEFT(D240,SEARCH(".",D240)-1),B:B,LEFT(RIGHT(D240,LEN(D240)-SEARCH(".",D240)),SEARCH(".",RIGHT(D240,LEN(D240)-SEARCH(".",D240)))-1),C:C,RIGHT(D240,LEN(D240)-SEARCH(".",D240,SEARCH(".",D240)+1))),"")</f>
        <v>62583.12999999999</v>
      </c>
      <c r="N240" s="220">
        <f>IFERROR(SUMIFS(N:N,A:A,LEFT(D240,SEARCH(".",D240)-1),B:B,LEFT(RIGHT(D240,LEN(D240)-SEARCH(".",D240)),SEARCH(".",RIGHT(D240,LEN(D240)-SEARCH(".",D240)))-1),C:C,RIGHT(D240,LEN(D240)-SEARCH(".",D240,SEARCH(".",D240)+1))),"")</f>
        <v>79175.06</v>
      </c>
    </row>
    <row r="241" spans="1:14" ht="18.75" x14ac:dyDescent="0.3">
      <c r="A241" s="296" t="str">
        <f>IFERROR(LEFT(D241,SEARCH(".",D241)-1),"")</f>
        <v>6</v>
      </c>
      <c r="B241" s="296" t="str">
        <f>IFERROR(LEFT(RIGHT(D241,LEN(D241)-SEARCH(".",D241)),SEARCH(".",RIGHT(D241,LEN(D241)-SEARCH(".",D241)))-1),"")</f>
        <v>2</v>
      </c>
      <c r="C241" s="296" t="str">
        <f>IFERROR(IF(LEN(D241)-LEN(SUBSTITUTE(D241,".",""))&lt;&gt;3,"",MID(D241,SEARCH(".",D241,SEARCH(".",D241)+1)+1,LEN(D241)-SEARCH(".",D241,SEARCH(".",D241)+1)-(LEN(D241)-(SEARCH(".",D241,SEARCH(".",D241,SEARCH(".",D241)+1)+1)-1)))),"")</f>
        <v>2</v>
      </c>
      <c r="D241" s="103" t="s">
        <v>46909</v>
      </c>
      <c r="E241" s="104" t="str">
        <f>IF($G241="SINAPI",VLOOKUP($F241,DADOS_SINAPI,2,0),IF(G241="SETOP",VLOOKUP($F241,DADOS_SETOP,2,0),IF(G241="CPU",VLOOKUP($F241,DADOS_COMPOSICAO,2,0),IF(G241="SICRO",VLOOKUP($F241,DADOS_SICRO,2,0),IF(G241="SUDECAP",VLOOKUP(F241,DADOS_SUDECAP,2,0),IF(G241="COTAÇÃO",VLOOKUP($F241,DADOS_COTACAO,2,0),""))))))</f>
        <v>CORTE, DOBRA E MONTAGEM DE AÇO CA-50/60, INCLUSIVE ESPAÇADOR</v>
      </c>
      <c r="F241" s="105" t="s">
        <v>1707</v>
      </c>
      <c r="G241" s="106" t="s">
        <v>1544</v>
      </c>
      <c r="H241" s="107" t="str">
        <f>IF(G241="SINAPI",VLOOKUP($F241,DADOS_SINAPI,3,0),IF(G241="SETOP",VLOOKUP($F241,DADOS_SETOP,3,0),IF(G241="CPU",VLOOKUP($F241,DADOS_COMPOSICAO,10,0),IF(G241="SICRO",VLOOKUP($F241,DADOS_SICRO,3,0),IF(G241="SUDECAP",VLOOKUP(F241,DADOS_SUDECAP,3,0),IF(G241="COTAÇÃO",VLOOKUP($F241,DADOS_COTACAO,9,0),""))))))</f>
        <v>Kg</v>
      </c>
      <c r="I241" s="131">
        <f>ROUND(F243,2)</f>
        <v>1900.3</v>
      </c>
      <c r="J241" s="108">
        <f>ROUND(IF(G241="SINAPI",VLOOKUP($F241,DADOS_SINAPI,4,0),IF(G241="SETOP",VLOOKUP($F241,DADOS_SETOP,4,0),IF(G241="CPU",VLOOKUP($F241,DADOS_COMPOSICAO,13,0),IF(G241="SICRO",VLOOKUP($F241,DADOS_SICRO,4,0),IF(G241="SUDECAP",VLOOKUP(F241,DADOS_SUDECAP,4,0),IF(G241="COTAÇÃO",VLOOKUP(F241,DADOS_COTACAO,12,0),"")))))),2)</f>
        <v>13.36</v>
      </c>
      <c r="K241" s="320" t="s">
        <v>11757</v>
      </c>
      <c r="L241" s="109">
        <f>ROUND(J241*(1+$N$17),2)</f>
        <v>16.899999999999999</v>
      </c>
      <c r="M241" s="110">
        <f>IFERROR(ROUND(I241*J241,2),"")</f>
        <v>25388.01</v>
      </c>
      <c r="N241" s="110">
        <f>IFERROR(ROUND(L241*I241,2),"")</f>
        <v>32115.07</v>
      </c>
    </row>
    <row r="242" spans="1:14" ht="18.75" hidden="1" x14ac:dyDescent="0.3">
      <c r="A242" s="304">
        <v>2000</v>
      </c>
      <c r="D242" s="303"/>
      <c r="E242" s="297"/>
      <c r="F242" s="350"/>
      <c r="G242" s="352"/>
      <c r="H242" s="299"/>
      <c r="I242" s="300"/>
      <c r="J242" s="301"/>
      <c r="K242" s="301"/>
      <c r="L242" s="302"/>
      <c r="M242" s="33"/>
      <c r="N242" s="33"/>
    </row>
    <row r="243" spans="1:14" ht="18.75" hidden="1" x14ac:dyDescent="0.3">
      <c r="A243" s="304">
        <v>2000</v>
      </c>
      <c r="D243" s="303"/>
      <c r="E243" s="389" t="s">
        <v>46996</v>
      </c>
      <c r="F243" s="392">
        <v>1900.3000000000002</v>
      </c>
      <c r="G243" s="391" t="s">
        <v>7700</v>
      </c>
      <c r="H243" s="299"/>
      <c r="I243" s="300"/>
      <c r="J243" s="301"/>
      <c r="K243" s="301"/>
      <c r="L243" s="302"/>
      <c r="M243" s="33"/>
      <c r="N243" s="33"/>
    </row>
    <row r="244" spans="1:14" ht="18.75" hidden="1" x14ac:dyDescent="0.3">
      <c r="A244" s="304">
        <v>2000</v>
      </c>
      <c r="D244" s="303"/>
      <c r="E244" s="297"/>
      <c r="F244" s="350"/>
      <c r="G244" s="352"/>
      <c r="H244" s="299"/>
      <c r="I244" s="300"/>
      <c r="J244" s="301"/>
      <c r="K244" s="301"/>
      <c r="L244" s="302"/>
      <c r="M244" s="33"/>
      <c r="N244" s="33"/>
    </row>
    <row r="245" spans="1:14" ht="45" x14ac:dyDescent="0.3">
      <c r="A245" s="296" t="str">
        <f>IFERROR(LEFT(D245,SEARCH(".",D245)-1),"")</f>
        <v>6</v>
      </c>
      <c r="B245" s="296" t="str">
        <f>IFERROR(LEFT(RIGHT(D245,LEN(D245)-SEARCH(".",D245)),SEARCH(".",RIGHT(D245,LEN(D245)-SEARCH(".",D245)))-1),"")</f>
        <v>2</v>
      </c>
      <c r="C245" s="296" t="str">
        <f>IFERROR(IF(LEN(D245)-LEN(SUBSTITUTE(D245,".",""))&lt;&gt;3,"",MID(D245,SEARCH(".",D245,SEARCH(".",D245)+1)+1,LEN(D245)-SEARCH(".",D245,SEARCH(".",D245)+1)-(LEN(D245)-(SEARCH(".",D245,SEARCH(".",D245,SEARCH(".",D245)+1)+1)-1)))),"")</f>
        <v>2</v>
      </c>
      <c r="D245" s="103" t="s">
        <v>46910</v>
      </c>
      <c r="E245" s="104" t="str">
        <f>IF($G245="SINAPI",VLOOKUP($F245,DADOS_SINAPI,2,0),IF(G245="SETOP",VLOOKUP($F245,DADOS_SETOP,2,0),IF(G245="CPU",VLOOKUP($F245,DADOS_COMPOSICAO,2,0),IF(G245="SICRO",VLOOKUP($F245,DADOS_SICRO,2,0),IF(G245="SUDECAP",VLOOKUP(F245,DADOS_SUDECAP,2,0),IF(G245="COTAÇÃO",VLOOKUP($F245,DADOS_COTACAO,2,0),""))))))</f>
        <v>MONTAGEM E DESMONTAGEM DE FÔRMA DE PILARES RETANGULARES E ESTRUTURAS SIMILARES, PÉ-DIREITO SIMPLES, EM CHAPA DE MADEIRA COMPENSADA PLASTIFICADA, 18 UTILIZAÇÕES. AF_09/2020</v>
      </c>
      <c r="F245" s="105">
        <v>92443</v>
      </c>
      <c r="G245" s="106" t="s">
        <v>4153</v>
      </c>
      <c r="H245" s="107" t="str">
        <f>IF(G245="SINAPI",VLOOKUP($F245,DADOS_SINAPI,3,0),IF(G245="SETOP",VLOOKUP($F245,DADOS_SETOP,3,0),IF(G245="CPU",VLOOKUP($F245,DADOS_COMPOSICAO,10,0),IF(G245="SICRO",VLOOKUP($F245,DADOS_SICRO,3,0),IF(G245="SUDECAP",VLOOKUP(F245,DADOS_SUDECAP,3,0),IF(G245="COTAÇÃO",VLOOKUP($F245,DADOS_COTACAO,9,0),""))))))</f>
        <v>M2</v>
      </c>
      <c r="I245" s="131">
        <f>ROUND(F247,2)</f>
        <v>387.7</v>
      </c>
      <c r="J245" s="108">
        <f>ROUND(IF(G245="SINAPI",VLOOKUP($F245,DADOS_SINAPI,4,0),IF(G245="SETOP",VLOOKUP($F245,DADOS_SETOP,4,0),IF(G245="CPU",VLOOKUP($F245,DADOS_COMPOSICAO,13,0),IF(G245="SICRO",VLOOKUP($F245,DADOS_SICRO,4,0),IF(G245="SUDECAP",VLOOKUP(F245,DADOS_SUDECAP,4,0),IF(G245="COTAÇÃO",VLOOKUP(F245,DADOS_COTACAO,12,0),"")))))),2)</f>
        <v>50.86</v>
      </c>
      <c r="K245" s="320" t="s">
        <v>11757</v>
      </c>
      <c r="L245" s="109">
        <f>ROUND(J245*(1+$N$17),2)</f>
        <v>64.349999999999994</v>
      </c>
      <c r="M245" s="110">
        <f>IFERROR(ROUND(I245*J245,2),"")</f>
        <v>19718.419999999998</v>
      </c>
      <c r="N245" s="110">
        <f>IFERROR(ROUND(L245*I245,2),"")</f>
        <v>24948.5</v>
      </c>
    </row>
    <row r="246" spans="1:14" ht="18.75" hidden="1" x14ac:dyDescent="0.3">
      <c r="A246" s="304">
        <v>2000</v>
      </c>
      <c r="D246" s="303"/>
      <c r="E246" s="297"/>
      <c r="F246" s="350"/>
      <c r="G246" s="352"/>
      <c r="H246" s="299"/>
      <c r="I246" s="300"/>
      <c r="J246" s="301"/>
      <c r="K246" s="301"/>
      <c r="L246" s="302"/>
      <c r="M246" s="33"/>
      <c r="N246" s="33"/>
    </row>
    <row r="247" spans="1:14" ht="18.75" hidden="1" x14ac:dyDescent="0.3">
      <c r="A247" s="304">
        <v>2000</v>
      </c>
      <c r="D247" s="303"/>
      <c r="E247" s="389" t="s">
        <v>46997</v>
      </c>
      <c r="F247" s="390">
        <f>9.7+378</f>
        <v>387.7</v>
      </c>
      <c r="G247" s="391" t="s">
        <v>7702</v>
      </c>
      <c r="H247" s="299"/>
      <c r="I247" s="300"/>
      <c r="J247" s="301"/>
      <c r="K247" s="301"/>
      <c r="L247" s="302"/>
      <c r="M247" s="33"/>
      <c r="N247" s="33"/>
    </row>
    <row r="248" spans="1:14" ht="18.75" hidden="1" x14ac:dyDescent="0.3">
      <c r="A248" s="304">
        <v>2000</v>
      </c>
      <c r="D248" s="303"/>
      <c r="E248" s="297"/>
      <c r="F248" s="350"/>
      <c r="G248" s="352"/>
      <c r="H248" s="299"/>
      <c r="I248" s="300"/>
      <c r="J248" s="301"/>
      <c r="K248" s="301"/>
      <c r="L248" s="302"/>
      <c r="M248" s="33"/>
      <c r="N248" s="33"/>
    </row>
    <row r="249" spans="1:14" ht="30" x14ac:dyDescent="0.3">
      <c r="A249" s="296" t="str">
        <f>IFERROR(LEFT(D249,SEARCH(".",D249)-1),"")</f>
        <v>6</v>
      </c>
      <c r="B249" s="296" t="str">
        <f>IFERROR(LEFT(RIGHT(D249,LEN(D249)-SEARCH(".",D249)),SEARCH(".",RIGHT(D249,LEN(D249)-SEARCH(".",D249)))-1),"")</f>
        <v>2</v>
      </c>
      <c r="C249" s="296" t="str">
        <f>IFERROR(IF(LEN(D249)-LEN(SUBSTITUTE(D249,".",""))&lt;&gt;3,"",MID(D249,SEARCH(".",D249,SEARCH(".",D249)+1)+1,LEN(D249)-SEARCH(".",D249,SEARCH(".",D249)+1)-(LEN(D249)-(SEARCH(".",D249,SEARCH(".",D249,SEARCH(".",D249)+1)+1)-1)))),"")</f>
        <v>2</v>
      </c>
      <c r="D249" s="103" t="s">
        <v>46911</v>
      </c>
      <c r="E249" s="104" t="str">
        <f>IF($G249="SINAPI",VLOOKUP($F249,DADOS_SINAPI,2,0),IF(G249="SETOP",VLOOKUP($F249,DADOS_SETOP,2,0),IF(G249="CPU",VLOOKUP($F249,DADOS_COMPOSICAO,2,0),IF(G249="SICRO",VLOOKUP($F249,DADOS_SICRO,2,0),IF(G249="SUDECAP",VLOOKUP(F249,DADOS_SUDECAP,2,0),IF(G249="COTAÇÃO",VLOOKUP($F249,DADOS_COTACAO,2,0),""))))))</f>
        <v>FORNECIMENTO DE CONCRETO ESTRUTURAL, USINADO BOMBEADO, COM FCK 25MPA, INCLUSIVE LANÇAMENTO, ADENSAMENTO E ACABAMENTO</v>
      </c>
      <c r="F249" s="105" t="s">
        <v>2596</v>
      </c>
      <c r="G249" s="106" t="s">
        <v>1544</v>
      </c>
      <c r="H249" s="107" t="str">
        <f>IF(G249="SINAPI",VLOOKUP($F249,DADOS_SINAPI,3,0),IF(G249="SETOP",VLOOKUP($F249,DADOS_SETOP,3,0),IF(G249="CPU",VLOOKUP($F249,DADOS_COMPOSICAO,10,0),IF(G249="SICRO",VLOOKUP($F249,DADOS_SICRO,3,0),IF(G249="SUDECAP",VLOOKUP(F249,DADOS_SUDECAP,3,0),IF(G249="COTAÇÃO",VLOOKUP($F249,DADOS_COTACAO,9,0),""))))))</f>
        <v>m3</v>
      </c>
      <c r="I249" s="131">
        <f>ROUND(F251,2)</f>
        <v>25.2</v>
      </c>
      <c r="J249" s="108">
        <f>ROUND(IF(G249="SINAPI",VLOOKUP($F249,DADOS_SINAPI,4,0),IF(G249="SETOP",VLOOKUP($F249,DADOS_SETOP,4,0),IF(G249="CPU",VLOOKUP($F249,DADOS_COMPOSICAO,13,0),IF(G249="SICRO",VLOOKUP($F249,DADOS_SICRO,4,0),IF(G249="SUDECAP",VLOOKUP(F249,DADOS_SUDECAP,4,0),IF(G249="COTAÇÃO",VLOOKUP(F249,DADOS_COTACAO,12,0),"")))))),2)</f>
        <v>693.52</v>
      </c>
      <c r="K249" s="320" t="s">
        <v>11757</v>
      </c>
      <c r="L249" s="109">
        <f>ROUND(J249*(1+$N$17),2)</f>
        <v>877.44</v>
      </c>
      <c r="M249" s="110">
        <f>IFERROR(ROUND(I249*J249,2),"")</f>
        <v>17476.7</v>
      </c>
      <c r="N249" s="110">
        <f>IFERROR(ROUND(L249*I249,2),"")</f>
        <v>22111.49</v>
      </c>
    </row>
    <row r="250" spans="1:14" ht="18.75" hidden="1" x14ac:dyDescent="0.3">
      <c r="A250" s="304">
        <v>2000</v>
      </c>
      <c r="D250" s="303"/>
      <c r="E250" s="297"/>
      <c r="F250" s="350"/>
      <c r="G250" s="352"/>
      <c r="H250" s="299"/>
      <c r="I250" s="300"/>
      <c r="J250" s="301"/>
      <c r="K250" s="301"/>
      <c r="L250" s="302"/>
      <c r="M250" s="33"/>
      <c r="N250" s="33"/>
    </row>
    <row r="251" spans="1:14" ht="18.75" hidden="1" x14ac:dyDescent="0.3">
      <c r="A251" s="304">
        <v>2000</v>
      </c>
      <c r="D251" s="303"/>
      <c r="E251" s="389" t="s">
        <v>46998</v>
      </c>
      <c r="F251" s="390">
        <f>24.8+0.4</f>
        <v>25.2</v>
      </c>
      <c r="G251" s="391" t="s">
        <v>7701</v>
      </c>
      <c r="H251" s="299"/>
      <c r="I251" s="300"/>
      <c r="J251" s="301"/>
      <c r="K251" s="301"/>
      <c r="L251" s="302"/>
      <c r="M251" s="33"/>
      <c r="N251" s="33"/>
    </row>
    <row r="252" spans="1:14" ht="18.75" hidden="1" x14ac:dyDescent="0.3">
      <c r="A252" s="304">
        <v>2000</v>
      </c>
      <c r="D252" s="303"/>
      <c r="E252" s="297"/>
      <c r="F252" s="350"/>
      <c r="G252" s="352"/>
      <c r="H252" s="299"/>
      <c r="I252" s="300"/>
      <c r="J252" s="301"/>
      <c r="K252" s="301"/>
      <c r="L252" s="302"/>
      <c r="M252" s="33"/>
      <c r="N252" s="33"/>
    </row>
    <row r="253" spans="1:14" ht="18.75" x14ac:dyDescent="0.3">
      <c r="D253" s="217" t="s">
        <v>46890</v>
      </c>
      <c r="E253" s="218" t="s">
        <v>46893</v>
      </c>
      <c r="F253" s="217"/>
      <c r="G253" s="219"/>
      <c r="H253" s="219"/>
      <c r="I253" s="217"/>
      <c r="J253" s="219"/>
      <c r="K253" s="219"/>
      <c r="L253" s="219"/>
      <c r="M253" s="220">
        <f>IFERROR(SUMIFS(M:M,A:A,LEFT(D253,SEARCH(".",D253)-1),B:B,LEFT(RIGHT(D253,LEN(D253)-SEARCH(".",D253)),SEARCH(".",RIGHT(D253,LEN(D253)-SEARCH(".",D253)))-1),C:C,RIGHT(D253,LEN(D253)-SEARCH(".",D253,SEARCH(".",D253)+1))),"")</f>
        <v>2294.8199999999997</v>
      </c>
      <c r="N253" s="220">
        <f>IFERROR(SUMIFS(N:N,A:A,LEFT(D253,SEARCH(".",D253)-1),B:B,LEFT(RIGHT(D253,LEN(D253)-SEARCH(".",D253)),SEARCH(".",RIGHT(D253,LEN(D253)-SEARCH(".",D253)))-1),C:C,RIGHT(D253,LEN(D253)-SEARCH(".",D253,SEARCH(".",D253)+1))),"")</f>
        <v>2903.2999999999997</v>
      </c>
    </row>
    <row r="254" spans="1:14" ht="18.75" x14ac:dyDescent="0.3">
      <c r="A254" s="296" t="str">
        <f>IFERROR(LEFT(D254,SEARCH(".",D254)-1),"")</f>
        <v>6</v>
      </c>
      <c r="B254" s="296" t="str">
        <f>IFERROR(LEFT(RIGHT(D254,LEN(D254)-SEARCH(".",D254)),SEARCH(".",RIGHT(D254,LEN(D254)-SEARCH(".",D254)))-1),"")</f>
        <v>2</v>
      </c>
      <c r="C254" s="296" t="str">
        <f>IFERROR(IF(LEN(D254)-LEN(SUBSTITUTE(D254,".",""))&lt;&gt;3,"",MID(D254,SEARCH(".",D254,SEARCH(".",D254)+1)+1,LEN(D254)-SEARCH(".",D254,SEARCH(".",D254)+1)-(LEN(D254)-(SEARCH(".",D254,SEARCH(".",D254,SEARCH(".",D254)+1)+1)-1)))),"")</f>
        <v>3</v>
      </c>
      <c r="D254" s="103" t="s">
        <v>46912</v>
      </c>
      <c r="E254" s="104" t="str">
        <f>IF($G254="SINAPI",VLOOKUP($F254,DADOS_SINAPI,2,0),IF(G254="SETOP",VLOOKUP($F254,DADOS_SETOP,2,0),IF(G254="CPU",VLOOKUP($F254,DADOS_COMPOSICAO,2,0),IF(G254="SICRO",VLOOKUP($F254,DADOS_SICRO,2,0),IF(G254="SUDECAP",VLOOKUP(F254,DADOS_SUDECAP,2,0),IF(G254="COTAÇÃO",VLOOKUP($F254,DADOS_COTACAO,2,0),""))))))</f>
        <v>CORTE, DOBRA E MONTAGEM DE AÇO CA-50/60, INCLUSIVE ESPAÇADOR</v>
      </c>
      <c r="F254" s="105" t="s">
        <v>1707</v>
      </c>
      <c r="G254" s="106" t="s">
        <v>1544</v>
      </c>
      <c r="H254" s="107" t="str">
        <f>IF(G254="SINAPI",VLOOKUP($F254,DADOS_SINAPI,3,0),IF(G254="SETOP",VLOOKUP($F254,DADOS_SETOP,3,0),IF(G254="CPU",VLOOKUP($F254,DADOS_COMPOSICAO,10,0),IF(G254="SICRO",VLOOKUP($F254,DADOS_SICRO,3,0),IF(G254="SUDECAP",VLOOKUP(F254,DADOS_SUDECAP,3,0),IF(G254="COTAÇÃO",VLOOKUP($F254,DADOS_COTACAO,9,0),""))))))</f>
        <v>Kg</v>
      </c>
      <c r="I254" s="131">
        <f>ROUND(F256,2)</f>
        <v>26.5</v>
      </c>
      <c r="J254" s="108">
        <f>ROUND(IF(G254="SINAPI",VLOOKUP($F254,DADOS_SINAPI,4,0),IF(G254="SETOP",VLOOKUP($F254,DADOS_SETOP,4,0),IF(G254="CPU",VLOOKUP($F254,DADOS_COMPOSICAO,13,0),IF(G254="SICRO",VLOOKUP($F254,DADOS_SICRO,4,0),IF(G254="SUDECAP",VLOOKUP(F254,DADOS_SUDECAP,4,0),IF(G254="COTAÇÃO",VLOOKUP(F254,DADOS_COTACAO,12,0),"")))))),2)</f>
        <v>13.36</v>
      </c>
      <c r="K254" s="320" t="s">
        <v>11757</v>
      </c>
      <c r="L254" s="109">
        <f>ROUND(J254*(1+$N$17),2)</f>
        <v>16.899999999999999</v>
      </c>
      <c r="M254" s="110">
        <f>IFERROR(ROUND(I254*J254,2),"")</f>
        <v>354.04</v>
      </c>
      <c r="N254" s="110">
        <f>IFERROR(ROUND(L254*I254,2),"")</f>
        <v>447.85</v>
      </c>
    </row>
    <row r="255" spans="1:14" ht="18.75" hidden="1" x14ac:dyDescent="0.3">
      <c r="A255" s="304">
        <v>2000</v>
      </c>
      <c r="D255" s="303"/>
      <c r="E255" s="297"/>
      <c r="F255" s="350"/>
      <c r="G255" s="352"/>
      <c r="H255" s="299"/>
      <c r="I255" s="300"/>
      <c r="J255" s="301"/>
      <c r="K255" s="301"/>
      <c r="L255" s="302"/>
      <c r="M255" s="33"/>
      <c r="N255" s="33"/>
    </row>
    <row r="256" spans="1:14" ht="18.75" hidden="1" x14ac:dyDescent="0.3">
      <c r="A256" s="304">
        <v>2000</v>
      </c>
      <c r="D256" s="303"/>
      <c r="E256" s="389" t="s">
        <v>46996</v>
      </c>
      <c r="F256" s="392">
        <v>26.5</v>
      </c>
      <c r="G256" s="391" t="s">
        <v>7700</v>
      </c>
      <c r="H256" s="299"/>
      <c r="I256" s="300"/>
      <c r="J256" s="301"/>
      <c r="K256" s="301"/>
      <c r="L256" s="302"/>
      <c r="M256" s="33"/>
      <c r="N256" s="33"/>
    </row>
    <row r="257" spans="1:14" ht="18.75" hidden="1" x14ac:dyDescent="0.3">
      <c r="A257" s="304">
        <v>2000</v>
      </c>
      <c r="D257" s="303"/>
      <c r="E257" s="297"/>
      <c r="F257" s="350"/>
      <c r="G257" s="352"/>
      <c r="H257" s="299"/>
      <c r="I257" s="300"/>
      <c r="J257" s="301"/>
      <c r="K257" s="301"/>
      <c r="L257" s="302"/>
      <c r="M257" s="33"/>
      <c r="N257" s="33"/>
    </row>
    <row r="258" spans="1:14" ht="30" x14ac:dyDescent="0.3">
      <c r="A258" s="296" t="str">
        <f>IFERROR(LEFT(D258,SEARCH(".",D258)-1),"")</f>
        <v>6</v>
      </c>
      <c r="B258" s="296" t="str">
        <f>IFERROR(LEFT(RIGHT(D258,LEN(D258)-SEARCH(".",D258)),SEARCH(".",RIGHT(D258,LEN(D258)-SEARCH(".",D258)))-1),"")</f>
        <v>2</v>
      </c>
      <c r="C258" s="296" t="str">
        <f>IFERROR(IF(LEN(D258)-LEN(SUBSTITUTE(D258,".",""))&lt;&gt;3,"",MID(D258,SEARCH(".",D258,SEARCH(".",D258)+1)+1,LEN(D258)-SEARCH(".",D258,SEARCH(".",D258)+1)-(LEN(D258)-(SEARCH(".",D258,SEARCH(".",D258,SEARCH(".",D258)+1)+1)-1)))),"")</f>
        <v>3</v>
      </c>
      <c r="D258" s="103" t="s">
        <v>46913</v>
      </c>
      <c r="E258" s="104" t="str">
        <f>IF($G258="SINAPI",VLOOKUP($F258,DADOS_SINAPI,2,0),IF(G258="SETOP",VLOOKUP($F258,DADOS_SETOP,2,0),IF(G258="CPU",VLOOKUP($F258,DADOS_COMPOSICAO,2,0),IF(G258="SICRO",VLOOKUP($F258,DADOS_SICRO,2,0),IF(G258="SUDECAP",VLOOKUP(F258,DADOS_SUDECAP,2,0),IF(G258="COTAÇÃO",VLOOKUP($F258,DADOS_COTACAO,2,0),""))))))</f>
        <v>MONTAGEM E DESMONTAGEM DE FÔRMA DE VIGA, ESCORAMENTO METÁLICO, PÉ-DIREITO DUPLO, EM CHAPA DE MADEIRA RESINADA, 2 UTILIZAÇÕES. AF_09/2020</v>
      </c>
      <c r="F258" s="105">
        <v>92450</v>
      </c>
      <c r="G258" s="106" t="s">
        <v>4153</v>
      </c>
      <c r="H258" s="107" t="str">
        <f>IF(G258="SINAPI",VLOOKUP($F258,DADOS_SINAPI,3,0),IF(G258="SETOP",VLOOKUP($F258,DADOS_SETOP,3,0),IF(G258="CPU",VLOOKUP($F258,DADOS_COMPOSICAO,10,0),IF(G258="SICRO",VLOOKUP($F258,DADOS_SICRO,3,0),IF(G258="SUDECAP",VLOOKUP(F258,DADOS_SUDECAP,3,0),IF(G258="COTAÇÃO",VLOOKUP($F258,DADOS_COTACAO,9,0),""))))))</f>
        <v>M2</v>
      </c>
      <c r="I258" s="131">
        <f>ROUND(F260,2)</f>
        <v>5.5</v>
      </c>
      <c r="J258" s="108">
        <f>ROUND(IF(G258="SINAPI",VLOOKUP($F258,DADOS_SINAPI,4,0),IF(G258="SETOP",VLOOKUP($F258,DADOS_SETOP,4,0),IF(G258="CPU",VLOOKUP($F258,DADOS_COMPOSICAO,13,0),IF(G258="SICRO",VLOOKUP($F258,DADOS_SICRO,4,0),IF(G258="SUDECAP",VLOOKUP(F258,DADOS_SUDECAP,4,0),IF(G258="COTAÇÃO",VLOOKUP(F258,DADOS_COTACAO,12,0),"")))))),2)</f>
        <v>302.43</v>
      </c>
      <c r="K258" s="320" t="s">
        <v>11757</v>
      </c>
      <c r="L258" s="109">
        <f>ROUND(J258*(1+$N$17),2)</f>
        <v>382.63</v>
      </c>
      <c r="M258" s="110">
        <f>IFERROR(ROUND(I258*J258,2),"")</f>
        <v>1663.37</v>
      </c>
      <c r="N258" s="110">
        <f>IFERROR(ROUND(L258*I258,2),"")</f>
        <v>2104.4699999999998</v>
      </c>
    </row>
    <row r="259" spans="1:14" ht="18.75" hidden="1" x14ac:dyDescent="0.3">
      <c r="A259" s="304">
        <v>2000</v>
      </c>
      <c r="D259" s="303"/>
      <c r="E259" s="297"/>
      <c r="F259" s="350"/>
      <c r="G259" s="352"/>
      <c r="H259" s="299"/>
      <c r="I259" s="300"/>
      <c r="J259" s="301"/>
      <c r="K259" s="301"/>
      <c r="L259" s="302"/>
      <c r="M259" s="33"/>
      <c r="N259" s="33"/>
    </row>
    <row r="260" spans="1:14" ht="18.75" hidden="1" x14ac:dyDescent="0.3">
      <c r="A260" s="304">
        <v>2000</v>
      </c>
      <c r="D260" s="303"/>
      <c r="E260" s="389" t="s">
        <v>46997</v>
      </c>
      <c r="F260" s="390">
        <v>5.5</v>
      </c>
      <c r="G260" s="391" t="s">
        <v>7702</v>
      </c>
      <c r="H260" s="299"/>
      <c r="I260" s="300"/>
      <c r="J260" s="301"/>
      <c r="K260" s="301"/>
      <c r="L260" s="302"/>
      <c r="M260" s="33"/>
      <c r="N260" s="33"/>
    </row>
    <row r="261" spans="1:14" ht="18.75" hidden="1" x14ac:dyDescent="0.3">
      <c r="A261" s="304">
        <v>2000</v>
      </c>
      <c r="D261" s="303"/>
      <c r="E261" s="297"/>
      <c r="F261" s="350"/>
      <c r="G261" s="352"/>
      <c r="H261" s="299"/>
      <c r="I261" s="300"/>
      <c r="J261" s="301"/>
      <c r="K261" s="301"/>
      <c r="L261" s="302"/>
      <c r="M261" s="33"/>
      <c r="N261" s="33"/>
    </row>
    <row r="262" spans="1:14" ht="30.75" thickBot="1" x14ac:dyDescent="0.35">
      <c r="A262" s="296" t="str">
        <f>IFERROR(LEFT(D262,SEARCH(".",D262)-1),"")</f>
        <v>6</v>
      </c>
      <c r="B262" s="296" t="str">
        <f>IFERROR(LEFT(RIGHT(D262,LEN(D262)-SEARCH(".",D262)),SEARCH(".",RIGHT(D262,LEN(D262)-SEARCH(".",D262)))-1),"")</f>
        <v>2</v>
      </c>
      <c r="C262" s="296" t="str">
        <f>IFERROR(IF(LEN(D262)-LEN(SUBSTITUTE(D262,".",""))&lt;&gt;3,"",MID(D262,SEARCH(".",D262,SEARCH(".",D262)+1)+1,LEN(D262)-SEARCH(".",D262,SEARCH(".",D262)+1)-(LEN(D262)-(SEARCH(".",D262,SEARCH(".",D262,SEARCH(".",D262)+1)+1)-1)))),"")</f>
        <v>3</v>
      </c>
      <c r="D262" s="103" t="s">
        <v>46914</v>
      </c>
      <c r="E262" s="104" t="str">
        <f>IF($G262="SINAPI",VLOOKUP($F262,DADOS_SINAPI,2,0),IF(G262="SETOP",VLOOKUP($F262,DADOS_SETOP,2,0),IF(G262="CPU",VLOOKUP($F262,DADOS_COMPOSICAO,2,0),IF(G262="SICRO",VLOOKUP($F262,DADOS_SICRO,2,0),IF(G262="SUDECAP",VLOOKUP(F262,DADOS_SUDECAP,2,0),IF(G262="COTAÇÃO",VLOOKUP($F262,DADOS_COTACAO,2,0),""))))))</f>
        <v>FORNECIMENTO DE CONCRETO ESTRUTURAL, USINADO BOMBEADO, COM FCK 25MPA, INCLUSIVE LANÇAMENTO, ADENSAMENTO E ACABAMENTO</v>
      </c>
      <c r="F262" s="105" t="s">
        <v>2596</v>
      </c>
      <c r="G262" s="106" t="s">
        <v>1544</v>
      </c>
      <c r="H262" s="107" t="str">
        <f>IF(G262="SINAPI",VLOOKUP($F262,DADOS_SINAPI,3,0),IF(G262="SETOP",VLOOKUP($F262,DADOS_SETOP,3,0),IF(G262="CPU",VLOOKUP($F262,DADOS_COMPOSICAO,10,0),IF(G262="SICRO",VLOOKUP($F262,DADOS_SICRO,3,0),IF(G262="SUDECAP",VLOOKUP(F262,DADOS_SUDECAP,3,0),IF(G262="COTAÇÃO",VLOOKUP($F262,DADOS_COTACAO,9,0),""))))))</f>
        <v>m3</v>
      </c>
      <c r="I262" s="131">
        <f>ROUND(F264,2)</f>
        <v>0.4</v>
      </c>
      <c r="J262" s="108">
        <f>ROUND(IF(G262="SINAPI",VLOOKUP($F262,DADOS_SINAPI,4,0),IF(G262="SETOP",VLOOKUP($F262,DADOS_SETOP,4,0),IF(G262="CPU",VLOOKUP($F262,DADOS_COMPOSICAO,13,0),IF(G262="SICRO",VLOOKUP($F262,DADOS_SICRO,4,0),IF(G262="SUDECAP",VLOOKUP(F262,DADOS_SUDECAP,4,0),IF(G262="COTAÇÃO",VLOOKUP(F262,DADOS_COTACAO,12,0),"")))))),2)</f>
        <v>693.52</v>
      </c>
      <c r="K262" s="320" t="s">
        <v>11757</v>
      </c>
      <c r="L262" s="109">
        <f>ROUND(J262*(1+$N$17),2)</f>
        <v>877.44</v>
      </c>
      <c r="M262" s="110">
        <f>IFERROR(ROUND(I262*J262,2),"")</f>
        <v>277.41000000000003</v>
      </c>
      <c r="N262" s="110">
        <f>IFERROR(ROUND(L262*I262,2),"")</f>
        <v>350.98</v>
      </c>
    </row>
    <row r="263" spans="1:14" ht="18.75" hidden="1" x14ac:dyDescent="0.3">
      <c r="A263" s="304">
        <v>2000</v>
      </c>
      <c r="D263" s="303"/>
      <c r="E263" s="297"/>
      <c r="F263" s="350"/>
      <c r="G263" s="352"/>
      <c r="H263" s="299"/>
      <c r="I263" s="300"/>
      <c r="J263" s="301"/>
      <c r="K263" s="301"/>
      <c r="L263" s="302"/>
      <c r="M263" s="33"/>
      <c r="N263" s="33"/>
    </row>
    <row r="264" spans="1:14" ht="18.75" hidden="1" x14ac:dyDescent="0.3">
      <c r="A264" s="304">
        <v>2000</v>
      </c>
      <c r="D264" s="303"/>
      <c r="E264" s="389" t="s">
        <v>46998</v>
      </c>
      <c r="F264" s="390">
        <v>0.4</v>
      </c>
      <c r="G264" s="391" t="s">
        <v>7701</v>
      </c>
      <c r="H264" s="299"/>
      <c r="I264" s="300"/>
      <c r="J264" s="301"/>
      <c r="K264" s="301"/>
      <c r="L264" s="302"/>
      <c r="M264" s="33"/>
      <c r="N264" s="33"/>
    </row>
    <row r="265" spans="1:14" ht="19.5" hidden="1" thickBot="1" x14ac:dyDescent="0.35">
      <c r="A265" s="304">
        <v>2000</v>
      </c>
      <c r="D265" s="303"/>
      <c r="E265" s="297"/>
      <c r="F265" s="350"/>
      <c r="G265" s="352"/>
      <c r="H265" s="299"/>
      <c r="I265" s="300"/>
      <c r="J265" s="301"/>
      <c r="K265" s="301"/>
      <c r="L265" s="302"/>
      <c r="M265" s="33"/>
      <c r="N265" s="33"/>
    </row>
    <row r="266" spans="1:14" s="212" customFormat="1" ht="19.5" thickBot="1" x14ac:dyDescent="0.35">
      <c r="A266" s="304">
        <v>1000</v>
      </c>
      <c r="B266" s="304"/>
      <c r="C266" s="304"/>
      <c r="D266" s="208">
        <v>7</v>
      </c>
      <c r="E266" s="209" t="s">
        <v>46915</v>
      </c>
      <c r="F266" s="209"/>
      <c r="G266" s="210"/>
      <c r="H266" s="210"/>
      <c r="I266" s="208"/>
      <c r="J266" s="210"/>
      <c r="K266" s="210"/>
      <c r="L266" s="210"/>
      <c r="M266" s="211">
        <f>SUMIF(A:A,D266,M:M)</f>
        <v>311935.58999999997</v>
      </c>
      <c r="N266" s="211">
        <f>SUMIF(A:A,D266,N:N)</f>
        <v>394647.94</v>
      </c>
    </row>
    <row r="267" spans="1:14" ht="18.75" x14ac:dyDescent="0.3">
      <c r="D267" s="213" t="s">
        <v>46930</v>
      </c>
      <c r="E267" s="214" t="s">
        <v>46934</v>
      </c>
      <c r="F267" s="213"/>
      <c r="G267" s="215"/>
      <c r="H267" s="215"/>
      <c r="I267" s="213"/>
      <c r="J267" s="215"/>
      <c r="K267" s="215"/>
      <c r="L267" s="215"/>
      <c r="M267" s="216">
        <f>IFERROR(SUMIFS(M:M,A:A,LEFT(D267,SEARCH(".",D267)-1),B:B,RIGHT(D267,LEN(D267)-SEARCH(".",D267))),"")</f>
        <v>100834.91</v>
      </c>
      <c r="N267" s="216">
        <f>IFERROR(SUMIFS(N:N,A:A,LEFT(D267,SEARCH(".",D267)-1),B:B,RIGHT(D267,LEN(D267)-SEARCH(".",D267))),"")</f>
        <v>127574.18000000001</v>
      </c>
    </row>
    <row r="268" spans="1:14" ht="30" x14ac:dyDescent="0.3">
      <c r="A268" s="296" t="str">
        <f>IFERROR(LEFT(D268,SEARCH(".",D268)-1),"")</f>
        <v>7</v>
      </c>
      <c r="B268" s="296" t="str">
        <f>IFERROR(LEFT(RIGHT(D268,LEN(D268)-SEARCH(".",D268)),SEARCH(".",RIGHT(D268,LEN(D268)-SEARCH(".",D268)))-1),"")</f>
        <v>1</v>
      </c>
      <c r="C268" s="296" t="str">
        <f>IFERROR(IF(LEN(D268)-LEN(SUBSTITUTE(D268,".",""))&lt;&gt;3,"",MID(D268,SEARCH(".",D268,SEARCH(".",D268)+1)+1,LEN(D268)-SEARCH(".",D268,SEARCH(".",D268)+1)-(LEN(D268)-(SEARCH(".",D268,SEARCH(".",D268,SEARCH(".",D268)+1)+1)-1)))),"")</f>
        <v/>
      </c>
      <c r="D268" s="103" t="s">
        <v>46937</v>
      </c>
      <c r="E268" s="104" t="str">
        <f>IF($G268="SINAPI",VLOOKUP($F268,DADOS_SINAPI,2,0),IF(G268="SETOP",VLOOKUP($F268,DADOS_SETOP,2,0),IF(G268="CPU",VLOOKUP($F268,DADOS_COMPOSICAO,2,0),IF(G268="SICRO",VLOOKUP($F268,DADOS_SICRO,2,0),IF(G268="SUDECAP",VLOOKUP(F268,DADOS_SUDECAP,2,0),IF(G268="COTAÇÃO",VLOOKUP($F268,DADOS_COTACAO,2,0),""))))))</f>
        <v>ALVENARIA DE VEDAÇÃO COM BLOCO DE CONCRETO, ESP. 19CM, INCLUSIVE ARGAMASSA PARA ASSENTAMENTO</v>
      </c>
      <c r="F268" s="105" t="s">
        <v>1609</v>
      </c>
      <c r="G268" s="106" t="s">
        <v>1544</v>
      </c>
      <c r="H268" s="107" t="str">
        <f>IF(G268="SINAPI",VLOOKUP($F268,DADOS_SINAPI,3,0),IF(G268="SETOP",VLOOKUP($F268,DADOS_SETOP,3,0),IF(G268="CPU",VLOOKUP($F268,DADOS_COMPOSICAO,10,0),IF(G268="SICRO",VLOOKUP($F268,DADOS_SICRO,3,0),IF(G268="SUDECAP",VLOOKUP(F268,DADOS_SUDECAP,3,0),IF(G268="COTAÇÃO",VLOOKUP($F268,DADOS_COTACAO,9,0),""))))))</f>
        <v>m2</v>
      </c>
      <c r="I268" s="131">
        <f>ROUND(F270,2)</f>
        <v>751.92</v>
      </c>
      <c r="J268" s="108">
        <f>ROUND(IF(G268="SINAPI",VLOOKUP($F268,DADOS_SINAPI,4,0),IF(G268="SETOP",VLOOKUP($F268,DADOS_SETOP,4,0),IF(G268="CPU",VLOOKUP($F268,DADOS_COMPOSICAO,13,0),IF(G268="SICRO",VLOOKUP($F268,DADOS_SICRO,4,0),IF(G268="SUDECAP",VLOOKUP(F268,DADOS_SUDECAP,4,0),IF(G268="COTAÇÃO",VLOOKUP(F268,DADOS_COTACAO,12,0),"")))))),2)</f>
        <v>88.93</v>
      </c>
      <c r="K268" s="320" t="s">
        <v>11757</v>
      </c>
      <c r="L268" s="109">
        <f>ROUND(J268*(1+$N$17),2)</f>
        <v>112.51</v>
      </c>
      <c r="M268" s="110">
        <f>IFERROR(ROUND(I268*J268,2),"")</f>
        <v>66868.25</v>
      </c>
      <c r="N268" s="110">
        <f>IFERROR(ROUND(L268*I268,2),"")</f>
        <v>84598.52</v>
      </c>
    </row>
    <row r="269" spans="1:14" ht="18.75" hidden="1" x14ac:dyDescent="0.3">
      <c r="A269" s="304">
        <v>2000</v>
      </c>
      <c r="D269" s="303"/>
      <c r="E269" s="297"/>
      <c r="F269" s="350"/>
      <c r="G269" s="352"/>
      <c r="H269" s="299"/>
      <c r="I269" s="300"/>
      <c r="J269" s="301"/>
      <c r="K269" s="301"/>
      <c r="L269" s="302"/>
      <c r="M269" s="33"/>
      <c r="N269" s="33"/>
    </row>
    <row r="270" spans="1:14" ht="18.75" hidden="1" x14ac:dyDescent="0.3">
      <c r="A270" s="304">
        <v>2000</v>
      </c>
      <c r="D270" s="303"/>
      <c r="E270" s="389" t="s">
        <v>47002</v>
      </c>
      <c r="F270" s="390">
        <v>751.92</v>
      </c>
      <c r="G270" s="391" t="s">
        <v>7702</v>
      </c>
      <c r="H270" s="299"/>
      <c r="I270" s="300"/>
      <c r="J270" s="301"/>
      <c r="K270" s="301"/>
      <c r="L270" s="302"/>
      <c r="M270" s="33"/>
      <c r="N270" s="33"/>
    </row>
    <row r="271" spans="1:14" ht="18.75" hidden="1" x14ac:dyDescent="0.3">
      <c r="A271" s="304">
        <v>2000</v>
      </c>
      <c r="D271" s="303"/>
      <c r="E271" s="297"/>
      <c r="F271" s="350"/>
      <c r="G271" s="352"/>
      <c r="H271" s="299"/>
      <c r="I271" s="300"/>
      <c r="J271" s="301"/>
      <c r="K271" s="301"/>
      <c r="L271" s="302"/>
      <c r="M271" s="33"/>
      <c r="N271" s="33"/>
    </row>
    <row r="272" spans="1:14" ht="18.75" x14ac:dyDescent="0.3">
      <c r="A272" s="296" t="str">
        <f>IFERROR(LEFT(D272,SEARCH(".",D272)-1),"")</f>
        <v>7</v>
      </c>
      <c r="B272" s="296" t="str">
        <f>IFERROR(LEFT(RIGHT(D272,LEN(D272)-SEARCH(".",D272)),SEARCH(".",RIGHT(D272,LEN(D272)-SEARCH(".",D272)))-1),"")</f>
        <v>1</v>
      </c>
      <c r="C272" s="296" t="str">
        <f>IFERROR(IF(LEN(D272)-LEN(SUBSTITUTE(D272,".",""))&lt;&gt;3,"",MID(D272,SEARCH(".",D272,SEARCH(".",D272)+1)+1,LEN(D272)-SEARCH(".",D272,SEARCH(".",D272)+1)-(LEN(D272)-(SEARCH(".",D272,SEARCH(".",D272,SEARCH(".",D272)+1)+1)-1)))),"")</f>
        <v/>
      </c>
      <c r="D272" s="103" t="s">
        <v>46938</v>
      </c>
      <c r="E272" s="104" t="str">
        <f>IF($G272="SINAPI",VLOOKUP($F272,DADOS_SINAPI,2,0),IF(G272="SETOP",VLOOKUP($F272,DADOS_SETOP,2,0),IF(G272="CPU",VLOOKUP($F272,DADOS_COMPOSICAO,2,0),IF(G272="SICRO",VLOOKUP($F272,DADOS_SICRO,2,0),IF(G272="SUDECAP",VLOOKUP(F272,DADOS_SUDECAP,2,0),IF(G272="COTAÇÃO",VLOOKUP($F272,DADOS_COTACAO,2,0),""))))))</f>
        <v>LIGAÇÃO ENTRE ALVENARIA E PILAR COM TELA METÁLICA EM AÇO GALVANIZADO</v>
      </c>
      <c r="F272" s="105" t="s">
        <v>47003</v>
      </c>
      <c r="G272" s="106" t="s">
        <v>4152</v>
      </c>
      <c r="H272" s="107" t="str">
        <f>IF(G272="SINAPI",VLOOKUP($F272,DADOS_SINAPI,3,0),IF(G272="SETOP",VLOOKUP($F272,DADOS_SETOP,3,0),IF(G272="CPU",VLOOKUP($F272,DADOS_COMPOSICAO,10,0),IF(G272="SICRO",VLOOKUP($F272,DADOS_SICRO,3,0),IF(G272="SUDECAP",VLOOKUP(F272,DADOS_SUDECAP,3,0),IF(G272="COTAÇÃO",VLOOKUP($F272,DADOS_COTACAO,9,0),""))))))</f>
        <v>M2</v>
      </c>
      <c r="I272" s="131">
        <f>ROUND(F276,2)</f>
        <v>273</v>
      </c>
      <c r="J272" s="108">
        <f>ROUND(IF(G272="SINAPI",VLOOKUP($F272,DADOS_SINAPI,4,0),IF(G272="SETOP",VLOOKUP($F272,DADOS_SETOP,4,0),IF(G272="CPU",VLOOKUP($F272,DADOS_COMPOSICAO,13,0),IF(G272="SICRO",VLOOKUP($F272,DADOS_SICRO,4,0),IF(G272="SUDECAP",VLOOKUP(F272,DADOS_SUDECAP,4,0),IF(G272="COTAÇÃO",VLOOKUP(F272,DADOS_COTACAO,12,0),"")))))),2)</f>
        <v>124.42</v>
      </c>
      <c r="K272" s="320" t="s">
        <v>11757</v>
      </c>
      <c r="L272" s="109">
        <f>ROUND(J272*(1+$N$17),2)</f>
        <v>157.41999999999999</v>
      </c>
      <c r="M272" s="110">
        <f>IFERROR(ROUND(I272*J272,2),"")</f>
        <v>33966.660000000003</v>
      </c>
      <c r="N272" s="110">
        <f>IFERROR(ROUND(L272*I272,2),"")</f>
        <v>42975.66</v>
      </c>
    </row>
    <row r="273" spans="1:14" ht="18.75" hidden="1" x14ac:dyDescent="0.3">
      <c r="A273" s="304">
        <v>2000</v>
      </c>
      <c r="D273" s="303"/>
      <c r="E273" s="297"/>
      <c r="F273" s="350"/>
      <c r="G273" s="352"/>
      <c r="H273" s="299"/>
      <c r="I273" s="300"/>
      <c r="J273" s="301"/>
      <c r="K273" s="301"/>
      <c r="L273" s="302"/>
      <c r="M273" s="33"/>
      <c r="N273" s="33"/>
    </row>
    <row r="274" spans="1:14" ht="18.75" hidden="1" x14ac:dyDescent="0.3">
      <c r="A274" s="304">
        <v>2000</v>
      </c>
      <c r="D274" s="303"/>
      <c r="E274" s="297" t="s">
        <v>47039</v>
      </c>
      <c r="F274" s="388">
        <v>1.3</v>
      </c>
      <c r="G274" s="298" t="s">
        <v>7702</v>
      </c>
      <c r="H274" s="299"/>
      <c r="I274" s="300"/>
      <c r="J274" s="301"/>
      <c r="K274" s="301"/>
      <c r="L274" s="302"/>
      <c r="M274" s="33"/>
      <c r="N274" s="33"/>
    </row>
    <row r="275" spans="1:14" ht="18.75" hidden="1" x14ac:dyDescent="0.3">
      <c r="A275" s="304">
        <v>2000</v>
      </c>
      <c r="D275" s="303"/>
      <c r="E275" s="297" t="s">
        <v>47040</v>
      </c>
      <c r="F275" s="388">
        <v>210</v>
      </c>
      <c r="G275" s="298" t="s">
        <v>6608</v>
      </c>
      <c r="H275" s="299"/>
      <c r="I275" s="300"/>
      <c r="J275" s="301"/>
      <c r="K275" s="301"/>
      <c r="L275" s="302"/>
      <c r="M275" s="33"/>
      <c r="N275" s="33"/>
    </row>
    <row r="276" spans="1:14" ht="18.75" hidden="1" x14ac:dyDescent="0.3">
      <c r="A276" s="304">
        <v>2000</v>
      </c>
      <c r="D276" s="303"/>
      <c r="E276" s="389" t="s">
        <v>5242</v>
      </c>
      <c r="F276" s="390">
        <f>F274*F275</f>
        <v>273</v>
      </c>
      <c r="G276" s="391" t="s">
        <v>7702</v>
      </c>
      <c r="H276" s="299"/>
      <c r="I276" s="300"/>
      <c r="J276" s="301"/>
      <c r="K276" s="301"/>
      <c r="L276" s="302"/>
      <c r="M276" s="33"/>
      <c r="N276" s="33"/>
    </row>
    <row r="277" spans="1:14" ht="18.75" hidden="1" x14ac:dyDescent="0.3">
      <c r="A277" s="304">
        <v>2000</v>
      </c>
      <c r="D277" s="303"/>
      <c r="E277" s="297"/>
      <c r="F277" s="350"/>
      <c r="G277" s="352"/>
      <c r="H277" s="299"/>
      <c r="I277" s="300"/>
      <c r="J277" s="301"/>
      <c r="K277" s="301"/>
      <c r="L277" s="302"/>
      <c r="M277" s="33"/>
      <c r="N277" s="33"/>
    </row>
    <row r="278" spans="1:14" ht="18.75" x14ac:dyDescent="0.3">
      <c r="D278" s="213" t="s">
        <v>46931</v>
      </c>
      <c r="E278" s="214" t="s">
        <v>6794</v>
      </c>
      <c r="F278" s="213"/>
      <c r="G278" s="215"/>
      <c r="H278" s="215"/>
      <c r="I278" s="213"/>
      <c r="J278" s="215"/>
      <c r="K278" s="215"/>
      <c r="L278" s="215"/>
      <c r="M278" s="216">
        <f>IFERROR(SUMIFS(M:M,A:A,LEFT(D278,SEARCH(".",D278)-1),B:B,RIGHT(D278,LEN(D278)-SEARCH(".",D278))),"")</f>
        <v>2061.7199999999998</v>
      </c>
      <c r="N278" s="216">
        <f>IFERROR(SUMIFS(N:N,A:A,LEFT(D278,SEARCH(".",D278)-1),B:B,RIGHT(D278,LEN(D278)-SEARCH(".",D278))),"")</f>
        <v>2608.2000000000003</v>
      </c>
    </row>
    <row r="279" spans="1:14" ht="30" x14ac:dyDescent="0.3">
      <c r="A279" s="296" t="str">
        <f>IFERROR(LEFT(D279,SEARCH(".",D279)-1),"")</f>
        <v>7</v>
      </c>
      <c r="B279" s="296" t="str">
        <f>IFERROR(LEFT(RIGHT(D279,LEN(D279)-SEARCH(".",D279)),SEARCH(".",RIGHT(D279,LEN(D279)-SEARCH(".",D279)))-1),"")</f>
        <v>2</v>
      </c>
      <c r="C279" s="296" t="str">
        <f>IFERROR(IF(LEN(D279)-LEN(SUBSTITUTE(D279,".",""))&lt;&gt;3,"",MID(D279,SEARCH(".",D279,SEARCH(".",D279)+1)+1,LEN(D279)-SEARCH(".",D279,SEARCH(".",D279)+1)-(LEN(D279)-(SEARCH(".",D279,SEARCH(".",D279,SEARCH(".",D279)+1)+1)-1)))),"")</f>
        <v/>
      </c>
      <c r="D279" s="103" t="s">
        <v>46939</v>
      </c>
      <c r="E279" s="104" t="str">
        <f>IF($G279="SINAPI",VLOOKUP($F279,DADOS_SINAPI,2,0),IF(G279="SETOP",VLOOKUP($F279,DADOS_SETOP,2,0),IF(G279="CPU",VLOOKUP($F279,DADOS_COMPOSICAO,2,0),IF(G279="SICRO",VLOOKUP($F279,DADOS_SICRO,2,0),IF(G279="SUDECAP",VLOOKUP(F279,DADOS_SUDECAP,2,0),IF(G279="COTAÇÃO",VLOOKUP($F279,DADOS_COTACAO,2,0),""))))))</f>
        <v>TRATAMENTO DE JUNTA DE DILATAÇÃO COM ISOPOR,  ESP. 20 MM, PROFUNDIDADE DE 10-15CM, EXCLUSIVE SELANTE</v>
      </c>
      <c r="F279" s="105" t="s">
        <v>3220</v>
      </c>
      <c r="G279" s="106" t="s">
        <v>1544</v>
      </c>
      <c r="H279" s="107" t="str">
        <f>IF(G279="SINAPI",VLOOKUP($F279,DADOS_SINAPI,3,0),IF(G279="SETOP",VLOOKUP($F279,DADOS_SETOP,3,0),IF(G279="CPU",VLOOKUP($F279,DADOS_COMPOSICAO,10,0),IF(G279="SICRO",VLOOKUP($F279,DADOS_SICRO,3,0),IF(G279="SUDECAP",VLOOKUP(F279,DADOS_SUDECAP,3,0),IF(G279="COTAÇÃO",VLOOKUP($F279,DADOS_COTACAO,9,0),""))))))</f>
        <v>m</v>
      </c>
      <c r="I279" s="131">
        <f>ROUND(F283,2)</f>
        <v>54</v>
      </c>
      <c r="J279" s="108">
        <f>ROUND(IF(G279="SINAPI",VLOOKUP($F279,DADOS_SINAPI,4,0),IF(G279="SETOP",VLOOKUP($F279,DADOS_SETOP,4,0),IF(G279="CPU",VLOOKUP($F279,DADOS_COMPOSICAO,13,0),IF(G279="SICRO",VLOOKUP($F279,DADOS_SICRO,4,0),IF(G279="SUDECAP",VLOOKUP(F279,DADOS_SUDECAP,4,0),IF(G279="COTAÇÃO",VLOOKUP(F279,DADOS_COTACAO,12,0),"")))))),2)</f>
        <v>1.37</v>
      </c>
      <c r="K279" s="320" t="s">
        <v>11757</v>
      </c>
      <c r="L279" s="109">
        <f>ROUND(J279*(1+$N$17),2)</f>
        <v>1.73</v>
      </c>
      <c r="M279" s="110">
        <f>IFERROR(ROUND(I279*J279,2),"")</f>
        <v>73.98</v>
      </c>
      <c r="N279" s="110">
        <f>IFERROR(ROUND(L279*I279,2),"")</f>
        <v>93.42</v>
      </c>
    </row>
    <row r="280" spans="1:14" ht="18.75" hidden="1" x14ac:dyDescent="0.3">
      <c r="A280" s="304">
        <v>2000</v>
      </c>
      <c r="D280" s="303"/>
      <c r="E280" s="297"/>
      <c r="F280" s="350"/>
      <c r="G280" s="352"/>
      <c r="H280" s="299"/>
      <c r="I280" s="300"/>
      <c r="J280" s="301"/>
      <c r="K280" s="301"/>
      <c r="L280" s="302"/>
      <c r="M280" s="33"/>
      <c r="N280" s="33"/>
    </row>
    <row r="281" spans="1:14" ht="18.75" hidden="1" x14ac:dyDescent="0.3">
      <c r="A281" s="304">
        <v>2000</v>
      </c>
      <c r="D281" s="303"/>
      <c r="E281" s="297" t="s">
        <v>47041</v>
      </c>
      <c r="F281" s="388">
        <v>18</v>
      </c>
      <c r="G281" s="298" t="s">
        <v>6608</v>
      </c>
      <c r="H281" s="299"/>
      <c r="I281" s="300"/>
      <c r="J281" s="301"/>
      <c r="K281" s="301"/>
      <c r="L281" s="302"/>
      <c r="M281" s="33"/>
      <c r="N281" s="33"/>
    </row>
    <row r="282" spans="1:14" ht="18.75" hidden="1" x14ac:dyDescent="0.3">
      <c r="A282" s="304">
        <v>2000</v>
      </c>
      <c r="D282" s="303"/>
      <c r="E282" s="297" t="s">
        <v>47042</v>
      </c>
      <c r="F282" s="388">
        <v>3</v>
      </c>
      <c r="G282" s="298" t="s">
        <v>6594</v>
      </c>
      <c r="H282" s="299"/>
      <c r="I282" s="300"/>
      <c r="J282" s="301"/>
      <c r="K282" s="301"/>
      <c r="L282" s="302"/>
      <c r="M282" s="33"/>
      <c r="N282" s="33"/>
    </row>
    <row r="283" spans="1:14" ht="18.75" hidden="1" x14ac:dyDescent="0.3">
      <c r="A283" s="304">
        <v>2000</v>
      </c>
      <c r="D283" s="303"/>
      <c r="E283" s="389" t="s">
        <v>5242</v>
      </c>
      <c r="F283" s="390">
        <f>F281*F282</f>
        <v>54</v>
      </c>
      <c r="G283" s="391" t="s">
        <v>6594</v>
      </c>
      <c r="H283" s="299"/>
      <c r="I283" s="300"/>
      <c r="J283" s="301"/>
      <c r="K283" s="301"/>
      <c r="L283" s="302"/>
      <c r="M283" s="33"/>
      <c r="N283" s="33"/>
    </row>
    <row r="284" spans="1:14" ht="18.75" hidden="1" x14ac:dyDescent="0.3">
      <c r="A284" s="304">
        <v>2000</v>
      </c>
      <c r="D284" s="303"/>
      <c r="E284" s="297"/>
      <c r="F284" s="350"/>
      <c r="G284" s="352"/>
      <c r="H284" s="299"/>
      <c r="I284" s="300"/>
      <c r="J284" s="301"/>
      <c r="K284" s="301"/>
      <c r="L284" s="302"/>
      <c r="M284" s="33"/>
      <c r="N284" s="33"/>
    </row>
    <row r="285" spans="1:14" ht="30" x14ac:dyDescent="0.3">
      <c r="A285" s="296" t="str">
        <f>IFERROR(LEFT(D285,SEARCH(".",D285)-1),"")</f>
        <v>7</v>
      </c>
      <c r="B285" s="296" t="str">
        <f>IFERROR(LEFT(RIGHT(D285,LEN(D285)-SEARCH(".",D285)),SEARCH(".",RIGHT(D285,LEN(D285)-SEARCH(".",D285)))-1),"")</f>
        <v>2</v>
      </c>
      <c r="C285" s="296" t="str">
        <f>IFERROR(IF(LEN(D285)-LEN(SUBSTITUTE(D285,".",""))&lt;&gt;3,"",MID(D285,SEARCH(".",D285,SEARCH(".",D285)+1)+1,LEN(D285)-SEARCH(".",D285,SEARCH(".",D285)+1)-(LEN(D285)-(SEARCH(".",D285,SEARCH(".",D285,SEARCH(".",D285)+1)+1)-1)))),"")</f>
        <v/>
      </c>
      <c r="D285" s="103" t="s">
        <v>46940</v>
      </c>
      <c r="E285" s="104" t="str">
        <f>IF($G285="SINAPI",VLOOKUP($F285,DADOS_SINAPI,2,0),IF(G285="SETOP",VLOOKUP($F285,DADOS_SETOP,2,0),IF(G285="CPU",VLOOKUP($F285,DADOS_COMPOSICAO,2,0),IF(G285="SICRO",VLOOKUP($F285,DADOS_SICRO,2,0),IF(G285="SUDECAP",VLOOKUP(F285,DADOS_SUDECAP,2,0),IF(G285="COTAÇÃO",VLOOKUP($F285,DADOS_COTACAO,2,0),""))))))</f>
        <v>APLICAÇÃO DE SELANTE, MASTIQUE ELÁSTICO, EM JUNTA DE DILAÇÃO, DIMENSÃO (20X10)MM, FATOR DE FORMA 1:2, EXCLUSIVE DELIMITADOR DE PROFUNDIDADE</v>
      </c>
      <c r="F285" s="105" t="s">
        <v>3570</v>
      </c>
      <c r="G285" s="106" t="s">
        <v>1544</v>
      </c>
      <c r="H285" s="107" t="str">
        <f>IF(G285="SINAPI",VLOOKUP($F285,DADOS_SINAPI,3,0),IF(G285="SETOP",VLOOKUP($F285,DADOS_SETOP,3,0),IF(G285="CPU",VLOOKUP($F285,DADOS_COMPOSICAO,10,0),IF(G285="SICRO",VLOOKUP($F285,DADOS_SICRO,3,0),IF(G285="SUDECAP",VLOOKUP(F285,DADOS_SUDECAP,3,0),IF(G285="COTAÇÃO",VLOOKUP($F285,DADOS_COTACAO,9,0),""))))))</f>
        <v>m</v>
      </c>
      <c r="I285" s="131">
        <f>ROUND(F287,2)</f>
        <v>54</v>
      </c>
      <c r="J285" s="108">
        <f>ROUND(IF(G285="SINAPI",VLOOKUP($F285,DADOS_SINAPI,4,0),IF(G285="SETOP",VLOOKUP($F285,DADOS_SETOP,4,0),IF(G285="CPU",VLOOKUP($F285,DADOS_COMPOSICAO,13,0),IF(G285="SICRO",VLOOKUP($F285,DADOS_SICRO,4,0),IF(G285="SUDECAP",VLOOKUP(F285,DADOS_SUDECAP,4,0),IF(G285="COTAÇÃO",VLOOKUP(F285,DADOS_COTACAO,12,0),"")))))),2)</f>
        <v>36.81</v>
      </c>
      <c r="K285" s="320" t="s">
        <v>11757</v>
      </c>
      <c r="L285" s="109">
        <f>ROUND(J285*(1+$N$17),2)</f>
        <v>46.57</v>
      </c>
      <c r="M285" s="110">
        <f>IFERROR(ROUND(I285*J285,2),"")</f>
        <v>1987.74</v>
      </c>
      <c r="N285" s="110">
        <f>IFERROR(ROUND(L285*I285,2),"")</f>
        <v>2514.7800000000002</v>
      </c>
    </row>
    <row r="286" spans="1:14" ht="18.75" hidden="1" x14ac:dyDescent="0.3">
      <c r="A286" s="304">
        <v>2000</v>
      </c>
      <c r="D286" s="303"/>
      <c r="E286" s="297"/>
      <c r="F286" s="350"/>
      <c r="G286" s="352"/>
      <c r="H286" s="299"/>
      <c r="I286" s="300"/>
      <c r="J286" s="301"/>
      <c r="K286" s="301"/>
      <c r="L286" s="302"/>
      <c r="M286" s="33"/>
      <c r="N286" s="33"/>
    </row>
    <row r="287" spans="1:14" ht="18.75" hidden="1" x14ac:dyDescent="0.3">
      <c r="A287" s="304">
        <v>2000</v>
      </c>
      <c r="D287" s="303"/>
      <c r="E287" s="389" t="s">
        <v>47043</v>
      </c>
      <c r="F287" s="390">
        <f>F283</f>
        <v>54</v>
      </c>
      <c r="G287" s="391" t="s">
        <v>6594</v>
      </c>
      <c r="H287" s="299"/>
      <c r="I287" s="300"/>
      <c r="J287" s="301"/>
      <c r="K287" s="301"/>
      <c r="L287" s="302"/>
      <c r="M287" s="33"/>
      <c r="N287" s="33"/>
    </row>
    <row r="288" spans="1:14" ht="18.75" hidden="1" x14ac:dyDescent="0.3">
      <c r="A288" s="304">
        <v>2000</v>
      </c>
      <c r="D288" s="303"/>
      <c r="E288" s="297"/>
      <c r="F288" s="350"/>
      <c r="G288" s="352"/>
      <c r="H288" s="299"/>
      <c r="I288" s="300"/>
      <c r="J288" s="301"/>
      <c r="K288" s="301"/>
      <c r="L288" s="302"/>
      <c r="M288" s="33"/>
      <c r="N288" s="33"/>
    </row>
    <row r="289" spans="1:14" ht="18.75" x14ac:dyDescent="0.3">
      <c r="D289" s="213" t="s">
        <v>46932</v>
      </c>
      <c r="E289" s="214" t="s">
        <v>46935</v>
      </c>
      <c r="F289" s="213"/>
      <c r="G289" s="215"/>
      <c r="H289" s="215"/>
      <c r="I289" s="213"/>
      <c r="J289" s="215"/>
      <c r="K289" s="215"/>
      <c r="L289" s="215"/>
      <c r="M289" s="216">
        <f>IFERROR(SUMIFS(M:M,A:A,LEFT(D289,SEARCH(".",D289)-1),B:B,RIGHT(D289,LEN(D289)-SEARCH(".",D289))),"")</f>
        <v>157933.72</v>
      </c>
      <c r="N289" s="216">
        <f>IFERROR(SUMIFS(N:N,A:A,LEFT(D289,SEARCH(".",D289)-1),B:B,RIGHT(D289,LEN(D289)-SEARCH(".",D289))),"")</f>
        <v>199801.78999999998</v>
      </c>
    </row>
    <row r="290" spans="1:14" ht="30" x14ac:dyDescent="0.3">
      <c r="A290" s="296" t="str">
        <f>IFERROR(LEFT(D290,SEARCH(".",D290)-1),"")</f>
        <v>7</v>
      </c>
      <c r="B290" s="296" t="str">
        <f>IFERROR(LEFT(RIGHT(D290,LEN(D290)-SEARCH(".",D290)),SEARCH(".",RIGHT(D290,LEN(D290)-SEARCH(".",D290)))-1),"")</f>
        <v>3</v>
      </c>
      <c r="C290" s="296" t="str">
        <f>IFERROR(IF(LEN(D290)-LEN(SUBSTITUTE(D290,".",""))&lt;&gt;3,"",MID(D290,SEARCH(".",D290,SEARCH(".",D290)+1)+1,LEN(D290)-SEARCH(".",D290,SEARCH(".",D290)+1)-(LEN(D290)-(SEARCH(".",D290,SEARCH(".",D290,SEARCH(".",D290)+1)+1)-1)))),"")</f>
        <v/>
      </c>
      <c r="D290" s="103" t="s">
        <v>46941</v>
      </c>
      <c r="E290" s="104" t="str">
        <f>IF($G290="SINAPI",VLOOKUP($F290,DADOS_SINAPI,2,0),IF(G290="SETOP",VLOOKUP($F290,DADOS_SETOP,2,0),IF(G290="CPU",VLOOKUP($F290,DADOS_COMPOSICAO,2,0),IF(G290="SICRO",VLOOKUP($F290,DADOS_SICRO,2,0),IF(G290="SUDECAP",VLOOKUP(F290,DADOS_SUDECAP,2,0),IF(G290="COTAÇÃO",VLOOKUP($F290,DADOS_COTACAO,2,0),""))))))</f>
        <v>IMPERMEABILIZAÇÃO DE SUPERFÍCIE COM MEMBRANA À BASE DE RESINA ACRÍLICA, 3 DEMÃOS. AF_09/2023</v>
      </c>
      <c r="F290" s="105">
        <v>98554</v>
      </c>
      <c r="G290" s="106" t="s">
        <v>4153</v>
      </c>
      <c r="H290" s="107" t="str">
        <f>IF(G290="SINAPI",VLOOKUP($F290,DADOS_SINAPI,3,0),IF(G290="SETOP",VLOOKUP($F290,DADOS_SETOP,3,0),IF(G290="CPU",VLOOKUP($F290,DADOS_COMPOSICAO,10,0),IF(G290="SICRO",VLOOKUP($F290,DADOS_SICRO,3,0),IF(G290="SUDECAP",VLOOKUP(F290,DADOS_SUDECAP,3,0),IF(G290="COTAÇÃO",VLOOKUP($F290,DADOS_COTACAO,9,0),""))))))</f>
        <v>M2</v>
      </c>
      <c r="I290" s="131">
        <f>ROUND(F292,2)</f>
        <v>347.04</v>
      </c>
      <c r="J290" s="108">
        <f>ROUND(IF(G290="SINAPI",VLOOKUP($F290,DADOS_SINAPI,4,0),IF(G290="SETOP",VLOOKUP($F290,DADOS_SETOP,4,0),IF(G290="CPU",VLOOKUP($F290,DADOS_COMPOSICAO,13,0),IF(G290="SICRO",VLOOKUP($F290,DADOS_SICRO,4,0),IF(G290="SUDECAP",VLOOKUP(F290,DADOS_SUDECAP,4,0),IF(G290="COTAÇÃO",VLOOKUP(F290,DADOS_COTACAO,12,0),"")))))),2)</f>
        <v>45.49</v>
      </c>
      <c r="K290" s="320" t="s">
        <v>11757</v>
      </c>
      <c r="L290" s="109">
        <f>ROUND(J290*(1+$N$17),2)</f>
        <v>57.55</v>
      </c>
      <c r="M290" s="110">
        <f>IFERROR(ROUND(I290*J290,2),"")</f>
        <v>15786.85</v>
      </c>
      <c r="N290" s="110">
        <f>IFERROR(ROUND(L290*I290,2),"")</f>
        <v>19972.150000000001</v>
      </c>
    </row>
    <row r="291" spans="1:14" ht="18.75" hidden="1" x14ac:dyDescent="0.3">
      <c r="A291" s="304">
        <v>2000</v>
      </c>
      <c r="D291" s="303"/>
      <c r="E291" s="297"/>
      <c r="F291" s="350"/>
      <c r="G291" s="352"/>
      <c r="H291" s="299"/>
      <c r="I291" s="300"/>
      <c r="J291" s="301"/>
      <c r="K291" s="301"/>
      <c r="L291" s="302"/>
      <c r="M291" s="33"/>
      <c r="N291" s="33"/>
    </row>
    <row r="292" spans="1:14" ht="18.75" hidden="1" x14ac:dyDescent="0.3">
      <c r="A292" s="304">
        <v>2000</v>
      </c>
      <c r="D292" s="303"/>
      <c r="E292" s="389" t="s">
        <v>47044</v>
      </c>
      <c r="F292" s="390">
        <f>2*289.2*0.6</f>
        <v>347.03999999999996</v>
      </c>
      <c r="G292" s="391" t="s">
        <v>7702</v>
      </c>
      <c r="H292" s="299"/>
      <c r="I292" s="300"/>
      <c r="J292" s="301"/>
      <c r="K292" s="301"/>
      <c r="L292" s="302"/>
      <c r="M292" s="33"/>
      <c r="N292" s="33"/>
    </row>
    <row r="293" spans="1:14" ht="18.75" hidden="1" x14ac:dyDescent="0.3">
      <c r="A293" s="304">
        <v>2000</v>
      </c>
      <c r="D293" s="303"/>
      <c r="E293" s="297"/>
      <c r="F293" s="350"/>
      <c r="G293" s="352"/>
      <c r="H293" s="299"/>
      <c r="I293" s="300"/>
      <c r="J293" s="301"/>
      <c r="K293" s="301"/>
      <c r="L293" s="302"/>
      <c r="M293" s="33"/>
      <c r="N293" s="33"/>
    </row>
    <row r="294" spans="1:14" ht="45" x14ac:dyDescent="0.3">
      <c r="A294" s="296" t="str">
        <f>IFERROR(LEFT(D294,SEARCH(".",D294)-1),"")</f>
        <v>7</v>
      </c>
      <c r="B294" s="296" t="str">
        <f>IFERROR(LEFT(RIGHT(D294,LEN(D294)-SEARCH(".",D294)),SEARCH(".",RIGHT(D294,LEN(D294)-SEARCH(".",D294)))-1),"")</f>
        <v>3</v>
      </c>
      <c r="C294" s="296" t="str">
        <f>IFERROR(IF(LEN(D294)-LEN(SUBSTITUTE(D294,".",""))&lt;&gt;3,"",MID(D294,SEARCH(".",D294,SEARCH(".",D294)+1)+1,LEN(D294)-SEARCH(".",D294,SEARCH(".",D294)+1)-(LEN(D294)-(SEARCH(".",D294,SEARCH(".",D294,SEARCH(".",D294)+1)+1)-1)))),"")</f>
        <v/>
      </c>
      <c r="D294" s="103" t="s">
        <v>46942</v>
      </c>
      <c r="E294" s="104" t="str">
        <f>IF($G294="SINAPI",VLOOKUP($F294,DADOS_SINAPI,2,0),IF(G294="SETOP",VLOOKUP($F294,DADOS_SETOP,2,0),IF(G294="CPU",VLOOKUP($F294,DADOS_COMPOSICAO,2,0),IF(G294="SICRO",VLOOKUP($F294,DADOS_SICRO,2,0),IF(G294="SUDECAP",VLOOKUP(F294,DADOS_SUDECAP,2,0),IF(G294="COTAÇÃO",VLOOKUP($F294,DADOS_COTACAO,2,0),""))))))</f>
        <v>CHAPISCO APLICADO NO TETO OU EM ALVENARIA E ESTRUTURA, COM ROLO PARA TEXTURA ACRÍLICA. ARGAMASSA INDUSTRIALIZADA COM PREPARO EM MISTURADOR 300 KG. AF_10/2022</v>
      </c>
      <c r="F294" s="105">
        <v>87885</v>
      </c>
      <c r="G294" s="106" t="s">
        <v>4153</v>
      </c>
      <c r="H294" s="107" t="str">
        <f>IF(G294="SINAPI",VLOOKUP($F294,DADOS_SINAPI,3,0),IF(G294="SETOP",VLOOKUP($F294,DADOS_SETOP,3,0),IF(G294="CPU",VLOOKUP($F294,DADOS_COMPOSICAO,10,0),IF(G294="SICRO",VLOOKUP($F294,DADOS_SICRO,3,0),IF(G294="SUDECAP",VLOOKUP(F294,DADOS_SUDECAP,3,0),IF(G294="COTAÇÃO",VLOOKUP($F294,DADOS_COTACAO,9,0),""))))))</f>
        <v>M2</v>
      </c>
      <c r="I294" s="131">
        <f>ROUND(F296,2)</f>
        <v>1563.6</v>
      </c>
      <c r="J294" s="108">
        <f>ROUND(IF(G294="SINAPI",VLOOKUP($F294,DADOS_SINAPI,4,0),IF(G294="SETOP",VLOOKUP($F294,DADOS_SETOP,4,0),IF(G294="CPU",VLOOKUP($F294,DADOS_COMPOSICAO,13,0),IF(G294="SICRO",VLOOKUP($F294,DADOS_SICRO,4,0),IF(G294="SUDECAP",VLOOKUP(F294,DADOS_SUDECAP,4,0),IF(G294="COTAÇÃO",VLOOKUP(F294,DADOS_COTACAO,12,0),"")))))),2)</f>
        <v>8.31</v>
      </c>
      <c r="K294" s="320" t="s">
        <v>11757</v>
      </c>
      <c r="L294" s="109">
        <f>ROUND(J294*(1+$N$17),2)</f>
        <v>10.51</v>
      </c>
      <c r="M294" s="110">
        <f>IFERROR(ROUND(I294*J294,2),"")</f>
        <v>12993.52</v>
      </c>
      <c r="N294" s="110">
        <f>IFERROR(ROUND(L294*I294,2),"")</f>
        <v>16433.439999999999</v>
      </c>
    </row>
    <row r="295" spans="1:14" ht="18.75" hidden="1" x14ac:dyDescent="0.3">
      <c r="A295" s="304">
        <v>2000</v>
      </c>
      <c r="D295" s="303"/>
      <c r="E295" s="297"/>
      <c r="F295" s="350"/>
      <c r="G295" s="352"/>
      <c r="H295" s="299"/>
      <c r="I295" s="300"/>
      <c r="J295" s="301"/>
      <c r="K295" s="301"/>
      <c r="L295" s="302"/>
      <c r="M295" s="33"/>
      <c r="N295" s="33"/>
    </row>
    <row r="296" spans="1:14" ht="18.75" hidden="1" x14ac:dyDescent="0.3">
      <c r="A296" s="304">
        <v>2000</v>
      </c>
      <c r="D296" s="303"/>
      <c r="E296" s="389" t="s">
        <v>47045</v>
      </c>
      <c r="F296" s="392">
        <v>1563.6</v>
      </c>
      <c r="G296" s="391" t="s">
        <v>7702</v>
      </c>
      <c r="H296" s="299"/>
      <c r="I296" s="300"/>
      <c r="J296" s="301"/>
      <c r="K296" s="301"/>
      <c r="L296" s="302"/>
      <c r="M296" s="33"/>
      <c r="N296" s="33"/>
    </row>
    <row r="297" spans="1:14" ht="18.75" hidden="1" x14ac:dyDescent="0.3">
      <c r="A297" s="304">
        <v>2000</v>
      </c>
      <c r="D297" s="303"/>
      <c r="E297" s="297"/>
      <c r="F297" s="350"/>
      <c r="G297" s="352"/>
      <c r="H297" s="299"/>
      <c r="I297" s="300"/>
      <c r="J297" s="301"/>
      <c r="K297" s="301"/>
      <c r="L297" s="302"/>
      <c r="M297" s="33"/>
      <c r="N297" s="33"/>
    </row>
    <row r="298" spans="1:14" ht="45" x14ac:dyDescent="0.3">
      <c r="A298" s="296" t="str">
        <f>IFERROR(LEFT(D298,SEARCH(".",D298)-1),"")</f>
        <v>7</v>
      </c>
      <c r="B298" s="296" t="str">
        <f>IFERROR(LEFT(RIGHT(D298,LEN(D298)-SEARCH(".",D298)),SEARCH(".",RIGHT(D298,LEN(D298)-SEARCH(".",D298)))-1),"")</f>
        <v>3</v>
      </c>
      <c r="C298" s="296" t="str">
        <f>IFERROR(IF(LEN(D298)-LEN(SUBSTITUTE(D298,".",""))&lt;&gt;3,"",MID(D298,SEARCH(".",D298,SEARCH(".",D298)+1)+1,LEN(D298)-SEARCH(".",D298,SEARCH(".",D298)+1)-(LEN(D298)-(SEARCH(".",D298,SEARCH(".",D298,SEARCH(".",D298)+1)+1)-1)))),"")</f>
        <v/>
      </c>
      <c r="D298" s="103" t="s">
        <v>46943</v>
      </c>
      <c r="E298" s="104" t="str">
        <f>IF($G298="SINAPI",VLOOKUP($F298,DADOS_SINAPI,2,0),IF(G298="SETOP",VLOOKUP($F298,DADOS_SETOP,2,0),IF(G298="CPU",VLOOKUP($F298,DADOS_COMPOSICAO,2,0),IF(G298="SICRO",VLOOKUP($F298,DADOS_SICRO,2,0),IF(G298="SUDECAP",VLOOKUP(F298,DADOS_SUDECAP,2,0),IF(G298="COTAÇÃO",VLOOKUP($F298,DADOS_COTACAO,2,0),""))))))</f>
        <v>MASSA ÚNICA, EM ARGAMASSA TRAÇO 1:2:8, PREPARO MECÂNICO, APLICADA MANUALMENTE EM PAREDES INTERNAS DE AMBIENTES COM ÁREA ENTRE 5M² E 10M², E = 17,5MM, COM TALISCAS. AF_03/2024</v>
      </c>
      <c r="F298" s="105">
        <v>87529</v>
      </c>
      <c r="G298" s="106" t="s">
        <v>4153</v>
      </c>
      <c r="H298" s="107" t="str">
        <f>IF(G298="SINAPI",VLOOKUP($F298,DADOS_SINAPI,3,0),IF(G298="SETOP",VLOOKUP($F298,DADOS_SETOP,3,0),IF(G298="CPU",VLOOKUP($F298,DADOS_COMPOSICAO,10,0),IF(G298="SICRO",VLOOKUP($F298,DADOS_SICRO,3,0),IF(G298="SUDECAP",VLOOKUP(F298,DADOS_SUDECAP,3,0),IF(G298="COTAÇÃO",VLOOKUP($F298,DADOS_COTACAO,9,0),""))))))</f>
        <v>M2</v>
      </c>
      <c r="I298" s="131">
        <f>ROUND(F300,2)</f>
        <v>1563.6</v>
      </c>
      <c r="J298" s="108">
        <f>ROUND(IF(G298="SINAPI",VLOOKUP($F298,DADOS_SINAPI,4,0),IF(G298="SETOP",VLOOKUP($F298,DADOS_SETOP,4,0),IF(G298="CPU",VLOOKUP($F298,DADOS_COMPOSICAO,13,0),IF(G298="SICRO",VLOOKUP($F298,DADOS_SICRO,4,0),IF(G298="SUDECAP",VLOOKUP(F298,DADOS_SUDECAP,4,0),IF(G298="COTAÇÃO",VLOOKUP(F298,DADOS_COTACAO,12,0),"")))))),2)</f>
        <v>40.270000000000003</v>
      </c>
      <c r="K298" s="320" t="s">
        <v>11757</v>
      </c>
      <c r="L298" s="109">
        <f>ROUND(J298*(1+$N$17),2)</f>
        <v>50.95</v>
      </c>
      <c r="M298" s="110">
        <f>IFERROR(ROUND(I298*J298,2),"")</f>
        <v>62966.17</v>
      </c>
      <c r="N298" s="110">
        <f>IFERROR(ROUND(L298*I298,2),"")</f>
        <v>79665.42</v>
      </c>
    </row>
    <row r="299" spans="1:14" ht="18.75" hidden="1" x14ac:dyDescent="0.3">
      <c r="A299" s="304">
        <v>2000</v>
      </c>
      <c r="D299" s="303"/>
      <c r="E299" s="297"/>
      <c r="F299" s="350"/>
      <c r="G299" s="352"/>
      <c r="H299" s="299"/>
      <c r="I299" s="300"/>
      <c r="J299" s="301"/>
      <c r="K299" s="301"/>
      <c r="L299" s="302"/>
      <c r="M299" s="33"/>
      <c r="N299" s="33"/>
    </row>
    <row r="300" spans="1:14" ht="18.75" hidden="1" x14ac:dyDescent="0.3">
      <c r="A300" s="304">
        <v>2000</v>
      </c>
      <c r="D300" s="303"/>
      <c r="E300" s="389" t="s">
        <v>47045</v>
      </c>
      <c r="F300" s="392">
        <v>1563.6</v>
      </c>
      <c r="G300" s="391" t="s">
        <v>7702</v>
      </c>
      <c r="H300" s="299"/>
      <c r="I300" s="300"/>
      <c r="J300" s="301"/>
      <c r="K300" s="301"/>
      <c r="L300" s="302"/>
      <c r="M300" s="33"/>
      <c r="N300" s="33"/>
    </row>
    <row r="301" spans="1:14" ht="18.75" hidden="1" x14ac:dyDescent="0.3">
      <c r="A301" s="304">
        <v>2000</v>
      </c>
      <c r="D301" s="303"/>
      <c r="E301" s="297"/>
      <c r="F301" s="350"/>
      <c r="G301" s="352"/>
      <c r="H301" s="299"/>
      <c r="I301" s="300"/>
      <c r="J301" s="301"/>
      <c r="K301" s="301"/>
      <c r="L301" s="302"/>
      <c r="M301" s="33"/>
      <c r="N301" s="33"/>
    </row>
    <row r="302" spans="1:14" ht="30" x14ac:dyDescent="0.3">
      <c r="A302" s="296" t="str">
        <f>IFERROR(LEFT(D302,SEARCH(".",D302)-1),"")</f>
        <v>7</v>
      </c>
      <c r="B302" s="296" t="str">
        <f>IFERROR(LEFT(RIGHT(D302,LEN(D302)-SEARCH(".",D302)),SEARCH(".",RIGHT(D302,LEN(D302)-SEARCH(".",D302)))-1),"")</f>
        <v>3</v>
      </c>
      <c r="C302" s="296" t="str">
        <f>IFERROR(IF(LEN(D302)-LEN(SUBSTITUTE(D302,".",""))&lt;&gt;3,"",MID(D302,SEARCH(".",D302,SEARCH(".",D302)+1)+1,LEN(D302)-SEARCH(".",D302,SEARCH(".",D302)+1)-(LEN(D302)-(SEARCH(".",D302,SEARCH(".",D302,SEARCH(".",D302)+1)+1)-1)))),"")</f>
        <v/>
      </c>
      <c r="D302" s="103" t="s">
        <v>46944</v>
      </c>
      <c r="E302" s="104" t="str">
        <f>IF($G302="SINAPI",VLOOKUP($F302,DADOS_SINAPI,2,0),IF(G302="SETOP",VLOOKUP($F302,DADOS_SETOP,2,0),IF(G302="CPU",VLOOKUP($F302,DADOS_COMPOSICAO,2,0),IF(G302="SICRO",VLOOKUP($F302,DADOS_SICRO,2,0),IF(G302="SUDECAP",VLOOKUP(F302,DADOS_SUDECAP,2,0),IF(G302="COTAÇÃO",VLOOKUP($F302,DADOS_COTACAO,2,0),""))))))</f>
        <v>FUNDO SELADOR ACRÍLICO, APLICAÇÃO MANUAL EM PAREDE, UMA DEMÃO. AF_04/2023</v>
      </c>
      <c r="F302" s="105">
        <v>88485</v>
      </c>
      <c r="G302" s="106" t="s">
        <v>4153</v>
      </c>
      <c r="H302" s="107" t="str">
        <f>IF(G302="SINAPI",VLOOKUP($F302,DADOS_SINAPI,3,0),IF(G302="SETOP",VLOOKUP($F302,DADOS_SETOP,3,0),IF(G302="CPU",VLOOKUP($F302,DADOS_COMPOSICAO,10,0),IF(G302="SICRO",VLOOKUP($F302,DADOS_SICRO,3,0),IF(G302="SUDECAP",VLOOKUP(F302,DADOS_SUDECAP,3,0),IF(G302="COTAÇÃO",VLOOKUP($F302,DADOS_COTACAO,9,0),""))))))</f>
        <v>M2</v>
      </c>
      <c r="I302" s="131">
        <f>ROUND(F304,2)</f>
        <v>1563.6</v>
      </c>
      <c r="J302" s="108">
        <f>ROUND(IF(G302="SINAPI",VLOOKUP($F302,DADOS_SINAPI,4,0),IF(G302="SETOP",VLOOKUP($F302,DADOS_SETOP,4,0),IF(G302="CPU",VLOOKUP($F302,DADOS_COMPOSICAO,13,0),IF(G302="SICRO",VLOOKUP($F302,DADOS_SICRO,4,0),IF(G302="SUDECAP",VLOOKUP(F302,DADOS_SUDECAP,4,0),IF(G302="COTAÇÃO",VLOOKUP(F302,DADOS_COTACAO,12,0),"")))))),2)</f>
        <v>4.74</v>
      </c>
      <c r="K302" s="320" t="s">
        <v>11757</v>
      </c>
      <c r="L302" s="109">
        <f>ROUND(J302*(1+$N$17),2)</f>
        <v>6</v>
      </c>
      <c r="M302" s="110">
        <f>IFERROR(ROUND(I302*J302,2),"")</f>
        <v>7411.46</v>
      </c>
      <c r="N302" s="110">
        <f>IFERROR(ROUND(L302*I302,2),"")</f>
        <v>9381.6</v>
      </c>
    </row>
    <row r="303" spans="1:14" ht="18.75" hidden="1" x14ac:dyDescent="0.3">
      <c r="A303" s="304">
        <v>2000</v>
      </c>
      <c r="D303" s="303"/>
      <c r="E303" s="297"/>
      <c r="F303" s="350"/>
      <c r="G303" s="352"/>
      <c r="H303" s="299"/>
      <c r="I303" s="300"/>
      <c r="J303" s="301"/>
      <c r="K303" s="301"/>
      <c r="L303" s="302"/>
      <c r="M303" s="33"/>
      <c r="N303" s="33"/>
    </row>
    <row r="304" spans="1:14" ht="18.75" hidden="1" x14ac:dyDescent="0.3">
      <c r="A304" s="304">
        <v>2000</v>
      </c>
      <c r="D304" s="303"/>
      <c r="E304" s="389" t="s">
        <v>47045</v>
      </c>
      <c r="F304" s="392">
        <f>F300</f>
        <v>1563.6</v>
      </c>
      <c r="G304" s="391" t="s">
        <v>7702</v>
      </c>
      <c r="H304" s="299"/>
      <c r="I304" s="300"/>
      <c r="J304" s="301"/>
      <c r="K304" s="301"/>
      <c r="L304" s="302"/>
      <c r="M304" s="33"/>
      <c r="N304" s="33"/>
    </row>
    <row r="305" spans="1:14" ht="18.75" hidden="1" x14ac:dyDescent="0.3">
      <c r="A305" s="304">
        <v>2000</v>
      </c>
      <c r="D305" s="303"/>
      <c r="E305" s="297"/>
      <c r="F305" s="350"/>
      <c r="G305" s="352"/>
      <c r="H305" s="299"/>
      <c r="I305" s="300"/>
      <c r="J305" s="301"/>
      <c r="K305" s="301"/>
      <c r="L305" s="302"/>
      <c r="M305" s="33"/>
      <c r="N305" s="33"/>
    </row>
    <row r="306" spans="1:14" ht="30" x14ac:dyDescent="0.3">
      <c r="A306" s="296" t="str">
        <f>IFERROR(LEFT(D306,SEARCH(".",D306)-1),"")</f>
        <v>7</v>
      </c>
      <c r="B306" s="296" t="str">
        <f>IFERROR(LEFT(RIGHT(D306,LEN(D306)-SEARCH(".",D306)),SEARCH(".",RIGHT(D306,LEN(D306)-SEARCH(".",D306)))-1),"")</f>
        <v>3</v>
      </c>
      <c r="C306" s="296" t="str">
        <f>IFERROR(IF(LEN(D306)-LEN(SUBSTITUTE(D306,".",""))&lt;&gt;3,"",MID(D306,SEARCH(".",D306,SEARCH(".",D306)+1)+1,LEN(D306)-SEARCH(".",D306,SEARCH(".",D306)+1)-(LEN(D306)-(SEARCH(".",D306,SEARCH(".",D306,SEARCH(".",D306)+1)+1)-1)))),"")</f>
        <v/>
      </c>
      <c r="D306" s="103" t="s">
        <v>46945</v>
      </c>
      <c r="E306" s="104" t="str">
        <f>IF($G306="SINAPI",VLOOKUP($F306,DADOS_SINAPI,2,0),IF(G306="SETOP",VLOOKUP($F306,DADOS_SETOP,2,0),IF(G306="CPU",VLOOKUP($F306,DADOS_COMPOSICAO,2,0),IF(G306="SICRO",VLOOKUP($F306,DADOS_SICRO,2,0),IF(G306="SUDECAP",VLOOKUP(F306,DADOS_SUDECAP,2,0),IF(G306="COTAÇÃO",VLOOKUP($F306,DADOS_COTACAO,2,0),""))))))</f>
        <v>APLICAÇÃO MANUAL DE MASSA ACRÍLICA EM PAREDES EXTERNAS DE CASAS, UMA DEMÃO. AF_03/2024</v>
      </c>
      <c r="F306" s="105">
        <v>96130</v>
      </c>
      <c r="G306" s="106" t="s">
        <v>4153</v>
      </c>
      <c r="H306" s="107" t="str">
        <f>IF(G306="SINAPI",VLOOKUP($F306,DADOS_SINAPI,3,0),IF(G306="SETOP",VLOOKUP($F306,DADOS_SETOP,3,0),IF(G306="CPU",VLOOKUP($F306,DADOS_COMPOSICAO,10,0),IF(G306="SICRO",VLOOKUP($F306,DADOS_SICRO,3,0),IF(G306="SUDECAP",VLOOKUP(F306,DADOS_SUDECAP,3,0),IF(G306="COTAÇÃO",VLOOKUP($F306,DADOS_COTACAO,9,0),""))))))</f>
        <v>M2</v>
      </c>
      <c r="I306" s="131">
        <f>ROUND(F308,2)</f>
        <v>1563.6</v>
      </c>
      <c r="J306" s="108">
        <f>ROUND(IF(G306="SINAPI",VLOOKUP($F306,DADOS_SINAPI,4,0),IF(G306="SETOP",VLOOKUP($F306,DADOS_SETOP,4,0),IF(G306="CPU",VLOOKUP($F306,DADOS_COMPOSICAO,13,0),IF(G306="SICRO",VLOOKUP($F306,DADOS_SICRO,4,0),IF(G306="SUDECAP",VLOOKUP(F306,DADOS_SUDECAP,4,0),IF(G306="COTAÇÃO",VLOOKUP(F306,DADOS_COTACAO,12,0),"")))))),2)</f>
        <v>20.49</v>
      </c>
      <c r="K306" s="320" t="s">
        <v>11757</v>
      </c>
      <c r="L306" s="109">
        <f>ROUND(J306*(1+$N$17),2)</f>
        <v>25.92</v>
      </c>
      <c r="M306" s="110">
        <f>IFERROR(ROUND(I306*J306,2),"")</f>
        <v>32038.16</v>
      </c>
      <c r="N306" s="110">
        <f>IFERROR(ROUND(L306*I306,2),"")</f>
        <v>40528.51</v>
      </c>
    </row>
    <row r="307" spans="1:14" ht="18.75" hidden="1" x14ac:dyDescent="0.3">
      <c r="A307" s="304">
        <v>2000</v>
      </c>
      <c r="D307" s="303"/>
      <c r="E307" s="297"/>
      <c r="F307" s="350"/>
      <c r="G307" s="352"/>
      <c r="H307" s="299"/>
      <c r="I307" s="300"/>
      <c r="J307" s="301"/>
      <c r="K307" s="301"/>
      <c r="L307" s="302"/>
      <c r="M307" s="33"/>
      <c r="N307" s="33"/>
    </row>
    <row r="308" spans="1:14" ht="18.75" hidden="1" x14ac:dyDescent="0.3">
      <c r="A308" s="304">
        <v>2000</v>
      </c>
      <c r="D308" s="303"/>
      <c r="E308" s="389" t="s">
        <v>47045</v>
      </c>
      <c r="F308" s="392">
        <f>F304</f>
        <v>1563.6</v>
      </c>
      <c r="G308" s="391" t="s">
        <v>7702</v>
      </c>
      <c r="H308" s="299"/>
      <c r="I308" s="300"/>
      <c r="J308" s="301"/>
      <c r="K308" s="301"/>
      <c r="L308" s="302"/>
      <c r="M308" s="33"/>
      <c r="N308" s="33"/>
    </row>
    <row r="309" spans="1:14" ht="18.75" hidden="1" x14ac:dyDescent="0.3">
      <c r="A309" s="304">
        <v>2000</v>
      </c>
      <c r="D309" s="303"/>
      <c r="E309" s="297"/>
      <c r="F309" s="350"/>
      <c r="G309" s="352"/>
      <c r="H309" s="299"/>
      <c r="I309" s="300"/>
      <c r="J309" s="301"/>
      <c r="K309" s="301"/>
      <c r="L309" s="302"/>
      <c r="M309" s="33"/>
      <c r="N309" s="33"/>
    </row>
    <row r="310" spans="1:14" ht="30" x14ac:dyDescent="0.3">
      <c r="A310" s="296" t="str">
        <f>IFERROR(LEFT(D310,SEARCH(".",D310)-1),"")</f>
        <v>7</v>
      </c>
      <c r="B310" s="296" t="str">
        <f>IFERROR(LEFT(RIGHT(D310,LEN(D310)-SEARCH(".",D310)),SEARCH(".",RIGHT(D310,LEN(D310)-SEARCH(".",D310)))-1),"")</f>
        <v>3</v>
      </c>
      <c r="C310" s="296" t="str">
        <f>IFERROR(IF(LEN(D310)-LEN(SUBSTITUTE(D310,".",""))&lt;&gt;3,"",MID(D310,SEARCH(".",D310,SEARCH(".",D310)+1)+1,LEN(D310)-SEARCH(".",D310,SEARCH(".",D310)+1)-(LEN(D310)-(SEARCH(".",D310,SEARCH(".",D310,SEARCH(".",D310)+1)+1)-1)))),"")</f>
        <v/>
      </c>
      <c r="D310" s="103" t="s">
        <v>46945</v>
      </c>
      <c r="E310" s="104" t="str">
        <f>IF($G310="SINAPI",VLOOKUP($F310,DADOS_SINAPI,2,0),IF(G310="SETOP",VLOOKUP($F310,DADOS_SETOP,2,0),IF(G310="CPU",VLOOKUP($F310,DADOS_COMPOSICAO,2,0),IF(G310="SICRO",VLOOKUP($F310,DADOS_SICRO,2,0),IF(G310="SUDECAP",VLOOKUP(F310,DADOS_SUDECAP,2,0),IF(G310="COTAÇÃO",VLOOKUP($F310,DADOS_COTACAO,2,0),""))))))</f>
        <v>APLICAÇÃO MANUAL DE TINTA LÁTEX ACRÍLICA EM PAREDE EXTERNAS DE CASAS, DUAS DEMÃOS. AF_03/2024</v>
      </c>
      <c r="F310" s="105">
        <v>95626</v>
      </c>
      <c r="G310" s="106" t="s">
        <v>4153</v>
      </c>
      <c r="H310" s="107" t="str">
        <f>IF(G310="SINAPI",VLOOKUP($F310,DADOS_SINAPI,3,0),IF(G310="SETOP",VLOOKUP($F310,DADOS_SETOP,3,0),IF(G310="CPU",VLOOKUP($F310,DADOS_COMPOSICAO,10,0),IF(G310="SICRO",VLOOKUP($F310,DADOS_SICRO,3,0),IF(G310="SUDECAP",VLOOKUP(F310,DADOS_SUDECAP,3,0),IF(G310="COTAÇÃO",VLOOKUP($F310,DADOS_COTACAO,9,0),""))))))</f>
        <v>M2</v>
      </c>
      <c r="I310" s="131">
        <f>ROUND(F312,2)</f>
        <v>1563.6</v>
      </c>
      <c r="J310" s="108">
        <f>ROUND(IF(G310="SINAPI",VLOOKUP($F310,DADOS_SINAPI,4,0),IF(G310="SETOP",VLOOKUP($F310,DADOS_SETOP,4,0),IF(G310="CPU",VLOOKUP($F310,DADOS_COMPOSICAO,13,0),IF(G310="SICRO",VLOOKUP($F310,DADOS_SICRO,4,0),IF(G310="SUDECAP",VLOOKUP(F310,DADOS_SUDECAP,4,0),IF(G310="COTAÇÃO",VLOOKUP(F310,DADOS_COTACAO,12,0),"")))))),2)</f>
        <v>17.100000000000001</v>
      </c>
      <c r="K310" s="320" t="s">
        <v>11757</v>
      </c>
      <c r="L310" s="109">
        <f>ROUND(J310*(1+$N$17),2)</f>
        <v>21.63</v>
      </c>
      <c r="M310" s="110">
        <f>IFERROR(ROUND(I310*J310,2),"")</f>
        <v>26737.56</v>
      </c>
      <c r="N310" s="110">
        <f>IFERROR(ROUND(L310*I310,2),"")</f>
        <v>33820.67</v>
      </c>
    </row>
    <row r="311" spans="1:14" ht="18.75" hidden="1" x14ac:dyDescent="0.3">
      <c r="A311" s="304">
        <v>2000</v>
      </c>
      <c r="D311" s="303"/>
      <c r="E311" s="297"/>
      <c r="F311" s="350"/>
      <c r="G311" s="352"/>
      <c r="H311" s="299"/>
      <c r="I311" s="300"/>
      <c r="J311" s="301"/>
      <c r="K311" s="301"/>
      <c r="L311" s="302"/>
      <c r="M311" s="33"/>
      <c r="N311" s="33"/>
    </row>
    <row r="312" spans="1:14" ht="18.75" hidden="1" x14ac:dyDescent="0.3">
      <c r="A312" s="304">
        <v>2000</v>
      </c>
      <c r="D312" s="303"/>
      <c r="E312" s="389" t="s">
        <v>47045</v>
      </c>
      <c r="F312" s="392">
        <f>F308</f>
        <v>1563.6</v>
      </c>
      <c r="G312" s="391" t="s">
        <v>7702</v>
      </c>
      <c r="H312" s="299"/>
      <c r="I312" s="300"/>
      <c r="J312" s="301"/>
      <c r="K312" s="301"/>
      <c r="L312" s="302"/>
      <c r="M312" s="33"/>
      <c r="N312" s="33"/>
    </row>
    <row r="313" spans="1:14" ht="18.75" hidden="1" x14ac:dyDescent="0.3">
      <c r="A313" s="304">
        <v>2000</v>
      </c>
      <c r="D313" s="303"/>
      <c r="E313" s="297"/>
      <c r="F313" s="350"/>
      <c r="G313" s="352"/>
      <c r="H313" s="299"/>
      <c r="I313" s="300"/>
      <c r="J313" s="301"/>
      <c r="K313" s="301"/>
      <c r="L313" s="302"/>
      <c r="M313" s="33"/>
      <c r="N313" s="33"/>
    </row>
    <row r="314" spans="1:14" ht="18.75" x14ac:dyDescent="0.3">
      <c r="D314" s="213" t="s">
        <v>46933</v>
      </c>
      <c r="E314" s="214" t="s">
        <v>46936</v>
      </c>
      <c r="F314" s="213"/>
      <c r="G314" s="215"/>
      <c r="H314" s="215"/>
      <c r="I314" s="213"/>
      <c r="J314" s="215"/>
      <c r="K314" s="215"/>
      <c r="L314" s="215"/>
      <c r="M314" s="216">
        <f>IFERROR(SUMIFS(M:M,A:A,LEFT(D314,SEARCH(".",D314)-1),B:B,RIGHT(D314,LEN(D314)-SEARCH(".",D314))),"")</f>
        <v>51105.24</v>
      </c>
      <c r="N314" s="216">
        <f>IFERROR(SUMIFS(N:N,A:A,LEFT(D314,SEARCH(".",D314)-1),B:B,RIGHT(D314,LEN(D314)-SEARCH(".",D314))),"")</f>
        <v>64663.77</v>
      </c>
    </row>
    <row r="315" spans="1:14" ht="19.5" thickBot="1" x14ac:dyDescent="0.35">
      <c r="A315" s="296" t="str">
        <f>IFERROR(LEFT(D315,SEARCH(".",D315)-1),"")</f>
        <v>7</v>
      </c>
      <c r="B315" s="296" t="str">
        <f>IFERROR(LEFT(RIGHT(D315,LEN(D315)-SEARCH(".",D315)),SEARCH(".",RIGHT(D315,LEN(D315)-SEARCH(".",D315)))-1),"")</f>
        <v>4</v>
      </c>
      <c r="C315" s="296" t="str">
        <f>IFERROR(IF(LEN(D315)-LEN(SUBSTITUTE(D315,".",""))&lt;&gt;3,"",MID(D315,SEARCH(".",D315,SEARCH(".",D315)+1)+1,LEN(D315)-SEARCH(".",D315,SEARCH(".",D315)+1)-(LEN(D315)-(SEARCH(".",D315,SEARCH(".",D315,SEARCH(".",D315)+1)+1)-1)))),"")</f>
        <v/>
      </c>
      <c r="D315" s="103" t="s">
        <v>46946</v>
      </c>
      <c r="E315" s="104" t="str">
        <f>IF($G315="SINAPI",VLOOKUP($F315,DADOS_SINAPI,2,0),IF(G315="SETOP",VLOOKUP($F315,DADOS_SETOP,2,0),IF(G315="CPU",VLOOKUP($F315,DADOS_COMPOSICAO,2,0),IF(G315="SICRO",VLOOKUP($F315,DADOS_SICRO,2,0),IF(G315="SUDECAP",VLOOKUP(F315,DADOS_SUDECAP,2,0),IF(G315="COTAÇÃO",VLOOKUP($F315,DADOS_COTACAO,2,0),""))))))</f>
        <v>INSTALAÇÃO DE MOLDURAS EM EPS</v>
      </c>
      <c r="F315" s="105" t="s">
        <v>47037</v>
      </c>
      <c r="G315" s="106" t="s">
        <v>4152</v>
      </c>
      <c r="H315" s="107" t="str">
        <f>IF(G315="SINAPI",VLOOKUP($F315,DADOS_SINAPI,3,0),IF(G315="SETOP",VLOOKUP($F315,DADOS_SETOP,3,0),IF(G315="CPU",VLOOKUP($F315,DADOS_COMPOSICAO,10,0),IF(G315="SICRO",VLOOKUP($F315,DADOS_SICRO,3,0),IF(G315="SUDECAP",VLOOKUP(F315,DADOS_SUDECAP,3,0),IF(G315="COTAÇÃO",VLOOKUP($F315,DADOS_COTACAO,9,0),""))))))</f>
        <v>M</v>
      </c>
      <c r="I315" s="131">
        <f>ROUND(F317,2)</f>
        <v>2005.7</v>
      </c>
      <c r="J315" s="108">
        <f>ROUND(IF(G315="SINAPI",VLOOKUP($F315,DADOS_SINAPI,4,0),IF(G315="SETOP",VLOOKUP($F315,DADOS_SETOP,4,0),IF(G315="CPU",VLOOKUP($F315,DADOS_COMPOSICAO,13,0),IF(G315="SICRO",VLOOKUP($F315,DADOS_SICRO,4,0),IF(G315="SUDECAP",VLOOKUP(F315,DADOS_SUDECAP,4,0),IF(G315="COTAÇÃO",VLOOKUP(F315,DADOS_COTACAO,12,0),"")))))),2)</f>
        <v>25.48</v>
      </c>
      <c r="K315" s="320" t="s">
        <v>11757</v>
      </c>
      <c r="L315" s="109">
        <f>ROUND(J315*(1+$N$17),2)</f>
        <v>32.24</v>
      </c>
      <c r="M315" s="110">
        <f>IFERROR(ROUND(I315*J315,2),"")</f>
        <v>51105.24</v>
      </c>
      <c r="N315" s="110">
        <f>IFERROR(ROUND(L315*I315,2),"")</f>
        <v>64663.77</v>
      </c>
    </row>
    <row r="316" spans="1:14" ht="18.75" hidden="1" x14ac:dyDescent="0.3">
      <c r="A316" s="304">
        <v>2000</v>
      </c>
      <c r="D316" s="303"/>
      <c r="E316" s="297"/>
      <c r="F316" s="350"/>
      <c r="G316" s="352"/>
      <c r="H316" s="299"/>
      <c r="I316" s="300"/>
      <c r="J316" s="301"/>
      <c r="K316" s="301"/>
      <c r="L316" s="302"/>
      <c r="M316" s="33"/>
      <c r="N316" s="33"/>
    </row>
    <row r="317" spans="1:14" ht="18.75" hidden="1" x14ac:dyDescent="0.3">
      <c r="A317" s="304">
        <v>2000</v>
      </c>
      <c r="D317" s="303"/>
      <c r="E317" s="389" t="s">
        <v>47046</v>
      </c>
      <c r="F317" s="392">
        <v>2005.7</v>
      </c>
      <c r="G317" s="391" t="s">
        <v>6594</v>
      </c>
      <c r="H317" s="299"/>
      <c r="I317" s="300"/>
      <c r="J317" s="301"/>
      <c r="K317" s="301"/>
      <c r="L317" s="302"/>
      <c r="M317" s="33"/>
      <c r="N317" s="33"/>
    </row>
    <row r="318" spans="1:14" ht="19.5" hidden="1" thickBot="1" x14ac:dyDescent="0.35">
      <c r="A318" s="304">
        <v>2000</v>
      </c>
      <c r="D318" s="303"/>
      <c r="E318" s="297"/>
      <c r="F318" s="350"/>
      <c r="G318" s="352"/>
      <c r="H318" s="299"/>
      <c r="I318" s="300"/>
      <c r="J318" s="301"/>
      <c r="K318" s="301"/>
      <c r="L318" s="302"/>
      <c r="M318" s="33"/>
      <c r="N318" s="33"/>
    </row>
    <row r="319" spans="1:14" s="212" customFormat="1" ht="19.5" thickBot="1" x14ac:dyDescent="0.35">
      <c r="A319" s="304">
        <v>1000</v>
      </c>
      <c r="B319" s="304"/>
      <c r="C319" s="304"/>
      <c r="D319" s="208">
        <v>8</v>
      </c>
      <c r="E319" s="209" t="s">
        <v>46916</v>
      </c>
      <c r="F319" s="209"/>
      <c r="G319" s="210"/>
      <c r="H319" s="210"/>
      <c r="I319" s="208"/>
      <c r="J319" s="210"/>
      <c r="K319" s="210"/>
      <c r="L319" s="210"/>
      <c r="M319" s="211">
        <f>SUMIF(A:A,D319,M:M)</f>
        <v>115215.62</v>
      </c>
      <c r="N319" s="211">
        <f>SUMIF(A:A,D319,N:N)</f>
        <v>145772.74</v>
      </c>
    </row>
    <row r="320" spans="1:14" ht="18.75" x14ac:dyDescent="0.3">
      <c r="D320" s="213" t="s">
        <v>46925</v>
      </c>
      <c r="E320" s="214" t="s">
        <v>46921</v>
      </c>
      <c r="F320" s="213"/>
      <c r="G320" s="215"/>
      <c r="H320" s="215"/>
      <c r="I320" s="213"/>
      <c r="J320" s="215"/>
      <c r="K320" s="215"/>
      <c r="L320" s="215"/>
      <c r="M320" s="216">
        <f>IFERROR(SUMIFS(M:M,A:A,LEFT(D320,SEARCH(".",D320)-1),B:B,RIGHT(D320,LEN(D320)-SEARCH(".",D320))),"")</f>
        <v>72181</v>
      </c>
      <c r="N320" s="216">
        <f>IFERROR(SUMIFS(N:N,A:A,LEFT(D320,SEARCH(".",D320)-1),B:B,RIGHT(D320,LEN(D320)-SEARCH(".",D320))),"")</f>
        <v>91324.760000000009</v>
      </c>
    </row>
    <row r="321" spans="1:14" ht="30" x14ac:dyDescent="0.3">
      <c r="A321" s="296" t="str">
        <f>IFERROR(LEFT(D321,SEARCH(".",D321)-1),"")</f>
        <v>8</v>
      </c>
      <c r="B321" s="296" t="str">
        <f>IFERROR(LEFT(RIGHT(D321,LEN(D321)-SEARCH(".",D321)),SEARCH(".",RIGHT(D321,LEN(D321)-SEARCH(".",D321)))-1),"")</f>
        <v>1</v>
      </c>
      <c r="C321" s="296" t="str">
        <f>IFERROR(IF(LEN(D321)-LEN(SUBSTITUTE(D321,".",""))&lt;&gt;3,"",MID(D321,SEARCH(".",D321,SEARCH(".",D321)+1)+1,LEN(D321)-SEARCH(".",D321,SEARCH(".",D321)+1)-(LEN(D321)-(SEARCH(".",D321,SEARCH(".",D321,SEARCH(".",D321)+1)+1)-1)))),"")</f>
        <v/>
      </c>
      <c r="D321" s="103" t="s">
        <v>46947</v>
      </c>
      <c r="E321" s="104" t="str">
        <f>IF($G321="SINAPI",VLOOKUP($F321,DADOS_SINAPI,2,0),IF(G321="SETOP",VLOOKUP($F321,DADOS_SETOP,2,0),IF(G321="CPU",VLOOKUP($F321,DADOS_COMPOSICAO,2,0),IF(G321="SICRO",VLOOKUP($F321,DADOS_SICRO,2,0),IF(G321="SUDECAP",VLOOKUP(F321,DADOS_SUDECAP,2,0),IF(G321="COTAÇÃO",VLOOKUP($F321,DADOS_COTACAO,2,0),""))))))</f>
        <v>LASTRO DE BRITA COM PEDRA BRITADA NÚMERO 2 E 3, INCLUSIVE ADENSAMENTO E APILOAMENTO MANUAL</v>
      </c>
      <c r="F321" s="105" t="s">
        <v>2692</v>
      </c>
      <c r="G321" s="106" t="s">
        <v>1544</v>
      </c>
      <c r="H321" s="107" t="str">
        <f>IF(G321="SINAPI",VLOOKUP($F321,DADOS_SINAPI,3,0),IF(G321="SETOP",VLOOKUP($F321,DADOS_SETOP,3,0),IF(G321="CPU",VLOOKUP($F321,DADOS_COMPOSICAO,10,0),IF(G321="SICRO",VLOOKUP($F321,DADOS_SICRO,3,0),IF(G321="SUDECAP",VLOOKUP(F321,DADOS_SUDECAP,3,0),IF(G321="COTAÇÃO",VLOOKUP($F321,DADOS_COTACAO,9,0),""))))))</f>
        <v>m3</v>
      </c>
      <c r="I321" s="131">
        <f>ROUND(F325,2)</f>
        <v>20</v>
      </c>
      <c r="J321" s="108">
        <f>ROUND(IF(G321="SINAPI",VLOOKUP($F321,DADOS_SINAPI,4,0),IF(G321="SETOP",VLOOKUP($F321,DADOS_SETOP,4,0),IF(G321="CPU",VLOOKUP($F321,DADOS_COMPOSICAO,13,0),IF(G321="SICRO",VLOOKUP($F321,DADOS_SICRO,4,0),IF(G321="SUDECAP",VLOOKUP(F321,DADOS_SUDECAP,4,0),IF(G321="COTAÇÃO",VLOOKUP(F321,DADOS_COTACAO,12,0),"")))))),2)</f>
        <v>208.81</v>
      </c>
      <c r="K321" s="320" t="s">
        <v>11757</v>
      </c>
      <c r="L321" s="109">
        <f>ROUND(J321*(1+$N$17),2)</f>
        <v>264.19</v>
      </c>
      <c r="M321" s="110">
        <f>IFERROR(ROUND(I321*J321,2),"")</f>
        <v>4176.2</v>
      </c>
      <c r="N321" s="110">
        <f>IFERROR(ROUND(L321*I321,2),"")</f>
        <v>5283.8</v>
      </c>
    </row>
    <row r="322" spans="1:14" ht="18.75" hidden="1" x14ac:dyDescent="0.3">
      <c r="A322" s="304">
        <v>2000</v>
      </c>
      <c r="D322" s="303"/>
      <c r="E322" s="297"/>
      <c r="F322" s="350"/>
      <c r="G322" s="352"/>
      <c r="H322" s="299"/>
      <c r="I322" s="300"/>
      <c r="J322" s="301"/>
      <c r="K322" s="301"/>
      <c r="L322" s="302"/>
      <c r="M322" s="33"/>
      <c r="N322" s="33"/>
    </row>
    <row r="323" spans="1:14" ht="18.75" hidden="1" x14ac:dyDescent="0.3">
      <c r="A323" s="304">
        <v>2000</v>
      </c>
      <c r="D323" s="303"/>
      <c r="E323" s="297" t="s">
        <v>47047</v>
      </c>
      <c r="F323" s="388">
        <f>365.5+34.5</f>
        <v>400</v>
      </c>
      <c r="G323" s="298" t="s">
        <v>7702</v>
      </c>
      <c r="H323" s="299"/>
      <c r="I323" s="300"/>
      <c r="J323" s="301"/>
      <c r="K323" s="301"/>
      <c r="L323" s="302"/>
      <c r="M323" s="33"/>
      <c r="N323" s="33"/>
    </row>
    <row r="324" spans="1:14" ht="18.75" hidden="1" x14ac:dyDescent="0.3">
      <c r="A324" s="304">
        <v>2000</v>
      </c>
      <c r="D324" s="303"/>
      <c r="E324" s="297" t="s">
        <v>46975</v>
      </c>
      <c r="F324" s="388">
        <v>0.05</v>
      </c>
      <c r="G324" s="298" t="s">
        <v>6594</v>
      </c>
      <c r="H324" s="299"/>
      <c r="I324" s="300"/>
      <c r="J324" s="301"/>
      <c r="K324" s="301"/>
      <c r="L324" s="302"/>
      <c r="M324" s="33"/>
      <c r="N324" s="33"/>
    </row>
    <row r="325" spans="1:14" ht="18.75" hidden="1" x14ac:dyDescent="0.3">
      <c r="A325" s="304">
        <v>2000</v>
      </c>
      <c r="D325" s="303"/>
      <c r="E325" s="389" t="s">
        <v>5242</v>
      </c>
      <c r="F325" s="390">
        <f>F323*F324</f>
        <v>20</v>
      </c>
      <c r="G325" s="391" t="s">
        <v>7701</v>
      </c>
      <c r="H325" s="299"/>
      <c r="I325" s="300"/>
      <c r="J325" s="301"/>
      <c r="K325" s="301"/>
      <c r="L325" s="302"/>
      <c r="M325" s="33"/>
      <c r="N325" s="33"/>
    </row>
    <row r="326" spans="1:14" ht="18.75" hidden="1" x14ac:dyDescent="0.3">
      <c r="A326" s="304">
        <v>2000</v>
      </c>
      <c r="D326" s="303"/>
      <c r="E326" s="297"/>
      <c r="F326" s="350"/>
      <c r="G326" s="352"/>
      <c r="H326" s="299"/>
      <c r="I326" s="300"/>
      <c r="J326" s="301"/>
      <c r="K326" s="301"/>
      <c r="L326" s="302"/>
      <c r="M326" s="33"/>
      <c r="N326" s="33"/>
    </row>
    <row r="327" spans="1:14" ht="30" x14ac:dyDescent="0.3">
      <c r="A327" s="296" t="str">
        <f>IFERROR(LEFT(D327,SEARCH(".",D327)-1),"")</f>
        <v>8</v>
      </c>
      <c r="B327" s="296" t="str">
        <f>IFERROR(LEFT(RIGHT(D327,LEN(D327)-SEARCH(".",D327)),SEARCH(".",RIGHT(D327,LEN(D327)-SEARCH(".",D327)))-1),"")</f>
        <v>1</v>
      </c>
      <c r="C327" s="296" t="str">
        <f>IFERROR(IF(LEN(D327)-LEN(SUBSTITUTE(D327,".",""))&lt;&gt;3,"",MID(D327,SEARCH(".",D327,SEARCH(".",D327)+1)+1,LEN(D327)-SEARCH(".",D327,SEARCH(".",D327)+1)-(LEN(D327)-(SEARCH(".",D327,SEARCH(".",D327,SEARCH(".",D327)+1)+1)-1)))),"")</f>
        <v/>
      </c>
      <c r="D327" s="103" t="s">
        <v>46948</v>
      </c>
      <c r="E327" s="104" t="str">
        <f>IF($G327="SINAPI",VLOOKUP($F327,DADOS_SINAPI,2,0),IF(G327="SETOP",VLOOKUP($F327,DADOS_SETOP,2,0),IF(G327="CPU",VLOOKUP($F327,DADOS_COMPOSICAO,2,0),IF(G327="SICRO",VLOOKUP($F327,DADOS_SICRO,2,0),IF(G327="SUDECAP",VLOOKUP(F327,DADOS_SUDECAP,2,0),IF(G327="COTAÇÃO",VLOOKUP($F327,DADOS_COTACAO,2,0),""))))))</f>
        <v>APLICAÇÃO DE LONA PLÁSTICA PARA EXECUÇÃO DE PAVIMENTOS DE CONCRETO. AF_04/2022</v>
      </c>
      <c r="F327" s="105">
        <v>97113</v>
      </c>
      <c r="G327" s="106" t="s">
        <v>4153</v>
      </c>
      <c r="H327" s="107" t="str">
        <f>IF(G327="SINAPI",VLOOKUP($F327,DADOS_SINAPI,3,0),IF(G327="SETOP",VLOOKUP($F327,DADOS_SETOP,3,0),IF(G327="CPU",VLOOKUP($F327,DADOS_COMPOSICAO,10,0),IF(G327="SICRO",VLOOKUP($F327,DADOS_SICRO,3,0),IF(G327="SUDECAP",VLOOKUP(F327,DADOS_SUDECAP,3,0),IF(G327="COTAÇÃO",VLOOKUP($F327,DADOS_COTACAO,9,0),""))))))</f>
        <v>M2</v>
      </c>
      <c r="I327" s="131">
        <f>ROUND(F329,2)</f>
        <v>400</v>
      </c>
      <c r="J327" s="108">
        <f>ROUND(IF(G327="SINAPI",VLOOKUP($F327,DADOS_SINAPI,4,0),IF(G327="SETOP",VLOOKUP($F327,DADOS_SETOP,4,0),IF(G327="CPU",VLOOKUP($F327,DADOS_COMPOSICAO,13,0),IF(G327="SICRO",VLOOKUP($F327,DADOS_SICRO,4,0),IF(G327="SUDECAP",VLOOKUP(F327,DADOS_SUDECAP,4,0),IF(G327="COTAÇÃO",VLOOKUP(F327,DADOS_COTACAO,12,0),"")))))),2)</f>
        <v>3.34</v>
      </c>
      <c r="K327" s="320" t="s">
        <v>11757</v>
      </c>
      <c r="L327" s="109">
        <f>ROUND(J327*(1+$N$17),2)</f>
        <v>4.2300000000000004</v>
      </c>
      <c r="M327" s="110">
        <f>IFERROR(ROUND(I327*J327,2),"")</f>
        <v>1336</v>
      </c>
      <c r="N327" s="110">
        <f>IFERROR(ROUND(L327*I327,2),"")</f>
        <v>1692</v>
      </c>
    </row>
    <row r="328" spans="1:14" ht="18.75" hidden="1" x14ac:dyDescent="0.3">
      <c r="A328" s="304">
        <v>2000</v>
      </c>
      <c r="D328" s="303"/>
      <c r="E328" s="297"/>
      <c r="F328" s="350"/>
      <c r="G328" s="352"/>
      <c r="H328" s="299"/>
      <c r="I328" s="300"/>
      <c r="J328" s="301"/>
      <c r="K328" s="301"/>
      <c r="L328" s="302"/>
      <c r="M328" s="33"/>
      <c r="N328" s="33"/>
    </row>
    <row r="329" spans="1:14" ht="18.75" hidden="1" x14ac:dyDescent="0.3">
      <c r="A329" s="304">
        <v>2000</v>
      </c>
      <c r="D329" s="303"/>
      <c r="E329" s="389" t="s">
        <v>47047</v>
      </c>
      <c r="F329" s="392">
        <f>F323</f>
        <v>400</v>
      </c>
      <c r="G329" s="391" t="s">
        <v>7702</v>
      </c>
      <c r="H329" s="299"/>
      <c r="I329" s="300"/>
      <c r="J329" s="301"/>
      <c r="K329" s="301"/>
      <c r="L329" s="302"/>
      <c r="M329" s="33"/>
      <c r="N329" s="33"/>
    </row>
    <row r="330" spans="1:14" ht="18.75" hidden="1" x14ac:dyDescent="0.3">
      <c r="A330" s="304">
        <v>2000</v>
      </c>
      <c r="D330" s="303"/>
      <c r="E330" s="297"/>
      <c r="F330" s="350"/>
      <c r="G330" s="352"/>
      <c r="H330" s="299"/>
      <c r="I330" s="300"/>
      <c r="J330" s="301"/>
      <c r="K330" s="301"/>
      <c r="L330" s="302"/>
      <c r="M330" s="33"/>
      <c r="N330" s="33"/>
    </row>
    <row r="331" spans="1:14" ht="45" x14ac:dyDescent="0.3">
      <c r="A331" s="296" t="str">
        <f>IFERROR(LEFT(D331,SEARCH(".",D331)-1),"")</f>
        <v>8</v>
      </c>
      <c r="B331" s="296" t="str">
        <f>IFERROR(LEFT(RIGHT(D331,LEN(D331)-SEARCH(".",D331)),SEARCH(".",RIGHT(D331,LEN(D331)-SEARCH(".",D331)))-1),"")</f>
        <v>1</v>
      </c>
      <c r="C331" s="296" t="str">
        <f>IFERROR(IF(LEN(D331)-LEN(SUBSTITUTE(D331,".",""))&lt;&gt;3,"",MID(D331,SEARCH(".",D331,SEARCH(".",D331)+1)+1,LEN(D331)-SEARCH(".",D331,SEARCH(".",D331)+1)-(LEN(D331)-(SEARCH(".",D331,SEARCH(".",D331,SEARCH(".",D331)+1)+1)-1)))),"")</f>
        <v/>
      </c>
      <c r="D331" s="103" t="s">
        <v>46949</v>
      </c>
      <c r="E331" s="104" t="str">
        <f>IF($G331="SINAPI",VLOOKUP($F331,DADOS_SINAPI,2,0),IF(G331="SETOP",VLOOKUP($F331,DADOS_SETOP,2,0),IF(G331="CPU",VLOOKUP($F331,DADOS_COMPOSICAO,2,0),IF(G331="SICRO",VLOOKUP($F331,DADOS_SICRO,2,0),IF(G331="SUDECAP",VLOOKUP(F331,DADOS_SUDECAP,2,0),IF(G331="COTAÇÃO",VLOOKUP($F331,DADOS_COTACAO,2,0),""))))))</f>
        <v>EXECUÇÃO DE PASSEIO (CALÇADA) OU PISO DE CONCRETO COM CONCRETO MOLDADO IN LOCO, USINADO, ACABAMENTO CONVENCIONAL, ESPESSURA 6 CM, ARMADO. AF_08/2022</v>
      </c>
      <c r="F331" s="105">
        <v>94993</v>
      </c>
      <c r="G331" s="106" t="s">
        <v>4153</v>
      </c>
      <c r="H331" s="107" t="str">
        <f>IF(G331="SINAPI",VLOOKUP($F331,DADOS_SINAPI,3,0),IF(G331="SETOP",VLOOKUP($F331,DADOS_SETOP,3,0),IF(G331="CPU",VLOOKUP($F331,DADOS_COMPOSICAO,10,0),IF(G331="SICRO",VLOOKUP($F331,DADOS_SICRO,3,0),IF(G331="SUDECAP",VLOOKUP(F331,DADOS_SUDECAP,3,0),IF(G331="COTAÇÃO",VLOOKUP($F331,DADOS_COTACAO,9,0),""))))))</f>
        <v>M2</v>
      </c>
      <c r="I331" s="131">
        <f>ROUND(F333,2)</f>
        <v>400</v>
      </c>
      <c r="J331" s="108">
        <f>ROUND(IF(G331="SINAPI",VLOOKUP($F331,DADOS_SINAPI,4,0),IF(G331="SETOP",VLOOKUP($F331,DADOS_SETOP,4,0),IF(G331="CPU",VLOOKUP($F331,DADOS_COMPOSICAO,13,0),IF(G331="SICRO",VLOOKUP($F331,DADOS_SICRO,4,0),IF(G331="SUDECAP",VLOOKUP(F331,DADOS_SUDECAP,4,0),IF(G331="COTAÇÃO",VLOOKUP(F331,DADOS_COTACAO,12,0),"")))))),2)</f>
        <v>76.27</v>
      </c>
      <c r="K331" s="320" t="s">
        <v>11757</v>
      </c>
      <c r="L331" s="109">
        <f>ROUND(J331*(1+$N$17),2)</f>
        <v>96.5</v>
      </c>
      <c r="M331" s="110">
        <f>IFERROR(ROUND(I331*J331,2),"")</f>
        <v>30508</v>
      </c>
      <c r="N331" s="110">
        <f>IFERROR(ROUND(L331*I331,2),"")</f>
        <v>38600</v>
      </c>
    </row>
    <row r="332" spans="1:14" ht="18.75" hidden="1" x14ac:dyDescent="0.3">
      <c r="A332" s="304">
        <v>2000</v>
      </c>
      <c r="D332" s="303"/>
      <c r="E332" s="297"/>
      <c r="F332" s="350"/>
      <c r="G332" s="352"/>
      <c r="H332" s="299"/>
      <c r="I332" s="300"/>
      <c r="J332" s="301"/>
      <c r="K332" s="301"/>
      <c r="L332" s="302"/>
      <c r="M332" s="33"/>
      <c r="N332" s="33"/>
    </row>
    <row r="333" spans="1:14" ht="18.75" hidden="1" x14ac:dyDescent="0.3">
      <c r="A333" s="304">
        <v>2000</v>
      </c>
      <c r="D333" s="303"/>
      <c r="E333" s="389" t="s">
        <v>47047</v>
      </c>
      <c r="F333" s="392">
        <f>F329</f>
        <v>400</v>
      </c>
      <c r="G333" s="391" t="s">
        <v>7702</v>
      </c>
      <c r="H333" s="299"/>
      <c r="I333" s="300"/>
      <c r="J333" s="301"/>
      <c r="K333" s="301"/>
      <c r="L333" s="302"/>
      <c r="M333" s="33"/>
      <c r="N333" s="33"/>
    </row>
    <row r="334" spans="1:14" ht="18.75" hidden="1" x14ac:dyDescent="0.3">
      <c r="A334" s="304">
        <v>2000</v>
      </c>
      <c r="D334" s="303"/>
      <c r="E334" s="297"/>
      <c r="F334" s="350"/>
      <c r="G334" s="352"/>
      <c r="H334" s="299"/>
      <c r="I334" s="300"/>
      <c r="J334" s="301"/>
      <c r="K334" s="301"/>
      <c r="L334" s="302"/>
      <c r="M334" s="33"/>
      <c r="N334" s="33"/>
    </row>
    <row r="335" spans="1:14" ht="60" x14ac:dyDescent="0.3">
      <c r="A335" s="296" t="str">
        <f>IFERROR(LEFT(D335,SEARCH(".",D335)-1),"")</f>
        <v>8</v>
      </c>
      <c r="B335" s="296" t="str">
        <f>IFERROR(LEFT(RIGHT(D335,LEN(D335)-SEARCH(".",D335)),SEARCH(".",RIGHT(D335,LEN(D335)-SEARCH(".",D335)))-1),"")</f>
        <v>1</v>
      </c>
      <c r="C335" s="296" t="str">
        <f>IFERROR(IF(LEN(D335)-LEN(SUBSTITUTE(D335,".",""))&lt;&gt;3,"",MID(D335,SEARCH(".",D335,SEARCH(".",D335)+1)+1,LEN(D335)-SEARCH(".",D335,SEARCH(".",D335)+1)-(LEN(D335)-(SEARCH(".",D335,SEARCH(".",D335,SEARCH(".",D335)+1)+1)-1)))),"")</f>
        <v/>
      </c>
      <c r="D335" s="103" t="s">
        <v>46950</v>
      </c>
      <c r="E335" s="104" t="str">
        <f>IF($G335="SINAPI",VLOOKUP($F335,DADOS_SINAPI,2,0),IF(G335="SETOP",VLOOKUP($F335,DADOS_SETOP,2,0),IF(G335="CPU",VLOOKUP($F335,DADOS_COMPOSICAO,2,0),IF(G335="SICRO",VLOOKUP($F335,DADOS_SICRO,2,0),IF(G335="SUDECAP",VLOOKUP(F335,DADOS_SUDECAP,2,0),IF(G335="COTAÇÃO",VLOOKUP($F335,DADOS_COTACAO,2,0),""))))))</f>
        <v>GUIA DE MEIO-FIO, EM CONCRETO COM FCK 20MPA, PRÉ-MOLDADA, MFC-01 PADRÃO DER-MG, DIMENSÕES (12X16,7X35)CM, EXCLUSIVE SARJETA, INCLUSIVE ESCAVAÇÃO, APILOAMENTO E TRANSPORTE COM RETIRADA DO MATERIAL ESCAVADO (EM CAÇAMBA)</v>
      </c>
      <c r="F335" s="105" t="s">
        <v>4115</v>
      </c>
      <c r="G335" s="106" t="s">
        <v>1544</v>
      </c>
      <c r="H335" s="107" t="str">
        <f>IF(G335="SINAPI",VLOOKUP($F335,DADOS_SINAPI,3,0),IF(G335="SETOP",VLOOKUP($F335,DADOS_SETOP,3,0),IF(G335="CPU",VLOOKUP($F335,DADOS_COMPOSICAO,10,0),IF(G335="SICRO",VLOOKUP($F335,DADOS_SICRO,3,0),IF(G335="SUDECAP",VLOOKUP(F335,DADOS_SUDECAP,3,0),IF(G335="COTAÇÃO",VLOOKUP($F335,DADOS_COTACAO,9,0),""))))))</f>
        <v>m</v>
      </c>
      <c r="I335" s="131">
        <f>ROUND(F337,2)</f>
        <v>304</v>
      </c>
      <c r="J335" s="108">
        <f>ROUND(IF(G335="SINAPI",VLOOKUP($F335,DADOS_SINAPI,4,0),IF(G335="SETOP",VLOOKUP($F335,DADOS_SETOP,4,0),IF(G335="CPU",VLOOKUP($F335,DADOS_COMPOSICAO,13,0),IF(G335="SICRO",VLOOKUP($F335,DADOS_SICRO,4,0),IF(G335="SUDECAP",VLOOKUP(F335,DADOS_SUDECAP,4,0),IF(G335="COTAÇÃO",VLOOKUP(F335,DADOS_COTACAO,12,0),"")))))),2)</f>
        <v>76.52</v>
      </c>
      <c r="K335" s="320" t="s">
        <v>11757</v>
      </c>
      <c r="L335" s="109">
        <f>ROUND(J335*(1+$N$17),2)</f>
        <v>96.81</v>
      </c>
      <c r="M335" s="110">
        <f>IFERROR(ROUND(I335*J335,2),"")</f>
        <v>23262.080000000002</v>
      </c>
      <c r="N335" s="110">
        <f>IFERROR(ROUND(L335*I335,2),"")</f>
        <v>29430.240000000002</v>
      </c>
    </row>
    <row r="336" spans="1:14" ht="18.75" hidden="1" x14ac:dyDescent="0.3">
      <c r="A336" s="304">
        <v>2000</v>
      </c>
      <c r="D336" s="303"/>
      <c r="E336" s="297"/>
      <c r="F336" s="350"/>
      <c r="G336" s="352"/>
      <c r="H336" s="299"/>
      <c r="I336" s="300"/>
      <c r="J336" s="301"/>
      <c r="K336" s="301"/>
      <c r="L336" s="302"/>
      <c r="M336" s="33"/>
      <c r="N336" s="33"/>
    </row>
    <row r="337" spans="1:14" ht="18.75" hidden="1" x14ac:dyDescent="0.3">
      <c r="A337" s="304">
        <v>2000</v>
      </c>
      <c r="D337" s="303"/>
      <c r="E337" s="389" t="s">
        <v>47048</v>
      </c>
      <c r="F337" s="392">
        <v>304</v>
      </c>
      <c r="G337" s="391" t="s">
        <v>6594</v>
      </c>
      <c r="H337" s="299"/>
      <c r="I337" s="300"/>
      <c r="J337" s="301"/>
      <c r="K337" s="301"/>
      <c r="L337" s="302"/>
      <c r="M337" s="33"/>
      <c r="N337" s="33"/>
    </row>
    <row r="338" spans="1:14" ht="18.75" hidden="1" x14ac:dyDescent="0.3">
      <c r="A338" s="304">
        <v>2000</v>
      </c>
      <c r="D338" s="303"/>
      <c r="E338" s="297"/>
      <c r="F338" s="350"/>
      <c r="G338" s="352"/>
      <c r="H338" s="299"/>
      <c r="I338" s="300"/>
      <c r="J338" s="301"/>
      <c r="K338" s="301"/>
      <c r="L338" s="302"/>
      <c r="M338" s="33"/>
      <c r="N338" s="33"/>
    </row>
    <row r="339" spans="1:14" ht="60" x14ac:dyDescent="0.3">
      <c r="A339" s="296" t="str">
        <f>IFERROR(LEFT(D339,SEARCH(".",D339)-1),"")</f>
        <v>8</v>
      </c>
      <c r="B339" s="296" t="str">
        <f>IFERROR(LEFT(RIGHT(D339,LEN(D339)-SEARCH(".",D339)),SEARCH(".",RIGHT(D339,LEN(D339)-SEARCH(".",D339)))-1),"")</f>
        <v>1</v>
      </c>
      <c r="C339" s="296" t="str">
        <f>IFERROR(IF(LEN(D339)-LEN(SUBSTITUTE(D339,".",""))&lt;&gt;3,"",MID(D339,SEARCH(".",D339,SEARCH(".",D339)+1)+1,LEN(D339)-SEARCH(".",D339,SEARCH(".",D339)+1)-(LEN(D339)-(SEARCH(".",D339,SEARCH(".",D339,SEARCH(".",D339)+1)+1)-1)))),"")</f>
        <v/>
      </c>
      <c r="D339" s="103" t="s">
        <v>46951</v>
      </c>
      <c r="E339" s="104" t="str">
        <f>IF($G339="SINAPI",VLOOKUP($F339,DADOS_SINAPI,2,0),IF(G339="SETOP",VLOOKUP($F339,DADOS_SETOP,2,0),IF(G339="CPU",VLOOKUP($F339,DADOS_COMPOSICAO,2,0),IF(G339="SICRO",VLOOKUP($F339,DADOS_SICRO,2,0),IF(G339="SUDECAP",VLOOKUP(F339,DADOS_SUDECAP,2,0),IF(G339="COTAÇÃO",VLOOKUP($F339,DADOS_COTACAO,2,0),""))))))</f>
        <v>SARJETA DE CONCRETO URBANO (SCU), TIPO 1, COM FCK 15 MPA, LARGURA DE 50CM COM INCLINAÇÃO DE 3%, ESP. 7CM, PADRÃO DER-MG, EXCLUSIVE MEIO-FIO, INCLUSIVE ESCAVAÇÃO, APILAOMENTO E TRANSPORTE COM RETIRADA DO MATERIAL ESCAVADO (EM CAÇAMBA)</v>
      </c>
      <c r="F339" s="105" t="s">
        <v>2094</v>
      </c>
      <c r="G339" s="106" t="s">
        <v>1544</v>
      </c>
      <c r="H339" s="107" t="str">
        <f>IF(G339="SINAPI",VLOOKUP($F339,DADOS_SINAPI,3,0),IF(G339="SETOP",VLOOKUP($F339,DADOS_SETOP,3,0),IF(G339="CPU",VLOOKUP($F339,DADOS_COMPOSICAO,10,0),IF(G339="SICRO",VLOOKUP($F339,DADOS_SICRO,3,0),IF(G339="SUDECAP",VLOOKUP(F339,DADOS_SUDECAP,3,0),IF(G339="COTAÇÃO",VLOOKUP($F339,DADOS_COTACAO,9,0),""))))))</f>
        <v>m</v>
      </c>
      <c r="I339" s="131">
        <f>ROUND(F341,2)</f>
        <v>304</v>
      </c>
      <c r="J339" s="108">
        <f>ROUND(IF(G339="SINAPI",VLOOKUP($F339,DADOS_SINAPI,4,0),IF(G339="SETOP",VLOOKUP($F339,DADOS_SETOP,4,0),IF(G339="CPU",VLOOKUP($F339,DADOS_COMPOSICAO,13,0),IF(G339="SICRO",VLOOKUP($F339,DADOS_SICRO,4,0),IF(G339="SUDECAP",VLOOKUP(F339,DADOS_SUDECAP,4,0),IF(G339="COTAÇÃO",VLOOKUP(F339,DADOS_COTACAO,12,0),"")))))),2)</f>
        <v>42.43</v>
      </c>
      <c r="K339" s="320" t="s">
        <v>11757</v>
      </c>
      <c r="L339" s="109">
        <f>ROUND(J339*(1+$N$17),2)</f>
        <v>53.68</v>
      </c>
      <c r="M339" s="110">
        <f>IFERROR(ROUND(I339*J339,2),"")</f>
        <v>12898.72</v>
      </c>
      <c r="N339" s="110">
        <f>IFERROR(ROUND(L339*I339,2),"")</f>
        <v>16318.72</v>
      </c>
    </row>
    <row r="340" spans="1:14" ht="18.75" hidden="1" x14ac:dyDescent="0.3">
      <c r="A340" s="304">
        <v>2000</v>
      </c>
      <c r="D340" s="303"/>
      <c r="E340" s="297"/>
      <c r="F340" s="350"/>
      <c r="G340" s="352"/>
      <c r="H340" s="299"/>
      <c r="I340" s="300"/>
      <c r="J340" s="301"/>
      <c r="K340" s="301"/>
      <c r="L340" s="302"/>
      <c r="M340" s="33"/>
      <c r="N340" s="33"/>
    </row>
    <row r="341" spans="1:14" ht="18.75" hidden="1" x14ac:dyDescent="0.3">
      <c r="A341" s="304">
        <v>2000</v>
      </c>
      <c r="D341" s="303"/>
      <c r="E341" s="389" t="s">
        <v>47049</v>
      </c>
      <c r="F341" s="392">
        <v>304</v>
      </c>
      <c r="G341" s="391" t="s">
        <v>6594</v>
      </c>
      <c r="H341" s="299"/>
      <c r="I341" s="300"/>
      <c r="J341" s="301"/>
      <c r="K341" s="301"/>
      <c r="L341" s="302"/>
      <c r="M341" s="33"/>
      <c r="N341" s="33"/>
    </row>
    <row r="342" spans="1:14" ht="18.75" hidden="1" x14ac:dyDescent="0.3">
      <c r="A342" s="304">
        <v>2000</v>
      </c>
      <c r="D342" s="303"/>
      <c r="E342" s="297"/>
      <c r="F342" s="350"/>
      <c r="G342" s="352"/>
      <c r="H342" s="299"/>
      <c r="I342" s="300"/>
      <c r="J342" s="301"/>
      <c r="K342" s="301"/>
      <c r="L342" s="302"/>
      <c r="M342" s="33"/>
      <c r="N342" s="33"/>
    </row>
    <row r="343" spans="1:14" ht="18.75" x14ac:dyDescent="0.3">
      <c r="D343" s="213" t="s">
        <v>46926</v>
      </c>
      <c r="E343" s="214" t="s">
        <v>7267</v>
      </c>
      <c r="F343" s="213"/>
      <c r="G343" s="215"/>
      <c r="H343" s="215"/>
      <c r="I343" s="213"/>
      <c r="J343" s="215"/>
      <c r="K343" s="215"/>
      <c r="L343" s="215"/>
      <c r="M343" s="216">
        <f>IFERROR(SUMIFS(M:M,A:A,LEFT(D343,SEARCH(".",D343)-1),B:B,RIGHT(D343,LEN(D343)-SEARCH(".",D343))),"")</f>
        <v>8057.12</v>
      </c>
      <c r="N343" s="216">
        <f>IFERROR(SUMIFS(N:N,A:A,LEFT(D343,SEARCH(".",D343)-1),B:B,RIGHT(D343,LEN(D343)-SEARCH(".",D343))),"")</f>
        <v>10194.24</v>
      </c>
    </row>
    <row r="344" spans="1:14" ht="18.75" x14ac:dyDescent="0.3">
      <c r="A344" s="296" t="str">
        <f>IFERROR(LEFT(D344,SEARCH(".",D344)-1),"")</f>
        <v>8</v>
      </c>
      <c r="B344" s="296" t="str">
        <f>IFERROR(LEFT(RIGHT(D344,LEN(D344)-SEARCH(".",D344)),SEARCH(".",RIGHT(D344,LEN(D344)-SEARCH(".",D344)))-1),"")</f>
        <v>2</v>
      </c>
      <c r="C344" s="296" t="str">
        <f>IFERROR(IF(LEN(D344)-LEN(SUBSTITUTE(D344,".",""))&lt;&gt;3,"",MID(D344,SEARCH(".",D344,SEARCH(".",D344)+1)+1,LEN(D344)-SEARCH(".",D344,SEARCH(".",D344)+1)-(LEN(D344)-(SEARCH(".",D344,SEARCH(".",D344,SEARCH(".",D344)+1)+1)-1)))),"")</f>
        <v/>
      </c>
      <c r="D344" s="103" t="s">
        <v>46952</v>
      </c>
      <c r="E344" s="104" t="str">
        <f>IF($G344="SINAPI",VLOOKUP($F344,DADOS_SINAPI,2,0),IF(G344="SETOP",VLOOKUP($F344,DADOS_SETOP,2,0),IF(G344="CPU",VLOOKUP($F344,DADOS_COMPOSICAO,2,0),IF(G344="SICRO",VLOOKUP($F344,DADOS_SICRO,2,0),IF(G344="SUDECAP",VLOOKUP(F344,DADOS_SUDECAP,2,0),IF(G344="COTAÇÃO",VLOOKUP($F344,DADOS_COTACAO,2,0),""))))))</f>
        <v>INSTALAÇÃO DE CONCERTINA DUPLA CLIPADA, ESPIRAL DE 300 MM. AF_03/2024</v>
      </c>
      <c r="F344" s="105">
        <v>105127</v>
      </c>
      <c r="G344" s="106" t="s">
        <v>4153</v>
      </c>
      <c r="H344" s="107" t="str">
        <f>IF(G344="SINAPI",VLOOKUP($F344,DADOS_SINAPI,3,0),IF(G344="SETOP",VLOOKUP($F344,DADOS_SETOP,3,0),IF(G344="CPU",VLOOKUP($F344,DADOS_COMPOSICAO,10,0),IF(G344="SICRO",VLOOKUP($F344,DADOS_SICRO,3,0),IF(G344="SUDECAP",VLOOKUP(F344,DADOS_SUDECAP,3,0),IF(G344="COTAÇÃO",VLOOKUP($F344,DADOS_COTACAO,9,0),""))))))</f>
        <v>M</v>
      </c>
      <c r="I344" s="131">
        <f>ROUND(F346,2)</f>
        <v>296</v>
      </c>
      <c r="J344" s="108">
        <f>ROUND(IF(G344="SINAPI",VLOOKUP($F344,DADOS_SINAPI,4,0),IF(G344="SETOP",VLOOKUP($F344,DADOS_SETOP,4,0),IF(G344="CPU",VLOOKUP($F344,DADOS_COMPOSICAO,13,0),IF(G344="SICRO",VLOOKUP($F344,DADOS_SICRO,4,0),IF(G344="SUDECAP",VLOOKUP(F344,DADOS_SUDECAP,4,0),IF(G344="COTAÇÃO",VLOOKUP(F344,DADOS_COTACAO,12,0),"")))))),2)</f>
        <v>27.22</v>
      </c>
      <c r="K344" s="320" t="s">
        <v>11757</v>
      </c>
      <c r="L344" s="109">
        <f>ROUND(J344*(1+$N$17),2)</f>
        <v>34.44</v>
      </c>
      <c r="M344" s="110">
        <f>IFERROR(ROUND(I344*J344,2),"")</f>
        <v>8057.12</v>
      </c>
      <c r="N344" s="110">
        <f>IFERROR(ROUND(L344*I344,2),"")</f>
        <v>10194.24</v>
      </c>
    </row>
    <row r="345" spans="1:14" ht="18.75" hidden="1" x14ac:dyDescent="0.3">
      <c r="A345" s="304">
        <v>2000</v>
      </c>
      <c r="D345" s="303"/>
      <c r="E345" s="297"/>
      <c r="F345" s="350"/>
      <c r="G345" s="352"/>
      <c r="H345" s="299"/>
      <c r="I345" s="300"/>
      <c r="J345" s="301"/>
      <c r="K345" s="301"/>
      <c r="L345" s="302"/>
      <c r="M345" s="33"/>
      <c r="N345" s="33"/>
    </row>
    <row r="346" spans="1:14" ht="18.75" hidden="1" x14ac:dyDescent="0.3">
      <c r="A346" s="304">
        <v>2000</v>
      </c>
      <c r="D346" s="303"/>
      <c r="E346" s="389" t="s">
        <v>46970</v>
      </c>
      <c r="F346" s="392">
        <v>296</v>
      </c>
      <c r="G346" s="391" t="s">
        <v>6594</v>
      </c>
      <c r="H346" s="299"/>
      <c r="I346" s="300"/>
      <c r="J346" s="301"/>
      <c r="K346" s="301"/>
      <c r="L346" s="302"/>
      <c r="M346" s="33"/>
      <c r="N346" s="33"/>
    </row>
    <row r="347" spans="1:14" ht="18.75" hidden="1" x14ac:dyDescent="0.3">
      <c r="A347" s="304">
        <v>2000</v>
      </c>
      <c r="D347" s="303"/>
      <c r="E347" s="297"/>
      <c r="F347" s="350"/>
      <c r="G347" s="352"/>
      <c r="H347" s="299"/>
      <c r="I347" s="300"/>
      <c r="J347" s="301"/>
      <c r="K347" s="301"/>
      <c r="L347" s="302"/>
      <c r="M347" s="33"/>
      <c r="N347" s="33"/>
    </row>
    <row r="348" spans="1:14" ht="18.75" x14ac:dyDescent="0.3">
      <c r="D348" s="213" t="s">
        <v>46927</v>
      </c>
      <c r="E348" s="214" t="s">
        <v>46922</v>
      </c>
      <c r="F348" s="213"/>
      <c r="G348" s="215"/>
      <c r="H348" s="215"/>
      <c r="I348" s="213"/>
      <c r="J348" s="215"/>
      <c r="K348" s="215"/>
      <c r="L348" s="215"/>
      <c r="M348" s="216">
        <f>IFERROR(SUMIFS(M:M,A:A,LEFT(D348,SEARCH(".",D348)-1),B:B,RIGHT(D348,LEN(D348)-SEARCH(".",D348))),"")</f>
        <v>10636.580000000002</v>
      </c>
      <c r="N348" s="216">
        <f>IFERROR(SUMIFS(N:N,A:A,LEFT(D348,SEARCH(".",D348)-1),B:B,RIGHT(D348,LEN(D348)-SEARCH(".",D348))),"")</f>
        <v>13457.399999999998</v>
      </c>
    </row>
    <row r="349" spans="1:14" ht="45" x14ac:dyDescent="0.3">
      <c r="A349" s="296" t="str">
        <f>IFERROR(LEFT(D349,SEARCH(".",D349)-1),"")</f>
        <v>8</v>
      </c>
      <c r="B349" s="296" t="str">
        <f>IFERROR(LEFT(RIGHT(D349,LEN(D349)-SEARCH(".",D349)),SEARCH(".",RIGHT(D349,LEN(D349)-SEARCH(".",D349)))-1),"")</f>
        <v>3</v>
      </c>
      <c r="C349" s="296" t="str">
        <f>IFERROR(IF(LEN(D349)-LEN(SUBSTITUTE(D349,".",""))&lt;&gt;3,"",MID(D349,SEARCH(".",D349,SEARCH(".",D349)+1)+1,LEN(D349)-SEARCH(".",D349,SEARCH(".",D349)+1)-(LEN(D349)-(SEARCH(".",D349,SEARCH(".",D349,SEARCH(".",D349)+1)+1)-1)))),"")</f>
        <v/>
      </c>
      <c r="D349" s="103" t="s">
        <v>46953</v>
      </c>
      <c r="E349" s="104" t="str">
        <f>IF($G349="SINAPI",VLOOKUP($F349,DADOS_SINAPI,2,0),IF(G349="SETOP",VLOOKUP($F349,DADOS_SETOP,2,0),IF(G349="CPU",VLOOKUP($F349,DADOS_COMPOSICAO,2,0),IF(G349="SICRO",VLOOKUP($F349,DADOS_SICRO,2,0),IF(G349="SUDECAP",VLOOKUP(F349,DADOS_SUDECAP,2,0),IF(G349="COTAÇÃO",VLOOKUP($F349,DADOS_COTACAO,2,0),""))))))</f>
        <v>PORTÃO EM CHAPA DE AÇO GALVANIZADO, TIPO LAMBRIL, ESP. 1,25MM (GSG-18), COM REQUADRO EM TUBO DE AÇO (50X30)MM, ESP. 1,25MM, EXCLUSIVE CADEADO E PINTURA</v>
      </c>
      <c r="F349" s="105" t="s">
        <v>4019</v>
      </c>
      <c r="G349" s="106" t="s">
        <v>1544</v>
      </c>
      <c r="H349" s="107" t="str">
        <f>IF(G349="SINAPI",VLOOKUP($F349,DADOS_SINAPI,3,0),IF(G349="SETOP",VLOOKUP($F349,DADOS_SETOP,3,0),IF(G349="CPU",VLOOKUP($F349,DADOS_COMPOSICAO,10,0),IF(G349="SICRO",VLOOKUP($F349,DADOS_SICRO,3,0),IF(G349="SUDECAP",VLOOKUP(F349,DADOS_SUDECAP,3,0),IF(G349="COTAÇÃO",VLOOKUP($F349,DADOS_COTACAO,9,0),""))))))</f>
        <v>m2</v>
      </c>
      <c r="I349" s="131">
        <f>ROUND(F353,2)</f>
        <v>11.4</v>
      </c>
      <c r="J349" s="108">
        <f>ROUND(IF(G349="SINAPI",VLOOKUP($F349,DADOS_SINAPI,4,0),IF(G349="SETOP",VLOOKUP($F349,DADOS_SETOP,4,0),IF(G349="CPU",VLOOKUP($F349,DADOS_COMPOSICAO,13,0),IF(G349="SICRO",VLOOKUP($F349,DADOS_SICRO,4,0),IF(G349="SUDECAP",VLOOKUP(F349,DADOS_SUDECAP,4,0),IF(G349="COTAÇÃO",VLOOKUP(F349,DADOS_COTACAO,12,0),"")))))),2)</f>
        <v>478.82</v>
      </c>
      <c r="K349" s="320" t="s">
        <v>11757</v>
      </c>
      <c r="L349" s="109">
        <f>ROUND(J349*(1+$N$17),2)</f>
        <v>605.79999999999995</v>
      </c>
      <c r="M349" s="110">
        <f>IFERROR(ROUND(I349*J349,2),"")</f>
        <v>5458.55</v>
      </c>
      <c r="N349" s="110">
        <f>IFERROR(ROUND(L349*I349,2),"")</f>
        <v>6906.12</v>
      </c>
    </row>
    <row r="350" spans="1:14" ht="18.75" hidden="1" x14ac:dyDescent="0.3">
      <c r="A350" s="304">
        <v>2000</v>
      </c>
      <c r="D350" s="303"/>
      <c r="E350" s="297"/>
      <c r="F350" s="350"/>
      <c r="G350" s="352"/>
      <c r="H350" s="299"/>
      <c r="I350" s="300"/>
      <c r="J350" s="301"/>
      <c r="K350" s="301"/>
      <c r="L350" s="302"/>
      <c r="M350" s="33"/>
      <c r="N350" s="33"/>
    </row>
    <row r="351" spans="1:14" ht="18.75" hidden="1" x14ac:dyDescent="0.3">
      <c r="A351" s="304">
        <v>2000</v>
      </c>
      <c r="D351" s="303"/>
      <c r="E351" s="297" t="s">
        <v>47050</v>
      </c>
      <c r="F351" s="388">
        <f>1*2.1</f>
        <v>2.1</v>
      </c>
      <c r="G351" s="298" t="s">
        <v>7702</v>
      </c>
      <c r="H351" s="299"/>
      <c r="I351" s="300"/>
      <c r="J351" s="301"/>
      <c r="K351" s="301"/>
      <c r="L351" s="302"/>
      <c r="M351" s="33"/>
      <c r="N351" s="33"/>
    </row>
    <row r="352" spans="1:14" ht="18.75" hidden="1" x14ac:dyDescent="0.3">
      <c r="A352" s="304">
        <v>2000</v>
      </c>
      <c r="D352" s="303"/>
      <c r="E352" s="297" t="s">
        <v>47051</v>
      </c>
      <c r="F352" s="388">
        <f>3.1*3</f>
        <v>9.3000000000000007</v>
      </c>
      <c r="G352" s="298" t="s">
        <v>7702</v>
      </c>
      <c r="H352" s="299"/>
      <c r="I352" s="300"/>
      <c r="J352" s="301"/>
      <c r="K352" s="301"/>
      <c r="L352" s="302"/>
      <c r="M352" s="33"/>
      <c r="N352" s="33"/>
    </row>
    <row r="353" spans="1:14" ht="18.75" hidden="1" x14ac:dyDescent="0.3">
      <c r="A353" s="304">
        <v>2000</v>
      </c>
      <c r="D353" s="303"/>
      <c r="E353" s="389" t="s">
        <v>5242</v>
      </c>
      <c r="F353" s="390">
        <f>F351+F352</f>
        <v>11.4</v>
      </c>
      <c r="G353" s="391" t="str">
        <f>G351</f>
        <v>m²</v>
      </c>
      <c r="H353" s="299"/>
      <c r="I353" s="300"/>
      <c r="J353" s="301"/>
      <c r="K353" s="301"/>
      <c r="L353" s="302"/>
      <c r="M353" s="33"/>
      <c r="N353" s="33"/>
    </row>
    <row r="354" spans="1:14" ht="18.75" hidden="1" x14ac:dyDescent="0.3">
      <c r="A354" s="304">
        <v>2000</v>
      </c>
      <c r="D354" s="303"/>
      <c r="E354" s="297"/>
      <c r="F354" s="350"/>
      <c r="G354" s="352"/>
      <c r="H354" s="299"/>
      <c r="I354" s="300"/>
      <c r="J354" s="301"/>
      <c r="K354" s="301"/>
      <c r="L354" s="302"/>
      <c r="M354" s="33"/>
      <c r="N354" s="33"/>
    </row>
    <row r="355" spans="1:14" ht="30" x14ac:dyDescent="0.3">
      <c r="A355" s="296" t="str">
        <f>IFERROR(LEFT(D355,SEARCH(".",D355)-1),"")</f>
        <v>8</v>
      </c>
      <c r="B355" s="296" t="str">
        <f>IFERROR(LEFT(RIGHT(D355,LEN(D355)-SEARCH(".",D355)),SEARCH(".",RIGHT(D355,LEN(D355)-SEARCH(".",D355)))-1),"")</f>
        <v>3</v>
      </c>
      <c r="C355" s="296" t="str">
        <f>IFERROR(IF(LEN(D355)-LEN(SUBSTITUTE(D355,".",""))&lt;&gt;3,"",MID(D355,SEARCH(".",D355,SEARCH(".",D355)+1)+1,LEN(D355)-SEARCH(".",D355,SEARCH(".",D355)+1)-(LEN(D355)-(SEARCH(".",D355,SEARCH(".",D355,SEARCH(".",D355)+1)+1)-1)))),"")</f>
        <v/>
      </c>
      <c r="D355" s="103" t="s">
        <v>46954</v>
      </c>
      <c r="E355" s="104" t="str">
        <f>IF($G355="SINAPI",VLOOKUP($F355,DADOS_SINAPI,2,0),IF(G355="SETOP",VLOOKUP($F355,DADOS_SETOP,2,0),IF(G355="CPU",VLOOKUP($F355,DADOS_COMPOSICAO,2,0),IF(G355="SICRO",VLOOKUP($F355,DADOS_SICRO,2,0),IF(G355="SUDECAP",VLOOKUP(F355,DADOS_SUDECAP,2,0),IF(G355="COTAÇÃO",VLOOKUP($F355,DADOS_COTACAO,2,0),""))))))</f>
        <v>PORTÃO DE GRADE EM BARRA REDONDA 1/2" E REQUADRO EM BARRA CHATA 1.1/4"X3/16", EXCLUSIVE CADEADO E PINTURA</v>
      </c>
      <c r="F355" s="105" t="s">
        <v>4020</v>
      </c>
      <c r="G355" s="106" t="s">
        <v>1544</v>
      </c>
      <c r="H355" s="107" t="str">
        <f>IF(G355="SINAPI",VLOOKUP($F355,DADOS_SINAPI,3,0),IF(G355="SETOP",VLOOKUP($F355,DADOS_SETOP,3,0),IF(G355="CPU",VLOOKUP($F355,DADOS_COMPOSICAO,10,0),IF(G355="SICRO",VLOOKUP($F355,DADOS_SICRO,3,0),IF(G355="SUDECAP",VLOOKUP(F355,DADOS_SUDECAP,3,0),IF(G355="COTAÇÃO",VLOOKUP($F355,DADOS_COTACAO,9,0),""))))))</f>
        <v>m2</v>
      </c>
      <c r="I355" s="131">
        <f>ROUND(F357,2)</f>
        <v>9.3000000000000007</v>
      </c>
      <c r="J355" s="108">
        <f>ROUND(IF(G355="SINAPI",VLOOKUP($F355,DADOS_SINAPI,4,0),IF(G355="SETOP",VLOOKUP($F355,DADOS_SETOP,4,0),IF(G355="CPU",VLOOKUP($F355,DADOS_COMPOSICAO,13,0),IF(G355="SICRO",VLOOKUP($F355,DADOS_SICRO,4,0),IF(G355="SUDECAP",VLOOKUP(F355,DADOS_SUDECAP,4,0),IF(G355="COTAÇÃO",VLOOKUP(F355,DADOS_COTACAO,12,0),"")))))),2)</f>
        <v>411.61</v>
      </c>
      <c r="K355" s="320" t="s">
        <v>11757</v>
      </c>
      <c r="L355" s="109">
        <f>ROUND(J355*(1+$N$17),2)</f>
        <v>520.77</v>
      </c>
      <c r="M355" s="110">
        <f>IFERROR(ROUND(I355*J355,2),"")</f>
        <v>3827.97</v>
      </c>
      <c r="N355" s="110">
        <f>IFERROR(ROUND(L355*I355,2),"")</f>
        <v>4843.16</v>
      </c>
    </row>
    <row r="356" spans="1:14" ht="18.75" hidden="1" x14ac:dyDescent="0.3">
      <c r="A356" s="304">
        <v>2000</v>
      </c>
      <c r="D356" s="303"/>
      <c r="E356" s="297"/>
      <c r="F356" s="350"/>
      <c r="G356" s="352"/>
      <c r="H356" s="299"/>
      <c r="I356" s="300"/>
      <c r="J356" s="301"/>
      <c r="K356" s="301"/>
      <c r="L356" s="302"/>
      <c r="M356" s="33"/>
      <c r="N356" s="33"/>
    </row>
    <row r="357" spans="1:14" ht="18.75" hidden="1" x14ac:dyDescent="0.3">
      <c r="A357" s="304">
        <v>2000</v>
      </c>
      <c r="D357" s="303"/>
      <c r="E357" s="389" t="s">
        <v>47059</v>
      </c>
      <c r="F357" s="392">
        <f>3.1*3</f>
        <v>9.3000000000000007</v>
      </c>
      <c r="G357" s="391" t="s">
        <v>7702</v>
      </c>
      <c r="H357" s="299"/>
      <c r="I357" s="300"/>
      <c r="J357" s="301"/>
      <c r="K357" s="301"/>
      <c r="L357" s="302"/>
      <c r="M357" s="33"/>
      <c r="N357" s="33"/>
    </row>
    <row r="358" spans="1:14" ht="18.75" hidden="1" x14ac:dyDescent="0.3">
      <c r="A358" s="304">
        <v>2000</v>
      </c>
      <c r="D358" s="303"/>
      <c r="E358" s="297"/>
      <c r="F358" s="350"/>
      <c r="G358" s="352"/>
      <c r="H358" s="299"/>
      <c r="I358" s="300"/>
      <c r="J358" s="301"/>
      <c r="K358" s="301"/>
      <c r="L358" s="302"/>
      <c r="M358" s="33"/>
      <c r="N358" s="33"/>
    </row>
    <row r="359" spans="1:14" ht="30" x14ac:dyDescent="0.3">
      <c r="A359" s="296" t="str">
        <f>IFERROR(LEFT(D359,SEARCH(".",D359)-1),"")</f>
        <v>8</v>
      </c>
      <c r="B359" s="296" t="str">
        <f>IFERROR(LEFT(RIGHT(D359,LEN(D359)-SEARCH(".",D359)),SEARCH(".",RIGHT(D359,LEN(D359)-SEARCH(".",D359)))-1),"")</f>
        <v>3</v>
      </c>
      <c r="C359" s="296" t="str">
        <f>IFERROR(IF(LEN(D359)-LEN(SUBSTITUTE(D359,".",""))&lt;&gt;3,"",MID(D359,SEARCH(".",D359,SEARCH(".",D359)+1)+1,LEN(D359)-SEARCH(".",D359,SEARCH(".",D359)+1)-(LEN(D359)-(SEARCH(".",D359,SEARCH(".",D359,SEARCH(".",D359)+1)+1)-1)))),"")</f>
        <v/>
      </c>
      <c r="D359" s="103" t="s">
        <v>46955</v>
      </c>
      <c r="E359" s="104" t="str">
        <f>IF($G359="SINAPI",VLOOKUP($F359,DADOS_SINAPI,2,0),IF(G359="SETOP",VLOOKUP($F359,DADOS_SETOP,2,0),IF(G359="CPU",VLOOKUP($F359,DADOS_COMPOSICAO,2,0),IF(G359="SICRO",VLOOKUP($F359,DADOS_SICRO,2,0),IF(G359="SUDECAP",VLOOKUP(F359,DADOS_SUDECAP,2,0),IF(G359="COTAÇÃO",VLOOKUP($F359,DADOS_COTACAO,2,0),""))))))</f>
        <v>PINTURA ESMALTE BASE SOLVENTE EM ESTRUTURA METÁLICA, DUAS (2) DEMÃOS, COM APLICAÇÃO MANUAL, INCLUSIVE UMA (1) DEMÃO FUNDO GALVANIZADO</v>
      </c>
      <c r="F359" s="105" t="s">
        <v>3540</v>
      </c>
      <c r="G359" s="106" t="s">
        <v>1544</v>
      </c>
      <c r="H359" s="107" t="str">
        <f>IF(G359="SINAPI",VLOOKUP($F359,DADOS_SINAPI,3,0),IF(G359="SETOP",VLOOKUP($F359,DADOS_SETOP,3,0),IF(G359="CPU",VLOOKUP($F359,DADOS_COMPOSICAO,10,0),IF(G359="SICRO",VLOOKUP($F359,DADOS_SICRO,3,0),IF(G359="SUDECAP",VLOOKUP(F359,DADOS_SUDECAP,3,0),IF(G359="COTAÇÃO",VLOOKUP($F359,DADOS_COTACAO,9,0),""))))))</f>
        <v>m2</v>
      </c>
      <c r="I359" s="131">
        <f>ROUND(F365,2)</f>
        <v>38.32</v>
      </c>
      <c r="J359" s="108">
        <f>ROUND(IF(G359="SINAPI",VLOOKUP($F359,DADOS_SINAPI,4,0),IF(G359="SETOP",VLOOKUP($F359,DADOS_SETOP,4,0),IF(G359="CPU",VLOOKUP($F359,DADOS_COMPOSICAO,13,0),IF(G359="SICRO",VLOOKUP($F359,DADOS_SICRO,4,0),IF(G359="SUDECAP",VLOOKUP(F359,DADOS_SUDECAP,4,0),IF(G359="COTAÇÃO",VLOOKUP(F359,DADOS_COTACAO,12,0),"")))))),2)</f>
        <v>34.35</v>
      </c>
      <c r="K359" s="320" t="s">
        <v>11757</v>
      </c>
      <c r="L359" s="109">
        <f>ROUND(J359*(1+$N$17),2)</f>
        <v>43.46</v>
      </c>
      <c r="M359" s="110">
        <f>IFERROR(ROUND(I359*J359,2),"")</f>
        <v>1316.29</v>
      </c>
      <c r="N359" s="110">
        <f>IFERROR(ROUND(L359*I359,2),"")</f>
        <v>1665.39</v>
      </c>
    </row>
    <row r="360" spans="1:14" ht="18.75" hidden="1" x14ac:dyDescent="0.3">
      <c r="A360" s="304">
        <v>2000</v>
      </c>
      <c r="D360" s="303"/>
      <c r="E360" s="297"/>
      <c r="F360" s="350"/>
      <c r="G360" s="352"/>
      <c r="H360" s="299"/>
      <c r="I360" s="300"/>
      <c r="J360" s="301"/>
      <c r="K360" s="301"/>
      <c r="L360" s="302"/>
      <c r="M360" s="33"/>
      <c r="N360" s="33"/>
    </row>
    <row r="361" spans="1:14" ht="18.75" hidden="1" x14ac:dyDescent="0.3">
      <c r="A361" s="304">
        <v>2000</v>
      </c>
      <c r="D361" s="303"/>
      <c r="E361" s="297" t="s">
        <v>47060</v>
      </c>
      <c r="F361" s="350">
        <f>2.43*2.56</f>
        <v>6.2208000000000006</v>
      </c>
      <c r="G361" s="352" t="s">
        <v>7702</v>
      </c>
      <c r="H361" s="299"/>
      <c r="I361" s="300"/>
      <c r="J361" s="301"/>
      <c r="K361" s="301"/>
      <c r="L361" s="302"/>
      <c r="M361" s="33"/>
      <c r="N361" s="33"/>
    </row>
    <row r="362" spans="1:14" ht="18.75" hidden="1" x14ac:dyDescent="0.3">
      <c r="A362" s="304">
        <v>2000</v>
      </c>
      <c r="D362" s="303"/>
      <c r="E362" s="297" t="s">
        <v>47061</v>
      </c>
      <c r="F362" s="350">
        <f>1*2.1*2</f>
        <v>4.2</v>
      </c>
      <c r="G362" s="352" t="s">
        <v>7702</v>
      </c>
      <c r="H362" s="299"/>
      <c r="I362" s="300"/>
      <c r="J362" s="301"/>
      <c r="K362" s="301"/>
      <c r="L362" s="302"/>
      <c r="M362" s="33"/>
      <c r="N362" s="33"/>
    </row>
    <row r="363" spans="1:14" ht="18.75" hidden="1" x14ac:dyDescent="0.3">
      <c r="A363" s="304">
        <v>2000</v>
      </c>
      <c r="D363" s="303"/>
      <c r="E363" s="297" t="s">
        <v>47059</v>
      </c>
      <c r="F363" s="350">
        <f>3.1*3</f>
        <v>9.3000000000000007</v>
      </c>
      <c r="G363" s="352" t="s">
        <v>7702</v>
      </c>
      <c r="H363" s="299"/>
      <c r="I363" s="300"/>
      <c r="J363" s="301"/>
      <c r="K363" s="301"/>
      <c r="L363" s="302"/>
      <c r="M363" s="33"/>
      <c r="N363" s="33"/>
    </row>
    <row r="364" spans="1:14" ht="18.75" hidden="1" x14ac:dyDescent="0.3">
      <c r="A364" s="304">
        <v>2000</v>
      </c>
      <c r="D364" s="303"/>
      <c r="E364" s="297" t="s">
        <v>47051</v>
      </c>
      <c r="F364" s="350">
        <f>3.1*3*2</f>
        <v>18.600000000000001</v>
      </c>
      <c r="G364" s="352" t="s">
        <v>7702</v>
      </c>
      <c r="H364" s="299"/>
      <c r="I364" s="300"/>
      <c r="J364" s="301"/>
      <c r="K364" s="301"/>
      <c r="L364" s="302"/>
      <c r="M364" s="33"/>
      <c r="N364" s="33"/>
    </row>
    <row r="365" spans="1:14" ht="18.75" hidden="1" x14ac:dyDescent="0.3">
      <c r="A365" s="304">
        <v>2000</v>
      </c>
      <c r="D365" s="303"/>
      <c r="E365" s="389" t="s">
        <v>5242</v>
      </c>
      <c r="F365" s="396">
        <f>SUM(F361:F364)</f>
        <v>38.320800000000006</v>
      </c>
      <c r="G365" s="397" t="s">
        <v>7702</v>
      </c>
      <c r="H365" s="299"/>
      <c r="I365" s="300"/>
      <c r="J365" s="301"/>
      <c r="K365" s="301"/>
      <c r="L365" s="302"/>
      <c r="M365" s="33"/>
      <c r="N365" s="33"/>
    </row>
    <row r="366" spans="1:14" ht="18.75" hidden="1" x14ac:dyDescent="0.3">
      <c r="A366" s="304">
        <v>2000</v>
      </c>
      <c r="D366" s="303"/>
      <c r="E366" s="297"/>
      <c r="F366" s="350"/>
      <c r="G366" s="352"/>
      <c r="H366" s="299"/>
      <c r="I366" s="300"/>
      <c r="J366" s="301"/>
      <c r="K366" s="301"/>
      <c r="L366" s="302"/>
      <c r="M366" s="33"/>
      <c r="N366" s="33"/>
    </row>
    <row r="367" spans="1:14" ht="30" x14ac:dyDescent="0.3">
      <c r="A367" s="296" t="str">
        <f>IFERROR(LEFT(D367,SEARCH(".",D367)-1),"")</f>
        <v>8</v>
      </c>
      <c r="B367" s="296" t="str">
        <f>IFERROR(LEFT(RIGHT(D367,LEN(D367)-SEARCH(".",D367)),SEARCH(".",RIGHT(D367,LEN(D367)-SEARCH(".",D367)))-1),"")</f>
        <v>3</v>
      </c>
      <c r="C367" s="296" t="str">
        <f>IFERROR(IF(LEN(D367)-LEN(SUBSTITUTE(D367,".",""))&lt;&gt;3,"",MID(D367,SEARCH(".",D367,SEARCH(".",D367)+1)+1,LEN(D367)-SEARCH(".",D367,SEARCH(".",D367)+1)-(LEN(D367)-(SEARCH(".",D367,SEARCH(".",D367,SEARCH(".",D367)+1)+1)-1)))),"")</f>
        <v/>
      </c>
      <c r="D367" s="103" t="s">
        <v>46956</v>
      </c>
      <c r="E367" s="104" t="str">
        <f>IF($G367="SINAPI",VLOOKUP($F367,DADOS_SINAPI,2,0),IF(G367="SETOP",VLOOKUP($F367,DADOS_SETOP,2,0),IF(G367="CPU",VLOOKUP($F367,DADOS_COMPOSICAO,2,0),IF(G367="SICRO",VLOOKUP($F367,DADOS_SICRO,2,0),IF(G367="SUDECAP",VLOOKUP(F367,DADOS_SUDECAP,2,0),IF(G367="COTAÇÃO",VLOOKUP($F367,DADOS_COTACAO,2,0),""))))))</f>
        <v>LIXAMENTO MANUAL EM SUPERFÍCIE METÁLICA PARA REMOÇÃO DE TINTA E/OU FUNDO ANTICORROSIVA</v>
      </c>
      <c r="F367" s="105" t="s">
        <v>3491</v>
      </c>
      <c r="G367" s="106" t="s">
        <v>1544</v>
      </c>
      <c r="H367" s="107" t="str">
        <f>IF(G367="SINAPI",VLOOKUP($F367,DADOS_SINAPI,3,0),IF(G367="SETOP",VLOOKUP($F367,DADOS_SETOP,3,0),IF(G367="CPU",VLOOKUP($F367,DADOS_COMPOSICAO,10,0),IF(G367="SICRO",VLOOKUP($F367,DADOS_SICRO,3,0),IF(G367="SUDECAP",VLOOKUP(F367,DADOS_SUDECAP,3,0),IF(G367="COTAÇÃO",VLOOKUP($F367,DADOS_COTACAO,9,0),""))))))</f>
        <v>m2</v>
      </c>
      <c r="I367" s="131">
        <f>ROUND(F369,2)</f>
        <v>6.22</v>
      </c>
      <c r="J367" s="108">
        <f>ROUND(IF(G367="SINAPI",VLOOKUP($F367,DADOS_SINAPI,4,0),IF(G367="SETOP",VLOOKUP($F367,DADOS_SETOP,4,0),IF(G367="CPU",VLOOKUP($F367,DADOS_COMPOSICAO,13,0),IF(G367="SICRO",VLOOKUP($F367,DADOS_SICRO,4,0),IF(G367="SUDECAP",VLOOKUP(F367,DADOS_SUDECAP,4,0),IF(G367="COTAÇÃO",VLOOKUP(F367,DADOS_COTACAO,12,0),"")))))),2)</f>
        <v>5.43</v>
      </c>
      <c r="K367" s="320" t="s">
        <v>11757</v>
      </c>
      <c r="L367" s="109">
        <f>ROUND(J367*(1+$N$17),2)</f>
        <v>6.87</v>
      </c>
      <c r="M367" s="110">
        <f>IFERROR(ROUND(I367*J367,2),"")</f>
        <v>33.770000000000003</v>
      </c>
      <c r="N367" s="110">
        <f>IFERROR(ROUND(L367*I367,2),"")</f>
        <v>42.73</v>
      </c>
    </row>
    <row r="368" spans="1:14" ht="18.75" hidden="1" x14ac:dyDescent="0.3">
      <c r="A368" s="304">
        <v>2000</v>
      </c>
      <c r="D368" s="303"/>
      <c r="E368" s="297"/>
      <c r="F368" s="350"/>
      <c r="G368" s="352"/>
      <c r="H368" s="299"/>
      <c r="I368" s="300"/>
      <c r="J368" s="301"/>
      <c r="K368" s="301"/>
      <c r="L368" s="302"/>
      <c r="M368" s="33"/>
      <c r="N368" s="33"/>
    </row>
    <row r="369" spans="1:14" ht="18.75" hidden="1" x14ac:dyDescent="0.3">
      <c r="A369" s="304">
        <v>2000</v>
      </c>
      <c r="D369" s="303"/>
      <c r="E369" s="389" t="s">
        <v>47060</v>
      </c>
      <c r="F369" s="392">
        <v>6.2208000000000006</v>
      </c>
      <c r="G369" s="391" t="s">
        <v>7702</v>
      </c>
      <c r="H369" s="299"/>
      <c r="I369" s="300"/>
      <c r="J369" s="301"/>
      <c r="K369" s="301"/>
      <c r="L369" s="302"/>
      <c r="M369" s="33"/>
      <c r="N369" s="33"/>
    </row>
    <row r="370" spans="1:14" ht="18.75" hidden="1" x14ac:dyDescent="0.3">
      <c r="A370" s="304">
        <v>2000</v>
      </c>
      <c r="D370" s="303"/>
      <c r="E370" s="297"/>
      <c r="F370" s="350"/>
      <c r="G370" s="352"/>
      <c r="H370" s="299"/>
      <c r="I370" s="300"/>
      <c r="J370" s="301"/>
      <c r="K370" s="301"/>
      <c r="L370" s="302"/>
      <c r="M370" s="33"/>
      <c r="N370" s="33"/>
    </row>
    <row r="371" spans="1:14" ht="18.75" x14ac:dyDescent="0.3">
      <c r="D371" s="213" t="s">
        <v>46928</v>
      </c>
      <c r="E371" s="214" t="s">
        <v>46923</v>
      </c>
      <c r="F371" s="213"/>
      <c r="G371" s="215"/>
      <c r="H371" s="215"/>
      <c r="I371" s="213"/>
      <c r="J371" s="215"/>
      <c r="K371" s="215"/>
      <c r="L371" s="215"/>
      <c r="M371" s="216">
        <f>IFERROR(SUMIFS(M:M,A:A,LEFT(D371,SEARCH(".",D371)-1),B:B,RIGHT(D371,LEN(D371)-SEARCH(".",D371))),"")</f>
        <v>10568.04</v>
      </c>
      <c r="N371" s="216">
        <f>IFERROR(SUMIFS(N:N,A:A,LEFT(D371,SEARCH(".",D371)-1),B:B,RIGHT(D371,LEN(D371)-SEARCH(".",D371))),"")</f>
        <v>13370.82</v>
      </c>
    </row>
    <row r="372" spans="1:14" ht="30" x14ac:dyDescent="0.3">
      <c r="A372" s="296" t="str">
        <f>IFERROR(LEFT(D372,SEARCH(".",D372)-1),"")</f>
        <v>8</v>
      </c>
      <c r="B372" s="296" t="str">
        <f>IFERROR(LEFT(RIGHT(D372,LEN(D372)-SEARCH(".",D372)),SEARCH(".",RIGHT(D372,LEN(D372)-SEARCH(".",D372)))-1),"")</f>
        <v>4</v>
      </c>
      <c r="C372" s="296" t="str">
        <f>IFERROR(IF(LEN(D372)-LEN(SUBSTITUTE(D372,".",""))&lt;&gt;3,"",MID(D372,SEARCH(".",D372,SEARCH(".",D372)+1)+1,LEN(D372)-SEARCH(".",D372,SEARCH(".",D372)+1)-(LEN(D372)-(SEARCH(".",D372,SEARCH(".",D372,SEARCH(".",D372)+1)+1)-1)))),"")</f>
        <v/>
      </c>
      <c r="D372" s="103" t="s">
        <v>46957</v>
      </c>
      <c r="E372" s="104" t="str">
        <f>IF($G372="SINAPI",VLOOKUP($F372,DADOS_SINAPI,2,0),IF(G372="SETOP",VLOOKUP($F372,DADOS_SETOP,2,0),IF(G372="CPU",VLOOKUP($F372,DADOS_COMPOSICAO,2,0),IF(G372="SICRO",VLOOKUP($F372,DADOS_SICRO,2,0),IF(G372="SUDECAP",VLOOKUP(F372,DADOS_SUDECAP,2,0),IF(G372="COTAÇÃO",VLOOKUP($F372,DADOS_COTACAO,2,0),""))))))</f>
        <v>RUFO E CONTRARRUFO EM CHAPA GALVANIZADA, ESP. 0,65MM (GSG-24), COM DESENVOLVIMENTO DE 60CM, INCLUSIVE IÇAMENTO MANUAL VERTICAL</v>
      </c>
      <c r="F372" s="105" t="s">
        <v>3697</v>
      </c>
      <c r="G372" s="106" t="s">
        <v>1544</v>
      </c>
      <c r="H372" s="107" t="str">
        <f>IF(G372="SINAPI",VLOOKUP($F372,DADOS_SINAPI,3,0),IF(G372="SETOP",VLOOKUP($F372,DADOS_SETOP,3,0),IF(G372="CPU",VLOOKUP($F372,DADOS_COMPOSICAO,10,0),IF(G372="SICRO",VLOOKUP($F372,DADOS_SICRO,3,0),IF(G372="SUDECAP",VLOOKUP(F372,DADOS_SUDECAP,3,0),IF(G372="COTAÇÃO",VLOOKUP($F372,DADOS_COTACAO,9,0),""))))))</f>
        <v>m</v>
      </c>
      <c r="I372" s="131">
        <f>ROUND(F374,2)</f>
        <v>138</v>
      </c>
      <c r="J372" s="108">
        <f>ROUND(IF(G372="SINAPI",VLOOKUP($F372,DADOS_SINAPI,4,0),IF(G372="SETOP",VLOOKUP($F372,DADOS_SETOP,4,0),IF(G372="CPU",VLOOKUP($F372,DADOS_COMPOSICAO,13,0),IF(G372="SICRO",VLOOKUP($F372,DADOS_SICRO,4,0),IF(G372="SUDECAP",VLOOKUP(F372,DADOS_SUDECAP,4,0),IF(G372="COTAÇÃO",VLOOKUP(F372,DADOS_COTACAO,12,0),"")))))),2)</f>
        <v>76.58</v>
      </c>
      <c r="K372" s="320" t="s">
        <v>11757</v>
      </c>
      <c r="L372" s="109">
        <f>ROUND(J372*(1+$N$17),2)</f>
        <v>96.89</v>
      </c>
      <c r="M372" s="110">
        <f>IFERROR(ROUND(I372*J372,2),"")</f>
        <v>10568.04</v>
      </c>
      <c r="N372" s="110">
        <f>IFERROR(ROUND(L372*I372,2),"")</f>
        <v>13370.82</v>
      </c>
    </row>
    <row r="373" spans="1:14" ht="18.75" hidden="1" x14ac:dyDescent="0.3">
      <c r="A373" s="304">
        <v>2000</v>
      </c>
      <c r="D373" s="303"/>
      <c r="E373" s="297"/>
      <c r="F373" s="350"/>
      <c r="G373" s="352"/>
      <c r="H373" s="299"/>
      <c r="I373" s="300"/>
      <c r="J373" s="301"/>
      <c r="K373" s="301"/>
      <c r="L373" s="302"/>
      <c r="M373" s="33"/>
      <c r="N373" s="33"/>
    </row>
    <row r="374" spans="1:14" ht="18.75" hidden="1" x14ac:dyDescent="0.3">
      <c r="A374" s="304">
        <v>2000</v>
      </c>
      <c r="D374" s="303"/>
      <c r="E374" s="389" t="s">
        <v>47062</v>
      </c>
      <c r="F374" s="392">
        <v>138</v>
      </c>
      <c r="G374" s="391" t="s">
        <v>6594</v>
      </c>
      <c r="H374" s="299"/>
      <c r="I374" s="300"/>
      <c r="J374" s="301"/>
      <c r="K374" s="301"/>
      <c r="L374" s="302"/>
      <c r="M374" s="33"/>
      <c r="N374" s="33"/>
    </row>
    <row r="375" spans="1:14" ht="18.75" hidden="1" x14ac:dyDescent="0.3">
      <c r="A375" s="304">
        <v>2000</v>
      </c>
      <c r="D375" s="303"/>
      <c r="E375" s="297"/>
      <c r="F375" s="350"/>
      <c r="G375" s="352"/>
      <c r="H375" s="299"/>
      <c r="I375" s="300"/>
      <c r="J375" s="301"/>
      <c r="K375" s="301"/>
      <c r="L375" s="302"/>
      <c r="M375" s="33"/>
      <c r="N375" s="33"/>
    </row>
    <row r="376" spans="1:14" ht="18.75" x14ac:dyDescent="0.3">
      <c r="D376" s="213" t="s">
        <v>46929</v>
      </c>
      <c r="E376" s="214" t="s">
        <v>46924</v>
      </c>
      <c r="F376" s="213"/>
      <c r="G376" s="215"/>
      <c r="H376" s="215"/>
      <c r="I376" s="213"/>
      <c r="J376" s="215"/>
      <c r="K376" s="215"/>
      <c r="L376" s="215"/>
      <c r="M376" s="216">
        <f>IFERROR(SUMIFS(M:M,A:A,LEFT(D376,SEARCH(".",D376)-1),B:B,RIGHT(D376,LEN(D376)-SEARCH(".",D376))),"")</f>
        <v>13772.88</v>
      </c>
      <c r="N376" s="216">
        <f>IFERROR(SUMIFS(N:N,A:A,LEFT(D376,SEARCH(".",D376)-1),B:B,RIGHT(D376,LEN(D376)-SEARCH(".",D376))),"")</f>
        <v>17425.52</v>
      </c>
    </row>
    <row r="377" spans="1:14" ht="30.75" thickBot="1" x14ac:dyDescent="0.35">
      <c r="A377" s="296" t="str">
        <f>IFERROR(LEFT(D377,SEARCH(".",D377)-1),"")</f>
        <v>8</v>
      </c>
      <c r="B377" s="296" t="str">
        <f>IFERROR(LEFT(RIGHT(D377,LEN(D377)-SEARCH(".",D377)),SEARCH(".",RIGHT(D377,LEN(D377)-SEARCH(".",D377)))-1),"")</f>
        <v>5</v>
      </c>
      <c r="C377" s="296" t="str">
        <f>IFERROR(IF(LEN(D377)-LEN(SUBSTITUTE(D377,".",""))&lt;&gt;3,"",MID(D377,SEARCH(".",D377,SEARCH(".",D377)+1)+1,LEN(D377)-SEARCH(".",D377,SEARCH(".",D377)+1)-(LEN(D377)-(SEARCH(".",D377,SEARCH(".",D377,SEARCH(".",D377)+1)+1)-1)))),"")</f>
        <v/>
      </c>
      <c r="D377" s="103" t="s">
        <v>46958</v>
      </c>
      <c r="E377" s="104" t="str">
        <f>IF($G377="SINAPI",VLOOKUP($F377,DADOS_SINAPI,2,0),IF(G377="SETOP",VLOOKUP($F377,DADOS_SETOP,2,0),IF(G377="CPU",VLOOKUP($F377,DADOS_COMPOSICAO,2,0),IF(G377="SICRO",VLOOKUP($F377,DADOS_SICRO,2,0),IF(G377="SUDECAP",VLOOKUP(F377,DADOS_SUDECAP,2,0),IF(G377="COTAÇÃO",VLOOKUP($F377,DADOS_COTACAO,2,0),""))))))</f>
        <v>CHAPIM EM CHAPA GALVANIZADA, COM PINGADEIRA, ESP. 0,65MM (GSG-24), COM DESENVOLVIMENTO DE 35CM, INCLUSIVE IÇAMENTO MANUAL VERTICAL</v>
      </c>
      <c r="F377" s="105" t="s">
        <v>3689</v>
      </c>
      <c r="G377" s="106" t="s">
        <v>1544</v>
      </c>
      <c r="H377" s="107" t="str">
        <f>IF(G377="SINAPI",VLOOKUP($F377,DADOS_SINAPI,3,0),IF(G377="SETOP",VLOOKUP($F377,DADOS_SETOP,3,0),IF(G377="CPU",VLOOKUP($F377,DADOS_COMPOSICAO,10,0),IF(G377="SICRO",VLOOKUP($F377,DADOS_SICRO,3,0),IF(G377="SUDECAP",VLOOKUP(F377,DADOS_SUDECAP,3,0),IF(G377="COTAÇÃO",VLOOKUP($F377,DADOS_COTACAO,9,0),""))))))</f>
        <v>m</v>
      </c>
      <c r="I377" s="131">
        <f>ROUND(F379,2)</f>
        <v>296</v>
      </c>
      <c r="J377" s="108">
        <f>ROUND(IF(G377="SINAPI",VLOOKUP($F377,DADOS_SINAPI,4,0),IF(G377="SETOP",VLOOKUP($F377,DADOS_SETOP,4,0),IF(G377="CPU",VLOOKUP($F377,DADOS_COMPOSICAO,13,0),IF(G377="SICRO",VLOOKUP($F377,DADOS_SICRO,4,0),IF(G377="SUDECAP",VLOOKUP(F377,DADOS_SUDECAP,4,0),IF(G377="COTAÇÃO",VLOOKUP(F377,DADOS_COTACAO,12,0),"")))))),2)</f>
        <v>46.53</v>
      </c>
      <c r="K377" s="320" t="s">
        <v>11757</v>
      </c>
      <c r="L377" s="109">
        <f>ROUND(J377*(1+$N$17),2)</f>
        <v>58.87</v>
      </c>
      <c r="M377" s="110">
        <f>IFERROR(ROUND(I377*J377,2),"")</f>
        <v>13772.88</v>
      </c>
      <c r="N377" s="110">
        <f>IFERROR(ROUND(L377*I377,2),"")</f>
        <v>17425.52</v>
      </c>
    </row>
    <row r="378" spans="1:14" ht="18.75" hidden="1" x14ac:dyDescent="0.3">
      <c r="A378" s="304">
        <v>2000</v>
      </c>
      <c r="D378" s="303"/>
      <c r="E378" s="297"/>
      <c r="F378" s="350"/>
      <c r="G378" s="352"/>
      <c r="H378" s="299"/>
      <c r="I378" s="300"/>
      <c r="J378" s="301"/>
      <c r="K378" s="301"/>
      <c r="L378" s="302"/>
      <c r="M378" s="33"/>
      <c r="N378" s="33"/>
    </row>
    <row r="379" spans="1:14" ht="18.75" hidden="1" x14ac:dyDescent="0.3">
      <c r="A379" s="304">
        <v>2000</v>
      </c>
      <c r="D379" s="303"/>
      <c r="E379" s="389" t="s">
        <v>46970</v>
      </c>
      <c r="F379" s="392">
        <v>296</v>
      </c>
      <c r="G379" s="391" t="s">
        <v>6594</v>
      </c>
      <c r="H379" s="299"/>
      <c r="I379" s="300"/>
      <c r="J379" s="301"/>
      <c r="K379" s="301"/>
      <c r="L379" s="302"/>
      <c r="M379" s="33"/>
      <c r="N379" s="33"/>
    </row>
    <row r="380" spans="1:14" ht="19.5" hidden="1" thickBot="1" x14ac:dyDescent="0.35">
      <c r="A380" s="304">
        <v>2000</v>
      </c>
      <c r="D380" s="303"/>
      <c r="E380" s="297"/>
      <c r="F380" s="350"/>
      <c r="G380" s="352"/>
      <c r="H380" s="299"/>
      <c r="I380" s="300"/>
      <c r="J380" s="301"/>
      <c r="K380" s="301"/>
      <c r="L380" s="302"/>
      <c r="M380" s="33"/>
      <c r="N380" s="33"/>
    </row>
    <row r="381" spans="1:14" s="212" customFormat="1" ht="19.5" thickBot="1" x14ac:dyDescent="0.35">
      <c r="A381" s="304">
        <v>1000</v>
      </c>
      <c r="B381" s="304"/>
      <c r="C381" s="304"/>
      <c r="D381" s="208">
        <v>9</v>
      </c>
      <c r="E381" s="209" t="s">
        <v>7278</v>
      </c>
      <c r="F381" s="209"/>
      <c r="G381" s="210"/>
      <c r="H381" s="210"/>
      <c r="I381" s="208"/>
      <c r="J381" s="210"/>
      <c r="K381" s="210"/>
      <c r="L381" s="210"/>
      <c r="M381" s="211">
        <f>SUMIF(A:A,D381,M:M)</f>
        <v>16219.359999999999</v>
      </c>
      <c r="N381" s="211">
        <f>SUMIF(A:A,D381,N:N)</f>
        <v>20520.3</v>
      </c>
    </row>
    <row r="382" spans="1:14" ht="18.75" x14ac:dyDescent="0.3">
      <c r="A382" s="296" t="str">
        <f>IFERROR(LEFT(D382,SEARCH(".",D382)-1),"")</f>
        <v>9</v>
      </c>
      <c r="B382" s="296" t="str">
        <f>IFERROR(LEFT(RIGHT(D382,LEN(D382)-SEARCH(".",D382)),SEARCH(".",RIGHT(D382,LEN(D382)-SEARCH(".",D382)))-1),"")</f>
        <v/>
      </c>
      <c r="C382" s="296" t="str">
        <f>IFERROR(IF(LEN(D382)-LEN(SUBSTITUTE(D382,".",""))&lt;&gt;3,"",MID(D382,SEARCH(".",D382,SEARCH(".",D382)+1)+1,LEN(D382)-SEARCH(".",D382,SEARCH(".",D382)+1)-(LEN(D382)-(SEARCH(".",D382,SEARCH(".",D382,SEARCH(".",D382)+1)+1)-1)))),"")</f>
        <v/>
      </c>
      <c r="D382" s="103" t="s">
        <v>46917</v>
      </c>
      <c r="E382" s="104" t="str">
        <f>IF($G382="SINAPI",VLOOKUP($F382,DADOS_SINAPI,2,0),IF(G382="SETOP",VLOOKUP($F382,DADOS_SETOP,2,0),IF(G382="CPU",VLOOKUP($F382,DADOS_COMPOSICAO,2,0),IF(G382="SICRO",VLOOKUP($F382,DADOS_SICRO,2,0),IF(G382="SUDECAP",VLOOKUP(F382,DADOS_SUDECAP,2,0),IF(G382="COTAÇÃO",VLOOKUP($F382,DADOS_COTACAO,2,0),""))))))</f>
        <v>LIMPEZA PERMANENTE DA OBRA - 01 SERVENTE X 4 HORAS DIÁRIAS</v>
      </c>
      <c r="F382" s="105" t="s">
        <v>3251</v>
      </c>
      <c r="G382" s="106" t="s">
        <v>1544</v>
      </c>
      <c r="H382" s="107" t="str">
        <f>IF(G382="SINAPI",VLOOKUP($F382,DADOS_SINAPI,3,0),IF(G382="SETOP",VLOOKUP($F382,DADOS_SETOP,3,0),IF(G382="CPU",VLOOKUP($F382,DADOS_COMPOSICAO,10,0),IF(G382="SICRO",VLOOKUP($F382,DADOS_SICRO,3,0),IF(G382="SUDECAP",VLOOKUP(F382,DADOS_SUDECAP,3,0),IF(G382="COTAÇÃO",VLOOKUP($F382,DADOS_COTACAO,9,0),""))))))</f>
        <v>mês</v>
      </c>
      <c r="I382" s="131">
        <f>ROUND(F384,2)</f>
        <v>6</v>
      </c>
      <c r="J382" s="108">
        <f>ROUND(IF(G382="SINAPI",VLOOKUP($F382,DADOS_SINAPI,4,0),IF(G382="SETOP",VLOOKUP($F382,DADOS_SETOP,4,0),IF(G382="CPU",VLOOKUP($F382,DADOS_COMPOSICAO,13,0),IF(G382="SICRO",VLOOKUP($F382,DADOS_SICRO,4,0),IF(G382="SUDECAP",VLOOKUP(F382,DADOS_SUDECAP,4,0),IF(G382="COTAÇÃO",VLOOKUP(F382,DADOS_COTACAO,12,0),"")))))),2)</f>
        <v>2303.4</v>
      </c>
      <c r="K382" s="320" t="s">
        <v>11757</v>
      </c>
      <c r="L382" s="109">
        <f>ROUND(J382*(1+$N$17),2)</f>
        <v>2914.26</v>
      </c>
      <c r="M382" s="110">
        <f>IFERROR(ROUND(I382*J382,2),"")</f>
        <v>13820.4</v>
      </c>
      <c r="N382" s="110">
        <f>IFERROR(ROUND(L382*I382,2),"")</f>
        <v>17485.560000000001</v>
      </c>
    </row>
    <row r="383" spans="1:14" ht="18.75" hidden="1" x14ac:dyDescent="0.3">
      <c r="A383" s="304">
        <v>2000</v>
      </c>
      <c r="D383" s="303"/>
      <c r="E383" s="297"/>
      <c r="F383" s="350"/>
      <c r="G383" s="352"/>
      <c r="H383" s="299"/>
      <c r="I383" s="300"/>
      <c r="J383" s="301"/>
      <c r="K383" s="301"/>
      <c r="L383" s="302"/>
      <c r="M383" s="33"/>
      <c r="N383" s="33"/>
    </row>
    <row r="384" spans="1:14" ht="18.75" hidden="1" x14ac:dyDescent="0.3">
      <c r="A384" s="304">
        <v>2000</v>
      </c>
      <c r="D384" s="303"/>
      <c r="E384" s="389" t="s">
        <v>47063</v>
      </c>
      <c r="F384" s="392">
        <v>6</v>
      </c>
      <c r="G384" s="391" t="s">
        <v>6629</v>
      </c>
      <c r="H384" s="299"/>
      <c r="I384" s="300"/>
      <c r="J384" s="301"/>
      <c r="K384" s="301"/>
      <c r="L384" s="302"/>
      <c r="M384" s="33"/>
      <c r="N384" s="33"/>
    </row>
    <row r="385" spans="1:14" ht="18.75" hidden="1" x14ac:dyDescent="0.3">
      <c r="A385" s="304">
        <v>2000</v>
      </c>
      <c r="D385" s="303"/>
      <c r="E385" s="297"/>
      <c r="F385" s="350"/>
      <c r="G385" s="352"/>
      <c r="H385" s="299"/>
      <c r="I385" s="300"/>
      <c r="J385" s="301"/>
      <c r="K385" s="301"/>
      <c r="L385" s="302"/>
      <c r="M385" s="33"/>
      <c r="N385" s="33"/>
    </row>
    <row r="386" spans="1:14" ht="45" x14ac:dyDescent="0.3">
      <c r="A386" s="296" t="str">
        <f>IFERROR(LEFT(D386,SEARCH(".",D386)-1),"")</f>
        <v>9</v>
      </c>
      <c r="B386" s="296" t="str">
        <f>IFERROR(LEFT(RIGHT(D386,LEN(D386)-SEARCH(".",D386)),SEARCH(".",RIGHT(D386,LEN(D386)-SEARCH(".",D386)))-1),"")</f>
        <v/>
      </c>
      <c r="C386" s="296" t="str">
        <f>IFERROR(IF(LEN(D386)-LEN(SUBSTITUTE(D386,".",""))&lt;&gt;3,"",MID(D386,SEARCH(".",D386,SEARCH(".",D386)+1)+1,LEN(D386)-SEARCH(".",D386,SEARCH(".",D386)+1)-(LEN(D386)-(SEARCH(".",D386,SEARCH(".",D386,SEARCH(".",D386)+1)+1)-1)))),"")</f>
        <v/>
      </c>
      <c r="D386" s="103" t="s">
        <v>46918</v>
      </c>
      <c r="E386" s="104" t="str">
        <f>IF($G386="SINAPI",VLOOKUP($F386,DADOS_SINAPI,2,0),IF(G386="SETOP",VLOOKUP($F386,DADOS_SETOP,2,0),IF(G386="CPU",VLOOKUP($F386,DADOS_COMPOSICAO,2,0),IF(G386="SICRO",VLOOKUP($F386,DADOS_SICRO,2,0),IF(G386="SUDECAP",VLOOKUP(F386,DADOS_SUDECAP,2,0),IF(G386="COTAÇÃO",VLOOKUP($F386,DADOS_COTACAO,2,0),""))))))</f>
        <v>CARGA, MANOBRA E DESCARGA DE ENTULHO EM CAMINHÃO BASCULANTE 10 M³ - CARGA COM ESCAVADEIRA HIDRÁULICA (CAÇAMBA DE 0,80 M³ / 111 HP) E DESCARGA LIVRE (UNIDADE: M3). AF_07/2020</v>
      </c>
      <c r="F386" s="105">
        <v>100982</v>
      </c>
      <c r="G386" s="106" t="s">
        <v>4153</v>
      </c>
      <c r="H386" s="107" t="str">
        <f>IF(G386="SINAPI",VLOOKUP($F386,DADOS_SINAPI,3,0),IF(G386="SETOP",VLOOKUP($F386,DADOS_SETOP,3,0),IF(G386="CPU",VLOOKUP($F386,DADOS_COMPOSICAO,10,0),IF(G386="SICRO",VLOOKUP($F386,DADOS_SICRO,3,0),IF(G386="SUDECAP",VLOOKUP(F386,DADOS_SUDECAP,3,0),IF(G386="COTAÇÃO",VLOOKUP($F386,DADOS_COTACAO,9,0),""))))))</f>
        <v>M3</v>
      </c>
      <c r="I386" s="131">
        <f>ROUND(F392,2)</f>
        <v>85.8</v>
      </c>
      <c r="J386" s="108">
        <f>ROUND(IF(G386="SINAPI",VLOOKUP($F386,DADOS_SINAPI,4,0),IF(G386="SETOP",VLOOKUP($F386,DADOS_SETOP,4,0),IF(G386="CPU",VLOOKUP($F386,DADOS_COMPOSICAO,13,0),IF(G386="SICRO",VLOOKUP($F386,DADOS_SICRO,4,0),IF(G386="SUDECAP",VLOOKUP(F386,DADOS_SUDECAP,4,0),IF(G386="COTAÇÃO",VLOOKUP(F386,DADOS_COTACAO,12,0),"")))))),2)</f>
        <v>9.08</v>
      </c>
      <c r="K386" s="320" t="s">
        <v>11757</v>
      </c>
      <c r="L386" s="109">
        <f>ROUND(J386*(1+$N$17),2)</f>
        <v>11.49</v>
      </c>
      <c r="M386" s="110">
        <f>IFERROR(ROUND(I386*J386,2),"")</f>
        <v>779.06</v>
      </c>
      <c r="N386" s="110">
        <f>IFERROR(ROUND(L386*I386,2),"")</f>
        <v>985.84</v>
      </c>
    </row>
    <row r="387" spans="1:14" ht="18.75" hidden="1" x14ac:dyDescent="0.3">
      <c r="A387" s="304">
        <v>2000</v>
      </c>
      <c r="D387" s="303"/>
      <c r="E387" s="297"/>
      <c r="F387" s="350"/>
      <c r="G387" s="352"/>
      <c r="H387" s="299"/>
      <c r="I387" s="300"/>
      <c r="J387" s="301"/>
      <c r="K387" s="301"/>
      <c r="L387" s="302"/>
      <c r="M387" s="33"/>
      <c r="N387" s="33"/>
    </row>
    <row r="388" spans="1:14" ht="18.75" hidden="1" x14ac:dyDescent="0.3">
      <c r="A388" s="304">
        <v>2000</v>
      </c>
      <c r="D388" s="303"/>
      <c r="E388" s="297" t="s">
        <v>47063</v>
      </c>
      <c r="F388" s="350">
        <f>F384</f>
        <v>6</v>
      </c>
      <c r="G388" s="352" t="s">
        <v>6629</v>
      </c>
      <c r="H388" s="299"/>
      <c r="I388" s="300"/>
      <c r="J388" s="301"/>
      <c r="K388" s="301"/>
      <c r="L388" s="302"/>
      <c r="M388" s="33"/>
      <c r="N388" s="33"/>
    </row>
    <row r="389" spans="1:14" ht="18.75" hidden="1" x14ac:dyDescent="0.3">
      <c r="A389" s="304">
        <v>2000</v>
      </c>
      <c r="D389" s="303"/>
      <c r="E389" s="297" t="s">
        <v>46960</v>
      </c>
      <c r="F389" s="350">
        <v>22</v>
      </c>
      <c r="G389" s="352" t="s">
        <v>47064</v>
      </c>
      <c r="H389" s="299"/>
      <c r="I389" s="300"/>
      <c r="J389" s="301"/>
      <c r="K389" s="301"/>
      <c r="L389" s="302"/>
      <c r="M389" s="33"/>
      <c r="N389" s="33"/>
    </row>
    <row r="390" spans="1:14" ht="18.75" hidden="1" x14ac:dyDescent="0.3">
      <c r="A390" s="304">
        <v>2000</v>
      </c>
      <c r="D390" s="303"/>
      <c r="E390" s="297" t="s">
        <v>47065</v>
      </c>
      <c r="F390" s="350">
        <v>0.5</v>
      </c>
      <c r="G390" s="352" t="s">
        <v>47066</v>
      </c>
      <c r="H390" s="299"/>
      <c r="I390" s="300"/>
      <c r="J390" s="301"/>
      <c r="K390" s="301"/>
      <c r="L390" s="302"/>
      <c r="M390" s="33"/>
      <c r="N390" s="33"/>
    </row>
    <row r="391" spans="1:14" ht="18.75" hidden="1" x14ac:dyDescent="0.3">
      <c r="A391" s="304">
        <v>2000</v>
      </c>
      <c r="D391" s="303"/>
      <c r="E391" s="297" t="s">
        <v>46980</v>
      </c>
      <c r="F391" s="350">
        <v>1.3</v>
      </c>
      <c r="G391" s="352" t="s">
        <v>19122</v>
      </c>
      <c r="H391" s="299"/>
      <c r="I391" s="300"/>
      <c r="J391" s="301"/>
      <c r="K391" s="301"/>
      <c r="L391" s="302"/>
      <c r="M391" s="33"/>
      <c r="N391" s="33"/>
    </row>
    <row r="392" spans="1:14" ht="18.75" hidden="1" x14ac:dyDescent="0.3">
      <c r="A392" s="304">
        <v>2000</v>
      </c>
      <c r="D392" s="303"/>
      <c r="E392" s="389" t="s">
        <v>5242</v>
      </c>
      <c r="F392" s="396">
        <f>F388*F389*F390*F391</f>
        <v>85.8</v>
      </c>
      <c r="G392" s="397" t="s">
        <v>7701</v>
      </c>
      <c r="H392" s="299"/>
      <c r="I392" s="300"/>
      <c r="J392" s="301"/>
      <c r="K392" s="301"/>
      <c r="L392" s="302"/>
      <c r="M392" s="33"/>
      <c r="N392" s="33"/>
    </row>
    <row r="393" spans="1:14" ht="18.75" hidden="1" x14ac:dyDescent="0.3">
      <c r="A393" s="304">
        <v>2000</v>
      </c>
      <c r="D393" s="303"/>
      <c r="E393" s="297"/>
      <c r="F393" s="350"/>
      <c r="G393" s="352"/>
      <c r="H393" s="299"/>
      <c r="I393" s="300"/>
      <c r="J393" s="301"/>
      <c r="K393" s="301"/>
      <c r="L393" s="302"/>
      <c r="M393" s="33"/>
      <c r="N393" s="33"/>
    </row>
    <row r="394" spans="1:14" ht="30" x14ac:dyDescent="0.3">
      <c r="A394" s="296" t="str">
        <f>IFERROR(LEFT(D394,SEARCH(".",D394)-1),"")</f>
        <v>9</v>
      </c>
      <c r="B394" s="296" t="str">
        <f>IFERROR(LEFT(RIGHT(D394,LEN(D394)-SEARCH(".",D394)),SEARCH(".",RIGHT(D394,LEN(D394)-SEARCH(".",D394)))-1),"")</f>
        <v/>
      </c>
      <c r="C394" s="296" t="str">
        <f>IFERROR(IF(LEN(D394)-LEN(SUBSTITUTE(D394,".",""))&lt;&gt;3,"",MID(D394,SEARCH(".",D394,SEARCH(".",D394)+1)+1,LEN(D394)-SEARCH(".",D394,SEARCH(".",D394)+1)-(LEN(D394)-(SEARCH(".",D394,SEARCH(".",D394,SEARCH(".",D394)+1)+1)-1)))),"")</f>
        <v/>
      </c>
      <c r="D394" s="103" t="s">
        <v>46919</v>
      </c>
      <c r="E394" s="104" t="str">
        <f>IF($G394="SINAPI",VLOOKUP($F394,DADOS_SINAPI,2,0),IF(G394="SETOP",VLOOKUP($F394,DADOS_SETOP,2,0),IF(G394="CPU",VLOOKUP($F394,DADOS_COMPOSICAO,2,0),IF(G394="SICRO",VLOOKUP($F394,DADOS_SICRO,2,0),IF(G394="SUDECAP",VLOOKUP(F394,DADOS_SUDECAP,2,0),IF(G394="COTAÇÃO",VLOOKUP($F394,DADOS_COTACAO,2,0),""))))))</f>
        <v>TRANSPORTE COM CAMINHÃO BASCULANTE DE 10 M³, EM VIA URBANA PAVIMENTADA, DMT ATÉ 30 KM (UNIDADE: M3XKM). AF_07/2020</v>
      </c>
      <c r="F394" s="105">
        <v>95875</v>
      </c>
      <c r="G394" s="106" t="s">
        <v>4153</v>
      </c>
      <c r="H394" s="107" t="str">
        <f>IF(G394="SINAPI",VLOOKUP($F394,DADOS_SINAPI,3,0),IF(G394="SETOP",VLOOKUP($F394,DADOS_SETOP,3,0),IF(G394="CPU",VLOOKUP($F394,DADOS_COMPOSICAO,10,0),IF(G394="SICRO",VLOOKUP($F394,DADOS_SICRO,3,0),IF(G394="SUDECAP",VLOOKUP(F394,DADOS_SUDECAP,3,0),IF(G394="COTAÇÃO",VLOOKUP($F394,DADOS_COTACAO,9,0),""))))))</f>
        <v>M3XKM</v>
      </c>
      <c r="I394" s="131">
        <f>ROUND(F398,2)</f>
        <v>600.6</v>
      </c>
      <c r="J394" s="108">
        <f>ROUND(IF(G394="SINAPI",VLOOKUP($F394,DADOS_SINAPI,4,0),IF(G394="SETOP",VLOOKUP($F394,DADOS_SETOP,4,0),IF(G394="CPU",VLOOKUP($F394,DADOS_COMPOSICAO,13,0),IF(G394="SICRO",VLOOKUP($F394,DADOS_SICRO,4,0),IF(G394="SUDECAP",VLOOKUP(F394,DADOS_SUDECAP,4,0),IF(G394="COTAÇÃO",VLOOKUP(F394,DADOS_COTACAO,12,0),"")))))),2)</f>
        <v>2.4900000000000002</v>
      </c>
      <c r="K394" s="320" t="s">
        <v>11757</v>
      </c>
      <c r="L394" s="109">
        <f>ROUND(J394*(1+$N$17),2)</f>
        <v>3.15</v>
      </c>
      <c r="M394" s="110">
        <f>IFERROR(ROUND(I394*J394,2),"")</f>
        <v>1495.49</v>
      </c>
      <c r="N394" s="110">
        <f>IFERROR(ROUND(L394*I394,2),"")</f>
        <v>1891.89</v>
      </c>
    </row>
    <row r="395" spans="1:14" ht="18.75" hidden="1" x14ac:dyDescent="0.3">
      <c r="A395" s="304">
        <v>2000</v>
      </c>
      <c r="D395" s="303"/>
      <c r="E395" s="297"/>
      <c r="F395" s="350"/>
      <c r="G395" s="352"/>
      <c r="H395" s="299"/>
      <c r="I395" s="300"/>
      <c r="J395" s="301"/>
      <c r="K395" s="301"/>
      <c r="L395" s="302"/>
      <c r="M395" s="33"/>
      <c r="N395" s="33"/>
    </row>
    <row r="396" spans="1:14" ht="18.75" hidden="1" x14ac:dyDescent="0.3">
      <c r="A396" s="304">
        <v>2000</v>
      </c>
      <c r="D396" s="303"/>
      <c r="E396" s="297" t="s">
        <v>46981</v>
      </c>
      <c r="F396" s="388">
        <f>F392</f>
        <v>85.8</v>
      </c>
      <c r="G396" s="298" t="s">
        <v>7701</v>
      </c>
      <c r="H396" s="299"/>
      <c r="I396" s="300"/>
      <c r="J396" s="301"/>
      <c r="K396" s="301"/>
      <c r="L396" s="302"/>
      <c r="M396" s="33"/>
      <c r="N396" s="33"/>
    </row>
    <row r="397" spans="1:14" ht="18.75" hidden="1" x14ac:dyDescent="0.3">
      <c r="A397" s="304">
        <v>2000</v>
      </c>
      <c r="D397" s="303"/>
      <c r="E397" s="297" t="s">
        <v>47067</v>
      </c>
      <c r="F397" s="388">
        <f>7</f>
        <v>7</v>
      </c>
      <c r="G397" s="298" t="s">
        <v>7416</v>
      </c>
      <c r="H397" s="299"/>
      <c r="I397" s="300"/>
      <c r="J397" s="301"/>
      <c r="K397" s="301"/>
      <c r="L397" s="302"/>
      <c r="M397" s="33"/>
      <c r="N397" s="33"/>
    </row>
    <row r="398" spans="1:14" ht="18.75" hidden="1" x14ac:dyDescent="0.3">
      <c r="A398" s="304">
        <v>2000</v>
      </c>
      <c r="D398" s="303"/>
      <c r="E398" s="389" t="s">
        <v>5242</v>
      </c>
      <c r="F398" s="390">
        <f>F396*F397</f>
        <v>600.6</v>
      </c>
      <c r="G398" s="391" t="s">
        <v>46990</v>
      </c>
      <c r="H398" s="299"/>
      <c r="I398" s="300"/>
      <c r="J398" s="301"/>
      <c r="K398" s="301"/>
      <c r="L398" s="302"/>
      <c r="M398" s="33"/>
      <c r="N398" s="33"/>
    </row>
    <row r="399" spans="1:14" ht="18.75" hidden="1" x14ac:dyDescent="0.3">
      <c r="A399" s="304">
        <v>2000</v>
      </c>
      <c r="D399" s="303"/>
      <c r="E399" s="297"/>
      <c r="F399" s="350"/>
      <c r="G399" s="352"/>
      <c r="H399" s="299"/>
      <c r="I399" s="300"/>
      <c r="J399" s="301"/>
      <c r="K399" s="301"/>
      <c r="L399" s="302"/>
      <c r="M399" s="33"/>
      <c r="N399" s="33"/>
    </row>
    <row r="400" spans="1:14" ht="18.75" x14ac:dyDescent="0.3">
      <c r="A400" s="296" t="str">
        <f>IFERROR(LEFT(D400,SEARCH(".",D400)-1),"")</f>
        <v>9</v>
      </c>
      <c r="B400" s="296" t="str">
        <f>IFERROR(LEFT(RIGHT(D400,LEN(D400)-SEARCH(".",D400)),SEARCH(".",RIGHT(D400,LEN(D400)-SEARCH(".",D400)))-1),"")</f>
        <v/>
      </c>
      <c r="C400" s="296" t="str">
        <f>IFERROR(IF(LEN(D400)-LEN(SUBSTITUTE(D400,".",""))&lt;&gt;3,"",MID(D400,SEARCH(".",D400,SEARCH(".",D400)+1)+1,LEN(D400)-SEARCH(".",D400,SEARCH(".",D400)+1)-(LEN(D400)-(SEARCH(".",D400,SEARCH(".",D400,SEARCH(".",D400)+1)+1)-1)))),"")</f>
        <v/>
      </c>
      <c r="D400" s="103" t="s">
        <v>46920</v>
      </c>
      <c r="E400" s="104" t="str">
        <f>IF($G400="SINAPI",VLOOKUP($F400,DADOS_SINAPI,2,0),IF(G400="SETOP",VLOOKUP($F400,DADOS_SETOP,2,0),IF(G400="CPU",VLOOKUP($F400,DADOS_COMPOSICAO,2,0),IF(G400="SICRO",VLOOKUP($F400,DADOS_SICRO,2,0),IF(G400="SUDECAP",VLOOKUP(F400,DADOS_SUDECAP,2,0),IF(G400="COTAÇÃO",VLOOKUP($F400,DADOS_COTACAO,2,0),""))))))</f>
        <v>ESPALHAMENTO DE MATERIAL COM TRATOR DE ESTEIRAS. AF_09/2024</v>
      </c>
      <c r="F400" s="105">
        <v>100574</v>
      </c>
      <c r="G400" s="106" t="s">
        <v>4153</v>
      </c>
      <c r="H400" s="107" t="str">
        <f>IF(G400="SINAPI",VLOOKUP($F400,DADOS_SINAPI,3,0),IF(G400="SETOP",VLOOKUP($F400,DADOS_SETOP,3,0),IF(G400="CPU",VLOOKUP($F400,DADOS_COMPOSICAO,10,0),IF(G400="SICRO",VLOOKUP($F400,DADOS_SICRO,3,0),IF(G400="SUDECAP",VLOOKUP(F400,DADOS_SUDECAP,3,0),IF(G400="COTAÇÃO",VLOOKUP($F400,DADOS_COTACAO,9,0),""))))))</f>
        <v>M3</v>
      </c>
      <c r="I400" s="131">
        <f>ROUND(F402,2)</f>
        <v>85.8</v>
      </c>
      <c r="J400" s="108">
        <f>ROUND(IF(G400="SINAPI",VLOOKUP($F400,DADOS_SINAPI,4,0),IF(G400="SETOP",VLOOKUP($F400,DADOS_SETOP,4,0),IF(G400="CPU",VLOOKUP($F400,DADOS_COMPOSICAO,13,0),IF(G400="SICRO",VLOOKUP($F400,DADOS_SICRO,4,0),IF(G400="SUDECAP",VLOOKUP(F400,DADOS_SUDECAP,4,0),IF(G400="COTAÇÃO",VLOOKUP(F400,DADOS_COTACAO,12,0),"")))))),2)</f>
        <v>1.45</v>
      </c>
      <c r="K400" s="320" t="s">
        <v>11757</v>
      </c>
      <c r="L400" s="109">
        <f>ROUND(J400*(1+$N$17),2)</f>
        <v>1.83</v>
      </c>
      <c r="M400" s="110">
        <f>IFERROR(ROUND(I400*J400,2),"")</f>
        <v>124.41</v>
      </c>
      <c r="N400" s="110">
        <f>IFERROR(ROUND(L400*I400,2),"")</f>
        <v>157.01</v>
      </c>
    </row>
    <row r="401" spans="1:14" ht="18.75" hidden="1" x14ac:dyDescent="0.3">
      <c r="A401" s="304">
        <v>2000</v>
      </c>
      <c r="D401" s="303"/>
      <c r="E401" s="297"/>
      <c r="F401" s="350"/>
      <c r="G401" s="352"/>
      <c r="H401" s="299"/>
      <c r="I401" s="300"/>
      <c r="J401" s="301"/>
      <c r="K401" s="301"/>
      <c r="L401" s="302"/>
      <c r="M401" s="33"/>
      <c r="N401" s="33"/>
    </row>
    <row r="402" spans="1:14" ht="18.75" hidden="1" x14ac:dyDescent="0.3">
      <c r="A402" s="304">
        <v>2000</v>
      </c>
      <c r="D402" s="303"/>
      <c r="E402" s="389" t="s">
        <v>5242</v>
      </c>
      <c r="F402" s="392">
        <f>F392</f>
        <v>85.8</v>
      </c>
      <c r="G402" s="397" t="s">
        <v>7701</v>
      </c>
      <c r="H402" s="299"/>
      <c r="I402" s="300"/>
      <c r="J402" s="301"/>
      <c r="K402" s="301"/>
      <c r="L402" s="302"/>
      <c r="M402" s="33"/>
      <c r="N402" s="33"/>
    </row>
    <row r="403" spans="1:14" ht="18.75" hidden="1" x14ac:dyDescent="0.3">
      <c r="A403" s="304">
        <v>2000</v>
      </c>
      <c r="D403" s="303"/>
      <c r="E403" s="297"/>
      <c r="F403" s="350"/>
      <c r="G403" s="352"/>
      <c r="H403" s="299"/>
      <c r="I403" s="300"/>
      <c r="J403" s="301"/>
      <c r="K403" s="301"/>
      <c r="L403" s="302"/>
      <c r="M403" s="33"/>
      <c r="N403" s="33"/>
    </row>
    <row r="404" spans="1:14" ht="18.75" hidden="1" x14ac:dyDescent="0.3">
      <c r="A404" s="304">
        <v>2000</v>
      </c>
      <c r="D404" s="303"/>
      <c r="E404" s="297"/>
      <c r="F404" s="349"/>
      <c r="G404" s="298"/>
      <c r="H404" s="299"/>
      <c r="I404" s="300"/>
      <c r="J404" s="301"/>
      <c r="K404" s="301"/>
      <c r="L404" s="302"/>
      <c r="M404" s="33"/>
      <c r="N404" s="33"/>
    </row>
    <row r="405" spans="1:14" ht="18.75" hidden="1" x14ac:dyDescent="0.3">
      <c r="A405" s="304">
        <v>2000</v>
      </c>
      <c r="D405" s="303"/>
      <c r="E405" s="297"/>
      <c r="F405" s="297"/>
      <c r="G405" s="298"/>
      <c r="H405" s="299"/>
      <c r="I405" s="300"/>
      <c r="J405" s="301"/>
      <c r="K405" s="301"/>
      <c r="L405" s="302"/>
      <c r="M405" s="33"/>
      <c r="N405" s="33"/>
    </row>
    <row r="406" spans="1:14" ht="18.75" hidden="1" x14ac:dyDescent="0.3">
      <c r="A406" s="304">
        <v>2000</v>
      </c>
      <c r="D406" s="303"/>
      <c r="E406" s="297"/>
      <c r="F406" s="297"/>
      <c r="G406" s="298"/>
      <c r="H406" s="299"/>
      <c r="I406" s="300"/>
      <c r="J406" s="301"/>
      <c r="K406" s="301"/>
      <c r="L406" s="302"/>
      <c r="M406" s="33"/>
      <c r="N406" s="33"/>
    </row>
    <row r="407" spans="1:14" ht="10.15" customHeight="1" thickBot="1" x14ac:dyDescent="0.35">
      <c r="D407" s="3"/>
      <c r="E407" s="128"/>
      <c r="F407" s="128"/>
      <c r="G407" s="35"/>
      <c r="H407" s="129"/>
      <c r="I407" s="38"/>
      <c r="J407" s="130"/>
      <c r="K407" s="130"/>
      <c r="L407" s="33"/>
      <c r="M407" s="33"/>
      <c r="N407" s="33"/>
    </row>
    <row r="408" spans="1:14" ht="28.15" customHeight="1" thickBot="1" x14ac:dyDescent="0.35">
      <c r="D408" s="411" t="s">
        <v>4156</v>
      </c>
      <c r="E408" s="411"/>
      <c r="F408" s="411"/>
      <c r="G408" s="411"/>
      <c r="H408" s="411"/>
      <c r="I408" s="411"/>
      <c r="J408" s="411"/>
      <c r="K408" s="411"/>
      <c r="L408" s="411"/>
      <c r="M408" s="410">
        <f>IFERROR(SUMIF(A:A,1000,M:M),"")</f>
        <v>800987.37</v>
      </c>
      <c r="N408" s="410"/>
    </row>
    <row r="409" spans="1:14" ht="28.15" customHeight="1" thickBot="1" x14ac:dyDescent="0.35">
      <c r="D409" s="411" t="s">
        <v>4144</v>
      </c>
      <c r="E409" s="411"/>
      <c r="F409" s="411"/>
      <c r="G409" s="411"/>
      <c r="H409" s="411"/>
      <c r="I409" s="411"/>
      <c r="J409" s="411"/>
      <c r="K409" s="411"/>
      <c r="L409" s="411"/>
      <c r="M409" s="410">
        <f>IFERROR(M410-M408,"")</f>
        <v>212405.33999999997</v>
      </c>
      <c r="N409" s="410"/>
    </row>
    <row r="410" spans="1:14" ht="28.15" customHeight="1" thickBot="1" x14ac:dyDescent="0.35">
      <c r="D410" s="411" t="s">
        <v>4157</v>
      </c>
      <c r="E410" s="411"/>
      <c r="F410" s="411"/>
      <c r="G410" s="411"/>
      <c r="H410" s="411"/>
      <c r="I410" s="411"/>
      <c r="J410" s="411"/>
      <c r="K410" s="411"/>
      <c r="L410" s="411"/>
      <c r="M410" s="410">
        <f>IFERROR(SUMIF(A:A,1000,N:N),"")</f>
        <v>1013392.71</v>
      </c>
      <c r="N410" s="410"/>
    </row>
    <row r="411" spans="1:14" ht="18.75" x14ac:dyDescent="0.3">
      <c r="D411" s="18"/>
    </row>
    <row r="412" spans="1:14" ht="18.75" x14ac:dyDescent="0.3">
      <c r="D412" s="25"/>
      <c r="H412" s="26"/>
    </row>
    <row r="413" spans="1:14" ht="18.75" x14ac:dyDescent="0.3">
      <c r="D413" s="25"/>
      <c r="H413" s="26"/>
    </row>
    <row r="414" spans="1:14" ht="18.75" x14ac:dyDescent="0.3">
      <c r="D414" s="25"/>
      <c r="H414" s="26"/>
    </row>
    <row r="415" spans="1:14" ht="18.75" x14ac:dyDescent="0.3">
      <c r="D415" s="25"/>
      <c r="H415" s="26"/>
    </row>
    <row r="416" spans="1:14" ht="28.15" customHeight="1" x14ac:dyDescent="0.3">
      <c r="D416" s="18"/>
    </row>
    <row r="417" spans="4:9" ht="28.15" customHeight="1" x14ac:dyDescent="0.3">
      <c r="D417" s="18"/>
      <c r="E417" s="61" t="s">
        <v>4154</v>
      </c>
      <c r="F417" s="407" t="str">
        <f>DADOS!D16</f>
        <v>ALOISIO CAETANO FERREIRA</v>
      </c>
      <c r="G417" s="408"/>
      <c r="H417" s="408"/>
    </row>
    <row r="418" spans="4:9" ht="28.15" customHeight="1" x14ac:dyDescent="0.3">
      <c r="D418" s="18"/>
      <c r="E418" s="62"/>
      <c r="F418" s="409" t="str">
        <f>DADOS!D18</f>
        <v>CREA -  MG 97.132/D</v>
      </c>
      <c r="G418" s="409"/>
      <c r="H418" s="409"/>
    </row>
    <row r="419" spans="4:9" ht="28.15" customHeight="1" x14ac:dyDescent="0.3">
      <c r="D419" s="18"/>
      <c r="E419" s="47"/>
      <c r="F419" s="47"/>
      <c r="G419" s="67"/>
      <c r="H419" s="41"/>
      <c r="I419" s="38"/>
    </row>
    <row r="420" spans="4:9" ht="28.15" customHeight="1" x14ac:dyDescent="0.3">
      <c r="D420" s="18"/>
      <c r="E420" s="47"/>
      <c r="F420" s="47"/>
      <c r="G420" s="48"/>
      <c r="H420" s="41"/>
      <c r="I420" s="38"/>
    </row>
    <row r="421" spans="4:9" ht="28.15" customHeight="1" x14ac:dyDescent="0.3">
      <c r="D421" s="18"/>
      <c r="E421" s="47"/>
      <c r="F421" s="47"/>
      <c r="G421" s="48"/>
      <c r="H421" s="41"/>
      <c r="I421" s="38"/>
    </row>
    <row r="422" spans="4:9" ht="28.15" customHeight="1" x14ac:dyDescent="0.3">
      <c r="D422" s="18"/>
      <c r="G422" s="35"/>
      <c r="H422" s="34"/>
      <c r="I422" s="38"/>
    </row>
    <row r="423" spans="4:9" ht="28.15" customHeight="1" x14ac:dyDescent="0.3">
      <c r="D423" s="18"/>
      <c r="G423" s="40"/>
      <c r="H423" s="34"/>
      <c r="I423" s="38"/>
    </row>
    <row r="424" spans="4:9" ht="28.15" customHeight="1" x14ac:dyDescent="0.3">
      <c r="D424" s="18"/>
      <c r="G424" s="41"/>
      <c r="H424" s="34"/>
      <c r="I424" s="38"/>
    </row>
    <row r="425" spans="4:9" ht="28.15" hidden="1" customHeight="1" x14ac:dyDescent="0.3">
      <c r="D425" s="18"/>
      <c r="G425" s="35"/>
      <c r="H425" s="34"/>
      <c r="I425" s="38"/>
    </row>
    <row r="426" spans="4:9" ht="28.15" hidden="1" customHeight="1" x14ac:dyDescent="0.3">
      <c r="D426" s="18"/>
    </row>
    <row r="427" spans="4:9" ht="28.15" hidden="1" customHeight="1" x14ac:dyDescent="0.3">
      <c r="D427" s="18"/>
    </row>
    <row r="428" spans="4:9" ht="28.15" hidden="1" customHeight="1" x14ac:dyDescent="0.3">
      <c r="D428" s="18"/>
    </row>
    <row r="429" spans="4:9" ht="28.15" hidden="1" customHeight="1" x14ac:dyDescent="0.3">
      <c r="D429" s="18"/>
    </row>
    <row r="430" spans="4:9" ht="28.15" hidden="1" customHeight="1" x14ac:dyDescent="0.3">
      <c r="D430" s="18"/>
    </row>
    <row r="431" spans="4:9" ht="28.15" hidden="1" customHeight="1" x14ac:dyDescent="0.3">
      <c r="D431" s="18"/>
    </row>
    <row r="432" spans="4:9" ht="28.15" hidden="1" customHeight="1" x14ac:dyDescent="0.3">
      <c r="D432" s="18"/>
    </row>
    <row r="433" spans="4:4" ht="28.15" hidden="1" customHeight="1" x14ac:dyDescent="0.3">
      <c r="D433" s="18"/>
    </row>
    <row r="434" spans="4:4" ht="28.15" hidden="1" customHeight="1" x14ac:dyDescent="0.3">
      <c r="D434" s="18"/>
    </row>
    <row r="435" spans="4:4" ht="28.15" hidden="1" customHeight="1" x14ac:dyDescent="0.3">
      <c r="D435" s="18"/>
    </row>
    <row r="436" spans="4:4" ht="28.15" hidden="1" customHeight="1" x14ac:dyDescent="0.3">
      <c r="D436" s="18"/>
    </row>
    <row r="437" spans="4:4" ht="28.15" hidden="1" customHeight="1" x14ac:dyDescent="0.3">
      <c r="D437" s="18"/>
    </row>
    <row r="438" spans="4:4" ht="28.15" hidden="1" customHeight="1" x14ac:dyDescent="0.3">
      <c r="D438" s="18"/>
    </row>
    <row r="439" spans="4:4" ht="28.15" hidden="1" customHeight="1" x14ac:dyDescent="0.3">
      <c r="D439" s="18"/>
    </row>
    <row r="440" spans="4:4" ht="28.15" hidden="1" customHeight="1" x14ac:dyDescent="0.3">
      <c r="D440" s="18"/>
    </row>
    <row r="441" spans="4:4" ht="28.15" hidden="1" customHeight="1" x14ac:dyDescent="0.3">
      <c r="D441" s="18"/>
    </row>
    <row r="442" spans="4:4" ht="28.15" hidden="1" customHeight="1" x14ac:dyDescent="0.3">
      <c r="D442" s="18"/>
    </row>
    <row r="443" spans="4:4" ht="28.15" hidden="1" customHeight="1" x14ac:dyDescent="0.3">
      <c r="D443" s="18"/>
    </row>
    <row r="444" spans="4:4" ht="28.15" customHeight="1" x14ac:dyDescent="0.3"/>
    <row r="445" spans="4:4" ht="28.15" customHeight="1" x14ac:dyDescent="0.3"/>
    <row r="446" spans="4:4" ht="28.15" customHeight="1" x14ac:dyDescent="0.3"/>
    <row r="447" spans="4:4" ht="28.15" customHeight="1" x14ac:dyDescent="0.3"/>
    <row r="448" spans="4:4" ht="28.15" customHeight="1" x14ac:dyDescent="0.3"/>
    <row r="449" ht="28.15" customHeight="1" x14ac:dyDescent="0.3"/>
    <row r="450" ht="28.15" customHeight="1" x14ac:dyDescent="0.3"/>
    <row r="451" ht="28.15" customHeight="1" x14ac:dyDescent="0.3"/>
    <row r="452" ht="28.15" customHeight="1" x14ac:dyDescent="0.3"/>
    <row r="453" ht="28.15" customHeight="1" x14ac:dyDescent="0.3"/>
    <row r="454" ht="28.15" customHeight="1" x14ac:dyDescent="0.3"/>
    <row r="455" ht="28.15" customHeight="1" x14ac:dyDescent="0.3"/>
    <row r="456" ht="28.15" customHeight="1" x14ac:dyDescent="0.3"/>
    <row r="457" ht="28.15" customHeight="1" x14ac:dyDescent="0.3"/>
    <row r="458" ht="28.15" customHeight="1" x14ac:dyDescent="0.3"/>
    <row r="459" ht="28.15" customHeight="1" x14ac:dyDescent="0.3"/>
    <row r="460" ht="28.15" customHeight="1" x14ac:dyDescent="0.3"/>
    <row r="461" ht="28.15" customHeight="1" x14ac:dyDescent="0.3"/>
    <row r="462" ht="28.15" customHeight="1" x14ac:dyDescent="0.3"/>
    <row r="463" ht="28.15" customHeight="1" x14ac:dyDescent="0.3"/>
    <row r="464" ht="28.15" customHeight="1" x14ac:dyDescent="0.3"/>
    <row r="465" ht="28.15" customHeight="1" x14ac:dyDescent="0.3"/>
    <row r="466" ht="28.15" customHeight="1" x14ac:dyDescent="0.3"/>
    <row r="467" ht="28.15" customHeight="1" x14ac:dyDescent="0.3"/>
    <row r="468" ht="28.15" customHeight="1" x14ac:dyDescent="0.3"/>
    <row r="469" ht="28.15" customHeight="1" x14ac:dyDescent="0.3"/>
    <row r="470" ht="28.15" customHeight="1" x14ac:dyDescent="0.3"/>
    <row r="471" ht="28.15" customHeight="1" x14ac:dyDescent="0.3"/>
    <row r="472" ht="28.15" customHeight="1" x14ac:dyDescent="0.3"/>
    <row r="473" ht="28.15" customHeight="1" x14ac:dyDescent="0.3"/>
    <row r="474" ht="28.15" customHeight="1" x14ac:dyDescent="0.3"/>
    <row r="475" ht="28.15" customHeight="1" x14ac:dyDescent="0.3"/>
    <row r="476" ht="28.15" customHeight="1" x14ac:dyDescent="0.3"/>
    <row r="477" ht="28.15" customHeight="1" x14ac:dyDescent="0.3"/>
    <row r="478" ht="28.15" customHeight="1" x14ac:dyDescent="0.3"/>
    <row r="479" ht="28.15" customHeight="1" x14ac:dyDescent="0.3"/>
    <row r="480" ht="28.15" customHeight="1" x14ac:dyDescent="0.3"/>
    <row r="481" ht="28.15" customHeight="1" x14ac:dyDescent="0.3"/>
    <row r="482" ht="28.15" customHeight="1" x14ac:dyDescent="0.3"/>
    <row r="483" ht="28.15" customHeight="1" x14ac:dyDescent="0.3"/>
    <row r="484" ht="28.15" customHeight="1" x14ac:dyDescent="0.3"/>
    <row r="485" ht="28.15" customHeight="1" x14ac:dyDescent="0.3"/>
    <row r="486" ht="28.15" customHeight="1" x14ac:dyDescent="0.3"/>
    <row r="487" ht="28.15" customHeight="1" x14ac:dyDescent="0.3"/>
    <row r="488" ht="28.15" customHeight="1" x14ac:dyDescent="0.3"/>
    <row r="489" ht="28.15" customHeight="1" x14ac:dyDescent="0.3"/>
    <row r="490" ht="28.15" customHeight="1" x14ac:dyDescent="0.3"/>
    <row r="491" ht="28.15" customHeight="1" x14ac:dyDescent="0.3"/>
    <row r="492" ht="28.15" customHeight="1" x14ac:dyDescent="0.3"/>
    <row r="493" ht="28.15" customHeight="1" x14ac:dyDescent="0.3"/>
    <row r="494" ht="28.15" customHeight="1" x14ac:dyDescent="0.3"/>
    <row r="495" ht="28.15" customHeight="1" x14ac:dyDescent="0.3"/>
    <row r="496" ht="28.15" customHeight="1" x14ac:dyDescent="0.3"/>
    <row r="497" ht="28.15" customHeight="1" x14ac:dyDescent="0.3"/>
    <row r="498" ht="28.15" customHeight="1" x14ac:dyDescent="0.3"/>
    <row r="499" ht="28.15" customHeight="1" x14ac:dyDescent="0.3"/>
    <row r="500" ht="28.15" customHeight="1" x14ac:dyDescent="0.3"/>
    <row r="501" ht="28.15" customHeight="1" x14ac:dyDescent="0.3"/>
    <row r="502" ht="28.15" customHeight="1" x14ac:dyDescent="0.3"/>
    <row r="503" ht="28.15" customHeight="1" x14ac:dyDescent="0.3"/>
    <row r="504" ht="28.15" customHeight="1" x14ac:dyDescent="0.3"/>
    <row r="505" ht="28.15" customHeight="1" x14ac:dyDescent="0.3"/>
    <row r="506" ht="28.15" customHeight="1" x14ac:dyDescent="0.3"/>
    <row r="507" ht="28.15" customHeight="1" x14ac:dyDescent="0.3"/>
    <row r="508" ht="28.15" customHeight="1" x14ac:dyDescent="0.3"/>
    <row r="509" ht="28.15" customHeight="1" x14ac:dyDescent="0.3"/>
    <row r="510" ht="28.15" customHeight="1" x14ac:dyDescent="0.3"/>
    <row r="511" ht="28.15" customHeight="1" x14ac:dyDescent="0.3"/>
    <row r="512" ht="28.15" customHeight="1" x14ac:dyDescent="0.3"/>
    <row r="513" ht="28.15" customHeight="1" x14ac:dyDescent="0.3"/>
    <row r="514" ht="28.15" customHeight="1" x14ac:dyDescent="0.3"/>
    <row r="515" ht="28.15" customHeight="1" x14ac:dyDescent="0.3"/>
    <row r="516" ht="28.15" customHeight="1" x14ac:dyDescent="0.3"/>
    <row r="517" ht="28.15" customHeight="1" x14ac:dyDescent="0.3"/>
    <row r="518" ht="28.15" customHeight="1" x14ac:dyDescent="0.3"/>
    <row r="519" ht="28.15" customHeight="1" x14ac:dyDescent="0.3"/>
    <row r="520" ht="28.15" customHeight="1" x14ac:dyDescent="0.3"/>
    <row r="521" ht="28.15" customHeight="1" x14ac:dyDescent="0.3"/>
    <row r="522" ht="28.15" customHeight="1" x14ac:dyDescent="0.3"/>
    <row r="523" ht="28.15" customHeight="1" x14ac:dyDescent="0.3"/>
    <row r="524" ht="28.15" customHeight="1" x14ac:dyDescent="0.3"/>
    <row r="525" ht="28.15" customHeight="1" x14ac:dyDescent="0.3"/>
    <row r="526" ht="28.15" customHeight="1" x14ac:dyDescent="0.3"/>
    <row r="527" ht="28.15" customHeight="1" x14ac:dyDescent="0.3"/>
    <row r="528" ht="28.15" customHeight="1" x14ac:dyDescent="0.3"/>
    <row r="529" ht="28.15" customHeight="1" x14ac:dyDescent="0.3"/>
    <row r="530" ht="28.15" customHeight="1" x14ac:dyDescent="0.3"/>
    <row r="531" ht="28.15" customHeight="1" x14ac:dyDescent="0.3"/>
    <row r="532" ht="28.15" customHeight="1" x14ac:dyDescent="0.3"/>
    <row r="533" ht="28.15" customHeight="1" x14ac:dyDescent="0.3"/>
    <row r="534" ht="28.15" customHeight="1" x14ac:dyDescent="0.3"/>
    <row r="535" ht="28.15" customHeight="1" x14ac:dyDescent="0.3"/>
    <row r="536" ht="28.15" customHeight="1" x14ac:dyDescent="0.3"/>
    <row r="537" ht="28.15" customHeight="1" x14ac:dyDescent="0.3"/>
    <row r="538" ht="28.15" customHeight="1" x14ac:dyDescent="0.3"/>
    <row r="539" ht="28.15" customHeight="1" x14ac:dyDescent="0.3"/>
    <row r="540" ht="28.15" customHeight="1" x14ac:dyDescent="0.3"/>
    <row r="541" ht="28.15" customHeight="1" x14ac:dyDescent="0.3"/>
    <row r="542" ht="28.15" customHeight="1" x14ac:dyDescent="0.3"/>
    <row r="543" ht="28.15" customHeight="1" x14ac:dyDescent="0.3"/>
    <row r="544" ht="28.15" customHeight="1" x14ac:dyDescent="0.3"/>
    <row r="545" ht="28.15" customHeight="1" x14ac:dyDescent="0.3"/>
    <row r="546" ht="28.15" customHeight="1" x14ac:dyDescent="0.3"/>
    <row r="547" ht="28.15" customHeight="1" x14ac:dyDescent="0.3"/>
    <row r="548" ht="28.15" customHeight="1" x14ac:dyDescent="0.3"/>
    <row r="549" ht="28.15" customHeight="1" x14ac:dyDescent="0.3"/>
    <row r="550" ht="28.15" customHeight="1" x14ac:dyDescent="0.3"/>
    <row r="551" ht="28.15" customHeight="1" x14ac:dyDescent="0.3"/>
    <row r="552" ht="28.15" customHeight="1" x14ac:dyDescent="0.3"/>
    <row r="553" ht="28.15" customHeight="1" x14ac:dyDescent="0.3"/>
    <row r="554" ht="28.15" customHeight="1" x14ac:dyDescent="0.3"/>
    <row r="555" ht="28.15" customHeight="1" x14ac:dyDescent="0.3"/>
    <row r="556" ht="28.15" customHeight="1" x14ac:dyDescent="0.3"/>
    <row r="557" ht="28.15" customHeight="1" x14ac:dyDescent="0.3"/>
    <row r="558" ht="28.15" customHeight="1" x14ac:dyDescent="0.3"/>
    <row r="559" ht="28.15" customHeight="1" x14ac:dyDescent="0.3"/>
    <row r="560" ht="28.15" customHeight="1" x14ac:dyDescent="0.3"/>
    <row r="561" ht="28.15" customHeight="1" x14ac:dyDescent="0.3"/>
    <row r="562" ht="28.15" customHeight="1" x14ac:dyDescent="0.3"/>
    <row r="563" ht="28.15" customHeight="1" x14ac:dyDescent="0.3"/>
    <row r="564" ht="28.15" customHeight="1" x14ac:dyDescent="0.3"/>
    <row r="565" ht="28.15" customHeight="1" x14ac:dyDescent="0.3"/>
    <row r="566" ht="28.15" customHeight="1" x14ac:dyDescent="0.3"/>
    <row r="567" ht="28.15" customHeight="1" x14ac:dyDescent="0.3"/>
    <row r="568" ht="28.15" customHeight="1" x14ac:dyDescent="0.3"/>
    <row r="569" ht="28.15" customHeight="1" x14ac:dyDescent="0.3"/>
    <row r="570" ht="28.15" customHeight="1" x14ac:dyDescent="0.3"/>
    <row r="571" ht="28.15" customHeight="1" x14ac:dyDescent="0.3"/>
    <row r="572" ht="28.15" customHeight="1" x14ac:dyDescent="0.3"/>
    <row r="573" ht="28.15" customHeight="1" x14ac:dyDescent="0.3"/>
    <row r="574" ht="28.15" customHeight="1" x14ac:dyDescent="0.3"/>
    <row r="575" ht="28.15" customHeight="1" x14ac:dyDescent="0.3"/>
    <row r="576" ht="28.15" customHeight="1" x14ac:dyDescent="0.3"/>
    <row r="577" ht="28.15" customHeight="1" x14ac:dyDescent="0.3"/>
    <row r="578" ht="28.15" customHeight="1" x14ac:dyDescent="0.3"/>
    <row r="579" ht="28.15" customHeight="1" x14ac:dyDescent="0.3"/>
    <row r="580" ht="28.15" customHeight="1" x14ac:dyDescent="0.3"/>
    <row r="581" ht="28.15" customHeight="1" x14ac:dyDescent="0.3"/>
    <row r="582" ht="28.15" customHeight="1" x14ac:dyDescent="0.3"/>
    <row r="583" ht="28.15" customHeight="1" x14ac:dyDescent="0.3"/>
    <row r="584" ht="28.15" customHeight="1" x14ac:dyDescent="0.3"/>
    <row r="585" ht="28.15" customHeight="1" x14ac:dyDescent="0.3"/>
    <row r="586" ht="28.15" customHeight="1" x14ac:dyDescent="0.3"/>
    <row r="587" ht="28.15" customHeight="1" x14ac:dyDescent="0.3"/>
    <row r="588" ht="28.15" customHeight="1" x14ac:dyDescent="0.3"/>
    <row r="589" ht="28.15" customHeight="1" x14ac:dyDescent="0.3"/>
    <row r="590" ht="28.15" customHeight="1" x14ac:dyDescent="0.3"/>
    <row r="591" ht="28.15" customHeight="1" x14ac:dyDescent="0.3"/>
    <row r="592" ht="28.15" customHeight="1" x14ac:dyDescent="0.3"/>
    <row r="593" ht="28.15" customHeight="1" x14ac:dyDescent="0.3"/>
    <row r="594" ht="28.15" customHeight="1" x14ac:dyDescent="0.3"/>
    <row r="595" ht="28.15" customHeight="1" x14ac:dyDescent="0.3"/>
    <row r="596" ht="28.15" customHeight="1" x14ac:dyDescent="0.3"/>
    <row r="597" ht="28.15" customHeight="1" x14ac:dyDescent="0.3"/>
    <row r="598" ht="28.15" customHeight="1" x14ac:dyDescent="0.3"/>
    <row r="599" ht="28.15" customHeight="1" x14ac:dyDescent="0.3"/>
    <row r="600" ht="28.15" customHeight="1" x14ac:dyDescent="0.3"/>
    <row r="601" ht="28.15" customHeight="1" x14ac:dyDescent="0.3"/>
    <row r="602" ht="28.15" customHeight="1" x14ac:dyDescent="0.3"/>
    <row r="603" ht="28.15" customHeight="1" x14ac:dyDescent="0.3"/>
    <row r="604" ht="28.15" customHeight="1" x14ac:dyDescent="0.3"/>
    <row r="605" ht="28.15" customHeight="1" x14ac:dyDescent="0.3"/>
    <row r="606" ht="28.15" customHeight="1" x14ac:dyDescent="0.3"/>
    <row r="607" ht="28.15" customHeight="1" x14ac:dyDescent="0.3"/>
    <row r="608" ht="28.15" customHeight="1" x14ac:dyDescent="0.3"/>
    <row r="609" ht="28.15" customHeight="1" x14ac:dyDescent="0.3"/>
    <row r="610" ht="28.15" customHeight="1" x14ac:dyDescent="0.3"/>
    <row r="611" ht="28.15" customHeight="1" x14ac:dyDescent="0.3"/>
    <row r="612" ht="28.15" customHeight="1" x14ac:dyDescent="0.3"/>
    <row r="613" ht="28.15" customHeight="1" x14ac:dyDescent="0.3"/>
    <row r="614" ht="28.15" customHeight="1" x14ac:dyDescent="0.3"/>
    <row r="615" ht="28.15" customHeight="1" x14ac:dyDescent="0.3"/>
    <row r="616" ht="28.15" customHeight="1" x14ac:dyDescent="0.3"/>
    <row r="617" ht="28.15" customHeight="1" x14ac:dyDescent="0.3"/>
    <row r="618" ht="28.15" customHeight="1" x14ac:dyDescent="0.3"/>
    <row r="619" ht="28.15" customHeight="1" x14ac:dyDescent="0.3"/>
    <row r="620" ht="28.15" customHeight="1" x14ac:dyDescent="0.3"/>
    <row r="621" ht="28.15" customHeight="1" x14ac:dyDescent="0.3"/>
    <row r="622" ht="28.15" customHeight="1" x14ac:dyDescent="0.3"/>
    <row r="623" ht="28.15" customHeight="1" x14ac:dyDescent="0.3"/>
    <row r="624" ht="28.15" customHeight="1" x14ac:dyDescent="0.3"/>
    <row r="625" ht="28.15" customHeight="1" x14ac:dyDescent="0.3"/>
    <row r="626" ht="28.15" customHeight="1" x14ac:dyDescent="0.3"/>
    <row r="627" ht="28.15" customHeight="1" x14ac:dyDescent="0.3"/>
    <row r="628" ht="28.15" customHeight="1" x14ac:dyDescent="0.3"/>
    <row r="629" ht="28.15" customHeight="1" x14ac:dyDescent="0.3"/>
    <row r="630" ht="28.15" customHeight="1" x14ac:dyDescent="0.3"/>
    <row r="631" ht="28.15" customHeight="1" x14ac:dyDescent="0.3"/>
    <row r="632" ht="28.15" customHeight="1" x14ac:dyDescent="0.3"/>
    <row r="633" ht="28.15" customHeight="1" x14ac:dyDescent="0.3"/>
    <row r="634" ht="28.15" customHeight="1" x14ac:dyDescent="0.3"/>
    <row r="635" ht="28.15" customHeight="1" x14ac:dyDescent="0.3"/>
    <row r="636" ht="28.15" customHeight="1" x14ac:dyDescent="0.3"/>
    <row r="637" ht="28.15" customHeight="1" x14ac:dyDescent="0.3"/>
    <row r="638" ht="28.15" customHeight="1" x14ac:dyDescent="0.3"/>
    <row r="639" ht="28.15" customHeight="1" x14ac:dyDescent="0.3"/>
    <row r="640" ht="28.15" customHeight="1" x14ac:dyDescent="0.3"/>
    <row r="641" ht="28.15" customHeight="1" x14ac:dyDescent="0.3"/>
    <row r="642" ht="28.15" customHeight="1" x14ac:dyDescent="0.3"/>
    <row r="643" ht="28.15" customHeight="1" x14ac:dyDescent="0.3"/>
    <row r="644" ht="28.15" customHeight="1" x14ac:dyDescent="0.3"/>
    <row r="645" ht="28.15" customHeight="1" x14ac:dyDescent="0.3"/>
    <row r="646" ht="28.15" customHeight="1" x14ac:dyDescent="0.3"/>
    <row r="647" ht="28.15" customHeight="1" x14ac:dyDescent="0.3"/>
    <row r="648" ht="28.15" customHeight="1" x14ac:dyDescent="0.3"/>
    <row r="649" ht="28.15" customHeight="1" x14ac:dyDescent="0.3"/>
    <row r="650" ht="28.15" customHeight="1" x14ac:dyDescent="0.3"/>
    <row r="651" ht="28.15" customHeight="1" x14ac:dyDescent="0.3"/>
    <row r="652" ht="28.15" customHeight="1" x14ac:dyDescent="0.3"/>
    <row r="653" ht="28.15" customHeight="1" x14ac:dyDescent="0.3"/>
    <row r="654" ht="28.15" customHeight="1" x14ac:dyDescent="0.3"/>
    <row r="655" ht="28.15" customHeight="1" x14ac:dyDescent="0.3"/>
    <row r="656" ht="28.15" customHeight="1" x14ac:dyDescent="0.3"/>
    <row r="657" ht="28.15" customHeight="1" x14ac:dyDescent="0.3"/>
    <row r="658" ht="28.15" customHeight="1" x14ac:dyDescent="0.3"/>
    <row r="659" ht="28.15" customHeight="1" x14ac:dyDescent="0.3"/>
    <row r="660" ht="28.15" customHeight="1" x14ac:dyDescent="0.3"/>
    <row r="661" ht="28.15" customHeight="1" x14ac:dyDescent="0.3"/>
    <row r="662" ht="28.15" customHeight="1" x14ac:dyDescent="0.3"/>
    <row r="663" ht="28.15" customHeight="1" x14ac:dyDescent="0.3"/>
    <row r="664" ht="28.15" customHeight="1" x14ac:dyDescent="0.3"/>
    <row r="665" ht="28.15" customHeight="1" x14ac:dyDescent="0.3"/>
    <row r="666" ht="28.15" customHeight="1" x14ac:dyDescent="0.3"/>
    <row r="667" ht="28.15" customHeight="1" x14ac:dyDescent="0.3"/>
    <row r="668" ht="28.15" customHeight="1" x14ac:dyDescent="0.3"/>
    <row r="669" ht="28.15" customHeight="1" x14ac:dyDescent="0.3"/>
    <row r="670" ht="28.15" customHeight="1" x14ac:dyDescent="0.3"/>
    <row r="671" ht="28.15" customHeight="1" x14ac:dyDescent="0.3"/>
    <row r="672" ht="28.15" customHeight="1" x14ac:dyDescent="0.3"/>
    <row r="673" ht="28.15" customHeight="1" x14ac:dyDescent="0.3"/>
    <row r="674" ht="28.15" customHeight="1" x14ac:dyDescent="0.3"/>
    <row r="675" ht="28.15" customHeight="1" x14ac:dyDescent="0.3"/>
    <row r="676" ht="28.15" customHeight="1" x14ac:dyDescent="0.3"/>
    <row r="677" ht="28.15" customHeight="1" x14ac:dyDescent="0.3"/>
    <row r="678" ht="28.15" customHeight="1" x14ac:dyDescent="0.3"/>
    <row r="679" ht="28.15" customHeight="1" x14ac:dyDescent="0.3"/>
    <row r="680" ht="28.15" customHeight="1" x14ac:dyDescent="0.3"/>
    <row r="681" ht="28.15" customHeight="1" x14ac:dyDescent="0.3"/>
    <row r="682" ht="28.15" customHeight="1" x14ac:dyDescent="0.3"/>
    <row r="683" ht="28.15" customHeight="1" x14ac:dyDescent="0.3"/>
    <row r="684" ht="28.15" customHeight="1" x14ac:dyDescent="0.3"/>
    <row r="685" ht="28.15" customHeight="1" x14ac:dyDescent="0.3"/>
    <row r="686" ht="28.15" customHeight="1" x14ac:dyDescent="0.3"/>
    <row r="687" ht="28.15" customHeight="1" x14ac:dyDescent="0.3"/>
    <row r="688" ht="28.15" customHeight="1" x14ac:dyDescent="0.3"/>
    <row r="689" ht="28.15" customHeight="1" x14ac:dyDescent="0.3"/>
    <row r="690" ht="28.15" customHeight="1" x14ac:dyDescent="0.3"/>
    <row r="691" ht="28.15" customHeight="1" x14ac:dyDescent="0.3"/>
    <row r="692" ht="28.15" customHeight="1" x14ac:dyDescent="0.3"/>
    <row r="693" ht="28.15" customHeight="1" x14ac:dyDescent="0.3"/>
    <row r="694" ht="28.15" customHeight="1" x14ac:dyDescent="0.3"/>
    <row r="695" ht="28.15" customHeight="1" x14ac:dyDescent="0.3"/>
    <row r="696" ht="28.15" customHeight="1" x14ac:dyDescent="0.3"/>
    <row r="697" ht="28.15" customHeight="1" x14ac:dyDescent="0.3"/>
    <row r="698" ht="28.15" customHeight="1" x14ac:dyDescent="0.3"/>
    <row r="699" ht="28.15" customHeight="1" x14ac:dyDescent="0.3"/>
    <row r="700" ht="28.15" customHeight="1" x14ac:dyDescent="0.3"/>
    <row r="701" ht="28.15" customHeight="1" x14ac:dyDescent="0.3"/>
    <row r="702" ht="28.15" customHeight="1" x14ac:dyDescent="0.3"/>
    <row r="703" ht="28.15" customHeight="1" x14ac:dyDescent="0.3"/>
    <row r="704" ht="28.15" customHeight="1" x14ac:dyDescent="0.3"/>
    <row r="705" ht="28.15" customHeight="1" x14ac:dyDescent="0.3"/>
    <row r="706" ht="28.15" customHeight="1" x14ac:dyDescent="0.3"/>
    <row r="707" ht="28.15" customHeight="1" x14ac:dyDescent="0.3"/>
    <row r="708" ht="28.15" customHeight="1" x14ac:dyDescent="0.3"/>
    <row r="709" ht="28.15" customHeight="1" x14ac:dyDescent="0.3"/>
    <row r="710" ht="28.15" customHeight="1" x14ac:dyDescent="0.3"/>
    <row r="711" ht="28.15" customHeight="1" x14ac:dyDescent="0.3"/>
    <row r="712" ht="28.15" customHeight="1" x14ac:dyDescent="0.3"/>
    <row r="713" ht="28.15" customHeight="1" x14ac:dyDescent="0.3"/>
    <row r="714" ht="28.15" customHeight="1" x14ac:dyDescent="0.3"/>
    <row r="715" ht="28.15" customHeight="1" x14ac:dyDescent="0.3"/>
    <row r="716" ht="28.15" customHeight="1" x14ac:dyDescent="0.3"/>
    <row r="717" ht="28.15" customHeight="1" x14ac:dyDescent="0.3"/>
    <row r="718" ht="28.15" customHeight="1" x14ac:dyDescent="0.3"/>
    <row r="719" ht="28.15" customHeight="1" x14ac:dyDescent="0.3"/>
    <row r="720" ht="28.15" customHeight="1" x14ac:dyDescent="0.3"/>
    <row r="721" ht="28.15" customHeight="1" x14ac:dyDescent="0.3"/>
    <row r="722" ht="28.15" customHeight="1" x14ac:dyDescent="0.3"/>
    <row r="723" ht="28.15" customHeight="1" x14ac:dyDescent="0.3"/>
    <row r="724" ht="28.15" customHeight="1" x14ac:dyDescent="0.3"/>
    <row r="725" ht="28.15" customHeight="1" x14ac:dyDescent="0.3"/>
    <row r="726" ht="28.15" customHeight="1" x14ac:dyDescent="0.3"/>
    <row r="727" ht="28.15" customHeight="1" x14ac:dyDescent="0.3"/>
    <row r="728" ht="28.15" customHeight="1" x14ac:dyDescent="0.3"/>
    <row r="729" ht="28.15" customHeight="1" x14ac:dyDescent="0.3"/>
    <row r="730" ht="28.15" customHeight="1" x14ac:dyDescent="0.3"/>
    <row r="731" ht="28.15" customHeight="1" x14ac:dyDescent="0.3"/>
    <row r="732" ht="28.15" customHeight="1" x14ac:dyDescent="0.3"/>
    <row r="733" ht="28.15" customHeight="1" x14ac:dyDescent="0.3"/>
    <row r="734" ht="28.15" customHeight="1" x14ac:dyDescent="0.3"/>
    <row r="735" ht="28.15" customHeight="1" x14ac:dyDescent="0.3"/>
    <row r="736" ht="28.15" customHeight="1" x14ac:dyDescent="0.3"/>
    <row r="737" ht="28.15" customHeight="1" x14ac:dyDescent="0.3"/>
    <row r="738" ht="28.15" customHeight="1" x14ac:dyDescent="0.3"/>
    <row r="739" ht="28.15" customHeight="1" x14ac:dyDescent="0.3"/>
    <row r="740" ht="28.15" customHeight="1" x14ac:dyDescent="0.3"/>
    <row r="741" ht="28.15" customHeight="1" x14ac:dyDescent="0.3"/>
    <row r="742" ht="28.15" customHeight="1" x14ac:dyDescent="0.3"/>
    <row r="743" ht="28.15" customHeight="1" x14ac:dyDescent="0.3"/>
    <row r="744" ht="28.15" customHeight="1" x14ac:dyDescent="0.3"/>
    <row r="745" ht="28.15" customHeight="1" x14ac:dyDescent="0.3"/>
    <row r="746" ht="28.15" customHeight="1" x14ac:dyDescent="0.3"/>
    <row r="747" ht="28.15" customHeight="1" x14ac:dyDescent="0.3"/>
    <row r="748" ht="28.15" customHeight="1" x14ac:dyDescent="0.3"/>
    <row r="749" ht="28.15" customHeight="1" x14ac:dyDescent="0.3"/>
    <row r="750" ht="28.15" customHeight="1" x14ac:dyDescent="0.3"/>
    <row r="751" ht="28.15" customHeight="1" x14ac:dyDescent="0.3"/>
    <row r="752" ht="28.15" customHeight="1" x14ac:dyDescent="0.3"/>
    <row r="753" ht="28.15" customHeight="1" x14ac:dyDescent="0.3"/>
    <row r="754" ht="28.15" customHeight="1" x14ac:dyDescent="0.3"/>
    <row r="755" ht="28.15" customHeight="1" x14ac:dyDescent="0.3"/>
    <row r="756" ht="28.15" customHeight="1" x14ac:dyDescent="0.3"/>
    <row r="757" ht="28.15" customHeight="1" x14ac:dyDescent="0.3"/>
    <row r="758" ht="28.15" customHeight="1" x14ac:dyDescent="0.3"/>
    <row r="759" ht="28.15" customHeight="1" x14ac:dyDescent="0.3"/>
    <row r="760" ht="28.15" customHeight="1" x14ac:dyDescent="0.3"/>
    <row r="761" ht="28.15" customHeight="1" x14ac:dyDescent="0.3"/>
    <row r="762" ht="28.15" customHeight="1" x14ac:dyDescent="0.3"/>
    <row r="763" ht="28.15" customHeight="1" x14ac:dyDescent="0.3"/>
    <row r="764" ht="28.15" customHeight="1" x14ac:dyDescent="0.3"/>
    <row r="765" ht="28.15" customHeight="1" x14ac:dyDescent="0.3"/>
    <row r="766" ht="28.15" customHeight="1" x14ac:dyDescent="0.3"/>
    <row r="767" ht="28.15" customHeight="1" x14ac:dyDescent="0.3"/>
    <row r="768" ht="28.15" customHeight="1" x14ac:dyDescent="0.3"/>
    <row r="769" ht="28.15" customHeight="1" x14ac:dyDescent="0.3"/>
    <row r="770" ht="28.15" customHeight="1" x14ac:dyDescent="0.3"/>
    <row r="771" ht="28.15" customHeight="1" x14ac:dyDescent="0.3"/>
    <row r="772" ht="28.15" customHeight="1" x14ac:dyDescent="0.3"/>
    <row r="773" ht="28.15" customHeight="1" x14ac:dyDescent="0.3"/>
    <row r="774" ht="28.15" customHeight="1" x14ac:dyDescent="0.3"/>
    <row r="775" ht="28.15" customHeight="1" x14ac:dyDescent="0.3"/>
    <row r="776" ht="28.15" customHeight="1" x14ac:dyDescent="0.3"/>
    <row r="777" ht="28.15" customHeight="1" x14ac:dyDescent="0.3"/>
    <row r="778" ht="28.15" customHeight="1" x14ac:dyDescent="0.3"/>
    <row r="779" ht="28.15" customHeight="1" x14ac:dyDescent="0.3"/>
    <row r="780" ht="28.15" customHeight="1" x14ac:dyDescent="0.3"/>
    <row r="781" ht="28.15" customHeight="1" x14ac:dyDescent="0.3"/>
    <row r="782" ht="28.15" customHeight="1" x14ac:dyDescent="0.3"/>
    <row r="783" ht="28.15" customHeight="1" x14ac:dyDescent="0.3"/>
    <row r="784" ht="28.15" customHeight="1" x14ac:dyDescent="0.3"/>
    <row r="785" ht="28.15" customHeight="1" x14ac:dyDescent="0.3"/>
    <row r="786" ht="28.15" customHeight="1" x14ac:dyDescent="0.3"/>
    <row r="787" ht="28.15" customHeight="1" x14ac:dyDescent="0.3"/>
    <row r="788" ht="28.15" customHeight="1" x14ac:dyDescent="0.3"/>
    <row r="789" ht="28.15" customHeight="1" x14ac:dyDescent="0.3"/>
    <row r="790" ht="28.15" customHeight="1" x14ac:dyDescent="0.3"/>
    <row r="791" ht="28.15" customHeight="1" x14ac:dyDescent="0.3"/>
    <row r="792" ht="28.15" customHeight="1" x14ac:dyDescent="0.3"/>
    <row r="793" ht="28.15" customHeight="1" x14ac:dyDescent="0.3"/>
    <row r="794" ht="28.15" customHeight="1" x14ac:dyDescent="0.3"/>
    <row r="795" ht="28.15" customHeight="1" x14ac:dyDescent="0.3"/>
    <row r="796" ht="28.15" customHeight="1" x14ac:dyDescent="0.3"/>
    <row r="797" ht="28.15" customHeight="1" x14ac:dyDescent="0.3"/>
    <row r="798" ht="28.15" customHeight="1" x14ac:dyDescent="0.3"/>
    <row r="799" ht="28.15" customHeight="1" x14ac:dyDescent="0.3"/>
    <row r="800" ht="28.15" customHeight="1" x14ac:dyDescent="0.3"/>
    <row r="801" ht="28.15" customHeight="1" x14ac:dyDescent="0.3"/>
    <row r="802" ht="28.15" customHeight="1" x14ac:dyDescent="0.3"/>
    <row r="803" ht="28.15" customHeight="1" x14ac:dyDescent="0.3"/>
    <row r="804" ht="28.15" customHeight="1" x14ac:dyDescent="0.3"/>
    <row r="805" ht="28.15" customHeight="1" x14ac:dyDescent="0.3"/>
    <row r="806" ht="28.15" customHeight="1" x14ac:dyDescent="0.3"/>
    <row r="807" ht="28.15" customHeight="1" x14ac:dyDescent="0.3"/>
    <row r="808" ht="28.15" customHeight="1" x14ac:dyDescent="0.3"/>
    <row r="809" ht="28.15" customHeight="1" x14ac:dyDescent="0.3"/>
    <row r="810" ht="28.15" customHeight="1" x14ac:dyDescent="0.3"/>
    <row r="811" ht="28.15" customHeight="1" x14ac:dyDescent="0.3"/>
    <row r="812" ht="28.15" customHeight="1" x14ac:dyDescent="0.3"/>
    <row r="813" ht="28.15" customHeight="1" x14ac:dyDescent="0.3"/>
    <row r="814" ht="28.15" customHeight="1" x14ac:dyDescent="0.3"/>
    <row r="815" ht="28.15" customHeight="1" x14ac:dyDescent="0.3"/>
    <row r="816" ht="28.15" customHeight="1" x14ac:dyDescent="0.3"/>
    <row r="817" ht="28.15" customHeight="1" x14ac:dyDescent="0.3"/>
    <row r="818" ht="28.15" customHeight="1" x14ac:dyDescent="0.3"/>
    <row r="819" ht="28.15" customHeight="1" x14ac:dyDescent="0.3"/>
    <row r="820" ht="28.15" customHeight="1" x14ac:dyDescent="0.3"/>
    <row r="821" ht="28.15" customHeight="1" x14ac:dyDescent="0.3"/>
    <row r="822" ht="28.15" customHeight="1" x14ac:dyDescent="0.3"/>
    <row r="823" ht="28.15" customHeight="1" x14ac:dyDescent="0.3"/>
    <row r="824" ht="28.15" customHeight="1" x14ac:dyDescent="0.3"/>
    <row r="825" ht="28.15" customHeight="1" x14ac:dyDescent="0.3"/>
    <row r="826" ht="28.15" customHeight="1" x14ac:dyDescent="0.3"/>
    <row r="827" ht="28.15" customHeight="1" x14ac:dyDescent="0.3"/>
    <row r="828" ht="28.15" customHeight="1" x14ac:dyDescent="0.3"/>
    <row r="829" ht="28.15" customHeight="1" x14ac:dyDescent="0.3"/>
    <row r="830" ht="28.15" customHeight="1" x14ac:dyDescent="0.3"/>
    <row r="831" ht="28.15" customHeight="1" x14ac:dyDescent="0.3"/>
    <row r="832" ht="28.15" customHeight="1" x14ac:dyDescent="0.3"/>
    <row r="833" ht="28.15" customHeight="1" x14ac:dyDescent="0.3"/>
    <row r="834" ht="28.15" customHeight="1" x14ac:dyDescent="0.3"/>
    <row r="835" ht="28.15" customHeight="1" x14ac:dyDescent="0.3"/>
    <row r="836" ht="28.15" customHeight="1" x14ac:dyDescent="0.3"/>
    <row r="837" ht="28.15" customHeight="1" x14ac:dyDescent="0.3"/>
    <row r="838" ht="28.15" customHeight="1" x14ac:dyDescent="0.3"/>
    <row r="839" ht="28.15" customHeight="1" x14ac:dyDescent="0.3"/>
    <row r="840" ht="28.15" customHeight="1" x14ac:dyDescent="0.3"/>
    <row r="841" ht="28.15" customHeight="1" x14ac:dyDescent="0.3"/>
    <row r="842" ht="28.15" customHeight="1" x14ac:dyDescent="0.3"/>
    <row r="843" ht="28.15" customHeight="1" x14ac:dyDescent="0.3"/>
    <row r="844" ht="28.15" customHeight="1" x14ac:dyDescent="0.3"/>
    <row r="845" ht="28.15" customHeight="1" x14ac:dyDescent="0.3"/>
    <row r="846" ht="28.15" customHeight="1" x14ac:dyDescent="0.3"/>
    <row r="847" ht="28.15" customHeight="1" x14ac:dyDescent="0.3"/>
    <row r="848" ht="28.15" customHeight="1" x14ac:dyDescent="0.3"/>
    <row r="849" ht="28.15" customHeight="1" x14ac:dyDescent="0.3"/>
    <row r="850" ht="28.15" customHeight="1" x14ac:dyDescent="0.3"/>
    <row r="851" ht="28.15" customHeight="1" x14ac:dyDescent="0.3"/>
    <row r="852" ht="28.15" customHeight="1" x14ac:dyDescent="0.3"/>
    <row r="853" ht="28.15" customHeight="1" x14ac:dyDescent="0.3"/>
    <row r="854" ht="28.15" customHeight="1" x14ac:dyDescent="0.3"/>
    <row r="855" ht="28.15" customHeight="1" x14ac:dyDescent="0.3"/>
    <row r="856" ht="28.15" customHeight="1" x14ac:dyDescent="0.3"/>
    <row r="857" ht="28.15" customHeight="1" x14ac:dyDescent="0.3"/>
    <row r="858" ht="28.15" customHeight="1" x14ac:dyDescent="0.3"/>
    <row r="859" ht="28.15" customHeight="1" x14ac:dyDescent="0.3"/>
    <row r="860" ht="28.15" customHeight="1" x14ac:dyDescent="0.3"/>
    <row r="861" ht="28.15" customHeight="1" x14ac:dyDescent="0.3"/>
    <row r="862" ht="28.15" customHeight="1" x14ac:dyDescent="0.3"/>
    <row r="863" ht="28.15" customHeight="1" x14ac:dyDescent="0.3"/>
    <row r="864" ht="28.15" customHeight="1" x14ac:dyDescent="0.3"/>
    <row r="865" ht="28.15" customHeight="1" x14ac:dyDescent="0.3"/>
    <row r="866" ht="28.15" customHeight="1" x14ac:dyDescent="0.3"/>
    <row r="867" ht="28.15" customHeight="1" x14ac:dyDescent="0.3"/>
    <row r="868" ht="28.15" customHeight="1" x14ac:dyDescent="0.3"/>
    <row r="869" ht="28.15" customHeight="1" x14ac:dyDescent="0.3"/>
    <row r="870" ht="28.15" customHeight="1" x14ac:dyDescent="0.3"/>
    <row r="871" ht="28.15" customHeight="1" x14ac:dyDescent="0.3"/>
    <row r="872" ht="28.15" customHeight="1" x14ac:dyDescent="0.3"/>
    <row r="873" ht="28.15" customHeight="1" x14ac:dyDescent="0.3"/>
    <row r="874" ht="28.15" customHeight="1" x14ac:dyDescent="0.3"/>
    <row r="875" ht="28.15" customHeight="1" x14ac:dyDescent="0.3"/>
    <row r="876" ht="28.15" customHeight="1" x14ac:dyDescent="0.3"/>
    <row r="877" ht="28.15" customHeight="1" x14ac:dyDescent="0.3"/>
    <row r="878" ht="28.15" customHeight="1" x14ac:dyDescent="0.3"/>
    <row r="879" ht="28.15" customHeight="1" x14ac:dyDescent="0.3"/>
    <row r="880" ht="28.15" customHeight="1" x14ac:dyDescent="0.3"/>
    <row r="881" ht="28.15" customHeight="1" x14ac:dyDescent="0.3"/>
    <row r="882" ht="28.15" customHeight="1" x14ac:dyDescent="0.3"/>
    <row r="883" ht="28.15" customHeight="1" x14ac:dyDescent="0.3"/>
    <row r="884" ht="28.15" customHeight="1" x14ac:dyDescent="0.3"/>
    <row r="885" ht="28.15" customHeight="1" x14ac:dyDescent="0.3"/>
    <row r="886" ht="28.15" customHeight="1" x14ac:dyDescent="0.3"/>
    <row r="887" ht="28.15" customHeight="1" x14ac:dyDescent="0.3"/>
    <row r="888" ht="28.15" customHeight="1" x14ac:dyDescent="0.3"/>
    <row r="889" ht="28.15" customHeight="1" x14ac:dyDescent="0.3"/>
    <row r="890" ht="28.15" customHeight="1" x14ac:dyDescent="0.3"/>
    <row r="891" ht="28.15" customHeight="1" x14ac:dyDescent="0.3"/>
    <row r="892" ht="28.15" customHeight="1" x14ac:dyDescent="0.3"/>
    <row r="893" ht="28.15" customHeight="1" x14ac:dyDescent="0.3"/>
    <row r="894" ht="28.15" customHeight="1" x14ac:dyDescent="0.3"/>
    <row r="895" ht="28.15" customHeight="1" x14ac:dyDescent="0.3"/>
    <row r="896" ht="28.15" customHeight="1" x14ac:dyDescent="0.3"/>
    <row r="897" ht="28.15" customHeight="1" x14ac:dyDescent="0.3"/>
    <row r="898" ht="28.15" customHeight="1" x14ac:dyDescent="0.3"/>
    <row r="899" ht="28.15" customHeight="1" x14ac:dyDescent="0.3"/>
    <row r="900" ht="28.15" customHeight="1" x14ac:dyDescent="0.3"/>
    <row r="901" ht="28.15" customHeight="1" x14ac:dyDescent="0.3"/>
    <row r="902" ht="28.15" customHeight="1" x14ac:dyDescent="0.3"/>
    <row r="903" ht="28.15" customHeight="1" x14ac:dyDescent="0.3"/>
    <row r="904" ht="28.15" customHeight="1" x14ac:dyDescent="0.3"/>
    <row r="905" ht="28.15" customHeight="1" x14ac:dyDescent="0.3"/>
    <row r="906" ht="28.15" customHeight="1" x14ac:dyDescent="0.3"/>
    <row r="907" ht="28.15" customHeight="1" x14ac:dyDescent="0.3"/>
    <row r="908" ht="28.15" customHeight="1" x14ac:dyDescent="0.3"/>
    <row r="909" ht="28.15" customHeight="1" x14ac:dyDescent="0.3"/>
    <row r="910" ht="28.15" customHeight="1" x14ac:dyDescent="0.3"/>
    <row r="911" ht="28.15" customHeight="1" x14ac:dyDescent="0.3"/>
    <row r="912" ht="28.15" customHeight="1" x14ac:dyDescent="0.3"/>
    <row r="913" ht="28.15" customHeight="1" x14ac:dyDescent="0.3"/>
    <row r="914" ht="28.15" customHeight="1" x14ac:dyDescent="0.3"/>
    <row r="915" ht="28.15" customHeight="1" x14ac:dyDescent="0.3"/>
    <row r="916" ht="28.15" customHeight="1" x14ac:dyDescent="0.3"/>
    <row r="917" ht="28.15" customHeight="1" x14ac:dyDescent="0.3"/>
    <row r="918" ht="28.15" customHeight="1" x14ac:dyDescent="0.3"/>
    <row r="919" ht="28.15" customHeight="1" x14ac:dyDescent="0.3"/>
    <row r="920" ht="28.15" customHeight="1" x14ac:dyDescent="0.3"/>
    <row r="921" ht="28.15" customHeight="1" x14ac:dyDescent="0.3"/>
    <row r="922" ht="28.15" customHeight="1" x14ac:dyDescent="0.3"/>
    <row r="923" ht="28.15" customHeight="1" x14ac:dyDescent="0.3"/>
    <row r="924" ht="28.15" customHeight="1" x14ac:dyDescent="0.3"/>
    <row r="925" ht="28.15" customHeight="1" x14ac:dyDescent="0.3"/>
    <row r="926" ht="28.15" customHeight="1" x14ac:dyDescent="0.3"/>
    <row r="927" ht="28.15" customHeight="1" x14ac:dyDescent="0.3"/>
    <row r="928" ht="28.15" customHeight="1" x14ac:dyDescent="0.3"/>
    <row r="929" ht="28.15" customHeight="1" x14ac:dyDescent="0.3"/>
    <row r="930" ht="28.15" customHeight="1" x14ac:dyDescent="0.3"/>
    <row r="931" ht="28.15" customHeight="1" x14ac:dyDescent="0.3"/>
    <row r="932" ht="28.15" customHeight="1" x14ac:dyDescent="0.3"/>
    <row r="933" ht="28.15" customHeight="1" x14ac:dyDescent="0.3"/>
    <row r="934" ht="28.15" customHeight="1" x14ac:dyDescent="0.3"/>
    <row r="935" ht="28.15" customHeight="1" x14ac:dyDescent="0.3"/>
    <row r="936" ht="28.15" customHeight="1" x14ac:dyDescent="0.3"/>
    <row r="937" ht="28.15" customHeight="1" x14ac:dyDescent="0.3"/>
    <row r="938" ht="28.15" customHeight="1" x14ac:dyDescent="0.3"/>
    <row r="939" ht="28.15" customHeight="1" x14ac:dyDescent="0.3"/>
    <row r="940" ht="28.15" customHeight="1" x14ac:dyDescent="0.3"/>
    <row r="941" ht="28.15" customHeight="1" x14ac:dyDescent="0.3"/>
    <row r="942" ht="28.15" customHeight="1" x14ac:dyDescent="0.3"/>
    <row r="943" ht="28.15" customHeight="1" x14ac:dyDescent="0.3"/>
    <row r="944" ht="28.15" customHeight="1" x14ac:dyDescent="0.3"/>
    <row r="945" ht="28.15" customHeight="1" x14ac:dyDescent="0.3"/>
    <row r="946" ht="28.15" customHeight="1" x14ac:dyDescent="0.3"/>
    <row r="947" ht="28.15" customHeight="1" x14ac:dyDescent="0.3"/>
    <row r="948" ht="28.15" customHeight="1" x14ac:dyDescent="0.3"/>
    <row r="949" ht="28.15" customHeight="1" x14ac:dyDescent="0.3"/>
    <row r="950" ht="28.15" customHeight="1" x14ac:dyDescent="0.3"/>
    <row r="951" ht="28.15" customHeight="1" x14ac:dyDescent="0.3"/>
    <row r="952" ht="28.15" customHeight="1" x14ac:dyDescent="0.3"/>
    <row r="953" ht="28.15" customHeight="1" x14ac:dyDescent="0.3"/>
    <row r="954" ht="28.15" customHeight="1" x14ac:dyDescent="0.3"/>
    <row r="955" ht="28.15" customHeight="1" x14ac:dyDescent="0.3"/>
    <row r="956" ht="28.15" customHeight="1" x14ac:dyDescent="0.3"/>
    <row r="957" ht="28.15" customHeight="1" x14ac:dyDescent="0.3"/>
    <row r="958" ht="28.15" customHeight="1" x14ac:dyDescent="0.3"/>
    <row r="959" ht="28.15" customHeight="1" x14ac:dyDescent="0.3"/>
    <row r="960" ht="28.15" customHeight="1" x14ac:dyDescent="0.3"/>
    <row r="961" ht="28.15" customHeight="1" x14ac:dyDescent="0.3"/>
    <row r="962" ht="28.15" customHeight="1" x14ac:dyDescent="0.3"/>
    <row r="963" ht="28.15" customHeight="1" x14ac:dyDescent="0.3"/>
    <row r="964" ht="28.15" customHeight="1" x14ac:dyDescent="0.3"/>
    <row r="965" ht="28.15" customHeight="1" x14ac:dyDescent="0.3"/>
    <row r="966" ht="28.15" customHeight="1" x14ac:dyDescent="0.3"/>
    <row r="967" ht="28.15" customHeight="1" x14ac:dyDescent="0.3"/>
    <row r="968" ht="28.15" customHeight="1" x14ac:dyDescent="0.3"/>
    <row r="969" ht="28.15" customHeight="1" x14ac:dyDescent="0.3"/>
    <row r="970" ht="28.15" customHeight="1" x14ac:dyDescent="0.3"/>
    <row r="971" ht="28.15" customHeight="1" x14ac:dyDescent="0.3"/>
    <row r="972" ht="28.15" customHeight="1" x14ac:dyDescent="0.3"/>
    <row r="973" ht="28.15" customHeight="1" x14ac:dyDescent="0.3"/>
    <row r="974" ht="28.15" customHeight="1" x14ac:dyDescent="0.3"/>
    <row r="975" ht="28.15" customHeight="1" x14ac:dyDescent="0.3"/>
    <row r="976" ht="28.15" customHeight="1" x14ac:dyDescent="0.3"/>
    <row r="977" ht="28.15" customHeight="1" x14ac:dyDescent="0.3"/>
    <row r="978" ht="28.15" customHeight="1" x14ac:dyDescent="0.3"/>
    <row r="979" ht="28.15" customHeight="1" x14ac:dyDescent="0.3"/>
    <row r="980" ht="28.15" customHeight="1" x14ac:dyDescent="0.3"/>
    <row r="981" ht="28.15" customHeight="1" x14ac:dyDescent="0.3"/>
    <row r="982" ht="28.15" customHeight="1" x14ac:dyDescent="0.3"/>
    <row r="983" ht="28.15" customHeight="1" x14ac:dyDescent="0.3"/>
    <row r="984" ht="28.15" customHeight="1" x14ac:dyDescent="0.3"/>
    <row r="985" ht="28.15" customHeight="1" x14ac:dyDescent="0.3"/>
    <row r="986" ht="28.15" customHeight="1" x14ac:dyDescent="0.3"/>
    <row r="987" ht="28.15" customHeight="1" x14ac:dyDescent="0.3"/>
    <row r="988" ht="28.15" customHeight="1" x14ac:dyDescent="0.3"/>
    <row r="989" ht="28.15" customHeight="1" x14ac:dyDescent="0.3"/>
    <row r="990" ht="28.15" customHeight="1" x14ac:dyDescent="0.3"/>
    <row r="991" ht="28.15" customHeight="1" x14ac:dyDescent="0.3"/>
    <row r="992" ht="28.15" customHeight="1" x14ac:dyDescent="0.3"/>
    <row r="993" ht="28.15" customHeight="1" x14ac:dyDescent="0.3"/>
    <row r="994" ht="28.15" customHeight="1" x14ac:dyDescent="0.3"/>
    <row r="995" ht="28.15" customHeight="1" x14ac:dyDescent="0.3"/>
    <row r="996" ht="28.15" customHeight="1" x14ac:dyDescent="0.3"/>
    <row r="997" ht="28.15" customHeight="1" x14ac:dyDescent="0.3"/>
    <row r="998" ht="28.15" customHeight="1" x14ac:dyDescent="0.3"/>
    <row r="999" ht="28.15" customHeight="1" x14ac:dyDescent="0.3"/>
    <row r="1000" ht="28.15" customHeight="1" x14ac:dyDescent="0.3"/>
    <row r="1001" ht="28.15" customHeight="1" x14ac:dyDescent="0.3"/>
    <row r="1002" ht="28.15" customHeight="1" x14ac:dyDescent="0.3"/>
    <row r="1003" ht="28.15" customHeight="1" x14ac:dyDescent="0.3"/>
    <row r="1004" ht="28.15" customHeight="1" x14ac:dyDescent="0.3"/>
    <row r="1005" ht="28.15" customHeight="1" x14ac:dyDescent="0.3"/>
    <row r="1006" ht="28.15" customHeight="1" x14ac:dyDescent="0.3"/>
    <row r="1007" ht="28.15" customHeight="1" x14ac:dyDescent="0.3"/>
    <row r="1008" ht="28.15" customHeight="1" x14ac:dyDescent="0.3"/>
    <row r="1009" ht="28.15" customHeight="1" x14ac:dyDescent="0.3"/>
    <row r="1010" ht="28.15" customHeight="1" x14ac:dyDescent="0.3"/>
    <row r="1011" ht="28.15" customHeight="1" x14ac:dyDescent="0.3"/>
    <row r="1012" ht="28.15" customHeight="1" x14ac:dyDescent="0.3"/>
    <row r="1013" ht="28.15" customHeight="1" x14ac:dyDescent="0.3"/>
    <row r="1014" ht="28.15" customHeight="1" x14ac:dyDescent="0.3"/>
    <row r="1015" ht="28.15" customHeight="1" x14ac:dyDescent="0.3"/>
    <row r="1016" ht="28.15" customHeight="1" x14ac:dyDescent="0.3"/>
    <row r="1017" ht="28.15" customHeight="1" x14ac:dyDescent="0.3"/>
    <row r="1018" ht="28.15" customHeight="1" x14ac:dyDescent="0.3"/>
    <row r="1019" ht="28.15" customHeight="1" x14ac:dyDescent="0.3"/>
    <row r="1020" ht="28.15" customHeight="1" x14ac:dyDescent="0.3"/>
    <row r="1021" ht="28.15" customHeight="1" x14ac:dyDescent="0.3"/>
    <row r="1022" ht="28.15" customHeight="1" x14ac:dyDescent="0.3"/>
    <row r="1023" ht="28.15" customHeight="1" x14ac:dyDescent="0.3"/>
    <row r="1024" ht="28.15" customHeight="1" x14ac:dyDescent="0.3"/>
    <row r="1025" ht="28.15" customHeight="1" x14ac:dyDescent="0.3"/>
    <row r="1026" ht="28.15" customHeight="1" x14ac:dyDescent="0.3"/>
    <row r="1027" ht="28.15" customHeight="1" x14ac:dyDescent="0.3"/>
    <row r="1028" ht="28.15" customHeight="1" x14ac:dyDescent="0.3"/>
    <row r="1029" ht="28.15" customHeight="1" x14ac:dyDescent="0.3"/>
    <row r="1030" ht="28.15" customHeight="1" x14ac:dyDescent="0.3"/>
    <row r="1031" ht="28.15" customHeight="1" x14ac:dyDescent="0.3"/>
    <row r="1032" ht="28.15" customHeight="1" x14ac:dyDescent="0.3"/>
    <row r="1033" ht="28.15" customHeight="1" x14ac:dyDescent="0.3"/>
    <row r="1034" ht="28.15" customHeight="1" x14ac:dyDescent="0.3"/>
    <row r="1035" ht="28.15" customHeight="1" x14ac:dyDescent="0.3"/>
    <row r="1036" ht="28.15" customHeight="1" x14ac:dyDescent="0.3"/>
    <row r="1037" ht="28.15" customHeight="1" x14ac:dyDescent="0.3"/>
    <row r="1038" ht="28.15" customHeight="1" x14ac:dyDescent="0.3"/>
    <row r="1039" ht="28.15" customHeight="1" x14ac:dyDescent="0.3"/>
    <row r="1040" ht="28.15" customHeight="1" x14ac:dyDescent="0.3"/>
    <row r="1041" ht="28.15" customHeight="1" x14ac:dyDescent="0.3"/>
    <row r="1042" ht="28.15" customHeight="1" x14ac:dyDescent="0.3"/>
    <row r="1043" ht="28.15" customHeight="1" x14ac:dyDescent="0.3"/>
    <row r="1044" ht="28.15" customHeight="1" x14ac:dyDescent="0.3"/>
    <row r="1045" ht="28.15" customHeight="1" x14ac:dyDescent="0.3"/>
    <row r="1046" ht="28.15" customHeight="1" x14ac:dyDescent="0.3"/>
    <row r="1047" ht="28.15" customHeight="1" x14ac:dyDescent="0.3"/>
    <row r="1048" ht="28.15" customHeight="1" x14ac:dyDescent="0.3"/>
    <row r="1049" ht="28.15" customHeight="1" x14ac:dyDescent="0.3"/>
    <row r="1050" ht="28.15" customHeight="1" x14ac:dyDescent="0.3"/>
    <row r="1051" ht="28.15" customHeight="1" x14ac:dyDescent="0.3"/>
    <row r="1052" ht="28.15" customHeight="1" x14ac:dyDescent="0.3"/>
    <row r="1053" ht="28.15" customHeight="1" x14ac:dyDescent="0.3"/>
    <row r="1054" ht="28.15" customHeight="1" x14ac:dyDescent="0.3"/>
    <row r="1055" ht="28.15" customHeight="1" x14ac:dyDescent="0.3"/>
    <row r="1056" ht="28.15" customHeight="1" x14ac:dyDescent="0.3"/>
    <row r="1057" ht="28.15" customHeight="1" x14ac:dyDescent="0.3"/>
    <row r="1058" ht="28.15" customHeight="1" x14ac:dyDescent="0.3"/>
    <row r="1059" ht="28.15" customHeight="1" x14ac:dyDescent="0.3"/>
    <row r="1060" ht="28.15" customHeight="1" x14ac:dyDescent="0.3"/>
    <row r="1061" ht="28.15" customHeight="1" x14ac:dyDescent="0.3"/>
    <row r="1062" ht="28.15" customHeight="1" x14ac:dyDescent="0.3"/>
    <row r="1063" ht="28.15" customHeight="1" x14ac:dyDescent="0.3"/>
    <row r="1064" ht="28.15" customHeight="1" x14ac:dyDescent="0.3"/>
    <row r="1065" ht="28.15" customHeight="1" x14ac:dyDescent="0.3"/>
    <row r="1066" ht="28.15" customHeight="1" x14ac:dyDescent="0.3"/>
    <row r="1067" ht="28.15" customHeight="1" x14ac:dyDescent="0.3"/>
    <row r="1068" ht="28.15" customHeight="1" x14ac:dyDescent="0.3"/>
    <row r="1069" ht="28.15" customHeight="1" x14ac:dyDescent="0.3"/>
    <row r="1070" ht="28.15" customHeight="1" x14ac:dyDescent="0.3"/>
    <row r="1071" ht="28.15" customHeight="1" x14ac:dyDescent="0.3"/>
    <row r="1072" ht="28.15" customHeight="1" x14ac:dyDescent="0.3"/>
    <row r="1073" ht="28.15" customHeight="1" x14ac:dyDescent="0.3"/>
    <row r="1074" ht="28.15" customHeight="1" x14ac:dyDescent="0.3"/>
    <row r="1075" ht="28.15" customHeight="1" x14ac:dyDescent="0.3"/>
    <row r="1076" ht="28.15" customHeight="1" x14ac:dyDescent="0.3"/>
    <row r="1077" ht="28.15" customHeight="1" x14ac:dyDescent="0.3"/>
    <row r="1078" ht="28.15" customHeight="1" x14ac:dyDescent="0.3"/>
    <row r="1079" ht="28.15" customHeight="1" x14ac:dyDescent="0.3"/>
    <row r="1080" ht="28.15" customHeight="1" x14ac:dyDescent="0.3"/>
    <row r="1081" ht="28.15" customHeight="1" x14ac:dyDescent="0.3"/>
    <row r="1082" ht="28.15" customHeight="1" x14ac:dyDescent="0.3"/>
    <row r="1083" ht="28.15" customHeight="1" x14ac:dyDescent="0.3"/>
    <row r="1084" ht="28.15" customHeight="1" x14ac:dyDescent="0.3"/>
    <row r="1085" ht="28.15" customHeight="1" x14ac:dyDescent="0.3"/>
    <row r="1086" ht="28.15" customHeight="1" x14ac:dyDescent="0.3"/>
    <row r="1087" ht="28.15" customHeight="1" x14ac:dyDescent="0.3"/>
    <row r="1088" ht="28.15" customHeight="1" x14ac:dyDescent="0.3"/>
    <row r="1089" ht="28.15" customHeight="1" x14ac:dyDescent="0.3"/>
    <row r="1090" ht="28.15" customHeight="1" x14ac:dyDescent="0.3"/>
    <row r="1091" ht="28.15" customHeight="1" x14ac:dyDescent="0.3"/>
    <row r="1092" ht="28.15" customHeight="1" x14ac:dyDescent="0.3"/>
    <row r="1093" ht="28.15" customHeight="1" x14ac:dyDescent="0.3"/>
    <row r="1094" ht="28.15" customHeight="1" x14ac:dyDescent="0.3"/>
    <row r="1095" ht="28.15" customHeight="1" x14ac:dyDescent="0.3"/>
    <row r="1096" ht="28.15" customHeight="1" x14ac:dyDescent="0.3"/>
    <row r="1097" ht="28.15" customHeight="1" x14ac:dyDescent="0.3"/>
    <row r="1098" ht="28.15" customHeight="1" x14ac:dyDescent="0.3"/>
    <row r="1099" ht="28.15" customHeight="1" x14ac:dyDescent="0.3"/>
    <row r="1100" ht="28.15" customHeight="1" x14ac:dyDescent="0.3"/>
    <row r="1101" ht="28.15" customHeight="1" x14ac:dyDescent="0.3"/>
    <row r="1102" ht="28.15" customHeight="1" x14ac:dyDescent="0.3"/>
    <row r="1103" ht="28.15" customHeight="1" x14ac:dyDescent="0.3"/>
    <row r="1104" ht="28.15" customHeight="1" x14ac:dyDescent="0.3"/>
    <row r="1105" ht="28.15" customHeight="1" x14ac:dyDescent="0.3"/>
    <row r="1106" ht="28.15" customHeight="1" x14ac:dyDescent="0.3"/>
    <row r="1107" ht="28.15" customHeight="1" x14ac:dyDescent="0.3"/>
    <row r="1108" ht="28.15" customHeight="1" x14ac:dyDescent="0.3"/>
    <row r="1109" ht="28.15" customHeight="1" x14ac:dyDescent="0.3"/>
    <row r="1110" ht="28.15" customHeight="1" x14ac:dyDescent="0.3"/>
    <row r="1111" ht="28.15" customHeight="1" x14ac:dyDescent="0.3"/>
    <row r="1112" ht="28.15" customHeight="1" x14ac:dyDescent="0.3"/>
    <row r="1113" ht="28.15" customHeight="1" x14ac:dyDescent="0.3"/>
    <row r="1114" ht="28.15" customHeight="1" x14ac:dyDescent="0.3"/>
    <row r="1115" ht="28.15" customHeight="1" x14ac:dyDescent="0.3"/>
    <row r="1116" ht="28.15" customHeight="1" x14ac:dyDescent="0.3"/>
    <row r="1117" ht="28.15" customHeight="1" x14ac:dyDescent="0.3"/>
    <row r="1118" ht="28.15" customHeight="1" x14ac:dyDescent="0.3"/>
    <row r="1119" ht="28.15" customHeight="1" x14ac:dyDescent="0.3"/>
    <row r="1120" ht="28.15" customHeight="1" x14ac:dyDescent="0.3"/>
    <row r="1121" ht="28.15" customHeight="1" x14ac:dyDescent="0.3"/>
    <row r="1122" ht="28.15" customHeight="1" x14ac:dyDescent="0.3"/>
    <row r="1123" ht="28.15" customHeight="1" x14ac:dyDescent="0.3"/>
    <row r="1124" ht="28.15" customHeight="1" x14ac:dyDescent="0.3"/>
    <row r="1125" ht="28.15" customHeight="1" x14ac:dyDescent="0.3"/>
    <row r="1126" ht="28.15" customHeight="1" x14ac:dyDescent="0.3"/>
    <row r="1127" ht="28.15" customHeight="1" x14ac:dyDescent="0.3"/>
    <row r="1128" ht="28.15" customHeight="1" x14ac:dyDescent="0.3"/>
    <row r="1129" ht="28.15" customHeight="1" x14ac:dyDescent="0.3"/>
    <row r="1130" ht="28.15" customHeight="1" x14ac:dyDescent="0.3"/>
    <row r="1131" ht="28.15" customHeight="1" x14ac:dyDescent="0.3"/>
    <row r="1132" ht="28.15" customHeight="1" x14ac:dyDescent="0.3"/>
    <row r="1133" ht="28.15" customHeight="1" x14ac:dyDescent="0.3"/>
    <row r="1134" ht="28.15" customHeight="1" x14ac:dyDescent="0.3"/>
    <row r="1135" ht="28.15" customHeight="1" x14ac:dyDescent="0.3"/>
    <row r="1136" ht="28.15" customHeight="1" x14ac:dyDescent="0.3"/>
    <row r="1137" ht="28.15" customHeight="1" x14ac:dyDescent="0.3"/>
    <row r="1138" ht="28.15" customHeight="1" x14ac:dyDescent="0.3"/>
    <row r="1139" ht="28.15" customHeight="1" x14ac:dyDescent="0.3"/>
    <row r="1140" ht="28.15" customHeight="1" x14ac:dyDescent="0.3"/>
    <row r="1141" ht="28.15" customHeight="1" x14ac:dyDescent="0.3"/>
    <row r="1142" ht="28.15" customHeight="1" x14ac:dyDescent="0.3"/>
    <row r="1143" ht="28.15" customHeight="1" x14ac:dyDescent="0.3"/>
    <row r="1144" ht="28.15" customHeight="1" x14ac:dyDescent="0.3"/>
    <row r="1145" ht="28.15" customHeight="1" x14ac:dyDescent="0.3"/>
    <row r="1146" ht="28.15" customHeight="1" x14ac:dyDescent="0.3"/>
    <row r="1147" ht="28.15" customHeight="1" x14ac:dyDescent="0.3"/>
    <row r="1148" ht="28.15" customHeight="1" x14ac:dyDescent="0.3"/>
    <row r="1149" ht="28.15" customHeight="1" x14ac:dyDescent="0.3"/>
    <row r="1150" ht="28.15" customHeight="1" x14ac:dyDescent="0.3"/>
    <row r="1151" ht="28.15" customHeight="1" x14ac:dyDescent="0.3"/>
    <row r="1152" ht="28.15" customHeight="1" x14ac:dyDescent="0.3"/>
    <row r="1153" ht="28.15" customHeight="1" x14ac:dyDescent="0.3"/>
    <row r="1154" ht="28.15" customHeight="1" x14ac:dyDescent="0.3"/>
    <row r="1155" ht="28.15" customHeight="1" x14ac:dyDescent="0.3"/>
    <row r="1156" ht="28.15" customHeight="1" x14ac:dyDescent="0.3"/>
    <row r="1157" ht="28.15" customHeight="1" x14ac:dyDescent="0.3"/>
    <row r="1158" ht="28.15" customHeight="1" x14ac:dyDescent="0.3"/>
    <row r="1159" ht="28.15" customHeight="1" x14ac:dyDescent="0.3"/>
    <row r="1160" ht="28.15" customHeight="1" x14ac:dyDescent="0.3"/>
    <row r="1161" ht="28.15" customHeight="1" x14ac:dyDescent="0.3"/>
    <row r="1162" ht="28.15" customHeight="1" x14ac:dyDescent="0.3"/>
    <row r="1163" ht="28.15" customHeight="1" x14ac:dyDescent="0.3"/>
    <row r="1164" ht="28.15" customHeight="1" x14ac:dyDescent="0.3"/>
    <row r="1165" ht="28.15" customHeight="1" x14ac:dyDescent="0.3"/>
    <row r="1166" ht="28.15" customHeight="1" x14ac:dyDescent="0.3"/>
    <row r="1167" ht="28.15" customHeight="1" x14ac:dyDescent="0.3"/>
    <row r="1168" ht="28.15" customHeight="1" x14ac:dyDescent="0.3"/>
    <row r="1169" ht="28.15" customHeight="1" x14ac:dyDescent="0.3"/>
    <row r="1170" ht="28.15" customHeight="1" x14ac:dyDescent="0.3"/>
    <row r="1171" ht="28.15" customHeight="1" x14ac:dyDescent="0.3"/>
    <row r="1172" ht="28.15" customHeight="1" x14ac:dyDescent="0.3"/>
    <row r="1173" ht="28.15" customHeight="1" x14ac:dyDescent="0.3"/>
    <row r="1174" ht="28.15" customHeight="1" x14ac:dyDescent="0.3"/>
    <row r="1175" ht="28.15" customHeight="1" x14ac:dyDescent="0.3"/>
    <row r="1176" ht="28.15" customHeight="1" x14ac:dyDescent="0.3"/>
    <row r="1177" ht="28.15" customHeight="1" x14ac:dyDescent="0.3"/>
    <row r="1178" ht="28.15" customHeight="1" x14ac:dyDescent="0.3"/>
    <row r="1179" ht="28.15" customHeight="1" x14ac:dyDescent="0.3"/>
    <row r="1180" ht="28.15" customHeight="1" x14ac:dyDescent="0.3"/>
    <row r="1181" ht="28.15" customHeight="1" x14ac:dyDescent="0.3"/>
    <row r="1182" ht="28.15" customHeight="1" x14ac:dyDescent="0.3"/>
    <row r="1183" ht="28.15" customHeight="1" x14ac:dyDescent="0.3"/>
    <row r="1184" ht="28.15" customHeight="1" x14ac:dyDescent="0.3"/>
    <row r="1185" ht="28.15" customHeight="1" x14ac:dyDescent="0.3"/>
    <row r="1186" ht="28.15" customHeight="1" x14ac:dyDescent="0.3"/>
    <row r="1187" ht="28.15" customHeight="1" x14ac:dyDescent="0.3"/>
    <row r="1188" ht="28.15" customHeight="1" x14ac:dyDescent="0.3"/>
    <row r="1189" ht="28.15" customHeight="1" x14ac:dyDescent="0.3"/>
    <row r="1190" ht="28.15" customHeight="1" x14ac:dyDescent="0.3"/>
    <row r="1191" ht="28.15" customHeight="1" x14ac:dyDescent="0.3"/>
    <row r="1192" ht="28.15" customHeight="1" x14ac:dyDescent="0.3"/>
    <row r="1193" ht="28.15" customHeight="1" x14ac:dyDescent="0.3"/>
    <row r="1194" ht="28.15" customHeight="1" x14ac:dyDescent="0.3"/>
    <row r="1195" ht="28.15" customHeight="1" x14ac:dyDescent="0.3"/>
    <row r="1196" ht="28.15" customHeight="1" x14ac:dyDescent="0.3"/>
    <row r="1197" ht="28.15" customHeight="1" x14ac:dyDescent="0.3"/>
    <row r="1198" ht="28.15" customHeight="1" x14ac:dyDescent="0.3"/>
    <row r="1199" ht="28.15" customHeight="1" x14ac:dyDescent="0.3"/>
    <row r="1200" ht="28.15" customHeight="1" x14ac:dyDescent="0.3"/>
    <row r="1201" ht="28.15" customHeight="1" x14ac:dyDescent="0.3"/>
    <row r="1202" ht="28.15" customHeight="1" x14ac:dyDescent="0.3"/>
    <row r="1203" ht="28.15" customHeight="1" x14ac:dyDescent="0.3"/>
    <row r="1204" ht="28.15" customHeight="1" x14ac:dyDescent="0.3"/>
    <row r="1205" ht="28.15" customHeight="1" x14ac:dyDescent="0.3"/>
    <row r="1206" ht="28.15" customHeight="1" x14ac:dyDescent="0.3"/>
    <row r="1207" ht="28.15" customHeight="1" x14ac:dyDescent="0.3"/>
    <row r="1208" ht="28.15" customHeight="1" x14ac:dyDescent="0.3"/>
    <row r="1209" ht="28.15" customHeight="1" x14ac:dyDescent="0.3"/>
    <row r="1210" ht="28.15" customHeight="1" x14ac:dyDescent="0.3"/>
    <row r="1211" ht="28.15" customHeight="1" x14ac:dyDescent="0.3"/>
    <row r="1212" ht="28.15" customHeight="1" x14ac:dyDescent="0.3"/>
    <row r="1213" ht="28.15" customHeight="1" x14ac:dyDescent="0.3"/>
    <row r="1214" ht="28.15" customHeight="1" x14ac:dyDescent="0.3"/>
    <row r="1215" ht="28.15" customHeight="1" x14ac:dyDescent="0.3"/>
    <row r="1216" ht="28.15" customHeight="1" x14ac:dyDescent="0.3"/>
    <row r="1217" ht="28.15" customHeight="1" x14ac:dyDescent="0.3"/>
    <row r="1218" ht="28.15" customHeight="1" x14ac:dyDescent="0.3"/>
    <row r="1219" ht="28.15" customHeight="1" x14ac:dyDescent="0.3"/>
    <row r="1220" ht="28.15" customHeight="1" x14ac:dyDescent="0.3"/>
    <row r="1221" ht="28.15" customHeight="1" x14ac:dyDescent="0.3"/>
    <row r="1222" ht="28.15" customHeight="1" x14ac:dyDescent="0.3"/>
    <row r="1223" ht="28.15" customHeight="1" x14ac:dyDescent="0.3"/>
    <row r="1224" ht="28.15" customHeight="1" x14ac:dyDescent="0.3"/>
    <row r="1225" ht="28.15" customHeight="1" x14ac:dyDescent="0.3"/>
    <row r="1226" ht="28.15" customHeight="1" x14ac:dyDescent="0.3"/>
    <row r="1227" ht="28.15" customHeight="1" x14ac:dyDescent="0.3"/>
    <row r="1228" ht="28.15" customHeight="1" x14ac:dyDescent="0.3"/>
    <row r="1229" ht="28.15" customHeight="1" x14ac:dyDescent="0.3"/>
    <row r="1230" ht="28.15" customHeight="1" x14ac:dyDescent="0.3"/>
    <row r="1231" ht="28.15" customHeight="1" x14ac:dyDescent="0.3"/>
    <row r="1232" ht="28.15" customHeight="1" x14ac:dyDescent="0.3"/>
    <row r="1233" ht="28.15" customHeight="1" x14ac:dyDescent="0.3"/>
    <row r="1234" ht="28.15" customHeight="1" x14ac:dyDescent="0.3"/>
    <row r="1235" ht="28.15" customHeight="1" x14ac:dyDescent="0.3"/>
    <row r="1236" ht="28.15" customHeight="1" x14ac:dyDescent="0.3"/>
    <row r="1237" ht="28.15" customHeight="1" x14ac:dyDescent="0.3"/>
    <row r="1238" ht="28.15" customHeight="1" x14ac:dyDescent="0.3"/>
    <row r="1239" ht="28.15" customHeight="1" x14ac:dyDescent="0.3"/>
    <row r="1240" ht="28.15" customHeight="1" x14ac:dyDescent="0.3"/>
    <row r="1241" ht="28.15" customHeight="1" x14ac:dyDescent="0.3"/>
    <row r="1242" ht="28.15" customHeight="1" x14ac:dyDescent="0.3"/>
    <row r="1243" ht="28.15" customHeight="1" x14ac:dyDescent="0.3"/>
    <row r="1244" ht="28.15" customHeight="1" x14ac:dyDescent="0.3"/>
    <row r="1245" ht="28.15" customHeight="1" x14ac:dyDescent="0.3"/>
    <row r="1246" ht="28.15" customHeight="1" x14ac:dyDescent="0.3"/>
    <row r="1247" ht="28.15" customHeight="1" x14ac:dyDescent="0.3"/>
    <row r="1248" ht="28.15" customHeight="1" x14ac:dyDescent="0.3"/>
    <row r="1249" ht="28.15" customHeight="1" x14ac:dyDescent="0.3"/>
    <row r="1250" ht="28.15" customHeight="1" x14ac:dyDescent="0.3"/>
    <row r="1251" ht="28.15" customHeight="1" x14ac:dyDescent="0.3"/>
    <row r="1252" ht="28.15" customHeight="1" x14ac:dyDescent="0.3"/>
    <row r="1253" ht="28.15" customHeight="1" x14ac:dyDescent="0.3"/>
    <row r="1254" ht="28.15" customHeight="1" x14ac:dyDescent="0.3"/>
    <row r="1255" ht="28.15" customHeight="1" x14ac:dyDescent="0.3"/>
    <row r="1256" ht="28.15" customHeight="1" x14ac:dyDescent="0.3"/>
    <row r="1257" ht="28.15" customHeight="1" x14ac:dyDescent="0.3"/>
    <row r="1258" ht="28.15" customHeight="1" x14ac:dyDescent="0.3"/>
    <row r="1259" ht="28.15" customHeight="1" x14ac:dyDescent="0.3"/>
    <row r="1260" ht="28.15" customHeight="1" x14ac:dyDescent="0.3"/>
    <row r="1261" ht="28.15" customHeight="1" x14ac:dyDescent="0.3"/>
    <row r="1262" ht="28.15" customHeight="1" x14ac:dyDescent="0.3"/>
    <row r="1263" ht="28.15" customHeight="1" x14ac:dyDescent="0.3"/>
    <row r="1264" ht="28.15" customHeight="1" x14ac:dyDescent="0.3"/>
    <row r="1265" ht="28.15" customHeight="1" x14ac:dyDescent="0.3"/>
    <row r="1266" ht="28.15" customHeight="1" x14ac:dyDescent="0.3"/>
    <row r="1267" ht="28.15" customHeight="1" x14ac:dyDescent="0.3"/>
    <row r="1268" ht="28.15" customHeight="1" x14ac:dyDescent="0.3"/>
    <row r="1269" ht="28.15" customHeight="1" x14ac:dyDescent="0.3"/>
    <row r="1270" ht="28.15" customHeight="1" x14ac:dyDescent="0.3"/>
    <row r="1271" ht="28.15" customHeight="1" x14ac:dyDescent="0.3"/>
    <row r="1272" ht="28.15" customHeight="1" x14ac:dyDescent="0.3"/>
    <row r="1273" ht="28.15" customHeight="1" x14ac:dyDescent="0.3"/>
    <row r="1274" ht="28.15" customHeight="1" x14ac:dyDescent="0.3"/>
    <row r="1275" ht="28.15" customHeight="1" x14ac:dyDescent="0.3"/>
    <row r="1276" ht="28.15" customHeight="1" x14ac:dyDescent="0.3"/>
    <row r="1277" ht="28.15" customHeight="1" x14ac:dyDescent="0.3"/>
    <row r="1278" ht="28.15" customHeight="1" x14ac:dyDescent="0.3"/>
    <row r="1279" ht="28.15" customHeight="1" x14ac:dyDescent="0.3"/>
    <row r="1280" ht="28.15" customHeight="1" x14ac:dyDescent="0.3"/>
    <row r="1281" ht="28.15" customHeight="1" x14ac:dyDescent="0.3"/>
    <row r="1282" ht="28.15" customHeight="1" x14ac:dyDescent="0.3"/>
    <row r="1283" ht="28.15" customHeight="1" x14ac:dyDescent="0.3"/>
    <row r="1284" ht="28.15" customHeight="1" x14ac:dyDescent="0.3"/>
    <row r="1285" ht="28.15" customHeight="1" x14ac:dyDescent="0.3"/>
    <row r="1286" ht="28.15" customHeight="1" x14ac:dyDescent="0.3"/>
    <row r="1287" ht="28.15" customHeight="1" x14ac:dyDescent="0.3"/>
    <row r="1288" ht="28.15" customHeight="1" x14ac:dyDescent="0.3"/>
    <row r="1289" ht="28.15" customHeight="1" x14ac:dyDescent="0.3"/>
    <row r="1290" ht="28.15" customHeight="1" x14ac:dyDescent="0.3"/>
    <row r="1291" ht="28.15" customHeight="1" x14ac:dyDescent="0.3"/>
    <row r="1292" ht="28.15" customHeight="1" x14ac:dyDescent="0.3"/>
    <row r="1293" ht="28.15" customHeight="1" x14ac:dyDescent="0.3"/>
    <row r="1294" ht="28.15" customHeight="1" x14ac:dyDescent="0.3"/>
    <row r="1295" ht="28.15" customHeight="1" x14ac:dyDescent="0.3"/>
    <row r="1296" ht="28.15" customHeight="1" x14ac:dyDescent="0.3"/>
    <row r="1297" ht="28.15" customHeight="1" x14ac:dyDescent="0.3"/>
    <row r="1298" ht="28.15" customHeight="1" x14ac:dyDescent="0.3"/>
    <row r="1299" ht="28.15" customHeight="1" x14ac:dyDescent="0.3"/>
    <row r="1300" ht="28.15" customHeight="1" x14ac:dyDescent="0.3"/>
    <row r="1301" ht="28.15" customHeight="1" x14ac:dyDescent="0.3"/>
    <row r="1302" ht="28.15" customHeight="1" x14ac:dyDescent="0.3"/>
    <row r="1303" ht="28.15" customHeight="1" x14ac:dyDescent="0.3"/>
    <row r="1304" ht="28.15" customHeight="1" x14ac:dyDescent="0.3"/>
    <row r="1305" ht="28.15" customHeight="1" x14ac:dyDescent="0.3"/>
    <row r="1306" ht="28.15" customHeight="1" x14ac:dyDescent="0.3"/>
    <row r="1307" ht="28.15" customHeight="1" x14ac:dyDescent="0.3"/>
    <row r="1308" ht="28.15" customHeight="1" x14ac:dyDescent="0.3"/>
    <row r="1309" ht="28.15" customHeight="1" x14ac:dyDescent="0.3"/>
    <row r="1310" ht="28.15" customHeight="1" x14ac:dyDescent="0.3"/>
    <row r="1311" ht="28.15" customHeight="1" x14ac:dyDescent="0.3"/>
    <row r="1312" ht="28.15" customHeight="1" x14ac:dyDescent="0.3"/>
    <row r="1313" ht="28.15" customHeight="1" x14ac:dyDescent="0.3"/>
    <row r="1314" ht="28.15" customHeight="1" x14ac:dyDescent="0.3"/>
    <row r="1315" ht="28.15" customHeight="1" x14ac:dyDescent="0.3"/>
    <row r="1316" ht="28.15" customHeight="1" x14ac:dyDescent="0.3"/>
    <row r="1317" ht="28.15" customHeight="1" x14ac:dyDescent="0.3"/>
    <row r="1318" ht="28.15" customHeight="1" x14ac:dyDescent="0.3"/>
    <row r="1319" ht="28.15" customHeight="1" x14ac:dyDescent="0.3"/>
    <row r="1320" ht="28.15" customHeight="1" x14ac:dyDescent="0.3"/>
    <row r="1321" ht="28.15" customHeight="1" x14ac:dyDescent="0.3"/>
    <row r="1322" ht="28.15" customHeight="1" x14ac:dyDescent="0.3"/>
    <row r="1323" ht="28.15" customHeight="1" x14ac:dyDescent="0.3"/>
    <row r="1324" ht="28.15" customHeight="1" x14ac:dyDescent="0.3"/>
    <row r="1325" ht="28.15" customHeight="1" x14ac:dyDescent="0.3"/>
    <row r="1326" ht="28.15" customHeight="1" x14ac:dyDescent="0.3"/>
    <row r="1327" ht="28.15" customHeight="1" x14ac:dyDescent="0.3"/>
    <row r="1328" ht="28.15" customHeight="1" x14ac:dyDescent="0.3"/>
    <row r="1329" ht="28.15" customHeight="1" x14ac:dyDescent="0.3"/>
    <row r="1330" ht="28.15" customHeight="1" x14ac:dyDescent="0.3"/>
    <row r="1331" ht="28.15" customHeight="1" x14ac:dyDescent="0.3"/>
    <row r="1332" ht="28.15" customHeight="1" x14ac:dyDescent="0.3"/>
    <row r="1333" ht="28.15" customHeight="1" x14ac:dyDescent="0.3"/>
    <row r="1334" ht="28.15" customHeight="1" x14ac:dyDescent="0.3"/>
    <row r="1335" ht="28.15" customHeight="1" x14ac:dyDescent="0.3"/>
    <row r="1336" ht="28.15" customHeight="1" x14ac:dyDescent="0.3"/>
    <row r="1337" ht="28.15" customHeight="1" x14ac:dyDescent="0.3"/>
    <row r="1338" ht="28.15" customHeight="1" x14ac:dyDescent="0.3"/>
    <row r="1339" ht="28.15" customHeight="1" x14ac:dyDescent="0.3"/>
    <row r="1340" ht="28.15" customHeight="1" x14ac:dyDescent="0.3"/>
    <row r="1341" ht="28.15" customHeight="1" x14ac:dyDescent="0.3"/>
    <row r="1342" ht="28.15" customHeight="1" x14ac:dyDescent="0.3"/>
    <row r="1343" ht="28.15" customHeight="1" x14ac:dyDescent="0.3"/>
    <row r="1344" ht="28.15" customHeight="1" x14ac:dyDescent="0.3"/>
    <row r="1345" ht="28.15" customHeight="1" x14ac:dyDescent="0.3"/>
    <row r="1346" ht="28.15" customHeight="1" x14ac:dyDescent="0.3"/>
    <row r="1347" ht="28.15" customHeight="1" x14ac:dyDescent="0.3"/>
    <row r="1348" ht="28.15" customHeight="1" x14ac:dyDescent="0.3"/>
  </sheetData>
  <sheetProtection selectLockedCells="1" selectUnlockedCells="1"/>
  <mergeCells count="12">
    <mergeCell ref="M14:N16"/>
    <mergeCell ref="E11:L12"/>
    <mergeCell ref="F417:H417"/>
    <mergeCell ref="F418:H418"/>
    <mergeCell ref="M410:N410"/>
    <mergeCell ref="D409:L409"/>
    <mergeCell ref="M409:N409"/>
    <mergeCell ref="D410:L410"/>
    <mergeCell ref="D20:N20"/>
    <mergeCell ref="D408:L408"/>
    <mergeCell ref="M408:N408"/>
    <mergeCell ref="E13:L13"/>
  </mergeCells>
  <phoneticPr fontId="6" type="noConversion"/>
  <conditionalFormatting sqref="A8">
    <cfRule type="cellIs" dxfId="751" priority="839" operator="equal">
      <formula>2000</formula>
    </cfRule>
  </conditionalFormatting>
  <conditionalFormatting sqref="A406">
    <cfRule type="cellIs" dxfId="750" priority="830" operator="equal">
      <formula>2000</formula>
    </cfRule>
  </conditionalFormatting>
  <conditionalFormatting sqref="A405">
    <cfRule type="cellIs" dxfId="749" priority="329" operator="equal">
      <formula>2000</formula>
    </cfRule>
  </conditionalFormatting>
  <conditionalFormatting sqref="A404">
    <cfRule type="cellIs" dxfId="748" priority="320" operator="equal">
      <formula>2000</formula>
    </cfRule>
  </conditionalFormatting>
  <conditionalFormatting sqref="A28">
    <cfRule type="cellIs" dxfId="747" priority="276" operator="equal">
      <formula>2000</formula>
    </cfRule>
  </conditionalFormatting>
  <conditionalFormatting sqref="A27">
    <cfRule type="cellIs" dxfId="746" priority="275" operator="equal">
      <formula>2000</formula>
    </cfRule>
  </conditionalFormatting>
  <conditionalFormatting sqref="A26">
    <cfRule type="cellIs" dxfId="745" priority="274" operator="equal">
      <formula>2000</formula>
    </cfRule>
  </conditionalFormatting>
  <conditionalFormatting sqref="A31">
    <cfRule type="cellIs" dxfId="744" priority="273" operator="equal">
      <formula>2000</formula>
    </cfRule>
  </conditionalFormatting>
  <conditionalFormatting sqref="A30">
    <cfRule type="cellIs" dxfId="743" priority="272" operator="equal">
      <formula>2000</formula>
    </cfRule>
  </conditionalFormatting>
  <conditionalFormatting sqref="A29">
    <cfRule type="cellIs" dxfId="742" priority="271" operator="equal">
      <formula>2000</formula>
    </cfRule>
  </conditionalFormatting>
  <conditionalFormatting sqref="A37">
    <cfRule type="cellIs" dxfId="741" priority="270" operator="equal">
      <formula>2000</formula>
    </cfRule>
  </conditionalFormatting>
  <conditionalFormatting sqref="A36">
    <cfRule type="cellIs" dxfId="740" priority="269" operator="equal">
      <formula>2000</formula>
    </cfRule>
  </conditionalFormatting>
  <conditionalFormatting sqref="A35">
    <cfRule type="cellIs" dxfId="739" priority="268" operator="equal">
      <formula>2000</formula>
    </cfRule>
  </conditionalFormatting>
  <conditionalFormatting sqref="A41">
    <cfRule type="cellIs" dxfId="738" priority="267" operator="equal">
      <formula>2000</formula>
    </cfRule>
  </conditionalFormatting>
  <conditionalFormatting sqref="A40">
    <cfRule type="cellIs" dxfId="737" priority="266" operator="equal">
      <formula>2000</formula>
    </cfRule>
  </conditionalFormatting>
  <conditionalFormatting sqref="A39">
    <cfRule type="cellIs" dxfId="736" priority="265" operator="equal">
      <formula>2000</formula>
    </cfRule>
  </conditionalFormatting>
  <conditionalFormatting sqref="A46">
    <cfRule type="cellIs" dxfId="735" priority="264" operator="equal">
      <formula>2000</formula>
    </cfRule>
  </conditionalFormatting>
  <conditionalFormatting sqref="A45">
    <cfRule type="cellIs" dxfId="734" priority="263" operator="equal">
      <formula>2000</formula>
    </cfRule>
  </conditionalFormatting>
  <conditionalFormatting sqref="A44">
    <cfRule type="cellIs" dxfId="733" priority="262" operator="equal">
      <formula>2000</formula>
    </cfRule>
  </conditionalFormatting>
  <conditionalFormatting sqref="A50">
    <cfRule type="cellIs" dxfId="732" priority="261" operator="equal">
      <formula>2000</formula>
    </cfRule>
  </conditionalFormatting>
  <conditionalFormatting sqref="A49">
    <cfRule type="cellIs" dxfId="731" priority="260" operator="equal">
      <formula>2000</formula>
    </cfRule>
  </conditionalFormatting>
  <conditionalFormatting sqref="A48">
    <cfRule type="cellIs" dxfId="730" priority="259" operator="equal">
      <formula>2000</formula>
    </cfRule>
  </conditionalFormatting>
  <conditionalFormatting sqref="A55">
    <cfRule type="cellIs" dxfId="729" priority="258" operator="equal">
      <formula>2000</formula>
    </cfRule>
  </conditionalFormatting>
  <conditionalFormatting sqref="A54">
    <cfRule type="cellIs" dxfId="728" priority="257" operator="equal">
      <formula>2000</formula>
    </cfRule>
  </conditionalFormatting>
  <conditionalFormatting sqref="A53">
    <cfRule type="cellIs" dxfId="727" priority="256" operator="equal">
      <formula>2000</formula>
    </cfRule>
  </conditionalFormatting>
  <conditionalFormatting sqref="A57">
    <cfRule type="cellIs" dxfId="726" priority="255" operator="equal">
      <formula>2000</formula>
    </cfRule>
  </conditionalFormatting>
  <conditionalFormatting sqref="A60">
    <cfRule type="cellIs" dxfId="725" priority="251" operator="equal">
      <formula>2000</formula>
    </cfRule>
  </conditionalFormatting>
  <conditionalFormatting sqref="A56">
    <cfRule type="cellIs" dxfId="724" priority="253" operator="equal">
      <formula>2000</formula>
    </cfRule>
  </conditionalFormatting>
  <conditionalFormatting sqref="A61">
    <cfRule type="cellIs" dxfId="723" priority="252" operator="equal">
      <formula>2000</formula>
    </cfRule>
  </conditionalFormatting>
  <conditionalFormatting sqref="A69">
    <cfRule type="cellIs" dxfId="722" priority="246" operator="equal">
      <formula>2000</formula>
    </cfRule>
  </conditionalFormatting>
  <conditionalFormatting sqref="A59">
    <cfRule type="cellIs" dxfId="721" priority="250" operator="equal">
      <formula>2000</formula>
    </cfRule>
  </conditionalFormatting>
  <conditionalFormatting sqref="A67">
    <cfRule type="cellIs" dxfId="720" priority="249" operator="equal">
      <formula>2000</formula>
    </cfRule>
  </conditionalFormatting>
  <conditionalFormatting sqref="A66">
    <cfRule type="cellIs" dxfId="719" priority="248" operator="equal">
      <formula>2000</formula>
    </cfRule>
  </conditionalFormatting>
  <conditionalFormatting sqref="A65">
    <cfRule type="cellIs" dxfId="718" priority="247" operator="equal">
      <formula>2000</formula>
    </cfRule>
  </conditionalFormatting>
  <conditionalFormatting sqref="A73">
    <cfRule type="cellIs" dxfId="717" priority="243" operator="equal">
      <formula>2000</formula>
    </cfRule>
  </conditionalFormatting>
  <conditionalFormatting sqref="A68">
    <cfRule type="cellIs" dxfId="716" priority="245" operator="equal">
      <formula>2000</formula>
    </cfRule>
  </conditionalFormatting>
  <conditionalFormatting sqref="A82">
    <cfRule type="cellIs" dxfId="715" priority="238" operator="equal">
      <formula>2000</formula>
    </cfRule>
  </conditionalFormatting>
  <conditionalFormatting sqref="A74">
    <cfRule type="cellIs" dxfId="714" priority="244" operator="equal">
      <formula>2000</formula>
    </cfRule>
  </conditionalFormatting>
  <conditionalFormatting sqref="A72">
    <cfRule type="cellIs" dxfId="713" priority="242" operator="equal">
      <formula>2000</formula>
    </cfRule>
  </conditionalFormatting>
  <conditionalFormatting sqref="A87">
    <cfRule type="cellIs" dxfId="712" priority="233" operator="equal">
      <formula>2000</formula>
    </cfRule>
  </conditionalFormatting>
  <conditionalFormatting sqref="A80">
    <cfRule type="cellIs" dxfId="711" priority="241" operator="equal">
      <formula>2000</formula>
    </cfRule>
  </conditionalFormatting>
  <conditionalFormatting sqref="A79">
    <cfRule type="cellIs" dxfId="710" priority="240" operator="equal">
      <formula>2000</formula>
    </cfRule>
  </conditionalFormatting>
  <conditionalFormatting sqref="A78">
    <cfRule type="cellIs" dxfId="709" priority="239" operator="equal">
      <formula>2000</formula>
    </cfRule>
  </conditionalFormatting>
  <conditionalFormatting sqref="A81">
    <cfRule type="cellIs" dxfId="708" priority="237" operator="equal">
      <formula>2000</formula>
    </cfRule>
  </conditionalFormatting>
  <conditionalFormatting sqref="A86">
    <cfRule type="cellIs" dxfId="707" priority="236" operator="equal">
      <formula>2000</formula>
    </cfRule>
  </conditionalFormatting>
  <conditionalFormatting sqref="A85">
    <cfRule type="cellIs" dxfId="706" priority="235" operator="equal">
      <formula>2000</formula>
    </cfRule>
  </conditionalFormatting>
  <conditionalFormatting sqref="A84">
    <cfRule type="cellIs" dxfId="705" priority="234" operator="equal">
      <formula>2000</formula>
    </cfRule>
  </conditionalFormatting>
  <conditionalFormatting sqref="A93">
    <cfRule type="cellIs" dxfId="704" priority="228" operator="equal">
      <formula>2000</formula>
    </cfRule>
  </conditionalFormatting>
  <conditionalFormatting sqref="A92">
    <cfRule type="cellIs" dxfId="703" priority="227" operator="equal">
      <formula>2000</formula>
    </cfRule>
  </conditionalFormatting>
  <conditionalFormatting sqref="A95">
    <cfRule type="cellIs" dxfId="702" priority="224" operator="equal">
      <formula>2000</formula>
    </cfRule>
  </conditionalFormatting>
  <conditionalFormatting sqref="A91">
    <cfRule type="cellIs" dxfId="701" priority="231" operator="equal">
      <formula>2000</formula>
    </cfRule>
  </conditionalFormatting>
  <conditionalFormatting sqref="A90">
    <cfRule type="cellIs" dxfId="700" priority="230" operator="equal">
      <formula>2000</formula>
    </cfRule>
  </conditionalFormatting>
  <conditionalFormatting sqref="A89">
    <cfRule type="cellIs" dxfId="699" priority="229" operator="equal">
      <formula>2000</formula>
    </cfRule>
  </conditionalFormatting>
  <conditionalFormatting sqref="A98">
    <cfRule type="cellIs" dxfId="698" priority="223" operator="equal">
      <formula>2000</formula>
    </cfRule>
  </conditionalFormatting>
  <conditionalFormatting sqref="A101">
    <cfRule type="cellIs" dxfId="697" priority="220" operator="equal">
      <formula>2000</formula>
    </cfRule>
  </conditionalFormatting>
  <conditionalFormatting sqref="A97">
    <cfRule type="cellIs" dxfId="696" priority="226" operator="equal">
      <formula>2000</formula>
    </cfRule>
  </conditionalFormatting>
  <conditionalFormatting sqref="A96">
    <cfRule type="cellIs" dxfId="695" priority="225" operator="equal">
      <formula>2000</formula>
    </cfRule>
  </conditionalFormatting>
  <conditionalFormatting sqref="A102">
    <cfRule type="cellIs" dxfId="694" priority="221" operator="equal">
      <formula>2000</formula>
    </cfRule>
  </conditionalFormatting>
  <conditionalFormatting sqref="A106">
    <cfRule type="cellIs" dxfId="693" priority="218" operator="equal">
      <formula>2000</formula>
    </cfRule>
  </conditionalFormatting>
  <conditionalFormatting sqref="A103">
    <cfRule type="cellIs" dxfId="692" priority="222" operator="equal">
      <formula>2000</formula>
    </cfRule>
  </conditionalFormatting>
  <conditionalFormatting sqref="A105">
    <cfRule type="cellIs" dxfId="691" priority="217" operator="equal">
      <formula>2000</formula>
    </cfRule>
  </conditionalFormatting>
  <conditionalFormatting sqref="A115">
    <cfRule type="cellIs" dxfId="690" priority="212" operator="equal">
      <formula>2000</formula>
    </cfRule>
  </conditionalFormatting>
  <conditionalFormatting sqref="A116">
    <cfRule type="cellIs" dxfId="689" priority="213" operator="equal">
      <formula>2000</formula>
    </cfRule>
  </conditionalFormatting>
  <conditionalFormatting sqref="A107">
    <cfRule type="cellIs" dxfId="688" priority="219" operator="equal">
      <formula>2000</formula>
    </cfRule>
  </conditionalFormatting>
  <conditionalFormatting sqref="A114">
    <cfRule type="cellIs" dxfId="687" priority="211" operator="equal">
      <formula>2000</formula>
    </cfRule>
  </conditionalFormatting>
  <conditionalFormatting sqref="A112">
    <cfRule type="cellIs" dxfId="686" priority="216" operator="equal">
      <formula>2000</formula>
    </cfRule>
  </conditionalFormatting>
  <conditionalFormatting sqref="A111">
    <cfRule type="cellIs" dxfId="685" priority="215" operator="equal">
      <formula>2000</formula>
    </cfRule>
  </conditionalFormatting>
  <conditionalFormatting sqref="A110">
    <cfRule type="cellIs" dxfId="684" priority="214" operator="equal">
      <formula>2000</formula>
    </cfRule>
  </conditionalFormatting>
  <conditionalFormatting sqref="A113">
    <cfRule type="cellIs" dxfId="683" priority="210" operator="equal">
      <formula>2000</formula>
    </cfRule>
  </conditionalFormatting>
  <conditionalFormatting sqref="A119">
    <cfRule type="cellIs" dxfId="682" priority="208" operator="equal">
      <formula>2000</formula>
    </cfRule>
  </conditionalFormatting>
  <conditionalFormatting sqref="A118">
    <cfRule type="cellIs" dxfId="681" priority="207" operator="equal">
      <formula>2000</formula>
    </cfRule>
  </conditionalFormatting>
  <conditionalFormatting sqref="A126">
    <cfRule type="cellIs" dxfId="680" priority="203" operator="equal">
      <formula>2000</formula>
    </cfRule>
  </conditionalFormatting>
  <conditionalFormatting sqref="A125">
    <cfRule type="cellIs" dxfId="679" priority="202" operator="equal">
      <formula>2000</formula>
    </cfRule>
  </conditionalFormatting>
  <conditionalFormatting sqref="A120">
    <cfRule type="cellIs" dxfId="678" priority="209" operator="equal">
      <formula>2000</formula>
    </cfRule>
  </conditionalFormatting>
  <conditionalFormatting sqref="A130">
    <cfRule type="cellIs" dxfId="677" priority="200" operator="equal">
      <formula>2000</formula>
    </cfRule>
  </conditionalFormatting>
  <conditionalFormatting sqref="A129">
    <cfRule type="cellIs" dxfId="676" priority="199" operator="equal">
      <formula>2000</formula>
    </cfRule>
  </conditionalFormatting>
  <conditionalFormatting sqref="A124">
    <cfRule type="cellIs" dxfId="675" priority="206" operator="equal">
      <formula>2000</formula>
    </cfRule>
  </conditionalFormatting>
  <conditionalFormatting sqref="A123">
    <cfRule type="cellIs" dxfId="674" priority="205" operator="equal">
      <formula>2000</formula>
    </cfRule>
  </conditionalFormatting>
  <conditionalFormatting sqref="A122">
    <cfRule type="cellIs" dxfId="673" priority="204" operator="equal">
      <formula>2000</formula>
    </cfRule>
  </conditionalFormatting>
  <conditionalFormatting sqref="A136">
    <cfRule type="cellIs" dxfId="672" priority="197" operator="equal">
      <formula>2000</formula>
    </cfRule>
  </conditionalFormatting>
  <conditionalFormatting sqref="A135">
    <cfRule type="cellIs" dxfId="671" priority="196" operator="equal">
      <formula>2000</formula>
    </cfRule>
  </conditionalFormatting>
  <conditionalFormatting sqref="A131">
    <cfRule type="cellIs" dxfId="670" priority="201" operator="equal">
      <formula>2000</formula>
    </cfRule>
  </conditionalFormatting>
  <conditionalFormatting sqref="A140">
    <cfRule type="cellIs" dxfId="669" priority="194" operator="equal">
      <formula>2000</formula>
    </cfRule>
  </conditionalFormatting>
  <conditionalFormatting sqref="A139">
    <cfRule type="cellIs" dxfId="668" priority="193" operator="equal">
      <formula>2000</formula>
    </cfRule>
  </conditionalFormatting>
  <conditionalFormatting sqref="A137">
    <cfRule type="cellIs" dxfId="667" priority="198" operator="equal">
      <formula>2000</formula>
    </cfRule>
  </conditionalFormatting>
  <conditionalFormatting sqref="A147">
    <cfRule type="cellIs" dxfId="666" priority="187" operator="equal">
      <formula>2000</formula>
    </cfRule>
  </conditionalFormatting>
  <conditionalFormatting sqref="A146">
    <cfRule type="cellIs" dxfId="665" priority="186" operator="equal">
      <formula>2000</formula>
    </cfRule>
  </conditionalFormatting>
  <conditionalFormatting sqref="A141">
    <cfRule type="cellIs" dxfId="664" priority="195" operator="equal">
      <formula>2000</formula>
    </cfRule>
  </conditionalFormatting>
  <conditionalFormatting sqref="A148">
    <cfRule type="cellIs" dxfId="663" priority="188" operator="equal">
      <formula>2000</formula>
    </cfRule>
  </conditionalFormatting>
  <conditionalFormatting sqref="A149">
    <cfRule type="cellIs" dxfId="662" priority="189" operator="equal">
      <formula>2000</formula>
    </cfRule>
  </conditionalFormatting>
  <conditionalFormatting sqref="A155">
    <cfRule type="cellIs" dxfId="661" priority="180" operator="equal">
      <formula>2000</formula>
    </cfRule>
  </conditionalFormatting>
  <conditionalFormatting sqref="A145">
    <cfRule type="cellIs" dxfId="660" priority="192" operator="equal">
      <formula>2000</formula>
    </cfRule>
  </conditionalFormatting>
  <conditionalFormatting sqref="A144">
    <cfRule type="cellIs" dxfId="659" priority="191" operator="equal">
      <formula>2000</formula>
    </cfRule>
  </conditionalFormatting>
  <conditionalFormatting sqref="A143">
    <cfRule type="cellIs" dxfId="658" priority="190" operator="equal">
      <formula>2000</formula>
    </cfRule>
  </conditionalFormatting>
  <conditionalFormatting sqref="A154">
    <cfRule type="cellIs" dxfId="657" priority="179" operator="equal">
      <formula>2000</formula>
    </cfRule>
  </conditionalFormatting>
  <conditionalFormatting sqref="A163">
    <cfRule type="cellIs" dxfId="656" priority="175" operator="equal">
      <formula>2000</formula>
    </cfRule>
  </conditionalFormatting>
  <conditionalFormatting sqref="A156">
    <cfRule type="cellIs" dxfId="655" priority="182" operator="equal">
      <formula>2000</formula>
    </cfRule>
  </conditionalFormatting>
  <conditionalFormatting sqref="A167">
    <cfRule type="cellIs" dxfId="654" priority="171" operator="equal">
      <formula>2000</formula>
    </cfRule>
  </conditionalFormatting>
  <conditionalFormatting sqref="A153">
    <cfRule type="cellIs" dxfId="653" priority="185" operator="equal">
      <formula>2000</formula>
    </cfRule>
  </conditionalFormatting>
  <conditionalFormatting sqref="A152">
    <cfRule type="cellIs" dxfId="652" priority="184" operator="equal">
      <formula>2000</formula>
    </cfRule>
  </conditionalFormatting>
  <conditionalFormatting sqref="A151">
    <cfRule type="cellIs" dxfId="651" priority="183" operator="equal">
      <formula>2000</formula>
    </cfRule>
  </conditionalFormatting>
  <conditionalFormatting sqref="A162">
    <cfRule type="cellIs" dxfId="650" priority="173" operator="equal">
      <formula>2000</formula>
    </cfRule>
  </conditionalFormatting>
  <conditionalFormatting sqref="A177">
    <cfRule type="cellIs" dxfId="649" priority="166" operator="equal">
      <formula>2000</formula>
    </cfRule>
  </conditionalFormatting>
  <conditionalFormatting sqref="A166">
    <cfRule type="cellIs" dxfId="648" priority="170" operator="equal">
      <formula>2000</formula>
    </cfRule>
  </conditionalFormatting>
  <conditionalFormatting sqref="A168">
    <cfRule type="cellIs" dxfId="647" priority="172" operator="equal">
      <formula>2000</formula>
    </cfRule>
  </conditionalFormatting>
  <conditionalFormatting sqref="A161">
    <cfRule type="cellIs" dxfId="646" priority="178" operator="equal">
      <formula>2000</formula>
    </cfRule>
  </conditionalFormatting>
  <conditionalFormatting sqref="A160">
    <cfRule type="cellIs" dxfId="645" priority="177" operator="equal">
      <formula>2000</formula>
    </cfRule>
  </conditionalFormatting>
  <conditionalFormatting sqref="A159">
    <cfRule type="cellIs" dxfId="644" priority="176" operator="equal">
      <formula>2000</formula>
    </cfRule>
  </conditionalFormatting>
  <conditionalFormatting sqref="A183">
    <cfRule type="cellIs" dxfId="643" priority="161" operator="equal">
      <formula>2000</formula>
    </cfRule>
  </conditionalFormatting>
  <conditionalFormatting sqref="A176">
    <cfRule type="cellIs" dxfId="642" priority="165" operator="equal">
      <formula>2000</formula>
    </cfRule>
  </conditionalFormatting>
  <conditionalFormatting sqref="A173">
    <cfRule type="cellIs" dxfId="641" priority="167" operator="equal">
      <formula>2000</formula>
    </cfRule>
  </conditionalFormatting>
  <conditionalFormatting sqref="A187">
    <cfRule type="cellIs" dxfId="640" priority="158" operator="equal">
      <formula>2000</formula>
    </cfRule>
  </conditionalFormatting>
  <conditionalFormatting sqref="A182">
    <cfRule type="cellIs" dxfId="639" priority="160" operator="equal">
      <formula>2000</formula>
    </cfRule>
  </conditionalFormatting>
  <conditionalFormatting sqref="A175">
    <cfRule type="cellIs" dxfId="638" priority="169" operator="equal">
      <formula>2000</formula>
    </cfRule>
  </conditionalFormatting>
  <conditionalFormatting sqref="A174">
    <cfRule type="cellIs" dxfId="637" priority="168" operator="equal">
      <formula>2000</formula>
    </cfRule>
  </conditionalFormatting>
  <conditionalFormatting sqref="A179">
    <cfRule type="cellIs" dxfId="636" priority="162" operator="equal">
      <formula>2000</formula>
    </cfRule>
  </conditionalFormatting>
  <conditionalFormatting sqref="A191">
    <cfRule type="cellIs" dxfId="635" priority="155" operator="equal">
      <formula>2000</formula>
    </cfRule>
  </conditionalFormatting>
  <conditionalFormatting sqref="A186">
    <cfRule type="cellIs" dxfId="634" priority="157" operator="equal">
      <formula>2000</formula>
    </cfRule>
  </conditionalFormatting>
  <conditionalFormatting sqref="A188">
    <cfRule type="cellIs" dxfId="633" priority="159" operator="equal">
      <formula>2000</formula>
    </cfRule>
  </conditionalFormatting>
  <conditionalFormatting sqref="A181">
    <cfRule type="cellIs" dxfId="632" priority="164" operator="equal">
      <formula>2000</formula>
    </cfRule>
  </conditionalFormatting>
  <conditionalFormatting sqref="A180">
    <cfRule type="cellIs" dxfId="631" priority="163" operator="equal">
      <formula>2000</formula>
    </cfRule>
  </conditionalFormatting>
  <conditionalFormatting sqref="A195">
    <cfRule type="cellIs" dxfId="630" priority="152" operator="equal">
      <formula>2000</formula>
    </cfRule>
  </conditionalFormatting>
  <conditionalFormatting sqref="A190">
    <cfRule type="cellIs" dxfId="629" priority="154" operator="equal">
      <formula>2000</formula>
    </cfRule>
  </conditionalFormatting>
  <conditionalFormatting sqref="A192">
    <cfRule type="cellIs" dxfId="628" priority="156" operator="equal">
      <formula>2000</formula>
    </cfRule>
  </conditionalFormatting>
  <conditionalFormatting sqref="A199">
    <cfRule type="cellIs" dxfId="627" priority="149" operator="equal">
      <formula>2000</formula>
    </cfRule>
  </conditionalFormatting>
  <conditionalFormatting sqref="A194">
    <cfRule type="cellIs" dxfId="626" priority="151" operator="equal">
      <formula>2000</formula>
    </cfRule>
  </conditionalFormatting>
  <conditionalFormatting sqref="A196">
    <cfRule type="cellIs" dxfId="625" priority="153" operator="equal">
      <formula>2000</formula>
    </cfRule>
  </conditionalFormatting>
  <conditionalFormatting sqref="A204">
    <cfRule type="cellIs" dxfId="624" priority="146" operator="equal">
      <formula>2000</formula>
    </cfRule>
  </conditionalFormatting>
  <conditionalFormatting sqref="A198">
    <cfRule type="cellIs" dxfId="623" priority="148" operator="equal">
      <formula>2000</formula>
    </cfRule>
  </conditionalFormatting>
  <conditionalFormatting sqref="A200">
    <cfRule type="cellIs" dxfId="622" priority="150" operator="equal">
      <formula>2000</formula>
    </cfRule>
  </conditionalFormatting>
  <conditionalFormatting sqref="A208">
    <cfRule type="cellIs" dxfId="621" priority="143" operator="equal">
      <formula>2000</formula>
    </cfRule>
  </conditionalFormatting>
  <conditionalFormatting sqref="A203">
    <cfRule type="cellIs" dxfId="620" priority="145" operator="equal">
      <formula>2000</formula>
    </cfRule>
  </conditionalFormatting>
  <conditionalFormatting sqref="A205">
    <cfRule type="cellIs" dxfId="619" priority="147" operator="equal">
      <formula>2000</formula>
    </cfRule>
  </conditionalFormatting>
  <conditionalFormatting sqref="A212">
    <cfRule type="cellIs" dxfId="618" priority="140" operator="equal">
      <formula>2000</formula>
    </cfRule>
  </conditionalFormatting>
  <conditionalFormatting sqref="A207">
    <cfRule type="cellIs" dxfId="617" priority="142" operator="equal">
      <formula>2000</formula>
    </cfRule>
  </conditionalFormatting>
  <conditionalFormatting sqref="A209">
    <cfRule type="cellIs" dxfId="616" priority="144" operator="equal">
      <formula>2000</formula>
    </cfRule>
  </conditionalFormatting>
  <conditionalFormatting sqref="A216">
    <cfRule type="cellIs" dxfId="615" priority="137" operator="equal">
      <formula>2000</formula>
    </cfRule>
  </conditionalFormatting>
  <conditionalFormatting sqref="A211">
    <cfRule type="cellIs" dxfId="614" priority="139" operator="equal">
      <formula>2000</formula>
    </cfRule>
  </conditionalFormatting>
  <conditionalFormatting sqref="A213">
    <cfRule type="cellIs" dxfId="613" priority="141" operator="equal">
      <formula>2000</formula>
    </cfRule>
  </conditionalFormatting>
  <conditionalFormatting sqref="A220">
    <cfRule type="cellIs" dxfId="612" priority="134" operator="equal">
      <formula>2000</formula>
    </cfRule>
  </conditionalFormatting>
  <conditionalFormatting sqref="A215">
    <cfRule type="cellIs" dxfId="611" priority="136" operator="equal">
      <formula>2000</formula>
    </cfRule>
  </conditionalFormatting>
  <conditionalFormatting sqref="A217">
    <cfRule type="cellIs" dxfId="610" priority="138" operator="equal">
      <formula>2000</formula>
    </cfRule>
  </conditionalFormatting>
  <conditionalFormatting sqref="A226">
    <cfRule type="cellIs" dxfId="609" priority="131" operator="equal">
      <formula>2000</formula>
    </cfRule>
  </conditionalFormatting>
  <conditionalFormatting sqref="A219">
    <cfRule type="cellIs" dxfId="608" priority="133" operator="equal">
      <formula>2000</formula>
    </cfRule>
  </conditionalFormatting>
  <conditionalFormatting sqref="A221">
    <cfRule type="cellIs" dxfId="607" priority="135" operator="equal">
      <formula>2000</formula>
    </cfRule>
  </conditionalFormatting>
  <conditionalFormatting sqref="A230">
    <cfRule type="cellIs" dxfId="606" priority="128" operator="equal">
      <formula>2000</formula>
    </cfRule>
  </conditionalFormatting>
  <conditionalFormatting sqref="A225">
    <cfRule type="cellIs" dxfId="605" priority="130" operator="equal">
      <formula>2000</formula>
    </cfRule>
  </conditionalFormatting>
  <conditionalFormatting sqref="A227">
    <cfRule type="cellIs" dxfId="604" priority="132" operator="equal">
      <formula>2000</formula>
    </cfRule>
  </conditionalFormatting>
  <conditionalFormatting sqref="A234">
    <cfRule type="cellIs" dxfId="603" priority="125" operator="equal">
      <formula>2000</formula>
    </cfRule>
  </conditionalFormatting>
  <conditionalFormatting sqref="A229">
    <cfRule type="cellIs" dxfId="602" priority="127" operator="equal">
      <formula>2000</formula>
    </cfRule>
  </conditionalFormatting>
  <conditionalFormatting sqref="A231">
    <cfRule type="cellIs" dxfId="601" priority="129" operator="equal">
      <formula>2000</formula>
    </cfRule>
  </conditionalFormatting>
  <conditionalFormatting sqref="A238">
    <cfRule type="cellIs" dxfId="600" priority="122" operator="equal">
      <formula>2000</formula>
    </cfRule>
  </conditionalFormatting>
  <conditionalFormatting sqref="A233">
    <cfRule type="cellIs" dxfId="599" priority="124" operator="equal">
      <formula>2000</formula>
    </cfRule>
  </conditionalFormatting>
  <conditionalFormatting sqref="A235">
    <cfRule type="cellIs" dxfId="598" priority="126" operator="equal">
      <formula>2000</formula>
    </cfRule>
  </conditionalFormatting>
  <conditionalFormatting sqref="A243">
    <cfRule type="cellIs" dxfId="597" priority="119" operator="equal">
      <formula>2000</formula>
    </cfRule>
  </conditionalFormatting>
  <conditionalFormatting sqref="A237">
    <cfRule type="cellIs" dxfId="596" priority="121" operator="equal">
      <formula>2000</formula>
    </cfRule>
  </conditionalFormatting>
  <conditionalFormatting sqref="A239">
    <cfRule type="cellIs" dxfId="595" priority="123" operator="equal">
      <formula>2000</formula>
    </cfRule>
  </conditionalFormatting>
  <conditionalFormatting sqref="A247">
    <cfRule type="cellIs" dxfId="594" priority="116" operator="equal">
      <formula>2000</formula>
    </cfRule>
  </conditionalFormatting>
  <conditionalFormatting sqref="A242">
    <cfRule type="cellIs" dxfId="593" priority="118" operator="equal">
      <formula>2000</formula>
    </cfRule>
  </conditionalFormatting>
  <conditionalFormatting sqref="A244">
    <cfRule type="cellIs" dxfId="592" priority="120" operator="equal">
      <formula>2000</formula>
    </cfRule>
  </conditionalFormatting>
  <conditionalFormatting sqref="A251">
    <cfRule type="cellIs" dxfId="591" priority="113" operator="equal">
      <formula>2000</formula>
    </cfRule>
  </conditionalFormatting>
  <conditionalFormatting sqref="A246">
    <cfRule type="cellIs" dxfId="590" priority="115" operator="equal">
      <formula>2000</formula>
    </cfRule>
  </conditionalFormatting>
  <conditionalFormatting sqref="A248">
    <cfRule type="cellIs" dxfId="589" priority="117" operator="equal">
      <formula>2000</formula>
    </cfRule>
  </conditionalFormatting>
  <conditionalFormatting sqref="A256">
    <cfRule type="cellIs" dxfId="588" priority="110" operator="equal">
      <formula>2000</formula>
    </cfRule>
  </conditionalFormatting>
  <conditionalFormatting sqref="A250">
    <cfRule type="cellIs" dxfId="587" priority="112" operator="equal">
      <formula>2000</formula>
    </cfRule>
  </conditionalFormatting>
  <conditionalFormatting sqref="A252">
    <cfRule type="cellIs" dxfId="586" priority="114" operator="equal">
      <formula>2000</formula>
    </cfRule>
  </conditionalFormatting>
  <conditionalFormatting sqref="A260">
    <cfRule type="cellIs" dxfId="585" priority="107" operator="equal">
      <formula>2000</formula>
    </cfRule>
  </conditionalFormatting>
  <conditionalFormatting sqref="A255">
    <cfRule type="cellIs" dxfId="584" priority="109" operator="equal">
      <formula>2000</formula>
    </cfRule>
  </conditionalFormatting>
  <conditionalFormatting sqref="A257">
    <cfRule type="cellIs" dxfId="583" priority="111" operator="equal">
      <formula>2000</formula>
    </cfRule>
  </conditionalFormatting>
  <conditionalFormatting sqref="A264">
    <cfRule type="cellIs" dxfId="582" priority="104" operator="equal">
      <formula>2000</formula>
    </cfRule>
  </conditionalFormatting>
  <conditionalFormatting sqref="A259">
    <cfRule type="cellIs" dxfId="581" priority="106" operator="equal">
      <formula>2000</formula>
    </cfRule>
  </conditionalFormatting>
  <conditionalFormatting sqref="A261">
    <cfRule type="cellIs" dxfId="580" priority="108" operator="equal">
      <formula>2000</formula>
    </cfRule>
  </conditionalFormatting>
  <conditionalFormatting sqref="A270">
    <cfRule type="cellIs" dxfId="579" priority="101" operator="equal">
      <formula>2000</formula>
    </cfRule>
  </conditionalFormatting>
  <conditionalFormatting sqref="A263">
    <cfRule type="cellIs" dxfId="578" priority="103" operator="equal">
      <formula>2000</formula>
    </cfRule>
  </conditionalFormatting>
  <conditionalFormatting sqref="A265">
    <cfRule type="cellIs" dxfId="577" priority="105" operator="equal">
      <formula>2000</formula>
    </cfRule>
  </conditionalFormatting>
  <conditionalFormatting sqref="A269">
    <cfRule type="cellIs" dxfId="576" priority="100" operator="equal">
      <formula>2000</formula>
    </cfRule>
  </conditionalFormatting>
  <conditionalFormatting sqref="A271">
    <cfRule type="cellIs" dxfId="575" priority="102" operator="equal">
      <formula>2000</formula>
    </cfRule>
  </conditionalFormatting>
  <conditionalFormatting sqref="A277">
    <cfRule type="cellIs" dxfId="574" priority="96" operator="equal">
      <formula>2000</formula>
    </cfRule>
  </conditionalFormatting>
  <conditionalFormatting sqref="A276">
    <cfRule type="cellIs" dxfId="573" priority="95" operator="equal">
      <formula>2000</formula>
    </cfRule>
  </conditionalFormatting>
  <conditionalFormatting sqref="A273">
    <cfRule type="cellIs" dxfId="572" priority="97" operator="equal">
      <formula>2000</formula>
    </cfRule>
  </conditionalFormatting>
  <conditionalFormatting sqref="A275">
    <cfRule type="cellIs" dxfId="571" priority="99" operator="equal">
      <formula>2000</formula>
    </cfRule>
  </conditionalFormatting>
  <conditionalFormatting sqref="A274">
    <cfRule type="cellIs" dxfId="570" priority="98" operator="equal">
      <formula>2000</formula>
    </cfRule>
  </conditionalFormatting>
  <conditionalFormatting sqref="A284">
    <cfRule type="cellIs" dxfId="569" priority="91" operator="equal">
      <formula>2000</formula>
    </cfRule>
  </conditionalFormatting>
  <conditionalFormatting sqref="A283">
    <cfRule type="cellIs" dxfId="568" priority="90" operator="equal">
      <formula>2000</formula>
    </cfRule>
  </conditionalFormatting>
  <conditionalFormatting sqref="A280">
    <cfRule type="cellIs" dxfId="567" priority="92" operator="equal">
      <formula>2000</formula>
    </cfRule>
  </conditionalFormatting>
  <conditionalFormatting sqref="A282">
    <cfRule type="cellIs" dxfId="566" priority="94" operator="equal">
      <formula>2000</formula>
    </cfRule>
  </conditionalFormatting>
  <conditionalFormatting sqref="A281">
    <cfRule type="cellIs" dxfId="565" priority="93" operator="equal">
      <formula>2000</formula>
    </cfRule>
  </conditionalFormatting>
  <conditionalFormatting sqref="A287">
    <cfRule type="cellIs" dxfId="564" priority="88" operator="equal">
      <formula>2000</formula>
    </cfRule>
  </conditionalFormatting>
  <conditionalFormatting sqref="A286">
    <cfRule type="cellIs" dxfId="563" priority="87" operator="equal">
      <formula>2000</formula>
    </cfRule>
  </conditionalFormatting>
  <conditionalFormatting sqref="A288">
    <cfRule type="cellIs" dxfId="562" priority="89" operator="equal">
      <formula>2000</formula>
    </cfRule>
  </conditionalFormatting>
  <conditionalFormatting sqref="A292">
    <cfRule type="cellIs" dxfId="561" priority="85" operator="equal">
      <formula>2000</formula>
    </cfRule>
  </conditionalFormatting>
  <conditionalFormatting sqref="A291">
    <cfRule type="cellIs" dxfId="560" priority="84" operator="equal">
      <formula>2000</formula>
    </cfRule>
  </conditionalFormatting>
  <conditionalFormatting sqref="A293">
    <cfRule type="cellIs" dxfId="559" priority="86" operator="equal">
      <formula>2000</formula>
    </cfRule>
  </conditionalFormatting>
  <conditionalFormatting sqref="A296">
    <cfRule type="cellIs" dxfId="558" priority="82" operator="equal">
      <formula>2000</formula>
    </cfRule>
  </conditionalFormatting>
  <conditionalFormatting sqref="A295">
    <cfRule type="cellIs" dxfId="557" priority="81" operator="equal">
      <formula>2000</formula>
    </cfRule>
  </conditionalFormatting>
  <conditionalFormatting sqref="A297">
    <cfRule type="cellIs" dxfId="556" priority="83" operator="equal">
      <formula>2000</formula>
    </cfRule>
  </conditionalFormatting>
  <conditionalFormatting sqref="A300">
    <cfRule type="cellIs" dxfId="555" priority="79" operator="equal">
      <formula>2000</formula>
    </cfRule>
  </conditionalFormatting>
  <conditionalFormatting sqref="A299">
    <cfRule type="cellIs" dxfId="554" priority="78" operator="equal">
      <formula>2000</formula>
    </cfRule>
  </conditionalFormatting>
  <conditionalFormatting sqref="A301">
    <cfRule type="cellIs" dxfId="553" priority="80" operator="equal">
      <formula>2000</formula>
    </cfRule>
  </conditionalFormatting>
  <conditionalFormatting sqref="A304">
    <cfRule type="cellIs" dxfId="552" priority="76" operator="equal">
      <formula>2000</formula>
    </cfRule>
  </conditionalFormatting>
  <conditionalFormatting sqref="A303">
    <cfRule type="cellIs" dxfId="551" priority="75" operator="equal">
      <formula>2000</formula>
    </cfRule>
  </conditionalFormatting>
  <conditionalFormatting sqref="A305">
    <cfRule type="cellIs" dxfId="550" priority="77" operator="equal">
      <formula>2000</formula>
    </cfRule>
  </conditionalFormatting>
  <conditionalFormatting sqref="A308">
    <cfRule type="cellIs" dxfId="549" priority="73" operator="equal">
      <formula>2000</formula>
    </cfRule>
  </conditionalFormatting>
  <conditionalFormatting sqref="A307">
    <cfRule type="cellIs" dxfId="548" priority="72" operator="equal">
      <formula>2000</formula>
    </cfRule>
  </conditionalFormatting>
  <conditionalFormatting sqref="A309">
    <cfRule type="cellIs" dxfId="547" priority="74" operator="equal">
      <formula>2000</formula>
    </cfRule>
  </conditionalFormatting>
  <conditionalFormatting sqref="A312">
    <cfRule type="cellIs" dxfId="546" priority="70" operator="equal">
      <formula>2000</formula>
    </cfRule>
  </conditionalFormatting>
  <conditionalFormatting sqref="A311">
    <cfRule type="cellIs" dxfId="545" priority="69" operator="equal">
      <formula>2000</formula>
    </cfRule>
  </conditionalFormatting>
  <conditionalFormatting sqref="A313">
    <cfRule type="cellIs" dxfId="544" priority="71" operator="equal">
      <formula>2000</formula>
    </cfRule>
  </conditionalFormatting>
  <conditionalFormatting sqref="A317">
    <cfRule type="cellIs" dxfId="543" priority="67" operator="equal">
      <formula>2000</formula>
    </cfRule>
  </conditionalFormatting>
  <conditionalFormatting sqref="A316">
    <cfRule type="cellIs" dxfId="542" priority="66" operator="equal">
      <formula>2000</formula>
    </cfRule>
  </conditionalFormatting>
  <conditionalFormatting sqref="A318">
    <cfRule type="cellIs" dxfId="541" priority="68" operator="equal">
      <formula>2000</formula>
    </cfRule>
  </conditionalFormatting>
  <conditionalFormatting sqref="A326">
    <cfRule type="cellIs" dxfId="540" priority="62" operator="equal">
      <formula>2000</formula>
    </cfRule>
  </conditionalFormatting>
  <conditionalFormatting sqref="A325">
    <cfRule type="cellIs" dxfId="539" priority="61" operator="equal">
      <formula>2000</formula>
    </cfRule>
  </conditionalFormatting>
  <conditionalFormatting sqref="A322">
    <cfRule type="cellIs" dxfId="538" priority="63" operator="equal">
      <formula>2000</formula>
    </cfRule>
  </conditionalFormatting>
  <conditionalFormatting sqref="A324">
    <cfRule type="cellIs" dxfId="537" priority="65" operator="equal">
      <formula>2000</formula>
    </cfRule>
  </conditionalFormatting>
  <conditionalFormatting sqref="A323">
    <cfRule type="cellIs" dxfId="536" priority="64" operator="equal">
      <formula>2000</formula>
    </cfRule>
  </conditionalFormatting>
  <conditionalFormatting sqref="A329">
    <cfRule type="cellIs" dxfId="535" priority="59" operator="equal">
      <formula>2000</formula>
    </cfRule>
  </conditionalFormatting>
  <conditionalFormatting sqref="A328">
    <cfRule type="cellIs" dxfId="534" priority="58" operator="equal">
      <formula>2000</formula>
    </cfRule>
  </conditionalFormatting>
  <conditionalFormatting sqref="A330">
    <cfRule type="cellIs" dxfId="533" priority="60" operator="equal">
      <formula>2000</formula>
    </cfRule>
  </conditionalFormatting>
  <conditionalFormatting sqref="A333">
    <cfRule type="cellIs" dxfId="532" priority="56" operator="equal">
      <formula>2000</formula>
    </cfRule>
  </conditionalFormatting>
  <conditionalFormatting sqref="A332">
    <cfRule type="cellIs" dxfId="531" priority="55" operator="equal">
      <formula>2000</formula>
    </cfRule>
  </conditionalFormatting>
  <conditionalFormatting sqref="A334">
    <cfRule type="cellIs" dxfId="530" priority="57" operator="equal">
      <formula>2000</formula>
    </cfRule>
  </conditionalFormatting>
  <conditionalFormatting sqref="A337">
    <cfRule type="cellIs" dxfId="529" priority="53" operator="equal">
      <formula>2000</formula>
    </cfRule>
  </conditionalFormatting>
  <conditionalFormatting sqref="A336">
    <cfRule type="cellIs" dxfId="528" priority="52" operator="equal">
      <formula>2000</formula>
    </cfRule>
  </conditionalFormatting>
  <conditionalFormatting sqref="A338">
    <cfRule type="cellIs" dxfId="527" priority="54" operator="equal">
      <formula>2000</formula>
    </cfRule>
  </conditionalFormatting>
  <conditionalFormatting sqref="A341">
    <cfRule type="cellIs" dxfId="526" priority="50" operator="equal">
      <formula>2000</formula>
    </cfRule>
  </conditionalFormatting>
  <conditionalFormatting sqref="A340">
    <cfRule type="cellIs" dxfId="525" priority="49" operator="equal">
      <formula>2000</formula>
    </cfRule>
  </conditionalFormatting>
  <conditionalFormatting sqref="A342">
    <cfRule type="cellIs" dxfId="524" priority="51" operator="equal">
      <formula>2000</formula>
    </cfRule>
  </conditionalFormatting>
  <conditionalFormatting sqref="A346">
    <cfRule type="cellIs" dxfId="523" priority="47" operator="equal">
      <formula>2000</formula>
    </cfRule>
  </conditionalFormatting>
  <conditionalFormatting sqref="A345">
    <cfRule type="cellIs" dxfId="522" priority="46" operator="equal">
      <formula>2000</formula>
    </cfRule>
  </conditionalFormatting>
  <conditionalFormatting sqref="A347">
    <cfRule type="cellIs" dxfId="521" priority="48" operator="equal">
      <formula>2000</formula>
    </cfRule>
  </conditionalFormatting>
  <conditionalFormatting sqref="A354">
    <cfRule type="cellIs" dxfId="520" priority="42" operator="equal">
      <formula>2000</formula>
    </cfRule>
  </conditionalFormatting>
  <conditionalFormatting sqref="A353">
    <cfRule type="cellIs" dxfId="519" priority="41" operator="equal">
      <formula>2000</formula>
    </cfRule>
  </conditionalFormatting>
  <conditionalFormatting sqref="A350">
    <cfRule type="cellIs" dxfId="518" priority="43" operator="equal">
      <formula>2000</formula>
    </cfRule>
  </conditionalFormatting>
  <conditionalFormatting sqref="A352">
    <cfRule type="cellIs" dxfId="517" priority="45" operator="equal">
      <formula>2000</formula>
    </cfRule>
  </conditionalFormatting>
  <conditionalFormatting sqref="A351">
    <cfRule type="cellIs" dxfId="516" priority="44" operator="equal">
      <formula>2000</formula>
    </cfRule>
  </conditionalFormatting>
  <conditionalFormatting sqref="A357">
    <cfRule type="cellIs" dxfId="515" priority="39" operator="equal">
      <formula>2000</formula>
    </cfRule>
  </conditionalFormatting>
  <conditionalFormatting sqref="A356">
    <cfRule type="cellIs" dxfId="514" priority="38" operator="equal">
      <formula>2000</formula>
    </cfRule>
  </conditionalFormatting>
  <conditionalFormatting sqref="A358">
    <cfRule type="cellIs" dxfId="513" priority="40" operator="equal">
      <formula>2000</formula>
    </cfRule>
  </conditionalFormatting>
  <conditionalFormatting sqref="A366">
    <cfRule type="cellIs" dxfId="512" priority="37" operator="equal">
      <formula>2000</formula>
    </cfRule>
  </conditionalFormatting>
  <conditionalFormatting sqref="A363">
    <cfRule type="cellIs" dxfId="511" priority="33" operator="equal">
      <formula>2000</formula>
    </cfRule>
  </conditionalFormatting>
  <conditionalFormatting sqref="A365">
    <cfRule type="cellIs" dxfId="510" priority="35" operator="equal">
      <formula>2000</formula>
    </cfRule>
  </conditionalFormatting>
  <conditionalFormatting sqref="A364">
    <cfRule type="cellIs" dxfId="509" priority="34" operator="equal">
      <formula>2000</formula>
    </cfRule>
  </conditionalFormatting>
  <conditionalFormatting sqref="A360">
    <cfRule type="cellIs" dxfId="508" priority="30" operator="equal">
      <formula>2000</formula>
    </cfRule>
  </conditionalFormatting>
  <conditionalFormatting sqref="A362">
    <cfRule type="cellIs" dxfId="507" priority="32" operator="equal">
      <formula>2000</formula>
    </cfRule>
  </conditionalFormatting>
  <conditionalFormatting sqref="A361">
    <cfRule type="cellIs" dxfId="506" priority="31" operator="equal">
      <formula>2000</formula>
    </cfRule>
  </conditionalFormatting>
  <conditionalFormatting sqref="A368">
    <cfRule type="cellIs" dxfId="505" priority="27" operator="equal">
      <formula>2000</formula>
    </cfRule>
  </conditionalFormatting>
  <conditionalFormatting sqref="A369">
    <cfRule type="cellIs" dxfId="504" priority="28" operator="equal">
      <formula>2000</formula>
    </cfRule>
  </conditionalFormatting>
  <conditionalFormatting sqref="A373">
    <cfRule type="cellIs" dxfId="503" priority="24" operator="equal">
      <formula>2000</formula>
    </cfRule>
  </conditionalFormatting>
  <conditionalFormatting sqref="A370">
    <cfRule type="cellIs" dxfId="502" priority="29" operator="equal">
      <formula>2000</formula>
    </cfRule>
  </conditionalFormatting>
  <conditionalFormatting sqref="A374">
    <cfRule type="cellIs" dxfId="501" priority="25" operator="equal">
      <formula>2000</formula>
    </cfRule>
  </conditionalFormatting>
  <conditionalFormatting sqref="A393">
    <cfRule type="cellIs" dxfId="500" priority="17" operator="equal">
      <formula>2000</formula>
    </cfRule>
  </conditionalFormatting>
  <conditionalFormatting sqref="A375">
    <cfRule type="cellIs" dxfId="499" priority="26" operator="equal">
      <formula>2000</formula>
    </cfRule>
  </conditionalFormatting>
  <conditionalFormatting sqref="A379">
    <cfRule type="cellIs" dxfId="498" priority="22" operator="equal">
      <formula>2000</formula>
    </cfRule>
  </conditionalFormatting>
  <conditionalFormatting sqref="A378">
    <cfRule type="cellIs" dxfId="497" priority="21" operator="equal">
      <formula>2000</formula>
    </cfRule>
  </conditionalFormatting>
  <conditionalFormatting sqref="A380">
    <cfRule type="cellIs" dxfId="496" priority="23" operator="equal">
      <formula>2000</formula>
    </cfRule>
  </conditionalFormatting>
  <conditionalFormatting sqref="A384">
    <cfRule type="cellIs" dxfId="495" priority="19" operator="equal">
      <formula>2000</formula>
    </cfRule>
  </conditionalFormatting>
  <conditionalFormatting sqref="A383">
    <cfRule type="cellIs" dxfId="494" priority="18" operator="equal">
      <formula>2000</formula>
    </cfRule>
  </conditionalFormatting>
  <conditionalFormatting sqref="A385">
    <cfRule type="cellIs" dxfId="493" priority="20" operator="equal">
      <formula>2000</formula>
    </cfRule>
  </conditionalFormatting>
  <conditionalFormatting sqref="A399">
    <cfRule type="cellIs" dxfId="492" priority="10" operator="equal">
      <formula>2000</formula>
    </cfRule>
  </conditionalFormatting>
  <conditionalFormatting sqref="A390">
    <cfRule type="cellIs" dxfId="491" priority="14" operator="equal">
      <formula>2000</formula>
    </cfRule>
  </conditionalFormatting>
  <conditionalFormatting sqref="A392">
    <cfRule type="cellIs" dxfId="490" priority="16" operator="equal">
      <formula>2000</formula>
    </cfRule>
  </conditionalFormatting>
  <conditionalFormatting sqref="A391">
    <cfRule type="cellIs" dxfId="489" priority="15" operator="equal">
      <formula>2000</formula>
    </cfRule>
  </conditionalFormatting>
  <conditionalFormatting sqref="A387">
    <cfRule type="cellIs" dxfId="488" priority="11" operator="equal">
      <formula>2000</formula>
    </cfRule>
  </conditionalFormatting>
  <conditionalFormatting sqref="A389">
    <cfRule type="cellIs" dxfId="487" priority="13" operator="equal">
      <formula>2000</formula>
    </cfRule>
  </conditionalFormatting>
  <conditionalFormatting sqref="A388">
    <cfRule type="cellIs" dxfId="486" priority="12" operator="equal">
      <formula>2000</formula>
    </cfRule>
  </conditionalFormatting>
  <conditionalFormatting sqref="A398">
    <cfRule type="cellIs" dxfId="485" priority="9" operator="equal">
      <formula>2000</formula>
    </cfRule>
  </conditionalFormatting>
  <conditionalFormatting sqref="A395 A397">
    <cfRule type="cellIs" dxfId="484" priority="6" operator="equal">
      <formula>2000</formula>
    </cfRule>
  </conditionalFormatting>
  <conditionalFormatting sqref="A396">
    <cfRule type="cellIs" dxfId="483" priority="5" operator="equal">
      <formula>2000</formula>
    </cfRule>
  </conditionalFormatting>
  <conditionalFormatting sqref="A402">
    <cfRule type="cellIs" dxfId="482" priority="2" operator="equal">
      <formula>2000</formula>
    </cfRule>
  </conditionalFormatting>
  <conditionalFormatting sqref="A401">
    <cfRule type="cellIs" dxfId="481" priority="1" operator="equal">
      <formula>2000</formula>
    </cfRule>
  </conditionalFormatting>
  <conditionalFormatting sqref="A403">
    <cfRule type="cellIs" dxfId="480" priority="3" operator="equal">
      <formula>2000</formula>
    </cfRule>
  </conditionalFormatting>
  <dataValidations count="3">
    <dataValidation type="list" allowBlank="1" showInputMessage="1" showErrorMessage="1" sqref="G23">
      <formula1>"SINAPI,SETOP,CPU,COTAÇÃO,COPASA,SUDECAP,DNIT"</formula1>
    </dataValidation>
    <dataValidation type="list" allowBlank="1" showInputMessage="1" showErrorMessage="1" sqref="G7">
      <formula1>"COTAÇÃO"</formula1>
    </dataValidation>
    <dataValidation type="list" allowBlank="1" showInputMessage="1" showErrorMessage="1" sqref="G6 G372 G64 G25 G38 G58 G47 G104 G71 G94 G121 G150 G128 G158 G165 G236 G178 G197 G218 G249 G377 G367 G262 G272 G310 G285 G339 G315 G344 G34 G43 G52 G77 G83 G88 G100 G109 G117 G134 G138 G142 G172 G185 G189 G193 G202 G206 G210 G214 G224 G228 G232 G241 G245 G254 G258 G268 G279 G290 G294 G298 G302 G306 G321 G327 G331 G335 G349 G355 G359 G382 G386 G394 G400">
      <formula1>"SINAPI,SETOP,SUDECAP,SICRO,CPU,COTAÇÃO"</formula1>
    </dataValidation>
  </dataValidations>
  <printOptions horizontalCentered="1"/>
  <pageMargins left="0.51181102362204722" right="0.51181102362204722" top="0.78740157480314965" bottom="0.78740157480314965" header="0.31496062992125984" footer="0.31496062992125984"/>
  <pageSetup paperSize="9" scale="44" fitToHeight="2000" orientation="landscape" r:id="rId1"/>
  <headerFooter>
    <oddFooter>Página &amp;P de &amp;N</oddFooter>
  </headerFooter>
  <rowBreaks count="2" manualBreakCount="2">
    <brk id="107" max="13" man="1"/>
    <brk id="239" max="1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6">
    <pageSetUpPr fitToPage="1"/>
  </sheetPr>
  <dimension ref="A1:O162"/>
  <sheetViews>
    <sheetView showGridLines="0" view="pageBreakPreview" topLeftCell="A61" zoomScale="70" zoomScaleNormal="70" zoomScaleSheetLayoutView="70" workbookViewId="0">
      <selection activeCell="G156" sqref="G156"/>
    </sheetView>
  </sheetViews>
  <sheetFormatPr defaultColWidth="0" defaultRowHeight="28.15" customHeight="1" x14ac:dyDescent="0.3"/>
  <cols>
    <col min="1" max="1" width="18.140625" style="25" customWidth="1"/>
    <col min="2" max="2" width="16" style="23" customWidth="1"/>
    <col min="3" max="3" width="100.7109375" style="23" customWidth="1"/>
    <col min="4" max="4" width="12.42578125" style="5" customWidth="1"/>
    <col min="5" max="5" width="18.7109375" style="26" customWidth="1"/>
    <col min="6" max="6" width="15.7109375" style="4" customWidth="1"/>
    <col min="7" max="7" width="23.7109375" style="7" customWidth="1"/>
    <col min="8" max="9" width="20.7109375" style="2" customWidth="1"/>
    <col min="10" max="13" width="27.7109375" style="33" hidden="1" customWidth="1"/>
    <col min="14" max="15" width="0" style="33" hidden="1" customWidth="1"/>
    <col min="16" max="16384" width="27.7109375" style="33" hidden="1"/>
  </cols>
  <sheetData>
    <row r="1" spans="1:9" ht="97.15" customHeight="1" thickBot="1" x14ac:dyDescent="0.35">
      <c r="A1" s="224"/>
      <c r="B1" s="225"/>
      <c r="C1" s="225"/>
      <c r="D1" s="226"/>
      <c r="E1" s="227"/>
      <c r="F1" s="228"/>
      <c r="G1" s="229"/>
      <c r="H1" s="230"/>
      <c r="I1" s="230"/>
    </row>
    <row r="2" spans="1:9" ht="18" customHeight="1" thickBot="1" x14ac:dyDescent="0.35">
      <c r="A2" s="403" t="s">
        <v>5262</v>
      </c>
      <c r="B2" s="403"/>
      <c r="C2" s="403"/>
      <c r="D2" s="403"/>
      <c r="E2" s="403"/>
      <c r="F2" s="403"/>
      <c r="G2" s="404"/>
      <c r="H2" s="93" t="s">
        <v>4140</v>
      </c>
      <c r="I2" s="98" t="str">
        <f>DADOS!D6</f>
        <v>R03</v>
      </c>
    </row>
    <row r="3" spans="1:9" ht="18" customHeight="1" thickBot="1" x14ac:dyDescent="0.35">
      <c r="A3" s="405"/>
      <c r="B3" s="405"/>
      <c r="C3" s="405"/>
      <c r="D3" s="405"/>
      <c r="E3" s="405"/>
      <c r="F3" s="405"/>
      <c r="G3" s="406"/>
      <c r="H3" s="202" t="s">
        <v>4929</v>
      </c>
      <c r="I3" s="233">
        <f ca="1">DADOS!D2</f>
        <v>46170</v>
      </c>
    </row>
    <row r="4" spans="1:9" ht="24" customHeight="1" x14ac:dyDescent="0.3">
      <c r="A4" s="223" t="s">
        <v>4141</v>
      </c>
      <c r="B4" s="126"/>
      <c r="C4" s="153" t="s">
        <v>4143</v>
      </c>
      <c r="D4" s="154" t="s">
        <v>4142</v>
      </c>
      <c r="E4" s="3"/>
      <c r="F4" s="38"/>
      <c r="G4" s="77"/>
      <c r="H4" s="231" t="s">
        <v>5253</v>
      </c>
      <c r="I4" s="232"/>
    </row>
    <row r="5" spans="1:9" ht="28.15" customHeight="1" x14ac:dyDescent="0.3">
      <c r="A5" s="416" t="str">
        <f>DADOS!D8</f>
        <v>REFORMA DO MURO DE FECHAMENTO DO CEMITÉRIO MUNICIPAL</v>
      </c>
      <c r="B5" s="417"/>
      <c r="C5" s="126"/>
      <c r="D5" s="35"/>
      <c r="E5" s="3"/>
      <c r="F5" s="38"/>
      <c r="G5" s="77"/>
      <c r="H5" s="399" t="str">
        <f>DADOS!D14</f>
        <v>SINAPI: 12/2025 Minas Gerais
SETOP: 10/2025 Minas Gerais
SICRO : 10/2025 Minas Gerais
SUDECAP: 09/2025 Minas Gerais</v>
      </c>
      <c r="I5" s="400"/>
    </row>
    <row r="6" spans="1:9" ht="28.15" customHeight="1" x14ac:dyDescent="0.3">
      <c r="A6" s="416"/>
      <c r="B6" s="417"/>
      <c r="C6" s="126"/>
      <c r="D6" s="35"/>
      <c r="E6" s="3"/>
      <c r="F6" s="38"/>
      <c r="G6" s="77"/>
      <c r="H6" s="399"/>
      <c r="I6" s="400"/>
    </row>
    <row r="7" spans="1:9" ht="28.15" customHeight="1" thickBot="1" x14ac:dyDescent="0.35">
      <c r="A7" s="416"/>
      <c r="B7" s="417"/>
      <c r="C7" s="127"/>
      <c r="D7" s="35"/>
      <c r="E7" s="3"/>
      <c r="F7" s="38"/>
      <c r="G7" s="3"/>
      <c r="H7" s="401"/>
      <c r="I7" s="402"/>
    </row>
    <row r="8" spans="1:9" ht="17.45" customHeight="1" x14ac:dyDescent="0.3">
      <c r="A8" s="416"/>
      <c r="B8" s="417"/>
      <c r="C8" s="122"/>
      <c r="D8" s="35"/>
      <c r="E8" s="3"/>
      <c r="F8" s="38"/>
      <c r="G8" s="35"/>
      <c r="H8" s="96" t="s">
        <v>5251</v>
      </c>
      <c r="I8" s="101">
        <f>DADOS!D10</f>
        <v>0.26519999999999999</v>
      </c>
    </row>
    <row r="9" spans="1:9" ht="17.45" customHeight="1" thickBot="1" x14ac:dyDescent="0.35">
      <c r="A9" s="418"/>
      <c r="B9" s="419"/>
      <c r="C9" s="124"/>
      <c r="D9" s="80"/>
      <c r="E9" s="78"/>
      <c r="F9" s="82"/>
      <c r="G9" s="80"/>
      <c r="H9" s="97" t="s">
        <v>5252</v>
      </c>
      <c r="I9" s="102" t="str">
        <f>DADOS!D12</f>
        <v>-</v>
      </c>
    </row>
    <row r="10" spans="1:9" ht="7.9" customHeight="1" thickBot="1" x14ac:dyDescent="0.35">
      <c r="A10" s="90"/>
      <c r="B10" s="86"/>
      <c r="C10" s="140"/>
      <c r="D10" s="141"/>
      <c r="E10" s="142"/>
      <c r="F10" s="143"/>
      <c r="G10" s="144"/>
      <c r="H10" s="145"/>
      <c r="I10" s="145"/>
    </row>
    <row r="11" spans="1:9" ht="28.15" customHeight="1" thickBot="1" x14ac:dyDescent="0.35">
      <c r="A11" s="420" t="str">
        <f>A2&amp;" DE "&amp;DADOS!D20&amp;" - "&amp;A5</f>
        <v>CURVA ABC DE SERVIÇOS DE PROJETO EXECUTIVO - REFORMA DO MURO DE FECHAMENTO DO CEMITÉRIO MUNICIPAL</v>
      </c>
      <c r="B11" s="420"/>
      <c r="C11" s="420"/>
      <c r="D11" s="420"/>
      <c r="E11" s="420"/>
      <c r="F11" s="420"/>
      <c r="G11" s="420"/>
      <c r="H11" s="420"/>
      <c r="I11" s="420"/>
    </row>
    <row r="12" spans="1:9" ht="7.9" customHeight="1" thickBot="1" x14ac:dyDescent="0.35">
      <c r="A12" s="90"/>
      <c r="B12" s="86"/>
      <c r="C12" s="86"/>
      <c r="D12" s="87"/>
      <c r="E12" s="88"/>
      <c r="F12" s="82"/>
      <c r="G12" s="83"/>
      <c r="H12" s="84"/>
      <c r="I12" s="84"/>
    </row>
    <row r="13" spans="1:9" ht="54.75" thickBot="1" x14ac:dyDescent="0.35">
      <c r="A13" s="94" t="s">
        <v>5248</v>
      </c>
      <c r="B13" s="94" t="s">
        <v>5247</v>
      </c>
      <c r="C13" s="94" t="s">
        <v>5249</v>
      </c>
      <c r="D13" s="94" t="s">
        <v>5246</v>
      </c>
      <c r="E13" s="94" t="s">
        <v>5245</v>
      </c>
      <c r="F13" s="95" t="s">
        <v>5244</v>
      </c>
      <c r="G13" s="94" t="s">
        <v>5242</v>
      </c>
      <c r="H13" s="94" t="s">
        <v>5260</v>
      </c>
      <c r="I13" s="94" t="s">
        <v>5261</v>
      </c>
    </row>
    <row r="14" spans="1:9" ht="9.6" customHeight="1" x14ac:dyDescent="0.3">
      <c r="A14" s="3"/>
      <c r="B14" s="128"/>
      <c r="C14" s="128"/>
      <c r="D14" s="35"/>
      <c r="E14" s="129"/>
      <c r="F14" s="38"/>
      <c r="G14" s="130"/>
      <c r="H14" s="33"/>
      <c r="I14" s="33"/>
    </row>
    <row r="15" spans="1:9" ht="25.5" x14ac:dyDescent="0.3">
      <c r="A15" s="309" t="s">
        <v>1609</v>
      </c>
      <c r="B15" s="310" t="s">
        <v>1544</v>
      </c>
      <c r="C15" s="315" t="s">
        <v>39094</v>
      </c>
      <c r="D15" s="311" t="s">
        <v>6590</v>
      </c>
      <c r="E15" s="311">
        <v>751.92</v>
      </c>
      <c r="F15" s="316">
        <v>112.51</v>
      </c>
      <c r="G15" s="316">
        <v>84598.52</v>
      </c>
      <c r="H15" s="307">
        <v>8.3480490006682589E-2</v>
      </c>
      <c r="I15" s="308">
        <v>8.3480490006682589E-2</v>
      </c>
    </row>
    <row r="16" spans="1:9" ht="38.25" x14ac:dyDescent="0.3">
      <c r="A16" s="309">
        <v>87529</v>
      </c>
      <c r="B16" s="310" t="s">
        <v>4153</v>
      </c>
      <c r="C16" s="315" t="s">
        <v>24524</v>
      </c>
      <c r="D16" s="311" t="s">
        <v>3</v>
      </c>
      <c r="E16" s="311">
        <v>1563.6</v>
      </c>
      <c r="F16" s="316">
        <v>50.95</v>
      </c>
      <c r="G16" s="316">
        <v>79665.42</v>
      </c>
      <c r="H16" s="307">
        <v>7.8612584454056292E-2</v>
      </c>
      <c r="I16" s="308">
        <v>0.1620930744607389</v>
      </c>
    </row>
    <row r="17" spans="1:9" ht="18.75" x14ac:dyDescent="0.3">
      <c r="A17" s="309" t="s">
        <v>1707</v>
      </c>
      <c r="B17" s="310" t="s">
        <v>1544</v>
      </c>
      <c r="C17" s="315" t="s">
        <v>12830</v>
      </c>
      <c r="D17" s="311" t="s">
        <v>6663</v>
      </c>
      <c r="E17" s="311">
        <v>3902.02</v>
      </c>
      <c r="F17" s="316">
        <v>16.899999999999999</v>
      </c>
      <c r="G17" s="316">
        <v>65944.14</v>
      </c>
      <c r="H17" s="307">
        <v>6.5072640990283009E-2</v>
      </c>
      <c r="I17" s="308">
        <v>0.2271657154510219</v>
      </c>
    </row>
    <row r="18" spans="1:9" ht="18.75" x14ac:dyDescent="0.3">
      <c r="A18" s="309" t="s">
        <v>47037</v>
      </c>
      <c r="B18" s="310" t="s">
        <v>4152</v>
      </c>
      <c r="C18" s="315" t="s">
        <v>47038</v>
      </c>
      <c r="D18" s="311" t="s">
        <v>1</v>
      </c>
      <c r="E18" s="311">
        <v>2005.7</v>
      </c>
      <c r="F18" s="316">
        <v>32.24</v>
      </c>
      <c r="G18" s="316">
        <v>64663.77</v>
      </c>
      <c r="H18" s="307">
        <v>6.3809191996259756E-2</v>
      </c>
      <c r="I18" s="308">
        <v>0.29097490744728166</v>
      </c>
    </row>
    <row r="19" spans="1:9" ht="25.5" x14ac:dyDescent="0.3">
      <c r="A19" s="309">
        <v>101174</v>
      </c>
      <c r="B19" s="310" t="s">
        <v>4153</v>
      </c>
      <c r="C19" s="315" t="s">
        <v>702</v>
      </c>
      <c r="D19" s="311" t="s">
        <v>1</v>
      </c>
      <c r="E19" s="311">
        <v>488</v>
      </c>
      <c r="F19" s="316">
        <v>115.89</v>
      </c>
      <c r="G19" s="316">
        <v>56554.32</v>
      </c>
      <c r="H19" s="307">
        <v>5.5806914182360744E-2</v>
      </c>
      <c r="I19" s="308">
        <v>0.34678182162964238</v>
      </c>
    </row>
    <row r="20" spans="1:9" ht="18.75" x14ac:dyDescent="0.3">
      <c r="A20" s="309" t="s">
        <v>47003</v>
      </c>
      <c r="B20" s="310" t="s">
        <v>4152</v>
      </c>
      <c r="C20" s="315" t="s">
        <v>47004</v>
      </c>
      <c r="D20" s="311" t="s">
        <v>3</v>
      </c>
      <c r="E20" s="311">
        <v>273</v>
      </c>
      <c r="F20" s="316">
        <v>157.41999999999999</v>
      </c>
      <c r="G20" s="316">
        <v>42975.66</v>
      </c>
      <c r="H20" s="307">
        <v>4.2407705893206984E-2</v>
      </c>
      <c r="I20" s="308">
        <v>0.38918952752284935</v>
      </c>
    </row>
    <row r="21" spans="1:9" ht="18.75" x14ac:dyDescent="0.3">
      <c r="A21" s="309">
        <v>96130</v>
      </c>
      <c r="B21" s="310" t="s">
        <v>4153</v>
      </c>
      <c r="C21" s="315" t="s">
        <v>24515</v>
      </c>
      <c r="D21" s="311" t="s">
        <v>3</v>
      </c>
      <c r="E21" s="311">
        <v>1563.6</v>
      </c>
      <c r="F21" s="316">
        <v>25.92</v>
      </c>
      <c r="G21" s="316">
        <v>40528.51</v>
      </c>
      <c r="H21" s="307">
        <v>3.999289673200826E-2</v>
      </c>
      <c r="I21" s="308">
        <v>0.42918242425485764</v>
      </c>
    </row>
    <row r="22" spans="1:9" ht="18.75" x14ac:dyDescent="0.3">
      <c r="A22" s="309">
        <v>90777</v>
      </c>
      <c r="B22" s="310" t="s">
        <v>4153</v>
      </c>
      <c r="C22" s="315" t="s">
        <v>1301</v>
      </c>
      <c r="D22" s="311" t="s">
        <v>220</v>
      </c>
      <c r="E22" s="311">
        <v>264</v>
      </c>
      <c r="F22" s="316">
        <v>151.52000000000001</v>
      </c>
      <c r="G22" s="316">
        <v>40001.279999999999</v>
      </c>
      <c r="H22" s="307">
        <v>3.9472634453823922E-2</v>
      </c>
      <c r="I22" s="308">
        <v>0.46865505870868157</v>
      </c>
    </row>
    <row r="23" spans="1:9" ht="25.5" x14ac:dyDescent="0.3">
      <c r="A23" s="309">
        <v>94993</v>
      </c>
      <c r="B23" s="310" t="s">
        <v>4153</v>
      </c>
      <c r="C23" s="315" t="s">
        <v>11633</v>
      </c>
      <c r="D23" s="311" t="s">
        <v>3</v>
      </c>
      <c r="E23" s="311">
        <v>400</v>
      </c>
      <c r="F23" s="316">
        <v>96.5</v>
      </c>
      <c r="G23" s="316">
        <v>38600</v>
      </c>
      <c r="H23" s="307">
        <v>3.8089873371992176E-2</v>
      </c>
      <c r="I23" s="308">
        <v>0.50674493208067373</v>
      </c>
    </row>
    <row r="24" spans="1:9" ht="25.5" x14ac:dyDescent="0.3">
      <c r="A24" s="309">
        <v>95626</v>
      </c>
      <c r="B24" s="310" t="s">
        <v>4153</v>
      </c>
      <c r="C24" s="315" t="s">
        <v>24510</v>
      </c>
      <c r="D24" s="311" t="s">
        <v>3</v>
      </c>
      <c r="E24" s="311">
        <v>1563.6</v>
      </c>
      <c r="F24" s="316">
        <v>21.63</v>
      </c>
      <c r="G24" s="316">
        <v>33820.67</v>
      </c>
      <c r="H24" s="307">
        <v>3.3373705638754782E-2</v>
      </c>
      <c r="I24" s="308">
        <v>0.54011863771942847</v>
      </c>
    </row>
    <row r="25" spans="1:9" ht="38.25" x14ac:dyDescent="0.3">
      <c r="A25" s="309" t="s">
        <v>4115</v>
      </c>
      <c r="B25" s="310" t="s">
        <v>1544</v>
      </c>
      <c r="C25" s="315" t="s">
        <v>7270</v>
      </c>
      <c r="D25" s="311" t="s">
        <v>6594</v>
      </c>
      <c r="E25" s="311">
        <v>304</v>
      </c>
      <c r="F25" s="316">
        <v>96.81</v>
      </c>
      <c r="G25" s="316">
        <v>29430.240000000002</v>
      </c>
      <c r="H25" s="307">
        <v>2.9041298313661635E-2</v>
      </c>
      <c r="I25" s="308">
        <v>0.56915993603309012</v>
      </c>
    </row>
    <row r="26" spans="1:9" ht="38.25" x14ac:dyDescent="0.3">
      <c r="A26" s="309" t="s">
        <v>12666</v>
      </c>
      <c r="B26" s="310" t="s">
        <v>1544</v>
      </c>
      <c r="C26" s="315" t="s">
        <v>12667</v>
      </c>
      <c r="D26" s="311" t="s">
        <v>6590</v>
      </c>
      <c r="E26" s="311">
        <v>352</v>
      </c>
      <c r="F26" s="316">
        <v>82.55</v>
      </c>
      <c r="G26" s="316">
        <v>29057.599999999999</v>
      </c>
      <c r="H26" s="307">
        <v>2.8673583017979273E-2</v>
      </c>
      <c r="I26" s="308">
        <v>0.59783351905106941</v>
      </c>
    </row>
    <row r="27" spans="1:9" ht="25.5" x14ac:dyDescent="0.3">
      <c r="A27" s="309" t="s">
        <v>2668</v>
      </c>
      <c r="B27" s="310" t="s">
        <v>1544</v>
      </c>
      <c r="C27" s="315" t="s">
        <v>20945</v>
      </c>
      <c r="D27" s="311" t="s">
        <v>6590</v>
      </c>
      <c r="E27" s="311">
        <v>275.8</v>
      </c>
      <c r="F27" s="316">
        <v>96.94</v>
      </c>
      <c r="G27" s="316">
        <v>26736.05</v>
      </c>
      <c r="H27" s="307">
        <v>2.6382713962882162E-2</v>
      </c>
      <c r="I27" s="308">
        <v>0.62421623301395157</v>
      </c>
    </row>
    <row r="28" spans="1:9" ht="25.5" x14ac:dyDescent="0.3">
      <c r="A28" s="309">
        <v>92443</v>
      </c>
      <c r="B28" s="310" t="s">
        <v>4153</v>
      </c>
      <c r="C28" s="315" t="s">
        <v>4216</v>
      </c>
      <c r="D28" s="311" t="s">
        <v>3</v>
      </c>
      <c r="E28" s="311">
        <v>387.7</v>
      </c>
      <c r="F28" s="316">
        <v>64.349999999999994</v>
      </c>
      <c r="G28" s="316">
        <v>24948.5</v>
      </c>
      <c r="H28" s="307">
        <v>2.4618787715573753E-2</v>
      </c>
      <c r="I28" s="308">
        <v>0.64883502072952537</v>
      </c>
    </row>
    <row r="29" spans="1:9" ht="38.25" x14ac:dyDescent="0.3">
      <c r="A29" s="309" t="s">
        <v>11874</v>
      </c>
      <c r="B29" s="310" t="s">
        <v>1544</v>
      </c>
      <c r="C29" s="315" t="s">
        <v>11875</v>
      </c>
      <c r="D29" s="311" t="s">
        <v>6594</v>
      </c>
      <c r="E29" s="311">
        <v>296</v>
      </c>
      <c r="F29" s="316">
        <v>76.28</v>
      </c>
      <c r="G29" s="316">
        <v>22578.880000000001</v>
      </c>
      <c r="H29" s="307">
        <v>2.2280483939932819E-2</v>
      </c>
      <c r="I29" s="308">
        <v>0.67111550466945824</v>
      </c>
    </row>
    <row r="30" spans="1:9" ht="25.5" x14ac:dyDescent="0.3">
      <c r="A30" s="309" t="s">
        <v>2596</v>
      </c>
      <c r="B30" s="310" t="s">
        <v>1544</v>
      </c>
      <c r="C30" s="315" t="s">
        <v>12851</v>
      </c>
      <c r="D30" s="311" t="s">
        <v>6599</v>
      </c>
      <c r="E30" s="311">
        <v>25.599999999999998</v>
      </c>
      <c r="F30" s="316">
        <v>877.44</v>
      </c>
      <c r="G30" s="316">
        <v>22462.47</v>
      </c>
      <c r="H30" s="307">
        <v>2.2165612381403452E-2</v>
      </c>
      <c r="I30" s="308">
        <v>0.69328111705086171</v>
      </c>
    </row>
    <row r="31" spans="1:9" ht="25.5" x14ac:dyDescent="0.3">
      <c r="A31" s="309">
        <v>98554</v>
      </c>
      <c r="B31" s="310" t="s">
        <v>4153</v>
      </c>
      <c r="C31" s="315" t="s">
        <v>23267</v>
      </c>
      <c r="D31" s="311" t="s">
        <v>3</v>
      </c>
      <c r="E31" s="311">
        <v>347.04</v>
      </c>
      <c r="F31" s="316">
        <v>57.55</v>
      </c>
      <c r="G31" s="316">
        <v>19972.150000000001</v>
      </c>
      <c r="H31" s="307">
        <v>1.970820374265372E-2</v>
      </c>
      <c r="I31" s="308">
        <v>0.7129893207935154</v>
      </c>
    </row>
    <row r="32" spans="1:9" ht="38.25" x14ac:dyDescent="0.3">
      <c r="A32" s="309" t="s">
        <v>1763</v>
      </c>
      <c r="B32" s="310" t="s">
        <v>1544</v>
      </c>
      <c r="C32" s="315" t="s">
        <v>39100</v>
      </c>
      <c r="D32" s="311" t="s">
        <v>6594</v>
      </c>
      <c r="E32" s="311">
        <v>578.4</v>
      </c>
      <c r="F32" s="316">
        <v>32.07</v>
      </c>
      <c r="G32" s="316">
        <v>18549.29</v>
      </c>
      <c r="H32" s="307">
        <v>1.8304147855967897E-2</v>
      </c>
      <c r="I32" s="308">
        <v>0.7312934686494833</v>
      </c>
    </row>
    <row r="33" spans="1:9" ht="18.75" x14ac:dyDescent="0.3">
      <c r="A33" s="309" t="s">
        <v>3251</v>
      </c>
      <c r="B33" s="310" t="s">
        <v>1544</v>
      </c>
      <c r="C33" s="315" t="s">
        <v>4783</v>
      </c>
      <c r="D33" s="311" t="s">
        <v>6629</v>
      </c>
      <c r="E33" s="311">
        <v>6</v>
      </c>
      <c r="F33" s="316">
        <v>2914.26</v>
      </c>
      <c r="G33" s="316">
        <v>17485.560000000001</v>
      </c>
      <c r="H33" s="307">
        <v>1.7254475809284239E-2</v>
      </c>
      <c r="I33" s="308">
        <v>0.74854794445876749</v>
      </c>
    </row>
    <row r="34" spans="1:9" ht="25.5" x14ac:dyDescent="0.3">
      <c r="A34" s="309" t="s">
        <v>3689</v>
      </c>
      <c r="B34" s="310" t="s">
        <v>1544</v>
      </c>
      <c r="C34" s="315" t="s">
        <v>6762</v>
      </c>
      <c r="D34" s="311" t="s">
        <v>6594</v>
      </c>
      <c r="E34" s="311">
        <v>296</v>
      </c>
      <c r="F34" s="316">
        <v>58.87</v>
      </c>
      <c r="G34" s="316">
        <v>17425.52</v>
      </c>
      <c r="H34" s="307">
        <v>1.7195229280857958E-2</v>
      </c>
      <c r="I34" s="308">
        <v>0.76574317373962542</v>
      </c>
    </row>
    <row r="35" spans="1:9" ht="25.5" x14ac:dyDescent="0.3">
      <c r="A35" s="309">
        <v>87885</v>
      </c>
      <c r="B35" s="310" t="s">
        <v>4153</v>
      </c>
      <c r="C35" s="315" t="s">
        <v>12129</v>
      </c>
      <c r="D35" s="311" t="s">
        <v>3</v>
      </c>
      <c r="E35" s="311">
        <v>1563.6</v>
      </c>
      <c r="F35" s="316">
        <v>10.51</v>
      </c>
      <c r="G35" s="316">
        <v>16433.439999999999</v>
      </c>
      <c r="H35" s="307">
        <v>1.6216260328140702E-2</v>
      </c>
      <c r="I35" s="308">
        <v>0.78195943406776613</v>
      </c>
    </row>
    <row r="36" spans="1:9" ht="38.25" x14ac:dyDescent="0.3">
      <c r="A36" s="309" t="s">
        <v>2094</v>
      </c>
      <c r="B36" s="310" t="s">
        <v>1544</v>
      </c>
      <c r="C36" s="315" t="s">
        <v>7136</v>
      </c>
      <c r="D36" s="311" t="s">
        <v>6594</v>
      </c>
      <c r="E36" s="311">
        <v>304</v>
      </c>
      <c r="F36" s="316">
        <v>53.68</v>
      </c>
      <c r="G36" s="316">
        <v>16318.72</v>
      </c>
      <c r="H36" s="307">
        <v>1.6103056435051714E-2</v>
      </c>
      <c r="I36" s="308">
        <v>0.79806249050281786</v>
      </c>
    </row>
    <row r="37" spans="1:9" ht="25.5" x14ac:dyDescent="0.3">
      <c r="A37" s="309" t="s">
        <v>2675</v>
      </c>
      <c r="B37" s="310" t="s">
        <v>1544</v>
      </c>
      <c r="C37" s="315" t="s">
        <v>12778</v>
      </c>
      <c r="D37" s="311" t="s">
        <v>6599</v>
      </c>
      <c r="E37" s="311">
        <v>16.5</v>
      </c>
      <c r="F37" s="316">
        <v>858.83</v>
      </c>
      <c r="G37" s="316">
        <v>14170.7</v>
      </c>
      <c r="H37" s="307">
        <v>1.3983424056800248E-2</v>
      </c>
      <c r="I37" s="308">
        <v>0.81204591455961805</v>
      </c>
    </row>
    <row r="38" spans="1:9" ht="25.5" x14ac:dyDescent="0.3">
      <c r="A38" s="309" t="s">
        <v>2676</v>
      </c>
      <c r="B38" s="310" t="s">
        <v>1544</v>
      </c>
      <c r="C38" s="315" t="s">
        <v>12779</v>
      </c>
      <c r="D38" s="311" t="s">
        <v>6599</v>
      </c>
      <c r="E38" s="311">
        <v>15.6</v>
      </c>
      <c r="F38" s="316">
        <v>883.97</v>
      </c>
      <c r="G38" s="316">
        <v>13789.93</v>
      </c>
      <c r="H38" s="307">
        <v>1.3607686204886947E-2</v>
      </c>
      <c r="I38" s="308">
        <v>0.825653600764505</v>
      </c>
    </row>
    <row r="39" spans="1:9" ht="25.5" x14ac:dyDescent="0.3">
      <c r="A39" s="309" t="s">
        <v>3697</v>
      </c>
      <c r="B39" s="310" t="s">
        <v>1544</v>
      </c>
      <c r="C39" s="315" t="s">
        <v>11904</v>
      </c>
      <c r="D39" s="311" t="s">
        <v>6594</v>
      </c>
      <c r="E39" s="311">
        <v>138</v>
      </c>
      <c r="F39" s="316">
        <v>96.89</v>
      </c>
      <c r="G39" s="316">
        <v>13370.82</v>
      </c>
      <c r="H39" s="307">
        <v>1.3194115043515555E-2</v>
      </c>
      <c r="I39" s="308">
        <v>0.83884771580802053</v>
      </c>
    </row>
    <row r="40" spans="1:9" ht="18.75" x14ac:dyDescent="0.3">
      <c r="A40" s="309" t="s">
        <v>4109</v>
      </c>
      <c r="B40" s="310" t="s">
        <v>1544</v>
      </c>
      <c r="C40" s="315" t="s">
        <v>11950</v>
      </c>
      <c r="D40" s="311" t="s">
        <v>6599</v>
      </c>
      <c r="E40" s="311">
        <v>171.6</v>
      </c>
      <c r="F40" s="316">
        <v>75.91</v>
      </c>
      <c r="G40" s="316">
        <v>13026.16</v>
      </c>
      <c r="H40" s="307">
        <v>1.2854009972106468E-2</v>
      </c>
      <c r="I40" s="308">
        <v>0.85170172578012704</v>
      </c>
    </row>
    <row r="41" spans="1:9" ht="25.5" x14ac:dyDescent="0.3">
      <c r="A41" s="309">
        <v>97624</v>
      </c>
      <c r="B41" s="310" t="s">
        <v>4153</v>
      </c>
      <c r="C41" s="315" t="s">
        <v>23358</v>
      </c>
      <c r="D41" s="311" t="s">
        <v>691</v>
      </c>
      <c r="E41" s="311">
        <v>90</v>
      </c>
      <c r="F41" s="316">
        <v>142.30000000000001</v>
      </c>
      <c r="G41" s="316">
        <v>12807</v>
      </c>
      <c r="H41" s="307">
        <v>1.2637746328370565E-2</v>
      </c>
      <c r="I41" s="308">
        <v>0.8643394721084976</v>
      </c>
    </row>
    <row r="42" spans="1:9" ht="18.75" x14ac:dyDescent="0.3">
      <c r="A42" s="309">
        <v>105127</v>
      </c>
      <c r="B42" s="310" t="s">
        <v>4153</v>
      </c>
      <c r="C42" s="315" t="s">
        <v>24289</v>
      </c>
      <c r="D42" s="311" t="s">
        <v>1</v>
      </c>
      <c r="E42" s="311">
        <v>296</v>
      </c>
      <c r="F42" s="316">
        <v>34.44</v>
      </c>
      <c r="G42" s="316">
        <v>10194.24</v>
      </c>
      <c r="H42" s="307">
        <v>1.005951582185745E-2</v>
      </c>
      <c r="I42" s="308">
        <v>0.87439898793035509</v>
      </c>
    </row>
    <row r="43" spans="1:9" ht="18.75" x14ac:dyDescent="0.3">
      <c r="A43" s="309">
        <v>88485</v>
      </c>
      <c r="B43" s="310" t="s">
        <v>4153</v>
      </c>
      <c r="C43" s="315" t="s">
        <v>12613</v>
      </c>
      <c r="D43" s="311" t="s">
        <v>3</v>
      </c>
      <c r="E43" s="311">
        <v>1563.6</v>
      </c>
      <c r="F43" s="316">
        <v>6</v>
      </c>
      <c r="G43" s="316">
        <v>9381.6</v>
      </c>
      <c r="H43" s="307">
        <v>9.2576154411057477E-3</v>
      </c>
      <c r="I43" s="308">
        <v>0.88365660337146079</v>
      </c>
    </row>
    <row r="44" spans="1:9" ht="25.5" x14ac:dyDescent="0.3">
      <c r="A44" s="309" t="s">
        <v>4108</v>
      </c>
      <c r="B44" s="310" t="s">
        <v>1544</v>
      </c>
      <c r="C44" s="315" t="s">
        <v>7290</v>
      </c>
      <c r="D44" s="311" t="s">
        <v>6599</v>
      </c>
      <c r="E44" s="311">
        <v>171.6</v>
      </c>
      <c r="F44" s="316">
        <v>52.51</v>
      </c>
      <c r="G44" s="316">
        <v>9010.7199999999993</v>
      </c>
      <c r="H44" s="307">
        <v>8.8916368857636617E-3</v>
      </c>
      <c r="I44" s="308">
        <v>0.89254824025722446</v>
      </c>
    </row>
    <row r="45" spans="1:9" ht="25.5" x14ac:dyDescent="0.3">
      <c r="A45" s="309" t="s">
        <v>3094</v>
      </c>
      <c r="B45" s="310" t="s">
        <v>1544</v>
      </c>
      <c r="C45" s="315" t="s">
        <v>6628</v>
      </c>
      <c r="D45" s="311" t="s">
        <v>6629</v>
      </c>
      <c r="E45" s="311">
        <v>6</v>
      </c>
      <c r="F45" s="316">
        <v>1328.46</v>
      </c>
      <c r="G45" s="316">
        <v>7970.76</v>
      </c>
      <c r="H45" s="307">
        <v>7.865420701516591E-3</v>
      </c>
      <c r="I45" s="308">
        <v>0.90041366095874109</v>
      </c>
    </row>
    <row r="46" spans="1:9" ht="25.5" x14ac:dyDescent="0.3">
      <c r="A46" s="309">
        <v>90278</v>
      </c>
      <c r="B46" s="310" t="s">
        <v>4153</v>
      </c>
      <c r="C46" s="315" t="s">
        <v>5607</v>
      </c>
      <c r="D46" s="311" t="s">
        <v>691</v>
      </c>
      <c r="E46" s="311">
        <v>10.4</v>
      </c>
      <c r="F46" s="316">
        <v>738.03</v>
      </c>
      <c r="G46" s="316">
        <v>7675.51</v>
      </c>
      <c r="H46" s="307">
        <v>7.5740726415922206E-3</v>
      </c>
      <c r="I46" s="308">
        <v>0.90798773360033336</v>
      </c>
    </row>
    <row r="47" spans="1:9" ht="18.75" x14ac:dyDescent="0.3">
      <c r="A47" s="309">
        <v>98557</v>
      </c>
      <c r="B47" s="310" t="s">
        <v>4153</v>
      </c>
      <c r="C47" s="315" t="s">
        <v>23268</v>
      </c>
      <c r="D47" s="311" t="s">
        <v>3</v>
      </c>
      <c r="E47" s="311">
        <v>141.69999999999999</v>
      </c>
      <c r="F47" s="316">
        <v>51.27</v>
      </c>
      <c r="G47" s="316">
        <v>7264.96</v>
      </c>
      <c r="H47" s="307">
        <v>7.1689483536939973E-3</v>
      </c>
      <c r="I47" s="308">
        <v>0.91515668195402733</v>
      </c>
    </row>
    <row r="48" spans="1:9" ht="25.5" x14ac:dyDescent="0.3">
      <c r="A48" s="309" t="s">
        <v>4019</v>
      </c>
      <c r="B48" s="310" t="s">
        <v>1544</v>
      </c>
      <c r="C48" s="315" t="s">
        <v>24954</v>
      </c>
      <c r="D48" s="311" t="s">
        <v>6590</v>
      </c>
      <c r="E48" s="311">
        <v>11.4</v>
      </c>
      <c r="F48" s="316">
        <v>605.79999999999995</v>
      </c>
      <c r="G48" s="316">
        <v>6906.12</v>
      </c>
      <c r="H48" s="307">
        <v>6.8148506811342652E-3</v>
      </c>
      <c r="I48" s="308">
        <v>0.92197153263516163</v>
      </c>
    </row>
    <row r="49" spans="1:9" ht="51" x14ac:dyDescent="0.3">
      <c r="A49" s="309" t="s">
        <v>4765</v>
      </c>
      <c r="B49" s="310" t="s">
        <v>1544</v>
      </c>
      <c r="C49" s="315" t="s">
        <v>4766</v>
      </c>
      <c r="D49" s="311" t="s">
        <v>6629</v>
      </c>
      <c r="E49" s="311">
        <v>6</v>
      </c>
      <c r="F49" s="316">
        <v>1086.4000000000001</v>
      </c>
      <c r="G49" s="316">
        <v>6518.4</v>
      </c>
      <c r="H49" s="307">
        <v>6.4322546784454353E-3</v>
      </c>
      <c r="I49" s="308">
        <v>0.92840378731360707</v>
      </c>
    </row>
    <row r="50" spans="1:9" ht="25.5" x14ac:dyDescent="0.3">
      <c r="A50" s="309">
        <v>96527</v>
      </c>
      <c r="B50" s="310" t="s">
        <v>4153</v>
      </c>
      <c r="C50" s="315" t="s">
        <v>24188</v>
      </c>
      <c r="D50" s="311" t="s">
        <v>691</v>
      </c>
      <c r="E50" s="311">
        <v>46.3</v>
      </c>
      <c r="F50" s="316">
        <v>137.91</v>
      </c>
      <c r="G50" s="316">
        <v>6385.23</v>
      </c>
      <c r="H50" s="307">
        <v>6.3008446153120625E-3</v>
      </c>
      <c r="I50" s="308">
        <v>0.93470463192891917</v>
      </c>
    </row>
    <row r="51" spans="1:9" ht="25.5" x14ac:dyDescent="0.3">
      <c r="A51" s="309" t="s">
        <v>2692</v>
      </c>
      <c r="B51" s="310" t="s">
        <v>1544</v>
      </c>
      <c r="C51" s="315" t="s">
        <v>12803</v>
      </c>
      <c r="D51" s="311" t="s">
        <v>6599</v>
      </c>
      <c r="E51" s="311">
        <v>22.7</v>
      </c>
      <c r="F51" s="316">
        <v>264.19</v>
      </c>
      <c r="G51" s="316">
        <v>5997.1100000000006</v>
      </c>
      <c r="H51" s="307">
        <v>5.9178538989095343E-3</v>
      </c>
      <c r="I51" s="308">
        <v>0.9406224858278287</v>
      </c>
    </row>
    <row r="52" spans="1:9" ht="25.5" x14ac:dyDescent="0.3">
      <c r="A52" s="309">
        <v>104796</v>
      </c>
      <c r="B52" s="310" t="s">
        <v>4153</v>
      </c>
      <c r="C52" s="315" t="s">
        <v>23406</v>
      </c>
      <c r="D52" s="311" t="s">
        <v>1</v>
      </c>
      <c r="E52" s="311">
        <v>304</v>
      </c>
      <c r="F52" s="316">
        <v>18.399999999999999</v>
      </c>
      <c r="G52" s="316">
        <v>5593.6</v>
      </c>
      <c r="H52" s="307">
        <v>5.5196765723724214E-3</v>
      </c>
      <c r="I52" s="308">
        <v>0.9461421624002011</v>
      </c>
    </row>
    <row r="53" spans="1:9" ht="25.5" x14ac:dyDescent="0.3">
      <c r="A53" s="309">
        <v>103689</v>
      </c>
      <c r="B53" s="310" t="s">
        <v>4153</v>
      </c>
      <c r="C53" s="315" t="s">
        <v>12611</v>
      </c>
      <c r="D53" s="311" t="s">
        <v>3</v>
      </c>
      <c r="E53" s="311">
        <v>8</v>
      </c>
      <c r="F53" s="316">
        <v>632.99</v>
      </c>
      <c r="G53" s="316">
        <v>5063.92</v>
      </c>
      <c r="H53" s="307">
        <v>4.996996672691675E-3</v>
      </c>
      <c r="I53" s="308">
        <v>0.95113915907289281</v>
      </c>
    </row>
    <row r="54" spans="1:9" ht="25.5" x14ac:dyDescent="0.3">
      <c r="A54" s="309" t="s">
        <v>3115</v>
      </c>
      <c r="B54" s="310" t="s">
        <v>1544</v>
      </c>
      <c r="C54" s="315" t="s">
        <v>11880</v>
      </c>
      <c r="D54" s="311" t="s">
        <v>6590</v>
      </c>
      <c r="E54" s="311">
        <v>352</v>
      </c>
      <c r="F54" s="316">
        <v>13.89</v>
      </c>
      <c r="G54" s="316">
        <v>4889.28</v>
      </c>
      <c r="H54" s="307">
        <v>4.8246646652905156E-3</v>
      </c>
      <c r="I54" s="308">
        <v>0.95596382373818334</v>
      </c>
    </row>
    <row r="55" spans="1:9" ht="25.5" x14ac:dyDescent="0.3">
      <c r="A55" s="309" t="s">
        <v>4020</v>
      </c>
      <c r="B55" s="310" t="s">
        <v>1544</v>
      </c>
      <c r="C55" s="315" t="s">
        <v>26841</v>
      </c>
      <c r="D55" s="311" t="s">
        <v>6590</v>
      </c>
      <c r="E55" s="311">
        <v>9.3000000000000007</v>
      </c>
      <c r="F55" s="316">
        <v>520.77</v>
      </c>
      <c r="G55" s="316">
        <v>4843.16</v>
      </c>
      <c r="H55" s="307">
        <v>4.7791541741009748E-3</v>
      </c>
      <c r="I55" s="308">
        <v>0.96074297791228436</v>
      </c>
    </row>
    <row r="56" spans="1:9" ht="25.5" x14ac:dyDescent="0.3">
      <c r="A56" s="309">
        <v>100952</v>
      </c>
      <c r="B56" s="310" t="s">
        <v>4153</v>
      </c>
      <c r="C56" s="315" t="s">
        <v>39027</v>
      </c>
      <c r="D56" s="311" t="s">
        <v>824</v>
      </c>
      <c r="E56" s="311">
        <v>1304.1600000000001</v>
      </c>
      <c r="F56" s="316">
        <v>3.61</v>
      </c>
      <c r="G56" s="316">
        <v>4708.0200000000004</v>
      </c>
      <c r="H56" s="307">
        <v>4.6458001459276331E-3</v>
      </c>
      <c r="I56" s="308">
        <v>0.96538877805821199</v>
      </c>
    </row>
    <row r="57" spans="1:9" ht="25.5" x14ac:dyDescent="0.3">
      <c r="A57" s="309">
        <v>2745</v>
      </c>
      <c r="B57" s="310" t="s">
        <v>4153</v>
      </c>
      <c r="C57" s="315" t="s">
        <v>32620</v>
      </c>
      <c r="D57" s="311" t="s">
        <v>1</v>
      </c>
      <c r="E57" s="311">
        <v>1080</v>
      </c>
      <c r="F57" s="316">
        <v>4.09</v>
      </c>
      <c r="G57" s="316">
        <v>4417.2</v>
      </c>
      <c r="H57" s="307">
        <v>4.3588235403824831E-3</v>
      </c>
      <c r="I57" s="308">
        <v>0.96974760159859452</v>
      </c>
    </row>
    <row r="58" spans="1:9" ht="25.5" x14ac:dyDescent="0.3">
      <c r="A58" s="309">
        <v>96523</v>
      </c>
      <c r="B58" s="310" t="s">
        <v>4153</v>
      </c>
      <c r="C58" s="315" t="s">
        <v>24184</v>
      </c>
      <c r="D58" s="311" t="s">
        <v>691</v>
      </c>
      <c r="E58" s="311">
        <v>34.299999999999997</v>
      </c>
      <c r="F58" s="316">
        <v>125.43</v>
      </c>
      <c r="G58" s="316">
        <v>4302.25</v>
      </c>
      <c r="H58" s="307">
        <v>4.2453926869081178E-3</v>
      </c>
      <c r="I58" s="308">
        <v>0.97399299428550268</v>
      </c>
    </row>
    <row r="59" spans="1:9" ht="25.5" x14ac:dyDescent="0.3">
      <c r="A59" s="309">
        <v>104790</v>
      </c>
      <c r="B59" s="310" t="s">
        <v>4153</v>
      </c>
      <c r="C59" s="315" t="s">
        <v>23400</v>
      </c>
      <c r="D59" s="311" t="s">
        <v>691</v>
      </c>
      <c r="E59" s="311">
        <v>22</v>
      </c>
      <c r="F59" s="316">
        <v>138.68</v>
      </c>
      <c r="G59" s="316">
        <v>3050.96</v>
      </c>
      <c r="H59" s="307">
        <v>3.01063937987081E-3</v>
      </c>
      <c r="I59" s="308">
        <v>0.97700363366537346</v>
      </c>
    </row>
    <row r="60" spans="1:9" ht="25.5" x14ac:dyDescent="0.3">
      <c r="A60" s="309" t="s">
        <v>3570</v>
      </c>
      <c r="B60" s="310" t="s">
        <v>1544</v>
      </c>
      <c r="C60" s="315" t="s">
        <v>26938</v>
      </c>
      <c r="D60" s="311" t="s">
        <v>6594</v>
      </c>
      <c r="E60" s="311">
        <v>54</v>
      </c>
      <c r="F60" s="316">
        <v>46.57</v>
      </c>
      <c r="G60" s="316">
        <v>2514.7800000000002</v>
      </c>
      <c r="H60" s="307">
        <v>2.481545382342448E-3</v>
      </c>
      <c r="I60" s="308">
        <v>0.97948517904771593</v>
      </c>
    </row>
    <row r="61" spans="1:9" ht="25.5" x14ac:dyDescent="0.3">
      <c r="A61" s="309">
        <v>95875</v>
      </c>
      <c r="B61" s="310" t="s">
        <v>4153</v>
      </c>
      <c r="C61" s="315" t="s">
        <v>1122</v>
      </c>
      <c r="D61" s="311" t="s">
        <v>822</v>
      </c>
      <c r="E61" s="311">
        <v>759.17000000000007</v>
      </c>
      <c r="F61" s="316">
        <v>3.15</v>
      </c>
      <c r="G61" s="316">
        <v>2391.3900000000003</v>
      </c>
      <c r="H61" s="307">
        <v>2.3597860695090257E-3</v>
      </c>
      <c r="I61" s="308">
        <v>0.98184496511722497</v>
      </c>
    </row>
    <row r="62" spans="1:9" ht="25.5" x14ac:dyDescent="0.3">
      <c r="A62" s="309">
        <v>98527</v>
      </c>
      <c r="B62" s="310" t="s">
        <v>4153</v>
      </c>
      <c r="C62" s="315" t="s">
        <v>24618</v>
      </c>
      <c r="D62" s="311" t="s">
        <v>2</v>
      </c>
      <c r="E62" s="311">
        <v>8</v>
      </c>
      <c r="F62" s="316">
        <v>297.02</v>
      </c>
      <c r="G62" s="316">
        <v>2376.16</v>
      </c>
      <c r="H62" s="307">
        <v>2.3447573448599204E-3</v>
      </c>
      <c r="I62" s="308">
        <v>0.98418972246208491</v>
      </c>
    </row>
    <row r="63" spans="1:9" ht="25.5" x14ac:dyDescent="0.3">
      <c r="A63" s="309">
        <v>98526</v>
      </c>
      <c r="B63" s="310" t="s">
        <v>4153</v>
      </c>
      <c r="C63" s="315" t="s">
        <v>24617</v>
      </c>
      <c r="D63" s="311" t="s">
        <v>2</v>
      </c>
      <c r="E63" s="311">
        <v>13</v>
      </c>
      <c r="F63" s="316">
        <v>178.96</v>
      </c>
      <c r="G63" s="316">
        <v>2326.48</v>
      </c>
      <c r="H63" s="307">
        <v>2.2957339016184551E-3</v>
      </c>
      <c r="I63" s="308">
        <v>0.98648545636370333</v>
      </c>
    </row>
    <row r="64" spans="1:9" ht="18.75" x14ac:dyDescent="0.3">
      <c r="A64" s="309">
        <v>93382</v>
      </c>
      <c r="B64" s="310" t="s">
        <v>4153</v>
      </c>
      <c r="C64" s="315" t="s">
        <v>21425</v>
      </c>
      <c r="D64" s="311" t="s">
        <v>691</v>
      </c>
      <c r="E64" s="311">
        <v>63.05</v>
      </c>
      <c r="F64" s="316">
        <v>35.01</v>
      </c>
      <c r="G64" s="316">
        <v>2207.38</v>
      </c>
      <c r="H64" s="307">
        <v>2.1782078933644585E-3</v>
      </c>
      <c r="I64" s="308">
        <v>0.98866366425706775</v>
      </c>
    </row>
    <row r="65" spans="1:9" ht="25.5" x14ac:dyDescent="0.3">
      <c r="A65" s="309">
        <v>92450</v>
      </c>
      <c r="B65" s="310" t="s">
        <v>4153</v>
      </c>
      <c r="C65" s="315" t="s">
        <v>4222</v>
      </c>
      <c r="D65" s="311" t="s">
        <v>3</v>
      </c>
      <c r="E65" s="311">
        <v>5.5</v>
      </c>
      <c r="F65" s="316">
        <v>382.63</v>
      </c>
      <c r="G65" s="316">
        <v>2104.4699999999998</v>
      </c>
      <c r="H65" s="307">
        <v>2.0766579226724449E-3</v>
      </c>
      <c r="I65" s="308">
        <v>0.99074032217974017</v>
      </c>
    </row>
    <row r="66" spans="1:9" ht="25.5" x14ac:dyDescent="0.3">
      <c r="A66" s="309" t="s">
        <v>3113</v>
      </c>
      <c r="B66" s="310" t="s">
        <v>1544</v>
      </c>
      <c r="C66" s="315" t="s">
        <v>11873</v>
      </c>
      <c r="D66" s="311" t="s">
        <v>6608</v>
      </c>
      <c r="E66" s="311">
        <v>1</v>
      </c>
      <c r="F66" s="316">
        <v>2063.8200000000002</v>
      </c>
      <c r="G66" s="316">
        <v>2063.8200000000002</v>
      </c>
      <c r="H66" s="307">
        <v>2.0365451415177436E-3</v>
      </c>
      <c r="I66" s="308">
        <v>0.99277686732125792</v>
      </c>
    </row>
    <row r="67" spans="1:9" ht="18.75" x14ac:dyDescent="0.3">
      <c r="A67" s="309">
        <v>97113</v>
      </c>
      <c r="B67" s="310" t="s">
        <v>4153</v>
      </c>
      <c r="C67" s="315" t="s">
        <v>6465</v>
      </c>
      <c r="D67" s="311" t="s">
        <v>3</v>
      </c>
      <c r="E67" s="311">
        <v>400</v>
      </c>
      <c r="F67" s="316">
        <v>4.2300000000000004</v>
      </c>
      <c r="G67" s="316">
        <v>1692</v>
      </c>
      <c r="H67" s="307">
        <v>1.6696390089484656E-3</v>
      </c>
      <c r="I67" s="308">
        <v>0.99444650633020637</v>
      </c>
    </row>
    <row r="68" spans="1:9" ht="25.5" x14ac:dyDescent="0.3">
      <c r="A68" s="309" t="s">
        <v>3540</v>
      </c>
      <c r="B68" s="310" t="s">
        <v>1544</v>
      </c>
      <c r="C68" s="315" t="s">
        <v>35845</v>
      </c>
      <c r="D68" s="311" t="s">
        <v>6590</v>
      </c>
      <c r="E68" s="311">
        <v>38.32</v>
      </c>
      <c r="F68" s="316">
        <v>43.46</v>
      </c>
      <c r="G68" s="316">
        <v>1665.39</v>
      </c>
      <c r="H68" s="307">
        <v>1.643380679144613E-3</v>
      </c>
      <c r="I68" s="308">
        <v>0.99608988700935097</v>
      </c>
    </row>
    <row r="69" spans="1:9" ht="18.75" x14ac:dyDescent="0.3">
      <c r="A69" s="309" t="s">
        <v>2693</v>
      </c>
      <c r="B69" s="310" t="s">
        <v>1544</v>
      </c>
      <c r="C69" s="315" t="s">
        <v>2694</v>
      </c>
      <c r="D69" s="311" t="s">
        <v>6599</v>
      </c>
      <c r="E69" s="311">
        <v>1.9</v>
      </c>
      <c r="F69" s="316">
        <v>758.79</v>
      </c>
      <c r="G69" s="316">
        <v>1441.7</v>
      </c>
      <c r="H69" s="307">
        <v>1.4226469026010654E-3</v>
      </c>
      <c r="I69" s="308">
        <v>0.99751253391195205</v>
      </c>
    </row>
    <row r="70" spans="1:9" ht="38.25" x14ac:dyDescent="0.3">
      <c r="A70" s="309">
        <v>100982</v>
      </c>
      <c r="B70" s="310" t="s">
        <v>4153</v>
      </c>
      <c r="C70" s="315" t="s">
        <v>39015</v>
      </c>
      <c r="D70" s="311" t="s">
        <v>691</v>
      </c>
      <c r="E70" s="311">
        <v>85.8</v>
      </c>
      <c r="F70" s="316">
        <v>11.49</v>
      </c>
      <c r="G70" s="316">
        <v>985.84</v>
      </c>
      <c r="H70" s="307">
        <v>9.7281141878354329E-4</v>
      </c>
      <c r="I70" s="308">
        <v>0.99848534533073563</v>
      </c>
    </row>
    <row r="71" spans="1:9" ht="18.75" x14ac:dyDescent="0.3">
      <c r="A71" s="309">
        <v>100574</v>
      </c>
      <c r="B71" s="310" t="s">
        <v>4153</v>
      </c>
      <c r="C71" s="315" t="s">
        <v>28566</v>
      </c>
      <c r="D71" s="311" t="s">
        <v>691</v>
      </c>
      <c r="E71" s="311">
        <v>299.13</v>
      </c>
      <c r="F71" s="316">
        <v>1.83</v>
      </c>
      <c r="G71" s="316">
        <v>547.41</v>
      </c>
      <c r="H71" s="307">
        <v>5.401755850404725E-4</v>
      </c>
      <c r="I71" s="308">
        <v>0.99902552091577612</v>
      </c>
    </row>
    <row r="72" spans="1:9" ht="18.75" x14ac:dyDescent="0.3">
      <c r="A72" s="309" t="s">
        <v>4749</v>
      </c>
      <c r="B72" s="310" t="s">
        <v>1544</v>
      </c>
      <c r="C72" s="315" t="s">
        <v>4750</v>
      </c>
      <c r="D72" s="311" t="s">
        <v>6608</v>
      </c>
      <c r="E72" s="311">
        <v>1</v>
      </c>
      <c r="F72" s="316">
        <v>423.42</v>
      </c>
      <c r="G72" s="316">
        <v>423.42</v>
      </c>
      <c r="H72" s="307">
        <v>4.1782420163650075E-4</v>
      </c>
      <c r="I72" s="308">
        <v>0.99944334511741262</v>
      </c>
    </row>
    <row r="73" spans="1:9" ht="38.25" x14ac:dyDescent="0.3">
      <c r="A73" s="309">
        <v>100978</v>
      </c>
      <c r="B73" s="310" t="s">
        <v>4153</v>
      </c>
      <c r="C73" s="315" t="s">
        <v>1167</v>
      </c>
      <c r="D73" s="311" t="s">
        <v>691</v>
      </c>
      <c r="E73" s="311">
        <v>41.73</v>
      </c>
      <c r="F73" s="316">
        <v>8.91</v>
      </c>
      <c r="G73" s="316">
        <v>371.81</v>
      </c>
      <c r="H73" s="307">
        <v>3.6689626472643556E-4</v>
      </c>
      <c r="I73" s="308">
        <v>0.99981024138213903</v>
      </c>
    </row>
    <row r="74" spans="1:9" ht="25.5" x14ac:dyDescent="0.3">
      <c r="A74" s="309" t="s">
        <v>3220</v>
      </c>
      <c r="B74" s="310" t="s">
        <v>1544</v>
      </c>
      <c r="C74" s="315" t="s">
        <v>3221</v>
      </c>
      <c r="D74" s="311" t="s">
        <v>6594</v>
      </c>
      <c r="E74" s="311">
        <v>54</v>
      </c>
      <c r="F74" s="316">
        <v>1.73</v>
      </c>
      <c r="G74" s="316">
        <v>93.42</v>
      </c>
      <c r="H74" s="307">
        <v>9.2185387834495068E-5</v>
      </c>
      <c r="I74" s="308">
        <v>0.99990242676997354</v>
      </c>
    </row>
    <row r="75" spans="1:9" ht="18.75" x14ac:dyDescent="0.3">
      <c r="A75" s="309">
        <v>93184</v>
      </c>
      <c r="B75" s="310" t="s">
        <v>4153</v>
      </c>
      <c r="C75" s="315" t="s">
        <v>24313</v>
      </c>
      <c r="D75" s="311" t="s">
        <v>1</v>
      </c>
      <c r="E75" s="311">
        <v>1.4</v>
      </c>
      <c r="F75" s="316">
        <v>40.11</v>
      </c>
      <c r="G75" s="316">
        <v>56.15</v>
      </c>
      <c r="H75" s="307">
        <v>5.540793756055339E-5</v>
      </c>
      <c r="I75" s="308">
        <v>0.99995783470753408</v>
      </c>
    </row>
    <row r="76" spans="1:9" ht="18.75" x14ac:dyDescent="0.3">
      <c r="A76" s="309" t="s">
        <v>3491</v>
      </c>
      <c r="B76" s="310" t="s">
        <v>1544</v>
      </c>
      <c r="C76" s="315" t="s">
        <v>35804</v>
      </c>
      <c r="D76" s="311" t="s">
        <v>6590</v>
      </c>
      <c r="E76" s="311">
        <v>6.22</v>
      </c>
      <c r="F76" s="316">
        <v>6.87</v>
      </c>
      <c r="G76" s="316">
        <v>42.73</v>
      </c>
      <c r="H76" s="307">
        <v>4.2165292465938492E-5</v>
      </c>
      <c r="I76" s="308">
        <v>1</v>
      </c>
    </row>
    <row r="77" spans="1:9" ht="18.75" x14ac:dyDescent="0.3">
      <c r="A77" s="309"/>
      <c r="B77" s="310"/>
      <c r="C77" s="315"/>
      <c r="D77" s="311"/>
      <c r="E77" s="311"/>
      <c r="F77" s="316"/>
      <c r="G77" s="316"/>
      <c r="H77" s="307"/>
      <c r="I77" s="308"/>
    </row>
    <row r="78" spans="1:9" ht="18.75" x14ac:dyDescent="0.3">
      <c r="A78" s="309"/>
      <c r="B78" s="310"/>
      <c r="C78" s="315"/>
      <c r="D78" s="311"/>
      <c r="E78" s="311"/>
      <c r="F78" s="316"/>
      <c r="G78" s="316"/>
      <c r="H78" s="307"/>
      <c r="I78" s="308"/>
    </row>
    <row r="79" spans="1:9" ht="18.75" x14ac:dyDescent="0.3">
      <c r="A79" s="309"/>
      <c r="B79" s="310"/>
      <c r="C79" s="315"/>
      <c r="D79" s="311"/>
      <c r="E79" s="311"/>
      <c r="F79" s="316"/>
      <c r="G79" s="316"/>
      <c r="H79" s="307"/>
      <c r="I79" s="308"/>
    </row>
    <row r="80" spans="1:9" ht="18.75" hidden="1" x14ac:dyDescent="0.3">
      <c r="A80" s="309"/>
      <c r="B80" s="310"/>
      <c r="C80" s="315"/>
      <c r="D80" s="311"/>
      <c r="E80" s="311"/>
      <c r="F80" s="316"/>
      <c r="G80" s="316"/>
      <c r="H80" s="307"/>
      <c r="I80" s="308"/>
    </row>
    <row r="81" spans="1:9" ht="18.75" hidden="1" x14ac:dyDescent="0.3">
      <c r="A81" s="309"/>
      <c r="B81" s="310"/>
      <c r="C81" s="315"/>
      <c r="D81" s="311"/>
      <c r="E81" s="311"/>
      <c r="F81" s="316"/>
      <c r="G81" s="316"/>
      <c r="H81" s="307"/>
      <c r="I81" s="308"/>
    </row>
    <row r="82" spans="1:9" ht="18.75" hidden="1" x14ac:dyDescent="0.3">
      <c r="A82" s="309"/>
      <c r="B82" s="310"/>
      <c r="C82" s="315"/>
      <c r="D82" s="311"/>
      <c r="E82" s="311"/>
      <c r="F82" s="316"/>
      <c r="G82" s="316"/>
      <c r="H82" s="307"/>
      <c r="I82" s="308"/>
    </row>
    <row r="83" spans="1:9" ht="18.75" hidden="1" x14ac:dyDescent="0.3">
      <c r="A83" s="309"/>
      <c r="B83" s="310"/>
      <c r="C83" s="315"/>
      <c r="D83" s="311"/>
      <c r="E83" s="311"/>
      <c r="F83" s="316"/>
      <c r="G83" s="316"/>
      <c r="H83" s="307"/>
      <c r="I83" s="308"/>
    </row>
    <row r="84" spans="1:9" ht="18.75" hidden="1" x14ac:dyDescent="0.3">
      <c r="A84" s="309"/>
      <c r="B84" s="310"/>
      <c r="C84" s="315"/>
      <c r="D84" s="311"/>
      <c r="E84" s="311"/>
      <c r="F84" s="316"/>
      <c r="G84" s="316"/>
      <c r="H84" s="307"/>
      <c r="I84" s="308"/>
    </row>
    <row r="85" spans="1:9" ht="18.75" hidden="1" x14ac:dyDescent="0.3">
      <c r="A85" s="309"/>
      <c r="B85" s="310"/>
      <c r="C85" s="315"/>
      <c r="D85" s="311"/>
      <c r="E85" s="311"/>
      <c r="F85" s="316"/>
      <c r="G85" s="316"/>
      <c r="H85" s="307"/>
      <c r="I85" s="308"/>
    </row>
    <row r="86" spans="1:9" ht="18.75" hidden="1" x14ac:dyDescent="0.3">
      <c r="A86" s="309"/>
      <c r="B86" s="310"/>
      <c r="C86" s="315"/>
      <c r="D86" s="311"/>
      <c r="E86" s="311"/>
      <c r="F86" s="316"/>
      <c r="G86" s="316"/>
      <c r="H86" s="307"/>
      <c r="I86" s="308"/>
    </row>
    <row r="87" spans="1:9" ht="18.75" hidden="1" x14ac:dyDescent="0.3">
      <c r="A87" s="309"/>
      <c r="B87" s="310"/>
      <c r="C87" s="315"/>
      <c r="D87" s="311"/>
      <c r="E87" s="311"/>
      <c r="F87" s="316"/>
      <c r="G87" s="316"/>
      <c r="H87" s="307"/>
      <c r="I87" s="308"/>
    </row>
    <row r="88" spans="1:9" ht="18.75" hidden="1" x14ac:dyDescent="0.3">
      <c r="A88" s="309"/>
      <c r="B88" s="310"/>
      <c r="C88" s="315"/>
      <c r="D88" s="311"/>
      <c r="E88" s="311"/>
      <c r="F88" s="316"/>
      <c r="G88" s="316"/>
      <c r="H88" s="307"/>
      <c r="I88" s="308"/>
    </row>
    <row r="89" spans="1:9" ht="18.75" hidden="1" x14ac:dyDescent="0.3">
      <c r="A89" s="309"/>
      <c r="B89" s="310"/>
      <c r="C89" s="315"/>
      <c r="D89" s="311"/>
      <c r="E89" s="311"/>
      <c r="F89" s="316"/>
      <c r="G89" s="316"/>
      <c r="H89" s="307"/>
      <c r="I89" s="308"/>
    </row>
    <row r="90" spans="1:9" ht="18.75" hidden="1" x14ac:dyDescent="0.3">
      <c r="A90" s="309"/>
      <c r="B90" s="310"/>
      <c r="C90" s="315"/>
      <c r="D90" s="311"/>
      <c r="E90" s="311"/>
      <c r="F90" s="316"/>
      <c r="G90" s="316"/>
      <c r="H90" s="307"/>
      <c r="I90" s="308"/>
    </row>
    <row r="91" spans="1:9" ht="18.75" hidden="1" x14ac:dyDescent="0.3">
      <c r="A91" s="309"/>
      <c r="B91" s="310"/>
      <c r="C91" s="315"/>
      <c r="D91" s="311"/>
      <c r="E91" s="311"/>
      <c r="F91" s="316"/>
      <c r="G91" s="316"/>
      <c r="H91" s="307"/>
      <c r="I91" s="308"/>
    </row>
    <row r="92" spans="1:9" ht="18.75" hidden="1" x14ac:dyDescent="0.3">
      <c r="A92" s="309"/>
      <c r="B92" s="310"/>
      <c r="C92" s="315"/>
      <c r="D92" s="311"/>
      <c r="E92" s="311"/>
      <c r="F92" s="316"/>
      <c r="G92" s="316"/>
      <c r="H92" s="307"/>
      <c r="I92" s="308"/>
    </row>
    <row r="93" spans="1:9" ht="18.75" hidden="1" x14ac:dyDescent="0.3">
      <c r="A93" s="309"/>
      <c r="B93" s="310"/>
      <c r="C93" s="315"/>
      <c r="D93" s="311"/>
      <c r="E93" s="311"/>
      <c r="F93" s="316"/>
      <c r="G93" s="316"/>
      <c r="H93" s="307"/>
      <c r="I93" s="308"/>
    </row>
    <row r="94" spans="1:9" ht="18.75" hidden="1" x14ac:dyDescent="0.3">
      <c r="A94" s="309"/>
      <c r="B94" s="310"/>
      <c r="C94" s="315"/>
      <c r="D94" s="311"/>
      <c r="E94" s="311"/>
      <c r="F94" s="316"/>
      <c r="G94" s="316"/>
      <c r="H94" s="307"/>
      <c r="I94" s="308"/>
    </row>
    <row r="95" spans="1:9" ht="18.75" hidden="1" x14ac:dyDescent="0.3">
      <c r="A95" s="309"/>
      <c r="B95" s="310"/>
      <c r="C95" s="315"/>
      <c r="D95" s="311"/>
      <c r="E95" s="311"/>
      <c r="F95" s="316"/>
      <c r="G95" s="316"/>
      <c r="H95" s="307"/>
      <c r="I95" s="308"/>
    </row>
    <row r="96" spans="1:9" ht="18.75" hidden="1" x14ac:dyDescent="0.3">
      <c r="A96" s="309"/>
      <c r="B96" s="310"/>
      <c r="C96" s="315"/>
      <c r="D96" s="311"/>
      <c r="E96" s="311"/>
      <c r="F96" s="316"/>
      <c r="G96" s="316"/>
      <c r="H96" s="307"/>
      <c r="I96" s="308"/>
    </row>
    <row r="97" spans="1:9" ht="18.75" hidden="1" x14ac:dyDescent="0.3">
      <c r="A97" s="309"/>
      <c r="B97" s="310"/>
      <c r="C97" s="315"/>
      <c r="D97" s="311"/>
      <c r="E97" s="311"/>
      <c r="F97" s="316"/>
      <c r="G97" s="316"/>
      <c r="H97" s="307"/>
      <c r="I97" s="308"/>
    </row>
    <row r="98" spans="1:9" ht="18.75" hidden="1" x14ac:dyDescent="0.3">
      <c r="A98" s="309"/>
      <c r="B98" s="310"/>
      <c r="C98" s="315"/>
      <c r="D98" s="311"/>
      <c r="E98" s="311"/>
      <c r="F98" s="316"/>
      <c r="G98" s="316"/>
      <c r="H98" s="307"/>
      <c r="I98" s="308"/>
    </row>
    <row r="99" spans="1:9" ht="18.75" hidden="1" x14ac:dyDescent="0.3">
      <c r="A99" s="309"/>
      <c r="B99" s="310"/>
      <c r="C99" s="315"/>
      <c r="D99" s="311"/>
      <c r="E99" s="311"/>
      <c r="F99" s="316"/>
      <c r="G99" s="316"/>
      <c r="H99" s="307"/>
      <c r="I99" s="308"/>
    </row>
    <row r="100" spans="1:9" ht="18.75" hidden="1" x14ac:dyDescent="0.3">
      <c r="A100" s="309"/>
      <c r="B100" s="310"/>
      <c r="C100" s="315"/>
      <c r="D100" s="311"/>
      <c r="E100" s="311"/>
      <c r="F100" s="316"/>
      <c r="G100" s="316"/>
      <c r="H100" s="307"/>
      <c r="I100" s="308"/>
    </row>
    <row r="101" spans="1:9" ht="18.75" hidden="1" x14ac:dyDescent="0.3">
      <c r="A101" s="309"/>
      <c r="B101" s="310"/>
      <c r="C101" s="315"/>
      <c r="D101" s="311"/>
      <c r="E101" s="311"/>
      <c r="F101" s="316"/>
      <c r="G101" s="316"/>
      <c r="H101" s="307"/>
      <c r="I101" s="308"/>
    </row>
    <row r="102" spans="1:9" ht="18.75" hidden="1" x14ac:dyDescent="0.3">
      <c r="A102" s="309"/>
      <c r="B102" s="310"/>
      <c r="C102" s="315"/>
      <c r="D102" s="311"/>
      <c r="E102" s="311"/>
      <c r="F102" s="316"/>
      <c r="G102" s="316"/>
      <c r="H102" s="307"/>
      <c r="I102" s="308"/>
    </row>
    <row r="103" spans="1:9" ht="18.75" hidden="1" x14ac:dyDescent="0.3">
      <c r="A103" s="309"/>
      <c r="B103" s="310"/>
      <c r="C103" s="315"/>
      <c r="D103" s="311"/>
      <c r="E103" s="311"/>
      <c r="F103" s="316"/>
      <c r="G103" s="316"/>
      <c r="H103" s="307"/>
      <c r="I103" s="308"/>
    </row>
    <row r="104" spans="1:9" ht="18.75" hidden="1" x14ac:dyDescent="0.3">
      <c r="A104" s="309"/>
      <c r="B104" s="310"/>
      <c r="C104" s="315"/>
      <c r="D104" s="311"/>
      <c r="E104" s="311"/>
      <c r="F104" s="316"/>
      <c r="G104" s="316"/>
      <c r="H104" s="307"/>
      <c r="I104" s="308"/>
    </row>
    <row r="105" spans="1:9" ht="18.75" hidden="1" x14ac:dyDescent="0.3">
      <c r="A105" s="309"/>
      <c r="B105" s="310"/>
      <c r="C105" s="315"/>
      <c r="D105" s="311"/>
      <c r="E105" s="311"/>
      <c r="F105" s="316"/>
      <c r="G105" s="316"/>
      <c r="H105" s="307"/>
      <c r="I105" s="308"/>
    </row>
    <row r="106" spans="1:9" ht="18.75" hidden="1" x14ac:dyDescent="0.3">
      <c r="A106" s="309"/>
      <c r="B106" s="310"/>
      <c r="C106" s="315"/>
      <c r="D106" s="311"/>
      <c r="E106" s="311"/>
      <c r="F106" s="316"/>
      <c r="G106" s="316"/>
      <c r="H106" s="307"/>
      <c r="I106" s="308"/>
    </row>
    <row r="107" spans="1:9" ht="18.75" hidden="1" x14ac:dyDescent="0.3">
      <c r="A107" s="309"/>
      <c r="B107" s="310"/>
      <c r="C107" s="315"/>
      <c r="D107" s="311"/>
      <c r="E107" s="311"/>
      <c r="F107" s="316"/>
      <c r="G107" s="316"/>
      <c r="H107" s="307"/>
      <c r="I107" s="308"/>
    </row>
    <row r="108" spans="1:9" ht="18.75" hidden="1" x14ac:dyDescent="0.3">
      <c r="A108" s="309"/>
      <c r="B108" s="310"/>
      <c r="C108" s="315"/>
      <c r="D108" s="311"/>
      <c r="E108" s="311"/>
      <c r="F108" s="316"/>
      <c r="G108" s="316"/>
      <c r="H108" s="307"/>
      <c r="I108" s="308"/>
    </row>
    <row r="109" spans="1:9" ht="18.75" hidden="1" x14ac:dyDescent="0.3">
      <c r="A109" s="309"/>
      <c r="B109" s="310"/>
      <c r="C109" s="315"/>
      <c r="D109" s="311"/>
      <c r="E109" s="311"/>
      <c r="F109" s="316"/>
      <c r="G109" s="316"/>
      <c r="H109" s="307"/>
      <c r="I109" s="308"/>
    </row>
    <row r="110" spans="1:9" ht="18.75" hidden="1" x14ac:dyDescent="0.3">
      <c r="A110" s="309"/>
      <c r="B110" s="310"/>
      <c r="C110" s="315"/>
      <c r="D110" s="311"/>
      <c r="E110" s="311"/>
      <c r="F110" s="316"/>
      <c r="G110" s="316"/>
      <c r="H110" s="307"/>
      <c r="I110" s="308"/>
    </row>
    <row r="111" spans="1:9" ht="18.75" hidden="1" x14ac:dyDescent="0.3">
      <c r="A111" s="309"/>
      <c r="B111" s="310"/>
      <c r="C111" s="315"/>
      <c r="D111" s="311"/>
      <c r="E111" s="311"/>
      <c r="F111" s="316"/>
      <c r="G111" s="316"/>
      <c r="H111" s="307"/>
      <c r="I111" s="308"/>
    </row>
    <row r="112" spans="1:9" ht="18.75" hidden="1" x14ac:dyDescent="0.3">
      <c r="A112" s="309"/>
      <c r="B112" s="310"/>
      <c r="C112" s="315"/>
      <c r="D112" s="311"/>
      <c r="E112" s="311"/>
      <c r="F112" s="316"/>
      <c r="G112" s="316"/>
      <c r="H112" s="307"/>
      <c r="I112" s="308"/>
    </row>
    <row r="113" spans="1:9" ht="18.75" hidden="1" x14ac:dyDescent="0.3">
      <c r="A113" s="309"/>
      <c r="B113" s="310"/>
      <c r="C113" s="315"/>
      <c r="D113" s="311"/>
      <c r="E113" s="311"/>
      <c r="F113" s="316"/>
      <c r="G113" s="316"/>
      <c r="H113" s="307"/>
      <c r="I113" s="308"/>
    </row>
    <row r="114" spans="1:9" ht="18.75" hidden="1" x14ac:dyDescent="0.3">
      <c r="A114" s="309"/>
      <c r="B114" s="310"/>
      <c r="C114" s="315"/>
      <c r="D114" s="311"/>
      <c r="E114" s="311"/>
      <c r="F114" s="316"/>
      <c r="G114" s="316"/>
      <c r="H114" s="307"/>
      <c r="I114" s="308"/>
    </row>
    <row r="115" spans="1:9" ht="18.75" hidden="1" x14ac:dyDescent="0.3">
      <c r="A115" s="309"/>
      <c r="B115" s="310"/>
      <c r="C115" s="315"/>
      <c r="D115" s="311"/>
      <c r="E115" s="311"/>
      <c r="F115" s="316"/>
      <c r="G115" s="316"/>
      <c r="H115" s="307"/>
      <c r="I115" s="308"/>
    </row>
    <row r="116" spans="1:9" ht="18.75" hidden="1" x14ac:dyDescent="0.3">
      <c r="A116" s="309"/>
      <c r="B116" s="310"/>
      <c r="C116" s="315"/>
      <c r="D116" s="311"/>
      <c r="E116" s="311"/>
      <c r="F116" s="316"/>
      <c r="G116" s="316"/>
      <c r="H116" s="307"/>
      <c r="I116" s="308"/>
    </row>
    <row r="117" spans="1:9" ht="18.75" hidden="1" x14ac:dyDescent="0.3">
      <c r="A117" s="309"/>
      <c r="B117" s="310"/>
      <c r="C117" s="315"/>
      <c r="D117" s="311"/>
      <c r="E117" s="311"/>
      <c r="F117" s="316"/>
      <c r="G117" s="316"/>
      <c r="H117" s="307"/>
      <c r="I117" s="308"/>
    </row>
    <row r="118" spans="1:9" ht="18.75" hidden="1" x14ac:dyDescent="0.3">
      <c r="A118" s="309"/>
      <c r="B118" s="310"/>
      <c r="C118" s="315"/>
      <c r="D118" s="311"/>
      <c r="E118" s="311"/>
      <c r="F118" s="316"/>
      <c r="G118" s="316"/>
      <c r="H118" s="307"/>
      <c r="I118" s="308"/>
    </row>
    <row r="119" spans="1:9" ht="18.75" hidden="1" x14ac:dyDescent="0.3">
      <c r="A119" s="309"/>
      <c r="B119" s="310"/>
      <c r="C119" s="315"/>
      <c r="D119" s="311"/>
      <c r="E119" s="311"/>
      <c r="F119" s="316"/>
      <c r="G119" s="316"/>
      <c r="H119" s="307"/>
      <c r="I119" s="308"/>
    </row>
    <row r="120" spans="1:9" ht="18.75" hidden="1" x14ac:dyDescent="0.3">
      <c r="A120" s="309"/>
      <c r="B120" s="310"/>
      <c r="C120" s="315"/>
      <c r="D120" s="311"/>
      <c r="E120" s="311"/>
      <c r="F120" s="316"/>
      <c r="G120" s="316"/>
      <c r="H120" s="307"/>
      <c r="I120" s="308"/>
    </row>
    <row r="121" spans="1:9" ht="18.75" hidden="1" x14ac:dyDescent="0.3">
      <c r="A121" s="309"/>
      <c r="B121" s="310"/>
      <c r="C121" s="315"/>
      <c r="D121" s="311"/>
      <c r="E121" s="311"/>
      <c r="F121" s="316"/>
      <c r="G121" s="316"/>
      <c r="H121" s="307"/>
      <c r="I121" s="308"/>
    </row>
    <row r="122" spans="1:9" ht="18.75" hidden="1" x14ac:dyDescent="0.3">
      <c r="A122" s="309"/>
      <c r="B122" s="310"/>
      <c r="C122" s="315"/>
      <c r="D122" s="311"/>
      <c r="E122" s="311"/>
      <c r="F122" s="316"/>
      <c r="G122" s="316"/>
      <c r="H122" s="307"/>
      <c r="I122" s="308"/>
    </row>
    <row r="123" spans="1:9" ht="18.75" hidden="1" x14ac:dyDescent="0.3">
      <c r="A123" s="309"/>
      <c r="B123" s="310"/>
      <c r="C123" s="315"/>
      <c r="D123" s="311"/>
      <c r="E123" s="311"/>
      <c r="F123" s="316"/>
      <c r="G123" s="316"/>
      <c r="H123" s="307"/>
      <c r="I123" s="308"/>
    </row>
    <row r="124" spans="1:9" ht="18.75" hidden="1" x14ac:dyDescent="0.3">
      <c r="A124" s="309"/>
      <c r="B124" s="310"/>
      <c r="C124" s="315"/>
      <c r="D124" s="311"/>
      <c r="E124" s="311"/>
      <c r="F124" s="316"/>
      <c r="G124" s="316"/>
      <c r="H124" s="307"/>
      <c r="I124" s="308"/>
    </row>
    <row r="125" spans="1:9" ht="18.75" hidden="1" x14ac:dyDescent="0.3">
      <c r="A125" s="309"/>
      <c r="B125" s="310"/>
      <c r="C125" s="315"/>
      <c r="D125" s="311"/>
      <c r="E125" s="311"/>
      <c r="F125" s="316"/>
      <c r="G125" s="316"/>
      <c r="H125" s="307"/>
      <c r="I125" s="308"/>
    </row>
    <row r="126" spans="1:9" ht="18.75" hidden="1" x14ac:dyDescent="0.3">
      <c r="A126" s="309"/>
      <c r="B126" s="310"/>
      <c r="C126" s="315"/>
      <c r="D126" s="311"/>
      <c r="E126" s="311"/>
      <c r="F126" s="316"/>
      <c r="G126" s="316"/>
      <c r="H126" s="307"/>
      <c r="I126" s="308"/>
    </row>
    <row r="127" spans="1:9" ht="18.75" hidden="1" x14ac:dyDescent="0.3">
      <c r="A127" s="309"/>
      <c r="B127" s="310"/>
      <c r="C127" s="315"/>
      <c r="D127" s="311"/>
      <c r="E127" s="311"/>
      <c r="F127" s="316"/>
      <c r="G127" s="316"/>
      <c r="H127" s="307"/>
      <c r="I127" s="308"/>
    </row>
    <row r="128" spans="1:9" ht="18.75" hidden="1" x14ac:dyDescent="0.3">
      <c r="A128" s="309"/>
      <c r="B128" s="310"/>
      <c r="C128" s="315"/>
      <c r="D128" s="311"/>
      <c r="E128" s="311"/>
      <c r="F128" s="316"/>
      <c r="G128" s="316"/>
      <c r="H128" s="307"/>
      <c r="I128" s="308"/>
    </row>
    <row r="129" spans="1:9" ht="18.75" hidden="1" x14ac:dyDescent="0.3">
      <c r="A129" s="309"/>
      <c r="B129" s="310"/>
      <c r="C129" s="315"/>
      <c r="D129" s="311"/>
      <c r="E129" s="311"/>
      <c r="F129" s="316"/>
      <c r="G129" s="316"/>
      <c r="H129" s="307"/>
      <c r="I129" s="308"/>
    </row>
    <row r="130" spans="1:9" ht="18.75" hidden="1" x14ac:dyDescent="0.3">
      <c r="A130" s="309"/>
      <c r="B130" s="310"/>
      <c r="C130" s="315"/>
      <c r="D130" s="311"/>
      <c r="E130" s="311"/>
      <c r="F130" s="316"/>
      <c r="G130" s="316"/>
      <c r="H130" s="307"/>
      <c r="I130" s="308"/>
    </row>
    <row r="131" spans="1:9" ht="18.75" hidden="1" x14ac:dyDescent="0.3">
      <c r="A131" s="309"/>
      <c r="B131" s="310"/>
      <c r="C131" s="315"/>
      <c r="D131" s="311"/>
      <c r="E131" s="311"/>
      <c r="F131" s="316"/>
      <c r="G131" s="316"/>
      <c r="H131" s="307"/>
      <c r="I131" s="308"/>
    </row>
    <row r="132" spans="1:9" ht="18.75" hidden="1" x14ac:dyDescent="0.3">
      <c r="A132" s="309"/>
      <c r="B132" s="310"/>
      <c r="C132" s="315"/>
      <c r="D132" s="311"/>
      <c r="E132" s="311"/>
      <c r="F132" s="316"/>
      <c r="G132" s="316"/>
      <c r="H132" s="307"/>
      <c r="I132" s="308"/>
    </row>
    <row r="133" spans="1:9" ht="18.75" hidden="1" x14ac:dyDescent="0.3">
      <c r="A133" s="309"/>
      <c r="B133" s="310"/>
      <c r="C133" s="315"/>
      <c r="D133" s="311"/>
      <c r="E133" s="311"/>
      <c r="F133" s="316"/>
      <c r="G133" s="316"/>
      <c r="H133" s="307"/>
      <c r="I133" s="308"/>
    </row>
    <row r="134" spans="1:9" ht="18.75" hidden="1" x14ac:dyDescent="0.3">
      <c r="A134" s="309"/>
      <c r="B134" s="310"/>
      <c r="C134" s="315"/>
      <c r="D134" s="311"/>
      <c r="E134" s="311"/>
      <c r="F134" s="316"/>
      <c r="G134" s="316"/>
      <c r="H134" s="307"/>
      <c r="I134" s="308"/>
    </row>
    <row r="135" spans="1:9" ht="18.75" hidden="1" x14ac:dyDescent="0.3">
      <c r="A135" s="309"/>
      <c r="B135" s="310"/>
      <c r="C135" s="315"/>
      <c r="D135" s="311"/>
      <c r="E135" s="311"/>
      <c r="F135" s="316"/>
      <c r="G135" s="316"/>
      <c r="H135" s="307"/>
      <c r="I135" s="308"/>
    </row>
    <row r="136" spans="1:9" ht="18.75" hidden="1" x14ac:dyDescent="0.3">
      <c r="A136" s="309"/>
      <c r="B136" s="310"/>
      <c r="C136" s="315"/>
      <c r="D136" s="311"/>
      <c r="E136" s="311"/>
      <c r="F136" s="316"/>
      <c r="G136" s="316"/>
      <c r="H136" s="307"/>
      <c r="I136" s="308"/>
    </row>
    <row r="137" spans="1:9" ht="18.75" hidden="1" x14ac:dyDescent="0.3">
      <c r="A137" s="309"/>
      <c r="B137" s="310"/>
      <c r="C137" s="315"/>
      <c r="D137" s="311"/>
      <c r="E137" s="311"/>
      <c r="F137" s="316"/>
      <c r="G137" s="316"/>
      <c r="H137" s="307"/>
      <c r="I137" s="308"/>
    </row>
    <row r="138" spans="1:9" ht="18.75" hidden="1" x14ac:dyDescent="0.3">
      <c r="A138" s="309"/>
      <c r="B138" s="310"/>
      <c r="C138" s="315"/>
      <c r="D138" s="311"/>
      <c r="E138" s="311"/>
      <c r="F138" s="316"/>
      <c r="G138" s="316"/>
      <c r="H138" s="307"/>
      <c r="I138" s="308"/>
    </row>
    <row r="139" spans="1:9" ht="18.75" hidden="1" x14ac:dyDescent="0.3">
      <c r="A139" s="309"/>
      <c r="B139" s="310"/>
      <c r="C139" s="315"/>
      <c r="D139" s="311"/>
      <c r="E139" s="311"/>
      <c r="F139" s="316"/>
      <c r="G139" s="316"/>
      <c r="H139" s="307"/>
      <c r="I139" s="308"/>
    </row>
    <row r="140" spans="1:9" ht="18.75" hidden="1" x14ac:dyDescent="0.3">
      <c r="A140" s="309"/>
      <c r="B140" s="310"/>
      <c r="C140" s="315"/>
      <c r="D140" s="311"/>
      <c r="E140" s="311"/>
      <c r="F140" s="316"/>
      <c r="G140" s="316"/>
      <c r="H140" s="307"/>
      <c r="I140" s="308"/>
    </row>
    <row r="141" spans="1:9" ht="18.75" hidden="1" x14ac:dyDescent="0.3">
      <c r="A141" s="309"/>
      <c r="B141" s="310"/>
      <c r="C141" s="315"/>
      <c r="D141" s="311"/>
      <c r="E141" s="311"/>
      <c r="F141" s="316"/>
      <c r="G141" s="316"/>
      <c r="H141" s="307"/>
      <c r="I141" s="308"/>
    </row>
    <row r="142" spans="1:9" ht="18.75" hidden="1" x14ac:dyDescent="0.3">
      <c r="A142" s="309"/>
      <c r="B142" s="310"/>
      <c r="C142" s="315"/>
      <c r="D142" s="311"/>
      <c r="E142" s="311"/>
      <c r="F142" s="316"/>
      <c r="G142" s="316"/>
      <c r="H142" s="307"/>
      <c r="I142" s="308"/>
    </row>
    <row r="143" spans="1:9" ht="18.75" hidden="1" x14ac:dyDescent="0.3">
      <c r="A143" s="309"/>
      <c r="B143" s="310"/>
      <c r="C143" s="315"/>
      <c r="D143" s="311"/>
      <c r="E143" s="311"/>
      <c r="F143" s="316"/>
      <c r="G143" s="316"/>
      <c r="H143" s="307"/>
      <c r="I143" s="308"/>
    </row>
    <row r="144" spans="1:9" ht="18.75" hidden="1" x14ac:dyDescent="0.3">
      <c r="A144" s="309"/>
      <c r="B144" s="310"/>
      <c r="C144" s="315"/>
      <c r="D144" s="311"/>
      <c r="E144" s="311"/>
      <c r="F144" s="316"/>
      <c r="G144" s="316"/>
      <c r="H144" s="307"/>
      <c r="I144" s="308"/>
    </row>
    <row r="145" spans="1:9" ht="18.75" hidden="1" x14ac:dyDescent="0.3">
      <c r="A145" s="309"/>
      <c r="B145" s="310"/>
      <c r="C145" s="315"/>
      <c r="D145" s="311"/>
      <c r="E145" s="311"/>
      <c r="F145" s="316"/>
      <c r="G145" s="316"/>
      <c r="H145" s="307"/>
      <c r="I145" s="308"/>
    </row>
    <row r="146" spans="1:9" ht="18.75" hidden="1" x14ac:dyDescent="0.3">
      <c r="A146" s="309"/>
      <c r="B146" s="310"/>
      <c r="C146" s="315"/>
      <c r="D146" s="311"/>
      <c r="E146" s="311"/>
      <c r="F146" s="316"/>
      <c r="G146" s="316"/>
      <c r="H146" s="307"/>
      <c r="I146" s="308"/>
    </row>
    <row r="147" spans="1:9" ht="18.75" hidden="1" x14ac:dyDescent="0.3">
      <c r="A147" s="309"/>
      <c r="B147" s="310"/>
      <c r="C147" s="315"/>
      <c r="D147" s="311"/>
      <c r="E147" s="311"/>
      <c r="F147" s="316"/>
      <c r="G147" s="316"/>
      <c r="H147" s="307"/>
      <c r="I147" s="308"/>
    </row>
    <row r="148" spans="1:9" ht="18.75" hidden="1" x14ac:dyDescent="0.3">
      <c r="A148" s="309"/>
      <c r="B148" s="310"/>
      <c r="C148" s="315"/>
      <c r="D148" s="311"/>
      <c r="E148" s="311"/>
      <c r="F148" s="316"/>
      <c r="G148" s="316"/>
      <c r="H148" s="307"/>
      <c r="I148" s="308"/>
    </row>
    <row r="149" spans="1:9" ht="28.15" customHeight="1" thickBot="1" x14ac:dyDescent="0.35">
      <c r="A149"/>
      <c r="B149"/>
      <c r="C149"/>
      <c r="D149"/>
      <c r="E149"/>
      <c r="F149"/>
      <c r="G149"/>
      <c r="H149"/>
      <c r="I149"/>
    </row>
    <row r="150" spans="1:9" ht="28.15" customHeight="1" thickBot="1" x14ac:dyDescent="0.35">
      <c r="A150" s="411" t="s">
        <v>4156</v>
      </c>
      <c r="B150" s="411"/>
      <c r="C150" s="411"/>
      <c r="D150" s="411"/>
      <c r="E150" s="411"/>
      <c r="F150" s="411"/>
      <c r="G150" s="411"/>
      <c r="H150" s="410">
        <f>ORC!M408</f>
        <v>800987.37</v>
      </c>
      <c r="I150" s="410"/>
    </row>
    <row r="151" spans="1:9" ht="28.15" customHeight="1" thickBot="1" x14ac:dyDescent="0.35">
      <c r="A151" s="411" t="s">
        <v>4144</v>
      </c>
      <c r="B151" s="411"/>
      <c r="C151" s="411"/>
      <c r="D151" s="411"/>
      <c r="E151" s="411"/>
      <c r="F151" s="411"/>
      <c r="G151" s="411"/>
      <c r="H151" s="410">
        <f>ORC!M409</f>
        <v>212405.33999999997</v>
      </c>
      <c r="I151" s="410"/>
    </row>
    <row r="152" spans="1:9" ht="30.6" customHeight="1" thickBot="1" x14ac:dyDescent="0.35">
      <c r="A152" s="411" t="s">
        <v>4157</v>
      </c>
      <c r="B152" s="411"/>
      <c r="C152" s="411"/>
      <c r="D152" s="411"/>
      <c r="E152" s="411"/>
      <c r="F152" s="411"/>
      <c r="G152" s="411"/>
      <c r="H152" s="410">
        <f>IF(ORC!M410=TRUNC(SUM(G:G),2),ORC!M410,"ERRO")</f>
        <v>1013392.71</v>
      </c>
      <c r="I152" s="410"/>
    </row>
    <row r="153" spans="1:9" ht="18.75" x14ac:dyDescent="0.3">
      <c r="D153" s="35"/>
      <c r="E153" s="41"/>
      <c r="F153" s="38"/>
    </row>
    <row r="154" spans="1:9" ht="18.75" x14ac:dyDescent="0.3"/>
    <row r="155" spans="1:9" ht="18.75" x14ac:dyDescent="0.3"/>
    <row r="156" spans="1:9" ht="18.75" x14ac:dyDescent="0.3"/>
    <row r="157" spans="1:9" ht="18.75" x14ac:dyDescent="0.3"/>
    <row r="158" spans="1:9" ht="18.75" x14ac:dyDescent="0.3">
      <c r="D158" s="47"/>
      <c r="E158" s="318"/>
      <c r="F158" s="318"/>
      <c r="G158" s="318"/>
      <c r="H158" s="33"/>
    </row>
    <row r="159" spans="1:9" ht="28.15" customHeight="1" x14ac:dyDescent="0.3">
      <c r="D159" s="61" t="s">
        <v>4154</v>
      </c>
      <c r="F159" s="317" t="str">
        <f>DADOS!D16</f>
        <v>ALOISIO CAETANO FERREIRA</v>
      </c>
    </row>
    <row r="160" spans="1:9" ht="28.15" customHeight="1" x14ac:dyDescent="0.3">
      <c r="B160" s="47"/>
      <c r="C160" s="47"/>
      <c r="D160" s="62"/>
      <c r="F160" s="132" t="str">
        <f>DADOS!D18</f>
        <v>CREA -  MG 97.132/D</v>
      </c>
    </row>
    <row r="161" spans="2:3" ht="28.15" customHeight="1" x14ac:dyDescent="0.3">
      <c r="B161" s="47"/>
      <c r="C161" s="47"/>
    </row>
    <row r="162" spans="2:3" ht="28.15" customHeight="1" x14ac:dyDescent="0.3">
      <c r="B162" s="47"/>
      <c r="C162" s="47"/>
    </row>
  </sheetData>
  <mergeCells count="10">
    <mergeCell ref="H151:I151"/>
    <mergeCell ref="H152:I152"/>
    <mergeCell ref="A150:G150"/>
    <mergeCell ref="A151:G151"/>
    <mergeCell ref="A152:G152"/>
    <mergeCell ref="A2:G3"/>
    <mergeCell ref="H5:I7"/>
    <mergeCell ref="A5:B9"/>
    <mergeCell ref="A11:I11"/>
    <mergeCell ref="H150:I150"/>
  </mergeCells>
  <conditionalFormatting sqref="H152:I152">
    <cfRule type="cellIs" dxfId="479" priority="1" operator="equal">
      <formula>"ERRO"</formula>
    </cfRule>
  </conditionalFormatting>
  <printOptions horizontalCentered="1"/>
  <pageMargins left="0.51181102362204722" right="0.51181102362204722" top="0.78740157480314965" bottom="0.78740157480314965" header="0.31496062992125984" footer="0.31496062992125984"/>
  <pageSetup paperSize="9" scale="55" fitToHeight="0" orientation="landscape" r:id="rId1"/>
  <headerFooter differentFirst="1"/>
  <rowBreaks count="2" manualBreakCount="2">
    <brk id="34" max="8" man="1"/>
    <brk id="63" max="8" man="1"/>
  </row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X62"/>
  <sheetViews>
    <sheetView showGridLines="0" workbookViewId="0">
      <selection sqref="A1:I62"/>
    </sheetView>
  </sheetViews>
  <sheetFormatPr defaultColWidth="8.85546875" defaultRowHeight="15" x14ac:dyDescent="0.25"/>
  <cols>
    <col min="4" max="8" width="9.140625"/>
    <col min="9" max="9" width="12.7109375" bestFit="1" customWidth="1"/>
    <col min="10" max="10" width="9" bestFit="1" customWidth="1"/>
    <col min="11" max="13" width="8.85546875" style="148"/>
    <col min="14" max="14" width="9" style="148" bestFit="1" customWidth="1"/>
    <col min="15" max="17" width="8.85546875" style="148"/>
    <col min="18" max="20" width="9" style="148" bestFit="1" customWidth="1"/>
    <col min="21" max="16384" width="8.85546875" style="148"/>
  </cols>
  <sheetData>
    <row r="1" spans="1:24" x14ac:dyDescent="0.25">
      <c r="A1" t="s">
        <v>1609</v>
      </c>
      <c r="B1" t="s">
        <v>1544</v>
      </c>
      <c r="C1" t="s">
        <v>39094</v>
      </c>
      <c r="D1" t="s">
        <v>6590</v>
      </c>
      <c r="E1" s="148">
        <v>751.92</v>
      </c>
      <c r="F1">
        <v>112.51</v>
      </c>
      <c r="G1" s="149">
        <v>84598.52</v>
      </c>
      <c r="H1" s="150">
        <v>8.3480490006682589E-2</v>
      </c>
      <c r="I1" s="151">
        <v>8.3480490006682589E-2</v>
      </c>
      <c r="R1" s="148" t="s">
        <v>5256</v>
      </c>
      <c r="V1" s="148" t="s">
        <v>5257</v>
      </c>
      <c r="W1" s="148" t="s">
        <v>3402</v>
      </c>
      <c r="X1" s="151" t="str">
        <f>W1</f>
        <v>%</v>
      </c>
    </row>
    <row r="2" spans="1:24" x14ac:dyDescent="0.25">
      <c r="A2">
        <v>87529</v>
      </c>
      <c r="B2" t="s">
        <v>4153</v>
      </c>
      <c r="C2" t="s">
        <v>24524</v>
      </c>
      <c r="D2" t="s">
        <v>3</v>
      </c>
      <c r="E2" s="148">
        <v>1563.6</v>
      </c>
      <c r="F2">
        <v>50.95</v>
      </c>
      <c r="G2" s="149">
        <v>79665.42</v>
      </c>
      <c r="H2" s="150">
        <v>7.8612584454056292E-2</v>
      </c>
      <c r="I2" s="151">
        <v>0.1620930744607389</v>
      </c>
      <c r="O2" s="149"/>
      <c r="R2" s="148">
        <f>SUMIF(ORC!$F:$F,O2,ORC!$I:$I)</f>
        <v>0</v>
      </c>
      <c r="V2" s="149">
        <f>SUMIF(ORC!$F:$F,O2,ORC!$N:$N)</f>
        <v>0</v>
      </c>
      <c r="W2" s="150">
        <f>V2/SUM($I:$I)</f>
        <v>0</v>
      </c>
      <c r="X2" s="151" t="e">
        <f>W2+X1</f>
        <v>#VALUE!</v>
      </c>
    </row>
    <row r="3" spans="1:24" x14ac:dyDescent="0.25">
      <c r="A3" t="s">
        <v>1707</v>
      </c>
      <c r="B3" t="s">
        <v>1544</v>
      </c>
      <c r="C3" t="s">
        <v>12830</v>
      </c>
      <c r="D3" t="s">
        <v>6663</v>
      </c>
      <c r="E3" s="148">
        <v>3902.02</v>
      </c>
      <c r="F3">
        <v>16.899999999999999</v>
      </c>
      <c r="G3" s="149">
        <v>65944.14</v>
      </c>
      <c r="H3" s="150">
        <v>6.5072640990283009E-2</v>
      </c>
      <c r="I3" s="151">
        <v>0.2271657154510219</v>
      </c>
    </row>
    <row r="4" spans="1:24" x14ac:dyDescent="0.25">
      <c r="A4" t="s">
        <v>47037</v>
      </c>
      <c r="B4" t="s">
        <v>4152</v>
      </c>
      <c r="C4" t="s">
        <v>47038</v>
      </c>
      <c r="D4" t="s">
        <v>1</v>
      </c>
      <c r="E4" s="148">
        <v>2005.7</v>
      </c>
      <c r="F4">
        <v>32.24</v>
      </c>
      <c r="G4" s="149">
        <v>64663.77</v>
      </c>
      <c r="H4" s="150">
        <v>6.3809191996259756E-2</v>
      </c>
      <c r="I4" s="151">
        <v>0.29097490744728166</v>
      </c>
    </row>
    <row r="5" spans="1:24" x14ac:dyDescent="0.25">
      <c r="A5">
        <v>101174</v>
      </c>
      <c r="B5" t="s">
        <v>4153</v>
      </c>
      <c r="C5" t="s">
        <v>702</v>
      </c>
      <c r="D5" t="s">
        <v>1</v>
      </c>
      <c r="E5" s="148">
        <v>488</v>
      </c>
      <c r="F5">
        <v>115.89</v>
      </c>
      <c r="G5" s="149">
        <v>56554.32</v>
      </c>
      <c r="H5" s="150">
        <v>5.5806914182360744E-2</v>
      </c>
      <c r="I5" s="151">
        <v>0.34678182162964238</v>
      </c>
    </row>
    <row r="6" spans="1:24" x14ac:dyDescent="0.25">
      <c r="A6" t="s">
        <v>47003</v>
      </c>
      <c r="B6" t="s">
        <v>4152</v>
      </c>
      <c r="C6" t="s">
        <v>47004</v>
      </c>
      <c r="D6" t="s">
        <v>3</v>
      </c>
      <c r="E6" s="148">
        <v>273</v>
      </c>
      <c r="F6">
        <v>157.41999999999999</v>
      </c>
      <c r="G6" s="149">
        <v>42975.66</v>
      </c>
      <c r="H6" s="150">
        <v>4.2407705893206984E-2</v>
      </c>
      <c r="I6" s="151">
        <v>0.38918952752284935</v>
      </c>
    </row>
    <row r="7" spans="1:24" x14ac:dyDescent="0.25">
      <c r="A7">
        <v>96130</v>
      </c>
      <c r="B7" t="s">
        <v>4153</v>
      </c>
      <c r="C7" t="s">
        <v>24515</v>
      </c>
      <c r="D7" t="s">
        <v>3</v>
      </c>
      <c r="E7" s="148">
        <v>1563.6</v>
      </c>
      <c r="F7">
        <v>25.92</v>
      </c>
      <c r="G7" s="149">
        <v>40528.51</v>
      </c>
      <c r="H7" s="150">
        <v>3.999289673200826E-2</v>
      </c>
      <c r="I7" s="151">
        <v>0.42918242425485764</v>
      </c>
    </row>
    <row r="8" spans="1:24" x14ac:dyDescent="0.25">
      <c r="A8">
        <v>90777</v>
      </c>
      <c r="B8" t="s">
        <v>4153</v>
      </c>
      <c r="C8" t="s">
        <v>1301</v>
      </c>
      <c r="D8" t="s">
        <v>220</v>
      </c>
      <c r="E8" s="148">
        <v>264</v>
      </c>
      <c r="F8">
        <v>151.52000000000001</v>
      </c>
      <c r="G8" s="149">
        <v>40001.279999999999</v>
      </c>
      <c r="H8" s="150">
        <v>3.9472634453823922E-2</v>
      </c>
      <c r="I8" s="151">
        <v>0.46865505870868157</v>
      </c>
    </row>
    <row r="9" spans="1:24" x14ac:dyDescent="0.25">
      <c r="A9">
        <v>94993</v>
      </c>
      <c r="B9" t="s">
        <v>4153</v>
      </c>
      <c r="C9" t="s">
        <v>11633</v>
      </c>
      <c r="D9" t="s">
        <v>3</v>
      </c>
      <c r="E9" s="148">
        <v>400</v>
      </c>
      <c r="F9">
        <v>96.5</v>
      </c>
      <c r="G9" s="149">
        <v>38600</v>
      </c>
      <c r="H9" s="150">
        <v>3.8089873371992176E-2</v>
      </c>
      <c r="I9" s="151">
        <v>0.50674493208067373</v>
      </c>
    </row>
    <row r="10" spans="1:24" x14ac:dyDescent="0.25">
      <c r="A10">
        <v>95626</v>
      </c>
      <c r="B10" t="s">
        <v>4153</v>
      </c>
      <c r="C10" t="s">
        <v>24510</v>
      </c>
      <c r="D10" t="s">
        <v>3</v>
      </c>
      <c r="E10" s="148">
        <v>1563.6</v>
      </c>
      <c r="F10">
        <v>21.63</v>
      </c>
      <c r="G10" s="149">
        <v>33820.67</v>
      </c>
      <c r="H10" s="150">
        <v>3.3373705638754782E-2</v>
      </c>
      <c r="I10" s="151">
        <v>0.54011863771942847</v>
      </c>
    </row>
    <row r="11" spans="1:24" x14ac:dyDescent="0.25">
      <c r="A11" t="s">
        <v>4115</v>
      </c>
      <c r="B11" t="s">
        <v>1544</v>
      </c>
      <c r="C11" t="s">
        <v>7270</v>
      </c>
      <c r="D11" t="s">
        <v>6594</v>
      </c>
      <c r="E11" s="148">
        <v>304</v>
      </c>
      <c r="F11">
        <v>96.81</v>
      </c>
      <c r="G11" s="149">
        <v>29430.240000000002</v>
      </c>
      <c r="H11" s="150">
        <v>2.9041298313661635E-2</v>
      </c>
      <c r="I11" s="151">
        <v>0.56915993603309012</v>
      </c>
    </row>
    <row r="12" spans="1:24" x14ac:dyDescent="0.25">
      <c r="A12" t="s">
        <v>12666</v>
      </c>
      <c r="B12" t="s">
        <v>1544</v>
      </c>
      <c r="C12" t="s">
        <v>12667</v>
      </c>
      <c r="D12" t="s">
        <v>6590</v>
      </c>
      <c r="E12" s="148">
        <v>352</v>
      </c>
      <c r="F12">
        <v>82.55</v>
      </c>
      <c r="G12" s="149">
        <v>29057.599999999999</v>
      </c>
      <c r="H12" s="150">
        <v>2.8673583017979273E-2</v>
      </c>
      <c r="I12" s="151">
        <v>0.59783351905106941</v>
      </c>
    </row>
    <row r="13" spans="1:24" x14ac:dyDescent="0.25">
      <c r="A13" t="s">
        <v>2668</v>
      </c>
      <c r="B13" t="s">
        <v>1544</v>
      </c>
      <c r="C13" t="s">
        <v>20945</v>
      </c>
      <c r="D13" t="s">
        <v>6590</v>
      </c>
      <c r="E13" s="148">
        <v>275.8</v>
      </c>
      <c r="F13">
        <v>96.94</v>
      </c>
      <c r="G13" s="149">
        <v>26736.05</v>
      </c>
      <c r="H13" s="150">
        <v>2.6382713962882162E-2</v>
      </c>
      <c r="I13" s="151">
        <v>0.62421623301395157</v>
      </c>
    </row>
    <row r="14" spans="1:24" x14ac:dyDescent="0.25">
      <c r="A14">
        <v>92443</v>
      </c>
      <c r="B14" t="s">
        <v>4153</v>
      </c>
      <c r="C14" t="s">
        <v>4216</v>
      </c>
      <c r="D14" t="s">
        <v>3</v>
      </c>
      <c r="E14" s="148">
        <v>387.7</v>
      </c>
      <c r="F14">
        <v>64.349999999999994</v>
      </c>
      <c r="G14" s="149">
        <v>24948.5</v>
      </c>
      <c r="H14" s="150">
        <v>2.4618787715573753E-2</v>
      </c>
      <c r="I14" s="151">
        <v>0.64883502072952537</v>
      </c>
    </row>
    <row r="15" spans="1:24" x14ac:dyDescent="0.25">
      <c r="A15" t="s">
        <v>11874</v>
      </c>
      <c r="B15" t="s">
        <v>1544</v>
      </c>
      <c r="C15" t="s">
        <v>11875</v>
      </c>
      <c r="D15" t="s">
        <v>6594</v>
      </c>
      <c r="E15" s="148">
        <v>296</v>
      </c>
      <c r="F15">
        <v>76.28</v>
      </c>
      <c r="G15" s="149">
        <v>22578.880000000001</v>
      </c>
      <c r="H15" s="150">
        <v>2.2280483939932819E-2</v>
      </c>
      <c r="I15" s="151">
        <v>0.67111550466945824</v>
      </c>
    </row>
    <row r="16" spans="1:24" x14ac:dyDescent="0.25">
      <c r="A16" t="s">
        <v>2596</v>
      </c>
      <c r="B16" t="s">
        <v>1544</v>
      </c>
      <c r="C16" t="s">
        <v>12851</v>
      </c>
      <c r="D16" t="s">
        <v>6599</v>
      </c>
      <c r="E16" s="148">
        <v>25.599999999999998</v>
      </c>
      <c r="F16">
        <v>877.44</v>
      </c>
      <c r="G16" s="149">
        <v>22462.47</v>
      </c>
      <c r="H16" s="150">
        <v>2.2165612381403452E-2</v>
      </c>
      <c r="I16" s="151">
        <v>0.69328111705086171</v>
      </c>
    </row>
    <row r="17" spans="1:9" x14ac:dyDescent="0.25">
      <c r="A17">
        <v>98554</v>
      </c>
      <c r="B17" t="s">
        <v>4153</v>
      </c>
      <c r="C17" t="s">
        <v>23267</v>
      </c>
      <c r="D17" t="s">
        <v>3</v>
      </c>
      <c r="E17" s="148">
        <v>347.04</v>
      </c>
      <c r="F17">
        <v>57.55</v>
      </c>
      <c r="G17" s="149">
        <v>19972.150000000001</v>
      </c>
      <c r="H17" s="150">
        <v>1.970820374265372E-2</v>
      </c>
      <c r="I17" s="151">
        <v>0.7129893207935154</v>
      </c>
    </row>
    <row r="18" spans="1:9" x14ac:dyDescent="0.25">
      <c r="A18" t="s">
        <v>1763</v>
      </c>
      <c r="B18" t="s">
        <v>1544</v>
      </c>
      <c r="C18" t="s">
        <v>39100</v>
      </c>
      <c r="D18" t="s">
        <v>6594</v>
      </c>
      <c r="E18" s="148">
        <v>578.4</v>
      </c>
      <c r="F18">
        <v>32.07</v>
      </c>
      <c r="G18" s="149">
        <v>18549.29</v>
      </c>
      <c r="H18" s="150">
        <v>1.8304147855967897E-2</v>
      </c>
      <c r="I18" s="151">
        <v>0.7312934686494833</v>
      </c>
    </row>
    <row r="19" spans="1:9" x14ac:dyDescent="0.25">
      <c r="A19" t="s">
        <v>3251</v>
      </c>
      <c r="B19" t="s">
        <v>1544</v>
      </c>
      <c r="C19" t="s">
        <v>4783</v>
      </c>
      <c r="D19" t="s">
        <v>6629</v>
      </c>
      <c r="E19" s="148">
        <v>6</v>
      </c>
      <c r="F19">
        <v>2914.26</v>
      </c>
      <c r="G19" s="149">
        <v>17485.560000000001</v>
      </c>
      <c r="H19" s="150">
        <v>1.7254475809284239E-2</v>
      </c>
      <c r="I19" s="151">
        <v>0.74854794445876749</v>
      </c>
    </row>
    <row r="20" spans="1:9" x14ac:dyDescent="0.25">
      <c r="A20" t="s">
        <v>3689</v>
      </c>
      <c r="B20" t="s">
        <v>1544</v>
      </c>
      <c r="C20" t="s">
        <v>6762</v>
      </c>
      <c r="D20" t="s">
        <v>6594</v>
      </c>
      <c r="E20" s="148">
        <v>296</v>
      </c>
      <c r="F20">
        <v>58.87</v>
      </c>
      <c r="G20" s="149">
        <v>17425.52</v>
      </c>
      <c r="H20" s="150">
        <v>1.7195229280857958E-2</v>
      </c>
      <c r="I20" s="151">
        <v>0.76574317373962542</v>
      </c>
    </row>
    <row r="21" spans="1:9" x14ac:dyDescent="0.25">
      <c r="A21">
        <v>87885</v>
      </c>
      <c r="B21" t="s">
        <v>4153</v>
      </c>
      <c r="C21" t="s">
        <v>12129</v>
      </c>
      <c r="D21" t="s">
        <v>3</v>
      </c>
      <c r="E21" s="148">
        <v>1563.6</v>
      </c>
      <c r="F21">
        <v>10.51</v>
      </c>
      <c r="G21" s="149">
        <v>16433.439999999999</v>
      </c>
      <c r="H21" s="150">
        <v>1.6216260328140702E-2</v>
      </c>
      <c r="I21" s="151">
        <v>0.78195943406776613</v>
      </c>
    </row>
    <row r="22" spans="1:9" x14ac:dyDescent="0.25">
      <c r="A22" t="s">
        <v>2094</v>
      </c>
      <c r="B22" t="s">
        <v>1544</v>
      </c>
      <c r="C22" t="s">
        <v>7136</v>
      </c>
      <c r="D22" t="s">
        <v>6594</v>
      </c>
      <c r="E22" s="148">
        <v>304</v>
      </c>
      <c r="F22">
        <v>53.68</v>
      </c>
      <c r="G22" s="149">
        <v>16318.72</v>
      </c>
      <c r="H22" s="150">
        <v>1.6103056435051714E-2</v>
      </c>
      <c r="I22" s="151">
        <v>0.79806249050281786</v>
      </c>
    </row>
    <row r="23" spans="1:9" x14ac:dyDescent="0.25">
      <c r="A23" t="s">
        <v>2675</v>
      </c>
      <c r="B23" t="s">
        <v>1544</v>
      </c>
      <c r="C23" t="s">
        <v>12778</v>
      </c>
      <c r="D23" t="s">
        <v>6599</v>
      </c>
      <c r="E23" s="148">
        <v>16.5</v>
      </c>
      <c r="F23">
        <v>858.83</v>
      </c>
      <c r="G23" s="149">
        <v>14170.7</v>
      </c>
      <c r="H23" s="150">
        <v>1.3983424056800248E-2</v>
      </c>
      <c r="I23" s="151">
        <v>0.81204591455961805</v>
      </c>
    </row>
    <row r="24" spans="1:9" x14ac:dyDescent="0.25">
      <c r="A24" t="s">
        <v>2676</v>
      </c>
      <c r="B24" t="s">
        <v>1544</v>
      </c>
      <c r="C24" t="s">
        <v>12779</v>
      </c>
      <c r="D24" t="s">
        <v>6599</v>
      </c>
      <c r="E24" s="148">
        <v>15.6</v>
      </c>
      <c r="F24">
        <v>883.97</v>
      </c>
      <c r="G24" s="149">
        <v>13789.93</v>
      </c>
      <c r="H24" s="150">
        <v>1.3607686204886947E-2</v>
      </c>
      <c r="I24" s="151">
        <v>0.825653600764505</v>
      </c>
    </row>
    <row r="25" spans="1:9" x14ac:dyDescent="0.25">
      <c r="A25" t="s">
        <v>3697</v>
      </c>
      <c r="B25" t="s">
        <v>1544</v>
      </c>
      <c r="C25" t="s">
        <v>11904</v>
      </c>
      <c r="D25" t="s">
        <v>6594</v>
      </c>
      <c r="E25" s="148">
        <v>138</v>
      </c>
      <c r="F25">
        <v>96.89</v>
      </c>
      <c r="G25" s="149">
        <v>13370.82</v>
      </c>
      <c r="H25" s="150">
        <v>1.3194115043515555E-2</v>
      </c>
      <c r="I25" s="151">
        <v>0.83884771580802053</v>
      </c>
    </row>
    <row r="26" spans="1:9" x14ac:dyDescent="0.25">
      <c r="A26" t="s">
        <v>4109</v>
      </c>
      <c r="B26" t="s">
        <v>1544</v>
      </c>
      <c r="C26" t="s">
        <v>11950</v>
      </c>
      <c r="D26" t="s">
        <v>6599</v>
      </c>
      <c r="E26" s="148">
        <v>171.6</v>
      </c>
      <c r="F26">
        <v>75.91</v>
      </c>
      <c r="G26" s="149">
        <v>13026.16</v>
      </c>
      <c r="H26" s="150">
        <v>1.2854009972106468E-2</v>
      </c>
      <c r="I26" s="151">
        <v>0.85170172578012704</v>
      </c>
    </row>
    <row r="27" spans="1:9" x14ac:dyDescent="0.25">
      <c r="A27">
        <v>97624</v>
      </c>
      <c r="B27" t="s">
        <v>4153</v>
      </c>
      <c r="C27" t="s">
        <v>23358</v>
      </c>
      <c r="D27" t="s">
        <v>691</v>
      </c>
      <c r="E27" s="148">
        <v>90</v>
      </c>
      <c r="F27">
        <v>142.30000000000001</v>
      </c>
      <c r="G27" s="149">
        <v>12807</v>
      </c>
      <c r="H27" s="150">
        <v>1.2637746328370565E-2</v>
      </c>
      <c r="I27" s="151">
        <v>0.8643394721084976</v>
      </c>
    </row>
    <row r="28" spans="1:9" x14ac:dyDescent="0.25">
      <c r="A28">
        <v>105127</v>
      </c>
      <c r="B28" t="s">
        <v>4153</v>
      </c>
      <c r="C28" t="s">
        <v>24289</v>
      </c>
      <c r="D28" t="s">
        <v>1</v>
      </c>
      <c r="E28" s="148">
        <v>296</v>
      </c>
      <c r="F28">
        <v>34.44</v>
      </c>
      <c r="G28" s="149">
        <v>10194.24</v>
      </c>
      <c r="H28" s="150">
        <v>1.005951582185745E-2</v>
      </c>
      <c r="I28" s="151">
        <v>0.87439898793035509</v>
      </c>
    </row>
    <row r="29" spans="1:9" x14ac:dyDescent="0.25">
      <c r="A29">
        <v>88485</v>
      </c>
      <c r="B29" t="s">
        <v>4153</v>
      </c>
      <c r="C29" t="s">
        <v>12613</v>
      </c>
      <c r="D29" t="s">
        <v>3</v>
      </c>
      <c r="E29" s="148">
        <v>1563.6</v>
      </c>
      <c r="F29">
        <v>6</v>
      </c>
      <c r="G29" s="149">
        <v>9381.6</v>
      </c>
      <c r="H29" s="150">
        <v>9.2576154411057477E-3</v>
      </c>
      <c r="I29" s="151">
        <v>0.88365660337146079</v>
      </c>
    </row>
    <row r="30" spans="1:9" x14ac:dyDescent="0.25">
      <c r="A30" t="s">
        <v>4108</v>
      </c>
      <c r="B30" t="s">
        <v>1544</v>
      </c>
      <c r="C30" t="s">
        <v>7290</v>
      </c>
      <c r="D30" t="s">
        <v>6599</v>
      </c>
      <c r="E30" s="148">
        <v>171.6</v>
      </c>
      <c r="F30">
        <v>52.51</v>
      </c>
      <c r="G30" s="149">
        <v>9010.7199999999993</v>
      </c>
      <c r="H30" s="150">
        <v>8.8916368857636617E-3</v>
      </c>
      <c r="I30" s="151">
        <v>0.89254824025722446</v>
      </c>
    </row>
    <row r="31" spans="1:9" x14ac:dyDescent="0.25">
      <c r="A31" t="s">
        <v>3094</v>
      </c>
      <c r="B31" t="s">
        <v>1544</v>
      </c>
      <c r="C31" t="s">
        <v>6628</v>
      </c>
      <c r="D31" t="s">
        <v>6629</v>
      </c>
      <c r="E31" s="148">
        <v>6</v>
      </c>
      <c r="F31">
        <v>1328.46</v>
      </c>
      <c r="G31" s="149">
        <v>7970.76</v>
      </c>
      <c r="H31" s="150">
        <v>7.865420701516591E-3</v>
      </c>
      <c r="I31" s="151">
        <v>0.90041366095874109</v>
      </c>
    </row>
    <row r="32" spans="1:9" x14ac:dyDescent="0.25">
      <c r="A32">
        <v>90278</v>
      </c>
      <c r="B32" t="s">
        <v>4153</v>
      </c>
      <c r="C32" t="s">
        <v>5607</v>
      </c>
      <c r="D32" t="s">
        <v>691</v>
      </c>
      <c r="E32" s="148">
        <v>10.4</v>
      </c>
      <c r="F32">
        <v>738.03</v>
      </c>
      <c r="G32" s="149">
        <v>7675.51</v>
      </c>
      <c r="H32" s="150">
        <v>7.5740726415922206E-3</v>
      </c>
      <c r="I32" s="151">
        <v>0.90798773360033336</v>
      </c>
    </row>
    <row r="33" spans="1:9" x14ac:dyDescent="0.25">
      <c r="A33">
        <v>98557</v>
      </c>
      <c r="B33" t="s">
        <v>4153</v>
      </c>
      <c r="C33" t="s">
        <v>23268</v>
      </c>
      <c r="D33" t="s">
        <v>3</v>
      </c>
      <c r="E33" s="148">
        <v>141.69999999999999</v>
      </c>
      <c r="F33">
        <v>51.27</v>
      </c>
      <c r="G33" s="149">
        <v>7264.96</v>
      </c>
      <c r="H33" s="150">
        <v>7.1689483536939973E-3</v>
      </c>
      <c r="I33" s="151">
        <v>0.91515668195402733</v>
      </c>
    </row>
    <row r="34" spans="1:9" x14ac:dyDescent="0.25">
      <c r="A34" t="s">
        <v>4019</v>
      </c>
      <c r="B34" t="s">
        <v>1544</v>
      </c>
      <c r="C34" t="s">
        <v>24954</v>
      </c>
      <c r="D34" t="s">
        <v>6590</v>
      </c>
      <c r="E34" s="148">
        <v>11.4</v>
      </c>
      <c r="F34">
        <v>605.79999999999995</v>
      </c>
      <c r="G34" s="149">
        <v>6906.12</v>
      </c>
      <c r="H34" s="150">
        <v>6.8148506811342652E-3</v>
      </c>
      <c r="I34" s="151">
        <v>0.92197153263516163</v>
      </c>
    </row>
    <row r="35" spans="1:9" x14ac:dyDescent="0.25">
      <c r="A35" t="s">
        <v>4765</v>
      </c>
      <c r="B35" t="s">
        <v>1544</v>
      </c>
      <c r="C35" t="s">
        <v>4766</v>
      </c>
      <c r="D35" t="s">
        <v>6629</v>
      </c>
      <c r="E35" s="148">
        <v>6</v>
      </c>
      <c r="F35">
        <v>1086.4000000000001</v>
      </c>
      <c r="G35" s="149">
        <v>6518.4</v>
      </c>
      <c r="H35" s="150">
        <v>6.4322546784454353E-3</v>
      </c>
      <c r="I35" s="151">
        <v>0.92840378731360707</v>
      </c>
    </row>
    <row r="36" spans="1:9" x14ac:dyDescent="0.25">
      <c r="A36">
        <v>96527</v>
      </c>
      <c r="B36" t="s">
        <v>4153</v>
      </c>
      <c r="C36" t="s">
        <v>24188</v>
      </c>
      <c r="D36" t="s">
        <v>691</v>
      </c>
      <c r="E36" s="148">
        <v>46.3</v>
      </c>
      <c r="F36">
        <v>137.91</v>
      </c>
      <c r="G36" s="149">
        <v>6385.23</v>
      </c>
      <c r="H36" s="150">
        <v>6.3008446153120625E-3</v>
      </c>
      <c r="I36" s="151">
        <v>0.93470463192891917</v>
      </c>
    </row>
    <row r="37" spans="1:9" x14ac:dyDescent="0.25">
      <c r="A37" t="s">
        <v>2692</v>
      </c>
      <c r="B37" t="s">
        <v>1544</v>
      </c>
      <c r="C37" t="s">
        <v>12803</v>
      </c>
      <c r="D37" t="s">
        <v>6599</v>
      </c>
      <c r="E37" s="148">
        <v>22.7</v>
      </c>
      <c r="F37">
        <v>264.19</v>
      </c>
      <c r="G37" s="149">
        <v>5997.1100000000006</v>
      </c>
      <c r="H37" s="150">
        <v>5.9178538989095343E-3</v>
      </c>
      <c r="I37" s="151">
        <v>0.9406224858278287</v>
      </c>
    </row>
    <row r="38" spans="1:9" x14ac:dyDescent="0.25">
      <c r="A38">
        <v>104796</v>
      </c>
      <c r="B38" t="s">
        <v>4153</v>
      </c>
      <c r="C38" t="s">
        <v>23406</v>
      </c>
      <c r="D38" t="s">
        <v>1</v>
      </c>
      <c r="E38" s="148">
        <v>304</v>
      </c>
      <c r="F38">
        <v>18.399999999999999</v>
      </c>
      <c r="G38" s="149">
        <v>5593.6</v>
      </c>
      <c r="H38" s="150">
        <v>5.5196765723724214E-3</v>
      </c>
      <c r="I38" s="151">
        <v>0.9461421624002011</v>
      </c>
    </row>
    <row r="39" spans="1:9" x14ac:dyDescent="0.25">
      <c r="A39">
        <v>103689</v>
      </c>
      <c r="B39" t="s">
        <v>4153</v>
      </c>
      <c r="C39" t="s">
        <v>12611</v>
      </c>
      <c r="D39" t="s">
        <v>3</v>
      </c>
      <c r="E39" s="148">
        <v>8</v>
      </c>
      <c r="F39">
        <v>632.99</v>
      </c>
      <c r="G39" s="149">
        <v>5063.92</v>
      </c>
      <c r="H39" s="150">
        <v>4.996996672691675E-3</v>
      </c>
      <c r="I39" s="151">
        <v>0.95113915907289281</v>
      </c>
    </row>
    <row r="40" spans="1:9" x14ac:dyDescent="0.25">
      <c r="A40" t="s">
        <v>3115</v>
      </c>
      <c r="B40" t="s">
        <v>1544</v>
      </c>
      <c r="C40" t="s">
        <v>11880</v>
      </c>
      <c r="D40" t="s">
        <v>6590</v>
      </c>
      <c r="E40" s="148">
        <v>352</v>
      </c>
      <c r="F40">
        <v>13.89</v>
      </c>
      <c r="G40" s="149">
        <v>4889.28</v>
      </c>
      <c r="H40" s="150">
        <v>4.8246646652905156E-3</v>
      </c>
      <c r="I40" s="151">
        <v>0.95596382373818334</v>
      </c>
    </row>
    <row r="41" spans="1:9" x14ac:dyDescent="0.25">
      <c r="A41" t="s">
        <v>4020</v>
      </c>
      <c r="B41" t="s">
        <v>1544</v>
      </c>
      <c r="C41" t="s">
        <v>26841</v>
      </c>
      <c r="D41" t="s">
        <v>6590</v>
      </c>
      <c r="E41" s="148">
        <v>9.3000000000000007</v>
      </c>
      <c r="F41">
        <v>520.77</v>
      </c>
      <c r="G41" s="149">
        <v>4843.16</v>
      </c>
      <c r="H41" s="150">
        <v>4.7791541741009748E-3</v>
      </c>
      <c r="I41" s="151">
        <v>0.96074297791228436</v>
      </c>
    </row>
    <row r="42" spans="1:9" x14ac:dyDescent="0.25">
      <c r="A42">
        <v>100952</v>
      </c>
      <c r="B42" t="s">
        <v>4153</v>
      </c>
      <c r="C42" t="s">
        <v>39027</v>
      </c>
      <c r="D42" t="s">
        <v>824</v>
      </c>
      <c r="E42" s="148">
        <v>1304.1600000000001</v>
      </c>
      <c r="F42">
        <v>3.61</v>
      </c>
      <c r="G42" s="149">
        <v>4708.0200000000004</v>
      </c>
      <c r="H42" s="150">
        <v>4.6458001459276331E-3</v>
      </c>
      <c r="I42" s="151">
        <v>0.96538877805821199</v>
      </c>
    </row>
    <row r="43" spans="1:9" x14ac:dyDescent="0.25">
      <c r="A43">
        <v>2745</v>
      </c>
      <c r="B43" t="s">
        <v>4153</v>
      </c>
      <c r="C43" t="s">
        <v>32620</v>
      </c>
      <c r="D43" t="s">
        <v>1</v>
      </c>
      <c r="E43" s="148">
        <v>1080</v>
      </c>
      <c r="F43">
        <v>4.09</v>
      </c>
      <c r="G43" s="149">
        <v>4417.2</v>
      </c>
      <c r="H43" s="150">
        <v>4.3588235403824831E-3</v>
      </c>
      <c r="I43" s="151">
        <v>0.96974760159859452</v>
      </c>
    </row>
    <row r="44" spans="1:9" x14ac:dyDescent="0.25">
      <c r="A44">
        <v>96523</v>
      </c>
      <c r="B44" t="s">
        <v>4153</v>
      </c>
      <c r="C44" t="s">
        <v>24184</v>
      </c>
      <c r="D44" t="s">
        <v>691</v>
      </c>
      <c r="E44" s="148">
        <v>34.299999999999997</v>
      </c>
      <c r="F44">
        <v>125.43</v>
      </c>
      <c r="G44" s="149">
        <v>4302.25</v>
      </c>
      <c r="H44" s="150">
        <v>4.2453926869081178E-3</v>
      </c>
      <c r="I44" s="151">
        <v>0.97399299428550268</v>
      </c>
    </row>
    <row r="45" spans="1:9" x14ac:dyDescent="0.25">
      <c r="A45">
        <v>104790</v>
      </c>
      <c r="B45" t="s">
        <v>4153</v>
      </c>
      <c r="C45" t="s">
        <v>23400</v>
      </c>
      <c r="D45" t="s">
        <v>691</v>
      </c>
      <c r="E45" s="148">
        <v>22</v>
      </c>
      <c r="F45">
        <v>138.68</v>
      </c>
      <c r="G45" s="149">
        <v>3050.96</v>
      </c>
      <c r="H45" s="150">
        <v>3.01063937987081E-3</v>
      </c>
      <c r="I45" s="151">
        <v>0.97700363366537346</v>
      </c>
    </row>
    <row r="46" spans="1:9" x14ac:dyDescent="0.25">
      <c r="A46" t="s">
        <v>3570</v>
      </c>
      <c r="B46" t="s">
        <v>1544</v>
      </c>
      <c r="C46" t="s">
        <v>26938</v>
      </c>
      <c r="D46" t="s">
        <v>6594</v>
      </c>
      <c r="E46" s="148">
        <v>54</v>
      </c>
      <c r="F46">
        <v>46.57</v>
      </c>
      <c r="G46" s="149">
        <v>2514.7800000000002</v>
      </c>
      <c r="H46" s="150">
        <v>2.481545382342448E-3</v>
      </c>
      <c r="I46" s="151">
        <v>0.97948517904771593</v>
      </c>
    </row>
    <row r="47" spans="1:9" x14ac:dyDescent="0.25">
      <c r="A47">
        <v>95875</v>
      </c>
      <c r="B47" t="s">
        <v>4153</v>
      </c>
      <c r="C47" t="s">
        <v>1122</v>
      </c>
      <c r="D47" t="s">
        <v>822</v>
      </c>
      <c r="E47" s="148">
        <v>759.17000000000007</v>
      </c>
      <c r="F47">
        <v>3.15</v>
      </c>
      <c r="G47" s="149">
        <v>2391.3900000000003</v>
      </c>
      <c r="H47" s="150">
        <v>2.3597860695090257E-3</v>
      </c>
      <c r="I47" s="151">
        <v>0.98184496511722497</v>
      </c>
    </row>
    <row r="48" spans="1:9" x14ac:dyDescent="0.25">
      <c r="A48">
        <v>98527</v>
      </c>
      <c r="B48" t="s">
        <v>4153</v>
      </c>
      <c r="C48" t="s">
        <v>24618</v>
      </c>
      <c r="D48" t="s">
        <v>2</v>
      </c>
      <c r="E48" s="148">
        <v>8</v>
      </c>
      <c r="F48">
        <v>297.02</v>
      </c>
      <c r="G48" s="149">
        <v>2376.16</v>
      </c>
      <c r="H48" s="150">
        <v>2.3447573448599204E-3</v>
      </c>
      <c r="I48" s="151">
        <v>0.98418972246208491</v>
      </c>
    </row>
    <row r="49" spans="1:9" x14ac:dyDescent="0.25">
      <c r="A49">
        <v>98526</v>
      </c>
      <c r="B49" t="s">
        <v>4153</v>
      </c>
      <c r="C49" t="s">
        <v>24617</v>
      </c>
      <c r="D49" t="s">
        <v>2</v>
      </c>
      <c r="E49" s="148">
        <v>13</v>
      </c>
      <c r="F49">
        <v>178.96</v>
      </c>
      <c r="G49" s="149">
        <v>2326.48</v>
      </c>
      <c r="H49" s="150">
        <v>2.2957339016184551E-3</v>
      </c>
      <c r="I49" s="151">
        <v>0.98648545636370333</v>
      </c>
    </row>
    <row r="50" spans="1:9" x14ac:dyDescent="0.25">
      <c r="A50">
        <v>93382</v>
      </c>
      <c r="B50" t="s">
        <v>4153</v>
      </c>
      <c r="C50" t="s">
        <v>21425</v>
      </c>
      <c r="D50" t="s">
        <v>691</v>
      </c>
      <c r="E50" s="148">
        <v>63.05</v>
      </c>
      <c r="F50">
        <v>35.01</v>
      </c>
      <c r="G50" s="149">
        <v>2207.38</v>
      </c>
      <c r="H50" s="150">
        <v>2.1782078933644585E-3</v>
      </c>
      <c r="I50" s="151">
        <v>0.98866366425706775</v>
      </c>
    </row>
    <row r="51" spans="1:9" x14ac:dyDescent="0.25">
      <c r="A51">
        <v>92450</v>
      </c>
      <c r="B51" t="s">
        <v>4153</v>
      </c>
      <c r="C51" t="s">
        <v>4222</v>
      </c>
      <c r="D51" t="s">
        <v>3</v>
      </c>
      <c r="E51" s="148">
        <v>5.5</v>
      </c>
      <c r="F51">
        <v>382.63</v>
      </c>
      <c r="G51" s="149">
        <v>2104.4699999999998</v>
      </c>
      <c r="H51" s="150">
        <v>2.0766579226724449E-3</v>
      </c>
      <c r="I51" s="151">
        <v>0.99074032217974017</v>
      </c>
    </row>
    <row r="52" spans="1:9" x14ac:dyDescent="0.25">
      <c r="A52" t="s">
        <v>3113</v>
      </c>
      <c r="B52" t="s">
        <v>1544</v>
      </c>
      <c r="C52" t="s">
        <v>11873</v>
      </c>
      <c r="D52" t="s">
        <v>6608</v>
      </c>
      <c r="E52" s="148">
        <v>1</v>
      </c>
      <c r="F52">
        <v>2063.8200000000002</v>
      </c>
      <c r="G52" s="149">
        <v>2063.8200000000002</v>
      </c>
      <c r="H52" s="150">
        <v>2.0365451415177436E-3</v>
      </c>
      <c r="I52" s="151">
        <v>0.99277686732125792</v>
      </c>
    </row>
    <row r="53" spans="1:9" x14ac:dyDescent="0.25">
      <c r="A53">
        <v>97113</v>
      </c>
      <c r="B53" t="s">
        <v>4153</v>
      </c>
      <c r="C53" t="s">
        <v>6465</v>
      </c>
      <c r="D53" t="s">
        <v>3</v>
      </c>
      <c r="E53" s="148">
        <v>400</v>
      </c>
      <c r="F53">
        <v>4.2300000000000004</v>
      </c>
      <c r="G53" s="149">
        <v>1692</v>
      </c>
      <c r="H53" s="150">
        <v>1.6696390089484656E-3</v>
      </c>
      <c r="I53" s="151">
        <v>0.99444650633020637</v>
      </c>
    </row>
    <row r="54" spans="1:9" x14ac:dyDescent="0.25">
      <c r="A54" t="s">
        <v>3540</v>
      </c>
      <c r="B54" t="s">
        <v>1544</v>
      </c>
      <c r="C54" t="s">
        <v>35845</v>
      </c>
      <c r="D54" t="s">
        <v>6590</v>
      </c>
      <c r="E54" s="148">
        <v>38.32</v>
      </c>
      <c r="F54">
        <v>43.46</v>
      </c>
      <c r="G54" s="149">
        <v>1665.39</v>
      </c>
      <c r="H54" s="150">
        <v>1.643380679144613E-3</v>
      </c>
      <c r="I54" s="151">
        <v>0.99608988700935097</v>
      </c>
    </row>
    <row r="55" spans="1:9" x14ac:dyDescent="0.25">
      <c r="A55" t="s">
        <v>2693</v>
      </c>
      <c r="B55" t="s">
        <v>1544</v>
      </c>
      <c r="C55" t="s">
        <v>2694</v>
      </c>
      <c r="D55" t="s">
        <v>6599</v>
      </c>
      <c r="E55" s="148">
        <v>1.9</v>
      </c>
      <c r="F55">
        <v>758.79</v>
      </c>
      <c r="G55" s="149">
        <v>1441.7</v>
      </c>
      <c r="H55" s="150">
        <v>1.4226469026010654E-3</v>
      </c>
      <c r="I55" s="151">
        <v>0.99751253391195205</v>
      </c>
    </row>
    <row r="56" spans="1:9" x14ac:dyDescent="0.25">
      <c r="A56">
        <v>100982</v>
      </c>
      <c r="B56" t="s">
        <v>4153</v>
      </c>
      <c r="C56" t="s">
        <v>39015</v>
      </c>
      <c r="D56" t="s">
        <v>691</v>
      </c>
      <c r="E56" s="148">
        <v>85.8</v>
      </c>
      <c r="F56">
        <v>11.49</v>
      </c>
      <c r="G56" s="149">
        <v>985.84</v>
      </c>
      <c r="H56" s="150">
        <v>9.7281141878354329E-4</v>
      </c>
      <c r="I56" s="151">
        <v>0.99848534533073563</v>
      </c>
    </row>
    <row r="57" spans="1:9" x14ac:dyDescent="0.25">
      <c r="A57">
        <v>100574</v>
      </c>
      <c r="B57" t="s">
        <v>4153</v>
      </c>
      <c r="C57" t="s">
        <v>28566</v>
      </c>
      <c r="D57" t="s">
        <v>691</v>
      </c>
      <c r="E57" s="148">
        <v>299.13</v>
      </c>
      <c r="F57">
        <v>1.83</v>
      </c>
      <c r="G57" s="149">
        <v>547.41</v>
      </c>
      <c r="H57" s="150">
        <v>5.401755850404725E-4</v>
      </c>
      <c r="I57" s="151">
        <v>0.99902552091577612</v>
      </c>
    </row>
    <row r="58" spans="1:9" x14ac:dyDescent="0.25">
      <c r="A58" t="s">
        <v>4749</v>
      </c>
      <c r="B58" t="s">
        <v>1544</v>
      </c>
      <c r="C58" t="s">
        <v>4750</v>
      </c>
      <c r="D58" t="s">
        <v>6608</v>
      </c>
      <c r="E58" s="148">
        <v>1</v>
      </c>
      <c r="F58">
        <v>423.42</v>
      </c>
      <c r="G58" s="149">
        <v>423.42</v>
      </c>
      <c r="H58" s="150">
        <v>4.1782420163650075E-4</v>
      </c>
      <c r="I58" s="151">
        <v>0.99944334511741262</v>
      </c>
    </row>
    <row r="59" spans="1:9" x14ac:dyDescent="0.25">
      <c r="A59">
        <v>100978</v>
      </c>
      <c r="B59" t="s">
        <v>4153</v>
      </c>
      <c r="C59" t="s">
        <v>1167</v>
      </c>
      <c r="D59" t="s">
        <v>691</v>
      </c>
      <c r="E59" s="148">
        <v>41.73</v>
      </c>
      <c r="F59">
        <v>8.91</v>
      </c>
      <c r="G59" s="149">
        <v>371.81</v>
      </c>
      <c r="H59" s="150">
        <v>3.6689626472643556E-4</v>
      </c>
      <c r="I59" s="151">
        <v>0.99981024138213903</v>
      </c>
    </row>
    <row r="60" spans="1:9" x14ac:dyDescent="0.25">
      <c r="A60" t="s">
        <v>3220</v>
      </c>
      <c r="B60" t="s">
        <v>1544</v>
      </c>
      <c r="C60" t="s">
        <v>3221</v>
      </c>
      <c r="D60" t="s">
        <v>6594</v>
      </c>
      <c r="E60" s="148">
        <v>54</v>
      </c>
      <c r="F60">
        <v>1.73</v>
      </c>
      <c r="G60" s="149">
        <v>93.42</v>
      </c>
      <c r="H60" s="150">
        <v>9.2185387834495068E-5</v>
      </c>
      <c r="I60" s="151">
        <v>0.99990242676997354</v>
      </c>
    </row>
    <row r="61" spans="1:9" x14ac:dyDescent="0.25">
      <c r="A61">
        <v>93184</v>
      </c>
      <c r="B61" t="s">
        <v>4153</v>
      </c>
      <c r="C61" t="s">
        <v>24313</v>
      </c>
      <c r="D61" t="s">
        <v>1</v>
      </c>
      <c r="E61" s="148">
        <v>1.4</v>
      </c>
      <c r="F61">
        <v>40.11</v>
      </c>
      <c r="G61" s="149">
        <v>56.15</v>
      </c>
      <c r="H61" s="150">
        <v>5.540793756055339E-5</v>
      </c>
      <c r="I61" s="151">
        <v>0.99995783470753408</v>
      </c>
    </row>
    <row r="62" spans="1:9" x14ac:dyDescent="0.25">
      <c r="A62" t="s">
        <v>3491</v>
      </c>
      <c r="B62" t="s">
        <v>1544</v>
      </c>
      <c r="C62" t="s">
        <v>35804</v>
      </c>
      <c r="D62" t="s">
        <v>6590</v>
      </c>
      <c r="E62" s="148">
        <v>6.22</v>
      </c>
      <c r="F62">
        <v>6.87</v>
      </c>
      <c r="G62" s="149">
        <v>42.73</v>
      </c>
      <c r="H62" s="150">
        <v>4.2165292465938492E-5</v>
      </c>
      <c r="I62" s="151">
        <v>1</v>
      </c>
    </row>
  </sheetData>
  <sortState ref="C1:I62">
    <sortCondition descending="1" ref="I1:I62"/>
  </sortState>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N73"/>
  <sheetViews>
    <sheetView workbookViewId="0">
      <selection activeCell="E1" sqref="E1:L1048576"/>
    </sheetView>
  </sheetViews>
  <sheetFormatPr defaultRowHeight="15" x14ac:dyDescent="0.25"/>
  <sheetData>
    <row r="1" spans="1:14" x14ac:dyDescent="0.25">
      <c r="A1" t="s">
        <v>11491</v>
      </c>
      <c r="B1" t="s">
        <v>11492</v>
      </c>
      <c r="C1" t="s">
        <v>11492</v>
      </c>
      <c r="D1" t="s">
        <v>46832</v>
      </c>
      <c r="E1" t="s">
        <v>1301</v>
      </c>
      <c r="F1">
        <v>90777</v>
      </c>
      <c r="G1" t="s">
        <v>4153</v>
      </c>
      <c r="H1" t="s">
        <v>220</v>
      </c>
      <c r="I1">
        <v>264</v>
      </c>
      <c r="J1">
        <v>119.76</v>
      </c>
      <c r="K1" t="s">
        <v>11757</v>
      </c>
      <c r="L1">
        <v>151.52000000000001</v>
      </c>
      <c r="M1">
        <v>31616.639999999999</v>
      </c>
      <c r="N1">
        <v>40001.279999999999</v>
      </c>
    </row>
    <row r="2" spans="1:14" x14ac:dyDescent="0.25">
      <c r="A2" t="s">
        <v>21238</v>
      </c>
      <c r="B2" t="s">
        <v>11491</v>
      </c>
      <c r="C2" t="s">
        <v>11492</v>
      </c>
      <c r="D2" t="s">
        <v>46833</v>
      </c>
      <c r="E2" t="s">
        <v>4766</v>
      </c>
      <c r="F2" t="s">
        <v>4765</v>
      </c>
      <c r="G2" t="s">
        <v>1544</v>
      </c>
      <c r="H2" t="s">
        <v>6629</v>
      </c>
      <c r="I2">
        <v>6</v>
      </c>
      <c r="J2">
        <v>858.68</v>
      </c>
      <c r="K2" t="s">
        <v>11757</v>
      </c>
      <c r="L2">
        <v>1086.4000000000001</v>
      </c>
      <c r="M2">
        <v>5152.08</v>
      </c>
      <c r="N2">
        <v>6518.4</v>
      </c>
    </row>
    <row r="3" spans="1:14" x14ac:dyDescent="0.25">
      <c r="A3" t="s">
        <v>21238</v>
      </c>
      <c r="B3" t="s">
        <v>11491</v>
      </c>
      <c r="C3" t="s">
        <v>11492</v>
      </c>
      <c r="D3" t="s">
        <v>46834</v>
      </c>
      <c r="E3" t="s">
        <v>11873</v>
      </c>
      <c r="F3" t="s">
        <v>3113</v>
      </c>
      <c r="G3" t="s">
        <v>1544</v>
      </c>
      <c r="H3" t="s">
        <v>6608</v>
      </c>
      <c r="I3">
        <v>1</v>
      </c>
      <c r="J3">
        <v>1631.22</v>
      </c>
      <c r="K3" t="s">
        <v>11757</v>
      </c>
      <c r="L3">
        <v>2063.8200000000002</v>
      </c>
      <c r="M3">
        <v>1631.22</v>
      </c>
      <c r="N3">
        <v>2063.8200000000002</v>
      </c>
    </row>
    <row r="4" spans="1:14" x14ac:dyDescent="0.25">
      <c r="A4" t="s">
        <v>21238</v>
      </c>
      <c r="B4" t="s">
        <v>21238</v>
      </c>
      <c r="C4" t="s">
        <v>11492</v>
      </c>
      <c r="D4" t="s">
        <v>46836</v>
      </c>
      <c r="E4" t="s">
        <v>4750</v>
      </c>
      <c r="F4" t="s">
        <v>4749</v>
      </c>
      <c r="G4" t="s">
        <v>1544</v>
      </c>
      <c r="H4" t="s">
        <v>6608</v>
      </c>
      <c r="I4">
        <v>1</v>
      </c>
      <c r="J4">
        <v>334.67</v>
      </c>
      <c r="K4" t="s">
        <v>11757</v>
      </c>
      <c r="L4">
        <v>423.42</v>
      </c>
      <c r="M4">
        <v>334.67</v>
      </c>
      <c r="N4">
        <v>423.42</v>
      </c>
    </row>
    <row r="5" spans="1:14" x14ac:dyDescent="0.25">
      <c r="A5" t="s">
        <v>21238</v>
      </c>
      <c r="B5" t="s">
        <v>21238</v>
      </c>
      <c r="C5" t="s">
        <v>11492</v>
      </c>
      <c r="D5" t="s">
        <v>46839</v>
      </c>
      <c r="E5" t="s">
        <v>6628</v>
      </c>
      <c r="F5" t="s">
        <v>3094</v>
      </c>
      <c r="G5" t="s">
        <v>1544</v>
      </c>
      <c r="H5" t="s">
        <v>6629</v>
      </c>
      <c r="I5">
        <v>6</v>
      </c>
      <c r="J5">
        <v>1050</v>
      </c>
      <c r="K5" t="s">
        <v>11757</v>
      </c>
      <c r="L5">
        <v>1328.46</v>
      </c>
      <c r="M5">
        <v>6300</v>
      </c>
      <c r="N5">
        <v>7970.76</v>
      </c>
    </row>
    <row r="6" spans="1:14" x14ac:dyDescent="0.25">
      <c r="A6" t="s">
        <v>21238</v>
      </c>
      <c r="B6" t="s">
        <v>47052</v>
      </c>
      <c r="C6" t="s">
        <v>11492</v>
      </c>
      <c r="D6" t="s">
        <v>46840</v>
      </c>
      <c r="E6" t="s">
        <v>12667</v>
      </c>
      <c r="F6" t="s">
        <v>12666</v>
      </c>
      <c r="G6" t="s">
        <v>1544</v>
      </c>
      <c r="H6" t="s">
        <v>6590</v>
      </c>
      <c r="I6">
        <v>352</v>
      </c>
      <c r="J6">
        <v>65.25</v>
      </c>
      <c r="K6" t="s">
        <v>11757</v>
      </c>
      <c r="L6">
        <v>82.55</v>
      </c>
      <c r="M6">
        <v>22968</v>
      </c>
      <c r="N6">
        <v>29057.599999999999</v>
      </c>
    </row>
    <row r="7" spans="1:14" x14ac:dyDescent="0.25">
      <c r="A7" t="s">
        <v>21238</v>
      </c>
      <c r="B7" t="s">
        <v>47052</v>
      </c>
      <c r="C7" t="s">
        <v>11492</v>
      </c>
      <c r="D7" t="s">
        <v>46841</v>
      </c>
      <c r="E7" t="s">
        <v>11880</v>
      </c>
      <c r="F7" t="s">
        <v>3115</v>
      </c>
      <c r="G7" t="s">
        <v>1544</v>
      </c>
      <c r="H7" t="s">
        <v>6590</v>
      </c>
      <c r="I7">
        <v>352</v>
      </c>
      <c r="J7">
        <v>10.98</v>
      </c>
      <c r="K7" t="s">
        <v>11757</v>
      </c>
      <c r="L7">
        <v>13.89</v>
      </c>
      <c r="M7">
        <v>3864.96</v>
      </c>
      <c r="N7">
        <v>4889.28</v>
      </c>
    </row>
    <row r="8" spans="1:14" x14ac:dyDescent="0.25">
      <c r="A8" t="s">
        <v>47052</v>
      </c>
      <c r="B8" t="s">
        <v>11491</v>
      </c>
      <c r="C8" t="s">
        <v>11492</v>
      </c>
      <c r="D8" t="s">
        <v>46844</v>
      </c>
      <c r="E8" t="s">
        <v>12611</v>
      </c>
      <c r="F8">
        <v>103689</v>
      </c>
      <c r="G8" t="s">
        <v>4153</v>
      </c>
      <c r="H8" t="s">
        <v>3</v>
      </c>
      <c r="I8">
        <v>8</v>
      </c>
      <c r="J8">
        <v>500.31</v>
      </c>
      <c r="K8" t="s">
        <v>11757</v>
      </c>
      <c r="L8">
        <v>632.99</v>
      </c>
      <c r="M8">
        <v>4002.48</v>
      </c>
      <c r="N8">
        <v>5063.92</v>
      </c>
    </row>
    <row r="9" spans="1:14" x14ac:dyDescent="0.25">
      <c r="A9" t="s">
        <v>47052</v>
      </c>
      <c r="B9" t="s">
        <v>21238</v>
      </c>
      <c r="C9" t="s">
        <v>11492</v>
      </c>
      <c r="D9" t="s">
        <v>46845</v>
      </c>
      <c r="E9" t="s">
        <v>11875</v>
      </c>
      <c r="F9" t="s">
        <v>11874</v>
      </c>
      <c r="G9" t="s">
        <v>1544</v>
      </c>
      <c r="H9" t="s">
        <v>6594</v>
      </c>
      <c r="I9">
        <v>296</v>
      </c>
      <c r="J9">
        <v>60.29</v>
      </c>
      <c r="K9" t="s">
        <v>11757</v>
      </c>
      <c r="L9">
        <v>76.28</v>
      </c>
      <c r="M9">
        <v>17845.84</v>
      </c>
      <c r="N9">
        <v>22578.880000000001</v>
      </c>
    </row>
    <row r="10" spans="1:14" x14ac:dyDescent="0.25">
      <c r="A10" t="s">
        <v>47053</v>
      </c>
      <c r="B10" t="s">
        <v>11491</v>
      </c>
      <c r="C10" t="s">
        <v>11492</v>
      </c>
      <c r="D10" t="s">
        <v>46855</v>
      </c>
      <c r="E10" t="s">
        <v>32620</v>
      </c>
      <c r="F10">
        <v>2745</v>
      </c>
      <c r="G10" t="s">
        <v>4153</v>
      </c>
      <c r="H10" t="s">
        <v>1</v>
      </c>
      <c r="I10">
        <v>1080</v>
      </c>
      <c r="J10">
        <v>3.23</v>
      </c>
      <c r="K10" t="s">
        <v>11757</v>
      </c>
      <c r="L10">
        <v>4.09</v>
      </c>
      <c r="M10">
        <v>3488.4</v>
      </c>
      <c r="N10">
        <v>4417.2</v>
      </c>
    </row>
    <row r="11" spans="1:14" x14ac:dyDescent="0.25">
      <c r="A11" t="s">
        <v>47053</v>
      </c>
      <c r="B11" t="s">
        <v>11491</v>
      </c>
      <c r="C11" t="s">
        <v>11492</v>
      </c>
      <c r="D11" t="s">
        <v>46856</v>
      </c>
      <c r="E11" t="s">
        <v>23358</v>
      </c>
      <c r="F11">
        <v>97624</v>
      </c>
      <c r="G11" t="s">
        <v>4153</v>
      </c>
      <c r="H11" t="s">
        <v>691</v>
      </c>
      <c r="I11">
        <v>90</v>
      </c>
      <c r="J11">
        <v>112.47</v>
      </c>
      <c r="K11" t="s">
        <v>11757</v>
      </c>
      <c r="L11">
        <v>142.30000000000001</v>
      </c>
      <c r="M11">
        <v>10122.299999999999</v>
      </c>
      <c r="N11">
        <v>12807</v>
      </c>
    </row>
    <row r="12" spans="1:14" x14ac:dyDescent="0.25">
      <c r="A12" t="s">
        <v>47053</v>
      </c>
      <c r="B12" t="s">
        <v>11491</v>
      </c>
      <c r="C12" t="s">
        <v>11492</v>
      </c>
      <c r="D12" t="s">
        <v>46857</v>
      </c>
      <c r="E12" t="s">
        <v>23400</v>
      </c>
      <c r="F12">
        <v>104790</v>
      </c>
      <c r="G12" t="s">
        <v>4153</v>
      </c>
      <c r="H12" t="s">
        <v>691</v>
      </c>
      <c r="I12">
        <v>22</v>
      </c>
      <c r="J12">
        <v>109.61</v>
      </c>
      <c r="K12" t="s">
        <v>11757</v>
      </c>
      <c r="L12">
        <v>138.68</v>
      </c>
      <c r="M12">
        <v>2411.42</v>
      </c>
      <c r="N12">
        <v>3050.96</v>
      </c>
    </row>
    <row r="13" spans="1:14" x14ac:dyDescent="0.25">
      <c r="A13" t="s">
        <v>47053</v>
      </c>
      <c r="B13" t="s">
        <v>11491</v>
      </c>
      <c r="C13" t="s">
        <v>11492</v>
      </c>
      <c r="D13" t="s">
        <v>46858</v>
      </c>
      <c r="E13" t="s">
        <v>23406</v>
      </c>
      <c r="F13">
        <v>104796</v>
      </c>
      <c r="G13" t="s">
        <v>4153</v>
      </c>
      <c r="H13" t="s">
        <v>1</v>
      </c>
      <c r="I13">
        <v>304</v>
      </c>
      <c r="J13">
        <v>14.54</v>
      </c>
      <c r="K13" t="s">
        <v>11757</v>
      </c>
      <c r="L13">
        <v>18.399999999999999</v>
      </c>
      <c r="M13">
        <v>4420.16</v>
      </c>
      <c r="N13">
        <v>5593.6</v>
      </c>
    </row>
    <row r="14" spans="1:14" x14ac:dyDescent="0.25">
      <c r="A14" t="s">
        <v>47053</v>
      </c>
      <c r="B14" t="s">
        <v>21238</v>
      </c>
      <c r="C14" t="s">
        <v>11492</v>
      </c>
      <c r="D14" t="s">
        <v>46859</v>
      </c>
      <c r="E14" t="s">
        <v>24617</v>
      </c>
      <c r="F14">
        <v>98526</v>
      </c>
      <c r="G14" t="s">
        <v>4153</v>
      </c>
      <c r="H14" t="s">
        <v>2</v>
      </c>
      <c r="I14">
        <v>13</v>
      </c>
      <c r="J14">
        <v>141.44999999999999</v>
      </c>
      <c r="K14" t="s">
        <v>11757</v>
      </c>
      <c r="L14">
        <v>178.96</v>
      </c>
      <c r="M14">
        <v>1838.85</v>
      </c>
      <c r="N14">
        <v>2326.48</v>
      </c>
    </row>
    <row r="15" spans="1:14" x14ac:dyDescent="0.25">
      <c r="A15" t="s">
        <v>47053</v>
      </c>
      <c r="B15" t="s">
        <v>21238</v>
      </c>
      <c r="C15" t="s">
        <v>11492</v>
      </c>
      <c r="D15" t="s">
        <v>46860</v>
      </c>
      <c r="E15" t="s">
        <v>24618</v>
      </c>
      <c r="F15">
        <v>98527</v>
      </c>
      <c r="G15" t="s">
        <v>4153</v>
      </c>
      <c r="H15" t="s">
        <v>2</v>
      </c>
      <c r="I15">
        <v>8</v>
      </c>
      <c r="J15">
        <v>234.76</v>
      </c>
      <c r="K15" t="s">
        <v>11757</v>
      </c>
      <c r="L15">
        <v>297.02</v>
      </c>
      <c r="M15">
        <v>1878.08</v>
      </c>
      <c r="N15">
        <v>2376.16</v>
      </c>
    </row>
    <row r="16" spans="1:14" x14ac:dyDescent="0.25">
      <c r="A16" t="s">
        <v>47053</v>
      </c>
      <c r="B16" t="s">
        <v>47052</v>
      </c>
      <c r="C16" t="s">
        <v>11492</v>
      </c>
      <c r="D16" t="s">
        <v>46861</v>
      </c>
      <c r="E16" t="s">
        <v>7290</v>
      </c>
      <c r="F16" t="s">
        <v>4108</v>
      </c>
      <c r="G16" t="s">
        <v>1544</v>
      </c>
      <c r="H16" t="s">
        <v>6599</v>
      </c>
      <c r="I16">
        <v>171.6</v>
      </c>
      <c r="J16">
        <v>41.5</v>
      </c>
      <c r="K16" t="s">
        <v>11757</v>
      </c>
      <c r="L16">
        <v>52.51</v>
      </c>
      <c r="M16">
        <v>7121.4</v>
      </c>
      <c r="N16">
        <v>9010.7199999999993</v>
      </c>
    </row>
    <row r="17" spans="1:14" x14ac:dyDescent="0.25">
      <c r="A17" t="s">
        <v>47053</v>
      </c>
      <c r="B17" t="s">
        <v>47052</v>
      </c>
      <c r="C17" t="s">
        <v>11492</v>
      </c>
      <c r="D17" t="s">
        <v>46862</v>
      </c>
      <c r="E17" t="s">
        <v>11950</v>
      </c>
      <c r="F17" t="s">
        <v>4109</v>
      </c>
      <c r="G17" t="s">
        <v>1544</v>
      </c>
      <c r="H17" t="s">
        <v>6599</v>
      </c>
      <c r="I17">
        <v>171.6</v>
      </c>
      <c r="J17">
        <v>60</v>
      </c>
      <c r="K17" t="s">
        <v>11757</v>
      </c>
      <c r="L17">
        <v>75.91</v>
      </c>
      <c r="M17">
        <v>10296</v>
      </c>
      <c r="N17">
        <v>13026.16</v>
      </c>
    </row>
    <row r="18" spans="1:14" x14ac:dyDescent="0.25">
      <c r="A18" t="s">
        <v>47053</v>
      </c>
      <c r="B18" t="s">
        <v>47052</v>
      </c>
      <c r="C18" t="s">
        <v>11492</v>
      </c>
      <c r="D18" t="s">
        <v>46863</v>
      </c>
      <c r="E18" t="s">
        <v>39027</v>
      </c>
      <c r="F18">
        <v>100952</v>
      </c>
      <c r="G18" t="s">
        <v>4153</v>
      </c>
      <c r="H18" t="s">
        <v>824</v>
      </c>
      <c r="I18">
        <v>1304.1600000000001</v>
      </c>
      <c r="J18">
        <v>2.85</v>
      </c>
      <c r="K18" t="s">
        <v>11757</v>
      </c>
      <c r="L18">
        <v>3.61</v>
      </c>
      <c r="M18">
        <v>3716.86</v>
      </c>
      <c r="N18">
        <v>4708.0200000000004</v>
      </c>
    </row>
    <row r="19" spans="1:14" x14ac:dyDescent="0.25">
      <c r="A19" t="s">
        <v>47053</v>
      </c>
      <c r="B19" t="s">
        <v>47053</v>
      </c>
      <c r="C19" t="s">
        <v>11492</v>
      </c>
      <c r="D19" t="s">
        <v>46864</v>
      </c>
      <c r="E19" t="s">
        <v>28566</v>
      </c>
      <c r="F19">
        <v>100574</v>
      </c>
      <c r="G19" t="s">
        <v>4153</v>
      </c>
      <c r="H19" t="s">
        <v>691</v>
      </c>
      <c r="I19">
        <v>171.6</v>
      </c>
      <c r="J19">
        <v>1.45</v>
      </c>
      <c r="K19" t="s">
        <v>11757</v>
      </c>
      <c r="L19">
        <v>1.83</v>
      </c>
      <c r="M19">
        <v>248.82</v>
      </c>
      <c r="N19">
        <v>314.02999999999997</v>
      </c>
    </row>
    <row r="20" spans="1:14" x14ac:dyDescent="0.25">
      <c r="A20" t="s">
        <v>47054</v>
      </c>
      <c r="B20" t="s">
        <v>11491</v>
      </c>
      <c r="C20" t="s">
        <v>11492</v>
      </c>
      <c r="D20" t="s">
        <v>46872</v>
      </c>
      <c r="E20" t="s">
        <v>24184</v>
      </c>
      <c r="F20">
        <v>96523</v>
      </c>
      <c r="G20" t="s">
        <v>4153</v>
      </c>
      <c r="H20" t="s">
        <v>691</v>
      </c>
      <c r="I20">
        <v>34.299999999999997</v>
      </c>
      <c r="J20">
        <v>99.14</v>
      </c>
      <c r="K20" t="s">
        <v>11757</v>
      </c>
      <c r="L20">
        <v>125.43</v>
      </c>
      <c r="M20">
        <v>3400.5</v>
      </c>
      <c r="N20">
        <v>4302.25</v>
      </c>
    </row>
    <row r="21" spans="1:14" x14ac:dyDescent="0.25">
      <c r="A21" t="s">
        <v>47054</v>
      </c>
      <c r="B21" t="s">
        <v>11491</v>
      </c>
      <c r="C21" t="s">
        <v>11492</v>
      </c>
      <c r="D21" t="s">
        <v>46873</v>
      </c>
      <c r="E21" t="s">
        <v>24188</v>
      </c>
      <c r="F21">
        <v>96527</v>
      </c>
      <c r="G21" t="s">
        <v>4153</v>
      </c>
      <c r="H21" t="s">
        <v>691</v>
      </c>
      <c r="I21">
        <v>46.3</v>
      </c>
      <c r="J21">
        <v>109</v>
      </c>
      <c r="K21" t="s">
        <v>11757</v>
      </c>
      <c r="L21">
        <v>137.91</v>
      </c>
      <c r="M21">
        <v>5046.7</v>
      </c>
      <c r="N21">
        <v>6385.23</v>
      </c>
    </row>
    <row r="22" spans="1:14" x14ac:dyDescent="0.25">
      <c r="A22" t="s">
        <v>47054</v>
      </c>
      <c r="B22" t="s">
        <v>11491</v>
      </c>
      <c r="C22" t="s">
        <v>11492</v>
      </c>
      <c r="D22" t="s">
        <v>46874</v>
      </c>
      <c r="E22" t="s">
        <v>21425</v>
      </c>
      <c r="F22">
        <v>93382</v>
      </c>
      <c r="G22" t="s">
        <v>4153</v>
      </c>
      <c r="H22" t="s">
        <v>691</v>
      </c>
      <c r="I22">
        <v>63.05</v>
      </c>
      <c r="J22">
        <v>27.67</v>
      </c>
      <c r="K22" t="s">
        <v>11757</v>
      </c>
      <c r="L22">
        <v>35.01</v>
      </c>
      <c r="M22">
        <v>1744.59</v>
      </c>
      <c r="N22">
        <v>2207.38</v>
      </c>
    </row>
    <row r="23" spans="1:14" x14ac:dyDescent="0.25">
      <c r="A23" t="s">
        <v>47054</v>
      </c>
      <c r="B23" t="s">
        <v>11491</v>
      </c>
      <c r="C23" t="s">
        <v>11492</v>
      </c>
      <c r="D23" t="s">
        <v>46875</v>
      </c>
      <c r="E23" t="s">
        <v>1167</v>
      </c>
      <c r="F23">
        <v>100978</v>
      </c>
      <c r="G23" t="s">
        <v>4153</v>
      </c>
      <c r="H23" t="s">
        <v>691</v>
      </c>
      <c r="I23">
        <v>41.73</v>
      </c>
      <c r="J23">
        <v>7.04</v>
      </c>
      <c r="K23" t="s">
        <v>11757</v>
      </c>
      <c r="L23">
        <v>8.91</v>
      </c>
      <c r="M23">
        <v>293.77999999999997</v>
      </c>
      <c r="N23">
        <v>371.81</v>
      </c>
    </row>
    <row r="24" spans="1:14" x14ac:dyDescent="0.25">
      <c r="A24" t="s">
        <v>47054</v>
      </c>
      <c r="B24" t="s">
        <v>21238</v>
      </c>
      <c r="C24" t="s">
        <v>11492</v>
      </c>
      <c r="D24" t="s">
        <v>46876</v>
      </c>
      <c r="E24" t="s">
        <v>1122</v>
      </c>
      <c r="F24">
        <v>95875</v>
      </c>
      <c r="G24" t="s">
        <v>4153</v>
      </c>
      <c r="H24" t="s">
        <v>822</v>
      </c>
      <c r="I24">
        <v>158.57</v>
      </c>
      <c r="J24">
        <v>2.4900000000000002</v>
      </c>
      <c r="K24" t="s">
        <v>11757</v>
      </c>
      <c r="L24">
        <v>3.15</v>
      </c>
      <c r="M24">
        <v>394.84</v>
      </c>
      <c r="N24">
        <v>499.5</v>
      </c>
    </row>
    <row r="25" spans="1:14" x14ac:dyDescent="0.25">
      <c r="A25" t="s">
        <v>47054</v>
      </c>
      <c r="B25" t="s">
        <v>47052</v>
      </c>
      <c r="C25" t="s">
        <v>11492</v>
      </c>
      <c r="D25" t="s">
        <v>46877</v>
      </c>
      <c r="E25" t="s">
        <v>28566</v>
      </c>
      <c r="F25">
        <v>100574</v>
      </c>
      <c r="G25" t="s">
        <v>4153</v>
      </c>
      <c r="H25" t="s">
        <v>691</v>
      </c>
      <c r="I25">
        <v>41.73</v>
      </c>
      <c r="J25">
        <v>1.45</v>
      </c>
      <c r="K25" t="s">
        <v>11757</v>
      </c>
      <c r="L25">
        <v>1.83</v>
      </c>
      <c r="M25">
        <v>60.51</v>
      </c>
      <c r="N25">
        <v>76.37</v>
      </c>
    </row>
    <row r="26" spans="1:14" x14ac:dyDescent="0.25">
      <c r="A26" t="s">
        <v>47055</v>
      </c>
      <c r="B26" t="s">
        <v>11491</v>
      </c>
      <c r="C26" t="s">
        <v>11491</v>
      </c>
      <c r="D26" t="s">
        <v>46894</v>
      </c>
      <c r="E26" t="s">
        <v>702</v>
      </c>
      <c r="F26">
        <v>101174</v>
      </c>
      <c r="G26" t="s">
        <v>4153</v>
      </c>
      <c r="H26" t="s">
        <v>1</v>
      </c>
      <c r="I26">
        <v>488</v>
      </c>
      <c r="J26">
        <v>91.6</v>
      </c>
      <c r="K26" t="s">
        <v>11757</v>
      </c>
      <c r="L26">
        <v>115.89</v>
      </c>
      <c r="M26">
        <v>44700.800000000003</v>
      </c>
      <c r="N26">
        <v>56554.32</v>
      </c>
    </row>
    <row r="27" spans="1:14" x14ac:dyDescent="0.25">
      <c r="A27" t="s">
        <v>47055</v>
      </c>
      <c r="B27" t="s">
        <v>11491</v>
      </c>
      <c r="C27" t="s">
        <v>11491</v>
      </c>
      <c r="D27" t="s">
        <v>46895</v>
      </c>
      <c r="E27" t="s">
        <v>12830</v>
      </c>
      <c r="F27" t="s">
        <v>1707</v>
      </c>
      <c r="G27" t="s">
        <v>1544</v>
      </c>
      <c r="H27" t="s">
        <v>6663</v>
      </c>
      <c r="I27">
        <v>181.12</v>
      </c>
      <c r="J27">
        <v>13.36</v>
      </c>
      <c r="K27" t="s">
        <v>11757</v>
      </c>
      <c r="L27">
        <v>16.899999999999999</v>
      </c>
      <c r="M27">
        <v>2419.7600000000002</v>
      </c>
      <c r="N27">
        <v>3060.93</v>
      </c>
    </row>
    <row r="28" spans="1:14" x14ac:dyDescent="0.25">
      <c r="A28" t="s">
        <v>47055</v>
      </c>
      <c r="B28" t="s">
        <v>11491</v>
      </c>
      <c r="C28" t="s">
        <v>21238</v>
      </c>
      <c r="D28" t="s">
        <v>46896</v>
      </c>
      <c r="E28" t="s">
        <v>2694</v>
      </c>
      <c r="F28" t="s">
        <v>2693</v>
      </c>
      <c r="G28" t="s">
        <v>1544</v>
      </c>
      <c r="H28" t="s">
        <v>6599</v>
      </c>
      <c r="I28">
        <v>1.9</v>
      </c>
      <c r="J28">
        <v>599.74</v>
      </c>
      <c r="K28" t="s">
        <v>11757</v>
      </c>
      <c r="L28">
        <v>758.79</v>
      </c>
      <c r="M28">
        <v>1139.51</v>
      </c>
      <c r="N28">
        <v>1441.7</v>
      </c>
    </row>
    <row r="29" spans="1:14" x14ac:dyDescent="0.25">
      <c r="A29" t="s">
        <v>47055</v>
      </c>
      <c r="B29" t="s">
        <v>11491</v>
      </c>
      <c r="C29" t="s">
        <v>21238</v>
      </c>
      <c r="D29" t="s">
        <v>46897</v>
      </c>
      <c r="E29" t="s">
        <v>12830</v>
      </c>
      <c r="F29" t="s">
        <v>1707</v>
      </c>
      <c r="G29" t="s">
        <v>1544</v>
      </c>
      <c r="H29" t="s">
        <v>6663</v>
      </c>
      <c r="I29">
        <v>459.6</v>
      </c>
      <c r="J29">
        <v>13.36</v>
      </c>
      <c r="K29" t="s">
        <v>11757</v>
      </c>
      <c r="L29">
        <v>16.899999999999999</v>
      </c>
      <c r="M29">
        <v>6140.26</v>
      </c>
      <c r="N29">
        <v>7767.24</v>
      </c>
    </row>
    <row r="30" spans="1:14" x14ac:dyDescent="0.25">
      <c r="A30" t="s">
        <v>47055</v>
      </c>
      <c r="B30" t="s">
        <v>11491</v>
      </c>
      <c r="C30" t="s">
        <v>21238</v>
      </c>
      <c r="D30" t="s">
        <v>46898</v>
      </c>
      <c r="E30" t="s">
        <v>20945</v>
      </c>
      <c r="F30" t="s">
        <v>2668</v>
      </c>
      <c r="G30" t="s">
        <v>1544</v>
      </c>
      <c r="H30" t="s">
        <v>6590</v>
      </c>
      <c r="I30">
        <v>102.3</v>
      </c>
      <c r="J30">
        <v>76.62</v>
      </c>
      <c r="K30" t="s">
        <v>11757</v>
      </c>
      <c r="L30">
        <v>96.94</v>
      </c>
      <c r="M30">
        <v>7838.23</v>
      </c>
      <c r="N30">
        <v>9916.9599999999991</v>
      </c>
    </row>
    <row r="31" spans="1:14" x14ac:dyDescent="0.25">
      <c r="A31" t="s">
        <v>47055</v>
      </c>
      <c r="B31" t="s">
        <v>11491</v>
      </c>
      <c r="C31" t="s">
        <v>21238</v>
      </c>
      <c r="D31" t="s">
        <v>46899</v>
      </c>
      <c r="E31" t="s">
        <v>12779</v>
      </c>
      <c r="F31" t="s">
        <v>2676</v>
      </c>
      <c r="G31" t="s">
        <v>1544</v>
      </c>
      <c r="H31" t="s">
        <v>6599</v>
      </c>
      <c r="I31">
        <v>15.6</v>
      </c>
      <c r="J31">
        <v>698.68</v>
      </c>
      <c r="K31" t="s">
        <v>11757</v>
      </c>
      <c r="L31">
        <v>883.97</v>
      </c>
      <c r="M31">
        <v>10899.41</v>
      </c>
      <c r="N31">
        <v>13789.93</v>
      </c>
    </row>
    <row r="32" spans="1:14" x14ac:dyDescent="0.25">
      <c r="A32" t="s">
        <v>47055</v>
      </c>
      <c r="B32" t="s">
        <v>11491</v>
      </c>
      <c r="C32" t="s">
        <v>47052</v>
      </c>
      <c r="D32" t="s">
        <v>46900</v>
      </c>
      <c r="E32" t="s">
        <v>12803</v>
      </c>
      <c r="F32" t="s">
        <v>2692</v>
      </c>
      <c r="G32" t="s">
        <v>1544</v>
      </c>
      <c r="H32" t="s">
        <v>6599</v>
      </c>
      <c r="I32">
        <v>2.7</v>
      </c>
      <c r="J32">
        <v>208.81</v>
      </c>
      <c r="K32" t="s">
        <v>11757</v>
      </c>
      <c r="L32">
        <v>264.19</v>
      </c>
      <c r="M32">
        <v>563.79</v>
      </c>
      <c r="N32">
        <v>713.31</v>
      </c>
    </row>
    <row r="33" spans="1:14" x14ac:dyDescent="0.25">
      <c r="A33" t="s">
        <v>47055</v>
      </c>
      <c r="B33" t="s">
        <v>11491</v>
      </c>
      <c r="C33" t="s">
        <v>47052</v>
      </c>
      <c r="D33" t="s">
        <v>46901</v>
      </c>
      <c r="E33" t="s">
        <v>12830</v>
      </c>
      <c r="F33" t="s">
        <v>1707</v>
      </c>
      <c r="G33" t="s">
        <v>1544</v>
      </c>
      <c r="H33" t="s">
        <v>6663</v>
      </c>
      <c r="I33">
        <v>808.3</v>
      </c>
      <c r="J33">
        <v>13.36</v>
      </c>
      <c r="K33" t="s">
        <v>11757</v>
      </c>
      <c r="L33">
        <v>16.899999999999999</v>
      </c>
      <c r="M33">
        <v>10798.89</v>
      </c>
      <c r="N33">
        <v>13660.27</v>
      </c>
    </row>
    <row r="34" spans="1:14" x14ac:dyDescent="0.25">
      <c r="A34" t="s">
        <v>47055</v>
      </c>
      <c r="B34" t="s">
        <v>11491</v>
      </c>
      <c r="C34" t="s">
        <v>47052</v>
      </c>
      <c r="D34" t="s">
        <v>46902</v>
      </c>
      <c r="E34" t="s">
        <v>20945</v>
      </c>
      <c r="F34" t="s">
        <v>2668</v>
      </c>
      <c r="G34" t="s">
        <v>1544</v>
      </c>
      <c r="H34" t="s">
        <v>6590</v>
      </c>
      <c r="I34">
        <v>173.5</v>
      </c>
      <c r="J34">
        <v>76.62</v>
      </c>
      <c r="K34" t="s">
        <v>11757</v>
      </c>
      <c r="L34">
        <v>96.94</v>
      </c>
      <c r="M34">
        <v>13293.57</v>
      </c>
      <c r="N34">
        <v>16819.09</v>
      </c>
    </row>
    <row r="35" spans="1:14" x14ac:dyDescent="0.25">
      <c r="A35" t="s">
        <v>47055</v>
      </c>
      <c r="B35" t="s">
        <v>11491</v>
      </c>
      <c r="C35" t="s">
        <v>47052</v>
      </c>
      <c r="D35" t="s">
        <v>46903</v>
      </c>
      <c r="E35" t="s">
        <v>12778</v>
      </c>
      <c r="F35" t="s">
        <v>2675</v>
      </c>
      <c r="G35" t="s">
        <v>1544</v>
      </c>
      <c r="H35" t="s">
        <v>6599</v>
      </c>
      <c r="I35">
        <v>16.5</v>
      </c>
      <c r="J35">
        <v>678.81</v>
      </c>
      <c r="K35" t="s">
        <v>11757</v>
      </c>
      <c r="L35">
        <v>858.83</v>
      </c>
      <c r="M35">
        <v>11200.37</v>
      </c>
      <c r="N35">
        <v>14170.7</v>
      </c>
    </row>
    <row r="36" spans="1:14" x14ac:dyDescent="0.25">
      <c r="A36" t="s">
        <v>47055</v>
      </c>
      <c r="B36" t="s">
        <v>11491</v>
      </c>
      <c r="C36" t="s">
        <v>47052</v>
      </c>
      <c r="D36" t="s">
        <v>46904</v>
      </c>
      <c r="E36" t="s">
        <v>23268</v>
      </c>
      <c r="F36">
        <v>98557</v>
      </c>
      <c r="G36" t="s">
        <v>4153</v>
      </c>
      <c r="H36" t="s">
        <v>3</v>
      </c>
      <c r="I36">
        <v>141.69999999999999</v>
      </c>
      <c r="J36">
        <v>40.520000000000003</v>
      </c>
      <c r="K36" t="s">
        <v>11757</v>
      </c>
      <c r="L36">
        <v>51.27</v>
      </c>
      <c r="M36">
        <v>5741.68</v>
      </c>
      <c r="N36">
        <v>7264.96</v>
      </c>
    </row>
    <row r="37" spans="1:14" x14ac:dyDescent="0.25">
      <c r="A37" t="s">
        <v>47055</v>
      </c>
      <c r="B37" t="s">
        <v>21238</v>
      </c>
      <c r="C37" t="s">
        <v>11491</v>
      </c>
      <c r="D37" t="s">
        <v>46905</v>
      </c>
      <c r="E37" t="s">
        <v>12830</v>
      </c>
      <c r="F37" t="s">
        <v>1707</v>
      </c>
      <c r="G37" t="s">
        <v>1544</v>
      </c>
      <c r="H37" t="s">
        <v>6663</v>
      </c>
      <c r="I37">
        <v>526.20000000000005</v>
      </c>
      <c r="J37">
        <v>13.36</v>
      </c>
      <c r="K37" t="s">
        <v>11757</v>
      </c>
      <c r="L37">
        <v>16.899999999999999</v>
      </c>
      <c r="M37">
        <v>7030.03</v>
      </c>
      <c r="N37">
        <v>8892.7800000000007</v>
      </c>
    </row>
    <row r="38" spans="1:14" x14ac:dyDescent="0.25">
      <c r="A38" t="s">
        <v>47055</v>
      </c>
      <c r="B38" t="s">
        <v>21238</v>
      </c>
      <c r="C38" t="s">
        <v>11491</v>
      </c>
      <c r="D38" t="s">
        <v>46906</v>
      </c>
      <c r="E38" t="s">
        <v>39100</v>
      </c>
      <c r="F38" t="s">
        <v>1763</v>
      </c>
      <c r="G38" t="s">
        <v>1544</v>
      </c>
      <c r="H38" t="s">
        <v>6594</v>
      </c>
      <c r="I38">
        <v>578.4</v>
      </c>
      <c r="J38">
        <v>25.35</v>
      </c>
      <c r="K38" t="s">
        <v>11757</v>
      </c>
      <c r="L38">
        <v>32.07</v>
      </c>
      <c r="M38">
        <v>14662.44</v>
      </c>
      <c r="N38">
        <v>18549.29</v>
      </c>
    </row>
    <row r="39" spans="1:14" x14ac:dyDescent="0.25">
      <c r="A39" t="s">
        <v>47055</v>
      </c>
      <c r="B39" t="s">
        <v>21238</v>
      </c>
      <c r="C39" t="s">
        <v>11491</v>
      </c>
      <c r="D39" t="s">
        <v>46907</v>
      </c>
      <c r="E39" t="s">
        <v>5607</v>
      </c>
      <c r="F39">
        <v>90278</v>
      </c>
      <c r="G39" t="s">
        <v>4153</v>
      </c>
      <c r="H39" t="s">
        <v>691</v>
      </c>
      <c r="I39">
        <v>10.4</v>
      </c>
      <c r="J39">
        <v>583.33000000000004</v>
      </c>
      <c r="K39" t="s">
        <v>11757</v>
      </c>
      <c r="L39">
        <v>738.03</v>
      </c>
      <c r="M39">
        <v>6066.63</v>
      </c>
      <c r="N39">
        <v>7675.51</v>
      </c>
    </row>
    <row r="40" spans="1:14" x14ac:dyDescent="0.25">
      <c r="A40" t="s">
        <v>47055</v>
      </c>
      <c r="B40" t="s">
        <v>21238</v>
      </c>
      <c r="C40" t="s">
        <v>11491</v>
      </c>
      <c r="D40" t="s">
        <v>46908</v>
      </c>
      <c r="E40" t="s">
        <v>24313</v>
      </c>
      <c r="F40">
        <v>93184</v>
      </c>
      <c r="G40" t="s">
        <v>4153</v>
      </c>
      <c r="H40" t="s">
        <v>1</v>
      </c>
      <c r="I40">
        <v>1.4</v>
      </c>
      <c r="J40">
        <v>31.7</v>
      </c>
      <c r="K40" t="s">
        <v>11757</v>
      </c>
      <c r="L40">
        <v>40.11</v>
      </c>
      <c r="M40">
        <v>44.38</v>
      </c>
      <c r="N40">
        <v>56.15</v>
      </c>
    </row>
    <row r="41" spans="1:14" x14ac:dyDescent="0.25">
      <c r="A41" t="s">
        <v>47055</v>
      </c>
      <c r="B41" t="s">
        <v>21238</v>
      </c>
      <c r="C41" t="s">
        <v>21238</v>
      </c>
      <c r="D41" t="s">
        <v>46909</v>
      </c>
      <c r="E41" t="s">
        <v>12830</v>
      </c>
      <c r="F41" t="s">
        <v>1707</v>
      </c>
      <c r="G41" t="s">
        <v>1544</v>
      </c>
      <c r="H41" t="s">
        <v>6663</v>
      </c>
      <c r="I41">
        <v>1900.3</v>
      </c>
      <c r="J41">
        <v>13.36</v>
      </c>
      <c r="K41" t="s">
        <v>11757</v>
      </c>
      <c r="L41">
        <v>16.899999999999999</v>
      </c>
      <c r="M41">
        <v>25388.01</v>
      </c>
      <c r="N41">
        <v>32115.07</v>
      </c>
    </row>
    <row r="42" spans="1:14" x14ac:dyDescent="0.25">
      <c r="A42" t="s">
        <v>47055</v>
      </c>
      <c r="B42" t="s">
        <v>21238</v>
      </c>
      <c r="C42" t="s">
        <v>21238</v>
      </c>
      <c r="D42" t="s">
        <v>46910</v>
      </c>
      <c r="E42" t="s">
        <v>4216</v>
      </c>
      <c r="F42">
        <v>92443</v>
      </c>
      <c r="G42" t="s">
        <v>4153</v>
      </c>
      <c r="H42" t="s">
        <v>3</v>
      </c>
      <c r="I42">
        <v>387.7</v>
      </c>
      <c r="J42">
        <v>50.86</v>
      </c>
      <c r="K42" t="s">
        <v>11757</v>
      </c>
      <c r="L42">
        <v>64.349999999999994</v>
      </c>
      <c r="M42">
        <v>19718.419999999998</v>
      </c>
      <c r="N42">
        <v>24948.5</v>
      </c>
    </row>
    <row r="43" spans="1:14" x14ac:dyDescent="0.25">
      <c r="A43" t="s">
        <v>47055</v>
      </c>
      <c r="B43" t="s">
        <v>21238</v>
      </c>
      <c r="C43" t="s">
        <v>21238</v>
      </c>
      <c r="D43" t="s">
        <v>46911</v>
      </c>
      <c r="E43" t="s">
        <v>12851</v>
      </c>
      <c r="F43" t="s">
        <v>2596</v>
      </c>
      <c r="G43" t="s">
        <v>1544</v>
      </c>
      <c r="H43" t="s">
        <v>6599</v>
      </c>
      <c r="I43">
        <v>25.2</v>
      </c>
      <c r="J43">
        <v>693.52</v>
      </c>
      <c r="K43" t="s">
        <v>11757</v>
      </c>
      <c r="L43">
        <v>877.44</v>
      </c>
      <c r="M43">
        <v>17476.7</v>
      </c>
      <c r="N43">
        <v>22111.49</v>
      </c>
    </row>
    <row r="44" spans="1:14" x14ac:dyDescent="0.25">
      <c r="A44" t="s">
        <v>47055</v>
      </c>
      <c r="B44" t="s">
        <v>21238</v>
      </c>
      <c r="C44" t="s">
        <v>47052</v>
      </c>
      <c r="D44" t="s">
        <v>46912</v>
      </c>
      <c r="E44" t="s">
        <v>12830</v>
      </c>
      <c r="F44" t="s">
        <v>1707</v>
      </c>
      <c r="G44" t="s">
        <v>1544</v>
      </c>
      <c r="H44" t="s">
        <v>6663</v>
      </c>
      <c r="I44">
        <v>26.5</v>
      </c>
      <c r="J44">
        <v>13.36</v>
      </c>
      <c r="K44" t="s">
        <v>11757</v>
      </c>
      <c r="L44">
        <v>16.899999999999999</v>
      </c>
      <c r="M44">
        <v>354.04</v>
      </c>
      <c r="N44">
        <v>447.85</v>
      </c>
    </row>
    <row r="45" spans="1:14" x14ac:dyDescent="0.25">
      <c r="A45" t="s">
        <v>47055</v>
      </c>
      <c r="B45" t="s">
        <v>21238</v>
      </c>
      <c r="C45" t="s">
        <v>47052</v>
      </c>
      <c r="D45" t="s">
        <v>46913</v>
      </c>
      <c r="E45" t="s">
        <v>4222</v>
      </c>
      <c r="F45">
        <v>92450</v>
      </c>
      <c r="G45" t="s">
        <v>4153</v>
      </c>
      <c r="H45" t="s">
        <v>3</v>
      </c>
      <c r="I45">
        <v>5.5</v>
      </c>
      <c r="J45">
        <v>302.43</v>
      </c>
      <c r="K45" t="s">
        <v>11757</v>
      </c>
      <c r="L45">
        <v>382.63</v>
      </c>
      <c r="M45">
        <v>1663.37</v>
      </c>
      <c r="N45">
        <v>2104.4699999999998</v>
      </c>
    </row>
    <row r="46" spans="1:14" x14ac:dyDescent="0.25">
      <c r="A46" t="s">
        <v>47055</v>
      </c>
      <c r="B46" t="s">
        <v>21238</v>
      </c>
      <c r="C46" t="s">
        <v>47052</v>
      </c>
      <c r="D46" t="s">
        <v>46914</v>
      </c>
      <c r="E46" t="s">
        <v>12851</v>
      </c>
      <c r="F46" t="s">
        <v>2596</v>
      </c>
      <c r="G46" t="s">
        <v>1544</v>
      </c>
      <c r="H46" t="s">
        <v>6599</v>
      </c>
      <c r="I46">
        <v>0.4</v>
      </c>
      <c r="J46">
        <v>693.52</v>
      </c>
      <c r="K46" t="s">
        <v>11757</v>
      </c>
      <c r="L46">
        <v>877.44</v>
      </c>
      <c r="M46">
        <v>277.41000000000003</v>
      </c>
      <c r="N46">
        <v>350.98</v>
      </c>
    </row>
    <row r="47" spans="1:14" x14ac:dyDescent="0.25">
      <c r="A47" t="s">
        <v>47056</v>
      </c>
      <c r="B47" t="s">
        <v>11491</v>
      </c>
      <c r="C47" t="s">
        <v>11492</v>
      </c>
      <c r="D47" t="s">
        <v>46937</v>
      </c>
      <c r="E47" t="s">
        <v>39094</v>
      </c>
      <c r="F47" t="s">
        <v>1609</v>
      </c>
      <c r="G47" t="s">
        <v>1544</v>
      </c>
      <c r="H47" t="s">
        <v>6590</v>
      </c>
      <c r="I47">
        <v>751.92</v>
      </c>
      <c r="J47">
        <v>88.93</v>
      </c>
      <c r="K47" t="s">
        <v>11757</v>
      </c>
      <c r="L47">
        <v>112.51</v>
      </c>
      <c r="M47">
        <v>66868.25</v>
      </c>
      <c r="N47">
        <v>84598.52</v>
      </c>
    </row>
    <row r="48" spans="1:14" x14ac:dyDescent="0.25">
      <c r="A48" t="s">
        <v>47056</v>
      </c>
      <c r="B48" t="s">
        <v>11491</v>
      </c>
      <c r="C48" t="s">
        <v>11492</v>
      </c>
      <c r="D48" t="s">
        <v>46938</v>
      </c>
      <c r="E48" t="s">
        <v>47004</v>
      </c>
      <c r="F48" t="s">
        <v>47003</v>
      </c>
      <c r="G48" t="s">
        <v>4152</v>
      </c>
      <c r="H48" t="s">
        <v>3</v>
      </c>
      <c r="I48">
        <v>273</v>
      </c>
      <c r="J48">
        <v>124.42</v>
      </c>
      <c r="K48" t="s">
        <v>11757</v>
      </c>
      <c r="L48">
        <v>157.41999999999999</v>
      </c>
      <c r="M48">
        <v>33966.660000000003</v>
      </c>
      <c r="N48">
        <v>42975.66</v>
      </c>
    </row>
    <row r="49" spans="1:14" x14ac:dyDescent="0.25">
      <c r="A49" t="s">
        <v>47056</v>
      </c>
      <c r="B49" t="s">
        <v>21238</v>
      </c>
      <c r="C49" t="s">
        <v>11492</v>
      </c>
      <c r="D49" t="s">
        <v>46939</v>
      </c>
      <c r="E49" t="s">
        <v>3221</v>
      </c>
      <c r="F49" t="s">
        <v>3220</v>
      </c>
      <c r="G49" t="s">
        <v>1544</v>
      </c>
      <c r="H49" t="s">
        <v>6594</v>
      </c>
      <c r="I49">
        <v>54</v>
      </c>
      <c r="J49">
        <v>1.37</v>
      </c>
      <c r="K49" t="s">
        <v>11757</v>
      </c>
      <c r="L49">
        <v>1.73</v>
      </c>
      <c r="M49">
        <v>73.98</v>
      </c>
      <c r="N49">
        <v>93.42</v>
      </c>
    </row>
    <row r="50" spans="1:14" x14ac:dyDescent="0.25">
      <c r="A50" t="s">
        <v>47056</v>
      </c>
      <c r="B50" t="s">
        <v>21238</v>
      </c>
      <c r="C50" t="s">
        <v>11492</v>
      </c>
      <c r="D50" t="s">
        <v>46940</v>
      </c>
      <c r="E50" t="s">
        <v>26938</v>
      </c>
      <c r="F50" t="s">
        <v>3570</v>
      </c>
      <c r="G50" t="s">
        <v>1544</v>
      </c>
      <c r="H50" t="s">
        <v>6594</v>
      </c>
      <c r="I50">
        <v>54</v>
      </c>
      <c r="J50">
        <v>36.81</v>
      </c>
      <c r="K50" t="s">
        <v>11757</v>
      </c>
      <c r="L50">
        <v>46.57</v>
      </c>
      <c r="M50">
        <v>1987.74</v>
      </c>
      <c r="N50">
        <v>2514.7800000000002</v>
      </c>
    </row>
    <row r="51" spans="1:14" x14ac:dyDescent="0.25">
      <c r="A51" t="s">
        <v>47056</v>
      </c>
      <c r="B51" t="s">
        <v>47052</v>
      </c>
      <c r="C51" t="s">
        <v>11492</v>
      </c>
      <c r="D51" t="s">
        <v>46941</v>
      </c>
      <c r="E51" t="s">
        <v>23267</v>
      </c>
      <c r="F51">
        <v>98554</v>
      </c>
      <c r="G51" t="s">
        <v>4153</v>
      </c>
      <c r="H51" t="s">
        <v>3</v>
      </c>
      <c r="I51">
        <v>347.04</v>
      </c>
      <c r="J51">
        <v>45.49</v>
      </c>
      <c r="K51" t="s">
        <v>11757</v>
      </c>
      <c r="L51">
        <v>57.55</v>
      </c>
      <c r="M51">
        <v>15786.85</v>
      </c>
      <c r="N51">
        <v>19972.150000000001</v>
      </c>
    </row>
    <row r="52" spans="1:14" x14ac:dyDescent="0.25">
      <c r="A52" t="s">
        <v>47056</v>
      </c>
      <c r="B52" t="s">
        <v>47052</v>
      </c>
      <c r="C52" t="s">
        <v>11492</v>
      </c>
      <c r="D52" t="s">
        <v>46942</v>
      </c>
      <c r="E52" t="s">
        <v>12129</v>
      </c>
      <c r="F52">
        <v>87885</v>
      </c>
      <c r="G52" t="s">
        <v>4153</v>
      </c>
      <c r="H52" t="s">
        <v>3</v>
      </c>
      <c r="I52">
        <v>1563.6</v>
      </c>
      <c r="J52">
        <v>8.31</v>
      </c>
      <c r="K52" t="s">
        <v>11757</v>
      </c>
      <c r="L52">
        <v>10.51</v>
      </c>
      <c r="M52">
        <v>12993.52</v>
      </c>
      <c r="N52">
        <v>16433.439999999999</v>
      </c>
    </row>
    <row r="53" spans="1:14" x14ac:dyDescent="0.25">
      <c r="A53" t="s">
        <v>47056</v>
      </c>
      <c r="B53" t="s">
        <v>47052</v>
      </c>
      <c r="C53" t="s">
        <v>11492</v>
      </c>
      <c r="D53" t="s">
        <v>46943</v>
      </c>
      <c r="E53" t="s">
        <v>24524</v>
      </c>
      <c r="F53">
        <v>87529</v>
      </c>
      <c r="G53" t="s">
        <v>4153</v>
      </c>
      <c r="H53" t="s">
        <v>3</v>
      </c>
      <c r="I53">
        <v>1563.6</v>
      </c>
      <c r="J53">
        <v>40.270000000000003</v>
      </c>
      <c r="K53" t="s">
        <v>11757</v>
      </c>
      <c r="L53">
        <v>50.95</v>
      </c>
      <c r="M53">
        <v>62966.17</v>
      </c>
      <c r="N53">
        <v>79665.42</v>
      </c>
    </row>
    <row r="54" spans="1:14" x14ac:dyDescent="0.25">
      <c r="A54" t="s">
        <v>47056</v>
      </c>
      <c r="B54" t="s">
        <v>47052</v>
      </c>
      <c r="C54" t="s">
        <v>11492</v>
      </c>
      <c r="D54" t="s">
        <v>46944</v>
      </c>
      <c r="E54" t="s">
        <v>12613</v>
      </c>
      <c r="F54">
        <v>88485</v>
      </c>
      <c r="G54" t="s">
        <v>4153</v>
      </c>
      <c r="H54" t="s">
        <v>3</v>
      </c>
      <c r="I54">
        <v>1563.6</v>
      </c>
      <c r="J54">
        <v>4.74</v>
      </c>
      <c r="K54" t="s">
        <v>11757</v>
      </c>
      <c r="L54">
        <v>6</v>
      </c>
      <c r="M54">
        <v>7411.46</v>
      </c>
      <c r="N54">
        <v>9381.6</v>
      </c>
    </row>
    <row r="55" spans="1:14" x14ac:dyDescent="0.25">
      <c r="A55" t="s">
        <v>47056</v>
      </c>
      <c r="B55" t="s">
        <v>47052</v>
      </c>
      <c r="C55" t="s">
        <v>11492</v>
      </c>
      <c r="D55" t="s">
        <v>46945</v>
      </c>
      <c r="E55" t="s">
        <v>24515</v>
      </c>
      <c r="F55">
        <v>96130</v>
      </c>
      <c r="G55" t="s">
        <v>4153</v>
      </c>
      <c r="H55" t="s">
        <v>3</v>
      </c>
      <c r="I55">
        <v>1563.6</v>
      </c>
      <c r="J55">
        <v>20.49</v>
      </c>
      <c r="K55" t="s">
        <v>11757</v>
      </c>
      <c r="L55">
        <v>25.92</v>
      </c>
      <c r="M55">
        <v>32038.16</v>
      </c>
      <c r="N55">
        <v>40528.51</v>
      </c>
    </row>
    <row r="56" spans="1:14" x14ac:dyDescent="0.25">
      <c r="A56" t="s">
        <v>47056</v>
      </c>
      <c r="B56" t="s">
        <v>47052</v>
      </c>
      <c r="C56" t="s">
        <v>11492</v>
      </c>
      <c r="D56" t="s">
        <v>46945</v>
      </c>
      <c r="E56" t="s">
        <v>24510</v>
      </c>
      <c r="F56">
        <v>95626</v>
      </c>
      <c r="G56" t="s">
        <v>4153</v>
      </c>
      <c r="H56" t="s">
        <v>3</v>
      </c>
      <c r="I56">
        <v>1563.6</v>
      </c>
      <c r="J56">
        <v>17.100000000000001</v>
      </c>
      <c r="K56" t="s">
        <v>11757</v>
      </c>
      <c r="L56">
        <v>21.63</v>
      </c>
      <c r="M56">
        <v>26737.56</v>
      </c>
      <c r="N56">
        <v>33820.67</v>
      </c>
    </row>
    <row r="57" spans="1:14" x14ac:dyDescent="0.25">
      <c r="A57" t="s">
        <v>47056</v>
      </c>
      <c r="B57" t="s">
        <v>47053</v>
      </c>
      <c r="C57" t="s">
        <v>11492</v>
      </c>
      <c r="D57" t="s">
        <v>46946</v>
      </c>
      <c r="E57" t="s">
        <v>47038</v>
      </c>
      <c r="F57" t="s">
        <v>47037</v>
      </c>
      <c r="G57" t="s">
        <v>4152</v>
      </c>
      <c r="H57" t="s">
        <v>1</v>
      </c>
      <c r="I57">
        <v>2005.7</v>
      </c>
      <c r="J57">
        <v>25.48</v>
      </c>
      <c r="K57" t="s">
        <v>11757</v>
      </c>
      <c r="L57">
        <v>32.24</v>
      </c>
      <c r="M57">
        <v>51105.24</v>
      </c>
      <c r="N57">
        <v>64663.77</v>
      </c>
    </row>
    <row r="58" spans="1:14" x14ac:dyDescent="0.25">
      <c r="A58" t="s">
        <v>47057</v>
      </c>
      <c r="B58" t="s">
        <v>11491</v>
      </c>
      <c r="C58" t="s">
        <v>11492</v>
      </c>
      <c r="D58" t="s">
        <v>46947</v>
      </c>
      <c r="E58" t="s">
        <v>12803</v>
      </c>
      <c r="F58" t="s">
        <v>2692</v>
      </c>
      <c r="G58" t="s">
        <v>1544</v>
      </c>
      <c r="H58" t="s">
        <v>6599</v>
      </c>
      <c r="I58">
        <v>20</v>
      </c>
      <c r="J58">
        <v>208.81</v>
      </c>
      <c r="K58" t="s">
        <v>11757</v>
      </c>
      <c r="L58">
        <v>264.19</v>
      </c>
      <c r="M58">
        <v>4176.2</v>
      </c>
      <c r="N58">
        <v>5283.8</v>
      </c>
    </row>
    <row r="59" spans="1:14" x14ac:dyDescent="0.25">
      <c r="A59" t="s">
        <v>47057</v>
      </c>
      <c r="B59" t="s">
        <v>11491</v>
      </c>
      <c r="C59" t="s">
        <v>11492</v>
      </c>
      <c r="D59" t="s">
        <v>46948</v>
      </c>
      <c r="E59" t="s">
        <v>6465</v>
      </c>
      <c r="F59">
        <v>97113</v>
      </c>
      <c r="G59" t="s">
        <v>4153</v>
      </c>
      <c r="H59" t="s">
        <v>3</v>
      </c>
      <c r="I59">
        <v>400</v>
      </c>
      <c r="J59">
        <v>3.34</v>
      </c>
      <c r="K59" t="s">
        <v>11757</v>
      </c>
      <c r="L59">
        <v>4.2300000000000004</v>
      </c>
      <c r="M59">
        <v>1336</v>
      </c>
      <c r="N59">
        <v>1692</v>
      </c>
    </row>
    <row r="60" spans="1:14" x14ac:dyDescent="0.25">
      <c r="A60" t="s">
        <v>47057</v>
      </c>
      <c r="B60" t="s">
        <v>11491</v>
      </c>
      <c r="C60" t="s">
        <v>11492</v>
      </c>
      <c r="D60" t="s">
        <v>46949</v>
      </c>
      <c r="E60" t="s">
        <v>11633</v>
      </c>
      <c r="F60">
        <v>94993</v>
      </c>
      <c r="G60" t="s">
        <v>4153</v>
      </c>
      <c r="H60" t="s">
        <v>3</v>
      </c>
      <c r="I60">
        <v>400</v>
      </c>
      <c r="J60">
        <v>76.27</v>
      </c>
      <c r="K60" t="s">
        <v>11757</v>
      </c>
      <c r="L60">
        <v>96.5</v>
      </c>
      <c r="M60">
        <v>30508</v>
      </c>
      <c r="N60">
        <v>38600</v>
      </c>
    </row>
    <row r="61" spans="1:14" x14ac:dyDescent="0.25">
      <c r="A61" t="s">
        <v>47057</v>
      </c>
      <c r="B61" t="s">
        <v>11491</v>
      </c>
      <c r="C61" t="s">
        <v>11492</v>
      </c>
      <c r="D61" t="s">
        <v>46950</v>
      </c>
      <c r="E61" t="s">
        <v>7270</v>
      </c>
      <c r="F61" t="s">
        <v>4115</v>
      </c>
      <c r="G61" t="s">
        <v>1544</v>
      </c>
      <c r="H61" t="s">
        <v>6594</v>
      </c>
      <c r="I61">
        <v>304</v>
      </c>
      <c r="J61">
        <v>76.52</v>
      </c>
      <c r="K61" t="s">
        <v>11757</v>
      </c>
      <c r="L61">
        <v>96.81</v>
      </c>
      <c r="M61">
        <v>23262.080000000002</v>
      </c>
      <c r="N61">
        <v>29430.240000000002</v>
      </c>
    </row>
    <row r="62" spans="1:14" x14ac:dyDescent="0.25">
      <c r="A62" t="s">
        <v>47057</v>
      </c>
      <c r="B62" t="s">
        <v>11491</v>
      </c>
      <c r="C62" t="s">
        <v>11492</v>
      </c>
      <c r="D62" t="s">
        <v>46951</v>
      </c>
      <c r="E62" t="s">
        <v>7136</v>
      </c>
      <c r="F62" t="s">
        <v>2094</v>
      </c>
      <c r="G62" t="s">
        <v>1544</v>
      </c>
      <c r="H62" t="s">
        <v>6594</v>
      </c>
      <c r="I62">
        <v>304</v>
      </c>
      <c r="J62">
        <v>42.43</v>
      </c>
      <c r="K62" t="s">
        <v>11757</v>
      </c>
      <c r="L62">
        <v>53.68</v>
      </c>
      <c r="M62">
        <v>12898.72</v>
      </c>
      <c r="N62">
        <v>16318.72</v>
      </c>
    </row>
    <row r="63" spans="1:14" x14ac:dyDescent="0.25">
      <c r="A63" t="s">
        <v>47057</v>
      </c>
      <c r="B63" t="s">
        <v>21238</v>
      </c>
      <c r="C63" t="s">
        <v>11492</v>
      </c>
      <c r="D63" t="s">
        <v>46952</v>
      </c>
      <c r="E63" t="s">
        <v>24289</v>
      </c>
      <c r="F63">
        <v>105127</v>
      </c>
      <c r="G63" t="s">
        <v>4153</v>
      </c>
      <c r="H63" t="s">
        <v>1</v>
      </c>
      <c r="I63">
        <v>296</v>
      </c>
      <c r="J63">
        <v>27.22</v>
      </c>
      <c r="K63" t="s">
        <v>11757</v>
      </c>
      <c r="L63">
        <v>34.44</v>
      </c>
      <c r="M63">
        <v>8057.12</v>
      </c>
      <c r="N63">
        <v>10194.24</v>
      </c>
    </row>
    <row r="64" spans="1:14" x14ac:dyDescent="0.25">
      <c r="A64" t="s">
        <v>47057</v>
      </c>
      <c r="B64" t="s">
        <v>47052</v>
      </c>
      <c r="C64" t="s">
        <v>11492</v>
      </c>
      <c r="D64" t="s">
        <v>46953</v>
      </c>
      <c r="E64" t="s">
        <v>24954</v>
      </c>
      <c r="F64" t="s">
        <v>4019</v>
      </c>
      <c r="G64" t="s">
        <v>1544</v>
      </c>
      <c r="H64" t="s">
        <v>6590</v>
      </c>
      <c r="I64">
        <v>11.4</v>
      </c>
      <c r="J64">
        <v>478.82</v>
      </c>
      <c r="K64" t="s">
        <v>11757</v>
      </c>
      <c r="L64">
        <v>605.79999999999995</v>
      </c>
      <c r="M64">
        <v>5458.55</v>
      </c>
      <c r="N64">
        <v>6906.12</v>
      </c>
    </row>
    <row r="65" spans="1:14" x14ac:dyDescent="0.25">
      <c r="A65" t="s">
        <v>47057</v>
      </c>
      <c r="B65" t="s">
        <v>47052</v>
      </c>
      <c r="C65" t="s">
        <v>11492</v>
      </c>
      <c r="D65" t="s">
        <v>46954</v>
      </c>
      <c r="E65" t="s">
        <v>26841</v>
      </c>
      <c r="F65" t="s">
        <v>4020</v>
      </c>
      <c r="G65" t="s">
        <v>1544</v>
      </c>
      <c r="H65" t="s">
        <v>6590</v>
      </c>
      <c r="I65">
        <v>9.3000000000000007</v>
      </c>
      <c r="J65">
        <v>411.61</v>
      </c>
      <c r="K65" t="s">
        <v>11757</v>
      </c>
      <c r="L65">
        <v>520.77</v>
      </c>
      <c r="M65">
        <v>3827.97</v>
      </c>
      <c r="N65">
        <v>4843.16</v>
      </c>
    </row>
    <row r="66" spans="1:14" x14ac:dyDescent="0.25">
      <c r="A66" t="s">
        <v>47057</v>
      </c>
      <c r="B66" t="s">
        <v>47052</v>
      </c>
      <c r="C66" t="s">
        <v>11492</v>
      </c>
      <c r="D66" t="s">
        <v>46955</v>
      </c>
      <c r="E66" t="s">
        <v>35845</v>
      </c>
      <c r="F66" t="s">
        <v>3540</v>
      </c>
      <c r="G66" t="s">
        <v>1544</v>
      </c>
      <c r="H66" t="s">
        <v>6590</v>
      </c>
      <c r="I66">
        <v>38.32</v>
      </c>
      <c r="J66">
        <v>34.35</v>
      </c>
      <c r="K66" t="s">
        <v>11757</v>
      </c>
      <c r="L66">
        <v>43.46</v>
      </c>
      <c r="M66">
        <v>1316.29</v>
      </c>
      <c r="N66">
        <v>1665.39</v>
      </c>
    </row>
    <row r="67" spans="1:14" x14ac:dyDescent="0.25">
      <c r="A67" t="s">
        <v>47057</v>
      </c>
      <c r="B67" t="s">
        <v>47052</v>
      </c>
      <c r="C67" t="s">
        <v>11492</v>
      </c>
      <c r="D67" t="s">
        <v>46956</v>
      </c>
      <c r="E67" t="s">
        <v>35804</v>
      </c>
      <c r="F67" t="s">
        <v>3491</v>
      </c>
      <c r="G67" t="s">
        <v>1544</v>
      </c>
      <c r="H67" t="s">
        <v>6590</v>
      </c>
      <c r="I67">
        <v>6.22</v>
      </c>
      <c r="J67">
        <v>5.43</v>
      </c>
      <c r="K67" t="s">
        <v>11757</v>
      </c>
      <c r="L67">
        <v>6.87</v>
      </c>
      <c r="M67">
        <v>33.770000000000003</v>
      </c>
      <c r="N67">
        <v>42.73</v>
      </c>
    </row>
    <row r="68" spans="1:14" x14ac:dyDescent="0.25">
      <c r="A68" t="s">
        <v>47057</v>
      </c>
      <c r="B68" t="s">
        <v>47053</v>
      </c>
      <c r="C68" t="s">
        <v>11492</v>
      </c>
      <c r="D68" t="s">
        <v>46957</v>
      </c>
      <c r="E68" t="s">
        <v>11904</v>
      </c>
      <c r="F68" t="s">
        <v>3697</v>
      </c>
      <c r="G68" t="s">
        <v>1544</v>
      </c>
      <c r="H68" t="s">
        <v>6594</v>
      </c>
      <c r="I68">
        <v>138</v>
      </c>
      <c r="J68">
        <v>76.58</v>
      </c>
      <c r="K68" t="s">
        <v>11757</v>
      </c>
      <c r="L68">
        <v>96.89</v>
      </c>
      <c r="M68">
        <v>10568.04</v>
      </c>
      <c r="N68">
        <v>13370.82</v>
      </c>
    </row>
    <row r="69" spans="1:14" x14ac:dyDescent="0.25">
      <c r="A69" t="s">
        <v>47057</v>
      </c>
      <c r="B69" t="s">
        <v>47054</v>
      </c>
      <c r="C69" t="s">
        <v>11492</v>
      </c>
      <c r="D69" t="s">
        <v>46958</v>
      </c>
      <c r="E69" t="s">
        <v>6762</v>
      </c>
      <c r="F69" t="s">
        <v>3689</v>
      </c>
      <c r="G69" t="s">
        <v>1544</v>
      </c>
      <c r="H69" t="s">
        <v>6594</v>
      </c>
      <c r="I69">
        <v>296</v>
      </c>
      <c r="J69">
        <v>46.53</v>
      </c>
      <c r="K69" t="s">
        <v>11757</v>
      </c>
      <c r="L69">
        <v>58.87</v>
      </c>
      <c r="M69">
        <v>13772.88</v>
      </c>
      <c r="N69">
        <v>17425.52</v>
      </c>
    </row>
    <row r="70" spans="1:14" x14ac:dyDescent="0.25">
      <c r="A70" t="s">
        <v>47058</v>
      </c>
      <c r="B70" t="s">
        <v>11492</v>
      </c>
      <c r="C70" t="s">
        <v>11492</v>
      </c>
      <c r="D70" t="s">
        <v>46917</v>
      </c>
      <c r="E70" t="s">
        <v>4783</v>
      </c>
      <c r="F70" t="s">
        <v>3251</v>
      </c>
      <c r="G70" t="s">
        <v>1544</v>
      </c>
      <c r="H70" t="s">
        <v>6629</v>
      </c>
      <c r="I70">
        <v>6</v>
      </c>
      <c r="J70">
        <v>2303.4</v>
      </c>
      <c r="K70" t="s">
        <v>11757</v>
      </c>
      <c r="L70">
        <v>2914.26</v>
      </c>
      <c r="M70">
        <v>13820.4</v>
      </c>
      <c r="N70">
        <v>17485.560000000001</v>
      </c>
    </row>
    <row r="71" spans="1:14" x14ac:dyDescent="0.25">
      <c r="A71" t="s">
        <v>47058</v>
      </c>
      <c r="B71" t="s">
        <v>11492</v>
      </c>
      <c r="C71" t="s">
        <v>11492</v>
      </c>
      <c r="D71" t="s">
        <v>46918</v>
      </c>
      <c r="E71" t="s">
        <v>39015</v>
      </c>
      <c r="F71">
        <v>100982</v>
      </c>
      <c r="G71" t="s">
        <v>4153</v>
      </c>
      <c r="H71" t="s">
        <v>691</v>
      </c>
      <c r="I71">
        <v>85.8</v>
      </c>
      <c r="J71">
        <v>9.08</v>
      </c>
      <c r="K71" t="s">
        <v>11757</v>
      </c>
      <c r="L71">
        <v>11.49</v>
      </c>
      <c r="M71">
        <v>779.06</v>
      </c>
      <c r="N71">
        <v>985.84</v>
      </c>
    </row>
    <row r="72" spans="1:14" x14ac:dyDescent="0.25">
      <c r="A72" t="s">
        <v>47058</v>
      </c>
      <c r="B72" t="s">
        <v>11492</v>
      </c>
      <c r="C72" t="s">
        <v>11492</v>
      </c>
      <c r="D72" t="s">
        <v>46919</v>
      </c>
      <c r="E72" t="s">
        <v>1122</v>
      </c>
      <c r="F72">
        <v>95875</v>
      </c>
      <c r="G72" t="s">
        <v>4153</v>
      </c>
      <c r="H72" t="s">
        <v>822</v>
      </c>
      <c r="I72">
        <v>600.6</v>
      </c>
      <c r="J72">
        <v>2.4900000000000002</v>
      </c>
      <c r="K72" t="s">
        <v>11757</v>
      </c>
      <c r="L72">
        <v>3.15</v>
      </c>
      <c r="M72">
        <v>1495.49</v>
      </c>
      <c r="N72">
        <v>1891.89</v>
      </c>
    </row>
    <row r="73" spans="1:14" x14ac:dyDescent="0.25">
      <c r="A73" t="s">
        <v>47058</v>
      </c>
      <c r="B73" t="s">
        <v>11492</v>
      </c>
      <c r="C73" t="s">
        <v>11492</v>
      </c>
      <c r="D73" t="s">
        <v>46920</v>
      </c>
      <c r="E73" t="s">
        <v>28566</v>
      </c>
      <c r="F73">
        <v>100574</v>
      </c>
      <c r="G73" t="s">
        <v>4153</v>
      </c>
      <c r="H73" t="s">
        <v>691</v>
      </c>
      <c r="I73">
        <v>85.8</v>
      </c>
      <c r="J73">
        <v>1.45</v>
      </c>
      <c r="K73" t="s">
        <v>11757</v>
      </c>
      <c r="L73">
        <v>1.83</v>
      </c>
      <c r="M73">
        <v>124.41</v>
      </c>
      <c r="N73">
        <v>157.01</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8">
    <pageSetUpPr fitToPage="1"/>
  </sheetPr>
  <dimension ref="A1:P674"/>
  <sheetViews>
    <sheetView showGridLines="0" view="pageBreakPreview" zoomScale="70" zoomScaleNormal="70" zoomScaleSheetLayoutView="70" workbookViewId="0">
      <pane ySplit="1" topLeftCell="A2" activePane="bottomLeft" state="frozen"/>
      <selection pane="bottomLeft" activeCell="G29" sqref="G29"/>
    </sheetView>
  </sheetViews>
  <sheetFormatPr defaultColWidth="0" defaultRowHeight="15" zeroHeight="1" x14ac:dyDescent="0.25"/>
  <cols>
    <col min="1" max="1" width="18.140625" style="13" customWidth="1"/>
    <col min="2" max="8" width="15.7109375" style="13" customWidth="1"/>
    <col min="9" max="9" width="14.5703125" style="13" bestFit="1" customWidth="1"/>
    <col min="10" max="10" width="9.42578125" style="70" customWidth="1"/>
    <col min="11" max="11" width="15.28515625" style="70" bestFit="1" customWidth="1"/>
    <col min="12" max="12" width="21.5703125" style="13" customWidth="1"/>
    <col min="13" max="13" width="22.7109375" style="13" customWidth="1"/>
    <col min="14" max="16" width="9.140625" style="13" hidden="1" customWidth="1"/>
    <col min="17" max="16384" width="0" style="13" hidden="1"/>
  </cols>
  <sheetData>
    <row r="1" spans="1:13" ht="118.15" customHeight="1" thickBot="1" x14ac:dyDescent="0.3">
      <c r="A1" s="156"/>
      <c r="B1" s="156"/>
      <c r="C1" s="156"/>
      <c r="D1" s="156"/>
      <c r="E1" s="156"/>
      <c r="F1" s="156"/>
      <c r="G1" s="156"/>
      <c r="H1" s="156"/>
      <c r="I1" s="156"/>
      <c r="J1" s="157"/>
      <c r="K1" s="157"/>
      <c r="L1" s="156"/>
      <c r="M1" s="156"/>
    </row>
    <row r="2" spans="1:13" s="14" customFormat="1" ht="18.600000000000001" customHeight="1" thickBot="1" x14ac:dyDescent="0.35">
      <c r="A2" s="403" t="s">
        <v>5270</v>
      </c>
      <c r="B2" s="403"/>
      <c r="C2" s="403"/>
      <c r="D2" s="403"/>
      <c r="E2" s="403"/>
      <c r="F2" s="403"/>
      <c r="G2" s="403"/>
      <c r="H2" s="403"/>
      <c r="I2" s="403"/>
      <c r="J2" s="403"/>
      <c r="K2" s="404"/>
      <c r="L2" s="93" t="s">
        <v>4140</v>
      </c>
      <c r="M2" s="98" t="str">
        <f>DADOS!D6</f>
        <v>R03</v>
      </c>
    </row>
    <row r="3" spans="1:13" s="14" customFormat="1" ht="19.5" customHeight="1" thickBot="1" x14ac:dyDescent="0.35">
      <c r="A3" s="405"/>
      <c r="B3" s="405"/>
      <c r="C3" s="405"/>
      <c r="D3" s="405"/>
      <c r="E3" s="405"/>
      <c r="F3" s="405"/>
      <c r="G3" s="405"/>
      <c r="H3" s="405"/>
      <c r="I3" s="405"/>
      <c r="J3" s="405"/>
      <c r="K3" s="406"/>
      <c r="L3" s="93" t="s">
        <v>4929</v>
      </c>
      <c r="M3" s="99">
        <f ca="1">DADOS!D2</f>
        <v>46170</v>
      </c>
    </row>
    <row r="4" spans="1:13" s="14" customFormat="1" ht="18.75" x14ac:dyDescent="0.3">
      <c r="A4" s="175" t="s">
        <v>4141</v>
      </c>
      <c r="B4" s="175"/>
      <c r="C4" s="176"/>
      <c r="D4" s="154" t="s">
        <v>4142</v>
      </c>
      <c r="E4" s="3"/>
      <c r="F4" s="38"/>
      <c r="G4" s="153"/>
      <c r="H4" s="154" t="s">
        <v>4142</v>
      </c>
      <c r="I4" s="9"/>
      <c r="J4" s="68"/>
      <c r="K4" s="48"/>
      <c r="L4" s="100" t="s">
        <v>5253</v>
      </c>
      <c r="M4" s="92"/>
    </row>
    <row r="5" spans="1:13" s="14" customFormat="1" ht="18" customHeight="1" x14ac:dyDescent="0.3">
      <c r="A5" s="416" t="str">
        <f>DADOS!D8</f>
        <v>REFORMA DO MURO DE FECHAMENTO DO CEMITÉRIO MUNICIPAL</v>
      </c>
      <c r="B5" s="416"/>
      <c r="C5" s="417"/>
      <c r="D5" s="154"/>
      <c r="E5" s="3"/>
      <c r="F5" s="38"/>
      <c r="G5" s="126"/>
      <c r="H5" s="35"/>
      <c r="I5" s="9"/>
      <c r="J5" s="68"/>
      <c r="K5" s="48"/>
      <c r="L5" s="399" t="str">
        <f>DADOS!D14</f>
        <v>SINAPI: 12/2025 Minas Gerais
SETOP: 10/2025 Minas Gerais
SICRO : 10/2025 Minas Gerais
SUDECAP: 09/2025 Minas Gerais</v>
      </c>
      <c r="M5" s="400"/>
    </row>
    <row r="6" spans="1:13" s="14" customFormat="1" ht="40.15" customHeight="1" x14ac:dyDescent="0.3">
      <c r="A6" s="416"/>
      <c r="B6" s="416"/>
      <c r="C6" s="417"/>
      <c r="D6" s="154"/>
      <c r="E6" s="3"/>
      <c r="F6" s="38"/>
      <c r="G6" s="126"/>
      <c r="H6" s="35"/>
      <c r="I6" s="9"/>
      <c r="J6" s="68"/>
      <c r="K6" s="48"/>
      <c r="L6" s="399"/>
      <c r="M6" s="400"/>
    </row>
    <row r="7" spans="1:13" s="14" customFormat="1" ht="18.75" customHeight="1" thickBot="1" x14ac:dyDescent="0.35">
      <c r="A7" s="416"/>
      <c r="B7" s="416"/>
      <c r="C7" s="417"/>
      <c r="D7" s="154"/>
      <c r="E7" s="3"/>
      <c r="F7" s="38"/>
      <c r="G7" s="127"/>
      <c r="H7" s="35"/>
      <c r="I7" s="9"/>
      <c r="J7" s="68"/>
      <c r="K7" s="48"/>
      <c r="L7" s="401"/>
      <c r="M7" s="402"/>
    </row>
    <row r="8" spans="1:13" s="14" customFormat="1" ht="19.5" customHeight="1" x14ac:dyDescent="0.3">
      <c r="A8" s="416"/>
      <c r="B8" s="416"/>
      <c r="C8" s="417"/>
      <c r="D8" s="154"/>
      <c r="E8" s="3"/>
      <c r="F8" s="38"/>
      <c r="G8" s="122"/>
      <c r="H8" s="35"/>
      <c r="I8" s="9"/>
      <c r="J8" s="68"/>
      <c r="K8" s="76"/>
      <c r="L8" s="96" t="s">
        <v>5251</v>
      </c>
      <c r="M8" s="101">
        <f>DADOS!D10</f>
        <v>0.26519999999999999</v>
      </c>
    </row>
    <row r="9" spans="1:13" s="14" customFormat="1" ht="19.5" customHeight="1" thickBot="1" x14ac:dyDescent="0.35">
      <c r="A9" s="418"/>
      <c r="B9" s="418"/>
      <c r="C9" s="419"/>
      <c r="D9" s="154"/>
      <c r="E9" s="78"/>
      <c r="F9" s="82"/>
      <c r="G9" s="124"/>
      <c r="H9" s="80"/>
      <c r="I9" s="80"/>
      <c r="J9" s="80"/>
      <c r="K9" s="80"/>
      <c r="L9" s="97" t="s">
        <v>5252</v>
      </c>
      <c r="M9" s="102" t="str">
        <f>DADOS!D12</f>
        <v>-</v>
      </c>
    </row>
    <row r="10" spans="1:13" s="14" customFormat="1" ht="7.9" customHeight="1" thickBot="1" x14ac:dyDescent="0.35">
      <c r="A10" s="421"/>
      <c r="B10" s="421"/>
      <c r="C10" s="421"/>
      <c r="D10" s="422"/>
      <c r="E10" s="422"/>
      <c r="F10" s="422"/>
      <c r="G10" s="422"/>
      <c r="H10" s="422"/>
      <c r="I10" s="422"/>
      <c r="J10" s="422"/>
      <c r="K10" s="422"/>
      <c r="L10" s="422"/>
      <c r="M10" s="422"/>
    </row>
    <row r="11" spans="1:13" s="14" customFormat="1" ht="28.15" customHeight="1" thickBot="1" x14ac:dyDescent="0.35">
      <c r="A11" s="420" t="str">
        <f>A2&amp;" DE "&amp;DADOS!D20&amp;" - "&amp;A5</f>
        <v>COMPOSIÇÕES DE CUSTO DE PROJETO EXECUTIVO - REFORMA DO MURO DE FECHAMENTO DO CEMITÉRIO MUNICIPAL</v>
      </c>
      <c r="B11" s="420"/>
      <c r="C11" s="420"/>
      <c r="D11" s="420"/>
      <c r="E11" s="420"/>
      <c r="F11" s="420"/>
      <c r="G11" s="420"/>
      <c r="H11" s="420"/>
      <c r="I11" s="420"/>
      <c r="J11" s="420"/>
      <c r="K11" s="420"/>
      <c r="L11" s="420"/>
      <c r="M11" s="420"/>
    </row>
    <row r="12" spans="1:13" s="14" customFormat="1" ht="7.9" customHeight="1" thickBot="1" x14ac:dyDescent="0.35">
      <c r="A12" s="94"/>
      <c r="B12" s="94"/>
      <c r="C12" s="94"/>
      <c r="D12" s="94"/>
      <c r="E12" s="94"/>
      <c r="F12" s="94"/>
      <c r="G12" s="94"/>
      <c r="H12" s="94"/>
      <c r="I12" s="94"/>
      <c r="J12" s="94"/>
      <c r="K12" s="94"/>
      <c r="L12" s="94"/>
      <c r="M12" s="94"/>
    </row>
    <row r="13" spans="1:13" s="75" customFormat="1" ht="25.15" customHeight="1" thickBot="1" x14ac:dyDescent="0.35">
      <c r="A13" s="94" t="s">
        <v>1543</v>
      </c>
      <c r="B13" s="414" t="s">
        <v>1545</v>
      </c>
      <c r="C13" s="414"/>
      <c r="D13" s="414"/>
      <c r="E13" s="414"/>
      <c r="F13" s="414"/>
      <c r="G13" s="414"/>
      <c r="H13" s="414"/>
      <c r="I13" s="94" t="s">
        <v>5247</v>
      </c>
      <c r="J13" s="94" t="s">
        <v>5271</v>
      </c>
      <c r="K13" s="94" t="s">
        <v>5272</v>
      </c>
      <c r="L13" s="94" t="s">
        <v>5273</v>
      </c>
      <c r="M13" s="94" t="s">
        <v>5242</v>
      </c>
    </row>
    <row r="14" spans="1:13" s="73" customFormat="1" ht="7.9" customHeight="1" thickBot="1" x14ac:dyDescent="0.35">
      <c r="A14" s="94"/>
      <c r="B14" s="94"/>
      <c r="C14" s="94"/>
      <c r="D14" s="94"/>
      <c r="E14" s="94"/>
      <c r="F14" s="94"/>
      <c r="G14" s="94"/>
      <c r="H14" s="94"/>
      <c r="I14" s="94"/>
      <c r="J14" s="94"/>
      <c r="K14" s="94"/>
      <c r="L14" s="94"/>
      <c r="M14" s="94"/>
    </row>
    <row r="15" spans="1:13" s="74" customFormat="1" ht="16.5" thickBot="1" x14ac:dyDescent="0.3">
      <c r="A15" s="244">
        <v>7</v>
      </c>
      <c r="B15" s="335" t="str">
        <f>VLOOKUP(A15,ORC!$D$24:$N$410,2,0)</f>
        <v>ALVENARIA E REVESTIMENTO</v>
      </c>
      <c r="C15" s="245"/>
      <c r="D15" s="245"/>
      <c r="E15" s="245"/>
      <c r="F15" s="245"/>
      <c r="G15" s="245"/>
      <c r="H15" s="245"/>
      <c r="I15" s="246"/>
      <c r="J15" s="247"/>
      <c r="K15" s="247"/>
      <c r="L15" s="246"/>
      <c r="M15" s="248"/>
    </row>
    <row r="16" spans="1:13" s="46" customFormat="1" ht="15.75" x14ac:dyDescent="0.25">
      <c r="A16" s="249" t="s">
        <v>47003</v>
      </c>
      <c r="B16" s="425" t="s">
        <v>47004</v>
      </c>
      <c r="C16" s="425"/>
      <c r="D16" s="425"/>
      <c r="E16" s="425"/>
      <c r="F16" s="425"/>
      <c r="G16" s="425"/>
      <c r="H16" s="425"/>
      <c r="I16" s="250" t="s">
        <v>4152</v>
      </c>
      <c r="J16" s="249" t="s">
        <v>3</v>
      </c>
      <c r="K16" s="249"/>
      <c r="L16" s="250"/>
      <c r="M16" s="251">
        <f>SUM(M17:M18)</f>
        <v>124.42392519999999</v>
      </c>
    </row>
    <row r="17" spans="1:13" s="45" customFormat="1" ht="15.75" x14ac:dyDescent="0.25">
      <c r="B17" s="240">
        <v>88316</v>
      </c>
      <c r="C17" s="274" t="str">
        <f>IF(I17="SINAPI",VLOOKUP(B17,DADOS_SINAPI,2,0),IF(I17="SETOP",VLOOKUP(B17,DADOS_SETOP,2,0),IF(I17="SICRO",VLOOKUP(B17,DADOS_SICRO,2,0),IF(I17="SUDECAP",VLOOKUP(B17,DADOS_SUDECAP,2,0),IF(I17="COTAÇÃO",VLOOKUP(B17,DADOS_COTACAO,2,0),VLOOKUP(B17,DADOS_COMPOSICAO,2,0))))))</f>
        <v>SERVENTE COM ENCARGOS COMPLEMENTARES</v>
      </c>
      <c r="D17" s="274"/>
      <c r="E17" s="274"/>
      <c r="F17" s="274"/>
      <c r="G17" s="274"/>
      <c r="H17" s="274"/>
      <c r="I17" s="241" t="s">
        <v>4153</v>
      </c>
      <c r="J17" s="240" t="str">
        <f>IF(I17="SINAPI",VLOOKUP(B17,DADOS_SINAPI,3,0),IF(I17="SETOP",VLOOKUP(B17,DADOS_SETOP,3,0),IF(I17="SICRO",VLOOKUP(B17,DADOS_SICRO,3,0),IF(I17="SUDECAP",VLOOKUP(B17,DADOS_SUDECAP,3,0),IF(I17="COTAÇÃO",VLOOKUP(B17,DADOS_COTACAO,9,0),VLOOKUP(B17,DADOS_COMPOSICAO,10,0))))))</f>
        <v>H</v>
      </c>
      <c r="K17" s="242">
        <v>0.38596000000000003</v>
      </c>
      <c r="L17" s="243">
        <f>IF(I17="SINAPI",VLOOKUP(B17,DADOS_SINAPI,4,0),IF(I17="SETOP",VLOOKUP(B17,DADOS_SETOP,4,0),IF(I17="SICRO",VLOOKUP(B17,DADOS_SICRO,4,0),IF(I17="SUDECAP",VLOOKUP(B17,DADOS_SUDECAP,4,0),IF(I17="COTAÇÃO",VLOOKUP(B17,DADOS_COTACAO,12,0),VLOOKUP(B17,DADOS_COMPOSICAO,13,0))))))</f>
        <v>22.37</v>
      </c>
      <c r="M17" s="243">
        <f t="shared" ref="M17:M18" si="0">K17*L17</f>
        <v>8.6339252000000002</v>
      </c>
    </row>
    <row r="18" spans="1:13" s="45" customFormat="1" ht="15.75" x14ac:dyDescent="0.25">
      <c r="B18" s="240" t="s">
        <v>47005</v>
      </c>
      <c r="C18" s="274" t="str">
        <f>IF(I18="SINAPI",VLOOKUP(B18,DADOS_SINAPI,2,0),IF(I18="SETOP",VLOOKUP(B18,DADOS_SETOP,2,0),IF(I18="SICRO",VLOOKUP(B18,DADOS_SICRO,2,0),IF(I18="SUDECAP",VLOOKUP(B18,DADOS_SUDECAP,2,0),IF(I18="COTAÇÃO",VLOOKUP(B18,DADOS_COTACAO,2,0),VLOOKUP(B18,DADOS_COMPOSICAO,2,0))))))</f>
        <v>TELA METÁLICA DE AÇO GALVANIZADO PARA REFORÇO CONTRA FISSURAÇÃO, MALHA 04</v>
      </c>
      <c r="D18" s="274"/>
      <c r="E18" s="274"/>
      <c r="F18" s="274"/>
      <c r="G18" s="274"/>
      <c r="H18" s="274"/>
      <c r="I18" s="241" t="s">
        <v>9843</v>
      </c>
      <c r="J18" s="240" t="str">
        <f>IF(I18="SINAPI",VLOOKUP(B18,DADOS_SINAPI,3,0),IF(I18="SETOP",VLOOKUP(B18,DADOS_SETOP,3,0),IF(I18="SICRO",VLOOKUP(B18,DADOS_SICRO,3,0),IF(I18="SUDECAP",VLOOKUP(B18,DADOS_SUDECAP,3,0),IF(I18="COTAÇÃO",VLOOKUP(B18,DADOS_COTACAO,9,0),VLOOKUP(B18,DADOS_COMPOSICAO,10,0))))))</f>
        <v>M2</v>
      </c>
      <c r="K18" s="242">
        <v>1</v>
      </c>
      <c r="L18" s="243">
        <f>IF(I18="SINAPI",VLOOKUP(B18,DADOS_SINAPI,4,0),IF(I18="SETOP",VLOOKUP(B18,DADOS_SETOP,4,0),IF(I18="SICRO",VLOOKUP(B18,DADOS_SICRO,4,0),IF(I18="SUDECAP",VLOOKUP(B18,DADOS_SUDECAP,4,0),IF(I18="COTAÇÃO",VLOOKUP(B18,DADOS_COTACAO,12,0),VLOOKUP(B18,DADOS_COMPOSICAO,13,0))))))</f>
        <v>115.78999999999999</v>
      </c>
      <c r="M18" s="243">
        <f t="shared" si="0"/>
        <v>115.78999999999999</v>
      </c>
    </row>
    <row r="19" spans="1:13" s="45" customFormat="1" ht="16.149999999999999" customHeight="1" x14ac:dyDescent="0.25">
      <c r="A19" s="39"/>
      <c r="B19" s="204"/>
      <c r="C19" s="204"/>
      <c r="D19" s="204"/>
      <c r="E19" s="204"/>
      <c r="F19" s="204"/>
      <c r="G19" s="204"/>
      <c r="H19" s="204"/>
      <c r="I19" s="204"/>
      <c r="J19" s="39"/>
      <c r="K19" s="71"/>
      <c r="L19" s="42"/>
      <c r="M19" s="42"/>
    </row>
    <row r="20" spans="1:13" s="46" customFormat="1" ht="15.75" x14ac:dyDescent="0.25">
      <c r="A20" s="249" t="s">
        <v>47037</v>
      </c>
      <c r="B20" s="426" t="s">
        <v>47038</v>
      </c>
      <c r="C20" s="426"/>
      <c r="D20" s="426"/>
      <c r="E20" s="426"/>
      <c r="F20" s="426"/>
      <c r="G20" s="426"/>
      <c r="H20" s="426"/>
      <c r="I20" s="250" t="s">
        <v>4152</v>
      </c>
      <c r="J20" s="249" t="s">
        <v>1</v>
      </c>
      <c r="K20" s="249"/>
      <c r="L20" s="250"/>
      <c r="M20" s="251">
        <f>SUM(M21:M22)</f>
        <v>25.483789999999999</v>
      </c>
    </row>
    <row r="21" spans="1:13" s="45" customFormat="1" ht="15.75" x14ac:dyDescent="0.25">
      <c r="B21" s="240">
        <v>88309</v>
      </c>
      <c r="C21" s="274" t="str">
        <f>IF(I21="SINAPI",VLOOKUP(B21,DADOS_SINAPI,2,0),IF(I21="SETOP",VLOOKUP(B21,DADOS_SETOP,2,0),IF(I21="SICRO",VLOOKUP(B21,DADOS_SICRO,2,0),IF(I21="SUDECAP",VLOOKUP(B21,DADOS_SUDECAP,2,0),IF(I21="COTAÇÃO",VLOOKUP(B21,DADOS_COTACAO,2,0),VLOOKUP(B21,DADOS_COMPOSICAO,2,0))))))</f>
        <v>PEDREIRO COM ENCARGOS COMPLEMENTARES</v>
      </c>
      <c r="D21" s="274"/>
      <c r="E21" s="274"/>
      <c r="F21" s="274"/>
      <c r="G21" s="274"/>
      <c r="H21" s="274"/>
      <c r="I21" s="241" t="s">
        <v>4153</v>
      </c>
      <c r="J21" s="240" t="str">
        <f>IF(I21="SINAPI",VLOOKUP(B21,DADOS_SINAPI,3,0),IF(I21="SETOP",VLOOKUP(B21,DADOS_SETOP,3,0),IF(I21="SICRO",VLOOKUP(B21,DADOS_SICRO,3,0),IF(I21="SUDECAP",VLOOKUP(B21,DADOS_SUDECAP,3,0),IF(I21="COTAÇÃO",VLOOKUP(B21,DADOS_COTACAO,9,0),VLOOKUP(B21,DADOS_COMPOSICAO,10,0))))))</f>
        <v>H</v>
      </c>
      <c r="K21" s="242">
        <v>0.48080000000000001</v>
      </c>
      <c r="L21" s="243">
        <f>IF(I21="SINAPI",VLOOKUP(B21,DADOS_SINAPI,4,0),IF(I21="SETOP",VLOOKUP(B21,DADOS_SETOP,4,0),IF(I21="SICRO",VLOOKUP(B21,DADOS_SICRO,4,0),IF(I21="SUDECAP",VLOOKUP(B21,DADOS_SUDECAP,4,0),IF(I21="COTAÇÃO",VLOOKUP(B21,DADOS_COTACAO,12,0),VLOOKUP(B21,DADOS_COMPOSICAO,13,0))))))</f>
        <v>30.25</v>
      </c>
      <c r="M21" s="243">
        <f t="shared" ref="M21:M22" si="1">K21*L21</f>
        <v>14.5442</v>
      </c>
    </row>
    <row r="22" spans="1:13" s="45" customFormat="1" ht="15.75" x14ac:dyDescent="0.25">
      <c r="B22" s="240" t="s">
        <v>47036</v>
      </c>
      <c r="C22" s="274" t="str">
        <f>IF(I22="SINAPI",VLOOKUP(B22,DADOS_SINAPI,2,0),IF(I22="SETOP",VLOOKUP(B22,DADOS_SETOP,2,0),IF(I22="SICRO",VLOOKUP(B22,DADOS_SICRO,2,0),IF(I22="SUDECAP",VLOOKUP(B22,DADOS_SUDECAP,2,0),IF(I22="COTAÇÃO",VLOOKUP(B22,DADOS_COTACAO,2,0),VLOOKUP(B22,DADOS_COMPOSICAO,2,0))))))</f>
        <v>FORNECIMENTO DE MATERIAL PARA INSTALAÇÃO DE MOLDURAS EM EPS</v>
      </c>
      <c r="D22" s="274"/>
      <c r="E22" s="274"/>
      <c r="F22" s="274"/>
      <c r="G22" s="274"/>
      <c r="H22" s="274"/>
      <c r="I22" s="241" t="s">
        <v>9843</v>
      </c>
      <c r="J22" s="240" t="str">
        <f>IF(I22="SINAPI",VLOOKUP(B22,DADOS_SINAPI,3,0),IF(I22="SETOP",VLOOKUP(B22,DADOS_SETOP,3,0),IF(I22="SICRO",VLOOKUP(B22,DADOS_SICRO,3,0),IF(I22="SUDECAP",VLOOKUP(B22,DADOS_SUDECAP,3,0),IF(I22="COTAÇÃO",VLOOKUP(B22,DADOS_COTACAO,9,0),VLOOKUP(B22,DADOS_COMPOSICAO,10,0))))))</f>
        <v>M</v>
      </c>
      <c r="K22" s="242">
        <v>5.0000000000000001E-4</v>
      </c>
      <c r="L22" s="243">
        <f>IF(I22="SINAPI",VLOOKUP(B22,DADOS_SINAPI,4,0),IF(I22="SETOP",VLOOKUP(B22,DADOS_SETOP,4,0),IF(I22="SICRO",VLOOKUP(B22,DADOS_SICRO,4,0),IF(I22="SUDECAP",VLOOKUP(B22,DADOS_SUDECAP,4,0),IF(I22="COTAÇÃO",VLOOKUP(B22,DADOS_COTACAO,12,0),VLOOKUP(B22,DADOS_COMPOSICAO,13,0))))))</f>
        <v>21879.18</v>
      </c>
      <c r="M22" s="243">
        <f t="shared" si="1"/>
        <v>10.939590000000001</v>
      </c>
    </row>
    <row r="23" spans="1:13" s="45" customFormat="1" ht="16.149999999999999" customHeight="1" x14ac:dyDescent="0.25">
      <c r="A23" s="39"/>
      <c r="B23" s="204"/>
      <c r="C23" s="204"/>
      <c r="D23" s="204"/>
      <c r="E23" s="204"/>
      <c r="F23" s="204"/>
      <c r="G23" s="204"/>
      <c r="H23" s="204"/>
      <c r="I23" s="204"/>
      <c r="J23" s="39"/>
      <c r="K23" s="71"/>
      <c r="L23" s="42"/>
      <c r="M23" s="42"/>
    </row>
    <row r="24" spans="1:13" s="46" customFormat="1" ht="15.75" x14ac:dyDescent="0.25">
      <c r="A24" s="172"/>
      <c r="B24" s="205"/>
      <c r="C24" s="205"/>
      <c r="D24" s="205"/>
      <c r="E24" s="205"/>
      <c r="F24" s="205"/>
      <c r="G24" s="205"/>
      <c r="H24" s="205"/>
      <c r="I24" s="136"/>
      <c r="J24" s="173"/>
      <c r="K24" s="173"/>
      <c r="L24" s="136"/>
      <c r="M24" s="174"/>
    </row>
    <row r="25" spans="1:13" s="46" customFormat="1" ht="15.75" x14ac:dyDescent="0.25">
      <c r="A25" s="172"/>
      <c r="B25" s="205"/>
      <c r="C25" s="205"/>
      <c r="D25" s="205"/>
      <c r="E25" s="205"/>
      <c r="F25" s="205"/>
      <c r="G25" s="205"/>
      <c r="H25" s="205"/>
      <c r="I25" s="136"/>
      <c r="J25" s="173"/>
      <c r="K25" s="173"/>
      <c r="L25" s="136"/>
      <c r="M25" s="174"/>
    </row>
    <row r="26" spans="1:13" s="46" customFormat="1" ht="15.75" x14ac:dyDescent="0.25">
      <c r="A26" s="172"/>
      <c r="B26" s="205"/>
      <c r="C26" s="205"/>
      <c r="D26" s="205"/>
      <c r="E26" s="205"/>
      <c r="F26" s="205"/>
      <c r="G26" s="205"/>
      <c r="H26" s="205"/>
      <c r="I26" s="136"/>
      <c r="J26" s="173"/>
      <c r="K26" s="173"/>
      <c r="L26" s="136"/>
      <c r="M26" s="174"/>
    </row>
    <row r="27" spans="1:13" s="46" customFormat="1" ht="15.75" x14ac:dyDescent="0.25">
      <c r="A27" s="172"/>
      <c r="B27" s="205"/>
      <c r="C27" s="205"/>
      <c r="D27" s="205"/>
      <c r="E27" s="205"/>
      <c r="F27" s="205"/>
      <c r="G27" s="205"/>
      <c r="H27" s="205"/>
      <c r="I27" s="136"/>
      <c r="J27" s="173"/>
      <c r="K27" s="173"/>
      <c r="L27" s="136"/>
      <c r="M27" s="174"/>
    </row>
    <row r="28" spans="1:13" s="46" customFormat="1" ht="15.75" x14ac:dyDescent="0.25">
      <c r="A28" s="172"/>
      <c r="B28" s="205"/>
      <c r="C28" s="205"/>
      <c r="D28" s="205"/>
      <c r="E28" s="205"/>
      <c r="F28" s="205"/>
      <c r="G28" s="205"/>
      <c r="H28" s="205"/>
      <c r="I28" s="136"/>
      <c r="J28" s="173"/>
      <c r="K28" s="173"/>
      <c r="L28" s="136"/>
      <c r="M28" s="174"/>
    </row>
    <row r="29" spans="1:13" s="46" customFormat="1" ht="15.75" x14ac:dyDescent="0.25">
      <c r="A29" s="172"/>
      <c r="B29" s="205"/>
      <c r="C29" s="205"/>
      <c r="D29" s="205"/>
      <c r="E29" s="205"/>
      <c r="F29" s="205"/>
      <c r="G29" s="205"/>
      <c r="H29" s="205"/>
      <c r="I29" s="136"/>
      <c r="J29" s="173"/>
      <c r="K29" s="173"/>
      <c r="L29" s="136"/>
      <c r="M29" s="174"/>
    </row>
    <row r="30" spans="1:13" s="46" customFormat="1" ht="15.75" x14ac:dyDescent="0.25">
      <c r="A30" s="172"/>
      <c r="B30" s="205"/>
      <c r="C30" s="205"/>
      <c r="D30" s="205"/>
      <c r="E30" s="205"/>
      <c r="F30" s="205"/>
      <c r="G30" s="205"/>
      <c r="H30" s="205"/>
      <c r="I30" s="136"/>
      <c r="J30" s="173"/>
      <c r="K30" s="173"/>
      <c r="L30" s="136"/>
      <c r="M30" s="174"/>
    </row>
    <row r="31" spans="1:13" s="45" customFormat="1" ht="15.75" x14ac:dyDescent="0.25">
      <c r="B31" s="240"/>
      <c r="C31" s="274"/>
      <c r="D31" s="239"/>
      <c r="E31" s="239"/>
      <c r="F31" s="239"/>
      <c r="G31" s="239"/>
      <c r="H31" s="239"/>
      <c r="I31" s="241"/>
      <c r="J31" s="240"/>
      <c r="K31" s="242"/>
      <c r="L31" s="243"/>
      <c r="M31" s="243"/>
    </row>
    <row r="32" spans="1:13" s="46" customFormat="1" ht="15.75" x14ac:dyDescent="0.25">
      <c r="A32" s="172"/>
      <c r="B32" s="205"/>
      <c r="C32" s="205"/>
      <c r="D32" s="205"/>
      <c r="E32" s="205"/>
      <c r="F32" s="205"/>
      <c r="G32" s="205"/>
      <c r="H32" s="205"/>
      <c r="I32" s="136"/>
      <c r="J32" s="173"/>
      <c r="K32" s="173"/>
      <c r="L32" s="136"/>
      <c r="M32" s="174"/>
    </row>
    <row r="33" spans="1:13" x14ac:dyDescent="0.25">
      <c r="D33" s="65"/>
      <c r="E33" s="65"/>
      <c r="F33" s="65"/>
      <c r="G33" s="65"/>
      <c r="H33" s="65"/>
      <c r="I33" s="65"/>
      <c r="J33" s="69"/>
    </row>
    <row r="34" spans="1:13" s="8" customFormat="1" ht="18.75" x14ac:dyDescent="0.3">
      <c r="A34" s="19"/>
      <c r="B34" s="11"/>
      <c r="C34" s="12"/>
      <c r="D34" s="424" t="s">
        <v>4154</v>
      </c>
      <c r="E34" s="424"/>
      <c r="F34" s="424"/>
      <c r="G34" s="407" t="str">
        <f>DADOS!D16</f>
        <v>ALOISIO CAETANO FERREIRA</v>
      </c>
      <c r="H34" s="408"/>
      <c r="I34" s="408"/>
      <c r="J34" s="408"/>
      <c r="K34" s="20"/>
      <c r="L34" s="21"/>
      <c r="M34" s="22"/>
    </row>
    <row r="35" spans="1:13" s="8" customFormat="1" ht="18.75" x14ac:dyDescent="0.3">
      <c r="A35" s="19"/>
      <c r="B35" s="11"/>
      <c r="C35" s="12"/>
      <c r="D35" s="12"/>
      <c r="E35" s="12"/>
      <c r="F35" s="66"/>
      <c r="G35" s="423" t="str">
        <f>DADOS!D18</f>
        <v>CREA -  MG 97.132/D</v>
      </c>
      <c r="H35" s="423"/>
      <c r="I35" s="423"/>
      <c r="J35" s="423"/>
      <c r="K35" s="20"/>
      <c r="L35" s="21"/>
      <c r="M35" s="22"/>
    </row>
    <row r="36" spans="1:13" s="10" customFormat="1" x14ac:dyDescent="0.25">
      <c r="J36" s="70"/>
      <c r="K36" s="70"/>
    </row>
    <row r="37" spans="1:13" x14ac:dyDescent="0.25"/>
    <row r="38" spans="1:13" x14ac:dyDescent="0.25"/>
    <row r="39" spans="1:13" x14ac:dyDescent="0.25"/>
    <row r="40" spans="1:13" x14ac:dyDescent="0.25"/>
    <row r="41" spans="1:13" x14ac:dyDescent="0.25"/>
    <row r="42" spans="1:13" x14ac:dyDescent="0.25"/>
    <row r="43" spans="1:13" x14ac:dyDescent="0.25"/>
    <row r="44" spans="1:13" x14ac:dyDescent="0.25"/>
    <row r="45" spans="1:13" x14ac:dyDescent="0.25"/>
    <row r="46" spans="1:13" x14ac:dyDescent="0.25"/>
    <row r="47" spans="1:13" x14ac:dyDescent="0.25"/>
    <row r="48" spans="1:13"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sheetData>
  <mergeCells count="11">
    <mergeCell ref="A2:K3"/>
    <mergeCell ref="A5:C9"/>
    <mergeCell ref="A10:M10"/>
    <mergeCell ref="A11:M11"/>
    <mergeCell ref="G35:J35"/>
    <mergeCell ref="D34:F34"/>
    <mergeCell ref="G34:J34"/>
    <mergeCell ref="B13:H13"/>
    <mergeCell ref="L5:M7"/>
    <mergeCell ref="B16:H16"/>
    <mergeCell ref="B20:H20"/>
  </mergeCells>
  <dataValidations count="2">
    <dataValidation type="list" allowBlank="1" showInputMessage="1" showErrorMessage="1" sqref="I19 I23">
      <formula1>"SINAPI,SETOP,COTAÇÃO,SUDECAP,SICRO"</formula1>
    </dataValidation>
    <dataValidation type="list" allowBlank="1" showInputMessage="1" showErrorMessage="1" sqref="I17:I18 I31 I21:I22">
      <formula1>"SINAPI,SETOP,COTAÇÃO,SUDECAP,SICRO,CPU"</formula1>
    </dataValidation>
  </dataValidations>
  <printOptions horizontalCentered="1"/>
  <pageMargins left="0.51181102362204722" right="0.51181102362204722" top="0.78740157480314965" bottom="0.78740157480314965" header="0.31496062992125984" footer="0.31496062992125984"/>
  <pageSetup paperSize="9" scale="64" fitToHeight="0" orientation="landscape" r:id="rId1"/>
  <headerFooter>
    <oddFooter>Página &amp;P de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9">
    <pageSetUpPr fitToPage="1"/>
  </sheetPr>
  <dimension ref="A1:R206"/>
  <sheetViews>
    <sheetView showGridLines="0" view="pageBreakPreview" zoomScale="70" zoomScaleNormal="70" zoomScaleSheetLayoutView="70" workbookViewId="0">
      <pane ySplit="1" topLeftCell="A2" activePane="bottomLeft" state="frozen"/>
      <selection pane="bottomLeft" activeCell="A20" sqref="A20"/>
    </sheetView>
  </sheetViews>
  <sheetFormatPr defaultColWidth="0" defaultRowHeight="15" zeroHeight="1" x14ac:dyDescent="0.25"/>
  <cols>
    <col min="1" max="1" width="22.7109375" style="10" customWidth="1"/>
    <col min="2" max="2" width="17.140625" style="10" customWidth="1"/>
    <col min="3" max="6" width="20.7109375" style="10" customWidth="1"/>
    <col min="7" max="7" width="29.28515625" style="10" customWidth="1"/>
    <col min="8" max="8" width="21.5703125" style="15" customWidth="1"/>
    <col min="9" max="9" width="16" style="15" customWidth="1"/>
    <col min="10" max="10" width="21.5703125" style="15" customWidth="1"/>
    <col min="11" max="11" width="20.7109375" style="15" customWidth="1"/>
    <col min="12" max="12" width="23.140625" style="15" customWidth="1"/>
    <col min="13" max="18" width="0" style="10" hidden="1" customWidth="1"/>
    <col min="19" max="16384" width="9.140625" style="10" hidden="1"/>
  </cols>
  <sheetData>
    <row r="1" spans="1:12" ht="99.6" customHeight="1" thickBot="1" x14ac:dyDescent="0.3">
      <c r="A1" s="36"/>
      <c r="B1" s="36"/>
      <c r="C1" s="36"/>
      <c r="D1" s="36"/>
      <c r="E1" s="36"/>
      <c r="F1" s="36"/>
      <c r="G1" s="36"/>
      <c r="H1" s="37"/>
      <c r="I1" s="37"/>
      <c r="J1" s="37"/>
      <c r="K1" s="37"/>
      <c r="L1" s="37"/>
    </row>
    <row r="2" spans="1:12" s="14" customFormat="1" ht="19.5" thickBot="1" x14ac:dyDescent="0.35">
      <c r="A2" s="403" t="s">
        <v>5286</v>
      </c>
      <c r="B2" s="403"/>
      <c r="C2" s="403"/>
      <c r="D2" s="403"/>
      <c r="E2" s="403"/>
      <c r="F2" s="403"/>
      <c r="G2" s="403"/>
      <c r="H2" s="403"/>
      <c r="I2" s="403"/>
      <c r="J2" s="404"/>
      <c r="K2" s="93" t="s">
        <v>4140</v>
      </c>
      <c r="L2" s="98" t="str">
        <f>DADOS!D6</f>
        <v>R03</v>
      </c>
    </row>
    <row r="3" spans="1:12" s="14" customFormat="1" ht="19.5" thickBot="1" x14ac:dyDescent="0.35">
      <c r="A3" s="405"/>
      <c r="B3" s="405"/>
      <c r="C3" s="405"/>
      <c r="D3" s="405"/>
      <c r="E3" s="405"/>
      <c r="F3" s="405"/>
      <c r="G3" s="405"/>
      <c r="H3" s="405"/>
      <c r="I3" s="405"/>
      <c r="J3" s="406"/>
      <c r="K3" s="93" t="s">
        <v>4929</v>
      </c>
      <c r="L3" s="99">
        <f ca="1">DADOS!D2</f>
        <v>46170</v>
      </c>
    </row>
    <row r="4" spans="1:12" s="14" customFormat="1" ht="33.75" customHeight="1" x14ac:dyDescent="0.3">
      <c r="A4" s="177" t="s">
        <v>4141</v>
      </c>
      <c r="B4" s="177"/>
      <c r="C4" s="178"/>
      <c r="D4" s="154" t="s">
        <v>4143</v>
      </c>
      <c r="E4" s="3"/>
      <c r="F4" s="178"/>
      <c r="G4" s="154" t="s">
        <v>4142</v>
      </c>
      <c r="H4" s="9"/>
      <c r="I4" s="68"/>
      <c r="J4" s="48"/>
      <c r="K4" s="100" t="s">
        <v>5253</v>
      </c>
      <c r="L4" s="92"/>
    </row>
    <row r="5" spans="1:12" s="14" customFormat="1" ht="18.75" x14ac:dyDescent="0.3">
      <c r="A5" s="416" t="str">
        <f>DADOS!D8</f>
        <v>REFORMA DO MURO DE FECHAMENTO DO CEMITÉRIO MUNICIPAL</v>
      </c>
      <c r="B5" s="416"/>
      <c r="C5" s="417"/>
      <c r="D5" s="154">
        <f>DADOS!G8</f>
        <v>0</v>
      </c>
      <c r="E5" s="154"/>
      <c r="F5" s="201"/>
      <c r="G5" s="35"/>
      <c r="H5" s="9"/>
      <c r="I5" s="68"/>
      <c r="J5" s="48"/>
      <c r="K5" s="399" t="str">
        <f>DADOS!D14</f>
        <v>SINAPI: 12/2025 Minas Gerais
SETOP: 10/2025 Minas Gerais
SICRO : 10/2025 Minas Gerais
SUDECAP: 09/2025 Minas Gerais</v>
      </c>
      <c r="L5" s="400"/>
    </row>
    <row r="6" spans="1:12" s="14" customFormat="1" ht="37.9" customHeight="1" x14ac:dyDescent="0.3">
      <c r="A6" s="416"/>
      <c r="B6" s="416"/>
      <c r="C6" s="417"/>
      <c r="D6" s="154"/>
      <c r="E6" s="154"/>
      <c r="F6" s="201"/>
      <c r="G6" s="35"/>
      <c r="H6" s="9"/>
      <c r="I6" s="68"/>
      <c r="J6" s="48"/>
      <c r="K6" s="399"/>
      <c r="L6" s="400"/>
    </row>
    <row r="7" spans="1:12" s="14" customFormat="1" ht="18.75" customHeight="1" thickBot="1" x14ac:dyDescent="0.35">
      <c r="A7" s="416"/>
      <c r="B7" s="416"/>
      <c r="C7" s="417"/>
      <c r="D7" s="154"/>
      <c r="E7" s="154"/>
      <c r="F7" s="201"/>
      <c r="G7" s="35"/>
      <c r="H7" s="9"/>
      <c r="I7" s="68"/>
      <c r="J7" s="48"/>
      <c r="K7" s="401"/>
      <c r="L7" s="402"/>
    </row>
    <row r="8" spans="1:12" s="14" customFormat="1" ht="18.75" x14ac:dyDescent="0.3">
      <c r="A8" s="416"/>
      <c r="B8" s="416"/>
      <c r="C8" s="417"/>
      <c r="D8" s="154"/>
      <c r="E8" s="154"/>
      <c r="F8" s="201"/>
      <c r="G8" s="35"/>
      <c r="H8" s="9"/>
      <c r="I8" s="68"/>
      <c r="J8" s="76"/>
      <c r="K8" s="96" t="s">
        <v>5251</v>
      </c>
      <c r="L8" s="101">
        <f>DADOS!D10</f>
        <v>0.26519999999999999</v>
      </c>
    </row>
    <row r="9" spans="1:12" s="14" customFormat="1" ht="19.5" thickBot="1" x14ac:dyDescent="0.35">
      <c r="A9" s="418"/>
      <c r="B9" s="418"/>
      <c r="C9" s="419"/>
      <c r="D9" s="202"/>
      <c r="E9" s="202"/>
      <c r="F9" s="203"/>
      <c r="G9" s="80"/>
      <c r="H9" s="80"/>
      <c r="I9" s="80"/>
      <c r="J9" s="80"/>
      <c r="K9" s="97" t="s">
        <v>5252</v>
      </c>
      <c r="L9" s="102" t="str">
        <f>DADOS!D12</f>
        <v>-</v>
      </c>
    </row>
    <row r="10" spans="1:12" s="189" customFormat="1" ht="7.9" customHeight="1" thickBot="1" x14ac:dyDescent="0.3">
      <c r="A10" s="421"/>
      <c r="B10" s="421"/>
      <c r="C10" s="421"/>
      <c r="D10" s="422"/>
      <c r="E10" s="422"/>
      <c r="F10" s="422"/>
      <c r="G10" s="422"/>
      <c r="H10" s="422"/>
      <c r="I10" s="422"/>
      <c r="J10" s="422"/>
      <c r="K10" s="422"/>
      <c r="L10" s="422"/>
    </row>
    <row r="11" spans="1:12" s="138" customFormat="1" ht="30" customHeight="1" thickBot="1" x14ac:dyDescent="0.3">
      <c r="A11" s="420" t="str">
        <f>A2&amp;" DE "&amp;DADOS!D20&amp;" - "&amp;A5</f>
        <v>PLANILHA DE COTAÇÕES DE PROJETO EXECUTIVO - REFORMA DO MURO DE FECHAMENTO DO CEMITÉRIO MUNICIPAL</v>
      </c>
      <c r="B11" s="420"/>
      <c r="C11" s="420"/>
      <c r="D11" s="420"/>
      <c r="E11" s="420"/>
      <c r="F11" s="420"/>
      <c r="G11" s="420"/>
      <c r="H11" s="420"/>
      <c r="I11" s="420"/>
      <c r="J11" s="420"/>
      <c r="K11" s="420"/>
      <c r="L11" s="420"/>
    </row>
    <row r="12" spans="1:12" s="138" customFormat="1" ht="7.9" customHeight="1" thickBot="1" x14ac:dyDescent="0.3">
      <c r="A12" s="155"/>
      <c r="B12" s="155"/>
      <c r="C12" s="155"/>
      <c r="D12" s="155"/>
      <c r="E12" s="155"/>
      <c r="F12" s="155"/>
      <c r="G12" s="155"/>
      <c r="H12" s="155"/>
      <c r="I12" s="155"/>
      <c r="J12" s="155"/>
      <c r="K12" s="155"/>
      <c r="L12" s="155"/>
    </row>
    <row r="13" spans="1:12" s="72" customFormat="1" ht="16.5" thickBot="1" x14ac:dyDescent="0.3">
      <c r="A13" s="190" t="s">
        <v>47005</v>
      </c>
      <c r="B13" s="427" t="s">
        <v>47006</v>
      </c>
      <c r="C13" s="427"/>
      <c r="D13" s="427"/>
      <c r="E13" s="427"/>
      <c r="F13" s="427"/>
      <c r="G13" s="427"/>
      <c r="H13" s="427"/>
      <c r="I13" s="191" t="s">
        <v>3</v>
      </c>
      <c r="J13" s="192"/>
      <c r="K13" s="192"/>
      <c r="L13" s="193">
        <f>MEDIAN(L15:XFD17)</f>
        <v>115.78999999999999</v>
      </c>
    </row>
    <row r="14" spans="1:12" s="139" customFormat="1" ht="16.5" thickBot="1" x14ac:dyDescent="0.3">
      <c r="A14" s="194" t="s">
        <v>4145</v>
      </c>
      <c r="B14" s="194" t="s">
        <v>4146</v>
      </c>
      <c r="C14" s="194" t="s">
        <v>5287</v>
      </c>
      <c r="D14" s="194"/>
      <c r="E14" s="194"/>
      <c r="F14" s="194"/>
      <c r="G14" s="194" t="s">
        <v>4147</v>
      </c>
      <c r="H14" s="194" t="s">
        <v>4148</v>
      </c>
      <c r="I14" s="194" t="s">
        <v>5092</v>
      </c>
      <c r="J14" s="194" t="s">
        <v>4149</v>
      </c>
      <c r="K14" s="194" t="s">
        <v>4150</v>
      </c>
      <c r="L14" s="194" t="s">
        <v>4151</v>
      </c>
    </row>
    <row r="15" spans="1:12" s="60" customFormat="1" ht="45.75" customHeight="1" x14ac:dyDescent="0.25">
      <c r="A15" s="195" t="s">
        <v>47007</v>
      </c>
      <c r="B15" s="387" t="s">
        <v>47010</v>
      </c>
      <c r="C15" s="428" t="s">
        <v>47018</v>
      </c>
      <c r="D15" s="429"/>
      <c r="E15" s="429"/>
      <c r="F15" s="429"/>
      <c r="G15" s="334" t="s">
        <v>47013</v>
      </c>
      <c r="H15" s="334" t="s">
        <v>47014</v>
      </c>
      <c r="I15" s="334" t="s">
        <v>3</v>
      </c>
      <c r="J15" s="197">
        <v>91.35</v>
      </c>
      <c r="K15" s="197">
        <v>24.44</v>
      </c>
      <c r="L15" s="197">
        <f>J15+K15</f>
        <v>115.78999999999999</v>
      </c>
    </row>
    <row r="16" spans="1:12" s="60" customFormat="1" ht="45.75" customHeight="1" x14ac:dyDescent="0.25">
      <c r="A16" s="195" t="s">
        <v>47008</v>
      </c>
      <c r="B16" s="387" t="s">
        <v>47011</v>
      </c>
      <c r="C16" s="428" t="s">
        <v>47019</v>
      </c>
      <c r="D16" s="429"/>
      <c r="E16" s="429"/>
      <c r="F16" s="429"/>
      <c r="G16" s="334" t="s">
        <v>47015</v>
      </c>
      <c r="H16" s="334"/>
      <c r="I16" s="334" t="s">
        <v>3</v>
      </c>
      <c r="J16" s="197">
        <f>499.99/12.5</f>
        <v>39.999200000000002</v>
      </c>
      <c r="K16" s="197">
        <v>71.62</v>
      </c>
      <c r="L16" s="197">
        <f>J16+K16</f>
        <v>111.61920000000001</v>
      </c>
    </row>
    <row r="17" spans="1:12" s="60" customFormat="1" ht="45.75" customHeight="1" x14ac:dyDescent="0.25">
      <c r="A17" s="195" t="s">
        <v>47009</v>
      </c>
      <c r="B17" s="196" t="s">
        <v>47012</v>
      </c>
      <c r="C17" s="428" t="s">
        <v>47020</v>
      </c>
      <c r="D17" s="429"/>
      <c r="E17" s="429"/>
      <c r="F17" s="429"/>
      <c r="G17" s="334" t="s">
        <v>47016</v>
      </c>
      <c r="H17" s="334" t="s">
        <v>47017</v>
      </c>
      <c r="I17" s="334" t="s">
        <v>3</v>
      </c>
      <c r="J17" s="197">
        <v>189.9</v>
      </c>
      <c r="K17" s="197">
        <v>50.75</v>
      </c>
      <c r="L17" s="197">
        <f>J17+K17</f>
        <v>240.65</v>
      </c>
    </row>
    <row r="18" spans="1:12" s="59" customFormat="1" ht="15" customHeight="1" thickBot="1" x14ac:dyDescent="0.3">
      <c r="A18" s="52"/>
      <c r="B18" s="53"/>
      <c r="C18" s="54"/>
      <c r="D18" s="55"/>
      <c r="E18" s="55"/>
      <c r="F18" s="55"/>
      <c r="G18" s="56"/>
      <c r="H18" s="57"/>
      <c r="I18" s="56"/>
      <c r="J18" s="58"/>
      <c r="K18" s="58"/>
      <c r="L18" s="58"/>
    </row>
    <row r="19" spans="1:12" s="72" customFormat="1" ht="16.5" thickBot="1" x14ac:dyDescent="0.3">
      <c r="A19" s="190" t="s">
        <v>47036</v>
      </c>
      <c r="B19" s="427" t="s">
        <v>47021</v>
      </c>
      <c r="C19" s="427"/>
      <c r="D19" s="427"/>
      <c r="E19" s="427"/>
      <c r="F19" s="427"/>
      <c r="G19" s="427"/>
      <c r="H19" s="427"/>
      <c r="I19" s="333" t="s">
        <v>1</v>
      </c>
      <c r="J19" s="192"/>
      <c r="K19" s="192"/>
      <c r="L19" s="193">
        <f>MEDIAN(L21:XFD23)</f>
        <v>21879.18</v>
      </c>
    </row>
    <row r="20" spans="1:12" s="139" customFormat="1" ht="16.5" thickBot="1" x14ac:dyDescent="0.3">
      <c r="A20" s="194" t="s">
        <v>4145</v>
      </c>
      <c r="B20" s="194" t="s">
        <v>4146</v>
      </c>
      <c r="C20" s="194" t="s">
        <v>5287</v>
      </c>
      <c r="D20" s="194"/>
      <c r="E20" s="194"/>
      <c r="F20" s="194"/>
      <c r="G20" s="194" t="s">
        <v>4147</v>
      </c>
      <c r="H20" s="194" t="s">
        <v>4148</v>
      </c>
      <c r="I20" s="194" t="s">
        <v>5092</v>
      </c>
      <c r="J20" s="194" t="s">
        <v>4149</v>
      </c>
      <c r="K20" s="194" t="s">
        <v>4150</v>
      </c>
      <c r="L20" s="194" t="s">
        <v>4151</v>
      </c>
    </row>
    <row r="21" spans="1:12" s="60" customFormat="1" ht="31.5" x14ac:dyDescent="0.25">
      <c r="A21" s="195" t="s">
        <v>47022</v>
      </c>
      <c r="B21" s="387" t="s">
        <v>47023</v>
      </c>
      <c r="C21" s="428" t="s">
        <v>47033</v>
      </c>
      <c r="D21" s="429"/>
      <c r="E21" s="429"/>
      <c r="F21" s="429"/>
      <c r="G21" s="393" t="s">
        <v>47027</v>
      </c>
      <c r="H21" s="394" t="s">
        <v>47028</v>
      </c>
      <c r="I21" s="334" t="s">
        <v>1</v>
      </c>
      <c r="J21" s="197">
        <v>20879.18</v>
      </c>
      <c r="K21" s="197">
        <v>1000</v>
      </c>
      <c r="L21" s="197">
        <f>J21+K21</f>
        <v>21879.18</v>
      </c>
    </row>
    <row r="22" spans="1:12" s="60" customFormat="1" ht="47.25" x14ac:dyDescent="0.25">
      <c r="A22" s="195" t="s">
        <v>47024</v>
      </c>
      <c r="B22" s="387" t="s">
        <v>47025</v>
      </c>
      <c r="C22" s="428" t="s">
        <v>47034</v>
      </c>
      <c r="D22" s="429"/>
      <c r="E22" s="429"/>
      <c r="F22" s="429"/>
      <c r="G22" s="393" t="s">
        <v>47029</v>
      </c>
      <c r="H22" s="394" t="s">
        <v>47030</v>
      </c>
      <c r="I22" s="334" t="s">
        <v>1</v>
      </c>
      <c r="J22" s="197">
        <v>19035.7</v>
      </c>
      <c r="K22" s="197">
        <v>1200</v>
      </c>
      <c r="L22" s="197">
        <f>J22+K22</f>
        <v>20235.7</v>
      </c>
    </row>
    <row r="23" spans="1:12" s="60" customFormat="1" ht="47.25" x14ac:dyDescent="0.25">
      <c r="A23" s="195" t="s">
        <v>47026</v>
      </c>
      <c r="B23" s="387" t="s">
        <v>47023</v>
      </c>
      <c r="C23" s="428" t="s">
        <v>47035</v>
      </c>
      <c r="D23" s="429"/>
      <c r="E23" s="429"/>
      <c r="F23" s="429"/>
      <c r="G23" s="393" t="s">
        <v>47031</v>
      </c>
      <c r="H23" s="394" t="s">
        <v>47032</v>
      </c>
      <c r="I23" s="334" t="s">
        <v>1</v>
      </c>
      <c r="J23" s="197">
        <v>29581.040000000001</v>
      </c>
      <c r="K23" s="197"/>
      <c r="L23" s="197">
        <f>J23+K23</f>
        <v>29581.040000000001</v>
      </c>
    </row>
    <row r="24" spans="1:12" s="16" customFormat="1" ht="12.75" x14ac:dyDescent="0.2">
      <c r="H24" s="17"/>
      <c r="I24" s="17"/>
      <c r="J24" s="17"/>
      <c r="K24" s="17"/>
      <c r="L24" s="17"/>
    </row>
    <row r="25" spans="1:12" x14ac:dyDescent="0.25"/>
    <row r="26" spans="1:12" x14ac:dyDescent="0.25"/>
    <row r="27" spans="1:12" x14ac:dyDescent="0.25"/>
    <row r="28" spans="1:12" x14ac:dyDescent="0.25"/>
    <row r="29" spans="1:12" x14ac:dyDescent="0.25"/>
    <row r="30" spans="1:12" x14ac:dyDescent="0.25"/>
    <row r="31" spans="1:12" x14ac:dyDescent="0.25"/>
    <row r="32" spans="1:12" s="8" customFormat="1" ht="18.75" x14ac:dyDescent="0.3">
      <c r="A32" s="19"/>
      <c r="B32" s="11"/>
      <c r="C32" s="430" t="s">
        <v>4154</v>
      </c>
      <c r="D32" s="430"/>
      <c r="E32" s="430"/>
      <c r="F32" s="407" t="str">
        <f>DADOS!D16</f>
        <v>ALOISIO CAETANO FERREIRA</v>
      </c>
      <c r="G32" s="408"/>
      <c r="H32" s="20"/>
      <c r="I32" s="21"/>
      <c r="J32" s="22"/>
    </row>
    <row r="33" spans="1:10" s="8" customFormat="1" ht="18.75" x14ac:dyDescent="0.3">
      <c r="A33" s="19"/>
      <c r="B33" s="11"/>
      <c r="C33" s="12"/>
      <c r="D33" s="12"/>
      <c r="E33" s="66"/>
      <c r="F33" s="423" t="str">
        <f>DADOS!D18</f>
        <v>CREA -  MG 97.132/D</v>
      </c>
      <c r="G33" s="423"/>
      <c r="H33" s="20"/>
      <c r="I33" s="21"/>
      <c r="J33" s="22"/>
    </row>
    <row r="34" spans="1:10" x14ac:dyDescent="0.25"/>
    <row r="35" spans="1:10" x14ac:dyDescent="0.25"/>
    <row r="36" spans="1:10" x14ac:dyDescent="0.25"/>
    <row r="37" spans="1:10" x14ac:dyDescent="0.25"/>
    <row r="38" spans="1:10" x14ac:dyDescent="0.25"/>
    <row r="39" spans="1:10" x14ac:dyDescent="0.25"/>
    <row r="40" spans="1:10" x14ac:dyDescent="0.25"/>
    <row r="41" spans="1:10" x14ac:dyDescent="0.25"/>
    <row r="42" spans="1:10" x14ac:dyDescent="0.25"/>
    <row r="43" spans="1:10" x14ac:dyDescent="0.25"/>
    <row r="44" spans="1:10" x14ac:dyDescent="0.25"/>
    <row r="45" spans="1:10" x14ac:dyDescent="0.25"/>
    <row r="46" spans="1:10" x14ac:dyDescent="0.25"/>
    <row r="47" spans="1:10" x14ac:dyDescent="0.25"/>
    <row r="48" spans="1:10"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sheetData>
  <mergeCells count="16">
    <mergeCell ref="B13:H13"/>
    <mergeCell ref="F33:G33"/>
    <mergeCell ref="C15:F15"/>
    <mergeCell ref="C16:F16"/>
    <mergeCell ref="C17:F17"/>
    <mergeCell ref="C32:E32"/>
    <mergeCell ref="F32:G32"/>
    <mergeCell ref="B19:H19"/>
    <mergeCell ref="C21:F21"/>
    <mergeCell ref="C22:F22"/>
    <mergeCell ref="C23:F23"/>
    <mergeCell ref="A2:J3"/>
    <mergeCell ref="A5:C9"/>
    <mergeCell ref="K5:L7"/>
    <mergeCell ref="A10:L10"/>
    <mergeCell ref="A11:L11"/>
  </mergeCells>
  <hyperlinks>
    <hyperlink ref="C15" r:id="rId1"/>
    <hyperlink ref="C16" r:id="rId2"/>
    <hyperlink ref="C17" r:id="rId3"/>
    <hyperlink ref="C21" r:id="rId4"/>
    <hyperlink ref="C22" r:id="rId5"/>
    <hyperlink ref="C23" r:id="rId6"/>
  </hyperlinks>
  <printOptions horizontalCentered="1"/>
  <pageMargins left="0.51181102362204722" right="0.51181102362204722" top="0.78740157480314965" bottom="0.78740157480314965" header="0.31496062992125984" footer="0.31496062992125984"/>
  <pageSetup paperSize="9" scale="53" fitToHeight="0" orientation="landscape" r:id="rId7"/>
  <headerFooter>
    <oddFooter>Página &amp;P de &amp;N</oddFooter>
  </headerFooter>
  <drawing r:id="rId8"/>
  <legacyDrawing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dimension ref="A1:E17365"/>
  <sheetViews>
    <sheetView showGridLines="0" zoomScale="45" zoomScaleNormal="45" workbookViewId="0">
      <pane ySplit="2" topLeftCell="A14914" activePane="bottomLeft" state="frozen"/>
      <selection pane="bottomLeft" activeCell="A3" sqref="A3:D14963"/>
    </sheetView>
  </sheetViews>
  <sheetFormatPr defaultColWidth="8.85546875" defaultRowHeight="15.75" x14ac:dyDescent="0.25"/>
  <cols>
    <col min="1" max="1" width="20.42578125" style="261" customWidth="1"/>
    <col min="2" max="2" width="255.7109375" style="24" customWidth="1"/>
    <col min="3" max="3" width="20.28515625" style="24" customWidth="1"/>
    <col min="4" max="4" width="33.140625" style="206" customWidth="1"/>
    <col min="5" max="5" width="15.28515625" customWidth="1"/>
  </cols>
  <sheetData>
    <row r="1" spans="1:5" ht="141" customHeight="1" x14ac:dyDescent="0.25">
      <c r="A1" s="265"/>
      <c r="B1" s="266" t="s">
        <v>46556</v>
      </c>
      <c r="C1" s="267"/>
      <c r="D1" s="268"/>
    </row>
    <row r="2" spans="1:5" ht="36" customHeight="1" x14ac:dyDescent="0.25">
      <c r="A2" s="269" t="s">
        <v>1543</v>
      </c>
      <c r="B2" s="270" t="s">
        <v>1545</v>
      </c>
      <c r="C2" s="270" t="s">
        <v>0</v>
      </c>
      <c r="D2" s="271" t="s">
        <v>4938</v>
      </c>
    </row>
    <row r="3" spans="1:5" ht="15" x14ac:dyDescent="0.25">
      <c r="A3" s="368">
        <v>104658</v>
      </c>
      <c r="B3" s="369" t="s">
        <v>24521</v>
      </c>
      <c r="C3" s="368" t="s">
        <v>3</v>
      </c>
      <c r="D3" s="370">
        <v>159.77000000000001</v>
      </c>
      <c r="E3" s="207"/>
    </row>
    <row r="4" spans="1:5" ht="15" x14ac:dyDescent="0.25">
      <c r="A4" s="368">
        <v>105002</v>
      </c>
      <c r="B4" s="369" t="s">
        <v>24926</v>
      </c>
      <c r="C4" s="368" t="s">
        <v>2</v>
      </c>
      <c r="D4" s="370">
        <v>757.62</v>
      </c>
      <c r="E4" s="207"/>
    </row>
    <row r="5" spans="1:5" ht="15" x14ac:dyDescent="0.25">
      <c r="A5" s="368">
        <v>105004</v>
      </c>
      <c r="B5" s="369" t="s">
        <v>24928</v>
      </c>
      <c r="C5" s="368" t="s">
        <v>3</v>
      </c>
      <c r="D5" s="370">
        <v>129.88</v>
      </c>
      <c r="E5" s="207"/>
    </row>
    <row r="6" spans="1:5" ht="15" x14ac:dyDescent="0.25">
      <c r="A6" s="368">
        <v>105003</v>
      </c>
      <c r="B6" s="369" t="s">
        <v>24927</v>
      </c>
      <c r="C6" s="368" t="s">
        <v>2</v>
      </c>
      <c r="D6" s="370">
        <v>1199.43</v>
      </c>
      <c r="E6" s="207"/>
    </row>
    <row r="7" spans="1:5" ht="15" x14ac:dyDescent="0.25">
      <c r="A7" s="368">
        <v>105005</v>
      </c>
      <c r="B7" s="369" t="s">
        <v>24929</v>
      </c>
      <c r="C7" s="368" t="s">
        <v>3</v>
      </c>
      <c r="D7" s="370">
        <v>211.7</v>
      </c>
      <c r="E7" s="207"/>
    </row>
    <row r="8" spans="1:5" ht="15" x14ac:dyDescent="0.25">
      <c r="A8" s="368">
        <v>105006</v>
      </c>
      <c r="B8" s="369" t="s">
        <v>33977</v>
      </c>
      <c r="C8" s="368" t="s">
        <v>2</v>
      </c>
      <c r="D8" s="370">
        <v>0</v>
      </c>
      <c r="E8" s="207"/>
    </row>
    <row r="9" spans="1:5" ht="15" x14ac:dyDescent="0.25">
      <c r="A9" s="368">
        <v>104999</v>
      </c>
      <c r="B9" s="369" t="s">
        <v>33978</v>
      </c>
      <c r="C9" s="368" t="s">
        <v>2</v>
      </c>
      <c r="D9" s="370">
        <v>0</v>
      </c>
      <c r="E9" s="207"/>
    </row>
    <row r="10" spans="1:5" ht="15" x14ac:dyDescent="0.25">
      <c r="A10" s="368">
        <v>105000</v>
      </c>
      <c r="B10" s="369" t="s">
        <v>33979</v>
      </c>
      <c r="C10" s="368" t="s">
        <v>1</v>
      </c>
      <c r="D10" s="370">
        <v>1370.87</v>
      </c>
      <c r="E10" s="207"/>
    </row>
    <row r="11" spans="1:5" ht="15" x14ac:dyDescent="0.25">
      <c r="A11" s="368">
        <v>105001</v>
      </c>
      <c r="B11" s="369" t="s">
        <v>33980</v>
      </c>
      <c r="C11" s="368" t="s">
        <v>1</v>
      </c>
      <c r="D11" s="370">
        <v>1404.15</v>
      </c>
      <c r="E11" s="207"/>
    </row>
    <row r="12" spans="1:5" ht="15" x14ac:dyDescent="0.25">
      <c r="A12" s="368">
        <v>89306</v>
      </c>
      <c r="B12" s="369" t="s">
        <v>12608</v>
      </c>
      <c r="C12" s="368" t="s">
        <v>3</v>
      </c>
      <c r="D12" s="370">
        <v>100.43</v>
      </c>
      <c r="E12" s="207"/>
    </row>
    <row r="13" spans="1:5" ht="15" x14ac:dyDescent="0.25">
      <c r="A13" s="368">
        <v>89307</v>
      </c>
      <c r="B13" s="369" t="s">
        <v>12609</v>
      </c>
      <c r="C13" s="368" t="s">
        <v>3</v>
      </c>
      <c r="D13" s="370">
        <v>102.52</v>
      </c>
      <c r="E13" s="207"/>
    </row>
    <row r="14" spans="1:5" ht="15" x14ac:dyDescent="0.25">
      <c r="A14" s="368">
        <v>89290</v>
      </c>
      <c r="B14" s="369" t="s">
        <v>12604</v>
      </c>
      <c r="C14" s="368" t="s">
        <v>3</v>
      </c>
      <c r="D14" s="370">
        <v>82.99</v>
      </c>
      <c r="E14" s="207"/>
    </row>
    <row r="15" spans="1:5" ht="15" x14ac:dyDescent="0.25">
      <c r="A15" s="368">
        <v>89291</v>
      </c>
      <c r="B15" s="369" t="s">
        <v>12605</v>
      </c>
      <c r="C15" s="368" t="s">
        <v>3</v>
      </c>
      <c r="D15" s="370">
        <v>84.54</v>
      </c>
      <c r="E15" s="207"/>
    </row>
    <row r="16" spans="1:5" ht="15" x14ac:dyDescent="0.25">
      <c r="A16" s="368">
        <v>89298</v>
      </c>
      <c r="B16" s="369" t="s">
        <v>12606</v>
      </c>
      <c r="C16" s="368" t="s">
        <v>3</v>
      </c>
      <c r="D16" s="370">
        <v>86.72</v>
      </c>
      <c r="E16" s="207"/>
    </row>
    <row r="17" spans="1:5" ht="15" x14ac:dyDescent="0.25">
      <c r="A17" s="368">
        <v>89299</v>
      </c>
      <c r="B17" s="369" t="s">
        <v>12607</v>
      </c>
      <c r="C17" s="368" t="s">
        <v>3</v>
      </c>
      <c r="D17" s="370">
        <v>88.58</v>
      </c>
      <c r="E17" s="207"/>
    </row>
    <row r="18" spans="1:5" ht="15" x14ac:dyDescent="0.25">
      <c r="A18" s="368">
        <v>89282</v>
      </c>
      <c r="B18" s="369" t="s">
        <v>12602</v>
      </c>
      <c r="C18" s="368" t="s">
        <v>3</v>
      </c>
      <c r="D18" s="370">
        <v>74.36</v>
      </c>
      <c r="E18" s="207"/>
    </row>
    <row r="19" spans="1:5" ht="15" x14ac:dyDescent="0.25">
      <c r="A19" s="368">
        <v>89283</v>
      </c>
      <c r="B19" s="369" t="s">
        <v>12603</v>
      </c>
      <c r="C19" s="368" t="s">
        <v>3</v>
      </c>
      <c r="D19" s="370">
        <v>75.760000000000005</v>
      </c>
      <c r="E19" s="207"/>
    </row>
    <row r="20" spans="1:5" ht="15" x14ac:dyDescent="0.25">
      <c r="A20" s="368">
        <v>89480</v>
      </c>
      <c r="B20" s="369" t="s">
        <v>12092</v>
      </c>
      <c r="C20" s="368" t="s">
        <v>3</v>
      </c>
      <c r="D20" s="370">
        <v>170.24</v>
      </c>
      <c r="E20" s="207"/>
    </row>
    <row r="21" spans="1:5" ht="15" x14ac:dyDescent="0.25">
      <c r="A21" s="368">
        <v>89464</v>
      </c>
      <c r="B21" s="369" t="s">
        <v>12610</v>
      </c>
      <c r="C21" s="368" t="s">
        <v>3</v>
      </c>
      <c r="D21" s="370">
        <v>148.86000000000001</v>
      </c>
      <c r="E21" s="207"/>
    </row>
    <row r="22" spans="1:5" ht="15" x14ac:dyDescent="0.25">
      <c r="A22" s="368">
        <v>89478</v>
      </c>
      <c r="B22" s="369" t="s">
        <v>12091</v>
      </c>
      <c r="C22" s="368" t="s">
        <v>3</v>
      </c>
      <c r="D22" s="370">
        <v>146.53</v>
      </c>
      <c r="E22" s="207"/>
    </row>
    <row r="23" spans="1:5" ht="15" x14ac:dyDescent="0.25">
      <c r="A23" s="368">
        <v>89462</v>
      </c>
      <c r="B23" s="369" t="s">
        <v>12088</v>
      </c>
      <c r="C23" s="368" t="s">
        <v>3</v>
      </c>
      <c r="D23" s="370">
        <v>126.2</v>
      </c>
      <c r="E23" s="207"/>
    </row>
    <row r="24" spans="1:5" ht="15" x14ac:dyDescent="0.25">
      <c r="A24" s="368">
        <v>104444</v>
      </c>
      <c r="B24" s="369" t="s">
        <v>33981</v>
      </c>
      <c r="C24" s="368" t="s">
        <v>3</v>
      </c>
      <c r="D24" s="370">
        <v>0</v>
      </c>
      <c r="E24" s="207"/>
    </row>
    <row r="25" spans="1:5" ht="15" x14ac:dyDescent="0.25">
      <c r="A25" s="368">
        <v>104442</v>
      </c>
      <c r="B25" s="369" t="s">
        <v>33982</v>
      </c>
      <c r="C25" s="368" t="s">
        <v>3</v>
      </c>
      <c r="D25" s="370">
        <v>0</v>
      </c>
      <c r="E25" s="207"/>
    </row>
    <row r="26" spans="1:5" ht="15" x14ac:dyDescent="0.25">
      <c r="A26" s="368">
        <v>89472</v>
      </c>
      <c r="B26" s="369" t="s">
        <v>12090</v>
      </c>
      <c r="C26" s="368" t="s">
        <v>3</v>
      </c>
      <c r="D26" s="370">
        <v>130.56</v>
      </c>
      <c r="E26" s="207"/>
    </row>
    <row r="27" spans="1:5" ht="15" x14ac:dyDescent="0.25">
      <c r="A27" s="368">
        <v>89455</v>
      </c>
      <c r="B27" s="369" t="s">
        <v>12087</v>
      </c>
      <c r="C27" s="368" t="s">
        <v>3</v>
      </c>
      <c r="D27" s="370">
        <v>117.01</v>
      </c>
      <c r="E27" s="207"/>
    </row>
    <row r="28" spans="1:5" ht="15" x14ac:dyDescent="0.25">
      <c r="A28" s="368">
        <v>89470</v>
      </c>
      <c r="B28" s="369" t="s">
        <v>12089</v>
      </c>
      <c r="C28" s="368" t="s">
        <v>3</v>
      </c>
      <c r="D28" s="370">
        <v>108.8</v>
      </c>
      <c r="E28" s="207"/>
    </row>
    <row r="29" spans="1:5" ht="15" x14ac:dyDescent="0.25">
      <c r="A29" s="368">
        <v>89453</v>
      </c>
      <c r="B29" s="369" t="s">
        <v>12086</v>
      </c>
      <c r="C29" s="368" t="s">
        <v>3</v>
      </c>
      <c r="D29" s="370">
        <v>96.29</v>
      </c>
      <c r="E29" s="207"/>
    </row>
    <row r="30" spans="1:5" ht="15" x14ac:dyDescent="0.25">
      <c r="A30" s="368">
        <v>104443</v>
      </c>
      <c r="B30" s="369" t="s">
        <v>33983</v>
      </c>
      <c r="C30" s="368" t="s">
        <v>3</v>
      </c>
      <c r="D30" s="370">
        <v>0</v>
      </c>
      <c r="E30" s="207"/>
    </row>
    <row r="31" spans="1:5" ht="15" x14ac:dyDescent="0.25">
      <c r="A31" s="368">
        <v>104441</v>
      </c>
      <c r="B31" s="369" t="s">
        <v>33984</v>
      </c>
      <c r="C31" s="368" t="s">
        <v>3</v>
      </c>
      <c r="D31" s="370">
        <v>0</v>
      </c>
      <c r="E31" s="207"/>
    </row>
    <row r="32" spans="1:5" ht="15" x14ac:dyDescent="0.25">
      <c r="A32" s="368">
        <v>103354</v>
      </c>
      <c r="B32" s="369" t="s">
        <v>29090</v>
      </c>
      <c r="C32" s="368" t="s">
        <v>3</v>
      </c>
      <c r="D32" s="370">
        <v>92.85</v>
      </c>
      <c r="E32" s="207"/>
    </row>
    <row r="33" spans="1:5" ht="15" x14ac:dyDescent="0.25">
      <c r="A33" s="368">
        <v>103355</v>
      </c>
      <c r="B33" s="369" t="s">
        <v>29091</v>
      </c>
      <c r="C33" s="368" t="s">
        <v>3</v>
      </c>
      <c r="D33" s="370">
        <v>94.07</v>
      </c>
      <c r="E33" s="207"/>
    </row>
    <row r="34" spans="1:5" ht="15" x14ac:dyDescent="0.25">
      <c r="A34" s="368">
        <v>103330</v>
      </c>
      <c r="B34" s="369" t="s">
        <v>6389</v>
      </c>
      <c r="C34" s="368" t="s">
        <v>3</v>
      </c>
      <c r="D34" s="370">
        <v>85.97</v>
      </c>
      <c r="E34" s="207"/>
    </row>
    <row r="35" spans="1:5" ht="15" x14ac:dyDescent="0.25">
      <c r="A35" s="368">
        <v>103331</v>
      </c>
      <c r="B35" s="369" t="s">
        <v>6390</v>
      </c>
      <c r="C35" s="368" t="s">
        <v>3</v>
      </c>
      <c r="D35" s="370">
        <v>87.12</v>
      </c>
      <c r="E35" s="207"/>
    </row>
    <row r="36" spans="1:5" ht="15" x14ac:dyDescent="0.25">
      <c r="A36" s="368">
        <v>103358</v>
      </c>
      <c r="B36" s="369" t="s">
        <v>29092</v>
      </c>
      <c r="C36" s="368" t="s">
        <v>3</v>
      </c>
      <c r="D36" s="370">
        <v>72.63</v>
      </c>
      <c r="E36" s="207"/>
    </row>
    <row r="37" spans="1:5" ht="15" x14ac:dyDescent="0.25">
      <c r="A37" s="368">
        <v>103359</v>
      </c>
      <c r="B37" s="369" t="s">
        <v>29093</v>
      </c>
      <c r="C37" s="368" t="s">
        <v>3</v>
      </c>
      <c r="D37" s="370">
        <v>73.61</v>
      </c>
      <c r="E37" s="207"/>
    </row>
    <row r="38" spans="1:5" ht="15" x14ac:dyDescent="0.25">
      <c r="A38" s="368">
        <v>103366</v>
      </c>
      <c r="B38" s="369" t="s">
        <v>29100</v>
      </c>
      <c r="C38" s="368" t="s">
        <v>3</v>
      </c>
      <c r="D38" s="370">
        <v>63.62</v>
      </c>
      <c r="E38" s="207"/>
    </row>
    <row r="39" spans="1:5" ht="15" x14ac:dyDescent="0.25">
      <c r="A39" s="368">
        <v>103367</v>
      </c>
      <c r="B39" s="369" t="s">
        <v>29101</v>
      </c>
      <c r="C39" s="368" t="s">
        <v>3</v>
      </c>
      <c r="D39" s="370">
        <v>64.510000000000005</v>
      </c>
      <c r="E39" s="207"/>
    </row>
    <row r="40" spans="1:5" ht="15" x14ac:dyDescent="0.25">
      <c r="A40" s="368">
        <v>103360</v>
      </c>
      <c r="B40" s="369" t="s">
        <v>29094</v>
      </c>
      <c r="C40" s="368" t="s">
        <v>3</v>
      </c>
      <c r="D40" s="370">
        <v>84.85</v>
      </c>
      <c r="E40" s="207"/>
    </row>
    <row r="41" spans="1:5" ht="15" x14ac:dyDescent="0.25">
      <c r="A41" s="368">
        <v>103361</v>
      </c>
      <c r="B41" s="369" t="s">
        <v>29095</v>
      </c>
      <c r="C41" s="368" t="s">
        <v>3</v>
      </c>
      <c r="D41" s="370">
        <v>86.08</v>
      </c>
      <c r="E41" s="207"/>
    </row>
    <row r="42" spans="1:5" ht="15" x14ac:dyDescent="0.25">
      <c r="A42" s="368">
        <v>103368</v>
      </c>
      <c r="B42" s="369" t="s">
        <v>29102</v>
      </c>
      <c r="C42" s="368" t="s">
        <v>3</v>
      </c>
      <c r="D42" s="370">
        <v>72.069999999999993</v>
      </c>
      <c r="E42" s="207"/>
    </row>
    <row r="43" spans="1:5" ht="15" x14ac:dyDescent="0.25">
      <c r="A43" s="368">
        <v>103369</v>
      </c>
      <c r="B43" s="369" t="s">
        <v>29103</v>
      </c>
      <c r="C43" s="368" t="s">
        <v>3</v>
      </c>
      <c r="D43" s="370">
        <v>73.19</v>
      </c>
      <c r="E43" s="207"/>
    </row>
    <row r="44" spans="1:5" ht="15" x14ac:dyDescent="0.25">
      <c r="A44" s="368">
        <v>103334</v>
      </c>
      <c r="B44" s="369" t="s">
        <v>6393</v>
      </c>
      <c r="C44" s="368" t="s">
        <v>3</v>
      </c>
      <c r="D44" s="370">
        <v>151.13</v>
      </c>
      <c r="E44" s="207"/>
    </row>
    <row r="45" spans="1:5" ht="15" x14ac:dyDescent="0.25">
      <c r="A45" s="368">
        <v>103335</v>
      </c>
      <c r="B45" s="369" t="s">
        <v>6394</v>
      </c>
      <c r="C45" s="368" t="s">
        <v>3</v>
      </c>
      <c r="D45" s="370">
        <v>153.28</v>
      </c>
      <c r="E45" s="207"/>
    </row>
    <row r="46" spans="1:5" ht="15" x14ac:dyDescent="0.25">
      <c r="A46" s="368">
        <v>103362</v>
      </c>
      <c r="B46" s="369" t="s">
        <v>29096</v>
      </c>
      <c r="C46" s="368" t="s">
        <v>3</v>
      </c>
      <c r="D46" s="370">
        <v>102.96</v>
      </c>
      <c r="E46" s="207"/>
    </row>
    <row r="47" spans="1:5" ht="15" x14ac:dyDescent="0.25">
      <c r="A47" s="368">
        <v>103363</v>
      </c>
      <c r="B47" s="369" t="s">
        <v>29097</v>
      </c>
      <c r="C47" s="368" t="s">
        <v>3</v>
      </c>
      <c r="D47" s="370">
        <v>104.35</v>
      </c>
      <c r="E47" s="207"/>
    </row>
    <row r="48" spans="1:5" ht="15" x14ac:dyDescent="0.25">
      <c r="A48" s="368">
        <v>103370</v>
      </c>
      <c r="B48" s="369" t="s">
        <v>29104</v>
      </c>
      <c r="C48" s="368" t="s">
        <v>3</v>
      </c>
      <c r="D48" s="370">
        <v>90.86</v>
      </c>
      <c r="E48" s="207"/>
    </row>
    <row r="49" spans="1:5" ht="15" x14ac:dyDescent="0.25">
      <c r="A49" s="368">
        <v>103371</v>
      </c>
      <c r="B49" s="369" t="s">
        <v>29105</v>
      </c>
      <c r="C49" s="368" t="s">
        <v>3</v>
      </c>
      <c r="D49" s="370">
        <v>92.12</v>
      </c>
      <c r="E49" s="207"/>
    </row>
    <row r="50" spans="1:5" ht="15" x14ac:dyDescent="0.25">
      <c r="A50" s="368">
        <v>103332</v>
      </c>
      <c r="B50" s="369" t="s">
        <v>6391</v>
      </c>
      <c r="C50" s="368" t="s">
        <v>3</v>
      </c>
      <c r="D50" s="370">
        <v>125.52</v>
      </c>
      <c r="E50" s="207"/>
    </row>
    <row r="51" spans="1:5" ht="15" x14ac:dyDescent="0.25">
      <c r="A51" s="368">
        <v>103333</v>
      </c>
      <c r="B51" s="369" t="s">
        <v>6392</v>
      </c>
      <c r="C51" s="368" t="s">
        <v>3</v>
      </c>
      <c r="D51" s="370">
        <v>126.75</v>
      </c>
      <c r="E51" s="207"/>
    </row>
    <row r="52" spans="1:5" ht="15" x14ac:dyDescent="0.25">
      <c r="A52" s="368">
        <v>103352</v>
      </c>
      <c r="B52" s="369" t="s">
        <v>29088</v>
      </c>
      <c r="C52" s="368" t="s">
        <v>3</v>
      </c>
      <c r="D52" s="370">
        <v>107.57</v>
      </c>
      <c r="E52" s="207"/>
    </row>
    <row r="53" spans="1:5" ht="15" x14ac:dyDescent="0.25">
      <c r="A53" s="368">
        <v>103353</v>
      </c>
      <c r="B53" s="369" t="s">
        <v>29089</v>
      </c>
      <c r="C53" s="368" t="s">
        <v>3</v>
      </c>
      <c r="D53" s="370">
        <v>108.71</v>
      </c>
      <c r="E53" s="207"/>
    </row>
    <row r="54" spans="1:5" ht="15" x14ac:dyDescent="0.25">
      <c r="A54" s="368">
        <v>103328</v>
      </c>
      <c r="B54" s="369" t="s">
        <v>6387</v>
      </c>
      <c r="C54" s="368" t="s">
        <v>3</v>
      </c>
      <c r="D54" s="370">
        <v>98.35</v>
      </c>
      <c r="E54" s="207"/>
    </row>
    <row r="55" spans="1:5" ht="15" x14ac:dyDescent="0.25">
      <c r="A55" s="368">
        <v>103329</v>
      </c>
      <c r="B55" s="369" t="s">
        <v>6388</v>
      </c>
      <c r="C55" s="368" t="s">
        <v>3</v>
      </c>
      <c r="D55" s="370">
        <v>99.42</v>
      </c>
      <c r="E55" s="207"/>
    </row>
    <row r="56" spans="1:5" ht="15" x14ac:dyDescent="0.25">
      <c r="A56" s="368">
        <v>103356</v>
      </c>
      <c r="B56" s="369" t="s">
        <v>6397</v>
      </c>
      <c r="C56" s="368" t="s">
        <v>3</v>
      </c>
      <c r="D56" s="370">
        <v>63.44</v>
      </c>
      <c r="E56" s="207"/>
    </row>
    <row r="57" spans="1:5" ht="15" x14ac:dyDescent="0.25">
      <c r="A57" s="368">
        <v>103357</v>
      </c>
      <c r="B57" s="369" t="s">
        <v>6398</v>
      </c>
      <c r="C57" s="368" t="s">
        <v>3</v>
      </c>
      <c r="D57" s="370">
        <v>64.349999999999994</v>
      </c>
      <c r="E57" s="207"/>
    </row>
    <row r="58" spans="1:5" ht="15" x14ac:dyDescent="0.25">
      <c r="A58" s="368">
        <v>103364</v>
      </c>
      <c r="B58" s="369" t="s">
        <v>29098</v>
      </c>
      <c r="C58" s="368" t="s">
        <v>3</v>
      </c>
      <c r="D58" s="370">
        <v>53.17</v>
      </c>
      <c r="E58" s="207"/>
    </row>
    <row r="59" spans="1:5" ht="15" x14ac:dyDescent="0.25">
      <c r="A59" s="368">
        <v>103365</v>
      </c>
      <c r="B59" s="369" t="s">
        <v>29099</v>
      </c>
      <c r="C59" s="368" t="s">
        <v>3</v>
      </c>
      <c r="D59" s="370">
        <v>53.55</v>
      </c>
      <c r="E59" s="207"/>
    </row>
    <row r="60" spans="1:5" ht="15" x14ac:dyDescent="0.25">
      <c r="A60" s="368">
        <v>103350</v>
      </c>
      <c r="B60" s="369" t="s">
        <v>6395</v>
      </c>
      <c r="C60" s="368" t="s">
        <v>3</v>
      </c>
      <c r="D60" s="370">
        <v>182.08</v>
      </c>
      <c r="E60" s="207"/>
    </row>
    <row r="61" spans="1:5" ht="15" x14ac:dyDescent="0.25">
      <c r="A61" s="368">
        <v>103351</v>
      </c>
      <c r="B61" s="369" t="s">
        <v>6396</v>
      </c>
      <c r="C61" s="368" t="s">
        <v>3</v>
      </c>
      <c r="D61" s="370">
        <v>183.66</v>
      </c>
      <c r="E61" s="207"/>
    </row>
    <row r="62" spans="1:5" ht="15" x14ac:dyDescent="0.25">
      <c r="A62" s="368">
        <v>103344</v>
      </c>
      <c r="B62" s="369" t="s">
        <v>29082</v>
      </c>
      <c r="C62" s="368" t="s">
        <v>3</v>
      </c>
      <c r="D62" s="370">
        <v>85.92</v>
      </c>
      <c r="E62" s="207"/>
    </row>
    <row r="63" spans="1:5" ht="15" x14ac:dyDescent="0.25">
      <c r="A63" s="368">
        <v>103345</v>
      </c>
      <c r="B63" s="369" t="s">
        <v>29083</v>
      </c>
      <c r="C63" s="368" t="s">
        <v>3</v>
      </c>
      <c r="D63" s="370">
        <v>87.36</v>
      </c>
      <c r="E63" s="207"/>
    </row>
    <row r="64" spans="1:5" ht="15" x14ac:dyDescent="0.25">
      <c r="A64" s="368">
        <v>103348</v>
      </c>
      <c r="B64" s="369" t="s">
        <v>29086</v>
      </c>
      <c r="C64" s="368" t="s">
        <v>3</v>
      </c>
      <c r="D64" s="370">
        <v>72.55</v>
      </c>
      <c r="E64" s="207"/>
    </row>
    <row r="65" spans="1:5" ht="15" x14ac:dyDescent="0.25">
      <c r="A65" s="368">
        <v>103349</v>
      </c>
      <c r="B65" s="369" t="s">
        <v>29087</v>
      </c>
      <c r="C65" s="368" t="s">
        <v>3</v>
      </c>
      <c r="D65" s="370">
        <v>73.86</v>
      </c>
      <c r="E65" s="207"/>
    </row>
    <row r="66" spans="1:5" ht="15" x14ac:dyDescent="0.25">
      <c r="A66" s="368">
        <v>103346</v>
      </c>
      <c r="B66" s="369" t="s">
        <v>29084</v>
      </c>
      <c r="C66" s="368" t="s">
        <v>3</v>
      </c>
      <c r="D66" s="370">
        <v>95.42</v>
      </c>
      <c r="E66" s="207"/>
    </row>
    <row r="67" spans="1:5" ht="15" x14ac:dyDescent="0.25">
      <c r="A67" s="368">
        <v>103347</v>
      </c>
      <c r="B67" s="369" t="s">
        <v>29085</v>
      </c>
      <c r="C67" s="368" t="s">
        <v>3</v>
      </c>
      <c r="D67" s="370">
        <v>96.95</v>
      </c>
      <c r="E67" s="207"/>
    </row>
    <row r="68" spans="1:5" ht="15" x14ac:dyDescent="0.25">
      <c r="A68" s="368">
        <v>103324</v>
      </c>
      <c r="B68" s="369" t="s">
        <v>6383</v>
      </c>
      <c r="C68" s="368" t="s">
        <v>3</v>
      </c>
      <c r="D68" s="370">
        <v>82.09</v>
      </c>
      <c r="E68" s="207"/>
    </row>
    <row r="69" spans="1:5" ht="15" x14ac:dyDescent="0.25">
      <c r="A69" s="368">
        <v>103325</v>
      </c>
      <c r="B69" s="369" t="s">
        <v>6384</v>
      </c>
      <c r="C69" s="368" t="s">
        <v>3</v>
      </c>
      <c r="D69" s="370">
        <v>83.48</v>
      </c>
      <c r="E69" s="207"/>
    </row>
    <row r="70" spans="1:5" ht="15" x14ac:dyDescent="0.25">
      <c r="A70" s="368">
        <v>103326</v>
      </c>
      <c r="B70" s="369" t="s">
        <v>6385</v>
      </c>
      <c r="C70" s="368" t="s">
        <v>3</v>
      </c>
      <c r="D70" s="370">
        <v>96.62</v>
      </c>
      <c r="E70" s="207"/>
    </row>
    <row r="71" spans="1:5" ht="15" x14ac:dyDescent="0.25">
      <c r="A71" s="368">
        <v>103327</v>
      </c>
      <c r="B71" s="369" t="s">
        <v>6386</v>
      </c>
      <c r="C71" s="368" t="s">
        <v>3</v>
      </c>
      <c r="D71" s="370">
        <v>98.25</v>
      </c>
      <c r="E71" s="207"/>
    </row>
    <row r="72" spans="1:5" ht="15" x14ac:dyDescent="0.25">
      <c r="A72" s="368">
        <v>103322</v>
      </c>
      <c r="B72" s="369" t="s">
        <v>6381</v>
      </c>
      <c r="C72" s="368" t="s">
        <v>3</v>
      </c>
      <c r="D72" s="370">
        <v>61.47</v>
      </c>
      <c r="E72" s="207"/>
    </row>
    <row r="73" spans="1:5" ht="15" x14ac:dyDescent="0.25">
      <c r="A73" s="368">
        <v>103323</v>
      </c>
      <c r="B73" s="369" t="s">
        <v>6382</v>
      </c>
      <c r="C73" s="368" t="s">
        <v>3</v>
      </c>
      <c r="D73" s="370">
        <v>62.69</v>
      </c>
      <c r="E73" s="207"/>
    </row>
    <row r="74" spans="1:5" ht="15" x14ac:dyDescent="0.25">
      <c r="A74" s="368">
        <v>103338</v>
      </c>
      <c r="B74" s="369" t="s">
        <v>38375</v>
      </c>
      <c r="C74" s="368" t="s">
        <v>3</v>
      </c>
      <c r="D74" s="370">
        <v>123.17</v>
      </c>
      <c r="E74" s="207"/>
    </row>
    <row r="75" spans="1:5" ht="15" x14ac:dyDescent="0.25">
      <c r="A75" s="368">
        <v>103339</v>
      </c>
      <c r="B75" s="369" t="s">
        <v>38376</v>
      </c>
      <c r="C75" s="368" t="s">
        <v>3</v>
      </c>
      <c r="D75" s="370">
        <v>124.37</v>
      </c>
      <c r="E75" s="207"/>
    </row>
    <row r="76" spans="1:5" ht="15" x14ac:dyDescent="0.25">
      <c r="A76" s="368">
        <v>103340</v>
      </c>
      <c r="B76" s="369" t="s">
        <v>38377</v>
      </c>
      <c r="C76" s="368" t="s">
        <v>3</v>
      </c>
      <c r="D76" s="370">
        <v>149.15</v>
      </c>
      <c r="E76" s="207"/>
    </row>
    <row r="77" spans="1:5" ht="15" x14ac:dyDescent="0.25">
      <c r="A77" s="368">
        <v>103341</v>
      </c>
      <c r="B77" s="369" t="s">
        <v>38378</v>
      </c>
      <c r="C77" s="368" t="s">
        <v>3</v>
      </c>
      <c r="D77" s="370">
        <v>150.66</v>
      </c>
      <c r="E77" s="207"/>
    </row>
    <row r="78" spans="1:5" ht="15" x14ac:dyDescent="0.25">
      <c r="A78" s="368">
        <v>103336</v>
      </c>
      <c r="B78" s="369" t="s">
        <v>38379</v>
      </c>
      <c r="C78" s="368" t="s">
        <v>3</v>
      </c>
      <c r="D78" s="370">
        <v>93.72</v>
      </c>
      <c r="E78" s="207"/>
    </row>
    <row r="79" spans="1:5" ht="15" x14ac:dyDescent="0.25">
      <c r="A79" s="368">
        <v>103337</v>
      </c>
      <c r="B79" s="369" t="s">
        <v>38380</v>
      </c>
      <c r="C79" s="368" t="s">
        <v>3</v>
      </c>
      <c r="D79" s="370">
        <v>94.75</v>
      </c>
      <c r="E79" s="207"/>
    </row>
    <row r="80" spans="1:5" ht="15" x14ac:dyDescent="0.25">
      <c r="A80" s="368">
        <v>103342</v>
      </c>
      <c r="B80" s="369" t="s">
        <v>38381</v>
      </c>
      <c r="C80" s="368" t="s">
        <v>3</v>
      </c>
      <c r="D80" s="370">
        <v>126.92</v>
      </c>
      <c r="E80" s="207"/>
    </row>
    <row r="81" spans="1:5" ht="15" x14ac:dyDescent="0.25">
      <c r="A81" s="368">
        <v>103343</v>
      </c>
      <c r="B81" s="369" t="s">
        <v>38382</v>
      </c>
      <c r="C81" s="368" t="s">
        <v>3</v>
      </c>
      <c r="D81" s="370">
        <v>128.25</v>
      </c>
      <c r="E81" s="207"/>
    </row>
    <row r="82" spans="1:5" ht="15" x14ac:dyDescent="0.25">
      <c r="A82" s="368">
        <v>103318</v>
      </c>
      <c r="B82" s="369" t="s">
        <v>38383</v>
      </c>
      <c r="C82" s="368" t="s">
        <v>3</v>
      </c>
      <c r="D82" s="370">
        <v>108.57</v>
      </c>
      <c r="E82" s="207"/>
    </row>
    <row r="83" spans="1:5" ht="15" x14ac:dyDescent="0.25">
      <c r="A83" s="368">
        <v>103319</v>
      </c>
      <c r="B83" s="369" t="s">
        <v>6403</v>
      </c>
      <c r="C83" s="368" t="s">
        <v>3</v>
      </c>
      <c r="D83" s="370">
        <v>109.77</v>
      </c>
      <c r="E83" s="207"/>
    </row>
    <row r="84" spans="1:5" ht="15" x14ac:dyDescent="0.25">
      <c r="A84" s="368">
        <v>103320</v>
      </c>
      <c r="B84" s="369" t="s">
        <v>6404</v>
      </c>
      <c r="C84" s="368" t="s">
        <v>3</v>
      </c>
      <c r="D84" s="370">
        <v>130.57</v>
      </c>
      <c r="E84" s="207"/>
    </row>
    <row r="85" spans="1:5" ht="15" x14ac:dyDescent="0.25">
      <c r="A85" s="368">
        <v>103321</v>
      </c>
      <c r="B85" s="369" t="s">
        <v>6405</v>
      </c>
      <c r="C85" s="368" t="s">
        <v>3</v>
      </c>
      <c r="D85" s="370">
        <v>132.08000000000001</v>
      </c>
      <c r="E85" s="207"/>
    </row>
    <row r="86" spans="1:5" ht="15" x14ac:dyDescent="0.25">
      <c r="A86" s="368">
        <v>103316</v>
      </c>
      <c r="B86" s="369" t="s">
        <v>6401</v>
      </c>
      <c r="C86" s="368" t="s">
        <v>3</v>
      </c>
      <c r="D86" s="370">
        <v>83.8</v>
      </c>
      <c r="E86" s="207"/>
    </row>
    <row r="87" spans="1:5" ht="15" x14ac:dyDescent="0.25">
      <c r="A87" s="368">
        <v>103317</v>
      </c>
      <c r="B87" s="369" t="s">
        <v>6402</v>
      </c>
      <c r="C87" s="368" t="s">
        <v>3</v>
      </c>
      <c r="D87" s="370">
        <v>84.83</v>
      </c>
      <c r="E87" s="207"/>
    </row>
    <row r="88" spans="1:5" ht="15" x14ac:dyDescent="0.25">
      <c r="A88" s="368">
        <v>101166</v>
      </c>
      <c r="B88" s="369" t="s">
        <v>705</v>
      </c>
      <c r="C88" s="368" t="s">
        <v>691</v>
      </c>
      <c r="D88" s="370">
        <v>691.01</v>
      </c>
      <c r="E88" s="207"/>
    </row>
    <row r="89" spans="1:5" ht="15" x14ac:dyDescent="0.25">
      <c r="A89" s="368">
        <v>101165</v>
      </c>
      <c r="B89" s="369" t="s">
        <v>704</v>
      </c>
      <c r="C89" s="368" t="s">
        <v>691</v>
      </c>
      <c r="D89" s="370">
        <v>1077.44</v>
      </c>
      <c r="E89" s="207"/>
    </row>
    <row r="90" spans="1:5" ht="15" x14ac:dyDescent="0.25">
      <c r="A90" s="368">
        <v>101163</v>
      </c>
      <c r="B90" s="369" t="s">
        <v>831</v>
      </c>
      <c r="C90" s="368" t="s">
        <v>3</v>
      </c>
      <c r="D90" s="370">
        <v>616.41999999999996</v>
      </c>
      <c r="E90" s="207"/>
    </row>
    <row r="91" spans="1:5" ht="15" x14ac:dyDescent="0.25">
      <c r="A91" s="368">
        <v>101164</v>
      </c>
      <c r="B91" s="369" t="s">
        <v>832</v>
      </c>
      <c r="C91" s="368" t="s">
        <v>3</v>
      </c>
      <c r="D91" s="370">
        <v>626.30999999999995</v>
      </c>
      <c r="E91" s="207"/>
    </row>
    <row r="92" spans="1:5" ht="15" x14ac:dyDescent="0.25">
      <c r="A92" s="368">
        <v>101162</v>
      </c>
      <c r="B92" s="369" t="s">
        <v>829</v>
      </c>
      <c r="C92" s="368" t="s">
        <v>3</v>
      </c>
      <c r="D92" s="370">
        <v>161.62</v>
      </c>
      <c r="E92" s="207"/>
    </row>
    <row r="93" spans="1:5" ht="15" x14ac:dyDescent="0.25">
      <c r="A93" s="368">
        <v>101161</v>
      </c>
      <c r="B93" s="369" t="s">
        <v>830</v>
      </c>
      <c r="C93" s="368" t="s">
        <v>3</v>
      </c>
      <c r="D93" s="370">
        <v>249.09</v>
      </c>
      <c r="E93" s="207"/>
    </row>
    <row r="94" spans="1:5" ht="15" x14ac:dyDescent="0.25">
      <c r="A94" s="368">
        <v>101160</v>
      </c>
      <c r="B94" s="369" t="s">
        <v>38384</v>
      </c>
      <c r="C94" s="368" t="s">
        <v>3</v>
      </c>
      <c r="D94" s="370">
        <v>0</v>
      </c>
      <c r="E94" s="207"/>
    </row>
    <row r="95" spans="1:5" ht="15" x14ac:dyDescent="0.25">
      <c r="A95" s="368">
        <v>101159</v>
      </c>
      <c r="B95" s="369" t="s">
        <v>828</v>
      </c>
      <c r="C95" s="368" t="s">
        <v>3</v>
      </c>
      <c r="D95" s="370">
        <v>142.02000000000001</v>
      </c>
      <c r="E95" s="207"/>
    </row>
    <row r="96" spans="1:5" ht="15" x14ac:dyDescent="0.25">
      <c r="A96" s="368">
        <v>101154</v>
      </c>
      <c r="B96" s="369" t="s">
        <v>833</v>
      </c>
      <c r="C96" s="368" t="s">
        <v>3</v>
      </c>
      <c r="D96" s="370">
        <v>134.25</v>
      </c>
      <c r="E96" s="207"/>
    </row>
    <row r="97" spans="1:5" ht="15" x14ac:dyDescent="0.25">
      <c r="A97" s="368">
        <v>101155</v>
      </c>
      <c r="B97" s="369" t="s">
        <v>834</v>
      </c>
      <c r="C97" s="368" t="s">
        <v>3</v>
      </c>
      <c r="D97" s="370">
        <v>187.85</v>
      </c>
      <c r="E97" s="207"/>
    </row>
    <row r="98" spans="1:5" ht="15" x14ac:dyDescent="0.25">
      <c r="A98" s="368">
        <v>101156</v>
      </c>
      <c r="B98" s="369" t="s">
        <v>835</v>
      </c>
      <c r="C98" s="368" t="s">
        <v>3</v>
      </c>
      <c r="D98" s="370">
        <v>275.18</v>
      </c>
      <c r="E98" s="207"/>
    </row>
    <row r="99" spans="1:5" ht="15" x14ac:dyDescent="0.25">
      <c r="A99" s="368">
        <v>101158</v>
      </c>
      <c r="B99" s="369" t="s">
        <v>6400</v>
      </c>
      <c r="C99" s="368" t="s">
        <v>3</v>
      </c>
      <c r="D99" s="370">
        <v>87.41</v>
      </c>
      <c r="E99" s="207"/>
    </row>
    <row r="100" spans="1:5" ht="15" x14ac:dyDescent="0.25">
      <c r="A100" s="368">
        <v>101157</v>
      </c>
      <c r="B100" s="369" t="s">
        <v>6399</v>
      </c>
      <c r="C100" s="368" t="s">
        <v>3</v>
      </c>
      <c r="D100" s="370">
        <v>66.930000000000007</v>
      </c>
      <c r="E100" s="207"/>
    </row>
    <row r="101" spans="1:5" ht="15" x14ac:dyDescent="0.25">
      <c r="A101" s="368">
        <v>87382</v>
      </c>
      <c r="B101" s="369" t="s">
        <v>953</v>
      </c>
      <c r="C101" s="368" t="s">
        <v>691</v>
      </c>
      <c r="D101" s="370">
        <v>1485.76</v>
      </c>
      <c r="E101" s="207"/>
    </row>
    <row r="102" spans="1:5" ht="15" x14ac:dyDescent="0.25">
      <c r="A102" s="368">
        <v>87383</v>
      </c>
      <c r="B102" s="369" t="s">
        <v>954</v>
      </c>
      <c r="C102" s="368" t="s">
        <v>691</v>
      </c>
      <c r="D102" s="370">
        <v>1474.23</v>
      </c>
      <c r="E102" s="207"/>
    </row>
    <row r="103" spans="1:5" ht="15" x14ac:dyDescent="0.25">
      <c r="A103" s="368">
        <v>87384</v>
      </c>
      <c r="B103" s="369" t="s">
        <v>955</v>
      </c>
      <c r="C103" s="368" t="s">
        <v>691</v>
      </c>
      <c r="D103" s="370">
        <v>1458.43</v>
      </c>
      <c r="E103" s="207"/>
    </row>
    <row r="104" spans="1:5" ht="15" x14ac:dyDescent="0.25">
      <c r="A104" s="368">
        <v>87398</v>
      </c>
      <c r="B104" s="369" t="s">
        <v>968</v>
      </c>
      <c r="C104" s="368" t="s">
        <v>691</v>
      </c>
      <c r="D104" s="370">
        <v>1680.23</v>
      </c>
      <c r="E104" s="207"/>
    </row>
    <row r="105" spans="1:5" ht="15" x14ac:dyDescent="0.25">
      <c r="A105" s="368">
        <v>87395</v>
      </c>
      <c r="B105" s="369" t="s">
        <v>965</v>
      </c>
      <c r="C105" s="368" t="s">
        <v>691</v>
      </c>
      <c r="D105" s="370">
        <v>2879.78</v>
      </c>
      <c r="E105" s="207"/>
    </row>
    <row r="106" spans="1:5" ht="15" x14ac:dyDescent="0.25">
      <c r="A106" s="368">
        <v>87396</v>
      </c>
      <c r="B106" s="369" t="s">
        <v>966</v>
      </c>
      <c r="C106" s="368" t="s">
        <v>691</v>
      </c>
      <c r="D106" s="370">
        <v>2887.5</v>
      </c>
      <c r="E106" s="207"/>
    </row>
    <row r="107" spans="1:5" ht="15" x14ac:dyDescent="0.25">
      <c r="A107" s="368">
        <v>87397</v>
      </c>
      <c r="B107" s="369" t="s">
        <v>967</v>
      </c>
      <c r="C107" s="368" t="s">
        <v>691</v>
      </c>
      <c r="D107" s="370">
        <v>2894.72</v>
      </c>
      <c r="E107" s="207"/>
    </row>
    <row r="108" spans="1:5" ht="15" x14ac:dyDescent="0.25">
      <c r="A108" s="368">
        <v>87402</v>
      </c>
      <c r="B108" s="369" t="s">
        <v>971</v>
      </c>
      <c r="C108" s="368" t="s">
        <v>691</v>
      </c>
      <c r="D108" s="370">
        <v>3126.04</v>
      </c>
      <c r="E108" s="207"/>
    </row>
    <row r="109" spans="1:5" ht="15" x14ac:dyDescent="0.25">
      <c r="A109" s="368">
        <v>87391</v>
      </c>
      <c r="B109" s="369" t="s">
        <v>962</v>
      </c>
      <c r="C109" s="368" t="s">
        <v>691</v>
      </c>
      <c r="D109" s="370">
        <v>4521.96</v>
      </c>
      <c r="E109" s="207"/>
    </row>
    <row r="110" spans="1:5" ht="15" x14ac:dyDescent="0.25">
      <c r="A110" s="368">
        <v>87393</v>
      </c>
      <c r="B110" s="369" t="s">
        <v>963</v>
      </c>
      <c r="C110" s="368" t="s">
        <v>691</v>
      </c>
      <c r="D110" s="370">
        <v>4551.74</v>
      </c>
      <c r="E110" s="207"/>
    </row>
    <row r="111" spans="1:5" ht="15" x14ac:dyDescent="0.25">
      <c r="A111" s="368">
        <v>87394</v>
      </c>
      <c r="B111" s="369" t="s">
        <v>964</v>
      </c>
      <c r="C111" s="368" t="s">
        <v>691</v>
      </c>
      <c r="D111" s="370">
        <v>4580.0200000000004</v>
      </c>
      <c r="E111" s="207"/>
    </row>
    <row r="112" spans="1:5" ht="15" x14ac:dyDescent="0.25">
      <c r="A112" s="368">
        <v>87401</v>
      </c>
      <c r="B112" s="369" t="s">
        <v>970</v>
      </c>
      <c r="C112" s="368" t="s">
        <v>691</v>
      </c>
      <c r="D112" s="370">
        <v>4801.84</v>
      </c>
      <c r="E112" s="207"/>
    </row>
    <row r="113" spans="1:5" ht="15" x14ac:dyDescent="0.25">
      <c r="A113" s="368">
        <v>87407</v>
      </c>
      <c r="B113" s="369" t="s">
        <v>973</v>
      </c>
      <c r="C113" s="368" t="s">
        <v>691</v>
      </c>
      <c r="D113" s="370">
        <v>1524.12</v>
      </c>
      <c r="E113" s="207"/>
    </row>
    <row r="114" spans="1:5" ht="15" x14ac:dyDescent="0.25">
      <c r="A114" s="368">
        <v>87408</v>
      </c>
      <c r="B114" s="369" t="s">
        <v>25824</v>
      </c>
      <c r="C114" s="368" t="s">
        <v>691</v>
      </c>
      <c r="D114" s="370">
        <v>1504.77</v>
      </c>
      <c r="E114" s="207"/>
    </row>
    <row r="115" spans="1:5" ht="15" x14ac:dyDescent="0.25">
      <c r="A115" s="368">
        <v>87404</v>
      </c>
      <c r="B115" s="369" t="s">
        <v>972</v>
      </c>
      <c r="C115" s="368" t="s">
        <v>691</v>
      </c>
      <c r="D115" s="370">
        <v>4259.55</v>
      </c>
      <c r="E115" s="207"/>
    </row>
    <row r="116" spans="1:5" ht="15" x14ac:dyDescent="0.25">
      <c r="A116" s="368">
        <v>87405</v>
      </c>
      <c r="B116" s="369" t="s">
        <v>25823</v>
      </c>
      <c r="C116" s="368" t="s">
        <v>691</v>
      </c>
      <c r="D116" s="370">
        <v>4255.28</v>
      </c>
      <c r="E116" s="207"/>
    </row>
    <row r="117" spans="1:5" ht="15" x14ac:dyDescent="0.25">
      <c r="A117" s="368">
        <v>87388</v>
      </c>
      <c r="B117" s="369" t="s">
        <v>959</v>
      </c>
      <c r="C117" s="368" t="s">
        <v>691</v>
      </c>
      <c r="D117" s="370">
        <v>4069.26</v>
      </c>
      <c r="E117" s="207"/>
    </row>
    <row r="118" spans="1:5" ht="15" x14ac:dyDescent="0.25">
      <c r="A118" s="368">
        <v>87389</v>
      </c>
      <c r="B118" s="369" t="s">
        <v>960</v>
      </c>
      <c r="C118" s="368" t="s">
        <v>691</v>
      </c>
      <c r="D118" s="370">
        <v>4075.53</v>
      </c>
      <c r="E118" s="207"/>
    </row>
    <row r="119" spans="1:5" ht="15" x14ac:dyDescent="0.25">
      <c r="A119" s="368">
        <v>87390</v>
      </c>
      <c r="B119" s="369" t="s">
        <v>961</v>
      </c>
      <c r="C119" s="368" t="s">
        <v>691</v>
      </c>
      <c r="D119" s="370">
        <v>4086.69</v>
      </c>
      <c r="E119" s="207"/>
    </row>
    <row r="120" spans="1:5" ht="15" x14ac:dyDescent="0.25">
      <c r="A120" s="368">
        <v>87385</v>
      </c>
      <c r="B120" s="369" t="s">
        <v>956</v>
      </c>
      <c r="C120" s="368" t="s">
        <v>691</v>
      </c>
      <c r="D120" s="370">
        <v>1725.66</v>
      </c>
      <c r="E120" s="207"/>
    </row>
    <row r="121" spans="1:5" ht="15" x14ac:dyDescent="0.25">
      <c r="A121" s="368">
        <v>87386</v>
      </c>
      <c r="B121" s="369" t="s">
        <v>957</v>
      </c>
      <c r="C121" s="368" t="s">
        <v>691</v>
      </c>
      <c r="D121" s="370">
        <v>1706.99</v>
      </c>
      <c r="E121" s="207"/>
    </row>
    <row r="122" spans="1:5" ht="15" x14ac:dyDescent="0.25">
      <c r="A122" s="368">
        <v>87387</v>
      </c>
      <c r="B122" s="369" t="s">
        <v>958</v>
      </c>
      <c r="C122" s="368" t="s">
        <v>691</v>
      </c>
      <c r="D122" s="370">
        <v>1692.02</v>
      </c>
      <c r="E122" s="207"/>
    </row>
    <row r="123" spans="1:5" ht="15" x14ac:dyDescent="0.25">
      <c r="A123" s="368">
        <v>87399</v>
      </c>
      <c r="B123" s="369" t="s">
        <v>969</v>
      </c>
      <c r="C123" s="368" t="s">
        <v>691</v>
      </c>
      <c r="D123" s="370">
        <v>1919.66</v>
      </c>
      <c r="E123" s="207"/>
    </row>
    <row r="124" spans="1:5" ht="15" x14ac:dyDescent="0.25">
      <c r="A124" s="368">
        <v>88627</v>
      </c>
      <c r="B124" s="369" t="s">
        <v>976</v>
      </c>
      <c r="C124" s="368" t="s">
        <v>691</v>
      </c>
      <c r="D124" s="370">
        <v>740.37</v>
      </c>
      <c r="E124" s="207"/>
    </row>
    <row r="125" spans="1:5" ht="15" x14ac:dyDescent="0.25">
      <c r="A125" s="368">
        <v>100463</v>
      </c>
      <c r="B125" s="369" t="s">
        <v>38385</v>
      </c>
      <c r="C125" s="368" t="s">
        <v>691</v>
      </c>
      <c r="D125" s="370">
        <v>0</v>
      </c>
      <c r="E125" s="207"/>
    </row>
    <row r="126" spans="1:5" ht="15" x14ac:dyDescent="0.25">
      <c r="A126" s="368">
        <v>88626</v>
      </c>
      <c r="B126" s="369" t="s">
        <v>975</v>
      </c>
      <c r="C126" s="368" t="s">
        <v>691</v>
      </c>
      <c r="D126" s="370">
        <v>648.15</v>
      </c>
      <c r="E126" s="207"/>
    </row>
    <row r="127" spans="1:5" ht="15" x14ac:dyDescent="0.25">
      <c r="A127" s="368">
        <v>100488</v>
      </c>
      <c r="B127" s="369" t="s">
        <v>998</v>
      </c>
      <c r="C127" s="368" t="s">
        <v>691</v>
      </c>
      <c r="D127" s="370">
        <v>636.13</v>
      </c>
      <c r="E127" s="207"/>
    </row>
    <row r="128" spans="1:5" ht="15" x14ac:dyDescent="0.25">
      <c r="A128" s="368">
        <v>100464</v>
      </c>
      <c r="B128" s="369" t="s">
        <v>38386</v>
      </c>
      <c r="C128" s="368" t="s">
        <v>691</v>
      </c>
      <c r="D128" s="370">
        <v>678.19</v>
      </c>
      <c r="E128" s="207"/>
    </row>
    <row r="129" spans="1:5" ht="15" x14ac:dyDescent="0.25">
      <c r="A129" s="368">
        <v>100465</v>
      </c>
      <c r="B129" s="369" t="s">
        <v>38387</v>
      </c>
      <c r="C129" s="368" t="s">
        <v>691</v>
      </c>
      <c r="D129" s="370">
        <v>633.24</v>
      </c>
      <c r="E129" s="207"/>
    </row>
    <row r="130" spans="1:5" ht="15" x14ac:dyDescent="0.25">
      <c r="A130" s="368">
        <v>100466</v>
      </c>
      <c r="B130" s="369" t="s">
        <v>38388</v>
      </c>
      <c r="C130" s="368" t="s">
        <v>691</v>
      </c>
      <c r="D130" s="370">
        <v>609.39</v>
      </c>
      <c r="E130" s="207"/>
    </row>
    <row r="131" spans="1:5" ht="15" x14ac:dyDescent="0.25">
      <c r="A131" s="368">
        <v>87368</v>
      </c>
      <c r="B131" s="369" t="s">
        <v>939</v>
      </c>
      <c r="C131" s="368" t="s">
        <v>691</v>
      </c>
      <c r="D131" s="370">
        <v>779.41</v>
      </c>
      <c r="E131" s="207"/>
    </row>
    <row r="132" spans="1:5" ht="15" x14ac:dyDescent="0.25">
      <c r="A132" s="368">
        <v>100450</v>
      </c>
      <c r="B132" s="369" t="s">
        <v>33985</v>
      </c>
      <c r="C132" s="368" t="s">
        <v>691</v>
      </c>
      <c r="D132" s="370">
        <v>0</v>
      </c>
      <c r="E132" s="207"/>
    </row>
    <row r="133" spans="1:5" ht="15" x14ac:dyDescent="0.25">
      <c r="A133" s="368">
        <v>87289</v>
      </c>
      <c r="B133" s="369" t="s">
        <v>872</v>
      </c>
      <c r="C133" s="368" t="s">
        <v>691</v>
      </c>
      <c r="D133" s="370">
        <v>666.07</v>
      </c>
      <c r="E133" s="207"/>
    </row>
    <row r="134" spans="1:5" ht="15" x14ac:dyDescent="0.25">
      <c r="A134" s="368">
        <v>87290</v>
      </c>
      <c r="B134" s="369" t="s">
        <v>873</v>
      </c>
      <c r="C134" s="368" t="s">
        <v>691</v>
      </c>
      <c r="D134" s="370">
        <v>652.47</v>
      </c>
      <c r="E134" s="207"/>
    </row>
    <row r="135" spans="1:5" ht="15" x14ac:dyDescent="0.25">
      <c r="A135" s="368">
        <v>87333</v>
      </c>
      <c r="B135" s="369" t="s">
        <v>904</v>
      </c>
      <c r="C135" s="368" t="s">
        <v>691</v>
      </c>
      <c r="D135" s="370">
        <v>670.61</v>
      </c>
      <c r="E135" s="207"/>
    </row>
    <row r="136" spans="1:5" ht="15" x14ac:dyDescent="0.25">
      <c r="A136" s="368">
        <v>87334</v>
      </c>
      <c r="B136" s="369" t="s">
        <v>905</v>
      </c>
      <c r="C136" s="368" t="s">
        <v>691</v>
      </c>
      <c r="D136" s="370">
        <v>625.04999999999995</v>
      </c>
      <c r="E136" s="207"/>
    </row>
    <row r="137" spans="1:5" ht="15" x14ac:dyDescent="0.25">
      <c r="A137" s="368">
        <v>105515</v>
      </c>
      <c r="B137" s="369" t="s">
        <v>26679</v>
      </c>
      <c r="C137" s="368" t="s">
        <v>691</v>
      </c>
      <c r="D137" s="370">
        <v>906.13</v>
      </c>
      <c r="E137" s="207"/>
    </row>
    <row r="138" spans="1:5" ht="15" x14ac:dyDescent="0.25">
      <c r="A138" s="368">
        <v>87367</v>
      </c>
      <c r="B138" s="369" t="s">
        <v>938</v>
      </c>
      <c r="C138" s="368" t="s">
        <v>691</v>
      </c>
      <c r="D138" s="370">
        <v>791.18</v>
      </c>
      <c r="E138" s="207"/>
    </row>
    <row r="139" spans="1:5" ht="15" x14ac:dyDescent="0.25">
      <c r="A139" s="368">
        <v>100449</v>
      </c>
      <c r="B139" s="369" t="s">
        <v>33986</v>
      </c>
      <c r="C139" s="368" t="s">
        <v>691</v>
      </c>
      <c r="D139" s="370">
        <v>0</v>
      </c>
      <c r="E139" s="207"/>
    </row>
    <row r="140" spans="1:5" ht="15" x14ac:dyDescent="0.25">
      <c r="A140" s="368">
        <v>87286</v>
      </c>
      <c r="B140" s="369" t="s">
        <v>870</v>
      </c>
      <c r="C140" s="368" t="s">
        <v>691</v>
      </c>
      <c r="D140" s="370">
        <v>682.67</v>
      </c>
      <c r="E140" s="207"/>
    </row>
    <row r="141" spans="1:5" ht="15" x14ac:dyDescent="0.25">
      <c r="A141" s="368">
        <v>87287</v>
      </c>
      <c r="B141" s="369" t="s">
        <v>871</v>
      </c>
      <c r="C141" s="368" t="s">
        <v>691</v>
      </c>
      <c r="D141" s="370">
        <v>659.58</v>
      </c>
      <c r="E141" s="207"/>
    </row>
    <row r="142" spans="1:5" ht="15" x14ac:dyDescent="0.25">
      <c r="A142" s="368">
        <v>87331</v>
      </c>
      <c r="B142" s="369" t="s">
        <v>902</v>
      </c>
      <c r="C142" s="368" t="s">
        <v>691</v>
      </c>
      <c r="D142" s="370">
        <v>708.75</v>
      </c>
      <c r="E142" s="207"/>
    </row>
    <row r="143" spans="1:5" ht="15" x14ac:dyDescent="0.25">
      <c r="A143" s="368">
        <v>87332</v>
      </c>
      <c r="B143" s="369" t="s">
        <v>903</v>
      </c>
      <c r="C143" s="368" t="s">
        <v>691</v>
      </c>
      <c r="D143" s="370">
        <v>634.55999999999995</v>
      </c>
      <c r="E143" s="207"/>
    </row>
    <row r="144" spans="1:5" ht="15" x14ac:dyDescent="0.25">
      <c r="A144" s="368">
        <v>87369</v>
      </c>
      <c r="B144" s="369" t="s">
        <v>940</v>
      </c>
      <c r="C144" s="368" t="s">
        <v>691</v>
      </c>
      <c r="D144" s="370">
        <v>798.89</v>
      </c>
      <c r="E144" s="207"/>
    </row>
    <row r="145" spans="1:5" ht="15" x14ac:dyDescent="0.25">
      <c r="A145" s="368">
        <v>100451</v>
      </c>
      <c r="B145" s="369" t="s">
        <v>33987</v>
      </c>
      <c r="C145" s="368" t="s">
        <v>691</v>
      </c>
      <c r="D145" s="370">
        <v>0</v>
      </c>
      <c r="E145" s="207"/>
    </row>
    <row r="146" spans="1:5" ht="15" x14ac:dyDescent="0.25">
      <c r="A146" s="368">
        <v>87292</v>
      </c>
      <c r="B146" s="369" t="s">
        <v>874</v>
      </c>
      <c r="C146" s="368" t="s">
        <v>691</v>
      </c>
      <c r="D146" s="370">
        <v>681.05</v>
      </c>
      <c r="E146" s="207"/>
    </row>
    <row r="147" spans="1:5" ht="15" x14ac:dyDescent="0.25">
      <c r="A147" s="368">
        <v>87335</v>
      </c>
      <c r="B147" s="369" t="s">
        <v>906</v>
      </c>
      <c r="C147" s="368" t="s">
        <v>691</v>
      </c>
      <c r="D147" s="370">
        <v>662.38</v>
      </c>
      <c r="E147" s="207"/>
    </row>
    <row r="148" spans="1:5" ht="15" x14ac:dyDescent="0.25">
      <c r="A148" s="368">
        <v>87336</v>
      </c>
      <c r="B148" s="369" t="s">
        <v>907</v>
      </c>
      <c r="C148" s="368" t="s">
        <v>691</v>
      </c>
      <c r="D148" s="370">
        <v>645.41999999999996</v>
      </c>
      <c r="E148" s="207"/>
    </row>
    <row r="149" spans="1:5" ht="15" x14ac:dyDescent="0.25">
      <c r="A149" s="368">
        <v>87370</v>
      </c>
      <c r="B149" s="369" t="s">
        <v>941</v>
      </c>
      <c r="C149" s="368" t="s">
        <v>691</v>
      </c>
      <c r="D149" s="370">
        <v>773.91</v>
      </c>
      <c r="E149" s="207"/>
    </row>
    <row r="150" spans="1:5" ht="15" x14ac:dyDescent="0.25">
      <c r="A150" s="368">
        <v>100452</v>
      </c>
      <c r="B150" s="369" t="s">
        <v>33988</v>
      </c>
      <c r="C150" s="368" t="s">
        <v>691</v>
      </c>
      <c r="D150" s="370">
        <v>0</v>
      </c>
      <c r="E150" s="207"/>
    </row>
    <row r="151" spans="1:5" ht="15" x14ac:dyDescent="0.25">
      <c r="A151" s="368">
        <v>88715</v>
      </c>
      <c r="B151" s="369" t="s">
        <v>980</v>
      </c>
      <c r="C151" s="368" t="s">
        <v>691</v>
      </c>
      <c r="D151" s="370">
        <v>648.28</v>
      </c>
      <c r="E151" s="207"/>
    </row>
    <row r="152" spans="1:5" ht="15" x14ac:dyDescent="0.25">
      <c r="A152" s="368">
        <v>87294</v>
      </c>
      <c r="B152" s="369" t="s">
        <v>875</v>
      </c>
      <c r="C152" s="368" t="s">
        <v>691</v>
      </c>
      <c r="D152" s="370">
        <v>652.52</v>
      </c>
      <c r="E152" s="207"/>
    </row>
    <row r="153" spans="1:5" ht="15" x14ac:dyDescent="0.25">
      <c r="A153" s="368">
        <v>87337</v>
      </c>
      <c r="B153" s="369" t="s">
        <v>908</v>
      </c>
      <c r="C153" s="368" t="s">
        <v>691</v>
      </c>
      <c r="D153" s="370">
        <v>657.58</v>
      </c>
      <c r="E153" s="207"/>
    </row>
    <row r="154" spans="1:5" ht="15" x14ac:dyDescent="0.25">
      <c r="A154" s="368">
        <v>100487</v>
      </c>
      <c r="B154" s="369" t="s">
        <v>997</v>
      </c>
      <c r="C154" s="368" t="s">
        <v>691</v>
      </c>
      <c r="D154" s="370">
        <v>615.96</v>
      </c>
      <c r="E154" s="207"/>
    </row>
    <row r="155" spans="1:5" ht="15" x14ac:dyDescent="0.25">
      <c r="A155" s="368">
        <v>87380</v>
      </c>
      <c r="B155" s="369" t="s">
        <v>951</v>
      </c>
      <c r="C155" s="368" t="s">
        <v>691</v>
      </c>
      <c r="D155" s="370">
        <v>3178.23</v>
      </c>
      <c r="E155" s="207"/>
    </row>
    <row r="156" spans="1:5" ht="15" x14ac:dyDescent="0.25">
      <c r="A156" s="368">
        <v>100461</v>
      </c>
      <c r="B156" s="369" t="s">
        <v>33989</v>
      </c>
      <c r="C156" s="368" t="s">
        <v>691</v>
      </c>
      <c r="D156" s="370">
        <v>0</v>
      </c>
      <c r="E156" s="207"/>
    </row>
    <row r="157" spans="1:5" ht="15" x14ac:dyDescent="0.25">
      <c r="A157" s="368">
        <v>87322</v>
      </c>
      <c r="B157" s="369" t="s">
        <v>894</v>
      </c>
      <c r="C157" s="368" t="s">
        <v>691</v>
      </c>
      <c r="D157" s="370">
        <v>3088.43</v>
      </c>
      <c r="E157" s="207"/>
    </row>
    <row r="158" spans="1:5" ht="15" x14ac:dyDescent="0.25">
      <c r="A158" s="368">
        <v>87323</v>
      </c>
      <c r="B158" s="369" t="s">
        <v>895</v>
      </c>
      <c r="C158" s="368" t="s">
        <v>691</v>
      </c>
      <c r="D158" s="370">
        <v>3079.27</v>
      </c>
      <c r="E158" s="207"/>
    </row>
    <row r="159" spans="1:5" ht="15" x14ac:dyDescent="0.25">
      <c r="A159" s="368">
        <v>87360</v>
      </c>
      <c r="B159" s="369" t="s">
        <v>931</v>
      </c>
      <c r="C159" s="368" t="s">
        <v>691</v>
      </c>
      <c r="D159" s="370">
        <v>3072.17</v>
      </c>
      <c r="E159" s="207"/>
    </row>
    <row r="160" spans="1:5" ht="15" x14ac:dyDescent="0.25">
      <c r="A160" s="368">
        <v>87361</v>
      </c>
      <c r="B160" s="369" t="s">
        <v>932</v>
      </c>
      <c r="C160" s="368" t="s">
        <v>691</v>
      </c>
      <c r="D160" s="370">
        <v>3014.42</v>
      </c>
      <c r="E160" s="207"/>
    </row>
    <row r="161" spans="1:5" ht="15" x14ac:dyDescent="0.25">
      <c r="A161" s="368">
        <v>87362</v>
      </c>
      <c r="B161" s="369" t="s">
        <v>933</v>
      </c>
      <c r="C161" s="368" t="s">
        <v>691</v>
      </c>
      <c r="D161" s="370">
        <v>3002.85</v>
      </c>
      <c r="E161" s="207"/>
    </row>
    <row r="162" spans="1:5" ht="15" x14ac:dyDescent="0.25">
      <c r="A162" s="368">
        <v>87377</v>
      </c>
      <c r="B162" s="369" t="s">
        <v>948</v>
      </c>
      <c r="C162" s="368" t="s">
        <v>691</v>
      </c>
      <c r="D162" s="370">
        <v>731.01</v>
      </c>
      <c r="E162" s="207"/>
    </row>
    <row r="163" spans="1:5" ht="15" x14ac:dyDescent="0.25">
      <c r="A163" s="368">
        <v>100458</v>
      </c>
      <c r="B163" s="369" t="s">
        <v>33990</v>
      </c>
      <c r="C163" s="368" t="s">
        <v>691</v>
      </c>
      <c r="D163" s="370">
        <v>0</v>
      </c>
      <c r="E163" s="207"/>
    </row>
    <row r="164" spans="1:5" ht="15" x14ac:dyDescent="0.25">
      <c r="A164" s="368">
        <v>87313</v>
      </c>
      <c r="B164" s="369" t="s">
        <v>888</v>
      </c>
      <c r="C164" s="368" t="s">
        <v>691</v>
      </c>
      <c r="D164" s="370">
        <v>605.20000000000005</v>
      </c>
      <c r="E164" s="207"/>
    </row>
    <row r="165" spans="1:5" ht="15" x14ac:dyDescent="0.25">
      <c r="A165" s="368">
        <v>87314</v>
      </c>
      <c r="B165" s="369" t="s">
        <v>889</v>
      </c>
      <c r="C165" s="368" t="s">
        <v>691</v>
      </c>
      <c r="D165" s="370">
        <v>593.21</v>
      </c>
      <c r="E165" s="207"/>
    </row>
    <row r="166" spans="1:5" ht="15" x14ac:dyDescent="0.25">
      <c r="A166" s="368">
        <v>87352</v>
      </c>
      <c r="B166" s="369" t="s">
        <v>923</v>
      </c>
      <c r="C166" s="368" t="s">
        <v>691</v>
      </c>
      <c r="D166" s="370">
        <v>701.16</v>
      </c>
      <c r="E166" s="207"/>
    </row>
    <row r="167" spans="1:5" ht="15" x14ac:dyDescent="0.25">
      <c r="A167" s="368">
        <v>87353</v>
      </c>
      <c r="B167" s="369" t="s">
        <v>924</v>
      </c>
      <c r="C167" s="368" t="s">
        <v>691</v>
      </c>
      <c r="D167" s="370">
        <v>610.5</v>
      </c>
      <c r="E167" s="207"/>
    </row>
    <row r="168" spans="1:5" ht="15" x14ac:dyDescent="0.25">
      <c r="A168" s="368">
        <v>87354</v>
      </c>
      <c r="B168" s="369" t="s">
        <v>925</v>
      </c>
      <c r="C168" s="368" t="s">
        <v>691</v>
      </c>
      <c r="D168" s="370">
        <v>568.16</v>
      </c>
      <c r="E168" s="207"/>
    </row>
    <row r="169" spans="1:5" ht="15" x14ac:dyDescent="0.25">
      <c r="A169" s="368">
        <v>100480</v>
      </c>
      <c r="B169" s="369" t="s">
        <v>991</v>
      </c>
      <c r="C169" s="368" t="s">
        <v>691</v>
      </c>
      <c r="D169" s="370">
        <v>877.52</v>
      </c>
      <c r="E169" s="207"/>
    </row>
    <row r="170" spans="1:5" ht="15" x14ac:dyDescent="0.25">
      <c r="A170" s="368">
        <v>100476</v>
      </c>
      <c r="B170" s="369" t="s">
        <v>33991</v>
      </c>
      <c r="C170" s="368" t="s">
        <v>691</v>
      </c>
      <c r="D170" s="370">
        <v>0</v>
      </c>
      <c r="E170" s="207"/>
    </row>
    <row r="171" spans="1:5" ht="15" x14ac:dyDescent="0.25">
      <c r="A171" s="368">
        <v>100475</v>
      </c>
      <c r="B171" s="369" t="s">
        <v>987</v>
      </c>
      <c r="C171" s="368" t="s">
        <v>691</v>
      </c>
      <c r="D171" s="370">
        <v>780.48</v>
      </c>
      <c r="E171" s="207"/>
    </row>
    <row r="172" spans="1:5" ht="15" x14ac:dyDescent="0.25">
      <c r="A172" s="368">
        <v>100491</v>
      </c>
      <c r="B172" s="369" t="s">
        <v>1001</v>
      </c>
      <c r="C172" s="368" t="s">
        <v>691</v>
      </c>
      <c r="D172" s="370">
        <v>777.11</v>
      </c>
      <c r="E172" s="207"/>
    </row>
    <row r="173" spans="1:5" ht="15" x14ac:dyDescent="0.25">
      <c r="A173" s="368">
        <v>100477</v>
      </c>
      <c r="B173" s="369" t="s">
        <v>988</v>
      </c>
      <c r="C173" s="368" t="s">
        <v>691</v>
      </c>
      <c r="D173" s="370">
        <v>855.09</v>
      </c>
      <c r="E173" s="207"/>
    </row>
    <row r="174" spans="1:5" ht="15" x14ac:dyDescent="0.25">
      <c r="A174" s="368">
        <v>100478</v>
      </c>
      <c r="B174" s="369" t="s">
        <v>989</v>
      </c>
      <c r="C174" s="368" t="s">
        <v>691</v>
      </c>
      <c r="D174" s="370">
        <v>766.29</v>
      </c>
      <c r="E174" s="207"/>
    </row>
    <row r="175" spans="1:5" ht="15" x14ac:dyDescent="0.25">
      <c r="A175" s="368">
        <v>100479</v>
      </c>
      <c r="B175" s="369" t="s">
        <v>990</v>
      </c>
      <c r="C175" s="368" t="s">
        <v>691</v>
      </c>
      <c r="D175" s="370">
        <v>744.79</v>
      </c>
      <c r="E175" s="207"/>
    </row>
    <row r="176" spans="1:5" ht="15" x14ac:dyDescent="0.25">
      <c r="A176" s="368">
        <v>87372</v>
      </c>
      <c r="B176" s="369" t="s">
        <v>943</v>
      </c>
      <c r="C176" s="368" t="s">
        <v>691</v>
      </c>
      <c r="D176" s="370">
        <v>903.3</v>
      </c>
      <c r="E176" s="207"/>
    </row>
    <row r="177" spans="1:5" ht="15" x14ac:dyDescent="0.25">
      <c r="A177" s="368">
        <v>100453</v>
      </c>
      <c r="B177" s="369" t="s">
        <v>33992</v>
      </c>
      <c r="C177" s="368" t="s">
        <v>691</v>
      </c>
      <c r="D177" s="370">
        <v>0</v>
      </c>
      <c r="E177" s="207"/>
    </row>
    <row r="178" spans="1:5" ht="15" x14ac:dyDescent="0.25">
      <c r="A178" s="368">
        <v>87298</v>
      </c>
      <c r="B178" s="369" t="s">
        <v>878</v>
      </c>
      <c r="C178" s="368" t="s">
        <v>691</v>
      </c>
      <c r="D178" s="370">
        <v>772.44</v>
      </c>
      <c r="E178" s="207"/>
    </row>
    <row r="179" spans="1:5" ht="15" x14ac:dyDescent="0.25">
      <c r="A179" s="368">
        <v>87299</v>
      </c>
      <c r="B179" s="369" t="s">
        <v>879</v>
      </c>
      <c r="C179" s="368" t="s">
        <v>691</v>
      </c>
      <c r="D179" s="370">
        <v>538.92999999999995</v>
      </c>
      <c r="E179" s="207"/>
    </row>
    <row r="180" spans="1:5" ht="15" x14ac:dyDescent="0.25">
      <c r="A180" s="368">
        <v>87339</v>
      </c>
      <c r="B180" s="369" t="s">
        <v>910</v>
      </c>
      <c r="C180" s="368" t="s">
        <v>691</v>
      </c>
      <c r="D180" s="370">
        <v>916.84</v>
      </c>
      <c r="E180" s="207"/>
    </row>
    <row r="181" spans="1:5" ht="15" x14ac:dyDescent="0.25">
      <c r="A181" s="368">
        <v>87340</v>
      </c>
      <c r="B181" s="369" t="s">
        <v>911</v>
      </c>
      <c r="C181" s="368" t="s">
        <v>691</v>
      </c>
      <c r="D181" s="370">
        <v>771.06</v>
      </c>
      <c r="E181" s="207"/>
    </row>
    <row r="182" spans="1:5" ht="15" x14ac:dyDescent="0.25">
      <c r="A182" s="368">
        <v>87341</v>
      </c>
      <c r="B182" s="369" t="s">
        <v>912</v>
      </c>
      <c r="C182" s="368" t="s">
        <v>691</v>
      </c>
      <c r="D182" s="370">
        <v>732.08</v>
      </c>
      <c r="E182" s="207"/>
    </row>
    <row r="183" spans="1:5" ht="15" x14ac:dyDescent="0.25">
      <c r="A183" s="368">
        <v>88629</v>
      </c>
      <c r="B183" s="369" t="s">
        <v>978</v>
      </c>
      <c r="C183" s="368" t="s">
        <v>691</v>
      </c>
      <c r="D183" s="370">
        <v>742.25</v>
      </c>
      <c r="E183" s="207"/>
    </row>
    <row r="184" spans="1:5" ht="15" x14ac:dyDescent="0.25">
      <c r="A184" s="368">
        <v>100467</v>
      </c>
      <c r="B184" s="369" t="s">
        <v>38389</v>
      </c>
      <c r="C184" s="368" t="s">
        <v>691</v>
      </c>
      <c r="D184" s="370">
        <v>0</v>
      </c>
      <c r="E184" s="207"/>
    </row>
    <row r="185" spans="1:5" ht="15" x14ac:dyDescent="0.25">
      <c r="A185" s="368">
        <v>88628</v>
      </c>
      <c r="B185" s="369" t="s">
        <v>977</v>
      </c>
      <c r="C185" s="368" t="s">
        <v>691</v>
      </c>
      <c r="D185" s="370">
        <v>642.96</v>
      </c>
      <c r="E185" s="207"/>
    </row>
    <row r="186" spans="1:5" ht="15" x14ac:dyDescent="0.25">
      <c r="A186" s="368">
        <v>100489</v>
      </c>
      <c r="B186" s="369" t="s">
        <v>999</v>
      </c>
      <c r="C186" s="368" t="s">
        <v>691</v>
      </c>
      <c r="D186" s="370">
        <v>638.62</v>
      </c>
      <c r="E186" s="207"/>
    </row>
    <row r="187" spans="1:5" ht="15" x14ac:dyDescent="0.25">
      <c r="A187" s="368">
        <v>100468</v>
      </c>
      <c r="B187" s="369" t="s">
        <v>981</v>
      </c>
      <c r="C187" s="368" t="s">
        <v>691</v>
      </c>
      <c r="D187" s="370">
        <v>781.26</v>
      </c>
      <c r="E187" s="207"/>
    </row>
    <row r="188" spans="1:5" ht="15" x14ac:dyDescent="0.25">
      <c r="A188" s="368">
        <v>100469</v>
      </c>
      <c r="B188" s="369" t="s">
        <v>982</v>
      </c>
      <c r="C188" s="368" t="s">
        <v>691</v>
      </c>
      <c r="D188" s="370">
        <v>631.92999999999995</v>
      </c>
      <c r="E188" s="207"/>
    </row>
    <row r="189" spans="1:5" ht="15" x14ac:dyDescent="0.25">
      <c r="A189" s="368">
        <v>100470</v>
      </c>
      <c r="B189" s="369" t="s">
        <v>983</v>
      </c>
      <c r="C189" s="368" t="s">
        <v>691</v>
      </c>
      <c r="D189" s="370">
        <v>587.13</v>
      </c>
      <c r="E189" s="207"/>
    </row>
    <row r="190" spans="1:5" ht="15" x14ac:dyDescent="0.25">
      <c r="A190" s="368">
        <v>87371</v>
      </c>
      <c r="B190" s="369" t="s">
        <v>942</v>
      </c>
      <c r="C190" s="368" t="s">
        <v>691</v>
      </c>
      <c r="D190" s="370">
        <v>765.93</v>
      </c>
      <c r="E190" s="207"/>
    </row>
    <row r="191" spans="1:5" ht="15" x14ac:dyDescent="0.25">
      <c r="A191" s="368">
        <v>87295</v>
      </c>
      <c r="B191" s="369" t="s">
        <v>876</v>
      </c>
      <c r="C191" s="368" t="s">
        <v>691</v>
      </c>
      <c r="D191" s="370">
        <v>675.96</v>
      </c>
      <c r="E191" s="207"/>
    </row>
    <row r="192" spans="1:5" ht="15" x14ac:dyDescent="0.25">
      <c r="A192" s="368">
        <v>87296</v>
      </c>
      <c r="B192" s="369" t="s">
        <v>877</v>
      </c>
      <c r="C192" s="368" t="s">
        <v>691</v>
      </c>
      <c r="D192" s="370">
        <v>640.73</v>
      </c>
      <c r="E192" s="207"/>
    </row>
    <row r="193" spans="1:5" ht="15" x14ac:dyDescent="0.25">
      <c r="A193" s="368">
        <v>87338</v>
      </c>
      <c r="B193" s="369" t="s">
        <v>909</v>
      </c>
      <c r="C193" s="368" t="s">
        <v>691</v>
      </c>
      <c r="D193" s="370">
        <v>637.51</v>
      </c>
      <c r="E193" s="207"/>
    </row>
    <row r="194" spans="1:5" ht="15" x14ac:dyDescent="0.25">
      <c r="A194" s="368">
        <v>88630</v>
      </c>
      <c r="B194" s="369" t="s">
        <v>25825</v>
      </c>
      <c r="C194" s="368" t="s">
        <v>691</v>
      </c>
      <c r="D194" s="370">
        <v>570.99</v>
      </c>
      <c r="E194" s="207"/>
    </row>
    <row r="195" spans="1:5" ht="15" x14ac:dyDescent="0.25">
      <c r="A195" s="368">
        <v>87381</v>
      </c>
      <c r="B195" s="369" t="s">
        <v>952</v>
      </c>
      <c r="C195" s="368" t="s">
        <v>691</v>
      </c>
      <c r="D195" s="370">
        <v>3121.77</v>
      </c>
      <c r="E195" s="207"/>
    </row>
    <row r="196" spans="1:5" ht="15" x14ac:dyDescent="0.25">
      <c r="A196" s="368">
        <v>100462</v>
      </c>
      <c r="B196" s="369" t="s">
        <v>33993</v>
      </c>
      <c r="C196" s="368" t="s">
        <v>691</v>
      </c>
      <c r="D196" s="370">
        <v>0</v>
      </c>
      <c r="E196" s="207"/>
    </row>
    <row r="197" spans="1:5" ht="15" x14ac:dyDescent="0.25">
      <c r="A197" s="368">
        <v>87325</v>
      </c>
      <c r="B197" s="369" t="s">
        <v>896</v>
      </c>
      <c r="C197" s="368" t="s">
        <v>691</v>
      </c>
      <c r="D197" s="370">
        <v>3017.41</v>
      </c>
      <c r="E197" s="207"/>
    </row>
    <row r="198" spans="1:5" ht="15" x14ac:dyDescent="0.25">
      <c r="A198" s="368">
        <v>87326</v>
      </c>
      <c r="B198" s="369" t="s">
        <v>897</v>
      </c>
      <c r="C198" s="368" t="s">
        <v>691</v>
      </c>
      <c r="D198" s="370">
        <v>3014.55</v>
      </c>
      <c r="E198" s="207"/>
    </row>
    <row r="199" spans="1:5" ht="15" x14ac:dyDescent="0.25">
      <c r="A199" s="368">
        <v>87363</v>
      </c>
      <c r="B199" s="369" t="s">
        <v>934</v>
      </c>
      <c r="C199" s="368" t="s">
        <v>691</v>
      </c>
      <c r="D199" s="370">
        <v>3004.69</v>
      </c>
      <c r="E199" s="207"/>
    </row>
    <row r="200" spans="1:5" ht="15" x14ac:dyDescent="0.25">
      <c r="A200" s="368">
        <v>87364</v>
      </c>
      <c r="B200" s="369" t="s">
        <v>935</v>
      </c>
      <c r="C200" s="368" t="s">
        <v>691</v>
      </c>
      <c r="D200" s="370">
        <v>2958.32</v>
      </c>
      <c r="E200" s="207"/>
    </row>
    <row r="201" spans="1:5" ht="15" x14ac:dyDescent="0.25">
      <c r="A201" s="368">
        <v>87378</v>
      </c>
      <c r="B201" s="369" t="s">
        <v>949</v>
      </c>
      <c r="C201" s="368" t="s">
        <v>691</v>
      </c>
      <c r="D201" s="370">
        <v>672.64</v>
      </c>
      <c r="E201" s="207"/>
    </row>
    <row r="202" spans="1:5" ht="15" x14ac:dyDescent="0.25">
      <c r="A202" s="368">
        <v>100459</v>
      </c>
      <c r="B202" s="369" t="s">
        <v>33994</v>
      </c>
      <c r="C202" s="368" t="s">
        <v>691</v>
      </c>
      <c r="D202" s="370">
        <v>0</v>
      </c>
      <c r="E202" s="207"/>
    </row>
    <row r="203" spans="1:5" ht="15" x14ac:dyDescent="0.25">
      <c r="A203" s="368">
        <v>87316</v>
      </c>
      <c r="B203" s="369" t="s">
        <v>890</v>
      </c>
      <c r="C203" s="368" t="s">
        <v>691</v>
      </c>
      <c r="D203" s="370">
        <v>562.89</v>
      </c>
      <c r="E203" s="207"/>
    </row>
    <row r="204" spans="1:5" ht="15" x14ac:dyDescent="0.25">
      <c r="A204" s="368">
        <v>87317</v>
      </c>
      <c r="B204" s="369" t="s">
        <v>891</v>
      </c>
      <c r="C204" s="368" t="s">
        <v>691</v>
      </c>
      <c r="D204" s="370">
        <v>542.48</v>
      </c>
      <c r="E204" s="207"/>
    </row>
    <row r="205" spans="1:5" ht="15" x14ac:dyDescent="0.25">
      <c r="A205" s="368">
        <v>87355</v>
      </c>
      <c r="B205" s="369" t="s">
        <v>926</v>
      </c>
      <c r="C205" s="368" t="s">
        <v>691</v>
      </c>
      <c r="D205" s="370">
        <v>608.04999999999995</v>
      </c>
      <c r="E205" s="207"/>
    </row>
    <row r="206" spans="1:5" ht="15" x14ac:dyDescent="0.25">
      <c r="A206" s="368">
        <v>87356</v>
      </c>
      <c r="B206" s="369" t="s">
        <v>927</v>
      </c>
      <c r="C206" s="368" t="s">
        <v>691</v>
      </c>
      <c r="D206" s="370">
        <v>547.29999999999995</v>
      </c>
      <c r="E206" s="207"/>
    </row>
    <row r="207" spans="1:5" ht="15" x14ac:dyDescent="0.25">
      <c r="A207" s="368">
        <v>87357</v>
      </c>
      <c r="B207" s="369" t="s">
        <v>928</v>
      </c>
      <c r="C207" s="368" t="s">
        <v>691</v>
      </c>
      <c r="D207" s="370">
        <v>515.70000000000005</v>
      </c>
      <c r="E207" s="207"/>
    </row>
    <row r="208" spans="1:5" ht="15" x14ac:dyDescent="0.25">
      <c r="A208" s="368">
        <v>100486</v>
      </c>
      <c r="B208" s="369" t="s">
        <v>996</v>
      </c>
      <c r="C208" s="368" t="s">
        <v>691</v>
      </c>
      <c r="D208" s="370">
        <v>793.6</v>
      </c>
      <c r="E208" s="207"/>
    </row>
    <row r="209" spans="1:5" ht="15" x14ac:dyDescent="0.25">
      <c r="A209" s="368">
        <v>100482</v>
      </c>
      <c r="B209" s="369" t="s">
        <v>33995</v>
      </c>
      <c r="C209" s="368" t="s">
        <v>691</v>
      </c>
      <c r="D209" s="370">
        <v>0</v>
      </c>
      <c r="E209" s="207"/>
    </row>
    <row r="210" spans="1:5" ht="15" x14ac:dyDescent="0.25">
      <c r="A210" s="368">
        <v>100481</v>
      </c>
      <c r="B210" s="369" t="s">
        <v>992</v>
      </c>
      <c r="C210" s="368" t="s">
        <v>691</v>
      </c>
      <c r="D210" s="370">
        <v>690.57</v>
      </c>
      <c r="E210" s="207"/>
    </row>
    <row r="211" spans="1:5" ht="15" x14ac:dyDescent="0.25">
      <c r="A211" s="368">
        <v>100492</v>
      </c>
      <c r="B211" s="369" t="s">
        <v>1002</v>
      </c>
      <c r="C211" s="368" t="s">
        <v>691</v>
      </c>
      <c r="D211" s="370">
        <v>687.79</v>
      </c>
      <c r="E211" s="207"/>
    </row>
    <row r="212" spans="1:5" ht="15" x14ac:dyDescent="0.25">
      <c r="A212" s="368">
        <v>100483</v>
      </c>
      <c r="B212" s="369" t="s">
        <v>993</v>
      </c>
      <c r="C212" s="368" t="s">
        <v>691</v>
      </c>
      <c r="D212" s="370">
        <v>745.73</v>
      </c>
      <c r="E212" s="207"/>
    </row>
    <row r="213" spans="1:5" ht="15" x14ac:dyDescent="0.25">
      <c r="A213" s="368">
        <v>100484</v>
      </c>
      <c r="B213" s="369" t="s">
        <v>994</v>
      </c>
      <c r="C213" s="368" t="s">
        <v>691</v>
      </c>
      <c r="D213" s="370">
        <v>689.6</v>
      </c>
      <c r="E213" s="207"/>
    </row>
    <row r="214" spans="1:5" ht="15" x14ac:dyDescent="0.25">
      <c r="A214" s="368">
        <v>100485</v>
      </c>
      <c r="B214" s="369" t="s">
        <v>995</v>
      </c>
      <c r="C214" s="368" t="s">
        <v>691</v>
      </c>
      <c r="D214" s="370">
        <v>664.51</v>
      </c>
      <c r="E214" s="207"/>
    </row>
    <row r="215" spans="1:5" ht="15" x14ac:dyDescent="0.25">
      <c r="A215" s="368">
        <v>87373</v>
      </c>
      <c r="B215" s="369" t="s">
        <v>944</v>
      </c>
      <c r="C215" s="368" t="s">
        <v>691</v>
      </c>
      <c r="D215" s="370">
        <v>823.51</v>
      </c>
      <c r="E215" s="207"/>
    </row>
    <row r="216" spans="1:5" ht="15" x14ac:dyDescent="0.25">
      <c r="A216" s="368">
        <v>100454</v>
      </c>
      <c r="B216" s="369" t="s">
        <v>33996</v>
      </c>
      <c r="C216" s="368" t="s">
        <v>691</v>
      </c>
      <c r="D216" s="370">
        <v>0</v>
      </c>
      <c r="E216" s="207"/>
    </row>
    <row r="217" spans="1:5" ht="15" x14ac:dyDescent="0.25">
      <c r="A217" s="368">
        <v>87301</v>
      </c>
      <c r="B217" s="369" t="s">
        <v>880</v>
      </c>
      <c r="C217" s="368" t="s">
        <v>691</v>
      </c>
      <c r="D217" s="370">
        <v>712.97</v>
      </c>
      <c r="E217" s="207"/>
    </row>
    <row r="218" spans="1:5" ht="15" x14ac:dyDescent="0.25">
      <c r="A218" s="368">
        <v>87302</v>
      </c>
      <c r="B218" s="369" t="s">
        <v>881</v>
      </c>
      <c r="C218" s="368" t="s">
        <v>691</v>
      </c>
      <c r="D218" s="370">
        <v>699.84</v>
      </c>
      <c r="E218" s="207"/>
    </row>
    <row r="219" spans="1:5" ht="15" x14ac:dyDescent="0.25">
      <c r="A219" s="368">
        <v>87342</v>
      </c>
      <c r="B219" s="369" t="s">
        <v>913</v>
      </c>
      <c r="C219" s="368" t="s">
        <v>691</v>
      </c>
      <c r="D219" s="370">
        <v>797.19</v>
      </c>
      <c r="E219" s="207"/>
    </row>
    <row r="220" spans="1:5" ht="15" x14ac:dyDescent="0.25">
      <c r="A220" s="368">
        <v>87343</v>
      </c>
      <c r="B220" s="369" t="s">
        <v>914</v>
      </c>
      <c r="C220" s="368" t="s">
        <v>691</v>
      </c>
      <c r="D220" s="370">
        <v>714.7</v>
      </c>
      <c r="E220" s="207"/>
    </row>
    <row r="221" spans="1:5" ht="15" x14ac:dyDescent="0.25">
      <c r="A221" s="368">
        <v>87344</v>
      </c>
      <c r="B221" s="369" t="s">
        <v>915</v>
      </c>
      <c r="C221" s="368" t="s">
        <v>691</v>
      </c>
      <c r="D221" s="370">
        <v>666.99</v>
      </c>
      <c r="E221" s="207"/>
    </row>
    <row r="222" spans="1:5" ht="15" x14ac:dyDescent="0.25">
      <c r="A222" s="368">
        <v>88631</v>
      </c>
      <c r="B222" s="369" t="s">
        <v>979</v>
      </c>
      <c r="C222" s="368" t="s">
        <v>691</v>
      </c>
      <c r="D222" s="370">
        <v>678.71</v>
      </c>
      <c r="E222" s="207"/>
    </row>
    <row r="223" spans="1:5" ht="15" x14ac:dyDescent="0.25">
      <c r="A223" s="368">
        <v>100471</v>
      </c>
      <c r="B223" s="369" t="s">
        <v>33997</v>
      </c>
      <c r="C223" s="368" t="s">
        <v>691</v>
      </c>
      <c r="D223" s="370">
        <v>0</v>
      </c>
      <c r="E223" s="207"/>
    </row>
    <row r="224" spans="1:5" ht="15" x14ac:dyDescent="0.25">
      <c r="A224" s="368">
        <v>100490</v>
      </c>
      <c r="B224" s="369" t="s">
        <v>1000</v>
      </c>
      <c r="C224" s="368" t="s">
        <v>691</v>
      </c>
      <c r="D224" s="370">
        <v>578.02</v>
      </c>
      <c r="E224" s="207"/>
    </row>
    <row r="225" spans="1:5" ht="15" x14ac:dyDescent="0.25">
      <c r="A225" s="368">
        <v>100472</v>
      </c>
      <c r="B225" s="369" t="s">
        <v>984</v>
      </c>
      <c r="C225" s="368" t="s">
        <v>691</v>
      </c>
      <c r="D225" s="370">
        <v>640.24</v>
      </c>
      <c r="E225" s="207"/>
    </row>
    <row r="226" spans="1:5" ht="15" x14ac:dyDescent="0.25">
      <c r="A226" s="368">
        <v>100473</v>
      </c>
      <c r="B226" s="369" t="s">
        <v>985</v>
      </c>
      <c r="C226" s="368" t="s">
        <v>691</v>
      </c>
      <c r="D226" s="370">
        <v>583.09</v>
      </c>
      <c r="E226" s="207"/>
    </row>
    <row r="227" spans="1:5" ht="15" x14ac:dyDescent="0.25">
      <c r="A227" s="368">
        <v>100474</v>
      </c>
      <c r="B227" s="369" t="s">
        <v>986</v>
      </c>
      <c r="C227" s="368" t="s">
        <v>691</v>
      </c>
      <c r="D227" s="370">
        <v>556.36</v>
      </c>
      <c r="E227" s="207"/>
    </row>
    <row r="228" spans="1:5" ht="15" x14ac:dyDescent="0.25">
      <c r="A228" s="368">
        <v>87379</v>
      </c>
      <c r="B228" s="369" t="s">
        <v>950</v>
      </c>
      <c r="C228" s="368" t="s">
        <v>691</v>
      </c>
      <c r="D228" s="370">
        <v>3093.39</v>
      </c>
      <c r="E228" s="207"/>
    </row>
    <row r="229" spans="1:5" ht="15" x14ac:dyDescent="0.25">
      <c r="A229" s="368">
        <v>100460</v>
      </c>
      <c r="B229" s="369" t="s">
        <v>33998</v>
      </c>
      <c r="C229" s="368" t="s">
        <v>691</v>
      </c>
      <c r="D229" s="370">
        <v>0</v>
      </c>
      <c r="E229" s="207"/>
    </row>
    <row r="230" spans="1:5" ht="15" x14ac:dyDescent="0.25">
      <c r="A230" s="368">
        <v>87319</v>
      </c>
      <c r="B230" s="369" t="s">
        <v>892</v>
      </c>
      <c r="C230" s="368" t="s">
        <v>691</v>
      </c>
      <c r="D230" s="370">
        <v>2989.29</v>
      </c>
      <c r="E230" s="207"/>
    </row>
    <row r="231" spans="1:5" ht="15" x14ac:dyDescent="0.25">
      <c r="A231" s="368">
        <v>87320</v>
      </c>
      <c r="B231" s="369" t="s">
        <v>893</v>
      </c>
      <c r="C231" s="368" t="s">
        <v>691</v>
      </c>
      <c r="D231" s="370">
        <v>2989.52</v>
      </c>
      <c r="E231" s="207"/>
    </row>
    <row r="232" spans="1:5" ht="15" x14ac:dyDescent="0.25">
      <c r="A232" s="368">
        <v>87358</v>
      </c>
      <c r="B232" s="369" t="s">
        <v>929</v>
      </c>
      <c r="C232" s="368" t="s">
        <v>691</v>
      </c>
      <c r="D232" s="370">
        <v>2967.72</v>
      </c>
      <c r="E232" s="207"/>
    </row>
    <row r="233" spans="1:5" ht="15" x14ac:dyDescent="0.25">
      <c r="A233" s="368">
        <v>87359</v>
      </c>
      <c r="B233" s="369" t="s">
        <v>930</v>
      </c>
      <c r="C233" s="368" t="s">
        <v>691</v>
      </c>
      <c r="D233" s="370">
        <v>2927.73</v>
      </c>
      <c r="E233" s="207"/>
    </row>
    <row r="234" spans="1:5" ht="15" x14ac:dyDescent="0.25">
      <c r="A234" s="368">
        <v>87376</v>
      </c>
      <c r="B234" s="369" t="s">
        <v>947</v>
      </c>
      <c r="C234" s="368" t="s">
        <v>691</v>
      </c>
      <c r="D234" s="370">
        <v>642.32000000000005</v>
      </c>
      <c r="E234" s="207"/>
    </row>
    <row r="235" spans="1:5" ht="15" x14ac:dyDescent="0.25">
      <c r="A235" s="368">
        <v>100457</v>
      </c>
      <c r="B235" s="369" t="s">
        <v>33999</v>
      </c>
      <c r="C235" s="368" t="s">
        <v>691</v>
      </c>
      <c r="D235" s="370">
        <v>0</v>
      </c>
      <c r="E235" s="207"/>
    </row>
    <row r="236" spans="1:5" ht="15" x14ac:dyDescent="0.25">
      <c r="A236" s="368">
        <v>87310</v>
      </c>
      <c r="B236" s="369" t="s">
        <v>886</v>
      </c>
      <c r="C236" s="368" t="s">
        <v>691</v>
      </c>
      <c r="D236" s="370">
        <v>521.27</v>
      </c>
      <c r="E236" s="207"/>
    </row>
    <row r="237" spans="1:5" ht="15" x14ac:dyDescent="0.25">
      <c r="A237" s="368">
        <v>87311</v>
      </c>
      <c r="B237" s="369" t="s">
        <v>887</v>
      </c>
      <c r="C237" s="368" t="s">
        <v>691</v>
      </c>
      <c r="D237" s="370">
        <v>507.46</v>
      </c>
      <c r="E237" s="207"/>
    </row>
    <row r="238" spans="1:5" ht="15" x14ac:dyDescent="0.25">
      <c r="A238" s="368">
        <v>87350</v>
      </c>
      <c r="B238" s="369" t="s">
        <v>921</v>
      </c>
      <c r="C238" s="368" t="s">
        <v>691</v>
      </c>
      <c r="D238" s="370">
        <v>575.17999999999995</v>
      </c>
      <c r="E238" s="207"/>
    </row>
    <row r="239" spans="1:5" ht="15" x14ac:dyDescent="0.25">
      <c r="A239" s="368">
        <v>87351</v>
      </c>
      <c r="B239" s="369" t="s">
        <v>922</v>
      </c>
      <c r="C239" s="368" t="s">
        <v>691</v>
      </c>
      <c r="D239" s="370">
        <v>488.85</v>
      </c>
      <c r="E239" s="207"/>
    </row>
    <row r="240" spans="1:5" ht="15" x14ac:dyDescent="0.25">
      <c r="A240" s="368">
        <v>87374</v>
      </c>
      <c r="B240" s="369" t="s">
        <v>945</v>
      </c>
      <c r="C240" s="368" t="s">
        <v>691</v>
      </c>
      <c r="D240" s="370">
        <v>779.59</v>
      </c>
      <c r="E240" s="207"/>
    </row>
    <row r="241" spans="1:5" ht="15" x14ac:dyDescent="0.25">
      <c r="A241" s="368">
        <v>100455</v>
      </c>
      <c r="B241" s="369" t="s">
        <v>34000</v>
      </c>
      <c r="C241" s="368" t="s">
        <v>691</v>
      </c>
      <c r="D241" s="370">
        <v>0</v>
      </c>
      <c r="E241" s="207"/>
    </row>
    <row r="242" spans="1:5" ht="15" x14ac:dyDescent="0.25">
      <c r="A242" s="368">
        <v>87304</v>
      </c>
      <c r="B242" s="369" t="s">
        <v>882</v>
      </c>
      <c r="C242" s="368" t="s">
        <v>691</v>
      </c>
      <c r="D242" s="370">
        <v>657.68</v>
      </c>
      <c r="E242" s="207"/>
    </row>
    <row r="243" spans="1:5" ht="15" x14ac:dyDescent="0.25">
      <c r="A243" s="368">
        <v>87305</v>
      </c>
      <c r="B243" s="369" t="s">
        <v>883</v>
      </c>
      <c r="C243" s="368" t="s">
        <v>691</v>
      </c>
      <c r="D243" s="370">
        <v>657.97</v>
      </c>
      <c r="E243" s="207"/>
    </row>
    <row r="244" spans="1:5" ht="15" x14ac:dyDescent="0.25">
      <c r="A244" s="368">
        <v>87345</v>
      </c>
      <c r="B244" s="369" t="s">
        <v>916</v>
      </c>
      <c r="C244" s="368" t="s">
        <v>691</v>
      </c>
      <c r="D244" s="370">
        <v>727.81</v>
      </c>
      <c r="E244" s="207"/>
    </row>
    <row r="245" spans="1:5" ht="15" x14ac:dyDescent="0.25">
      <c r="A245" s="368">
        <v>87346</v>
      </c>
      <c r="B245" s="369" t="s">
        <v>917</v>
      </c>
      <c r="C245" s="368" t="s">
        <v>691</v>
      </c>
      <c r="D245" s="370">
        <v>659.79</v>
      </c>
      <c r="E245" s="207"/>
    </row>
    <row r="246" spans="1:5" ht="15" x14ac:dyDescent="0.25">
      <c r="A246" s="368">
        <v>87347</v>
      </c>
      <c r="B246" s="369" t="s">
        <v>918</v>
      </c>
      <c r="C246" s="368" t="s">
        <v>691</v>
      </c>
      <c r="D246" s="370">
        <v>621.75</v>
      </c>
      <c r="E246" s="207"/>
    </row>
    <row r="247" spans="1:5" ht="15" x14ac:dyDescent="0.25">
      <c r="A247" s="368">
        <v>87366</v>
      </c>
      <c r="B247" s="369" t="s">
        <v>937</v>
      </c>
      <c r="C247" s="368" t="s">
        <v>691</v>
      </c>
      <c r="D247" s="370">
        <v>677.47</v>
      </c>
      <c r="E247" s="207"/>
    </row>
    <row r="248" spans="1:5" ht="15" x14ac:dyDescent="0.25">
      <c r="A248" s="368">
        <v>100448</v>
      </c>
      <c r="B248" s="369" t="s">
        <v>34001</v>
      </c>
      <c r="C248" s="368" t="s">
        <v>691</v>
      </c>
      <c r="D248" s="370">
        <v>0</v>
      </c>
      <c r="E248" s="207"/>
    </row>
    <row r="249" spans="1:5" ht="15" x14ac:dyDescent="0.25">
      <c r="A249" s="368">
        <v>87283</v>
      </c>
      <c r="B249" s="369" t="s">
        <v>868</v>
      </c>
      <c r="C249" s="368" t="s">
        <v>691</v>
      </c>
      <c r="D249" s="370">
        <v>552.66999999999996</v>
      </c>
      <c r="E249" s="207"/>
    </row>
    <row r="250" spans="1:5" ht="15" x14ac:dyDescent="0.25">
      <c r="A250" s="368">
        <v>87284</v>
      </c>
      <c r="B250" s="369" t="s">
        <v>869</v>
      </c>
      <c r="C250" s="368" t="s">
        <v>691</v>
      </c>
      <c r="D250" s="370">
        <v>540.73</v>
      </c>
      <c r="E250" s="207"/>
    </row>
    <row r="251" spans="1:5" ht="15" x14ac:dyDescent="0.25">
      <c r="A251" s="368">
        <v>87329</v>
      </c>
      <c r="B251" s="369" t="s">
        <v>900</v>
      </c>
      <c r="C251" s="368" t="s">
        <v>691</v>
      </c>
      <c r="D251" s="370">
        <v>600.22</v>
      </c>
      <c r="E251" s="207"/>
    </row>
    <row r="252" spans="1:5" ht="15" x14ac:dyDescent="0.25">
      <c r="A252" s="368">
        <v>87330</v>
      </c>
      <c r="B252" s="369" t="s">
        <v>901</v>
      </c>
      <c r="C252" s="368" t="s">
        <v>691</v>
      </c>
      <c r="D252" s="370">
        <v>519.6</v>
      </c>
      <c r="E252" s="207"/>
    </row>
    <row r="253" spans="1:5" ht="15" x14ac:dyDescent="0.25">
      <c r="A253" s="368">
        <v>87375</v>
      </c>
      <c r="B253" s="369" t="s">
        <v>946</v>
      </c>
      <c r="C253" s="368" t="s">
        <v>691</v>
      </c>
      <c r="D253" s="370">
        <v>752.5</v>
      </c>
      <c r="E253" s="207"/>
    </row>
    <row r="254" spans="1:5" ht="15" x14ac:dyDescent="0.25">
      <c r="A254" s="368">
        <v>100456</v>
      </c>
      <c r="B254" s="369" t="s">
        <v>34002</v>
      </c>
      <c r="C254" s="368" t="s">
        <v>691</v>
      </c>
      <c r="D254" s="370">
        <v>0</v>
      </c>
      <c r="E254" s="207"/>
    </row>
    <row r="255" spans="1:5" ht="15" x14ac:dyDescent="0.25">
      <c r="A255" s="368">
        <v>87307</v>
      </c>
      <c r="B255" s="369" t="s">
        <v>884</v>
      </c>
      <c r="C255" s="368" t="s">
        <v>691</v>
      </c>
      <c r="D255" s="370">
        <v>636.67999999999995</v>
      </c>
      <c r="E255" s="207"/>
    </row>
    <row r="256" spans="1:5" ht="15" x14ac:dyDescent="0.25">
      <c r="A256" s="368">
        <v>87308</v>
      </c>
      <c r="B256" s="369" t="s">
        <v>885</v>
      </c>
      <c r="C256" s="368" t="s">
        <v>691</v>
      </c>
      <c r="D256" s="370">
        <v>622.12</v>
      </c>
      <c r="E256" s="207"/>
    </row>
    <row r="257" spans="1:5" ht="15" x14ac:dyDescent="0.25">
      <c r="A257" s="368">
        <v>87348</v>
      </c>
      <c r="B257" s="369" t="s">
        <v>919</v>
      </c>
      <c r="C257" s="368" t="s">
        <v>691</v>
      </c>
      <c r="D257" s="370">
        <v>676.17</v>
      </c>
      <c r="E257" s="207"/>
    </row>
    <row r="258" spans="1:5" ht="15" x14ac:dyDescent="0.25">
      <c r="A258" s="368">
        <v>87349</v>
      </c>
      <c r="B258" s="369" t="s">
        <v>920</v>
      </c>
      <c r="C258" s="368" t="s">
        <v>691</v>
      </c>
      <c r="D258" s="370">
        <v>585.27</v>
      </c>
      <c r="E258" s="207"/>
    </row>
    <row r="259" spans="1:5" ht="15" x14ac:dyDescent="0.25">
      <c r="A259" s="368">
        <v>87365</v>
      </c>
      <c r="B259" s="369" t="s">
        <v>936</v>
      </c>
      <c r="C259" s="368" t="s">
        <v>691</v>
      </c>
      <c r="D259" s="370">
        <v>648.84</v>
      </c>
      <c r="E259" s="207"/>
    </row>
    <row r="260" spans="1:5" ht="15" x14ac:dyDescent="0.25">
      <c r="A260" s="368">
        <v>100447</v>
      </c>
      <c r="B260" s="369" t="s">
        <v>34003</v>
      </c>
      <c r="C260" s="368" t="s">
        <v>691</v>
      </c>
      <c r="D260" s="370">
        <v>0</v>
      </c>
      <c r="E260" s="207"/>
    </row>
    <row r="261" spans="1:5" ht="15" x14ac:dyDescent="0.25">
      <c r="A261" s="368">
        <v>87280</v>
      </c>
      <c r="B261" s="369" t="s">
        <v>866</v>
      </c>
      <c r="C261" s="368" t="s">
        <v>691</v>
      </c>
      <c r="D261" s="370">
        <v>539.65</v>
      </c>
      <c r="E261" s="207"/>
    </row>
    <row r="262" spans="1:5" ht="15" x14ac:dyDescent="0.25">
      <c r="A262" s="368">
        <v>87281</v>
      </c>
      <c r="B262" s="369" t="s">
        <v>867</v>
      </c>
      <c r="C262" s="368" t="s">
        <v>691</v>
      </c>
      <c r="D262" s="370">
        <v>529.45000000000005</v>
      </c>
      <c r="E262" s="207"/>
    </row>
    <row r="263" spans="1:5" ht="15" x14ac:dyDescent="0.25">
      <c r="A263" s="368">
        <v>87327</v>
      </c>
      <c r="B263" s="369" t="s">
        <v>898</v>
      </c>
      <c r="C263" s="368" t="s">
        <v>691</v>
      </c>
      <c r="D263" s="370">
        <v>566.34</v>
      </c>
      <c r="E263" s="207"/>
    </row>
    <row r="264" spans="1:5" ht="15" x14ac:dyDescent="0.25">
      <c r="A264" s="368">
        <v>87328</v>
      </c>
      <c r="B264" s="369" t="s">
        <v>899</v>
      </c>
      <c r="C264" s="368" t="s">
        <v>691</v>
      </c>
      <c r="D264" s="370">
        <v>495.02</v>
      </c>
      <c r="E264" s="207"/>
    </row>
    <row r="265" spans="1:5" ht="15" x14ac:dyDescent="0.25">
      <c r="A265" s="368">
        <v>87410</v>
      </c>
      <c r="B265" s="369" t="s">
        <v>974</v>
      </c>
      <c r="C265" s="368" t="s">
        <v>691</v>
      </c>
      <c r="D265" s="370">
        <v>939.85</v>
      </c>
      <c r="E265" s="207"/>
    </row>
    <row r="266" spans="1:5" ht="15" x14ac:dyDescent="0.25">
      <c r="A266" s="368">
        <v>95577</v>
      </c>
      <c r="B266" s="369" t="s">
        <v>11760</v>
      </c>
      <c r="C266" s="368" t="s">
        <v>689</v>
      </c>
      <c r="D266" s="370">
        <v>10.39</v>
      </c>
      <c r="E266" s="207"/>
    </row>
    <row r="267" spans="1:5" ht="15" x14ac:dyDescent="0.25">
      <c r="A267" s="368">
        <v>95578</v>
      </c>
      <c r="B267" s="369" t="s">
        <v>11761</v>
      </c>
      <c r="C267" s="368" t="s">
        <v>689</v>
      </c>
      <c r="D267" s="370">
        <v>8.59</v>
      </c>
      <c r="E267" s="207"/>
    </row>
    <row r="268" spans="1:5" ht="15" x14ac:dyDescent="0.25">
      <c r="A268" s="368">
        <v>95579</v>
      </c>
      <c r="B268" s="369" t="s">
        <v>11762</v>
      </c>
      <c r="C268" s="368" t="s">
        <v>689</v>
      </c>
      <c r="D268" s="370">
        <v>8.26</v>
      </c>
      <c r="E268" s="207"/>
    </row>
    <row r="269" spans="1:5" ht="15" x14ac:dyDescent="0.25">
      <c r="A269" s="368">
        <v>95580</v>
      </c>
      <c r="B269" s="369" t="s">
        <v>11763</v>
      </c>
      <c r="C269" s="368" t="s">
        <v>689</v>
      </c>
      <c r="D269" s="370">
        <v>9.49</v>
      </c>
      <c r="E269" s="207"/>
    </row>
    <row r="270" spans="1:5" ht="15" x14ac:dyDescent="0.25">
      <c r="A270" s="368">
        <v>95581</v>
      </c>
      <c r="B270" s="369" t="s">
        <v>11764</v>
      </c>
      <c r="C270" s="368" t="s">
        <v>689</v>
      </c>
      <c r="D270" s="370">
        <v>9.4499999999999993</v>
      </c>
      <c r="E270" s="207"/>
    </row>
    <row r="271" spans="1:5" ht="15" x14ac:dyDescent="0.25">
      <c r="A271" s="368">
        <v>95582</v>
      </c>
      <c r="B271" s="369" t="s">
        <v>12295</v>
      </c>
      <c r="C271" s="368" t="s">
        <v>689</v>
      </c>
      <c r="D271" s="370">
        <v>10.25</v>
      </c>
      <c r="E271" s="207"/>
    </row>
    <row r="272" spans="1:5" ht="15" x14ac:dyDescent="0.25">
      <c r="A272" s="368">
        <v>95576</v>
      </c>
      <c r="B272" s="369" t="s">
        <v>11759</v>
      </c>
      <c r="C272" s="368" t="s">
        <v>689</v>
      </c>
      <c r="D272" s="370">
        <v>12.37</v>
      </c>
      <c r="E272" s="207"/>
    </row>
    <row r="273" spans="1:5" ht="15" x14ac:dyDescent="0.25">
      <c r="A273" s="368">
        <v>95583</v>
      </c>
      <c r="B273" s="369" t="s">
        <v>11765</v>
      </c>
      <c r="C273" s="368" t="s">
        <v>689</v>
      </c>
      <c r="D273" s="370">
        <v>16.14</v>
      </c>
      <c r="E273" s="207"/>
    </row>
    <row r="274" spans="1:5" ht="15" x14ac:dyDescent="0.25">
      <c r="A274" s="368">
        <v>95584</v>
      </c>
      <c r="B274" s="369" t="s">
        <v>11766</v>
      </c>
      <c r="C274" s="368" t="s">
        <v>689</v>
      </c>
      <c r="D274" s="370">
        <v>13.95</v>
      </c>
      <c r="E274" s="207"/>
    </row>
    <row r="275" spans="1:5" ht="15" x14ac:dyDescent="0.25">
      <c r="A275" s="368">
        <v>95593</v>
      </c>
      <c r="B275" s="369" t="s">
        <v>11768</v>
      </c>
      <c r="C275" s="368" t="s">
        <v>689</v>
      </c>
      <c r="D275" s="370">
        <v>13.95</v>
      </c>
      <c r="E275" s="207"/>
    </row>
    <row r="276" spans="1:5" ht="15" x14ac:dyDescent="0.25">
      <c r="A276" s="368">
        <v>95592</v>
      </c>
      <c r="B276" s="369" t="s">
        <v>11767</v>
      </c>
      <c r="C276" s="368" t="s">
        <v>689</v>
      </c>
      <c r="D276" s="370">
        <v>16.14</v>
      </c>
      <c r="E276" s="207"/>
    </row>
    <row r="277" spans="1:5" ht="15" x14ac:dyDescent="0.25">
      <c r="A277" s="368">
        <v>92919</v>
      </c>
      <c r="B277" s="369" t="s">
        <v>5586</v>
      </c>
      <c r="C277" s="368" t="s">
        <v>689</v>
      </c>
      <c r="D277" s="370">
        <v>11.83</v>
      </c>
      <c r="E277" s="207"/>
    </row>
    <row r="278" spans="1:5" ht="15" x14ac:dyDescent="0.25">
      <c r="A278" s="368">
        <v>92921</v>
      </c>
      <c r="B278" s="369" t="s">
        <v>5587</v>
      </c>
      <c r="C278" s="368" t="s">
        <v>689</v>
      </c>
      <c r="D278" s="370">
        <v>9.68</v>
      </c>
      <c r="E278" s="207"/>
    </row>
    <row r="279" spans="1:5" ht="15" x14ac:dyDescent="0.25">
      <c r="A279" s="368">
        <v>92922</v>
      </c>
      <c r="B279" s="369" t="s">
        <v>5588</v>
      </c>
      <c r="C279" s="368" t="s">
        <v>689</v>
      </c>
      <c r="D279" s="370">
        <v>9.19</v>
      </c>
      <c r="E279" s="207"/>
    </row>
    <row r="280" spans="1:5" ht="15" x14ac:dyDescent="0.25">
      <c r="A280" s="368">
        <v>92923</v>
      </c>
      <c r="B280" s="369" t="s">
        <v>5589</v>
      </c>
      <c r="C280" s="368" t="s">
        <v>689</v>
      </c>
      <c r="D280" s="370">
        <v>10.23</v>
      </c>
      <c r="E280" s="207"/>
    </row>
    <row r="281" spans="1:5" ht="15" x14ac:dyDescent="0.25">
      <c r="A281" s="368">
        <v>92924</v>
      </c>
      <c r="B281" s="369" t="s">
        <v>5590</v>
      </c>
      <c r="C281" s="368" t="s">
        <v>689</v>
      </c>
      <c r="D281" s="370">
        <v>10.01</v>
      </c>
      <c r="E281" s="207"/>
    </row>
    <row r="282" spans="1:5" ht="15" x14ac:dyDescent="0.25">
      <c r="A282" s="368">
        <v>104104</v>
      </c>
      <c r="B282" s="369" t="s">
        <v>5596</v>
      </c>
      <c r="C282" s="368" t="s">
        <v>689</v>
      </c>
      <c r="D282" s="370">
        <v>10.41</v>
      </c>
      <c r="E282" s="207"/>
    </row>
    <row r="283" spans="1:5" ht="15" x14ac:dyDescent="0.25">
      <c r="A283" s="368">
        <v>92916</v>
      </c>
      <c r="B283" s="369" t="s">
        <v>5584</v>
      </c>
      <c r="C283" s="368" t="s">
        <v>689</v>
      </c>
      <c r="D283" s="370">
        <v>15.27</v>
      </c>
      <c r="E283" s="207"/>
    </row>
    <row r="284" spans="1:5" ht="15" x14ac:dyDescent="0.25">
      <c r="A284" s="368">
        <v>92917</v>
      </c>
      <c r="B284" s="369" t="s">
        <v>5585</v>
      </c>
      <c r="C284" s="368" t="s">
        <v>689</v>
      </c>
      <c r="D284" s="370">
        <v>13.68</v>
      </c>
      <c r="E284" s="207"/>
    </row>
    <row r="285" spans="1:5" ht="15" x14ac:dyDescent="0.25">
      <c r="A285" s="368">
        <v>92915</v>
      </c>
      <c r="B285" s="369" t="s">
        <v>5583</v>
      </c>
      <c r="C285" s="368" t="s">
        <v>689</v>
      </c>
      <c r="D285" s="370">
        <v>17.059999999999999</v>
      </c>
      <c r="E285" s="207"/>
    </row>
    <row r="286" spans="1:5" ht="15" x14ac:dyDescent="0.25">
      <c r="A286" s="368">
        <v>92771</v>
      </c>
      <c r="B286" s="369" t="s">
        <v>5556</v>
      </c>
      <c r="C286" s="368" t="s">
        <v>689</v>
      </c>
      <c r="D286" s="370">
        <v>10.26</v>
      </c>
      <c r="E286" s="207"/>
    </row>
    <row r="287" spans="1:5" ht="15" x14ac:dyDescent="0.25">
      <c r="A287" s="368">
        <v>92772</v>
      </c>
      <c r="B287" s="369" t="s">
        <v>5557</v>
      </c>
      <c r="C287" s="368" t="s">
        <v>689</v>
      </c>
      <c r="D287" s="370">
        <v>8.5399999999999991</v>
      </c>
      <c r="E287" s="207"/>
    </row>
    <row r="288" spans="1:5" ht="15" x14ac:dyDescent="0.25">
      <c r="A288" s="368">
        <v>92773</v>
      </c>
      <c r="B288" s="369" t="s">
        <v>5558</v>
      </c>
      <c r="C288" s="368" t="s">
        <v>689</v>
      </c>
      <c r="D288" s="370">
        <v>8.36</v>
      </c>
      <c r="E288" s="207"/>
    </row>
    <row r="289" spans="1:5" ht="15" x14ac:dyDescent="0.25">
      <c r="A289" s="368">
        <v>92774</v>
      </c>
      <c r="B289" s="369" t="s">
        <v>5559</v>
      </c>
      <c r="C289" s="368" t="s">
        <v>689</v>
      </c>
      <c r="D289" s="370">
        <v>9.64</v>
      </c>
      <c r="E289" s="207"/>
    </row>
    <row r="290" spans="1:5" ht="15" x14ac:dyDescent="0.25">
      <c r="A290" s="368">
        <v>92769</v>
      </c>
      <c r="B290" s="369" t="s">
        <v>5554</v>
      </c>
      <c r="C290" s="368" t="s">
        <v>689</v>
      </c>
      <c r="D290" s="370">
        <v>12.52</v>
      </c>
      <c r="E290" s="207"/>
    </row>
    <row r="291" spans="1:5" ht="15" x14ac:dyDescent="0.25">
      <c r="A291" s="368">
        <v>92770</v>
      </c>
      <c r="B291" s="369" t="s">
        <v>5555</v>
      </c>
      <c r="C291" s="368" t="s">
        <v>689</v>
      </c>
      <c r="D291" s="370">
        <v>11.59</v>
      </c>
      <c r="E291" s="207"/>
    </row>
    <row r="292" spans="1:5" ht="15" x14ac:dyDescent="0.25">
      <c r="A292" s="368">
        <v>92767</v>
      </c>
      <c r="B292" s="369" t="s">
        <v>5552</v>
      </c>
      <c r="C292" s="368" t="s">
        <v>689</v>
      </c>
      <c r="D292" s="370">
        <v>15.61</v>
      </c>
      <c r="E292" s="207"/>
    </row>
    <row r="293" spans="1:5" ht="15" x14ac:dyDescent="0.25">
      <c r="A293" s="368">
        <v>92768</v>
      </c>
      <c r="B293" s="369" t="s">
        <v>5553</v>
      </c>
      <c r="C293" s="368" t="s">
        <v>689</v>
      </c>
      <c r="D293" s="370">
        <v>13.51</v>
      </c>
      <c r="E293" s="207"/>
    </row>
    <row r="294" spans="1:5" ht="15" x14ac:dyDescent="0.25">
      <c r="A294" s="368">
        <v>92762</v>
      </c>
      <c r="B294" s="369" t="s">
        <v>5547</v>
      </c>
      <c r="C294" s="368" t="s">
        <v>689</v>
      </c>
      <c r="D294" s="370">
        <v>10.75</v>
      </c>
      <c r="E294" s="207"/>
    </row>
    <row r="295" spans="1:5" ht="15" x14ac:dyDescent="0.25">
      <c r="A295" s="368">
        <v>92763</v>
      </c>
      <c r="B295" s="369" t="s">
        <v>5548</v>
      </c>
      <c r="C295" s="368" t="s">
        <v>689</v>
      </c>
      <c r="D295" s="370">
        <v>8.98</v>
      </c>
      <c r="E295" s="207"/>
    </row>
    <row r="296" spans="1:5" ht="15" x14ac:dyDescent="0.25">
      <c r="A296" s="368">
        <v>92764</v>
      </c>
      <c r="B296" s="369" t="s">
        <v>5549</v>
      </c>
      <c r="C296" s="368" t="s">
        <v>689</v>
      </c>
      <c r="D296" s="370">
        <v>8.65</v>
      </c>
      <c r="E296" s="207"/>
    </row>
    <row r="297" spans="1:5" ht="15" x14ac:dyDescent="0.25">
      <c r="A297" s="368">
        <v>92765</v>
      </c>
      <c r="B297" s="369" t="s">
        <v>5550</v>
      </c>
      <c r="C297" s="368" t="s">
        <v>689</v>
      </c>
      <c r="D297" s="370">
        <v>9.81</v>
      </c>
      <c r="E297" s="207"/>
    </row>
    <row r="298" spans="1:5" ht="15" x14ac:dyDescent="0.25">
      <c r="A298" s="368">
        <v>92766</v>
      </c>
      <c r="B298" s="369" t="s">
        <v>5551</v>
      </c>
      <c r="C298" s="368" t="s">
        <v>689</v>
      </c>
      <c r="D298" s="370">
        <v>9.69</v>
      </c>
      <c r="E298" s="207"/>
    </row>
    <row r="299" spans="1:5" ht="15" x14ac:dyDescent="0.25">
      <c r="A299" s="368">
        <v>104105</v>
      </c>
      <c r="B299" s="369" t="s">
        <v>5597</v>
      </c>
      <c r="C299" s="368" t="s">
        <v>689</v>
      </c>
      <c r="D299" s="370">
        <v>10.41</v>
      </c>
      <c r="E299" s="207"/>
    </row>
    <row r="300" spans="1:5" ht="15" x14ac:dyDescent="0.25">
      <c r="A300" s="368">
        <v>92760</v>
      </c>
      <c r="B300" s="369" t="s">
        <v>5545</v>
      </c>
      <c r="C300" s="368" t="s">
        <v>689</v>
      </c>
      <c r="D300" s="370">
        <v>13.1</v>
      </c>
      <c r="E300" s="207"/>
    </row>
    <row r="301" spans="1:5" ht="15" x14ac:dyDescent="0.25">
      <c r="A301" s="368">
        <v>92761</v>
      </c>
      <c r="B301" s="369" t="s">
        <v>5546</v>
      </c>
      <c r="C301" s="368" t="s">
        <v>689</v>
      </c>
      <c r="D301" s="370">
        <v>12.13</v>
      </c>
      <c r="E301" s="207"/>
    </row>
    <row r="302" spans="1:5" ht="15" x14ac:dyDescent="0.25">
      <c r="A302" s="368">
        <v>92759</v>
      </c>
      <c r="B302" s="369" t="s">
        <v>5544</v>
      </c>
      <c r="C302" s="368" t="s">
        <v>689</v>
      </c>
      <c r="D302" s="370">
        <v>14.11</v>
      </c>
      <c r="E302" s="207"/>
    </row>
    <row r="303" spans="1:5" ht="15" x14ac:dyDescent="0.25">
      <c r="A303" s="368">
        <v>104108</v>
      </c>
      <c r="B303" s="369" t="s">
        <v>5600</v>
      </c>
      <c r="C303" s="368" t="s">
        <v>689</v>
      </c>
      <c r="D303" s="370">
        <v>12.67</v>
      </c>
      <c r="E303" s="207"/>
    </row>
    <row r="304" spans="1:5" ht="15" x14ac:dyDescent="0.25">
      <c r="A304" s="368">
        <v>104107</v>
      </c>
      <c r="B304" s="369" t="s">
        <v>5599</v>
      </c>
      <c r="C304" s="368" t="s">
        <v>689</v>
      </c>
      <c r="D304" s="370">
        <v>10.63</v>
      </c>
      <c r="E304" s="207"/>
    </row>
    <row r="305" spans="1:5" ht="15" x14ac:dyDescent="0.25">
      <c r="A305" s="368">
        <v>104106</v>
      </c>
      <c r="B305" s="369" t="s">
        <v>5598</v>
      </c>
      <c r="C305" s="368" t="s">
        <v>689</v>
      </c>
      <c r="D305" s="370">
        <v>9.9</v>
      </c>
      <c r="E305" s="207"/>
    </row>
    <row r="306" spans="1:5" ht="15" x14ac:dyDescent="0.25">
      <c r="A306" s="368">
        <v>104110</v>
      </c>
      <c r="B306" s="369" t="s">
        <v>5602</v>
      </c>
      <c r="C306" s="368" t="s">
        <v>689</v>
      </c>
      <c r="D306" s="370">
        <v>18.2</v>
      </c>
      <c r="E306" s="207"/>
    </row>
    <row r="307" spans="1:5" ht="15" x14ac:dyDescent="0.25">
      <c r="A307" s="368">
        <v>104109</v>
      </c>
      <c r="B307" s="369" t="s">
        <v>5601</v>
      </c>
      <c r="C307" s="368" t="s">
        <v>689</v>
      </c>
      <c r="D307" s="370">
        <v>15.75</v>
      </c>
      <c r="E307" s="207"/>
    </row>
    <row r="308" spans="1:5" ht="15" x14ac:dyDescent="0.25">
      <c r="A308" s="368">
        <v>104111</v>
      </c>
      <c r="B308" s="369" t="s">
        <v>5603</v>
      </c>
      <c r="C308" s="368" t="s">
        <v>689</v>
      </c>
      <c r="D308" s="370">
        <v>21</v>
      </c>
      <c r="E308" s="207"/>
    </row>
    <row r="309" spans="1:5" ht="15" x14ac:dyDescent="0.25">
      <c r="A309" s="368">
        <v>92884</v>
      </c>
      <c r="B309" s="369" t="s">
        <v>5578</v>
      </c>
      <c r="C309" s="368" t="s">
        <v>689</v>
      </c>
      <c r="D309" s="370">
        <v>11.97</v>
      </c>
      <c r="E309" s="207"/>
    </row>
    <row r="310" spans="1:5" ht="15" x14ac:dyDescent="0.25">
      <c r="A310" s="368">
        <v>92885</v>
      </c>
      <c r="B310" s="369" t="s">
        <v>5579</v>
      </c>
      <c r="C310" s="368" t="s">
        <v>689</v>
      </c>
      <c r="D310" s="370">
        <v>11.26</v>
      </c>
      <c r="E310" s="207"/>
    </row>
    <row r="311" spans="1:5" ht="15" x14ac:dyDescent="0.25">
      <c r="A311" s="368">
        <v>92886</v>
      </c>
      <c r="B311" s="369" t="s">
        <v>5580</v>
      </c>
      <c r="C311" s="368" t="s">
        <v>689</v>
      </c>
      <c r="D311" s="370">
        <v>10.69</v>
      </c>
      <c r="E311" s="207"/>
    </row>
    <row r="312" spans="1:5" ht="15" x14ac:dyDescent="0.25">
      <c r="A312" s="368">
        <v>92887</v>
      </c>
      <c r="B312" s="369" t="s">
        <v>5581</v>
      </c>
      <c r="C312" s="368" t="s">
        <v>689</v>
      </c>
      <c r="D312" s="370">
        <v>10.56</v>
      </c>
      <c r="E312" s="207"/>
    </row>
    <row r="313" spans="1:5" ht="15" x14ac:dyDescent="0.25">
      <c r="A313" s="368">
        <v>92888</v>
      </c>
      <c r="B313" s="369" t="s">
        <v>5582</v>
      </c>
      <c r="C313" s="368" t="s">
        <v>689</v>
      </c>
      <c r="D313" s="370">
        <v>10.27</v>
      </c>
      <c r="E313" s="207"/>
    </row>
    <row r="314" spans="1:5" ht="15" x14ac:dyDescent="0.25">
      <c r="A314" s="368">
        <v>92882</v>
      </c>
      <c r="B314" s="369" t="s">
        <v>5576</v>
      </c>
      <c r="C314" s="368" t="s">
        <v>689</v>
      </c>
      <c r="D314" s="370">
        <v>13.21</v>
      </c>
      <c r="E314" s="207"/>
    </row>
    <row r="315" spans="1:5" ht="15" x14ac:dyDescent="0.25">
      <c r="A315" s="368">
        <v>92883</v>
      </c>
      <c r="B315" s="369" t="s">
        <v>5577</v>
      </c>
      <c r="C315" s="368" t="s">
        <v>689</v>
      </c>
      <c r="D315" s="370">
        <v>11.98</v>
      </c>
      <c r="E315" s="207"/>
    </row>
    <row r="316" spans="1:5" ht="15" x14ac:dyDescent="0.25">
      <c r="A316" s="368">
        <v>92877</v>
      </c>
      <c r="B316" s="369" t="s">
        <v>5571</v>
      </c>
      <c r="C316" s="368" t="s">
        <v>689</v>
      </c>
      <c r="D316" s="370">
        <v>9.56</v>
      </c>
      <c r="E316" s="207"/>
    </row>
    <row r="317" spans="1:5" ht="15" x14ac:dyDescent="0.25">
      <c r="A317" s="368">
        <v>92878</v>
      </c>
      <c r="B317" s="369" t="s">
        <v>5572</v>
      </c>
      <c r="C317" s="368" t="s">
        <v>689</v>
      </c>
      <c r="D317" s="370">
        <v>9.3800000000000008</v>
      </c>
      <c r="E317" s="207"/>
    </row>
    <row r="318" spans="1:5" ht="15" x14ac:dyDescent="0.25">
      <c r="A318" s="368">
        <v>92879</v>
      </c>
      <c r="B318" s="369" t="s">
        <v>5573</v>
      </c>
      <c r="C318" s="368" t="s">
        <v>689</v>
      </c>
      <c r="D318" s="370">
        <v>9.26</v>
      </c>
      <c r="E318" s="207"/>
    </row>
    <row r="319" spans="1:5" ht="15" x14ac:dyDescent="0.25">
      <c r="A319" s="368">
        <v>92880</v>
      </c>
      <c r="B319" s="369" t="s">
        <v>5574</v>
      </c>
      <c r="C319" s="368" t="s">
        <v>689</v>
      </c>
      <c r="D319" s="370">
        <v>9.4600000000000009</v>
      </c>
      <c r="E319" s="207"/>
    </row>
    <row r="320" spans="1:5" ht="15" x14ac:dyDescent="0.25">
      <c r="A320" s="368">
        <v>92881</v>
      </c>
      <c r="B320" s="369" t="s">
        <v>5575</v>
      </c>
      <c r="C320" s="368" t="s">
        <v>689</v>
      </c>
      <c r="D320" s="370">
        <v>9.43</v>
      </c>
      <c r="E320" s="207"/>
    </row>
    <row r="321" spans="1:5" ht="15" x14ac:dyDescent="0.25">
      <c r="A321" s="368">
        <v>92875</v>
      </c>
      <c r="B321" s="369" t="s">
        <v>5569</v>
      </c>
      <c r="C321" s="368" t="s">
        <v>689</v>
      </c>
      <c r="D321" s="370">
        <v>9.2799999999999994</v>
      </c>
      <c r="E321" s="207"/>
    </row>
    <row r="322" spans="1:5" ht="15" x14ac:dyDescent="0.25">
      <c r="A322" s="368">
        <v>92876</v>
      </c>
      <c r="B322" s="369" t="s">
        <v>5570</v>
      </c>
      <c r="C322" s="368" t="s">
        <v>689</v>
      </c>
      <c r="D322" s="370">
        <v>8.92</v>
      </c>
      <c r="E322" s="207"/>
    </row>
    <row r="323" spans="1:5" ht="15" x14ac:dyDescent="0.25">
      <c r="A323" s="368">
        <v>92803</v>
      </c>
      <c r="B323" s="369" t="s">
        <v>5565</v>
      </c>
      <c r="C323" s="368" t="s">
        <v>689</v>
      </c>
      <c r="D323" s="370">
        <v>8.81</v>
      </c>
      <c r="E323" s="207"/>
    </row>
    <row r="324" spans="1:5" ht="15" x14ac:dyDescent="0.25">
      <c r="A324" s="368">
        <v>92804</v>
      </c>
      <c r="B324" s="369" t="s">
        <v>5566</v>
      </c>
      <c r="C324" s="368" t="s">
        <v>689</v>
      </c>
      <c r="D324" s="370">
        <v>7.53</v>
      </c>
      <c r="E324" s="207"/>
    </row>
    <row r="325" spans="1:5" ht="15" x14ac:dyDescent="0.25">
      <c r="A325" s="368">
        <v>92805</v>
      </c>
      <c r="B325" s="369" t="s">
        <v>5567</v>
      </c>
      <c r="C325" s="368" t="s">
        <v>689</v>
      </c>
      <c r="D325" s="370">
        <v>7.45</v>
      </c>
      <c r="E325" s="207"/>
    </row>
    <row r="326" spans="1:5" ht="15" x14ac:dyDescent="0.25">
      <c r="A326" s="368">
        <v>92806</v>
      </c>
      <c r="B326" s="369" t="s">
        <v>5568</v>
      </c>
      <c r="C326" s="368" t="s">
        <v>689</v>
      </c>
      <c r="D326" s="370">
        <v>8.77</v>
      </c>
      <c r="E326" s="207"/>
    </row>
    <row r="327" spans="1:5" ht="15" x14ac:dyDescent="0.25">
      <c r="A327" s="368">
        <v>92798</v>
      </c>
      <c r="B327" s="369" t="s">
        <v>5560</v>
      </c>
      <c r="C327" s="368" t="s">
        <v>689</v>
      </c>
      <c r="D327" s="370">
        <v>8.77</v>
      </c>
      <c r="E327" s="207"/>
    </row>
    <row r="328" spans="1:5" ht="15" x14ac:dyDescent="0.25">
      <c r="A328" s="368">
        <v>95448</v>
      </c>
      <c r="B328" s="369" t="s">
        <v>29019</v>
      </c>
      <c r="C328" s="368" t="s">
        <v>689</v>
      </c>
      <c r="D328" s="370">
        <v>9.6</v>
      </c>
      <c r="E328" s="207"/>
    </row>
    <row r="329" spans="1:5" ht="15" x14ac:dyDescent="0.25">
      <c r="A329" s="368">
        <v>92801</v>
      </c>
      <c r="B329" s="369" t="s">
        <v>5563</v>
      </c>
      <c r="C329" s="368" t="s">
        <v>689</v>
      </c>
      <c r="D329" s="370">
        <v>9.7100000000000009</v>
      </c>
      <c r="E329" s="207"/>
    </row>
    <row r="330" spans="1:5" ht="15" x14ac:dyDescent="0.25">
      <c r="A330" s="368">
        <v>92802</v>
      </c>
      <c r="B330" s="369" t="s">
        <v>5564</v>
      </c>
      <c r="C330" s="368" t="s">
        <v>689</v>
      </c>
      <c r="D330" s="370">
        <v>9.57</v>
      </c>
      <c r="E330" s="207"/>
    </row>
    <row r="331" spans="1:5" ht="15" x14ac:dyDescent="0.25">
      <c r="A331" s="368">
        <v>92799</v>
      </c>
      <c r="B331" s="369" t="s">
        <v>5561</v>
      </c>
      <c r="C331" s="368" t="s">
        <v>689</v>
      </c>
      <c r="D331" s="370">
        <v>10.93</v>
      </c>
      <c r="E331" s="207"/>
    </row>
    <row r="332" spans="1:5" ht="15" x14ac:dyDescent="0.25">
      <c r="A332" s="368">
        <v>92800</v>
      </c>
      <c r="B332" s="369" t="s">
        <v>5562</v>
      </c>
      <c r="C332" s="368" t="s">
        <v>689</v>
      </c>
      <c r="D332" s="370">
        <v>9.73</v>
      </c>
      <c r="E332" s="207"/>
    </row>
    <row r="333" spans="1:5" ht="15" x14ac:dyDescent="0.25">
      <c r="A333" s="368">
        <v>95605</v>
      </c>
      <c r="B333" s="369" t="s">
        <v>5505</v>
      </c>
      <c r="C333" s="368" t="s">
        <v>2</v>
      </c>
      <c r="D333" s="370">
        <v>141.4</v>
      </c>
      <c r="E333" s="207"/>
    </row>
    <row r="334" spans="1:5" ht="15" x14ac:dyDescent="0.25">
      <c r="A334" s="368">
        <v>95602</v>
      </c>
      <c r="B334" s="369" t="s">
        <v>5502</v>
      </c>
      <c r="C334" s="368" t="s">
        <v>2</v>
      </c>
      <c r="D334" s="370">
        <v>29.08</v>
      </c>
      <c r="E334" s="207"/>
    </row>
    <row r="335" spans="1:5" ht="15" x14ac:dyDescent="0.25">
      <c r="A335" s="368">
        <v>95603</v>
      </c>
      <c r="B335" s="369" t="s">
        <v>5503</v>
      </c>
      <c r="C335" s="368" t="s">
        <v>2</v>
      </c>
      <c r="D335" s="370">
        <v>49.62</v>
      </c>
      <c r="E335" s="207"/>
    </row>
    <row r="336" spans="1:5" ht="15" x14ac:dyDescent="0.25">
      <c r="A336" s="368">
        <v>95604</v>
      </c>
      <c r="B336" s="369" t="s">
        <v>5504</v>
      </c>
      <c r="C336" s="368" t="s">
        <v>2</v>
      </c>
      <c r="D336" s="370">
        <v>77.010000000000005</v>
      </c>
      <c r="E336" s="207"/>
    </row>
    <row r="337" spans="1:5" ht="15" x14ac:dyDescent="0.25">
      <c r="A337" s="368">
        <v>95601</v>
      </c>
      <c r="B337" s="369" t="s">
        <v>5501</v>
      </c>
      <c r="C337" s="368" t="s">
        <v>2</v>
      </c>
      <c r="D337" s="370">
        <v>18.18</v>
      </c>
      <c r="E337" s="207"/>
    </row>
    <row r="338" spans="1:5" ht="15" x14ac:dyDescent="0.25">
      <c r="A338" s="368">
        <v>102521</v>
      </c>
      <c r="B338" s="369" t="s">
        <v>5506</v>
      </c>
      <c r="C338" s="368" t="s">
        <v>2</v>
      </c>
      <c r="D338" s="370">
        <v>116.64</v>
      </c>
      <c r="E338" s="207"/>
    </row>
    <row r="339" spans="1:5" ht="15" x14ac:dyDescent="0.25">
      <c r="A339" s="368">
        <v>102522</v>
      </c>
      <c r="B339" s="369" t="s">
        <v>5507</v>
      </c>
      <c r="C339" s="368" t="s">
        <v>2</v>
      </c>
      <c r="D339" s="370">
        <v>171.13</v>
      </c>
      <c r="E339" s="207"/>
    </row>
    <row r="340" spans="1:5" ht="15" x14ac:dyDescent="0.25">
      <c r="A340" s="368">
        <v>102523</v>
      </c>
      <c r="B340" s="369" t="s">
        <v>5508</v>
      </c>
      <c r="C340" s="368" t="s">
        <v>2</v>
      </c>
      <c r="D340" s="370">
        <v>225.6</v>
      </c>
      <c r="E340" s="207"/>
    </row>
    <row r="341" spans="1:5" ht="15" x14ac:dyDescent="0.25">
      <c r="A341" s="368">
        <v>95608</v>
      </c>
      <c r="B341" s="369" t="s">
        <v>38390</v>
      </c>
      <c r="C341" s="368" t="s">
        <v>2</v>
      </c>
      <c r="D341" s="370">
        <v>32.07</v>
      </c>
      <c r="E341" s="207"/>
    </row>
    <row r="342" spans="1:5" ht="15" x14ac:dyDescent="0.25">
      <c r="A342" s="368">
        <v>95609</v>
      </c>
      <c r="B342" s="369" t="s">
        <v>38391</v>
      </c>
      <c r="C342" s="368" t="s">
        <v>2</v>
      </c>
      <c r="D342" s="370">
        <v>40.67</v>
      </c>
      <c r="E342" s="207"/>
    </row>
    <row r="343" spans="1:5" ht="15" x14ac:dyDescent="0.25">
      <c r="A343" s="368">
        <v>95607</v>
      </c>
      <c r="B343" s="369" t="s">
        <v>38392</v>
      </c>
      <c r="C343" s="368" t="s">
        <v>2</v>
      </c>
      <c r="D343" s="370">
        <v>22.11</v>
      </c>
      <c r="E343" s="207"/>
    </row>
    <row r="344" spans="1:5" ht="15" x14ac:dyDescent="0.25">
      <c r="A344" s="368">
        <v>106132</v>
      </c>
      <c r="B344" s="369" t="s">
        <v>40134</v>
      </c>
      <c r="C344" s="368" t="s">
        <v>691</v>
      </c>
      <c r="D344" s="370">
        <v>0</v>
      </c>
      <c r="E344" s="207"/>
    </row>
    <row r="345" spans="1:5" ht="15" x14ac:dyDescent="0.25">
      <c r="A345" s="368">
        <v>106133</v>
      </c>
      <c r="B345" s="369" t="s">
        <v>40135</v>
      </c>
      <c r="C345" s="368" t="s">
        <v>691</v>
      </c>
      <c r="D345" s="370">
        <v>0</v>
      </c>
      <c r="E345" s="207"/>
    </row>
    <row r="346" spans="1:5" ht="15" x14ac:dyDescent="0.25">
      <c r="A346" s="368">
        <v>95996</v>
      </c>
      <c r="B346" s="369" t="s">
        <v>40136</v>
      </c>
      <c r="C346" s="368" t="s">
        <v>691</v>
      </c>
      <c r="D346" s="370">
        <v>1682.14</v>
      </c>
      <c r="E346" s="207"/>
    </row>
    <row r="347" spans="1:5" ht="15" x14ac:dyDescent="0.25">
      <c r="A347" s="368">
        <v>95995</v>
      </c>
      <c r="B347" s="369" t="s">
        <v>40137</v>
      </c>
      <c r="C347" s="368" t="s">
        <v>691</v>
      </c>
      <c r="D347" s="370">
        <v>1942.25</v>
      </c>
      <c r="E347" s="207"/>
    </row>
    <row r="348" spans="1:5" ht="15" x14ac:dyDescent="0.25">
      <c r="A348" s="368">
        <v>104372</v>
      </c>
      <c r="B348" s="369" t="s">
        <v>40138</v>
      </c>
      <c r="C348" s="368" t="s">
        <v>691</v>
      </c>
      <c r="D348" s="370">
        <v>0</v>
      </c>
      <c r="E348" s="207"/>
    </row>
    <row r="349" spans="1:5" ht="15" x14ac:dyDescent="0.25">
      <c r="A349" s="368">
        <v>104371</v>
      </c>
      <c r="B349" s="369" t="s">
        <v>40139</v>
      </c>
      <c r="C349" s="368" t="s">
        <v>691</v>
      </c>
      <c r="D349" s="370">
        <v>0</v>
      </c>
      <c r="E349" s="207"/>
    </row>
    <row r="350" spans="1:5" ht="15" x14ac:dyDescent="0.25">
      <c r="A350" s="368">
        <v>106138</v>
      </c>
      <c r="B350" s="369" t="s">
        <v>40140</v>
      </c>
      <c r="C350" s="368" t="s">
        <v>3</v>
      </c>
      <c r="D350" s="370">
        <v>7.85</v>
      </c>
      <c r="E350" s="207"/>
    </row>
    <row r="351" spans="1:5" ht="15" x14ac:dyDescent="0.25">
      <c r="A351" s="368">
        <v>106135</v>
      </c>
      <c r="B351" s="369" t="s">
        <v>40141</v>
      </c>
      <c r="C351" s="368" t="s">
        <v>3</v>
      </c>
      <c r="D351" s="370">
        <v>6.7</v>
      </c>
      <c r="E351" s="207"/>
    </row>
    <row r="352" spans="1:5" ht="15" x14ac:dyDescent="0.25">
      <c r="A352" s="368">
        <v>106137</v>
      </c>
      <c r="B352" s="369" t="s">
        <v>40142</v>
      </c>
      <c r="C352" s="368" t="s">
        <v>3</v>
      </c>
      <c r="D352" s="370">
        <v>9.08</v>
      </c>
      <c r="E352" s="207"/>
    </row>
    <row r="353" spans="1:5" ht="15" x14ac:dyDescent="0.25">
      <c r="A353" s="368">
        <v>96001</v>
      </c>
      <c r="B353" s="369" t="s">
        <v>40143</v>
      </c>
      <c r="C353" s="368" t="s">
        <v>3</v>
      </c>
      <c r="D353" s="370">
        <v>7.69</v>
      </c>
      <c r="E353" s="207"/>
    </row>
    <row r="354" spans="1:5" ht="15" x14ac:dyDescent="0.25">
      <c r="A354" s="368">
        <v>106136</v>
      </c>
      <c r="B354" s="369" t="s">
        <v>40144</v>
      </c>
      <c r="C354" s="368" t="s">
        <v>3</v>
      </c>
      <c r="D354" s="370">
        <v>10.63</v>
      </c>
      <c r="E354" s="207"/>
    </row>
    <row r="355" spans="1:5" ht="15" x14ac:dyDescent="0.25">
      <c r="A355" s="368">
        <v>106134</v>
      </c>
      <c r="B355" s="369" t="s">
        <v>40145</v>
      </c>
      <c r="C355" s="368" t="s">
        <v>3</v>
      </c>
      <c r="D355" s="370">
        <v>8.93</v>
      </c>
      <c r="E355" s="207"/>
    </row>
    <row r="356" spans="1:5" ht="15" x14ac:dyDescent="0.25">
      <c r="A356" s="368">
        <v>94880</v>
      </c>
      <c r="B356" s="369" t="s">
        <v>5225</v>
      </c>
      <c r="C356" s="368" t="s">
        <v>1</v>
      </c>
      <c r="D356" s="370">
        <v>43.91</v>
      </c>
      <c r="E356" s="207"/>
    </row>
    <row r="357" spans="1:5" ht="15" x14ac:dyDescent="0.25">
      <c r="A357" s="368">
        <v>94882</v>
      </c>
      <c r="B357" s="369" t="s">
        <v>5227</v>
      </c>
      <c r="C357" s="368" t="s">
        <v>1</v>
      </c>
      <c r="D357" s="370">
        <v>50.89</v>
      </c>
      <c r="E357" s="207"/>
    </row>
    <row r="358" spans="1:5" ht="15" x14ac:dyDescent="0.25">
      <c r="A358" s="368">
        <v>94884</v>
      </c>
      <c r="B358" s="369" t="s">
        <v>5228</v>
      </c>
      <c r="C358" s="368" t="s">
        <v>1</v>
      </c>
      <c r="D358" s="370">
        <v>65.05</v>
      </c>
      <c r="E358" s="207"/>
    </row>
    <row r="359" spans="1:5" ht="15" x14ac:dyDescent="0.25">
      <c r="A359" s="368">
        <v>94870</v>
      </c>
      <c r="B359" s="369" t="s">
        <v>5124</v>
      </c>
      <c r="C359" s="368" t="s">
        <v>1</v>
      </c>
      <c r="D359" s="370">
        <v>2.06</v>
      </c>
      <c r="E359" s="207"/>
    </row>
    <row r="360" spans="1:5" ht="15" x14ac:dyDescent="0.25">
      <c r="A360" s="368">
        <v>94872</v>
      </c>
      <c r="B360" s="369" t="s">
        <v>38393</v>
      </c>
      <c r="C360" s="368" t="s">
        <v>1</v>
      </c>
      <c r="D360" s="370">
        <v>2.85</v>
      </c>
      <c r="E360" s="207"/>
    </row>
    <row r="361" spans="1:5" ht="15" x14ac:dyDescent="0.25">
      <c r="A361" s="368">
        <v>90746</v>
      </c>
      <c r="B361" s="369" t="s">
        <v>5121</v>
      </c>
      <c r="C361" s="368" t="s">
        <v>1</v>
      </c>
      <c r="D361" s="370">
        <v>3.66</v>
      </c>
      <c r="E361" s="207"/>
    </row>
    <row r="362" spans="1:5" ht="15" x14ac:dyDescent="0.25">
      <c r="A362" s="368">
        <v>90747</v>
      </c>
      <c r="B362" s="369" t="s">
        <v>5122</v>
      </c>
      <c r="C362" s="368" t="s">
        <v>1</v>
      </c>
      <c r="D362" s="370">
        <v>17.239999999999998</v>
      </c>
      <c r="E362" s="207"/>
    </row>
    <row r="363" spans="1:5" ht="15" x14ac:dyDescent="0.25">
      <c r="A363" s="368">
        <v>94876</v>
      </c>
      <c r="B363" s="369" t="s">
        <v>38394</v>
      </c>
      <c r="C363" s="368" t="s">
        <v>1</v>
      </c>
      <c r="D363" s="370">
        <v>29.29</v>
      </c>
      <c r="E363" s="207"/>
    </row>
    <row r="364" spans="1:5" ht="15" x14ac:dyDescent="0.25">
      <c r="A364" s="368">
        <v>94878</v>
      </c>
      <c r="B364" s="369" t="s">
        <v>5223</v>
      </c>
      <c r="C364" s="368" t="s">
        <v>1</v>
      </c>
      <c r="D364" s="370">
        <v>33.81</v>
      </c>
      <c r="E364" s="207"/>
    </row>
    <row r="365" spans="1:5" ht="15" x14ac:dyDescent="0.25">
      <c r="A365" s="368">
        <v>90740</v>
      </c>
      <c r="B365" s="369" t="s">
        <v>5116</v>
      </c>
      <c r="C365" s="368" t="s">
        <v>1</v>
      </c>
      <c r="D365" s="370">
        <v>4.46</v>
      </c>
      <c r="E365" s="207"/>
    </row>
    <row r="366" spans="1:5" ht="15" x14ac:dyDescent="0.25">
      <c r="A366" s="368">
        <v>90741</v>
      </c>
      <c r="B366" s="369" t="s">
        <v>5117</v>
      </c>
      <c r="C366" s="368" t="s">
        <v>1</v>
      </c>
      <c r="D366" s="370">
        <v>5.09</v>
      </c>
      <c r="E366" s="207"/>
    </row>
    <row r="367" spans="1:5" ht="15" x14ac:dyDescent="0.25">
      <c r="A367" s="368">
        <v>90742</v>
      </c>
      <c r="B367" s="369" t="s">
        <v>5118</v>
      </c>
      <c r="C367" s="368" t="s">
        <v>1</v>
      </c>
      <c r="D367" s="370">
        <v>5.71</v>
      </c>
      <c r="E367" s="207"/>
    </row>
    <row r="368" spans="1:5" ht="15" x14ac:dyDescent="0.25">
      <c r="A368" s="368">
        <v>90743</v>
      </c>
      <c r="B368" s="369" t="s">
        <v>5119</v>
      </c>
      <c r="C368" s="368" t="s">
        <v>1</v>
      </c>
      <c r="D368" s="370">
        <v>6.34</v>
      </c>
      <c r="E368" s="207"/>
    </row>
    <row r="369" spans="1:5" ht="15" x14ac:dyDescent="0.25">
      <c r="A369" s="368">
        <v>90744</v>
      </c>
      <c r="B369" s="369" t="s">
        <v>5120</v>
      </c>
      <c r="C369" s="368" t="s">
        <v>1</v>
      </c>
      <c r="D369" s="370">
        <v>6.96</v>
      </c>
      <c r="E369" s="207"/>
    </row>
    <row r="370" spans="1:5" ht="15" x14ac:dyDescent="0.25">
      <c r="A370" s="368">
        <v>90745</v>
      </c>
      <c r="B370" s="369" t="s">
        <v>38395</v>
      </c>
      <c r="C370" s="368" t="s">
        <v>1</v>
      </c>
      <c r="D370" s="370">
        <v>10.7</v>
      </c>
      <c r="E370" s="207"/>
    </row>
    <row r="371" spans="1:5" ht="15" x14ac:dyDescent="0.25">
      <c r="A371" s="368">
        <v>90733</v>
      </c>
      <c r="B371" s="369" t="s">
        <v>5111</v>
      </c>
      <c r="C371" s="368" t="s">
        <v>1</v>
      </c>
      <c r="D371" s="370">
        <v>3.38</v>
      </c>
      <c r="E371" s="207"/>
    </row>
    <row r="372" spans="1:5" ht="15" x14ac:dyDescent="0.25">
      <c r="A372" s="368">
        <v>90734</v>
      </c>
      <c r="B372" s="369" t="s">
        <v>38396</v>
      </c>
      <c r="C372" s="368" t="s">
        <v>1</v>
      </c>
      <c r="D372" s="370">
        <v>4.01</v>
      </c>
      <c r="E372" s="207"/>
    </row>
    <row r="373" spans="1:5" ht="15" x14ac:dyDescent="0.25">
      <c r="A373" s="368">
        <v>90735</v>
      </c>
      <c r="B373" s="369" t="s">
        <v>5112</v>
      </c>
      <c r="C373" s="368" t="s">
        <v>1</v>
      </c>
      <c r="D373" s="370">
        <v>4.63</v>
      </c>
      <c r="E373" s="207"/>
    </row>
    <row r="374" spans="1:5" ht="15" x14ac:dyDescent="0.25">
      <c r="A374" s="368">
        <v>90736</v>
      </c>
      <c r="B374" s="369" t="s">
        <v>5113</v>
      </c>
      <c r="C374" s="368" t="s">
        <v>1</v>
      </c>
      <c r="D374" s="370">
        <v>5.25</v>
      </c>
      <c r="E374" s="207"/>
    </row>
    <row r="375" spans="1:5" ht="15" x14ac:dyDescent="0.25">
      <c r="A375" s="368">
        <v>90737</v>
      </c>
      <c r="B375" s="369" t="s">
        <v>38397</v>
      </c>
      <c r="C375" s="368" t="s">
        <v>1</v>
      </c>
      <c r="D375" s="370">
        <v>5.88</v>
      </c>
      <c r="E375" s="207"/>
    </row>
    <row r="376" spans="1:5" ht="15" x14ac:dyDescent="0.25">
      <c r="A376" s="368">
        <v>90738</v>
      </c>
      <c r="B376" s="369" t="s">
        <v>5114</v>
      </c>
      <c r="C376" s="368" t="s">
        <v>1</v>
      </c>
      <c r="D376" s="370">
        <v>6.5</v>
      </c>
      <c r="E376" s="207"/>
    </row>
    <row r="377" spans="1:5" ht="15" x14ac:dyDescent="0.25">
      <c r="A377" s="368">
        <v>90739</v>
      </c>
      <c r="B377" s="369" t="s">
        <v>5115</v>
      </c>
      <c r="C377" s="368" t="s">
        <v>1</v>
      </c>
      <c r="D377" s="370">
        <v>9.58</v>
      </c>
      <c r="E377" s="207"/>
    </row>
    <row r="378" spans="1:5" ht="15" x14ac:dyDescent="0.25">
      <c r="A378" s="368">
        <v>90724</v>
      </c>
      <c r="B378" s="369" t="s">
        <v>5102</v>
      </c>
      <c r="C378" s="368" t="s">
        <v>2</v>
      </c>
      <c r="D378" s="370">
        <v>24.21</v>
      </c>
      <c r="E378" s="207"/>
    </row>
    <row r="379" spans="1:5" ht="15" x14ac:dyDescent="0.25">
      <c r="A379" s="368">
        <v>102267</v>
      </c>
      <c r="B379" s="369" t="s">
        <v>5130</v>
      </c>
      <c r="C379" s="368" t="s">
        <v>2</v>
      </c>
      <c r="D379" s="370">
        <v>130.97999999999999</v>
      </c>
      <c r="E379" s="207"/>
    </row>
    <row r="380" spans="1:5" ht="15" x14ac:dyDescent="0.25">
      <c r="A380" s="368">
        <v>102268</v>
      </c>
      <c r="B380" s="369" t="s">
        <v>5131</v>
      </c>
      <c r="C380" s="368" t="s">
        <v>2</v>
      </c>
      <c r="D380" s="370">
        <v>147.81</v>
      </c>
      <c r="E380" s="207"/>
    </row>
    <row r="381" spans="1:5" ht="15" x14ac:dyDescent="0.25">
      <c r="A381" s="368">
        <v>90725</v>
      </c>
      <c r="B381" s="369" t="s">
        <v>5103</v>
      </c>
      <c r="C381" s="368" t="s">
        <v>2</v>
      </c>
      <c r="D381" s="370">
        <v>29.83</v>
      </c>
      <c r="E381" s="207"/>
    </row>
    <row r="382" spans="1:5" ht="15" x14ac:dyDescent="0.25">
      <c r="A382" s="368">
        <v>102269</v>
      </c>
      <c r="B382" s="369" t="s">
        <v>5132</v>
      </c>
      <c r="C382" s="368" t="s">
        <v>2</v>
      </c>
      <c r="D382" s="370">
        <v>181.48</v>
      </c>
      <c r="E382" s="207"/>
    </row>
    <row r="383" spans="1:5" ht="15" x14ac:dyDescent="0.25">
      <c r="A383" s="368">
        <v>90726</v>
      </c>
      <c r="B383" s="369" t="s">
        <v>5104</v>
      </c>
      <c r="C383" s="368" t="s">
        <v>2</v>
      </c>
      <c r="D383" s="370">
        <v>35.51</v>
      </c>
      <c r="E383" s="207"/>
    </row>
    <row r="384" spans="1:5" ht="15" x14ac:dyDescent="0.25">
      <c r="A384" s="368">
        <v>90727</v>
      </c>
      <c r="B384" s="369" t="s">
        <v>5105</v>
      </c>
      <c r="C384" s="368" t="s">
        <v>2</v>
      </c>
      <c r="D384" s="370">
        <v>41.12</v>
      </c>
      <c r="E384" s="207"/>
    </row>
    <row r="385" spans="1:5" ht="15" x14ac:dyDescent="0.25">
      <c r="A385" s="368">
        <v>90728</v>
      </c>
      <c r="B385" s="369" t="s">
        <v>5106</v>
      </c>
      <c r="C385" s="368" t="s">
        <v>2</v>
      </c>
      <c r="D385" s="370">
        <v>46.73</v>
      </c>
      <c r="E385" s="207"/>
    </row>
    <row r="386" spans="1:5" ht="15" x14ac:dyDescent="0.25">
      <c r="A386" s="368">
        <v>90729</v>
      </c>
      <c r="B386" s="369" t="s">
        <v>5107</v>
      </c>
      <c r="C386" s="368" t="s">
        <v>2</v>
      </c>
      <c r="D386" s="370">
        <v>52.34</v>
      </c>
      <c r="E386" s="207"/>
    </row>
    <row r="387" spans="1:5" ht="15" x14ac:dyDescent="0.25">
      <c r="A387" s="368">
        <v>90730</v>
      </c>
      <c r="B387" s="369" t="s">
        <v>5108</v>
      </c>
      <c r="C387" s="368" t="s">
        <v>2</v>
      </c>
      <c r="D387" s="370">
        <v>57.96</v>
      </c>
      <c r="E387" s="207"/>
    </row>
    <row r="388" spans="1:5" ht="15" x14ac:dyDescent="0.25">
      <c r="A388" s="368">
        <v>90731</v>
      </c>
      <c r="B388" s="369" t="s">
        <v>5109</v>
      </c>
      <c r="C388" s="368" t="s">
        <v>2</v>
      </c>
      <c r="D388" s="370">
        <v>63.57</v>
      </c>
      <c r="E388" s="207"/>
    </row>
    <row r="389" spans="1:5" ht="15" x14ac:dyDescent="0.25">
      <c r="A389" s="368">
        <v>90732</v>
      </c>
      <c r="B389" s="369" t="s">
        <v>5110</v>
      </c>
      <c r="C389" s="368" t="s">
        <v>2</v>
      </c>
      <c r="D389" s="370">
        <v>80.400000000000006</v>
      </c>
      <c r="E389" s="207"/>
    </row>
    <row r="390" spans="1:5" ht="15" x14ac:dyDescent="0.25">
      <c r="A390" s="368">
        <v>102265</v>
      </c>
      <c r="B390" s="369" t="s">
        <v>5128</v>
      </c>
      <c r="C390" s="368" t="s">
        <v>2</v>
      </c>
      <c r="D390" s="370">
        <v>102.85</v>
      </c>
      <c r="E390" s="207"/>
    </row>
    <row r="391" spans="1:5" ht="15" x14ac:dyDescent="0.25">
      <c r="A391" s="368">
        <v>102266</v>
      </c>
      <c r="B391" s="369" t="s">
        <v>5129</v>
      </c>
      <c r="C391" s="368" t="s">
        <v>2</v>
      </c>
      <c r="D391" s="370">
        <v>114.07</v>
      </c>
      <c r="E391" s="207"/>
    </row>
    <row r="392" spans="1:5" ht="15" x14ac:dyDescent="0.25">
      <c r="A392" s="368">
        <v>94879</v>
      </c>
      <c r="B392" s="369" t="s">
        <v>5224</v>
      </c>
      <c r="C392" s="368" t="s">
        <v>1</v>
      </c>
      <c r="D392" s="370">
        <v>1389.59</v>
      </c>
      <c r="E392" s="207"/>
    </row>
    <row r="393" spans="1:5" ht="15" x14ac:dyDescent="0.25">
      <c r="A393" s="368">
        <v>94881</v>
      </c>
      <c r="B393" s="369" t="s">
        <v>5226</v>
      </c>
      <c r="C393" s="368" t="s">
        <v>1</v>
      </c>
      <c r="D393" s="370">
        <v>1910.71</v>
      </c>
      <c r="E393" s="207"/>
    </row>
    <row r="394" spans="1:5" ht="15" x14ac:dyDescent="0.25">
      <c r="A394" s="368">
        <v>94869</v>
      </c>
      <c r="B394" s="369" t="s">
        <v>5123</v>
      </c>
      <c r="C394" s="368" t="s">
        <v>1</v>
      </c>
      <c r="D394" s="370">
        <v>97.75</v>
      </c>
      <c r="E394" s="207"/>
    </row>
    <row r="395" spans="1:5" ht="15" x14ac:dyDescent="0.25">
      <c r="A395" s="368">
        <v>94871</v>
      </c>
      <c r="B395" s="369" t="s">
        <v>5125</v>
      </c>
      <c r="C395" s="368" t="s">
        <v>1</v>
      </c>
      <c r="D395" s="370">
        <v>152.76</v>
      </c>
      <c r="E395" s="207"/>
    </row>
    <row r="396" spans="1:5" ht="15" x14ac:dyDescent="0.25">
      <c r="A396" s="368">
        <v>90708</v>
      </c>
      <c r="B396" s="369" t="s">
        <v>5101</v>
      </c>
      <c r="C396" s="368" t="s">
        <v>1</v>
      </c>
      <c r="D396" s="370">
        <v>556.44000000000005</v>
      </c>
      <c r="E396" s="207"/>
    </row>
    <row r="397" spans="1:5" ht="15" x14ac:dyDescent="0.25">
      <c r="A397" s="368">
        <v>94875</v>
      </c>
      <c r="B397" s="369" t="s">
        <v>5126</v>
      </c>
      <c r="C397" s="368" t="s">
        <v>1</v>
      </c>
      <c r="D397" s="370">
        <v>902.83</v>
      </c>
      <c r="E397" s="207"/>
    </row>
    <row r="398" spans="1:5" ht="15" x14ac:dyDescent="0.25">
      <c r="A398" s="368">
        <v>102264</v>
      </c>
      <c r="B398" s="369" t="s">
        <v>5127</v>
      </c>
      <c r="C398" s="368" t="s">
        <v>1</v>
      </c>
      <c r="D398" s="370">
        <v>21.2</v>
      </c>
      <c r="E398" s="207"/>
    </row>
    <row r="399" spans="1:5" ht="15" x14ac:dyDescent="0.25">
      <c r="A399" s="368">
        <v>90701</v>
      </c>
      <c r="B399" s="369" t="s">
        <v>5095</v>
      </c>
      <c r="C399" s="368" t="s">
        <v>1</v>
      </c>
      <c r="D399" s="370">
        <v>73.650000000000006</v>
      </c>
      <c r="E399" s="207"/>
    </row>
    <row r="400" spans="1:5" ht="15" x14ac:dyDescent="0.25">
      <c r="A400" s="368">
        <v>90702</v>
      </c>
      <c r="B400" s="369" t="s">
        <v>5096</v>
      </c>
      <c r="C400" s="368" t="s">
        <v>1</v>
      </c>
      <c r="D400" s="370">
        <v>122.14</v>
      </c>
      <c r="E400" s="207"/>
    </row>
    <row r="401" spans="1:5" ht="15" x14ac:dyDescent="0.25">
      <c r="A401" s="368">
        <v>90703</v>
      </c>
      <c r="B401" s="369" t="s">
        <v>5097</v>
      </c>
      <c r="C401" s="368" t="s">
        <v>1</v>
      </c>
      <c r="D401" s="370">
        <v>191.38</v>
      </c>
      <c r="E401" s="207"/>
    </row>
    <row r="402" spans="1:5" ht="15" x14ac:dyDescent="0.25">
      <c r="A402" s="368">
        <v>90704</v>
      </c>
      <c r="B402" s="369" t="s">
        <v>5098</v>
      </c>
      <c r="C402" s="368" t="s">
        <v>1</v>
      </c>
      <c r="D402" s="370">
        <v>284.36</v>
      </c>
      <c r="E402" s="207"/>
    </row>
    <row r="403" spans="1:5" ht="15" x14ac:dyDescent="0.25">
      <c r="A403" s="368">
        <v>90705</v>
      </c>
      <c r="B403" s="369" t="s">
        <v>5099</v>
      </c>
      <c r="C403" s="368" t="s">
        <v>1</v>
      </c>
      <c r="D403" s="370">
        <v>372.19</v>
      </c>
      <c r="E403" s="207"/>
    </row>
    <row r="404" spans="1:5" ht="15" x14ac:dyDescent="0.25">
      <c r="A404" s="368">
        <v>90706</v>
      </c>
      <c r="B404" s="369" t="s">
        <v>5100</v>
      </c>
      <c r="C404" s="368" t="s">
        <v>1</v>
      </c>
      <c r="D404" s="370">
        <v>493.7</v>
      </c>
      <c r="E404" s="207"/>
    </row>
    <row r="405" spans="1:5" ht="15" x14ac:dyDescent="0.25">
      <c r="A405" s="368">
        <v>90694</v>
      </c>
      <c r="B405" s="369" t="s">
        <v>5093</v>
      </c>
      <c r="C405" s="368" t="s">
        <v>1</v>
      </c>
      <c r="D405" s="370">
        <v>49.36</v>
      </c>
      <c r="E405" s="207"/>
    </row>
    <row r="406" spans="1:5" ht="15" x14ac:dyDescent="0.25">
      <c r="A406" s="368">
        <v>90695</v>
      </c>
      <c r="B406" s="369" t="s">
        <v>38398</v>
      </c>
      <c r="C406" s="368" t="s">
        <v>1</v>
      </c>
      <c r="D406" s="370">
        <v>94.02</v>
      </c>
      <c r="E406" s="207"/>
    </row>
    <row r="407" spans="1:5" ht="15" x14ac:dyDescent="0.25">
      <c r="A407" s="368">
        <v>90696</v>
      </c>
      <c r="B407" s="369" t="s">
        <v>5094</v>
      </c>
      <c r="C407" s="368" t="s">
        <v>1</v>
      </c>
      <c r="D407" s="370">
        <v>157.25</v>
      </c>
      <c r="E407" s="207"/>
    </row>
    <row r="408" spans="1:5" ht="15" x14ac:dyDescent="0.25">
      <c r="A408" s="368">
        <v>90697</v>
      </c>
      <c r="B408" s="369" t="s">
        <v>38399</v>
      </c>
      <c r="C408" s="368" t="s">
        <v>1</v>
      </c>
      <c r="D408" s="370">
        <v>244.13</v>
      </c>
      <c r="E408" s="207"/>
    </row>
    <row r="409" spans="1:5" ht="15" x14ac:dyDescent="0.25">
      <c r="A409" s="368">
        <v>90698</v>
      </c>
      <c r="B409" s="369" t="s">
        <v>38400</v>
      </c>
      <c r="C409" s="368" t="s">
        <v>1</v>
      </c>
      <c r="D409" s="370">
        <v>373.35</v>
      </c>
      <c r="E409" s="207"/>
    </row>
    <row r="410" spans="1:5" ht="15" x14ac:dyDescent="0.25">
      <c r="A410" s="368">
        <v>90699</v>
      </c>
      <c r="B410" s="369" t="s">
        <v>38401</v>
      </c>
      <c r="C410" s="368" t="s">
        <v>1</v>
      </c>
      <c r="D410" s="370">
        <v>525.62</v>
      </c>
      <c r="E410" s="207"/>
    </row>
    <row r="411" spans="1:5" ht="15" x14ac:dyDescent="0.25">
      <c r="A411" s="368">
        <v>90700</v>
      </c>
      <c r="B411" s="369" t="s">
        <v>38402</v>
      </c>
      <c r="C411" s="368" t="s">
        <v>1</v>
      </c>
      <c r="D411" s="370">
        <v>614.14</v>
      </c>
      <c r="E411" s="207"/>
    </row>
    <row r="412" spans="1:5" ht="15" x14ac:dyDescent="0.25">
      <c r="A412" s="368">
        <v>105378</v>
      </c>
      <c r="B412" s="369" t="s">
        <v>25692</v>
      </c>
      <c r="C412" s="368" t="s">
        <v>2</v>
      </c>
      <c r="D412" s="370">
        <v>12.7</v>
      </c>
      <c r="E412" s="207"/>
    </row>
    <row r="413" spans="1:5" ht="15" x14ac:dyDescent="0.25">
      <c r="A413" s="368">
        <v>105373</v>
      </c>
      <c r="B413" s="369" t="s">
        <v>25784</v>
      </c>
      <c r="C413" s="368" t="s">
        <v>2</v>
      </c>
      <c r="D413" s="370">
        <v>9.84</v>
      </c>
      <c r="E413" s="207"/>
    </row>
    <row r="414" spans="1:5" ht="15" x14ac:dyDescent="0.25">
      <c r="A414" s="368">
        <v>105380</v>
      </c>
      <c r="B414" s="369" t="s">
        <v>25694</v>
      </c>
      <c r="C414" s="368" t="s">
        <v>2</v>
      </c>
      <c r="D414" s="370">
        <v>98.02</v>
      </c>
      <c r="E414" s="207"/>
    </row>
    <row r="415" spans="1:5" ht="15" x14ac:dyDescent="0.25">
      <c r="A415" s="368">
        <v>105267</v>
      </c>
      <c r="B415" s="369" t="s">
        <v>25632</v>
      </c>
      <c r="C415" s="368" t="s">
        <v>2</v>
      </c>
      <c r="D415" s="370">
        <v>79.55</v>
      </c>
      <c r="E415" s="207"/>
    </row>
    <row r="416" spans="1:5" ht="15" x14ac:dyDescent="0.25">
      <c r="A416" s="368">
        <v>105249</v>
      </c>
      <c r="B416" s="369" t="s">
        <v>25615</v>
      </c>
      <c r="C416" s="368" t="s">
        <v>2</v>
      </c>
      <c r="D416" s="370">
        <v>120.04</v>
      </c>
      <c r="E416" s="207"/>
    </row>
    <row r="417" spans="1:5" ht="15" x14ac:dyDescent="0.25">
      <c r="A417" s="368">
        <v>105268</v>
      </c>
      <c r="B417" s="369" t="s">
        <v>25633</v>
      </c>
      <c r="C417" s="368" t="s">
        <v>2</v>
      </c>
      <c r="D417" s="370">
        <v>98.26</v>
      </c>
      <c r="E417" s="207"/>
    </row>
    <row r="418" spans="1:5" ht="15" x14ac:dyDescent="0.25">
      <c r="A418" s="368">
        <v>105379</v>
      </c>
      <c r="B418" s="369" t="s">
        <v>25693</v>
      </c>
      <c r="C418" s="368" t="s">
        <v>2</v>
      </c>
      <c r="D418" s="370">
        <v>16.760000000000002</v>
      </c>
      <c r="E418" s="207"/>
    </row>
    <row r="419" spans="1:5" ht="15" x14ac:dyDescent="0.25">
      <c r="A419" s="368">
        <v>105388</v>
      </c>
      <c r="B419" s="369" t="s">
        <v>25695</v>
      </c>
      <c r="C419" s="368" t="s">
        <v>2</v>
      </c>
      <c r="D419" s="370">
        <v>13.22</v>
      </c>
      <c r="E419" s="207"/>
    </row>
    <row r="420" spans="1:5" ht="15" x14ac:dyDescent="0.25">
      <c r="A420" s="368">
        <v>105392</v>
      </c>
      <c r="B420" s="369" t="s">
        <v>25699</v>
      </c>
      <c r="C420" s="368" t="s">
        <v>2</v>
      </c>
      <c r="D420" s="370">
        <v>20.82</v>
      </c>
      <c r="E420" s="207"/>
    </row>
    <row r="421" spans="1:5" ht="15" x14ac:dyDescent="0.25">
      <c r="A421" s="368">
        <v>105389</v>
      </c>
      <c r="B421" s="369" t="s">
        <v>25696</v>
      </c>
      <c r="C421" s="368" t="s">
        <v>2</v>
      </c>
      <c r="D421" s="370">
        <v>16.59</v>
      </c>
      <c r="E421" s="207"/>
    </row>
    <row r="422" spans="1:5" ht="15" x14ac:dyDescent="0.25">
      <c r="A422" s="368">
        <v>105393</v>
      </c>
      <c r="B422" s="369" t="s">
        <v>25700</v>
      </c>
      <c r="C422" s="368" t="s">
        <v>2</v>
      </c>
      <c r="D422" s="370">
        <v>25.08</v>
      </c>
      <c r="E422" s="207"/>
    </row>
    <row r="423" spans="1:5" ht="15" x14ac:dyDescent="0.25">
      <c r="A423" s="368">
        <v>105316</v>
      </c>
      <c r="B423" s="369" t="s">
        <v>25757</v>
      </c>
      <c r="C423" s="368" t="s">
        <v>2</v>
      </c>
      <c r="D423" s="370">
        <v>20.14</v>
      </c>
      <c r="E423" s="207"/>
    </row>
    <row r="424" spans="1:5" ht="15" x14ac:dyDescent="0.25">
      <c r="A424" s="368">
        <v>105394</v>
      </c>
      <c r="B424" s="369" t="s">
        <v>25701</v>
      </c>
      <c r="C424" s="368" t="s">
        <v>2</v>
      </c>
      <c r="D424" s="370">
        <v>29.29</v>
      </c>
      <c r="E424" s="207"/>
    </row>
    <row r="425" spans="1:5" ht="15" x14ac:dyDescent="0.25">
      <c r="A425" s="368">
        <v>105317</v>
      </c>
      <c r="B425" s="369" t="s">
        <v>25661</v>
      </c>
      <c r="C425" s="368" t="s">
        <v>2</v>
      </c>
      <c r="D425" s="370">
        <v>23.67</v>
      </c>
      <c r="E425" s="207"/>
    </row>
    <row r="426" spans="1:5" ht="15" x14ac:dyDescent="0.25">
      <c r="A426" s="368">
        <v>105395</v>
      </c>
      <c r="B426" s="369" t="s">
        <v>25702</v>
      </c>
      <c r="C426" s="368" t="s">
        <v>2</v>
      </c>
      <c r="D426" s="370">
        <v>33.51</v>
      </c>
      <c r="E426" s="207"/>
    </row>
    <row r="427" spans="1:5" ht="15" x14ac:dyDescent="0.25">
      <c r="A427" s="368">
        <v>105318</v>
      </c>
      <c r="B427" s="369" t="s">
        <v>25662</v>
      </c>
      <c r="C427" s="368" t="s">
        <v>2</v>
      </c>
      <c r="D427" s="370">
        <v>27.2</v>
      </c>
      <c r="E427" s="207"/>
    </row>
    <row r="428" spans="1:5" ht="15" x14ac:dyDescent="0.25">
      <c r="A428" s="368">
        <v>105396</v>
      </c>
      <c r="B428" s="369" t="s">
        <v>25703</v>
      </c>
      <c r="C428" s="368" t="s">
        <v>2</v>
      </c>
      <c r="D428" s="370">
        <v>37.74</v>
      </c>
      <c r="E428" s="207"/>
    </row>
    <row r="429" spans="1:5" ht="15" x14ac:dyDescent="0.25">
      <c r="A429" s="368">
        <v>105258</v>
      </c>
      <c r="B429" s="369" t="s">
        <v>25624</v>
      </c>
      <c r="C429" s="368" t="s">
        <v>2</v>
      </c>
      <c r="D429" s="370">
        <v>30.74</v>
      </c>
      <c r="E429" s="207"/>
    </row>
    <row r="430" spans="1:5" ht="15" x14ac:dyDescent="0.25">
      <c r="A430" s="368">
        <v>105397</v>
      </c>
      <c r="B430" s="369" t="s">
        <v>25704</v>
      </c>
      <c r="C430" s="368" t="s">
        <v>2</v>
      </c>
      <c r="D430" s="370">
        <v>42.11</v>
      </c>
      <c r="E430" s="207"/>
    </row>
    <row r="431" spans="1:5" ht="15" x14ac:dyDescent="0.25">
      <c r="A431" s="368">
        <v>105261</v>
      </c>
      <c r="B431" s="369" t="s">
        <v>25626</v>
      </c>
      <c r="C431" s="368" t="s">
        <v>2</v>
      </c>
      <c r="D431" s="370">
        <v>34.42</v>
      </c>
      <c r="E431" s="207"/>
    </row>
    <row r="432" spans="1:5" ht="15" x14ac:dyDescent="0.25">
      <c r="A432" s="368">
        <v>105398</v>
      </c>
      <c r="B432" s="369" t="s">
        <v>25705</v>
      </c>
      <c r="C432" s="368" t="s">
        <v>2</v>
      </c>
      <c r="D432" s="370">
        <v>52.03</v>
      </c>
      <c r="E432" s="207"/>
    </row>
    <row r="433" spans="1:5" ht="15" x14ac:dyDescent="0.25">
      <c r="A433" s="368">
        <v>105262</v>
      </c>
      <c r="B433" s="369" t="s">
        <v>25627</v>
      </c>
      <c r="C433" s="368" t="s">
        <v>2</v>
      </c>
      <c r="D433" s="370">
        <v>41.84</v>
      </c>
      <c r="E433" s="207"/>
    </row>
    <row r="434" spans="1:5" ht="15" x14ac:dyDescent="0.25">
      <c r="A434" s="368">
        <v>105399</v>
      </c>
      <c r="B434" s="369" t="s">
        <v>25706</v>
      </c>
      <c r="C434" s="368" t="s">
        <v>2</v>
      </c>
      <c r="D434" s="370">
        <v>61.6</v>
      </c>
      <c r="E434" s="207"/>
    </row>
    <row r="435" spans="1:5" ht="15" x14ac:dyDescent="0.25">
      <c r="A435" s="368">
        <v>105263</v>
      </c>
      <c r="B435" s="369" t="s">
        <v>25628</v>
      </c>
      <c r="C435" s="368" t="s">
        <v>2</v>
      </c>
      <c r="D435" s="370">
        <v>49.75</v>
      </c>
      <c r="E435" s="207"/>
    </row>
    <row r="436" spans="1:5" ht="15" x14ac:dyDescent="0.25">
      <c r="A436" s="368">
        <v>105400</v>
      </c>
      <c r="B436" s="369" t="s">
        <v>25707</v>
      </c>
      <c r="C436" s="368" t="s">
        <v>2</v>
      </c>
      <c r="D436" s="370">
        <v>70.319999999999993</v>
      </c>
      <c r="E436" s="207"/>
    </row>
    <row r="437" spans="1:5" ht="15" x14ac:dyDescent="0.25">
      <c r="A437" s="368">
        <v>105264</v>
      </c>
      <c r="B437" s="369" t="s">
        <v>25629</v>
      </c>
      <c r="C437" s="368" t="s">
        <v>2</v>
      </c>
      <c r="D437" s="370">
        <v>56.81</v>
      </c>
      <c r="E437" s="207"/>
    </row>
    <row r="438" spans="1:5" ht="15" x14ac:dyDescent="0.25">
      <c r="A438" s="368">
        <v>105297</v>
      </c>
      <c r="B438" s="369" t="s">
        <v>25650</v>
      </c>
      <c r="C438" s="368" t="s">
        <v>2</v>
      </c>
      <c r="D438" s="370">
        <v>11.03</v>
      </c>
      <c r="E438" s="207"/>
    </row>
    <row r="439" spans="1:5" ht="15" x14ac:dyDescent="0.25">
      <c r="A439" s="368">
        <v>105372</v>
      </c>
      <c r="B439" s="369" t="s">
        <v>25783</v>
      </c>
      <c r="C439" s="368" t="s">
        <v>2</v>
      </c>
      <c r="D439" s="370">
        <v>8.4499999999999993</v>
      </c>
      <c r="E439" s="207"/>
    </row>
    <row r="440" spans="1:5" ht="15" x14ac:dyDescent="0.25">
      <c r="A440" s="368">
        <v>105401</v>
      </c>
      <c r="B440" s="369" t="s">
        <v>25708</v>
      </c>
      <c r="C440" s="368" t="s">
        <v>2</v>
      </c>
      <c r="D440" s="370">
        <v>79.36</v>
      </c>
      <c r="E440" s="207"/>
    </row>
    <row r="441" spans="1:5" ht="15" x14ac:dyDescent="0.25">
      <c r="A441" s="368">
        <v>105265</v>
      </c>
      <c r="B441" s="369" t="s">
        <v>25630</v>
      </c>
      <c r="C441" s="368" t="s">
        <v>2</v>
      </c>
      <c r="D441" s="370">
        <v>64.19</v>
      </c>
      <c r="E441" s="207"/>
    </row>
    <row r="442" spans="1:5" ht="15" x14ac:dyDescent="0.25">
      <c r="A442" s="368">
        <v>105402</v>
      </c>
      <c r="B442" s="369" t="s">
        <v>25709</v>
      </c>
      <c r="C442" s="368" t="s">
        <v>2</v>
      </c>
      <c r="D442" s="370">
        <v>88.63</v>
      </c>
      <c r="E442" s="207"/>
    </row>
    <row r="443" spans="1:5" ht="15" x14ac:dyDescent="0.25">
      <c r="A443" s="368">
        <v>105266</v>
      </c>
      <c r="B443" s="369" t="s">
        <v>25631</v>
      </c>
      <c r="C443" s="368" t="s">
        <v>2</v>
      </c>
      <c r="D443" s="370">
        <v>71.819999999999993</v>
      </c>
      <c r="E443" s="207"/>
    </row>
    <row r="444" spans="1:5" ht="15" x14ac:dyDescent="0.25">
      <c r="A444" s="368">
        <v>105361</v>
      </c>
      <c r="B444" s="369" t="s">
        <v>25773</v>
      </c>
      <c r="C444" s="368" t="s">
        <v>2</v>
      </c>
      <c r="D444" s="370">
        <v>17.579999999999998</v>
      </c>
      <c r="E444" s="207"/>
    </row>
    <row r="445" spans="1:5" ht="15" x14ac:dyDescent="0.25">
      <c r="A445" s="368">
        <v>105382</v>
      </c>
      <c r="B445" s="369" t="s">
        <v>25789</v>
      </c>
      <c r="C445" s="368" t="s">
        <v>2</v>
      </c>
      <c r="D445" s="370">
        <v>14.59</v>
      </c>
      <c r="E445" s="207"/>
    </row>
    <row r="446" spans="1:5" ht="15" x14ac:dyDescent="0.25">
      <c r="A446" s="368">
        <v>105359</v>
      </c>
      <c r="B446" s="369" t="s">
        <v>25771</v>
      </c>
      <c r="C446" s="368" t="s">
        <v>2</v>
      </c>
      <c r="D446" s="370">
        <v>12.4</v>
      </c>
      <c r="E446" s="207"/>
    </row>
    <row r="447" spans="1:5" ht="15" x14ac:dyDescent="0.25">
      <c r="A447" s="368">
        <v>105315</v>
      </c>
      <c r="B447" s="369" t="s">
        <v>25756</v>
      </c>
      <c r="C447" s="368" t="s">
        <v>2</v>
      </c>
      <c r="D447" s="370">
        <v>10.199999999999999</v>
      </c>
      <c r="E447" s="207"/>
    </row>
    <row r="448" spans="1:5" ht="15" x14ac:dyDescent="0.25">
      <c r="A448" s="368">
        <v>105360</v>
      </c>
      <c r="B448" s="369" t="s">
        <v>25772</v>
      </c>
      <c r="C448" s="368" t="s">
        <v>2</v>
      </c>
      <c r="D448" s="370">
        <v>15.09</v>
      </c>
      <c r="E448" s="207"/>
    </row>
    <row r="449" spans="1:5" ht="15" x14ac:dyDescent="0.25">
      <c r="A449" s="368">
        <v>105381</v>
      </c>
      <c r="B449" s="369" t="s">
        <v>25788</v>
      </c>
      <c r="C449" s="368" t="s">
        <v>2</v>
      </c>
      <c r="D449" s="370">
        <v>12.5</v>
      </c>
      <c r="E449" s="207"/>
    </row>
    <row r="450" spans="1:5" ht="15" x14ac:dyDescent="0.25">
      <c r="A450" s="368">
        <v>105251</v>
      </c>
      <c r="B450" s="369" t="s">
        <v>25617</v>
      </c>
      <c r="C450" s="368" t="s">
        <v>2</v>
      </c>
      <c r="D450" s="370">
        <v>18.559999999999999</v>
      </c>
      <c r="E450" s="207"/>
    </row>
    <row r="451" spans="1:5" ht="15" x14ac:dyDescent="0.25">
      <c r="A451" s="368">
        <v>105282</v>
      </c>
      <c r="B451" s="369" t="s">
        <v>25647</v>
      </c>
      <c r="C451" s="368" t="s">
        <v>2</v>
      </c>
      <c r="D451" s="370">
        <v>14.27</v>
      </c>
      <c r="E451" s="207"/>
    </row>
    <row r="452" spans="1:5" ht="15" x14ac:dyDescent="0.25">
      <c r="A452" s="368">
        <v>105276</v>
      </c>
      <c r="B452" s="369" t="s">
        <v>25641</v>
      </c>
      <c r="C452" s="368" t="s">
        <v>2</v>
      </c>
      <c r="D452" s="370">
        <v>142.68</v>
      </c>
      <c r="E452" s="207"/>
    </row>
    <row r="453" spans="1:5" ht="15" x14ac:dyDescent="0.25">
      <c r="A453" s="368">
        <v>105341</v>
      </c>
      <c r="B453" s="369" t="s">
        <v>25672</v>
      </c>
      <c r="C453" s="368" t="s">
        <v>2</v>
      </c>
      <c r="D453" s="370">
        <v>114.97</v>
      </c>
      <c r="E453" s="207"/>
    </row>
    <row r="454" spans="1:5" ht="15" x14ac:dyDescent="0.25">
      <c r="A454" s="368">
        <v>105277</v>
      </c>
      <c r="B454" s="369" t="s">
        <v>25642</v>
      </c>
      <c r="C454" s="368" t="s">
        <v>2</v>
      </c>
      <c r="D454" s="370">
        <v>173.06</v>
      </c>
      <c r="E454" s="207"/>
    </row>
    <row r="455" spans="1:5" ht="15" x14ac:dyDescent="0.25">
      <c r="A455" s="368">
        <v>105342</v>
      </c>
      <c r="B455" s="369" t="s">
        <v>25673</v>
      </c>
      <c r="C455" s="368" t="s">
        <v>2</v>
      </c>
      <c r="D455" s="370">
        <v>140.38</v>
      </c>
      <c r="E455" s="207"/>
    </row>
    <row r="456" spans="1:5" ht="15" x14ac:dyDescent="0.25">
      <c r="A456" s="368">
        <v>105252</v>
      </c>
      <c r="B456" s="369" t="s">
        <v>25618</v>
      </c>
      <c r="C456" s="368" t="s">
        <v>2</v>
      </c>
      <c r="D456" s="370">
        <v>24.51</v>
      </c>
      <c r="E456" s="207"/>
    </row>
    <row r="457" spans="1:5" ht="15" x14ac:dyDescent="0.25">
      <c r="A457" s="368">
        <v>105298</v>
      </c>
      <c r="B457" s="369" t="s">
        <v>25651</v>
      </c>
      <c r="C457" s="368" t="s">
        <v>2</v>
      </c>
      <c r="D457" s="370">
        <v>19.18</v>
      </c>
      <c r="E457" s="207"/>
    </row>
    <row r="458" spans="1:5" ht="15" x14ac:dyDescent="0.25">
      <c r="A458" s="368">
        <v>105253</v>
      </c>
      <c r="B458" s="369" t="s">
        <v>25619</v>
      </c>
      <c r="C458" s="368" t="s">
        <v>2</v>
      </c>
      <c r="D458" s="370">
        <v>30.44</v>
      </c>
      <c r="E458" s="207"/>
    </row>
    <row r="459" spans="1:5" ht="15" x14ac:dyDescent="0.25">
      <c r="A459" s="368">
        <v>105299</v>
      </c>
      <c r="B459" s="369" t="s">
        <v>25652</v>
      </c>
      <c r="C459" s="368" t="s">
        <v>2</v>
      </c>
      <c r="D459" s="370">
        <v>24.09</v>
      </c>
      <c r="E459" s="207"/>
    </row>
    <row r="460" spans="1:5" ht="15" x14ac:dyDescent="0.25">
      <c r="A460" s="368">
        <v>105254</v>
      </c>
      <c r="B460" s="369" t="s">
        <v>25620</v>
      </c>
      <c r="C460" s="368" t="s">
        <v>2</v>
      </c>
      <c r="D460" s="370">
        <v>36.57</v>
      </c>
      <c r="E460" s="207"/>
    </row>
    <row r="461" spans="1:5" ht="15" x14ac:dyDescent="0.25">
      <c r="A461" s="368">
        <v>105300</v>
      </c>
      <c r="B461" s="369" t="s">
        <v>25653</v>
      </c>
      <c r="C461" s="368" t="s">
        <v>2</v>
      </c>
      <c r="D461" s="370">
        <v>29.16</v>
      </c>
      <c r="E461" s="207"/>
    </row>
    <row r="462" spans="1:5" ht="15" x14ac:dyDescent="0.25">
      <c r="A462" s="368">
        <v>105255</v>
      </c>
      <c r="B462" s="369" t="s">
        <v>25621</v>
      </c>
      <c r="C462" s="368" t="s">
        <v>2</v>
      </c>
      <c r="D462" s="370">
        <v>42.68</v>
      </c>
      <c r="E462" s="207"/>
    </row>
    <row r="463" spans="1:5" ht="15" x14ac:dyDescent="0.25">
      <c r="A463" s="368">
        <v>105301</v>
      </c>
      <c r="B463" s="369" t="s">
        <v>25654</v>
      </c>
      <c r="C463" s="368" t="s">
        <v>2</v>
      </c>
      <c r="D463" s="370">
        <v>34.26</v>
      </c>
      <c r="E463" s="207"/>
    </row>
    <row r="464" spans="1:5" ht="15" x14ac:dyDescent="0.25">
      <c r="A464" s="368">
        <v>105256</v>
      </c>
      <c r="B464" s="369" t="s">
        <v>25622</v>
      </c>
      <c r="C464" s="368" t="s">
        <v>2</v>
      </c>
      <c r="D464" s="370">
        <v>48.78</v>
      </c>
      <c r="E464" s="207"/>
    </row>
    <row r="465" spans="1:5" ht="15" x14ac:dyDescent="0.25">
      <c r="A465" s="368">
        <v>105302</v>
      </c>
      <c r="B465" s="369" t="s">
        <v>25655</v>
      </c>
      <c r="C465" s="368" t="s">
        <v>2</v>
      </c>
      <c r="D465" s="370">
        <v>39.32</v>
      </c>
      <c r="E465" s="207"/>
    </row>
    <row r="466" spans="1:5" ht="15" x14ac:dyDescent="0.25">
      <c r="A466" s="368">
        <v>105257</v>
      </c>
      <c r="B466" s="369" t="s">
        <v>25623</v>
      </c>
      <c r="C466" s="368" t="s">
        <v>2</v>
      </c>
      <c r="D466" s="370">
        <v>54.87</v>
      </c>
      <c r="E466" s="207"/>
    </row>
    <row r="467" spans="1:5" ht="15" x14ac:dyDescent="0.25">
      <c r="A467" s="368">
        <v>105303</v>
      </c>
      <c r="B467" s="369" t="s">
        <v>25656</v>
      </c>
      <c r="C467" s="368" t="s">
        <v>2</v>
      </c>
      <c r="D467" s="370">
        <v>44.36</v>
      </c>
      <c r="E467" s="207"/>
    </row>
    <row r="468" spans="1:5" ht="15" x14ac:dyDescent="0.25">
      <c r="A468" s="368">
        <v>105270</v>
      </c>
      <c r="B468" s="369" t="s">
        <v>25635</v>
      </c>
      <c r="C468" s="368" t="s">
        <v>2</v>
      </c>
      <c r="D468" s="370">
        <v>61.13</v>
      </c>
      <c r="E468" s="207"/>
    </row>
    <row r="469" spans="1:5" ht="15" x14ac:dyDescent="0.25">
      <c r="A469" s="368">
        <v>105304</v>
      </c>
      <c r="B469" s="369" t="s">
        <v>25657</v>
      </c>
      <c r="C469" s="368" t="s">
        <v>2</v>
      </c>
      <c r="D469" s="370">
        <v>49.6</v>
      </c>
      <c r="E469" s="207"/>
    </row>
    <row r="470" spans="1:5" ht="15" x14ac:dyDescent="0.25">
      <c r="A470" s="368">
        <v>105271</v>
      </c>
      <c r="B470" s="369" t="s">
        <v>25636</v>
      </c>
      <c r="C470" s="368" t="s">
        <v>2</v>
      </c>
      <c r="D470" s="370">
        <v>75.75</v>
      </c>
      <c r="E470" s="207"/>
    </row>
    <row r="471" spans="1:5" ht="15" x14ac:dyDescent="0.25">
      <c r="A471" s="368">
        <v>105305</v>
      </c>
      <c r="B471" s="369" t="s">
        <v>25658</v>
      </c>
      <c r="C471" s="368" t="s">
        <v>2</v>
      </c>
      <c r="D471" s="370">
        <v>60.45</v>
      </c>
      <c r="E471" s="207"/>
    </row>
    <row r="472" spans="1:5" ht="15" x14ac:dyDescent="0.25">
      <c r="A472" s="368">
        <v>105272</v>
      </c>
      <c r="B472" s="369" t="s">
        <v>25637</v>
      </c>
      <c r="C472" s="368" t="s">
        <v>2</v>
      </c>
      <c r="D472" s="370">
        <v>89.52</v>
      </c>
      <c r="E472" s="207"/>
    </row>
    <row r="473" spans="1:5" ht="15" x14ac:dyDescent="0.25">
      <c r="A473" s="368">
        <v>105306</v>
      </c>
      <c r="B473" s="369" t="s">
        <v>25659</v>
      </c>
      <c r="C473" s="368" t="s">
        <v>2</v>
      </c>
      <c r="D473" s="370">
        <v>71.73</v>
      </c>
      <c r="E473" s="207"/>
    </row>
    <row r="474" spans="1:5" ht="15" x14ac:dyDescent="0.25">
      <c r="A474" s="368">
        <v>105273</v>
      </c>
      <c r="B474" s="369" t="s">
        <v>25638</v>
      </c>
      <c r="C474" s="368" t="s">
        <v>2</v>
      </c>
      <c r="D474" s="370">
        <v>102.43</v>
      </c>
      <c r="E474" s="207"/>
    </row>
    <row r="475" spans="1:5" ht="15" x14ac:dyDescent="0.25">
      <c r="A475" s="368">
        <v>105307</v>
      </c>
      <c r="B475" s="369" t="s">
        <v>25660</v>
      </c>
      <c r="C475" s="368" t="s">
        <v>2</v>
      </c>
      <c r="D475" s="370">
        <v>82.15</v>
      </c>
      <c r="E475" s="207"/>
    </row>
    <row r="476" spans="1:5" ht="15" x14ac:dyDescent="0.25">
      <c r="A476" s="368">
        <v>105250</v>
      </c>
      <c r="B476" s="369" t="s">
        <v>25616</v>
      </c>
      <c r="C476" s="368" t="s">
        <v>2</v>
      </c>
      <c r="D476" s="370">
        <v>16.14</v>
      </c>
      <c r="E476" s="207"/>
    </row>
    <row r="477" spans="1:5" ht="15" x14ac:dyDescent="0.25">
      <c r="A477" s="368">
        <v>105269</v>
      </c>
      <c r="B477" s="369" t="s">
        <v>25634</v>
      </c>
      <c r="C477" s="368" t="s">
        <v>2</v>
      </c>
      <c r="D477" s="370">
        <v>12.27</v>
      </c>
      <c r="E477" s="207"/>
    </row>
    <row r="478" spans="1:5" ht="15" x14ac:dyDescent="0.25">
      <c r="A478" s="368">
        <v>105274</v>
      </c>
      <c r="B478" s="369" t="s">
        <v>25639</v>
      </c>
      <c r="C478" s="368" t="s">
        <v>2</v>
      </c>
      <c r="D478" s="370">
        <v>115.63</v>
      </c>
      <c r="E478" s="207"/>
    </row>
    <row r="479" spans="1:5" ht="15" x14ac:dyDescent="0.25">
      <c r="A479" s="368">
        <v>105340</v>
      </c>
      <c r="B479" s="369" t="s">
        <v>25671</v>
      </c>
      <c r="C479" s="368" t="s">
        <v>2</v>
      </c>
      <c r="D479" s="370">
        <v>92.89</v>
      </c>
      <c r="E479" s="207"/>
    </row>
    <row r="480" spans="1:5" ht="15" x14ac:dyDescent="0.25">
      <c r="A480" s="368">
        <v>105275</v>
      </c>
      <c r="B480" s="369" t="s">
        <v>25640</v>
      </c>
      <c r="C480" s="368" t="s">
        <v>2</v>
      </c>
      <c r="D480" s="370">
        <v>129.09</v>
      </c>
      <c r="E480" s="207"/>
    </row>
    <row r="481" spans="1:5" ht="15" x14ac:dyDescent="0.25">
      <c r="A481" s="368">
        <v>105390</v>
      </c>
      <c r="B481" s="369" t="s">
        <v>25697</v>
      </c>
      <c r="C481" s="368" t="s">
        <v>2</v>
      </c>
      <c r="D481" s="370">
        <v>103.85</v>
      </c>
      <c r="E481" s="207"/>
    </row>
    <row r="482" spans="1:5" ht="15" x14ac:dyDescent="0.25">
      <c r="A482" s="368">
        <v>105364</v>
      </c>
      <c r="B482" s="369" t="s">
        <v>25776</v>
      </c>
      <c r="C482" s="368" t="s">
        <v>2</v>
      </c>
      <c r="D482" s="370">
        <v>25.51</v>
      </c>
      <c r="E482" s="207"/>
    </row>
    <row r="483" spans="1:5" ht="15" x14ac:dyDescent="0.25">
      <c r="A483" s="368">
        <v>105385</v>
      </c>
      <c r="B483" s="369" t="s">
        <v>25792</v>
      </c>
      <c r="C483" s="368" t="s">
        <v>2</v>
      </c>
      <c r="D483" s="370">
        <v>21.03</v>
      </c>
      <c r="E483" s="207"/>
    </row>
    <row r="484" spans="1:5" ht="15" x14ac:dyDescent="0.25">
      <c r="A484" s="368">
        <v>105362</v>
      </c>
      <c r="B484" s="369" t="s">
        <v>25774</v>
      </c>
      <c r="C484" s="368" t="s">
        <v>2</v>
      </c>
      <c r="D484" s="370">
        <v>18.22</v>
      </c>
      <c r="E484" s="207"/>
    </row>
    <row r="485" spans="1:5" ht="15" x14ac:dyDescent="0.25">
      <c r="A485" s="368">
        <v>105383</v>
      </c>
      <c r="B485" s="369" t="s">
        <v>25790</v>
      </c>
      <c r="C485" s="368" t="s">
        <v>2</v>
      </c>
      <c r="D485" s="370">
        <v>14.92</v>
      </c>
      <c r="E485" s="207"/>
    </row>
    <row r="486" spans="1:5" ht="15" x14ac:dyDescent="0.25">
      <c r="A486" s="368">
        <v>105363</v>
      </c>
      <c r="B486" s="369" t="s">
        <v>25775</v>
      </c>
      <c r="C486" s="368" t="s">
        <v>2</v>
      </c>
      <c r="D486" s="370">
        <v>21.96</v>
      </c>
      <c r="E486" s="207"/>
    </row>
    <row r="487" spans="1:5" ht="15" x14ac:dyDescent="0.25">
      <c r="A487" s="368">
        <v>105384</v>
      </c>
      <c r="B487" s="369" t="s">
        <v>25791</v>
      </c>
      <c r="C487" s="368" t="s">
        <v>2</v>
      </c>
      <c r="D487" s="370">
        <v>18.07</v>
      </c>
      <c r="E487" s="207"/>
    </row>
    <row r="488" spans="1:5" ht="15" x14ac:dyDescent="0.25">
      <c r="A488" s="368">
        <v>105279</v>
      </c>
      <c r="B488" s="369" t="s">
        <v>25644</v>
      </c>
      <c r="C488" s="368" t="s">
        <v>2</v>
      </c>
      <c r="D488" s="370">
        <v>25.43</v>
      </c>
      <c r="E488" s="207"/>
    </row>
    <row r="489" spans="1:5" ht="15" x14ac:dyDescent="0.25">
      <c r="A489" s="368">
        <v>105259</v>
      </c>
      <c r="B489" s="369" t="s">
        <v>25625</v>
      </c>
      <c r="C489" s="368" t="s">
        <v>2</v>
      </c>
      <c r="D489" s="370">
        <v>19.71</v>
      </c>
      <c r="E489" s="207"/>
    </row>
    <row r="490" spans="1:5" ht="15" x14ac:dyDescent="0.25">
      <c r="A490" s="368">
        <v>105357</v>
      </c>
      <c r="B490" s="369" t="s">
        <v>25688</v>
      </c>
      <c r="C490" s="368" t="s">
        <v>2</v>
      </c>
      <c r="D490" s="370">
        <v>196.05</v>
      </c>
      <c r="E490" s="207"/>
    </row>
    <row r="491" spans="1:5" ht="15" x14ac:dyDescent="0.25">
      <c r="A491" s="368">
        <v>105346</v>
      </c>
      <c r="B491" s="369" t="s">
        <v>25677</v>
      </c>
      <c r="C491" s="368" t="s">
        <v>2</v>
      </c>
      <c r="D491" s="370">
        <v>159.12</v>
      </c>
      <c r="E491" s="207"/>
    </row>
    <row r="492" spans="1:5" ht="15" x14ac:dyDescent="0.25">
      <c r="A492" s="368">
        <v>105358</v>
      </c>
      <c r="B492" s="369" t="s">
        <v>25689</v>
      </c>
      <c r="C492" s="368" t="s">
        <v>2</v>
      </c>
      <c r="D492" s="370">
        <v>240.08</v>
      </c>
      <c r="E492" s="207"/>
    </row>
    <row r="493" spans="1:5" ht="15" x14ac:dyDescent="0.25">
      <c r="A493" s="368">
        <v>105347</v>
      </c>
      <c r="B493" s="369" t="s">
        <v>25678</v>
      </c>
      <c r="C493" s="368" t="s">
        <v>2</v>
      </c>
      <c r="D493" s="370">
        <v>196.51</v>
      </c>
      <c r="E493" s="207"/>
    </row>
    <row r="494" spans="1:5" ht="15" x14ac:dyDescent="0.25">
      <c r="A494" s="368">
        <v>105280</v>
      </c>
      <c r="B494" s="369" t="s">
        <v>25645</v>
      </c>
      <c r="C494" s="368" t="s">
        <v>2</v>
      </c>
      <c r="D494" s="370">
        <v>33.549999999999997</v>
      </c>
      <c r="E494" s="207"/>
    </row>
    <row r="495" spans="1:5" ht="15" x14ac:dyDescent="0.25">
      <c r="A495" s="368">
        <v>105283</v>
      </c>
      <c r="B495" s="369" t="s">
        <v>25648</v>
      </c>
      <c r="C495" s="368" t="s">
        <v>2</v>
      </c>
      <c r="D495" s="370">
        <v>26.45</v>
      </c>
      <c r="E495" s="207"/>
    </row>
    <row r="496" spans="1:5" ht="15" x14ac:dyDescent="0.25">
      <c r="A496" s="368">
        <v>105281</v>
      </c>
      <c r="B496" s="369" t="s">
        <v>25646</v>
      </c>
      <c r="C496" s="368" t="s">
        <v>2</v>
      </c>
      <c r="D496" s="370">
        <v>41.67</v>
      </c>
      <c r="E496" s="207"/>
    </row>
    <row r="497" spans="1:5" ht="15" x14ac:dyDescent="0.25">
      <c r="A497" s="368">
        <v>105319</v>
      </c>
      <c r="B497" s="369" t="s">
        <v>25663</v>
      </c>
      <c r="C497" s="368" t="s">
        <v>2</v>
      </c>
      <c r="D497" s="370">
        <v>33.21</v>
      </c>
      <c r="E497" s="207"/>
    </row>
    <row r="498" spans="1:5" ht="15" x14ac:dyDescent="0.25">
      <c r="A498" s="368">
        <v>105284</v>
      </c>
      <c r="B498" s="369" t="s">
        <v>25649</v>
      </c>
      <c r="C498" s="368" t="s">
        <v>2</v>
      </c>
      <c r="D498" s="370">
        <v>50.18</v>
      </c>
      <c r="E498" s="207"/>
    </row>
    <row r="499" spans="1:5" ht="15" x14ac:dyDescent="0.25">
      <c r="A499" s="368">
        <v>105320</v>
      </c>
      <c r="B499" s="369" t="s">
        <v>25664</v>
      </c>
      <c r="C499" s="368" t="s">
        <v>2</v>
      </c>
      <c r="D499" s="370">
        <v>40.31</v>
      </c>
      <c r="E499" s="207"/>
    </row>
    <row r="500" spans="1:5" ht="15" x14ac:dyDescent="0.25">
      <c r="A500" s="368">
        <v>105348</v>
      </c>
      <c r="B500" s="369" t="s">
        <v>25679</v>
      </c>
      <c r="C500" s="368" t="s">
        <v>2</v>
      </c>
      <c r="D500" s="370">
        <v>58.62</v>
      </c>
      <c r="E500" s="207"/>
    </row>
    <row r="501" spans="1:5" ht="15" x14ac:dyDescent="0.25">
      <c r="A501" s="368">
        <v>105321</v>
      </c>
      <c r="B501" s="369" t="s">
        <v>25665</v>
      </c>
      <c r="C501" s="368" t="s">
        <v>2</v>
      </c>
      <c r="D501" s="370">
        <v>47.38</v>
      </c>
      <c r="E501" s="207"/>
    </row>
    <row r="502" spans="1:5" ht="15" x14ac:dyDescent="0.25">
      <c r="A502" s="368">
        <v>105349</v>
      </c>
      <c r="B502" s="369" t="s">
        <v>25680</v>
      </c>
      <c r="C502" s="368" t="s">
        <v>2</v>
      </c>
      <c r="D502" s="370">
        <v>67.06</v>
      </c>
      <c r="E502" s="207"/>
    </row>
    <row r="503" spans="1:5" ht="15" x14ac:dyDescent="0.25">
      <c r="A503" s="368">
        <v>105322</v>
      </c>
      <c r="B503" s="369" t="s">
        <v>25666</v>
      </c>
      <c r="C503" s="368" t="s">
        <v>2</v>
      </c>
      <c r="D503" s="370">
        <v>54.43</v>
      </c>
      <c r="E503" s="207"/>
    </row>
    <row r="504" spans="1:5" ht="15" x14ac:dyDescent="0.25">
      <c r="A504" s="368">
        <v>105350</v>
      </c>
      <c r="B504" s="369" t="s">
        <v>25681</v>
      </c>
      <c r="C504" s="368" t="s">
        <v>2</v>
      </c>
      <c r="D504" s="370">
        <v>75.510000000000005</v>
      </c>
      <c r="E504" s="207"/>
    </row>
    <row r="505" spans="1:5" ht="15" x14ac:dyDescent="0.25">
      <c r="A505" s="368">
        <v>105323</v>
      </c>
      <c r="B505" s="369" t="s">
        <v>25667</v>
      </c>
      <c r="C505" s="368" t="s">
        <v>2</v>
      </c>
      <c r="D505" s="370">
        <v>61.5</v>
      </c>
      <c r="E505" s="207"/>
    </row>
    <row r="506" spans="1:5" ht="15" x14ac:dyDescent="0.25">
      <c r="A506" s="368">
        <v>105351</v>
      </c>
      <c r="B506" s="369" t="s">
        <v>25682</v>
      </c>
      <c r="C506" s="368" t="s">
        <v>2</v>
      </c>
      <c r="D506" s="370">
        <v>84.24</v>
      </c>
      <c r="E506" s="207"/>
    </row>
    <row r="507" spans="1:5" ht="15" x14ac:dyDescent="0.25">
      <c r="A507" s="368">
        <v>105324</v>
      </c>
      <c r="B507" s="369" t="s">
        <v>25668</v>
      </c>
      <c r="C507" s="368" t="s">
        <v>2</v>
      </c>
      <c r="D507" s="370">
        <v>68.86</v>
      </c>
      <c r="E507" s="207"/>
    </row>
    <row r="508" spans="1:5" ht="15" x14ac:dyDescent="0.25">
      <c r="A508" s="368">
        <v>105352</v>
      </c>
      <c r="B508" s="369" t="s">
        <v>25683</v>
      </c>
      <c r="C508" s="368" t="s">
        <v>2</v>
      </c>
      <c r="D508" s="370">
        <v>104.09</v>
      </c>
      <c r="E508" s="207"/>
    </row>
    <row r="509" spans="1:5" ht="15" x14ac:dyDescent="0.25">
      <c r="A509" s="368">
        <v>105325</v>
      </c>
      <c r="B509" s="369" t="s">
        <v>25669</v>
      </c>
      <c r="C509" s="368" t="s">
        <v>2</v>
      </c>
      <c r="D509" s="370">
        <v>83.68</v>
      </c>
      <c r="E509" s="207"/>
    </row>
    <row r="510" spans="1:5" ht="15" x14ac:dyDescent="0.25">
      <c r="A510" s="368">
        <v>105353</v>
      </c>
      <c r="B510" s="369" t="s">
        <v>25684</v>
      </c>
      <c r="C510" s="368" t="s">
        <v>2</v>
      </c>
      <c r="D510" s="370">
        <v>123.23</v>
      </c>
      <c r="E510" s="207"/>
    </row>
    <row r="511" spans="1:5" ht="15" x14ac:dyDescent="0.25">
      <c r="A511" s="368">
        <v>105326</v>
      </c>
      <c r="B511" s="369" t="s">
        <v>25670</v>
      </c>
      <c r="C511" s="368" t="s">
        <v>2</v>
      </c>
      <c r="D511" s="370">
        <v>99.51</v>
      </c>
      <c r="E511" s="207"/>
    </row>
    <row r="512" spans="1:5" ht="15" x14ac:dyDescent="0.25">
      <c r="A512" s="368">
        <v>105354</v>
      </c>
      <c r="B512" s="369" t="s">
        <v>25685</v>
      </c>
      <c r="C512" s="368" t="s">
        <v>2</v>
      </c>
      <c r="D512" s="370">
        <v>140.66</v>
      </c>
      <c r="E512" s="207"/>
    </row>
    <row r="513" spans="1:5" ht="15" x14ac:dyDescent="0.25">
      <c r="A513" s="368">
        <v>105344</v>
      </c>
      <c r="B513" s="369" t="s">
        <v>25675</v>
      </c>
      <c r="C513" s="368" t="s">
        <v>2</v>
      </c>
      <c r="D513" s="370">
        <v>113.64</v>
      </c>
      <c r="E513" s="207"/>
    </row>
    <row r="514" spans="1:5" ht="15" x14ac:dyDescent="0.25">
      <c r="A514" s="368">
        <v>105278</v>
      </c>
      <c r="B514" s="369" t="s">
        <v>25643</v>
      </c>
      <c r="C514" s="368" t="s">
        <v>2</v>
      </c>
      <c r="D514" s="370">
        <v>22.1</v>
      </c>
      <c r="E514" s="207"/>
    </row>
    <row r="515" spans="1:5" ht="15" x14ac:dyDescent="0.25">
      <c r="A515" s="368">
        <v>105343</v>
      </c>
      <c r="B515" s="369" t="s">
        <v>25674</v>
      </c>
      <c r="C515" s="368" t="s">
        <v>2</v>
      </c>
      <c r="D515" s="370">
        <v>16.93</v>
      </c>
      <c r="E515" s="207"/>
    </row>
    <row r="516" spans="1:5" ht="15" x14ac:dyDescent="0.25">
      <c r="A516" s="368">
        <v>105355</v>
      </c>
      <c r="B516" s="369" t="s">
        <v>25686</v>
      </c>
      <c r="C516" s="368" t="s">
        <v>2</v>
      </c>
      <c r="D516" s="370">
        <v>158.72999999999999</v>
      </c>
      <c r="E516" s="207"/>
    </row>
    <row r="517" spans="1:5" ht="15" x14ac:dyDescent="0.25">
      <c r="A517" s="368">
        <v>105391</v>
      </c>
      <c r="B517" s="369" t="s">
        <v>25698</v>
      </c>
      <c r="C517" s="368" t="s">
        <v>2</v>
      </c>
      <c r="D517" s="370">
        <v>128.38999999999999</v>
      </c>
      <c r="E517" s="207"/>
    </row>
    <row r="518" spans="1:5" ht="15" x14ac:dyDescent="0.25">
      <c r="A518" s="368">
        <v>105356</v>
      </c>
      <c r="B518" s="369" t="s">
        <v>25687</v>
      </c>
      <c r="C518" s="368" t="s">
        <v>2</v>
      </c>
      <c r="D518" s="370">
        <v>177.26</v>
      </c>
      <c r="E518" s="207"/>
    </row>
    <row r="519" spans="1:5" ht="15" x14ac:dyDescent="0.25">
      <c r="A519" s="368">
        <v>105345</v>
      </c>
      <c r="B519" s="369" t="s">
        <v>25676</v>
      </c>
      <c r="C519" s="368" t="s">
        <v>2</v>
      </c>
      <c r="D519" s="370">
        <v>143.62</v>
      </c>
      <c r="E519" s="207"/>
    </row>
    <row r="520" spans="1:5" ht="15" x14ac:dyDescent="0.25">
      <c r="A520" s="368">
        <v>105367</v>
      </c>
      <c r="B520" s="369" t="s">
        <v>25779</v>
      </c>
      <c r="C520" s="368" t="s">
        <v>2</v>
      </c>
      <c r="D520" s="370">
        <v>35.17</v>
      </c>
      <c r="E520" s="207"/>
    </row>
    <row r="521" spans="1:5" ht="15" x14ac:dyDescent="0.25">
      <c r="A521" s="368">
        <v>105371</v>
      </c>
      <c r="B521" s="369" t="s">
        <v>25782</v>
      </c>
      <c r="C521" s="368" t="s">
        <v>2</v>
      </c>
      <c r="D521" s="370">
        <v>29.19</v>
      </c>
      <c r="E521" s="207"/>
    </row>
    <row r="522" spans="1:5" ht="15" x14ac:dyDescent="0.25">
      <c r="A522" s="368">
        <v>105365</v>
      </c>
      <c r="B522" s="369" t="s">
        <v>25777</v>
      </c>
      <c r="C522" s="368" t="s">
        <v>2</v>
      </c>
      <c r="D522" s="370">
        <v>24.8</v>
      </c>
      <c r="E522" s="207"/>
    </row>
    <row r="523" spans="1:5" ht="15" x14ac:dyDescent="0.25">
      <c r="A523" s="368">
        <v>105386</v>
      </c>
      <c r="B523" s="369" t="s">
        <v>25793</v>
      </c>
      <c r="C523" s="368" t="s">
        <v>2</v>
      </c>
      <c r="D523" s="370">
        <v>20.41</v>
      </c>
      <c r="E523" s="207"/>
    </row>
    <row r="524" spans="1:5" ht="15" x14ac:dyDescent="0.25">
      <c r="A524" s="368">
        <v>105366</v>
      </c>
      <c r="B524" s="369" t="s">
        <v>25778</v>
      </c>
      <c r="C524" s="368" t="s">
        <v>2</v>
      </c>
      <c r="D524" s="370">
        <v>30.19</v>
      </c>
      <c r="E524" s="207"/>
    </row>
    <row r="525" spans="1:5" ht="15" x14ac:dyDescent="0.25">
      <c r="A525" s="368">
        <v>105387</v>
      </c>
      <c r="B525" s="369" t="s">
        <v>25794</v>
      </c>
      <c r="C525" s="368" t="s">
        <v>2</v>
      </c>
      <c r="D525" s="370">
        <v>25</v>
      </c>
      <c r="E525" s="207"/>
    </row>
    <row r="526" spans="1:5" ht="15" x14ac:dyDescent="0.25">
      <c r="A526" s="368">
        <v>97177</v>
      </c>
      <c r="B526" s="369" t="s">
        <v>25714</v>
      </c>
      <c r="C526" s="368" t="s">
        <v>1</v>
      </c>
      <c r="D526" s="370">
        <v>83.2</v>
      </c>
      <c r="E526" s="207"/>
    </row>
    <row r="527" spans="1:5" ht="15" x14ac:dyDescent="0.25">
      <c r="A527" s="368">
        <v>97187</v>
      </c>
      <c r="B527" s="369" t="s">
        <v>25724</v>
      </c>
      <c r="C527" s="368" t="s">
        <v>1</v>
      </c>
      <c r="D527" s="370">
        <v>75.3</v>
      </c>
      <c r="E527" s="207"/>
    </row>
    <row r="528" spans="1:5" ht="15" x14ac:dyDescent="0.25">
      <c r="A528" s="368">
        <v>97178</v>
      </c>
      <c r="B528" s="369" t="s">
        <v>25715</v>
      </c>
      <c r="C528" s="368" t="s">
        <v>1</v>
      </c>
      <c r="D528" s="370">
        <v>101.1</v>
      </c>
      <c r="E528" s="207"/>
    </row>
    <row r="529" spans="1:5" ht="15" x14ac:dyDescent="0.25">
      <c r="A529" s="368">
        <v>97188</v>
      </c>
      <c r="B529" s="369" t="s">
        <v>25725</v>
      </c>
      <c r="C529" s="368" t="s">
        <v>1</v>
      </c>
      <c r="D529" s="370">
        <v>91.58</v>
      </c>
      <c r="E529" s="207"/>
    </row>
    <row r="530" spans="1:5" ht="15" x14ac:dyDescent="0.25">
      <c r="A530" s="368">
        <v>97179</v>
      </c>
      <c r="B530" s="369" t="s">
        <v>25716</v>
      </c>
      <c r="C530" s="368" t="s">
        <v>1</v>
      </c>
      <c r="D530" s="370">
        <v>119.01</v>
      </c>
      <c r="E530" s="207"/>
    </row>
    <row r="531" spans="1:5" ht="15" x14ac:dyDescent="0.25">
      <c r="A531" s="368">
        <v>97189</v>
      </c>
      <c r="B531" s="369" t="s">
        <v>25726</v>
      </c>
      <c r="C531" s="368" t="s">
        <v>1</v>
      </c>
      <c r="D531" s="370">
        <v>107.89</v>
      </c>
      <c r="E531" s="207"/>
    </row>
    <row r="532" spans="1:5" ht="15" x14ac:dyDescent="0.25">
      <c r="A532" s="368">
        <v>97180</v>
      </c>
      <c r="B532" s="369" t="s">
        <v>25717</v>
      </c>
      <c r="C532" s="368" t="s">
        <v>1</v>
      </c>
      <c r="D532" s="370">
        <v>136.91</v>
      </c>
      <c r="E532" s="207"/>
    </row>
    <row r="533" spans="1:5" ht="15" x14ac:dyDescent="0.25">
      <c r="A533" s="368">
        <v>97190</v>
      </c>
      <c r="B533" s="369" t="s">
        <v>25727</v>
      </c>
      <c r="C533" s="368" t="s">
        <v>1</v>
      </c>
      <c r="D533" s="370">
        <v>124.16</v>
      </c>
      <c r="E533" s="207"/>
    </row>
    <row r="534" spans="1:5" ht="15" x14ac:dyDescent="0.25">
      <c r="A534" s="368">
        <v>97181</v>
      </c>
      <c r="B534" s="369" t="s">
        <v>25718</v>
      </c>
      <c r="C534" s="368" t="s">
        <v>1</v>
      </c>
      <c r="D534" s="370">
        <v>154.81</v>
      </c>
      <c r="E534" s="207"/>
    </row>
    <row r="535" spans="1:5" ht="15" x14ac:dyDescent="0.25">
      <c r="A535" s="368">
        <v>97191</v>
      </c>
      <c r="B535" s="369" t="s">
        <v>25728</v>
      </c>
      <c r="C535" s="368" t="s">
        <v>1</v>
      </c>
      <c r="D535" s="370">
        <v>140.47</v>
      </c>
      <c r="E535" s="207"/>
    </row>
    <row r="536" spans="1:5" ht="15" x14ac:dyDescent="0.25">
      <c r="A536" s="368">
        <v>97182</v>
      </c>
      <c r="B536" s="369" t="s">
        <v>25719</v>
      </c>
      <c r="C536" s="368" t="s">
        <v>1</v>
      </c>
      <c r="D536" s="370">
        <v>176.82</v>
      </c>
      <c r="E536" s="207"/>
    </row>
    <row r="537" spans="1:5" ht="15" x14ac:dyDescent="0.25">
      <c r="A537" s="368">
        <v>97192</v>
      </c>
      <c r="B537" s="369" t="s">
        <v>25729</v>
      </c>
      <c r="C537" s="368" t="s">
        <v>1</v>
      </c>
      <c r="D537" s="370">
        <v>159.9</v>
      </c>
      <c r="E537" s="207"/>
    </row>
    <row r="538" spans="1:5" ht="15" x14ac:dyDescent="0.25">
      <c r="A538" s="368">
        <v>97173</v>
      </c>
      <c r="B538" s="369" t="s">
        <v>25710</v>
      </c>
      <c r="C538" s="368" t="s">
        <v>1</v>
      </c>
      <c r="D538" s="370">
        <v>47.38</v>
      </c>
      <c r="E538" s="207"/>
    </row>
    <row r="539" spans="1:5" ht="15" x14ac:dyDescent="0.25">
      <c r="A539" s="368">
        <v>97183</v>
      </c>
      <c r="B539" s="369" t="s">
        <v>25720</v>
      </c>
      <c r="C539" s="368" t="s">
        <v>1</v>
      </c>
      <c r="D539" s="370">
        <v>42.72</v>
      </c>
      <c r="E539" s="207"/>
    </row>
    <row r="540" spans="1:5" ht="15" x14ac:dyDescent="0.25">
      <c r="A540" s="368">
        <v>97174</v>
      </c>
      <c r="B540" s="369" t="s">
        <v>25711</v>
      </c>
      <c r="C540" s="368" t="s">
        <v>1</v>
      </c>
      <c r="D540" s="370">
        <v>56.32</v>
      </c>
      <c r="E540" s="207"/>
    </row>
    <row r="541" spans="1:5" ht="15" x14ac:dyDescent="0.25">
      <c r="A541" s="368">
        <v>97184</v>
      </c>
      <c r="B541" s="369" t="s">
        <v>25721</v>
      </c>
      <c r="C541" s="368" t="s">
        <v>1</v>
      </c>
      <c r="D541" s="370">
        <v>50.85</v>
      </c>
      <c r="E541" s="207"/>
    </row>
    <row r="542" spans="1:5" ht="15" x14ac:dyDescent="0.25">
      <c r="A542" s="368">
        <v>97175</v>
      </c>
      <c r="B542" s="369" t="s">
        <v>25712</v>
      </c>
      <c r="C542" s="368" t="s">
        <v>1</v>
      </c>
      <c r="D542" s="370">
        <v>65.28</v>
      </c>
      <c r="E542" s="207"/>
    </row>
    <row r="543" spans="1:5" ht="15" x14ac:dyDescent="0.25">
      <c r="A543" s="368">
        <v>97185</v>
      </c>
      <c r="B543" s="369" t="s">
        <v>25722</v>
      </c>
      <c r="C543" s="368" t="s">
        <v>1</v>
      </c>
      <c r="D543" s="370">
        <v>59</v>
      </c>
      <c r="E543" s="207"/>
    </row>
    <row r="544" spans="1:5" ht="15" x14ac:dyDescent="0.25">
      <c r="A544" s="368">
        <v>97176</v>
      </c>
      <c r="B544" s="369" t="s">
        <v>25713</v>
      </c>
      <c r="C544" s="368" t="s">
        <v>1</v>
      </c>
      <c r="D544" s="370">
        <v>74.239999999999995</v>
      </c>
      <c r="E544" s="207"/>
    </row>
    <row r="545" spans="1:5" ht="15" x14ac:dyDescent="0.25">
      <c r="A545" s="368">
        <v>97186</v>
      </c>
      <c r="B545" s="369" t="s">
        <v>25723</v>
      </c>
      <c r="C545" s="368" t="s">
        <v>1</v>
      </c>
      <c r="D545" s="370">
        <v>67.150000000000006</v>
      </c>
      <c r="E545" s="207"/>
    </row>
    <row r="546" spans="1:5" ht="15" x14ac:dyDescent="0.25">
      <c r="A546" s="368">
        <v>97142</v>
      </c>
      <c r="B546" s="369" t="s">
        <v>25584</v>
      </c>
      <c r="C546" s="368" t="s">
        <v>1</v>
      </c>
      <c r="D546" s="370">
        <v>5.86</v>
      </c>
      <c r="E546" s="207"/>
    </row>
    <row r="547" spans="1:5" ht="15" x14ac:dyDescent="0.25">
      <c r="A547" s="368">
        <v>97158</v>
      </c>
      <c r="B547" s="369" t="s">
        <v>25600</v>
      </c>
      <c r="C547" s="368" t="s">
        <v>1</v>
      </c>
      <c r="D547" s="370">
        <v>4.46</v>
      </c>
      <c r="E547" s="207"/>
    </row>
    <row r="548" spans="1:5" ht="15" x14ac:dyDescent="0.25">
      <c r="A548" s="368">
        <v>97155</v>
      </c>
      <c r="B548" s="369" t="s">
        <v>25597</v>
      </c>
      <c r="C548" s="368" t="s">
        <v>1</v>
      </c>
      <c r="D548" s="370">
        <v>44.75</v>
      </c>
      <c r="E548" s="207"/>
    </row>
    <row r="549" spans="1:5" ht="15" x14ac:dyDescent="0.25">
      <c r="A549" s="368">
        <v>97171</v>
      </c>
      <c r="B549" s="369" t="s">
        <v>25613</v>
      </c>
      <c r="C549" s="368" t="s">
        <v>1</v>
      </c>
      <c r="D549" s="370">
        <v>35.75</v>
      </c>
      <c r="E549" s="207"/>
    </row>
    <row r="550" spans="1:5" ht="15" x14ac:dyDescent="0.25">
      <c r="A550" s="368">
        <v>97156</v>
      </c>
      <c r="B550" s="369" t="s">
        <v>25598</v>
      </c>
      <c r="C550" s="368" t="s">
        <v>1</v>
      </c>
      <c r="D550" s="370">
        <v>53.67</v>
      </c>
      <c r="E550" s="207"/>
    </row>
    <row r="551" spans="1:5" ht="15" x14ac:dyDescent="0.25">
      <c r="A551" s="368">
        <v>97172</v>
      </c>
      <c r="B551" s="369" t="s">
        <v>25614</v>
      </c>
      <c r="C551" s="368" t="s">
        <v>1</v>
      </c>
      <c r="D551" s="370">
        <v>43.07</v>
      </c>
      <c r="E551" s="207"/>
    </row>
    <row r="552" spans="1:5" ht="15" x14ac:dyDescent="0.25">
      <c r="A552" s="368">
        <v>97143</v>
      </c>
      <c r="B552" s="369" t="s">
        <v>25585</v>
      </c>
      <c r="C552" s="368" t="s">
        <v>1</v>
      </c>
      <c r="D552" s="370">
        <v>7.74</v>
      </c>
      <c r="E552" s="207"/>
    </row>
    <row r="553" spans="1:5" ht="15" x14ac:dyDescent="0.25">
      <c r="A553" s="368">
        <v>97159</v>
      </c>
      <c r="B553" s="369" t="s">
        <v>25601</v>
      </c>
      <c r="C553" s="368" t="s">
        <v>1</v>
      </c>
      <c r="D553" s="370">
        <v>6</v>
      </c>
      <c r="E553" s="207"/>
    </row>
    <row r="554" spans="1:5" ht="15" x14ac:dyDescent="0.25">
      <c r="A554" s="368">
        <v>97144</v>
      </c>
      <c r="B554" s="369" t="s">
        <v>25586</v>
      </c>
      <c r="C554" s="368" t="s">
        <v>1</v>
      </c>
      <c r="D554" s="370">
        <v>9.6300000000000008</v>
      </c>
      <c r="E554" s="207"/>
    </row>
    <row r="555" spans="1:5" ht="15" x14ac:dyDescent="0.25">
      <c r="A555" s="368">
        <v>97160</v>
      </c>
      <c r="B555" s="369" t="s">
        <v>25602</v>
      </c>
      <c r="C555" s="368" t="s">
        <v>1</v>
      </c>
      <c r="D555" s="370">
        <v>7.56</v>
      </c>
      <c r="E555" s="207"/>
    </row>
    <row r="556" spans="1:5" ht="15" x14ac:dyDescent="0.25">
      <c r="A556" s="368">
        <v>97145</v>
      </c>
      <c r="B556" s="369" t="s">
        <v>25587</v>
      </c>
      <c r="C556" s="368" t="s">
        <v>1</v>
      </c>
      <c r="D556" s="370">
        <v>11.55</v>
      </c>
      <c r="E556" s="207"/>
    </row>
    <row r="557" spans="1:5" ht="15" x14ac:dyDescent="0.25">
      <c r="A557" s="368">
        <v>97161</v>
      </c>
      <c r="B557" s="369" t="s">
        <v>25603</v>
      </c>
      <c r="C557" s="368" t="s">
        <v>1</v>
      </c>
      <c r="D557" s="370">
        <v>9.1300000000000008</v>
      </c>
      <c r="E557" s="207"/>
    </row>
    <row r="558" spans="1:5" ht="15" x14ac:dyDescent="0.25">
      <c r="A558" s="368">
        <v>97146</v>
      </c>
      <c r="B558" s="369" t="s">
        <v>25588</v>
      </c>
      <c r="C558" s="368" t="s">
        <v>1</v>
      </c>
      <c r="D558" s="370">
        <v>13.46</v>
      </c>
      <c r="E558" s="207"/>
    </row>
    <row r="559" spans="1:5" ht="15" x14ac:dyDescent="0.25">
      <c r="A559" s="368">
        <v>97162</v>
      </c>
      <c r="B559" s="369" t="s">
        <v>25604</v>
      </c>
      <c r="C559" s="368" t="s">
        <v>1</v>
      </c>
      <c r="D559" s="370">
        <v>10.71</v>
      </c>
      <c r="E559" s="207"/>
    </row>
    <row r="560" spans="1:5" ht="15" x14ac:dyDescent="0.25">
      <c r="A560" s="368">
        <v>97147</v>
      </c>
      <c r="B560" s="369" t="s">
        <v>25589</v>
      </c>
      <c r="C560" s="368" t="s">
        <v>1</v>
      </c>
      <c r="D560" s="370">
        <v>15.36</v>
      </c>
      <c r="E560" s="207"/>
    </row>
    <row r="561" spans="1:5" ht="15" x14ac:dyDescent="0.25">
      <c r="A561" s="368">
        <v>97163</v>
      </c>
      <c r="B561" s="369" t="s">
        <v>25605</v>
      </c>
      <c r="C561" s="368" t="s">
        <v>1</v>
      </c>
      <c r="D561" s="370">
        <v>12.28</v>
      </c>
      <c r="E561" s="207"/>
    </row>
    <row r="562" spans="1:5" ht="15" x14ac:dyDescent="0.25">
      <c r="A562" s="368">
        <v>97148</v>
      </c>
      <c r="B562" s="369" t="s">
        <v>25590</v>
      </c>
      <c r="C562" s="368" t="s">
        <v>1</v>
      </c>
      <c r="D562" s="370">
        <v>17.27</v>
      </c>
      <c r="E562" s="207"/>
    </row>
    <row r="563" spans="1:5" ht="15" x14ac:dyDescent="0.25">
      <c r="A563" s="368">
        <v>97164</v>
      </c>
      <c r="B563" s="369" t="s">
        <v>25606</v>
      </c>
      <c r="C563" s="368" t="s">
        <v>1</v>
      </c>
      <c r="D563" s="370">
        <v>13.87</v>
      </c>
      <c r="E563" s="207"/>
    </row>
    <row r="564" spans="1:5" ht="15" x14ac:dyDescent="0.25">
      <c r="A564" s="368">
        <v>97149</v>
      </c>
      <c r="B564" s="369" t="s">
        <v>25591</v>
      </c>
      <c r="C564" s="368" t="s">
        <v>1</v>
      </c>
      <c r="D564" s="370">
        <v>19.21</v>
      </c>
      <c r="E564" s="207"/>
    </row>
    <row r="565" spans="1:5" ht="15" x14ac:dyDescent="0.25">
      <c r="A565" s="368">
        <v>97165</v>
      </c>
      <c r="B565" s="369" t="s">
        <v>25607</v>
      </c>
      <c r="C565" s="368" t="s">
        <v>1</v>
      </c>
      <c r="D565" s="370">
        <v>15.46</v>
      </c>
      <c r="E565" s="207"/>
    </row>
    <row r="566" spans="1:5" ht="15" x14ac:dyDescent="0.25">
      <c r="A566" s="368">
        <v>97150</v>
      </c>
      <c r="B566" s="369" t="s">
        <v>25592</v>
      </c>
      <c r="C566" s="368" t="s">
        <v>1</v>
      </c>
      <c r="D566" s="370">
        <v>23.88</v>
      </c>
      <c r="E566" s="207"/>
    </row>
    <row r="567" spans="1:5" ht="15" x14ac:dyDescent="0.25">
      <c r="A567" s="368">
        <v>97166</v>
      </c>
      <c r="B567" s="369" t="s">
        <v>25608</v>
      </c>
      <c r="C567" s="368" t="s">
        <v>1</v>
      </c>
      <c r="D567" s="370">
        <v>18.89</v>
      </c>
      <c r="E567" s="207"/>
    </row>
    <row r="568" spans="1:5" ht="15" x14ac:dyDescent="0.25">
      <c r="A568" s="368">
        <v>97151</v>
      </c>
      <c r="B568" s="369" t="s">
        <v>25593</v>
      </c>
      <c r="C568" s="368" t="s">
        <v>1</v>
      </c>
      <c r="D568" s="370">
        <v>28.16</v>
      </c>
      <c r="E568" s="207"/>
    </row>
    <row r="569" spans="1:5" ht="15" x14ac:dyDescent="0.25">
      <c r="A569" s="368">
        <v>97167</v>
      </c>
      <c r="B569" s="369" t="s">
        <v>25609</v>
      </c>
      <c r="C569" s="368" t="s">
        <v>1</v>
      </c>
      <c r="D569" s="370">
        <v>22.37</v>
      </c>
      <c r="E569" s="207"/>
    </row>
    <row r="570" spans="1:5" ht="15" x14ac:dyDescent="0.25">
      <c r="A570" s="368">
        <v>97152</v>
      </c>
      <c r="B570" s="369" t="s">
        <v>25594</v>
      </c>
      <c r="C570" s="368" t="s">
        <v>1</v>
      </c>
      <c r="D570" s="370">
        <v>32.15</v>
      </c>
      <c r="E570" s="207"/>
    </row>
    <row r="571" spans="1:5" ht="15" x14ac:dyDescent="0.25">
      <c r="A571" s="368">
        <v>97168</v>
      </c>
      <c r="B571" s="369" t="s">
        <v>25610</v>
      </c>
      <c r="C571" s="368" t="s">
        <v>1</v>
      </c>
      <c r="D571" s="370">
        <v>25.56</v>
      </c>
      <c r="E571" s="207"/>
    </row>
    <row r="572" spans="1:5" ht="15" x14ac:dyDescent="0.25">
      <c r="A572" s="368">
        <v>97141</v>
      </c>
      <c r="B572" s="369" t="s">
        <v>25583</v>
      </c>
      <c r="C572" s="368" t="s">
        <v>1</v>
      </c>
      <c r="D572" s="370">
        <v>5.09</v>
      </c>
      <c r="E572" s="207"/>
    </row>
    <row r="573" spans="1:5" ht="15" x14ac:dyDescent="0.25">
      <c r="A573" s="368">
        <v>97157</v>
      </c>
      <c r="B573" s="369" t="s">
        <v>25599</v>
      </c>
      <c r="C573" s="368" t="s">
        <v>1</v>
      </c>
      <c r="D573" s="370">
        <v>3.84</v>
      </c>
      <c r="E573" s="207"/>
    </row>
    <row r="574" spans="1:5" ht="15" x14ac:dyDescent="0.25">
      <c r="A574" s="368">
        <v>97153</v>
      </c>
      <c r="B574" s="369" t="s">
        <v>25595</v>
      </c>
      <c r="C574" s="368" t="s">
        <v>1</v>
      </c>
      <c r="D574" s="370">
        <v>36.33</v>
      </c>
      <c r="E574" s="207"/>
    </row>
    <row r="575" spans="1:5" ht="15" x14ac:dyDescent="0.25">
      <c r="A575" s="368">
        <v>97169</v>
      </c>
      <c r="B575" s="369" t="s">
        <v>25611</v>
      </c>
      <c r="C575" s="368" t="s">
        <v>1</v>
      </c>
      <c r="D575" s="370">
        <v>28.94</v>
      </c>
      <c r="E575" s="207"/>
    </row>
    <row r="576" spans="1:5" ht="15" x14ac:dyDescent="0.25">
      <c r="A576" s="368">
        <v>97154</v>
      </c>
      <c r="B576" s="369" t="s">
        <v>25596</v>
      </c>
      <c r="C576" s="368" t="s">
        <v>1</v>
      </c>
      <c r="D576" s="370">
        <v>40.54</v>
      </c>
      <c r="E576" s="207"/>
    </row>
    <row r="577" spans="1:5" ht="15" x14ac:dyDescent="0.25">
      <c r="A577" s="368">
        <v>97170</v>
      </c>
      <c r="B577" s="369" t="s">
        <v>25612</v>
      </c>
      <c r="C577" s="368" t="s">
        <v>1</v>
      </c>
      <c r="D577" s="370">
        <v>32.33</v>
      </c>
      <c r="E577" s="207"/>
    </row>
    <row r="578" spans="1:5" ht="15" x14ac:dyDescent="0.25">
      <c r="A578" s="368">
        <v>105311</v>
      </c>
      <c r="B578" s="369" t="s">
        <v>25752</v>
      </c>
      <c r="C578" s="368" t="s">
        <v>1</v>
      </c>
      <c r="D578" s="370">
        <v>3.91</v>
      </c>
      <c r="E578" s="207"/>
    </row>
    <row r="579" spans="1:5" ht="15" x14ac:dyDescent="0.25">
      <c r="A579" s="368">
        <v>105339</v>
      </c>
      <c r="B579" s="369" t="s">
        <v>25770</v>
      </c>
      <c r="C579" s="368" t="s">
        <v>1</v>
      </c>
      <c r="D579" s="370">
        <v>3.23</v>
      </c>
      <c r="E579" s="207"/>
    </row>
    <row r="580" spans="1:5" ht="15" x14ac:dyDescent="0.25">
      <c r="A580" s="368">
        <v>97127</v>
      </c>
      <c r="B580" s="369" t="s">
        <v>25795</v>
      </c>
      <c r="C580" s="368" t="s">
        <v>1</v>
      </c>
      <c r="D580" s="370">
        <v>5.12</v>
      </c>
      <c r="E580" s="207"/>
    </row>
    <row r="581" spans="1:5" ht="15" x14ac:dyDescent="0.25">
      <c r="A581" s="368">
        <v>97134</v>
      </c>
      <c r="B581" s="369" t="s">
        <v>25802</v>
      </c>
      <c r="C581" s="368" t="s">
        <v>1</v>
      </c>
      <c r="D581" s="370">
        <v>4.2300000000000004</v>
      </c>
      <c r="E581" s="207"/>
    </row>
    <row r="582" spans="1:5" ht="15" x14ac:dyDescent="0.25">
      <c r="A582" s="368">
        <v>97128</v>
      </c>
      <c r="B582" s="369" t="s">
        <v>25796</v>
      </c>
      <c r="C582" s="368" t="s">
        <v>1</v>
      </c>
      <c r="D582" s="370">
        <v>10.33</v>
      </c>
      <c r="E582" s="207"/>
    </row>
    <row r="583" spans="1:5" ht="15" x14ac:dyDescent="0.25">
      <c r="A583" s="368">
        <v>97135</v>
      </c>
      <c r="B583" s="369" t="s">
        <v>25803</v>
      </c>
      <c r="C583" s="368" t="s">
        <v>1</v>
      </c>
      <c r="D583" s="370">
        <v>7.87</v>
      </c>
      <c r="E583" s="207"/>
    </row>
    <row r="584" spans="1:5" ht="15" x14ac:dyDescent="0.25">
      <c r="A584" s="368">
        <v>97129</v>
      </c>
      <c r="B584" s="369" t="s">
        <v>25797</v>
      </c>
      <c r="C584" s="368" t="s">
        <v>1</v>
      </c>
      <c r="D584" s="370">
        <v>12.22</v>
      </c>
      <c r="E584" s="207"/>
    </row>
    <row r="585" spans="1:5" ht="15" x14ac:dyDescent="0.25">
      <c r="A585" s="368">
        <v>97136</v>
      </c>
      <c r="B585" s="369" t="s">
        <v>25804</v>
      </c>
      <c r="C585" s="368" t="s">
        <v>1</v>
      </c>
      <c r="D585" s="370">
        <v>9.32</v>
      </c>
      <c r="E585" s="207"/>
    </row>
    <row r="586" spans="1:5" ht="15" x14ac:dyDescent="0.25">
      <c r="A586" s="368">
        <v>97130</v>
      </c>
      <c r="B586" s="369" t="s">
        <v>25798</v>
      </c>
      <c r="C586" s="368" t="s">
        <v>1</v>
      </c>
      <c r="D586" s="370">
        <v>14.13</v>
      </c>
      <c r="E586" s="207"/>
    </row>
    <row r="587" spans="1:5" ht="15" x14ac:dyDescent="0.25">
      <c r="A587" s="368">
        <v>97137</v>
      </c>
      <c r="B587" s="369" t="s">
        <v>25805</v>
      </c>
      <c r="C587" s="368" t="s">
        <v>1</v>
      </c>
      <c r="D587" s="370">
        <v>10.77</v>
      </c>
      <c r="E587" s="207"/>
    </row>
    <row r="588" spans="1:5" ht="15" x14ac:dyDescent="0.25">
      <c r="A588" s="368">
        <v>97131</v>
      </c>
      <c r="B588" s="369" t="s">
        <v>25799</v>
      </c>
      <c r="C588" s="368" t="s">
        <v>1</v>
      </c>
      <c r="D588" s="370">
        <v>16.04</v>
      </c>
      <c r="E588" s="207"/>
    </row>
    <row r="589" spans="1:5" ht="15" x14ac:dyDescent="0.25">
      <c r="A589" s="368">
        <v>97138</v>
      </c>
      <c r="B589" s="369" t="s">
        <v>25806</v>
      </c>
      <c r="C589" s="368" t="s">
        <v>1</v>
      </c>
      <c r="D589" s="370">
        <v>12.24</v>
      </c>
      <c r="E589" s="207"/>
    </row>
    <row r="590" spans="1:5" ht="15" x14ac:dyDescent="0.25">
      <c r="A590" s="368">
        <v>97132</v>
      </c>
      <c r="B590" s="369" t="s">
        <v>25800</v>
      </c>
      <c r="C590" s="368" t="s">
        <v>1</v>
      </c>
      <c r="D590" s="370">
        <v>17.97</v>
      </c>
      <c r="E590" s="207"/>
    </row>
    <row r="591" spans="1:5" ht="15" x14ac:dyDescent="0.25">
      <c r="A591" s="368">
        <v>97139</v>
      </c>
      <c r="B591" s="369" t="s">
        <v>25807</v>
      </c>
      <c r="C591" s="368" t="s">
        <v>1</v>
      </c>
      <c r="D591" s="370">
        <v>13.73</v>
      </c>
      <c r="E591" s="207"/>
    </row>
    <row r="592" spans="1:5" ht="15" x14ac:dyDescent="0.25">
      <c r="A592" s="368">
        <v>97133</v>
      </c>
      <c r="B592" s="369" t="s">
        <v>25801</v>
      </c>
      <c r="C592" s="368" t="s">
        <v>1</v>
      </c>
      <c r="D592" s="370">
        <v>21.79</v>
      </c>
      <c r="E592" s="207"/>
    </row>
    <row r="593" spans="1:5" ht="15" x14ac:dyDescent="0.25">
      <c r="A593" s="368">
        <v>97140</v>
      </c>
      <c r="B593" s="369" t="s">
        <v>25808</v>
      </c>
      <c r="C593" s="368" t="s">
        <v>1</v>
      </c>
      <c r="D593" s="370">
        <v>16.64</v>
      </c>
      <c r="E593" s="207"/>
    </row>
    <row r="594" spans="1:5" ht="15" x14ac:dyDescent="0.25">
      <c r="A594" s="368">
        <v>97123</v>
      </c>
      <c r="B594" s="369" t="s">
        <v>25732</v>
      </c>
      <c r="C594" s="368" t="s">
        <v>1</v>
      </c>
      <c r="D594" s="370">
        <v>4.21</v>
      </c>
      <c r="E594" s="207"/>
    </row>
    <row r="595" spans="1:5" ht="15" x14ac:dyDescent="0.25">
      <c r="A595" s="368">
        <v>97126</v>
      </c>
      <c r="B595" s="369" t="s">
        <v>25735</v>
      </c>
      <c r="C595" s="368" t="s">
        <v>1</v>
      </c>
      <c r="D595" s="370">
        <v>3.47</v>
      </c>
      <c r="E595" s="207"/>
    </row>
    <row r="596" spans="1:5" ht="15" x14ac:dyDescent="0.25">
      <c r="A596" s="368">
        <v>105308</v>
      </c>
      <c r="B596" s="369" t="s">
        <v>25749</v>
      </c>
      <c r="C596" s="368" t="s">
        <v>1</v>
      </c>
      <c r="D596" s="370">
        <v>4.8600000000000003</v>
      </c>
      <c r="E596" s="207"/>
    </row>
    <row r="597" spans="1:5" ht="15" x14ac:dyDescent="0.25">
      <c r="A597" s="368">
        <v>105312</v>
      </c>
      <c r="B597" s="369" t="s">
        <v>25753</v>
      </c>
      <c r="C597" s="368" t="s">
        <v>1</v>
      </c>
      <c r="D597" s="370">
        <v>4.0199999999999996</v>
      </c>
      <c r="E597" s="207"/>
    </row>
    <row r="598" spans="1:5" ht="15" x14ac:dyDescent="0.25">
      <c r="A598" s="368">
        <v>105309</v>
      </c>
      <c r="B598" s="369" t="s">
        <v>25750</v>
      </c>
      <c r="C598" s="368" t="s">
        <v>1</v>
      </c>
      <c r="D598" s="370">
        <v>5.22</v>
      </c>
      <c r="E598" s="207"/>
    </row>
    <row r="599" spans="1:5" ht="15" x14ac:dyDescent="0.25">
      <c r="A599" s="368">
        <v>105313</v>
      </c>
      <c r="B599" s="369" t="s">
        <v>25754</v>
      </c>
      <c r="C599" s="368" t="s">
        <v>1</v>
      </c>
      <c r="D599" s="370">
        <v>4.32</v>
      </c>
      <c r="E599" s="207"/>
    </row>
    <row r="600" spans="1:5" ht="15" x14ac:dyDescent="0.25">
      <c r="A600" s="368">
        <v>105310</v>
      </c>
      <c r="B600" s="369" t="s">
        <v>25751</v>
      </c>
      <c r="C600" s="368" t="s">
        <v>1</v>
      </c>
      <c r="D600" s="370">
        <v>6.17</v>
      </c>
      <c r="E600" s="207"/>
    </row>
    <row r="601" spans="1:5" ht="15" x14ac:dyDescent="0.25">
      <c r="A601" s="368">
        <v>105314</v>
      </c>
      <c r="B601" s="369" t="s">
        <v>25755</v>
      </c>
      <c r="C601" s="368" t="s">
        <v>1</v>
      </c>
      <c r="D601" s="370">
        <v>5.1100000000000003</v>
      </c>
      <c r="E601" s="207"/>
    </row>
    <row r="602" spans="1:5" ht="15" x14ac:dyDescent="0.25">
      <c r="A602" s="368">
        <v>97121</v>
      </c>
      <c r="B602" s="369" t="s">
        <v>25730</v>
      </c>
      <c r="C602" s="368" t="s">
        <v>1</v>
      </c>
      <c r="D602" s="370">
        <v>2.99</v>
      </c>
      <c r="E602" s="207"/>
    </row>
    <row r="603" spans="1:5" ht="15" x14ac:dyDescent="0.25">
      <c r="A603" s="368">
        <v>97124</v>
      </c>
      <c r="B603" s="369" t="s">
        <v>25733</v>
      </c>
      <c r="C603" s="368" t="s">
        <v>1</v>
      </c>
      <c r="D603" s="370">
        <v>2.4500000000000002</v>
      </c>
      <c r="E603" s="207"/>
    </row>
    <row r="604" spans="1:5" ht="15" x14ac:dyDescent="0.25">
      <c r="A604" s="368">
        <v>97122</v>
      </c>
      <c r="B604" s="369" t="s">
        <v>25731</v>
      </c>
      <c r="C604" s="368" t="s">
        <v>1</v>
      </c>
      <c r="D604" s="370">
        <v>3.62</v>
      </c>
      <c r="E604" s="207"/>
    </row>
    <row r="605" spans="1:5" ht="15" x14ac:dyDescent="0.25">
      <c r="A605" s="368">
        <v>97125</v>
      </c>
      <c r="B605" s="369" t="s">
        <v>25734</v>
      </c>
      <c r="C605" s="368" t="s">
        <v>1</v>
      </c>
      <c r="D605" s="370">
        <v>2.97</v>
      </c>
      <c r="E605" s="207"/>
    </row>
    <row r="606" spans="1:5" ht="15" x14ac:dyDescent="0.25">
      <c r="A606" s="368">
        <v>105296</v>
      </c>
      <c r="B606" s="369" t="s">
        <v>25748</v>
      </c>
      <c r="C606" s="368" t="s">
        <v>2</v>
      </c>
      <c r="D606" s="370">
        <v>186.92</v>
      </c>
      <c r="E606" s="207"/>
    </row>
    <row r="607" spans="1:5" ht="15" x14ac:dyDescent="0.25">
      <c r="A607" s="368">
        <v>105374</v>
      </c>
      <c r="B607" s="369" t="s">
        <v>25785</v>
      </c>
      <c r="C607" s="368" t="s">
        <v>2</v>
      </c>
      <c r="D607" s="370">
        <v>182.44</v>
      </c>
      <c r="E607" s="207"/>
    </row>
    <row r="608" spans="1:5" ht="15" x14ac:dyDescent="0.25">
      <c r="A608" s="368">
        <v>105292</v>
      </c>
      <c r="B608" s="369" t="s">
        <v>25744</v>
      </c>
      <c r="C608" s="368" t="s">
        <v>2</v>
      </c>
      <c r="D608" s="370">
        <v>53.46</v>
      </c>
      <c r="E608" s="207"/>
    </row>
    <row r="609" spans="1:5" ht="15" x14ac:dyDescent="0.25">
      <c r="A609" s="368">
        <v>105293</v>
      </c>
      <c r="B609" s="369" t="s">
        <v>25745</v>
      </c>
      <c r="C609" s="368" t="s">
        <v>2</v>
      </c>
      <c r="D609" s="370">
        <v>50.16</v>
      </c>
      <c r="E609" s="207"/>
    </row>
    <row r="610" spans="1:5" ht="15" x14ac:dyDescent="0.25">
      <c r="A610" s="368">
        <v>105294</v>
      </c>
      <c r="B610" s="369" t="s">
        <v>25746</v>
      </c>
      <c r="C610" s="368" t="s">
        <v>2</v>
      </c>
      <c r="D610" s="370">
        <v>108.92</v>
      </c>
      <c r="E610" s="207"/>
    </row>
    <row r="611" spans="1:5" ht="15" x14ac:dyDescent="0.25">
      <c r="A611" s="368">
        <v>105295</v>
      </c>
      <c r="B611" s="369" t="s">
        <v>25747</v>
      </c>
      <c r="C611" s="368" t="s">
        <v>2</v>
      </c>
      <c r="D611" s="370">
        <v>105.03</v>
      </c>
      <c r="E611" s="207"/>
    </row>
    <row r="612" spans="1:5" ht="15" x14ac:dyDescent="0.25">
      <c r="A612" s="368">
        <v>105290</v>
      </c>
      <c r="B612" s="369" t="s">
        <v>25742</v>
      </c>
      <c r="C612" s="368" t="s">
        <v>2</v>
      </c>
      <c r="D612" s="370">
        <v>71.34</v>
      </c>
      <c r="E612" s="207"/>
    </row>
    <row r="613" spans="1:5" ht="15" x14ac:dyDescent="0.25">
      <c r="A613" s="368">
        <v>105291</v>
      </c>
      <c r="B613" s="369" t="s">
        <v>25743</v>
      </c>
      <c r="C613" s="368" t="s">
        <v>2</v>
      </c>
      <c r="D613" s="370">
        <v>68.349999999999994</v>
      </c>
      <c r="E613" s="207"/>
    </row>
    <row r="614" spans="1:5" ht="15" x14ac:dyDescent="0.25">
      <c r="A614" s="368">
        <v>105286</v>
      </c>
      <c r="B614" s="369" t="s">
        <v>25738</v>
      </c>
      <c r="C614" s="368" t="s">
        <v>2</v>
      </c>
      <c r="D614" s="370">
        <v>32.04</v>
      </c>
      <c r="E614" s="207"/>
    </row>
    <row r="615" spans="1:5" ht="15" x14ac:dyDescent="0.25">
      <c r="A615" s="368">
        <v>105287</v>
      </c>
      <c r="B615" s="369" t="s">
        <v>25739</v>
      </c>
      <c r="C615" s="368" t="s">
        <v>2</v>
      </c>
      <c r="D615" s="370">
        <v>29.84</v>
      </c>
      <c r="E615" s="207"/>
    </row>
    <row r="616" spans="1:5" ht="15" x14ac:dyDescent="0.25">
      <c r="A616" s="368">
        <v>105288</v>
      </c>
      <c r="B616" s="369" t="s">
        <v>25740</v>
      </c>
      <c r="C616" s="368" t="s">
        <v>2</v>
      </c>
      <c r="D616" s="370">
        <v>52.97</v>
      </c>
      <c r="E616" s="207"/>
    </row>
    <row r="617" spans="1:5" ht="15" x14ac:dyDescent="0.25">
      <c r="A617" s="368">
        <v>105289</v>
      </c>
      <c r="B617" s="369" t="s">
        <v>25741</v>
      </c>
      <c r="C617" s="368" t="s">
        <v>2</v>
      </c>
      <c r="D617" s="370">
        <v>50.38</v>
      </c>
      <c r="E617" s="207"/>
    </row>
    <row r="618" spans="1:5" ht="15" x14ac:dyDescent="0.25">
      <c r="A618" s="368">
        <v>105375</v>
      </c>
      <c r="B618" s="369" t="s">
        <v>25786</v>
      </c>
      <c r="C618" s="368" t="s">
        <v>2</v>
      </c>
      <c r="D618" s="370">
        <v>144.46</v>
      </c>
      <c r="E618" s="207"/>
    </row>
    <row r="619" spans="1:5" ht="15" x14ac:dyDescent="0.25">
      <c r="A619" s="368">
        <v>105376</v>
      </c>
      <c r="B619" s="369" t="s">
        <v>25787</v>
      </c>
      <c r="C619" s="368" t="s">
        <v>2</v>
      </c>
      <c r="D619" s="370">
        <v>138.47999999999999</v>
      </c>
      <c r="E619" s="207"/>
    </row>
    <row r="620" spans="1:5" ht="15" x14ac:dyDescent="0.25">
      <c r="A620" s="368">
        <v>105331</v>
      </c>
      <c r="B620" s="369" t="s">
        <v>25762</v>
      </c>
      <c r="C620" s="368" t="s">
        <v>1</v>
      </c>
      <c r="D620" s="370">
        <v>61.04</v>
      </c>
      <c r="E620" s="207"/>
    </row>
    <row r="621" spans="1:5" ht="15" x14ac:dyDescent="0.25">
      <c r="A621" s="368">
        <v>105332</v>
      </c>
      <c r="B621" s="369" t="s">
        <v>25763</v>
      </c>
      <c r="C621" s="368" t="s">
        <v>1</v>
      </c>
      <c r="D621" s="370">
        <v>60.36</v>
      </c>
      <c r="E621" s="207"/>
    </row>
    <row r="622" spans="1:5" ht="15" x14ac:dyDescent="0.25">
      <c r="A622" s="368">
        <v>105333</v>
      </c>
      <c r="B622" s="369" t="s">
        <v>25764</v>
      </c>
      <c r="C622" s="368" t="s">
        <v>1</v>
      </c>
      <c r="D622" s="370">
        <v>270.88</v>
      </c>
      <c r="E622" s="207"/>
    </row>
    <row r="623" spans="1:5" ht="15" x14ac:dyDescent="0.25">
      <c r="A623" s="368">
        <v>105334</v>
      </c>
      <c r="B623" s="369" t="s">
        <v>25765</v>
      </c>
      <c r="C623" s="368" t="s">
        <v>1</v>
      </c>
      <c r="D623" s="370">
        <v>268.42</v>
      </c>
      <c r="E623" s="207"/>
    </row>
    <row r="624" spans="1:5" ht="15" x14ac:dyDescent="0.25">
      <c r="A624" s="368">
        <v>105335</v>
      </c>
      <c r="B624" s="369" t="s">
        <v>25766</v>
      </c>
      <c r="C624" s="368" t="s">
        <v>1</v>
      </c>
      <c r="D624" s="370">
        <v>408.88</v>
      </c>
      <c r="E624" s="207"/>
    </row>
    <row r="625" spans="1:5" ht="15" x14ac:dyDescent="0.25">
      <c r="A625" s="368">
        <v>105336</v>
      </c>
      <c r="B625" s="369" t="s">
        <v>25767</v>
      </c>
      <c r="C625" s="368" t="s">
        <v>1</v>
      </c>
      <c r="D625" s="370">
        <v>405.98</v>
      </c>
      <c r="E625" s="207"/>
    </row>
    <row r="626" spans="1:5" ht="15" x14ac:dyDescent="0.25">
      <c r="A626" s="368">
        <v>105337</v>
      </c>
      <c r="B626" s="369" t="s">
        <v>25768</v>
      </c>
      <c r="C626" s="368" t="s">
        <v>1</v>
      </c>
      <c r="D626" s="370">
        <v>577.38</v>
      </c>
      <c r="E626" s="207"/>
    </row>
    <row r="627" spans="1:5" ht="15" x14ac:dyDescent="0.25">
      <c r="A627" s="368">
        <v>105338</v>
      </c>
      <c r="B627" s="369" t="s">
        <v>25769</v>
      </c>
      <c r="C627" s="368" t="s">
        <v>1</v>
      </c>
      <c r="D627" s="370">
        <v>574.02</v>
      </c>
      <c r="E627" s="207"/>
    </row>
    <row r="628" spans="1:5" ht="15" x14ac:dyDescent="0.25">
      <c r="A628" s="368">
        <v>106108</v>
      </c>
      <c r="B628" s="369" t="s">
        <v>25760</v>
      </c>
      <c r="C628" s="368" t="s">
        <v>1</v>
      </c>
      <c r="D628" s="370">
        <v>86.34</v>
      </c>
      <c r="E628" s="207"/>
    </row>
    <row r="629" spans="1:5" ht="15" x14ac:dyDescent="0.25">
      <c r="A629" s="368">
        <v>106109</v>
      </c>
      <c r="B629" s="369" t="s">
        <v>25761</v>
      </c>
      <c r="C629" s="368" t="s">
        <v>1</v>
      </c>
      <c r="D629" s="370">
        <v>85.6</v>
      </c>
      <c r="E629" s="207"/>
    </row>
    <row r="630" spans="1:5" ht="15" x14ac:dyDescent="0.25">
      <c r="A630" s="368">
        <v>106104</v>
      </c>
      <c r="B630" s="369" t="s">
        <v>25736</v>
      </c>
      <c r="C630" s="368" t="s">
        <v>1</v>
      </c>
      <c r="D630" s="370">
        <v>28.02</v>
      </c>
      <c r="E630" s="207"/>
    </row>
    <row r="631" spans="1:5" ht="15" x14ac:dyDescent="0.25">
      <c r="A631" s="368">
        <v>106105</v>
      </c>
      <c r="B631" s="369" t="s">
        <v>25737</v>
      </c>
      <c r="C631" s="368" t="s">
        <v>1</v>
      </c>
      <c r="D631" s="370">
        <v>27.48</v>
      </c>
      <c r="E631" s="207"/>
    </row>
    <row r="632" spans="1:5" ht="15" x14ac:dyDescent="0.25">
      <c r="A632" s="368">
        <v>106106</v>
      </c>
      <c r="B632" s="369" t="s">
        <v>25758</v>
      </c>
      <c r="C632" s="368" t="s">
        <v>1</v>
      </c>
      <c r="D632" s="370">
        <v>52.77</v>
      </c>
      <c r="E632" s="207"/>
    </row>
    <row r="633" spans="1:5" ht="15" x14ac:dyDescent="0.25">
      <c r="A633" s="368">
        <v>106107</v>
      </c>
      <c r="B633" s="369" t="s">
        <v>25759</v>
      </c>
      <c r="C633" s="368" t="s">
        <v>1</v>
      </c>
      <c r="D633" s="370">
        <v>52.12</v>
      </c>
      <c r="E633" s="207"/>
    </row>
    <row r="634" spans="1:5" ht="15" x14ac:dyDescent="0.25">
      <c r="A634" s="368">
        <v>105377</v>
      </c>
      <c r="B634" s="369" t="s">
        <v>25691</v>
      </c>
      <c r="C634" s="368" t="s">
        <v>2</v>
      </c>
      <c r="D634" s="370">
        <v>45.71</v>
      </c>
      <c r="E634" s="207"/>
    </row>
    <row r="635" spans="1:5" ht="15" x14ac:dyDescent="0.25">
      <c r="A635" s="368">
        <v>105368</v>
      </c>
      <c r="B635" s="369" t="s">
        <v>25780</v>
      </c>
      <c r="C635" s="368" t="s">
        <v>2</v>
      </c>
      <c r="D635" s="370">
        <v>41.84</v>
      </c>
      <c r="E635" s="207"/>
    </row>
    <row r="636" spans="1:5" ht="15" x14ac:dyDescent="0.25">
      <c r="A636" s="368">
        <v>105369</v>
      </c>
      <c r="B636" s="369" t="s">
        <v>25690</v>
      </c>
      <c r="C636" s="368" t="s">
        <v>2</v>
      </c>
      <c r="D636" s="370">
        <v>71.67</v>
      </c>
      <c r="E636" s="207"/>
    </row>
    <row r="637" spans="1:5" ht="15" x14ac:dyDescent="0.25">
      <c r="A637" s="368">
        <v>105370</v>
      </c>
      <c r="B637" s="369" t="s">
        <v>25781</v>
      </c>
      <c r="C637" s="368" t="s">
        <v>2</v>
      </c>
      <c r="D637" s="370">
        <v>66.5</v>
      </c>
      <c r="E637" s="207"/>
    </row>
    <row r="638" spans="1:5" ht="15" x14ac:dyDescent="0.25">
      <c r="A638" s="368">
        <v>92864</v>
      </c>
      <c r="B638" s="369" t="s">
        <v>24223</v>
      </c>
      <c r="C638" s="368" t="s">
        <v>1</v>
      </c>
      <c r="D638" s="370">
        <v>90.66</v>
      </c>
      <c r="E638" s="207"/>
    </row>
    <row r="639" spans="1:5" ht="15" x14ac:dyDescent="0.25">
      <c r="A639" s="368">
        <v>92848</v>
      </c>
      <c r="B639" s="369" t="s">
        <v>24207</v>
      </c>
      <c r="C639" s="368" t="s">
        <v>1</v>
      </c>
      <c r="D639" s="370">
        <v>80.760000000000005</v>
      </c>
      <c r="E639" s="207"/>
    </row>
    <row r="640" spans="1:5" ht="15" x14ac:dyDescent="0.25">
      <c r="A640" s="368">
        <v>104937</v>
      </c>
      <c r="B640" s="369" t="s">
        <v>34004</v>
      </c>
      <c r="C640" s="368" t="s">
        <v>1</v>
      </c>
      <c r="D640" s="370">
        <v>0</v>
      </c>
      <c r="E640" s="207"/>
    </row>
    <row r="641" spans="1:5" ht="15" x14ac:dyDescent="0.25">
      <c r="A641" s="368">
        <v>104933</v>
      </c>
      <c r="B641" s="369" t="s">
        <v>34005</v>
      </c>
      <c r="C641" s="368" t="s">
        <v>1</v>
      </c>
      <c r="D641" s="370">
        <v>0</v>
      </c>
      <c r="E641" s="207"/>
    </row>
    <row r="642" spans="1:5" ht="15" x14ac:dyDescent="0.25">
      <c r="A642" s="368">
        <v>104939</v>
      </c>
      <c r="B642" s="369" t="s">
        <v>34006</v>
      </c>
      <c r="C642" s="368" t="s">
        <v>1</v>
      </c>
      <c r="D642" s="370">
        <v>0</v>
      </c>
      <c r="E642" s="207"/>
    </row>
    <row r="643" spans="1:5" ht="15" x14ac:dyDescent="0.25">
      <c r="A643" s="368">
        <v>104935</v>
      </c>
      <c r="B643" s="369" t="s">
        <v>34007</v>
      </c>
      <c r="C643" s="368" t="s">
        <v>1</v>
      </c>
      <c r="D643" s="370">
        <v>0</v>
      </c>
      <c r="E643" s="207"/>
    </row>
    <row r="644" spans="1:5" ht="15" x14ac:dyDescent="0.25">
      <c r="A644" s="368">
        <v>92850</v>
      </c>
      <c r="B644" s="369" t="s">
        <v>24209</v>
      </c>
      <c r="C644" s="368" t="s">
        <v>1</v>
      </c>
      <c r="D644" s="370">
        <v>22.41</v>
      </c>
      <c r="E644" s="207"/>
    </row>
    <row r="645" spans="1:5" ht="15" x14ac:dyDescent="0.25">
      <c r="A645" s="368">
        <v>92834</v>
      </c>
      <c r="B645" s="369" t="s">
        <v>24193</v>
      </c>
      <c r="C645" s="368" t="s">
        <v>1</v>
      </c>
      <c r="D645" s="370">
        <v>19.920000000000002</v>
      </c>
      <c r="E645" s="207"/>
    </row>
    <row r="646" spans="1:5" ht="15" x14ac:dyDescent="0.25">
      <c r="A646" s="368">
        <v>92852</v>
      </c>
      <c r="B646" s="369" t="s">
        <v>24211</v>
      </c>
      <c r="C646" s="368" t="s">
        <v>1</v>
      </c>
      <c r="D646" s="370">
        <v>29.9</v>
      </c>
      <c r="E646" s="207"/>
    </row>
    <row r="647" spans="1:5" ht="15" x14ac:dyDescent="0.25">
      <c r="A647" s="368">
        <v>92836</v>
      </c>
      <c r="B647" s="369" t="s">
        <v>24195</v>
      </c>
      <c r="C647" s="368" t="s">
        <v>1</v>
      </c>
      <c r="D647" s="370">
        <v>26.37</v>
      </c>
      <c r="E647" s="207"/>
    </row>
    <row r="648" spans="1:5" ht="15" x14ac:dyDescent="0.25">
      <c r="A648" s="368">
        <v>92854</v>
      </c>
      <c r="B648" s="369" t="s">
        <v>24213</v>
      </c>
      <c r="C648" s="368" t="s">
        <v>1</v>
      </c>
      <c r="D648" s="370">
        <v>37.75</v>
      </c>
      <c r="E648" s="207"/>
    </row>
    <row r="649" spans="1:5" ht="15" x14ac:dyDescent="0.25">
      <c r="A649" s="368">
        <v>92838</v>
      </c>
      <c r="B649" s="369" t="s">
        <v>24197</v>
      </c>
      <c r="C649" s="368" t="s">
        <v>1</v>
      </c>
      <c r="D649" s="370">
        <v>33.159999999999997</v>
      </c>
      <c r="E649" s="207"/>
    </row>
    <row r="650" spans="1:5" ht="15" x14ac:dyDescent="0.25">
      <c r="A650" s="368">
        <v>92856</v>
      </c>
      <c r="B650" s="369" t="s">
        <v>24215</v>
      </c>
      <c r="C650" s="368" t="s">
        <v>1</v>
      </c>
      <c r="D650" s="370">
        <v>45.86</v>
      </c>
      <c r="E650" s="207"/>
    </row>
    <row r="651" spans="1:5" ht="15" x14ac:dyDescent="0.25">
      <c r="A651" s="368">
        <v>92840</v>
      </c>
      <c r="B651" s="369" t="s">
        <v>24199</v>
      </c>
      <c r="C651" s="368" t="s">
        <v>1</v>
      </c>
      <c r="D651" s="370">
        <v>40.229999999999997</v>
      </c>
      <c r="E651" s="207"/>
    </row>
    <row r="652" spans="1:5" ht="15" x14ac:dyDescent="0.25">
      <c r="A652" s="368">
        <v>92858</v>
      </c>
      <c r="B652" s="369" t="s">
        <v>24217</v>
      </c>
      <c r="C652" s="368" t="s">
        <v>1</v>
      </c>
      <c r="D652" s="370">
        <v>57.1</v>
      </c>
      <c r="E652" s="207"/>
    </row>
    <row r="653" spans="1:5" ht="15" x14ac:dyDescent="0.25">
      <c r="A653" s="368">
        <v>92842</v>
      </c>
      <c r="B653" s="369" t="s">
        <v>24201</v>
      </c>
      <c r="C653" s="368" t="s">
        <v>1</v>
      </c>
      <c r="D653" s="370">
        <v>50.38</v>
      </c>
      <c r="E653" s="207"/>
    </row>
    <row r="654" spans="1:5" ht="15" x14ac:dyDescent="0.25">
      <c r="A654" s="368">
        <v>92860</v>
      </c>
      <c r="B654" s="369" t="s">
        <v>24219</v>
      </c>
      <c r="C654" s="368" t="s">
        <v>1</v>
      </c>
      <c r="D654" s="370">
        <v>67.599999999999994</v>
      </c>
      <c r="E654" s="207"/>
    </row>
    <row r="655" spans="1:5" ht="15" x14ac:dyDescent="0.25">
      <c r="A655" s="368">
        <v>92844</v>
      </c>
      <c r="B655" s="369" t="s">
        <v>24203</v>
      </c>
      <c r="C655" s="368" t="s">
        <v>1</v>
      </c>
      <c r="D655" s="370">
        <v>59.82</v>
      </c>
      <c r="E655" s="207"/>
    </row>
    <row r="656" spans="1:5" ht="15" x14ac:dyDescent="0.25">
      <c r="A656" s="368">
        <v>92862</v>
      </c>
      <c r="B656" s="369" t="s">
        <v>24221</v>
      </c>
      <c r="C656" s="368" t="s">
        <v>1</v>
      </c>
      <c r="D656" s="370">
        <v>77.430000000000007</v>
      </c>
      <c r="E656" s="207"/>
    </row>
    <row r="657" spans="1:5" ht="15" x14ac:dyDescent="0.25">
      <c r="A657" s="368">
        <v>92846</v>
      </c>
      <c r="B657" s="369" t="s">
        <v>24205</v>
      </c>
      <c r="C657" s="368" t="s">
        <v>1</v>
      </c>
      <c r="D657" s="370">
        <v>68.599999999999994</v>
      </c>
      <c r="E657" s="207"/>
    </row>
    <row r="658" spans="1:5" ht="15" x14ac:dyDescent="0.25">
      <c r="A658" s="368">
        <v>92828</v>
      </c>
      <c r="B658" s="369" t="s">
        <v>24257</v>
      </c>
      <c r="C658" s="368" t="s">
        <v>1</v>
      </c>
      <c r="D658" s="370">
        <v>109.25</v>
      </c>
      <c r="E658" s="207"/>
    </row>
    <row r="659" spans="1:5" ht="15" x14ac:dyDescent="0.25">
      <c r="A659" s="368">
        <v>92815</v>
      </c>
      <c r="B659" s="369" t="s">
        <v>24245</v>
      </c>
      <c r="C659" s="368" t="s">
        <v>1</v>
      </c>
      <c r="D659" s="370">
        <v>99.35</v>
      </c>
      <c r="E659" s="207"/>
    </row>
    <row r="660" spans="1:5" ht="15" x14ac:dyDescent="0.25">
      <c r="A660" s="368">
        <v>92830</v>
      </c>
      <c r="B660" s="369" t="s">
        <v>24259</v>
      </c>
      <c r="C660" s="368" t="s">
        <v>1</v>
      </c>
      <c r="D660" s="370">
        <v>135.19</v>
      </c>
      <c r="E660" s="207"/>
    </row>
    <row r="661" spans="1:5" ht="15" x14ac:dyDescent="0.25">
      <c r="A661" s="368">
        <v>92817</v>
      </c>
      <c r="B661" s="369" t="s">
        <v>24247</v>
      </c>
      <c r="C661" s="368" t="s">
        <v>1</v>
      </c>
      <c r="D661" s="370">
        <v>123.17</v>
      </c>
      <c r="E661" s="207"/>
    </row>
    <row r="662" spans="1:5" ht="15" x14ac:dyDescent="0.25">
      <c r="A662" s="368">
        <v>92832</v>
      </c>
      <c r="B662" s="369" t="s">
        <v>24261</v>
      </c>
      <c r="C662" s="368" t="s">
        <v>1</v>
      </c>
      <c r="D662" s="370">
        <v>176.16</v>
      </c>
      <c r="E662" s="207"/>
    </row>
    <row r="663" spans="1:5" ht="15" x14ac:dyDescent="0.25">
      <c r="A663" s="368">
        <v>92819</v>
      </c>
      <c r="B663" s="369" t="s">
        <v>24249</v>
      </c>
      <c r="C663" s="368" t="s">
        <v>1</v>
      </c>
      <c r="D663" s="370">
        <v>160.97</v>
      </c>
      <c r="E663" s="207"/>
    </row>
    <row r="664" spans="1:5" ht="15" x14ac:dyDescent="0.25">
      <c r="A664" s="368">
        <v>92820</v>
      </c>
      <c r="B664" s="369" t="s">
        <v>24250</v>
      </c>
      <c r="C664" s="368" t="s">
        <v>1</v>
      </c>
      <c r="D664" s="370">
        <v>27.31</v>
      </c>
      <c r="E664" s="207"/>
    </row>
    <row r="665" spans="1:5" ht="15" x14ac:dyDescent="0.25">
      <c r="A665" s="368">
        <v>92808</v>
      </c>
      <c r="B665" s="369" t="s">
        <v>24238</v>
      </c>
      <c r="C665" s="368" t="s">
        <v>1</v>
      </c>
      <c r="D665" s="370">
        <v>24.81</v>
      </c>
      <c r="E665" s="207"/>
    </row>
    <row r="666" spans="1:5" ht="15" x14ac:dyDescent="0.25">
      <c r="A666" s="368">
        <v>92821</v>
      </c>
      <c r="B666" s="369" t="s">
        <v>24251</v>
      </c>
      <c r="C666" s="368" t="s">
        <v>1</v>
      </c>
      <c r="D666" s="370">
        <v>38.130000000000003</v>
      </c>
      <c r="E666" s="207"/>
    </row>
    <row r="667" spans="1:5" ht="15" x14ac:dyDescent="0.25">
      <c r="A667" s="368">
        <v>92809</v>
      </c>
      <c r="B667" s="369" t="s">
        <v>24239</v>
      </c>
      <c r="C667" s="368" t="s">
        <v>1</v>
      </c>
      <c r="D667" s="370">
        <v>34.590000000000003</v>
      </c>
      <c r="E667" s="207"/>
    </row>
    <row r="668" spans="1:5" ht="15" x14ac:dyDescent="0.25">
      <c r="A668" s="368">
        <v>92822</v>
      </c>
      <c r="B668" s="369" t="s">
        <v>24252</v>
      </c>
      <c r="C668" s="368" t="s">
        <v>1</v>
      </c>
      <c r="D668" s="370">
        <v>49.31</v>
      </c>
      <c r="E668" s="207"/>
    </row>
    <row r="669" spans="1:5" ht="15" x14ac:dyDescent="0.25">
      <c r="A669" s="368">
        <v>92810</v>
      </c>
      <c r="B669" s="369" t="s">
        <v>24240</v>
      </c>
      <c r="C669" s="368" t="s">
        <v>1</v>
      </c>
      <c r="D669" s="370">
        <v>44.71</v>
      </c>
      <c r="E669" s="207"/>
    </row>
    <row r="670" spans="1:5" ht="15" x14ac:dyDescent="0.25">
      <c r="A670" s="368">
        <v>92824</v>
      </c>
      <c r="B670" s="369" t="s">
        <v>24253</v>
      </c>
      <c r="C670" s="368" t="s">
        <v>1</v>
      </c>
      <c r="D670" s="370">
        <v>60.71</v>
      </c>
      <c r="E670" s="207"/>
    </row>
    <row r="671" spans="1:5" ht="15" x14ac:dyDescent="0.25">
      <c r="A671" s="368">
        <v>92811</v>
      </c>
      <c r="B671" s="369" t="s">
        <v>24241</v>
      </c>
      <c r="C671" s="368" t="s">
        <v>1</v>
      </c>
      <c r="D671" s="370">
        <v>55.06</v>
      </c>
      <c r="E671" s="207"/>
    </row>
    <row r="672" spans="1:5" ht="15" x14ac:dyDescent="0.25">
      <c r="A672" s="368">
        <v>92825</v>
      </c>
      <c r="B672" s="369" t="s">
        <v>24254</v>
      </c>
      <c r="C672" s="368" t="s">
        <v>1</v>
      </c>
      <c r="D672" s="370">
        <v>72.42</v>
      </c>
      <c r="E672" s="207"/>
    </row>
    <row r="673" spans="1:5" ht="15" x14ac:dyDescent="0.25">
      <c r="A673" s="368">
        <v>92812</v>
      </c>
      <c r="B673" s="369" t="s">
        <v>24242</v>
      </c>
      <c r="C673" s="368" t="s">
        <v>1</v>
      </c>
      <c r="D673" s="370">
        <v>65.72</v>
      </c>
      <c r="E673" s="207"/>
    </row>
    <row r="674" spans="1:5" ht="15" x14ac:dyDescent="0.25">
      <c r="A674" s="368">
        <v>92826</v>
      </c>
      <c r="B674" s="369" t="s">
        <v>24255</v>
      </c>
      <c r="C674" s="368" t="s">
        <v>1</v>
      </c>
      <c r="D674" s="370">
        <v>84.42</v>
      </c>
      <c r="E674" s="207"/>
    </row>
    <row r="675" spans="1:5" ht="15" x14ac:dyDescent="0.25">
      <c r="A675" s="368">
        <v>92813</v>
      </c>
      <c r="B675" s="369" t="s">
        <v>24243</v>
      </c>
      <c r="C675" s="368" t="s">
        <v>1</v>
      </c>
      <c r="D675" s="370">
        <v>76.66</v>
      </c>
      <c r="E675" s="207"/>
    </row>
    <row r="676" spans="1:5" ht="15" x14ac:dyDescent="0.25">
      <c r="A676" s="368">
        <v>92827</v>
      </c>
      <c r="B676" s="369" t="s">
        <v>24256</v>
      </c>
      <c r="C676" s="368" t="s">
        <v>1</v>
      </c>
      <c r="D676" s="370">
        <v>96.75</v>
      </c>
      <c r="E676" s="207"/>
    </row>
    <row r="677" spans="1:5" ht="15" x14ac:dyDescent="0.25">
      <c r="A677" s="368">
        <v>92814</v>
      </c>
      <c r="B677" s="369" t="s">
        <v>24244</v>
      </c>
      <c r="C677" s="368" t="s">
        <v>1</v>
      </c>
      <c r="D677" s="370">
        <v>87.89</v>
      </c>
      <c r="E677" s="207"/>
    </row>
    <row r="678" spans="1:5" ht="15" x14ac:dyDescent="0.25">
      <c r="A678" s="368">
        <v>95570</v>
      </c>
      <c r="B678" s="369" t="s">
        <v>24267</v>
      </c>
      <c r="C678" s="368" t="s">
        <v>1</v>
      </c>
      <c r="D678" s="370">
        <v>114.86</v>
      </c>
      <c r="E678" s="207"/>
    </row>
    <row r="679" spans="1:5" ht="15" x14ac:dyDescent="0.25">
      <c r="A679" s="368">
        <v>95567</v>
      </c>
      <c r="B679" s="369" t="s">
        <v>24264</v>
      </c>
      <c r="C679" s="368" t="s">
        <v>1</v>
      </c>
      <c r="D679" s="370">
        <v>112.36</v>
      </c>
      <c r="E679" s="207"/>
    </row>
    <row r="680" spans="1:5" ht="15" x14ac:dyDescent="0.25">
      <c r="A680" s="368">
        <v>95571</v>
      </c>
      <c r="B680" s="369" t="s">
        <v>24268</v>
      </c>
      <c r="C680" s="368" t="s">
        <v>1</v>
      </c>
      <c r="D680" s="370">
        <v>141.58000000000001</v>
      </c>
      <c r="E680" s="207"/>
    </row>
    <row r="681" spans="1:5" ht="15" x14ac:dyDescent="0.25">
      <c r="A681" s="368">
        <v>95568</v>
      </c>
      <c r="B681" s="369" t="s">
        <v>24265</v>
      </c>
      <c r="C681" s="368" t="s">
        <v>1</v>
      </c>
      <c r="D681" s="370">
        <v>138.04</v>
      </c>
      <c r="E681" s="207"/>
    </row>
    <row r="682" spans="1:5" ht="15" x14ac:dyDescent="0.25">
      <c r="A682" s="368">
        <v>95572</v>
      </c>
      <c r="B682" s="369" t="s">
        <v>24269</v>
      </c>
      <c r="C682" s="368" t="s">
        <v>1</v>
      </c>
      <c r="D682" s="370">
        <v>203.28</v>
      </c>
      <c r="E682" s="207"/>
    </row>
    <row r="683" spans="1:5" ht="15" x14ac:dyDescent="0.25">
      <c r="A683" s="368">
        <v>95569</v>
      </c>
      <c r="B683" s="369" t="s">
        <v>24266</v>
      </c>
      <c r="C683" s="368" t="s">
        <v>1</v>
      </c>
      <c r="D683" s="370">
        <v>198.68</v>
      </c>
      <c r="E683" s="207"/>
    </row>
    <row r="684" spans="1:5" ht="15" x14ac:dyDescent="0.25">
      <c r="A684" s="368">
        <v>92863</v>
      </c>
      <c r="B684" s="369" t="s">
        <v>24222</v>
      </c>
      <c r="C684" s="368" t="s">
        <v>1</v>
      </c>
      <c r="D684" s="370">
        <v>1038.51</v>
      </c>
      <c r="E684" s="207"/>
    </row>
    <row r="685" spans="1:5" ht="15" x14ac:dyDescent="0.25">
      <c r="A685" s="368">
        <v>92847</v>
      </c>
      <c r="B685" s="369" t="s">
        <v>24206</v>
      </c>
      <c r="C685" s="368" t="s">
        <v>1</v>
      </c>
      <c r="D685" s="370">
        <v>1028.6099999999999</v>
      </c>
      <c r="E685" s="207"/>
    </row>
    <row r="686" spans="1:5" ht="15" x14ac:dyDescent="0.25">
      <c r="A686" s="368">
        <v>104936</v>
      </c>
      <c r="B686" s="369" t="s">
        <v>34008</v>
      </c>
      <c r="C686" s="368" t="s">
        <v>1</v>
      </c>
      <c r="D686" s="370">
        <v>0</v>
      </c>
      <c r="E686" s="207"/>
    </row>
    <row r="687" spans="1:5" ht="15" x14ac:dyDescent="0.25">
      <c r="A687" s="368">
        <v>104932</v>
      </c>
      <c r="B687" s="369" t="s">
        <v>34009</v>
      </c>
      <c r="C687" s="368" t="s">
        <v>1</v>
      </c>
      <c r="D687" s="370">
        <v>0</v>
      </c>
      <c r="E687" s="207"/>
    </row>
    <row r="688" spans="1:5" ht="15" x14ac:dyDescent="0.25">
      <c r="A688" s="368">
        <v>104938</v>
      </c>
      <c r="B688" s="369" t="s">
        <v>34010</v>
      </c>
      <c r="C688" s="368" t="s">
        <v>1</v>
      </c>
      <c r="D688" s="370">
        <v>0</v>
      </c>
      <c r="E688" s="207"/>
    </row>
    <row r="689" spans="1:5" ht="15" x14ac:dyDescent="0.25">
      <c r="A689" s="368">
        <v>104934</v>
      </c>
      <c r="B689" s="369" t="s">
        <v>34011</v>
      </c>
      <c r="C689" s="368" t="s">
        <v>1</v>
      </c>
      <c r="D689" s="370">
        <v>0</v>
      </c>
      <c r="E689" s="207"/>
    </row>
    <row r="690" spans="1:5" ht="15" x14ac:dyDescent="0.25">
      <c r="A690" s="368">
        <v>92849</v>
      </c>
      <c r="B690" s="369" t="s">
        <v>24208</v>
      </c>
      <c r="C690" s="368" t="s">
        <v>1</v>
      </c>
      <c r="D690" s="370">
        <v>220.72</v>
      </c>
      <c r="E690" s="207"/>
    </row>
    <row r="691" spans="1:5" ht="15" x14ac:dyDescent="0.25">
      <c r="A691" s="368">
        <v>92833</v>
      </c>
      <c r="B691" s="369" t="s">
        <v>24192</v>
      </c>
      <c r="C691" s="368" t="s">
        <v>1</v>
      </c>
      <c r="D691" s="370">
        <v>218.23</v>
      </c>
      <c r="E691" s="207"/>
    </row>
    <row r="692" spans="1:5" ht="15" x14ac:dyDescent="0.25">
      <c r="A692" s="368">
        <v>92851</v>
      </c>
      <c r="B692" s="369" t="s">
        <v>24210</v>
      </c>
      <c r="C692" s="368" t="s">
        <v>1</v>
      </c>
      <c r="D692" s="370">
        <v>233.29</v>
      </c>
      <c r="E692" s="207"/>
    </row>
    <row r="693" spans="1:5" ht="15" x14ac:dyDescent="0.25">
      <c r="A693" s="368">
        <v>92835</v>
      </c>
      <c r="B693" s="369" t="s">
        <v>24194</v>
      </c>
      <c r="C693" s="368" t="s">
        <v>1</v>
      </c>
      <c r="D693" s="370">
        <v>229.76</v>
      </c>
      <c r="E693" s="207"/>
    </row>
    <row r="694" spans="1:5" ht="15" x14ac:dyDescent="0.25">
      <c r="A694" s="368">
        <v>92853</v>
      </c>
      <c r="B694" s="369" t="s">
        <v>24212</v>
      </c>
      <c r="C694" s="368" t="s">
        <v>1</v>
      </c>
      <c r="D694" s="370">
        <v>414.03</v>
      </c>
      <c r="E694" s="207"/>
    </row>
    <row r="695" spans="1:5" ht="15" x14ac:dyDescent="0.25">
      <c r="A695" s="368">
        <v>92837</v>
      </c>
      <c r="B695" s="369" t="s">
        <v>24196</v>
      </c>
      <c r="C695" s="368" t="s">
        <v>1</v>
      </c>
      <c r="D695" s="370">
        <v>409.44</v>
      </c>
      <c r="E695" s="207"/>
    </row>
    <row r="696" spans="1:5" ht="15" x14ac:dyDescent="0.25">
      <c r="A696" s="368">
        <v>92855</v>
      </c>
      <c r="B696" s="369" t="s">
        <v>24214</v>
      </c>
      <c r="C696" s="368" t="s">
        <v>1</v>
      </c>
      <c r="D696" s="370">
        <v>507.57</v>
      </c>
      <c r="E696" s="207"/>
    </row>
    <row r="697" spans="1:5" ht="15" x14ac:dyDescent="0.25">
      <c r="A697" s="368">
        <v>92839</v>
      </c>
      <c r="B697" s="369" t="s">
        <v>24198</v>
      </c>
      <c r="C697" s="368" t="s">
        <v>1</v>
      </c>
      <c r="D697" s="370">
        <v>501.94</v>
      </c>
      <c r="E697" s="207"/>
    </row>
    <row r="698" spans="1:5" ht="15" x14ac:dyDescent="0.25">
      <c r="A698" s="368">
        <v>92857</v>
      </c>
      <c r="B698" s="369" t="s">
        <v>24216</v>
      </c>
      <c r="C698" s="368" t="s">
        <v>1</v>
      </c>
      <c r="D698" s="370">
        <v>660.18</v>
      </c>
      <c r="E698" s="207"/>
    </row>
    <row r="699" spans="1:5" ht="15" x14ac:dyDescent="0.25">
      <c r="A699" s="368">
        <v>92841</v>
      </c>
      <c r="B699" s="369" t="s">
        <v>24200</v>
      </c>
      <c r="C699" s="368" t="s">
        <v>1</v>
      </c>
      <c r="D699" s="370">
        <v>653.46</v>
      </c>
      <c r="E699" s="207"/>
    </row>
    <row r="700" spans="1:5" ht="15" x14ac:dyDescent="0.25">
      <c r="A700" s="368">
        <v>92859</v>
      </c>
      <c r="B700" s="369" t="s">
        <v>24218</v>
      </c>
      <c r="C700" s="368" t="s">
        <v>1</v>
      </c>
      <c r="D700" s="370">
        <v>684.01</v>
      </c>
      <c r="E700" s="207"/>
    </row>
    <row r="701" spans="1:5" ht="15" x14ac:dyDescent="0.25">
      <c r="A701" s="368">
        <v>92843</v>
      </c>
      <c r="B701" s="369" t="s">
        <v>24202</v>
      </c>
      <c r="C701" s="368" t="s">
        <v>1</v>
      </c>
      <c r="D701" s="370">
        <v>676.23</v>
      </c>
      <c r="E701" s="207"/>
    </row>
    <row r="702" spans="1:5" ht="15" x14ac:dyDescent="0.25">
      <c r="A702" s="368">
        <v>92861</v>
      </c>
      <c r="B702" s="369" t="s">
        <v>24220</v>
      </c>
      <c r="C702" s="368" t="s">
        <v>1</v>
      </c>
      <c r="D702" s="370">
        <v>1012.06</v>
      </c>
      <c r="E702" s="207"/>
    </row>
    <row r="703" spans="1:5" ht="15" x14ac:dyDescent="0.25">
      <c r="A703" s="368">
        <v>92845</v>
      </c>
      <c r="B703" s="369" t="s">
        <v>24204</v>
      </c>
      <c r="C703" s="368" t="s">
        <v>1</v>
      </c>
      <c r="D703" s="370">
        <v>1003.23</v>
      </c>
      <c r="E703" s="207"/>
    </row>
    <row r="704" spans="1:5" ht="15" x14ac:dyDescent="0.25">
      <c r="A704" s="368">
        <v>92226</v>
      </c>
      <c r="B704" s="369" t="s">
        <v>24237</v>
      </c>
      <c r="C704" s="368" t="s">
        <v>1</v>
      </c>
      <c r="D704" s="370">
        <v>581.14</v>
      </c>
      <c r="E704" s="207"/>
    </row>
    <row r="705" spans="1:5" ht="15" x14ac:dyDescent="0.25">
      <c r="A705" s="368">
        <v>92216</v>
      </c>
      <c r="B705" s="369" t="s">
        <v>24230</v>
      </c>
      <c r="C705" s="368" t="s">
        <v>1</v>
      </c>
      <c r="D705" s="370">
        <v>571.24</v>
      </c>
      <c r="E705" s="207"/>
    </row>
    <row r="706" spans="1:5" ht="15" x14ac:dyDescent="0.25">
      <c r="A706" s="368">
        <v>92829</v>
      </c>
      <c r="B706" s="369" t="s">
        <v>24258</v>
      </c>
      <c r="C706" s="368" t="s">
        <v>1</v>
      </c>
      <c r="D706" s="370">
        <v>839.97</v>
      </c>
      <c r="E706" s="207"/>
    </row>
    <row r="707" spans="1:5" ht="15" x14ac:dyDescent="0.25">
      <c r="A707" s="368">
        <v>92816</v>
      </c>
      <c r="B707" s="369" t="s">
        <v>24246</v>
      </c>
      <c r="C707" s="368" t="s">
        <v>1</v>
      </c>
      <c r="D707" s="370">
        <v>827.95</v>
      </c>
      <c r="E707" s="207"/>
    </row>
    <row r="708" spans="1:5" ht="15" x14ac:dyDescent="0.25">
      <c r="A708" s="368">
        <v>92831</v>
      </c>
      <c r="B708" s="369" t="s">
        <v>24260</v>
      </c>
      <c r="C708" s="368" t="s">
        <v>1</v>
      </c>
      <c r="D708" s="370">
        <v>1197.24</v>
      </c>
      <c r="E708" s="207"/>
    </row>
    <row r="709" spans="1:5" ht="15" x14ac:dyDescent="0.25">
      <c r="A709" s="368">
        <v>92818</v>
      </c>
      <c r="B709" s="369" t="s">
        <v>24248</v>
      </c>
      <c r="C709" s="368" t="s">
        <v>1</v>
      </c>
      <c r="D709" s="370">
        <v>1182.05</v>
      </c>
      <c r="E709" s="207"/>
    </row>
    <row r="710" spans="1:5" ht="15" x14ac:dyDescent="0.25">
      <c r="A710" s="368">
        <v>95566</v>
      </c>
      <c r="B710" s="369" t="s">
        <v>24263</v>
      </c>
      <c r="C710" s="368" t="s">
        <v>1</v>
      </c>
      <c r="D710" s="370">
        <v>138.15</v>
      </c>
      <c r="E710" s="207"/>
    </row>
    <row r="711" spans="1:5" ht="15" x14ac:dyDescent="0.25">
      <c r="A711" s="368">
        <v>95565</v>
      </c>
      <c r="B711" s="369" t="s">
        <v>24262</v>
      </c>
      <c r="C711" s="368" t="s">
        <v>1</v>
      </c>
      <c r="D711" s="370">
        <v>135.65</v>
      </c>
      <c r="E711" s="207"/>
    </row>
    <row r="712" spans="1:5" ht="15" x14ac:dyDescent="0.25">
      <c r="A712" s="368">
        <v>92219</v>
      </c>
      <c r="B712" s="369" t="s">
        <v>24231</v>
      </c>
      <c r="C712" s="368" t="s">
        <v>1</v>
      </c>
      <c r="D712" s="370">
        <v>163.21</v>
      </c>
      <c r="E712" s="207"/>
    </row>
    <row r="713" spans="1:5" ht="15" x14ac:dyDescent="0.25">
      <c r="A713" s="368">
        <v>92210</v>
      </c>
      <c r="B713" s="369" t="s">
        <v>24224</v>
      </c>
      <c r="C713" s="368" t="s">
        <v>1</v>
      </c>
      <c r="D713" s="370">
        <v>159.66999999999999</v>
      </c>
      <c r="E713" s="207"/>
    </row>
    <row r="714" spans="1:5" ht="15" x14ac:dyDescent="0.25">
      <c r="A714" s="368">
        <v>92220</v>
      </c>
      <c r="B714" s="369" t="s">
        <v>24232</v>
      </c>
      <c r="C714" s="368" t="s">
        <v>1</v>
      </c>
      <c r="D714" s="370">
        <v>198.8</v>
      </c>
      <c r="E714" s="207"/>
    </row>
    <row r="715" spans="1:5" ht="15" x14ac:dyDescent="0.25">
      <c r="A715" s="368">
        <v>92211</v>
      </c>
      <c r="B715" s="369" t="s">
        <v>24225</v>
      </c>
      <c r="C715" s="368" t="s">
        <v>1</v>
      </c>
      <c r="D715" s="370">
        <v>194.2</v>
      </c>
      <c r="E715" s="207"/>
    </row>
    <row r="716" spans="1:5" ht="15" x14ac:dyDescent="0.25">
      <c r="A716" s="368">
        <v>92221</v>
      </c>
      <c r="B716" s="369" t="s">
        <v>24233</v>
      </c>
      <c r="C716" s="368" t="s">
        <v>1</v>
      </c>
      <c r="D716" s="370">
        <v>302.76</v>
      </c>
      <c r="E716" s="207"/>
    </row>
    <row r="717" spans="1:5" ht="15" x14ac:dyDescent="0.25">
      <c r="A717" s="368">
        <v>92212</v>
      </c>
      <c r="B717" s="369" t="s">
        <v>24226</v>
      </c>
      <c r="C717" s="368" t="s">
        <v>1</v>
      </c>
      <c r="D717" s="370">
        <v>297.11</v>
      </c>
      <c r="E717" s="207"/>
    </row>
    <row r="718" spans="1:5" ht="15" x14ac:dyDescent="0.25">
      <c r="A718" s="368">
        <v>92222</v>
      </c>
      <c r="B718" s="369" t="s">
        <v>24234</v>
      </c>
      <c r="C718" s="368" t="s">
        <v>1</v>
      </c>
      <c r="D718" s="370">
        <v>402.33</v>
      </c>
      <c r="E718" s="207"/>
    </row>
    <row r="719" spans="1:5" ht="15" x14ac:dyDescent="0.25">
      <c r="A719" s="368">
        <v>92213</v>
      </c>
      <c r="B719" s="369" t="s">
        <v>24227</v>
      </c>
      <c r="C719" s="368" t="s">
        <v>1</v>
      </c>
      <c r="D719" s="370">
        <v>395.63</v>
      </c>
      <c r="E719" s="207"/>
    </row>
    <row r="720" spans="1:5" ht="15" x14ac:dyDescent="0.25">
      <c r="A720" s="368">
        <v>92223</v>
      </c>
      <c r="B720" s="369" t="s">
        <v>24235</v>
      </c>
      <c r="C720" s="368" t="s">
        <v>1</v>
      </c>
      <c r="D720" s="370">
        <v>487.15</v>
      </c>
      <c r="E720" s="207"/>
    </row>
    <row r="721" spans="1:5" ht="15" x14ac:dyDescent="0.25">
      <c r="A721" s="368">
        <v>92214</v>
      </c>
      <c r="B721" s="369" t="s">
        <v>24228</v>
      </c>
      <c r="C721" s="368" t="s">
        <v>1</v>
      </c>
      <c r="D721" s="370">
        <v>479.39</v>
      </c>
      <c r="E721" s="207"/>
    </row>
    <row r="722" spans="1:5" ht="15" x14ac:dyDescent="0.25">
      <c r="A722" s="368">
        <v>92224</v>
      </c>
      <c r="B722" s="369" t="s">
        <v>24236</v>
      </c>
      <c r="C722" s="368" t="s">
        <v>1</v>
      </c>
      <c r="D722" s="370">
        <v>559.48</v>
      </c>
      <c r="E722" s="207"/>
    </row>
    <row r="723" spans="1:5" ht="15" x14ac:dyDescent="0.25">
      <c r="A723" s="368">
        <v>92215</v>
      </c>
      <c r="B723" s="369" t="s">
        <v>24229</v>
      </c>
      <c r="C723" s="368" t="s">
        <v>1</v>
      </c>
      <c r="D723" s="370">
        <v>550.62</v>
      </c>
      <c r="E723" s="207"/>
    </row>
    <row r="724" spans="1:5" ht="15" x14ac:dyDescent="0.25">
      <c r="A724" s="368">
        <v>94342</v>
      </c>
      <c r="B724" s="369" t="s">
        <v>21421</v>
      </c>
      <c r="C724" s="368" t="s">
        <v>691</v>
      </c>
      <c r="D724" s="370">
        <v>146.76</v>
      </c>
      <c r="E724" s="207"/>
    </row>
    <row r="725" spans="1:5" ht="15" x14ac:dyDescent="0.25">
      <c r="A725" s="368">
        <v>94319</v>
      </c>
      <c r="B725" s="369" t="s">
        <v>21415</v>
      </c>
      <c r="C725" s="368" t="s">
        <v>691</v>
      </c>
      <c r="D725" s="370">
        <v>81.5</v>
      </c>
      <c r="E725" s="207"/>
    </row>
    <row r="726" spans="1:5" ht="15" x14ac:dyDescent="0.25">
      <c r="A726" s="368">
        <v>94304</v>
      </c>
      <c r="B726" s="369" t="s">
        <v>21410</v>
      </c>
      <c r="C726" s="368" t="s">
        <v>691</v>
      </c>
      <c r="D726" s="370">
        <v>77.989999999999995</v>
      </c>
      <c r="E726" s="207"/>
    </row>
    <row r="727" spans="1:5" ht="15" x14ac:dyDescent="0.25">
      <c r="A727" s="368">
        <v>94306</v>
      </c>
      <c r="B727" s="369" t="s">
        <v>21411</v>
      </c>
      <c r="C727" s="368" t="s">
        <v>691</v>
      </c>
      <c r="D727" s="370">
        <v>71.36</v>
      </c>
      <c r="E727" s="207"/>
    </row>
    <row r="728" spans="1:5" ht="15" x14ac:dyDescent="0.25">
      <c r="A728" s="368">
        <v>94327</v>
      </c>
      <c r="B728" s="369" t="s">
        <v>21416</v>
      </c>
      <c r="C728" s="368" t="s">
        <v>691</v>
      </c>
      <c r="D728" s="370">
        <v>143.25</v>
      </c>
      <c r="E728" s="207"/>
    </row>
    <row r="729" spans="1:5" ht="15" x14ac:dyDescent="0.25">
      <c r="A729" s="368">
        <v>94329</v>
      </c>
      <c r="B729" s="369" t="s">
        <v>21417</v>
      </c>
      <c r="C729" s="368" t="s">
        <v>691</v>
      </c>
      <c r="D729" s="370">
        <v>136.62</v>
      </c>
      <c r="E729" s="207"/>
    </row>
    <row r="730" spans="1:5" ht="15" x14ac:dyDescent="0.25">
      <c r="A730" s="368">
        <v>94333</v>
      </c>
      <c r="B730" s="369" t="s">
        <v>21418</v>
      </c>
      <c r="C730" s="368" t="s">
        <v>691</v>
      </c>
      <c r="D730" s="370">
        <v>133.65</v>
      </c>
      <c r="E730" s="207"/>
    </row>
    <row r="731" spans="1:5" ht="15" x14ac:dyDescent="0.25">
      <c r="A731" s="368">
        <v>94310</v>
      </c>
      <c r="B731" s="369" t="s">
        <v>21412</v>
      </c>
      <c r="C731" s="368" t="s">
        <v>691</v>
      </c>
      <c r="D731" s="370">
        <v>68.39</v>
      </c>
      <c r="E731" s="207"/>
    </row>
    <row r="732" spans="1:5" ht="15" x14ac:dyDescent="0.25">
      <c r="A732" s="368">
        <v>104739</v>
      </c>
      <c r="B732" s="369" t="s">
        <v>21433</v>
      </c>
      <c r="C732" s="368" t="s">
        <v>691</v>
      </c>
      <c r="D732" s="370">
        <v>147.30000000000001</v>
      </c>
      <c r="E732" s="207"/>
    </row>
    <row r="733" spans="1:5" ht="15" x14ac:dyDescent="0.25">
      <c r="A733" s="368">
        <v>104738</v>
      </c>
      <c r="B733" s="369" t="s">
        <v>21432</v>
      </c>
      <c r="C733" s="368" t="s">
        <v>691</v>
      </c>
      <c r="D733" s="370">
        <v>82.04</v>
      </c>
      <c r="E733" s="207"/>
    </row>
    <row r="734" spans="1:5" ht="15" x14ac:dyDescent="0.25">
      <c r="A734" s="368">
        <v>94316</v>
      </c>
      <c r="B734" s="369" t="s">
        <v>21413</v>
      </c>
      <c r="C734" s="368" t="s">
        <v>691</v>
      </c>
      <c r="D734" s="370">
        <v>73.58</v>
      </c>
      <c r="E734" s="207"/>
    </row>
    <row r="735" spans="1:5" ht="15" x14ac:dyDescent="0.25">
      <c r="A735" s="368">
        <v>94318</v>
      </c>
      <c r="B735" s="369" t="s">
        <v>21414</v>
      </c>
      <c r="C735" s="368" t="s">
        <v>691</v>
      </c>
      <c r="D735" s="370">
        <v>67.44</v>
      </c>
      <c r="E735" s="207"/>
    </row>
    <row r="736" spans="1:5" ht="15" x14ac:dyDescent="0.25">
      <c r="A736" s="368">
        <v>94339</v>
      </c>
      <c r="B736" s="369" t="s">
        <v>21419</v>
      </c>
      <c r="C736" s="368" t="s">
        <v>691</v>
      </c>
      <c r="D736" s="370">
        <v>138.84</v>
      </c>
      <c r="E736" s="207"/>
    </row>
    <row r="737" spans="1:5" ht="15" x14ac:dyDescent="0.25">
      <c r="A737" s="368">
        <v>94341</v>
      </c>
      <c r="B737" s="369" t="s">
        <v>21420</v>
      </c>
      <c r="C737" s="368" t="s">
        <v>691</v>
      </c>
      <c r="D737" s="370">
        <v>132.69999999999999</v>
      </c>
      <c r="E737" s="207"/>
    </row>
    <row r="738" spans="1:5" ht="15" x14ac:dyDescent="0.25">
      <c r="A738" s="368">
        <v>104742</v>
      </c>
      <c r="B738" s="369" t="s">
        <v>21436</v>
      </c>
      <c r="C738" s="368" t="s">
        <v>3</v>
      </c>
      <c r="D738" s="370">
        <v>7.96</v>
      </c>
      <c r="E738" s="207"/>
    </row>
    <row r="739" spans="1:5" ht="15" x14ac:dyDescent="0.25">
      <c r="A739" s="368">
        <v>93382</v>
      </c>
      <c r="B739" s="369" t="s">
        <v>21425</v>
      </c>
      <c r="C739" s="368" t="s">
        <v>691</v>
      </c>
      <c r="D739" s="370">
        <v>27.67</v>
      </c>
      <c r="E739" s="207"/>
    </row>
    <row r="740" spans="1:5" ht="15" x14ac:dyDescent="0.25">
      <c r="A740" s="368">
        <v>104737</v>
      </c>
      <c r="B740" s="369" t="s">
        <v>21431</v>
      </c>
      <c r="C740" s="368" t="s">
        <v>691</v>
      </c>
      <c r="D740" s="370">
        <v>22.35</v>
      </c>
      <c r="E740" s="207"/>
    </row>
    <row r="741" spans="1:5" ht="15" x14ac:dyDescent="0.25">
      <c r="A741" s="368">
        <v>93369</v>
      </c>
      <c r="B741" s="369" t="s">
        <v>24190</v>
      </c>
      <c r="C741" s="368" t="s">
        <v>691</v>
      </c>
      <c r="D741" s="370">
        <v>17.53</v>
      </c>
      <c r="E741" s="207"/>
    </row>
    <row r="742" spans="1:5" ht="15" x14ac:dyDescent="0.25">
      <c r="A742" s="368">
        <v>93373</v>
      </c>
      <c r="B742" s="369" t="s">
        <v>24191</v>
      </c>
      <c r="C742" s="368" t="s">
        <v>691</v>
      </c>
      <c r="D742" s="370">
        <v>14.56</v>
      </c>
      <c r="E742" s="207"/>
    </row>
    <row r="743" spans="1:5" ht="15" x14ac:dyDescent="0.25">
      <c r="A743" s="368">
        <v>93368</v>
      </c>
      <c r="B743" s="369" t="s">
        <v>21423</v>
      </c>
      <c r="C743" s="368" t="s">
        <v>691</v>
      </c>
      <c r="D743" s="370">
        <v>21.22</v>
      </c>
      <c r="E743" s="207"/>
    </row>
    <row r="744" spans="1:5" ht="15" x14ac:dyDescent="0.25">
      <c r="A744" s="368">
        <v>104729</v>
      </c>
      <c r="B744" s="369" t="s">
        <v>21427</v>
      </c>
      <c r="C744" s="368" t="s">
        <v>691</v>
      </c>
      <c r="D744" s="370">
        <v>16.600000000000001</v>
      </c>
      <c r="E744" s="207"/>
    </row>
    <row r="745" spans="1:5" ht="15" x14ac:dyDescent="0.25">
      <c r="A745" s="368">
        <v>93372</v>
      </c>
      <c r="B745" s="369" t="s">
        <v>21424</v>
      </c>
      <c r="C745" s="368" t="s">
        <v>691</v>
      </c>
      <c r="D745" s="370">
        <v>16.88</v>
      </c>
      <c r="E745" s="207"/>
    </row>
    <row r="746" spans="1:5" ht="15" x14ac:dyDescent="0.25">
      <c r="A746" s="368">
        <v>104731</v>
      </c>
      <c r="B746" s="369" t="s">
        <v>21429</v>
      </c>
      <c r="C746" s="368" t="s">
        <v>691</v>
      </c>
      <c r="D746" s="370">
        <v>12.3</v>
      </c>
      <c r="E746" s="207"/>
    </row>
    <row r="747" spans="1:5" ht="15" x14ac:dyDescent="0.25">
      <c r="A747" s="368">
        <v>93367</v>
      </c>
      <c r="B747" s="369" t="s">
        <v>21422</v>
      </c>
      <c r="C747" s="368" t="s">
        <v>691</v>
      </c>
      <c r="D747" s="370">
        <v>24.16</v>
      </c>
      <c r="E747" s="207"/>
    </row>
    <row r="748" spans="1:5" ht="15" x14ac:dyDescent="0.25">
      <c r="A748" s="368">
        <v>104728</v>
      </c>
      <c r="B748" s="369" t="s">
        <v>21426</v>
      </c>
      <c r="C748" s="368" t="s">
        <v>691</v>
      </c>
      <c r="D748" s="370">
        <v>19.489999999999998</v>
      </c>
      <c r="E748" s="207"/>
    </row>
    <row r="749" spans="1:5" ht="15" x14ac:dyDescent="0.25">
      <c r="A749" s="368">
        <v>104730</v>
      </c>
      <c r="B749" s="369" t="s">
        <v>21428</v>
      </c>
      <c r="C749" s="368" t="s">
        <v>691</v>
      </c>
      <c r="D749" s="370">
        <v>12.95</v>
      </c>
      <c r="E749" s="207"/>
    </row>
    <row r="750" spans="1:5" ht="15" x14ac:dyDescent="0.25">
      <c r="A750" s="368">
        <v>104732</v>
      </c>
      <c r="B750" s="369" t="s">
        <v>21430</v>
      </c>
      <c r="C750" s="368" t="s">
        <v>691</v>
      </c>
      <c r="D750" s="370">
        <v>9.9700000000000006</v>
      </c>
      <c r="E750" s="207"/>
    </row>
    <row r="751" spans="1:5" ht="15" x14ac:dyDescent="0.25">
      <c r="A751" s="368">
        <v>104740</v>
      </c>
      <c r="B751" s="369" t="s">
        <v>21434</v>
      </c>
      <c r="C751" s="368" t="s">
        <v>691</v>
      </c>
      <c r="D751" s="370">
        <v>28.21</v>
      </c>
      <c r="E751" s="207"/>
    </row>
    <row r="752" spans="1:5" ht="15" x14ac:dyDescent="0.25">
      <c r="A752" s="368">
        <v>104741</v>
      </c>
      <c r="B752" s="369" t="s">
        <v>21435</v>
      </c>
      <c r="C752" s="368" t="s">
        <v>691</v>
      </c>
      <c r="D752" s="370">
        <v>22.89</v>
      </c>
      <c r="E752" s="207"/>
    </row>
    <row r="753" spans="1:5" ht="15" x14ac:dyDescent="0.25">
      <c r="A753" s="368">
        <v>93381</v>
      </c>
      <c r="B753" s="369" t="s">
        <v>38403</v>
      </c>
      <c r="C753" s="368" t="s">
        <v>691</v>
      </c>
      <c r="D753" s="370">
        <v>13.61</v>
      </c>
      <c r="E753" s="207"/>
    </row>
    <row r="754" spans="1:5" ht="15" x14ac:dyDescent="0.25">
      <c r="A754" s="368">
        <v>93379</v>
      </c>
      <c r="B754" s="369" t="s">
        <v>38404</v>
      </c>
      <c r="C754" s="368" t="s">
        <v>691</v>
      </c>
      <c r="D754" s="370">
        <v>19.75</v>
      </c>
      <c r="E754" s="207"/>
    </row>
    <row r="755" spans="1:5" ht="15" x14ac:dyDescent="0.25">
      <c r="A755" s="368">
        <v>93380</v>
      </c>
      <c r="B755" s="369" t="s">
        <v>38405</v>
      </c>
      <c r="C755" s="368" t="s">
        <v>691</v>
      </c>
      <c r="D755" s="370">
        <v>16.8</v>
      </c>
      <c r="E755" s="207"/>
    </row>
    <row r="756" spans="1:5" ht="15" x14ac:dyDescent="0.25">
      <c r="A756" s="368">
        <v>93378</v>
      </c>
      <c r="B756" s="369" t="s">
        <v>38406</v>
      </c>
      <c r="C756" s="368" t="s">
        <v>691</v>
      </c>
      <c r="D756" s="370">
        <v>25.68</v>
      </c>
      <c r="E756" s="207"/>
    </row>
    <row r="757" spans="1:5" ht="15" x14ac:dyDescent="0.25">
      <c r="A757" s="368">
        <v>104733</v>
      </c>
      <c r="B757" s="369" t="s">
        <v>38407</v>
      </c>
      <c r="C757" s="368" t="s">
        <v>691</v>
      </c>
      <c r="D757" s="370">
        <v>20.350000000000001</v>
      </c>
      <c r="E757" s="207"/>
    </row>
    <row r="758" spans="1:5" ht="15" x14ac:dyDescent="0.25">
      <c r="A758" s="368">
        <v>104735</v>
      </c>
      <c r="B758" s="369" t="s">
        <v>38408</v>
      </c>
      <c r="C758" s="368" t="s">
        <v>691</v>
      </c>
      <c r="D758" s="370">
        <v>12.04</v>
      </c>
      <c r="E758" s="207"/>
    </row>
    <row r="759" spans="1:5" ht="15" x14ac:dyDescent="0.25">
      <c r="A759" s="368">
        <v>104734</v>
      </c>
      <c r="B759" s="369" t="s">
        <v>38409</v>
      </c>
      <c r="C759" s="368" t="s">
        <v>691</v>
      </c>
      <c r="D759" s="370">
        <v>14.77</v>
      </c>
      <c r="E759" s="207"/>
    </row>
    <row r="760" spans="1:5" ht="15" x14ac:dyDescent="0.25">
      <c r="A760" s="368">
        <v>104736</v>
      </c>
      <c r="B760" s="369" t="s">
        <v>38410</v>
      </c>
      <c r="C760" s="368" t="s">
        <v>691</v>
      </c>
      <c r="D760" s="370">
        <v>9</v>
      </c>
      <c r="E760" s="207"/>
    </row>
    <row r="761" spans="1:5" ht="15" x14ac:dyDescent="0.25">
      <c r="A761" s="368">
        <v>105732</v>
      </c>
      <c r="B761" s="369" t="s">
        <v>28650</v>
      </c>
      <c r="C761" s="368" t="s">
        <v>691</v>
      </c>
      <c r="D761" s="370">
        <v>285.12</v>
      </c>
      <c r="E761" s="207"/>
    </row>
    <row r="762" spans="1:5" ht="15" x14ac:dyDescent="0.25">
      <c r="A762" s="368">
        <v>96397</v>
      </c>
      <c r="B762" s="369" t="s">
        <v>28552</v>
      </c>
      <c r="C762" s="368" t="s">
        <v>691</v>
      </c>
      <c r="D762" s="370">
        <v>280.77999999999997</v>
      </c>
      <c r="E762" s="207"/>
    </row>
    <row r="763" spans="1:5" ht="15" x14ac:dyDescent="0.25">
      <c r="A763" s="368">
        <v>105735</v>
      </c>
      <c r="B763" s="369" t="s">
        <v>28653</v>
      </c>
      <c r="C763" s="368" t="s">
        <v>691</v>
      </c>
      <c r="D763" s="370">
        <v>278.58999999999997</v>
      </c>
      <c r="E763" s="207"/>
    </row>
    <row r="764" spans="1:5" ht="15" x14ac:dyDescent="0.25">
      <c r="A764" s="368">
        <v>105727</v>
      </c>
      <c r="B764" s="369" t="s">
        <v>28645</v>
      </c>
      <c r="C764" s="368" t="s">
        <v>691</v>
      </c>
      <c r="D764" s="370">
        <v>219.37</v>
      </c>
      <c r="E764" s="207"/>
    </row>
    <row r="765" spans="1:5" ht="15" x14ac:dyDescent="0.25">
      <c r="A765" s="368">
        <v>96396</v>
      </c>
      <c r="B765" s="369" t="s">
        <v>28551</v>
      </c>
      <c r="C765" s="368" t="s">
        <v>691</v>
      </c>
      <c r="D765" s="370">
        <v>216.02</v>
      </c>
      <c r="E765" s="207"/>
    </row>
    <row r="766" spans="1:5" ht="15" x14ac:dyDescent="0.25">
      <c r="A766" s="368">
        <v>105730</v>
      </c>
      <c r="B766" s="369" t="s">
        <v>28648</v>
      </c>
      <c r="C766" s="368" t="s">
        <v>691</v>
      </c>
      <c r="D766" s="370">
        <v>214.32</v>
      </c>
      <c r="E766" s="207"/>
    </row>
    <row r="767" spans="1:5" ht="15" x14ac:dyDescent="0.25">
      <c r="A767" s="368">
        <v>105737</v>
      </c>
      <c r="B767" s="369" t="s">
        <v>28655</v>
      </c>
      <c r="C767" s="368" t="s">
        <v>691</v>
      </c>
      <c r="D767" s="370">
        <v>370.79</v>
      </c>
      <c r="E767" s="207"/>
    </row>
    <row r="768" spans="1:5" ht="15" x14ac:dyDescent="0.25">
      <c r="A768" s="368">
        <v>96398</v>
      </c>
      <c r="B768" s="369" t="s">
        <v>28553</v>
      </c>
      <c r="C768" s="368" t="s">
        <v>691</v>
      </c>
      <c r="D768" s="370">
        <v>367.54</v>
      </c>
      <c r="E768" s="207"/>
    </row>
    <row r="769" spans="1:5" ht="15" x14ac:dyDescent="0.25">
      <c r="A769" s="368">
        <v>105740</v>
      </c>
      <c r="B769" s="369" t="s">
        <v>28658</v>
      </c>
      <c r="C769" s="368" t="s">
        <v>691</v>
      </c>
      <c r="D769" s="370">
        <v>365.79</v>
      </c>
      <c r="E769" s="207"/>
    </row>
    <row r="770" spans="1:5" ht="15" x14ac:dyDescent="0.25">
      <c r="A770" s="368">
        <v>105749</v>
      </c>
      <c r="B770" s="369" t="s">
        <v>28667</v>
      </c>
      <c r="C770" s="368" t="s">
        <v>691</v>
      </c>
      <c r="D770" s="370">
        <v>194.84</v>
      </c>
      <c r="E770" s="207"/>
    </row>
    <row r="771" spans="1:5" ht="15" x14ac:dyDescent="0.25">
      <c r="A771" s="368">
        <v>96400</v>
      </c>
      <c r="B771" s="369" t="s">
        <v>28555</v>
      </c>
      <c r="C771" s="368" t="s">
        <v>691</v>
      </c>
      <c r="D771" s="370">
        <v>193.05</v>
      </c>
      <c r="E771" s="207"/>
    </row>
    <row r="772" spans="1:5" ht="15" x14ac:dyDescent="0.25">
      <c r="A772" s="368">
        <v>105752</v>
      </c>
      <c r="B772" s="369" t="s">
        <v>28670</v>
      </c>
      <c r="C772" s="368" t="s">
        <v>691</v>
      </c>
      <c r="D772" s="370">
        <v>191.47</v>
      </c>
      <c r="E772" s="207"/>
    </row>
    <row r="773" spans="1:5" ht="15" x14ac:dyDescent="0.25">
      <c r="A773" s="368">
        <v>105754</v>
      </c>
      <c r="B773" s="369" t="s">
        <v>28672</v>
      </c>
      <c r="C773" s="368" t="s">
        <v>691</v>
      </c>
      <c r="D773" s="370">
        <v>189.97</v>
      </c>
      <c r="E773" s="207"/>
    </row>
    <row r="774" spans="1:5" ht="15" x14ac:dyDescent="0.25">
      <c r="A774" s="368">
        <v>105742</v>
      </c>
      <c r="B774" s="369" t="s">
        <v>28660</v>
      </c>
      <c r="C774" s="368" t="s">
        <v>691</v>
      </c>
      <c r="D774" s="370">
        <v>149.24</v>
      </c>
      <c r="E774" s="207"/>
    </row>
    <row r="775" spans="1:5" ht="15" x14ac:dyDescent="0.25">
      <c r="A775" s="368">
        <v>96399</v>
      </c>
      <c r="B775" s="369" t="s">
        <v>28554</v>
      </c>
      <c r="C775" s="368" t="s">
        <v>691</v>
      </c>
      <c r="D775" s="370">
        <v>147.68</v>
      </c>
      <c r="E775" s="207"/>
    </row>
    <row r="776" spans="1:5" ht="15" x14ac:dyDescent="0.25">
      <c r="A776" s="368">
        <v>105745</v>
      </c>
      <c r="B776" s="369" t="s">
        <v>28663</v>
      </c>
      <c r="C776" s="368" t="s">
        <v>691</v>
      </c>
      <c r="D776" s="370">
        <v>146.09</v>
      </c>
      <c r="E776" s="207"/>
    </row>
    <row r="777" spans="1:5" ht="15" x14ac:dyDescent="0.25">
      <c r="A777" s="368">
        <v>105747</v>
      </c>
      <c r="B777" s="369" t="s">
        <v>28665</v>
      </c>
      <c r="C777" s="368" t="s">
        <v>691</v>
      </c>
      <c r="D777" s="370">
        <v>144.47999999999999</v>
      </c>
      <c r="E777" s="207"/>
    </row>
    <row r="778" spans="1:5" ht="15" x14ac:dyDescent="0.25">
      <c r="A778" s="368">
        <v>105657</v>
      </c>
      <c r="B778" s="369" t="s">
        <v>28611</v>
      </c>
      <c r="C778" s="368" t="s">
        <v>691</v>
      </c>
      <c r="D778" s="370">
        <v>202.06</v>
      </c>
      <c r="E778" s="207"/>
    </row>
    <row r="779" spans="1:5" ht="15" x14ac:dyDescent="0.25">
      <c r="A779" s="368">
        <v>100566</v>
      </c>
      <c r="B779" s="369" t="s">
        <v>28558</v>
      </c>
      <c r="C779" s="368" t="s">
        <v>691</v>
      </c>
      <c r="D779" s="370">
        <v>195.04</v>
      </c>
      <c r="E779" s="207"/>
    </row>
    <row r="780" spans="1:5" ht="15" x14ac:dyDescent="0.25">
      <c r="A780" s="368">
        <v>105666</v>
      </c>
      <c r="B780" s="369" t="s">
        <v>28620</v>
      </c>
      <c r="C780" s="368" t="s">
        <v>691</v>
      </c>
      <c r="D780" s="370">
        <v>191.51</v>
      </c>
      <c r="E780" s="207"/>
    </row>
    <row r="781" spans="1:5" ht="15" x14ac:dyDescent="0.25">
      <c r="A781" s="368">
        <v>105639</v>
      </c>
      <c r="B781" s="369" t="s">
        <v>34012</v>
      </c>
      <c r="C781" s="368" t="s">
        <v>691</v>
      </c>
      <c r="D781" s="370">
        <v>243</v>
      </c>
      <c r="E781" s="207"/>
    </row>
    <row r="782" spans="1:5" ht="15" x14ac:dyDescent="0.25">
      <c r="A782" s="368">
        <v>105645</v>
      </c>
      <c r="B782" s="369" t="s">
        <v>34013</v>
      </c>
      <c r="C782" s="368" t="s">
        <v>691</v>
      </c>
      <c r="D782" s="370">
        <v>239.65</v>
      </c>
      <c r="E782" s="207"/>
    </row>
    <row r="783" spans="1:5" ht="15" x14ac:dyDescent="0.25">
      <c r="A783" s="368">
        <v>105651</v>
      </c>
      <c r="B783" s="369" t="s">
        <v>34014</v>
      </c>
      <c r="C783" s="368" t="s">
        <v>691</v>
      </c>
      <c r="D783" s="370">
        <v>237.95</v>
      </c>
      <c r="E783" s="207"/>
    </row>
    <row r="784" spans="1:5" ht="15" x14ac:dyDescent="0.25">
      <c r="A784" s="368">
        <v>105658</v>
      </c>
      <c r="B784" s="369" t="s">
        <v>28612</v>
      </c>
      <c r="C784" s="368" t="s">
        <v>691</v>
      </c>
      <c r="D784" s="370">
        <v>233.14</v>
      </c>
      <c r="E784" s="207"/>
    </row>
    <row r="785" spans="1:5" ht="15" x14ac:dyDescent="0.25">
      <c r="A785" s="368">
        <v>100567</v>
      </c>
      <c r="B785" s="369" t="s">
        <v>28559</v>
      </c>
      <c r="C785" s="368" t="s">
        <v>691</v>
      </c>
      <c r="D785" s="370">
        <v>226.12</v>
      </c>
      <c r="E785" s="207"/>
    </row>
    <row r="786" spans="1:5" ht="15" x14ac:dyDescent="0.25">
      <c r="A786" s="368">
        <v>105667</v>
      </c>
      <c r="B786" s="369" t="s">
        <v>28621</v>
      </c>
      <c r="C786" s="368" t="s">
        <v>691</v>
      </c>
      <c r="D786" s="370">
        <v>222.59</v>
      </c>
      <c r="E786" s="207"/>
    </row>
    <row r="787" spans="1:5" ht="15" x14ac:dyDescent="0.25">
      <c r="A787" s="368">
        <v>105640</v>
      </c>
      <c r="B787" s="369" t="s">
        <v>34015</v>
      </c>
      <c r="C787" s="368" t="s">
        <v>691</v>
      </c>
      <c r="D787" s="370">
        <v>271.70999999999998</v>
      </c>
      <c r="E787" s="207"/>
    </row>
    <row r="788" spans="1:5" ht="15" x14ac:dyDescent="0.25">
      <c r="A788" s="368">
        <v>105646</v>
      </c>
      <c r="B788" s="369" t="s">
        <v>34016</v>
      </c>
      <c r="C788" s="368" t="s">
        <v>691</v>
      </c>
      <c r="D788" s="370">
        <v>268.36</v>
      </c>
      <c r="E788" s="207"/>
    </row>
    <row r="789" spans="1:5" ht="15" x14ac:dyDescent="0.25">
      <c r="A789" s="368">
        <v>105652</v>
      </c>
      <c r="B789" s="369" t="s">
        <v>34017</v>
      </c>
      <c r="C789" s="368" t="s">
        <v>691</v>
      </c>
      <c r="D789" s="370">
        <v>266.66000000000003</v>
      </c>
      <c r="E789" s="207"/>
    </row>
    <row r="790" spans="1:5" ht="15" x14ac:dyDescent="0.25">
      <c r="A790" s="368">
        <v>105659</v>
      </c>
      <c r="B790" s="369" t="s">
        <v>28613</v>
      </c>
      <c r="C790" s="368" t="s">
        <v>691</v>
      </c>
      <c r="D790" s="370">
        <v>263.77</v>
      </c>
      <c r="E790" s="207"/>
    </row>
    <row r="791" spans="1:5" ht="15" x14ac:dyDescent="0.25">
      <c r="A791" s="368">
        <v>100568</v>
      </c>
      <c r="B791" s="369" t="s">
        <v>28560</v>
      </c>
      <c r="C791" s="368" t="s">
        <v>691</v>
      </c>
      <c r="D791" s="370">
        <v>256.75</v>
      </c>
      <c r="E791" s="207"/>
    </row>
    <row r="792" spans="1:5" ht="15" x14ac:dyDescent="0.25">
      <c r="A792" s="368">
        <v>105668</v>
      </c>
      <c r="B792" s="369" t="s">
        <v>28622</v>
      </c>
      <c r="C792" s="368" t="s">
        <v>691</v>
      </c>
      <c r="D792" s="370">
        <v>253.22</v>
      </c>
      <c r="E792" s="207"/>
    </row>
    <row r="793" spans="1:5" ht="15" x14ac:dyDescent="0.25">
      <c r="A793" s="368">
        <v>105641</v>
      </c>
      <c r="B793" s="369" t="s">
        <v>34018</v>
      </c>
      <c r="C793" s="368" t="s">
        <v>691</v>
      </c>
      <c r="D793" s="370">
        <v>300.43</v>
      </c>
      <c r="E793" s="207"/>
    </row>
    <row r="794" spans="1:5" ht="15" x14ac:dyDescent="0.25">
      <c r="A794" s="368">
        <v>105647</v>
      </c>
      <c r="B794" s="369" t="s">
        <v>34019</v>
      </c>
      <c r="C794" s="368" t="s">
        <v>691</v>
      </c>
      <c r="D794" s="370">
        <v>297.08</v>
      </c>
      <c r="E794" s="207"/>
    </row>
    <row r="795" spans="1:5" ht="15" x14ac:dyDescent="0.25">
      <c r="A795" s="368">
        <v>105653</v>
      </c>
      <c r="B795" s="369" t="s">
        <v>34020</v>
      </c>
      <c r="C795" s="368" t="s">
        <v>691</v>
      </c>
      <c r="D795" s="370">
        <v>295.38</v>
      </c>
      <c r="E795" s="207"/>
    </row>
    <row r="796" spans="1:5" ht="15" x14ac:dyDescent="0.25">
      <c r="A796" s="368">
        <v>105710</v>
      </c>
      <c r="B796" s="369" t="s">
        <v>28641</v>
      </c>
      <c r="C796" s="368" t="s">
        <v>691</v>
      </c>
      <c r="D796" s="370">
        <v>135.65</v>
      </c>
      <c r="E796" s="207"/>
    </row>
    <row r="797" spans="1:5" ht="15" x14ac:dyDescent="0.25">
      <c r="A797" s="368">
        <v>100564</v>
      </c>
      <c r="B797" s="369" t="s">
        <v>28556</v>
      </c>
      <c r="C797" s="368" t="s">
        <v>691</v>
      </c>
      <c r="D797" s="370">
        <v>128.63</v>
      </c>
      <c r="E797" s="207"/>
    </row>
    <row r="798" spans="1:5" ht="15" x14ac:dyDescent="0.25">
      <c r="A798" s="368">
        <v>105711</v>
      </c>
      <c r="B798" s="369" t="s">
        <v>28642</v>
      </c>
      <c r="C798" s="368" t="s">
        <v>691</v>
      </c>
      <c r="D798" s="370">
        <v>125.11</v>
      </c>
      <c r="E798" s="207"/>
    </row>
    <row r="799" spans="1:5" ht="15" x14ac:dyDescent="0.25">
      <c r="A799" s="368">
        <v>105705</v>
      </c>
      <c r="B799" s="369" t="s">
        <v>34021</v>
      </c>
      <c r="C799" s="368" t="s">
        <v>691</v>
      </c>
      <c r="D799" s="370">
        <v>185.56</v>
      </c>
      <c r="E799" s="207"/>
    </row>
    <row r="800" spans="1:5" ht="15" x14ac:dyDescent="0.25">
      <c r="A800" s="368">
        <v>105706</v>
      </c>
      <c r="B800" s="369" t="s">
        <v>34022</v>
      </c>
      <c r="C800" s="368" t="s">
        <v>691</v>
      </c>
      <c r="D800" s="370">
        <v>182.21</v>
      </c>
      <c r="E800" s="207"/>
    </row>
    <row r="801" spans="1:5" ht="15" x14ac:dyDescent="0.25">
      <c r="A801" s="368">
        <v>105708</v>
      </c>
      <c r="B801" s="369" t="s">
        <v>34023</v>
      </c>
      <c r="C801" s="368" t="s">
        <v>691</v>
      </c>
      <c r="D801" s="370">
        <v>180.51</v>
      </c>
      <c r="E801" s="207"/>
    </row>
    <row r="802" spans="1:5" ht="15" x14ac:dyDescent="0.25">
      <c r="A802" s="368">
        <v>105690</v>
      </c>
      <c r="B802" s="369" t="s">
        <v>28626</v>
      </c>
      <c r="C802" s="368" t="s">
        <v>691</v>
      </c>
      <c r="D802" s="370">
        <v>185.3</v>
      </c>
      <c r="E802" s="207"/>
    </row>
    <row r="803" spans="1:5" ht="15" x14ac:dyDescent="0.25">
      <c r="A803" s="368">
        <v>100569</v>
      </c>
      <c r="B803" s="369" t="s">
        <v>28561</v>
      </c>
      <c r="C803" s="368" t="s">
        <v>691</v>
      </c>
      <c r="D803" s="370">
        <v>178.28</v>
      </c>
      <c r="E803" s="207"/>
    </row>
    <row r="804" spans="1:5" ht="15" x14ac:dyDescent="0.25">
      <c r="A804" s="368">
        <v>105699</v>
      </c>
      <c r="B804" s="369" t="s">
        <v>28635</v>
      </c>
      <c r="C804" s="368" t="s">
        <v>691</v>
      </c>
      <c r="D804" s="370">
        <v>174.75</v>
      </c>
      <c r="E804" s="207"/>
    </row>
    <row r="805" spans="1:5" ht="15" x14ac:dyDescent="0.25">
      <c r="A805" s="368">
        <v>105672</v>
      </c>
      <c r="B805" s="369" t="s">
        <v>34024</v>
      </c>
      <c r="C805" s="368" t="s">
        <v>691</v>
      </c>
      <c r="D805" s="370">
        <v>217.51</v>
      </c>
      <c r="E805" s="207"/>
    </row>
    <row r="806" spans="1:5" ht="15" x14ac:dyDescent="0.25">
      <c r="A806" s="368">
        <v>105678</v>
      </c>
      <c r="B806" s="369" t="s">
        <v>34025</v>
      </c>
      <c r="C806" s="368" t="s">
        <v>691</v>
      </c>
      <c r="D806" s="370">
        <v>214.16</v>
      </c>
      <c r="E806" s="207"/>
    </row>
    <row r="807" spans="1:5" ht="15" x14ac:dyDescent="0.25">
      <c r="A807" s="368">
        <v>105684</v>
      </c>
      <c r="B807" s="369" t="s">
        <v>34026</v>
      </c>
      <c r="C807" s="368" t="s">
        <v>691</v>
      </c>
      <c r="D807" s="370">
        <v>212.46</v>
      </c>
      <c r="E807" s="207"/>
    </row>
    <row r="808" spans="1:5" ht="15" x14ac:dyDescent="0.25">
      <c r="A808" s="368">
        <v>105691</v>
      </c>
      <c r="B808" s="369" t="s">
        <v>28627</v>
      </c>
      <c r="C808" s="368" t="s">
        <v>691</v>
      </c>
      <c r="D808" s="370">
        <v>216.73</v>
      </c>
      <c r="E808" s="207"/>
    </row>
    <row r="809" spans="1:5" ht="15" x14ac:dyDescent="0.25">
      <c r="A809" s="368">
        <v>100570</v>
      </c>
      <c r="B809" s="369" t="s">
        <v>28562</v>
      </c>
      <c r="C809" s="368" t="s">
        <v>691</v>
      </c>
      <c r="D809" s="370">
        <v>209.71</v>
      </c>
      <c r="E809" s="207"/>
    </row>
    <row r="810" spans="1:5" ht="15" x14ac:dyDescent="0.25">
      <c r="A810" s="368">
        <v>105700</v>
      </c>
      <c r="B810" s="369" t="s">
        <v>28636</v>
      </c>
      <c r="C810" s="368" t="s">
        <v>691</v>
      </c>
      <c r="D810" s="370">
        <v>206.18</v>
      </c>
      <c r="E810" s="207"/>
    </row>
    <row r="811" spans="1:5" ht="15" x14ac:dyDescent="0.25">
      <c r="A811" s="368">
        <v>105673</v>
      </c>
      <c r="B811" s="369" t="s">
        <v>34027</v>
      </c>
      <c r="C811" s="368" t="s">
        <v>691</v>
      </c>
      <c r="D811" s="370">
        <v>246.77</v>
      </c>
      <c r="E811" s="207"/>
    </row>
    <row r="812" spans="1:5" ht="15" x14ac:dyDescent="0.25">
      <c r="A812" s="368">
        <v>105679</v>
      </c>
      <c r="B812" s="369" t="s">
        <v>34028</v>
      </c>
      <c r="C812" s="368" t="s">
        <v>691</v>
      </c>
      <c r="D812" s="370">
        <v>243.42</v>
      </c>
      <c r="E812" s="207"/>
    </row>
    <row r="813" spans="1:5" ht="15" x14ac:dyDescent="0.25">
      <c r="A813" s="368">
        <v>105685</v>
      </c>
      <c r="B813" s="369" t="s">
        <v>34029</v>
      </c>
      <c r="C813" s="368" t="s">
        <v>691</v>
      </c>
      <c r="D813" s="370">
        <v>241.72</v>
      </c>
      <c r="E813" s="207"/>
    </row>
    <row r="814" spans="1:5" ht="15" x14ac:dyDescent="0.25">
      <c r="A814" s="368">
        <v>105692</v>
      </c>
      <c r="B814" s="369" t="s">
        <v>28628</v>
      </c>
      <c r="C814" s="368" t="s">
        <v>691</v>
      </c>
      <c r="D814" s="370">
        <v>247.71</v>
      </c>
      <c r="E814" s="207"/>
    </row>
    <row r="815" spans="1:5" ht="15" x14ac:dyDescent="0.25">
      <c r="A815" s="368">
        <v>100571</v>
      </c>
      <c r="B815" s="369" t="s">
        <v>28563</v>
      </c>
      <c r="C815" s="368" t="s">
        <v>691</v>
      </c>
      <c r="D815" s="370">
        <v>240.69</v>
      </c>
      <c r="E815" s="207"/>
    </row>
    <row r="816" spans="1:5" ht="15" x14ac:dyDescent="0.25">
      <c r="A816" s="368">
        <v>105701</v>
      </c>
      <c r="B816" s="369" t="s">
        <v>28637</v>
      </c>
      <c r="C816" s="368" t="s">
        <v>691</v>
      </c>
      <c r="D816" s="370">
        <v>237.16</v>
      </c>
      <c r="E816" s="207"/>
    </row>
    <row r="817" spans="1:5" ht="15" x14ac:dyDescent="0.25">
      <c r="A817" s="368">
        <v>105674</v>
      </c>
      <c r="B817" s="369" t="s">
        <v>34030</v>
      </c>
      <c r="C817" s="368" t="s">
        <v>691</v>
      </c>
      <c r="D817" s="370">
        <v>276.01</v>
      </c>
      <c r="E817" s="207"/>
    </row>
    <row r="818" spans="1:5" ht="15" x14ac:dyDescent="0.25">
      <c r="A818" s="368">
        <v>105680</v>
      </c>
      <c r="B818" s="369" t="s">
        <v>34031</v>
      </c>
      <c r="C818" s="368" t="s">
        <v>691</v>
      </c>
      <c r="D818" s="370">
        <v>272.66000000000003</v>
      </c>
      <c r="E818" s="207"/>
    </row>
    <row r="819" spans="1:5" ht="15" x14ac:dyDescent="0.25">
      <c r="A819" s="368">
        <v>105686</v>
      </c>
      <c r="B819" s="369" t="s">
        <v>34032</v>
      </c>
      <c r="C819" s="368" t="s">
        <v>691</v>
      </c>
      <c r="D819" s="370">
        <v>270.95999999999998</v>
      </c>
      <c r="E819" s="207"/>
    </row>
    <row r="820" spans="1:5" ht="15" x14ac:dyDescent="0.25">
      <c r="A820" s="368">
        <v>105718</v>
      </c>
      <c r="B820" s="369" t="s">
        <v>28644</v>
      </c>
      <c r="C820" s="368" t="s">
        <v>691</v>
      </c>
      <c r="D820" s="370">
        <v>118.19</v>
      </c>
      <c r="E820" s="207"/>
    </row>
    <row r="821" spans="1:5" ht="15" x14ac:dyDescent="0.25">
      <c r="A821" s="368">
        <v>100565</v>
      </c>
      <c r="B821" s="369" t="s">
        <v>28557</v>
      </c>
      <c r="C821" s="368" t="s">
        <v>691</v>
      </c>
      <c r="D821" s="370">
        <v>111.17</v>
      </c>
      <c r="E821" s="207"/>
    </row>
    <row r="822" spans="1:5" ht="15" x14ac:dyDescent="0.25">
      <c r="A822" s="368">
        <v>105581</v>
      </c>
      <c r="B822" s="369" t="s">
        <v>28585</v>
      </c>
      <c r="C822" s="368" t="s">
        <v>691</v>
      </c>
      <c r="D822" s="370">
        <v>107.65</v>
      </c>
      <c r="E822" s="207"/>
    </row>
    <row r="823" spans="1:5" ht="15" x14ac:dyDescent="0.25">
      <c r="A823" s="368">
        <v>105713</v>
      </c>
      <c r="B823" s="369" t="s">
        <v>34033</v>
      </c>
      <c r="C823" s="368" t="s">
        <v>691</v>
      </c>
      <c r="D823" s="370">
        <v>159.02000000000001</v>
      </c>
      <c r="E823" s="207"/>
    </row>
    <row r="824" spans="1:5" ht="15" x14ac:dyDescent="0.25">
      <c r="A824" s="368">
        <v>105714</v>
      </c>
      <c r="B824" s="369" t="s">
        <v>34034</v>
      </c>
      <c r="C824" s="368" t="s">
        <v>691</v>
      </c>
      <c r="D824" s="370">
        <v>155.66999999999999</v>
      </c>
      <c r="E824" s="207"/>
    </row>
    <row r="825" spans="1:5" ht="15" x14ac:dyDescent="0.25">
      <c r="A825" s="368">
        <v>105716</v>
      </c>
      <c r="B825" s="369" t="s">
        <v>34035</v>
      </c>
      <c r="C825" s="368" t="s">
        <v>691</v>
      </c>
      <c r="D825" s="370">
        <v>153.97</v>
      </c>
      <c r="E825" s="207"/>
    </row>
    <row r="826" spans="1:5" ht="15" x14ac:dyDescent="0.25">
      <c r="A826" s="368">
        <v>105624</v>
      </c>
      <c r="B826" s="369" t="s">
        <v>28598</v>
      </c>
      <c r="C826" s="368" t="s">
        <v>691</v>
      </c>
      <c r="D826" s="370">
        <v>122.87</v>
      </c>
      <c r="E826" s="207"/>
    </row>
    <row r="827" spans="1:5" ht="15" x14ac:dyDescent="0.25">
      <c r="A827" s="368">
        <v>96391</v>
      </c>
      <c r="B827" s="369" t="s">
        <v>28549</v>
      </c>
      <c r="C827" s="368" t="s">
        <v>691</v>
      </c>
      <c r="D827" s="370">
        <v>117.2</v>
      </c>
      <c r="E827" s="207"/>
    </row>
    <row r="828" spans="1:5" ht="15" x14ac:dyDescent="0.25">
      <c r="A828" s="368">
        <v>105632</v>
      </c>
      <c r="B828" s="369" t="s">
        <v>28606</v>
      </c>
      <c r="C828" s="368" t="s">
        <v>691</v>
      </c>
      <c r="D828" s="370">
        <v>116.32</v>
      </c>
      <c r="E828" s="207"/>
    </row>
    <row r="829" spans="1:5" ht="15" x14ac:dyDescent="0.25">
      <c r="A829" s="368">
        <v>105601</v>
      </c>
      <c r="B829" s="369" t="s">
        <v>34036</v>
      </c>
      <c r="C829" s="368" t="s">
        <v>691</v>
      </c>
      <c r="D829" s="370">
        <v>115.51</v>
      </c>
      <c r="E829" s="207"/>
    </row>
    <row r="830" spans="1:5" ht="15" x14ac:dyDescent="0.25">
      <c r="A830" s="368">
        <v>105609</v>
      </c>
      <c r="B830" s="369" t="s">
        <v>34037</v>
      </c>
      <c r="C830" s="368" t="s">
        <v>691</v>
      </c>
      <c r="D830" s="370">
        <v>113.33</v>
      </c>
      <c r="E830" s="207"/>
    </row>
    <row r="831" spans="1:5" ht="15" x14ac:dyDescent="0.25">
      <c r="A831" s="368">
        <v>105617</v>
      </c>
      <c r="B831" s="369" t="s">
        <v>34038</v>
      </c>
      <c r="C831" s="368" t="s">
        <v>691</v>
      </c>
      <c r="D831" s="370">
        <v>111.77</v>
      </c>
      <c r="E831" s="207"/>
    </row>
    <row r="832" spans="1:5" ht="15" x14ac:dyDescent="0.25">
      <c r="A832" s="368">
        <v>105625</v>
      </c>
      <c r="B832" s="369" t="s">
        <v>28599</v>
      </c>
      <c r="C832" s="368" t="s">
        <v>691</v>
      </c>
      <c r="D832" s="370">
        <v>155.6</v>
      </c>
      <c r="E832" s="207"/>
    </row>
    <row r="833" spans="1:5" ht="15" x14ac:dyDescent="0.25">
      <c r="A833" s="368">
        <v>96392</v>
      </c>
      <c r="B833" s="369" t="s">
        <v>28550</v>
      </c>
      <c r="C833" s="368" t="s">
        <v>691</v>
      </c>
      <c r="D833" s="370">
        <v>149.93</v>
      </c>
      <c r="E833" s="207"/>
    </row>
    <row r="834" spans="1:5" ht="15" x14ac:dyDescent="0.25">
      <c r="A834" s="368">
        <v>105633</v>
      </c>
      <c r="B834" s="369" t="s">
        <v>28607</v>
      </c>
      <c r="C834" s="368" t="s">
        <v>691</v>
      </c>
      <c r="D834" s="370">
        <v>149.05000000000001</v>
      </c>
      <c r="E834" s="207"/>
    </row>
    <row r="835" spans="1:5" ht="15" x14ac:dyDescent="0.25">
      <c r="A835" s="368">
        <v>105602</v>
      </c>
      <c r="B835" s="369" t="s">
        <v>34039</v>
      </c>
      <c r="C835" s="368" t="s">
        <v>691</v>
      </c>
      <c r="D835" s="370">
        <v>147.41</v>
      </c>
      <c r="E835" s="207"/>
    </row>
    <row r="836" spans="1:5" ht="15" x14ac:dyDescent="0.25">
      <c r="A836" s="368">
        <v>105610</v>
      </c>
      <c r="B836" s="369" t="s">
        <v>34040</v>
      </c>
      <c r="C836" s="368" t="s">
        <v>691</v>
      </c>
      <c r="D836" s="370">
        <v>145.22999999999999</v>
      </c>
      <c r="E836" s="207"/>
    </row>
    <row r="837" spans="1:5" ht="15" x14ac:dyDescent="0.25">
      <c r="A837" s="368">
        <v>105618</v>
      </c>
      <c r="B837" s="369" t="s">
        <v>34041</v>
      </c>
      <c r="C837" s="368" t="s">
        <v>691</v>
      </c>
      <c r="D837" s="370">
        <v>143.66999999999999</v>
      </c>
      <c r="E837" s="207"/>
    </row>
    <row r="838" spans="1:5" ht="15" x14ac:dyDescent="0.25">
      <c r="A838" s="368">
        <v>105571</v>
      </c>
      <c r="B838" s="369" t="s">
        <v>28575</v>
      </c>
      <c r="C838" s="368" t="s">
        <v>691</v>
      </c>
      <c r="D838" s="370">
        <v>55.62</v>
      </c>
      <c r="E838" s="207"/>
    </row>
    <row r="839" spans="1:5" ht="15" x14ac:dyDescent="0.25">
      <c r="A839" s="368">
        <v>96389</v>
      </c>
      <c r="B839" s="369" t="s">
        <v>28547</v>
      </c>
      <c r="C839" s="368" t="s">
        <v>691</v>
      </c>
      <c r="D839" s="370">
        <v>49.95</v>
      </c>
      <c r="E839" s="207"/>
    </row>
    <row r="840" spans="1:5" ht="15" x14ac:dyDescent="0.25">
      <c r="A840" s="368">
        <v>105575</v>
      </c>
      <c r="B840" s="369" t="s">
        <v>28579</v>
      </c>
      <c r="C840" s="368" t="s">
        <v>691</v>
      </c>
      <c r="D840" s="370">
        <v>49.07</v>
      </c>
      <c r="E840" s="207"/>
    </row>
    <row r="841" spans="1:5" ht="15" x14ac:dyDescent="0.25">
      <c r="A841" s="368">
        <v>105599</v>
      </c>
      <c r="B841" s="369" t="s">
        <v>34042</v>
      </c>
      <c r="C841" s="368" t="s">
        <v>691</v>
      </c>
      <c r="D841" s="370">
        <v>51.71</v>
      </c>
      <c r="E841" s="207"/>
    </row>
    <row r="842" spans="1:5" ht="15" x14ac:dyDescent="0.25">
      <c r="A842" s="368">
        <v>105607</v>
      </c>
      <c r="B842" s="369" t="s">
        <v>34043</v>
      </c>
      <c r="C842" s="368" t="s">
        <v>691</v>
      </c>
      <c r="D842" s="370">
        <v>49.53</v>
      </c>
      <c r="E842" s="207"/>
    </row>
    <row r="843" spans="1:5" ht="15" x14ac:dyDescent="0.25">
      <c r="A843" s="368">
        <v>105615</v>
      </c>
      <c r="B843" s="369" t="s">
        <v>34044</v>
      </c>
      <c r="C843" s="368" t="s">
        <v>691</v>
      </c>
      <c r="D843" s="370">
        <v>47.97</v>
      </c>
      <c r="E843" s="207"/>
    </row>
    <row r="844" spans="1:5" ht="15" x14ac:dyDescent="0.25">
      <c r="A844" s="368">
        <v>105623</v>
      </c>
      <c r="B844" s="369" t="s">
        <v>28597</v>
      </c>
      <c r="C844" s="368" t="s">
        <v>691</v>
      </c>
      <c r="D844" s="370">
        <v>89.7</v>
      </c>
      <c r="E844" s="207"/>
    </row>
    <row r="845" spans="1:5" ht="15" x14ac:dyDescent="0.25">
      <c r="A845" s="368">
        <v>96390</v>
      </c>
      <c r="B845" s="369" t="s">
        <v>28548</v>
      </c>
      <c r="C845" s="368" t="s">
        <v>691</v>
      </c>
      <c r="D845" s="370">
        <v>84.03</v>
      </c>
      <c r="E845" s="207"/>
    </row>
    <row r="846" spans="1:5" ht="15" x14ac:dyDescent="0.25">
      <c r="A846" s="368">
        <v>105631</v>
      </c>
      <c r="B846" s="369" t="s">
        <v>28605</v>
      </c>
      <c r="C846" s="368" t="s">
        <v>691</v>
      </c>
      <c r="D846" s="370">
        <v>83.15</v>
      </c>
      <c r="E846" s="207"/>
    </row>
    <row r="847" spans="1:5" ht="15" x14ac:dyDescent="0.25">
      <c r="A847" s="368">
        <v>105600</v>
      </c>
      <c r="B847" s="369" t="s">
        <v>34045</v>
      </c>
      <c r="C847" s="368" t="s">
        <v>691</v>
      </c>
      <c r="D847" s="370">
        <v>83.6</v>
      </c>
      <c r="E847" s="207"/>
    </row>
    <row r="848" spans="1:5" ht="15" x14ac:dyDescent="0.25">
      <c r="A848" s="368">
        <v>105608</v>
      </c>
      <c r="B848" s="369" t="s">
        <v>34046</v>
      </c>
      <c r="C848" s="368" t="s">
        <v>691</v>
      </c>
      <c r="D848" s="370">
        <v>81.42</v>
      </c>
      <c r="E848" s="207"/>
    </row>
    <row r="849" spans="1:5" ht="15" x14ac:dyDescent="0.25">
      <c r="A849" s="368">
        <v>105616</v>
      </c>
      <c r="B849" s="369" t="s">
        <v>34047</v>
      </c>
      <c r="C849" s="368" t="s">
        <v>691</v>
      </c>
      <c r="D849" s="370">
        <v>79.86</v>
      </c>
      <c r="E849" s="207"/>
    </row>
    <row r="850" spans="1:5" ht="15" x14ac:dyDescent="0.25">
      <c r="A850" s="368">
        <v>105585</v>
      </c>
      <c r="B850" s="369" t="s">
        <v>28587</v>
      </c>
      <c r="C850" s="368" t="s">
        <v>691</v>
      </c>
      <c r="D850" s="370">
        <v>143.5</v>
      </c>
      <c r="E850" s="207"/>
    </row>
    <row r="851" spans="1:5" ht="15" x14ac:dyDescent="0.25">
      <c r="A851" s="368">
        <v>100572</v>
      </c>
      <c r="B851" s="369" t="s">
        <v>28564</v>
      </c>
      <c r="C851" s="368" t="s">
        <v>691</v>
      </c>
      <c r="D851" s="370">
        <v>133.88</v>
      </c>
      <c r="E851" s="207"/>
    </row>
    <row r="852" spans="1:5" ht="15" x14ac:dyDescent="0.25">
      <c r="A852" s="368">
        <v>105588</v>
      </c>
      <c r="B852" s="369" t="s">
        <v>28590</v>
      </c>
      <c r="C852" s="368" t="s">
        <v>691</v>
      </c>
      <c r="D852" s="370">
        <v>132.91999999999999</v>
      </c>
      <c r="E852" s="207"/>
    </row>
    <row r="853" spans="1:5" ht="15" x14ac:dyDescent="0.25">
      <c r="A853" s="368">
        <v>105583</v>
      </c>
      <c r="B853" s="369" t="s">
        <v>34048</v>
      </c>
      <c r="C853" s="368" t="s">
        <v>691</v>
      </c>
      <c r="D853" s="370">
        <v>191.4</v>
      </c>
      <c r="E853" s="207"/>
    </row>
    <row r="854" spans="1:5" ht="15" x14ac:dyDescent="0.25">
      <c r="A854" s="368">
        <v>105719</v>
      </c>
      <c r="B854" s="369" t="s">
        <v>34049</v>
      </c>
      <c r="C854" s="368" t="s">
        <v>691</v>
      </c>
      <c r="D854" s="370">
        <v>186.11</v>
      </c>
      <c r="E854" s="207"/>
    </row>
    <row r="855" spans="1:5" ht="15" x14ac:dyDescent="0.25">
      <c r="A855" s="368">
        <v>105721</v>
      </c>
      <c r="B855" s="369" t="s">
        <v>34050</v>
      </c>
      <c r="C855" s="368" t="s">
        <v>691</v>
      </c>
      <c r="D855" s="370">
        <v>186.34</v>
      </c>
      <c r="E855" s="207"/>
    </row>
    <row r="856" spans="1:5" ht="15" x14ac:dyDescent="0.25">
      <c r="A856" s="368">
        <v>105592</v>
      </c>
      <c r="B856" s="369" t="s">
        <v>28592</v>
      </c>
      <c r="C856" s="368" t="s">
        <v>691</v>
      </c>
      <c r="D856" s="370">
        <v>126.04</v>
      </c>
      <c r="E856" s="207"/>
    </row>
    <row r="857" spans="1:5" ht="15" x14ac:dyDescent="0.25">
      <c r="A857" s="368">
        <v>100573</v>
      </c>
      <c r="B857" s="369" t="s">
        <v>28565</v>
      </c>
      <c r="C857" s="368" t="s">
        <v>691</v>
      </c>
      <c r="D857" s="370">
        <v>116.42</v>
      </c>
      <c r="E857" s="207"/>
    </row>
    <row r="858" spans="1:5" ht="15" x14ac:dyDescent="0.25">
      <c r="A858" s="368">
        <v>105595</v>
      </c>
      <c r="B858" s="369" t="s">
        <v>28595</v>
      </c>
      <c r="C858" s="368" t="s">
        <v>691</v>
      </c>
      <c r="D858" s="370">
        <v>115.46</v>
      </c>
      <c r="E858" s="207"/>
    </row>
    <row r="859" spans="1:5" ht="15" x14ac:dyDescent="0.25">
      <c r="A859" s="368">
        <v>105590</v>
      </c>
      <c r="B859" s="369" t="s">
        <v>34051</v>
      </c>
      <c r="C859" s="368" t="s">
        <v>691</v>
      </c>
      <c r="D859" s="370">
        <v>164.86</v>
      </c>
      <c r="E859" s="207"/>
    </row>
    <row r="860" spans="1:5" ht="15" x14ac:dyDescent="0.25">
      <c r="A860" s="368">
        <v>105723</v>
      </c>
      <c r="B860" s="369" t="s">
        <v>34052</v>
      </c>
      <c r="C860" s="368" t="s">
        <v>691</v>
      </c>
      <c r="D860" s="370">
        <v>159.57</v>
      </c>
      <c r="E860" s="207"/>
    </row>
    <row r="861" spans="1:5" ht="15" x14ac:dyDescent="0.25">
      <c r="A861" s="368">
        <v>105725</v>
      </c>
      <c r="B861" s="369" t="s">
        <v>34053</v>
      </c>
      <c r="C861" s="368" t="s">
        <v>691</v>
      </c>
      <c r="D861" s="370">
        <v>159.80000000000001</v>
      </c>
      <c r="E861" s="207"/>
    </row>
    <row r="862" spans="1:5" ht="15" x14ac:dyDescent="0.25">
      <c r="A862" s="368">
        <v>105566</v>
      </c>
      <c r="B862" s="369" t="s">
        <v>28570</v>
      </c>
      <c r="C862" s="368" t="s">
        <v>691</v>
      </c>
      <c r="D862" s="370">
        <v>10.99</v>
      </c>
      <c r="E862" s="207"/>
    </row>
    <row r="863" spans="1:5" ht="15" x14ac:dyDescent="0.25">
      <c r="A863" s="368">
        <v>96388</v>
      </c>
      <c r="B863" s="369" t="s">
        <v>28546</v>
      </c>
      <c r="C863" s="368" t="s">
        <v>691</v>
      </c>
      <c r="D863" s="370">
        <v>8.81</v>
      </c>
      <c r="E863" s="207"/>
    </row>
    <row r="864" spans="1:5" ht="15" x14ac:dyDescent="0.25">
      <c r="A864" s="368">
        <v>105569</v>
      </c>
      <c r="B864" s="369" t="s">
        <v>28573</v>
      </c>
      <c r="C864" s="368" t="s">
        <v>691</v>
      </c>
      <c r="D864" s="370">
        <v>7.32</v>
      </c>
      <c r="E864" s="207"/>
    </row>
    <row r="865" spans="1:5" ht="15" x14ac:dyDescent="0.25">
      <c r="A865" s="368">
        <v>101767</v>
      </c>
      <c r="B865" s="369" t="s">
        <v>28568</v>
      </c>
      <c r="C865" s="368" t="s">
        <v>691</v>
      </c>
      <c r="D865" s="370">
        <v>29.46</v>
      </c>
      <c r="E865" s="207"/>
    </row>
    <row r="866" spans="1:5" ht="15" x14ac:dyDescent="0.25">
      <c r="A866" s="368">
        <v>101768</v>
      </c>
      <c r="B866" s="369" t="s">
        <v>28569</v>
      </c>
      <c r="C866" s="368" t="s">
        <v>691</v>
      </c>
      <c r="D866" s="370">
        <v>25.49</v>
      </c>
      <c r="E866" s="207"/>
    </row>
    <row r="867" spans="1:5" ht="15" x14ac:dyDescent="0.25">
      <c r="A867" s="368">
        <v>100574</v>
      </c>
      <c r="B867" s="369" t="s">
        <v>28566</v>
      </c>
      <c r="C867" s="368" t="s">
        <v>691</v>
      </c>
      <c r="D867" s="370">
        <v>1.45</v>
      </c>
      <c r="E867" s="207"/>
    </row>
    <row r="868" spans="1:5" ht="15" x14ac:dyDescent="0.25">
      <c r="A868" s="368">
        <v>102470</v>
      </c>
      <c r="B868" s="369" t="s">
        <v>34054</v>
      </c>
      <c r="C868" s="368" t="s">
        <v>3</v>
      </c>
      <c r="D868" s="370">
        <v>0</v>
      </c>
      <c r="E868" s="207"/>
    </row>
    <row r="869" spans="1:5" ht="15" x14ac:dyDescent="0.25">
      <c r="A869" s="368">
        <v>105756</v>
      </c>
      <c r="B869" s="369" t="s">
        <v>34055</v>
      </c>
      <c r="C869" s="368" t="s">
        <v>3</v>
      </c>
      <c r="D869" s="370">
        <v>0</v>
      </c>
      <c r="E869" s="207"/>
    </row>
    <row r="870" spans="1:5" ht="15" x14ac:dyDescent="0.25">
      <c r="A870" s="368">
        <v>104375</v>
      </c>
      <c r="B870" s="369" t="s">
        <v>34056</v>
      </c>
      <c r="C870" s="368" t="s">
        <v>3</v>
      </c>
      <c r="D870" s="370">
        <v>0</v>
      </c>
      <c r="E870" s="207"/>
    </row>
    <row r="871" spans="1:5" ht="15" x14ac:dyDescent="0.25">
      <c r="A871" s="368">
        <v>105757</v>
      </c>
      <c r="B871" s="369" t="s">
        <v>34057</v>
      </c>
      <c r="C871" s="368" t="s">
        <v>3</v>
      </c>
      <c r="D871" s="370">
        <v>0</v>
      </c>
      <c r="E871" s="207"/>
    </row>
    <row r="872" spans="1:5" ht="15" x14ac:dyDescent="0.25">
      <c r="A872" s="368">
        <v>105562</v>
      </c>
      <c r="B872" s="369" t="s">
        <v>28538</v>
      </c>
      <c r="C872" s="368" t="s">
        <v>691</v>
      </c>
      <c r="D872" s="370">
        <v>8.16</v>
      </c>
      <c r="E872" s="207"/>
    </row>
    <row r="873" spans="1:5" ht="15" x14ac:dyDescent="0.25">
      <c r="A873" s="368">
        <v>105563</v>
      </c>
      <c r="B873" s="369" t="s">
        <v>28539</v>
      </c>
      <c r="C873" s="368" t="s">
        <v>691</v>
      </c>
      <c r="D873" s="370">
        <v>6.58</v>
      </c>
      <c r="E873" s="207"/>
    </row>
    <row r="874" spans="1:5" ht="15" x14ac:dyDescent="0.25">
      <c r="A874" s="368">
        <v>105565</v>
      </c>
      <c r="B874" s="369" t="s">
        <v>28541</v>
      </c>
      <c r="C874" s="368" t="s">
        <v>691</v>
      </c>
      <c r="D874" s="370">
        <v>6.11</v>
      </c>
      <c r="E874" s="207"/>
    </row>
    <row r="875" spans="1:5" ht="15" x14ac:dyDescent="0.25">
      <c r="A875" s="368">
        <v>105557</v>
      </c>
      <c r="B875" s="369" t="s">
        <v>28533</v>
      </c>
      <c r="C875" s="368" t="s">
        <v>691</v>
      </c>
      <c r="D875" s="370">
        <v>15.56</v>
      </c>
      <c r="E875" s="207"/>
    </row>
    <row r="876" spans="1:5" ht="15" x14ac:dyDescent="0.25">
      <c r="A876" s="368">
        <v>105558</v>
      </c>
      <c r="B876" s="369" t="s">
        <v>28534</v>
      </c>
      <c r="C876" s="368" t="s">
        <v>691</v>
      </c>
      <c r="D876" s="370">
        <v>13.4</v>
      </c>
      <c r="E876" s="207"/>
    </row>
    <row r="877" spans="1:5" ht="15" x14ac:dyDescent="0.25">
      <c r="A877" s="368">
        <v>105560</v>
      </c>
      <c r="B877" s="369" t="s">
        <v>28536</v>
      </c>
      <c r="C877" s="368" t="s">
        <v>691</v>
      </c>
      <c r="D877" s="370">
        <v>12.24</v>
      </c>
      <c r="E877" s="207"/>
    </row>
    <row r="878" spans="1:5" ht="15" x14ac:dyDescent="0.25">
      <c r="A878" s="368">
        <v>96386</v>
      </c>
      <c r="B878" s="369" t="s">
        <v>28531</v>
      </c>
      <c r="C878" s="368" t="s">
        <v>691</v>
      </c>
      <c r="D878" s="370">
        <v>6.53</v>
      </c>
      <c r="E878" s="207"/>
    </row>
    <row r="879" spans="1:5" ht="15" x14ac:dyDescent="0.25">
      <c r="A879" s="368">
        <v>105564</v>
      </c>
      <c r="B879" s="369" t="s">
        <v>28540</v>
      </c>
      <c r="C879" s="368" t="s">
        <v>691</v>
      </c>
      <c r="D879" s="370">
        <v>6.06</v>
      </c>
      <c r="E879" s="207"/>
    </row>
    <row r="880" spans="1:5" ht="15" x14ac:dyDescent="0.25">
      <c r="A880" s="368">
        <v>105561</v>
      </c>
      <c r="B880" s="369" t="s">
        <v>28537</v>
      </c>
      <c r="C880" s="368" t="s">
        <v>691</v>
      </c>
      <c r="D880" s="370">
        <v>8</v>
      </c>
      <c r="E880" s="207"/>
    </row>
    <row r="881" spans="1:5" ht="15" x14ac:dyDescent="0.25">
      <c r="A881" s="368">
        <v>96385</v>
      </c>
      <c r="B881" s="369" t="s">
        <v>28530</v>
      </c>
      <c r="C881" s="368" t="s">
        <v>691</v>
      </c>
      <c r="D881" s="370">
        <v>12.1</v>
      </c>
      <c r="E881" s="207"/>
    </row>
    <row r="882" spans="1:5" ht="15" x14ac:dyDescent="0.25">
      <c r="A882" s="368">
        <v>105556</v>
      </c>
      <c r="B882" s="369" t="s">
        <v>28532</v>
      </c>
      <c r="C882" s="368" t="s">
        <v>691</v>
      </c>
      <c r="D882" s="370">
        <v>13.6</v>
      </c>
      <c r="E882" s="207"/>
    </row>
    <row r="883" spans="1:5" ht="15" x14ac:dyDescent="0.25">
      <c r="A883" s="368">
        <v>105559</v>
      </c>
      <c r="B883" s="369" t="s">
        <v>28535</v>
      </c>
      <c r="C883" s="368" t="s">
        <v>691</v>
      </c>
      <c r="D883" s="370">
        <v>10.28</v>
      </c>
      <c r="E883" s="207"/>
    </row>
    <row r="884" spans="1:5" ht="15" x14ac:dyDescent="0.25">
      <c r="A884" s="368">
        <v>105733</v>
      </c>
      <c r="B884" s="369" t="s">
        <v>28651</v>
      </c>
      <c r="C884" s="368" t="s">
        <v>691</v>
      </c>
      <c r="D884" s="370">
        <v>292.52999999999997</v>
      </c>
      <c r="E884" s="207"/>
    </row>
    <row r="885" spans="1:5" ht="15" x14ac:dyDescent="0.25">
      <c r="A885" s="368">
        <v>105734</v>
      </c>
      <c r="B885" s="369" t="s">
        <v>28652</v>
      </c>
      <c r="C885" s="368" t="s">
        <v>691</v>
      </c>
      <c r="D885" s="370">
        <v>286.55</v>
      </c>
      <c r="E885" s="207"/>
    </row>
    <row r="886" spans="1:5" ht="15" x14ac:dyDescent="0.25">
      <c r="A886" s="368">
        <v>105736</v>
      </c>
      <c r="B886" s="369" t="s">
        <v>28654</v>
      </c>
      <c r="C886" s="368" t="s">
        <v>691</v>
      </c>
      <c r="D886" s="370">
        <v>283.54000000000002</v>
      </c>
      <c r="E886" s="207"/>
    </row>
    <row r="887" spans="1:5" ht="15" x14ac:dyDescent="0.25">
      <c r="A887" s="368">
        <v>105728</v>
      </c>
      <c r="B887" s="369" t="s">
        <v>28646</v>
      </c>
      <c r="C887" s="368" t="s">
        <v>691</v>
      </c>
      <c r="D887" s="370">
        <v>225.54</v>
      </c>
      <c r="E887" s="207"/>
    </row>
    <row r="888" spans="1:5" ht="15" x14ac:dyDescent="0.25">
      <c r="A888" s="368">
        <v>105729</v>
      </c>
      <c r="B888" s="369" t="s">
        <v>28647</v>
      </c>
      <c r="C888" s="368" t="s">
        <v>691</v>
      </c>
      <c r="D888" s="370">
        <v>220.96</v>
      </c>
      <c r="E888" s="207"/>
    </row>
    <row r="889" spans="1:5" ht="15" x14ac:dyDescent="0.25">
      <c r="A889" s="368">
        <v>105731</v>
      </c>
      <c r="B889" s="369" t="s">
        <v>28649</v>
      </c>
      <c r="C889" s="368" t="s">
        <v>691</v>
      </c>
      <c r="D889" s="370">
        <v>218.65</v>
      </c>
      <c r="E889" s="207"/>
    </row>
    <row r="890" spans="1:5" ht="15" x14ac:dyDescent="0.25">
      <c r="A890" s="368">
        <v>105738</v>
      </c>
      <c r="B890" s="369" t="s">
        <v>28656</v>
      </c>
      <c r="C890" s="368" t="s">
        <v>691</v>
      </c>
      <c r="D890" s="370">
        <v>376.97</v>
      </c>
      <c r="E890" s="207"/>
    </row>
    <row r="891" spans="1:5" ht="15" x14ac:dyDescent="0.25">
      <c r="A891" s="368">
        <v>105739</v>
      </c>
      <c r="B891" s="369" t="s">
        <v>28657</v>
      </c>
      <c r="C891" s="368" t="s">
        <v>691</v>
      </c>
      <c r="D891" s="370">
        <v>372.48</v>
      </c>
      <c r="E891" s="207"/>
    </row>
    <row r="892" spans="1:5" ht="15" x14ac:dyDescent="0.25">
      <c r="A892" s="368">
        <v>105741</v>
      </c>
      <c r="B892" s="369" t="s">
        <v>28659</v>
      </c>
      <c r="C892" s="368" t="s">
        <v>691</v>
      </c>
      <c r="D892" s="370">
        <v>370.12</v>
      </c>
      <c r="E892" s="207"/>
    </row>
    <row r="893" spans="1:5" ht="15" x14ac:dyDescent="0.25">
      <c r="A893" s="368">
        <v>105750</v>
      </c>
      <c r="B893" s="369" t="s">
        <v>28668</v>
      </c>
      <c r="C893" s="368" t="s">
        <v>691</v>
      </c>
      <c r="D893" s="370">
        <v>204.92</v>
      </c>
      <c r="E893" s="207"/>
    </row>
    <row r="894" spans="1:5" ht="15" x14ac:dyDescent="0.25">
      <c r="A894" s="368">
        <v>105751</v>
      </c>
      <c r="B894" s="369" t="s">
        <v>28669</v>
      </c>
      <c r="C894" s="368" t="s">
        <v>691</v>
      </c>
      <c r="D894" s="370">
        <v>202.58</v>
      </c>
      <c r="E894" s="207"/>
    </row>
    <row r="895" spans="1:5" ht="15" x14ac:dyDescent="0.25">
      <c r="A895" s="368">
        <v>105753</v>
      </c>
      <c r="B895" s="369" t="s">
        <v>28671</v>
      </c>
      <c r="C895" s="368" t="s">
        <v>691</v>
      </c>
      <c r="D895" s="370">
        <v>200.45</v>
      </c>
      <c r="E895" s="207"/>
    </row>
    <row r="896" spans="1:5" ht="15" x14ac:dyDescent="0.25">
      <c r="A896" s="368">
        <v>105755</v>
      </c>
      <c r="B896" s="369" t="s">
        <v>28673</v>
      </c>
      <c r="C896" s="368" t="s">
        <v>691</v>
      </c>
      <c r="D896" s="370">
        <v>198.41</v>
      </c>
      <c r="E896" s="207"/>
    </row>
    <row r="897" spans="1:5" ht="15" x14ac:dyDescent="0.25">
      <c r="A897" s="368">
        <v>105743</v>
      </c>
      <c r="B897" s="369" t="s">
        <v>28661</v>
      </c>
      <c r="C897" s="368" t="s">
        <v>691</v>
      </c>
      <c r="D897" s="370">
        <v>156.08000000000001</v>
      </c>
      <c r="E897" s="207"/>
    </row>
    <row r="898" spans="1:5" ht="15" x14ac:dyDescent="0.25">
      <c r="A898" s="368">
        <v>105744</v>
      </c>
      <c r="B898" s="369" t="s">
        <v>28662</v>
      </c>
      <c r="C898" s="368" t="s">
        <v>691</v>
      </c>
      <c r="D898" s="370">
        <v>153.87</v>
      </c>
      <c r="E898" s="207"/>
    </row>
    <row r="899" spans="1:5" ht="15" x14ac:dyDescent="0.25">
      <c r="A899" s="368">
        <v>105746</v>
      </c>
      <c r="B899" s="369" t="s">
        <v>28664</v>
      </c>
      <c r="C899" s="368" t="s">
        <v>691</v>
      </c>
      <c r="D899" s="370">
        <v>151.66</v>
      </c>
      <c r="E899" s="207"/>
    </row>
    <row r="900" spans="1:5" ht="15" x14ac:dyDescent="0.25">
      <c r="A900" s="368">
        <v>105748</v>
      </c>
      <c r="B900" s="369" t="s">
        <v>28666</v>
      </c>
      <c r="C900" s="368" t="s">
        <v>691</v>
      </c>
      <c r="D900" s="370">
        <v>149.43</v>
      </c>
      <c r="E900" s="207"/>
    </row>
    <row r="901" spans="1:5" ht="15" x14ac:dyDescent="0.25">
      <c r="A901" s="368">
        <v>105660</v>
      </c>
      <c r="B901" s="369" t="s">
        <v>28614</v>
      </c>
      <c r="C901" s="368" t="s">
        <v>691</v>
      </c>
      <c r="D901" s="370">
        <v>213.81</v>
      </c>
      <c r="E901" s="207"/>
    </row>
    <row r="902" spans="1:5" ht="15" x14ac:dyDescent="0.25">
      <c r="A902" s="368">
        <v>105663</v>
      </c>
      <c r="B902" s="369" t="s">
        <v>28617</v>
      </c>
      <c r="C902" s="368" t="s">
        <v>691</v>
      </c>
      <c r="D902" s="370">
        <v>203.99</v>
      </c>
      <c r="E902" s="207"/>
    </row>
    <row r="903" spans="1:5" ht="15" x14ac:dyDescent="0.25">
      <c r="A903" s="368">
        <v>105669</v>
      </c>
      <c r="B903" s="369" t="s">
        <v>28623</v>
      </c>
      <c r="C903" s="368" t="s">
        <v>691</v>
      </c>
      <c r="D903" s="370">
        <v>199.07</v>
      </c>
      <c r="E903" s="207"/>
    </row>
    <row r="904" spans="1:5" ht="15" x14ac:dyDescent="0.25">
      <c r="A904" s="368">
        <v>105642</v>
      </c>
      <c r="B904" s="369" t="s">
        <v>34058</v>
      </c>
      <c r="C904" s="368" t="s">
        <v>691</v>
      </c>
      <c r="D904" s="370">
        <v>249.17</v>
      </c>
      <c r="E904" s="207"/>
    </row>
    <row r="905" spans="1:5" ht="15" x14ac:dyDescent="0.25">
      <c r="A905" s="368">
        <v>105648</v>
      </c>
      <c r="B905" s="369" t="s">
        <v>34059</v>
      </c>
      <c r="C905" s="368" t="s">
        <v>691</v>
      </c>
      <c r="D905" s="370">
        <v>244.59</v>
      </c>
      <c r="E905" s="207"/>
    </row>
    <row r="906" spans="1:5" ht="15" x14ac:dyDescent="0.25">
      <c r="A906" s="368">
        <v>105654</v>
      </c>
      <c r="B906" s="369" t="s">
        <v>34060</v>
      </c>
      <c r="C906" s="368" t="s">
        <v>691</v>
      </c>
      <c r="D906" s="370">
        <v>242.28</v>
      </c>
      <c r="E906" s="207"/>
    </row>
    <row r="907" spans="1:5" ht="15" x14ac:dyDescent="0.25">
      <c r="A907" s="368">
        <v>105661</v>
      </c>
      <c r="B907" s="369" t="s">
        <v>28615</v>
      </c>
      <c r="C907" s="368" t="s">
        <v>691</v>
      </c>
      <c r="D907" s="370">
        <v>244.89</v>
      </c>
      <c r="E907" s="207"/>
    </row>
    <row r="908" spans="1:5" ht="15" x14ac:dyDescent="0.25">
      <c r="A908" s="368">
        <v>105664</v>
      </c>
      <c r="B908" s="369" t="s">
        <v>28618</v>
      </c>
      <c r="C908" s="368" t="s">
        <v>691</v>
      </c>
      <c r="D908" s="370">
        <v>235.07</v>
      </c>
      <c r="E908" s="207"/>
    </row>
    <row r="909" spans="1:5" ht="15" x14ac:dyDescent="0.25">
      <c r="A909" s="368">
        <v>105670</v>
      </c>
      <c r="B909" s="369" t="s">
        <v>28624</v>
      </c>
      <c r="C909" s="368" t="s">
        <v>691</v>
      </c>
      <c r="D909" s="370">
        <v>230.15</v>
      </c>
      <c r="E909" s="207"/>
    </row>
    <row r="910" spans="1:5" ht="15" x14ac:dyDescent="0.25">
      <c r="A910" s="368">
        <v>105643</v>
      </c>
      <c r="B910" s="369" t="s">
        <v>34061</v>
      </c>
      <c r="C910" s="368" t="s">
        <v>691</v>
      </c>
      <c r="D910" s="370">
        <v>277.88</v>
      </c>
      <c r="E910" s="207"/>
    </row>
    <row r="911" spans="1:5" ht="15" x14ac:dyDescent="0.25">
      <c r="A911" s="368">
        <v>105649</v>
      </c>
      <c r="B911" s="369" t="s">
        <v>34062</v>
      </c>
      <c r="C911" s="368" t="s">
        <v>691</v>
      </c>
      <c r="D911" s="370">
        <v>273.3</v>
      </c>
      <c r="E911" s="207"/>
    </row>
    <row r="912" spans="1:5" ht="15" x14ac:dyDescent="0.25">
      <c r="A912" s="368">
        <v>105655</v>
      </c>
      <c r="B912" s="369" t="s">
        <v>34063</v>
      </c>
      <c r="C912" s="368" t="s">
        <v>691</v>
      </c>
      <c r="D912" s="370">
        <v>270.99</v>
      </c>
      <c r="E912" s="207"/>
    </row>
    <row r="913" spans="1:5" ht="15" x14ac:dyDescent="0.25">
      <c r="A913" s="368">
        <v>105662</v>
      </c>
      <c r="B913" s="369" t="s">
        <v>28616</v>
      </c>
      <c r="C913" s="368" t="s">
        <v>691</v>
      </c>
      <c r="D913" s="370">
        <v>275.52</v>
      </c>
      <c r="E913" s="207"/>
    </row>
    <row r="914" spans="1:5" ht="15" x14ac:dyDescent="0.25">
      <c r="A914" s="368">
        <v>105665</v>
      </c>
      <c r="B914" s="369" t="s">
        <v>28619</v>
      </c>
      <c r="C914" s="368" t="s">
        <v>691</v>
      </c>
      <c r="D914" s="370">
        <v>265.7</v>
      </c>
      <c r="E914" s="207"/>
    </row>
    <row r="915" spans="1:5" ht="15" x14ac:dyDescent="0.25">
      <c r="A915" s="368">
        <v>105671</v>
      </c>
      <c r="B915" s="369" t="s">
        <v>28625</v>
      </c>
      <c r="C915" s="368" t="s">
        <v>691</v>
      </c>
      <c r="D915" s="370">
        <v>260.77999999999997</v>
      </c>
      <c r="E915" s="207"/>
    </row>
    <row r="916" spans="1:5" ht="15" x14ac:dyDescent="0.25">
      <c r="A916" s="368">
        <v>105644</v>
      </c>
      <c r="B916" s="369" t="s">
        <v>34064</v>
      </c>
      <c r="C916" s="368" t="s">
        <v>691</v>
      </c>
      <c r="D916" s="370">
        <v>306.60000000000002</v>
      </c>
      <c r="E916" s="207"/>
    </row>
    <row r="917" spans="1:5" ht="15" x14ac:dyDescent="0.25">
      <c r="A917" s="368">
        <v>105650</v>
      </c>
      <c r="B917" s="369" t="s">
        <v>34065</v>
      </c>
      <c r="C917" s="368" t="s">
        <v>691</v>
      </c>
      <c r="D917" s="370">
        <v>302.02</v>
      </c>
      <c r="E917" s="207"/>
    </row>
    <row r="918" spans="1:5" ht="15" x14ac:dyDescent="0.25">
      <c r="A918" s="368">
        <v>105656</v>
      </c>
      <c r="B918" s="369" t="s">
        <v>34066</v>
      </c>
      <c r="C918" s="368" t="s">
        <v>691</v>
      </c>
      <c r="D918" s="370">
        <v>299.70999999999998</v>
      </c>
      <c r="E918" s="207"/>
    </row>
    <row r="919" spans="1:5" ht="15" x14ac:dyDescent="0.25">
      <c r="A919" s="368">
        <v>105577</v>
      </c>
      <c r="B919" s="369" t="s">
        <v>28581</v>
      </c>
      <c r="C919" s="368" t="s">
        <v>691</v>
      </c>
      <c r="D919" s="370">
        <v>147.4</v>
      </c>
      <c r="E919" s="207"/>
    </row>
    <row r="920" spans="1:5" ht="15" x14ac:dyDescent="0.25">
      <c r="A920" s="368">
        <v>105578</v>
      </c>
      <c r="B920" s="369" t="s">
        <v>28582</v>
      </c>
      <c r="C920" s="368" t="s">
        <v>691</v>
      </c>
      <c r="D920" s="370">
        <v>137.59</v>
      </c>
      <c r="E920" s="207"/>
    </row>
    <row r="921" spans="1:5" ht="15" x14ac:dyDescent="0.25">
      <c r="A921" s="368">
        <v>105712</v>
      </c>
      <c r="B921" s="369" t="s">
        <v>28643</v>
      </c>
      <c r="C921" s="368" t="s">
        <v>691</v>
      </c>
      <c r="D921" s="370">
        <v>132.66</v>
      </c>
      <c r="E921" s="207"/>
    </row>
    <row r="922" spans="1:5" ht="15" x14ac:dyDescent="0.25">
      <c r="A922" s="368">
        <v>105637</v>
      </c>
      <c r="B922" s="369" t="s">
        <v>34067</v>
      </c>
      <c r="C922" s="368" t="s">
        <v>691</v>
      </c>
      <c r="D922" s="370">
        <v>191.73</v>
      </c>
      <c r="E922" s="207"/>
    </row>
    <row r="923" spans="1:5" ht="15" x14ac:dyDescent="0.25">
      <c r="A923" s="368">
        <v>105707</v>
      </c>
      <c r="B923" s="369" t="s">
        <v>34068</v>
      </c>
      <c r="C923" s="368" t="s">
        <v>691</v>
      </c>
      <c r="D923" s="370">
        <v>187.15</v>
      </c>
      <c r="E923" s="207"/>
    </row>
    <row r="924" spans="1:5" ht="15" x14ac:dyDescent="0.25">
      <c r="A924" s="368">
        <v>105709</v>
      </c>
      <c r="B924" s="369" t="s">
        <v>34069</v>
      </c>
      <c r="C924" s="368" t="s">
        <v>691</v>
      </c>
      <c r="D924" s="370">
        <v>184.84</v>
      </c>
      <c r="E924" s="207"/>
    </row>
    <row r="925" spans="1:5" ht="15" x14ac:dyDescent="0.25">
      <c r="A925" s="368">
        <v>105693</v>
      </c>
      <c r="B925" s="369" t="s">
        <v>28629</v>
      </c>
      <c r="C925" s="368" t="s">
        <v>691</v>
      </c>
      <c r="D925" s="370">
        <v>197.05</v>
      </c>
      <c r="E925" s="207"/>
    </row>
    <row r="926" spans="1:5" ht="15" x14ac:dyDescent="0.25">
      <c r="A926" s="368">
        <v>105696</v>
      </c>
      <c r="B926" s="369" t="s">
        <v>28632</v>
      </c>
      <c r="C926" s="368" t="s">
        <v>691</v>
      </c>
      <c r="D926" s="370">
        <v>187.23</v>
      </c>
      <c r="E926" s="207"/>
    </row>
    <row r="927" spans="1:5" ht="15" x14ac:dyDescent="0.25">
      <c r="A927" s="368">
        <v>105702</v>
      </c>
      <c r="B927" s="369" t="s">
        <v>28638</v>
      </c>
      <c r="C927" s="368" t="s">
        <v>691</v>
      </c>
      <c r="D927" s="370">
        <v>182.31</v>
      </c>
      <c r="E927" s="207"/>
    </row>
    <row r="928" spans="1:5" ht="15" x14ac:dyDescent="0.25">
      <c r="A928" s="368">
        <v>105675</v>
      </c>
      <c r="B928" s="369" t="s">
        <v>34070</v>
      </c>
      <c r="C928" s="368" t="s">
        <v>691</v>
      </c>
      <c r="D928" s="370">
        <v>223.68</v>
      </c>
      <c r="E928" s="207"/>
    </row>
    <row r="929" spans="1:5" ht="15" x14ac:dyDescent="0.25">
      <c r="A929" s="368">
        <v>105681</v>
      </c>
      <c r="B929" s="369" t="s">
        <v>34071</v>
      </c>
      <c r="C929" s="368" t="s">
        <v>691</v>
      </c>
      <c r="D929" s="370">
        <v>219.1</v>
      </c>
      <c r="E929" s="207"/>
    </row>
    <row r="930" spans="1:5" ht="15" x14ac:dyDescent="0.25">
      <c r="A930" s="368">
        <v>105687</v>
      </c>
      <c r="B930" s="369" t="s">
        <v>34072</v>
      </c>
      <c r="C930" s="368" t="s">
        <v>691</v>
      </c>
      <c r="D930" s="370">
        <v>216.79</v>
      </c>
      <c r="E930" s="207"/>
    </row>
    <row r="931" spans="1:5" ht="15" x14ac:dyDescent="0.25">
      <c r="A931" s="368">
        <v>105694</v>
      </c>
      <c r="B931" s="369" t="s">
        <v>28630</v>
      </c>
      <c r="C931" s="368" t="s">
        <v>691</v>
      </c>
      <c r="D931" s="370">
        <v>228.48</v>
      </c>
      <c r="E931" s="207"/>
    </row>
    <row r="932" spans="1:5" ht="15" x14ac:dyDescent="0.25">
      <c r="A932" s="368">
        <v>105697</v>
      </c>
      <c r="B932" s="369" t="s">
        <v>28633</v>
      </c>
      <c r="C932" s="368" t="s">
        <v>691</v>
      </c>
      <c r="D932" s="370">
        <v>218.66</v>
      </c>
      <c r="E932" s="207"/>
    </row>
    <row r="933" spans="1:5" ht="15" x14ac:dyDescent="0.25">
      <c r="A933" s="368">
        <v>105703</v>
      </c>
      <c r="B933" s="369" t="s">
        <v>28639</v>
      </c>
      <c r="C933" s="368" t="s">
        <v>691</v>
      </c>
      <c r="D933" s="370">
        <v>213.74</v>
      </c>
      <c r="E933" s="207"/>
    </row>
    <row r="934" spans="1:5" ht="15" x14ac:dyDescent="0.25">
      <c r="A934" s="368">
        <v>105676</v>
      </c>
      <c r="B934" s="369" t="s">
        <v>34073</v>
      </c>
      <c r="C934" s="368" t="s">
        <v>691</v>
      </c>
      <c r="D934" s="370">
        <v>252.94</v>
      </c>
      <c r="E934" s="207"/>
    </row>
    <row r="935" spans="1:5" ht="15" x14ac:dyDescent="0.25">
      <c r="A935" s="368">
        <v>105682</v>
      </c>
      <c r="B935" s="369" t="s">
        <v>34074</v>
      </c>
      <c r="C935" s="368" t="s">
        <v>691</v>
      </c>
      <c r="D935" s="370">
        <v>248.36</v>
      </c>
      <c r="E935" s="207"/>
    </row>
    <row r="936" spans="1:5" ht="15" x14ac:dyDescent="0.25">
      <c r="A936" s="368">
        <v>105688</v>
      </c>
      <c r="B936" s="369" t="s">
        <v>34075</v>
      </c>
      <c r="C936" s="368" t="s">
        <v>691</v>
      </c>
      <c r="D936" s="370">
        <v>246.05</v>
      </c>
      <c r="E936" s="207"/>
    </row>
    <row r="937" spans="1:5" ht="15" x14ac:dyDescent="0.25">
      <c r="A937" s="368">
        <v>105695</v>
      </c>
      <c r="B937" s="369" t="s">
        <v>28631</v>
      </c>
      <c r="C937" s="368" t="s">
        <v>691</v>
      </c>
      <c r="D937" s="370">
        <v>259.45999999999998</v>
      </c>
      <c r="E937" s="207"/>
    </row>
    <row r="938" spans="1:5" ht="15" x14ac:dyDescent="0.25">
      <c r="A938" s="368">
        <v>105698</v>
      </c>
      <c r="B938" s="369" t="s">
        <v>28634</v>
      </c>
      <c r="C938" s="368" t="s">
        <v>691</v>
      </c>
      <c r="D938" s="370">
        <v>249.64</v>
      </c>
      <c r="E938" s="207"/>
    </row>
    <row r="939" spans="1:5" ht="15" x14ac:dyDescent="0.25">
      <c r="A939" s="368">
        <v>105704</v>
      </c>
      <c r="B939" s="369" t="s">
        <v>28640</v>
      </c>
      <c r="C939" s="368" t="s">
        <v>691</v>
      </c>
      <c r="D939" s="370">
        <v>244.72</v>
      </c>
      <c r="E939" s="207"/>
    </row>
    <row r="940" spans="1:5" ht="15" x14ac:dyDescent="0.25">
      <c r="A940" s="368">
        <v>105677</v>
      </c>
      <c r="B940" s="369" t="s">
        <v>34076</v>
      </c>
      <c r="C940" s="368" t="s">
        <v>691</v>
      </c>
      <c r="D940" s="370">
        <v>282.18</v>
      </c>
      <c r="E940" s="207"/>
    </row>
    <row r="941" spans="1:5" ht="15" x14ac:dyDescent="0.25">
      <c r="A941" s="368">
        <v>105683</v>
      </c>
      <c r="B941" s="369" t="s">
        <v>34077</v>
      </c>
      <c r="C941" s="368" t="s">
        <v>691</v>
      </c>
      <c r="D941" s="370">
        <v>277.60000000000002</v>
      </c>
      <c r="E941" s="207"/>
    </row>
    <row r="942" spans="1:5" ht="15" x14ac:dyDescent="0.25">
      <c r="A942" s="368">
        <v>105689</v>
      </c>
      <c r="B942" s="369" t="s">
        <v>34078</v>
      </c>
      <c r="C942" s="368" t="s">
        <v>691</v>
      </c>
      <c r="D942" s="370">
        <v>275.29000000000002</v>
      </c>
      <c r="E942" s="207"/>
    </row>
    <row r="943" spans="1:5" ht="15" x14ac:dyDescent="0.25">
      <c r="A943" s="368">
        <v>105579</v>
      </c>
      <c r="B943" s="369" t="s">
        <v>28583</v>
      </c>
      <c r="C943" s="368" t="s">
        <v>691</v>
      </c>
      <c r="D943" s="370">
        <v>129.94</v>
      </c>
      <c r="E943" s="207"/>
    </row>
    <row r="944" spans="1:5" ht="15" x14ac:dyDescent="0.25">
      <c r="A944" s="368">
        <v>105580</v>
      </c>
      <c r="B944" s="369" t="s">
        <v>28584</v>
      </c>
      <c r="C944" s="368" t="s">
        <v>691</v>
      </c>
      <c r="D944" s="370">
        <v>120.13</v>
      </c>
      <c r="E944" s="207"/>
    </row>
    <row r="945" spans="1:5" ht="15" x14ac:dyDescent="0.25">
      <c r="A945" s="368">
        <v>105582</v>
      </c>
      <c r="B945" s="369" t="s">
        <v>28586</v>
      </c>
      <c r="C945" s="368" t="s">
        <v>691</v>
      </c>
      <c r="D945" s="370">
        <v>115.2</v>
      </c>
      <c r="E945" s="207"/>
    </row>
    <row r="946" spans="1:5" ht="15" x14ac:dyDescent="0.25">
      <c r="A946" s="368">
        <v>105638</v>
      </c>
      <c r="B946" s="369" t="s">
        <v>34079</v>
      </c>
      <c r="C946" s="368" t="s">
        <v>691</v>
      </c>
      <c r="D946" s="370">
        <v>165.19</v>
      </c>
      <c r="E946" s="207"/>
    </row>
    <row r="947" spans="1:5" ht="15" x14ac:dyDescent="0.25">
      <c r="A947" s="368">
        <v>105715</v>
      </c>
      <c r="B947" s="369" t="s">
        <v>34080</v>
      </c>
      <c r="C947" s="368" t="s">
        <v>691</v>
      </c>
      <c r="D947" s="370">
        <v>160.61000000000001</v>
      </c>
      <c r="E947" s="207"/>
    </row>
    <row r="948" spans="1:5" ht="15" x14ac:dyDescent="0.25">
      <c r="A948" s="368">
        <v>105717</v>
      </c>
      <c r="B948" s="369" t="s">
        <v>34081</v>
      </c>
      <c r="C948" s="368" t="s">
        <v>691</v>
      </c>
      <c r="D948" s="370">
        <v>158.30000000000001</v>
      </c>
      <c r="E948" s="207"/>
    </row>
    <row r="949" spans="1:5" ht="15" x14ac:dyDescent="0.25">
      <c r="A949" s="368">
        <v>105626</v>
      </c>
      <c r="B949" s="369" t="s">
        <v>28600</v>
      </c>
      <c r="C949" s="368" t="s">
        <v>691</v>
      </c>
      <c r="D949" s="370">
        <v>129.57</v>
      </c>
      <c r="E949" s="207"/>
    </row>
    <row r="950" spans="1:5" ht="15" x14ac:dyDescent="0.25">
      <c r="A950" s="368">
        <v>105629</v>
      </c>
      <c r="B950" s="369" t="s">
        <v>28603</v>
      </c>
      <c r="C950" s="368" t="s">
        <v>691</v>
      </c>
      <c r="D950" s="370">
        <v>121.69</v>
      </c>
      <c r="E950" s="207"/>
    </row>
    <row r="951" spans="1:5" ht="15" x14ac:dyDescent="0.25">
      <c r="A951" s="368">
        <v>105635</v>
      </c>
      <c r="B951" s="369" t="s">
        <v>28609</v>
      </c>
      <c r="C951" s="368" t="s">
        <v>691</v>
      </c>
      <c r="D951" s="370">
        <v>120.58</v>
      </c>
      <c r="E951" s="207"/>
    </row>
    <row r="952" spans="1:5" ht="15" x14ac:dyDescent="0.25">
      <c r="A952" s="368">
        <v>105605</v>
      </c>
      <c r="B952" s="369" t="s">
        <v>34082</v>
      </c>
      <c r="C952" s="368" t="s">
        <v>691</v>
      </c>
      <c r="D952" s="370">
        <v>119.09</v>
      </c>
      <c r="E952" s="207"/>
    </row>
    <row r="953" spans="1:5" ht="15" x14ac:dyDescent="0.25">
      <c r="A953" s="368">
        <v>105613</v>
      </c>
      <c r="B953" s="369" t="s">
        <v>34083</v>
      </c>
      <c r="C953" s="368" t="s">
        <v>691</v>
      </c>
      <c r="D953" s="370">
        <v>116.12</v>
      </c>
      <c r="E953" s="207"/>
    </row>
    <row r="954" spans="1:5" ht="15" x14ac:dyDescent="0.25">
      <c r="A954" s="368">
        <v>105621</v>
      </c>
      <c r="B954" s="369" t="s">
        <v>34084</v>
      </c>
      <c r="C954" s="368" t="s">
        <v>691</v>
      </c>
      <c r="D954" s="370">
        <v>114</v>
      </c>
      <c r="E954" s="207"/>
    </row>
    <row r="955" spans="1:5" ht="15" x14ac:dyDescent="0.25">
      <c r="A955" s="368">
        <v>105627</v>
      </c>
      <c r="B955" s="369" t="s">
        <v>28601</v>
      </c>
      <c r="C955" s="368" t="s">
        <v>691</v>
      </c>
      <c r="D955" s="370">
        <v>162.30000000000001</v>
      </c>
      <c r="E955" s="207"/>
    </row>
    <row r="956" spans="1:5" ht="15" x14ac:dyDescent="0.25">
      <c r="A956" s="368">
        <v>105630</v>
      </c>
      <c r="B956" s="369" t="s">
        <v>28604</v>
      </c>
      <c r="C956" s="368" t="s">
        <v>691</v>
      </c>
      <c r="D956" s="370">
        <v>154.41999999999999</v>
      </c>
      <c r="E956" s="207"/>
    </row>
    <row r="957" spans="1:5" ht="15" x14ac:dyDescent="0.25">
      <c r="A957" s="368">
        <v>105636</v>
      </c>
      <c r="B957" s="369" t="s">
        <v>28610</v>
      </c>
      <c r="C957" s="368" t="s">
        <v>691</v>
      </c>
      <c r="D957" s="370">
        <v>153.31</v>
      </c>
      <c r="E957" s="207"/>
    </row>
    <row r="958" spans="1:5" ht="15" x14ac:dyDescent="0.25">
      <c r="A958" s="368">
        <v>105606</v>
      </c>
      <c r="B958" s="369" t="s">
        <v>34085</v>
      </c>
      <c r="C958" s="368" t="s">
        <v>691</v>
      </c>
      <c r="D958" s="370">
        <v>150.99</v>
      </c>
      <c r="E958" s="207"/>
    </row>
    <row r="959" spans="1:5" ht="15" x14ac:dyDescent="0.25">
      <c r="A959" s="368">
        <v>105614</v>
      </c>
      <c r="B959" s="369" t="s">
        <v>34086</v>
      </c>
      <c r="C959" s="368" t="s">
        <v>691</v>
      </c>
      <c r="D959" s="370">
        <v>148.02000000000001</v>
      </c>
      <c r="E959" s="207"/>
    </row>
    <row r="960" spans="1:5" ht="15" x14ac:dyDescent="0.25">
      <c r="A960" s="368">
        <v>105622</v>
      </c>
      <c r="B960" s="369" t="s">
        <v>34087</v>
      </c>
      <c r="C960" s="368" t="s">
        <v>691</v>
      </c>
      <c r="D960" s="370">
        <v>145.9</v>
      </c>
      <c r="E960" s="207"/>
    </row>
    <row r="961" spans="1:5" ht="15" x14ac:dyDescent="0.25">
      <c r="A961" s="368">
        <v>105572</v>
      </c>
      <c r="B961" s="369" t="s">
        <v>28576</v>
      </c>
      <c r="C961" s="368" t="s">
        <v>691</v>
      </c>
      <c r="D961" s="370">
        <v>62.32</v>
      </c>
      <c r="E961" s="207"/>
    </row>
    <row r="962" spans="1:5" ht="15" x14ac:dyDescent="0.25">
      <c r="A962" s="368">
        <v>105574</v>
      </c>
      <c r="B962" s="369" t="s">
        <v>28578</v>
      </c>
      <c r="C962" s="368" t="s">
        <v>691</v>
      </c>
      <c r="D962" s="370">
        <v>54.44</v>
      </c>
      <c r="E962" s="207"/>
    </row>
    <row r="963" spans="1:5" ht="15" x14ac:dyDescent="0.25">
      <c r="A963" s="368">
        <v>105576</v>
      </c>
      <c r="B963" s="369" t="s">
        <v>28580</v>
      </c>
      <c r="C963" s="368" t="s">
        <v>691</v>
      </c>
      <c r="D963" s="370">
        <v>53.33</v>
      </c>
      <c r="E963" s="207"/>
    </row>
    <row r="964" spans="1:5" ht="15" x14ac:dyDescent="0.25">
      <c r="A964" s="368">
        <v>105603</v>
      </c>
      <c r="B964" s="369" t="s">
        <v>34088</v>
      </c>
      <c r="C964" s="368" t="s">
        <v>691</v>
      </c>
      <c r="D964" s="370">
        <v>55.29</v>
      </c>
      <c r="E964" s="207"/>
    </row>
    <row r="965" spans="1:5" ht="15" x14ac:dyDescent="0.25">
      <c r="A965" s="368">
        <v>105611</v>
      </c>
      <c r="B965" s="369" t="s">
        <v>34089</v>
      </c>
      <c r="C965" s="368" t="s">
        <v>691</v>
      </c>
      <c r="D965" s="370">
        <v>52.32</v>
      </c>
      <c r="E965" s="207"/>
    </row>
    <row r="966" spans="1:5" ht="15" x14ac:dyDescent="0.25">
      <c r="A966" s="368">
        <v>105619</v>
      </c>
      <c r="B966" s="369" t="s">
        <v>34090</v>
      </c>
      <c r="C966" s="368" t="s">
        <v>691</v>
      </c>
      <c r="D966" s="370">
        <v>50.2</v>
      </c>
      <c r="E966" s="207"/>
    </row>
    <row r="967" spans="1:5" ht="15" x14ac:dyDescent="0.25">
      <c r="A967" s="368">
        <v>105573</v>
      </c>
      <c r="B967" s="369" t="s">
        <v>28577</v>
      </c>
      <c r="C967" s="368" t="s">
        <v>691</v>
      </c>
      <c r="D967" s="370">
        <v>96.4</v>
      </c>
      <c r="E967" s="207"/>
    </row>
    <row r="968" spans="1:5" ht="15" x14ac:dyDescent="0.25">
      <c r="A968" s="368">
        <v>105628</v>
      </c>
      <c r="B968" s="369" t="s">
        <v>28602</v>
      </c>
      <c r="C968" s="368" t="s">
        <v>691</v>
      </c>
      <c r="D968" s="370">
        <v>88.52</v>
      </c>
      <c r="E968" s="207"/>
    </row>
    <row r="969" spans="1:5" ht="15" x14ac:dyDescent="0.25">
      <c r="A969" s="368">
        <v>105634</v>
      </c>
      <c r="B969" s="369" t="s">
        <v>28608</v>
      </c>
      <c r="C969" s="368" t="s">
        <v>691</v>
      </c>
      <c r="D969" s="370">
        <v>87.41</v>
      </c>
      <c r="E969" s="207"/>
    </row>
    <row r="970" spans="1:5" ht="15" x14ac:dyDescent="0.25">
      <c r="A970" s="368">
        <v>105604</v>
      </c>
      <c r="B970" s="369" t="s">
        <v>34091</v>
      </c>
      <c r="C970" s="368" t="s">
        <v>691</v>
      </c>
      <c r="D970" s="370">
        <v>87.18</v>
      </c>
      <c r="E970" s="207"/>
    </row>
    <row r="971" spans="1:5" ht="15" x14ac:dyDescent="0.25">
      <c r="A971" s="368">
        <v>105612</v>
      </c>
      <c r="B971" s="369" t="s">
        <v>34092</v>
      </c>
      <c r="C971" s="368" t="s">
        <v>691</v>
      </c>
      <c r="D971" s="370">
        <v>84.21</v>
      </c>
      <c r="E971" s="207"/>
    </row>
    <row r="972" spans="1:5" ht="15" x14ac:dyDescent="0.25">
      <c r="A972" s="368">
        <v>105620</v>
      </c>
      <c r="B972" s="369" t="s">
        <v>34093</v>
      </c>
      <c r="C972" s="368" t="s">
        <v>691</v>
      </c>
      <c r="D972" s="370">
        <v>82.09</v>
      </c>
      <c r="E972" s="207"/>
    </row>
    <row r="973" spans="1:5" ht="15" x14ac:dyDescent="0.25">
      <c r="A973" s="368">
        <v>105586</v>
      </c>
      <c r="B973" s="369" t="s">
        <v>28588</v>
      </c>
      <c r="C973" s="368" t="s">
        <v>691</v>
      </c>
      <c r="D973" s="370">
        <v>158.66</v>
      </c>
      <c r="E973" s="207"/>
    </row>
    <row r="974" spans="1:5" ht="15" x14ac:dyDescent="0.25">
      <c r="A974" s="368">
        <v>105587</v>
      </c>
      <c r="B974" s="369" t="s">
        <v>28589</v>
      </c>
      <c r="C974" s="368" t="s">
        <v>691</v>
      </c>
      <c r="D974" s="370">
        <v>145.1</v>
      </c>
      <c r="E974" s="207"/>
    </row>
    <row r="975" spans="1:5" ht="15" x14ac:dyDescent="0.25">
      <c r="A975" s="368">
        <v>105589</v>
      </c>
      <c r="B975" s="369" t="s">
        <v>28591</v>
      </c>
      <c r="C975" s="368" t="s">
        <v>691</v>
      </c>
      <c r="D975" s="370">
        <v>143.85</v>
      </c>
      <c r="E975" s="207"/>
    </row>
    <row r="976" spans="1:5" ht="15" x14ac:dyDescent="0.25">
      <c r="A976" s="368">
        <v>105584</v>
      </c>
      <c r="B976" s="369" t="s">
        <v>34094</v>
      </c>
      <c r="C976" s="368" t="s">
        <v>691</v>
      </c>
      <c r="D976" s="370">
        <v>200.1</v>
      </c>
      <c r="E976" s="207"/>
    </row>
    <row r="977" spans="1:5" ht="15" x14ac:dyDescent="0.25">
      <c r="A977" s="368">
        <v>105720</v>
      </c>
      <c r="B977" s="369" t="s">
        <v>34095</v>
      </c>
      <c r="C977" s="368" t="s">
        <v>691</v>
      </c>
      <c r="D977" s="370">
        <v>192.74</v>
      </c>
      <c r="E977" s="207"/>
    </row>
    <row r="978" spans="1:5" ht="15" x14ac:dyDescent="0.25">
      <c r="A978" s="368">
        <v>105722</v>
      </c>
      <c r="B978" s="369" t="s">
        <v>34096</v>
      </c>
      <c r="C978" s="368" t="s">
        <v>691</v>
      </c>
      <c r="D978" s="370">
        <v>193.17</v>
      </c>
      <c r="E978" s="207"/>
    </row>
    <row r="979" spans="1:5" ht="15" x14ac:dyDescent="0.25">
      <c r="A979" s="368">
        <v>105593</v>
      </c>
      <c r="B979" s="369" t="s">
        <v>28593</v>
      </c>
      <c r="C979" s="368" t="s">
        <v>691</v>
      </c>
      <c r="D979" s="370">
        <v>141.19999999999999</v>
      </c>
      <c r="E979" s="207"/>
    </row>
    <row r="980" spans="1:5" ht="15" x14ac:dyDescent="0.25">
      <c r="A980" s="368">
        <v>105594</v>
      </c>
      <c r="B980" s="369" t="s">
        <v>28594</v>
      </c>
      <c r="C980" s="368" t="s">
        <v>691</v>
      </c>
      <c r="D980" s="370">
        <v>127.64</v>
      </c>
      <c r="E980" s="207"/>
    </row>
    <row r="981" spans="1:5" ht="15" x14ac:dyDescent="0.25">
      <c r="A981" s="368">
        <v>105596</v>
      </c>
      <c r="B981" s="369" t="s">
        <v>28596</v>
      </c>
      <c r="C981" s="368" t="s">
        <v>691</v>
      </c>
      <c r="D981" s="370">
        <v>126.39</v>
      </c>
      <c r="E981" s="207"/>
    </row>
    <row r="982" spans="1:5" ht="15" x14ac:dyDescent="0.25">
      <c r="A982" s="368">
        <v>105591</v>
      </c>
      <c r="B982" s="369" t="s">
        <v>34097</v>
      </c>
      <c r="C982" s="368" t="s">
        <v>691</v>
      </c>
      <c r="D982" s="370">
        <v>173.56</v>
      </c>
      <c r="E982" s="207"/>
    </row>
    <row r="983" spans="1:5" ht="15" x14ac:dyDescent="0.25">
      <c r="A983" s="368">
        <v>105724</v>
      </c>
      <c r="B983" s="369" t="s">
        <v>34098</v>
      </c>
      <c r="C983" s="368" t="s">
        <v>691</v>
      </c>
      <c r="D983" s="370">
        <v>166.2</v>
      </c>
      <c r="E983" s="207"/>
    </row>
    <row r="984" spans="1:5" ht="15" x14ac:dyDescent="0.25">
      <c r="A984" s="368">
        <v>105726</v>
      </c>
      <c r="B984" s="369" t="s">
        <v>34099</v>
      </c>
      <c r="C984" s="368" t="s">
        <v>691</v>
      </c>
      <c r="D984" s="370">
        <v>166.63</v>
      </c>
      <c r="E984" s="207"/>
    </row>
    <row r="985" spans="1:5" ht="15" x14ac:dyDescent="0.25">
      <c r="A985" s="368">
        <v>105567</v>
      </c>
      <c r="B985" s="369" t="s">
        <v>28571</v>
      </c>
      <c r="C985" s="368" t="s">
        <v>691</v>
      </c>
      <c r="D985" s="370">
        <v>14.56</v>
      </c>
      <c r="E985" s="207"/>
    </row>
    <row r="986" spans="1:5" ht="15" x14ac:dyDescent="0.25">
      <c r="A986" s="368">
        <v>105568</v>
      </c>
      <c r="B986" s="369" t="s">
        <v>28572</v>
      </c>
      <c r="C986" s="368" t="s">
        <v>691</v>
      </c>
      <c r="D986" s="370">
        <v>11.6</v>
      </c>
      <c r="E986" s="207"/>
    </row>
    <row r="987" spans="1:5" ht="15" x14ac:dyDescent="0.25">
      <c r="A987" s="368">
        <v>105570</v>
      </c>
      <c r="B987" s="369" t="s">
        <v>28574</v>
      </c>
      <c r="C987" s="368" t="s">
        <v>691</v>
      </c>
      <c r="D987" s="370">
        <v>9.59</v>
      </c>
      <c r="E987" s="207"/>
    </row>
    <row r="988" spans="1:5" ht="15" x14ac:dyDescent="0.25">
      <c r="A988" s="368">
        <v>100575</v>
      </c>
      <c r="B988" s="369" t="s">
        <v>28567</v>
      </c>
      <c r="C988" s="368" t="s">
        <v>3</v>
      </c>
      <c r="D988" s="370">
        <v>0.55000000000000004</v>
      </c>
      <c r="E988" s="207"/>
    </row>
    <row r="989" spans="1:5" ht="15" x14ac:dyDescent="0.25">
      <c r="A989" s="368">
        <v>100577</v>
      </c>
      <c r="B989" s="369" t="s">
        <v>28543</v>
      </c>
      <c r="C989" s="368" t="s">
        <v>3</v>
      </c>
      <c r="D989" s="370">
        <v>1.42</v>
      </c>
      <c r="E989" s="207"/>
    </row>
    <row r="990" spans="1:5" ht="15" x14ac:dyDescent="0.25">
      <c r="A990" s="368">
        <v>105598</v>
      </c>
      <c r="B990" s="369" t="s">
        <v>28545</v>
      </c>
      <c r="C990" s="368" t="s">
        <v>3</v>
      </c>
      <c r="D990" s="370">
        <v>1.89</v>
      </c>
      <c r="E990" s="207"/>
    </row>
    <row r="991" spans="1:5" ht="15" x14ac:dyDescent="0.25">
      <c r="A991" s="368">
        <v>100576</v>
      </c>
      <c r="B991" s="369" t="s">
        <v>28542</v>
      </c>
      <c r="C991" s="368" t="s">
        <v>3</v>
      </c>
      <c r="D991" s="370">
        <v>2.78</v>
      </c>
      <c r="E991" s="207"/>
    </row>
    <row r="992" spans="1:5" ht="15" x14ac:dyDescent="0.25">
      <c r="A992" s="368">
        <v>105597</v>
      </c>
      <c r="B992" s="369" t="s">
        <v>28544</v>
      </c>
      <c r="C992" s="368" t="s">
        <v>3</v>
      </c>
      <c r="D992" s="370">
        <v>3.81</v>
      </c>
      <c r="E992" s="207"/>
    </row>
    <row r="993" spans="1:5" ht="15" x14ac:dyDescent="0.25">
      <c r="A993" s="368">
        <v>102730</v>
      </c>
      <c r="B993" s="369" t="s">
        <v>5428</v>
      </c>
      <c r="C993" s="368" t="s">
        <v>689</v>
      </c>
      <c r="D993" s="370">
        <v>11.72</v>
      </c>
      <c r="E993" s="207"/>
    </row>
    <row r="994" spans="1:5" ht="15" x14ac:dyDescent="0.25">
      <c r="A994" s="368">
        <v>102731</v>
      </c>
      <c r="B994" s="369" t="s">
        <v>5429</v>
      </c>
      <c r="C994" s="368" t="s">
        <v>689</v>
      </c>
      <c r="D994" s="370">
        <v>9.77</v>
      </c>
      <c r="E994" s="207"/>
    </row>
    <row r="995" spans="1:5" ht="15" x14ac:dyDescent="0.25">
      <c r="A995" s="368">
        <v>102732</v>
      </c>
      <c r="B995" s="369" t="s">
        <v>5430</v>
      </c>
      <c r="C995" s="368" t="s">
        <v>689</v>
      </c>
      <c r="D995" s="370">
        <v>9.1199999999999992</v>
      </c>
      <c r="E995" s="207"/>
    </row>
    <row r="996" spans="1:5" ht="15" x14ac:dyDescent="0.25">
      <c r="A996" s="368">
        <v>102733</v>
      </c>
      <c r="B996" s="369" t="s">
        <v>5431</v>
      </c>
      <c r="C996" s="368" t="s">
        <v>689</v>
      </c>
      <c r="D996" s="370">
        <v>10.029999999999999</v>
      </c>
      <c r="E996" s="207"/>
    </row>
    <row r="997" spans="1:5" ht="15" x14ac:dyDescent="0.25">
      <c r="A997" s="368">
        <v>102728</v>
      </c>
      <c r="B997" s="369" t="s">
        <v>5426</v>
      </c>
      <c r="C997" s="368" t="s">
        <v>689</v>
      </c>
      <c r="D997" s="370">
        <v>14.52</v>
      </c>
      <c r="E997" s="207"/>
    </row>
    <row r="998" spans="1:5" ht="15" x14ac:dyDescent="0.25">
      <c r="A998" s="368">
        <v>102729</v>
      </c>
      <c r="B998" s="369" t="s">
        <v>5427</v>
      </c>
      <c r="C998" s="368" t="s">
        <v>689</v>
      </c>
      <c r="D998" s="370">
        <v>13.29</v>
      </c>
      <c r="E998" s="207"/>
    </row>
    <row r="999" spans="1:5" ht="15" x14ac:dyDescent="0.25">
      <c r="A999" s="368">
        <v>102734</v>
      </c>
      <c r="B999" s="369" t="s">
        <v>5432</v>
      </c>
      <c r="C999" s="368" t="s">
        <v>689</v>
      </c>
      <c r="D999" s="370">
        <v>13.48</v>
      </c>
      <c r="E999" s="207"/>
    </row>
    <row r="1000" spans="1:5" ht="15" x14ac:dyDescent="0.25">
      <c r="A1000" s="368">
        <v>102735</v>
      </c>
      <c r="B1000" s="369" t="s">
        <v>5433</v>
      </c>
      <c r="C1000" s="368" t="s">
        <v>689</v>
      </c>
      <c r="D1000" s="370">
        <v>12.38</v>
      </c>
      <c r="E1000" s="207"/>
    </row>
    <row r="1001" spans="1:5" ht="15" x14ac:dyDescent="0.25">
      <c r="A1001" s="368">
        <v>102765</v>
      </c>
      <c r="B1001" s="369" t="s">
        <v>5463</v>
      </c>
      <c r="C1001" s="368" t="s">
        <v>2</v>
      </c>
      <c r="D1001" s="370">
        <v>16336.74</v>
      </c>
      <c r="E1001" s="207"/>
    </row>
    <row r="1002" spans="1:5" ht="15" x14ac:dyDescent="0.25">
      <c r="A1002" s="368">
        <v>102795</v>
      </c>
      <c r="B1002" s="369" t="s">
        <v>5493</v>
      </c>
      <c r="C1002" s="368" t="s">
        <v>2</v>
      </c>
      <c r="D1002" s="370">
        <v>32130.799999999999</v>
      </c>
      <c r="E1002" s="207"/>
    </row>
    <row r="1003" spans="1:5" ht="15" x14ac:dyDescent="0.25">
      <c r="A1003" s="368">
        <v>102766</v>
      </c>
      <c r="B1003" s="369" t="s">
        <v>5464</v>
      </c>
      <c r="C1003" s="368" t="s">
        <v>2</v>
      </c>
      <c r="D1003" s="370">
        <v>24582.17</v>
      </c>
      <c r="E1003" s="207"/>
    </row>
    <row r="1004" spans="1:5" ht="15" x14ac:dyDescent="0.25">
      <c r="A1004" s="368">
        <v>102796</v>
      </c>
      <c r="B1004" s="369" t="s">
        <v>5494</v>
      </c>
      <c r="C1004" s="368" t="s">
        <v>2</v>
      </c>
      <c r="D1004" s="370">
        <v>51751.07</v>
      </c>
      <c r="E1004" s="207"/>
    </row>
    <row r="1005" spans="1:5" ht="15" x14ac:dyDescent="0.25">
      <c r="A1005" s="368">
        <v>102767</v>
      </c>
      <c r="B1005" s="369" t="s">
        <v>5465</v>
      </c>
      <c r="C1005" s="368" t="s">
        <v>2</v>
      </c>
      <c r="D1005" s="370">
        <v>34326.07</v>
      </c>
      <c r="E1005" s="207"/>
    </row>
    <row r="1006" spans="1:5" ht="15" x14ac:dyDescent="0.25">
      <c r="A1006" s="368">
        <v>102797</v>
      </c>
      <c r="B1006" s="369" t="s">
        <v>5495</v>
      </c>
      <c r="C1006" s="368" t="s">
        <v>2</v>
      </c>
      <c r="D1006" s="370">
        <v>73278.73</v>
      </c>
      <c r="E1006" s="207"/>
    </row>
    <row r="1007" spans="1:5" ht="15" x14ac:dyDescent="0.25">
      <c r="A1007" s="368">
        <v>102768</v>
      </c>
      <c r="B1007" s="369" t="s">
        <v>5466</v>
      </c>
      <c r="C1007" s="368" t="s">
        <v>2</v>
      </c>
      <c r="D1007" s="370">
        <v>47851.64</v>
      </c>
      <c r="E1007" s="207"/>
    </row>
    <row r="1008" spans="1:5" ht="15" x14ac:dyDescent="0.25">
      <c r="A1008" s="368">
        <v>102798</v>
      </c>
      <c r="B1008" s="369" t="s">
        <v>5496</v>
      </c>
      <c r="C1008" s="368" t="s">
        <v>2</v>
      </c>
      <c r="D1008" s="370">
        <v>89727.01</v>
      </c>
      <c r="E1008" s="207"/>
    </row>
    <row r="1009" spans="1:5" ht="15" x14ac:dyDescent="0.25">
      <c r="A1009" s="368">
        <v>102744</v>
      </c>
      <c r="B1009" s="369" t="s">
        <v>5442</v>
      </c>
      <c r="C1009" s="368" t="s">
        <v>2</v>
      </c>
      <c r="D1009" s="370">
        <v>6844.28</v>
      </c>
      <c r="E1009" s="207"/>
    </row>
    <row r="1010" spans="1:5" ht="15" x14ac:dyDescent="0.25">
      <c r="A1010" s="368">
        <v>102755</v>
      </c>
      <c r="B1010" s="369" t="s">
        <v>5453</v>
      </c>
      <c r="C1010" s="368" t="s">
        <v>2</v>
      </c>
      <c r="D1010" s="370">
        <v>10554.53</v>
      </c>
      <c r="E1010" s="207"/>
    </row>
    <row r="1011" spans="1:5" ht="15" x14ac:dyDescent="0.25">
      <c r="A1011" s="368">
        <v>102782</v>
      </c>
      <c r="B1011" s="369" t="s">
        <v>5480</v>
      </c>
      <c r="C1011" s="368" t="s">
        <v>2</v>
      </c>
      <c r="D1011" s="370">
        <v>15680.93</v>
      </c>
      <c r="E1011" s="207"/>
    </row>
    <row r="1012" spans="1:5" ht="15" x14ac:dyDescent="0.25">
      <c r="A1012" s="368">
        <v>102745</v>
      </c>
      <c r="B1012" s="369" t="s">
        <v>5443</v>
      </c>
      <c r="C1012" s="368" t="s">
        <v>2</v>
      </c>
      <c r="D1012" s="370">
        <v>9602.69</v>
      </c>
      <c r="E1012" s="207"/>
    </row>
    <row r="1013" spans="1:5" ht="15" x14ac:dyDescent="0.25">
      <c r="A1013" s="368">
        <v>102756</v>
      </c>
      <c r="B1013" s="369" t="s">
        <v>5454</v>
      </c>
      <c r="C1013" s="368" t="s">
        <v>2</v>
      </c>
      <c r="D1013" s="370">
        <v>15636.28</v>
      </c>
      <c r="E1013" s="207"/>
    </row>
    <row r="1014" spans="1:5" ht="15" x14ac:dyDescent="0.25">
      <c r="A1014" s="368">
        <v>102783</v>
      </c>
      <c r="B1014" s="369" t="s">
        <v>5481</v>
      </c>
      <c r="C1014" s="368" t="s">
        <v>2</v>
      </c>
      <c r="D1014" s="370">
        <v>20817.61</v>
      </c>
      <c r="E1014" s="207"/>
    </row>
    <row r="1015" spans="1:5" ht="15" x14ac:dyDescent="0.25">
      <c r="A1015" s="368">
        <v>102746</v>
      </c>
      <c r="B1015" s="369" t="s">
        <v>5444</v>
      </c>
      <c r="C1015" s="368" t="s">
        <v>2</v>
      </c>
      <c r="D1015" s="370">
        <v>16625.95</v>
      </c>
      <c r="E1015" s="207"/>
    </row>
    <row r="1016" spans="1:5" ht="15" x14ac:dyDescent="0.25">
      <c r="A1016" s="368">
        <v>102757</v>
      </c>
      <c r="B1016" s="369" t="s">
        <v>5455</v>
      </c>
      <c r="C1016" s="368" t="s">
        <v>2</v>
      </c>
      <c r="D1016" s="370">
        <v>29062.89</v>
      </c>
      <c r="E1016" s="207"/>
    </row>
    <row r="1017" spans="1:5" ht="15" x14ac:dyDescent="0.25">
      <c r="A1017" s="368">
        <v>102784</v>
      </c>
      <c r="B1017" s="369" t="s">
        <v>5482</v>
      </c>
      <c r="C1017" s="368" t="s">
        <v>2</v>
      </c>
      <c r="D1017" s="370">
        <v>32080.65</v>
      </c>
      <c r="E1017" s="207"/>
    </row>
    <row r="1018" spans="1:5" ht="15" x14ac:dyDescent="0.25">
      <c r="A1018" s="368">
        <v>102779</v>
      </c>
      <c r="B1018" s="369" t="s">
        <v>5477</v>
      </c>
      <c r="C1018" s="368" t="s">
        <v>2</v>
      </c>
      <c r="D1018" s="370">
        <v>8268.92</v>
      </c>
      <c r="E1018" s="207"/>
    </row>
    <row r="1019" spans="1:5" ht="15" x14ac:dyDescent="0.25">
      <c r="A1019" s="368">
        <v>102780</v>
      </c>
      <c r="B1019" s="369" t="s">
        <v>5478</v>
      </c>
      <c r="C1019" s="368" t="s">
        <v>2</v>
      </c>
      <c r="D1019" s="370">
        <v>9511.77</v>
      </c>
      <c r="E1019" s="207"/>
    </row>
    <row r="1020" spans="1:5" ht="15" x14ac:dyDescent="0.25">
      <c r="A1020" s="368">
        <v>102743</v>
      </c>
      <c r="B1020" s="369" t="s">
        <v>5441</v>
      </c>
      <c r="C1020" s="368" t="s">
        <v>2</v>
      </c>
      <c r="D1020" s="370">
        <v>4579.18</v>
      </c>
      <c r="E1020" s="207"/>
    </row>
    <row r="1021" spans="1:5" ht="15" x14ac:dyDescent="0.25">
      <c r="A1021" s="368">
        <v>102781</v>
      </c>
      <c r="B1021" s="369" t="s">
        <v>5479</v>
      </c>
      <c r="C1021" s="368" t="s">
        <v>2</v>
      </c>
      <c r="D1021" s="370">
        <v>14134.77</v>
      </c>
      <c r="E1021" s="207"/>
    </row>
    <row r="1022" spans="1:5" ht="15" x14ac:dyDescent="0.25">
      <c r="A1022" s="368">
        <v>102761</v>
      </c>
      <c r="B1022" s="369" t="s">
        <v>5459</v>
      </c>
      <c r="C1022" s="368" t="s">
        <v>2</v>
      </c>
      <c r="D1022" s="370">
        <v>13066.46</v>
      </c>
      <c r="E1022" s="207"/>
    </row>
    <row r="1023" spans="1:5" ht="15" x14ac:dyDescent="0.25">
      <c r="A1023" s="368">
        <v>102791</v>
      </c>
      <c r="B1023" s="369" t="s">
        <v>5489</v>
      </c>
      <c r="C1023" s="368" t="s">
        <v>2</v>
      </c>
      <c r="D1023" s="370">
        <v>30140.77</v>
      </c>
      <c r="E1023" s="207"/>
    </row>
    <row r="1024" spans="1:5" ht="15" x14ac:dyDescent="0.25">
      <c r="A1024" s="368">
        <v>102762</v>
      </c>
      <c r="B1024" s="369" t="s">
        <v>5460</v>
      </c>
      <c r="C1024" s="368" t="s">
        <v>2</v>
      </c>
      <c r="D1024" s="370">
        <v>20153.39</v>
      </c>
      <c r="E1024" s="207"/>
    </row>
    <row r="1025" spans="1:5" ht="15" x14ac:dyDescent="0.25">
      <c r="A1025" s="368">
        <v>102792</v>
      </c>
      <c r="B1025" s="369" t="s">
        <v>5490</v>
      </c>
      <c r="C1025" s="368" t="s">
        <v>2</v>
      </c>
      <c r="D1025" s="370">
        <v>48965.81</v>
      </c>
      <c r="E1025" s="207"/>
    </row>
    <row r="1026" spans="1:5" ht="15" x14ac:dyDescent="0.25">
      <c r="A1026" s="368">
        <v>102763</v>
      </c>
      <c r="B1026" s="369" t="s">
        <v>5461</v>
      </c>
      <c r="C1026" s="368" t="s">
        <v>2</v>
      </c>
      <c r="D1026" s="370">
        <v>27985.88</v>
      </c>
      <c r="E1026" s="207"/>
    </row>
    <row r="1027" spans="1:5" ht="15" x14ac:dyDescent="0.25">
      <c r="A1027" s="368">
        <v>102793</v>
      </c>
      <c r="B1027" s="369" t="s">
        <v>5491</v>
      </c>
      <c r="C1027" s="368" t="s">
        <v>2</v>
      </c>
      <c r="D1027" s="370">
        <v>65772.800000000003</v>
      </c>
      <c r="E1027" s="207"/>
    </row>
    <row r="1028" spans="1:5" ht="15" x14ac:dyDescent="0.25">
      <c r="A1028" s="368">
        <v>102764</v>
      </c>
      <c r="B1028" s="369" t="s">
        <v>5462</v>
      </c>
      <c r="C1028" s="368" t="s">
        <v>2</v>
      </c>
      <c r="D1028" s="370">
        <v>39374.17</v>
      </c>
      <c r="E1028" s="207"/>
    </row>
    <row r="1029" spans="1:5" ht="15" x14ac:dyDescent="0.25">
      <c r="A1029" s="368">
        <v>102794</v>
      </c>
      <c r="B1029" s="369" t="s">
        <v>5492</v>
      </c>
      <c r="C1029" s="368" t="s">
        <v>2</v>
      </c>
      <c r="D1029" s="370">
        <v>94278.46</v>
      </c>
      <c r="E1029" s="207"/>
    </row>
    <row r="1030" spans="1:5" ht="15" x14ac:dyDescent="0.25">
      <c r="A1030" s="368">
        <v>102740</v>
      </c>
      <c r="B1030" s="369" t="s">
        <v>5438</v>
      </c>
      <c r="C1030" s="368" t="s">
        <v>2</v>
      </c>
      <c r="D1030" s="370">
        <v>5628.56</v>
      </c>
      <c r="E1030" s="207"/>
    </row>
    <row r="1031" spans="1:5" ht="15" x14ac:dyDescent="0.25">
      <c r="A1031" s="368">
        <v>102752</v>
      </c>
      <c r="B1031" s="369" t="s">
        <v>5450</v>
      </c>
      <c r="C1031" s="368" t="s">
        <v>2</v>
      </c>
      <c r="D1031" s="370">
        <v>7549.2</v>
      </c>
      <c r="E1031" s="207"/>
    </row>
    <row r="1032" spans="1:5" ht="15" x14ac:dyDescent="0.25">
      <c r="A1032" s="368">
        <v>102776</v>
      </c>
      <c r="B1032" s="369" t="s">
        <v>5474</v>
      </c>
      <c r="C1032" s="368" t="s">
        <v>2</v>
      </c>
      <c r="D1032" s="370">
        <v>12378.26</v>
      </c>
      <c r="E1032" s="207"/>
    </row>
    <row r="1033" spans="1:5" ht="15" x14ac:dyDescent="0.25">
      <c r="A1033" s="368">
        <v>102741</v>
      </c>
      <c r="B1033" s="369" t="s">
        <v>5439</v>
      </c>
      <c r="C1033" s="368" t="s">
        <v>2</v>
      </c>
      <c r="D1033" s="370">
        <v>7888.47</v>
      </c>
      <c r="E1033" s="207"/>
    </row>
    <row r="1034" spans="1:5" ht="15" x14ac:dyDescent="0.25">
      <c r="A1034" s="368">
        <v>102753</v>
      </c>
      <c r="B1034" s="369" t="s">
        <v>5451</v>
      </c>
      <c r="C1034" s="368" t="s">
        <v>2</v>
      </c>
      <c r="D1034" s="370">
        <v>11150.24</v>
      </c>
      <c r="E1034" s="207"/>
    </row>
    <row r="1035" spans="1:5" ht="15" x14ac:dyDescent="0.25">
      <c r="A1035" s="368">
        <v>102777</v>
      </c>
      <c r="B1035" s="369" t="s">
        <v>5475</v>
      </c>
      <c r="C1035" s="368" t="s">
        <v>2</v>
      </c>
      <c r="D1035" s="370">
        <v>18757.78</v>
      </c>
      <c r="E1035" s="207"/>
    </row>
    <row r="1036" spans="1:5" ht="15" x14ac:dyDescent="0.25">
      <c r="A1036" s="368">
        <v>102742</v>
      </c>
      <c r="B1036" s="369" t="s">
        <v>5440</v>
      </c>
      <c r="C1036" s="368" t="s">
        <v>2</v>
      </c>
      <c r="D1036" s="370">
        <v>13642.92</v>
      </c>
      <c r="E1036" s="207"/>
    </row>
    <row r="1037" spans="1:5" ht="15" x14ac:dyDescent="0.25">
      <c r="A1037" s="368">
        <v>102754</v>
      </c>
      <c r="B1037" s="369" t="s">
        <v>5452</v>
      </c>
      <c r="C1037" s="368" t="s">
        <v>2</v>
      </c>
      <c r="D1037" s="370">
        <v>21179.919999999998</v>
      </c>
      <c r="E1037" s="207"/>
    </row>
    <row r="1038" spans="1:5" ht="15" x14ac:dyDescent="0.25">
      <c r="A1038" s="368">
        <v>102778</v>
      </c>
      <c r="B1038" s="369" t="s">
        <v>5476</v>
      </c>
      <c r="C1038" s="368" t="s">
        <v>2</v>
      </c>
      <c r="D1038" s="370">
        <v>27639.69</v>
      </c>
      <c r="E1038" s="207"/>
    </row>
    <row r="1039" spans="1:5" ht="15" x14ac:dyDescent="0.25">
      <c r="A1039" s="368">
        <v>102737</v>
      </c>
      <c r="B1039" s="369" t="s">
        <v>5435</v>
      </c>
      <c r="C1039" s="368" t="s">
        <v>2</v>
      </c>
      <c r="D1039" s="370">
        <v>1102.3900000000001</v>
      </c>
      <c r="E1039" s="207"/>
    </row>
    <row r="1040" spans="1:5" ht="15" x14ac:dyDescent="0.25">
      <c r="A1040" s="368">
        <v>102773</v>
      </c>
      <c r="B1040" s="369" t="s">
        <v>5471</v>
      </c>
      <c r="C1040" s="368" t="s">
        <v>2</v>
      </c>
      <c r="D1040" s="370">
        <v>8268.92</v>
      </c>
      <c r="E1040" s="207"/>
    </row>
    <row r="1041" spans="1:5" ht="15" x14ac:dyDescent="0.25">
      <c r="A1041" s="368">
        <v>102738</v>
      </c>
      <c r="B1041" s="369" t="s">
        <v>5436</v>
      </c>
      <c r="C1041" s="368" t="s">
        <v>2</v>
      </c>
      <c r="D1041" s="370">
        <v>2252.89</v>
      </c>
      <c r="E1041" s="207"/>
    </row>
    <row r="1042" spans="1:5" ht="15" x14ac:dyDescent="0.25">
      <c r="A1042" s="368">
        <v>102750</v>
      </c>
      <c r="B1042" s="369" t="s">
        <v>5448</v>
      </c>
      <c r="C1042" s="368" t="s">
        <v>2</v>
      </c>
      <c r="D1042" s="370">
        <v>2744.44</v>
      </c>
      <c r="E1042" s="207"/>
    </row>
    <row r="1043" spans="1:5" ht="15" x14ac:dyDescent="0.25">
      <c r="A1043" s="368">
        <v>102774</v>
      </c>
      <c r="B1043" s="369" t="s">
        <v>5472</v>
      </c>
      <c r="C1043" s="368" t="s">
        <v>2</v>
      </c>
      <c r="D1043" s="370">
        <v>8268.92</v>
      </c>
      <c r="E1043" s="207"/>
    </row>
    <row r="1044" spans="1:5" ht="15" x14ac:dyDescent="0.25">
      <c r="A1044" s="368">
        <v>102739</v>
      </c>
      <c r="B1044" s="369" t="s">
        <v>5437</v>
      </c>
      <c r="C1044" s="368" t="s">
        <v>2</v>
      </c>
      <c r="D1044" s="370">
        <v>3762.28</v>
      </c>
      <c r="E1044" s="207"/>
    </row>
    <row r="1045" spans="1:5" ht="15" x14ac:dyDescent="0.25">
      <c r="A1045" s="368">
        <v>102751</v>
      </c>
      <c r="B1045" s="369" t="s">
        <v>5449</v>
      </c>
      <c r="C1045" s="368" t="s">
        <v>2</v>
      </c>
      <c r="D1045" s="370">
        <v>4750.63</v>
      </c>
      <c r="E1045" s="207"/>
    </row>
    <row r="1046" spans="1:5" ht="15" x14ac:dyDescent="0.25">
      <c r="A1046" s="368">
        <v>102775</v>
      </c>
      <c r="B1046" s="369" t="s">
        <v>5473</v>
      </c>
      <c r="C1046" s="368" t="s">
        <v>2</v>
      </c>
      <c r="D1046" s="370">
        <v>12378.26</v>
      </c>
      <c r="E1046" s="207"/>
    </row>
    <row r="1047" spans="1:5" ht="15" x14ac:dyDescent="0.25">
      <c r="A1047" s="368">
        <v>102769</v>
      </c>
      <c r="B1047" s="369" t="s">
        <v>5467</v>
      </c>
      <c r="C1047" s="368" t="s">
        <v>2</v>
      </c>
      <c r="D1047" s="370">
        <v>18958.97</v>
      </c>
      <c r="E1047" s="207"/>
    </row>
    <row r="1048" spans="1:5" ht="15" x14ac:dyDescent="0.25">
      <c r="A1048" s="368">
        <v>102799</v>
      </c>
      <c r="B1048" s="369" t="s">
        <v>5497</v>
      </c>
      <c r="C1048" s="368" t="s">
        <v>2</v>
      </c>
      <c r="D1048" s="370">
        <v>32815.69</v>
      </c>
      <c r="E1048" s="207"/>
    </row>
    <row r="1049" spans="1:5" ht="15" x14ac:dyDescent="0.25">
      <c r="A1049" s="368">
        <v>102770</v>
      </c>
      <c r="B1049" s="369" t="s">
        <v>5468</v>
      </c>
      <c r="C1049" s="368" t="s">
        <v>2</v>
      </c>
      <c r="D1049" s="370">
        <v>29060.75</v>
      </c>
      <c r="E1049" s="207"/>
    </row>
    <row r="1050" spans="1:5" ht="15" x14ac:dyDescent="0.25">
      <c r="A1050" s="368">
        <v>102800</v>
      </c>
      <c r="B1050" s="369" t="s">
        <v>5498</v>
      </c>
      <c r="C1050" s="368" t="s">
        <v>2</v>
      </c>
      <c r="D1050" s="370">
        <v>56788.51</v>
      </c>
      <c r="E1050" s="207"/>
    </row>
    <row r="1051" spans="1:5" ht="15" x14ac:dyDescent="0.25">
      <c r="A1051" s="368">
        <v>102771</v>
      </c>
      <c r="B1051" s="369" t="s">
        <v>5469</v>
      </c>
      <c r="C1051" s="368" t="s">
        <v>2</v>
      </c>
      <c r="D1051" s="370">
        <v>40566.35</v>
      </c>
      <c r="E1051" s="207"/>
    </row>
    <row r="1052" spans="1:5" ht="15" x14ac:dyDescent="0.25">
      <c r="A1052" s="368">
        <v>102801</v>
      </c>
      <c r="B1052" s="369" t="s">
        <v>5499</v>
      </c>
      <c r="C1052" s="368" t="s">
        <v>2</v>
      </c>
      <c r="D1052" s="370">
        <v>79401.259999999995</v>
      </c>
      <c r="E1052" s="207"/>
    </row>
    <row r="1053" spans="1:5" ht="15" x14ac:dyDescent="0.25">
      <c r="A1053" s="368">
        <v>102772</v>
      </c>
      <c r="B1053" s="369" t="s">
        <v>5470</v>
      </c>
      <c r="C1053" s="368" t="s">
        <v>2</v>
      </c>
      <c r="D1053" s="370">
        <v>56874.46</v>
      </c>
      <c r="E1053" s="207"/>
    </row>
    <row r="1054" spans="1:5" ht="15" x14ac:dyDescent="0.25">
      <c r="A1054" s="368">
        <v>102802</v>
      </c>
      <c r="B1054" s="369" t="s">
        <v>5500</v>
      </c>
      <c r="C1054" s="368" t="s">
        <v>2</v>
      </c>
      <c r="D1054" s="370">
        <v>95231.48</v>
      </c>
      <c r="E1054" s="207"/>
    </row>
    <row r="1055" spans="1:5" ht="15" x14ac:dyDescent="0.25">
      <c r="A1055" s="368">
        <v>102747</v>
      </c>
      <c r="B1055" s="369" t="s">
        <v>5445</v>
      </c>
      <c r="C1055" s="368" t="s">
        <v>2</v>
      </c>
      <c r="D1055" s="370">
        <v>8510.76</v>
      </c>
      <c r="E1055" s="207"/>
    </row>
    <row r="1056" spans="1:5" ht="15" x14ac:dyDescent="0.25">
      <c r="A1056" s="368">
        <v>102758</v>
      </c>
      <c r="B1056" s="369" t="s">
        <v>5456</v>
      </c>
      <c r="C1056" s="368" t="s">
        <v>2</v>
      </c>
      <c r="D1056" s="370">
        <v>13573.83</v>
      </c>
      <c r="E1056" s="207"/>
    </row>
    <row r="1057" spans="1:5" ht="15" x14ac:dyDescent="0.25">
      <c r="A1057" s="368">
        <v>102788</v>
      </c>
      <c r="B1057" s="369" t="s">
        <v>5486</v>
      </c>
      <c r="C1057" s="368" t="s">
        <v>2</v>
      </c>
      <c r="D1057" s="370">
        <v>17187.64</v>
      </c>
      <c r="E1057" s="207"/>
    </row>
    <row r="1058" spans="1:5" ht="15" x14ac:dyDescent="0.25">
      <c r="A1058" s="368">
        <v>102748</v>
      </c>
      <c r="B1058" s="369" t="s">
        <v>5446</v>
      </c>
      <c r="C1058" s="368" t="s">
        <v>2</v>
      </c>
      <c r="D1058" s="370">
        <v>11888.89</v>
      </c>
      <c r="E1058" s="207"/>
    </row>
    <row r="1059" spans="1:5" ht="15" x14ac:dyDescent="0.25">
      <c r="A1059" s="368">
        <v>102759</v>
      </c>
      <c r="B1059" s="369" t="s">
        <v>5457</v>
      </c>
      <c r="C1059" s="368" t="s">
        <v>2</v>
      </c>
      <c r="D1059" s="370">
        <v>20143.490000000002</v>
      </c>
      <c r="E1059" s="207"/>
    </row>
    <row r="1060" spans="1:5" ht="15" x14ac:dyDescent="0.25">
      <c r="A1060" s="368">
        <v>102789</v>
      </c>
      <c r="B1060" s="369" t="s">
        <v>5487</v>
      </c>
      <c r="C1060" s="368" t="s">
        <v>2</v>
      </c>
      <c r="D1060" s="370">
        <v>22640.78</v>
      </c>
      <c r="E1060" s="207"/>
    </row>
    <row r="1061" spans="1:5" ht="15" x14ac:dyDescent="0.25">
      <c r="A1061" s="368">
        <v>102749</v>
      </c>
      <c r="B1061" s="369" t="s">
        <v>5447</v>
      </c>
      <c r="C1061" s="368" t="s">
        <v>2</v>
      </c>
      <c r="D1061" s="370">
        <v>20389.27</v>
      </c>
      <c r="E1061" s="207"/>
    </row>
    <row r="1062" spans="1:5" ht="15" x14ac:dyDescent="0.25">
      <c r="A1062" s="368">
        <v>102760</v>
      </c>
      <c r="B1062" s="369" t="s">
        <v>5458</v>
      </c>
      <c r="C1062" s="368" t="s">
        <v>2</v>
      </c>
      <c r="D1062" s="370">
        <v>37094.269999999997</v>
      </c>
      <c r="E1062" s="207"/>
    </row>
    <row r="1063" spans="1:5" ht="15" x14ac:dyDescent="0.25">
      <c r="A1063" s="368">
        <v>102790</v>
      </c>
      <c r="B1063" s="369" t="s">
        <v>5488</v>
      </c>
      <c r="C1063" s="368" t="s">
        <v>2</v>
      </c>
      <c r="D1063" s="370">
        <v>37178.980000000003</v>
      </c>
      <c r="E1063" s="207"/>
    </row>
    <row r="1064" spans="1:5" ht="15" x14ac:dyDescent="0.25">
      <c r="A1064" s="368">
        <v>102785</v>
      </c>
      <c r="B1064" s="369" t="s">
        <v>5483</v>
      </c>
      <c r="C1064" s="368" t="s">
        <v>2</v>
      </c>
      <c r="D1064" s="370">
        <v>9511.77</v>
      </c>
      <c r="E1064" s="207"/>
    </row>
    <row r="1065" spans="1:5" ht="15" x14ac:dyDescent="0.25">
      <c r="A1065" s="368">
        <v>102786</v>
      </c>
      <c r="B1065" s="369" t="s">
        <v>5484</v>
      </c>
      <c r="C1065" s="368" t="s">
        <v>2</v>
      </c>
      <c r="D1065" s="370">
        <v>10544.26</v>
      </c>
      <c r="E1065" s="207"/>
    </row>
    <row r="1066" spans="1:5" ht="15" x14ac:dyDescent="0.25">
      <c r="A1066" s="368">
        <v>102787</v>
      </c>
      <c r="B1066" s="369" t="s">
        <v>5485</v>
      </c>
      <c r="C1066" s="368" t="s">
        <v>2</v>
      </c>
      <c r="D1066" s="370">
        <v>15680.93</v>
      </c>
      <c r="E1066" s="207"/>
    </row>
    <row r="1067" spans="1:5" ht="15" x14ac:dyDescent="0.25">
      <c r="A1067" s="368">
        <v>102736</v>
      </c>
      <c r="B1067" s="369" t="s">
        <v>5434</v>
      </c>
      <c r="C1067" s="368" t="s">
        <v>691</v>
      </c>
      <c r="D1067" s="370">
        <v>655.37</v>
      </c>
      <c r="E1067" s="207"/>
    </row>
    <row r="1068" spans="1:5" ht="15" x14ac:dyDescent="0.25">
      <c r="A1068" s="368">
        <v>102727</v>
      </c>
      <c r="B1068" s="369" t="s">
        <v>5425</v>
      </c>
      <c r="C1068" s="368" t="s">
        <v>3</v>
      </c>
      <c r="D1068" s="370">
        <v>100.05</v>
      </c>
      <c r="E1068" s="207"/>
    </row>
    <row r="1069" spans="1:5" ht="15" x14ac:dyDescent="0.25">
      <c r="A1069" s="368">
        <v>102111</v>
      </c>
      <c r="B1069" s="369" t="s">
        <v>40146</v>
      </c>
      <c r="C1069" s="368" t="s">
        <v>2</v>
      </c>
      <c r="D1069" s="370">
        <v>1537.26</v>
      </c>
      <c r="E1069" s="207"/>
    </row>
    <row r="1070" spans="1:5" ht="15" x14ac:dyDescent="0.25">
      <c r="A1070" s="368">
        <v>102113</v>
      </c>
      <c r="B1070" s="369" t="s">
        <v>40147</v>
      </c>
      <c r="C1070" s="368" t="s">
        <v>2</v>
      </c>
      <c r="D1070" s="370">
        <v>2451.69</v>
      </c>
      <c r="E1070" s="207"/>
    </row>
    <row r="1071" spans="1:5" ht="15" x14ac:dyDescent="0.25">
      <c r="A1071" s="368">
        <v>102116</v>
      </c>
      <c r="B1071" s="369" t="s">
        <v>40148</v>
      </c>
      <c r="C1071" s="368" t="s">
        <v>2</v>
      </c>
      <c r="D1071" s="370">
        <v>2617.2600000000002</v>
      </c>
      <c r="E1071" s="207"/>
    </row>
    <row r="1072" spans="1:5" ht="15" x14ac:dyDescent="0.25">
      <c r="A1072" s="368">
        <v>102132</v>
      </c>
      <c r="B1072" s="369" t="s">
        <v>40149</v>
      </c>
      <c r="C1072" s="368" t="s">
        <v>2</v>
      </c>
      <c r="D1072" s="370">
        <v>0</v>
      </c>
      <c r="E1072" s="207"/>
    </row>
    <row r="1073" spans="1:5" ht="15" x14ac:dyDescent="0.25">
      <c r="A1073" s="368">
        <v>102115</v>
      </c>
      <c r="B1073" s="369" t="s">
        <v>40150</v>
      </c>
      <c r="C1073" s="368" t="s">
        <v>2</v>
      </c>
      <c r="D1073" s="370">
        <v>4200.28</v>
      </c>
      <c r="E1073" s="207"/>
    </row>
    <row r="1074" spans="1:5" ht="15" x14ac:dyDescent="0.25">
      <c r="A1074" s="368">
        <v>102122</v>
      </c>
      <c r="B1074" s="369" t="s">
        <v>40151</v>
      </c>
      <c r="C1074" s="368" t="s">
        <v>2</v>
      </c>
      <c r="D1074" s="370">
        <v>12083.71</v>
      </c>
      <c r="E1074" s="207"/>
    </row>
    <row r="1075" spans="1:5" ht="15" x14ac:dyDescent="0.25">
      <c r="A1075" s="368">
        <v>102118</v>
      </c>
      <c r="B1075" s="369" t="s">
        <v>40152</v>
      </c>
      <c r="C1075" s="368" t="s">
        <v>2</v>
      </c>
      <c r="D1075" s="370">
        <v>3569.95</v>
      </c>
      <c r="E1075" s="207"/>
    </row>
    <row r="1076" spans="1:5" ht="15" x14ac:dyDescent="0.25">
      <c r="A1076" s="368">
        <v>102133</v>
      </c>
      <c r="B1076" s="369" t="s">
        <v>40153</v>
      </c>
      <c r="C1076" s="368" t="s">
        <v>2</v>
      </c>
      <c r="D1076" s="370">
        <v>0</v>
      </c>
      <c r="E1076" s="207"/>
    </row>
    <row r="1077" spans="1:5" ht="15" x14ac:dyDescent="0.25">
      <c r="A1077" s="368">
        <v>102126</v>
      </c>
      <c r="B1077" s="369" t="s">
        <v>40154</v>
      </c>
      <c r="C1077" s="368" t="s">
        <v>2</v>
      </c>
      <c r="D1077" s="370">
        <v>13686.53</v>
      </c>
      <c r="E1077" s="207"/>
    </row>
    <row r="1078" spans="1:5" ht="15" x14ac:dyDescent="0.25">
      <c r="A1078" s="368">
        <v>102137</v>
      </c>
      <c r="B1078" s="369" t="s">
        <v>40155</v>
      </c>
      <c r="C1078" s="368" t="s">
        <v>2</v>
      </c>
      <c r="D1078" s="370">
        <v>134.85</v>
      </c>
      <c r="E1078" s="207"/>
    </row>
    <row r="1079" spans="1:5" ht="15" x14ac:dyDescent="0.25">
      <c r="A1079" s="368">
        <v>106258</v>
      </c>
      <c r="B1079" s="369" t="s">
        <v>40156</v>
      </c>
      <c r="C1079" s="368" t="s">
        <v>2</v>
      </c>
      <c r="D1079" s="370">
        <v>0</v>
      </c>
      <c r="E1079" s="207"/>
    </row>
    <row r="1080" spans="1:5" ht="15" x14ac:dyDescent="0.25">
      <c r="A1080" s="368">
        <v>102112</v>
      </c>
      <c r="B1080" s="369" t="s">
        <v>40157</v>
      </c>
      <c r="C1080" s="368" t="s">
        <v>2</v>
      </c>
      <c r="D1080" s="370">
        <v>208.88</v>
      </c>
      <c r="E1080" s="207"/>
    </row>
    <row r="1081" spans="1:5" ht="15" x14ac:dyDescent="0.25">
      <c r="A1081" s="368">
        <v>102114</v>
      </c>
      <c r="B1081" s="369" t="s">
        <v>40158</v>
      </c>
      <c r="C1081" s="368" t="s">
        <v>2</v>
      </c>
      <c r="D1081" s="370">
        <v>212.47</v>
      </c>
      <c r="E1081" s="207"/>
    </row>
    <row r="1082" spans="1:5" ht="15" x14ac:dyDescent="0.25">
      <c r="A1082" s="368">
        <v>102117</v>
      </c>
      <c r="B1082" s="369" t="s">
        <v>40159</v>
      </c>
      <c r="C1082" s="368" t="s">
        <v>2</v>
      </c>
      <c r="D1082" s="370">
        <v>216.83</v>
      </c>
      <c r="E1082" s="207"/>
    </row>
    <row r="1083" spans="1:5" ht="15" x14ac:dyDescent="0.25">
      <c r="A1083" s="368">
        <v>102123</v>
      </c>
      <c r="B1083" s="369" t="s">
        <v>40160</v>
      </c>
      <c r="C1083" s="368" t="s">
        <v>2</v>
      </c>
      <c r="D1083" s="370">
        <v>271.01</v>
      </c>
      <c r="E1083" s="207"/>
    </row>
    <row r="1084" spans="1:5" ht="15" x14ac:dyDescent="0.25">
      <c r="A1084" s="368">
        <v>102119</v>
      </c>
      <c r="B1084" s="369" t="s">
        <v>40161</v>
      </c>
      <c r="C1084" s="368" t="s">
        <v>2</v>
      </c>
      <c r="D1084" s="370">
        <v>220.59</v>
      </c>
      <c r="E1084" s="207"/>
    </row>
    <row r="1085" spans="1:5" ht="15" x14ac:dyDescent="0.25">
      <c r="A1085" s="368">
        <v>102127</v>
      </c>
      <c r="B1085" s="369" t="s">
        <v>40162</v>
      </c>
      <c r="C1085" s="368" t="s">
        <v>2</v>
      </c>
      <c r="D1085" s="370">
        <v>779.39</v>
      </c>
      <c r="E1085" s="207"/>
    </row>
    <row r="1086" spans="1:5" ht="15" x14ac:dyDescent="0.25">
      <c r="A1086" s="368">
        <v>102121</v>
      </c>
      <c r="B1086" s="369" t="s">
        <v>40163</v>
      </c>
      <c r="C1086" s="368" t="s">
        <v>2</v>
      </c>
      <c r="D1086" s="370">
        <v>259.82</v>
      </c>
      <c r="E1086" s="207"/>
    </row>
    <row r="1087" spans="1:5" ht="15" x14ac:dyDescent="0.25">
      <c r="A1087" s="368">
        <v>102138</v>
      </c>
      <c r="B1087" s="369" t="s">
        <v>40164</v>
      </c>
      <c r="C1087" s="368" t="s">
        <v>2</v>
      </c>
      <c r="D1087" s="370">
        <v>289.20999999999998</v>
      </c>
      <c r="E1087" s="207"/>
    </row>
    <row r="1088" spans="1:5" ht="15" x14ac:dyDescent="0.25">
      <c r="A1088" s="368">
        <v>102129</v>
      </c>
      <c r="B1088" s="369" t="s">
        <v>40165</v>
      </c>
      <c r="C1088" s="368" t="s">
        <v>2</v>
      </c>
      <c r="D1088" s="370">
        <v>1029.6099999999999</v>
      </c>
      <c r="E1088" s="207"/>
    </row>
    <row r="1089" spans="1:5" ht="15" x14ac:dyDescent="0.25">
      <c r="A1089" s="368">
        <v>102131</v>
      </c>
      <c r="B1089" s="369" t="s">
        <v>40166</v>
      </c>
      <c r="C1089" s="368" t="s">
        <v>2</v>
      </c>
      <c r="D1089" s="370">
        <v>1109.94</v>
      </c>
      <c r="E1089" s="207"/>
    </row>
    <row r="1090" spans="1:5" ht="15" x14ac:dyDescent="0.25">
      <c r="A1090" s="368">
        <v>102120</v>
      </c>
      <c r="B1090" s="369" t="s">
        <v>40167</v>
      </c>
      <c r="C1090" s="368" t="s">
        <v>2</v>
      </c>
      <c r="D1090" s="370">
        <v>0</v>
      </c>
      <c r="E1090" s="207"/>
    </row>
    <row r="1091" spans="1:5" ht="15" x14ac:dyDescent="0.25">
      <c r="A1091" s="368">
        <v>102334</v>
      </c>
      <c r="B1091" s="369" t="s">
        <v>40168</v>
      </c>
      <c r="C1091" s="368" t="s">
        <v>2</v>
      </c>
      <c r="D1091" s="370">
        <v>0</v>
      </c>
      <c r="E1091" s="207"/>
    </row>
    <row r="1092" spans="1:5" ht="15" x14ac:dyDescent="0.25">
      <c r="A1092" s="368">
        <v>102128</v>
      </c>
      <c r="B1092" s="369" t="s">
        <v>40169</v>
      </c>
      <c r="C1092" s="368" t="s">
        <v>2</v>
      </c>
      <c r="D1092" s="370">
        <v>0</v>
      </c>
      <c r="E1092" s="207"/>
    </row>
    <row r="1093" spans="1:5" ht="15" x14ac:dyDescent="0.25">
      <c r="A1093" s="368">
        <v>102130</v>
      </c>
      <c r="B1093" s="369" t="s">
        <v>40170</v>
      </c>
      <c r="C1093" s="368" t="s">
        <v>2</v>
      </c>
      <c r="D1093" s="370">
        <v>0</v>
      </c>
      <c r="E1093" s="207"/>
    </row>
    <row r="1094" spans="1:5" ht="15" x14ac:dyDescent="0.25">
      <c r="A1094" s="368">
        <v>104941</v>
      </c>
      <c r="B1094" s="369" t="s">
        <v>34100</v>
      </c>
      <c r="C1094" s="368" t="s">
        <v>3</v>
      </c>
      <c r="D1094" s="370">
        <v>0</v>
      </c>
      <c r="E1094" s="207"/>
    </row>
    <row r="1095" spans="1:5" ht="15" x14ac:dyDescent="0.25">
      <c r="A1095" s="368">
        <v>104942</v>
      </c>
      <c r="B1095" s="369" t="s">
        <v>34101</v>
      </c>
      <c r="C1095" s="368" t="s">
        <v>3</v>
      </c>
      <c r="D1095" s="370">
        <v>0</v>
      </c>
      <c r="E1095" s="207"/>
    </row>
    <row r="1096" spans="1:5" ht="15" x14ac:dyDescent="0.25">
      <c r="A1096" s="368">
        <v>104940</v>
      </c>
      <c r="B1096" s="369" t="s">
        <v>34102</v>
      </c>
      <c r="C1096" s="368" t="s">
        <v>2</v>
      </c>
      <c r="D1096" s="370">
        <v>0</v>
      </c>
      <c r="E1096" s="207"/>
    </row>
    <row r="1097" spans="1:5" ht="15" x14ac:dyDescent="0.25">
      <c r="A1097" s="368">
        <v>104943</v>
      </c>
      <c r="B1097" s="369" t="s">
        <v>34103</v>
      </c>
      <c r="C1097" s="368" t="s">
        <v>3</v>
      </c>
      <c r="D1097" s="370">
        <v>0</v>
      </c>
      <c r="E1097" s="207"/>
    </row>
    <row r="1098" spans="1:5" ht="15" x14ac:dyDescent="0.25">
      <c r="A1098" s="368">
        <v>101801</v>
      </c>
      <c r="B1098" s="369" t="s">
        <v>5028</v>
      </c>
      <c r="C1098" s="368" t="s">
        <v>2</v>
      </c>
      <c r="D1098" s="370">
        <v>1050.6199999999999</v>
      </c>
      <c r="E1098" s="207"/>
    </row>
    <row r="1099" spans="1:5" ht="15" x14ac:dyDescent="0.25">
      <c r="A1099" s="368">
        <v>101800</v>
      </c>
      <c r="B1099" s="369" t="s">
        <v>5027</v>
      </c>
      <c r="C1099" s="368" t="s">
        <v>2</v>
      </c>
      <c r="D1099" s="370">
        <v>1445.64</v>
      </c>
      <c r="E1099" s="207"/>
    </row>
    <row r="1100" spans="1:5" ht="15" x14ac:dyDescent="0.25">
      <c r="A1100" s="368">
        <v>98108</v>
      </c>
      <c r="B1100" s="369" t="s">
        <v>5073</v>
      </c>
      <c r="C1100" s="368" t="s">
        <v>2</v>
      </c>
      <c r="D1100" s="370">
        <v>528.86</v>
      </c>
      <c r="E1100" s="207"/>
    </row>
    <row r="1101" spans="1:5" ht="15" x14ac:dyDescent="0.25">
      <c r="A1101" s="368">
        <v>98105</v>
      </c>
      <c r="B1101" s="369" t="s">
        <v>5070</v>
      </c>
      <c r="C1101" s="368" t="s">
        <v>2</v>
      </c>
      <c r="D1101" s="370">
        <v>668.99</v>
      </c>
      <c r="E1101" s="207"/>
    </row>
    <row r="1102" spans="1:5" ht="15" x14ac:dyDescent="0.25">
      <c r="A1102" s="368">
        <v>98109</v>
      </c>
      <c r="B1102" s="369" t="s">
        <v>5083</v>
      </c>
      <c r="C1102" s="368" t="s">
        <v>2</v>
      </c>
      <c r="D1102" s="370">
        <v>858.98</v>
      </c>
      <c r="E1102" s="207"/>
    </row>
    <row r="1103" spans="1:5" ht="15" x14ac:dyDescent="0.25">
      <c r="A1103" s="368">
        <v>98106</v>
      </c>
      <c r="B1103" s="369" t="s">
        <v>5071</v>
      </c>
      <c r="C1103" s="368" t="s">
        <v>2</v>
      </c>
      <c r="D1103" s="370">
        <v>1102.03</v>
      </c>
      <c r="E1103" s="207"/>
    </row>
    <row r="1104" spans="1:5" ht="15" x14ac:dyDescent="0.25">
      <c r="A1104" s="368">
        <v>98110</v>
      </c>
      <c r="B1104" s="369" t="s">
        <v>5084</v>
      </c>
      <c r="C1104" s="368" t="s">
        <v>2</v>
      </c>
      <c r="D1104" s="370">
        <v>421.75</v>
      </c>
      <c r="E1104" s="207"/>
    </row>
    <row r="1105" spans="1:5" ht="15" x14ac:dyDescent="0.25">
      <c r="A1105" s="368">
        <v>98107</v>
      </c>
      <c r="B1105" s="369" t="s">
        <v>5072</v>
      </c>
      <c r="C1105" s="368" t="s">
        <v>2</v>
      </c>
      <c r="D1105" s="370">
        <v>296.35000000000002</v>
      </c>
      <c r="E1105" s="207"/>
    </row>
    <row r="1106" spans="1:5" ht="15" x14ac:dyDescent="0.25">
      <c r="A1106" s="368">
        <v>98104</v>
      </c>
      <c r="B1106" s="369" t="s">
        <v>5069</v>
      </c>
      <c r="C1106" s="368" t="s">
        <v>2</v>
      </c>
      <c r="D1106" s="370">
        <v>383.09</v>
      </c>
      <c r="E1106" s="207"/>
    </row>
    <row r="1107" spans="1:5" ht="15" x14ac:dyDescent="0.25">
      <c r="A1107" s="368">
        <v>98102</v>
      </c>
      <c r="B1107" s="369" t="s">
        <v>5068</v>
      </c>
      <c r="C1107" s="368" t="s">
        <v>2</v>
      </c>
      <c r="D1107" s="370">
        <v>180.69</v>
      </c>
      <c r="E1107" s="207"/>
    </row>
    <row r="1108" spans="1:5" ht="15" x14ac:dyDescent="0.25">
      <c r="A1108" s="368">
        <v>98111</v>
      </c>
      <c r="B1108" s="369" t="s">
        <v>5085</v>
      </c>
      <c r="C1108" s="368" t="s">
        <v>2</v>
      </c>
      <c r="D1108" s="370">
        <v>57.64</v>
      </c>
      <c r="E1108" s="207"/>
    </row>
    <row r="1109" spans="1:5" ht="15" x14ac:dyDescent="0.25">
      <c r="A1109" s="368">
        <v>97891</v>
      </c>
      <c r="B1109" s="369" t="s">
        <v>5039</v>
      </c>
      <c r="C1109" s="368" t="s">
        <v>2</v>
      </c>
      <c r="D1109" s="370">
        <v>219.84</v>
      </c>
      <c r="E1109" s="207"/>
    </row>
    <row r="1110" spans="1:5" ht="15" x14ac:dyDescent="0.25">
      <c r="A1110" s="368">
        <v>97892</v>
      </c>
      <c r="B1110" s="369" t="s">
        <v>5040</v>
      </c>
      <c r="C1110" s="368" t="s">
        <v>2</v>
      </c>
      <c r="D1110" s="370">
        <v>412.44</v>
      </c>
      <c r="E1110" s="207"/>
    </row>
    <row r="1111" spans="1:5" ht="15" x14ac:dyDescent="0.25">
      <c r="A1111" s="368">
        <v>97893</v>
      </c>
      <c r="B1111" s="369" t="s">
        <v>5041</v>
      </c>
      <c r="C1111" s="368" t="s">
        <v>2</v>
      </c>
      <c r="D1111" s="370">
        <v>569.66</v>
      </c>
      <c r="E1111" s="207"/>
    </row>
    <row r="1112" spans="1:5" ht="15" x14ac:dyDescent="0.25">
      <c r="A1112" s="368">
        <v>97894</v>
      </c>
      <c r="B1112" s="369" t="s">
        <v>5042</v>
      </c>
      <c r="C1112" s="368" t="s">
        <v>2</v>
      </c>
      <c r="D1112" s="370">
        <v>634.38</v>
      </c>
      <c r="E1112" s="207"/>
    </row>
    <row r="1113" spans="1:5" ht="15" x14ac:dyDescent="0.25">
      <c r="A1113" s="368">
        <v>97886</v>
      </c>
      <c r="B1113" s="369" t="s">
        <v>5034</v>
      </c>
      <c r="C1113" s="368" t="s">
        <v>2</v>
      </c>
      <c r="D1113" s="370">
        <v>174.24</v>
      </c>
      <c r="E1113" s="207"/>
    </row>
    <row r="1114" spans="1:5" ht="15" x14ac:dyDescent="0.25">
      <c r="A1114" s="368">
        <v>97887</v>
      </c>
      <c r="B1114" s="369" t="s">
        <v>5035</v>
      </c>
      <c r="C1114" s="368" t="s">
        <v>2</v>
      </c>
      <c r="D1114" s="370">
        <v>274.08999999999997</v>
      </c>
      <c r="E1114" s="207"/>
    </row>
    <row r="1115" spans="1:5" ht="15" x14ac:dyDescent="0.25">
      <c r="A1115" s="368">
        <v>97888</v>
      </c>
      <c r="B1115" s="369" t="s">
        <v>5036</v>
      </c>
      <c r="C1115" s="368" t="s">
        <v>2</v>
      </c>
      <c r="D1115" s="370">
        <v>527.16</v>
      </c>
      <c r="E1115" s="207"/>
    </row>
    <row r="1116" spans="1:5" ht="15" x14ac:dyDescent="0.25">
      <c r="A1116" s="368">
        <v>97889</v>
      </c>
      <c r="B1116" s="369" t="s">
        <v>5037</v>
      </c>
      <c r="C1116" s="368" t="s">
        <v>2</v>
      </c>
      <c r="D1116" s="370">
        <v>716</v>
      </c>
      <c r="E1116" s="207"/>
    </row>
    <row r="1117" spans="1:5" ht="15" x14ac:dyDescent="0.25">
      <c r="A1117" s="368">
        <v>97890</v>
      </c>
      <c r="B1117" s="369" t="s">
        <v>5038</v>
      </c>
      <c r="C1117" s="368" t="s">
        <v>2</v>
      </c>
      <c r="D1117" s="370">
        <v>811.68</v>
      </c>
      <c r="E1117" s="207"/>
    </row>
    <row r="1118" spans="1:5" ht="15" x14ac:dyDescent="0.25">
      <c r="A1118" s="368">
        <v>97881</v>
      </c>
      <c r="B1118" s="369" t="s">
        <v>5029</v>
      </c>
      <c r="C1118" s="368" t="s">
        <v>2</v>
      </c>
      <c r="D1118" s="370">
        <v>140.34</v>
      </c>
      <c r="E1118" s="207"/>
    </row>
    <row r="1119" spans="1:5" ht="15" x14ac:dyDescent="0.25">
      <c r="A1119" s="368">
        <v>97882</v>
      </c>
      <c r="B1119" s="369" t="s">
        <v>5030</v>
      </c>
      <c r="C1119" s="368" t="s">
        <v>2</v>
      </c>
      <c r="D1119" s="370">
        <v>221.35</v>
      </c>
      <c r="E1119" s="207"/>
    </row>
    <row r="1120" spans="1:5" ht="15" x14ac:dyDescent="0.25">
      <c r="A1120" s="368">
        <v>97883</v>
      </c>
      <c r="B1120" s="369" t="s">
        <v>5031</v>
      </c>
      <c r="C1120" s="368" t="s">
        <v>2</v>
      </c>
      <c r="D1120" s="370">
        <v>427.54</v>
      </c>
      <c r="E1120" s="207"/>
    </row>
    <row r="1121" spans="1:5" ht="15" x14ac:dyDescent="0.25">
      <c r="A1121" s="368">
        <v>97884</v>
      </c>
      <c r="B1121" s="369" t="s">
        <v>5032</v>
      </c>
      <c r="C1121" s="368" t="s">
        <v>2</v>
      </c>
      <c r="D1121" s="370">
        <v>837.09</v>
      </c>
      <c r="E1121" s="207"/>
    </row>
    <row r="1122" spans="1:5" ht="15" x14ac:dyDescent="0.25">
      <c r="A1122" s="368">
        <v>97885</v>
      </c>
      <c r="B1122" s="369" t="s">
        <v>5033</v>
      </c>
      <c r="C1122" s="368" t="s">
        <v>2</v>
      </c>
      <c r="D1122" s="370">
        <v>1288.57</v>
      </c>
      <c r="E1122" s="207"/>
    </row>
    <row r="1123" spans="1:5" ht="15" x14ac:dyDescent="0.25">
      <c r="A1123" s="368">
        <v>99250</v>
      </c>
      <c r="B1123" s="369" t="s">
        <v>5074</v>
      </c>
      <c r="C1123" s="368" t="s">
        <v>2</v>
      </c>
      <c r="D1123" s="370">
        <v>192.84</v>
      </c>
      <c r="E1123" s="207"/>
    </row>
    <row r="1124" spans="1:5" ht="15" x14ac:dyDescent="0.25">
      <c r="A1124" s="368">
        <v>97900</v>
      </c>
      <c r="B1124" s="369" t="s">
        <v>5059</v>
      </c>
      <c r="C1124" s="368" t="s">
        <v>2</v>
      </c>
      <c r="D1124" s="370">
        <v>196.97</v>
      </c>
      <c r="E1124" s="207"/>
    </row>
    <row r="1125" spans="1:5" ht="15" x14ac:dyDescent="0.25">
      <c r="A1125" s="368">
        <v>99251</v>
      </c>
      <c r="B1125" s="369" t="s">
        <v>5075</v>
      </c>
      <c r="C1125" s="368" t="s">
        <v>2</v>
      </c>
      <c r="D1125" s="370">
        <v>301.25</v>
      </c>
      <c r="E1125" s="207"/>
    </row>
    <row r="1126" spans="1:5" ht="15" x14ac:dyDescent="0.25">
      <c r="A1126" s="368">
        <v>97901</v>
      </c>
      <c r="B1126" s="369" t="s">
        <v>5060</v>
      </c>
      <c r="C1126" s="368" t="s">
        <v>2</v>
      </c>
      <c r="D1126" s="370">
        <v>308.33</v>
      </c>
      <c r="E1126" s="207"/>
    </row>
    <row r="1127" spans="1:5" ht="15" x14ac:dyDescent="0.25">
      <c r="A1127" s="368">
        <v>99253</v>
      </c>
      <c r="B1127" s="369" t="s">
        <v>5076</v>
      </c>
      <c r="C1127" s="368" t="s">
        <v>2</v>
      </c>
      <c r="D1127" s="370">
        <v>579.91999999999996</v>
      </c>
      <c r="E1127" s="207"/>
    </row>
    <row r="1128" spans="1:5" ht="15" x14ac:dyDescent="0.25">
      <c r="A1128" s="368">
        <v>97902</v>
      </c>
      <c r="B1128" s="369" t="s">
        <v>5061</v>
      </c>
      <c r="C1128" s="368" t="s">
        <v>2</v>
      </c>
      <c r="D1128" s="370">
        <v>595.82000000000005</v>
      </c>
      <c r="E1128" s="207"/>
    </row>
    <row r="1129" spans="1:5" ht="15" x14ac:dyDescent="0.25">
      <c r="A1129" s="368">
        <v>99255</v>
      </c>
      <c r="B1129" s="369" t="s">
        <v>5077</v>
      </c>
      <c r="C1129" s="368" t="s">
        <v>2</v>
      </c>
      <c r="D1129" s="370">
        <v>808.84</v>
      </c>
      <c r="E1129" s="207"/>
    </row>
    <row r="1130" spans="1:5" ht="15" x14ac:dyDescent="0.25">
      <c r="A1130" s="368">
        <v>97903</v>
      </c>
      <c r="B1130" s="369" t="s">
        <v>5062</v>
      </c>
      <c r="C1130" s="368" t="s">
        <v>2</v>
      </c>
      <c r="D1130" s="370">
        <v>830.64</v>
      </c>
      <c r="E1130" s="207"/>
    </row>
    <row r="1131" spans="1:5" ht="15" x14ac:dyDescent="0.25">
      <c r="A1131" s="368">
        <v>99257</v>
      </c>
      <c r="B1131" s="369" t="s">
        <v>5078</v>
      </c>
      <c r="C1131" s="368" t="s">
        <v>2</v>
      </c>
      <c r="D1131" s="370">
        <v>950.3</v>
      </c>
      <c r="E1131" s="207"/>
    </row>
    <row r="1132" spans="1:5" ht="15" x14ac:dyDescent="0.25">
      <c r="A1132" s="368">
        <v>97904</v>
      </c>
      <c r="B1132" s="369" t="s">
        <v>5063</v>
      </c>
      <c r="C1132" s="368" t="s">
        <v>2</v>
      </c>
      <c r="D1132" s="370">
        <v>978.49</v>
      </c>
      <c r="E1132" s="207"/>
    </row>
    <row r="1133" spans="1:5" ht="15" x14ac:dyDescent="0.25">
      <c r="A1133" s="368">
        <v>99258</v>
      </c>
      <c r="B1133" s="369" t="s">
        <v>5079</v>
      </c>
      <c r="C1133" s="368" t="s">
        <v>2</v>
      </c>
      <c r="D1133" s="370">
        <v>256.33</v>
      </c>
      <c r="E1133" s="207"/>
    </row>
    <row r="1134" spans="1:5" ht="15" x14ac:dyDescent="0.25">
      <c r="A1134" s="368">
        <v>97905</v>
      </c>
      <c r="B1134" s="369" t="s">
        <v>5064</v>
      </c>
      <c r="C1134" s="368" t="s">
        <v>2</v>
      </c>
      <c r="D1134" s="370">
        <v>260.83</v>
      </c>
      <c r="E1134" s="207"/>
    </row>
    <row r="1135" spans="1:5" ht="15" x14ac:dyDescent="0.25">
      <c r="A1135" s="368">
        <v>99260</v>
      </c>
      <c r="B1135" s="369" t="s">
        <v>5080</v>
      </c>
      <c r="C1135" s="368" t="s">
        <v>2</v>
      </c>
      <c r="D1135" s="370">
        <v>473.55</v>
      </c>
      <c r="E1135" s="207"/>
    </row>
    <row r="1136" spans="1:5" ht="15" x14ac:dyDescent="0.25">
      <c r="A1136" s="368">
        <v>97906</v>
      </c>
      <c r="B1136" s="369" t="s">
        <v>5065</v>
      </c>
      <c r="C1136" s="368" t="s">
        <v>2</v>
      </c>
      <c r="D1136" s="370">
        <v>483.56</v>
      </c>
      <c r="E1136" s="207"/>
    </row>
    <row r="1137" spans="1:5" ht="15" x14ac:dyDescent="0.25">
      <c r="A1137" s="368">
        <v>99262</v>
      </c>
      <c r="B1137" s="369" t="s">
        <v>5081</v>
      </c>
      <c r="C1137" s="368" t="s">
        <v>2</v>
      </c>
      <c r="D1137" s="370">
        <v>673.12</v>
      </c>
      <c r="E1137" s="207"/>
    </row>
    <row r="1138" spans="1:5" ht="15" x14ac:dyDescent="0.25">
      <c r="A1138" s="368">
        <v>97907</v>
      </c>
      <c r="B1138" s="369" t="s">
        <v>5066</v>
      </c>
      <c r="C1138" s="368" t="s">
        <v>2</v>
      </c>
      <c r="D1138" s="370">
        <v>687.41</v>
      </c>
      <c r="E1138" s="207"/>
    </row>
    <row r="1139" spans="1:5" ht="15" x14ac:dyDescent="0.25">
      <c r="A1139" s="368">
        <v>99264</v>
      </c>
      <c r="B1139" s="369" t="s">
        <v>5082</v>
      </c>
      <c r="C1139" s="368" t="s">
        <v>2</v>
      </c>
      <c r="D1139" s="370">
        <v>789.7</v>
      </c>
      <c r="E1139" s="207"/>
    </row>
    <row r="1140" spans="1:5" ht="15" x14ac:dyDescent="0.25">
      <c r="A1140" s="368">
        <v>97908</v>
      </c>
      <c r="B1140" s="369" t="s">
        <v>5067</v>
      </c>
      <c r="C1140" s="368" t="s">
        <v>2</v>
      </c>
      <c r="D1140" s="370">
        <v>809</v>
      </c>
      <c r="E1140" s="207"/>
    </row>
    <row r="1141" spans="1:5" ht="15" x14ac:dyDescent="0.25">
      <c r="A1141" s="368">
        <v>97895</v>
      </c>
      <c r="B1141" s="369" t="s">
        <v>5055</v>
      </c>
      <c r="C1141" s="368" t="s">
        <v>2</v>
      </c>
      <c r="D1141" s="370">
        <v>189.7</v>
      </c>
      <c r="E1141" s="207"/>
    </row>
    <row r="1142" spans="1:5" ht="15" x14ac:dyDescent="0.25">
      <c r="A1142" s="368">
        <v>97896</v>
      </c>
      <c r="B1142" s="369" t="s">
        <v>5056</v>
      </c>
      <c r="C1142" s="368" t="s">
        <v>2</v>
      </c>
      <c r="D1142" s="370">
        <v>351.4</v>
      </c>
      <c r="E1142" s="207"/>
    </row>
    <row r="1143" spans="1:5" ht="15" x14ac:dyDescent="0.25">
      <c r="A1143" s="368">
        <v>97897</v>
      </c>
      <c r="B1143" s="369" t="s">
        <v>5057</v>
      </c>
      <c r="C1143" s="368" t="s">
        <v>2</v>
      </c>
      <c r="D1143" s="370">
        <v>456.89</v>
      </c>
      <c r="E1143" s="207"/>
    </row>
    <row r="1144" spans="1:5" ht="15" x14ac:dyDescent="0.25">
      <c r="A1144" s="368">
        <v>97898</v>
      </c>
      <c r="B1144" s="369" t="s">
        <v>5058</v>
      </c>
      <c r="C1144" s="368" t="s">
        <v>2</v>
      </c>
      <c r="D1144" s="370">
        <v>885.08</v>
      </c>
      <c r="E1144" s="207"/>
    </row>
    <row r="1145" spans="1:5" ht="15" x14ac:dyDescent="0.25">
      <c r="A1145" s="368">
        <v>97899</v>
      </c>
      <c r="B1145" s="369" t="s">
        <v>34104</v>
      </c>
      <c r="C1145" s="368" t="s">
        <v>2</v>
      </c>
      <c r="D1145" s="370">
        <v>0</v>
      </c>
      <c r="E1145" s="207"/>
    </row>
    <row r="1146" spans="1:5" ht="15" x14ac:dyDescent="0.25">
      <c r="A1146" s="368">
        <v>101795</v>
      </c>
      <c r="B1146" s="369" t="s">
        <v>5052</v>
      </c>
      <c r="C1146" s="368" t="s">
        <v>2</v>
      </c>
      <c r="D1146" s="370">
        <v>635.91</v>
      </c>
      <c r="E1146" s="207"/>
    </row>
    <row r="1147" spans="1:5" ht="15" x14ac:dyDescent="0.25">
      <c r="A1147" s="368">
        <v>101796</v>
      </c>
      <c r="B1147" s="369" t="s">
        <v>34105</v>
      </c>
      <c r="C1147" s="368" t="s">
        <v>2</v>
      </c>
      <c r="D1147" s="370">
        <v>0</v>
      </c>
      <c r="E1147" s="207"/>
    </row>
    <row r="1148" spans="1:5" ht="15" x14ac:dyDescent="0.25">
      <c r="A1148" s="368">
        <v>101797</v>
      </c>
      <c r="B1148" s="369" t="s">
        <v>34106</v>
      </c>
      <c r="C1148" s="368" t="s">
        <v>2</v>
      </c>
      <c r="D1148" s="370">
        <v>0</v>
      </c>
      <c r="E1148" s="207"/>
    </row>
    <row r="1149" spans="1:5" ht="15" x14ac:dyDescent="0.25">
      <c r="A1149" s="368">
        <v>101802</v>
      </c>
      <c r="B1149" s="369" t="s">
        <v>5088</v>
      </c>
      <c r="C1149" s="368" t="s">
        <v>2</v>
      </c>
      <c r="D1149" s="370">
        <v>1863.32</v>
      </c>
      <c r="E1149" s="207"/>
    </row>
    <row r="1150" spans="1:5" ht="15" x14ac:dyDescent="0.25">
      <c r="A1150" s="368">
        <v>101803</v>
      </c>
      <c r="B1150" s="369" t="s">
        <v>5089</v>
      </c>
      <c r="C1150" s="368" t="s">
        <v>2</v>
      </c>
      <c r="D1150" s="370">
        <v>1181.28</v>
      </c>
      <c r="E1150" s="207"/>
    </row>
    <row r="1151" spans="1:5" ht="15" x14ac:dyDescent="0.25">
      <c r="A1151" s="368">
        <v>101804</v>
      </c>
      <c r="B1151" s="369" t="s">
        <v>5090</v>
      </c>
      <c r="C1151" s="368" t="s">
        <v>2</v>
      </c>
      <c r="D1151" s="370">
        <v>1483.94</v>
      </c>
      <c r="E1151" s="207"/>
    </row>
    <row r="1152" spans="1:5" ht="15" x14ac:dyDescent="0.25">
      <c r="A1152" s="368">
        <v>101805</v>
      </c>
      <c r="B1152" s="369" t="s">
        <v>5091</v>
      </c>
      <c r="C1152" s="368" t="s">
        <v>2</v>
      </c>
      <c r="D1152" s="370">
        <v>1887.23</v>
      </c>
      <c r="E1152" s="207"/>
    </row>
    <row r="1153" spans="1:5" ht="15" x14ac:dyDescent="0.25">
      <c r="A1153" s="368">
        <v>98115</v>
      </c>
      <c r="B1153" s="369" t="s">
        <v>6268</v>
      </c>
      <c r="C1153" s="368" t="s">
        <v>2</v>
      </c>
      <c r="D1153" s="370">
        <v>104.73</v>
      </c>
      <c r="E1153" s="207"/>
    </row>
    <row r="1154" spans="1:5" ht="15" x14ac:dyDescent="0.25">
      <c r="A1154" s="368">
        <v>98114</v>
      </c>
      <c r="B1154" s="369" t="s">
        <v>5087</v>
      </c>
      <c r="C1154" s="368" t="s">
        <v>2</v>
      </c>
      <c r="D1154" s="370">
        <v>527.17999999999995</v>
      </c>
      <c r="E1154" s="207"/>
    </row>
    <row r="1155" spans="1:5" ht="15" x14ac:dyDescent="0.25">
      <c r="A1155" s="368">
        <v>98112</v>
      </c>
      <c r="B1155" s="369" t="s">
        <v>5086</v>
      </c>
      <c r="C1155" s="368" t="s">
        <v>2</v>
      </c>
      <c r="D1155" s="370">
        <v>104.1</v>
      </c>
      <c r="E1155" s="207"/>
    </row>
    <row r="1156" spans="1:5" ht="15" x14ac:dyDescent="0.25">
      <c r="A1156" s="368">
        <v>100128</v>
      </c>
      <c r="B1156" s="369" t="s">
        <v>12085</v>
      </c>
      <c r="C1156" s="368" t="s">
        <v>2</v>
      </c>
      <c r="D1156" s="370">
        <v>1699.33</v>
      </c>
      <c r="E1156" s="207"/>
    </row>
    <row r="1157" spans="1:5" ht="15" x14ac:dyDescent="0.25">
      <c r="A1157" s="368">
        <v>102623</v>
      </c>
      <c r="B1157" s="369" t="s">
        <v>6230</v>
      </c>
      <c r="C1157" s="368" t="s">
        <v>2</v>
      </c>
      <c r="D1157" s="370">
        <v>854.85</v>
      </c>
      <c r="E1157" s="207"/>
    </row>
    <row r="1158" spans="1:5" ht="15" x14ac:dyDescent="0.25">
      <c r="A1158" s="368">
        <v>102607</v>
      </c>
      <c r="B1158" s="369" t="s">
        <v>6220</v>
      </c>
      <c r="C1158" s="368" t="s">
        <v>2</v>
      </c>
      <c r="D1158" s="370">
        <v>517.09</v>
      </c>
      <c r="E1158" s="207"/>
    </row>
    <row r="1159" spans="1:5" ht="15" x14ac:dyDescent="0.25">
      <c r="A1159" s="368">
        <v>102608</v>
      </c>
      <c r="B1159" s="369" t="s">
        <v>6221</v>
      </c>
      <c r="C1159" s="368" t="s">
        <v>2</v>
      </c>
      <c r="D1159" s="370">
        <v>1185.6300000000001</v>
      </c>
      <c r="E1159" s="207"/>
    </row>
    <row r="1160" spans="1:5" ht="15" x14ac:dyDescent="0.25">
      <c r="A1160" s="368">
        <v>102609</v>
      </c>
      <c r="B1160" s="369" t="s">
        <v>6222</v>
      </c>
      <c r="C1160" s="368" t="s">
        <v>2</v>
      </c>
      <c r="D1160" s="370">
        <v>1347.11</v>
      </c>
      <c r="E1160" s="207"/>
    </row>
    <row r="1161" spans="1:5" ht="15" x14ac:dyDescent="0.25">
      <c r="A1161" s="368">
        <v>102610</v>
      </c>
      <c r="B1161" s="369" t="s">
        <v>12559</v>
      </c>
      <c r="C1161" s="368" t="s">
        <v>2</v>
      </c>
      <c r="D1161" s="370">
        <v>2315.5700000000002</v>
      </c>
      <c r="E1161" s="207"/>
    </row>
    <row r="1162" spans="1:5" ht="15" x14ac:dyDescent="0.25">
      <c r="A1162" s="368">
        <v>102622</v>
      </c>
      <c r="B1162" s="369" t="s">
        <v>6229</v>
      </c>
      <c r="C1162" s="368" t="s">
        <v>2</v>
      </c>
      <c r="D1162" s="370">
        <v>603.23</v>
      </c>
      <c r="E1162" s="207"/>
    </row>
    <row r="1163" spans="1:5" ht="15" x14ac:dyDescent="0.25">
      <c r="A1163" s="368">
        <v>102605</v>
      </c>
      <c r="B1163" s="369" t="s">
        <v>6218</v>
      </c>
      <c r="C1163" s="368" t="s">
        <v>2</v>
      </c>
      <c r="D1163" s="370">
        <v>313.45</v>
      </c>
      <c r="E1163" s="207"/>
    </row>
    <row r="1164" spans="1:5" ht="15" x14ac:dyDescent="0.25">
      <c r="A1164" s="368">
        <v>102606</v>
      </c>
      <c r="B1164" s="369" t="s">
        <v>6219</v>
      </c>
      <c r="C1164" s="368" t="s">
        <v>2</v>
      </c>
      <c r="D1164" s="370">
        <v>483.08</v>
      </c>
      <c r="E1164" s="207"/>
    </row>
    <row r="1165" spans="1:5" ht="15" x14ac:dyDescent="0.25">
      <c r="A1165" s="368">
        <v>102613</v>
      </c>
      <c r="B1165" s="369" t="s">
        <v>6224</v>
      </c>
      <c r="C1165" s="368" t="s">
        <v>2</v>
      </c>
      <c r="D1165" s="370">
        <v>725.01</v>
      </c>
      <c r="E1165" s="207"/>
    </row>
    <row r="1166" spans="1:5" ht="15" x14ac:dyDescent="0.25">
      <c r="A1166" s="368">
        <v>102619</v>
      </c>
      <c r="B1166" s="369" t="s">
        <v>6228</v>
      </c>
      <c r="C1166" s="368" t="s">
        <v>2</v>
      </c>
      <c r="D1166" s="370">
        <v>6132.87</v>
      </c>
      <c r="E1166" s="207"/>
    </row>
    <row r="1167" spans="1:5" ht="15" x14ac:dyDescent="0.25">
      <c r="A1167" s="368">
        <v>102614</v>
      </c>
      <c r="B1167" s="369" t="s">
        <v>6225</v>
      </c>
      <c r="C1167" s="368" t="s">
        <v>2</v>
      </c>
      <c r="D1167" s="370">
        <v>1114.9000000000001</v>
      </c>
      <c r="E1167" s="207"/>
    </row>
    <row r="1168" spans="1:5" ht="15" x14ac:dyDescent="0.25">
      <c r="A1168" s="368">
        <v>102620</v>
      </c>
      <c r="B1168" s="369" t="s">
        <v>12563</v>
      </c>
      <c r="C1168" s="368" t="s">
        <v>2</v>
      </c>
      <c r="D1168" s="370">
        <v>8932.23</v>
      </c>
      <c r="E1168" s="207"/>
    </row>
    <row r="1169" spans="1:5" ht="15" x14ac:dyDescent="0.25">
      <c r="A1169" s="368">
        <v>102615</v>
      </c>
      <c r="B1169" s="369" t="s">
        <v>6226</v>
      </c>
      <c r="C1169" s="368" t="s">
        <v>2</v>
      </c>
      <c r="D1169" s="370">
        <v>1399.19</v>
      </c>
      <c r="E1169" s="207"/>
    </row>
    <row r="1170" spans="1:5" ht="15" x14ac:dyDescent="0.25">
      <c r="A1170" s="368">
        <v>102621</v>
      </c>
      <c r="B1170" s="369" t="s">
        <v>12564</v>
      </c>
      <c r="C1170" s="368" t="s">
        <v>2</v>
      </c>
      <c r="D1170" s="370">
        <v>13756.24</v>
      </c>
      <c r="E1170" s="207"/>
    </row>
    <row r="1171" spans="1:5" ht="15" x14ac:dyDescent="0.25">
      <c r="A1171" s="368">
        <v>102616</v>
      </c>
      <c r="B1171" s="369" t="s">
        <v>12561</v>
      </c>
      <c r="C1171" s="368" t="s">
        <v>2</v>
      </c>
      <c r="D1171" s="370">
        <v>2071.35</v>
      </c>
      <c r="E1171" s="207"/>
    </row>
    <row r="1172" spans="1:5" ht="15" x14ac:dyDescent="0.25">
      <c r="A1172" s="368">
        <v>102611</v>
      </c>
      <c r="B1172" s="369" t="s">
        <v>6223</v>
      </c>
      <c r="C1172" s="368" t="s">
        <v>2</v>
      </c>
      <c r="D1172" s="370">
        <v>520.94000000000005</v>
      </c>
      <c r="E1172" s="207"/>
    </row>
    <row r="1173" spans="1:5" ht="15" x14ac:dyDescent="0.25">
      <c r="A1173" s="368">
        <v>102617</v>
      </c>
      <c r="B1173" s="369" t="s">
        <v>6227</v>
      </c>
      <c r="C1173" s="368" t="s">
        <v>2</v>
      </c>
      <c r="D1173" s="370">
        <v>3778.72</v>
      </c>
      <c r="E1173" s="207"/>
    </row>
    <row r="1174" spans="1:5" ht="15" x14ac:dyDescent="0.25">
      <c r="A1174" s="368">
        <v>102618</v>
      </c>
      <c r="B1174" s="369" t="s">
        <v>12562</v>
      </c>
      <c r="C1174" s="368" t="s">
        <v>2</v>
      </c>
      <c r="D1174" s="370">
        <v>4555.97</v>
      </c>
      <c r="E1174" s="207"/>
    </row>
    <row r="1175" spans="1:5" ht="15" x14ac:dyDescent="0.25">
      <c r="A1175" s="368">
        <v>102612</v>
      </c>
      <c r="B1175" s="369" t="s">
        <v>12560</v>
      </c>
      <c r="C1175" s="368" t="s">
        <v>2</v>
      </c>
      <c r="D1175" s="370">
        <v>748</v>
      </c>
      <c r="E1175" s="207"/>
    </row>
    <row r="1176" spans="1:5" ht="15" x14ac:dyDescent="0.25">
      <c r="A1176" s="368">
        <v>102603</v>
      </c>
      <c r="B1176" s="369" t="s">
        <v>6216</v>
      </c>
      <c r="C1176" s="368" t="s">
        <v>2</v>
      </c>
      <c r="D1176" s="370">
        <v>10.93</v>
      </c>
      <c r="E1176" s="207"/>
    </row>
    <row r="1177" spans="1:5" ht="15" x14ac:dyDescent="0.25">
      <c r="A1177" s="368">
        <v>102587</v>
      </c>
      <c r="B1177" s="369" t="s">
        <v>6200</v>
      </c>
      <c r="C1177" s="368" t="s">
        <v>2</v>
      </c>
      <c r="D1177" s="370">
        <v>3.75</v>
      </c>
      <c r="E1177" s="207"/>
    </row>
    <row r="1178" spans="1:5" ht="15" x14ac:dyDescent="0.25">
      <c r="A1178" s="368">
        <v>102589</v>
      </c>
      <c r="B1178" s="369" t="s">
        <v>6202</v>
      </c>
      <c r="C1178" s="368" t="s">
        <v>2</v>
      </c>
      <c r="D1178" s="370">
        <v>4.17</v>
      </c>
      <c r="E1178" s="207"/>
    </row>
    <row r="1179" spans="1:5" ht="15" x14ac:dyDescent="0.25">
      <c r="A1179" s="368">
        <v>102591</v>
      </c>
      <c r="B1179" s="369" t="s">
        <v>6204</v>
      </c>
      <c r="C1179" s="368" t="s">
        <v>2</v>
      </c>
      <c r="D1179" s="370">
        <v>4.59</v>
      </c>
      <c r="E1179" s="207"/>
    </row>
    <row r="1180" spans="1:5" ht="15" x14ac:dyDescent="0.25">
      <c r="A1180" s="368">
        <v>102593</v>
      </c>
      <c r="B1180" s="369" t="s">
        <v>6206</v>
      </c>
      <c r="C1180" s="368" t="s">
        <v>2</v>
      </c>
      <c r="D1180" s="370">
        <v>5.18</v>
      </c>
      <c r="E1180" s="207"/>
    </row>
    <row r="1181" spans="1:5" ht="15" x14ac:dyDescent="0.25">
      <c r="A1181" s="368">
        <v>102595</v>
      </c>
      <c r="B1181" s="369" t="s">
        <v>6208</v>
      </c>
      <c r="C1181" s="368" t="s">
        <v>2</v>
      </c>
      <c r="D1181" s="370">
        <v>5.86</v>
      </c>
      <c r="E1181" s="207"/>
    </row>
    <row r="1182" spans="1:5" ht="15" x14ac:dyDescent="0.25">
      <c r="A1182" s="368">
        <v>102597</v>
      </c>
      <c r="B1182" s="369" t="s">
        <v>6210</v>
      </c>
      <c r="C1182" s="368" t="s">
        <v>2</v>
      </c>
      <c r="D1182" s="370">
        <v>6.71</v>
      </c>
      <c r="E1182" s="207"/>
    </row>
    <row r="1183" spans="1:5" ht="15" x14ac:dyDescent="0.25">
      <c r="A1183" s="368">
        <v>102599</v>
      </c>
      <c r="B1183" s="369" t="s">
        <v>6212</v>
      </c>
      <c r="C1183" s="368" t="s">
        <v>2</v>
      </c>
      <c r="D1183" s="370">
        <v>7.55</v>
      </c>
      <c r="E1183" s="207"/>
    </row>
    <row r="1184" spans="1:5" ht="15" x14ac:dyDescent="0.25">
      <c r="A1184" s="368">
        <v>102601</v>
      </c>
      <c r="B1184" s="369" t="s">
        <v>6214</v>
      </c>
      <c r="C1184" s="368" t="s">
        <v>2</v>
      </c>
      <c r="D1184" s="370">
        <v>8.82</v>
      </c>
      <c r="E1184" s="207"/>
    </row>
    <row r="1185" spans="1:5" ht="15" x14ac:dyDescent="0.25">
      <c r="A1185" s="368">
        <v>102604</v>
      </c>
      <c r="B1185" s="369" t="s">
        <v>6217</v>
      </c>
      <c r="C1185" s="368" t="s">
        <v>2</v>
      </c>
      <c r="D1185" s="370">
        <v>12.62</v>
      </c>
      <c r="E1185" s="207"/>
    </row>
    <row r="1186" spans="1:5" ht="15" x14ac:dyDescent="0.25">
      <c r="A1186" s="368">
        <v>102588</v>
      </c>
      <c r="B1186" s="369" t="s">
        <v>6201</v>
      </c>
      <c r="C1186" s="368" t="s">
        <v>2</v>
      </c>
      <c r="D1186" s="370">
        <v>5.42</v>
      </c>
      <c r="E1186" s="207"/>
    </row>
    <row r="1187" spans="1:5" ht="15" x14ac:dyDescent="0.25">
      <c r="A1187" s="368">
        <v>102590</v>
      </c>
      <c r="B1187" s="369" t="s">
        <v>6203</v>
      </c>
      <c r="C1187" s="368" t="s">
        <v>2</v>
      </c>
      <c r="D1187" s="370">
        <v>5.85</v>
      </c>
      <c r="E1187" s="207"/>
    </row>
    <row r="1188" spans="1:5" ht="15" x14ac:dyDescent="0.25">
      <c r="A1188" s="368">
        <v>102592</v>
      </c>
      <c r="B1188" s="369" t="s">
        <v>6205</v>
      </c>
      <c r="C1188" s="368" t="s">
        <v>2</v>
      </c>
      <c r="D1188" s="370">
        <v>6.27</v>
      </c>
      <c r="E1188" s="207"/>
    </row>
    <row r="1189" spans="1:5" ht="15" x14ac:dyDescent="0.25">
      <c r="A1189" s="368">
        <v>102594</v>
      </c>
      <c r="B1189" s="369" t="s">
        <v>6207</v>
      </c>
      <c r="C1189" s="368" t="s">
        <v>2</v>
      </c>
      <c r="D1189" s="370">
        <v>6.86</v>
      </c>
      <c r="E1189" s="207"/>
    </row>
    <row r="1190" spans="1:5" ht="15" x14ac:dyDescent="0.25">
      <c r="A1190" s="368">
        <v>102596</v>
      </c>
      <c r="B1190" s="369" t="s">
        <v>6209</v>
      </c>
      <c r="C1190" s="368" t="s">
        <v>2</v>
      </c>
      <c r="D1190" s="370">
        <v>7.54</v>
      </c>
      <c r="E1190" s="207"/>
    </row>
    <row r="1191" spans="1:5" ht="15" x14ac:dyDescent="0.25">
      <c r="A1191" s="368">
        <v>102598</v>
      </c>
      <c r="B1191" s="369" t="s">
        <v>6211</v>
      </c>
      <c r="C1191" s="368" t="s">
        <v>2</v>
      </c>
      <c r="D1191" s="370">
        <v>8.3800000000000008</v>
      </c>
      <c r="E1191" s="207"/>
    </row>
    <row r="1192" spans="1:5" ht="15" x14ac:dyDescent="0.25">
      <c r="A1192" s="368">
        <v>102600</v>
      </c>
      <c r="B1192" s="369" t="s">
        <v>6213</v>
      </c>
      <c r="C1192" s="368" t="s">
        <v>2</v>
      </c>
      <c r="D1192" s="370">
        <v>9.23</v>
      </c>
      <c r="E1192" s="207"/>
    </row>
    <row r="1193" spans="1:5" ht="15" x14ac:dyDescent="0.25">
      <c r="A1193" s="368">
        <v>102602</v>
      </c>
      <c r="B1193" s="369" t="s">
        <v>6215</v>
      </c>
      <c r="C1193" s="368" t="s">
        <v>2</v>
      </c>
      <c r="D1193" s="370">
        <v>10.5</v>
      </c>
      <c r="E1193" s="207"/>
    </row>
    <row r="1194" spans="1:5" ht="15" x14ac:dyDescent="0.25">
      <c r="A1194" s="368">
        <v>103005</v>
      </c>
      <c r="B1194" s="369" t="s">
        <v>39833</v>
      </c>
      <c r="C1194" s="368" t="s">
        <v>2</v>
      </c>
      <c r="D1194" s="370">
        <v>602.55999999999995</v>
      </c>
      <c r="E1194" s="207"/>
    </row>
    <row r="1195" spans="1:5" ht="15" x14ac:dyDescent="0.25">
      <c r="A1195" s="368">
        <v>103006</v>
      </c>
      <c r="B1195" s="369" t="s">
        <v>39834</v>
      </c>
      <c r="C1195" s="368" t="s">
        <v>2</v>
      </c>
      <c r="D1195" s="370">
        <v>762.78</v>
      </c>
      <c r="E1195" s="207"/>
    </row>
    <row r="1196" spans="1:5" ht="15" x14ac:dyDescent="0.25">
      <c r="A1196" s="368">
        <v>103007</v>
      </c>
      <c r="B1196" s="369" t="s">
        <v>39835</v>
      </c>
      <c r="C1196" s="368" t="s">
        <v>2</v>
      </c>
      <c r="D1196" s="370">
        <v>1002.81</v>
      </c>
      <c r="E1196" s="207"/>
    </row>
    <row r="1197" spans="1:5" ht="15" x14ac:dyDescent="0.25">
      <c r="A1197" s="368">
        <v>103004</v>
      </c>
      <c r="B1197" s="369" t="s">
        <v>39836</v>
      </c>
      <c r="C1197" s="368" t="s">
        <v>1</v>
      </c>
      <c r="D1197" s="370">
        <v>0</v>
      </c>
      <c r="E1197" s="207"/>
    </row>
    <row r="1198" spans="1:5" ht="15" x14ac:dyDescent="0.25">
      <c r="A1198" s="368">
        <v>102989</v>
      </c>
      <c r="B1198" s="369" t="s">
        <v>39837</v>
      </c>
      <c r="C1198" s="368" t="s">
        <v>1</v>
      </c>
      <c r="D1198" s="370">
        <v>49.28</v>
      </c>
      <c r="E1198" s="207"/>
    </row>
    <row r="1199" spans="1:5" ht="15" x14ac:dyDescent="0.25">
      <c r="A1199" s="368">
        <v>102990</v>
      </c>
      <c r="B1199" s="369" t="s">
        <v>39838</v>
      </c>
      <c r="C1199" s="368" t="s">
        <v>1</v>
      </c>
      <c r="D1199" s="370">
        <v>61.62</v>
      </c>
      <c r="E1199" s="207"/>
    </row>
    <row r="1200" spans="1:5" ht="15" x14ac:dyDescent="0.25">
      <c r="A1200" s="368">
        <v>102991</v>
      </c>
      <c r="B1200" s="369" t="s">
        <v>39839</v>
      </c>
      <c r="C1200" s="368" t="s">
        <v>1</v>
      </c>
      <c r="D1200" s="370">
        <v>81.010000000000005</v>
      </c>
      <c r="E1200" s="207"/>
    </row>
    <row r="1201" spans="1:5" ht="15" x14ac:dyDescent="0.25">
      <c r="A1201" s="368">
        <v>102992</v>
      </c>
      <c r="B1201" s="369" t="s">
        <v>39840</v>
      </c>
      <c r="C1201" s="368" t="s">
        <v>1</v>
      </c>
      <c r="D1201" s="370">
        <v>122.55</v>
      </c>
      <c r="E1201" s="207"/>
    </row>
    <row r="1202" spans="1:5" ht="15" x14ac:dyDescent="0.25">
      <c r="A1202" s="368">
        <v>102993</v>
      </c>
      <c r="B1202" s="369" t="s">
        <v>39841</v>
      </c>
      <c r="C1202" s="368" t="s">
        <v>1</v>
      </c>
      <c r="D1202" s="370">
        <v>159.16</v>
      </c>
      <c r="E1202" s="207"/>
    </row>
    <row r="1203" spans="1:5" ht="15" x14ac:dyDescent="0.25">
      <c r="A1203" s="368">
        <v>102994</v>
      </c>
      <c r="B1203" s="369" t="s">
        <v>39842</v>
      </c>
      <c r="C1203" s="368" t="s">
        <v>1</v>
      </c>
      <c r="D1203" s="370">
        <v>297.16000000000003</v>
      </c>
      <c r="E1203" s="207"/>
    </row>
    <row r="1204" spans="1:5" ht="15" x14ac:dyDescent="0.25">
      <c r="A1204" s="368">
        <v>106017</v>
      </c>
      <c r="B1204" s="369" t="s">
        <v>39843</v>
      </c>
      <c r="C1204" s="368" t="s">
        <v>2</v>
      </c>
      <c r="D1204" s="370">
        <v>0</v>
      </c>
      <c r="E1204" s="207"/>
    </row>
    <row r="1205" spans="1:5" ht="15" x14ac:dyDescent="0.25">
      <c r="A1205" s="368">
        <v>105944</v>
      </c>
      <c r="B1205" s="369" t="s">
        <v>39844</v>
      </c>
      <c r="C1205" s="368" t="s">
        <v>691</v>
      </c>
      <c r="D1205" s="370">
        <v>864.6</v>
      </c>
      <c r="E1205" s="207"/>
    </row>
    <row r="1206" spans="1:5" ht="15" x14ac:dyDescent="0.25">
      <c r="A1206" s="368">
        <v>106004</v>
      </c>
      <c r="B1206" s="369" t="s">
        <v>39845</v>
      </c>
      <c r="C1206" s="368" t="s">
        <v>1</v>
      </c>
      <c r="D1206" s="370">
        <v>182.97</v>
      </c>
      <c r="E1206" s="207"/>
    </row>
    <row r="1207" spans="1:5" ht="15" x14ac:dyDescent="0.25">
      <c r="A1207" s="368">
        <v>106005</v>
      </c>
      <c r="B1207" s="369" t="s">
        <v>39846</v>
      </c>
      <c r="C1207" s="368" t="s">
        <v>1</v>
      </c>
      <c r="D1207" s="370">
        <v>216.33</v>
      </c>
      <c r="E1207" s="207"/>
    </row>
    <row r="1208" spans="1:5" ht="15" x14ac:dyDescent="0.25">
      <c r="A1208" s="368">
        <v>106006</v>
      </c>
      <c r="B1208" s="369" t="s">
        <v>39847</v>
      </c>
      <c r="C1208" s="368" t="s">
        <v>1</v>
      </c>
      <c r="D1208" s="370">
        <v>257.58</v>
      </c>
      <c r="E1208" s="207"/>
    </row>
    <row r="1209" spans="1:5" ht="15" x14ac:dyDescent="0.25">
      <c r="A1209" s="368">
        <v>106007</v>
      </c>
      <c r="B1209" s="369" t="s">
        <v>39848</v>
      </c>
      <c r="C1209" s="368" t="s">
        <v>1</v>
      </c>
      <c r="D1209" s="370">
        <v>293.57</v>
      </c>
      <c r="E1209" s="207"/>
    </row>
    <row r="1210" spans="1:5" ht="15" x14ac:dyDescent="0.25">
      <c r="A1210" s="368">
        <v>106008</v>
      </c>
      <c r="B1210" s="369" t="s">
        <v>39849</v>
      </c>
      <c r="C1210" s="368" t="s">
        <v>1</v>
      </c>
      <c r="D1210" s="370">
        <v>329.57</v>
      </c>
      <c r="E1210" s="207"/>
    </row>
    <row r="1211" spans="1:5" ht="15" x14ac:dyDescent="0.25">
      <c r="A1211" s="368">
        <v>106009</v>
      </c>
      <c r="B1211" s="369" t="s">
        <v>39850</v>
      </c>
      <c r="C1211" s="368" t="s">
        <v>1</v>
      </c>
      <c r="D1211" s="370">
        <v>406.81</v>
      </c>
      <c r="E1211" s="207"/>
    </row>
    <row r="1212" spans="1:5" ht="15" x14ac:dyDescent="0.25">
      <c r="A1212" s="368">
        <v>106010</v>
      </c>
      <c r="B1212" s="369" t="s">
        <v>39851</v>
      </c>
      <c r="C1212" s="368" t="s">
        <v>1</v>
      </c>
      <c r="D1212" s="370">
        <v>476.18</v>
      </c>
      <c r="E1212" s="207"/>
    </row>
    <row r="1213" spans="1:5" ht="15" x14ac:dyDescent="0.25">
      <c r="A1213" s="368">
        <v>106011</v>
      </c>
      <c r="B1213" s="369" t="s">
        <v>39852</v>
      </c>
      <c r="C1213" s="368" t="s">
        <v>1</v>
      </c>
      <c r="D1213" s="370">
        <v>867.17</v>
      </c>
      <c r="E1213" s="207"/>
    </row>
    <row r="1214" spans="1:5" ht="15" x14ac:dyDescent="0.25">
      <c r="A1214" s="368">
        <v>106013</v>
      </c>
      <c r="B1214" s="369" t="s">
        <v>39853</v>
      </c>
      <c r="C1214" s="368" t="s">
        <v>1</v>
      </c>
      <c r="D1214" s="370">
        <v>1082.45</v>
      </c>
      <c r="E1214" s="207"/>
    </row>
    <row r="1215" spans="1:5" ht="15" x14ac:dyDescent="0.25">
      <c r="A1215" s="368">
        <v>106012</v>
      </c>
      <c r="B1215" s="369" t="s">
        <v>39854</v>
      </c>
      <c r="C1215" s="368" t="s">
        <v>1</v>
      </c>
      <c r="D1215" s="370">
        <v>956.83</v>
      </c>
      <c r="E1215" s="207"/>
    </row>
    <row r="1216" spans="1:5" ht="15" x14ac:dyDescent="0.25">
      <c r="A1216" s="368">
        <v>106014</v>
      </c>
      <c r="B1216" s="369" t="s">
        <v>39855</v>
      </c>
      <c r="C1216" s="368" t="s">
        <v>1</v>
      </c>
      <c r="D1216" s="370">
        <v>1229.76</v>
      </c>
      <c r="E1216" s="207"/>
    </row>
    <row r="1217" spans="1:5" ht="15" x14ac:dyDescent="0.25">
      <c r="A1217" s="368">
        <v>106015</v>
      </c>
      <c r="B1217" s="369" t="s">
        <v>39856</v>
      </c>
      <c r="C1217" s="368" t="s">
        <v>1</v>
      </c>
      <c r="D1217" s="370">
        <v>1466.68</v>
      </c>
      <c r="E1217" s="207"/>
    </row>
    <row r="1218" spans="1:5" ht="15" x14ac:dyDescent="0.25">
      <c r="A1218" s="368">
        <v>106016</v>
      </c>
      <c r="B1218" s="369" t="s">
        <v>39857</v>
      </c>
      <c r="C1218" s="368" t="s">
        <v>1</v>
      </c>
      <c r="D1218" s="370">
        <v>1718.33</v>
      </c>
      <c r="E1218" s="207"/>
    </row>
    <row r="1219" spans="1:5" ht="15" x14ac:dyDescent="0.25">
      <c r="A1219" s="368">
        <v>106003</v>
      </c>
      <c r="B1219" s="369" t="s">
        <v>40171</v>
      </c>
      <c r="C1219" s="368" t="s">
        <v>1</v>
      </c>
      <c r="D1219" s="370">
        <v>182.96</v>
      </c>
      <c r="E1219" s="207"/>
    </row>
    <row r="1220" spans="1:5" ht="15" x14ac:dyDescent="0.25">
      <c r="A1220" s="368">
        <v>105997</v>
      </c>
      <c r="B1220" s="369" t="s">
        <v>40172</v>
      </c>
      <c r="C1220" s="368" t="s">
        <v>1</v>
      </c>
      <c r="D1220" s="370">
        <v>100.02</v>
      </c>
      <c r="E1220" s="207"/>
    </row>
    <row r="1221" spans="1:5" ht="15" x14ac:dyDescent="0.25">
      <c r="A1221" s="368">
        <v>105998</v>
      </c>
      <c r="B1221" s="369" t="s">
        <v>40173</v>
      </c>
      <c r="C1221" s="368" t="s">
        <v>1</v>
      </c>
      <c r="D1221" s="370">
        <v>110.86</v>
      </c>
      <c r="E1221" s="207"/>
    </row>
    <row r="1222" spans="1:5" ht="15" x14ac:dyDescent="0.25">
      <c r="A1222" s="368">
        <v>105999</v>
      </c>
      <c r="B1222" s="369" t="s">
        <v>40174</v>
      </c>
      <c r="C1222" s="368" t="s">
        <v>1</v>
      </c>
      <c r="D1222" s="370">
        <v>126.19</v>
      </c>
      <c r="E1222" s="207"/>
    </row>
    <row r="1223" spans="1:5" ht="15" x14ac:dyDescent="0.25">
      <c r="A1223" s="368">
        <v>106000</v>
      </c>
      <c r="B1223" s="369" t="s">
        <v>40175</v>
      </c>
      <c r="C1223" s="368" t="s">
        <v>1</v>
      </c>
      <c r="D1223" s="370">
        <v>141.49</v>
      </c>
      <c r="E1223" s="207"/>
    </row>
    <row r="1224" spans="1:5" ht="15" x14ac:dyDescent="0.25">
      <c r="A1224" s="368">
        <v>106001</v>
      </c>
      <c r="B1224" s="369" t="s">
        <v>40176</v>
      </c>
      <c r="C1224" s="368" t="s">
        <v>1</v>
      </c>
      <c r="D1224" s="370">
        <v>152.33000000000001</v>
      </c>
      <c r="E1224" s="207"/>
    </row>
    <row r="1225" spans="1:5" ht="15" x14ac:dyDescent="0.25">
      <c r="A1225" s="368">
        <v>106002</v>
      </c>
      <c r="B1225" s="369" t="s">
        <v>40177</v>
      </c>
      <c r="C1225" s="368" t="s">
        <v>1</v>
      </c>
      <c r="D1225" s="370">
        <v>167.64</v>
      </c>
      <c r="E1225" s="207"/>
    </row>
    <row r="1226" spans="1:5" ht="15" x14ac:dyDescent="0.25">
      <c r="A1226" s="368">
        <v>105992</v>
      </c>
      <c r="B1226" s="369" t="s">
        <v>40178</v>
      </c>
      <c r="C1226" s="368" t="s">
        <v>1</v>
      </c>
      <c r="D1226" s="370">
        <v>108.88</v>
      </c>
      <c r="E1226" s="207"/>
    </row>
    <row r="1227" spans="1:5" ht="15" x14ac:dyDescent="0.25">
      <c r="A1227" s="368">
        <v>105993</v>
      </c>
      <c r="B1227" s="369" t="s">
        <v>40179</v>
      </c>
      <c r="C1227" s="368" t="s">
        <v>1</v>
      </c>
      <c r="D1227" s="370">
        <v>130.69999999999999</v>
      </c>
      <c r="E1227" s="207"/>
    </row>
    <row r="1228" spans="1:5" ht="15" x14ac:dyDescent="0.25">
      <c r="A1228" s="368">
        <v>105994</v>
      </c>
      <c r="B1228" s="369" t="s">
        <v>40180</v>
      </c>
      <c r="C1228" s="368" t="s">
        <v>1</v>
      </c>
      <c r="D1228" s="370">
        <v>160.24</v>
      </c>
      <c r="E1228" s="207"/>
    </row>
    <row r="1229" spans="1:5" ht="15" x14ac:dyDescent="0.25">
      <c r="A1229" s="368">
        <v>105995</v>
      </c>
      <c r="B1229" s="369" t="s">
        <v>40181</v>
      </c>
      <c r="C1229" s="368" t="s">
        <v>1</v>
      </c>
      <c r="D1229" s="370">
        <v>189.86</v>
      </c>
      <c r="E1229" s="207"/>
    </row>
    <row r="1230" spans="1:5" ht="15" x14ac:dyDescent="0.25">
      <c r="A1230" s="368">
        <v>105996</v>
      </c>
      <c r="B1230" s="369" t="s">
        <v>40182</v>
      </c>
      <c r="C1230" s="368" t="s">
        <v>1</v>
      </c>
      <c r="D1230" s="370">
        <v>205.32</v>
      </c>
      <c r="E1230" s="207"/>
    </row>
    <row r="1231" spans="1:5" ht="15" x14ac:dyDescent="0.25">
      <c r="A1231" s="368">
        <v>105988</v>
      </c>
      <c r="B1231" s="369" t="s">
        <v>40183</v>
      </c>
      <c r="C1231" s="368" t="s">
        <v>1</v>
      </c>
      <c r="D1231" s="370">
        <v>71.62</v>
      </c>
      <c r="E1231" s="207"/>
    </row>
    <row r="1232" spans="1:5" ht="15" x14ac:dyDescent="0.25">
      <c r="A1232" s="368">
        <v>105989</v>
      </c>
      <c r="B1232" s="369" t="s">
        <v>40184</v>
      </c>
      <c r="C1232" s="368" t="s">
        <v>1</v>
      </c>
      <c r="D1232" s="370">
        <v>79.34</v>
      </c>
      <c r="E1232" s="207"/>
    </row>
    <row r="1233" spans="1:5" ht="15" x14ac:dyDescent="0.25">
      <c r="A1233" s="368">
        <v>105990</v>
      </c>
      <c r="B1233" s="369" t="s">
        <v>40185</v>
      </c>
      <c r="C1233" s="368" t="s">
        <v>1</v>
      </c>
      <c r="D1233" s="370">
        <v>90.26</v>
      </c>
      <c r="E1233" s="207"/>
    </row>
    <row r="1234" spans="1:5" ht="15" x14ac:dyDescent="0.25">
      <c r="A1234" s="368">
        <v>105991</v>
      </c>
      <c r="B1234" s="369" t="s">
        <v>40186</v>
      </c>
      <c r="C1234" s="368" t="s">
        <v>1</v>
      </c>
      <c r="D1234" s="370">
        <v>101.16</v>
      </c>
      <c r="E1234" s="207"/>
    </row>
    <row r="1235" spans="1:5" ht="15" x14ac:dyDescent="0.25">
      <c r="A1235" s="368">
        <v>105987</v>
      </c>
      <c r="B1235" s="369" t="s">
        <v>40187</v>
      </c>
      <c r="C1235" s="368" t="s">
        <v>1</v>
      </c>
      <c r="D1235" s="370">
        <v>124.31</v>
      </c>
      <c r="E1235" s="207"/>
    </row>
    <row r="1236" spans="1:5" ht="15" x14ac:dyDescent="0.25">
      <c r="A1236" s="368">
        <v>105986</v>
      </c>
      <c r="B1236" s="369" t="s">
        <v>40188</v>
      </c>
      <c r="C1236" s="368" t="s">
        <v>1</v>
      </c>
      <c r="D1236" s="370">
        <v>155.21</v>
      </c>
      <c r="E1236" s="207"/>
    </row>
    <row r="1237" spans="1:5" ht="15" x14ac:dyDescent="0.25">
      <c r="A1237" s="368">
        <v>106019</v>
      </c>
      <c r="B1237" s="369" t="s">
        <v>39858</v>
      </c>
      <c r="C1237" s="368" t="s">
        <v>2</v>
      </c>
      <c r="D1237" s="370">
        <v>0</v>
      </c>
      <c r="E1237" s="207"/>
    </row>
    <row r="1238" spans="1:5" ht="15" x14ac:dyDescent="0.25">
      <c r="A1238" s="368">
        <v>103001</v>
      </c>
      <c r="B1238" s="369" t="s">
        <v>39859</v>
      </c>
      <c r="C1238" s="368" t="s">
        <v>2</v>
      </c>
      <c r="D1238" s="370">
        <v>171.29</v>
      </c>
      <c r="E1238" s="207"/>
    </row>
    <row r="1239" spans="1:5" ht="15" x14ac:dyDescent="0.25">
      <c r="A1239" s="368">
        <v>103002</v>
      </c>
      <c r="B1239" s="369" t="s">
        <v>39860</v>
      </c>
      <c r="C1239" s="368" t="s">
        <v>2</v>
      </c>
      <c r="D1239" s="370">
        <v>213.85</v>
      </c>
      <c r="E1239" s="207"/>
    </row>
    <row r="1240" spans="1:5" ht="15" x14ac:dyDescent="0.25">
      <c r="A1240" s="368">
        <v>103003</v>
      </c>
      <c r="B1240" s="369" t="s">
        <v>39861</v>
      </c>
      <c r="C1240" s="368" t="s">
        <v>2</v>
      </c>
      <c r="D1240" s="370">
        <v>298.95</v>
      </c>
      <c r="E1240" s="207"/>
    </row>
    <row r="1241" spans="1:5" ht="15" x14ac:dyDescent="0.25">
      <c r="A1241" s="368">
        <v>106018</v>
      </c>
      <c r="B1241" s="369" t="s">
        <v>39862</v>
      </c>
      <c r="C1241" s="368" t="s">
        <v>2</v>
      </c>
      <c r="D1241" s="370">
        <v>0</v>
      </c>
      <c r="E1241" s="207"/>
    </row>
    <row r="1242" spans="1:5" ht="15" x14ac:dyDescent="0.25">
      <c r="A1242" s="368">
        <v>105945</v>
      </c>
      <c r="B1242" s="369" t="s">
        <v>39863</v>
      </c>
      <c r="C1242" s="368" t="s">
        <v>3</v>
      </c>
      <c r="D1242" s="370">
        <v>8.02</v>
      </c>
      <c r="E1242" s="207"/>
    </row>
    <row r="1243" spans="1:5" ht="15" x14ac:dyDescent="0.25">
      <c r="A1243" s="368">
        <v>98522</v>
      </c>
      <c r="B1243" s="369" t="s">
        <v>46557</v>
      </c>
      <c r="C1243" s="368" t="s">
        <v>1</v>
      </c>
      <c r="D1243" s="370">
        <v>181.33</v>
      </c>
      <c r="E1243" s="207"/>
    </row>
    <row r="1244" spans="1:5" ht="15" x14ac:dyDescent="0.25">
      <c r="A1244" s="368">
        <v>98523</v>
      </c>
      <c r="B1244" s="369" t="s">
        <v>46558</v>
      </c>
      <c r="C1244" s="368" t="s">
        <v>1</v>
      </c>
      <c r="D1244" s="370">
        <v>0</v>
      </c>
      <c r="E1244" s="207"/>
    </row>
    <row r="1245" spans="1:5" ht="15" x14ac:dyDescent="0.25">
      <c r="A1245" s="368">
        <v>102364</v>
      </c>
      <c r="B1245" s="369" t="s">
        <v>46559</v>
      </c>
      <c r="C1245" s="368" t="s">
        <v>3</v>
      </c>
      <c r="D1245" s="370">
        <v>193.31</v>
      </c>
      <c r="E1245" s="207"/>
    </row>
    <row r="1246" spans="1:5" ht="15" x14ac:dyDescent="0.25">
      <c r="A1246" s="368">
        <v>102363</v>
      </c>
      <c r="B1246" s="369" t="s">
        <v>46560</v>
      </c>
      <c r="C1246" s="368" t="s">
        <v>3</v>
      </c>
      <c r="D1246" s="370">
        <v>174.39</v>
      </c>
      <c r="E1246" s="207"/>
    </row>
    <row r="1247" spans="1:5" ht="15" x14ac:dyDescent="0.25">
      <c r="A1247" s="368">
        <v>102362</v>
      </c>
      <c r="B1247" s="369" t="s">
        <v>46561</v>
      </c>
      <c r="C1247" s="368" t="s">
        <v>3</v>
      </c>
      <c r="D1247" s="370">
        <v>163.69</v>
      </c>
      <c r="E1247" s="207"/>
    </row>
    <row r="1248" spans="1:5" ht="15" x14ac:dyDescent="0.25">
      <c r="A1248" s="368">
        <v>101196</v>
      </c>
      <c r="B1248" s="369" t="s">
        <v>46562</v>
      </c>
      <c r="C1248" s="368" t="s">
        <v>1</v>
      </c>
      <c r="D1248" s="370">
        <v>0</v>
      </c>
      <c r="E1248" s="207"/>
    </row>
    <row r="1249" spans="1:5" ht="15" x14ac:dyDescent="0.25">
      <c r="A1249" s="368">
        <v>101195</v>
      </c>
      <c r="B1249" s="369" t="s">
        <v>46563</v>
      </c>
      <c r="C1249" s="368" t="s">
        <v>1</v>
      </c>
      <c r="D1249" s="370">
        <v>0</v>
      </c>
      <c r="E1249" s="207"/>
    </row>
    <row r="1250" spans="1:5" ht="15" x14ac:dyDescent="0.25">
      <c r="A1250" s="368">
        <v>101193</v>
      </c>
      <c r="B1250" s="369" t="s">
        <v>46564</v>
      </c>
      <c r="C1250" s="368" t="s">
        <v>1</v>
      </c>
      <c r="D1250" s="370">
        <v>67.989999999999995</v>
      </c>
      <c r="E1250" s="207"/>
    </row>
    <row r="1251" spans="1:5" ht="15" x14ac:dyDescent="0.25">
      <c r="A1251" s="368">
        <v>106459</v>
      </c>
      <c r="B1251" s="369" t="s">
        <v>46565</v>
      </c>
      <c r="C1251" s="368" t="s">
        <v>1</v>
      </c>
      <c r="D1251" s="370">
        <v>68.13</v>
      </c>
      <c r="E1251" s="207"/>
    </row>
    <row r="1252" spans="1:5" ht="15" x14ac:dyDescent="0.25">
      <c r="A1252" s="368">
        <v>101194</v>
      </c>
      <c r="B1252" s="369" t="s">
        <v>46566</v>
      </c>
      <c r="C1252" s="368" t="s">
        <v>1</v>
      </c>
      <c r="D1252" s="370">
        <v>68.3</v>
      </c>
      <c r="E1252" s="207"/>
    </row>
    <row r="1253" spans="1:5" ht="15" x14ac:dyDescent="0.25">
      <c r="A1253" s="368">
        <v>101190</v>
      </c>
      <c r="B1253" s="369" t="s">
        <v>46567</v>
      </c>
      <c r="C1253" s="368" t="s">
        <v>1</v>
      </c>
      <c r="D1253" s="370">
        <v>76.63</v>
      </c>
      <c r="E1253" s="207"/>
    </row>
    <row r="1254" spans="1:5" ht="15" x14ac:dyDescent="0.25">
      <c r="A1254" s="368">
        <v>106458</v>
      </c>
      <c r="B1254" s="369" t="s">
        <v>46568</v>
      </c>
      <c r="C1254" s="368" t="s">
        <v>1</v>
      </c>
      <c r="D1254" s="370">
        <v>76.77</v>
      </c>
      <c r="E1254" s="207"/>
    </row>
    <row r="1255" spans="1:5" ht="15" x14ac:dyDescent="0.25">
      <c r="A1255" s="368">
        <v>101191</v>
      </c>
      <c r="B1255" s="369" t="s">
        <v>46569</v>
      </c>
      <c r="C1255" s="368" t="s">
        <v>1</v>
      </c>
      <c r="D1255" s="370">
        <v>76.94</v>
      </c>
      <c r="E1255" s="207"/>
    </row>
    <row r="1256" spans="1:5" ht="15" x14ac:dyDescent="0.25">
      <c r="A1256" s="368">
        <v>101198</v>
      </c>
      <c r="B1256" s="369" t="s">
        <v>46570</v>
      </c>
      <c r="C1256" s="368" t="s">
        <v>1</v>
      </c>
      <c r="D1256" s="370">
        <v>100.31</v>
      </c>
      <c r="E1256" s="207"/>
    </row>
    <row r="1257" spans="1:5" ht="15" x14ac:dyDescent="0.25">
      <c r="A1257" s="368">
        <v>106460</v>
      </c>
      <c r="B1257" s="369" t="s">
        <v>46571</v>
      </c>
      <c r="C1257" s="368" t="s">
        <v>1</v>
      </c>
      <c r="D1257" s="370">
        <v>100.68</v>
      </c>
      <c r="E1257" s="207"/>
    </row>
    <row r="1258" spans="1:5" ht="15" x14ac:dyDescent="0.25">
      <c r="A1258" s="368">
        <v>101199</v>
      </c>
      <c r="B1258" s="369" t="s">
        <v>46572</v>
      </c>
      <c r="C1258" s="368" t="s">
        <v>1</v>
      </c>
      <c r="D1258" s="370">
        <v>101.08</v>
      </c>
      <c r="E1258" s="207"/>
    </row>
    <row r="1259" spans="1:5" ht="15" x14ac:dyDescent="0.25">
      <c r="A1259" s="368">
        <v>101203</v>
      </c>
      <c r="B1259" s="369" t="s">
        <v>46573</v>
      </c>
      <c r="C1259" s="368" t="s">
        <v>1</v>
      </c>
      <c r="D1259" s="370">
        <v>33.79</v>
      </c>
      <c r="E1259" s="207"/>
    </row>
    <row r="1260" spans="1:5" ht="15" x14ac:dyDescent="0.25">
      <c r="A1260" s="368">
        <v>101204</v>
      </c>
      <c r="B1260" s="369" t="s">
        <v>46574</v>
      </c>
      <c r="C1260" s="368" t="s">
        <v>1</v>
      </c>
      <c r="D1260" s="370">
        <v>34.1</v>
      </c>
      <c r="E1260" s="207"/>
    </row>
    <row r="1261" spans="1:5" ht="15" x14ac:dyDescent="0.25">
      <c r="A1261" s="368">
        <v>106257</v>
      </c>
      <c r="B1261" s="369" t="s">
        <v>46575</v>
      </c>
      <c r="C1261" s="368" t="s">
        <v>1</v>
      </c>
      <c r="D1261" s="370">
        <v>33.96</v>
      </c>
      <c r="E1261" s="207"/>
    </row>
    <row r="1262" spans="1:5" ht="15" x14ac:dyDescent="0.25">
      <c r="A1262" s="368">
        <v>106461</v>
      </c>
      <c r="B1262" s="369" t="s">
        <v>46576</v>
      </c>
      <c r="C1262" s="368" t="s">
        <v>1</v>
      </c>
      <c r="D1262" s="370">
        <v>58.88</v>
      </c>
      <c r="E1262" s="207"/>
    </row>
    <row r="1263" spans="1:5" ht="15" x14ac:dyDescent="0.25">
      <c r="A1263" s="368">
        <v>106462</v>
      </c>
      <c r="B1263" s="369" t="s">
        <v>46577</v>
      </c>
      <c r="C1263" s="368" t="s">
        <v>1</v>
      </c>
      <c r="D1263" s="370">
        <v>71.010000000000005</v>
      </c>
      <c r="E1263" s="207"/>
    </row>
    <row r="1264" spans="1:5" ht="15" x14ac:dyDescent="0.25">
      <c r="A1264" s="368">
        <v>106479</v>
      </c>
      <c r="B1264" s="369" t="s">
        <v>46578</v>
      </c>
      <c r="C1264" s="368" t="s">
        <v>1</v>
      </c>
      <c r="D1264" s="370">
        <v>74.02</v>
      </c>
      <c r="E1264" s="207"/>
    </row>
    <row r="1265" spans="1:5" ht="15" x14ac:dyDescent="0.25">
      <c r="A1265" s="368">
        <v>106483</v>
      </c>
      <c r="B1265" s="369" t="s">
        <v>46579</v>
      </c>
      <c r="C1265" s="368" t="s">
        <v>2</v>
      </c>
      <c r="D1265" s="370">
        <v>140.46</v>
      </c>
      <c r="E1265" s="207"/>
    </row>
    <row r="1266" spans="1:5" ht="15" x14ac:dyDescent="0.25">
      <c r="A1266" s="368">
        <v>106484</v>
      </c>
      <c r="B1266" s="369" t="s">
        <v>46580</v>
      </c>
      <c r="C1266" s="368" t="s">
        <v>2</v>
      </c>
      <c r="D1266" s="370">
        <v>153.24</v>
      </c>
      <c r="E1266" s="207"/>
    </row>
    <row r="1267" spans="1:5" ht="15" x14ac:dyDescent="0.25">
      <c r="A1267" s="368">
        <v>106480</v>
      </c>
      <c r="B1267" s="369" t="s">
        <v>46581</v>
      </c>
      <c r="C1267" s="368" t="s">
        <v>2</v>
      </c>
      <c r="D1267" s="370">
        <v>134.53</v>
      </c>
      <c r="E1267" s="207"/>
    </row>
    <row r="1268" spans="1:5" ht="15" x14ac:dyDescent="0.25">
      <c r="A1268" s="368">
        <v>106482</v>
      </c>
      <c r="B1268" s="369" t="s">
        <v>46582</v>
      </c>
      <c r="C1268" s="368" t="s">
        <v>2</v>
      </c>
      <c r="D1268" s="370">
        <v>0</v>
      </c>
      <c r="E1268" s="207"/>
    </row>
    <row r="1269" spans="1:5" ht="15" x14ac:dyDescent="0.25">
      <c r="A1269" s="368">
        <v>106481</v>
      </c>
      <c r="B1269" s="369" t="s">
        <v>46583</v>
      </c>
      <c r="C1269" s="368" t="s">
        <v>2</v>
      </c>
      <c r="D1269" s="370">
        <v>156.12</v>
      </c>
      <c r="E1269" s="207"/>
    </row>
    <row r="1270" spans="1:5" ht="15" x14ac:dyDescent="0.25">
      <c r="A1270" s="368">
        <v>106467</v>
      </c>
      <c r="B1270" s="369" t="s">
        <v>46584</v>
      </c>
      <c r="C1270" s="368" t="s">
        <v>3</v>
      </c>
      <c r="D1270" s="370">
        <v>0</v>
      </c>
      <c r="E1270" s="207"/>
    </row>
    <row r="1271" spans="1:5" ht="15" x14ac:dyDescent="0.25">
      <c r="A1271" s="368">
        <v>106465</v>
      </c>
      <c r="B1271" s="369" t="s">
        <v>46585</v>
      </c>
      <c r="C1271" s="368" t="s">
        <v>3</v>
      </c>
      <c r="D1271" s="370">
        <v>0</v>
      </c>
      <c r="E1271" s="207"/>
    </row>
    <row r="1272" spans="1:5" ht="15" x14ac:dyDescent="0.25">
      <c r="A1272" s="368">
        <v>106469</v>
      </c>
      <c r="B1272" s="369" t="s">
        <v>46586</v>
      </c>
      <c r="C1272" s="368" t="s">
        <v>3</v>
      </c>
      <c r="D1272" s="370">
        <v>29.35</v>
      </c>
      <c r="E1272" s="207"/>
    </row>
    <row r="1273" spans="1:5" ht="15" x14ac:dyDescent="0.25">
      <c r="A1273" s="368">
        <v>106468</v>
      </c>
      <c r="B1273" s="369" t="s">
        <v>46587</v>
      </c>
      <c r="C1273" s="368" t="s">
        <v>3</v>
      </c>
      <c r="D1273" s="370">
        <v>18.66</v>
      </c>
      <c r="E1273" s="207"/>
    </row>
    <row r="1274" spans="1:5" ht="15" x14ac:dyDescent="0.25">
      <c r="A1274" s="368">
        <v>106466</v>
      </c>
      <c r="B1274" s="369" t="s">
        <v>46588</v>
      </c>
      <c r="C1274" s="368" t="s">
        <v>3</v>
      </c>
      <c r="D1274" s="370">
        <v>39</v>
      </c>
      <c r="E1274" s="207"/>
    </row>
    <row r="1275" spans="1:5" ht="15" x14ac:dyDescent="0.25">
      <c r="A1275" s="368">
        <v>106464</v>
      </c>
      <c r="B1275" s="369" t="s">
        <v>46589</v>
      </c>
      <c r="C1275" s="368" t="s">
        <v>3</v>
      </c>
      <c r="D1275" s="370">
        <v>51.43</v>
      </c>
      <c r="E1275" s="207"/>
    </row>
    <row r="1276" spans="1:5" ht="15" x14ac:dyDescent="0.25">
      <c r="A1276" s="368">
        <v>106476</v>
      </c>
      <c r="B1276" s="369" t="s">
        <v>46590</v>
      </c>
      <c r="C1276" s="368" t="s">
        <v>1</v>
      </c>
      <c r="D1276" s="370">
        <v>70.52</v>
      </c>
      <c r="E1276" s="207"/>
    </row>
    <row r="1277" spans="1:5" ht="15" x14ac:dyDescent="0.25">
      <c r="A1277" s="368">
        <v>106477</v>
      </c>
      <c r="B1277" s="369" t="s">
        <v>46591</v>
      </c>
      <c r="C1277" s="368" t="s">
        <v>1</v>
      </c>
      <c r="D1277" s="370">
        <v>58.58</v>
      </c>
      <c r="E1277" s="207"/>
    </row>
    <row r="1278" spans="1:5" ht="15" x14ac:dyDescent="0.25">
      <c r="A1278" s="368">
        <v>106478</v>
      </c>
      <c r="B1278" s="369" t="s">
        <v>46592</v>
      </c>
      <c r="C1278" s="368" t="s">
        <v>1</v>
      </c>
      <c r="D1278" s="370">
        <v>132.78</v>
      </c>
      <c r="E1278" s="207"/>
    </row>
    <row r="1279" spans="1:5" ht="15" x14ac:dyDescent="0.25">
      <c r="A1279" s="368">
        <v>106471</v>
      </c>
      <c r="B1279" s="369" t="s">
        <v>46593</v>
      </c>
      <c r="C1279" s="368" t="s">
        <v>1</v>
      </c>
      <c r="D1279" s="370">
        <v>161.52000000000001</v>
      </c>
      <c r="E1279" s="207"/>
    </row>
    <row r="1280" spans="1:5" ht="15" x14ac:dyDescent="0.25">
      <c r="A1280" s="368">
        <v>106470</v>
      </c>
      <c r="B1280" s="369" t="s">
        <v>46594</v>
      </c>
      <c r="C1280" s="368" t="s">
        <v>1</v>
      </c>
      <c r="D1280" s="370">
        <v>138.53</v>
      </c>
      <c r="E1280" s="207"/>
    </row>
    <row r="1281" spans="1:5" ht="15" x14ac:dyDescent="0.25">
      <c r="A1281" s="368">
        <v>106472</v>
      </c>
      <c r="B1281" s="369" t="s">
        <v>46595</v>
      </c>
      <c r="C1281" s="368" t="s">
        <v>1</v>
      </c>
      <c r="D1281" s="370">
        <v>202.62</v>
      </c>
      <c r="E1281" s="207"/>
    </row>
    <row r="1282" spans="1:5" ht="15" x14ac:dyDescent="0.25">
      <c r="A1282" s="368">
        <v>106475</v>
      </c>
      <c r="B1282" s="369" t="s">
        <v>46596</v>
      </c>
      <c r="C1282" s="368" t="s">
        <v>1</v>
      </c>
      <c r="D1282" s="370">
        <v>171.71</v>
      </c>
      <c r="E1282" s="207"/>
    </row>
    <row r="1283" spans="1:5" ht="15" x14ac:dyDescent="0.25">
      <c r="A1283" s="368">
        <v>106474</v>
      </c>
      <c r="B1283" s="369" t="s">
        <v>46597</v>
      </c>
      <c r="C1283" s="368" t="s">
        <v>1</v>
      </c>
      <c r="D1283" s="370">
        <v>130.33000000000001</v>
      </c>
      <c r="E1283" s="207"/>
    </row>
    <row r="1284" spans="1:5" ht="15" x14ac:dyDescent="0.25">
      <c r="A1284" s="368">
        <v>106473</v>
      </c>
      <c r="B1284" s="369" t="s">
        <v>46598</v>
      </c>
      <c r="C1284" s="368" t="s">
        <v>1</v>
      </c>
      <c r="D1284" s="370">
        <v>107.11</v>
      </c>
      <c r="E1284" s="207"/>
    </row>
    <row r="1285" spans="1:5" ht="15" x14ac:dyDescent="0.25">
      <c r="A1285" s="368">
        <v>101205</v>
      </c>
      <c r="B1285" s="369" t="s">
        <v>46599</v>
      </c>
      <c r="C1285" s="368" t="s">
        <v>1</v>
      </c>
      <c r="D1285" s="370">
        <v>33.96</v>
      </c>
      <c r="E1285" s="207"/>
    </row>
    <row r="1286" spans="1:5" ht="15" x14ac:dyDescent="0.25">
      <c r="A1286" s="368">
        <v>106463</v>
      </c>
      <c r="B1286" s="369" t="s">
        <v>46600</v>
      </c>
      <c r="C1286" s="368" t="s">
        <v>3</v>
      </c>
      <c r="D1286" s="370">
        <v>0</v>
      </c>
      <c r="E1286" s="207"/>
    </row>
    <row r="1287" spans="1:5" ht="15" x14ac:dyDescent="0.25">
      <c r="A1287" s="368">
        <v>106457</v>
      </c>
      <c r="B1287" s="369" t="s">
        <v>46601</v>
      </c>
      <c r="C1287" s="368" t="s">
        <v>1</v>
      </c>
      <c r="D1287" s="370">
        <v>5.87</v>
      </c>
      <c r="E1287" s="207"/>
    </row>
    <row r="1288" spans="1:5" ht="15" x14ac:dyDescent="0.25">
      <c r="A1288" s="368">
        <v>87905</v>
      </c>
      <c r="B1288" s="369" t="s">
        <v>38411</v>
      </c>
      <c r="C1288" s="368" t="s">
        <v>3</v>
      </c>
      <c r="D1288" s="370">
        <v>8.7200000000000006</v>
      </c>
      <c r="E1288" s="207"/>
    </row>
    <row r="1289" spans="1:5" ht="15" x14ac:dyDescent="0.25">
      <c r="A1289" s="368">
        <v>87904</v>
      </c>
      <c r="B1289" s="369" t="s">
        <v>38412</v>
      </c>
      <c r="C1289" s="368" t="s">
        <v>3</v>
      </c>
      <c r="D1289" s="370">
        <v>9.19</v>
      </c>
      <c r="E1289" s="207"/>
    </row>
    <row r="1290" spans="1:5" ht="15" x14ac:dyDescent="0.25">
      <c r="A1290" s="368">
        <v>87908</v>
      </c>
      <c r="B1290" s="369" t="s">
        <v>38413</v>
      </c>
      <c r="C1290" s="368" t="s">
        <v>3</v>
      </c>
      <c r="D1290" s="370">
        <v>6.72</v>
      </c>
      <c r="E1290" s="207"/>
    </row>
    <row r="1291" spans="1:5" ht="15" x14ac:dyDescent="0.25">
      <c r="A1291" s="368">
        <v>87907</v>
      </c>
      <c r="B1291" s="369" t="s">
        <v>38414</v>
      </c>
      <c r="C1291" s="368" t="s">
        <v>3</v>
      </c>
      <c r="D1291" s="370">
        <v>7.19</v>
      </c>
      <c r="E1291" s="207"/>
    </row>
    <row r="1292" spans="1:5" ht="15" x14ac:dyDescent="0.25">
      <c r="A1292" s="368">
        <v>87903</v>
      </c>
      <c r="B1292" s="369" t="s">
        <v>38415</v>
      </c>
      <c r="C1292" s="368" t="s">
        <v>3</v>
      </c>
      <c r="D1292" s="370">
        <v>10.86</v>
      </c>
      <c r="E1292" s="207"/>
    </row>
    <row r="1293" spans="1:5" ht="15" x14ac:dyDescent="0.25">
      <c r="A1293" s="368">
        <v>87902</v>
      </c>
      <c r="B1293" s="369" t="s">
        <v>38416</v>
      </c>
      <c r="C1293" s="368" t="s">
        <v>3</v>
      </c>
      <c r="D1293" s="370">
        <v>11.24</v>
      </c>
      <c r="E1293" s="207"/>
    </row>
    <row r="1294" spans="1:5" ht="15" x14ac:dyDescent="0.25">
      <c r="A1294" s="368">
        <v>87900</v>
      </c>
      <c r="B1294" s="369" t="s">
        <v>38417</v>
      </c>
      <c r="C1294" s="368" t="s">
        <v>3</v>
      </c>
      <c r="D1294" s="370">
        <v>8.56</v>
      </c>
      <c r="E1294" s="207"/>
    </row>
    <row r="1295" spans="1:5" ht="15" x14ac:dyDescent="0.25">
      <c r="A1295" s="368">
        <v>87899</v>
      </c>
      <c r="B1295" s="369" t="s">
        <v>38418</v>
      </c>
      <c r="C1295" s="368" t="s">
        <v>3</v>
      </c>
      <c r="D1295" s="370">
        <v>8.7200000000000006</v>
      </c>
      <c r="E1295" s="207"/>
    </row>
    <row r="1296" spans="1:5" ht="15" x14ac:dyDescent="0.25">
      <c r="A1296" s="368">
        <v>87894</v>
      </c>
      <c r="B1296" s="369" t="s">
        <v>38419</v>
      </c>
      <c r="C1296" s="368" t="s">
        <v>3</v>
      </c>
      <c r="D1296" s="370">
        <v>7.48</v>
      </c>
      <c r="E1296" s="207"/>
    </row>
    <row r="1297" spans="1:5" ht="15" x14ac:dyDescent="0.25">
      <c r="A1297" s="368">
        <v>87893</v>
      </c>
      <c r="B1297" s="369" t="s">
        <v>38420</v>
      </c>
      <c r="C1297" s="368" t="s">
        <v>3</v>
      </c>
      <c r="D1297" s="370">
        <v>7.95</v>
      </c>
      <c r="E1297" s="207"/>
    </row>
    <row r="1298" spans="1:5" ht="15" x14ac:dyDescent="0.25">
      <c r="A1298" s="368">
        <v>87897</v>
      </c>
      <c r="B1298" s="369" t="s">
        <v>38421</v>
      </c>
      <c r="C1298" s="368" t="s">
        <v>3</v>
      </c>
      <c r="D1298" s="370">
        <v>5.54</v>
      </c>
      <c r="E1298" s="207"/>
    </row>
    <row r="1299" spans="1:5" ht="15" x14ac:dyDescent="0.25">
      <c r="A1299" s="368">
        <v>87896</v>
      </c>
      <c r="B1299" s="369" t="s">
        <v>12133</v>
      </c>
      <c r="C1299" s="368" t="s">
        <v>3</v>
      </c>
      <c r="D1299" s="370">
        <v>6.01</v>
      </c>
      <c r="E1299" s="207"/>
    </row>
    <row r="1300" spans="1:5" ht="15" x14ac:dyDescent="0.25">
      <c r="A1300" s="368">
        <v>87892</v>
      </c>
      <c r="B1300" s="369" t="s">
        <v>38422</v>
      </c>
      <c r="C1300" s="368" t="s">
        <v>3</v>
      </c>
      <c r="D1300" s="370">
        <v>10.08</v>
      </c>
      <c r="E1300" s="207"/>
    </row>
    <row r="1301" spans="1:5" ht="15" x14ac:dyDescent="0.25">
      <c r="A1301" s="368">
        <v>87891</v>
      </c>
      <c r="B1301" s="369" t="s">
        <v>12132</v>
      </c>
      <c r="C1301" s="368" t="s">
        <v>3</v>
      </c>
      <c r="D1301" s="370">
        <v>10.46</v>
      </c>
      <c r="E1301" s="207"/>
    </row>
    <row r="1302" spans="1:5" ht="15" x14ac:dyDescent="0.25">
      <c r="A1302" s="368">
        <v>87889</v>
      </c>
      <c r="B1302" s="369" t="s">
        <v>38423</v>
      </c>
      <c r="C1302" s="368" t="s">
        <v>3</v>
      </c>
      <c r="D1302" s="370">
        <v>7.78</v>
      </c>
      <c r="E1302" s="207"/>
    </row>
    <row r="1303" spans="1:5" ht="15" x14ac:dyDescent="0.25">
      <c r="A1303" s="368">
        <v>87888</v>
      </c>
      <c r="B1303" s="369" t="s">
        <v>38424</v>
      </c>
      <c r="C1303" s="368" t="s">
        <v>3</v>
      </c>
      <c r="D1303" s="370">
        <v>7.94</v>
      </c>
      <c r="E1303" s="207"/>
    </row>
    <row r="1304" spans="1:5" ht="15" x14ac:dyDescent="0.25">
      <c r="A1304" s="368">
        <v>104411</v>
      </c>
      <c r="B1304" s="369" t="s">
        <v>38425</v>
      </c>
      <c r="C1304" s="368" t="s">
        <v>3</v>
      </c>
      <c r="D1304" s="370">
        <v>5.01</v>
      </c>
      <c r="E1304" s="207"/>
    </row>
    <row r="1305" spans="1:5" ht="15" x14ac:dyDescent="0.25">
      <c r="A1305" s="368">
        <v>104410</v>
      </c>
      <c r="B1305" s="369" t="s">
        <v>38426</v>
      </c>
      <c r="C1305" s="368" t="s">
        <v>3</v>
      </c>
      <c r="D1305" s="370">
        <v>5.54</v>
      </c>
      <c r="E1305" s="207"/>
    </row>
    <row r="1306" spans="1:5" ht="15" x14ac:dyDescent="0.25">
      <c r="A1306" s="368">
        <v>87879</v>
      </c>
      <c r="B1306" s="369" t="s">
        <v>38427</v>
      </c>
      <c r="C1306" s="368" t="s">
        <v>3</v>
      </c>
      <c r="D1306" s="370">
        <v>4.8600000000000003</v>
      </c>
      <c r="E1306" s="207"/>
    </row>
    <row r="1307" spans="1:5" ht="15" x14ac:dyDescent="0.25">
      <c r="A1307" s="368">
        <v>87878</v>
      </c>
      <c r="B1307" s="369" t="s">
        <v>38428</v>
      </c>
      <c r="C1307" s="368" t="s">
        <v>3</v>
      </c>
      <c r="D1307" s="370">
        <v>5.33</v>
      </c>
      <c r="E1307" s="207"/>
    </row>
    <row r="1308" spans="1:5" ht="15" x14ac:dyDescent="0.25">
      <c r="A1308" s="368">
        <v>87885</v>
      </c>
      <c r="B1308" s="369" t="s">
        <v>12129</v>
      </c>
      <c r="C1308" s="368" t="s">
        <v>3</v>
      </c>
      <c r="D1308" s="370">
        <v>8.31</v>
      </c>
      <c r="E1308" s="207"/>
    </row>
    <row r="1309" spans="1:5" ht="15" x14ac:dyDescent="0.25">
      <c r="A1309" s="368">
        <v>87884</v>
      </c>
      <c r="B1309" s="369" t="s">
        <v>12128</v>
      </c>
      <c r="C1309" s="368" t="s">
        <v>3</v>
      </c>
      <c r="D1309" s="370">
        <v>8.69</v>
      </c>
      <c r="E1309" s="207"/>
    </row>
    <row r="1310" spans="1:5" ht="15" x14ac:dyDescent="0.25">
      <c r="A1310" s="368">
        <v>87882</v>
      </c>
      <c r="B1310" s="369" t="s">
        <v>12127</v>
      </c>
      <c r="C1310" s="368" t="s">
        <v>3</v>
      </c>
      <c r="D1310" s="370">
        <v>6.01</v>
      </c>
      <c r="E1310" s="207"/>
    </row>
    <row r="1311" spans="1:5" ht="15" x14ac:dyDescent="0.25">
      <c r="A1311" s="368">
        <v>87881</v>
      </c>
      <c r="B1311" s="369" t="s">
        <v>12126</v>
      </c>
      <c r="C1311" s="368" t="s">
        <v>3</v>
      </c>
      <c r="D1311" s="370">
        <v>6.17</v>
      </c>
      <c r="E1311" s="207"/>
    </row>
    <row r="1312" spans="1:5" ht="15" x14ac:dyDescent="0.25">
      <c r="A1312" s="368">
        <v>87887</v>
      </c>
      <c r="B1312" s="369" t="s">
        <v>12131</v>
      </c>
      <c r="C1312" s="368" t="s">
        <v>3</v>
      </c>
      <c r="D1312" s="370">
        <v>14.8</v>
      </c>
      <c r="E1312" s="207"/>
    </row>
    <row r="1313" spans="1:5" ht="15" x14ac:dyDescent="0.25">
      <c r="A1313" s="368">
        <v>87886</v>
      </c>
      <c r="B1313" s="369" t="s">
        <v>12130</v>
      </c>
      <c r="C1313" s="368" t="s">
        <v>3</v>
      </c>
      <c r="D1313" s="370">
        <v>15.61</v>
      </c>
      <c r="E1313" s="207"/>
    </row>
    <row r="1314" spans="1:5" ht="15" x14ac:dyDescent="0.25">
      <c r="A1314" s="368">
        <v>87911</v>
      </c>
      <c r="B1314" s="369" t="s">
        <v>12135</v>
      </c>
      <c r="C1314" s="368" t="s">
        <v>3</v>
      </c>
      <c r="D1314" s="370">
        <v>20.7</v>
      </c>
      <c r="E1314" s="207"/>
    </row>
    <row r="1315" spans="1:5" ht="15" x14ac:dyDescent="0.25">
      <c r="A1315" s="368">
        <v>87910</v>
      </c>
      <c r="B1315" s="369" t="s">
        <v>12134</v>
      </c>
      <c r="C1315" s="368" t="s">
        <v>3</v>
      </c>
      <c r="D1315" s="370">
        <v>21.51</v>
      </c>
      <c r="E1315" s="207"/>
    </row>
    <row r="1316" spans="1:5" ht="15" x14ac:dyDescent="0.25">
      <c r="A1316" s="368">
        <v>103686</v>
      </c>
      <c r="B1316" s="369" t="s">
        <v>12301</v>
      </c>
      <c r="C1316" s="368" t="s">
        <v>691</v>
      </c>
      <c r="D1316" s="370">
        <v>741.99</v>
      </c>
      <c r="E1316" s="207"/>
    </row>
    <row r="1317" spans="1:5" ht="15" x14ac:dyDescent="0.25">
      <c r="A1317" s="368">
        <v>103685</v>
      </c>
      <c r="B1317" s="369" t="s">
        <v>12300</v>
      </c>
      <c r="C1317" s="368" t="s">
        <v>691</v>
      </c>
      <c r="D1317" s="370">
        <v>675.48</v>
      </c>
      <c r="E1317" s="207"/>
    </row>
    <row r="1318" spans="1:5" ht="15" x14ac:dyDescent="0.25">
      <c r="A1318" s="368">
        <v>103669</v>
      </c>
      <c r="B1318" s="369" t="s">
        <v>38429</v>
      </c>
      <c r="C1318" s="368" t="s">
        <v>691</v>
      </c>
      <c r="D1318" s="370">
        <v>978.51</v>
      </c>
      <c r="E1318" s="207"/>
    </row>
    <row r="1319" spans="1:5" ht="15" x14ac:dyDescent="0.25">
      <c r="A1319" s="368">
        <v>103672</v>
      </c>
      <c r="B1319" s="369" t="s">
        <v>12296</v>
      </c>
      <c r="C1319" s="368" t="s">
        <v>691</v>
      </c>
      <c r="D1319" s="370">
        <v>669.07</v>
      </c>
      <c r="E1319" s="207"/>
    </row>
    <row r="1320" spans="1:5" ht="15" x14ac:dyDescent="0.25">
      <c r="A1320" s="368">
        <v>103671</v>
      </c>
      <c r="B1320" s="369" t="s">
        <v>5645</v>
      </c>
      <c r="C1320" s="368" t="s">
        <v>691</v>
      </c>
      <c r="D1320" s="370">
        <v>714.61</v>
      </c>
      <c r="E1320" s="207"/>
    </row>
    <row r="1321" spans="1:5" ht="15" x14ac:dyDescent="0.25">
      <c r="A1321" s="368">
        <v>103688</v>
      </c>
      <c r="B1321" s="369" t="s">
        <v>5654</v>
      </c>
      <c r="C1321" s="368" t="s">
        <v>691</v>
      </c>
      <c r="D1321" s="370">
        <v>849.99</v>
      </c>
      <c r="E1321" s="207"/>
    </row>
    <row r="1322" spans="1:5" ht="15" x14ac:dyDescent="0.25">
      <c r="A1322" s="368">
        <v>103687</v>
      </c>
      <c r="B1322" s="369" t="s">
        <v>5653</v>
      </c>
      <c r="C1322" s="368" t="s">
        <v>691</v>
      </c>
      <c r="D1322" s="370">
        <v>1108.31</v>
      </c>
      <c r="E1322" s="207"/>
    </row>
    <row r="1323" spans="1:5" ht="15" x14ac:dyDescent="0.25">
      <c r="A1323" s="368">
        <v>103684</v>
      </c>
      <c r="B1323" s="369" t="s">
        <v>12299</v>
      </c>
      <c r="C1323" s="368" t="s">
        <v>691</v>
      </c>
      <c r="D1323" s="370">
        <v>688.79</v>
      </c>
      <c r="E1323" s="207"/>
    </row>
    <row r="1324" spans="1:5" ht="15" x14ac:dyDescent="0.25">
      <c r="A1324" s="368">
        <v>103681</v>
      </c>
      <c r="B1324" s="369" t="s">
        <v>5650</v>
      </c>
      <c r="C1324" s="368" t="s">
        <v>691</v>
      </c>
      <c r="D1324" s="370">
        <v>743.34</v>
      </c>
      <c r="E1324" s="207"/>
    </row>
    <row r="1325" spans="1:5" ht="15" x14ac:dyDescent="0.25">
      <c r="A1325" s="368">
        <v>103679</v>
      </c>
      <c r="B1325" s="369" t="s">
        <v>5648</v>
      </c>
      <c r="C1325" s="368" t="s">
        <v>691</v>
      </c>
      <c r="D1325" s="370">
        <v>811.62</v>
      </c>
      <c r="E1325" s="207"/>
    </row>
    <row r="1326" spans="1:5" ht="15" x14ac:dyDescent="0.25">
      <c r="A1326" s="368">
        <v>103677</v>
      </c>
      <c r="B1326" s="369" t="s">
        <v>38430</v>
      </c>
      <c r="C1326" s="368" t="s">
        <v>691</v>
      </c>
      <c r="D1326" s="370">
        <v>856.44</v>
      </c>
      <c r="E1326" s="207"/>
    </row>
    <row r="1327" spans="1:5" ht="15" x14ac:dyDescent="0.25">
      <c r="A1327" s="368">
        <v>103675</v>
      </c>
      <c r="B1327" s="369" t="s">
        <v>12298</v>
      </c>
      <c r="C1327" s="368" t="s">
        <v>691</v>
      </c>
      <c r="D1327" s="370">
        <v>670.55</v>
      </c>
      <c r="E1327" s="207"/>
    </row>
    <row r="1328" spans="1:5" ht="15" x14ac:dyDescent="0.25">
      <c r="A1328" s="368">
        <v>103680</v>
      </c>
      <c r="B1328" s="369" t="s">
        <v>5649</v>
      </c>
      <c r="C1328" s="368" t="s">
        <v>691</v>
      </c>
      <c r="D1328" s="370">
        <v>866.37</v>
      </c>
      <c r="E1328" s="207"/>
    </row>
    <row r="1329" spans="1:5" ht="15" x14ac:dyDescent="0.25">
      <c r="A1329" s="368">
        <v>103678</v>
      </c>
      <c r="B1329" s="369" t="s">
        <v>38431</v>
      </c>
      <c r="C1329" s="368" t="s">
        <v>691</v>
      </c>
      <c r="D1329" s="370">
        <v>934.83</v>
      </c>
      <c r="E1329" s="207"/>
    </row>
    <row r="1330" spans="1:5" ht="15" x14ac:dyDescent="0.25">
      <c r="A1330" s="368">
        <v>103676</v>
      </c>
      <c r="B1330" s="369" t="s">
        <v>5647</v>
      </c>
      <c r="C1330" s="368" t="s">
        <v>691</v>
      </c>
      <c r="D1330" s="370">
        <v>1035.73</v>
      </c>
      <c r="E1330" s="207"/>
    </row>
    <row r="1331" spans="1:5" ht="15" x14ac:dyDescent="0.25">
      <c r="A1331" s="368">
        <v>103674</v>
      </c>
      <c r="B1331" s="369" t="s">
        <v>12297</v>
      </c>
      <c r="C1331" s="368" t="s">
        <v>691</v>
      </c>
      <c r="D1331" s="370">
        <v>691.76</v>
      </c>
      <c r="E1331" s="207"/>
    </row>
    <row r="1332" spans="1:5" ht="15" x14ac:dyDescent="0.25">
      <c r="A1332" s="368">
        <v>103683</v>
      </c>
      <c r="B1332" s="369" t="s">
        <v>5652</v>
      </c>
      <c r="C1332" s="368" t="s">
        <v>691</v>
      </c>
      <c r="D1332" s="370">
        <v>1301.56</v>
      </c>
      <c r="E1332" s="207"/>
    </row>
    <row r="1333" spans="1:5" ht="15" x14ac:dyDescent="0.25">
      <c r="A1333" s="368">
        <v>103682</v>
      </c>
      <c r="B1333" s="369" t="s">
        <v>5651</v>
      </c>
      <c r="C1333" s="368" t="s">
        <v>691</v>
      </c>
      <c r="D1333" s="370">
        <v>996.59</v>
      </c>
      <c r="E1333" s="207"/>
    </row>
    <row r="1334" spans="1:5" ht="15" x14ac:dyDescent="0.25">
      <c r="A1334" s="368">
        <v>103670</v>
      </c>
      <c r="B1334" s="369" t="s">
        <v>5644</v>
      </c>
      <c r="C1334" s="368" t="s">
        <v>691</v>
      </c>
      <c r="D1334" s="370">
        <v>314.97000000000003</v>
      </c>
      <c r="E1334" s="207"/>
    </row>
    <row r="1335" spans="1:5" ht="15" x14ac:dyDescent="0.25">
      <c r="A1335" s="368">
        <v>103673</v>
      </c>
      <c r="B1335" s="369" t="s">
        <v>5646</v>
      </c>
      <c r="C1335" s="368" t="s">
        <v>691</v>
      </c>
      <c r="D1335" s="370">
        <v>43.72</v>
      </c>
      <c r="E1335" s="207"/>
    </row>
    <row r="1336" spans="1:5" ht="15" x14ac:dyDescent="0.25">
      <c r="A1336" s="368">
        <v>91084</v>
      </c>
      <c r="B1336" s="369" t="s">
        <v>40189</v>
      </c>
      <c r="C1336" s="368" t="s">
        <v>3</v>
      </c>
      <c r="D1336" s="370">
        <v>257.52999999999997</v>
      </c>
      <c r="E1336" s="207"/>
    </row>
    <row r="1337" spans="1:5" ht="15" x14ac:dyDescent="0.25">
      <c r="A1337" s="368">
        <v>91080</v>
      </c>
      <c r="B1337" s="369" t="s">
        <v>40190</v>
      </c>
      <c r="C1337" s="368" t="s">
        <v>3</v>
      </c>
      <c r="D1337" s="370">
        <v>205.61</v>
      </c>
      <c r="E1337" s="207"/>
    </row>
    <row r="1338" spans="1:5" ht="15" x14ac:dyDescent="0.25">
      <c r="A1338" s="368">
        <v>91101</v>
      </c>
      <c r="B1338" s="369" t="s">
        <v>40191</v>
      </c>
      <c r="C1338" s="368" t="s">
        <v>3</v>
      </c>
      <c r="D1338" s="370">
        <v>240.04</v>
      </c>
      <c r="E1338" s="207"/>
    </row>
    <row r="1339" spans="1:5" ht="15" x14ac:dyDescent="0.25">
      <c r="A1339" s="368">
        <v>91097</v>
      </c>
      <c r="B1339" s="369" t="s">
        <v>40192</v>
      </c>
      <c r="C1339" s="368" t="s">
        <v>3</v>
      </c>
      <c r="D1339" s="370">
        <v>199.03</v>
      </c>
      <c r="E1339" s="207"/>
    </row>
    <row r="1340" spans="1:5" ht="15" x14ac:dyDescent="0.25">
      <c r="A1340" s="368">
        <v>91082</v>
      </c>
      <c r="B1340" s="369" t="s">
        <v>40193</v>
      </c>
      <c r="C1340" s="368" t="s">
        <v>3</v>
      </c>
      <c r="D1340" s="370">
        <v>232.19</v>
      </c>
      <c r="E1340" s="207"/>
    </row>
    <row r="1341" spans="1:5" ht="15" x14ac:dyDescent="0.25">
      <c r="A1341" s="368">
        <v>91078</v>
      </c>
      <c r="B1341" s="369" t="s">
        <v>40194</v>
      </c>
      <c r="C1341" s="368" t="s">
        <v>3</v>
      </c>
      <c r="D1341" s="370">
        <v>193.73</v>
      </c>
      <c r="E1341" s="207"/>
    </row>
    <row r="1342" spans="1:5" ht="15" x14ac:dyDescent="0.25">
      <c r="A1342" s="368">
        <v>91099</v>
      </c>
      <c r="B1342" s="369" t="s">
        <v>40195</v>
      </c>
      <c r="C1342" s="368" t="s">
        <v>3</v>
      </c>
      <c r="D1342" s="370">
        <v>219.98</v>
      </c>
      <c r="E1342" s="207"/>
    </row>
    <row r="1343" spans="1:5" ht="15" x14ac:dyDescent="0.25">
      <c r="A1343" s="368">
        <v>91095</v>
      </c>
      <c r="B1343" s="369" t="s">
        <v>40196</v>
      </c>
      <c r="C1343" s="368" t="s">
        <v>3</v>
      </c>
      <c r="D1343" s="370">
        <v>188.52</v>
      </c>
      <c r="E1343" s="207"/>
    </row>
    <row r="1344" spans="1:5" ht="15" x14ac:dyDescent="0.25">
      <c r="A1344" s="368">
        <v>91076</v>
      </c>
      <c r="B1344" s="369" t="s">
        <v>40197</v>
      </c>
      <c r="C1344" s="368" t="s">
        <v>3</v>
      </c>
      <c r="D1344" s="370">
        <v>344.24</v>
      </c>
      <c r="E1344" s="207"/>
    </row>
    <row r="1345" spans="1:5" ht="15" x14ac:dyDescent="0.25">
      <c r="A1345" s="368">
        <v>91072</v>
      </c>
      <c r="B1345" s="369" t="s">
        <v>40198</v>
      </c>
      <c r="C1345" s="368" t="s">
        <v>3</v>
      </c>
      <c r="D1345" s="370">
        <v>303.20999999999998</v>
      </c>
      <c r="E1345" s="207"/>
    </row>
    <row r="1346" spans="1:5" ht="15" x14ac:dyDescent="0.25">
      <c r="A1346" s="368">
        <v>91093</v>
      </c>
      <c r="B1346" s="369" t="s">
        <v>40199</v>
      </c>
      <c r="C1346" s="368" t="s">
        <v>3</v>
      </c>
      <c r="D1346" s="370">
        <v>355.75</v>
      </c>
      <c r="E1346" s="207"/>
    </row>
    <row r="1347" spans="1:5" ht="15" x14ac:dyDescent="0.25">
      <c r="A1347" s="368">
        <v>91089</v>
      </c>
      <c r="B1347" s="369" t="s">
        <v>40200</v>
      </c>
      <c r="C1347" s="368" t="s">
        <v>3</v>
      </c>
      <c r="D1347" s="370">
        <v>322.22000000000003</v>
      </c>
      <c r="E1347" s="207"/>
    </row>
    <row r="1348" spans="1:5" ht="15" x14ac:dyDescent="0.25">
      <c r="A1348" s="368">
        <v>91074</v>
      </c>
      <c r="B1348" s="369" t="s">
        <v>40201</v>
      </c>
      <c r="C1348" s="368" t="s">
        <v>3</v>
      </c>
      <c r="D1348" s="370">
        <v>231.12</v>
      </c>
      <c r="E1348" s="207"/>
    </row>
    <row r="1349" spans="1:5" ht="15" x14ac:dyDescent="0.25">
      <c r="A1349" s="368">
        <v>91070</v>
      </c>
      <c r="B1349" s="369" t="s">
        <v>40202</v>
      </c>
      <c r="C1349" s="368" t="s">
        <v>3</v>
      </c>
      <c r="D1349" s="370">
        <v>199.96</v>
      </c>
      <c r="E1349" s="207"/>
    </row>
    <row r="1350" spans="1:5" ht="15" x14ac:dyDescent="0.25">
      <c r="A1350" s="368">
        <v>91091</v>
      </c>
      <c r="B1350" s="369" t="s">
        <v>40203</v>
      </c>
      <c r="C1350" s="368" t="s">
        <v>3</v>
      </c>
      <c r="D1350" s="370">
        <v>243.52</v>
      </c>
      <c r="E1350" s="207"/>
    </row>
    <row r="1351" spans="1:5" ht="15" x14ac:dyDescent="0.25">
      <c r="A1351" s="368">
        <v>91087</v>
      </c>
      <c r="B1351" s="369" t="s">
        <v>40204</v>
      </c>
      <c r="C1351" s="368" t="s">
        <v>3</v>
      </c>
      <c r="D1351" s="370">
        <v>217.55</v>
      </c>
      <c r="E1351" s="207"/>
    </row>
    <row r="1352" spans="1:5" ht="15" x14ac:dyDescent="0.25">
      <c r="A1352" s="368">
        <v>91083</v>
      </c>
      <c r="B1352" s="369" t="s">
        <v>40205</v>
      </c>
      <c r="C1352" s="368" t="s">
        <v>3</v>
      </c>
      <c r="D1352" s="370">
        <v>313.52999999999997</v>
      </c>
      <c r="E1352" s="207"/>
    </row>
    <row r="1353" spans="1:5" ht="15" x14ac:dyDescent="0.25">
      <c r="A1353" s="368">
        <v>91079</v>
      </c>
      <c r="B1353" s="369" t="s">
        <v>40206</v>
      </c>
      <c r="C1353" s="368" t="s">
        <v>3</v>
      </c>
      <c r="D1353" s="370">
        <v>191.57</v>
      </c>
      <c r="E1353" s="207"/>
    </row>
    <row r="1354" spans="1:5" ht="15" x14ac:dyDescent="0.25">
      <c r="A1354" s="368">
        <v>91100</v>
      </c>
      <c r="B1354" s="369" t="s">
        <v>40207</v>
      </c>
      <c r="C1354" s="368" t="s">
        <v>3</v>
      </c>
      <c r="D1354" s="370">
        <v>262.33</v>
      </c>
      <c r="E1354" s="207"/>
    </row>
    <row r="1355" spans="1:5" ht="15" x14ac:dyDescent="0.25">
      <c r="A1355" s="368">
        <v>91096</v>
      </c>
      <c r="B1355" s="369" t="s">
        <v>40208</v>
      </c>
      <c r="C1355" s="368" t="s">
        <v>3</v>
      </c>
      <c r="D1355" s="370">
        <v>181.65</v>
      </c>
      <c r="E1355" s="207"/>
    </row>
    <row r="1356" spans="1:5" ht="15" x14ac:dyDescent="0.25">
      <c r="A1356" s="368">
        <v>91081</v>
      </c>
      <c r="B1356" s="369" t="s">
        <v>40209</v>
      </c>
      <c r="C1356" s="368" t="s">
        <v>3</v>
      </c>
      <c r="D1356" s="370">
        <v>251.24</v>
      </c>
      <c r="E1356" s="207"/>
    </row>
    <row r="1357" spans="1:5" ht="15" x14ac:dyDescent="0.25">
      <c r="A1357" s="368">
        <v>91077</v>
      </c>
      <c r="B1357" s="369" t="s">
        <v>40210</v>
      </c>
      <c r="C1357" s="368" t="s">
        <v>3</v>
      </c>
      <c r="D1357" s="370">
        <v>176.31</v>
      </c>
      <c r="E1357" s="207"/>
    </row>
    <row r="1358" spans="1:5" ht="15" x14ac:dyDescent="0.25">
      <c r="A1358" s="368">
        <v>91098</v>
      </c>
      <c r="B1358" s="369" t="s">
        <v>40211</v>
      </c>
      <c r="C1358" s="368" t="s">
        <v>3</v>
      </c>
      <c r="D1358" s="370">
        <v>222.61</v>
      </c>
      <c r="E1358" s="207"/>
    </row>
    <row r="1359" spans="1:5" ht="15" x14ac:dyDescent="0.25">
      <c r="A1359" s="368">
        <v>91094</v>
      </c>
      <c r="B1359" s="369" t="s">
        <v>40212</v>
      </c>
      <c r="C1359" s="368" t="s">
        <v>3</v>
      </c>
      <c r="D1359" s="370">
        <v>169.02</v>
      </c>
      <c r="E1359" s="207"/>
    </row>
    <row r="1360" spans="1:5" ht="15" x14ac:dyDescent="0.25">
      <c r="A1360" s="368">
        <v>91075</v>
      </c>
      <c r="B1360" s="369" t="s">
        <v>40213</v>
      </c>
      <c r="C1360" s="368" t="s">
        <v>3</v>
      </c>
      <c r="D1360" s="370">
        <v>372.32</v>
      </c>
      <c r="E1360" s="207"/>
    </row>
    <row r="1361" spans="1:5" ht="15" x14ac:dyDescent="0.25">
      <c r="A1361" s="368">
        <v>91071</v>
      </c>
      <c r="B1361" s="369" t="s">
        <v>40214</v>
      </c>
      <c r="C1361" s="368" t="s">
        <v>3</v>
      </c>
      <c r="D1361" s="370">
        <v>293.04000000000002</v>
      </c>
      <c r="E1361" s="207"/>
    </row>
    <row r="1362" spans="1:5" ht="15" x14ac:dyDescent="0.25">
      <c r="A1362" s="368">
        <v>91092</v>
      </c>
      <c r="B1362" s="369" t="s">
        <v>40215</v>
      </c>
      <c r="C1362" s="368" t="s">
        <v>3</v>
      </c>
      <c r="D1362" s="370">
        <v>366.69</v>
      </c>
      <c r="E1362" s="207"/>
    </row>
    <row r="1363" spans="1:5" ht="15" x14ac:dyDescent="0.25">
      <c r="A1363" s="368">
        <v>91088</v>
      </c>
      <c r="B1363" s="369" t="s">
        <v>40216</v>
      </c>
      <c r="C1363" s="368" t="s">
        <v>3</v>
      </c>
      <c r="D1363" s="370">
        <v>309.83999999999997</v>
      </c>
      <c r="E1363" s="207"/>
    </row>
    <row r="1364" spans="1:5" ht="15" x14ac:dyDescent="0.25">
      <c r="A1364" s="368">
        <v>91073</v>
      </c>
      <c r="B1364" s="369" t="s">
        <v>40217</v>
      </c>
      <c r="C1364" s="368" t="s">
        <v>3</v>
      </c>
      <c r="D1364" s="370">
        <v>240.52</v>
      </c>
      <c r="E1364" s="207"/>
    </row>
    <row r="1365" spans="1:5" ht="15" x14ac:dyDescent="0.25">
      <c r="A1365" s="368">
        <v>91069</v>
      </c>
      <c r="B1365" s="369" t="s">
        <v>40218</v>
      </c>
      <c r="C1365" s="368" t="s">
        <v>3</v>
      </c>
      <c r="D1365" s="370">
        <v>187.74</v>
      </c>
      <c r="E1365" s="207"/>
    </row>
    <row r="1366" spans="1:5" ht="15" x14ac:dyDescent="0.25">
      <c r="A1366" s="368">
        <v>91090</v>
      </c>
      <c r="B1366" s="369" t="s">
        <v>40219</v>
      </c>
      <c r="C1366" s="368" t="s">
        <v>3</v>
      </c>
      <c r="D1366" s="370">
        <v>243.75</v>
      </c>
      <c r="E1366" s="207"/>
    </row>
    <row r="1367" spans="1:5" ht="15" x14ac:dyDescent="0.25">
      <c r="A1367" s="368">
        <v>91086</v>
      </c>
      <c r="B1367" s="369" t="s">
        <v>40220</v>
      </c>
      <c r="C1367" s="368" t="s">
        <v>3</v>
      </c>
      <c r="D1367" s="370">
        <v>203.91</v>
      </c>
      <c r="E1367" s="207"/>
    </row>
    <row r="1368" spans="1:5" ht="15" x14ac:dyDescent="0.25">
      <c r="A1368" s="368">
        <v>105522</v>
      </c>
      <c r="B1368" s="369" t="s">
        <v>34107</v>
      </c>
      <c r="C1368" s="368" t="s">
        <v>3</v>
      </c>
      <c r="D1368" s="370">
        <v>0</v>
      </c>
      <c r="E1368" s="207"/>
    </row>
    <row r="1369" spans="1:5" ht="15" x14ac:dyDescent="0.25">
      <c r="A1369" s="368">
        <v>104281</v>
      </c>
      <c r="B1369" s="369" t="s">
        <v>34108</v>
      </c>
      <c r="C1369" s="368" t="s">
        <v>2</v>
      </c>
      <c r="D1369" s="370">
        <v>0</v>
      </c>
      <c r="E1369" s="207"/>
    </row>
    <row r="1370" spans="1:5" ht="15" x14ac:dyDescent="0.25">
      <c r="A1370" s="368">
        <v>104287</v>
      </c>
      <c r="B1370" s="369" t="s">
        <v>34109</v>
      </c>
      <c r="C1370" s="368" t="s">
        <v>2</v>
      </c>
      <c r="D1370" s="370">
        <v>0</v>
      </c>
      <c r="E1370" s="207"/>
    </row>
    <row r="1371" spans="1:5" ht="15" x14ac:dyDescent="0.25">
      <c r="A1371" s="368">
        <v>104286</v>
      </c>
      <c r="B1371" s="369" t="s">
        <v>34110</v>
      </c>
      <c r="C1371" s="368" t="s">
        <v>2</v>
      </c>
      <c r="D1371" s="370">
        <v>0</v>
      </c>
      <c r="E1371" s="207"/>
    </row>
    <row r="1372" spans="1:5" ht="15" x14ac:dyDescent="0.25">
      <c r="A1372" s="368">
        <v>104292</v>
      </c>
      <c r="B1372" s="369" t="s">
        <v>34111</v>
      </c>
      <c r="C1372" s="368" t="s">
        <v>2</v>
      </c>
      <c r="D1372" s="370">
        <v>0</v>
      </c>
      <c r="E1372" s="207"/>
    </row>
    <row r="1373" spans="1:5" ht="15" x14ac:dyDescent="0.25">
      <c r="A1373" s="368">
        <v>104282</v>
      </c>
      <c r="B1373" s="369" t="s">
        <v>34112</v>
      </c>
      <c r="C1373" s="368" t="s">
        <v>2</v>
      </c>
      <c r="D1373" s="370">
        <v>0</v>
      </c>
      <c r="E1373" s="207"/>
    </row>
    <row r="1374" spans="1:5" ht="15" x14ac:dyDescent="0.25">
      <c r="A1374" s="368">
        <v>104288</v>
      </c>
      <c r="B1374" s="369" t="s">
        <v>34113</v>
      </c>
      <c r="C1374" s="368" t="s">
        <v>2</v>
      </c>
      <c r="D1374" s="370">
        <v>0</v>
      </c>
      <c r="E1374" s="207"/>
    </row>
    <row r="1375" spans="1:5" ht="15" x14ac:dyDescent="0.25">
      <c r="A1375" s="368">
        <v>104283</v>
      </c>
      <c r="B1375" s="369" t="s">
        <v>34114</v>
      </c>
      <c r="C1375" s="368" t="s">
        <v>2</v>
      </c>
      <c r="D1375" s="370">
        <v>0</v>
      </c>
      <c r="E1375" s="207"/>
    </row>
    <row r="1376" spans="1:5" ht="15" x14ac:dyDescent="0.25">
      <c r="A1376" s="368">
        <v>104289</v>
      </c>
      <c r="B1376" s="369" t="s">
        <v>34115</v>
      </c>
      <c r="C1376" s="368" t="s">
        <v>2</v>
      </c>
      <c r="D1376" s="370">
        <v>0</v>
      </c>
      <c r="E1376" s="207"/>
    </row>
    <row r="1377" spans="1:5" ht="15" x14ac:dyDescent="0.25">
      <c r="A1377" s="368">
        <v>104284</v>
      </c>
      <c r="B1377" s="369" t="s">
        <v>34116</v>
      </c>
      <c r="C1377" s="368" t="s">
        <v>2</v>
      </c>
      <c r="D1377" s="370">
        <v>0</v>
      </c>
      <c r="E1377" s="207"/>
    </row>
    <row r="1378" spans="1:5" ht="15" x14ac:dyDescent="0.25">
      <c r="A1378" s="368">
        <v>104290</v>
      </c>
      <c r="B1378" s="369" t="s">
        <v>34117</v>
      </c>
      <c r="C1378" s="368" t="s">
        <v>2</v>
      </c>
      <c r="D1378" s="370">
        <v>0</v>
      </c>
      <c r="E1378" s="207"/>
    </row>
    <row r="1379" spans="1:5" ht="15" x14ac:dyDescent="0.25">
      <c r="A1379" s="368">
        <v>104285</v>
      </c>
      <c r="B1379" s="369" t="s">
        <v>34118</v>
      </c>
      <c r="C1379" s="368" t="s">
        <v>2</v>
      </c>
      <c r="D1379" s="370">
        <v>0</v>
      </c>
      <c r="E1379" s="207"/>
    </row>
    <row r="1380" spans="1:5" ht="15" x14ac:dyDescent="0.25">
      <c r="A1380" s="368">
        <v>104291</v>
      </c>
      <c r="B1380" s="369" t="s">
        <v>34119</v>
      </c>
      <c r="C1380" s="368" t="s">
        <v>2</v>
      </c>
      <c r="D1380" s="370">
        <v>0</v>
      </c>
      <c r="E1380" s="207"/>
    </row>
    <row r="1381" spans="1:5" ht="15" x14ac:dyDescent="0.25">
      <c r="A1381" s="368">
        <v>104267</v>
      </c>
      <c r="B1381" s="369" t="s">
        <v>34120</v>
      </c>
      <c r="C1381" s="368" t="s">
        <v>2</v>
      </c>
      <c r="D1381" s="370">
        <v>0</v>
      </c>
      <c r="E1381" s="207"/>
    </row>
    <row r="1382" spans="1:5" ht="15" x14ac:dyDescent="0.25">
      <c r="A1382" s="368">
        <v>104268</v>
      </c>
      <c r="B1382" s="369" t="s">
        <v>34121</v>
      </c>
      <c r="C1382" s="368" t="s">
        <v>2</v>
      </c>
      <c r="D1382" s="370">
        <v>0</v>
      </c>
      <c r="E1382" s="207"/>
    </row>
    <row r="1383" spans="1:5" ht="15" x14ac:dyDescent="0.25">
      <c r="A1383" s="368">
        <v>104269</v>
      </c>
      <c r="B1383" s="369" t="s">
        <v>34122</v>
      </c>
      <c r="C1383" s="368" t="s">
        <v>2</v>
      </c>
      <c r="D1383" s="370">
        <v>0</v>
      </c>
      <c r="E1383" s="207"/>
    </row>
    <row r="1384" spans="1:5" ht="15" x14ac:dyDescent="0.25">
      <c r="A1384" s="368">
        <v>104270</v>
      </c>
      <c r="B1384" s="369" t="s">
        <v>34123</v>
      </c>
      <c r="C1384" s="368" t="s">
        <v>2</v>
      </c>
      <c r="D1384" s="370">
        <v>0</v>
      </c>
      <c r="E1384" s="207"/>
    </row>
    <row r="1385" spans="1:5" ht="15" x14ac:dyDescent="0.25">
      <c r="A1385" s="368">
        <v>104276</v>
      </c>
      <c r="B1385" s="369" t="s">
        <v>34124</v>
      </c>
      <c r="C1385" s="368" t="s">
        <v>2</v>
      </c>
      <c r="D1385" s="370">
        <v>0</v>
      </c>
      <c r="E1385" s="207"/>
    </row>
    <row r="1386" spans="1:5" ht="15" x14ac:dyDescent="0.25">
      <c r="A1386" s="368">
        <v>104280</v>
      </c>
      <c r="B1386" s="369" t="s">
        <v>34125</v>
      </c>
      <c r="C1386" s="368" t="s">
        <v>2</v>
      </c>
      <c r="D1386" s="370">
        <v>0</v>
      </c>
      <c r="E1386" s="207"/>
    </row>
    <row r="1387" spans="1:5" ht="15" x14ac:dyDescent="0.25">
      <c r="A1387" s="368">
        <v>104271</v>
      </c>
      <c r="B1387" s="369" t="s">
        <v>34126</v>
      </c>
      <c r="C1387" s="368" t="s">
        <v>2</v>
      </c>
      <c r="D1387" s="370">
        <v>0</v>
      </c>
      <c r="E1387" s="207"/>
    </row>
    <row r="1388" spans="1:5" ht="15" x14ac:dyDescent="0.25">
      <c r="A1388" s="368">
        <v>104272</v>
      </c>
      <c r="B1388" s="369" t="s">
        <v>34127</v>
      </c>
      <c r="C1388" s="368" t="s">
        <v>2</v>
      </c>
      <c r="D1388" s="370">
        <v>0</v>
      </c>
      <c r="E1388" s="207"/>
    </row>
    <row r="1389" spans="1:5" ht="15" x14ac:dyDescent="0.25">
      <c r="A1389" s="368">
        <v>104273</v>
      </c>
      <c r="B1389" s="369" t="s">
        <v>34128</v>
      </c>
      <c r="C1389" s="368" t="s">
        <v>2</v>
      </c>
      <c r="D1389" s="370">
        <v>0</v>
      </c>
      <c r="E1389" s="207"/>
    </row>
    <row r="1390" spans="1:5" ht="15" x14ac:dyDescent="0.25">
      <c r="A1390" s="368">
        <v>104277</v>
      </c>
      <c r="B1390" s="369" t="s">
        <v>34129</v>
      </c>
      <c r="C1390" s="368" t="s">
        <v>2</v>
      </c>
      <c r="D1390" s="370">
        <v>0</v>
      </c>
      <c r="E1390" s="207"/>
    </row>
    <row r="1391" spans="1:5" ht="15" x14ac:dyDescent="0.25">
      <c r="A1391" s="368">
        <v>104274</v>
      </c>
      <c r="B1391" s="369" t="s">
        <v>34130</v>
      </c>
      <c r="C1391" s="368" t="s">
        <v>2</v>
      </c>
      <c r="D1391" s="370">
        <v>0</v>
      </c>
      <c r="E1391" s="207"/>
    </row>
    <row r="1392" spans="1:5" ht="15" x14ac:dyDescent="0.25">
      <c r="A1392" s="368">
        <v>104278</v>
      </c>
      <c r="B1392" s="369" t="s">
        <v>34131</v>
      </c>
      <c r="C1392" s="368" t="s">
        <v>2</v>
      </c>
      <c r="D1392" s="370">
        <v>0</v>
      </c>
      <c r="E1392" s="207"/>
    </row>
    <row r="1393" spans="1:5" ht="15" x14ac:dyDescent="0.25">
      <c r="A1393" s="368">
        <v>104275</v>
      </c>
      <c r="B1393" s="369" t="s">
        <v>34132</v>
      </c>
      <c r="C1393" s="368" t="s">
        <v>2</v>
      </c>
      <c r="D1393" s="370">
        <v>0</v>
      </c>
      <c r="E1393" s="207"/>
    </row>
    <row r="1394" spans="1:5" ht="15" x14ac:dyDescent="0.25">
      <c r="A1394" s="368">
        <v>104279</v>
      </c>
      <c r="B1394" s="369" t="s">
        <v>34133</v>
      </c>
      <c r="C1394" s="368" t="s">
        <v>2</v>
      </c>
      <c r="D1394" s="370">
        <v>0</v>
      </c>
      <c r="E1394" s="207"/>
    </row>
    <row r="1395" spans="1:5" ht="15" x14ac:dyDescent="0.25">
      <c r="A1395" s="368">
        <v>104265</v>
      </c>
      <c r="B1395" s="369" t="s">
        <v>34134</v>
      </c>
      <c r="C1395" s="368" t="s">
        <v>2</v>
      </c>
      <c r="D1395" s="370">
        <v>0</v>
      </c>
      <c r="E1395" s="207"/>
    </row>
    <row r="1396" spans="1:5" ht="15" x14ac:dyDescent="0.25">
      <c r="A1396" s="368">
        <v>104266</v>
      </c>
      <c r="B1396" s="369" t="s">
        <v>34135</v>
      </c>
      <c r="C1396" s="368" t="s">
        <v>2</v>
      </c>
      <c r="D1396" s="370">
        <v>0</v>
      </c>
      <c r="E1396" s="207"/>
    </row>
    <row r="1397" spans="1:5" ht="15" x14ac:dyDescent="0.25">
      <c r="A1397" s="368">
        <v>104305</v>
      </c>
      <c r="B1397" s="369" t="s">
        <v>34136</v>
      </c>
      <c r="C1397" s="368" t="s">
        <v>1</v>
      </c>
      <c r="D1397" s="370">
        <v>0</v>
      </c>
      <c r="E1397" s="207"/>
    </row>
    <row r="1398" spans="1:5" ht="15" x14ac:dyDescent="0.25">
      <c r="A1398" s="368">
        <v>104306</v>
      </c>
      <c r="B1398" s="369" t="s">
        <v>34137</v>
      </c>
      <c r="C1398" s="368" t="s">
        <v>1</v>
      </c>
      <c r="D1398" s="370">
        <v>0</v>
      </c>
      <c r="E1398" s="207"/>
    </row>
    <row r="1399" spans="1:5" ht="15" x14ac:dyDescent="0.25">
      <c r="A1399" s="368">
        <v>104307</v>
      </c>
      <c r="B1399" s="369" t="s">
        <v>34138</v>
      </c>
      <c r="C1399" s="368" t="s">
        <v>1</v>
      </c>
      <c r="D1399" s="370">
        <v>0</v>
      </c>
      <c r="E1399" s="207"/>
    </row>
    <row r="1400" spans="1:5" ht="15" x14ac:dyDescent="0.25">
      <c r="A1400" s="368">
        <v>104308</v>
      </c>
      <c r="B1400" s="369" t="s">
        <v>34139</v>
      </c>
      <c r="C1400" s="368" t="s">
        <v>1</v>
      </c>
      <c r="D1400" s="370">
        <v>0</v>
      </c>
      <c r="E1400" s="207"/>
    </row>
    <row r="1401" spans="1:5" ht="15" x14ac:dyDescent="0.25">
      <c r="A1401" s="368">
        <v>104309</v>
      </c>
      <c r="B1401" s="369" t="s">
        <v>34140</v>
      </c>
      <c r="C1401" s="368" t="s">
        <v>1</v>
      </c>
      <c r="D1401" s="370">
        <v>0</v>
      </c>
      <c r="E1401" s="207"/>
    </row>
    <row r="1402" spans="1:5" ht="15" x14ac:dyDescent="0.25">
      <c r="A1402" s="368">
        <v>104310</v>
      </c>
      <c r="B1402" s="369" t="s">
        <v>34141</v>
      </c>
      <c r="C1402" s="368" t="s">
        <v>1</v>
      </c>
      <c r="D1402" s="370">
        <v>0</v>
      </c>
      <c r="E1402" s="207"/>
    </row>
    <row r="1403" spans="1:5" ht="15" x14ac:dyDescent="0.25">
      <c r="A1403" s="368">
        <v>104311</v>
      </c>
      <c r="B1403" s="369" t="s">
        <v>34142</v>
      </c>
      <c r="C1403" s="368" t="s">
        <v>1</v>
      </c>
      <c r="D1403" s="370">
        <v>0</v>
      </c>
      <c r="E1403" s="207"/>
    </row>
    <row r="1404" spans="1:5" ht="15" x14ac:dyDescent="0.25">
      <c r="A1404" s="368">
        <v>104301</v>
      </c>
      <c r="B1404" s="369" t="s">
        <v>34143</v>
      </c>
      <c r="C1404" s="368" t="s">
        <v>689</v>
      </c>
      <c r="D1404" s="370">
        <v>0</v>
      </c>
      <c r="E1404" s="207"/>
    </row>
    <row r="1405" spans="1:5" ht="15" x14ac:dyDescent="0.25">
      <c r="A1405" s="368">
        <v>104302</v>
      </c>
      <c r="B1405" s="369" t="s">
        <v>34144</v>
      </c>
      <c r="C1405" s="368" t="s">
        <v>689</v>
      </c>
      <c r="D1405" s="370">
        <v>0</v>
      </c>
      <c r="E1405" s="207"/>
    </row>
    <row r="1406" spans="1:5" ht="15" x14ac:dyDescent="0.25">
      <c r="A1406" s="368">
        <v>104303</v>
      </c>
      <c r="B1406" s="369" t="s">
        <v>34145</v>
      </c>
      <c r="C1406" s="368" t="s">
        <v>689</v>
      </c>
      <c r="D1406" s="370">
        <v>0</v>
      </c>
      <c r="E1406" s="207"/>
    </row>
    <row r="1407" spans="1:5" ht="15" x14ac:dyDescent="0.25">
      <c r="A1407" s="368">
        <v>104304</v>
      </c>
      <c r="B1407" s="369" t="s">
        <v>34146</v>
      </c>
      <c r="C1407" s="368" t="s">
        <v>689</v>
      </c>
      <c r="D1407" s="370">
        <v>0</v>
      </c>
      <c r="E1407" s="207"/>
    </row>
    <row r="1408" spans="1:5" ht="15" x14ac:dyDescent="0.25">
      <c r="A1408" s="368">
        <v>104293</v>
      </c>
      <c r="B1408" s="369" t="s">
        <v>34147</v>
      </c>
      <c r="C1408" s="368" t="s">
        <v>689</v>
      </c>
      <c r="D1408" s="370">
        <v>0</v>
      </c>
      <c r="E1408" s="207"/>
    </row>
    <row r="1409" spans="1:5" ht="15" x14ac:dyDescent="0.25">
      <c r="A1409" s="368">
        <v>104297</v>
      </c>
      <c r="B1409" s="369" t="s">
        <v>34148</v>
      </c>
      <c r="C1409" s="368" t="s">
        <v>689</v>
      </c>
      <c r="D1409" s="370">
        <v>0</v>
      </c>
      <c r="E1409" s="207"/>
    </row>
    <row r="1410" spans="1:5" ht="15" x14ac:dyDescent="0.25">
      <c r="A1410" s="368">
        <v>104295</v>
      </c>
      <c r="B1410" s="369" t="s">
        <v>34149</v>
      </c>
      <c r="C1410" s="368" t="s">
        <v>689</v>
      </c>
      <c r="D1410" s="370">
        <v>0</v>
      </c>
      <c r="E1410" s="207"/>
    </row>
    <row r="1411" spans="1:5" ht="15" x14ac:dyDescent="0.25">
      <c r="A1411" s="368">
        <v>104299</v>
      </c>
      <c r="B1411" s="369" t="s">
        <v>34150</v>
      </c>
      <c r="C1411" s="368" t="s">
        <v>689</v>
      </c>
      <c r="D1411" s="370">
        <v>0</v>
      </c>
      <c r="E1411" s="207"/>
    </row>
    <row r="1412" spans="1:5" ht="15" x14ac:dyDescent="0.25">
      <c r="A1412" s="368">
        <v>104294</v>
      </c>
      <c r="B1412" s="369" t="s">
        <v>34151</v>
      </c>
      <c r="C1412" s="368" t="s">
        <v>689</v>
      </c>
      <c r="D1412" s="370">
        <v>0</v>
      </c>
      <c r="E1412" s="207"/>
    </row>
    <row r="1413" spans="1:5" ht="15" x14ac:dyDescent="0.25">
      <c r="A1413" s="368">
        <v>104298</v>
      </c>
      <c r="B1413" s="369" t="s">
        <v>34152</v>
      </c>
      <c r="C1413" s="368" t="s">
        <v>689</v>
      </c>
      <c r="D1413" s="370">
        <v>0</v>
      </c>
      <c r="E1413" s="207"/>
    </row>
    <row r="1414" spans="1:5" ht="15" x14ac:dyDescent="0.25">
      <c r="A1414" s="368">
        <v>104296</v>
      </c>
      <c r="B1414" s="369" t="s">
        <v>34153</v>
      </c>
      <c r="C1414" s="368" t="s">
        <v>689</v>
      </c>
      <c r="D1414" s="370">
        <v>0</v>
      </c>
      <c r="E1414" s="207"/>
    </row>
    <row r="1415" spans="1:5" ht="15" x14ac:dyDescent="0.25">
      <c r="A1415" s="368">
        <v>104300</v>
      </c>
      <c r="B1415" s="369" t="s">
        <v>34154</v>
      </c>
      <c r="C1415" s="368" t="s">
        <v>689</v>
      </c>
      <c r="D1415" s="370">
        <v>0</v>
      </c>
      <c r="E1415" s="207"/>
    </row>
    <row r="1416" spans="1:5" ht="15" x14ac:dyDescent="0.25">
      <c r="A1416" s="368">
        <v>90944</v>
      </c>
      <c r="B1416" s="369" t="s">
        <v>6556</v>
      </c>
      <c r="C1416" s="368" t="s">
        <v>3</v>
      </c>
      <c r="D1416" s="370">
        <v>168.57</v>
      </c>
      <c r="E1416" s="207"/>
    </row>
    <row r="1417" spans="1:5" ht="15" x14ac:dyDescent="0.25">
      <c r="A1417" s="368">
        <v>90934</v>
      </c>
      <c r="B1417" s="369" t="s">
        <v>6552</v>
      </c>
      <c r="C1417" s="368" t="s">
        <v>3</v>
      </c>
      <c r="D1417" s="370">
        <v>156.22</v>
      </c>
      <c r="E1417" s="207"/>
    </row>
    <row r="1418" spans="1:5" ht="15" x14ac:dyDescent="0.25">
      <c r="A1418" s="368">
        <v>90954</v>
      </c>
      <c r="B1418" s="369" t="s">
        <v>6560</v>
      </c>
      <c r="C1418" s="368" t="s">
        <v>3</v>
      </c>
      <c r="D1418" s="370">
        <v>191.19</v>
      </c>
      <c r="E1418" s="207"/>
    </row>
    <row r="1419" spans="1:5" ht="15" x14ac:dyDescent="0.25">
      <c r="A1419" s="368">
        <v>90933</v>
      </c>
      <c r="B1419" s="369" t="s">
        <v>6551</v>
      </c>
      <c r="C1419" s="368" t="s">
        <v>3</v>
      </c>
      <c r="D1419" s="370">
        <v>143.31</v>
      </c>
      <c r="E1419" s="207"/>
    </row>
    <row r="1420" spans="1:5" ht="15" x14ac:dyDescent="0.25">
      <c r="A1420" s="368">
        <v>90943</v>
      </c>
      <c r="B1420" s="369" t="s">
        <v>6555</v>
      </c>
      <c r="C1420" s="368" t="s">
        <v>3</v>
      </c>
      <c r="D1420" s="370">
        <v>154.52000000000001</v>
      </c>
      <c r="E1420" s="207"/>
    </row>
    <row r="1421" spans="1:5" ht="15" x14ac:dyDescent="0.25">
      <c r="A1421" s="368">
        <v>90953</v>
      </c>
      <c r="B1421" s="369" t="s">
        <v>6559</v>
      </c>
      <c r="C1421" s="368" t="s">
        <v>3</v>
      </c>
      <c r="D1421" s="370">
        <v>175.03</v>
      </c>
      <c r="E1421" s="207"/>
    </row>
    <row r="1422" spans="1:5" ht="15" x14ac:dyDescent="0.25">
      <c r="A1422" s="368">
        <v>90932</v>
      </c>
      <c r="B1422" s="369" t="s">
        <v>6550</v>
      </c>
      <c r="C1422" s="368" t="s">
        <v>3</v>
      </c>
      <c r="D1422" s="370">
        <v>89.68</v>
      </c>
      <c r="E1422" s="207"/>
    </row>
    <row r="1423" spans="1:5" ht="15" x14ac:dyDescent="0.25">
      <c r="A1423" s="368">
        <v>90942</v>
      </c>
      <c r="B1423" s="369" t="s">
        <v>6554</v>
      </c>
      <c r="C1423" s="368" t="s">
        <v>3</v>
      </c>
      <c r="D1423" s="370">
        <v>96.12</v>
      </c>
      <c r="E1423" s="207"/>
    </row>
    <row r="1424" spans="1:5" ht="15" x14ac:dyDescent="0.25">
      <c r="A1424" s="368">
        <v>90952</v>
      </c>
      <c r="B1424" s="369" t="s">
        <v>6558</v>
      </c>
      <c r="C1424" s="368" t="s">
        <v>3</v>
      </c>
      <c r="D1424" s="370">
        <v>107.88</v>
      </c>
      <c r="E1424" s="207"/>
    </row>
    <row r="1425" spans="1:5" ht="15" x14ac:dyDescent="0.25">
      <c r="A1425" s="368">
        <v>90930</v>
      </c>
      <c r="B1425" s="369" t="s">
        <v>6549</v>
      </c>
      <c r="C1425" s="368" t="s">
        <v>3</v>
      </c>
      <c r="D1425" s="370">
        <v>82.97</v>
      </c>
      <c r="E1425" s="207"/>
    </row>
    <row r="1426" spans="1:5" ht="15" x14ac:dyDescent="0.25">
      <c r="A1426" s="368">
        <v>90940</v>
      </c>
      <c r="B1426" s="369" t="s">
        <v>6553</v>
      </c>
      <c r="C1426" s="368" t="s">
        <v>3</v>
      </c>
      <c r="D1426" s="370">
        <v>88.81</v>
      </c>
      <c r="E1426" s="207"/>
    </row>
    <row r="1427" spans="1:5" ht="15" x14ac:dyDescent="0.25">
      <c r="A1427" s="368">
        <v>90950</v>
      </c>
      <c r="B1427" s="369" t="s">
        <v>6557</v>
      </c>
      <c r="C1427" s="368" t="s">
        <v>3</v>
      </c>
      <c r="D1427" s="370">
        <v>99.48</v>
      </c>
      <c r="E1427" s="207"/>
    </row>
    <row r="1428" spans="1:5" ht="15" x14ac:dyDescent="0.25">
      <c r="A1428" s="368">
        <v>88476</v>
      </c>
      <c r="B1428" s="369" t="s">
        <v>6546</v>
      </c>
      <c r="C1428" s="368" t="s">
        <v>3</v>
      </c>
      <c r="D1428" s="370">
        <v>22.22</v>
      </c>
      <c r="E1428" s="207"/>
    </row>
    <row r="1429" spans="1:5" ht="15" x14ac:dyDescent="0.25">
      <c r="A1429" s="368">
        <v>88477</v>
      </c>
      <c r="B1429" s="369" t="s">
        <v>6547</v>
      </c>
      <c r="C1429" s="368" t="s">
        <v>3</v>
      </c>
      <c r="D1429" s="370">
        <v>30.84</v>
      </c>
      <c r="E1429" s="207"/>
    </row>
    <row r="1430" spans="1:5" ht="15" x14ac:dyDescent="0.25">
      <c r="A1430" s="368">
        <v>88478</v>
      </c>
      <c r="B1430" s="369" t="s">
        <v>6548</v>
      </c>
      <c r="C1430" s="368" t="s">
        <v>3</v>
      </c>
      <c r="D1430" s="370">
        <v>37.97</v>
      </c>
      <c r="E1430" s="207"/>
    </row>
    <row r="1431" spans="1:5" ht="15" x14ac:dyDescent="0.25">
      <c r="A1431" s="368">
        <v>88470</v>
      </c>
      <c r="B1431" s="369" t="s">
        <v>6543</v>
      </c>
      <c r="C1431" s="368" t="s">
        <v>3</v>
      </c>
      <c r="D1431" s="370">
        <v>27.32</v>
      </c>
      <c r="E1431" s="207"/>
    </row>
    <row r="1432" spans="1:5" ht="15" x14ac:dyDescent="0.25">
      <c r="A1432" s="368">
        <v>88471</v>
      </c>
      <c r="B1432" s="369" t="s">
        <v>6544</v>
      </c>
      <c r="C1432" s="368" t="s">
        <v>3</v>
      </c>
      <c r="D1432" s="370">
        <v>34.19</v>
      </c>
      <c r="E1432" s="207"/>
    </row>
    <row r="1433" spans="1:5" ht="15" x14ac:dyDescent="0.25">
      <c r="A1433" s="368">
        <v>88472</v>
      </c>
      <c r="B1433" s="369" t="s">
        <v>6545</v>
      </c>
      <c r="C1433" s="368" t="s">
        <v>3</v>
      </c>
      <c r="D1433" s="370">
        <v>39.659999999999997</v>
      </c>
      <c r="E1433" s="207"/>
    </row>
    <row r="1434" spans="1:5" ht="15" x14ac:dyDescent="0.25">
      <c r="A1434" s="368">
        <v>87759</v>
      </c>
      <c r="B1434" s="369" t="s">
        <v>6538</v>
      </c>
      <c r="C1434" s="368" t="s">
        <v>3</v>
      </c>
      <c r="D1434" s="370">
        <v>107.49</v>
      </c>
      <c r="E1434" s="207"/>
    </row>
    <row r="1435" spans="1:5" ht="15" x14ac:dyDescent="0.25">
      <c r="A1435" s="368">
        <v>87769</v>
      </c>
      <c r="B1435" s="369" t="s">
        <v>6542</v>
      </c>
      <c r="C1435" s="368" t="s">
        <v>3</v>
      </c>
      <c r="D1435" s="370">
        <v>127.63</v>
      </c>
      <c r="E1435" s="207"/>
    </row>
    <row r="1436" spans="1:5" ht="15" x14ac:dyDescent="0.25">
      <c r="A1436" s="368">
        <v>87739</v>
      </c>
      <c r="B1436" s="369" t="s">
        <v>6530</v>
      </c>
      <c r="C1436" s="368" t="s">
        <v>3</v>
      </c>
      <c r="D1436" s="370">
        <v>84.63</v>
      </c>
      <c r="E1436" s="207"/>
    </row>
    <row r="1437" spans="1:5" ht="15" x14ac:dyDescent="0.25">
      <c r="A1437" s="368">
        <v>87749</v>
      </c>
      <c r="B1437" s="369" t="s">
        <v>6534</v>
      </c>
      <c r="C1437" s="368" t="s">
        <v>3</v>
      </c>
      <c r="D1437" s="370">
        <v>109.17</v>
      </c>
      <c r="E1437" s="207"/>
    </row>
    <row r="1438" spans="1:5" ht="15" x14ac:dyDescent="0.25">
      <c r="A1438" s="368">
        <v>87624</v>
      </c>
      <c r="B1438" s="369" t="s">
        <v>24114</v>
      </c>
      <c r="C1438" s="368" t="s">
        <v>3</v>
      </c>
      <c r="D1438" s="370">
        <v>71.569999999999993</v>
      </c>
      <c r="E1438" s="207"/>
    </row>
    <row r="1439" spans="1:5" ht="15" x14ac:dyDescent="0.25">
      <c r="A1439" s="368">
        <v>87634</v>
      </c>
      <c r="B1439" s="369" t="s">
        <v>6510</v>
      </c>
      <c r="C1439" s="368" t="s">
        <v>3</v>
      </c>
      <c r="D1439" s="370">
        <v>96.1</v>
      </c>
      <c r="E1439" s="207"/>
    </row>
    <row r="1440" spans="1:5" ht="15" x14ac:dyDescent="0.25">
      <c r="A1440" s="368">
        <v>87644</v>
      </c>
      <c r="B1440" s="369" t="s">
        <v>6514</v>
      </c>
      <c r="C1440" s="368" t="s">
        <v>3</v>
      </c>
      <c r="D1440" s="370">
        <v>116.18</v>
      </c>
      <c r="E1440" s="207"/>
    </row>
    <row r="1441" spans="1:5" ht="15" x14ac:dyDescent="0.25">
      <c r="A1441" s="368">
        <v>87684</v>
      </c>
      <c r="B1441" s="369" t="s">
        <v>6518</v>
      </c>
      <c r="C1441" s="368" t="s">
        <v>3</v>
      </c>
      <c r="D1441" s="370">
        <v>112.01</v>
      </c>
      <c r="E1441" s="207"/>
    </row>
    <row r="1442" spans="1:5" ht="15" x14ac:dyDescent="0.25">
      <c r="A1442" s="368">
        <v>87694</v>
      </c>
      <c r="B1442" s="369" t="s">
        <v>6522</v>
      </c>
      <c r="C1442" s="368" t="s">
        <v>3</v>
      </c>
      <c r="D1442" s="370">
        <v>128.31</v>
      </c>
      <c r="E1442" s="207"/>
    </row>
    <row r="1443" spans="1:5" ht="15" x14ac:dyDescent="0.25">
      <c r="A1443" s="368">
        <v>87704</v>
      </c>
      <c r="B1443" s="369" t="s">
        <v>6526</v>
      </c>
      <c r="C1443" s="368" t="s">
        <v>3</v>
      </c>
      <c r="D1443" s="370">
        <v>139.25</v>
      </c>
      <c r="E1443" s="207"/>
    </row>
    <row r="1444" spans="1:5" ht="15" x14ac:dyDescent="0.25">
      <c r="A1444" s="368">
        <v>87758</v>
      </c>
      <c r="B1444" s="369" t="s">
        <v>6537</v>
      </c>
      <c r="C1444" s="368" t="s">
        <v>3</v>
      </c>
      <c r="D1444" s="370">
        <v>98.33</v>
      </c>
      <c r="E1444" s="207"/>
    </row>
    <row r="1445" spans="1:5" ht="15" x14ac:dyDescent="0.25">
      <c r="A1445" s="368">
        <v>87768</v>
      </c>
      <c r="B1445" s="369" t="s">
        <v>6541</v>
      </c>
      <c r="C1445" s="368" t="s">
        <v>3</v>
      </c>
      <c r="D1445" s="370">
        <v>116.36</v>
      </c>
      <c r="E1445" s="207"/>
    </row>
    <row r="1446" spans="1:5" ht="15" x14ac:dyDescent="0.25">
      <c r="A1446" s="368">
        <v>87738</v>
      </c>
      <c r="B1446" s="369" t="s">
        <v>6529</v>
      </c>
      <c r="C1446" s="368" t="s">
        <v>3</v>
      </c>
      <c r="D1446" s="370">
        <v>78.040000000000006</v>
      </c>
      <c r="E1446" s="207"/>
    </row>
    <row r="1447" spans="1:5" ht="15" x14ac:dyDescent="0.25">
      <c r="A1447" s="368">
        <v>87748</v>
      </c>
      <c r="B1447" s="369" t="s">
        <v>6533</v>
      </c>
      <c r="C1447" s="368" t="s">
        <v>3</v>
      </c>
      <c r="D1447" s="370">
        <v>100.01</v>
      </c>
      <c r="E1447" s="207"/>
    </row>
    <row r="1448" spans="1:5" ht="15" x14ac:dyDescent="0.25">
      <c r="A1448" s="368">
        <v>87623</v>
      </c>
      <c r="B1448" s="369" t="s">
        <v>6506</v>
      </c>
      <c r="C1448" s="368" t="s">
        <v>3</v>
      </c>
      <c r="D1448" s="370">
        <v>64.98</v>
      </c>
      <c r="E1448" s="207"/>
    </row>
    <row r="1449" spans="1:5" ht="15" x14ac:dyDescent="0.25">
      <c r="A1449" s="368">
        <v>87633</v>
      </c>
      <c r="B1449" s="369" t="s">
        <v>6509</v>
      </c>
      <c r="C1449" s="368" t="s">
        <v>3</v>
      </c>
      <c r="D1449" s="370">
        <v>86.94</v>
      </c>
      <c r="E1449" s="207"/>
    </row>
    <row r="1450" spans="1:5" ht="15" x14ac:dyDescent="0.25">
      <c r="A1450" s="368">
        <v>87643</v>
      </c>
      <c r="B1450" s="369" t="s">
        <v>6513</v>
      </c>
      <c r="C1450" s="368" t="s">
        <v>3</v>
      </c>
      <c r="D1450" s="370">
        <v>104.91</v>
      </c>
      <c r="E1450" s="207"/>
    </row>
    <row r="1451" spans="1:5" ht="15" x14ac:dyDescent="0.25">
      <c r="A1451" s="368">
        <v>87683</v>
      </c>
      <c r="B1451" s="369" t="s">
        <v>6517</v>
      </c>
      <c r="C1451" s="368" t="s">
        <v>3</v>
      </c>
      <c r="D1451" s="370">
        <v>100.74</v>
      </c>
      <c r="E1451" s="207"/>
    </row>
    <row r="1452" spans="1:5" ht="15" x14ac:dyDescent="0.25">
      <c r="A1452" s="368">
        <v>87703</v>
      </c>
      <c r="B1452" s="369" t="s">
        <v>6525</v>
      </c>
      <c r="C1452" s="368" t="s">
        <v>3</v>
      </c>
      <c r="D1452" s="370">
        <v>125.2</v>
      </c>
      <c r="E1452" s="207"/>
    </row>
    <row r="1453" spans="1:5" ht="15" x14ac:dyDescent="0.25">
      <c r="A1453" s="368">
        <v>87693</v>
      </c>
      <c r="B1453" s="369" t="s">
        <v>6521</v>
      </c>
      <c r="C1453" s="368" t="s">
        <v>3</v>
      </c>
      <c r="D1453" s="370">
        <v>115.4</v>
      </c>
      <c r="E1453" s="207"/>
    </row>
    <row r="1454" spans="1:5" ht="15" x14ac:dyDescent="0.25">
      <c r="A1454" s="368">
        <v>87757</v>
      </c>
      <c r="B1454" s="369" t="s">
        <v>6536</v>
      </c>
      <c r="C1454" s="368" t="s">
        <v>3</v>
      </c>
      <c r="D1454" s="370">
        <v>60.25</v>
      </c>
      <c r="E1454" s="207"/>
    </row>
    <row r="1455" spans="1:5" ht="15" x14ac:dyDescent="0.25">
      <c r="A1455" s="368">
        <v>87767</v>
      </c>
      <c r="B1455" s="369" t="s">
        <v>6540</v>
      </c>
      <c r="C1455" s="368" t="s">
        <v>3</v>
      </c>
      <c r="D1455" s="370">
        <v>69.53</v>
      </c>
      <c r="E1455" s="207"/>
    </row>
    <row r="1456" spans="1:5" ht="15" x14ac:dyDescent="0.25">
      <c r="A1456" s="368">
        <v>87737</v>
      </c>
      <c r="B1456" s="369" t="s">
        <v>6528</v>
      </c>
      <c r="C1456" s="368" t="s">
        <v>3</v>
      </c>
      <c r="D1456" s="370">
        <v>50.65</v>
      </c>
      <c r="E1456" s="207"/>
    </row>
    <row r="1457" spans="1:5" ht="15" x14ac:dyDescent="0.25">
      <c r="A1457" s="368">
        <v>87747</v>
      </c>
      <c r="B1457" s="369" t="s">
        <v>6532</v>
      </c>
      <c r="C1457" s="368" t="s">
        <v>3</v>
      </c>
      <c r="D1457" s="370">
        <v>61.93</v>
      </c>
      <c r="E1457" s="207"/>
    </row>
    <row r="1458" spans="1:5" ht="15" x14ac:dyDescent="0.25">
      <c r="A1458" s="368">
        <v>87622</v>
      </c>
      <c r="B1458" s="369" t="s">
        <v>6505</v>
      </c>
      <c r="C1458" s="368" t="s">
        <v>3</v>
      </c>
      <c r="D1458" s="370">
        <v>37.590000000000003</v>
      </c>
      <c r="E1458" s="207"/>
    </row>
    <row r="1459" spans="1:5" ht="15" x14ac:dyDescent="0.25">
      <c r="A1459" s="368">
        <v>87632</v>
      </c>
      <c r="B1459" s="369" t="s">
        <v>6508</v>
      </c>
      <c r="C1459" s="368" t="s">
        <v>3</v>
      </c>
      <c r="D1459" s="370">
        <v>48.86</v>
      </c>
      <c r="E1459" s="207"/>
    </row>
    <row r="1460" spans="1:5" ht="15" x14ac:dyDescent="0.25">
      <c r="A1460" s="368">
        <v>87642</v>
      </c>
      <c r="B1460" s="369" t="s">
        <v>6512</v>
      </c>
      <c r="C1460" s="368" t="s">
        <v>3</v>
      </c>
      <c r="D1460" s="370">
        <v>58.08</v>
      </c>
      <c r="E1460" s="207"/>
    </row>
    <row r="1461" spans="1:5" ht="15" x14ac:dyDescent="0.25">
      <c r="A1461" s="368">
        <v>87682</v>
      </c>
      <c r="B1461" s="369" t="s">
        <v>6516</v>
      </c>
      <c r="C1461" s="368" t="s">
        <v>3</v>
      </c>
      <c r="D1461" s="370">
        <v>53.91</v>
      </c>
      <c r="E1461" s="207"/>
    </row>
    <row r="1462" spans="1:5" ht="15" x14ac:dyDescent="0.25">
      <c r="A1462" s="368">
        <v>87692</v>
      </c>
      <c r="B1462" s="369" t="s">
        <v>6520</v>
      </c>
      <c r="C1462" s="368" t="s">
        <v>3</v>
      </c>
      <c r="D1462" s="370">
        <v>61.77</v>
      </c>
      <c r="E1462" s="207"/>
    </row>
    <row r="1463" spans="1:5" ht="15" x14ac:dyDescent="0.25">
      <c r="A1463" s="368">
        <v>87702</v>
      </c>
      <c r="B1463" s="369" t="s">
        <v>6524</v>
      </c>
      <c r="C1463" s="368" t="s">
        <v>3</v>
      </c>
      <c r="D1463" s="370">
        <v>66.8</v>
      </c>
      <c r="E1463" s="207"/>
    </row>
    <row r="1464" spans="1:5" ht="15" x14ac:dyDescent="0.25">
      <c r="A1464" s="368">
        <v>87755</v>
      </c>
      <c r="B1464" s="369" t="s">
        <v>6535</v>
      </c>
      <c r="C1464" s="368" t="s">
        <v>3</v>
      </c>
      <c r="D1464" s="370">
        <v>55.48</v>
      </c>
      <c r="E1464" s="207"/>
    </row>
    <row r="1465" spans="1:5" ht="15" x14ac:dyDescent="0.25">
      <c r="A1465" s="368">
        <v>87765</v>
      </c>
      <c r="B1465" s="369" t="s">
        <v>6539</v>
      </c>
      <c r="C1465" s="368" t="s">
        <v>3</v>
      </c>
      <c r="D1465" s="370">
        <v>63.67</v>
      </c>
      <c r="E1465" s="207"/>
    </row>
    <row r="1466" spans="1:5" ht="15" x14ac:dyDescent="0.25">
      <c r="A1466" s="368">
        <v>87735</v>
      </c>
      <c r="B1466" s="369" t="s">
        <v>6527</v>
      </c>
      <c r="C1466" s="368" t="s">
        <v>3</v>
      </c>
      <c r="D1466" s="370">
        <v>47.23</v>
      </c>
      <c r="E1466" s="207"/>
    </row>
    <row r="1467" spans="1:5" ht="15" x14ac:dyDescent="0.25">
      <c r="A1467" s="368">
        <v>87745</v>
      </c>
      <c r="B1467" s="369" t="s">
        <v>6531</v>
      </c>
      <c r="C1467" s="368" t="s">
        <v>3</v>
      </c>
      <c r="D1467" s="370">
        <v>57.16</v>
      </c>
      <c r="E1467" s="207"/>
    </row>
    <row r="1468" spans="1:5" ht="15" x14ac:dyDescent="0.25">
      <c r="A1468" s="368">
        <v>87620</v>
      </c>
      <c r="B1468" s="369" t="s">
        <v>6504</v>
      </c>
      <c r="C1468" s="368" t="s">
        <v>3</v>
      </c>
      <c r="D1468" s="370">
        <v>34.17</v>
      </c>
      <c r="E1468" s="207"/>
    </row>
    <row r="1469" spans="1:5" ht="15" x14ac:dyDescent="0.25">
      <c r="A1469" s="368">
        <v>87630</v>
      </c>
      <c r="B1469" s="369" t="s">
        <v>6507</v>
      </c>
      <c r="C1469" s="368" t="s">
        <v>3</v>
      </c>
      <c r="D1469" s="370">
        <v>44.09</v>
      </c>
      <c r="E1469" s="207"/>
    </row>
    <row r="1470" spans="1:5" ht="15" x14ac:dyDescent="0.25">
      <c r="A1470" s="368">
        <v>87640</v>
      </c>
      <c r="B1470" s="369" t="s">
        <v>6511</v>
      </c>
      <c r="C1470" s="368" t="s">
        <v>3</v>
      </c>
      <c r="D1470" s="370">
        <v>52.22</v>
      </c>
      <c r="E1470" s="207"/>
    </row>
    <row r="1471" spans="1:5" ht="15" x14ac:dyDescent="0.25">
      <c r="A1471" s="368">
        <v>87680</v>
      </c>
      <c r="B1471" s="369" t="s">
        <v>6515</v>
      </c>
      <c r="C1471" s="368" t="s">
        <v>3</v>
      </c>
      <c r="D1471" s="370">
        <v>48.05</v>
      </c>
      <c r="E1471" s="207"/>
    </row>
    <row r="1472" spans="1:5" ht="15" x14ac:dyDescent="0.25">
      <c r="A1472" s="368">
        <v>87690</v>
      </c>
      <c r="B1472" s="369" t="s">
        <v>6519</v>
      </c>
      <c r="C1472" s="368" t="s">
        <v>3</v>
      </c>
      <c r="D1472" s="370">
        <v>55.06</v>
      </c>
      <c r="E1472" s="207"/>
    </row>
    <row r="1473" spans="1:5" ht="15" x14ac:dyDescent="0.25">
      <c r="A1473" s="368">
        <v>87700</v>
      </c>
      <c r="B1473" s="369" t="s">
        <v>6523</v>
      </c>
      <c r="C1473" s="368" t="s">
        <v>3</v>
      </c>
      <c r="D1473" s="370">
        <v>59.49</v>
      </c>
      <c r="E1473" s="207"/>
    </row>
    <row r="1474" spans="1:5" ht="15" x14ac:dyDescent="0.25">
      <c r="A1474" s="368">
        <v>102803</v>
      </c>
      <c r="B1474" s="369" t="s">
        <v>6561</v>
      </c>
      <c r="C1474" s="368" t="s">
        <v>3</v>
      </c>
      <c r="D1474" s="370">
        <v>2.5299999999999998</v>
      </c>
      <c r="E1474" s="207"/>
    </row>
    <row r="1475" spans="1:5" ht="15" x14ac:dyDescent="0.25">
      <c r="A1475" s="368">
        <v>92717</v>
      </c>
      <c r="B1475" s="369" t="s">
        <v>12180</v>
      </c>
      <c r="C1475" s="368" t="s">
        <v>113</v>
      </c>
      <c r="D1475" s="370">
        <v>0.28000000000000003</v>
      </c>
      <c r="E1475" s="207"/>
    </row>
    <row r="1476" spans="1:5" ht="15" x14ac:dyDescent="0.25">
      <c r="A1476" s="368">
        <v>92716</v>
      </c>
      <c r="B1476" s="369" t="s">
        <v>12158</v>
      </c>
      <c r="C1476" s="368" t="s">
        <v>5</v>
      </c>
      <c r="D1476" s="370">
        <v>84.01</v>
      </c>
      <c r="E1476" s="207"/>
    </row>
    <row r="1477" spans="1:5" ht="15" x14ac:dyDescent="0.25">
      <c r="A1477" s="368">
        <v>103668</v>
      </c>
      <c r="B1477" s="369" t="s">
        <v>34155</v>
      </c>
      <c r="C1477" s="368" t="s">
        <v>113</v>
      </c>
      <c r="D1477" s="370">
        <v>0</v>
      </c>
      <c r="E1477" s="207"/>
    </row>
    <row r="1478" spans="1:5" ht="15" x14ac:dyDescent="0.25">
      <c r="A1478" s="368">
        <v>103667</v>
      </c>
      <c r="B1478" s="369" t="s">
        <v>34156</v>
      </c>
      <c r="C1478" s="368" t="s">
        <v>5</v>
      </c>
      <c r="D1478" s="370">
        <v>0</v>
      </c>
      <c r="E1478" s="207"/>
    </row>
    <row r="1479" spans="1:5" ht="15" x14ac:dyDescent="0.25">
      <c r="A1479" s="368">
        <v>89218</v>
      </c>
      <c r="B1479" s="369" t="s">
        <v>155</v>
      </c>
      <c r="C1479" s="368" t="s">
        <v>113</v>
      </c>
      <c r="D1479" s="370">
        <v>95</v>
      </c>
      <c r="E1479" s="207"/>
    </row>
    <row r="1480" spans="1:5" ht="15" x14ac:dyDescent="0.25">
      <c r="A1480" s="368">
        <v>89843</v>
      </c>
      <c r="B1480" s="369" t="s">
        <v>55</v>
      </c>
      <c r="C1480" s="368" t="s">
        <v>5</v>
      </c>
      <c r="D1480" s="370">
        <v>213.57</v>
      </c>
      <c r="E1480" s="207"/>
    </row>
    <row r="1481" spans="1:5" ht="15" x14ac:dyDescent="0.25">
      <c r="A1481" s="368">
        <v>87446</v>
      </c>
      <c r="B1481" s="369" t="s">
        <v>12167</v>
      </c>
      <c r="C1481" s="368" t="s">
        <v>113</v>
      </c>
      <c r="D1481" s="370">
        <v>0.65</v>
      </c>
      <c r="E1481" s="207"/>
    </row>
    <row r="1482" spans="1:5" ht="15" x14ac:dyDescent="0.25">
      <c r="A1482" s="368">
        <v>87445</v>
      </c>
      <c r="B1482" s="369" t="s">
        <v>12145</v>
      </c>
      <c r="C1482" s="368" t="s">
        <v>5</v>
      </c>
      <c r="D1482" s="370">
        <v>5.4</v>
      </c>
      <c r="E1482" s="207"/>
    </row>
    <row r="1483" spans="1:5" ht="15" x14ac:dyDescent="0.25">
      <c r="A1483" s="368">
        <v>93234</v>
      </c>
      <c r="B1483" s="369" t="s">
        <v>193</v>
      </c>
      <c r="C1483" s="368" t="s">
        <v>113</v>
      </c>
      <c r="D1483" s="370">
        <v>0.6</v>
      </c>
      <c r="E1483" s="207"/>
    </row>
    <row r="1484" spans="1:5" ht="15" x14ac:dyDescent="0.25">
      <c r="A1484" s="368">
        <v>93233</v>
      </c>
      <c r="B1484" s="369" t="s">
        <v>87</v>
      </c>
      <c r="C1484" s="368" t="s">
        <v>5</v>
      </c>
      <c r="D1484" s="370">
        <v>5.86</v>
      </c>
      <c r="E1484" s="207"/>
    </row>
    <row r="1485" spans="1:5" ht="15" x14ac:dyDescent="0.25">
      <c r="A1485" s="368">
        <v>102953</v>
      </c>
      <c r="B1485" s="369" t="s">
        <v>34157</v>
      </c>
      <c r="C1485" s="368" t="s">
        <v>113</v>
      </c>
      <c r="D1485" s="370">
        <v>0</v>
      </c>
      <c r="E1485" s="207"/>
    </row>
    <row r="1486" spans="1:5" ht="15" x14ac:dyDescent="0.25">
      <c r="A1486" s="368">
        <v>102952</v>
      </c>
      <c r="B1486" s="369" t="s">
        <v>34158</v>
      </c>
      <c r="C1486" s="368" t="s">
        <v>5</v>
      </c>
      <c r="D1486" s="370">
        <v>0</v>
      </c>
      <c r="E1486" s="207"/>
    </row>
    <row r="1487" spans="1:5" ht="15" x14ac:dyDescent="0.25">
      <c r="A1487" s="368">
        <v>88831</v>
      </c>
      <c r="B1487" s="369" t="s">
        <v>12171</v>
      </c>
      <c r="C1487" s="368" t="s">
        <v>113</v>
      </c>
      <c r="D1487" s="370">
        <v>0.48</v>
      </c>
      <c r="E1487" s="207"/>
    </row>
    <row r="1488" spans="1:5" ht="15" x14ac:dyDescent="0.25">
      <c r="A1488" s="368">
        <v>88830</v>
      </c>
      <c r="B1488" s="369" t="s">
        <v>12149</v>
      </c>
      <c r="C1488" s="368" t="s">
        <v>5</v>
      </c>
      <c r="D1488" s="370">
        <v>2.2799999999999998</v>
      </c>
      <c r="E1488" s="207"/>
    </row>
    <row r="1489" spans="1:5" ht="15" x14ac:dyDescent="0.25">
      <c r="A1489" s="368">
        <v>89226</v>
      </c>
      <c r="B1489" s="369" t="s">
        <v>12173</v>
      </c>
      <c r="C1489" s="368" t="s">
        <v>113</v>
      </c>
      <c r="D1489" s="370">
        <v>1.98</v>
      </c>
      <c r="E1489" s="207"/>
    </row>
    <row r="1490" spans="1:5" ht="15" x14ac:dyDescent="0.25">
      <c r="A1490" s="368">
        <v>89225</v>
      </c>
      <c r="B1490" s="369" t="s">
        <v>12151</v>
      </c>
      <c r="C1490" s="368" t="s">
        <v>5</v>
      </c>
      <c r="D1490" s="370">
        <v>6.49</v>
      </c>
      <c r="E1490" s="207"/>
    </row>
    <row r="1491" spans="1:5" ht="15" x14ac:dyDescent="0.25">
      <c r="A1491" s="368">
        <v>89279</v>
      </c>
      <c r="B1491" s="369" t="s">
        <v>12174</v>
      </c>
      <c r="C1491" s="368" t="s">
        <v>113</v>
      </c>
      <c r="D1491" s="370">
        <v>2.4</v>
      </c>
      <c r="E1491" s="207"/>
    </row>
    <row r="1492" spans="1:5" ht="15" x14ac:dyDescent="0.25">
      <c r="A1492" s="368">
        <v>89278</v>
      </c>
      <c r="B1492" s="369" t="s">
        <v>12152</v>
      </c>
      <c r="C1492" s="368" t="s">
        <v>5</v>
      </c>
      <c r="D1492" s="370">
        <v>13.01</v>
      </c>
      <c r="E1492" s="207"/>
    </row>
    <row r="1493" spans="1:5" ht="15" x14ac:dyDescent="0.25">
      <c r="A1493" s="368">
        <v>90651</v>
      </c>
      <c r="B1493" s="369" t="s">
        <v>168</v>
      </c>
      <c r="C1493" s="368" t="s">
        <v>113</v>
      </c>
      <c r="D1493" s="370">
        <v>1.55</v>
      </c>
      <c r="E1493" s="207"/>
    </row>
    <row r="1494" spans="1:5" ht="15" x14ac:dyDescent="0.25">
      <c r="A1494" s="368">
        <v>90650</v>
      </c>
      <c r="B1494" s="369" t="s">
        <v>63</v>
      </c>
      <c r="C1494" s="368" t="s">
        <v>5</v>
      </c>
      <c r="D1494" s="370">
        <v>13.58</v>
      </c>
      <c r="E1494" s="207"/>
    </row>
    <row r="1495" spans="1:5" ht="15" x14ac:dyDescent="0.25">
      <c r="A1495" s="368">
        <v>106101</v>
      </c>
      <c r="B1495" s="369" t="s">
        <v>40221</v>
      </c>
      <c r="C1495" s="368" t="s">
        <v>113</v>
      </c>
      <c r="D1495" s="370">
        <v>0</v>
      </c>
      <c r="E1495" s="207"/>
    </row>
    <row r="1496" spans="1:5" ht="15" x14ac:dyDescent="0.25">
      <c r="A1496" s="368">
        <v>106100</v>
      </c>
      <c r="B1496" s="369" t="s">
        <v>40222</v>
      </c>
      <c r="C1496" s="368" t="s">
        <v>5</v>
      </c>
      <c r="D1496" s="370">
        <v>0</v>
      </c>
      <c r="E1496" s="207"/>
    </row>
    <row r="1497" spans="1:5" ht="15" x14ac:dyDescent="0.25">
      <c r="A1497" s="368">
        <v>90657</v>
      </c>
      <c r="B1497" s="369" t="s">
        <v>169</v>
      </c>
      <c r="C1497" s="368" t="s">
        <v>113</v>
      </c>
      <c r="D1497" s="370">
        <v>5.93</v>
      </c>
      <c r="E1497" s="207"/>
    </row>
    <row r="1498" spans="1:5" ht="15" x14ac:dyDescent="0.25">
      <c r="A1498" s="368">
        <v>90656</v>
      </c>
      <c r="B1498" s="369" t="s">
        <v>64</v>
      </c>
      <c r="C1498" s="368" t="s">
        <v>5</v>
      </c>
      <c r="D1498" s="370">
        <v>18.21</v>
      </c>
      <c r="E1498" s="207"/>
    </row>
    <row r="1499" spans="1:5" ht="15" x14ac:dyDescent="0.25">
      <c r="A1499" s="368">
        <v>90663</v>
      </c>
      <c r="B1499" s="369" t="s">
        <v>170</v>
      </c>
      <c r="C1499" s="368" t="s">
        <v>113</v>
      </c>
      <c r="D1499" s="370">
        <v>6.35</v>
      </c>
      <c r="E1499" s="207"/>
    </row>
    <row r="1500" spans="1:5" ht="15" x14ac:dyDescent="0.25">
      <c r="A1500" s="368">
        <v>90662</v>
      </c>
      <c r="B1500" s="369" t="s">
        <v>65</v>
      </c>
      <c r="C1500" s="368" t="s">
        <v>5</v>
      </c>
      <c r="D1500" s="370">
        <v>19.010000000000002</v>
      </c>
      <c r="E1500" s="207"/>
    </row>
    <row r="1501" spans="1:5" ht="15" x14ac:dyDescent="0.25">
      <c r="A1501" s="368">
        <v>89022</v>
      </c>
      <c r="B1501" s="369" t="s">
        <v>24295</v>
      </c>
      <c r="C1501" s="368" t="s">
        <v>113</v>
      </c>
      <c r="D1501" s="370">
        <v>0.64</v>
      </c>
      <c r="E1501" s="207"/>
    </row>
    <row r="1502" spans="1:5" ht="15" x14ac:dyDescent="0.25">
      <c r="A1502" s="368">
        <v>89021</v>
      </c>
      <c r="B1502" s="369" t="s">
        <v>24292</v>
      </c>
      <c r="C1502" s="368" t="s">
        <v>5</v>
      </c>
      <c r="D1502" s="370">
        <v>3.3</v>
      </c>
      <c r="E1502" s="207"/>
    </row>
    <row r="1503" spans="1:5" ht="15" x14ac:dyDescent="0.25">
      <c r="A1503" s="368">
        <v>90644</v>
      </c>
      <c r="B1503" s="369" t="s">
        <v>167</v>
      </c>
      <c r="C1503" s="368" t="s">
        <v>113</v>
      </c>
      <c r="D1503" s="370">
        <v>9.1199999999999992</v>
      </c>
      <c r="E1503" s="207"/>
    </row>
    <row r="1504" spans="1:5" ht="15" x14ac:dyDescent="0.25">
      <c r="A1504" s="368">
        <v>90643</v>
      </c>
      <c r="B1504" s="369" t="s">
        <v>62</v>
      </c>
      <c r="C1504" s="368" t="s">
        <v>5</v>
      </c>
      <c r="D1504" s="370">
        <v>29.48</v>
      </c>
      <c r="E1504" s="207"/>
    </row>
    <row r="1505" spans="1:5" ht="15" x14ac:dyDescent="0.25">
      <c r="A1505" s="368">
        <v>102811</v>
      </c>
      <c r="B1505" s="369" t="s">
        <v>34159</v>
      </c>
      <c r="C1505" s="368" t="s">
        <v>113</v>
      </c>
      <c r="D1505" s="370">
        <v>0</v>
      </c>
      <c r="E1505" s="207"/>
    </row>
    <row r="1506" spans="1:5" ht="15" x14ac:dyDescent="0.25">
      <c r="A1506" s="368">
        <v>102810</v>
      </c>
      <c r="B1506" s="369" t="s">
        <v>34160</v>
      </c>
      <c r="C1506" s="368" t="s">
        <v>5</v>
      </c>
      <c r="D1506" s="370">
        <v>0</v>
      </c>
      <c r="E1506" s="207"/>
    </row>
    <row r="1507" spans="1:5" ht="15" x14ac:dyDescent="0.25">
      <c r="A1507" s="368">
        <v>92146</v>
      </c>
      <c r="B1507" s="369" t="s">
        <v>189</v>
      </c>
      <c r="C1507" s="368" t="s">
        <v>113</v>
      </c>
      <c r="D1507" s="370">
        <v>34.630000000000003</v>
      </c>
      <c r="E1507" s="207"/>
    </row>
    <row r="1508" spans="1:5" ht="15" x14ac:dyDescent="0.25">
      <c r="A1508" s="368">
        <v>92145</v>
      </c>
      <c r="B1508" s="369" t="s">
        <v>83</v>
      </c>
      <c r="C1508" s="368" t="s">
        <v>5</v>
      </c>
      <c r="D1508" s="370">
        <v>81.23</v>
      </c>
      <c r="E1508" s="207"/>
    </row>
    <row r="1509" spans="1:5" ht="15" x14ac:dyDescent="0.25">
      <c r="A1509" s="368">
        <v>92139</v>
      </c>
      <c r="B1509" s="369" t="s">
        <v>188</v>
      </c>
      <c r="C1509" s="368" t="s">
        <v>113</v>
      </c>
      <c r="D1509" s="370">
        <v>46.92</v>
      </c>
      <c r="E1509" s="207"/>
    </row>
    <row r="1510" spans="1:5" ht="15" x14ac:dyDescent="0.25">
      <c r="A1510" s="368">
        <v>92138</v>
      </c>
      <c r="B1510" s="369" t="s">
        <v>82</v>
      </c>
      <c r="C1510" s="368" t="s">
        <v>5</v>
      </c>
      <c r="D1510" s="370">
        <v>98.23</v>
      </c>
      <c r="E1510" s="207"/>
    </row>
    <row r="1511" spans="1:5" ht="15" x14ac:dyDescent="0.25">
      <c r="A1511" s="368">
        <v>91387</v>
      </c>
      <c r="B1511" s="369" t="s">
        <v>181</v>
      </c>
      <c r="C1511" s="368" t="s">
        <v>113</v>
      </c>
      <c r="D1511" s="370">
        <v>76.81</v>
      </c>
      <c r="E1511" s="207"/>
    </row>
    <row r="1512" spans="1:5" ht="15" x14ac:dyDescent="0.25">
      <c r="A1512" s="368">
        <v>91386</v>
      </c>
      <c r="B1512" s="369" t="s">
        <v>76</v>
      </c>
      <c r="C1512" s="368" t="s">
        <v>5</v>
      </c>
      <c r="D1512" s="370">
        <v>268</v>
      </c>
      <c r="E1512" s="207"/>
    </row>
    <row r="1513" spans="1:5" ht="15" x14ac:dyDescent="0.25">
      <c r="A1513" s="368">
        <v>96036</v>
      </c>
      <c r="B1513" s="369" t="s">
        <v>213</v>
      </c>
      <c r="C1513" s="368" t="s">
        <v>113</v>
      </c>
      <c r="D1513" s="370">
        <v>86.88</v>
      </c>
      <c r="E1513" s="207"/>
    </row>
    <row r="1514" spans="1:5" ht="15" x14ac:dyDescent="0.25">
      <c r="A1514" s="368">
        <v>96035</v>
      </c>
      <c r="B1514" s="369" t="s">
        <v>107</v>
      </c>
      <c r="C1514" s="368" t="s">
        <v>5</v>
      </c>
      <c r="D1514" s="370">
        <v>284.60000000000002</v>
      </c>
      <c r="E1514" s="207"/>
    </row>
    <row r="1515" spans="1:5" ht="15" x14ac:dyDescent="0.25">
      <c r="A1515" s="368">
        <v>89877</v>
      </c>
      <c r="B1515" s="369" t="s">
        <v>161</v>
      </c>
      <c r="C1515" s="368" t="s">
        <v>113</v>
      </c>
      <c r="D1515" s="370">
        <v>91.07</v>
      </c>
      <c r="E1515" s="207"/>
    </row>
    <row r="1516" spans="1:5" ht="15" x14ac:dyDescent="0.25">
      <c r="A1516" s="368">
        <v>89876</v>
      </c>
      <c r="B1516" s="369" t="s">
        <v>56</v>
      </c>
      <c r="C1516" s="368" t="s">
        <v>5</v>
      </c>
      <c r="D1516" s="370">
        <v>330.97</v>
      </c>
      <c r="E1516" s="207"/>
    </row>
    <row r="1517" spans="1:5" ht="15" x14ac:dyDescent="0.25">
      <c r="A1517" s="368">
        <v>89884</v>
      </c>
      <c r="B1517" s="369" t="s">
        <v>162</v>
      </c>
      <c r="C1517" s="368" t="s">
        <v>113</v>
      </c>
      <c r="D1517" s="370">
        <v>95.23</v>
      </c>
      <c r="E1517" s="207"/>
    </row>
    <row r="1518" spans="1:5" ht="15" x14ac:dyDescent="0.25">
      <c r="A1518" s="368">
        <v>89883</v>
      </c>
      <c r="B1518" s="369" t="s">
        <v>57</v>
      </c>
      <c r="C1518" s="368" t="s">
        <v>5</v>
      </c>
      <c r="D1518" s="370">
        <v>366.03</v>
      </c>
      <c r="E1518" s="207"/>
    </row>
    <row r="1519" spans="1:5" ht="15" x14ac:dyDescent="0.25">
      <c r="A1519" s="368">
        <v>67827</v>
      </c>
      <c r="B1519" s="369" t="s">
        <v>146</v>
      </c>
      <c r="C1519" s="368" t="s">
        <v>113</v>
      </c>
      <c r="D1519" s="370">
        <v>67.16</v>
      </c>
      <c r="E1519" s="207"/>
    </row>
    <row r="1520" spans="1:5" ht="15" x14ac:dyDescent="0.25">
      <c r="A1520" s="368">
        <v>67826</v>
      </c>
      <c r="B1520" s="369" t="s">
        <v>38</v>
      </c>
      <c r="C1520" s="368" t="s">
        <v>5</v>
      </c>
      <c r="D1520" s="370">
        <v>188.25</v>
      </c>
      <c r="E1520" s="207"/>
    </row>
    <row r="1521" spans="1:5" ht="15" x14ac:dyDescent="0.25">
      <c r="A1521" s="368">
        <v>5961</v>
      </c>
      <c r="B1521" s="369" t="s">
        <v>141</v>
      </c>
      <c r="C1521" s="368" t="s">
        <v>113</v>
      </c>
      <c r="D1521" s="370">
        <v>65.97</v>
      </c>
      <c r="E1521" s="207"/>
    </row>
    <row r="1522" spans="1:5" ht="15" x14ac:dyDescent="0.25">
      <c r="A1522" s="368">
        <v>5811</v>
      </c>
      <c r="B1522" s="369" t="s">
        <v>11</v>
      </c>
      <c r="C1522" s="368" t="s">
        <v>5</v>
      </c>
      <c r="D1522" s="370">
        <v>205.02</v>
      </c>
      <c r="E1522" s="207"/>
    </row>
    <row r="1523" spans="1:5" ht="15" x14ac:dyDescent="0.25">
      <c r="A1523" s="368">
        <v>106373</v>
      </c>
      <c r="B1523" s="369" t="s">
        <v>46602</v>
      </c>
      <c r="C1523" s="368" t="s">
        <v>113</v>
      </c>
      <c r="D1523" s="370">
        <v>0</v>
      </c>
      <c r="E1523" s="207"/>
    </row>
    <row r="1524" spans="1:5" ht="15" x14ac:dyDescent="0.25">
      <c r="A1524" s="368">
        <v>106366</v>
      </c>
      <c r="B1524" s="369" t="s">
        <v>46603</v>
      </c>
      <c r="C1524" s="368" t="s">
        <v>5</v>
      </c>
      <c r="D1524" s="370">
        <v>0</v>
      </c>
      <c r="E1524" s="207"/>
    </row>
    <row r="1525" spans="1:5" ht="15" x14ac:dyDescent="0.25">
      <c r="A1525" s="368">
        <v>106371</v>
      </c>
      <c r="B1525" s="369" t="s">
        <v>46604</v>
      </c>
      <c r="C1525" s="368" t="s">
        <v>113</v>
      </c>
      <c r="D1525" s="370">
        <v>0</v>
      </c>
      <c r="E1525" s="207"/>
    </row>
    <row r="1526" spans="1:5" ht="15" x14ac:dyDescent="0.25">
      <c r="A1526" s="368">
        <v>106364</v>
      </c>
      <c r="B1526" s="369" t="s">
        <v>46605</v>
      </c>
      <c r="C1526" s="368" t="s">
        <v>5</v>
      </c>
      <c r="D1526" s="370">
        <v>0</v>
      </c>
      <c r="E1526" s="207"/>
    </row>
    <row r="1527" spans="1:5" ht="15" x14ac:dyDescent="0.25">
      <c r="A1527" s="368">
        <v>92243</v>
      </c>
      <c r="B1527" s="369" t="s">
        <v>190</v>
      </c>
      <c r="C1527" s="368" t="s">
        <v>113</v>
      </c>
      <c r="D1527" s="370">
        <v>81.569999999999993</v>
      </c>
      <c r="E1527" s="207"/>
    </row>
    <row r="1528" spans="1:5" ht="15" x14ac:dyDescent="0.25">
      <c r="A1528" s="368">
        <v>92242</v>
      </c>
      <c r="B1528" s="369" t="s">
        <v>84</v>
      </c>
      <c r="C1528" s="368" t="s">
        <v>5</v>
      </c>
      <c r="D1528" s="370">
        <v>402.3</v>
      </c>
      <c r="E1528" s="207"/>
    </row>
    <row r="1529" spans="1:5" ht="15" x14ac:dyDescent="0.25">
      <c r="A1529" s="368">
        <v>91646</v>
      </c>
      <c r="B1529" s="369" t="s">
        <v>185</v>
      </c>
      <c r="C1529" s="368" t="s">
        <v>113</v>
      </c>
      <c r="D1529" s="370">
        <v>98.26</v>
      </c>
      <c r="E1529" s="207"/>
    </row>
    <row r="1530" spans="1:5" ht="15" x14ac:dyDescent="0.25">
      <c r="A1530" s="368">
        <v>91645</v>
      </c>
      <c r="B1530" s="369" t="s">
        <v>79</v>
      </c>
      <c r="C1530" s="368" t="s">
        <v>5</v>
      </c>
      <c r="D1530" s="370">
        <v>462.83</v>
      </c>
      <c r="E1530" s="207"/>
    </row>
    <row r="1531" spans="1:5" ht="15" x14ac:dyDescent="0.25">
      <c r="A1531" s="368">
        <v>92107</v>
      </c>
      <c r="B1531" s="369" t="s">
        <v>12177</v>
      </c>
      <c r="C1531" s="368" t="s">
        <v>113</v>
      </c>
      <c r="D1531" s="370">
        <v>96.72</v>
      </c>
      <c r="E1531" s="207"/>
    </row>
    <row r="1532" spans="1:5" ht="15" x14ac:dyDescent="0.25">
      <c r="A1532" s="368">
        <v>92106</v>
      </c>
      <c r="B1532" s="369" t="s">
        <v>12155</v>
      </c>
      <c r="C1532" s="368" t="s">
        <v>5</v>
      </c>
      <c r="D1532" s="370">
        <v>356.7</v>
      </c>
      <c r="E1532" s="207"/>
    </row>
    <row r="1533" spans="1:5" ht="15" x14ac:dyDescent="0.25">
      <c r="A1533" s="368">
        <v>5903</v>
      </c>
      <c r="B1533" s="369" t="s">
        <v>132</v>
      </c>
      <c r="C1533" s="368" t="s">
        <v>113</v>
      </c>
      <c r="D1533" s="370">
        <v>75.400000000000006</v>
      </c>
      <c r="E1533" s="207"/>
    </row>
    <row r="1534" spans="1:5" ht="15" x14ac:dyDescent="0.25">
      <c r="A1534" s="368">
        <v>5901</v>
      </c>
      <c r="B1534" s="369" t="s">
        <v>26</v>
      </c>
      <c r="C1534" s="368" t="s">
        <v>5</v>
      </c>
      <c r="D1534" s="370">
        <v>314.60000000000002</v>
      </c>
      <c r="E1534" s="207"/>
    </row>
    <row r="1535" spans="1:5" ht="15" x14ac:dyDescent="0.25">
      <c r="A1535" s="368">
        <v>106252</v>
      </c>
      <c r="B1535" s="369" t="s">
        <v>40223</v>
      </c>
      <c r="C1535" s="368" t="s">
        <v>113</v>
      </c>
      <c r="D1535" s="370">
        <v>75.02</v>
      </c>
      <c r="E1535" s="207"/>
    </row>
    <row r="1536" spans="1:5" ht="15" x14ac:dyDescent="0.25">
      <c r="A1536" s="368">
        <v>106247</v>
      </c>
      <c r="B1536" s="369" t="s">
        <v>40224</v>
      </c>
      <c r="C1536" s="368" t="s">
        <v>5</v>
      </c>
      <c r="D1536" s="370">
        <v>279.55</v>
      </c>
      <c r="E1536" s="207"/>
    </row>
    <row r="1537" spans="1:5" ht="15" x14ac:dyDescent="0.25">
      <c r="A1537" s="368">
        <v>6260</v>
      </c>
      <c r="B1537" s="369" t="s">
        <v>142</v>
      </c>
      <c r="C1537" s="368" t="s">
        <v>113</v>
      </c>
      <c r="D1537" s="370">
        <v>62.83</v>
      </c>
      <c r="E1537" s="207"/>
    </row>
    <row r="1538" spans="1:5" ht="15" x14ac:dyDescent="0.25">
      <c r="A1538" s="368">
        <v>6259</v>
      </c>
      <c r="B1538" s="369" t="s">
        <v>34</v>
      </c>
      <c r="C1538" s="368" t="s">
        <v>5</v>
      </c>
      <c r="D1538" s="370">
        <v>253.94</v>
      </c>
      <c r="E1538" s="207"/>
    </row>
    <row r="1539" spans="1:5" ht="15" x14ac:dyDescent="0.25">
      <c r="A1539" s="368">
        <v>104705</v>
      </c>
      <c r="B1539" s="369" t="s">
        <v>34161</v>
      </c>
      <c r="C1539" s="368" t="s">
        <v>113</v>
      </c>
      <c r="D1539" s="370">
        <v>0</v>
      </c>
      <c r="E1539" s="207"/>
    </row>
    <row r="1540" spans="1:5" ht="15" x14ac:dyDescent="0.25">
      <c r="A1540" s="368">
        <v>104704</v>
      </c>
      <c r="B1540" s="369" t="s">
        <v>34162</v>
      </c>
      <c r="C1540" s="368" t="s">
        <v>5</v>
      </c>
      <c r="D1540" s="370">
        <v>0</v>
      </c>
      <c r="E1540" s="207"/>
    </row>
    <row r="1541" spans="1:5" ht="15" x14ac:dyDescent="0.25">
      <c r="A1541" s="368">
        <v>91395</v>
      </c>
      <c r="B1541" s="369" t="s">
        <v>182</v>
      </c>
      <c r="C1541" s="368" t="s">
        <v>113</v>
      </c>
      <c r="D1541" s="370">
        <v>60.6</v>
      </c>
      <c r="E1541" s="207"/>
    </row>
    <row r="1542" spans="1:5" ht="15" x14ac:dyDescent="0.25">
      <c r="A1542" s="368">
        <v>73467</v>
      </c>
      <c r="B1542" s="369" t="s">
        <v>41</v>
      </c>
      <c r="C1542" s="368" t="s">
        <v>5</v>
      </c>
      <c r="D1542" s="370">
        <v>246.65</v>
      </c>
      <c r="E1542" s="207"/>
    </row>
    <row r="1543" spans="1:5" ht="15" x14ac:dyDescent="0.25">
      <c r="A1543" s="368">
        <v>5826</v>
      </c>
      <c r="B1543" s="369" t="s">
        <v>118</v>
      </c>
      <c r="C1543" s="368" t="s">
        <v>113</v>
      </c>
      <c r="D1543" s="370">
        <v>63.47</v>
      </c>
      <c r="E1543" s="207"/>
    </row>
    <row r="1544" spans="1:5" ht="15" x14ac:dyDescent="0.25">
      <c r="A1544" s="368">
        <v>5824</v>
      </c>
      <c r="B1544" s="369" t="s">
        <v>13</v>
      </c>
      <c r="C1544" s="368" t="s">
        <v>5</v>
      </c>
      <c r="D1544" s="370">
        <v>215.51</v>
      </c>
      <c r="E1544" s="207"/>
    </row>
    <row r="1545" spans="1:5" ht="15" x14ac:dyDescent="0.25">
      <c r="A1545" s="368">
        <v>106369</v>
      </c>
      <c r="B1545" s="369" t="s">
        <v>46606</v>
      </c>
      <c r="C1545" s="368" t="s">
        <v>113</v>
      </c>
      <c r="D1545" s="370">
        <v>0</v>
      </c>
      <c r="E1545" s="207"/>
    </row>
    <row r="1546" spans="1:5" ht="15" x14ac:dyDescent="0.25">
      <c r="A1546" s="368">
        <v>106362</v>
      </c>
      <c r="B1546" s="369" t="s">
        <v>46607</v>
      </c>
      <c r="C1546" s="368" t="s">
        <v>5</v>
      </c>
      <c r="D1546" s="370">
        <v>0</v>
      </c>
      <c r="E1546" s="207"/>
    </row>
    <row r="1547" spans="1:5" ht="15" x14ac:dyDescent="0.25">
      <c r="A1547" s="368">
        <v>106253</v>
      </c>
      <c r="B1547" s="369" t="s">
        <v>40225</v>
      </c>
      <c r="C1547" s="368" t="s">
        <v>113</v>
      </c>
      <c r="D1547" s="370">
        <v>79.56</v>
      </c>
      <c r="E1547" s="207"/>
    </row>
    <row r="1548" spans="1:5" ht="15" x14ac:dyDescent="0.25">
      <c r="A1548" s="368">
        <v>106248</v>
      </c>
      <c r="B1548" s="369" t="s">
        <v>40226</v>
      </c>
      <c r="C1548" s="368" t="s">
        <v>5</v>
      </c>
      <c r="D1548" s="370">
        <v>291.77999999999997</v>
      </c>
      <c r="E1548" s="207"/>
    </row>
    <row r="1549" spans="1:5" ht="15" x14ac:dyDescent="0.25">
      <c r="A1549" s="368">
        <v>106372</v>
      </c>
      <c r="B1549" s="369" t="s">
        <v>46608</v>
      </c>
      <c r="C1549" s="368" t="s">
        <v>113</v>
      </c>
      <c r="D1549" s="370">
        <v>0</v>
      </c>
      <c r="E1549" s="207"/>
    </row>
    <row r="1550" spans="1:5" ht="15" x14ac:dyDescent="0.25">
      <c r="A1550" s="368">
        <v>106365</v>
      </c>
      <c r="B1550" s="369" t="s">
        <v>46609</v>
      </c>
      <c r="C1550" s="368" t="s">
        <v>5</v>
      </c>
      <c r="D1550" s="370">
        <v>0</v>
      </c>
      <c r="E1550" s="207"/>
    </row>
    <row r="1551" spans="1:5" ht="15" x14ac:dyDescent="0.25">
      <c r="A1551" s="368">
        <v>106370</v>
      </c>
      <c r="B1551" s="369" t="s">
        <v>46610</v>
      </c>
      <c r="C1551" s="368" t="s">
        <v>113</v>
      </c>
      <c r="D1551" s="370">
        <v>0</v>
      </c>
      <c r="E1551" s="207"/>
    </row>
    <row r="1552" spans="1:5" ht="15" x14ac:dyDescent="0.25">
      <c r="A1552" s="368">
        <v>106363</v>
      </c>
      <c r="B1552" s="369" t="s">
        <v>46611</v>
      </c>
      <c r="C1552" s="368" t="s">
        <v>5</v>
      </c>
      <c r="D1552" s="370">
        <v>0</v>
      </c>
      <c r="E1552" s="207"/>
    </row>
    <row r="1553" spans="1:5" ht="15" x14ac:dyDescent="0.25">
      <c r="A1553" s="368">
        <v>5892</v>
      </c>
      <c r="B1553" s="369" t="s">
        <v>130</v>
      </c>
      <c r="C1553" s="368" t="s">
        <v>113</v>
      </c>
      <c r="D1553" s="370">
        <v>58.13</v>
      </c>
      <c r="E1553" s="207"/>
    </row>
    <row r="1554" spans="1:5" ht="15" x14ac:dyDescent="0.25">
      <c r="A1554" s="368">
        <v>5890</v>
      </c>
      <c r="B1554" s="369" t="s">
        <v>24</v>
      </c>
      <c r="C1554" s="368" t="s">
        <v>5</v>
      </c>
      <c r="D1554" s="370">
        <v>202.14</v>
      </c>
      <c r="E1554" s="207"/>
    </row>
    <row r="1555" spans="1:5" ht="15" x14ac:dyDescent="0.25">
      <c r="A1555" s="368">
        <v>5896</v>
      </c>
      <c r="B1555" s="369" t="s">
        <v>131</v>
      </c>
      <c r="C1555" s="368" t="s">
        <v>113</v>
      </c>
      <c r="D1555" s="370">
        <v>60.83</v>
      </c>
      <c r="E1555" s="207"/>
    </row>
    <row r="1556" spans="1:5" ht="15" x14ac:dyDescent="0.25">
      <c r="A1556" s="368">
        <v>5894</v>
      </c>
      <c r="B1556" s="369" t="s">
        <v>25</v>
      </c>
      <c r="C1556" s="368" t="s">
        <v>5</v>
      </c>
      <c r="D1556" s="370">
        <v>210.43</v>
      </c>
      <c r="E1556" s="207"/>
    </row>
    <row r="1557" spans="1:5" ht="15" x14ac:dyDescent="0.25">
      <c r="A1557" s="368">
        <v>91032</v>
      </c>
      <c r="B1557" s="369" t="s">
        <v>178</v>
      </c>
      <c r="C1557" s="368" t="s">
        <v>113</v>
      </c>
      <c r="D1557" s="370">
        <v>69.2</v>
      </c>
      <c r="E1557" s="207"/>
    </row>
    <row r="1558" spans="1:5" ht="15" x14ac:dyDescent="0.25">
      <c r="A1558" s="368">
        <v>91031</v>
      </c>
      <c r="B1558" s="369" t="s">
        <v>73</v>
      </c>
      <c r="C1558" s="368" t="s">
        <v>5</v>
      </c>
      <c r="D1558" s="370">
        <v>257.57</v>
      </c>
      <c r="E1558" s="207"/>
    </row>
    <row r="1559" spans="1:5" ht="15" x14ac:dyDescent="0.25">
      <c r="A1559" s="368">
        <v>106255</v>
      </c>
      <c r="B1559" s="369" t="s">
        <v>40227</v>
      </c>
      <c r="C1559" s="368" t="s">
        <v>113</v>
      </c>
      <c r="D1559" s="370">
        <v>0</v>
      </c>
      <c r="E1559" s="207"/>
    </row>
    <row r="1560" spans="1:5" ht="15" x14ac:dyDescent="0.25">
      <c r="A1560" s="368">
        <v>106250</v>
      </c>
      <c r="B1560" s="369" t="s">
        <v>40228</v>
      </c>
      <c r="C1560" s="368" t="s">
        <v>5</v>
      </c>
      <c r="D1560" s="370">
        <v>0</v>
      </c>
      <c r="E1560" s="207"/>
    </row>
    <row r="1561" spans="1:5" ht="15" x14ac:dyDescent="0.25">
      <c r="A1561" s="368">
        <v>106374</v>
      </c>
      <c r="B1561" s="369" t="s">
        <v>46612</v>
      </c>
      <c r="C1561" s="368" t="s">
        <v>113</v>
      </c>
      <c r="D1561" s="370">
        <v>0</v>
      </c>
      <c r="E1561" s="207"/>
    </row>
    <row r="1562" spans="1:5" ht="15" x14ac:dyDescent="0.25">
      <c r="A1562" s="368">
        <v>106367</v>
      </c>
      <c r="B1562" s="369" t="s">
        <v>46613</v>
      </c>
      <c r="C1562" s="368" t="s">
        <v>5</v>
      </c>
      <c r="D1562" s="370">
        <v>0</v>
      </c>
      <c r="E1562" s="207"/>
    </row>
    <row r="1563" spans="1:5" ht="15" x14ac:dyDescent="0.25">
      <c r="A1563" s="368">
        <v>106375</v>
      </c>
      <c r="B1563" s="369" t="s">
        <v>46614</v>
      </c>
      <c r="C1563" s="368" t="s">
        <v>113</v>
      </c>
      <c r="D1563" s="370">
        <v>0</v>
      </c>
      <c r="E1563" s="207"/>
    </row>
    <row r="1564" spans="1:5" ht="15" x14ac:dyDescent="0.25">
      <c r="A1564" s="368">
        <v>106368</v>
      </c>
      <c r="B1564" s="369" t="s">
        <v>46615</v>
      </c>
      <c r="C1564" s="368" t="s">
        <v>5</v>
      </c>
      <c r="D1564" s="370">
        <v>0</v>
      </c>
      <c r="E1564" s="207"/>
    </row>
    <row r="1565" spans="1:5" ht="15" x14ac:dyDescent="0.25">
      <c r="A1565" s="368">
        <v>102817</v>
      </c>
      <c r="B1565" s="369" t="s">
        <v>34163</v>
      </c>
      <c r="C1565" s="368" t="s">
        <v>113</v>
      </c>
      <c r="D1565" s="370">
        <v>0</v>
      </c>
      <c r="E1565" s="207"/>
    </row>
    <row r="1566" spans="1:5" ht="15" x14ac:dyDescent="0.25">
      <c r="A1566" s="368">
        <v>102816</v>
      </c>
      <c r="B1566" s="369" t="s">
        <v>34164</v>
      </c>
      <c r="C1566" s="368" t="s">
        <v>5</v>
      </c>
      <c r="D1566" s="370">
        <v>0</v>
      </c>
      <c r="E1566" s="207"/>
    </row>
    <row r="1567" spans="1:5" ht="15" x14ac:dyDescent="0.25">
      <c r="A1567" s="368">
        <v>91534</v>
      </c>
      <c r="B1567" s="369" t="s">
        <v>183</v>
      </c>
      <c r="C1567" s="368" t="s">
        <v>113</v>
      </c>
      <c r="D1567" s="370">
        <v>35.53</v>
      </c>
      <c r="E1567" s="207"/>
    </row>
    <row r="1568" spans="1:5" ht="15" x14ac:dyDescent="0.25">
      <c r="A1568" s="368">
        <v>91533</v>
      </c>
      <c r="B1568" s="369" t="s">
        <v>77</v>
      </c>
      <c r="C1568" s="368" t="s">
        <v>5</v>
      </c>
      <c r="D1568" s="370">
        <v>42.56</v>
      </c>
      <c r="E1568" s="207"/>
    </row>
    <row r="1569" spans="1:5" ht="15" x14ac:dyDescent="0.25">
      <c r="A1569" s="368">
        <v>95265</v>
      </c>
      <c r="B1569" s="369" t="s">
        <v>205</v>
      </c>
      <c r="C1569" s="368" t="s">
        <v>113</v>
      </c>
      <c r="D1569" s="370">
        <v>0.66</v>
      </c>
      <c r="E1569" s="207"/>
    </row>
    <row r="1570" spans="1:5" ht="15" x14ac:dyDescent="0.25">
      <c r="A1570" s="368">
        <v>95264</v>
      </c>
      <c r="B1570" s="369" t="s">
        <v>99</v>
      </c>
      <c r="C1570" s="368" t="s">
        <v>5</v>
      </c>
      <c r="D1570" s="370">
        <v>6.03</v>
      </c>
      <c r="E1570" s="207"/>
    </row>
    <row r="1571" spans="1:5" ht="15" x14ac:dyDescent="0.25">
      <c r="A1571" s="368">
        <v>90973</v>
      </c>
      <c r="B1571" s="369" t="s">
        <v>175</v>
      </c>
      <c r="C1571" s="368" t="s">
        <v>113</v>
      </c>
      <c r="D1571" s="370">
        <v>8.93</v>
      </c>
      <c r="E1571" s="207"/>
    </row>
    <row r="1572" spans="1:5" ht="15" x14ac:dyDescent="0.25">
      <c r="A1572" s="368">
        <v>90972</v>
      </c>
      <c r="B1572" s="369" t="s">
        <v>70</v>
      </c>
      <c r="C1572" s="368" t="s">
        <v>5</v>
      </c>
      <c r="D1572" s="370">
        <v>76.89</v>
      </c>
      <c r="E1572" s="207"/>
    </row>
    <row r="1573" spans="1:5" ht="15" x14ac:dyDescent="0.25">
      <c r="A1573" s="368">
        <v>91001</v>
      </c>
      <c r="B1573" s="369" t="s">
        <v>177</v>
      </c>
      <c r="C1573" s="368" t="s">
        <v>113</v>
      </c>
      <c r="D1573" s="370">
        <v>10.59</v>
      </c>
      <c r="E1573" s="207"/>
    </row>
    <row r="1574" spans="1:5" ht="15" x14ac:dyDescent="0.25">
      <c r="A1574" s="368">
        <v>90999</v>
      </c>
      <c r="B1574" s="369" t="s">
        <v>72</v>
      </c>
      <c r="C1574" s="368" t="s">
        <v>5</v>
      </c>
      <c r="D1574" s="370">
        <v>101.39</v>
      </c>
      <c r="E1574" s="207"/>
    </row>
    <row r="1575" spans="1:5" ht="15" x14ac:dyDescent="0.25">
      <c r="A1575" s="368">
        <v>5954</v>
      </c>
      <c r="B1575" s="369" t="s">
        <v>140</v>
      </c>
      <c r="C1575" s="368" t="s">
        <v>113</v>
      </c>
      <c r="D1575" s="370">
        <v>6.67</v>
      </c>
      <c r="E1575" s="207"/>
    </row>
    <row r="1576" spans="1:5" ht="15" x14ac:dyDescent="0.25">
      <c r="A1576" s="368">
        <v>5953</v>
      </c>
      <c r="B1576" s="369" t="s">
        <v>33</v>
      </c>
      <c r="C1576" s="368" t="s">
        <v>5</v>
      </c>
      <c r="D1576" s="370">
        <v>59.26</v>
      </c>
      <c r="E1576" s="207"/>
    </row>
    <row r="1577" spans="1:5" ht="15" x14ac:dyDescent="0.25">
      <c r="A1577" s="368">
        <v>90982</v>
      </c>
      <c r="B1577" s="369" t="s">
        <v>176</v>
      </c>
      <c r="C1577" s="368" t="s">
        <v>113</v>
      </c>
      <c r="D1577" s="370">
        <v>22.69</v>
      </c>
      <c r="E1577" s="207"/>
    </row>
    <row r="1578" spans="1:5" ht="15" x14ac:dyDescent="0.25">
      <c r="A1578" s="368">
        <v>90979</v>
      </c>
      <c r="B1578" s="369" t="s">
        <v>71</v>
      </c>
      <c r="C1578" s="368" t="s">
        <v>5</v>
      </c>
      <c r="D1578" s="370">
        <v>198.55</v>
      </c>
      <c r="E1578" s="207"/>
    </row>
    <row r="1579" spans="1:5" ht="15" x14ac:dyDescent="0.25">
      <c r="A1579" s="368">
        <v>90965</v>
      </c>
      <c r="B1579" s="369" t="s">
        <v>174</v>
      </c>
      <c r="C1579" s="368" t="s">
        <v>113</v>
      </c>
      <c r="D1579" s="370">
        <v>8.9</v>
      </c>
      <c r="E1579" s="207"/>
    </row>
    <row r="1580" spans="1:5" ht="15" x14ac:dyDescent="0.25">
      <c r="A1580" s="368">
        <v>90964</v>
      </c>
      <c r="B1580" s="369" t="s">
        <v>69</v>
      </c>
      <c r="C1580" s="368" t="s">
        <v>5</v>
      </c>
      <c r="D1580" s="370">
        <v>32.29</v>
      </c>
      <c r="E1580" s="207"/>
    </row>
    <row r="1581" spans="1:5" ht="15" x14ac:dyDescent="0.25">
      <c r="A1581" s="368">
        <v>102970</v>
      </c>
      <c r="B1581" s="369" t="s">
        <v>38432</v>
      </c>
      <c r="C1581" s="368" t="s">
        <v>113</v>
      </c>
      <c r="D1581" s="370">
        <v>0.22</v>
      </c>
      <c r="E1581" s="207"/>
    </row>
    <row r="1582" spans="1:5" ht="15" x14ac:dyDescent="0.25">
      <c r="A1582" s="368">
        <v>102971</v>
      </c>
      <c r="B1582" s="369" t="s">
        <v>34165</v>
      </c>
      <c r="C1582" s="368" t="s">
        <v>5</v>
      </c>
      <c r="D1582" s="370">
        <v>0.55000000000000004</v>
      </c>
      <c r="E1582" s="207"/>
    </row>
    <row r="1583" spans="1:5" ht="15" x14ac:dyDescent="0.25">
      <c r="A1583" s="368">
        <v>102822</v>
      </c>
      <c r="B1583" s="369" t="s">
        <v>38433</v>
      </c>
      <c r="C1583" s="368" t="s">
        <v>113</v>
      </c>
      <c r="D1583" s="370">
        <v>0</v>
      </c>
      <c r="E1583" s="207"/>
    </row>
    <row r="1584" spans="1:5" ht="15" x14ac:dyDescent="0.25">
      <c r="A1584" s="368">
        <v>102821</v>
      </c>
      <c r="B1584" s="369" t="s">
        <v>38434</v>
      </c>
      <c r="C1584" s="368" t="s">
        <v>5</v>
      </c>
      <c r="D1584" s="370">
        <v>0</v>
      </c>
      <c r="E1584" s="207"/>
    </row>
    <row r="1585" spans="1:5" ht="15" x14ac:dyDescent="0.25">
      <c r="A1585" s="368">
        <v>102828</v>
      </c>
      <c r="B1585" s="369" t="s">
        <v>34166</v>
      </c>
      <c r="C1585" s="368" t="s">
        <v>113</v>
      </c>
      <c r="D1585" s="370">
        <v>0</v>
      </c>
      <c r="E1585" s="207"/>
    </row>
    <row r="1586" spans="1:5" ht="15" x14ac:dyDescent="0.25">
      <c r="A1586" s="368">
        <v>102827</v>
      </c>
      <c r="B1586" s="369" t="s">
        <v>34167</v>
      </c>
      <c r="C1586" s="368" t="s">
        <v>5</v>
      </c>
      <c r="D1586" s="370">
        <v>0</v>
      </c>
      <c r="E1586" s="207"/>
    </row>
    <row r="1587" spans="1:5" ht="15" x14ac:dyDescent="0.25">
      <c r="A1587" s="368">
        <v>103939</v>
      </c>
      <c r="B1587" s="369" t="s">
        <v>38435</v>
      </c>
      <c r="C1587" s="368" t="s">
        <v>113</v>
      </c>
      <c r="D1587" s="370">
        <v>0</v>
      </c>
      <c r="E1587" s="207"/>
    </row>
    <row r="1588" spans="1:5" ht="15" x14ac:dyDescent="0.25">
      <c r="A1588" s="368">
        <v>103938</v>
      </c>
      <c r="B1588" s="369" t="s">
        <v>38436</v>
      </c>
      <c r="C1588" s="368" t="s">
        <v>5</v>
      </c>
      <c r="D1588" s="370">
        <v>0</v>
      </c>
      <c r="E1588" s="207"/>
    </row>
    <row r="1589" spans="1:5" ht="15" x14ac:dyDescent="0.25">
      <c r="A1589" s="368">
        <v>103945</v>
      </c>
      <c r="B1589" s="369" t="s">
        <v>38437</v>
      </c>
      <c r="C1589" s="368" t="s">
        <v>113</v>
      </c>
      <c r="D1589" s="370">
        <v>0</v>
      </c>
      <c r="E1589" s="207"/>
    </row>
    <row r="1590" spans="1:5" ht="15" x14ac:dyDescent="0.25">
      <c r="A1590" s="368">
        <v>103944</v>
      </c>
      <c r="B1590" s="369" t="s">
        <v>38438</v>
      </c>
      <c r="C1590" s="368" t="s">
        <v>5</v>
      </c>
      <c r="D1590" s="370">
        <v>0</v>
      </c>
      <c r="E1590" s="207"/>
    </row>
    <row r="1591" spans="1:5" ht="15" x14ac:dyDescent="0.25">
      <c r="A1591" s="368">
        <v>106416</v>
      </c>
      <c r="B1591" s="369" t="s">
        <v>46616</v>
      </c>
      <c r="C1591" s="368" t="s">
        <v>113</v>
      </c>
      <c r="D1591" s="370">
        <v>13.02</v>
      </c>
      <c r="E1591" s="207"/>
    </row>
    <row r="1592" spans="1:5" ht="15" x14ac:dyDescent="0.25">
      <c r="A1592" s="368">
        <v>106414</v>
      </c>
      <c r="B1592" s="369" t="s">
        <v>46617</v>
      </c>
      <c r="C1592" s="368" t="s">
        <v>5</v>
      </c>
      <c r="D1592" s="370">
        <v>25.05</v>
      </c>
      <c r="E1592" s="207"/>
    </row>
    <row r="1593" spans="1:5" ht="15" x14ac:dyDescent="0.25">
      <c r="A1593" s="368">
        <v>91285</v>
      </c>
      <c r="B1593" s="369" t="s">
        <v>180</v>
      </c>
      <c r="C1593" s="368" t="s">
        <v>113</v>
      </c>
      <c r="D1593" s="370">
        <v>0.53</v>
      </c>
      <c r="E1593" s="207"/>
    </row>
    <row r="1594" spans="1:5" ht="15" x14ac:dyDescent="0.25">
      <c r="A1594" s="368">
        <v>91283</v>
      </c>
      <c r="B1594" s="369" t="s">
        <v>75</v>
      </c>
      <c r="C1594" s="368" t="s">
        <v>5</v>
      </c>
      <c r="D1594" s="370">
        <v>9.82</v>
      </c>
      <c r="E1594" s="207"/>
    </row>
    <row r="1595" spans="1:5" ht="15" x14ac:dyDescent="0.25">
      <c r="A1595" s="368">
        <v>95283</v>
      </c>
      <c r="B1595" s="369" t="s">
        <v>12186</v>
      </c>
      <c r="C1595" s="368" t="s">
        <v>113</v>
      </c>
      <c r="D1595" s="370">
        <v>0.88</v>
      </c>
      <c r="E1595" s="207"/>
    </row>
    <row r="1596" spans="1:5" ht="15" x14ac:dyDescent="0.25">
      <c r="A1596" s="368">
        <v>95282</v>
      </c>
      <c r="B1596" s="369" t="s">
        <v>12164</v>
      </c>
      <c r="C1596" s="368" t="s">
        <v>5</v>
      </c>
      <c r="D1596" s="370">
        <v>10.28</v>
      </c>
      <c r="E1596" s="207"/>
    </row>
    <row r="1597" spans="1:5" ht="15" x14ac:dyDescent="0.25">
      <c r="A1597" s="368">
        <v>95128</v>
      </c>
      <c r="B1597" s="369" t="s">
        <v>202</v>
      </c>
      <c r="C1597" s="368" t="s">
        <v>113</v>
      </c>
      <c r="D1597" s="370">
        <v>63.02</v>
      </c>
      <c r="E1597" s="207"/>
    </row>
    <row r="1598" spans="1:5" ht="15" x14ac:dyDescent="0.25">
      <c r="A1598" s="368">
        <v>95127</v>
      </c>
      <c r="B1598" s="369" t="s">
        <v>95</v>
      </c>
      <c r="C1598" s="368" t="s">
        <v>5</v>
      </c>
      <c r="D1598" s="370">
        <v>230.41</v>
      </c>
      <c r="E1598" s="207"/>
    </row>
    <row r="1599" spans="1:5" ht="15" x14ac:dyDescent="0.25">
      <c r="A1599" s="368">
        <v>92044</v>
      </c>
      <c r="B1599" s="369" t="s">
        <v>187</v>
      </c>
      <c r="C1599" s="368" t="s">
        <v>113</v>
      </c>
      <c r="D1599" s="370">
        <v>9.4499999999999993</v>
      </c>
      <c r="E1599" s="207"/>
    </row>
    <row r="1600" spans="1:5" ht="15" x14ac:dyDescent="0.25">
      <c r="A1600" s="368">
        <v>92043</v>
      </c>
      <c r="B1600" s="369" t="s">
        <v>81</v>
      </c>
      <c r="C1600" s="368" t="s">
        <v>5</v>
      </c>
      <c r="D1600" s="370">
        <v>15.98</v>
      </c>
      <c r="E1600" s="207"/>
    </row>
    <row r="1601" spans="1:5" ht="15" x14ac:dyDescent="0.25">
      <c r="A1601" s="368">
        <v>106417</v>
      </c>
      <c r="B1601" s="369" t="s">
        <v>46618</v>
      </c>
      <c r="C1601" s="368" t="s">
        <v>113</v>
      </c>
      <c r="D1601" s="370">
        <v>7.42</v>
      </c>
      <c r="E1601" s="207"/>
    </row>
    <row r="1602" spans="1:5" ht="15" x14ac:dyDescent="0.25">
      <c r="A1602" s="368">
        <v>106415</v>
      </c>
      <c r="B1602" s="369" t="s">
        <v>46619</v>
      </c>
      <c r="C1602" s="368" t="s">
        <v>5</v>
      </c>
      <c r="D1602" s="370">
        <v>15.9</v>
      </c>
      <c r="E1602" s="207"/>
    </row>
    <row r="1603" spans="1:5" ht="15" x14ac:dyDescent="0.25">
      <c r="A1603" s="368">
        <v>102834</v>
      </c>
      <c r="B1603" s="369" t="s">
        <v>34168</v>
      </c>
      <c r="C1603" s="368" t="s">
        <v>113</v>
      </c>
      <c r="D1603" s="370">
        <v>0</v>
      </c>
      <c r="E1603" s="207"/>
    </row>
    <row r="1604" spans="1:5" ht="15" x14ac:dyDescent="0.25">
      <c r="A1604" s="368">
        <v>102833</v>
      </c>
      <c r="B1604" s="369" t="s">
        <v>34169</v>
      </c>
      <c r="C1604" s="368" t="s">
        <v>5</v>
      </c>
      <c r="D1604" s="370">
        <v>0</v>
      </c>
      <c r="E1604" s="207"/>
    </row>
    <row r="1605" spans="1:5" ht="15" x14ac:dyDescent="0.25">
      <c r="A1605" s="368">
        <v>92119</v>
      </c>
      <c r="B1605" s="369" t="s">
        <v>12179</v>
      </c>
      <c r="C1605" s="368" t="s">
        <v>113</v>
      </c>
      <c r="D1605" s="370">
        <v>0.35</v>
      </c>
      <c r="E1605" s="207"/>
    </row>
    <row r="1606" spans="1:5" ht="15" x14ac:dyDescent="0.25">
      <c r="A1606" s="368">
        <v>92118</v>
      </c>
      <c r="B1606" s="369" t="s">
        <v>12157</v>
      </c>
      <c r="C1606" s="368" t="s">
        <v>5</v>
      </c>
      <c r="D1606" s="370">
        <v>0.55000000000000004</v>
      </c>
      <c r="E1606" s="207"/>
    </row>
    <row r="1607" spans="1:5" ht="15" x14ac:dyDescent="0.25">
      <c r="A1607" s="368">
        <v>102917</v>
      </c>
      <c r="B1607" s="369" t="s">
        <v>34170</v>
      </c>
      <c r="C1607" s="368" t="s">
        <v>113</v>
      </c>
      <c r="D1607" s="370">
        <v>0</v>
      </c>
      <c r="E1607" s="207"/>
    </row>
    <row r="1608" spans="1:5" ht="15" x14ac:dyDescent="0.25">
      <c r="A1608" s="368">
        <v>102916</v>
      </c>
      <c r="B1608" s="369" t="s">
        <v>34171</v>
      </c>
      <c r="C1608" s="368" t="s">
        <v>5</v>
      </c>
      <c r="D1608" s="370">
        <v>0</v>
      </c>
      <c r="E1608" s="207"/>
    </row>
    <row r="1609" spans="1:5" ht="15" x14ac:dyDescent="0.25">
      <c r="A1609" s="368">
        <v>95721</v>
      </c>
      <c r="B1609" s="369" t="s">
        <v>208</v>
      </c>
      <c r="C1609" s="368" t="s">
        <v>113</v>
      </c>
      <c r="D1609" s="370">
        <v>115.11</v>
      </c>
      <c r="E1609" s="207"/>
    </row>
    <row r="1610" spans="1:5" ht="15" x14ac:dyDescent="0.25">
      <c r="A1610" s="368">
        <v>95720</v>
      </c>
      <c r="B1610" s="369" t="s">
        <v>102</v>
      </c>
      <c r="C1610" s="368" t="s">
        <v>5</v>
      </c>
      <c r="D1610" s="370">
        <v>279.69</v>
      </c>
      <c r="E1610" s="207"/>
    </row>
    <row r="1611" spans="1:5" ht="15" x14ac:dyDescent="0.25">
      <c r="A1611" s="368">
        <v>104717</v>
      </c>
      <c r="B1611" s="369" t="s">
        <v>29037</v>
      </c>
      <c r="C1611" s="368" t="s">
        <v>113</v>
      </c>
      <c r="D1611" s="370">
        <v>110.44</v>
      </c>
      <c r="E1611" s="207"/>
    </row>
    <row r="1612" spans="1:5" ht="15" x14ac:dyDescent="0.25">
      <c r="A1612" s="368">
        <v>104716</v>
      </c>
      <c r="B1612" s="369" t="s">
        <v>38439</v>
      </c>
      <c r="C1612" s="368" t="s">
        <v>5</v>
      </c>
      <c r="D1612" s="370">
        <v>270.41000000000003</v>
      </c>
      <c r="E1612" s="207"/>
    </row>
    <row r="1613" spans="1:5" ht="15" x14ac:dyDescent="0.25">
      <c r="A1613" s="368">
        <v>106399</v>
      </c>
      <c r="B1613" s="369" t="s">
        <v>40229</v>
      </c>
      <c r="C1613" s="368" t="s">
        <v>113</v>
      </c>
      <c r="D1613" s="370">
        <v>0</v>
      </c>
      <c r="E1613" s="207"/>
    </row>
    <row r="1614" spans="1:5" ht="15" x14ac:dyDescent="0.25">
      <c r="A1614" s="368">
        <v>106398</v>
      </c>
      <c r="B1614" s="369" t="s">
        <v>40230</v>
      </c>
      <c r="C1614" s="368" t="s">
        <v>5</v>
      </c>
      <c r="D1614" s="370">
        <v>0</v>
      </c>
      <c r="E1614" s="207"/>
    </row>
    <row r="1615" spans="1:5" ht="15" x14ac:dyDescent="0.25">
      <c r="A1615" s="368">
        <v>106405</v>
      </c>
      <c r="B1615" s="369" t="s">
        <v>46620</v>
      </c>
      <c r="C1615" s="368" t="s">
        <v>113</v>
      </c>
      <c r="D1615" s="370">
        <v>0</v>
      </c>
      <c r="E1615" s="207"/>
    </row>
    <row r="1616" spans="1:5" ht="15" x14ac:dyDescent="0.25">
      <c r="A1616" s="368">
        <v>106404</v>
      </c>
      <c r="B1616" s="369" t="s">
        <v>46621</v>
      </c>
      <c r="C1616" s="368" t="s">
        <v>5</v>
      </c>
      <c r="D1616" s="370">
        <v>0</v>
      </c>
      <c r="E1616" s="207"/>
    </row>
    <row r="1617" spans="1:5" ht="15" x14ac:dyDescent="0.25">
      <c r="A1617" s="368">
        <v>102899</v>
      </c>
      <c r="B1617" s="369" t="s">
        <v>34172</v>
      </c>
      <c r="C1617" s="368" t="s">
        <v>113</v>
      </c>
      <c r="D1617" s="370">
        <v>0</v>
      </c>
      <c r="E1617" s="207"/>
    </row>
    <row r="1618" spans="1:5" ht="15" x14ac:dyDescent="0.25">
      <c r="A1618" s="368">
        <v>102898</v>
      </c>
      <c r="B1618" s="369" t="s">
        <v>34173</v>
      </c>
      <c r="C1618" s="368" t="s">
        <v>5</v>
      </c>
      <c r="D1618" s="370">
        <v>0</v>
      </c>
      <c r="E1618" s="207"/>
    </row>
    <row r="1619" spans="1:5" ht="15" x14ac:dyDescent="0.25">
      <c r="A1619" s="368">
        <v>5632</v>
      </c>
      <c r="B1619" s="369" t="s">
        <v>112</v>
      </c>
      <c r="C1619" s="368" t="s">
        <v>113</v>
      </c>
      <c r="D1619" s="370">
        <v>93.52</v>
      </c>
      <c r="E1619" s="207"/>
    </row>
    <row r="1620" spans="1:5" ht="15" x14ac:dyDescent="0.25">
      <c r="A1620" s="368">
        <v>5631</v>
      </c>
      <c r="B1620" s="369" t="s">
        <v>4</v>
      </c>
      <c r="C1620" s="368" t="s">
        <v>5</v>
      </c>
      <c r="D1620" s="370">
        <v>211.88</v>
      </c>
      <c r="E1620" s="207"/>
    </row>
    <row r="1621" spans="1:5" ht="15" x14ac:dyDescent="0.25">
      <c r="A1621" s="368">
        <v>88908</v>
      </c>
      <c r="B1621" s="369" t="s">
        <v>152</v>
      </c>
      <c r="C1621" s="368" t="s">
        <v>113</v>
      </c>
      <c r="D1621" s="370">
        <v>100.9</v>
      </c>
      <c r="E1621" s="207"/>
    </row>
    <row r="1622" spans="1:5" ht="15" x14ac:dyDescent="0.25">
      <c r="A1622" s="368">
        <v>88907</v>
      </c>
      <c r="B1622" s="369" t="s">
        <v>47</v>
      </c>
      <c r="C1622" s="368" t="s">
        <v>5</v>
      </c>
      <c r="D1622" s="370">
        <v>251.44</v>
      </c>
      <c r="E1622" s="207"/>
    </row>
    <row r="1623" spans="1:5" ht="15" x14ac:dyDescent="0.25">
      <c r="A1623" s="368">
        <v>5911</v>
      </c>
      <c r="B1623" s="369" t="s">
        <v>133</v>
      </c>
      <c r="C1623" s="368" t="s">
        <v>113</v>
      </c>
      <c r="D1623" s="370">
        <v>28.41</v>
      </c>
      <c r="E1623" s="207"/>
    </row>
    <row r="1624" spans="1:5" ht="15" x14ac:dyDescent="0.25">
      <c r="A1624" s="368">
        <v>5909</v>
      </c>
      <c r="B1624" s="369" t="s">
        <v>27</v>
      </c>
      <c r="C1624" s="368" t="s">
        <v>5</v>
      </c>
      <c r="D1624" s="370">
        <v>36.909999999999997</v>
      </c>
      <c r="E1624" s="207"/>
    </row>
    <row r="1625" spans="1:5" ht="15" x14ac:dyDescent="0.25">
      <c r="A1625" s="368">
        <v>91486</v>
      </c>
      <c r="B1625" s="369" t="s">
        <v>38440</v>
      </c>
      <c r="C1625" s="368" t="s">
        <v>113</v>
      </c>
      <c r="D1625" s="370">
        <v>72.3</v>
      </c>
      <c r="E1625" s="207"/>
    </row>
    <row r="1626" spans="1:5" ht="15" x14ac:dyDescent="0.25">
      <c r="A1626" s="368">
        <v>83362</v>
      </c>
      <c r="B1626" s="369" t="s">
        <v>38441</v>
      </c>
      <c r="C1626" s="368" t="s">
        <v>5</v>
      </c>
      <c r="D1626" s="370">
        <v>267.95</v>
      </c>
      <c r="E1626" s="207"/>
    </row>
    <row r="1627" spans="1:5" ht="15" x14ac:dyDescent="0.25">
      <c r="A1627" s="368">
        <v>102839</v>
      </c>
      <c r="B1627" s="369" t="s">
        <v>38442</v>
      </c>
      <c r="C1627" s="368" t="s">
        <v>113</v>
      </c>
      <c r="D1627" s="370">
        <v>0</v>
      </c>
      <c r="E1627" s="207"/>
    </row>
    <row r="1628" spans="1:5" ht="15" x14ac:dyDescent="0.25">
      <c r="A1628" s="368">
        <v>102838</v>
      </c>
      <c r="B1628" s="369" t="s">
        <v>38443</v>
      </c>
      <c r="C1628" s="368" t="s">
        <v>5</v>
      </c>
      <c r="D1628" s="370">
        <v>0</v>
      </c>
      <c r="E1628" s="207"/>
    </row>
    <row r="1629" spans="1:5" ht="15" x14ac:dyDescent="0.25">
      <c r="A1629" s="368">
        <v>89235</v>
      </c>
      <c r="B1629" s="369" t="s">
        <v>156</v>
      </c>
      <c r="C1629" s="368" t="s">
        <v>113</v>
      </c>
      <c r="D1629" s="370">
        <v>169.91</v>
      </c>
      <c r="E1629" s="207"/>
    </row>
    <row r="1630" spans="1:5" ht="15" x14ac:dyDescent="0.25">
      <c r="A1630" s="368">
        <v>89234</v>
      </c>
      <c r="B1630" s="369" t="s">
        <v>50</v>
      </c>
      <c r="C1630" s="368" t="s">
        <v>5</v>
      </c>
      <c r="D1630" s="370">
        <v>523.22</v>
      </c>
      <c r="E1630" s="207"/>
    </row>
    <row r="1631" spans="1:5" ht="15" x14ac:dyDescent="0.25">
      <c r="A1631" s="368">
        <v>89243</v>
      </c>
      <c r="B1631" s="369" t="s">
        <v>157</v>
      </c>
      <c r="C1631" s="368" t="s">
        <v>113</v>
      </c>
      <c r="D1631" s="370">
        <v>355.99</v>
      </c>
      <c r="E1631" s="207"/>
    </row>
    <row r="1632" spans="1:5" ht="15" x14ac:dyDescent="0.25">
      <c r="A1632" s="368">
        <v>89242</v>
      </c>
      <c r="B1632" s="369" t="s">
        <v>51</v>
      </c>
      <c r="C1632" s="368" t="s">
        <v>5</v>
      </c>
      <c r="D1632" s="370">
        <v>1231.6400000000001</v>
      </c>
      <c r="E1632" s="207"/>
    </row>
    <row r="1633" spans="1:5" ht="15" x14ac:dyDescent="0.25">
      <c r="A1633" s="368">
        <v>102935</v>
      </c>
      <c r="B1633" s="369" t="s">
        <v>34174</v>
      </c>
      <c r="C1633" s="368" t="s">
        <v>113</v>
      </c>
      <c r="D1633" s="370">
        <v>0</v>
      </c>
      <c r="E1633" s="207"/>
    </row>
    <row r="1634" spans="1:5" ht="15" x14ac:dyDescent="0.25">
      <c r="A1634" s="368">
        <v>102934</v>
      </c>
      <c r="B1634" s="369" t="s">
        <v>34175</v>
      </c>
      <c r="C1634" s="368" t="s">
        <v>5</v>
      </c>
      <c r="D1634" s="370">
        <v>0</v>
      </c>
      <c r="E1634" s="207"/>
    </row>
    <row r="1635" spans="1:5" ht="15" x14ac:dyDescent="0.25">
      <c r="A1635" s="368">
        <v>93416</v>
      </c>
      <c r="B1635" s="369" t="s">
        <v>198</v>
      </c>
      <c r="C1635" s="368" t="s">
        <v>113</v>
      </c>
      <c r="D1635" s="370">
        <v>0.51</v>
      </c>
      <c r="E1635" s="207"/>
    </row>
    <row r="1636" spans="1:5" ht="15" x14ac:dyDescent="0.25">
      <c r="A1636" s="368">
        <v>93415</v>
      </c>
      <c r="B1636" s="369" t="s">
        <v>91</v>
      </c>
      <c r="C1636" s="368" t="s">
        <v>5</v>
      </c>
      <c r="D1636" s="370">
        <v>11.84</v>
      </c>
      <c r="E1636" s="207"/>
    </row>
    <row r="1637" spans="1:5" ht="15" x14ac:dyDescent="0.25">
      <c r="A1637" s="368">
        <v>5689</v>
      </c>
      <c r="B1637" s="369" t="s">
        <v>9</v>
      </c>
      <c r="C1637" s="368" t="s">
        <v>5</v>
      </c>
      <c r="D1637" s="370">
        <v>6.32</v>
      </c>
      <c r="E1637" s="207"/>
    </row>
    <row r="1638" spans="1:5" ht="15" x14ac:dyDescent="0.25">
      <c r="A1638" s="368">
        <v>5690</v>
      </c>
      <c r="B1638" s="369" t="s">
        <v>24294</v>
      </c>
      <c r="C1638" s="368" t="s">
        <v>113</v>
      </c>
      <c r="D1638" s="370">
        <v>4.09</v>
      </c>
      <c r="E1638" s="207"/>
    </row>
    <row r="1639" spans="1:5" ht="15" x14ac:dyDescent="0.25">
      <c r="A1639" s="368">
        <v>5923</v>
      </c>
      <c r="B1639" s="369" t="s">
        <v>134</v>
      </c>
      <c r="C1639" s="368" t="s">
        <v>113</v>
      </c>
      <c r="D1639" s="370">
        <v>3.2</v>
      </c>
      <c r="E1639" s="207"/>
    </row>
    <row r="1640" spans="1:5" ht="15" x14ac:dyDescent="0.25">
      <c r="A1640" s="368">
        <v>5921</v>
      </c>
      <c r="B1640" s="369" t="s">
        <v>28</v>
      </c>
      <c r="C1640" s="368" t="s">
        <v>5</v>
      </c>
      <c r="D1640" s="370">
        <v>4.9400000000000004</v>
      </c>
      <c r="E1640" s="207"/>
    </row>
    <row r="1641" spans="1:5" ht="15" x14ac:dyDescent="0.25">
      <c r="A1641" s="368">
        <v>95212</v>
      </c>
      <c r="B1641" s="369" t="s">
        <v>12162</v>
      </c>
      <c r="C1641" s="368" t="s">
        <v>5</v>
      </c>
      <c r="D1641" s="370">
        <v>171.32</v>
      </c>
      <c r="E1641" s="207"/>
    </row>
    <row r="1642" spans="1:5" ht="15" x14ac:dyDescent="0.25">
      <c r="A1642" s="368">
        <v>95213</v>
      </c>
      <c r="B1642" s="369" t="s">
        <v>12184</v>
      </c>
      <c r="C1642" s="368" t="s">
        <v>113</v>
      </c>
      <c r="D1642" s="370">
        <v>102.3</v>
      </c>
      <c r="E1642" s="207"/>
    </row>
    <row r="1643" spans="1:5" ht="15" x14ac:dyDescent="0.25">
      <c r="A1643" s="368">
        <v>93272</v>
      </c>
      <c r="B1643" s="369" t="s">
        <v>12159</v>
      </c>
      <c r="C1643" s="368" t="s">
        <v>5</v>
      </c>
      <c r="D1643" s="370">
        <v>109.03</v>
      </c>
      <c r="E1643" s="207"/>
    </row>
    <row r="1644" spans="1:5" ht="15" x14ac:dyDescent="0.25">
      <c r="A1644" s="368">
        <v>93274</v>
      </c>
      <c r="B1644" s="369" t="s">
        <v>12181</v>
      </c>
      <c r="C1644" s="368" t="s">
        <v>113</v>
      </c>
      <c r="D1644" s="370">
        <v>72.83</v>
      </c>
      <c r="E1644" s="207"/>
    </row>
    <row r="1645" spans="1:5" ht="15" x14ac:dyDescent="0.25">
      <c r="A1645" s="368">
        <v>83766</v>
      </c>
      <c r="B1645" s="369" t="s">
        <v>148</v>
      </c>
      <c r="C1645" s="368" t="s">
        <v>113</v>
      </c>
      <c r="D1645" s="370">
        <v>45.24</v>
      </c>
      <c r="E1645" s="207"/>
    </row>
    <row r="1646" spans="1:5" ht="15" x14ac:dyDescent="0.25">
      <c r="A1646" s="368">
        <v>83765</v>
      </c>
      <c r="B1646" s="369" t="s">
        <v>43</v>
      </c>
      <c r="C1646" s="368" t="s">
        <v>5</v>
      </c>
      <c r="D1646" s="370">
        <v>103.66</v>
      </c>
      <c r="E1646" s="207"/>
    </row>
    <row r="1647" spans="1:5" ht="15" x14ac:dyDescent="0.25">
      <c r="A1647" s="368">
        <v>95873</v>
      </c>
      <c r="B1647" s="369" t="s">
        <v>209</v>
      </c>
      <c r="C1647" s="368" t="s">
        <v>113</v>
      </c>
      <c r="D1647" s="370">
        <v>15.25</v>
      </c>
      <c r="E1647" s="207"/>
    </row>
    <row r="1648" spans="1:5" ht="15" x14ac:dyDescent="0.25">
      <c r="A1648" s="368">
        <v>95872</v>
      </c>
      <c r="B1648" s="369" t="s">
        <v>103</v>
      </c>
      <c r="C1648" s="368" t="s">
        <v>5</v>
      </c>
      <c r="D1648" s="370">
        <v>291.85000000000002</v>
      </c>
      <c r="E1648" s="207"/>
    </row>
    <row r="1649" spans="1:5" ht="15" x14ac:dyDescent="0.25">
      <c r="A1649" s="368">
        <v>104689</v>
      </c>
      <c r="B1649" s="369" t="s">
        <v>34176</v>
      </c>
      <c r="C1649" s="368" t="s">
        <v>113</v>
      </c>
      <c r="D1649" s="370">
        <v>0</v>
      </c>
      <c r="E1649" s="207"/>
    </row>
    <row r="1650" spans="1:5" ht="15" x14ac:dyDescent="0.25">
      <c r="A1650" s="368">
        <v>104688</v>
      </c>
      <c r="B1650" s="369" t="s">
        <v>34177</v>
      </c>
      <c r="C1650" s="368" t="s">
        <v>5</v>
      </c>
      <c r="D1650" s="370">
        <v>0</v>
      </c>
      <c r="E1650" s="207"/>
    </row>
    <row r="1651" spans="1:5" ht="15" x14ac:dyDescent="0.25">
      <c r="A1651" s="368">
        <v>73395</v>
      </c>
      <c r="B1651" s="369" t="s">
        <v>147</v>
      </c>
      <c r="C1651" s="368" t="s">
        <v>113</v>
      </c>
      <c r="D1651" s="370">
        <v>10.72</v>
      </c>
      <c r="E1651" s="207"/>
    </row>
    <row r="1652" spans="1:5" ht="15" x14ac:dyDescent="0.25">
      <c r="A1652" s="368">
        <v>73417</v>
      </c>
      <c r="B1652" s="369" t="s">
        <v>39</v>
      </c>
      <c r="C1652" s="368" t="s">
        <v>5</v>
      </c>
      <c r="D1652" s="370">
        <v>188.85</v>
      </c>
      <c r="E1652" s="207"/>
    </row>
    <row r="1653" spans="1:5" ht="15" x14ac:dyDescent="0.25">
      <c r="A1653" s="368">
        <v>93428</v>
      </c>
      <c r="B1653" s="369" t="s">
        <v>200</v>
      </c>
      <c r="C1653" s="368" t="s">
        <v>113</v>
      </c>
      <c r="D1653" s="370">
        <v>9.5399999999999991</v>
      </c>
      <c r="E1653" s="207"/>
    </row>
    <row r="1654" spans="1:5" ht="15" x14ac:dyDescent="0.25">
      <c r="A1654" s="368">
        <v>93427</v>
      </c>
      <c r="B1654" s="369" t="s">
        <v>93</v>
      </c>
      <c r="C1654" s="368" t="s">
        <v>5</v>
      </c>
      <c r="D1654" s="370">
        <v>172.29</v>
      </c>
      <c r="E1654" s="207"/>
    </row>
    <row r="1655" spans="1:5" ht="15" x14ac:dyDescent="0.25">
      <c r="A1655" s="368">
        <v>93422</v>
      </c>
      <c r="B1655" s="369" t="s">
        <v>199</v>
      </c>
      <c r="C1655" s="368" t="s">
        <v>113</v>
      </c>
      <c r="D1655" s="370">
        <v>6.73</v>
      </c>
      <c r="E1655" s="207"/>
    </row>
    <row r="1656" spans="1:5" ht="15" x14ac:dyDescent="0.25">
      <c r="A1656" s="368">
        <v>93421</v>
      </c>
      <c r="B1656" s="369" t="s">
        <v>92</v>
      </c>
      <c r="C1656" s="368" t="s">
        <v>5</v>
      </c>
      <c r="D1656" s="370">
        <v>76.64</v>
      </c>
      <c r="E1656" s="207"/>
    </row>
    <row r="1657" spans="1:5" ht="15" x14ac:dyDescent="0.25">
      <c r="A1657" s="368">
        <v>93282</v>
      </c>
      <c r="B1657" s="369" t="s">
        <v>195</v>
      </c>
      <c r="C1657" s="368" t="s">
        <v>113</v>
      </c>
      <c r="D1657" s="370">
        <v>26.41</v>
      </c>
      <c r="E1657" s="207"/>
    </row>
    <row r="1658" spans="1:5" ht="15" x14ac:dyDescent="0.25">
      <c r="A1658" s="368">
        <v>93281</v>
      </c>
      <c r="B1658" s="369" t="s">
        <v>88</v>
      </c>
      <c r="C1658" s="368" t="s">
        <v>5</v>
      </c>
      <c r="D1658" s="370">
        <v>27.47</v>
      </c>
      <c r="E1658" s="207"/>
    </row>
    <row r="1659" spans="1:5" ht="15" x14ac:dyDescent="0.25">
      <c r="A1659" s="368">
        <v>104914</v>
      </c>
      <c r="B1659" s="369" t="s">
        <v>34178</v>
      </c>
      <c r="C1659" s="368" t="s">
        <v>113</v>
      </c>
      <c r="D1659" s="370">
        <v>0</v>
      </c>
      <c r="E1659" s="207"/>
    </row>
    <row r="1660" spans="1:5" ht="15" x14ac:dyDescent="0.25">
      <c r="A1660" s="368">
        <v>104913</v>
      </c>
      <c r="B1660" s="369" t="s">
        <v>34179</v>
      </c>
      <c r="C1660" s="368" t="s">
        <v>5</v>
      </c>
      <c r="D1660" s="370">
        <v>0</v>
      </c>
      <c r="E1660" s="207"/>
    </row>
    <row r="1661" spans="1:5" ht="15" x14ac:dyDescent="0.25">
      <c r="A1661" s="368">
        <v>102845</v>
      </c>
      <c r="B1661" s="369" t="s">
        <v>34180</v>
      </c>
      <c r="C1661" s="368" t="s">
        <v>113</v>
      </c>
      <c r="D1661" s="370">
        <v>0</v>
      </c>
      <c r="E1661" s="207"/>
    </row>
    <row r="1662" spans="1:5" ht="15" x14ac:dyDescent="0.25">
      <c r="A1662" s="368">
        <v>102844</v>
      </c>
      <c r="B1662" s="369" t="s">
        <v>34181</v>
      </c>
      <c r="C1662" s="368" t="s">
        <v>5</v>
      </c>
      <c r="D1662" s="370">
        <v>0</v>
      </c>
      <c r="E1662" s="207"/>
    </row>
    <row r="1663" spans="1:5" ht="15" x14ac:dyDescent="0.25">
      <c r="A1663" s="368">
        <v>89273</v>
      </c>
      <c r="B1663" s="369" t="s">
        <v>160</v>
      </c>
      <c r="C1663" s="368" t="s">
        <v>113</v>
      </c>
      <c r="D1663" s="370">
        <v>113.62</v>
      </c>
      <c r="E1663" s="207"/>
    </row>
    <row r="1664" spans="1:5" ht="15" x14ac:dyDescent="0.25">
      <c r="A1664" s="368">
        <v>89272</v>
      </c>
      <c r="B1664" s="369" t="s">
        <v>54</v>
      </c>
      <c r="C1664" s="368" t="s">
        <v>5</v>
      </c>
      <c r="D1664" s="370">
        <v>225.23</v>
      </c>
      <c r="E1664" s="207"/>
    </row>
    <row r="1665" spans="1:5" ht="15" x14ac:dyDescent="0.25">
      <c r="A1665" s="368">
        <v>93288</v>
      </c>
      <c r="B1665" s="369" t="s">
        <v>196</v>
      </c>
      <c r="C1665" s="368" t="s">
        <v>113</v>
      </c>
      <c r="D1665" s="370">
        <v>185.12</v>
      </c>
      <c r="E1665" s="207"/>
    </row>
    <row r="1666" spans="1:5" ht="15" x14ac:dyDescent="0.25">
      <c r="A1666" s="368">
        <v>93287</v>
      </c>
      <c r="B1666" s="369" t="s">
        <v>89</v>
      </c>
      <c r="C1666" s="368" t="s">
        <v>5</v>
      </c>
      <c r="D1666" s="370">
        <v>359.59</v>
      </c>
      <c r="E1666" s="207"/>
    </row>
    <row r="1667" spans="1:5" ht="15" x14ac:dyDescent="0.25">
      <c r="A1667" s="368">
        <v>104711</v>
      </c>
      <c r="B1667" s="369" t="s">
        <v>34182</v>
      </c>
      <c r="C1667" s="368" t="s">
        <v>113</v>
      </c>
      <c r="D1667" s="370">
        <v>0</v>
      </c>
      <c r="E1667" s="207"/>
    </row>
    <row r="1668" spans="1:5" ht="15" x14ac:dyDescent="0.25">
      <c r="A1668" s="368">
        <v>104710</v>
      </c>
      <c r="B1668" s="369" t="s">
        <v>34183</v>
      </c>
      <c r="C1668" s="368" t="s">
        <v>5</v>
      </c>
      <c r="D1668" s="370">
        <v>0</v>
      </c>
      <c r="E1668" s="207"/>
    </row>
    <row r="1669" spans="1:5" ht="15" x14ac:dyDescent="0.25">
      <c r="A1669" s="368">
        <v>104908</v>
      </c>
      <c r="B1669" s="369" t="s">
        <v>34184</v>
      </c>
      <c r="C1669" s="368" t="s">
        <v>113</v>
      </c>
      <c r="D1669" s="370">
        <v>0</v>
      </c>
      <c r="E1669" s="207"/>
    </row>
    <row r="1670" spans="1:5" ht="15" x14ac:dyDescent="0.25">
      <c r="A1670" s="368">
        <v>104907</v>
      </c>
      <c r="B1670" s="369" t="s">
        <v>34185</v>
      </c>
      <c r="C1670" s="368" t="s">
        <v>5</v>
      </c>
      <c r="D1670" s="370">
        <v>0</v>
      </c>
      <c r="E1670" s="207"/>
    </row>
    <row r="1671" spans="1:5" ht="15" x14ac:dyDescent="0.25">
      <c r="A1671" s="368">
        <v>102851</v>
      </c>
      <c r="B1671" s="369" t="s">
        <v>34186</v>
      </c>
      <c r="C1671" s="368" t="s">
        <v>113</v>
      </c>
      <c r="D1671" s="370">
        <v>0</v>
      </c>
      <c r="E1671" s="207"/>
    </row>
    <row r="1672" spans="1:5" ht="15" x14ac:dyDescent="0.25">
      <c r="A1672" s="368">
        <v>102850</v>
      </c>
      <c r="B1672" s="369" t="s">
        <v>34187</v>
      </c>
      <c r="C1672" s="368" t="s">
        <v>5</v>
      </c>
      <c r="D1672" s="370">
        <v>0</v>
      </c>
      <c r="E1672" s="207"/>
    </row>
    <row r="1673" spans="1:5" ht="15" x14ac:dyDescent="0.25">
      <c r="A1673" s="368">
        <v>102857</v>
      </c>
      <c r="B1673" s="369" t="s">
        <v>34188</v>
      </c>
      <c r="C1673" s="368" t="s">
        <v>113</v>
      </c>
      <c r="D1673" s="370">
        <v>0</v>
      </c>
      <c r="E1673" s="207"/>
    </row>
    <row r="1674" spans="1:5" ht="15" x14ac:dyDescent="0.25">
      <c r="A1674" s="368">
        <v>102856</v>
      </c>
      <c r="B1674" s="369" t="s">
        <v>34189</v>
      </c>
      <c r="C1674" s="368" t="s">
        <v>5</v>
      </c>
      <c r="D1674" s="370">
        <v>0</v>
      </c>
      <c r="E1674" s="207"/>
    </row>
    <row r="1675" spans="1:5" ht="15" x14ac:dyDescent="0.25">
      <c r="A1675" s="368">
        <v>106256</v>
      </c>
      <c r="B1675" s="369" t="s">
        <v>40231</v>
      </c>
      <c r="C1675" s="368" t="s">
        <v>113</v>
      </c>
      <c r="D1675" s="370">
        <v>101</v>
      </c>
      <c r="E1675" s="207"/>
    </row>
    <row r="1676" spans="1:5" ht="15" x14ac:dyDescent="0.25">
      <c r="A1676" s="368">
        <v>106251</v>
      </c>
      <c r="B1676" s="369" t="s">
        <v>40232</v>
      </c>
      <c r="C1676" s="368" t="s">
        <v>5</v>
      </c>
      <c r="D1676" s="370">
        <v>326.16000000000003</v>
      </c>
      <c r="E1676" s="207"/>
    </row>
    <row r="1677" spans="1:5" ht="15" x14ac:dyDescent="0.25">
      <c r="A1677" s="368">
        <v>93403</v>
      </c>
      <c r="B1677" s="369" t="s">
        <v>197</v>
      </c>
      <c r="C1677" s="368" t="s">
        <v>113</v>
      </c>
      <c r="D1677" s="370">
        <v>71.900000000000006</v>
      </c>
      <c r="E1677" s="207"/>
    </row>
    <row r="1678" spans="1:5" ht="15" x14ac:dyDescent="0.25">
      <c r="A1678" s="368">
        <v>93402</v>
      </c>
      <c r="B1678" s="369" t="s">
        <v>90</v>
      </c>
      <c r="C1678" s="368" t="s">
        <v>5</v>
      </c>
      <c r="D1678" s="370">
        <v>269.19</v>
      </c>
      <c r="E1678" s="207"/>
    </row>
    <row r="1679" spans="1:5" ht="15" x14ac:dyDescent="0.25">
      <c r="A1679" s="368">
        <v>5930</v>
      </c>
      <c r="B1679" s="369" t="s">
        <v>135</v>
      </c>
      <c r="C1679" s="368" t="s">
        <v>113</v>
      </c>
      <c r="D1679" s="370">
        <v>75.03</v>
      </c>
      <c r="E1679" s="207"/>
    </row>
    <row r="1680" spans="1:5" ht="15" x14ac:dyDescent="0.25">
      <c r="A1680" s="368">
        <v>5928</v>
      </c>
      <c r="B1680" s="369" t="s">
        <v>29</v>
      </c>
      <c r="C1680" s="368" t="s">
        <v>5</v>
      </c>
      <c r="D1680" s="370">
        <v>275.18</v>
      </c>
      <c r="E1680" s="207"/>
    </row>
    <row r="1681" spans="1:5" ht="15" x14ac:dyDescent="0.25">
      <c r="A1681" s="368">
        <v>105845</v>
      </c>
      <c r="B1681" s="369" t="s">
        <v>34190</v>
      </c>
      <c r="C1681" s="368" t="s">
        <v>113</v>
      </c>
      <c r="D1681" s="370">
        <v>0</v>
      </c>
      <c r="E1681" s="207"/>
    </row>
    <row r="1682" spans="1:5" ht="15" x14ac:dyDescent="0.25">
      <c r="A1682" s="368">
        <v>105844</v>
      </c>
      <c r="B1682" s="369" t="s">
        <v>34191</v>
      </c>
      <c r="C1682" s="368" t="s">
        <v>5</v>
      </c>
      <c r="D1682" s="370">
        <v>0</v>
      </c>
      <c r="E1682" s="207"/>
    </row>
    <row r="1683" spans="1:5" ht="15" x14ac:dyDescent="0.25">
      <c r="A1683" s="368">
        <v>91635</v>
      </c>
      <c r="B1683" s="369" t="s">
        <v>184</v>
      </c>
      <c r="C1683" s="368" t="s">
        <v>113</v>
      </c>
      <c r="D1683" s="370">
        <v>66.61</v>
      </c>
      <c r="E1683" s="207"/>
    </row>
    <row r="1684" spans="1:5" ht="15" x14ac:dyDescent="0.25">
      <c r="A1684" s="368">
        <v>91634</v>
      </c>
      <c r="B1684" s="369" t="s">
        <v>78</v>
      </c>
      <c r="C1684" s="368" t="s">
        <v>5</v>
      </c>
      <c r="D1684" s="370">
        <v>233.92</v>
      </c>
      <c r="E1684" s="207"/>
    </row>
    <row r="1685" spans="1:5" ht="15" x14ac:dyDescent="0.25">
      <c r="A1685" s="368">
        <v>105985</v>
      </c>
      <c r="B1685" s="369" t="s">
        <v>39864</v>
      </c>
      <c r="C1685" s="368" t="s">
        <v>113</v>
      </c>
      <c r="D1685" s="370">
        <v>98.53</v>
      </c>
      <c r="E1685" s="207"/>
    </row>
    <row r="1686" spans="1:5" ht="15" x14ac:dyDescent="0.25">
      <c r="A1686" s="368">
        <v>105984</v>
      </c>
      <c r="B1686" s="369" t="s">
        <v>39865</v>
      </c>
      <c r="C1686" s="368" t="s">
        <v>5</v>
      </c>
      <c r="D1686" s="370">
        <v>321.45</v>
      </c>
      <c r="E1686" s="207"/>
    </row>
    <row r="1687" spans="1:5" ht="15" x14ac:dyDescent="0.25">
      <c r="A1687" s="368">
        <v>98765</v>
      </c>
      <c r="B1687" s="369" t="s">
        <v>40233</v>
      </c>
      <c r="C1687" s="368" t="s">
        <v>113</v>
      </c>
      <c r="D1687" s="370">
        <v>7.0000000000000007E-2</v>
      </c>
      <c r="E1687" s="207"/>
    </row>
    <row r="1688" spans="1:5" ht="15" x14ac:dyDescent="0.25">
      <c r="A1688" s="368">
        <v>98764</v>
      </c>
      <c r="B1688" s="369" t="s">
        <v>40234</v>
      </c>
      <c r="C1688" s="368" t="s">
        <v>5</v>
      </c>
      <c r="D1688" s="370">
        <v>6.69</v>
      </c>
      <c r="E1688" s="207"/>
    </row>
    <row r="1689" spans="1:5" ht="15" x14ac:dyDescent="0.25">
      <c r="A1689" s="368">
        <v>99834</v>
      </c>
      <c r="B1689" s="369" t="s">
        <v>12187</v>
      </c>
      <c r="C1689" s="368" t="s">
        <v>113</v>
      </c>
      <c r="D1689" s="370">
        <v>0.24</v>
      </c>
      <c r="E1689" s="207"/>
    </row>
    <row r="1690" spans="1:5" ht="15" x14ac:dyDescent="0.25">
      <c r="A1690" s="368">
        <v>99833</v>
      </c>
      <c r="B1690" s="369" t="s">
        <v>12165</v>
      </c>
      <c r="C1690" s="368" t="s">
        <v>5</v>
      </c>
      <c r="D1690" s="370">
        <v>5.24</v>
      </c>
      <c r="E1690" s="207"/>
    </row>
    <row r="1691" spans="1:5" ht="15" x14ac:dyDescent="0.25">
      <c r="A1691" s="368">
        <v>104521</v>
      </c>
      <c r="B1691" s="369" t="s">
        <v>34192</v>
      </c>
      <c r="C1691" s="368" t="s">
        <v>113</v>
      </c>
      <c r="D1691" s="370">
        <v>0</v>
      </c>
      <c r="E1691" s="207"/>
    </row>
    <row r="1692" spans="1:5" ht="15" x14ac:dyDescent="0.25">
      <c r="A1692" s="368">
        <v>104520</v>
      </c>
      <c r="B1692" s="369" t="s">
        <v>34193</v>
      </c>
      <c r="C1692" s="368" t="s">
        <v>5</v>
      </c>
      <c r="D1692" s="370">
        <v>0</v>
      </c>
      <c r="E1692" s="207"/>
    </row>
    <row r="1693" spans="1:5" ht="15" x14ac:dyDescent="0.25">
      <c r="A1693" s="368">
        <v>90687</v>
      </c>
      <c r="B1693" s="369" t="s">
        <v>12176</v>
      </c>
      <c r="C1693" s="368" t="s">
        <v>113</v>
      </c>
      <c r="D1693" s="370">
        <v>78.31</v>
      </c>
      <c r="E1693" s="207"/>
    </row>
    <row r="1694" spans="1:5" ht="15" x14ac:dyDescent="0.25">
      <c r="A1694" s="368">
        <v>90686</v>
      </c>
      <c r="B1694" s="369" t="s">
        <v>12154</v>
      </c>
      <c r="C1694" s="368" t="s">
        <v>5</v>
      </c>
      <c r="D1694" s="370">
        <v>176.2</v>
      </c>
      <c r="E1694" s="207"/>
    </row>
    <row r="1695" spans="1:5" ht="15" x14ac:dyDescent="0.25">
      <c r="A1695" s="368">
        <v>5952</v>
      </c>
      <c r="B1695" s="369" t="s">
        <v>139</v>
      </c>
      <c r="C1695" s="368" t="s">
        <v>113</v>
      </c>
      <c r="D1695" s="370">
        <v>26.11</v>
      </c>
      <c r="E1695" s="207"/>
    </row>
    <row r="1696" spans="1:5" ht="15" x14ac:dyDescent="0.25">
      <c r="A1696" s="368">
        <v>5795</v>
      </c>
      <c r="B1696" s="369" t="s">
        <v>10</v>
      </c>
      <c r="C1696" s="368" t="s">
        <v>5</v>
      </c>
      <c r="D1696" s="370">
        <v>26.64</v>
      </c>
      <c r="E1696" s="207"/>
    </row>
    <row r="1697" spans="1:5" ht="15" x14ac:dyDescent="0.25">
      <c r="A1697" s="368">
        <v>104657</v>
      </c>
      <c r="B1697" s="369" t="s">
        <v>34194</v>
      </c>
      <c r="C1697" s="368" t="s">
        <v>113</v>
      </c>
      <c r="D1697" s="370">
        <v>0</v>
      </c>
      <c r="E1697" s="207"/>
    </row>
    <row r="1698" spans="1:5" ht="15" x14ac:dyDescent="0.25">
      <c r="A1698" s="368">
        <v>104656</v>
      </c>
      <c r="B1698" s="369" t="s">
        <v>34195</v>
      </c>
      <c r="C1698" s="368" t="s">
        <v>5</v>
      </c>
      <c r="D1698" s="370">
        <v>0</v>
      </c>
      <c r="E1698" s="207"/>
    </row>
    <row r="1699" spans="1:5" ht="15" x14ac:dyDescent="0.25">
      <c r="A1699" s="368">
        <v>102274</v>
      </c>
      <c r="B1699" s="369" t="s">
        <v>38444</v>
      </c>
      <c r="C1699" s="368" t="s">
        <v>113</v>
      </c>
      <c r="D1699" s="370">
        <v>26.48</v>
      </c>
      <c r="E1699" s="207"/>
    </row>
    <row r="1700" spans="1:5" ht="15" x14ac:dyDescent="0.25">
      <c r="A1700" s="368">
        <v>102275</v>
      </c>
      <c r="B1700" s="369" t="s">
        <v>5133</v>
      </c>
      <c r="C1700" s="368" t="s">
        <v>5</v>
      </c>
      <c r="D1700" s="370">
        <v>29.26</v>
      </c>
      <c r="E1700" s="207"/>
    </row>
    <row r="1701" spans="1:5" ht="15" x14ac:dyDescent="0.25">
      <c r="A1701" s="368">
        <v>95259</v>
      </c>
      <c r="B1701" s="369" t="s">
        <v>204</v>
      </c>
      <c r="C1701" s="368" t="s">
        <v>113</v>
      </c>
      <c r="D1701" s="370">
        <v>26.66</v>
      </c>
      <c r="E1701" s="207"/>
    </row>
    <row r="1702" spans="1:5" ht="15" x14ac:dyDescent="0.25">
      <c r="A1702" s="368">
        <v>95258</v>
      </c>
      <c r="B1702" s="369" t="s">
        <v>98</v>
      </c>
      <c r="C1702" s="368" t="s">
        <v>5</v>
      </c>
      <c r="D1702" s="370">
        <v>27.75</v>
      </c>
      <c r="E1702" s="207"/>
    </row>
    <row r="1703" spans="1:5" ht="15" x14ac:dyDescent="0.25">
      <c r="A1703" s="368">
        <v>105917</v>
      </c>
      <c r="B1703" s="369" t="s">
        <v>34196</v>
      </c>
      <c r="C1703" s="368" t="s">
        <v>113</v>
      </c>
      <c r="D1703" s="370">
        <v>26.5</v>
      </c>
      <c r="E1703" s="207"/>
    </row>
    <row r="1704" spans="1:5" ht="15" x14ac:dyDescent="0.25">
      <c r="A1704" s="368">
        <v>105916</v>
      </c>
      <c r="B1704" s="369" t="s">
        <v>34197</v>
      </c>
      <c r="C1704" s="368" t="s">
        <v>5</v>
      </c>
      <c r="D1704" s="370">
        <v>27.42</v>
      </c>
      <c r="E1704" s="207"/>
    </row>
    <row r="1705" spans="1:5" ht="15" x14ac:dyDescent="0.25">
      <c r="A1705" s="368">
        <v>103794</v>
      </c>
      <c r="B1705" s="369" t="s">
        <v>34198</v>
      </c>
      <c r="C1705" s="368" t="s">
        <v>113</v>
      </c>
      <c r="D1705" s="370">
        <v>0</v>
      </c>
      <c r="E1705" s="207"/>
    </row>
    <row r="1706" spans="1:5" ht="15" x14ac:dyDescent="0.25">
      <c r="A1706" s="368">
        <v>103793</v>
      </c>
      <c r="B1706" s="369" t="s">
        <v>34199</v>
      </c>
      <c r="C1706" s="368" t="s">
        <v>5</v>
      </c>
      <c r="D1706" s="370">
        <v>0</v>
      </c>
      <c r="E1706" s="207"/>
    </row>
    <row r="1707" spans="1:5" ht="15" x14ac:dyDescent="0.25">
      <c r="A1707" s="368">
        <v>96156</v>
      </c>
      <c r="B1707" s="369" t="s">
        <v>215</v>
      </c>
      <c r="C1707" s="368" t="s">
        <v>113</v>
      </c>
      <c r="D1707" s="370">
        <v>64.05</v>
      </c>
      <c r="E1707" s="207"/>
    </row>
    <row r="1708" spans="1:5" ht="15" x14ac:dyDescent="0.25">
      <c r="A1708" s="368">
        <v>96158</v>
      </c>
      <c r="B1708" s="369" t="s">
        <v>109</v>
      </c>
      <c r="C1708" s="368" t="s">
        <v>5</v>
      </c>
      <c r="D1708" s="370">
        <v>137.57</v>
      </c>
      <c r="E1708" s="207"/>
    </row>
    <row r="1709" spans="1:5" ht="15" x14ac:dyDescent="0.25">
      <c r="A1709" s="368">
        <v>90693</v>
      </c>
      <c r="B1709" s="369" t="s">
        <v>173</v>
      </c>
      <c r="C1709" s="368" t="s">
        <v>113</v>
      </c>
      <c r="D1709" s="370">
        <v>59.37</v>
      </c>
      <c r="E1709" s="207"/>
    </row>
    <row r="1710" spans="1:5" ht="15" x14ac:dyDescent="0.25">
      <c r="A1710" s="368">
        <v>90692</v>
      </c>
      <c r="B1710" s="369" t="s">
        <v>68</v>
      </c>
      <c r="C1710" s="368" t="s">
        <v>5</v>
      </c>
      <c r="D1710" s="370">
        <v>128.26</v>
      </c>
      <c r="E1710" s="207"/>
    </row>
    <row r="1711" spans="1:5" ht="15" x14ac:dyDescent="0.25">
      <c r="A1711" s="368">
        <v>96246</v>
      </c>
      <c r="B1711" s="369" t="s">
        <v>29008</v>
      </c>
      <c r="C1711" s="368" t="s">
        <v>113</v>
      </c>
      <c r="D1711" s="370">
        <v>69.650000000000006</v>
      </c>
      <c r="E1711" s="207"/>
    </row>
    <row r="1712" spans="1:5" ht="15" x14ac:dyDescent="0.25">
      <c r="A1712" s="368">
        <v>96245</v>
      </c>
      <c r="B1712" s="369" t="s">
        <v>29006</v>
      </c>
      <c r="C1712" s="368" t="s">
        <v>5</v>
      </c>
      <c r="D1712" s="370">
        <v>118.51</v>
      </c>
      <c r="E1712" s="207"/>
    </row>
    <row r="1713" spans="1:5" ht="15" x14ac:dyDescent="0.25">
      <c r="A1713" s="368">
        <v>88404</v>
      </c>
      <c r="B1713" s="369" t="s">
        <v>12170</v>
      </c>
      <c r="C1713" s="368" t="s">
        <v>113</v>
      </c>
      <c r="D1713" s="370">
        <v>1.21</v>
      </c>
      <c r="E1713" s="207"/>
    </row>
    <row r="1714" spans="1:5" ht="15" x14ac:dyDescent="0.25">
      <c r="A1714" s="368">
        <v>88399</v>
      </c>
      <c r="B1714" s="369" t="s">
        <v>12148</v>
      </c>
      <c r="C1714" s="368" t="s">
        <v>5</v>
      </c>
      <c r="D1714" s="370">
        <v>4.3499999999999996</v>
      </c>
      <c r="E1714" s="207"/>
    </row>
    <row r="1715" spans="1:5" ht="15" x14ac:dyDescent="0.25">
      <c r="A1715" s="368">
        <v>88392</v>
      </c>
      <c r="B1715" s="369" t="s">
        <v>12168</v>
      </c>
      <c r="C1715" s="368" t="s">
        <v>113</v>
      </c>
      <c r="D1715" s="370">
        <v>1.28</v>
      </c>
      <c r="E1715" s="207"/>
    </row>
    <row r="1716" spans="1:5" ht="15" x14ac:dyDescent="0.25">
      <c r="A1716" s="368">
        <v>88386</v>
      </c>
      <c r="B1716" s="369" t="s">
        <v>12146</v>
      </c>
      <c r="C1716" s="368" t="s">
        <v>5</v>
      </c>
      <c r="D1716" s="370">
        <v>5.86</v>
      </c>
      <c r="E1716" s="207"/>
    </row>
    <row r="1717" spans="1:5" ht="15" x14ac:dyDescent="0.25">
      <c r="A1717" s="368">
        <v>88398</v>
      </c>
      <c r="B1717" s="369" t="s">
        <v>12169</v>
      </c>
      <c r="C1717" s="368" t="s">
        <v>113</v>
      </c>
      <c r="D1717" s="370">
        <v>1.52</v>
      </c>
      <c r="E1717" s="207"/>
    </row>
    <row r="1718" spans="1:5" ht="15" x14ac:dyDescent="0.25">
      <c r="A1718" s="368">
        <v>88393</v>
      </c>
      <c r="B1718" s="369" t="s">
        <v>12147</v>
      </c>
      <c r="C1718" s="368" t="s">
        <v>5</v>
      </c>
      <c r="D1718" s="370">
        <v>8.0299999999999994</v>
      </c>
      <c r="E1718" s="207"/>
    </row>
    <row r="1719" spans="1:5" ht="15" x14ac:dyDescent="0.25">
      <c r="A1719" s="368">
        <v>90638</v>
      </c>
      <c r="B1719" s="369" t="s">
        <v>166</v>
      </c>
      <c r="C1719" s="368" t="s">
        <v>113</v>
      </c>
      <c r="D1719" s="370">
        <v>6.1</v>
      </c>
      <c r="E1719" s="207"/>
    </row>
    <row r="1720" spans="1:5" ht="15" x14ac:dyDescent="0.25">
      <c r="A1720" s="368">
        <v>90637</v>
      </c>
      <c r="B1720" s="369" t="s">
        <v>61</v>
      </c>
      <c r="C1720" s="368" t="s">
        <v>5</v>
      </c>
      <c r="D1720" s="370">
        <v>18.41</v>
      </c>
      <c r="E1720" s="207"/>
    </row>
    <row r="1721" spans="1:5" ht="15" x14ac:dyDescent="0.25">
      <c r="A1721" s="368">
        <v>103243</v>
      </c>
      <c r="B1721" s="369" t="s">
        <v>34200</v>
      </c>
      <c r="C1721" s="368" t="s">
        <v>113</v>
      </c>
      <c r="D1721" s="370">
        <v>0</v>
      </c>
      <c r="E1721" s="207"/>
    </row>
    <row r="1722" spans="1:5" ht="15" x14ac:dyDescent="0.25">
      <c r="A1722" s="368">
        <v>103242</v>
      </c>
      <c r="B1722" s="369" t="s">
        <v>34201</v>
      </c>
      <c r="C1722" s="368" t="s">
        <v>5</v>
      </c>
      <c r="D1722" s="370">
        <v>0</v>
      </c>
      <c r="E1722" s="207"/>
    </row>
    <row r="1723" spans="1:5" ht="15" x14ac:dyDescent="0.25">
      <c r="A1723" s="368">
        <v>5806</v>
      </c>
      <c r="B1723" s="369" t="s">
        <v>117</v>
      </c>
      <c r="C1723" s="368" t="s">
        <v>113</v>
      </c>
      <c r="D1723" s="370">
        <v>0.44</v>
      </c>
      <c r="E1723" s="207"/>
    </row>
    <row r="1724" spans="1:5" ht="15" x14ac:dyDescent="0.25">
      <c r="A1724" s="368">
        <v>73536</v>
      </c>
      <c r="B1724" s="369" t="s">
        <v>42</v>
      </c>
      <c r="C1724" s="368" t="s">
        <v>5</v>
      </c>
      <c r="D1724" s="370">
        <v>21.6</v>
      </c>
      <c r="E1724" s="207"/>
    </row>
    <row r="1725" spans="1:5" ht="15" x14ac:dyDescent="0.25">
      <c r="A1725" s="368">
        <v>7043</v>
      </c>
      <c r="B1725" s="369" t="s">
        <v>144</v>
      </c>
      <c r="C1725" s="368" t="s">
        <v>113</v>
      </c>
      <c r="D1725" s="370">
        <v>0.54</v>
      </c>
      <c r="E1725" s="207"/>
    </row>
    <row r="1726" spans="1:5" ht="15" x14ac:dyDescent="0.25">
      <c r="A1726" s="368">
        <v>7042</v>
      </c>
      <c r="B1726" s="369" t="s">
        <v>36</v>
      </c>
      <c r="C1726" s="368" t="s">
        <v>5</v>
      </c>
      <c r="D1726" s="370">
        <v>25.54</v>
      </c>
      <c r="E1726" s="207"/>
    </row>
    <row r="1727" spans="1:5" ht="15" x14ac:dyDescent="0.25">
      <c r="A1727" s="368">
        <v>5934</v>
      </c>
      <c r="B1727" s="369" t="s">
        <v>136</v>
      </c>
      <c r="C1727" s="368" t="s">
        <v>113</v>
      </c>
      <c r="D1727" s="370">
        <v>102.09</v>
      </c>
      <c r="E1727" s="207"/>
    </row>
    <row r="1728" spans="1:5" ht="15" x14ac:dyDescent="0.25">
      <c r="A1728" s="368">
        <v>5932</v>
      </c>
      <c r="B1728" s="369" t="s">
        <v>30</v>
      </c>
      <c r="C1728" s="368" t="s">
        <v>5</v>
      </c>
      <c r="D1728" s="370">
        <v>258.69</v>
      </c>
      <c r="E1728" s="207"/>
    </row>
    <row r="1729" spans="1:5" ht="15" x14ac:dyDescent="0.25">
      <c r="A1729" s="368">
        <v>96159</v>
      </c>
      <c r="B1729" s="369" t="s">
        <v>216</v>
      </c>
      <c r="C1729" s="368" t="s">
        <v>113</v>
      </c>
      <c r="D1729" s="370">
        <v>109.62</v>
      </c>
      <c r="E1729" s="207"/>
    </row>
    <row r="1730" spans="1:5" ht="15" x14ac:dyDescent="0.25">
      <c r="A1730" s="368">
        <v>95133</v>
      </c>
      <c r="B1730" s="369" t="s">
        <v>96</v>
      </c>
      <c r="C1730" s="368" t="s">
        <v>5</v>
      </c>
      <c r="D1730" s="370">
        <v>209.33</v>
      </c>
      <c r="E1730" s="207"/>
    </row>
    <row r="1731" spans="1:5" ht="15" x14ac:dyDescent="0.25">
      <c r="A1731" s="368">
        <v>102986</v>
      </c>
      <c r="B1731" s="369" t="s">
        <v>38445</v>
      </c>
      <c r="C1731" s="368" t="s">
        <v>113</v>
      </c>
      <c r="D1731" s="370">
        <v>0</v>
      </c>
      <c r="E1731" s="207"/>
    </row>
    <row r="1732" spans="1:5" ht="15" x14ac:dyDescent="0.25">
      <c r="A1732" s="368">
        <v>102987</v>
      </c>
      <c r="B1732" s="369" t="s">
        <v>38446</v>
      </c>
      <c r="C1732" s="368" t="s">
        <v>5</v>
      </c>
      <c r="D1732" s="370">
        <v>0</v>
      </c>
      <c r="E1732" s="207"/>
    </row>
    <row r="1733" spans="1:5" ht="15" x14ac:dyDescent="0.25">
      <c r="A1733" s="368">
        <v>92961</v>
      </c>
      <c r="B1733" s="369" t="s">
        <v>191</v>
      </c>
      <c r="C1733" s="368" t="s">
        <v>113</v>
      </c>
      <c r="D1733" s="370">
        <v>5.38</v>
      </c>
      <c r="E1733" s="207"/>
    </row>
    <row r="1734" spans="1:5" ht="15" x14ac:dyDescent="0.25">
      <c r="A1734" s="368">
        <v>92960</v>
      </c>
      <c r="B1734" s="369" t="s">
        <v>85</v>
      </c>
      <c r="C1734" s="368" t="s">
        <v>5</v>
      </c>
      <c r="D1734" s="370">
        <v>19.22</v>
      </c>
      <c r="E1734" s="207"/>
    </row>
    <row r="1735" spans="1:5" ht="15" x14ac:dyDescent="0.25">
      <c r="A1735" s="368">
        <v>102863</v>
      </c>
      <c r="B1735" s="369" t="s">
        <v>34202</v>
      </c>
      <c r="C1735" s="368" t="s">
        <v>113</v>
      </c>
      <c r="D1735" s="370">
        <v>0</v>
      </c>
      <c r="E1735" s="207"/>
    </row>
    <row r="1736" spans="1:5" ht="15" x14ac:dyDescent="0.25">
      <c r="A1736" s="368">
        <v>102862</v>
      </c>
      <c r="B1736" s="369" t="s">
        <v>34203</v>
      </c>
      <c r="C1736" s="368" t="s">
        <v>5</v>
      </c>
      <c r="D1736" s="370">
        <v>0</v>
      </c>
      <c r="E1736" s="207"/>
    </row>
    <row r="1737" spans="1:5" ht="15" x14ac:dyDescent="0.25">
      <c r="A1737" s="368">
        <v>93409</v>
      </c>
      <c r="B1737" s="369" t="s">
        <v>38447</v>
      </c>
      <c r="C1737" s="368" t="s">
        <v>113</v>
      </c>
      <c r="D1737" s="370">
        <v>37.94</v>
      </c>
      <c r="E1737" s="207"/>
    </row>
    <row r="1738" spans="1:5" ht="15" x14ac:dyDescent="0.25">
      <c r="A1738" s="368">
        <v>93408</v>
      </c>
      <c r="B1738" s="369" t="s">
        <v>38448</v>
      </c>
      <c r="C1738" s="368" t="s">
        <v>5</v>
      </c>
      <c r="D1738" s="370">
        <v>93.25</v>
      </c>
      <c r="E1738" s="207"/>
    </row>
    <row r="1739" spans="1:5" ht="15" x14ac:dyDescent="0.25">
      <c r="A1739" s="368">
        <v>102941</v>
      </c>
      <c r="B1739" s="369" t="s">
        <v>34204</v>
      </c>
      <c r="C1739" s="368" t="s">
        <v>113</v>
      </c>
      <c r="D1739" s="370">
        <v>0</v>
      </c>
      <c r="E1739" s="207"/>
    </row>
    <row r="1740" spans="1:5" ht="15" x14ac:dyDescent="0.25">
      <c r="A1740" s="368">
        <v>102940</v>
      </c>
      <c r="B1740" s="369" t="s">
        <v>34205</v>
      </c>
      <c r="C1740" s="368" t="s">
        <v>5</v>
      </c>
      <c r="D1740" s="370">
        <v>0</v>
      </c>
      <c r="E1740" s="207"/>
    </row>
    <row r="1741" spans="1:5" ht="15" x14ac:dyDescent="0.25">
      <c r="A1741" s="368">
        <v>103164</v>
      </c>
      <c r="B1741" s="369" t="s">
        <v>34206</v>
      </c>
      <c r="C1741" s="368" t="s">
        <v>113</v>
      </c>
      <c r="D1741" s="370">
        <v>0</v>
      </c>
      <c r="E1741" s="207"/>
    </row>
    <row r="1742" spans="1:5" ht="15" x14ac:dyDescent="0.25">
      <c r="A1742" s="368">
        <v>103163</v>
      </c>
      <c r="B1742" s="369" t="s">
        <v>34207</v>
      </c>
      <c r="C1742" s="368" t="s">
        <v>5</v>
      </c>
      <c r="D1742" s="370">
        <v>0</v>
      </c>
      <c r="E1742" s="207"/>
    </row>
    <row r="1743" spans="1:5" ht="15" x14ac:dyDescent="0.25">
      <c r="A1743" s="368">
        <v>103158</v>
      </c>
      <c r="B1743" s="369" t="s">
        <v>34208</v>
      </c>
      <c r="C1743" s="368" t="s">
        <v>113</v>
      </c>
      <c r="D1743" s="370">
        <v>0</v>
      </c>
      <c r="E1743" s="207"/>
    </row>
    <row r="1744" spans="1:5" ht="15" x14ac:dyDescent="0.25">
      <c r="A1744" s="368">
        <v>103157</v>
      </c>
      <c r="B1744" s="369" t="s">
        <v>34209</v>
      </c>
      <c r="C1744" s="368" t="s">
        <v>5</v>
      </c>
      <c r="D1744" s="370">
        <v>0</v>
      </c>
      <c r="E1744" s="207"/>
    </row>
    <row r="1745" spans="1:5" ht="15" x14ac:dyDescent="0.25">
      <c r="A1745" s="368">
        <v>103176</v>
      </c>
      <c r="B1745" s="369" t="s">
        <v>34210</v>
      </c>
      <c r="C1745" s="368" t="s">
        <v>113</v>
      </c>
      <c r="D1745" s="370">
        <v>0</v>
      </c>
      <c r="E1745" s="207"/>
    </row>
    <row r="1746" spans="1:5" ht="15" x14ac:dyDescent="0.25">
      <c r="A1746" s="368">
        <v>103175</v>
      </c>
      <c r="B1746" s="369" t="s">
        <v>34211</v>
      </c>
      <c r="C1746" s="368" t="s">
        <v>5</v>
      </c>
      <c r="D1746" s="370">
        <v>0</v>
      </c>
      <c r="E1746" s="207"/>
    </row>
    <row r="1747" spans="1:5" ht="15" x14ac:dyDescent="0.25">
      <c r="A1747" s="368">
        <v>103182</v>
      </c>
      <c r="B1747" s="369" t="s">
        <v>34212</v>
      </c>
      <c r="C1747" s="368" t="s">
        <v>113</v>
      </c>
      <c r="D1747" s="370">
        <v>0</v>
      </c>
      <c r="E1747" s="207"/>
    </row>
    <row r="1748" spans="1:5" ht="15" x14ac:dyDescent="0.25">
      <c r="A1748" s="368">
        <v>103181</v>
      </c>
      <c r="B1748" s="369" t="s">
        <v>34213</v>
      </c>
      <c r="C1748" s="368" t="s">
        <v>5</v>
      </c>
      <c r="D1748" s="370">
        <v>0</v>
      </c>
      <c r="E1748" s="207"/>
    </row>
    <row r="1749" spans="1:5" ht="15" x14ac:dyDescent="0.25">
      <c r="A1749" s="368">
        <v>103170</v>
      </c>
      <c r="B1749" s="369" t="s">
        <v>34214</v>
      </c>
      <c r="C1749" s="368" t="s">
        <v>113</v>
      </c>
      <c r="D1749" s="370">
        <v>0</v>
      </c>
      <c r="E1749" s="207"/>
    </row>
    <row r="1750" spans="1:5" ht="15" x14ac:dyDescent="0.25">
      <c r="A1750" s="368">
        <v>103169</v>
      </c>
      <c r="B1750" s="369" t="s">
        <v>34215</v>
      </c>
      <c r="C1750" s="368" t="s">
        <v>5</v>
      </c>
      <c r="D1750" s="370">
        <v>0</v>
      </c>
      <c r="E1750" s="207"/>
    </row>
    <row r="1751" spans="1:5" ht="15" x14ac:dyDescent="0.25">
      <c r="A1751" s="368">
        <v>102869</v>
      </c>
      <c r="B1751" s="369" t="s">
        <v>34216</v>
      </c>
      <c r="C1751" s="368" t="s">
        <v>113</v>
      </c>
      <c r="D1751" s="370">
        <v>0</v>
      </c>
      <c r="E1751" s="207"/>
    </row>
    <row r="1752" spans="1:5" ht="15" x14ac:dyDescent="0.25">
      <c r="A1752" s="368">
        <v>102868</v>
      </c>
      <c r="B1752" s="369" t="s">
        <v>34217</v>
      </c>
      <c r="C1752" s="368" t="s">
        <v>5</v>
      </c>
      <c r="D1752" s="370">
        <v>0</v>
      </c>
      <c r="E1752" s="207"/>
    </row>
    <row r="1753" spans="1:5" ht="15" x14ac:dyDescent="0.25">
      <c r="A1753" s="368">
        <v>106326</v>
      </c>
      <c r="B1753" s="369" t="s">
        <v>40235</v>
      </c>
      <c r="C1753" s="368" t="s">
        <v>113</v>
      </c>
      <c r="D1753" s="370">
        <v>0</v>
      </c>
      <c r="E1753" s="207"/>
    </row>
    <row r="1754" spans="1:5" ht="15" x14ac:dyDescent="0.25">
      <c r="A1754" s="368">
        <v>106325</v>
      </c>
      <c r="B1754" s="369" t="s">
        <v>40236</v>
      </c>
      <c r="C1754" s="368" t="s">
        <v>5</v>
      </c>
      <c r="D1754" s="370">
        <v>0</v>
      </c>
      <c r="E1754" s="207"/>
    </row>
    <row r="1755" spans="1:5" ht="15" x14ac:dyDescent="0.25">
      <c r="A1755" s="368">
        <v>92113</v>
      </c>
      <c r="B1755" s="369" t="s">
        <v>12178</v>
      </c>
      <c r="C1755" s="368" t="s">
        <v>113</v>
      </c>
      <c r="D1755" s="370">
        <v>1.42</v>
      </c>
      <c r="E1755" s="207"/>
    </row>
    <row r="1756" spans="1:5" ht="15" x14ac:dyDescent="0.25">
      <c r="A1756" s="368">
        <v>92112</v>
      </c>
      <c r="B1756" s="369" t="s">
        <v>12156</v>
      </c>
      <c r="C1756" s="368" t="s">
        <v>5</v>
      </c>
      <c r="D1756" s="370">
        <v>4.24</v>
      </c>
      <c r="E1756" s="207"/>
    </row>
    <row r="1757" spans="1:5" ht="15" x14ac:dyDescent="0.25">
      <c r="A1757" s="368">
        <v>90675</v>
      </c>
      <c r="B1757" s="369" t="s">
        <v>171</v>
      </c>
      <c r="C1757" s="368" t="s">
        <v>113</v>
      </c>
      <c r="D1757" s="370">
        <v>324.27999999999997</v>
      </c>
      <c r="E1757" s="207"/>
    </row>
    <row r="1758" spans="1:5" ht="15" x14ac:dyDescent="0.25">
      <c r="A1758" s="368">
        <v>90674</v>
      </c>
      <c r="B1758" s="369" t="s">
        <v>66</v>
      </c>
      <c r="C1758" s="368" t="s">
        <v>5</v>
      </c>
      <c r="D1758" s="370">
        <v>726.74</v>
      </c>
      <c r="E1758" s="207"/>
    </row>
    <row r="1759" spans="1:5" ht="15" x14ac:dyDescent="0.25">
      <c r="A1759" s="368">
        <v>93225</v>
      </c>
      <c r="B1759" s="369" t="s">
        <v>192</v>
      </c>
      <c r="C1759" s="368" t="s">
        <v>113</v>
      </c>
      <c r="D1759" s="370">
        <v>478.72</v>
      </c>
      <c r="E1759" s="207"/>
    </row>
    <row r="1760" spans="1:5" ht="15" x14ac:dyDescent="0.25">
      <c r="A1760" s="368">
        <v>93224</v>
      </c>
      <c r="B1760" s="369" t="s">
        <v>86</v>
      </c>
      <c r="C1760" s="368" t="s">
        <v>5</v>
      </c>
      <c r="D1760" s="370">
        <v>1069.31</v>
      </c>
      <c r="E1760" s="207"/>
    </row>
    <row r="1761" spans="1:5" ht="15" x14ac:dyDescent="0.25">
      <c r="A1761" s="368">
        <v>104696</v>
      </c>
      <c r="B1761" s="369" t="s">
        <v>29036</v>
      </c>
      <c r="C1761" s="368" t="s">
        <v>113</v>
      </c>
      <c r="D1761" s="370">
        <v>35.83</v>
      </c>
      <c r="E1761" s="207"/>
    </row>
    <row r="1762" spans="1:5" ht="15" x14ac:dyDescent="0.25">
      <c r="A1762" s="368">
        <v>104695</v>
      </c>
      <c r="B1762" s="369" t="s">
        <v>29028</v>
      </c>
      <c r="C1762" s="368" t="s">
        <v>5</v>
      </c>
      <c r="D1762" s="370">
        <v>39.299999999999997</v>
      </c>
      <c r="E1762" s="207"/>
    </row>
    <row r="1763" spans="1:5" ht="15" x14ac:dyDescent="0.25">
      <c r="A1763" s="368">
        <v>90681</v>
      </c>
      <c r="B1763" s="369" t="s">
        <v>172</v>
      </c>
      <c r="C1763" s="368" t="s">
        <v>113</v>
      </c>
      <c r="D1763" s="370">
        <v>168.89</v>
      </c>
      <c r="E1763" s="207"/>
    </row>
    <row r="1764" spans="1:5" ht="15" x14ac:dyDescent="0.25">
      <c r="A1764" s="368">
        <v>90680</v>
      </c>
      <c r="B1764" s="369" t="s">
        <v>67</v>
      </c>
      <c r="C1764" s="368" t="s">
        <v>5</v>
      </c>
      <c r="D1764" s="370">
        <v>390.47</v>
      </c>
      <c r="E1764" s="207"/>
    </row>
    <row r="1765" spans="1:5" ht="15" x14ac:dyDescent="0.25">
      <c r="A1765" s="368">
        <v>102875</v>
      </c>
      <c r="B1765" s="369" t="s">
        <v>29029</v>
      </c>
      <c r="C1765" s="368" t="s">
        <v>113</v>
      </c>
      <c r="D1765" s="370">
        <v>457.65</v>
      </c>
      <c r="E1765" s="207"/>
    </row>
    <row r="1766" spans="1:5" ht="15" x14ac:dyDescent="0.25">
      <c r="A1766" s="368">
        <v>102874</v>
      </c>
      <c r="B1766" s="369" t="s">
        <v>29021</v>
      </c>
      <c r="C1766" s="368" t="s">
        <v>5</v>
      </c>
      <c r="D1766" s="370">
        <v>991.08</v>
      </c>
      <c r="E1766" s="207"/>
    </row>
    <row r="1767" spans="1:5" ht="15" x14ac:dyDescent="0.25">
      <c r="A1767" s="368">
        <v>102965</v>
      </c>
      <c r="B1767" s="369" t="s">
        <v>29031</v>
      </c>
      <c r="C1767" s="368" t="s">
        <v>113</v>
      </c>
      <c r="D1767" s="370">
        <v>239.97</v>
      </c>
      <c r="E1767" s="207"/>
    </row>
    <row r="1768" spans="1:5" ht="15" x14ac:dyDescent="0.25">
      <c r="A1768" s="368">
        <v>102964</v>
      </c>
      <c r="B1768" s="369" t="s">
        <v>29023</v>
      </c>
      <c r="C1768" s="368" t="s">
        <v>5</v>
      </c>
      <c r="D1768" s="370">
        <v>474.31</v>
      </c>
      <c r="E1768" s="207"/>
    </row>
    <row r="1769" spans="1:5" ht="15" x14ac:dyDescent="0.25">
      <c r="A1769" s="368">
        <v>90626</v>
      </c>
      <c r="B1769" s="369" t="s">
        <v>164</v>
      </c>
      <c r="C1769" s="368" t="s">
        <v>113</v>
      </c>
      <c r="D1769" s="370">
        <v>3.34</v>
      </c>
      <c r="E1769" s="207"/>
    </row>
    <row r="1770" spans="1:5" ht="15" x14ac:dyDescent="0.25">
      <c r="A1770" s="368">
        <v>90625</v>
      </c>
      <c r="B1770" s="369" t="s">
        <v>59</v>
      </c>
      <c r="C1770" s="368" t="s">
        <v>5</v>
      </c>
      <c r="D1770" s="370">
        <v>10.18</v>
      </c>
      <c r="E1770" s="207"/>
    </row>
    <row r="1771" spans="1:5" ht="15" x14ac:dyDescent="0.25">
      <c r="A1771" s="368">
        <v>102881</v>
      </c>
      <c r="B1771" s="369" t="s">
        <v>29030</v>
      </c>
      <c r="C1771" s="368" t="s">
        <v>113</v>
      </c>
      <c r="D1771" s="370">
        <v>622.46</v>
      </c>
      <c r="E1771" s="207"/>
    </row>
    <row r="1772" spans="1:5" ht="15" x14ac:dyDescent="0.25">
      <c r="A1772" s="368">
        <v>102880</v>
      </c>
      <c r="B1772" s="369" t="s">
        <v>29022</v>
      </c>
      <c r="C1772" s="368" t="s">
        <v>5</v>
      </c>
      <c r="D1772" s="370">
        <v>1376.73</v>
      </c>
      <c r="E1772" s="207"/>
    </row>
    <row r="1773" spans="1:5" ht="15" x14ac:dyDescent="0.25">
      <c r="A1773" s="368">
        <v>103225</v>
      </c>
      <c r="B1773" s="369" t="s">
        <v>29033</v>
      </c>
      <c r="C1773" s="368" t="s">
        <v>113</v>
      </c>
      <c r="D1773" s="370">
        <v>214.45</v>
      </c>
      <c r="E1773" s="207"/>
    </row>
    <row r="1774" spans="1:5" ht="15" x14ac:dyDescent="0.25">
      <c r="A1774" s="368">
        <v>103224</v>
      </c>
      <c r="B1774" s="369" t="s">
        <v>29025</v>
      </c>
      <c r="C1774" s="368" t="s">
        <v>5</v>
      </c>
      <c r="D1774" s="370">
        <v>425.76</v>
      </c>
      <c r="E1774" s="207"/>
    </row>
    <row r="1775" spans="1:5" ht="15" x14ac:dyDescent="0.25">
      <c r="A1775" s="368">
        <v>103237</v>
      </c>
      <c r="B1775" s="369" t="s">
        <v>29035</v>
      </c>
      <c r="C1775" s="368" t="s">
        <v>113</v>
      </c>
      <c r="D1775" s="370">
        <v>598.64</v>
      </c>
      <c r="E1775" s="207"/>
    </row>
    <row r="1776" spans="1:5" ht="15" x14ac:dyDescent="0.25">
      <c r="A1776" s="368">
        <v>103236</v>
      </c>
      <c r="B1776" s="369" t="s">
        <v>29027</v>
      </c>
      <c r="C1776" s="368" t="s">
        <v>5</v>
      </c>
      <c r="D1776" s="370">
        <v>1281.93</v>
      </c>
      <c r="E1776" s="207"/>
    </row>
    <row r="1777" spans="1:5" ht="15" x14ac:dyDescent="0.25">
      <c r="A1777" s="368">
        <v>103231</v>
      </c>
      <c r="B1777" s="369" t="s">
        <v>29034</v>
      </c>
      <c r="C1777" s="368" t="s">
        <v>113</v>
      </c>
      <c r="D1777" s="370">
        <v>447.08</v>
      </c>
      <c r="E1777" s="207"/>
    </row>
    <row r="1778" spans="1:5" ht="15" x14ac:dyDescent="0.25">
      <c r="A1778" s="368">
        <v>103230</v>
      </c>
      <c r="B1778" s="369" t="s">
        <v>29026</v>
      </c>
      <c r="C1778" s="368" t="s">
        <v>5</v>
      </c>
      <c r="D1778" s="370">
        <v>938.33</v>
      </c>
      <c r="E1778" s="207"/>
    </row>
    <row r="1779" spans="1:5" ht="15" x14ac:dyDescent="0.25">
      <c r="A1779" s="368">
        <v>102975</v>
      </c>
      <c r="B1779" s="369" t="s">
        <v>29032</v>
      </c>
      <c r="C1779" s="368" t="s">
        <v>113</v>
      </c>
      <c r="D1779" s="370">
        <v>144.91</v>
      </c>
      <c r="E1779" s="207"/>
    </row>
    <row r="1780" spans="1:5" ht="15" x14ac:dyDescent="0.25">
      <c r="A1780" s="368">
        <v>102976</v>
      </c>
      <c r="B1780" s="369" t="s">
        <v>29024</v>
      </c>
      <c r="C1780" s="368" t="s">
        <v>5</v>
      </c>
      <c r="D1780" s="370">
        <v>273.76</v>
      </c>
      <c r="E1780" s="207"/>
    </row>
    <row r="1781" spans="1:5" ht="15" x14ac:dyDescent="0.25">
      <c r="A1781" s="368">
        <v>90632</v>
      </c>
      <c r="B1781" s="369" t="s">
        <v>165</v>
      </c>
      <c r="C1781" s="368" t="s">
        <v>113</v>
      </c>
      <c r="D1781" s="370">
        <v>98.89</v>
      </c>
      <c r="E1781" s="207"/>
    </row>
    <row r="1782" spans="1:5" ht="15" x14ac:dyDescent="0.25">
      <c r="A1782" s="368">
        <v>90631</v>
      </c>
      <c r="B1782" s="369" t="s">
        <v>60</v>
      </c>
      <c r="C1782" s="368" t="s">
        <v>5</v>
      </c>
      <c r="D1782" s="370">
        <v>163.85</v>
      </c>
      <c r="E1782" s="207"/>
    </row>
    <row r="1783" spans="1:5" ht="15" x14ac:dyDescent="0.25">
      <c r="A1783" s="368">
        <v>95709</v>
      </c>
      <c r="B1783" s="369" t="s">
        <v>24296</v>
      </c>
      <c r="C1783" s="368" t="s">
        <v>113</v>
      </c>
      <c r="D1783" s="370">
        <v>99.52</v>
      </c>
      <c r="E1783" s="207"/>
    </row>
    <row r="1784" spans="1:5" ht="15" x14ac:dyDescent="0.25">
      <c r="A1784" s="368">
        <v>95708</v>
      </c>
      <c r="B1784" s="369" t="s">
        <v>24293</v>
      </c>
      <c r="C1784" s="368" t="s">
        <v>5</v>
      </c>
      <c r="D1784" s="370">
        <v>167.98</v>
      </c>
      <c r="E1784" s="207"/>
    </row>
    <row r="1785" spans="1:5" ht="15" x14ac:dyDescent="0.25">
      <c r="A1785" s="368">
        <v>91278</v>
      </c>
      <c r="B1785" s="369" t="s">
        <v>179</v>
      </c>
      <c r="C1785" s="368" t="s">
        <v>113</v>
      </c>
      <c r="D1785" s="370">
        <v>0.55000000000000004</v>
      </c>
      <c r="E1785" s="207"/>
    </row>
    <row r="1786" spans="1:5" ht="15" x14ac:dyDescent="0.25">
      <c r="A1786" s="368">
        <v>91277</v>
      </c>
      <c r="B1786" s="369" t="s">
        <v>74</v>
      </c>
      <c r="C1786" s="368" t="s">
        <v>5</v>
      </c>
      <c r="D1786" s="370">
        <v>9.7899999999999991</v>
      </c>
      <c r="E1786" s="207"/>
    </row>
    <row r="1787" spans="1:5" ht="15" x14ac:dyDescent="0.25">
      <c r="A1787" s="368">
        <v>102887</v>
      </c>
      <c r="B1787" s="369" t="s">
        <v>34218</v>
      </c>
      <c r="C1787" s="368" t="s">
        <v>113</v>
      </c>
      <c r="D1787" s="370">
        <v>0</v>
      </c>
      <c r="E1787" s="207"/>
    </row>
    <row r="1788" spans="1:5" ht="15" x14ac:dyDescent="0.25">
      <c r="A1788" s="368">
        <v>102886</v>
      </c>
      <c r="B1788" s="369" t="s">
        <v>34219</v>
      </c>
      <c r="C1788" s="368" t="s">
        <v>5</v>
      </c>
      <c r="D1788" s="370">
        <v>0</v>
      </c>
      <c r="E1788" s="207"/>
    </row>
    <row r="1789" spans="1:5" ht="15" x14ac:dyDescent="0.25">
      <c r="A1789" s="368">
        <v>95277</v>
      </c>
      <c r="B1789" s="369" t="s">
        <v>12185</v>
      </c>
      <c r="C1789" s="368" t="s">
        <v>113</v>
      </c>
      <c r="D1789" s="370">
        <v>0.73</v>
      </c>
      <c r="E1789" s="207"/>
    </row>
    <row r="1790" spans="1:5" ht="15" x14ac:dyDescent="0.25">
      <c r="A1790" s="368">
        <v>95276</v>
      </c>
      <c r="B1790" s="369" t="s">
        <v>12163</v>
      </c>
      <c r="C1790" s="368" t="s">
        <v>5</v>
      </c>
      <c r="D1790" s="370">
        <v>3.98</v>
      </c>
      <c r="E1790" s="207"/>
    </row>
    <row r="1791" spans="1:5" ht="15" x14ac:dyDescent="0.25">
      <c r="A1791" s="368">
        <v>106254</v>
      </c>
      <c r="B1791" s="369" t="s">
        <v>40237</v>
      </c>
      <c r="C1791" s="368" t="s">
        <v>113</v>
      </c>
      <c r="D1791" s="370">
        <v>0</v>
      </c>
      <c r="E1791" s="207"/>
    </row>
    <row r="1792" spans="1:5" ht="15" x14ac:dyDescent="0.25">
      <c r="A1792" s="368">
        <v>106249</v>
      </c>
      <c r="B1792" s="369" t="s">
        <v>40238</v>
      </c>
      <c r="C1792" s="368" t="s">
        <v>5</v>
      </c>
      <c r="D1792" s="370">
        <v>0</v>
      </c>
      <c r="E1792" s="207"/>
    </row>
    <row r="1793" spans="1:5" ht="15" x14ac:dyDescent="0.25">
      <c r="A1793" s="368">
        <v>88430</v>
      </c>
      <c r="B1793" s="369" t="s">
        <v>149</v>
      </c>
      <c r="C1793" s="368" t="s">
        <v>113</v>
      </c>
      <c r="D1793" s="370">
        <v>7.94</v>
      </c>
      <c r="E1793" s="207"/>
    </row>
    <row r="1794" spans="1:5" ht="15" x14ac:dyDescent="0.25">
      <c r="A1794" s="368">
        <v>88418</v>
      </c>
      <c r="B1794" s="369" t="s">
        <v>44</v>
      </c>
      <c r="C1794" s="368" t="s">
        <v>5</v>
      </c>
      <c r="D1794" s="370">
        <v>17.16</v>
      </c>
      <c r="E1794" s="207"/>
    </row>
    <row r="1795" spans="1:5" ht="15" x14ac:dyDescent="0.25">
      <c r="A1795" s="368">
        <v>88438</v>
      </c>
      <c r="B1795" s="369" t="s">
        <v>150</v>
      </c>
      <c r="C1795" s="368" t="s">
        <v>113</v>
      </c>
      <c r="D1795" s="370">
        <v>10.52</v>
      </c>
      <c r="E1795" s="207"/>
    </row>
    <row r="1796" spans="1:5" ht="15" x14ac:dyDescent="0.25">
      <c r="A1796" s="368">
        <v>88433</v>
      </c>
      <c r="B1796" s="369" t="s">
        <v>45</v>
      </c>
      <c r="C1796" s="368" t="s">
        <v>5</v>
      </c>
      <c r="D1796" s="370">
        <v>22.37</v>
      </c>
      <c r="E1796" s="207"/>
    </row>
    <row r="1797" spans="1:5" ht="15" x14ac:dyDescent="0.25">
      <c r="A1797" s="368">
        <v>90669</v>
      </c>
      <c r="B1797" s="369" t="s">
        <v>12175</v>
      </c>
      <c r="C1797" s="368" t="s">
        <v>113</v>
      </c>
      <c r="D1797" s="370">
        <v>8.9499999999999993</v>
      </c>
      <c r="E1797" s="207"/>
    </row>
    <row r="1798" spans="1:5" ht="15" x14ac:dyDescent="0.25">
      <c r="A1798" s="368">
        <v>90668</v>
      </c>
      <c r="B1798" s="369" t="s">
        <v>12153</v>
      </c>
      <c r="C1798" s="368" t="s">
        <v>5</v>
      </c>
      <c r="D1798" s="370">
        <v>32.4</v>
      </c>
      <c r="E1798" s="207"/>
    </row>
    <row r="1799" spans="1:5" ht="15" x14ac:dyDescent="0.25">
      <c r="A1799" s="368">
        <v>102980</v>
      </c>
      <c r="B1799" s="369" t="s">
        <v>34220</v>
      </c>
      <c r="C1799" s="368" t="s">
        <v>113</v>
      </c>
      <c r="D1799" s="370">
        <v>0</v>
      </c>
      <c r="E1799" s="207"/>
    </row>
    <row r="1800" spans="1:5" ht="15" x14ac:dyDescent="0.25">
      <c r="A1800" s="368">
        <v>102981</v>
      </c>
      <c r="B1800" s="369" t="s">
        <v>34221</v>
      </c>
      <c r="C1800" s="368" t="s">
        <v>5</v>
      </c>
      <c r="D1800" s="370">
        <v>0</v>
      </c>
      <c r="E1800" s="207"/>
    </row>
    <row r="1801" spans="1:5" ht="15" x14ac:dyDescent="0.25">
      <c r="A1801" s="368">
        <v>5946</v>
      </c>
      <c r="B1801" s="369" t="s">
        <v>138</v>
      </c>
      <c r="C1801" s="368" t="s">
        <v>113</v>
      </c>
      <c r="D1801" s="370">
        <v>96.61</v>
      </c>
      <c r="E1801" s="207"/>
    </row>
    <row r="1802" spans="1:5" ht="15" x14ac:dyDescent="0.25">
      <c r="A1802" s="368">
        <v>5944</v>
      </c>
      <c r="B1802" s="369" t="s">
        <v>32</v>
      </c>
      <c r="C1802" s="368" t="s">
        <v>5</v>
      </c>
      <c r="D1802" s="370">
        <v>230.52</v>
      </c>
      <c r="E1802" s="207"/>
    </row>
    <row r="1803" spans="1:5" ht="15" x14ac:dyDescent="0.25">
      <c r="A1803" s="368">
        <v>5942</v>
      </c>
      <c r="B1803" s="369" t="s">
        <v>137</v>
      </c>
      <c r="C1803" s="368" t="s">
        <v>113</v>
      </c>
      <c r="D1803" s="370">
        <v>78.209999999999994</v>
      </c>
      <c r="E1803" s="207"/>
    </row>
    <row r="1804" spans="1:5" ht="15" x14ac:dyDescent="0.25">
      <c r="A1804" s="368">
        <v>5940</v>
      </c>
      <c r="B1804" s="369" t="s">
        <v>31</v>
      </c>
      <c r="C1804" s="368" t="s">
        <v>5</v>
      </c>
      <c r="D1804" s="370">
        <v>169.87</v>
      </c>
      <c r="E1804" s="207"/>
    </row>
    <row r="1805" spans="1:5" ht="15" x14ac:dyDescent="0.25">
      <c r="A1805" s="368">
        <v>102893</v>
      </c>
      <c r="B1805" s="369" t="s">
        <v>38449</v>
      </c>
      <c r="C1805" s="368" t="s">
        <v>113</v>
      </c>
      <c r="D1805" s="370">
        <v>0</v>
      </c>
      <c r="E1805" s="207"/>
    </row>
    <row r="1806" spans="1:5" ht="15" x14ac:dyDescent="0.25">
      <c r="A1806" s="368">
        <v>102892</v>
      </c>
      <c r="B1806" s="369" t="s">
        <v>38450</v>
      </c>
      <c r="C1806" s="368" t="s">
        <v>5</v>
      </c>
      <c r="D1806" s="370">
        <v>0</v>
      </c>
      <c r="E1806" s="207"/>
    </row>
    <row r="1807" spans="1:5" ht="15" x14ac:dyDescent="0.25">
      <c r="A1807" s="368">
        <v>89251</v>
      </c>
      <c r="B1807" s="369" t="s">
        <v>158</v>
      </c>
      <c r="C1807" s="368" t="s">
        <v>113</v>
      </c>
      <c r="D1807" s="370">
        <v>313.33999999999997</v>
      </c>
      <c r="E1807" s="207"/>
    </row>
    <row r="1808" spans="1:5" ht="15" x14ac:dyDescent="0.25">
      <c r="A1808" s="368">
        <v>89250</v>
      </c>
      <c r="B1808" s="369" t="s">
        <v>52</v>
      </c>
      <c r="C1808" s="368" t="s">
        <v>5</v>
      </c>
      <c r="D1808" s="370">
        <v>1067.0899999999999</v>
      </c>
      <c r="E1808" s="207"/>
    </row>
    <row r="1809" spans="1:5" ht="15" x14ac:dyDescent="0.25">
      <c r="A1809" s="368">
        <v>102959</v>
      </c>
      <c r="B1809" s="369" t="s">
        <v>38451</v>
      </c>
      <c r="C1809" s="368" t="s">
        <v>113</v>
      </c>
      <c r="D1809" s="370">
        <v>0</v>
      </c>
      <c r="E1809" s="207"/>
    </row>
    <row r="1810" spans="1:5" ht="15" x14ac:dyDescent="0.25">
      <c r="A1810" s="368">
        <v>102958</v>
      </c>
      <c r="B1810" s="369" t="s">
        <v>38452</v>
      </c>
      <c r="C1810" s="368" t="s">
        <v>5</v>
      </c>
      <c r="D1810" s="370">
        <v>0</v>
      </c>
      <c r="E1810" s="207"/>
    </row>
    <row r="1811" spans="1:5" ht="15" x14ac:dyDescent="0.25">
      <c r="A1811" s="368">
        <v>5681</v>
      </c>
      <c r="B1811" s="369" t="s">
        <v>115</v>
      </c>
      <c r="C1811" s="368" t="s">
        <v>113</v>
      </c>
      <c r="D1811" s="370">
        <v>68.09</v>
      </c>
      <c r="E1811" s="207"/>
    </row>
    <row r="1812" spans="1:5" ht="15" x14ac:dyDescent="0.25">
      <c r="A1812" s="368">
        <v>5680</v>
      </c>
      <c r="B1812" s="369" t="s">
        <v>7</v>
      </c>
      <c r="C1812" s="368" t="s">
        <v>5</v>
      </c>
      <c r="D1812" s="370">
        <v>143.15</v>
      </c>
      <c r="E1812" s="207"/>
    </row>
    <row r="1813" spans="1:5" ht="15" x14ac:dyDescent="0.25">
      <c r="A1813" s="368">
        <v>5877</v>
      </c>
      <c r="B1813" s="369" t="s">
        <v>128</v>
      </c>
      <c r="C1813" s="368" t="s">
        <v>113</v>
      </c>
      <c r="D1813" s="370">
        <v>70.69</v>
      </c>
      <c r="E1813" s="207"/>
    </row>
    <row r="1814" spans="1:5" ht="15" x14ac:dyDescent="0.25">
      <c r="A1814" s="368">
        <v>5875</v>
      </c>
      <c r="B1814" s="369" t="s">
        <v>22</v>
      </c>
      <c r="C1814" s="368" t="s">
        <v>5</v>
      </c>
      <c r="D1814" s="370">
        <v>144.35</v>
      </c>
      <c r="E1814" s="207"/>
    </row>
    <row r="1815" spans="1:5" ht="15" x14ac:dyDescent="0.25">
      <c r="A1815" s="368">
        <v>5679</v>
      </c>
      <c r="B1815" s="369" t="s">
        <v>114</v>
      </c>
      <c r="C1815" s="368" t="s">
        <v>113</v>
      </c>
      <c r="D1815" s="370">
        <v>71.91</v>
      </c>
      <c r="E1815" s="207"/>
    </row>
    <row r="1816" spans="1:5" ht="15" x14ac:dyDescent="0.25">
      <c r="A1816" s="368">
        <v>5678</v>
      </c>
      <c r="B1816" s="369" t="s">
        <v>6</v>
      </c>
      <c r="C1816" s="368" t="s">
        <v>5</v>
      </c>
      <c r="D1816" s="370">
        <v>155.82</v>
      </c>
      <c r="E1816" s="207"/>
    </row>
    <row r="1817" spans="1:5" ht="15" x14ac:dyDescent="0.25">
      <c r="A1817" s="368">
        <v>6880</v>
      </c>
      <c r="B1817" s="369" t="s">
        <v>143</v>
      </c>
      <c r="C1817" s="368" t="s">
        <v>113</v>
      </c>
      <c r="D1817" s="370">
        <v>84.51</v>
      </c>
      <c r="E1817" s="207"/>
    </row>
    <row r="1818" spans="1:5" ht="15" x14ac:dyDescent="0.25">
      <c r="A1818" s="368">
        <v>6879</v>
      </c>
      <c r="B1818" s="369" t="s">
        <v>35</v>
      </c>
      <c r="C1818" s="368" t="s">
        <v>5</v>
      </c>
      <c r="D1818" s="370">
        <v>206.76</v>
      </c>
      <c r="E1818" s="207"/>
    </row>
    <row r="1819" spans="1:5" ht="15" x14ac:dyDescent="0.25">
      <c r="A1819" s="368">
        <v>96464</v>
      </c>
      <c r="B1819" s="369" t="s">
        <v>29009</v>
      </c>
      <c r="C1819" s="368" t="s">
        <v>113</v>
      </c>
      <c r="D1819" s="370">
        <v>88.21</v>
      </c>
      <c r="E1819" s="207"/>
    </row>
    <row r="1820" spans="1:5" ht="15" x14ac:dyDescent="0.25">
      <c r="A1820" s="368">
        <v>96463</v>
      </c>
      <c r="B1820" s="369" t="s">
        <v>29007</v>
      </c>
      <c r="C1820" s="368" t="s">
        <v>5</v>
      </c>
      <c r="D1820" s="370">
        <v>213.53</v>
      </c>
      <c r="E1820" s="207"/>
    </row>
    <row r="1821" spans="1:5" ht="15" x14ac:dyDescent="0.25">
      <c r="A1821" s="368">
        <v>7050</v>
      </c>
      <c r="B1821" s="369" t="s">
        <v>145</v>
      </c>
      <c r="C1821" s="368" t="s">
        <v>113</v>
      </c>
      <c r="D1821" s="370">
        <v>77.790000000000006</v>
      </c>
      <c r="E1821" s="207"/>
    </row>
    <row r="1822" spans="1:5" ht="15" x14ac:dyDescent="0.25">
      <c r="A1822" s="368">
        <v>7049</v>
      </c>
      <c r="B1822" s="369" t="s">
        <v>37</v>
      </c>
      <c r="C1822" s="368" t="s">
        <v>5</v>
      </c>
      <c r="D1822" s="370">
        <v>217.57</v>
      </c>
      <c r="E1822" s="207"/>
    </row>
    <row r="1823" spans="1:5" ht="15" x14ac:dyDescent="0.25">
      <c r="A1823" s="368">
        <v>95632</v>
      </c>
      <c r="B1823" s="369" t="s">
        <v>207</v>
      </c>
      <c r="C1823" s="368" t="s">
        <v>113</v>
      </c>
      <c r="D1823" s="370">
        <v>81.94</v>
      </c>
      <c r="E1823" s="207"/>
    </row>
    <row r="1824" spans="1:5" ht="15" x14ac:dyDescent="0.25">
      <c r="A1824" s="368">
        <v>95631</v>
      </c>
      <c r="B1824" s="369" t="s">
        <v>101</v>
      </c>
      <c r="C1824" s="368" t="s">
        <v>5</v>
      </c>
      <c r="D1824" s="370">
        <v>225.88</v>
      </c>
      <c r="E1824" s="207"/>
    </row>
    <row r="1825" spans="1:5" ht="15" x14ac:dyDescent="0.25">
      <c r="A1825" s="368">
        <v>5685</v>
      </c>
      <c r="B1825" s="369" t="s">
        <v>116</v>
      </c>
      <c r="C1825" s="368" t="s">
        <v>113</v>
      </c>
      <c r="D1825" s="370">
        <v>62.85</v>
      </c>
      <c r="E1825" s="207"/>
    </row>
    <row r="1826" spans="1:5" ht="15" x14ac:dyDescent="0.25">
      <c r="A1826" s="368">
        <v>5684</v>
      </c>
      <c r="B1826" s="369" t="s">
        <v>8</v>
      </c>
      <c r="C1826" s="368" t="s">
        <v>5</v>
      </c>
      <c r="D1826" s="370">
        <v>156.6</v>
      </c>
      <c r="E1826" s="207"/>
    </row>
    <row r="1827" spans="1:5" ht="15" x14ac:dyDescent="0.25">
      <c r="A1827" s="368">
        <v>93244</v>
      </c>
      <c r="B1827" s="369" t="s">
        <v>194</v>
      </c>
      <c r="C1827" s="368" t="s">
        <v>113</v>
      </c>
      <c r="D1827" s="370">
        <v>64.430000000000007</v>
      </c>
      <c r="E1827" s="207"/>
    </row>
    <row r="1828" spans="1:5" ht="15" x14ac:dyDescent="0.25">
      <c r="A1828" s="368">
        <v>73436</v>
      </c>
      <c r="B1828" s="369" t="s">
        <v>40</v>
      </c>
      <c r="C1828" s="368" t="s">
        <v>5</v>
      </c>
      <c r="D1828" s="370">
        <v>159.69</v>
      </c>
      <c r="E1828" s="207"/>
    </row>
    <row r="1829" spans="1:5" ht="15" x14ac:dyDescent="0.25">
      <c r="A1829" s="368">
        <v>5881</v>
      </c>
      <c r="B1829" s="369" t="s">
        <v>129</v>
      </c>
      <c r="C1829" s="368" t="s">
        <v>113</v>
      </c>
      <c r="D1829" s="370">
        <v>76.95</v>
      </c>
      <c r="E1829" s="207"/>
    </row>
    <row r="1830" spans="1:5" ht="15" x14ac:dyDescent="0.25">
      <c r="A1830" s="368">
        <v>5879</v>
      </c>
      <c r="B1830" s="369" t="s">
        <v>23</v>
      </c>
      <c r="C1830" s="368" t="s">
        <v>5</v>
      </c>
      <c r="D1830" s="370">
        <v>140.53</v>
      </c>
      <c r="E1830" s="207"/>
    </row>
    <row r="1831" spans="1:5" ht="15" x14ac:dyDescent="0.25">
      <c r="A1831" s="368">
        <v>5865</v>
      </c>
      <c r="B1831" s="369" t="s">
        <v>126</v>
      </c>
      <c r="C1831" s="368" t="s">
        <v>113</v>
      </c>
      <c r="D1831" s="370">
        <v>11.61</v>
      </c>
      <c r="E1831" s="207"/>
    </row>
    <row r="1832" spans="1:5" ht="15" x14ac:dyDescent="0.25">
      <c r="A1832" s="368">
        <v>5863</v>
      </c>
      <c r="B1832" s="369" t="s">
        <v>20</v>
      </c>
      <c r="C1832" s="368" t="s">
        <v>5</v>
      </c>
      <c r="D1832" s="370">
        <v>23.07</v>
      </c>
      <c r="E1832" s="207"/>
    </row>
    <row r="1833" spans="1:5" ht="15" x14ac:dyDescent="0.25">
      <c r="A1833" s="368">
        <v>5869</v>
      </c>
      <c r="B1833" s="369" t="s">
        <v>127</v>
      </c>
      <c r="C1833" s="368" t="s">
        <v>113</v>
      </c>
      <c r="D1833" s="370">
        <v>71.62</v>
      </c>
      <c r="E1833" s="207"/>
    </row>
    <row r="1834" spans="1:5" ht="15" x14ac:dyDescent="0.25">
      <c r="A1834" s="368">
        <v>5867</v>
      </c>
      <c r="B1834" s="369" t="s">
        <v>21</v>
      </c>
      <c r="C1834" s="368" t="s">
        <v>5</v>
      </c>
      <c r="D1834" s="370">
        <v>158.13999999999999</v>
      </c>
      <c r="E1834" s="207"/>
    </row>
    <row r="1835" spans="1:5" ht="15" x14ac:dyDescent="0.25">
      <c r="A1835" s="368">
        <v>95271</v>
      </c>
      <c r="B1835" s="369" t="s">
        <v>206</v>
      </c>
      <c r="C1835" s="368" t="s">
        <v>113</v>
      </c>
      <c r="D1835" s="370">
        <v>0.73</v>
      </c>
      <c r="E1835" s="207"/>
    </row>
    <row r="1836" spans="1:5" ht="15" x14ac:dyDescent="0.25">
      <c r="A1836" s="368">
        <v>95270</v>
      </c>
      <c r="B1836" s="369" t="s">
        <v>100</v>
      </c>
      <c r="C1836" s="368" t="s">
        <v>5</v>
      </c>
      <c r="D1836" s="370">
        <v>10.01</v>
      </c>
      <c r="E1836" s="207"/>
    </row>
    <row r="1837" spans="1:5" ht="15" x14ac:dyDescent="0.25">
      <c r="A1837" s="368">
        <v>91693</v>
      </c>
      <c r="B1837" s="369" t="s">
        <v>186</v>
      </c>
      <c r="C1837" s="368" t="s">
        <v>113</v>
      </c>
      <c r="D1837" s="370">
        <v>34.82</v>
      </c>
      <c r="E1837" s="207"/>
    </row>
    <row r="1838" spans="1:5" ht="15" x14ac:dyDescent="0.25">
      <c r="A1838" s="368">
        <v>91692</v>
      </c>
      <c r="B1838" s="369" t="s">
        <v>80</v>
      </c>
      <c r="C1838" s="368" t="s">
        <v>5</v>
      </c>
      <c r="D1838" s="370">
        <v>36.369999999999997</v>
      </c>
      <c r="E1838" s="207"/>
    </row>
    <row r="1839" spans="1:5" ht="15" x14ac:dyDescent="0.25">
      <c r="A1839" s="368">
        <v>102929</v>
      </c>
      <c r="B1839" s="369" t="s">
        <v>34222</v>
      </c>
      <c r="C1839" s="368" t="s">
        <v>113</v>
      </c>
      <c r="D1839" s="370">
        <v>0</v>
      </c>
      <c r="E1839" s="207"/>
    </row>
    <row r="1840" spans="1:5" ht="15" x14ac:dyDescent="0.25">
      <c r="A1840" s="368">
        <v>102928</v>
      </c>
      <c r="B1840" s="369" t="s">
        <v>34223</v>
      </c>
      <c r="C1840" s="368" t="s">
        <v>5</v>
      </c>
      <c r="D1840" s="370">
        <v>0</v>
      </c>
      <c r="E1840" s="207"/>
    </row>
    <row r="1841" spans="1:5" ht="15" x14ac:dyDescent="0.25">
      <c r="A1841" s="368">
        <v>95140</v>
      </c>
      <c r="B1841" s="369" t="s">
        <v>203</v>
      </c>
      <c r="C1841" s="368" t="s">
        <v>113</v>
      </c>
      <c r="D1841" s="370">
        <v>0.03</v>
      </c>
      <c r="E1841" s="207"/>
    </row>
    <row r="1842" spans="1:5" ht="15" x14ac:dyDescent="0.25">
      <c r="A1842" s="368">
        <v>95139</v>
      </c>
      <c r="B1842" s="369" t="s">
        <v>97</v>
      </c>
      <c r="C1842" s="368" t="s">
        <v>5</v>
      </c>
      <c r="D1842" s="370">
        <v>0.05</v>
      </c>
      <c r="E1842" s="207"/>
    </row>
    <row r="1843" spans="1:5" ht="15" x14ac:dyDescent="0.25">
      <c r="A1843" s="368">
        <v>89027</v>
      </c>
      <c r="B1843" s="369" t="s">
        <v>12172</v>
      </c>
      <c r="C1843" s="368" t="s">
        <v>113</v>
      </c>
      <c r="D1843" s="370">
        <v>5.34</v>
      </c>
      <c r="E1843" s="207"/>
    </row>
    <row r="1844" spans="1:5" ht="15" x14ac:dyDescent="0.25">
      <c r="A1844" s="368">
        <v>89028</v>
      </c>
      <c r="B1844" s="369" t="s">
        <v>12150</v>
      </c>
      <c r="C1844" s="368" t="s">
        <v>5</v>
      </c>
      <c r="D1844" s="370">
        <v>177.17</v>
      </c>
      <c r="E1844" s="207"/>
    </row>
    <row r="1845" spans="1:5" ht="15" x14ac:dyDescent="0.25">
      <c r="A1845" s="368">
        <v>7031</v>
      </c>
      <c r="B1845" s="369" t="s">
        <v>12166</v>
      </c>
      <c r="C1845" s="368" t="s">
        <v>113</v>
      </c>
      <c r="D1845" s="370">
        <v>6.57</v>
      </c>
      <c r="E1845" s="207"/>
    </row>
    <row r="1846" spans="1:5" ht="15" x14ac:dyDescent="0.25">
      <c r="A1846" s="368">
        <v>7030</v>
      </c>
      <c r="B1846" s="369" t="s">
        <v>12144</v>
      </c>
      <c r="C1846" s="368" t="s">
        <v>5</v>
      </c>
      <c r="D1846" s="370">
        <v>262.98</v>
      </c>
      <c r="E1846" s="207"/>
    </row>
    <row r="1847" spans="1:5" ht="15" x14ac:dyDescent="0.25">
      <c r="A1847" s="368">
        <v>102947</v>
      </c>
      <c r="B1847" s="369" t="s">
        <v>34224</v>
      </c>
      <c r="C1847" s="368" t="s">
        <v>113</v>
      </c>
      <c r="D1847" s="370">
        <v>0</v>
      </c>
      <c r="E1847" s="207"/>
    </row>
    <row r="1848" spans="1:5" ht="15" x14ac:dyDescent="0.25">
      <c r="A1848" s="368">
        <v>102946</v>
      </c>
      <c r="B1848" s="369" t="s">
        <v>34225</v>
      </c>
      <c r="C1848" s="368" t="s">
        <v>5</v>
      </c>
      <c r="D1848" s="370">
        <v>0</v>
      </c>
      <c r="E1848" s="207"/>
    </row>
    <row r="1849" spans="1:5" ht="15" x14ac:dyDescent="0.25">
      <c r="A1849" s="368">
        <v>104092</v>
      </c>
      <c r="B1849" s="369" t="s">
        <v>5364</v>
      </c>
      <c r="C1849" s="368" t="s">
        <v>113</v>
      </c>
      <c r="D1849" s="370">
        <v>0.03</v>
      </c>
      <c r="E1849" s="207"/>
    </row>
    <row r="1850" spans="1:5" ht="15" x14ac:dyDescent="0.25">
      <c r="A1850" s="368">
        <v>104091</v>
      </c>
      <c r="B1850" s="369" t="s">
        <v>5362</v>
      </c>
      <c r="C1850" s="368" t="s">
        <v>5</v>
      </c>
      <c r="D1850" s="370">
        <v>0.81</v>
      </c>
      <c r="E1850" s="207"/>
    </row>
    <row r="1851" spans="1:5" ht="15" x14ac:dyDescent="0.25">
      <c r="A1851" s="368">
        <v>104098</v>
      </c>
      <c r="B1851" s="369" t="s">
        <v>5365</v>
      </c>
      <c r="C1851" s="368" t="s">
        <v>113</v>
      </c>
      <c r="D1851" s="370">
        <v>0.05</v>
      </c>
      <c r="E1851" s="207"/>
    </row>
    <row r="1852" spans="1:5" ht="15" x14ac:dyDescent="0.25">
      <c r="A1852" s="368">
        <v>104097</v>
      </c>
      <c r="B1852" s="369" t="s">
        <v>5363</v>
      </c>
      <c r="C1852" s="368" t="s">
        <v>5</v>
      </c>
      <c r="D1852" s="370">
        <v>1.1399999999999999</v>
      </c>
      <c r="E1852" s="207"/>
    </row>
    <row r="1853" spans="1:5" ht="15" x14ac:dyDescent="0.25">
      <c r="A1853" s="368">
        <v>102905</v>
      </c>
      <c r="B1853" s="369" t="s">
        <v>38453</v>
      </c>
      <c r="C1853" s="368" t="s">
        <v>113</v>
      </c>
      <c r="D1853" s="370">
        <v>0</v>
      </c>
      <c r="E1853" s="207"/>
    </row>
    <row r="1854" spans="1:5" ht="15" x14ac:dyDescent="0.25">
      <c r="A1854" s="368">
        <v>102904</v>
      </c>
      <c r="B1854" s="369" t="s">
        <v>38454</v>
      </c>
      <c r="C1854" s="368" t="s">
        <v>5</v>
      </c>
      <c r="D1854" s="370">
        <v>0</v>
      </c>
      <c r="E1854" s="207"/>
    </row>
    <row r="1855" spans="1:5" ht="15" x14ac:dyDescent="0.25">
      <c r="A1855" s="368">
        <v>89031</v>
      </c>
      <c r="B1855" s="369" t="s">
        <v>153</v>
      </c>
      <c r="C1855" s="368" t="s">
        <v>113</v>
      </c>
      <c r="D1855" s="370">
        <v>82.73</v>
      </c>
      <c r="E1855" s="207"/>
    </row>
    <row r="1856" spans="1:5" ht="15" x14ac:dyDescent="0.25">
      <c r="A1856" s="368">
        <v>89032</v>
      </c>
      <c r="B1856" s="369" t="s">
        <v>48</v>
      </c>
      <c r="C1856" s="368" t="s">
        <v>5</v>
      </c>
      <c r="D1856" s="370">
        <v>203.3</v>
      </c>
      <c r="E1856" s="207"/>
    </row>
    <row r="1857" spans="1:5" ht="15" x14ac:dyDescent="0.25">
      <c r="A1857" s="368">
        <v>88844</v>
      </c>
      <c r="B1857" s="369" t="s">
        <v>151</v>
      </c>
      <c r="C1857" s="368" t="s">
        <v>113</v>
      </c>
      <c r="D1857" s="370">
        <v>84.98</v>
      </c>
      <c r="E1857" s="207"/>
    </row>
    <row r="1858" spans="1:5" ht="15" x14ac:dyDescent="0.25">
      <c r="A1858" s="368">
        <v>88843</v>
      </c>
      <c r="B1858" s="369" t="s">
        <v>46</v>
      </c>
      <c r="C1858" s="368" t="s">
        <v>5</v>
      </c>
      <c r="D1858" s="370">
        <v>223.64</v>
      </c>
      <c r="E1858" s="207"/>
    </row>
    <row r="1859" spans="1:5" ht="15" x14ac:dyDescent="0.25">
      <c r="A1859" s="368">
        <v>5853</v>
      </c>
      <c r="B1859" s="369" t="s">
        <v>124</v>
      </c>
      <c r="C1859" s="368" t="s">
        <v>113</v>
      </c>
      <c r="D1859" s="370">
        <v>96.97</v>
      </c>
      <c r="E1859" s="207"/>
    </row>
    <row r="1860" spans="1:5" ht="15" x14ac:dyDescent="0.25">
      <c r="A1860" s="368">
        <v>5851</v>
      </c>
      <c r="B1860" s="369" t="s">
        <v>18</v>
      </c>
      <c r="C1860" s="368" t="s">
        <v>5</v>
      </c>
      <c r="D1860" s="370">
        <v>265.76</v>
      </c>
      <c r="E1860" s="207"/>
    </row>
    <row r="1861" spans="1:5" ht="15" x14ac:dyDescent="0.25">
      <c r="A1861" s="368">
        <v>5849</v>
      </c>
      <c r="B1861" s="369" t="s">
        <v>123</v>
      </c>
      <c r="C1861" s="368" t="s">
        <v>113</v>
      </c>
      <c r="D1861" s="370">
        <v>96.59</v>
      </c>
      <c r="E1861" s="207"/>
    </row>
    <row r="1862" spans="1:5" ht="15" x14ac:dyDescent="0.25">
      <c r="A1862" s="368">
        <v>5847</v>
      </c>
      <c r="B1862" s="369" t="s">
        <v>17</v>
      </c>
      <c r="C1862" s="368" t="s">
        <v>5</v>
      </c>
      <c r="D1862" s="370">
        <v>277.11</v>
      </c>
      <c r="E1862" s="207"/>
    </row>
    <row r="1863" spans="1:5" ht="15" x14ac:dyDescent="0.25">
      <c r="A1863" s="368">
        <v>5857</v>
      </c>
      <c r="B1863" s="369" t="s">
        <v>125</v>
      </c>
      <c r="C1863" s="368" t="s">
        <v>113</v>
      </c>
      <c r="D1863" s="370">
        <v>238.67</v>
      </c>
      <c r="E1863" s="207"/>
    </row>
    <row r="1864" spans="1:5" ht="15" x14ac:dyDescent="0.25">
      <c r="A1864" s="368">
        <v>5855</v>
      </c>
      <c r="B1864" s="369" t="s">
        <v>19</v>
      </c>
      <c r="C1864" s="368" t="s">
        <v>5</v>
      </c>
      <c r="D1864" s="370">
        <v>703.45</v>
      </c>
      <c r="E1864" s="207"/>
    </row>
    <row r="1865" spans="1:5" ht="15" x14ac:dyDescent="0.25">
      <c r="A1865" s="368">
        <v>96021</v>
      </c>
      <c r="B1865" s="369" t="s">
        <v>211</v>
      </c>
      <c r="C1865" s="368" t="s">
        <v>113</v>
      </c>
      <c r="D1865" s="370">
        <v>66.5</v>
      </c>
      <c r="E1865" s="207"/>
    </row>
    <row r="1866" spans="1:5" ht="15" x14ac:dyDescent="0.25">
      <c r="A1866" s="368">
        <v>96020</v>
      </c>
      <c r="B1866" s="369" t="s">
        <v>105</v>
      </c>
      <c r="C1866" s="368" t="s">
        <v>5</v>
      </c>
      <c r="D1866" s="370">
        <v>188.29</v>
      </c>
      <c r="E1866" s="207"/>
    </row>
    <row r="1867" spans="1:5" ht="15" x14ac:dyDescent="0.25">
      <c r="A1867" s="368">
        <v>96014</v>
      </c>
      <c r="B1867" s="369" t="s">
        <v>210</v>
      </c>
      <c r="C1867" s="368" t="s">
        <v>113</v>
      </c>
      <c r="D1867" s="370">
        <v>66.75</v>
      </c>
      <c r="E1867" s="207"/>
    </row>
    <row r="1868" spans="1:5" ht="15" x14ac:dyDescent="0.25">
      <c r="A1868" s="368">
        <v>96013</v>
      </c>
      <c r="B1868" s="369" t="s">
        <v>104</v>
      </c>
      <c r="C1868" s="368" t="s">
        <v>5</v>
      </c>
      <c r="D1868" s="370">
        <v>188.76</v>
      </c>
      <c r="E1868" s="207"/>
    </row>
    <row r="1869" spans="1:5" ht="15" x14ac:dyDescent="0.25">
      <c r="A1869" s="368">
        <v>96029</v>
      </c>
      <c r="B1869" s="369" t="s">
        <v>212</v>
      </c>
      <c r="C1869" s="368" t="s">
        <v>113</v>
      </c>
      <c r="D1869" s="370">
        <v>59.13</v>
      </c>
      <c r="E1869" s="207"/>
    </row>
    <row r="1870" spans="1:5" ht="15" x14ac:dyDescent="0.25">
      <c r="A1870" s="368">
        <v>96028</v>
      </c>
      <c r="B1870" s="369" t="s">
        <v>106</v>
      </c>
      <c r="C1870" s="368" t="s">
        <v>5</v>
      </c>
      <c r="D1870" s="370">
        <v>145.94999999999999</v>
      </c>
      <c r="E1870" s="207"/>
    </row>
    <row r="1871" spans="1:5" ht="15" x14ac:dyDescent="0.25">
      <c r="A1871" s="368">
        <v>96155</v>
      </c>
      <c r="B1871" s="369" t="s">
        <v>214</v>
      </c>
      <c r="C1871" s="368" t="s">
        <v>113</v>
      </c>
      <c r="D1871" s="370">
        <v>59.38</v>
      </c>
      <c r="E1871" s="207"/>
    </row>
    <row r="1872" spans="1:5" ht="15" x14ac:dyDescent="0.25">
      <c r="A1872" s="368">
        <v>96157</v>
      </c>
      <c r="B1872" s="369" t="s">
        <v>108</v>
      </c>
      <c r="C1872" s="368" t="s">
        <v>5</v>
      </c>
      <c r="D1872" s="370">
        <v>146.41999999999999</v>
      </c>
      <c r="E1872" s="207"/>
    </row>
    <row r="1873" spans="1:5" ht="15" x14ac:dyDescent="0.25">
      <c r="A1873" s="368">
        <v>5845</v>
      </c>
      <c r="B1873" s="369" t="s">
        <v>122</v>
      </c>
      <c r="C1873" s="368" t="s">
        <v>113</v>
      </c>
      <c r="D1873" s="370">
        <v>62.32</v>
      </c>
      <c r="E1873" s="207"/>
    </row>
    <row r="1874" spans="1:5" ht="15" x14ac:dyDescent="0.25">
      <c r="A1874" s="368">
        <v>5843</v>
      </c>
      <c r="B1874" s="369" t="s">
        <v>16</v>
      </c>
      <c r="C1874" s="368" t="s">
        <v>5</v>
      </c>
      <c r="D1874" s="370">
        <v>180.47</v>
      </c>
      <c r="E1874" s="207"/>
    </row>
    <row r="1875" spans="1:5" ht="15" x14ac:dyDescent="0.25">
      <c r="A1875" s="368">
        <v>89036</v>
      </c>
      <c r="B1875" s="369" t="s">
        <v>154</v>
      </c>
      <c r="C1875" s="368" t="s">
        <v>113</v>
      </c>
      <c r="D1875" s="370">
        <v>54.91</v>
      </c>
      <c r="E1875" s="207"/>
    </row>
    <row r="1876" spans="1:5" ht="15" x14ac:dyDescent="0.25">
      <c r="A1876" s="368">
        <v>89035</v>
      </c>
      <c r="B1876" s="369" t="s">
        <v>49</v>
      </c>
      <c r="C1876" s="368" t="s">
        <v>5</v>
      </c>
      <c r="D1876" s="370">
        <v>138.09</v>
      </c>
      <c r="E1876" s="207"/>
    </row>
    <row r="1877" spans="1:5" ht="15" x14ac:dyDescent="0.25">
      <c r="A1877" s="368">
        <v>102911</v>
      </c>
      <c r="B1877" s="369" t="s">
        <v>34226</v>
      </c>
      <c r="C1877" s="368" t="s">
        <v>113</v>
      </c>
      <c r="D1877" s="370">
        <v>0</v>
      </c>
      <c r="E1877" s="207"/>
    </row>
    <row r="1878" spans="1:5" ht="15" x14ac:dyDescent="0.25">
      <c r="A1878" s="368">
        <v>102910</v>
      </c>
      <c r="B1878" s="369" t="s">
        <v>34227</v>
      </c>
      <c r="C1878" s="368" t="s">
        <v>5</v>
      </c>
      <c r="D1878" s="370">
        <v>0</v>
      </c>
      <c r="E1878" s="207"/>
    </row>
    <row r="1879" spans="1:5" ht="15" x14ac:dyDescent="0.25">
      <c r="A1879" s="368">
        <v>93440</v>
      </c>
      <c r="B1879" s="369" t="s">
        <v>12183</v>
      </c>
      <c r="C1879" s="368" t="s">
        <v>113</v>
      </c>
      <c r="D1879" s="370">
        <v>140.58000000000001</v>
      </c>
      <c r="E1879" s="207"/>
    </row>
    <row r="1880" spans="1:5" ht="15" x14ac:dyDescent="0.25">
      <c r="A1880" s="368">
        <v>93439</v>
      </c>
      <c r="B1880" s="369" t="s">
        <v>12161</v>
      </c>
      <c r="C1880" s="368" t="s">
        <v>5</v>
      </c>
      <c r="D1880" s="370">
        <v>260.25</v>
      </c>
      <c r="E1880" s="207"/>
    </row>
    <row r="1881" spans="1:5" ht="15" x14ac:dyDescent="0.25">
      <c r="A1881" s="368">
        <v>100648</v>
      </c>
      <c r="B1881" s="369" t="s">
        <v>218</v>
      </c>
      <c r="C1881" s="368" t="s">
        <v>113</v>
      </c>
      <c r="D1881" s="370">
        <v>597.03</v>
      </c>
      <c r="E1881" s="207"/>
    </row>
    <row r="1882" spans="1:5" ht="15" x14ac:dyDescent="0.25">
      <c r="A1882" s="368">
        <v>100647</v>
      </c>
      <c r="B1882" s="369" t="s">
        <v>111</v>
      </c>
      <c r="C1882" s="368" t="s">
        <v>5</v>
      </c>
      <c r="D1882" s="370">
        <v>6516.2</v>
      </c>
      <c r="E1882" s="207"/>
    </row>
    <row r="1883" spans="1:5" ht="15" x14ac:dyDescent="0.25">
      <c r="A1883" s="368">
        <v>5829</v>
      </c>
      <c r="B1883" s="369" t="s">
        <v>119</v>
      </c>
      <c r="C1883" s="368" t="s">
        <v>113</v>
      </c>
      <c r="D1883" s="370">
        <v>171.14</v>
      </c>
      <c r="E1883" s="207"/>
    </row>
    <row r="1884" spans="1:5" ht="15" x14ac:dyDescent="0.25">
      <c r="A1884" s="368">
        <v>5823</v>
      </c>
      <c r="B1884" s="369" t="s">
        <v>12</v>
      </c>
      <c r="C1884" s="368" t="s">
        <v>5</v>
      </c>
      <c r="D1884" s="370">
        <v>232.94</v>
      </c>
      <c r="E1884" s="207"/>
    </row>
    <row r="1885" spans="1:5" ht="15" x14ac:dyDescent="0.25">
      <c r="A1885" s="368">
        <v>106095</v>
      </c>
      <c r="B1885" s="369" t="s">
        <v>40239</v>
      </c>
      <c r="C1885" s="368" t="s">
        <v>113</v>
      </c>
      <c r="D1885" s="370">
        <v>112.64</v>
      </c>
      <c r="E1885" s="207"/>
    </row>
    <row r="1886" spans="1:5" ht="15" x14ac:dyDescent="0.25">
      <c r="A1886" s="368">
        <v>106094</v>
      </c>
      <c r="B1886" s="369" t="s">
        <v>40240</v>
      </c>
      <c r="C1886" s="368" t="s">
        <v>5</v>
      </c>
      <c r="D1886" s="370">
        <v>333.05</v>
      </c>
      <c r="E1886" s="207"/>
    </row>
    <row r="1887" spans="1:5" ht="15" x14ac:dyDescent="0.25">
      <c r="A1887" s="368">
        <v>100642</v>
      </c>
      <c r="B1887" s="369" t="s">
        <v>217</v>
      </c>
      <c r="C1887" s="368" t="s">
        <v>113</v>
      </c>
      <c r="D1887" s="370">
        <v>302.3</v>
      </c>
      <c r="E1887" s="207"/>
    </row>
    <row r="1888" spans="1:5" ht="15" x14ac:dyDescent="0.25">
      <c r="A1888" s="368">
        <v>100641</v>
      </c>
      <c r="B1888" s="369" t="s">
        <v>110</v>
      </c>
      <c r="C1888" s="368" t="s">
        <v>5</v>
      </c>
      <c r="D1888" s="370">
        <v>4758.97</v>
      </c>
      <c r="E1888" s="207"/>
    </row>
    <row r="1889" spans="1:5" ht="15" x14ac:dyDescent="0.25">
      <c r="A1889" s="368">
        <v>93434</v>
      </c>
      <c r="B1889" s="369" t="s">
        <v>12182</v>
      </c>
      <c r="C1889" s="368" t="s">
        <v>113</v>
      </c>
      <c r="D1889" s="370">
        <v>342.84</v>
      </c>
      <c r="E1889" s="207"/>
    </row>
    <row r="1890" spans="1:5" ht="15" x14ac:dyDescent="0.25">
      <c r="A1890" s="368">
        <v>93433</v>
      </c>
      <c r="B1890" s="369" t="s">
        <v>12160</v>
      </c>
      <c r="C1890" s="368" t="s">
        <v>5</v>
      </c>
      <c r="D1890" s="370">
        <v>2650.29</v>
      </c>
      <c r="E1890" s="207"/>
    </row>
    <row r="1891" spans="1:5" ht="15" x14ac:dyDescent="0.25">
      <c r="A1891" s="368">
        <v>95122</v>
      </c>
      <c r="B1891" s="369" t="s">
        <v>201</v>
      </c>
      <c r="C1891" s="368" t="s">
        <v>113</v>
      </c>
      <c r="D1891" s="370">
        <v>226.91</v>
      </c>
      <c r="E1891" s="207"/>
    </row>
    <row r="1892" spans="1:5" ht="15" x14ac:dyDescent="0.25">
      <c r="A1892" s="368">
        <v>95121</v>
      </c>
      <c r="B1892" s="369" t="s">
        <v>94</v>
      </c>
      <c r="C1892" s="368" t="s">
        <v>5</v>
      </c>
      <c r="D1892" s="370">
        <v>379.28</v>
      </c>
      <c r="E1892" s="207"/>
    </row>
    <row r="1893" spans="1:5" ht="15" x14ac:dyDescent="0.25">
      <c r="A1893" s="368">
        <v>103662</v>
      </c>
      <c r="B1893" s="369" t="s">
        <v>34228</v>
      </c>
      <c r="C1893" s="368" t="s">
        <v>113</v>
      </c>
      <c r="D1893" s="370">
        <v>0</v>
      </c>
      <c r="E1893" s="207"/>
    </row>
    <row r="1894" spans="1:5" ht="15" x14ac:dyDescent="0.25">
      <c r="A1894" s="368">
        <v>103661</v>
      </c>
      <c r="B1894" s="369" t="s">
        <v>34229</v>
      </c>
      <c r="C1894" s="368" t="s">
        <v>5</v>
      </c>
      <c r="D1894" s="370">
        <v>0</v>
      </c>
      <c r="E1894" s="207"/>
    </row>
    <row r="1895" spans="1:5" ht="15" x14ac:dyDescent="0.25">
      <c r="A1895" s="368">
        <v>5841</v>
      </c>
      <c r="B1895" s="369" t="s">
        <v>121</v>
      </c>
      <c r="C1895" s="368" t="s">
        <v>113</v>
      </c>
      <c r="D1895" s="370">
        <v>4.68</v>
      </c>
      <c r="E1895" s="207"/>
    </row>
    <row r="1896" spans="1:5" ht="15" x14ac:dyDescent="0.25">
      <c r="A1896" s="368">
        <v>5839</v>
      </c>
      <c r="B1896" s="369" t="s">
        <v>15</v>
      </c>
      <c r="C1896" s="368" t="s">
        <v>5</v>
      </c>
      <c r="D1896" s="370">
        <v>9.31</v>
      </c>
      <c r="E1896" s="207"/>
    </row>
    <row r="1897" spans="1:5" ht="15" x14ac:dyDescent="0.25">
      <c r="A1897" s="368">
        <v>90587</v>
      </c>
      <c r="B1897" s="369" t="s">
        <v>163</v>
      </c>
      <c r="C1897" s="368" t="s">
        <v>113</v>
      </c>
      <c r="D1897" s="370">
        <v>0.55000000000000004</v>
      </c>
      <c r="E1897" s="207"/>
    </row>
    <row r="1898" spans="1:5" ht="15" x14ac:dyDescent="0.25">
      <c r="A1898" s="368">
        <v>90586</v>
      </c>
      <c r="B1898" s="369" t="s">
        <v>58</v>
      </c>
      <c r="C1898" s="368" t="s">
        <v>5</v>
      </c>
      <c r="D1898" s="370">
        <v>1.47</v>
      </c>
      <c r="E1898" s="207"/>
    </row>
    <row r="1899" spans="1:5" ht="15" x14ac:dyDescent="0.25">
      <c r="A1899" s="368">
        <v>106392</v>
      </c>
      <c r="B1899" s="369" t="s">
        <v>40241</v>
      </c>
      <c r="C1899" s="368" t="s">
        <v>113</v>
      </c>
      <c r="D1899" s="370">
        <v>115.96</v>
      </c>
      <c r="E1899" s="207"/>
    </row>
    <row r="1900" spans="1:5" ht="15" x14ac:dyDescent="0.25">
      <c r="A1900" s="368">
        <v>106389</v>
      </c>
      <c r="B1900" s="369" t="s">
        <v>40242</v>
      </c>
      <c r="C1900" s="368" t="s">
        <v>5</v>
      </c>
      <c r="D1900" s="370">
        <v>308.43</v>
      </c>
      <c r="E1900" s="207"/>
    </row>
    <row r="1901" spans="1:5" ht="15" x14ac:dyDescent="0.25">
      <c r="A1901" s="368">
        <v>106391</v>
      </c>
      <c r="B1901" s="369" t="s">
        <v>40243</v>
      </c>
      <c r="C1901" s="368" t="s">
        <v>113</v>
      </c>
      <c r="D1901" s="370">
        <v>231.88</v>
      </c>
      <c r="E1901" s="207"/>
    </row>
    <row r="1902" spans="1:5" ht="15" x14ac:dyDescent="0.25">
      <c r="A1902" s="368">
        <v>106388</v>
      </c>
      <c r="B1902" s="369" t="s">
        <v>40244</v>
      </c>
      <c r="C1902" s="368" t="s">
        <v>5</v>
      </c>
      <c r="D1902" s="370">
        <v>581.98</v>
      </c>
      <c r="E1902" s="207"/>
    </row>
    <row r="1903" spans="1:5" ht="15" x14ac:dyDescent="0.25">
      <c r="A1903" s="368">
        <v>5837</v>
      </c>
      <c r="B1903" s="369" t="s">
        <v>120</v>
      </c>
      <c r="C1903" s="368" t="s">
        <v>113</v>
      </c>
      <c r="D1903" s="370">
        <v>134.01</v>
      </c>
      <c r="E1903" s="207"/>
    </row>
    <row r="1904" spans="1:5" ht="15" x14ac:dyDescent="0.25">
      <c r="A1904" s="368">
        <v>5835</v>
      </c>
      <c r="B1904" s="369" t="s">
        <v>14</v>
      </c>
      <c r="C1904" s="368" t="s">
        <v>5</v>
      </c>
      <c r="D1904" s="370">
        <v>343.78</v>
      </c>
      <c r="E1904" s="207"/>
    </row>
    <row r="1905" spans="1:5" ht="15" x14ac:dyDescent="0.25">
      <c r="A1905" s="368">
        <v>89257</v>
      </c>
      <c r="B1905" s="369" t="s">
        <v>53</v>
      </c>
      <c r="C1905" s="368" t="s">
        <v>5</v>
      </c>
      <c r="D1905" s="370">
        <v>298.8</v>
      </c>
      <c r="E1905" s="207"/>
    </row>
    <row r="1906" spans="1:5" ht="15" x14ac:dyDescent="0.25">
      <c r="A1906" s="368">
        <v>89258</v>
      </c>
      <c r="B1906" s="369" t="s">
        <v>159</v>
      </c>
      <c r="C1906" s="368" t="s">
        <v>113</v>
      </c>
      <c r="D1906" s="370">
        <v>115.35</v>
      </c>
      <c r="E1906" s="207"/>
    </row>
    <row r="1907" spans="1:5" ht="15" x14ac:dyDescent="0.25">
      <c r="A1907" s="368">
        <v>106393</v>
      </c>
      <c r="B1907" s="369" t="s">
        <v>40245</v>
      </c>
      <c r="C1907" s="368" t="s">
        <v>113</v>
      </c>
      <c r="D1907" s="370">
        <v>131.88</v>
      </c>
      <c r="E1907" s="207"/>
    </row>
    <row r="1908" spans="1:5" ht="15" x14ac:dyDescent="0.25">
      <c r="A1908" s="368">
        <v>106390</v>
      </c>
      <c r="B1908" s="369" t="s">
        <v>40246</v>
      </c>
      <c r="C1908" s="368" t="s">
        <v>5</v>
      </c>
      <c r="D1908" s="370">
        <v>327.64</v>
      </c>
      <c r="E1908" s="207"/>
    </row>
    <row r="1909" spans="1:5" ht="15" x14ac:dyDescent="0.25">
      <c r="A1909" s="368">
        <v>97621</v>
      </c>
      <c r="B1909" s="369" t="s">
        <v>23355</v>
      </c>
      <c r="C1909" s="368" t="s">
        <v>691</v>
      </c>
      <c r="D1909" s="370">
        <v>122.74</v>
      </c>
      <c r="E1909" s="207"/>
    </row>
    <row r="1910" spans="1:5" ht="15" x14ac:dyDescent="0.25">
      <c r="A1910" s="368">
        <v>97622</v>
      </c>
      <c r="B1910" s="369" t="s">
        <v>23356</v>
      </c>
      <c r="C1910" s="368" t="s">
        <v>691</v>
      </c>
      <c r="D1910" s="370">
        <v>59.82</v>
      </c>
      <c r="E1910" s="207"/>
    </row>
    <row r="1911" spans="1:5" ht="15" x14ac:dyDescent="0.25">
      <c r="A1911" s="368">
        <v>97623</v>
      </c>
      <c r="B1911" s="369" t="s">
        <v>23357</v>
      </c>
      <c r="C1911" s="368" t="s">
        <v>691</v>
      </c>
      <c r="D1911" s="370">
        <v>183.25</v>
      </c>
      <c r="E1911" s="207"/>
    </row>
    <row r="1912" spans="1:5" ht="15" x14ac:dyDescent="0.25">
      <c r="A1912" s="368">
        <v>97624</v>
      </c>
      <c r="B1912" s="369" t="s">
        <v>23358</v>
      </c>
      <c r="C1912" s="368" t="s">
        <v>691</v>
      </c>
      <c r="D1912" s="370">
        <v>112.47</v>
      </c>
      <c r="E1912" s="207"/>
    </row>
    <row r="1913" spans="1:5" ht="15" x14ac:dyDescent="0.25">
      <c r="A1913" s="368">
        <v>97625</v>
      </c>
      <c r="B1913" s="369" t="s">
        <v>23359</v>
      </c>
      <c r="C1913" s="368" t="s">
        <v>691</v>
      </c>
      <c r="D1913" s="370">
        <v>51.66</v>
      </c>
      <c r="E1913" s="207"/>
    </row>
    <row r="1914" spans="1:5" ht="15" x14ac:dyDescent="0.25">
      <c r="A1914" s="368">
        <v>104791</v>
      </c>
      <c r="B1914" s="369" t="s">
        <v>23401</v>
      </c>
      <c r="C1914" s="368" t="s">
        <v>3</v>
      </c>
      <c r="D1914" s="370">
        <v>6.5</v>
      </c>
      <c r="E1914" s="207"/>
    </row>
    <row r="1915" spans="1:5" ht="15" x14ac:dyDescent="0.25">
      <c r="A1915" s="368">
        <v>97631</v>
      </c>
      <c r="B1915" s="369" t="s">
        <v>23364</v>
      </c>
      <c r="C1915" s="368" t="s">
        <v>3</v>
      </c>
      <c r="D1915" s="370">
        <v>12.14</v>
      </c>
      <c r="E1915" s="207"/>
    </row>
    <row r="1916" spans="1:5" ht="15" x14ac:dyDescent="0.25">
      <c r="A1916" s="368">
        <v>97630</v>
      </c>
      <c r="B1916" s="369" t="s">
        <v>34230</v>
      </c>
      <c r="C1916" s="368" t="s">
        <v>691</v>
      </c>
      <c r="D1916" s="370">
        <v>0</v>
      </c>
      <c r="E1916" s="207"/>
    </row>
    <row r="1917" spans="1:5" ht="15" x14ac:dyDescent="0.25">
      <c r="A1917" s="368">
        <v>104796</v>
      </c>
      <c r="B1917" s="369" t="s">
        <v>23406</v>
      </c>
      <c r="C1917" s="368" t="s">
        <v>1</v>
      </c>
      <c r="D1917" s="370">
        <v>14.54</v>
      </c>
      <c r="E1917" s="207"/>
    </row>
    <row r="1918" spans="1:5" ht="15" x14ac:dyDescent="0.25">
      <c r="A1918" s="368">
        <v>97628</v>
      </c>
      <c r="B1918" s="369" t="s">
        <v>23362</v>
      </c>
      <c r="C1918" s="368" t="s">
        <v>691</v>
      </c>
      <c r="D1918" s="370">
        <v>280</v>
      </c>
      <c r="E1918" s="207"/>
    </row>
    <row r="1919" spans="1:5" ht="15" x14ac:dyDescent="0.25">
      <c r="A1919" s="368">
        <v>97629</v>
      </c>
      <c r="B1919" s="369" t="s">
        <v>23363</v>
      </c>
      <c r="C1919" s="368" t="s">
        <v>691</v>
      </c>
      <c r="D1919" s="370">
        <v>91.11</v>
      </c>
      <c r="E1919" s="207"/>
    </row>
    <row r="1920" spans="1:5" ht="15" x14ac:dyDescent="0.25">
      <c r="A1920" s="368">
        <v>97626</v>
      </c>
      <c r="B1920" s="369" t="s">
        <v>23360</v>
      </c>
      <c r="C1920" s="368" t="s">
        <v>691</v>
      </c>
      <c r="D1920" s="370">
        <v>601.20000000000005</v>
      </c>
      <c r="E1920" s="207"/>
    </row>
    <row r="1921" spans="1:5" ht="15" x14ac:dyDescent="0.25">
      <c r="A1921" s="368">
        <v>97627</v>
      </c>
      <c r="B1921" s="369" t="s">
        <v>23361</v>
      </c>
      <c r="C1921" s="368" t="s">
        <v>691</v>
      </c>
      <c r="D1921" s="370">
        <v>195.65</v>
      </c>
      <c r="E1921" s="207"/>
    </row>
    <row r="1922" spans="1:5" ht="15" x14ac:dyDescent="0.25">
      <c r="A1922" s="368">
        <v>104789</v>
      </c>
      <c r="B1922" s="369" t="s">
        <v>23399</v>
      </c>
      <c r="C1922" s="368" t="s">
        <v>691</v>
      </c>
      <c r="D1922" s="370">
        <v>210.53</v>
      </c>
      <c r="E1922" s="207"/>
    </row>
    <row r="1923" spans="1:5" ht="15" x14ac:dyDescent="0.25">
      <c r="A1923" s="368">
        <v>104790</v>
      </c>
      <c r="B1923" s="369" t="s">
        <v>23400</v>
      </c>
      <c r="C1923" s="368" t="s">
        <v>691</v>
      </c>
      <c r="D1923" s="370">
        <v>109.61</v>
      </c>
      <c r="E1923" s="207"/>
    </row>
    <row r="1924" spans="1:5" ht="15" x14ac:dyDescent="0.25">
      <c r="A1924" s="368">
        <v>97633</v>
      </c>
      <c r="B1924" s="369" t="s">
        <v>23366</v>
      </c>
      <c r="C1924" s="368" t="s">
        <v>3</v>
      </c>
      <c r="D1924" s="370">
        <v>24.68</v>
      </c>
      <c r="E1924" s="207"/>
    </row>
    <row r="1925" spans="1:5" ht="15" x14ac:dyDescent="0.25">
      <c r="A1925" s="368">
        <v>97634</v>
      </c>
      <c r="B1925" s="369" t="s">
        <v>23367</v>
      </c>
      <c r="C1925" s="368" t="s">
        <v>3</v>
      </c>
      <c r="D1925" s="370">
        <v>7.34</v>
      </c>
      <c r="E1925" s="207"/>
    </row>
    <row r="1926" spans="1:5" ht="15" x14ac:dyDescent="0.25">
      <c r="A1926" s="368">
        <v>97632</v>
      </c>
      <c r="B1926" s="369" t="s">
        <v>23365</v>
      </c>
      <c r="C1926" s="368" t="s">
        <v>1</v>
      </c>
      <c r="D1926" s="370">
        <v>2.82</v>
      </c>
      <c r="E1926" s="207"/>
    </row>
    <row r="1927" spans="1:5" ht="15" x14ac:dyDescent="0.25">
      <c r="A1927" s="368">
        <v>97636</v>
      </c>
      <c r="B1927" s="369" t="s">
        <v>23369</v>
      </c>
      <c r="C1927" s="368" t="s">
        <v>3</v>
      </c>
      <c r="D1927" s="370">
        <v>23.17</v>
      </c>
      <c r="E1927" s="207"/>
    </row>
    <row r="1928" spans="1:5" ht="15" x14ac:dyDescent="0.25">
      <c r="A1928" s="368">
        <v>104797</v>
      </c>
      <c r="B1928" s="369" t="s">
        <v>23407</v>
      </c>
      <c r="C1928" s="368" t="s">
        <v>1</v>
      </c>
      <c r="D1928" s="370">
        <v>18.190000000000001</v>
      </c>
      <c r="E1928" s="207"/>
    </row>
    <row r="1929" spans="1:5" ht="15" x14ac:dyDescent="0.25">
      <c r="A1929" s="368">
        <v>104803</v>
      </c>
      <c r="B1929" s="369" t="s">
        <v>23413</v>
      </c>
      <c r="C1929" s="368" t="s">
        <v>1</v>
      </c>
      <c r="D1929" s="370">
        <v>4.92</v>
      </c>
      <c r="E1929" s="207"/>
    </row>
    <row r="1930" spans="1:5" ht="15" x14ac:dyDescent="0.25">
      <c r="A1930" s="368">
        <v>97664</v>
      </c>
      <c r="B1930" s="369" t="s">
        <v>23396</v>
      </c>
      <c r="C1930" s="368" t="s">
        <v>2</v>
      </c>
      <c r="D1930" s="370">
        <v>1.67</v>
      </c>
      <c r="E1930" s="207"/>
    </row>
    <row r="1931" spans="1:5" ht="15" x14ac:dyDescent="0.25">
      <c r="A1931" s="368">
        <v>104801</v>
      </c>
      <c r="B1931" s="369" t="s">
        <v>23411</v>
      </c>
      <c r="C1931" s="368" t="s">
        <v>3</v>
      </c>
      <c r="D1931" s="370">
        <v>15.3</v>
      </c>
      <c r="E1931" s="207"/>
    </row>
    <row r="1932" spans="1:5" ht="15" x14ac:dyDescent="0.25">
      <c r="A1932" s="368">
        <v>97661</v>
      </c>
      <c r="B1932" s="369" t="s">
        <v>23393</v>
      </c>
      <c r="C1932" s="368" t="s">
        <v>1</v>
      </c>
      <c r="D1932" s="370">
        <v>0.75</v>
      </c>
      <c r="E1932" s="207"/>
    </row>
    <row r="1933" spans="1:5" ht="15" x14ac:dyDescent="0.25">
      <c r="A1933" s="368">
        <v>104794</v>
      </c>
      <c r="B1933" s="369" t="s">
        <v>23404</v>
      </c>
      <c r="C1933" s="368" t="s">
        <v>1</v>
      </c>
      <c r="D1933" s="370">
        <v>1.02</v>
      </c>
      <c r="E1933" s="207"/>
    </row>
    <row r="1934" spans="1:5" ht="15" x14ac:dyDescent="0.25">
      <c r="A1934" s="368">
        <v>104795</v>
      </c>
      <c r="B1934" s="369" t="s">
        <v>23405</v>
      </c>
      <c r="C1934" s="368" t="s">
        <v>1</v>
      </c>
      <c r="D1934" s="370">
        <v>1.44</v>
      </c>
      <c r="E1934" s="207"/>
    </row>
    <row r="1935" spans="1:5" ht="15" x14ac:dyDescent="0.25">
      <c r="A1935" s="368">
        <v>104792</v>
      </c>
      <c r="B1935" s="369" t="s">
        <v>23402</v>
      </c>
      <c r="C1935" s="368" t="s">
        <v>1</v>
      </c>
      <c r="D1935" s="370">
        <v>0.41</v>
      </c>
      <c r="E1935" s="207"/>
    </row>
    <row r="1936" spans="1:5" ht="15" x14ac:dyDescent="0.25">
      <c r="A1936" s="368">
        <v>104793</v>
      </c>
      <c r="B1936" s="369" t="s">
        <v>23403</v>
      </c>
      <c r="C1936" s="368" t="s">
        <v>1</v>
      </c>
      <c r="D1936" s="370">
        <v>0.57999999999999996</v>
      </c>
      <c r="E1936" s="207"/>
    </row>
    <row r="1937" spans="1:5" ht="15" x14ac:dyDescent="0.25">
      <c r="A1937" s="368">
        <v>104800</v>
      </c>
      <c r="B1937" s="369" t="s">
        <v>23410</v>
      </c>
      <c r="C1937" s="368" t="s">
        <v>1</v>
      </c>
      <c r="D1937" s="370">
        <v>10.07</v>
      </c>
      <c r="E1937" s="207"/>
    </row>
    <row r="1938" spans="1:5" ht="15" x14ac:dyDescent="0.25">
      <c r="A1938" s="368">
        <v>97638</v>
      </c>
      <c r="B1938" s="369" t="s">
        <v>23371</v>
      </c>
      <c r="C1938" s="368" t="s">
        <v>3</v>
      </c>
      <c r="D1938" s="370">
        <v>8.6300000000000008</v>
      </c>
      <c r="E1938" s="207"/>
    </row>
    <row r="1939" spans="1:5" ht="15" x14ac:dyDescent="0.25">
      <c r="A1939" s="368">
        <v>97641</v>
      </c>
      <c r="B1939" s="369" t="s">
        <v>23374</v>
      </c>
      <c r="C1939" s="368" t="s">
        <v>3</v>
      </c>
      <c r="D1939" s="370">
        <v>3.15</v>
      </c>
      <c r="E1939" s="207"/>
    </row>
    <row r="1940" spans="1:5" ht="15" x14ac:dyDescent="0.25">
      <c r="A1940" s="368">
        <v>97640</v>
      </c>
      <c r="B1940" s="369" t="s">
        <v>23373</v>
      </c>
      <c r="C1940" s="368" t="s">
        <v>3</v>
      </c>
      <c r="D1940" s="370">
        <v>2.0099999999999998</v>
      </c>
      <c r="E1940" s="207"/>
    </row>
    <row r="1941" spans="1:5" ht="15" x14ac:dyDescent="0.25">
      <c r="A1941" s="368">
        <v>97660</v>
      </c>
      <c r="B1941" s="369" t="s">
        <v>23392</v>
      </c>
      <c r="C1941" s="368" t="s">
        <v>2</v>
      </c>
      <c r="D1941" s="370">
        <v>0.71</v>
      </c>
      <c r="E1941" s="207"/>
    </row>
    <row r="1942" spans="1:5" ht="15" x14ac:dyDescent="0.25">
      <c r="A1942" s="368">
        <v>97645</v>
      </c>
      <c r="B1942" s="369" t="s">
        <v>23378</v>
      </c>
      <c r="C1942" s="368" t="s">
        <v>3</v>
      </c>
      <c r="D1942" s="370">
        <v>26.24</v>
      </c>
      <c r="E1942" s="207"/>
    </row>
    <row r="1943" spans="1:5" ht="15" x14ac:dyDescent="0.25">
      <c r="A1943" s="368">
        <v>97663</v>
      </c>
      <c r="B1943" s="369" t="s">
        <v>23395</v>
      </c>
      <c r="C1943" s="368" t="s">
        <v>2</v>
      </c>
      <c r="D1943" s="370">
        <v>13.43</v>
      </c>
      <c r="E1943" s="207"/>
    </row>
    <row r="1944" spans="1:5" ht="15" x14ac:dyDescent="0.25">
      <c r="A1944" s="368">
        <v>97665</v>
      </c>
      <c r="B1944" s="369" t="s">
        <v>23397</v>
      </c>
      <c r="C1944" s="368" t="s">
        <v>2</v>
      </c>
      <c r="D1944" s="370">
        <v>1.91</v>
      </c>
      <c r="E1944" s="207"/>
    </row>
    <row r="1945" spans="1:5" ht="15" x14ac:dyDescent="0.25">
      <c r="A1945" s="368">
        <v>97666</v>
      </c>
      <c r="B1945" s="369" t="s">
        <v>23398</v>
      </c>
      <c r="C1945" s="368" t="s">
        <v>2</v>
      </c>
      <c r="D1945" s="370">
        <v>9.7799999999999994</v>
      </c>
      <c r="E1945" s="207"/>
    </row>
    <row r="1946" spans="1:5" ht="15" x14ac:dyDescent="0.25">
      <c r="A1946" s="368">
        <v>97635</v>
      </c>
      <c r="B1946" s="369" t="s">
        <v>23368</v>
      </c>
      <c r="C1946" s="368" t="s">
        <v>3</v>
      </c>
      <c r="D1946" s="370">
        <v>15.94</v>
      </c>
      <c r="E1946" s="207"/>
    </row>
    <row r="1947" spans="1:5" ht="15" x14ac:dyDescent="0.25">
      <c r="A1947" s="368">
        <v>97643</v>
      </c>
      <c r="B1947" s="369" t="s">
        <v>23376</v>
      </c>
      <c r="C1947" s="368" t="s">
        <v>3</v>
      </c>
      <c r="D1947" s="370">
        <v>26.89</v>
      </c>
      <c r="E1947" s="207"/>
    </row>
    <row r="1948" spans="1:5" ht="15" x14ac:dyDescent="0.25">
      <c r="A1948" s="368">
        <v>104799</v>
      </c>
      <c r="B1948" s="369" t="s">
        <v>23409</v>
      </c>
      <c r="C1948" s="368" t="s">
        <v>3</v>
      </c>
      <c r="D1948" s="370">
        <v>11.15</v>
      </c>
      <c r="E1948" s="207"/>
    </row>
    <row r="1949" spans="1:5" ht="15" x14ac:dyDescent="0.25">
      <c r="A1949" s="368">
        <v>97639</v>
      </c>
      <c r="B1949" s="369" t="s">
        <v>23372</v>
      </c>
      <c r="C1949" s="368" t="s">
        <v>3</v>
      </c>
      <c r="D1949" s="370">
        <v>21.93</v>
      </c>
      <c r="E1949" s="207"/>
    </row>
    <row r="1950" spans="1:5" ht="15" x14ac:dyDescent="0.25">
      <c r="A1950" s="368">
        <v>97644</v>
      </c>
      <c r="B1950" s="369" t="s">
        <v>23377</v>
      </c>
      <c r="C1950" s="368" t="s">
        <v>3</v>
      </c>
      <c r="D1950" s="370">
        <v>10.15</v>
      </c>
      <c r="E1950" s="207"/>
    </row>
    <row r="1951" spans="1:5" ht="15" x14ac:dyDescent="0.25">
      <c r="A1951" s="368">
        <v>97648</v>
      </c>
      <c r="B1951" s="369" t="s">
        <v>23380</v>
      </c>
      <c r="C1951" s="368" t="s">
        <v>3</v>
      </c>
      <c r="D1951" s="370">
        <v>2.17</v>
      </c>
      <c r="E1951" s="207"/>
    </row>
    <row r="1952" spans="1:5" ht="15" x14ac:dyDescent="0.25">
      <c r="A1952" s="368">
        <v>104798</v>
      </c>
      <c r="B1952" s="369" t="s">
        <v>23408</v>
      </c>
      <c r="C1952" s="368" t="s">
        <v>2</v>
      </c>
      <c r="D1952" s="370">
        <v>14.2</v>
      </c>
      <c r="E1952" s="207"/>
    </row>
    <row r="1953" spans="1:5" ht="15" x14ac:dyDescent="0.25">
      <c r="A1953" s="368">
        <v>97637</v>
      </c>
      <c r="B1953" s="369" t="s">
        <v>23370</v>
      </c>
      <c r="C1953" s="368" t="s">
        <v>3</v>
      </c>
      <c r="D1953" s="370">
        <v>2.96</v>
      </c>
      <c r="E1953" s="207"/>
    </row>
    <row r="1954" spans="1:5" ht="15" x14ac:dyDescent="0.25">
      <c r="A1954" s="368">
        <v>104802</v>
      </c>
      <c r="B1954" s="369" t="s">
        <v>23412</v>
      </c>
      <c r="C1954" s="368" t="s">
        <v>3</v>
      </c>
      <c r="D1954" s="370">
        <v>10.18</v>
      </c>
      <c r="E1954" s="207"/>
    </row>
    <row r="1955" spans="1:5" ht="15" x14ac:dyDescent="0.25">
      <c r="A1955" s="368">
        <v>97647</v>
      </c>
      <c r="B1955" s="369" t="s">
        <v>23379</v>
      </c>
      <c r="C1955" s="368" t="s">
        <v>3</v>
      </c>
      <c r="D1955" s="370">
        <v>3.77</v>
      </c>
      <c r="E1955" s="207"/>
    </row>
    <row r="1956" spans="1:5" ht="15" x14ac:dyDescent="0.25">
      <c r="A1956" s="368">
        <v>97649</v>
      </c>
      <c r="B1956" s="369" t="s">
        <v>23381</v>
      </c>
      <c r="C1956" s="368" t="s">
        <v>3</v>
      </c>
      <c r="D1956" s="370">
        <v>4.78</v>
      </c>
      <c r="E1956" s="207"/>
    </row>
    <row r="1957" spans="1:5" ht="15" x14ac:dyDescent="0.25">
      <c r="A1957" s="368">
        <v>97652</v>
      </c>
      <c r="B1957" s="369" t="s">
        <v>23384</v>
      </c>
      <c r="C1957" s="368" t="s">
        <v>2</v>
      </c>
      <c r="D1957" s="370">
        <v>201.28</v>
      </c>
      <c r="E1957" s="207"/>
    </row>
    <row r="1958" spans="1:5" ht="15" x14ac:dyDescent="0.25">
      <c r="A1958" s="368">
        <v>97654</v>
      </c>
      <c r="B1958" s="369" t="s">
        <v>23386</v>
      </c>
      <c r="C1958" s="368" t="s">
        <v>2</v>
      </c>
      <c r="D1958" s="370">
        <v>184.85</v>
      </c>
      <c r="E1958" s="207"/>
    </row>
    <row r="1959" spans="1:5" ht="15" x14ac:dyDescent="0.25">
      <c r="A1959" s="368">
        <v>97651</v>
      </c>
      <c r="B1959" s="369" t="s">
        <v>23383</v>
      </c>
      <c r="C1959" s="368" t="s">
        <v>2</v>
      </c>
      <c r="D1959" s="370">
        <v>88.78</v>
      </c>
      <c r="E1959" s="207"/>
    </row>
    <row r="1960" spans="1:5" ht="15" x14ac:dyDescent="0.25">
      <c r="A1960" s="368">
        <v>97653</v>
      </c>
      <c r="B1960" s="369" t="s">
        <v>23385</v>
      </c>
      <c r="C1960" s="368" t="s">
        <v>2</v>
      </c>
      <c r="D1960" s="370">
        <v>148.04</v>
      </c>
      <c r="E1960" s="207"/>
    </row>
    <row r="1961" spans="1:5" ht="15" x14ac:dyDescent="0.25">
      <c r="A1961" s="368">
        <v>97657</v>
      </c>
      <c r="B1961" s="369" t="s">
        <v>23389</v>
      </c>
      <c r="C1961" s="368" t="s">
        <v>2</v>
      </c>
      <c r="D1961" s="370">
        <v>628.01</v>
      </c>
      <c r="E1961" s="207"/>
    </row>
    <row r="1962" spans="1:5" ht="15" x14ac:dyDescent="0.25">
      <c r="A1962" s="368">
        <v>97659</v>
      </c>
      <c r="B1962" s="369" t="s">
        <v>23391</v>
      </c>
      <c r="C1962" s="368" t="s">
        <v>2</v>
      </c>
      <c r="D1962" s="370">
        <v>304.82</v>
      </c>
      <c r="E1962" s="207"/>
    </row>
    <row r="1963" spans="1:5" ht="15" x14ac:dyDescent="0.25">
      <c r="A1963" s="368">
        <v>97656</v>
      </c>
      <c r="B1963" s="369" t="s">
        <v>23388</v>
      </c>
      <c r="C1963" s="368" t="s">
        <v>2</v>
      </c>
      <c r="D1963" s="370">
        <v>316.83999999999997</v>
      </c>
      <c r="E1963" s="207"/>
    </row>
    <row r="1964" spans="1:5" ht="15" x14ac:dyDescent="0.25">
      <c r="A1964" s="368">
        <v>97658</v>
      </c>
      <c r="B1964" s="369" t="s">
        <v>23390</v>
      </c>
      <c r="C1964" s="368" t="s">
        <v>2</v>
      </c>
      <c r="D1964" s="370">
        <v>221.9</v>
      </c>
      <c r="E1964" s="207"/>
    </row>
    <row r="1965" spans="1:5" ht="15" x14ac:dyDescent="0.25">
      <c r="A1965" s="368">
        <v>97650</v>
      </c>
      <c r="B1965" s="369" t="s">
        <v>23382</v>
      </c>
      <c r="C1965" s="368" t="s">
        <v>3</v>
      </c>
      <c r="D1965" s="370">
        <v>8.15</v>
      </c>
      <c r="E1965" s="207"/>
    </row>
    <row r="1966" spans="1:5" ht="15" x14ac:dyDescent="0.25">
      <c r="A1966" s="368">
        <v>97642</v>
      </c>
      <c r="B1966" s="369" t="s">
        <v>23375</v>
      </c>
      <c r="C1966" s="368" t="s">
        <v>3</v>
      </c>
      <c r="D1966" s="370">
        <v>2.89</v>
      </c>
      <c r="E1966" s="207"/>
    </row>
    <row r="1967" spans="1:5" ht="15" x14ac:dyDescent="0.25">
      <c r="A1967" s="368">
        <v>97655</v>
      </c>
      <c r="B1967" s="369" t="s">
        <v>23387</v>
      </c>
      <c r="C1967" s="368" t="s">
        <v>3</v>
      </c>
      <c r="D1967" s="370">
        <v>34.1</v>
      </c>
      <c r="E1967" s="207"/>
    </row>
    <row r="1968" spans="1:5" ht="15" x14ac:dyDescent="0.25">
      <c r="A1968" s="368">
        <v>97662</v>
      </c>
      <c r="B1968" s="369" t="s">
        <v>23394</v>
      </c>
      <c r="C1968" s="368" t="s">
        <v>1</v>
      </c>
      <c r="D1968" s="370">
        <v>0.54</v>
      </c>
      <c r="E1968" s="207"/>
    </row>
    <row r="1969" spans="1:5" ht="15" x14ac:dyDescent="0.25">
      <c r="A1969" s="368">
        <v>97646</v>
      </c>
      <c r="B1969" s="369" t="s">
        <v>34231</v>
      </c>
      <c r="C1969" s="368" t="s">
        <v>3</v>
      </c>
      <c r="D1969" s="370">
        <v>0</v>
      </c>
      <c r="E1969" s="207"/>
    </row>
    <row r="1970" spans="1:5" ht="15" x14ac:dyDescent="0.25">
      <c r="A1970" s="368">
        <v>92712</v>
      </c>
      <c r="B1970" s="369" t="s">
        <v>12244</v>
      </c>
      <c r="C1970" s="368" t="s">
        <v>220</v>
      </c>
      <c r="D1970" s="370">
        <v>0.23</v>
      </c>
      <c r="E1970" s="207"/>
    </row>
    <row r="1971" spans="1:5" ht="15" x14ac:dyDescent="0.25">
      <c r="A1971" s="368">
        <v>92713</v>
      </c>
      <c r="B1971" s="369" t="s">
        <v>12245</v>
      </c>
      <c r="C1971" s="368" t="s">
        <v>220</v>
      </c>
      <c r="D1971" s="370">
        <v>0.05</v>
      </c>
      <c r="E1971" s="207"/>
    </row>
    <row r="1972" spans="1:5" ht="15" x14ac:dyDescent="0.25">
      <c r="A1972" s="368">
        <v>92714</v>
      </c>
      <c r="B1972" s="369" t="s">
        <v>12246</v>
      </c>
      <c r="C1972" s="368" t="s">
        <v>220</v>
      </c>
      <c r="D1972" s="370">
        <v>0.28999999999999998</v>
      </c>
      <c r="E1972" s="207"/>
    </row>
    <row r="1973" spans="1:5" ht="15" x14ac:dyDescent="0.25">
      <c r="A1973" s="368">
        <v>92715</v>
      </c>
      <c r="B1973" s="369" t="s">
        <v>12247</v>
      </c>
      <c r="C1973" s="368" t="s">
        <v>220</v>
      </c>
      <c r="D1973" s="370">
        <v>83.44</v>
      </c>
      <c r="E1973" s="207"/>
    </row>
    <row r="1974" spans="1:5" ht="15" x14ac:dyDescent="0.25">
      <c r="A1974" s="368">
        <v>103663</v>
      </c>
      <c r="B1974" s="369" t="s">
        <v>34232</v>
      </c>
      <c r="C1974" s="368" t="s">
        <v>220</v>
      </c>
      <c r="D1974" s="370">
        <v>0</v>
      </c>
      <c r="E1974" s="207"/>
    </row>
    <row r="1975" spans="1:5" ht="15" x14ac:dyDescent="0.25">
      <c r="A1975" s="368">
        <v>104390</v>
      </c>
      <c r="B1975" s="369" t="s">
        <v>34233</v>
      </c>
      <c r="C1975" s="368" t="s">
        <v>220</v>
      </c>
      <c r="D1975" s="370">
        <v>0</v>
      </c>
      <c r="E1975" s="207"/>
    </row>
    <row r="1976" spans="1:5" ht="15" x14ac:dyDescent="0.25">
      <c r="A1976" s="368">
        <v>103664</v>
      </c>
      <c r="B1976" s="369" t="s">
        <v>34234</v>
      </c>
      <c r="C1976" s="368" t="s">
        <v>220</v>
      </c>
      <c r="D1976" s="370">
        <v>0</v>
      </c>
      <c r="E1976" s="207"/>
    </row>
    <row r="1977" spans="1:5" ht="15" x14ac:dyDescent="0.25">
      <c r="A1977" s="368">
        <v>104451</v>
      </c>
      <c r="B1977" s="369" t="s">
        <v>34235</v>
      </c>
      <c r="C1977" s="368" t="s">
        <v>220</v>
      </c>
      <c r="D1977" s="370">
        <v>0</v>
      </c>
      <c r="E1977" s="207"/>
    </row>
    <row r="1978" spans="1:5" ht="15" x14ac:dyDescent="0.25">
      <c r="A1978" s="368">
        <v>103666</v>
      </c>
      <c r="B1978" s="369" t="s">
        <v>12289</v>
      </c>
      <c r="C1978" s="368" t="s">
        <v>220</v>
      </c>
      <c r="D1978" s="370">
        <v>132.44999999999999</v>
      </c>
      <c r="E1978" s="207"/>
    </row>
    <row r="1979" spans="1:5" ht="15" x14ac:dyDescent="0.25">
      <c r="A1979" s="368">
        <v>89212</v>
      </c>
      <c r="B1979" s="369" t="s">
        <v>359</v>
      </c>
      <c r="C1979" s="368" t="s">
        <v>220</v>
      </c>
      <c r="D1979" s="370">
        <v>29.76</v>
      </c>
      <c r="E1979" s="207"/>
    </row>
    <row r="1980" spans="1:5" ht="15" x14ac:dyDescent="0.25">
      <c r="A1980" s="368">
        <v>89213</v>
      </c>
      <c r="B1980" s="369" t="s">
        <v>360</v>
      </c>
      <c r="C1980" s="368" t="s">
        <v>220</v>
      </c>
      <c r="D1980" s="370">
        <v>9.18</v>
      </c>
      <c r="E1980" s="207"/>
    </row>
    <row r="1981" spans="1:5" ht="15" x14ac:dyDescent="0.25">
      <c r="A1981" s="368">
        <v>89214</v>
      </c>
      <c r="B1981" s="369" t="s">
        <v>361</v>
      </c>
      <c r="C1981" s="368" t="s">
        <v>220</v>
      </c>
      <c r="D1981" s="370">
        <v>27.94</v>
      </c>
      <c r="E1981" s="207"/>
    </row>
    <row r="1982" spans="1:5" ht="15" x14ac:dyDescent="0.25">
      <c r="A1982" s="368">
        <v>89215</v>
      </c>
      <c r="B1982" s="369" t="s">
        <v>362</v>
      </c>
      <c r="C1982" s="368" t="s">
        <v>220</v>
      </c>
      <c r="D1982" s="370">
        <v>90.63</v>
      </c>
      <c r="E1982" s="207"/>
    </row>
    <row r="1983" spans="1:5" ht="15" x14ac:dyDescent="0.25">
      <c r="A1983" s="368">
        <v>87441</v>
      </c>
      <c r="B1983" s="369" t="s">
        <v>12192</v>
      </c>
      <c r="C1983" s="368" t="s">
        <v>220</v>
      </c>
      <c r="D1983" s="370">
        <v>0.53</v>
      </c>
      <c r="E1983" s="207"/>
    </row>
    <row r="1984" spans="1:5" ht="15" x14ac:dyDescent="0.25">
      <c r="A1984" s="368">
        <v>87442</v>
      </c>
      <c r="B1984" s="369" t="s">
        <v>12193</v>
      </c>
      <c r="C1984" s="368" t="s">
        <v>220</v>
      </c>
      <c r="D1984" s="370">
        <v>0.12</v>
      </c>
      <c r="E1984" s="207"/>
    </row>
    <row r="1985" spans="1:5" ht="15" x14ac:dyDescent="0.25">
      <c r="A1985" s="368">
        <v>87443</v>
      </c>
      <c r="B1985" s="369" t="s">
        <v>12194</v>
      </c>
      <c r="C1985" s="368" t="s">
        <v>220</v>
      </c>
      <c r="D1985" s="370">
        <v>0.67</v>
      </c>
      <c r="E1985" s="207"/>
    </row>
    <row r="1986" spans="1:5" ht="15" x14ac:dyDescent="0.25">
      <c r="A1986" s="368">
        <v>87444</v>
      </c>
      <c r="B1986" s="369" t="s">
        <v>12195</v>
      </c>
      <c r="C1986" s="368" t="s">
        <v>220</v>
      </c>
      <c r="D1986" s="370">
        <v>4.08</v>
      </c>
      <c r="E1986" s="207"/>
    </row>
    <row r="1987" spans="1:5" ht="15" x14ac:dyDescent="0.25">
      <c r="A1987" s="368">
        <v>93229</v>
      </c>
      <c r="B1987" s="369" t="s">
        <v>5366</v>
      </c>
      <c r="C1987" s="368" t="s">
        <v>220</v>
      </c>
      <c r="D1987" s="370">
        <v>0.49</v>
      </c>
      <c r="E1987" s="207"/>
    </row>
    <row r="1988" spans="1:5" ht="15" x14ac:dyDescent="0.25">
      <c r="A1988" s="368">
        <v>93230</v>
      </c>
      <c r="B1988" s="369" t="s">
        <v>5367</v>
      </c>
      <c r="C1988" s="368" t="s">
        <v>220</v>
      </c>
      <c r="D1988" s="370">
        <v>0.11</v>
      </c>
      <c r="E1988" s="207"/>
    </row>
    <row r="1989" spans="1:5" ht="15" x14ac:dyDescent="0.25">
      <c r="A1989" s="368">
        <v>93231</v>
      </c>
      <c r="B1989" s="369" t="s">
        <v>5368</v>
      </c>
      <c r="C1989" s="368" t="s">
        <v>220</v>
      </c>
      <c r="D1989" s="370">
        <v>0.61</v>
      </c>
      <c r="E1989" s="207"/>
    </row>
    <row r="1990" spans="1:5" ht="15" x14ac:dyDescent="0.25">
      <c r="A1990" s="368">
        <v>93232</v>
      </c>
      <c r="B1990" s="369" t="s">
        <v>5369</v>
      </c>
      <c r="C1990" s="368" t="s">
        <v>220</v>
      </c>
      <c r="D1990" s="370">
        <v>4.6500000000000004</v>
      </c>
      <c r="E1990" s="207"/>
    </row>
    <row r="1991" spans="1:5" ht="15" x14ac:dyDescent="0.25">
      <c r="A1991" s="368">
        <v>102948</v>
      </c>
      <c r="B1991" s="369" t="s">
        <v>34236</v>
      </c>
      <c r="C1991" s="368" t="s">
        <v>220</v>
      </c>
      <c r="D1991" s="370">
        <v>0</v>
      </c>
      <c r="E1991" s="207"/>
    </row>
    <row r="1992" spans="1:5" ht="15" x14ac:dyDescent="0.25">
      <c r="A1992" s="368">
        <v>102949</v>
      </c>
      <c r="B1992" s="369" t="s">
        <v>34237</v>
      </c>
      <c r="C1992" s="368" t="s">
        <v>220</v>
      </c>
      <c r="D1992" s="370">
        <v>0</v>
      </c>
      <c r="E1992" s="207"/>
    </row>
    <row r="1993" spans="1:5" ht="15" x14ac:dyDescent="0.25">
      <c r="A1993" s="368">
        <v>102950</v>
      </c>
      <c r="B1993" s="369" t="s">
        <v>34238</v>
      </c>
      <c r="C1993" s="368" t="s">
        <v>220</v>
      </c>
      <c r="D1993" s="370">
        <v>0</v>
      </c>
      <c r="E1993" s="207"/>
    </row>
    <row r="1994" spans="1:5" ht="15" x14ac:dyDescent="0.25">
      <c r="A1994" s="368">
        <v>102951</v>
      </c>
      <c r="B1994" s="369" t="s">
        <v>12277</v>
      </c>
      <c r="C1994" s="368" t="s">
        <v>220</v>
      </c>
      <c r="D1994" s="370">
        <v>0.69</v>
      </c>
      <c r="E1994" s="207"/>
    </row>
    <row r="1995" spans="1:5" ht="15" x14ac:dyDescent="0.25">
      <c r="A1995" s="368">
        <v>88826</v>
      </c>
      <c r="B1995" s="369" t="s">
        <v>12208</v>
      </c>
      <c r="C1995" s="368" t="s">
        <v>220</v>
      </c>
      <c r="D1995" s="370">
        <v>0.39</v>
      </c>
      <c r="E1995" s="207"/>
    </row>
    <row r="1996" spans="1:5" ht="15" x14ac:dyDescent="0.25">
      <c r="A1996" s="368">
        <v>88827</v>
      </c>
      <c r="B1996" s="369" t="s">
        <v>12209</v>
      </c>
      <c r="C1996" s="368" t="s">
        <v>220</v>
      </c>
      <c r="D1996" s="370">
        <v>0.09</v>
      </c>
      <c r="E1996" s="207"/>
    </row>
    <row r="1997" spans="1:5" ht="15" x14ac:dyDescent="0.25">
      <c r="A1997" s="368">
        <v>88828</v>
      </c>
      <c r="B1997" s="369" t="s">
        <v>12210</v>
      </c>
      <c r="C1997" s="368" t="s">
        <v>220</v>
      </c>
      <c r="D1997" s="370">
        <v>0.43</v>
      </c>
      <c r="E1997" s="207"/>
    </row>
    <row r="1998" spans="1:5" ht="15" x14ac:dyDescent="0.25">
      <c r="A1998" s="368">
        <v>88829</v>
      </c>
      <c r="B1998" s="369" t="s">
        <v>12211</v>
      </c>
      <c r="C1998" s="368" t="s">
        <v>220</v>
      </c>
      <c r="D1998" s="370">
        <v>1.37</v>
      </c>
      <c r="E1998" s="207"/>
    </row>
    <row r="1999" spans="1:5" ht="15" x14ac:dyDescent="0.25">
      <c r="A1999" s="368">
        <v>89221</v>
      </c>
      <c r="B1999" s="369" t="s">
        <v>12216</v>
      </c>
      <c r="C1999" s="368" t="s">
        <v>220</v>
      </c>
      <c r="D1999" s="370">
        <v>1.61</v>
      </c>
      <c r="E1999" s="207"/>
    </row>
    <row r="2000" spans="1:5" ht="15" x14ac:dyDescent="0.25">
      <c r="A2000" s="368">
        <v>89222</v>
      </c>
      <c r="B2000" s="369" t="s">
        <v>12217</v>
      </c>
      <c r="C2000" s="368" t="s">
        <v>220</v>
      </c>
      <c r="D2000" s="370">
        <v>0.37</v>
      </c>
      <c r="E2000" s="207"/>
    </row>
    <row r="2001" spans="1:5" ht="15" x14ac:dyDescent="0.25">
      <c r="A2001" s="368">
        <v>89223</v>
      </c>
      <c r="B2001" s="369" t="s">
        <v>12218</v>
      </c>
      <c r="C2001" s="368" t="s">
        <v>220</v>
      </c>
      <c r="D2001" s="370">
        <v>1.76</v>
      </c>
      <c r="E2001" s="207"/>
    </row>
    <row r="2002" spans="1:5" ht="15" x14ac:dyDescent="0.25">
      <c r="A2002" s="368">
        <v>89224</v>
      </c>
      <c r="B2002" s="369" t="s">
        <v>12219</v>
      </c>
      <c r="C2002" s="368" t="s">
        <v>220</v>
      </c>
      <c r="D2002" s="370">
        <v>2.75</v>
      </c>
      <c r="E2002" s="207"/>
    </row>
    <row r="2003" spans="1:5" ht="15" x14ac:dyDescent="0.25">
      <c r="A2003" s="368">
        <v>89274</v>
      </c>
      <c r="B2003" s="369" t="s">
        <v>12220</v>
      </c>
      <c r="C2003" s="368" t="s">
        <v>220</v>
      </c>
      <c r="D2003" s="370">
        <v>1.95</v>
      </c>
      <c r="E2003" s="207"/>
    </row>
    <row r="2004" spans="1:5" ht="15" x14ac:dyDescent="0.25">
      <c r="A2004" s="368">
        <v>89275</v>
      </c>
      <c r="B2004" s="369" t="s">
        <v>12221</v>
      </c>
      <c r="C2004" s="368" t="s">
        <v>220</v>
      </c>
      <c r="D2004" s="370">
        <v>0.45</v>
      </c>
      <c r="E2004" s="207"/>
    </row>
    <row r="2005" spans="1:5" ht="15" x14ac:dyDescent="0.25">
      <c r="A2005" s="368">
        <v>89276</v>
      </c>
      <c r="B2005" s="369" t="s">
        <v>12222</v>
      </c>
      <c r="C2005" s="368" t="s">
        <v>220</v>
      </c>
      <c r="D2005" s="370">
        <v>2.44</v>
      </c>
      <c r="E2005" s="207"/>
    </row>
    <row r="2006" spans="1:5" ht="15" x14ac:dyDescent="0.25">
      <c r="A2006" s="368">
        <v>89277</v>
      </c>
      <c r="B2006" s="369" t="s">
        <v>12223</v>
      </c>
      <c r="C2006" s="368" t="s">
        <v>220</v>
      </c>
      <c r="D2006" s="370">
        <v>8.17</v>
      </c>
      <c r="E2006" s="207"/>
    </row>
    <row r="2007" spans="1:5" ht="15" x14ac:dyDescent="0.25">
      <c r="A2007" s="368">
        <v>90646</v>
      </c>
      <c r="B2007" s="369" t="s">
        <v>426</v>
      </c>
      <c r="C2007" s="368" t="s">
        <v>220</v>
      </c>
      <c r="D2007" s="370">
        <v>1.26</v>
      </c>
      <c r="E2007" s="207"/>
    </row>
    <row r="2008" spans="1:5" ht="15" x14ac:dyDescent="0.25">
      <c r="A2008" s="368">
        <v>90647</v>
      </c>
      <c r="B2008" s="369" t="s">
        <v>427</v>
      </c>
      <c r="C2008" s="368" t="s">
        <v>220</v>
      </c>
      <c r="D2008" s="370">
        <v>0.28999999999999998</v>
      </c>
      <c r="E2008" s="207"/>
    </row>
    <row r="2009" spans="1:5" ht="15" x14ac:dyDescent="0.25">
      <c r="A2009" s="368">
        <v>90648</v>
      </c>
      <c r="B2009" s="369" t="s">
        <v>428</v>
      </c>
      <c r="C2009" s="368" t="s">
        <v>220</v>
      </c>
      <c r="D2009" s="370">
        <v>1.38</v>
      </c>
      <c r="E2009" s="207"/>
    </row>
    <row r="2010" spans="1:5" ht="15" x14ac:dyDescent="0.25">
      <c r="A2010" s="368">
        <v>90649</v>
      </c>
      <c r="B2010" s="369" t="s">
        <v>429</v>
      </c>
      <c r="C2010" s="368" t="s">
        <v>220</v>
      </c>
      <c r="D2010" s="370">
        <v>10.65</v>
      </c>
      <c r="E2010" s="207"/>
    </row>
    <row r="2011" spans="1:5" ht="15" x14ac:dyDescent="0.25">
      <c r="A2011" s="368">
        <v>106096</v>
      </c>
      <c r="B2011" s="369" t="s">
        <v>40247</v>
      </c>
      <c r="C2011" s="368" t="s">
        <v>220</v>
      </c>
      <c r="D2011" s="370">
        <v>0</v>
      </c>
      <c r="E2011" s="207"/>
    </row>
    <row r="2012" spans="1:5" ht="15" x14ac:dyDescent="0.25">
      <c r="A2012" s="368">
        <v>106097</v>
      </c>
      <c r="B2012" s="369" t="s">
        <v>40248</v>
      </c>
      <c r="C2012" s="368" t="s">
        <v>220</v>
      </c>
      <c r="D2012" s="370">
        <v>0</v>
      </c>
      <c r="E2012" s="207"/>
    </row>
    <row r="2013" spans="1:5" ht="15" x14ac:dyDescent="0.25">
      <c r="A2013" s="368">
        <v>106098</v>
      </c>
      <c r="B2013" s="369" t="s">
        <v>40249</v>
      </c>
      <c r="C2013" s="368" t="s">
        <v>220</v>
      </c>
      <c r="D2013" s="370">
        <v>0</v>
      </c>
      <c r="E2013" s="207"/>
    </row>
    <row r="2014" spans="1:5" ht="15" x14ac:dyDescent="0.25">
      <c r="A2014" s="368">
        <v>106099</v>
      </c>
      <c r="B2014" s="369" t="s">
        <v>40250</v>
      </c>
      <c r="C2014" s="368" t="s">
        <v>220</v>
      </c>
      <c r="D2014" s="370">
        <v>1.1499999999999999</v>
      </c>
      <c r="E2014" s="207"/>
    </row>
    <row r="2015" spans="1:5" ht="15" x14ac:dyDescent="0.25">
      <c r="A2015" s="368">
        <v>90652</v>
      </c>
      <c r="B2015" s="369" t="s">
        <v>430</v>
      </c>
      <c r="C2015" s="368" t="s">
        <v>220</v>
      </c>
      <c r="D2015" s="370">
        <v>4.82</v>
      </c>
      <c r="E2015" s="207"/>
    </row>
    <row r="2016" spans="1:5" ht="15" x14ac:dyDescent="0.25">
      <c r="A2016" s="368">
        <v>90653</v>
      </c>
      <c r="B2016" s="369" t="s">
        <v>431</v>
      </c>
      <c r="C2016" s="368" t="s">
        <v>220</v>
      </c>
      <c r="D2016" s="370">
        <v>1.1100000000000001</v>
      </c>
      <c r="E2016" s="207"/>
    </row>
    <row r="2017" spans="1:5" ht="15" x14ac:dyDescent="0.25">
      <c r="A2017" s="368">
        <v>90654</v>
      </c>
      <c r="B2017" s="369" t="s">
        <v>432</v>
      </c>
      <c r="C2017" s="368" t="s">
        <v>220</v>
      </c>
      <c r="D2017" s="370">
        <v>5.27</v>
      </c>
      <c r="E2017" s="207"/>
    </row>
    <row r="2018" spans="1:5" ht="15" x14ac:dyDescent="0.25">
      <c r="A2018" s="368">
        <v>90655</v>
      </c>
      <c r="B2018" s="369" t="s">
        <v>433</v>
      </c>
      <c r="C2018" s="368" t="s">
        <v>220</v>
      </c>
      <c r="D2018" s="370">
        <v>7.01</v>
      </c>
      <c r="E2018" s="207"/>
    </row>
    <row r="2019" spans="1:5" ht="15" x14ac:dyDescent="0.25">
      <c r="A2019" s="368">
        <v>90658</v>
      </c>
      <c r="B2019" s="369" t="s">
        <v>434</v>
      </c>
      <c r="C2019" s="368" t="s">
        <v>220</v>
      </c>
      <c r="D2019" s="370">
        <v>5.16</v>
      </c>
      <c r="E2019" s="207"/>
    </row>
    <row r="2020" spans="1:5" ht="15" x14ac:dyDescent="0.25">
      <c r="A2020" s="368">
        <v>90659</v>
      </c>
      <c r="B2020" s="369" t="s">
        <v>435</v>
      </c>
      <c r="C2020" s="368" t="s">
        <v>220</v>
      </c>
      <c r="D2020" s="370">
        <v>1.19</v>
      </c>
      <c r="E2020" s="207"/>
    </row>
    <row r="2021" spans="1:5" ht="15" x14ac:dyDescent="0.25">
      <c r="A2021" s="368">
        <v>90660</v>
      </c>
      <c r="B2021" s="369" t="s">
        <v>436</v>
      </c>
      <c r="C2021" s="368" t="s">
        <v>220</v>
      </c>
      <c r="D2021" s="370">
        <v>5.65</v>
      </c>
      <c r="E2021" s="207"/>
    </row>
    <row r="2022" spans="1:5" ht="15" x14ac:dyDescent="0.25">
      <c r="A2022" s="368">
        <v>90661</v>
      </c>
      <c r="B2022" s="369" t="s">
        <v>437</v>
      </c>
      <c r="C2022" s="368" t="s">
        <v>220</v>
      </c>
      <c r="D2022" s="370">
        <v>7.01</v>
      </c>
      <c r="E2022" s="207"/>
    </row>
    <row r="2023" spans="1:5" ht="15" x14ac:dyDescent="0.25">
      <c r="A2023" s="368">
        <v>89019</v>
      </c>
      <c r="B2023" s="369" t="s">
        <v>24302</v>
      </c>
      <c r="C2023" s="368" t="s">
        <v>220</v>
      </c>
      <c r="D2023" s="370">
        <v>0.52</v>
      </c>
      <c r="E2023" s="207"/>
    </row>
    <row r="2024" spans="1:5" ht="15" x14ac:dyDescent="0.25">
      <c r="A2024" s="368">
        <v>89020</v>
      </c>
      <c r="B2024" s="369" t="s">
        <v>24303</v>
      </c>
      <c r="C2024" s="368" t="s">
        <v>220</v>
      </c>
      <c r="D2024" s="370">
        <v>0.12</v>
      </c>
      <c r="E2024" s="207"/>
    </row>
    <row r="2025" spans="1:5" ht="15" x14ac:dyDescent="0.25">
      <c r="A2025" s="368">
        <v>5800</v>
      </c>
      <c r="B2025" s="369" t="s">
        <v>24298</v>
      </c>
      <c r="C2025" s="368" t="s">
        <v>220</v>
      </c>
      <c r="D2025" s="370">
        <v>0.56000000000000005</v>
      </c>
      <c r="E2025" s="207"/>
    </row>
    <row r="2026" spans="1:5" ht="15" x14ac:dyDescent="0.25">
      <c r="A2026" s="368">
        <v>53866</v>
      </c>
      <c r="B2026" s="369" t="s">
        <v>24299</v>
      </c>
      <c r="C2026" s="368" t="s">
        <v>220</v>
      </c>
      <c r="D2026" s="370">
        <v>2.1</v>
      </c>
      <c r="E2026" s="207"/>
    </row>
    <row r="2027" spans="1:5" ht="15" x14ac:dyDescent="0.25">
      <c r="A2027" s="368">
        <v>90639</v>
      </c>
      <c r="B2027" s="369" t="s">
        <v>422</v>
      </c>
      <c r="C2027" s="368" t="s">
        <v>220</v>
      </c>
      <c r="D2027" s="370">
        <v>7.41</v>
      </c>
      <c r="E2027" s="207"/>
    </row>
    <row r="2028" spans="1:5" ht="15" x14ac:dyDescent="0.25">
      <c r="A2028" s="368">
        <v>90640</v>
      </c>
      <c r="B2028" s="369" t="s">
        <v>423</v>
      </c>
      <c r="C2028" s="368" t="s">
        <v>220</v>
      </c>
      <c r="D2028" s="370">
        <v>1.71</v>
      </c>
      <c r="E2028" s="207"/>
    </row>
    <row r="2029" spans="1:5" ht="15" x14ac:dyDescent="0.25">
      <c r="A2029" s="368">
        <v>90641</v>
      </c>
      <c r="B2029" s="369" t="s">
        <v>424</v>
      </c>
      <c r="C2029" s="368" t="s">
        <v>220</v>
      </c>
      <c r="D2029" s="370">
        <v>8.1</v>
      </c>
      <c r="E2029" s="207"/>
    </row>
    <row r="2030" spans="1:5" ht="15" x14ac:dyDescent="0.25">
      <c r="A2030" s="368">
        <v>90642</v>
      </c>
      <c r="B2030" s="369" t="s">
        <v>425</v>
      </c>
      <c r="C2030" s="368" t="s">
        <v>220</v>
      </c>
      <c r="D2030" s="370">
        <v>12.26</v>
      </c>
      <c r="E2030" s="207"/>
    </row>
    <row r="2031" spans="1:5" ht="15" x14ac:dyDescent="0.25">
      <c r="A2031" s="368">
        <v>102806</v>
      </c>
      <c r="B2031" s="369" t="s">
        <v>34239</v>
      </c>
      <c r="C2031" s="368" t="s">
        <v>220</v>
      </c>
      <c r="D2031" s="370">
        <v>0</v>
      </c>
      <c r="E2031" s="207"/>
    </row>
    <row r="2032" spans="1:5" ht="15" x14ac:dyDescent="0.25">
      <c r="A2032" s="368">
        <v>102807</v>
      </c>
      <c r="B2032" s="369" t="s">
        <v>34240</v>
      </c>
      <c r="C2032" s="368" t="s">
        <v>220</v>
      </c>
      <c r="D2032" s="370">
        <v>0</v>
      </c>
      <c r="E2032" s="207"/>
    </row>
    <row r="2033" spans="1:5" ht="15" x14ac:dyDescent="0.25">
      <c r="A2033" s="368">
        <v>102808</v>
      </c>
      <c r="B2033" s="369" t="s">
        <v>34241</v>
      </c>
      <c r="C2033" s="368" t="s">
        <v>220</v>
      </c>
      <c r="D2033" s="370">
        <v>0</v>
      </c>
      <c r="E2033" s="207"/>
    </row>
    <row r="2034" spans="1:5" ht="15" x14ac:dyDescent="0.25">
      <c r="A2034" s="368">
        <v>102809</v>
      </c>
      <c r="B2034" s="369" t="s">
        <v>12268</v>
      </c>
      <c r="C2034" s="368" t="s">
        <v>220</v>
      </c>
      <c r="D2034" s="370">
        <v>17.739999999999998</v>
      </c>
      <c r="E2034" s="207"/>
    </row>
    <row r="2035" spans="1:5" ht="15" x14ac:dyDescent="0.25">
      <c r="A2035" s="368">
        <v>92140</v>
      </c>
      <c r="B2035" s="369" t="s">
        <v>534</v>
      </c>
      <c r="C2035" s="368" t="s">
        <v>220</v>
      </c>
      <c r="D2035" s="370">
        <v>4.96</v>
      </c>
      <c r="E2035" s="207"/>
    </row>
    <row r="2036" spans="1:5" ht="15" x14ac:dyDescent="0.25">
      <c r="A2036" s="368">
        <v>92142</v>
      </c>
      <c r="B2036" s="369" t="s">
        <v>536</v>
      </c>
      <c r="C2036" s="368" t="s">
        <v>220</v>
      </c>
      <c r="D2036" s="370">
        <v>0.62</v>
      </c>
      <c r="E2036" s="207"/>
    </row>
    <row r="2037" spans="1:5" ht="15" x14ac:dyDescent="0.25">
      <c r="A2037" s="368">
        <v>92141</v>
      </c>
      <c r="B2037" s="369" t="s">
        <v>535</v>
      </c>
      <c r="C2037" s="368" t="s">
        <v>220</v>
      </c>
      <c r="D2037" s="370">
        <v>1.52</v>
      </c>
      <c r="E2037" s="207"/>
    </row>
    <row r="2038" spans="1:5" ht="15" x14ac:dyDescent="0.25">
      <c r="A2038" s="368">
        <v>92143</v>
      </c>
      <c r="B2038" s="369" t="s">
        <v>537</v>
      </c>
      <c r="C2038" s="368" t="s">
        <v>220</v>
      </c>
      <c r="D2038" s="370">
        <v>6.2</v>
      </c>
      <c r="E2038" s="207"/>
    </row>
    <row r="2039" spans="1:5" ht="15" x14ac:dyDescent="0.25">
      <c r="A2039" s="368">
        <v>92144</v>
      </c>
      <c r="B2039" s="369" t="s">
        <v>538</v>
      </c>
      <c r="C2039" s="368" t="s">
        <v>220</v>
      </c>
      <c r="D2039" s="370">
        <v>40.4</v>
      </c>
      <c r="E2039" s="207"/>
    </row>
    <row r="2040" spans="1:5" ht="15" x14ac:dyDescent="0.25">
      <c r="A2040" s="368">
        <v>92133</v>
      </c>
      <c r="B2040" s="369" t="s">
        <v>529</v>
      </c>
      <c r="C2040" s="368" t="s">
        <v>220</v>
      </c>
      <c r="D2040" s="370">
        <v>13.53</v>
      </c>
      <c r="E2040" s="207"/>
    </row>
    <row r="2041" spans="1:5" ht="15" x14ac:dyDescent="0.25">
      <c r="A2041" s="368">
        <v>92135</v>
      </c>
      <c r="B2041" s="369" t="s">
        <v>531</v>
      </c>
      <c r="C2041" s="368" t="s">
        <v>220</v>
      </c>
      <c r="D2041" s="370">
        <v>1.69</v>
      </c>
      <c r="E2041" s="207"/>
    </row>
    <row r="2042" spans="1:5" ht="15" x14ac:dyDescent="0.25">
      <c r="A2042" s="368">
        <v>92134</v>
      </c>
      <c r="B2042" s="369" t="s">
        <v>530</v>
      </c>
      <c r="C2042" s="368" t="s">
        <v>220</v>
      </c>
      <c r="D2042" s="370">
        <v>4.17</v>
      </c>
      <c r="E2042" s="207"/>
    </row>
    <row r="2043" spans="1:5" ht="15" x14ac:dyDescent="0.25">
      <c r="A2043" s="368">
        <v>92136</v>
      </c>
      <c r="B2043" s="369" t="s">
        <v>532</v>
      </c>
      <c r="C2043" s="368" t="s">
        <v>220</v>
      </c>
      <c r="D2043" s="370">
        <v>16.920000000000002</v>
      </c>
      <c r="E2043" s="207"/>
    </row>
    <row r="2044" spans="1:5" ht="15" x14ac:dyDescent="0.25">
      <c r="A2044" s="368">
        <v>92137</v>
      </c>
      <c r="B2044" s="369" t="s">
        <v>533</v>
      </c>
      <c r="C2044" s="368" t="s">
        <v>220</v>
      </c>
      <c r="D2044" s="370">
        <v>34.39</v>
      </c>
      <c r="E2044" s="207"/>
    </row>
    <row r="2045" spans="1:5" ht="15" x14ac:dyDescent="0.25">
      <c r="A2045" s="368">
        <v>91380</v>
      </c>
      <c r="B2045" s="369" t="s">
        <v>494</v>
      </c>
      <c r="C2045" s="368" t="s">
        <v>220</v>
      </c>
      <c r="D2045" s="370">
        <v>29.46</v>
      </c>
      <c r="E2045" s="207"/>
    </row>
    <row r="2046" spans="1:5" ht="15" x14ac:dyDescent="0.25">
      <c r="A2046" s="368">
        <v>91382</v>
      </c>
      <c r="B2046" s="369" t="s">
        <v>496</v>
      </c>
      <c r="C2046" s="368" t="s">
        <v>220</v>
      </c>
      <c r="D2046" s="370">
        <v>4.53</v>
      </c>
      <c r="E2046" s="207"/>
    </row>
    <row r="2047" spans="1:5" ht="15" x14ac:dyDescent="0.25">
      <c r="A2047" s="368">
        <v>91381</v>
      </c>
      <c r="B2047" s="369" t="s">
        <v>495</v>
      </c>
      <c r="C2047" s="368" t="s">
        <v>220</v>
      </c>
      <c r="D2047" s="370">
        <v>11.22</v>
      </c>
      <c r="E2047" s="207"/>
    </row>
    <row r="2048" spans="1:5" ht="15" x14ac:dyDescent="0.25">
      <c r="A2048" s="368">
        <v>91383</v>
      </c>
      <c r="B2048" s="369" t="s">
        <v>497</v>
      </c>
      <c r="C2048" s="368" t="s">
        <v>220</v>
      </c>
      <c r="D2048" s="370">
        <v>52.79</v>
      </c>
      <c r="E2048" s="207"/>
    </row>
    <row r="2049" spans="1:5" ht="15" x14ac:dyDescent="0.25">
      <c r="A2049" s="368">
        <v>91384</v>
      </c>
      <c r="B2049" s="369" t="s">
        <v>498</v>
      </c>
      <c r="C2049" s="368" t="s">
        <v>220</v>
      </c>
      <c r="D2049" s="370">
        <v>138.4</v>
      </c>
      <c r="E2049" s="207"/>
    </row>
    <row r="2050" spans="1:5" ht="15" x14ac:dyDescent="0.25">
      <c r="A2050" s="368">
        <v>96030</v>
      </c>
      <c r="B2050" s="369" t="s">
        <v>631</v>
      </c>
      <c r="C2050" s="368" t="s">
        <v>220</v>
      </c>
      <c r="D2050" s="370">
        <v>37.299999999999997</v>
      </c>
      <c r="E2050" s="207"/>
    </row>
    <row r="2051" spans="1:5" ht="15" x14ac:dyDescent="0.25">
      <c r="A2051" s="368">
        <v>96032</v>
      </c>
      <c r="B2051" s="369" t="s">
        <v>633</v>
      </c>
      <c r="C2051" s="368" t="s">
        <v>220</v>
      </c>
      <c r="D2051" s="370">
        <v>5.15</v>
      </c>
      <c r="E2051" s="207"/>
    </row>
    <row r="2052" spans="1:5" ht="15" x14ac:dyDescent="0.25">
      <c r="A2052" s="368">
        <v>96031</v>
      </c>
      <c r="B2052" s="369" t="s">
        <v>632</v>
      </c>
      <c r="C2052" s="368" t="s">
        <v>220</v>
      </c>
      <c r="D2052" s="370">
        <v>12.83</v>
      </c>
      <c r="E2052" s="207"/>
    </row>
    <row r="2053" spans="1:5" ht="15" x14ac:dyDescent="0.25">
      <c r="A2053" s="368">
        <v>96033</v>
      </c>
      <c r="B2053" s="369" t="s">
        <v>634</v>
      </c>
      <c r="C2053" s="368" t="s">
        <v>220</v>
      </c>
      <c r="D2053" s="370">
        <v>59.32</v>
      </c>
      <c r="E2053" s="207"/>
    </row>
    <row r="2054" spans="1:5" ht="15" x14ac:dyDescent="0.25">
      <c r="A2054" s="368">
        <v>96034</v>
      </c>
      <c r="B2054" s="369" t="s">
        <v>635</v>
      </c>
      <c r="C2054" s="368" t="s">
        <v>220</v>
      </c>
      <c r="D2054" s="370">
        <v>138.4</v>
      </c>
      <c r="E2054" s="207"/>
    </row>
    <row r="2055" spans="1:5" ht="15" x14ac:dyDescent="0.25">
      <c r="A2055" s="368">
        <v>89870</v>
      </c>
      <c r="B2055" s="369" t="s">
        <v>396</v>
      </c>
      <c r="C2055" s="368" t="s">
        <v>220</v>
      </c>
      <c r="D2055" s="370">
        <v>40.049999999999997</v>
      </c>
      <c r="E2055" s="207"/>
    </row>
    <row r="2056" spans="1:5" ht="15" x14ac:dyDescent="0.25">
      <c r="A2056" s="368">
        <v>89872</v>
      </c>
      <c r="B2056" s="369" t="s">
        <v>398</v>
      </c>
      <c r="C2056" s="368" t="s">
        <v>220</v>
      </c>
      <c r="D2056" s="370">
        <v>5.59</v>
      </c>
      <c r="E2056" s="207"/>
    </row>
    <row r="2057" spans="1:5" ht="15" x14ac:dyDescent="0.25">
      <c r="A2057" s="368">
        <v>89871</v>
      </c>
      <c r="B2057" s="369" t="s">
        <v>397</v>
      </c>
      <c r="C2057" s="368" t="s">
        <v>220</v>
      </c>
      <c r="D2057" s="370">
        <v>13.83</v>
      </c>
      <c r="E2057" s="207"/>
    </row>
    <row r="2058" spans="1:5" ht="15" x14ac:dyDescent="0.25">
      <c r="A2058" s="368">
        <v>89873</v>
      </c>
      <c r="B2058" s="369" t="s">
        <v>399</v>
      </c>
      <c r="C2058" s="368" t="s">
        <v>220</v>
      </c>
      <c r="D2058" s="370">
        <v>67.8</v>
      </c>
      <c r="E2058" s="207"/>
    </row>
    <row r="2059" spans="1:5" ht="15" x14ac:dyDescent="0.25">
      <c r="A2059" s="368">
        <v>89874</v>
      </c>
      <c r="B2059" s="369" t="s">
        <v>400</v>
      </c>
      <c r="C2059" s="368" t="s">
        <v>220</v>
      </c>
      <c r="D2059" s="370">
        <v>172.1</v>
      </c>
      <c r="E2059" s="207"/>
    </row>
    <row r="2060" spans="1:5" ht="15" x14ac:dyDescent="0.25">
      <c r="A2060" s="368">
        <v>89878</v>
      </c>
      <c r="B2060" s="369" t="s">
        <v>401</v>
      </c>
      <c r="C2060" s="368" t="s">
        <v>220</v>
      </c>
      <c r="D2060" s="370">
        <v>43.1</v>
      </c>
      <c r="E2060" s="207"/>
    </row>
    <row r="2061" spans="1:5" ht="15" x14ac:dyDescent="0.25">
      <c r="A2061" s="368">
        <v>89880</v>
      </c>
      <c r="B2061" s="369" t="s">
        <v>403</v>
      </c>
      <c r="C2061" s="368" t="s">
        <v>220</v>
      </c>
      <c r="D2061" s="370">
        <v>5.91</v>
      </c>
      <c r="E2061" s="207"/>
    </row>
    <row r="2062" spans="1:5" ht="15" x14ac:dyDescent="0.25">
      <c r="A2062" s="368">
        <v>89879</v>
      </c>
      <c r="B2062" s="369" t="s">
        <v>402</v>
      </c>
      <c r="C2062" s="368" t="s">
        <v>220</v>
      </c>
      <c r="D2062" s="370">
        <v>14.62</v>
      </c>
      <c r="E2062" s="207"/>
    </row>
    <row r="2063" spans="1:5" ht="15" x14ac:dyDescent="0.25">
      <c r="A2063" s="368">
        <v>89881</v>
      </c>
      <c r="B2063" s="369" t="s">
        <v>404</v>
      </c>
      <c r="C2063" s="368" t="s">
        <v>220</v>
      </c>
      <c r="D2063" s="370">
        <v>72.239999999999995</v>
      </c>
      <c r="E2063" s="207"/>
    </row>
    <row r="2064" spans="1:5" ht="15" x14ac:dyDescent="0.25">
      <c r="A2064" s="368">
        <v>89882</v>
      </c>
      <c r="B2064" s="369" t="s">
        <v>405</v>
      </c>
      <c r="C2064" s="368" t="s">
        <v>220</v>
      </c>
      <c r="D2064" s="370">
        <v>198.56</v>
      </c>
      <c r="E2064" s="207"/>
    </row>
    <row r="2065" spans="1:5" ht="15" x14ac:dyDescent="0.25">
      <c r="A2065" s="368">
        <v>7058</v>
      </c>
      <c r="B2065" s="369" t="s">
        <v>270</v>
      </c>
      <c r="C2065" s="368" t="s">
        <v>220</v>
      </c>
      <c r="D2065" s="370">
        <v>23.14</v>
      </c>
      <c r="E2065" s="207"/>
    </row>
    <row r="2066" spans="1:5" ht="15" x14ac:dyDescent="0.25">
      <c r="A2066" s="368">
        <v>91402</v>
      </c>
      <c r="B2066" s="369" t="s">
        <v>505</v>
      </c>
      <c r="C2066" s="368" t="s">
        <v>220</v>
      </c>
      <c r="D2066" s="370">
        <v>3.57</v>
      </c>
      <c r="E2066" s="207"/>
    </row>
    <row r="2067" spans="1:5" ht="15" x14ac:dyDescent="0.25">
      <c r="A2067" s="368">
        <v>7059</v>
      </c>
      <c r="B2067" s="369" t="s">
        <v>271</v>
      </c>
      <c r="C2067" s="368" t="s">
        <v>220</v>
      </c>
      <c r="D2067" s="370">
        <v>8.85</v>
      </c>
      <c r="E2067" s="207"/>
    </row>
    <row r="2068" spans="1:5" ht="15" x14ac:dyDescent="0.25">
      <c r="A2068" s="368">
        <v>7060</v>
      </c>
      <c r="B2068" s="369" t="s">
        <v>272</v>
      </c>
      <c r="C2068" s="368" t="s">
        <v>220</v>
      </c>
      <c r="D2068" s="370">
        <v>41.55</v>
      </c>
      <c r="E2068" s="207"/>
    </row>
    <row r="2069" spans="1:5" ht="15" x14ac:dyDescent="0.25">
      <c r="A2069" s="368">
        <v>7061</v>
      </c>
      <c r="B2069" s="369" t="s">
        <v>273</v>
      </c>
      <c r="C2069" s="368" t="s">
        <v>220</v>
      </c>
      <c r="D2069" s="370">
        <v>79.540000000000006</v>
      </c>
      <c r="E2069" s="207"/>
    </row>
    <row r="2070" spans="1:5" ht="15" x14ac:dyDescent="0.25">
      <c r="A2070" s="368">
        <v>91367</v>
      </c>
      <c r="B2070" s="369" t="s">
        <v>488</v>
      </c>
      <c r="C2070" s="368" t="s">
        <v>220</v>
      </c>
      <c r="D2070" s="370">
        <v>22.39</v>
      </c>
      <c r="E2070" s="207"/>
    </row>
    <row r="2071" spans="1:5" ht="15" x14ac:dyDescent="0.25">
      <c r="A2071" s="368">
        <v>91369</v>
      </c>
      <c r="B2071" s="369" t="s">
        <v>490</v>
      </c>
      <c r="C2071" s="368" t="s">
        <v>220</v>
      </c>
      <c r="D2071" s="370">
        <v>3.44</v>
      </c>
      <c r="E2071" s="207"/>
    </row>
    <row r="2072" spans="1:5" ht="15" x14ac:dyDescent="0.25">
      <c r="A2072" s="368">
        <v>91368</v>
      </c>
      <c r="B2072" s="369" t="s">
        <v>489</v>
      </c>
      <c r="C2072" s="368" t="s">
        <v>220</v>
      </c>
      <c r="D2072" s="370">
        <v>8.5399999999999991</v>
      </c>
      <c r="E2072" s="207"/>
    </row>
    <row r="2073" spans="1:5" ht="15" x14ac:dyDescent="0.25">
      <c r="A2073" s="368">
        <v>5695</v>
      </c>
      <c r="B2073" s="369" t="s">
        <v>231</v>
      </c>
      <c r="C2073" s="368" t="s">
        <v>220</v>
      </c>
      <c r="D2073" s="370">
        <v>40.18</v>
      </c>
      <c r="E2073" s="207"/>
    </row>
    <row r="2074" spans="1:5" ht="15" x14ac:dyDescent="0.25">
      <c r="A2074" s="368">
        <v>53792</v>
      </c>
      <c r="B2074" s="369" t="s">
        <v>280</v>
      </c>
      <c r="C2074" s="368" t="s">
        <v>220</v>
      </c>
      <c r="D2074" s="370">
        <v>98.87</v>
      </c>
      <c r="E2074" s="207"/>
    </row>
    <row r="2075" spans="1:5" ht="15" x14ac:dyDescent="0.25">
      <c r="A2075" s="368">
        <v>106347</v>
      </c>
      <c r="B2075" s="369" t="s">
        <v>46622</v>
      </c>
      <c r="C2075" s="368" t="s">
        <v>220</v>
      </c>
      <c r="D2075" s="370">
        <v>0</v>
      </c>
      <c r="E2075" s="207"/>
    </row>
    <row r="2076" spans="1:5" ht="15" x14ac:dyDescent="0.25">
      <c r="A2076" s="368">
        <v>106350</v>
      </c>
      <c r="B2076" s="369" t="s">
        <v>46623</v>
      </c>
      <c r="C2076" s="368" t="s">
        <v>220</v>
      </c>
      <c r="D2076" s="370">
        <v>0</v>
      </c>
      <c r="E2076" s="207"/>
    </row>
    <row r="2077" spans="1:5" ht="15" x14ac:dyDescent="0.25">
      <c r="A2077" s="368">
        <v>106348</v>
      </c>
      <c r="B2077" s="369" t="s">
        <v>46624</v>
      </c>
      <c r="C2077" s="368" t="s">
        <v>220</v>
      </c>
      <c r="D2077" s="370">
        <v>0</v>
      </c>
      <c r="E2077" s="207"/>
    </row>
    <row r="2078" spans="1:5" ht="15" x14ac:dyDescent="0.25">
      <c r="A2078" s="368">
        <v>106349</v>
      </c>
      <c r="B2078" s="369" t="s">
        <v>46625</v>
      </c>
      <c r="C2078" s="368" t="s">
        <v>220</v>
      </c>
      <c r="D2078" s="370">
        <v>0</v>
      </c>
      <c r="E2078" s="207"/>
    </row>
    <row r="2079" spans="1:5" ht="15" x14ac:dyDescent="0.25">
      <c r="A2079" s="368">
        <v>106351</v>
      </c>
      <c r="B2079" s="369" t="s">
        <v>46626</v>
      </c>
      <c r="C2079" s="368" t="s">
        <v>220</v>
      </c>
      <c r="D2079" s="370">
        <v>193.18</v>
      </c>
      <c r="E2079" s="207"/>
    </row>
    <row r="2080" spans="1:5" ht="15" x14ac:dyDescent="0.25">
      <c r="A2080" s="368">
        <v>106337</v>
      </c>
      <c r="B2080" s="369" t="s">
        <v>46627</v>
      </c>
      <c r="C2080" s="368" t="s">
        <v>220</v>
      </c>
      <c r="D2080" s="370">
        <v>0</v>
      </c>
      <c r="E2080" s="207"/>
    </row>
    <row r="2081" spans="1:5" ht="15" x14ac:dyDescent="0.25">
      <c r="A2081" s="368">
        <v>106340</v>
      </c>
      <c r="B2081" s="369" t="s">
        <v>46628</v>
      </c>
      <c r="C2081" s="368" t="s">
        <v>220</v>
      </c>
      <c r="D2081" s="370">
        <v>0</v>
      </c>
      <c r="E2081" s="207"/>
    </row>
    <row r="2082" spans="1:5" ht="15" x14ac:dyDescent="0.25">
      <c r="A2082" s="368">
        <v>106338</v>
      </c>
      <c r="B2082" s="369" t="s">
        <v>46629</v>
      </c>
      <c r="C2082" s="368" t="s">
        <v>220</v>
      </c>
      <c r="D2082" s="370">
        <v>0</v>
      </c>
      <c r="E2082" s="207"/>
    </row>
    <row r="2083" spans="1:5" ht="15" x14ac:dyDescent="0.25">
      <c r="A2083" s="368">
        <v>106339</v>
      </c>
      <c r="B2083" s="369" t="s">
        <v>46630</v>
      </c>
      <c r="C2083" s="368" t="s">
        <v>220</v>
      </c>
      <c r="D2083" s="370">
        <v>0</v>
      </c>
      <c r="E2083" s="207"/>
    </row>
    <row r="2084" spans="1:5" ht="15" x14ac:dyDescent="0.25">
      <c r="A2084" s="368">
        <v>106341</v>
      </c>
      <c r="B2084" s="369" t="s">
        <v>46631</v>
      </c>
      <c r="C2084" s="368" t="s">
        <v>220</v>
      </c>
      <c r="D2084" s="370">
        <v>262.14999999999998</v>
      </c>
      <c r="E2084" s="207"/>
    </row>
    <row r="2085" spans="1:5" ht="15" x14ac:dyDescent="0.25">
      <c r="A2085" s="368">
        <v>92237</v>
      </c>
      <c r="B2085" s="369" t="s">
        <v>539</v>
      </c>
      <c r="C2085" s="368" t="s">
        <v>220</v>
      </c>
      <c r="D2085" s="370">
        <v>28.65</v>
      </c>
      <c r="E2085" s="207"/>
    </row>
    <row r="2086" spans="1:5" ht="15" x14ac:dyDescent="0.25">
      <c r="A2086" s="368">
        <v>92239</v>
      </c>
      <c r="B2086" s="369" t="s">
        <v>541</v>
      </c>
      <c r="C2086" s="368" t="s">
        <v>220</v>
      </c>
      <c r="D2086" s="370">
        <v>4.6500000000000004</v>
      </c>
      <c r="E2086" s="207"/>
    </row>
    <row r="2087" spans="1:5" ht="15" x14ac:dyDescent="0.25">
      <c r="A2087" s="368">
        <v>92238</v>
      </c>
      <c r="B2087" s="369" t="s">
        <v>540</v>
      </c>
      <c r="C2087" s="368" t="s">
        <v>220</v>
      </c>
      <c r="D2087" s="370">
        <v>11.51</v>
      </c>
      <c r="E2087" s="207"/>
    </row>
    <row r="2088" spans="1:5" ht="15" x14ac:dyDescent="0.25">
      <c r="A2088" s="368">
        <v>92240</v>
      </c>
      <c r="B2088" s="369" t="s">
        <v>542</v>
      </c>
      <c r="C2088" s="368" t="s">
        <v>220</v>
      </c>
      <c r="D2088" s="370">
        <v>51.22</v>
      </c>
      <c r="E2088" s="207"/>
    </row>
    <row r="2089" spans="1:5" ht="15" x14ac:dyDescent="0.25">
      <c r="A2089" s="368">
        <v>92241</v>
      </c>
      <c r="B2089" s="369" t="s">
        <v>543</v>
      </c>
      <c r="C2089" s="368" t="s">
        <v>220</v>
      </c>
      <c r="D2089" s="370">
        <v>269.51</v>
      </c>
      <c r="E2089" s="207"/>
    </row>
    <row r="2090" spans="1:5" ht="15" x14ac:dyDescent="0.25">
      <c r="A2090" s="368">
        <v>91640</v>
      </c>
      <c r="B2090" s="369" t="s">
        <v>517</v>
      </c>
      <c r="C2090" s="368" t="s">
        <v>220</v>
      </c>
      <c r="D2090" s="370">
        <v>39.28</v>
      </c>
      <c r="E2090" s="207"/>
    </row>
    <row r="2091" spans="1:5" ht="15" x14ac:dyDescent="0.25">
      <c r="A2091" s="368">
        <v>91642</v>
      </c>
      <c r="B2091" s="369" t="s">
        <v>519</v>
      </c>
      <c r="C2091" s="368" t="s">
        <v>220</v>
      </c>
      <c r="D2091" s="370">
        <v>6.39</v>
      </c>
      <c r="E2091" s="207"/>
    </row>
    <row r="2092" spans="1:5" ht="15" x14ac:dyDescent="0.25">
      <c r="A2092" s="368">
        <v>91641</v>
      </c>
      <c r="B2092" s="369" t="s">
        <v>518</v>
      </c>
      <c r="C2092" s="368" t="s">
        <v>220</v>
      </c>
      <c r="D2092" s="370">
        <v>15.83</v>
      </c>
      <c r="E2092" s="207"/>
    </row>
    <row r="2093" spans="1:5" ht="15" x14ac:dyDescent="0.25">
      <c r="A2093" s="368">
        <v>91643</v>
      </c>
      <c r="B2093" s="369" t="s">
        <v>520</v>
      </c>
      <c r="C2093" s="368" t="s">
        <v>220</v>
      </c>
      <c r="D2093" s="370">
        <v>70.59</v>
      </c>
      <c r="E2093" s="207"/>
    </row>
    <row r="2094" spans="1:5" ht="15" x14ac:dyDescent="0.25">
      <c r="A2094" s="368">
        <v>91644</v>
      </c>
      <c r="B2094" s="369" t="s">
        <v>521</v>
      </c>
      <c r="C2094" s="368" t="s">
        <v>220</v>
      </c>
      <c r="D2094" s="370">
        <v>293.98</v>
      </c>
      <c r="E2094" s="207"/>
    </row>
    <row r="2095" spans="1:5" ht="15" x14ac:dyDescent="0.25">
      <c r="A2095" s="368">
        <v>92105</v>
      </c>
      <c r="B2095" s="369" t="s">
        <v>12236</v>
      </c>
      <c r="C2095" s="368" t="s">
        <v>220</v>
      </c>
      <c r="D2095" s="370">
        <v>187.81</v>
      </c>
      <c r="E2095" s="207"/>
    </row>
    <row r="2096" spans="1:5" ht="15" x14ac:dyDescent="0.25">
      <c r="A2096" s="368">
        <v>92101</v>
      </c>
      <c r="B2096" s="369" t="s">
        <v>12232</v>
      </c>
      <c r="C2096" s="368" t="s">
        <v>220</v>
      </c>
      <c r="D2096" s="370">
        <v>46.06</v>
      </c>
      <c r="E2096" s="207"/>
    </row>
    <row r="2097" spans="1:5" ht="15" x14ac:dyDescent="0.25">
      <c r="A2097" s="368">
        <v>92103</v>
      </c>
      <c r="B2097" s="369" t="s">
        <v>12234</v>
      </c>
      <c r="C2097" s="368" t="s">
        <v>220</v>
      </c>
      <c r="D2097" s="370">
        <v>5.77</v>
      </c>
      <c r="E2097" s="207"/>
    </row>
    <row r="2098" spans="1:5" ht="15" x14ac:dyDescent="0.25">
      <c r="A2098" s="368">
        <v>92102</v>
      </c>
      <c r="B2098" s="369" t="s">
        <v>12233</v>
      </c>
      <c r="C2098" s="368" t="s">
        <v>220</v>
      </c>
      <c r="D2098" s="370">
        <v>14.26</v>
      </c>
      <c r="E2098" s="207"/>
    </row>
    <row r="2099" spans="1:5" ht="15" x14ac:dyDescent="0.25">
      <c r="A2099" s="368">
        <v>92104</v>
      </c>
      <c r="B2099" s="369" t="s">
        <v>12235</v>
      </c>
      <c r="C2099" s="368" t="s">
        <v>220</v>
      </c>
      <c r="D2099" s="370">
        <v>72.17</v>
      </c>
      <c r="E2099" s="207"/>
    </row>
    <row r="2100" spans="1:5" ht="15" x14ac:dyDescent="0.25">
      <c r="A2100" s="368">
        <v>91396</v>
      </c>
      <c r="B2100" s="369" t="s">
        <v>502</v>
      </c>
      <c r="C2100" s="368" t="s">
        <v>220</v>
      </c>
      <c r="D2100" s="370">
        <v>29.05</v>
      </c>
      <c r="E2100" s="207"/>
    </row>
    <row r="2101" spans="1:5" ht="15" x14ac:dyDescent="0.25">
      <c r="A2101" s="368">
        <v>91398</v>
      </c>
      <c r="B2101" s="369" t="s">
        <v>504</v>
      </c>
      <c r="C2101" s="368" t="s">
        <v>220</v>
      </c>
      <c r="D2101" s="370">
        <v>4.5199999999999996</v>
      </c>
      <c r="E2101" s="207"/>
    </row>
    <row r="2102" spans="1:5" ht="15" x14ac:dyDescent="0.25">
      <c r="A2102" s="368">
        <v>91397</v>
      </c>
      <c r="B2102" s="369" t="s">
        <v>503</v>
      </c>
      <c r="C2102" s="368" t="s">
        <v>220</v>
      </c>
      <c r="D2102" s="370">
        <v>11.2</v>
      </c>
      <c r="E2102" s="207"/>
    </row>
    <row r="2103" spans="1:5" ht="15" x14ac:dyDescent="0.25">
      <c r="A2103" s="368">
        <v>5763</v>
      </c>
      <c r="B2103" s="369" t="s">
        <v>253</v>
      </c>
      <c r="C2103" s="368" t="s">
        <v>220</v>
      </c>
      <c r="D2103" s="370">
        <v>51.39</v>
      </c>
      <c r="E2103" s="207"/>
    </row>
    <row r="2104" spans="1:5" ht="15" x14ac:dyDescent="0.25">
      <c r="A2104" s="368">
        <v>53831</v>
      </c>
      <c r="B2104" s="369" t="s">
        <v>291</v>
      </c>
      <c r="C2104" s="368" t="s">
        <v>220</v>
      </c>
      <c r="D2104" s="370">
        <v>187.81</v>
      </c>
      <c r="E2104" s="207"/>
    </row>
    <row r="2105" spans="1:5" ht="15" x14ac:dyDescent="0.25">
      <c r="A2105" s="368">
        <v>106222</v>
      </c>
      <c r="B2105" s="369" t="s">
        <v>40251</v>
      </c>
      <c r="C2105" s="368" t="s">
        <v>220</v>
      </c>
      <c r="D2105" s="370">
        <v>28.95</v>
      </c>
      <c r="E2105" s="207"/>
    </row>
    <row r="2106" spans="1:5" ht="15" x14ac:dyDescent="0.25">
      <c r="A2106" s="368">
        <v>106225</v>
      </c>
      <c r="B2106" s="369" t="s">
        <v>40252</v>
      </c>
      <c r="C2106" s="368" t="s">
        <v>220</v>
      </c>
      <c r="D2106" s="370">
        <v>4.4400000000000004</v>
      </c>
      <c r="E2106" s="207"/>
    </row>
    <row r="2107" spans="1:5" ht="15" x14ac:dyDescent="0.25">
      <c r="A2107" s="368">
        <v>106223</v>
      </c>
      <c r="B2107" s="369" t="s">
        <v>40253</v>
      </c>
      <c r="C2107" s="368" t="s">
        <v>220</v>
      </c>
      <c r="D2107" s="370">
        <v>11</v>
      </c>
      <c r="E2107" s="207"/>
    </row>
    <row r="2108" spans="1:5" ht="15" x14ac:dyDescent="0.25">
      <c r="A2108" s="368">
        <v>106224</v>
      </c>
      <c r="B2108" s="369" t="s">
        <v>40254</v>
      </c>
      <c r="C2108" s="368" t="s">
        <v>220</v>
      </c>
      <c r="D2108" s="370">
        <v>50.48</v>
      </c>
      <c r="E2108" s="207"/>
    </row>
    <row r="2109" spans="1:5" ht="15" x14ac:dyDescent="0.25">
      <c r="A2109" s="368">
        <v>106226</v>
      </c>
      <c r="B2109" s="369" t="s">
        <v>40255</v>
      </c>
      <c r="C2109" s="368" t="s">
        <v>220</v>
      </c>
      <c r="D2109" s="370">
        <v>154.05000000000001</v>
      </c>
      <c r="E2109" s="207"/>
    </row>
    <row r="2110" spans="1:5" ht="15" x14ac:dyDescent="0.25">
      <c r="A2110" s="368">
        <v>91359</v>
      </c>
      <c r="B2110" s="369" t="s">
        <v>485</v>
      </c>
      <c r="C2110" s="368" t="s">
        <v>220</v>
      </c>
      <c r="D2110" s="370">
        <v>20.97</v>
      </c>
      <c r="E2110" s="207"/>
    </row>
    <row r="2111" spans="1:5" ht="15" x14ac:dyDescent="0.25">
      <c r="A2111" s="368">
        <v>91361</v>
      </c>
      <c r="B2111" s="369" t="s">
        <v>487</v>
      </c>
      <c r="C2111" s="368" t="s">
        <v>220</v>
      </c>
      <c r="D2111" s="370">
        <v>3.23</v>
      </c>
      <c r="E2111" s="207"/>
    </row>
    <row r="2112" spans="1:5" ht="15" x14ac:dyDescent="0.25">
      <c r="A2112" s="368">
        <v>91360</v>
      </c>
      <c r="B2112" s="369" t="s">
        <v>486</v>
      </c>
      <c r="C2112" s="368" t="s">
        <v>220</v>
      </c>
      <c r="D2112" s="370">
        <v>8</v>
      </c>
      <c r="E2112" s="207"/>
    </row>
    <row r="2113" spans="1:5" ht="15" x14ac:dyDescent="0.25">
      <c r="A2113" s="368">
        <v>53882</v>
      </c>
      <c r="B2113" s="369" t="s">
        <v>300</v>
      </c>
      <c r="C2113" s="368" t="s">
        <v>220</v>
      </c>
      <c r="D2113" s="370">
        <v>36.76</v>
      </c>
      <c r="E2113" s="207"/>
    </row>
    <row r="2114" spans="1:5" ht="15" x14ac:dyDescent="0.25">
      <c r="A2114" s="368">
        <v>5747</v>
      </c>
      <c r="B2114" s="369" t="s">
        <v>250</v>
      </c>
      <c r="C2114" s="368" t="s">
        <v>220</v>
      </c>
      <c r="D2114" s="370">
        <v>154.35</v>
      </c>
      <c r="E2114" s="207"/>
    </row>
    <row r="2115" spans="1:5" ht="15" x14ac:dyDescent="0.25">
      <c r="A2115" s="368">
        <v>104699</v>
      </c>
      <c r="B2115" s="369" t="s">
        <v>34242</v>
      </c>
      <c r="C2115" s="368" t="s">
        <v>220</v>
      </c>
      <c r="D2115" s="370">
        <v>0</v>
      </c>
      <c r="E2115" s="207"/>
    </row>
    <row r="2116" spans="1:5" ht="15" x14ac:dyDescent="0.25">
      <c r="A2116" s="368">
        <v>104702</v>
      </c>
      <c r="B2116" s="369" t="s">
        <v>34243</v>
      </c>
      <c r="C2116" s="368" t="s">
        <v>220</v>
      </c>
      <c r="D2116" s="370">
        <v>0</v>
      </c>
      <c r="E2116" s="207"/>
    </row>
    <row r="2117" spans="1:5" ht="15" x14ac:dyDescent="0.25">
      <c r="A2117" s="368">
        <v>104700</v>
      </c>
      <c r="B2117" s="369" t="s">
        <v>34244</v>
      </c>
      <c r="C2117" s="368" t="s">
        <v>220</v>
      </c>
      <c r="D2117" s="370">
        <v>0</v>
      </c>
      <c r="E2117" s="207"/>
    </row>
    <row r="2118" spans="1:5" ht="15" x14ac:dyDescent="0.25">
      <c r="A2118" s="368">
        <v>104701</v>
      </c>
      <c r="B2118" s="369" t="s">
        <v>34245</v>
      </c>
      <c r="C2118" s="368" t="s">
        <v>220</v>
      </c>
      <c r="D2118" s="370">
        <v>0</v>
      </c>
      <c r="E2118" s="207"/>
    </row>
    <row r="2119" spans="1:5" ht="15" x14ac:dyDescent="0.25">
      <c r="A2119" s="368">
        <v>104703</v>
      </c>
      <c r="B2119" s="369" t="s">
        <v>20936</v>
      </c>
      <c r="C2119" s="368" t="s">
        <v>220</v>
      </c>
      <c r="D2119" s="370">
        <v>90.28</v>
      </c>
      <c r="E2119" s="207"/>
    </row>
    <row r="2120" spans="1:5" ht="15" x14ac:dyDescent="0.25">
      <c r="A2120" s="368">
        <v>91390</v>
      </c>
      <c r="B2120" s="369" t="s">
        <v>499</v>
      </c>
      <c r="C2120" s="368" t="s">
        <v>220</v>
      </c>
      <c r="D2120" s="370">
        <v>19.25</v>
      </c>
      <c r="E2120" s="207"/>
    </row>
    <row r="2121" spans="1:5" ht="15" x14ac:dyDescent="0.25">
      <c r="A2121" s="368">
        <v>91392</v>
      </c>
      <c r="B2121" s="369" t="s">
        <v>501</v>
      </c>
      <c r="C2121" s="368" t="s">
        <v>220</v>
      </c>
      <c r="D2121" s="370">
        <v>3.08</v>
      </c>
      <c r="E2121" s="207"/>
    </row>
    <row r="2122" spans="1:5" ht="15" x14ac:dyDescent="0.25">
      <c r="A2122" s="368">
        <v>91391</v>
      </c>
      <c r="B2122" s="369" t="s">
        <v>500</v>
      </c>
      <c r="C2122" s="368" t="s">
        <v>220</v>
      </c>
      <c r="D2122" s="370">
        <v>7.64</v>
      </c>
      <c r="E2122" s="207"/>
    </row>
    <row r="2123" spans="1:5" ht="15" x14ac:dyDescent="0.25">
      <c r="A2123" s="368">
        <v>73335</v>
      </c>
      <c r="B2123" s="369" t="s">
        <v>308</v>
      </c>
      <c r="C2123" s="368" t="s">
        <v>220</v>
      </c>
      <c r="D2123" s="370">
        <v>34.97</v>
      </c>
      <c r="E2123" s="207"/>
    </row>
    <row r="2124" spans="1:5" ht="15" x14ac:dyDescent="0.25">
      <c r="A2124" s="368">
        <v>73340</v>
      </c>
      <c r="B2124" s="369" t="s">
        <v>309</v>
      </c>
      <c r="C2124" s="368" t="s">
        <v>220</v>
      </c>
      <c r="D2124" s="370">
        <v>151.08000000000001</v>
      </c>
      <c r="E2124" s="207"/>
    </row>
    <row r="2125" spans="1:5" ht="15" x14ac:dyDescent="0.25">
      <c r="A2125" s="368">
        <v>89264</v>
      </c>
      <c r="B2125" s="369" t="s">
        <v>386</v>
      </c>
      <c r="C2125" s="368" t="s">
        <v>220</v>
      </c>
      <c r="D2125" s="370">
        <v>21.09</v>
      </c>
      <c r="E2125" s="207"/>
    </row>
    <row r="2126" spans="1:5" ht="15" x14ac:dyDescent="0.25">
      <c r="A2126" s="368">
        <v>89266</v>
      </c>
      <c r="B2126" s="369" t="s">
        <v>388</v>
      </c>
      <c r="C2126" s="368" t="s">
        <v>220</v>
      </c>
      <c r="D2126" s="370">
        <v>3.38</v>
      </c>
      <c r="E2126" s="207"/>
    </row>
    <row r="2127" spans="1:5" ht="15" x14ac:dyDescent="0.25">
      <c r="A2127" s="368">
        <v>89265</v>
      </c>
      <c r="B2127" s="369" t="s">
        <v>387</v>
      </c>
      <c r="C2127" s="368" t="s">
        <v>220</v>
      </c>
      <c r="D2127" s="370">
        <v>8.3699999999999992</v>
      </c>
      <c r="E2127" s="207"/>
    </row>
    <row r="2128" spans="1:5" ht="15" x14ac:dyDescent="0.25">
      <c r="A2128" s="368">
        <v>5705</v>
      </c>
      <c r="B2128" s="369" t="s">
        <v>233</v>
      </c>
      <c r="C2128" s="368" t="s">
        <v>220</v>
      </c>
      <c r="D2128" s="370">
        <v>38.340000000000003</v>
      </c>
      <c r="E2128" s="207"/>
    </row>
    <row r="2129" spans="1:5" ht="15" x14ac:dyDescent="0.25">
      <c r="A2129" s="368">
        <v>53797</v>
      </c>
      <c r="B2129" s="369" t="s">
        <v>282</v>
      </c>
      <c r="C2129" s="368" t="s">
        <v>220</v>
      </c>
      <c r="D2129" s="370">
        <v>113.7</v>
      </c>
      <c r="E2129" s="207"/>
    </row>
    <row r="2130" spans="1:5" ht="15" x14ac:dyDescent="0.25">
      <c r="A2130" s="368">
        <v>106327</v>
      </c>
      <c r="B2130" s="369" t="s">
        <v>46632</v>
      </c>
      <c r="C2130" s="368" t="s">
        <v>220</v>
      </c>
      <c r="D2130" s="370">
        <v>0</v>
      </c>
      <c r="E2130" s="207"/>
    </row>
    <row r="2131" spans="1:5" ht="15" x14ac:dyDescent="0.25">
      <c r="A2131" s="368">
        <v>106330</v>
      </c>
      <c r="B2131" s="369" t="s">
        <v>46633</v>
      </c>
      <c r="C2131" s="368" t="s">
        <v>220</v>
      </c>
      <c r="D2131" s="370">
        <v>0</v>
      </c>
      <c r="E2131" s="207"/>
    </row>
    <row r="2132" spans="1:5" ht="15" x14ac:dyDescent="0.25">
      <c r="A2132" s="368">
        <v>106328</v>
      </c>
      <c r="B2132" s="369" t="s">
        <v>46634</v>
      </c>
      <c r="C2132" s="368" t="s">
        <v>220</v>
      </c>
      <c r="D2132" s="370">
        <v>0</v>
      </c>
      <c r="E2132" s="207"/>
    </row>
    <row r="2133" spans="1:5" ht="15" x14ac:dyDescent="0.25">
      <c r="A2133" s="368">
        <v>106329</v>
      </c>
      <c r="B2133" s="369" t="s">
        <v>46635</v>
      </c>
      <c r="C2133" s="368" t="s">
        <v>220</v>
      </c>
      <c r="D2133" s="370">
        <v>0</v>
      </c>
      <c r="E2133" s="207"/>
    </row>
    <row r="2134" spans="1:5" ht="15" x14ac:dyDescent="0.25">
      <c r="A2134" s="368">
        <v>106331</v>
      </c>
      <c r="B2134" s="369" t="s">
        <v>46636</v>
      </c>
      <c r="C2134" s="368" t="s">
        <v>220</v>
      </c>
      <c r="D2134" s="370">
        <v>97.11</v>
      </c>
      <c r="E2134" s="207"/>
    </row>
    <row r="2135" spans="1:5" ht="15" x14ac:dyDescent="0.25">
      <c r="A2135" s="368">
        <v>106227</v>
      </c>
      <c r="B2135" s="369" t="s">
        <v>40256</v>
      </c>
      <c r="C2135" s="368" t="s">
        <v>220</v>
      </c>
      <c r="D2135" s="370">
        <v>31.03</v>
      </c>
      <c r="E2135" s="207"/>
    </row>
    <row r="2136" spans="1:5" ht="15" x14ac:dyDescent="0.25">
      <c r="A2136" s="368">
        <v>106230</v>
      </c>
      <c r="B2136" s="369" t="s">
        <v>40257</v>
      </c>
      <c r="C2136" s="368" t="s">
        <v>220</v>
      </c>
      <c r="D2136" s="370">
        <v>5.15</v>
      </c>
      <c r="E2136" s="207"/>
    </row>
    <row r="2137" spans="1:5" ht="15" x14ac:dyDescent="0.25">
      <c r="A2137" s="368">
        <v>106228</v>
      </c>
      <c r="B2137" s="369" t="s">
        <v>40258</v>
      </c>
      <c r="C2137" s="368" t="s">
        <v>220</v>
      </c>
      <c r="D2137" s="370">
        <v>12.75</v>
      </c>
      <c r="E2137" s="207"/>
    </row>
    <row r="2138" spans="1:5" ht="15" x14ac:dyDescent="0.25">
      <c r="A2138" s="368">
        <v>106229</v>
      </c>
      <c r="B2138" s="369" t="s">
        <v>40259</v>
      </c>
      <c r="C2138" s="368" t="s">
        <v>220</v>
      </c>
      <c r="D2138" s="370">
        <v>58.17</v>
      </c>
      <c r="E2138" s="207"/>
    </row>
    <row r="2139" spans="1:5" ht="15" x14ac:dyDescent="0.25">
      <c r="A2139" s="368">
        <v>106231</v>
      </c>
      <c r="B2139" s="369" t="s">
        <v>40260</v>
      </c>
      <c r="C2139" s="368" t="s">
        <v>220</v>
      </c>
      <c r="D2139" s="370">
        <v>154.05000000000001</v>
      </c>
      <c r="E2139" s="207"/>
    </row>
    <row r="2140" spans="1:5" ht="15" x14ac:dyDescent="0.25">
      <c r="A2140" s="368">
        <v>106342</v>
      </c>
      <c r="B2140" s="369" t="s">
        <v>46637</v>
      </c>
      <c r="C2140" s="368" t="s">
        <v>220</v>
      </c>
      <c r="D2140" s="370">
        <v>0</v>
      </c>
      <c r="E2140" s="207"/>
    </row>
    <row r="2141" spans="1:5" ht="15" x14ac:dyDescent="0.25">
      <c r="A2141" s="368">
        <v>106345</v>
      </c>
      <c r="B2141" s="369" t="s">
        <v>46638</v>
      </c>
      <c r="C2141" s="368" t="s">
        <v>220</v>
      </c>
      <c r="D2141" s="370">
        <v>0</v>
      </c>
      <c r="E2141" s="207"/>
    </row>
    <row r="2142" spans="1:5" ht="15" x14ac:dyDescent="0.25">
      <c r="A2142" s="368">
        <v>106343</v>
      </c>
      <c r="B2142" s="369" t="s">
        <v>46639</v>
      </c>
      <c r="C2142" s="368" t="s">
        <v>220</v>
      </c>
      <c r="D2142" s="370">
        <v>0</v>
      </c>
      <c r="E2142" s="207"/>
    </row>
    <row r="2143" spans="1:5" ht="15" x14ac:dyDescent="0.25">
      <c r="A2143" s="368">
        <v>106344</v>
      </c>
      <c r="B2143" s="369" t="s">
        <v>46640</v>
      </c>
      <c r="C2143" s="368" t="s">
        <v>220</v>
      </c>
      <c r="D2143" s="370">
        <v>0</v>
      </c>
      <c r="E2143" s="207"/>
    </row>
    <row r="2144" spans="1:5" ht="15" x14ac:dyDescent="0.25">
      <c r="A2144" s="368">
        <v>106346</v>
      </c>
      <c r="B2144" s="369" t="s">
        <v>46641</v>
      </c>
      <c r="C2144" s="368" t="s">
        <v>220</v>
      </c>
      <c r="D2144" s="370">
        <v>154.05000000000001</v>
      </c>
      <c r="E2144" s="207"/>
    </row>
    <row r="2145" spans="1:5" ht="15" x14ac:dyDescent="0.25">
      <c r="A2145" s="368">
        <v>106332</v>
      </c>
      <c r="B2145" s="369" t="s">
        <v>46642</v>
      </c>
      <c r="C2145" s="368" t="s">
        <v>220</v>
      </c>
      <c r="D2145" s="370">
        <v>0</v>
      </c>
      <c r="E2145" s="207"/>
    </row>
    <row r="2146" spans="1:5" ht="15" x14ac:dyDescent="0.25">
      <c r="A2146" s="368">
        <v>106335</v>
      </c>
      <c r="B2146" s="369" t="s">
        <v>46643</v>
      </c>
      <c r="C2146" s="368" t="s">
        <v>220</v>
      </c>
      <c r="D2146" s="370">
        <v>0</v>
      </c>
      <c r="E2146" s="207"/>
    </row>
    <row r="2147" spans="1:5" ht="15" x14ac:dyDescent="0.25">
      <c r="A2147" s="368">
        <v>106333</v>
      </c>
      <c r="B2147" s="369" t="s">
        <v>46644</v>
      </c>
      <c r="C2147" s="368" t="s">
        <v>220</v>
      </c>
      <c r="D2147" s="370">
        <v>0</v>
      </c>
      <c r="E2147" s="207"/>
    </row>
    <row r="2148" spans="1:5" ht="15" x14ac:dyDescent="0.25">
      <c r="A2148" s="368">
        <v>106334</v>
      </c>
      <c r="B2148" s="369" t="s">
        <v>46645</v>
      </c>
      <c r="C2148" s="368" t="s">
        <v>220</v>
      </c>
      <c r="D2148" s="370">
        <v>0</v>
      </c>
      <c r="E2148" s="207"/>
    </row>
    <row r="2149" spans="1:5" ht="15" x14ac:dyDescent="0.25">
      <c r="A2149" s="368">
        <v>106336</v>
      </c>
      <c r="B2149" s="369" t="s">
        <v>46646</v>
      </c>
      <c r="C2149" s="368" t="s">
        <v>220</v>
      </c>
      <c r="D2149" s="370">
        <v>154.05000000000001</v>
      </c>
      <c r="E2149" s="207"/>
    </row>
    <row r="2150" spans="1:5" ht="15" x14ac:dyDescent="0.25">
      <c r="A2150" s="368">
        <v>91354</v>
      </c>
      <c r="B2150" s="369" t="s">
        <v>482</v>
      </c>
      <c r="C2150" s="368" t="s">
        <v>220</v>
      </c>
      <c r="D2150" s="370">
        <v>17.440000000000001</v>
      </c>
      <c r="E2150" s="207"/>
    </row>
    <row r="2151" spans="1:5" ht="15" x14ac:dyDescent="0.25">
      <c r="A2151" s="368">
        <v>91356</v>
      </c>
      <c r="B2151" s="369" t="s">
        <v>484</v>
      </c>
      <c r="C2151" s="368" t="s">
        <v>220</v>
      </c>
      <c r="D2151" s="370">
        <v>2.89</v>
      </c>
      <c r="E2151" s="207"/>
    </row>
    <row r="2152" spans="1:5" ht="15" x14ac:dyDescent="0.25">
      <c r="A2152" s="368">
        <v>91355</v>
      </c>
      <c r="B2152" s="369" t="s">
        <v>483</v>
      </c>
      <c r="C2152" s="368" t="s">
        <v>220</v>
      </c>
      <c r="D2152" s="370">
        <v>7.17</v>
      </c>
      <c r="E2152" s="207"/>
    </row>
    <row r="2153" spans="1:5" ht="15" x14ac:dyDescent="0.25">
      <c r="A2153" s="368">
        <v>5751</v>
      </c>
      <c r="B2153" s="369" t="s">
        <v>251</v>
      </c>
      <c r="C2153" s="368" t="s">
        <v>220</v>
      </c>
      <c r="D2153" s="370">
        <v>32.700000000000003</v>
      </c>
      <c r="E2153" s="207"/>
    </row>
    <row r="2154" spans="1:5" ht="15" x14ac:dyDescent="0.25">
      <c r="A2154" s="368">
        <v>53827</v>
      </c>
      <c r="B2154" s="369" t="s">
        <v>289</v>
      </c>
      <c r="C2154" s="368" t="s">
        <v>220</v>
      </c>
      <c r="D2154" s="370">
        <v>111.31</v>
      </c>
      <c r="E2154" s="207"/>
    </row>
    <row r="2155" spans="1:5" ht="15" x14ac:dyDescent="0.25">
      <c r="A2155" s="368">
        <v>91375</v>
      </c>
      <c r="B2155" s="369" t="s">
        <v>491</v>
      </c>
      <c r="C2155" s="368" t="s">
        <v>220</v>
      </c>
      <c r="D2155" s="370">
        <v>19.149999999999999</v>
      </c>
      <c r="E2155" s="207"/>
    </row>
    <row r="2156" spans="1:5" ht="15" x14ac:dyDescent="0.25">
      <c r="A2156" s="368">
        <v>91377</v>
      </c>
      <c r="B2156" s="369" t="s">
        <v>493</v>
      </c>
      <c r="C2156" s="368" t="s">
        <v>220</v>
      </c>
      <c r="D2156" s="370">
        <v>3.18</v>
      </c>
      <c r="E2156" s="207"/>
    </row>
    <row r="2157" spans="1:5" ht="15" x14ac:dyDescent="0.25">
      <c r="A2157" s="368">
        <v>91376</v>
      </c>
      <c r="B2157" s="369" t="s">
        <v>492</v>
      </c>
      <c r="C2157" s="368" t="s">
        <v>220</v>
      </c>
      <c r="D2157" s="370">
        <v>7.87</v>
      </c>
      <c r="E2157" s="207"/>
    </row>
    <row r="2158" spans="1:5" ht="15" x14ac:dyDescent="0.25">
      <c r="A2158" s="368">
        <v>5754</v>
      </c>
      <c r="B2158" s="369" t="s">
        <v>252</v>
      </c>
      <c r="C2158" s="368" t="s">
        <v>220</v>
      </c>
      <c r="D2158" s="370">
        <v>35.9</v>
      </c>
      <c r="E2158" s="207"/>
    </row>
    <row r="2159" spans="1:5" ht="15" x14ac:dyDescent="0.25">
      <c r="A2159" s="368">
        <v>53829</v>
      </c>
      <c r="B2159" s="369" t="s">
        <v>290</v>
      </c>
      <c r="C2159" s="368" t="s">
        <v>220</v>
      </c>
      <c r="D2159" s="370">
        <v>113.7</v>
      </c>
      <c r="E2159" s="207"/>
    </row>
    <row r="2160" spans="1:5" ht="15" x14ac:dyDescent="0.25">
      <c r="A2160" s="368">
        <v>91026</v>
      </c>
      <c r="B2160" s="369" t="s">
        <v>469</v>
      </c>
      <c r="C2160" s="368" t="s">
        <v>220</v>
      </c>
      <c r="D2160" s="370">
        <v>24.7</v>
      </c>
      <c r="E2160" s="207"/>
    </row>
    <row r="2161" spans="1:5" ht="15" x14ac:dyDescent="0.25">
      <c r="A2161" s="368">
        <v>91028</v>
      </c>
      <c r="B2161" s="369" t="s">
        <v>471</v>
      </c>
      <c r="C2161" s="368" t="s">
        <v>220</v>
      </c>
      <c r="D2161" s="370">
        <v>3.99</v>
      </c>
      <c r="E2161" s="207"/>
    </row>
    <row r="2162" spans="1:5" ht="15" x14ac:dyDescent="0.25">
      <c r="A2162" s="368">
        <v>91027</v>
      </c>
      <c r="B2162" s="369" t="s">
        <v>470</v>
      </c>
      <c r="C2162" s="368" t="s">
        <v>220</v>
      </c>
      <c r="D2162" s="370">
        <v>9.8800000000000008</v>
      </c>
      <c r="E2162" s="207"/>
    </row>
    <row r="2163" spans="1:5" ht="15" x14ac:dyDescent="0.25">
      <c r="A2163" s="368">
        <v>91029</v>
      </c>
      <c r="B2163" s="369" t="s">
        <v>472</v>
      </c>
      <c r="C2163" s="368" t="s">
        <v>220</v>
      </c>
      <c r="D2163" s="370">
        <v>45.18</v>
      </c>
      <c r="E2163" s="207"/>
    </row>
    <row r="2164" spans="1:5" ht="15" x14ac:dyDescent="0.25">
      <c r="A2164" s="368">
        <v>91030</v>
      </c>
      <c r="B2164" s="369" t="s">
        <v>473</v>
      </c>
      <c r="C2164" s="368" t="s">
        <v>220</v>
      </c>
      <c r="D2164" s="370">
        <v>143.19</v>
      </c>
      <c r="E2164" s="207"/>
    </row>
    <row r="2165" spans="1:5" ht="15" x14ac:dyDescent="0.25">
      <c r="A2165" s="368">
        <v>106237</v>
      </c>
      <c r="B2165" s="369" t="s">
        <v>40261</v>
      </c>
      <c r="C2165" s="368" t="s">
        <v>220</v>
      </c>
      <c r="D2165" s="370">
        <v>0</v>
      </c>
      <c r="E2165" s="207"/>
    </row>
    <row r="2166" spans="1:5" ht="15" x14ac:dyDescent="0.25">
      <c r="A2166" s="368">
        <v>106240</v>
      </c>
      <c r="B2166" s="369" t="s">
        <v>40262</v>
      </c>
      <c r="C2166" s="368" t="s">
        <v>220</v>
      </c>
      <c r="D2166" s="370">
        <v>0</v>
      </c>
      <c r="E2166" s="207"/>
    </row>
    <row r="2167" spans="1:5" ht="15" x14ac:dyDescent="0.25">
      <c r="A2167" s="368">
        <v>106238</v>
      </c>
      <c r="B2167" s="369" t="s">
        <v>40263</v>
      </c>
      <c r="C2167" s="368" t="s">
        <v>220</v>
      </c>
      <c r="D2167" s="370">
        <v>0</v>
      </c>
      <c r="E2167" s="207"/>
    </row>
    <row r="2168" spans="1:5" ht="15" x14ac:dyDescent="0.25">
      <c r="A2168" s="368">
        <v>106239</v>
      </c>
      <c r="B2168" s="369" t="s">
        <v>40264</v>
      </c>
      <c r="C2168" s="368" t="s">
        <v>220</v>
      </c>
      <c r="D2168" s="370">
        <v>0</v>
      </c>
      <c r="E2168" s="207"/>
    </row>
    <row r="2169" spans="1:5" ht="15" x14ac:dyDescent="0.25">
      <c r="A2169" s="368">
        <v>106241</v>
      </c>
      <c r="B2169" s="369" t="s">
        <v>40265</v>
      </c>
      <c r="C2169" s="368" t="s">
        <v>220</v>
      </c>
      <c r="D2169" s="370">
        <v>216.6</v>
      </c>
      <c r="E2169" s="207"/>
    </row>
    <row r="2170" spans="1:5" ht="15" x14ac:dyDescent="0.25">
      <c r="A2170" s="368">
        <v>106352</v>
      </c>
      <c r="B2170" s="369" t="s">
        <v>46647</v>
      </c>
      <c r="C2170" s="368" t="s">
        <v>220</v>
      </c>
      <c r="D2170" s="370">
        <v>0</v>
      </c>
      <c r="E2170" s="207"/>
    </row>
    <row r="2171" spans="1:5" ht="15" x14ac:dyDescent="0.25">
      <c r="A2171" s="368">
        <v>106355</v>
      </c>
      <c r="B2171" s="369" t="s">
        <v>46648</v>
      </c>
      <c r="C2171" s="368" t="s">
        <v>220</v>
      </c>
      <c r="D2171" s="370">
        <v>0</v>
      </c>
      <c r="E2171" s="207"/>
    </row>
    <row r="2172" spans="1:5" ht="15" x14ac:dyDescent="0.25">
      <c r="A2172" s="368">
        <v>106353</v>
      </c>
      <c r="B2172" s="369" t="s">
        <v>46649</v>
      </c>
      <c r="C2172" s="368" t="s">
        <v>220</v>
      </c>
      <c r="D2172" s="370">
        <v>0</v>
      </c>
      <c r="E2172" s="207"/>
    </row>
    <row r="2173" spans="1:5" ht="15" x14ac:dyDescent="0.25">
      <c r="A2173" s="368">
        <v>106354</v>
      </c>
      <c r="B2173" s="369" t="s">
        <v>46650</v>
      </c>
      <c r="C2173" s="368" t="s">
        <v>220</v>
      </c>
      <c r="D2173" s="370">
        <v>0</v>
      </c>
      <c r="E2173" s="207"/>
    </row>
    <row r="2174" spans="1:5" ht="15" x14ac:dyDescent="0.25">
      <c r="A2174" s="368">
        <v>106356</v>
      </c>
      <c r="B2174" s="369" t="s">
        <v>46651</v>
      </c>
      <c r="C2174" s="368" t="s">
        <v>220</v>
      </c>
      <c r="D2174" s="370">
        <v>216.6</v>
      </c>
      <c r="E2174" s="207"/>
    </row>
    <row r="2175" spans="1:5" ht="15" x14ac:dyDescent="0.25">
      <c r="A2175" s="368">
        <v>106357</v>
      </c>
      <c r="B2175" s="369" t="s">
        <v>46652</v>
      </c>
      <c r="C2175" s="368" t="s">
        <v>220</v>
      </c>
      <c r="D2175" s="370">
        <v>0</v>
      </c>
      <c r="E2175" s="207"/>
    </row>
    <row r="2176" spans="1:5" ht="15" x14ac:dyDescent="0.25">
      <c r="A2176" s="368">
        <v>106360</v>
      </c>
      <c r="B2176" s="369" t="s">
        <v>46653</v>
      </c>
      <c r="C2176" s="368" t="s">
        <v>220</v>
      </c>
      <c r="D2176" s="370">
        <v>0</v>
      </c>
      <c r="E2176" s="207"/>
    </row>
    <row r="2177" spans="1:5" ht="15" x14ac:dyDescent="0.25">
      <c r="A2177" s="368">
        <v>106358</v>
      </c>
      <c r="B2177" s="369" t="s">
        <v>46654</v>
      </c>
      <c r="C2177" s="368" t="s">
        <v>220</v>
      </c>
      <c r="D2177" s="370">
        <v>0</v>
      </c>
      <c r="E2177" s="207"/>
    </row>
    <row r="2178" spans="1:5" ht="15" x14ac:dyDescent="0.25">
      <c r="A2178" s="368">
        <v>106359</v>
      </c>
      <c r="B2178" s="369" t="s">
        <v>46655</v>
      </c>
      <c r="C2178" s="368" t="s">
        <v>220</v>
      </c>
      <c r="D2178" s="370">
        <v>0</v>
      </c>
      <c r="E2178" s="207"/>
    </row>
    <row r="2179" spans="1:5" ht="15" x14ac:dyDescent="0.25">
      <c r="A2179" s="368">
        <v>106361</v>
      </c>
      <c r="B2179" s="369" t="s">
        <v>46656</v>
      </c>
      <c r="C2179" s="368" t="s">
        <v>220</v>
      </c>
      <c r="D2179" s="370">
        <v>293.98</v>
      </c>
      <c r="E2179" s="207"/>
    </row>
    <row r="2180" spans="1:5" ht="15" x14ac:dyDescent="0.25">
      <c r="A2180" s="368">
        <v>102812</v>
      </c>
      <c r="B2180" s="369" t="s">
        <v>34246</v>
      </c>
      <c r="C2180" s="368" t="s">
        <v>220</v>
      </c>
      <c r="D2180" s="370">
        <v>0</v>
      </c>
      <c r="E2180" s="207"/>
    </row>
    <row r="2181" spans="1:5" ht="15" x14ac:dyDescent="0.25">
      <c r="A2181" s="368">
        <v>102813</v>
      </c>
      <c r="B2181" s="369" t="s">
        <v>34247</v>
      </c>
      <c r="C2181" s="368" t="s">
        <v>220</v>
      </c>
      <c r="D2181" s="370">
        <v>0</v>
      </c>
      <c r="E2181" s="207"/>
    </row>
    <row r="2182" spans="1:5" ht="15" x14ac:dyDescent="0.25">
      <c r="A2182" s="368">
        <v>102814</v>
      </c>
      <c r="B2182" s="369" t="s">
        <v>34248</v>
      </c>
      <c r="C2182" s="368" t="s">
        <v>220</v>
      </c>
      <c r="D2182" s="370">
        <v>0</v>
      </c>
      <c r="E2182" s="207"/>
    </row>
    <row r="2183" spans="1:5" ht="15" x14ac:dyDescent="0.25">
      <c r="A2183" s="368">
        <v>102815</v>
      </c>
      <c r="B2183" s="369" t="s">
        <v>5370</v>
      </c>
      <c r="C2183" s="368" t="s">
        <v>220</v>
      </c>
      <c r="D2183" s="370">
        <v>3.74</v>
      </c>
      <c r="E2183" s="207"/>
    </row>
    <row r="2184" spans="1:5" ht="15" x14ac:dyDescent="0.25">
      <c r="A2184" s="368">
        <v>91529</v>
      </c>
      <c r="B2184" s="369" t="s">
        <v>508</v>
      </c>
      <c r="C2184" s="368" t="s">
        <v>220</v>
      </c>
      <c r="D2184" s="370">
        <v>0.65</v>
      </c>
      <c r="E2184" s="207"/>
    </row>
    <row r="2185" spans="1:5" ht="15" x14ac:dyDescent="0.25">
      <c r="A2185" s="368">
        <v>91530</v>
      </c>
      <c r="B2185" s="369" t="s">
        <v>509</v>
      </c>
      <c r="C2185" s="368" t="s">
        <v>220</v>
      </c>
      <c r="D2185" s="370">
        <v>0.17</v>
      </c>
      <c r="E2185" s="207"/>
    </row>
    <row r="2186" spans="1:5" ht="15" x14ac:dyDescent="0.25">
      <c r="A2186" s="368">
        <v>91531</v>
      </c>
      <c r="B2186" s="369" t="s">
        <v>510</v>
      </c>
      <c r="C2186" s="368" t="s">
        <v>220</v>
      </c>
      <c r="D2186" s="370">
        <v>0.81</v>
      </c>
      <c r="E2186" s="207"/>
    </row>
    <row r="2187" spans="1:5" ht="15" x14ac:dyDescent="0.25">
      <c r="A2187" s="368">
        <v>91532</v>
      </c>
      <c r="B2187" s="369" t="s">
        <v>511</v>
      </c>
      <c r="C2187" s="368" t="s">
        <v>220</v>
      </c>
      <c r="D2187" s="370">
        <v>6.22</v>
      </c>
      <c r="E2187" s="207"/>
    </row>
    <row r="2188" spans="1:5" ht="15" x14ac:dyDescent="0.25">
      <c r="A2188" s="368">
        <v>95260</v>
      </c>
      <c r="B2188" s="369" t="s">
        <v>600</v>
      </c>
      <c r="C2188" s="368" t="s">
        <v>220</v>
      </c>
      <c r="D2188" s="370">
        <v>0.52</v>
      </c>
      <c r="E2188" s="207"/>
    </row>
    <row r="2189" spans="1:5" ht="15" x14ac:dyDescent="0.25">
      <c r="A2189" s="368">
        <v>95261</v>
      </c>
      <c r="B2189" s="369" t="s">
        <v>601</v>
      </c>
      <c r="C2189" s="368" t="s">
        <v>220</v>
      </c>
      <c r="D2189" s="370">
        <v>0.14000000000000001</v>
      </c>
      <c r="E2189" s="207"/>
    </row>
    <row r="2190" spans="1:5" ht="15" x14ac:dyDescent="0.25">
      <c r="A2190" s="368">
        <v>95262</v>
      </c>
      <c r="B2190" s="369" t="s">
        <v>602</v>
      </c>
      <c r="C2190" s="368" t="s">
        <v>220</v>
      </c>
      <c r="D2190" s="370">
        <v>0.66</v>
      </c>
      <c r="E2190" s="207"/>
    </row>
    <row r="2191" spans="1:5" ht="15" x14ac:dyDescent="0.25">
      <c r="A2191" s="368">
        <v>95263</v>
      </c>
      <c r="B2191" s="369" t="s">
        <v>603</v>
      </c>
      <c r="C2191" s="368" t="s">
        <v>220</v>
      </c>
      <c r="D2191" s="370">
        <v>4.71</v>
      </c>
      <c r="E2191" s="207"/>
    </row>
    <row r="2192" spans="1:5" ht="15" x14ac:dyDescent="0.25">
      <c r="A2192" s="368">
        <v>90968</v>
      </c>
      <c r="B2192" s="369" t="s">
        <v>456</v>
      </c>
      <c r="C2192" s="368" t="s">
        <v>220</v>
      </c>
      <c r="D2192" s="370">
        <v>7.04</v>
      </c>
      <c r="E2192" s="207"/>
    </row>
    <row r="2193" spans="1:5" ht="15" x14ac:dyDescent="0.25">
      <c r="A2193" s="368">
        <v>90969</v>
      </c>
      <c r="B2193" s="369" t="s">
        <v>457</v>
      </c>
      <c r="C2193" s="368" t="s">
        <v>220</v>
      </c>
      <c r="D2193" s="370">
        <v>1.89</v>
      </c>
      <c r="E2193" s="207"/>
    </row>
    <row r="2194" spans="1:5" ht="15" x14ac:dyDescent="0.25">
      <c r="A2194" s="368">
        <v>90970</v>
      </c>
      <c r="B2194" s="369" t="s">
        <v>458</v>
      </c>
      <c r="C2194" s="368" t="s">
        <v>220</v>
      </c>
      <c r="D2194" s="370">
        <v>8.81</v>
      </c>
      <c r="E2194" s="207"/>
    </row>
    <row r="2195" spans="1:5" ht="15" x14ac:dyDescent="0.25">
      <c r="A2195" s="368">
        <v>90971</v>
      </c>
      <c r="B2195" s="369" t="s">
        <v>459</v>
      </c>
      <c r="C2195" s="368" t="s">
        <v>220</v>
      </c>
      <c r="D2195" s="370">
        <v>59.15</v>
      </c>
      <c r="E2195" s="207"/>
    </row>
    <row r="2196" spans="1:5" ht="15" x14ac:dyDescent="0.25">
      <c r="A2196" s="368">
        <v>90992</v>
      </c>
      <c r="B2196" s="369" t="s">
        <v>464</v>
      </c>
      <c r="C2196" s="368" t="s">
        <v>220</v>
      </c>
      <c r="D2196" s="370">
        <v>8.35</v>
      </c>
      <c r="E2196" s="207"/>
    </row>
    <row r="2197" spans="1:5" ht="15" x14ac:dyDescent="0.25">
      <c r="A2197" s="368">
        <v>90993</v>
      </c>
      <c r="B2197" s="369" t="s">
        <v>465</v>
      </c>
      <c r="C2197" s="368" t="s">
        <v>220</v>
      </c>
      <c r="D2197" s="370">
        <v>2.2400000000000002</v>
      </c>
      <c r="E2197" s="207"/>
    </row>
    <row r="2198" spans="1:5" ht="15" x14ac:dyDescent="0.25">
      <c r="A2198" s="368">
        <v>90994</v>
      </c>
      <c r="B2198" s="369" t="s">
        <v>466</v>
      </c>
      <c r="C2198" s="368" t="s">
        <v>220</v>
      </c>
      <c r="D2198" s="370">
        <v>10.45</v>
      </c>
      <c r="E2198" s="207"/>
    </row>
    <row r="2199" spans="1:5" ht="15" x14ac:dyDescent="0.25">
      <c r="A2199" s="368">
        <v>90995</v>
      </c>
      <c r="B2199" s="369" t="s">
        <v>467</v>
      </c>
      <c r="C2199" s="368" t="s">
        <v>220</v>
      </c>
      <c r="D2199" s="370">
        <v>80.349999999999994</v>
      </c>
      <c r="E2199" s="207"/>
    </row>
    <row r="2200" spans="1:5" ht="15" x14ac:dyDescent="0.25">
      <c r="A2200" s="368">
        <v>90957</v>
      </c>
      <c r="B2200" s="369" t="s">
        <v>450</v>
      </c>
      <c r="C2200" s="368" t="s">
        <v>220</v>
      </c>
      <c r="D2200" s="370">
        <v>5.26</v>
      </c>
      <c r="E2200" s="207"/>
    </row>
    <row r="2201" spans="1:5" ht="15" x14ac:dyDescent="0.25">
      <c r="A2201" s="368">
        <v>90958</v>
      </c>
      <c r="B2201" s="369" t="s">
        <v>451</v>
      </c>
      <c r="C2201" s="368" t="s">
        <v>220</v>
      </c>
      <c r="D2201" s="370">
        <v>1.41</v>
      </c>
      <c r="E2201" s="207"/>
    </row>
    <row r="2202" spans="1:5" ht="15" x14ac:dyDescent="0.25">
      <c r="A2202" s="368">
        <v>5797</v>
      </c>
      <c r="B2202" s="369" t="s">
        <v>258</v>
      </c>
      <c r="C2202" s="368" t="s">
        <v>220</v>
      </c>
      <c r="D2202" s="370">
        <v>6.58</v>
      </c>
      <c r="E2202" s="207"/>
    </row>
    <row r="2203" spans="1:5" ht="15" x14ac:dyDescent="0.25">
      <c r="A2203" s="368">
        <v>53865</v>
      </c>
      <c r="B2203" s="369" t="s">
        <v>299</v>
      </c>
      <c r="C2203" s="368" t="s">
        <v>220</v>
      </c>
      <c r="D2203" s="370">
        <v>46.01</v>
      </c>
      <c r="E2203" s="207"/>
    </row>
    <row r="2204" spans="1:5" ht="15" x14ac:dyDescent="0.25">
      <c r="A2204" s="368">
        <v>90975</v>
      </c>
      <c r="B2204" s="369" t="s">
        <v>460</v>
      </c>
      <c r="C2204" s="368" t="s">
        <v>220</v>
      </c>
      <c r="D2204" s="370">
        <v>17.89</v>
      </c>
      <c r="E2204" s="207"/>
    </row>
    <row r="2205" spans="1:5" ht="15" x14ac:dyDescent="0.25">
      <c r="A2205" s="368">
        <v>90976</v>
      </c>
      <c r="B2205" s="369" t="s">
        <v>461</v>
      </c>
      <c r="C2205" s="368" t="s">
        <v>220</v>
      </c>
      <c r="D2205" s="370">
        <v>4.8</v>
      </c>
      <c r="E2205" s="207"/>
    </row>
    <row r="2206" spans="1:5" ht="15" x14ac:dyDescent="0.25">
      <c r="A2206" s="368">
        <v>90977</v>
      </c>
      <c r="B2206" s="369" t="s">
        <v>462</v>
      </c>
      <c r="C2206" s="368" t="s">
        <v>220</v>
      </c>
      <c r="D2206" s="370">
        <v>22.39</v>
      </c>
      <c r="E2206" s="207"/>
    </row>
    <row r="2207" spans="1:5" ht="15" x14ac:dyDescent="0.25">
      <c r="A2207" s="368">
        <v>90978</v>
      </c>
      <c r="B2207" s="369" t="s">
        <v>463</v>
      </c>
      <c r="C2207" s="368" t="s">
        <v>220</v>
      </c>
      <c r="D2207" s="370">
        <v>153.47</v>
      </c>
      <c r="E2207" s="207"/>
    </row>
    <row r="2208" spans="1:5" ht="15" x14ac:dyDescent="0.25">
      <c r="A2208" s="368">
        <v>90960</v>
      </c>
      <c r="B2208" s="369" t="s">
        <v>452</v>
      </c>
      <c r="C2208" s="368" t="s">
        <v>220</v>
      </c>
      <c r="D2208" s="370">
        <v>7.02</v>
      </c>
      <c r="E2208" s="207"/>
    </row>
    <row r="2209" spans="1:5" ht="15" x14ac:dyDescent="0.25">
      <c r="A2209" s="368">
        <v>90961</v>
      </c>
      <c r="B2209" s="369" t="s">
        <v>453</v>
      </c>
      <c r="C2209" s="368" t="s">
        <v>220</v>
      </c>
      <c r="D2209" s="370">
        <v>1.88</v>
      </c>
      <c r="E2209" s="207"/>
    </row>
    <row r="2210" spans="1:5" ht="15" x14ac:dyDescent="0.25">
      <c r="A2210" s="368">
        <v>90962</v>
      </c>
      <c r="B2210" s="369" t="s">
        <v>454</v>
      </c>
      <c r="C2210" s="368" t="s">
        <v>220</v>
      </c>
      <c r="D2210" s="370">
        <v>8.7899999999999991</v>
      </c>
      <c r="E2210" s="207"/>
    </row>
    <row r="2211" spans="1:5" ht="15" x14ac:dyDescent="0.25">
      <c r="A2211" s="368">
        <v>90963</v>
      </c>
      <c r="B2211" s="369" t="s">
        <v>455</v>
      </c>
      <c r="C2211" s="368" t="s">
        <v>220</v>
      </c>
      <c r="D2211" s="370">
        <v>14.6</v>
      </c>
      <c r="E2211" s="207"/>
    </row>
    <row r="2212" spans="1:5" ht="15" x14ac:dyDescent="0.25">
      <c r="A2212" s="368">
        <v>102966</v>
      </c>
      <c r="B2212" s="369" t="s">
        <v>38455</v>
      </c>
      <c r="C2212" s="368" t="s">
        <v>220</v>
      </c>
      <c r="D2212" s="370">
        <v>0.19</v>
      </c>
      <c r="E2212" s="207"/>
    </row>
    <row r="2213" spans="1:5" ht="15" x14ac:dyDescent="0.25">
      <c r="A2213" s="368">
        <v>102967</v>
      </c>
      <c r="B2213" s="369" t="s">
        <v>38456</v>
      </c>
      <c r="C2213" s="368" t="s">
        <v>220</v>
      </c>
      <c r="D2213" s="370">
        <v>0.03</v>
      </c>
      <c r="E2213" s="207"/>
    </row>
    <row r="2214" spans="1:5" ht="15" x14ac:dyDescent="0.25">
      <c r="A2214" s="368">
        <v>102968</v>
      </c>
      <c r="B2214" s="369" t="s">
        <v>38457</v>
      </c>
      <c r="C2214" s="368" t="s">
        <v>220</v>
      </c>
      <c r="D2214" s="370">
        <v>0.17</v>
      </c>
      <c r="E2214" s="207"/>
    </row>
    <row r="2215" spans="1:5" ht="15" x14ac:dyDescent="0.25">
      <c r="A2215" s="368">
        <v>102969</v>
      </c>
      <c r="B2215" s="369" t="s">
        <v>12278</v>
      </c>
      <c r="C2215" s="368" t="s">
        <v>220</v>
      </c>
      <c r="D2215" s="370">
        <v>0.16</v>
      </c>
      <c r="E2215" s="207"/>
    </row>
    <row r="2216" spans="1:5" ht="15" x14ac:dyDescent="0.25">
      <c r="A2216" s="368">
        <v>102818</v>
      </c>
      <c r="B2216" s="369" t="s">
        <v>38458</v>
      </c>
      <c r="C2216" s="368" t="s">
        <v>220</v>
      </c>
      <c r="D2216" s="370">
        <v>0</v>
      </c>
      <c r="E2216" s="207"/>
    </row>
    <row r="2217" spans="1:5" ht="15" x14ac:dyDescent="0.25">
      <c r="A2217" s="368">
        <v>102819</v>
      </c>
      <c r="B2217" s="369" t="s">
        <v>38459</v>
      </c>
      <c r="C2217" s="368" t="s">
        <v>220</v>
      </c>
      <c r="D2217" s="370">
        <v>0</v>
      </c>
      <c r="E2217" s="207"/>
    </row>
    <row r="2218" spans="1:5" ht="15" x14ac:dyDescent="0.25">
      <c r="A2218" s="368">
        <v>102820</v>
      </c>
      <c r="B2218" s="369" t="s">
        <v>38460</v>
      </c>
      <c r="C2218" s="368" t="s">
        <v>220</v>
      </c>
      <c r="D2218" s="370">
        <v>0</v>
      </c>
      <c r="E2218" s="207"/>
    </row>
    <row r="2219" spans="1:5" ht="15" x14ac:dyDescent="0.25">
      <c r="A2219" s="368">
        <v>102832</v>
      </c>
      <c r="B2219" s="369" t="s">
        <v>38461</v>
      </c>
      <c r="C2219" s="368" t="s">
        <v>220</v>
      </c>
      <c r="D2219" s="370">
        <v>9.35</v>
      </c>
      <c r="E2219" s="207"/>
    </row>
    <row r="2220" spans="1:5" ht="15" x14ac:dyDescent="0.25">
      <c r="A2220" s="368">
        <v>102823</v>
      </c>
      <c r="B2220" s="369" t="s">
        <v>34249</v>
      </c>
      <c r="C2220" s="368" t="s">
        <v>220</v>
      </c>
      <c r="D2220" s="370">
        <v>0</v>
      </c>
      <c r="E2220" s="207"/>
    </row>
    <row r="2221" spans="1:5" ht="15" x14ac:dyDescent="0.25">
      <c r="A2221" s="368">
        <v>102824</v>
      </c>
      <c r="B2221" s="369" t="s">
        <v>34250</v>
      </c>
      <c r="C2221" s="368" t="s">
        <v>220</v>
      </c>
      <c r="D2221" s="370">
        <v>0</v>
      </c>
      <c r="E2221" s="207"/>
    </row>
    <row r="2222" spans="1:5" ht="15" x14ac:dyDescent="0.25">
      <c r="A2222" s="368">
        <v>102825</v>
      </c>
      <c r="B2222" s="369" t="s">
        <v>34251</v>
      </c>
      <c r="C2222" s="368" t="s">
        <v>220</v>
      </c>
      <c r="D2222" s="370">
        <v>0</v>
      </c>
      <c r="E2222" s="207"/>
    </row>
    <row r="2223" spans="1:5" ht="15" x14ac:dyDescent="0.25">
      <c r="A2223" s="368">
        <v>102826</v>
      </c>
      <c r="B2223" s="369" t="s">
        <v>12269</v>
      </c>
      <c r="C2223" s="368" t="s">
        <v>220</v>
      </c>
      <c r="D2223" s="370">
        <v>7.01</v>
      </c>
      <c r="E2223" s="207"/>
    </row>
    <row r="2224" spans="1:5" ht="15" x14ac:dyDescent="0.25">
      <c r="A2224" s="368">
        <v>103934</v>
      </c>
      <c r="B2224" s="369" t="s">
        <v>38462</v>
      </c>
      <c r="C2224" s="368" t="s">
        <v>220</v>
      </c>
      <c r="D2224" s="370">
        <v>0</v>
      </c>
      <c r="E2224" s="207"/>
    </row>
    <row r="2225" spans="1:5" ht="15" x14ac:dyDescent="0.25">
      <c r="A2225" s="368">
        <v>103935</v>
      </c>
      <c r="B2225" s="369" t="s">
        <v>38463</v>
      </c>
      <c r="C2225" s="368" t="s">
        <v>220</v>
      </c>
      <c r="D2225" s="370">
        <v>0</v>
      </c>
      <c r="E2225" s="207"/>
    </row>
    <row r="2226" spans="1:5" ht="15" x14ac:dyDescent="0.25">
      <c r="A2226" s="368">
        <v>103936</v>
      </c>
      <c r="B2226" s="369" t="s">
        <v>38464</v>
      </c>
      <c r="C2226" s="368" t="s">
        <v>220</v>
      </c>
      <c r="D2226" s="370">
        <v>0</v>
      </c>
      <c r="E2226" s="207"/>
    </row>
    <row r="2227" spans="1:5" ht="15" x14ac:dyDescent="0.25">
      <c r="A2227" s="368">
        <v>103937</v>
      </c>
      <c r="B2227" s="369" t="s">
        <v>38465</v>
      </c>
      <c r="C2227" s="368" t="s">
        <v>220</v>
      </c>
      <c r="D2227" s="370">
        <v>1.68</v>
      </c>
      <c r="E2227" s="207"/>
    </row>
    <row r="2228" spans="1:5" ht="15" x14ac:dyDescent="0.25">
      <c r="A2228" s="368">
        <v>103940</v>
      </c>
      <c r="B2228" s="369" t="s">
        <v>38466</v>
      </c>
      <c r="C2228" s="368" t="s">
        <v>220</v>
      </c>
      <c r="D2228" s="370">
        <v>0</v>
      </c>
      <c r="E2228" s="207"/>
    </row>
    <row r="2229" spans="1:5" ht="15" x14ac:dyDescent="0.25">
      <c r="A2229" s="368">
        <v>103941</v>
      </c>
      <c r="B2229" s="369" t="s">
        <v>38467</v>
      </c>
      <c r="C2229" s="368" t="s">
        <v>220</v>
      </c>
      <c r="D2229" s="370">
        <v>0</v>
      </c>
      <c r="E2229" s="207"/>
    </row>
    <row r="2230" spans="1:5" ht="15" x14ac:dyDescent="0.25">
      <c r="A2230" s="368">
        <v>103942</v>
      </c>
      <c r="B2230" s="369" t="s">
        <v>38468</v>
      </c>
      <c r="C2230" s="368" t="s">
        <v>220</v>
      </c>
      <c r="D2230" s="370">
        <v>0</v>
      </c>
      <c r="E2230" s="207"/>
    </row>
    <row r="2231" spans="1:5" ht="15" x14ac:dyDescent="0.25">
      <c r="A2231" s="368">
        <v>103943</v>
      </c>
      <c r="B2231" s="369" t="s">
        <v>38469</v>
      </c>
      <c r="C2231" s="368" t="s">
        <v>220</v>
      </c>
      <c r="D2231" s="370">
        <v>1.68</v>
      </c>
      <c r="E2231" s="207"/>
    </row>
    <row r="2232" spans="1:5" ht="15" x14ac:dyDescent="0.25">
      <c r="A2232" s="368">
        <v>106406</v>
      </c>
      <c r="B2232" s="369" t="s">
        <v>46657</v>
      </c>
      <c r="C2232" s="368" t="s">
        <v>220</v>
      </c>
      <c r="D2232" s="370">
        <v>10.8</v>
      </c>
      <c r="E2232" s="207"/>
    </row>
    <row r="2233" spans="1:5" ht="15" x14ac:dyDescent="0.25">
      <c r="A2233" s="368">
        <v>106407</v>
      </c>
      <c r="B2233" s="369" t="s">
        <v>46658</v>
      </c>
      <c r="C2233" s="368" t="s">
        <v>220</v>
      </c>
      <c r="D2233" s="370">
        <v>2.2200000000000002</v>
      </c>
      <c r="E2233" s="207"/>
    </row>
    <row r="2234" spans="1:5" ht="15" x14ac:dyDescent="0.25">
      <c r="A2234" s="368">
        <v>106408</v>
      </c>
      <c r="B2234" s="369" t="s">
        <v>46659</v>
      </c>
      <c r="C2234" s="368" t="s">
        <v>220</v>
      </c>
      <c r="D2234" s="370">
        <v>7.5</v>
      </c>
      <c r="E2234" s="207"/>
    </row>
    <row r="2235" spans="1:5" ht="15" x14ac:dyDescent="0.25">
      <c r="A2235" s="368">
        <v>106409</v>
      </c>
      <c r="B2235" s="369" t="s">
        <v>46660</v>
      </c>
      <c r="C2235" s="368" t="s">
        <v>220</v>
      </c>
      <c r="D2235" s="370">
        <v>4.53</v>
      </c>
      <c r="E2235" s="207"/>
    </row>
    <row r="2236" spans="1:5" ht="15" x14ac:dyDescent="0.25">
      <c r="A2236" s="368">
        <v>91279</v>
      </c>
      <c r="B2236" s="369" t="s">
        <v>478</v>
      </c>
      <c r="C2236" s="368" t="s">
        <v>220</v>
      </c>
      <c r="D2236" s="370">
        <v>0.44</v>
      </c>
      <c r="E2236" s="207"/>
    </row>
    <row r="2237" spans="1:5" ht="15" x14ac:dyDescent="0.25">
      <c r="A2237" s="368">
        <v>91280</v>
      </c>
      <c r="B2237" s="369" t="s">
        <v>479</v>
      </c>
      <c r="C2237" s="368" t="s">
        <v>220</v>
      </c>
      <c r="D2237" s="370">
        <v>0.09</v>
      </c>
      <c r="E2237" s="207"/>
    </row>
    <row r="2238" spans="1:5" ht="15" x14ac:dyDescent="0.25">
      <c r="A2238" s="368">
        <v>91281</v>
      </c>
      <c r="B2238" s="369" t="s">
        <v>480</v>
      </c>
      <c r="C2238" s="368" t="s">
        <v>220</v>
      </c>
      <c r="D2238" s="370">
        <v>0.54</v>
      </c>
      <c r="E2238" s="207"/>
    </row>
    <row r="2239" spans="1:5" ht="15" x14ac:dyDescent="0.25">
      <c r="A2239" s="368">
        <v>91282</v>
      </c>
      <c r="B2239" s="369" t="s">
        <v>481</v>
      </c>
      <c r="C2239" s="368" t="s">
        <v>220</v>
      </c>
      <c r="D2239" s="370">
        <v>8.75</v>
      </c>
      <c r="E2239" s="207"/>
    </row>
    <row r="2240" spans="1:5" ht="15" x14ac:dyDescent="0.25">
      <c r="A2240" s="368">
        <v>95278</v>
      </c>
      <c r="B2240" s="369" t="s">
        <v>12261</v>
      </c>
      <c r="C2240" s="368" t="s">
        <v>220</v>
      </c>
      <c r="D2240" s="370">
        <v>0.73</v>
      </c>
      <c r="E2240" s="207"/>
    </row>
    <row r="2241" spans="1:5" ht="15" x14ac:dyDescent="0.25">
      <c r="A2241" s="368">
        <v>95279</v>
      </c>
      <c r="B2241" s="369" t="s">
        <v>12262</v>
      </c>
      <c r="C2241" s="368" t="s">
        <v>220</v>
      </c>
      <c r="D2241" s="370">
        <v>0.15</v>
      </c>
      <c r="E2241" s="207"/>
    </row>
    <row r="2242" spans="1:5" ht="15" x14ac:dyDescent="0.25">
      <c r="A2242" s="368">
        <v>95280</v>
      </c>
      <c r="B2242" s="369" t="s">
        <v>12263</v>
      </c>
      <c r="C2242" s="368" t="s">
        <v>220</v>
      </c>
      <c r="D2242" s="370">
        <v>0.71</v>
      </c>
      <c r="E2242" s="207"/>
    </row>
    <row r="2243" spans="1:5" ht="15" x14ac:dyDescent="0.25">
      <c r="A2243" s="368">
        <v>95281</v>
      </c>
      <c r="B2243" s="369" t="s">
        <v>38470</v>
      </c>
      <c r="C2243" s="368" t="s">
        <v>220</v>
      </c>
      <c r="D2243" s="370">
        <v>8.69</v>
      </c>
      <c r="E2243" s="207"/>
    </row>
    <row r="2244" spans="1:5" ht="15" x14ac:dyDescent="0.25">
      <c r="A2244" s="368">
        <v>95124</v>
      </c>
      <c r="B2244" s="369" t="s">
        <v>588</v>
      </c>
      <c r="C2244" s="368" t="s">
        <v>220</v>
      </c>
      <c r="D2244" s="370">
        <v>6.67</v>
      </c>
      <c r="E2244" s="207"/>
    </row>
    <row r="2245" spans="1:5" ht="15" x14ac:dyDescent="0.25">
      <c r="A2245" s="368">
        <v>95123</v>
      </c>
      <c r="B2245" s="369" t="s">
        <v>587</v>
      </c>
      <c r="C2245" s="368" t="s">
        <v>220</v>
      </c>
      <c r="D2245" s="370">
        <v>21.64</v>
      </c>
      <c r="E2245" s="207"/>
    </row>
    <row r="2246" spans="1:5" ht="15" x14ac:dyDescent="0.25">
      <c r="A2246" s="368">
        <v>95125</v>
      </c>
      <c r="B2246" s="369" t="s">
        <v>589</v>
      </c>
      <c r="C2246" s="368" t="s">
        <v>220</v>
      </c>
      <c r="D2246" s="370">
        <v>23.67</v>
      </c>
      <c r="E2246" s="207"/>
    </row>
    <row r="2247" spans="1:5" ht="15" x14ac:dyDescent="0.25">
      <c r="A2247" s="368">
        <v>95126</v>
      </c>
      <c r="B2247" s="369" t="s">
        <v>24306</v>
      </c>
      <c r="C2247" s="368" t="s">
        <v>220</v>
      </c>
      <c r="D2247" s="370">
        <v>143.72</v>
      </c>
      <c r="E2247" s="207"/>
    </row>
    <row r="2248" spans="1:5" ht="15" x14ac:dyDescent="0.25">
      <c r="A2248" s="368">
        <v>92040</v>
      </c>
      <c r="B2248" s="369" t="s">
        <v>526</v>
      </c>
      <c r="C2248" s="368" t="s">
        <v>220</v>
      </c>
      <c r="D2248" s="370">
        <v>7.84</v>
      </c>
      <c r="E2248" s="207"/>
    </row>
    <row r="2249" spans="1:5" ht="15" x14ac:dyDescent="0.25">
      <c r="A2249" s="368">
        <v>92041</v>
      </c>
      <c r="B2249" s="369" t="s">
        <v>527</v>
      </c>
      <c r="C2249" s="368" t="s">
        <v>220</v>
      </c>
      <c r="D2249" s="370">
        <v>1.61</v>
      </c>
      <c r="E2249" s="207"/>
    </row>
    <row r="2250" spans="1:5" ht="15" x14ac:dyDescent="0.25">
      <c r="A2250" s="368">
        <v>92042</v>
      </c>
      <c r="B2250" s="369" t="s">
        <v>528</v>
      </c>
      <c r="C2250" s="368" t="s">
        <v>220</v>
      </c>
      <c r="D2250" s="370">
        <v>6.53</v>
      </c>
      <c r="E2250" s="207"/>
    </row>
    <row r="2251" spans="1:5" ht="15" x14ac:dyDescent="0.25">
      <c r="A2251" s="368">
        <v>106410</v>
      </c>
      <c r="B2251" s="369" t="s">
        <v>46661</v>
      </c>
      <c r="C2251" s="368" t="s">
        <v>220</v>
      </c>
      <c r="D2251" s="370">
        <v>5.21</v>
      </c>
      <c r="E2251" s="207"/>
    </row>
    <row r="2252" spans="1:5" ht="15" x14ac:dyDescent="0.25">
      <c r="A2252" s="368">
        <v>106411</v>
      </c>
      <c r="B2252" s="369" t="s">
        <v>46662</v>
      </c>
      <c r="C2252" s="368" t="s">
        <v>220</v>
      </c>
      <c r="D2252" s="370">
        <v>2.21</v>
      </c>
      <c r="E2252" s="207"/>
    </row>
    <row r="2253" spans="1:5" ht="15" x14ac:dyDescent="0.25">
      <c r="A2253" s="368">
        <v>106412</v>
      </c>
      <c r="B2253" s="369" t="s">
        <v>46663</v>
      </c>
      <c r="C2253" s="368" t="s">
        <v>220</v>
      </c>
      <c r="D2253" s="370">
        <v>5.69</v>
      </c>
      <c r="E2253" s="207"/>
    </row>
    <row r="2254" spans="1:5" ht="15" x14ac:dyDescent="0.25">
      <c r="A2254" s="368">
        <v>106413</v>
      </c>
      <c r="B2254" s="369" t="s">
        <v>46664</v>
      </c>
      <c r="C2254" s="368" t="s">
        <v>220</v>
      </c>
      <c r="D2254" s="370">
        <v>2.79</v>
      </c>
      <c r="E2254" s="207"/>
    </row>
    <row r="2255" spans="1:5" ht="15" x14ac:dyDescent="0.25">
      <c r="A2255" s="368">
        <v>102829</v>
      </c>
      <c r="B2255" s="369" t="s">
        <v>34252</v>
      </c>
      <c r="C2255" s="368" t="s">
        <v>220</v>
      </c>
      <c r="D2255" s="370">
        <v>0</v>
      </c>
      <c r="E2255" s="207"/>
    </row>
    <row r="2256" spans="1:5" ht="15" x14ac:dyDescent="0.25">
      <c r="A2256" s="368">
        <v>102830</v>
      </c>
      <c r="B2256" s="369" t="s">
        <v>34253</v>
      </c>
      <c r="C2256" s="368" t="s">
        <v>220</v>
      </c>
      <c r="D2256" s="370">
        <v>0</v>
      </c>
      <c r="E2256" s="207"/>
    </row>
    <row r="2257" spans="1:5" ht="15" x14ac:dyDescent="0.25">
      <c r="A2257" s="368">
        <v>102831</v>
      </c>
      <c r="B2257" s="369" t="s">
        <v>34254</v>
      </c>
      <c r="C2257" s="368" t="s">
        <v>220</v>
      </c>
      <c r="D2257" s="370">
        <v>0</v>
      </c>
      <c r="E2257" s="207"/>
    </row>
    <row r="2258" spans="1:5" ht="15" x14ac:dyDescent="0.25">
      <c r="A2258" s="368">
        <v>92114</v>
      </c>
      <c r="B2258" s="369" t="s">
        <v>12241</v>
      </c>
      <c r="C2258" s="368" t="s">
        <v>220</v>
      </c>
      <c r="D2258" s="370">
        <v>0.28999999999999998</v>
      </c>
      <c r="E2258" s="207"/>
    </row>
    <row r="2259" spans="1:5" ht="15" x14ac:dyDescent="0.25">
      <c r="A2259" s="368">
        <v>92115</v>
      </c>
      <c r="B2259" s="369" t="s">
        <v>12242</v>
      </c>
      <c r="C2259" s="368" t="s">
        <v>220</v>
      </c>
      <c r="D2259" s="370">
        <v>0.06</v>
      </c>
      <c r="E2259" s="207"/>
    </row>
    <row r="2260" spans="1:5" ht="15" x14ac:dyDescent="0.25">
      <c r="A2260" s="368">
        <v>92116</v>
      </c>
      <c r="B2260" s="369" t="s">
        <v>12243</v>
      </c>
      <c r="C2260" s="368" t="s">
        <v>220</v>
      </c>
      <c r="D2260" s="370">
        <v>0.2</v>
      </c>
      <c r="E2260" s="207"/>
    </row>
    <row r="2261" spans="1:5" ht="15" x14ac:dyDescent="0.25">
      <c r="A2261" s="368">
        <v>102912</v>
      </c>
      <c r="B2261" s="369" t="s">
        <v>34255</v>
      </c>
      <c r="C2261" s="368" t="s">
        <v>220</v>
      </c>
      <c r="D2261" s="370">
        <v>0</v>
      </c>
      <c r="E2261" s="207"/>
    </row>
    <row r="2262" spans="1:5" ht="15" x14ac:dyDescent="0.25">
      <c r="A2262" s="368">
        <v>102913</v>
      </c>
      <c r="B2262" s="369" t="s">
        <v>34256</v>
      </c>
      <c r="C2262" s="368" t="s">
        <v>220</v>
      </c>
      <c r="D2262" s="370">
        <v>0</v>
      </c>
      <c r="E2262" s="207"/>
    </row>
    <row r="2263" spans="1:5" ht="15" x14ac:dyDescent="0.25">
      <c r="A2263" s="368">
        <v>102914</v>
      </c>
      <c r="B2263" s="369" t="s">
        <v>34257</v>
      </c>
      <c r="C2263" s="368" t="s">
        <v>220</v>
      </c>
      <c r="D2263" s="370">
        <v>0</v>
      </c>
      <c r="E2263" s="207"/>
    </row>
    <row r="2264" spans="1:5" ht="15" x14ac:dyDescent="0.25">
      <c r="A2264" s="368">
        <v>102915</v>
      </c>
      <c r="B2264" s="369" t="s">
        <v>12273</v>
      </c>
      <c r="C2264" s="368" t="s">
        <v>220</v>
      </c>
      <c r="D2264" s="370">
        <v>0.69</v>
      </c>
      <c r="E2264" s="207"/>
    </row>
    <row r="2265" spans="1:5" ht="15" x14ac:dyDescent="0.25">
      <c r="A2265" s="368">
        <v>95716</v>
      </c>
      <c r="B2265" s="369" t="s">
        <v>611</v>
      </c>
      <c r="C2265" s="368" t="s">
        <v>220</v>
      </c>
      <c r="D2265" s="370">
        <v>61.45</v>
      </c>
      <c r="E2265" s="207"/>
    </row>
    <row r="2266" spans="1:5" ht="15" x14ac:dyDescent="0.25">
      <c r="A2266" s="368">
        <v>95717</v>
      </c>
      <c r="B2266" s="369" t="s">
        <v>612</v>
      </c>
      <c r="C2266" s="368" t="s">
        <v>220</v>
      </c>
      <c r="D2266" s="370">
        <v>16.239999999999998</v>
      </c>
      <c r="E2266" s="207"/>
    </row>
    <row r="2267" spans="1:5" ht="15" x14ac:dyDescent="0.25">
      <c r="A2267" s="368">
        <v>95718</v>
      </c>
      <c r="B2267" s="369" t="s">
        <v>613</v>
      </c>
      <c r="C2267" s="368" t="s">
        <v>220</v>
      </c>
      <c r="D2267" s="370">
        <v>76.81</v>
      </c>
      <c r="E2267" s="207"/>
    </row>
    <row r="2268" spans="1:5" ht="15" x14ac:dyDescent="0.25">
      <c r="A2268" s="368">
        <v>95719</v>
      </c>
      <c r="B2268" s="369" t="s">
        <v>614</v>
      </c>
      <c r="C2268" s="368" t="s">
        <v>220</v>
      </c>
      <c r="D2268" s="370">
        <v>87.77</v>
      </c>
      <c r="E2268" s="207"/>
    </row>
    <row r="2269" spans="1:5" ht="15" x14ac:dyDescent="0.25">
      <c r="A2269" s="368">
        <v>104712</v>
      </c>
      <c r="B2269" s="369" t="s">
        <v>29062</v>
      </c>
      <c r="C2269" s="368" t="s">
        <v>220</v>
      </c>
      <c r="D2269" s="370">
        <v>57.76</v>
      </c>
      <c r="E2269" s="207"/>
    </row>
    <row r="2270" spans="1:5" ht="15" x14ac:dyDescent="0.25">
      <c r="A2270" s="368">
        <v>104713</v>
      </c>
      <c r="B2270" s="369" t="s">
        <v>29063</v>
      </c>
      <c r="C2270" s="368" t="s">
        <v>220</v>
      </c>
      <c r="D2270" s="370">
        <v>15.26</v>
      </c>
      <c r="E2270" s="207"/>
    </row>
    <row r="2271" spans="1:5" ht="15" x14ac:dyDescent="0.25">
      <c r="A2271" s="368">
        <v>104714</v>
      </c>
      <c r="B2271" s="369" t="s">
        <v>29064</v>
      </c>
      <c r="C2271" s="368" t="s">
        <v>220</v>
      </c>
      <c r="D2271" s="370">
        <v>72.2</v>
      </c>
      <c r="E2271" s="207"/>
    </row>
    <row r="2272" spans="1:5" ht="15" x14ac:dyDescent="0.25">
      <c r="A2272" s="368">
        <v>104715</v>
      </c>
      <c r="B2272" s="369" t="s">
        <v>38471</v>
      </c>
      <c r="C2272" s="368" t="s">
        <v>220</v>
      </c>
      <c r="D2272" s="370">
        <v>87.77</v>
      </c>
      <c r="E2272" s="207"/>
    </row>
    <row r="2273" spans="1:5" ht="15" x14ac:dyDescent="0.25">
      <c r="A2273" s="368">
        <v>106394</v>
      </c>
      <c r="B2273" s="369" t="s">
        <v>40266</v>
      </c>
      <c r="C2273" s="368" t="s">
        <v>220</v>
      </c>
      <c r="D2273" s="370">
        <v>0</v>
      </c>
      <c r="E2273" s="207"/>
    </row>
    <row r="2274" spans="1:5" ht="15" x14ac:dyDescent="0.25">
      <c r="A2274" s="368">
        <v>106395</v>
      </c>
      <c r="B2274" s="369" t="s">
        <v>40267</v>
      </c>
      <c r="C2274" s="368" t="s">
        <v>220</v>
      </c>
      <c r="D2274" s="370">
        <v>0</v>
      </c>
      <c r="E2274" s="207"/>
    </row>
    <row r="2275" spans="1:5" ht="15" x14ac:dyDescent="0.25">
      <c r="A2275" s="368">
        <v>106396</v>
      </c>
      <c r="B2275" s="369" t="s">
        <v>40268</v>
      </c>
      <c r="C2275" s="368" t="s">
        <v>220</v>
      </c>
      <c r="D2275" s="370">
        <v>0</v>
      </c>
      <c r="E2275" s="207"/>
    </row>
    <row r="2276" spans="1:5" ht="15" x14ac:dyDescent="0.25">
      <c r="A2276" s="368">
        <v>106397</v>
      </c>
      <c r="B2276" s="369" t="s">
        <v>40269</v>
      </c>
      <c r="C2276" s="368" t="s">
        <v>220</v>
      </c>
      <c r="D2276" s="370">
        <v>87.77</v>
      </c>
      <c r="E2276" s="207"/>
    </row>
    <row r="2277" spans="1:5" ht="15" x14ac:dyDescent="0.25">
      <c r="A2277" s="368">
        <v>106400</v>
      </c>
      <c r="B2277" s="369" t="s">
        <v>46665</v>
      </c>
      <c r="C2277" s="368" t="s">
        <v>220</v>
      </c>
      <c r="D2277" s="370">
        <v>0</v>
      </c>
      <c r="E2277" s="207"/>
    </row>
    <row r="2278" spans="1:5" ht="15" x14ac:dyDescent="0.25">
      <c r="A2278" s="368">
        <v>106401</v>
      </c>
      <c r="B2278" s="369" t="s">
        <v>46666</v>
      </c>
      <c r="C2278" s="368" t="s">
        <v>220</v>
      </c>
      <c r="D2278" s="370">
        <v>0</v>
      </c>
      <c r="E2278" s="207"/>
    </row>
    <row r="2279" spans="1:5" ht="15" x14ac:dyDescent="0.25">
      <c r="A2279" s="368">
        <v>106402</v>
      </c>
      <c r="B2279" s="369" t="s">
        <v>46667</v>
      </c>
      <c r="C2279" s="368" t="s">
        <v>220</v>
      </c>
      <c r="D2279" s="370">
        <v>0</v>
      </c>
      <c r="E2279" s="207"/>
    </row>
    <row r="2280" spans="1:5" ht="15" x14ac:dyDescent="0.25">
      <c r="A2280" s="368">
        <v>106403</v>
      </c>
      <c r="B2280" s="369" t="s">
        <v>46668</v>
      </c>
      <c r="C2280" s="368" t="s">
        <v>220</v>
      </c>
      <c r="D2280" s="370">
        <v>87.77</v>
      </c>
      <c r="E2280" s="207"/>
    </row>
    <row r="2281" spans="1:5" ht="15" x14ac:dyDescent="0.25">
      <c r="A2281" s="368">
        <v>102894</v>
      </c>
      <c r="B2281" s="369" t="s">
        <v>34258</v>
      </c>
      <c r="C2281" s="368" t="s">
        <v>220</v>
      </c>
      <c r="D2281" s="370">
        <v>0</v>
      </c>
      <c r="E2281" s="207"/>
    </row>
    <row r="2282" spans="1:5" ht="15" x14ac:dyDescent="0.25">
      <c r="A2282" s="368">
        <v>104161</v>
      </c>
      <c r="B2282" s="369" t="s">
        <v>34259</v>
      </c>
      <c r="C2282" s="368" t="s">
        <v>220</v>
      </c>
      <c r="D2282" s="370">
        <v>0</v>
      </c>
      <c r="E2282" s="207"/>
    </row>
    <row r="2283" spans="1:5" ht="15" x14ac:dyDescent="0.25">
      <c r="A2283" s="368">
        <v>102896</v>
      </c>
      <c r="B2283" s="369" t="s">
        <v>34260</v>
      </c>
      <c r="C2283" s="368" t="s">
        <v>220</v>
      </c>
      <c r="D2283" s="370">
        <v>0</v>
      </c>
      <c r="E2283" s="207"/>
    </row>
    <row r="2284" spans="1:5" ht="15" x14ac:dyDescent="0.25">
      <c r="A2284" s="368">
        <v>102897</v>
      </c>
      <c r="B2284" s="369" t="s">
        <v>5377</v>
      </c>
      <c r="C2284" s="368" t="s">
        <v>220</v>
      </c>
      <c r="D2284" s="370">
        <v>87.77</v>
      </c>
      <c r="E2284" s="207"/>
    </row>
    <row r="2285" spans="1:5" ht="15" x14ac:dyDescent="0.25">
      <c r="A2285" s="368">
        <v>5627</v>
      </c>
      <c r="B2285" s="369" t="s">
        <v>221</v>
      </c>
      <c r="C2285" s="368" t="s">
        <v>220</v>
      </c>
      <c r="D2285" s="370">
        <v>44.38</v>
      </c>
      <c r="E2285" s="207"/>
    </row>
    <row r="2286" spans="1:5" ht="15" x14ac:dyDescent="0.25">
      <c r="A2286" s="368">
        <v>5628</v>
      </c>
      <c r="B2286" s="369" t="s">
        <v>222</v>
      </c>
      <c r="C2286" s="368" t="s">
        <v>220</v>
      </c>
      <c r="D2286" s="370">
        <v>11.72</v>
      </c>
      <c r="E2286" s="207"/>
    </row>
    <row r="2287" spans="1:5" ht="15" x14ac:dyDescent="0.25">
      <c r="A2287" s="368">
        <v>5629</v>
      </c>
      <c r="B2287" s="369" t="s">
        <v>223</v>
      </c>
      <c r="C2287" s="368" t="s">
        <v>220</v>
      </c>
      <c r="D2287" s="370">
        <v>55.47</v>
      </c>
      <c r="E2287" s="207"/>
    </row>
    <row r="2288" spans="1:5" ht="15" x14ac:dyDescent="0.25">
      <c r="A2288" s="368">
        <v>5630</v>
      </c>
      <c r="B2288" s="369" t="s">
        <v>224</v>
      </c>
      <c r="C2288" s="368" t="s">
        <v>220</v>
      </c>
      <c r="D2288" s="370">
        <v>62.89</v>
      </c>
      <c r="E2288" s="207"/>
    </row>
    <row r="2289" spans="1:5" ht="15" x14ac:dyDescent="0.25">
      <c r="A2289" s="368">
        <v>88900</v>
      </c>
      <c r="B2289" s="369" t="s">
        <v>335</v>
      </c>
      <c r="C2289" s="368" t="s">
        <v>220</v>
      </c>
      <c r="D2289" s="370">
        <v>50.21</v>
      </c>
      <c r="E2289" s="207"/>
    </row>
    <row r="2290" spans="1:5" ht="15" x14ac:dyDescent="0.25">
      <c r="A2290" s="368">
        <v>88902</v>
      </c>
      <c r="B2290" s="369" t="s">
        <v>336</v>
      </c>
      <c r="C2290" s="368" t="s">
        <v>220</v>
      </c>
      <c r="D2290" s="370">
        <v>13.27</v>
      </c>
      <c r="E2290" s="207"/>
    </row>
    <row r="2291" spans="1:5" ht="15" x14ac:dyDescent="0.25">
      <c r="A2291" s="368">
        <v>88903</v>
      </c>
      <c r="B2291" s="369" t="s">
        <v>337</v>
      </c>
      <c r="C2291" s="368" t="s">
        <v>220</v>
      </c>
      <c r="D2291" s="370">
        <v>62.77</v>
      </c>
      <c r="E2291" s="207"/>
    </row>
    <row r="2292" spans="1:5" ht="15" x14ac:dyDescent="0.25">
      <c r="A2292" s="368">
        <v>88904</v>
      </c>
      <c r="B2292" s="369" t="s">
        <v>338</v>
      </c>
      <c r="C2292" s="368" t="s">
        <v>220</v>
      </c>
      <c r="D2292" s="370">
        <v>87.77</v>
      </c>
      <c r="E2292" s="207"/>
    </row>
    <row r="2293" spans="1:5" ht="15" x14ac:dyDescent="0.25">
      <c r="A2293" s="368">
        <v>88569</v>
      </c>
      <c r="B2293" s="369" t="s">
        <v>323</v>
      </c>
      <c r="C2293" s="368" t="s">
        <v>220</v>
      </c>
      <c r="D2293" s="370">
        <v>4.49</v>
      </c>
      <c r="E2293" s="207"/>
    </row>
    <row r="2294" spans="1:5" ht="15" x14ac:dyDescent="0.25">
      <c r="A2294" s="368">
        <v>88570</v>
      </c>
      <c r="B2294" s="369" t="s">
        <v>324</v>
      </c>
      <c r="C2294" s="368" t="s">
        <v>220</v>
      </c>
      <c r="D2294" s="370">
        <v>1.55</v>
      </c>
      <c r="E2294" s="207"/>
    </row>
    <row r="2295" spans="1:5" ht="15" x14ac:dyDescent="0.25">
      <c r="A2295" s="368">
        <v>5765</v>
      </c>
      <c r="B2295" s="369" t="s">
        <v>254</v>
      </c>
      <c r="C2295" s="368" t="s">
        <v>220</v>
      </c>
      <c r="D2295" s="370">
        <v>5.61</v>
      </c>
      <c r="E2295" s="207"/>
    </row>
    <row r="2296" spans="1:5" ht="15" x14ac:dyDescent="0.25">
      <c r="A2296" s="368">
        <v>5766</v>
      </c>
      <c r="B2296" s="369" t="s">
        <v>255</v>
      </c>
      <c r="C2296" s="368" t="s">
        <v>220</v>
      </c>
      <c r="D2296" s="370">
        <v>2.89</v>
      </c>
      <c r="E2296" s="207"/>
    </row>
    <row r="2297" spans="1:5" ht="15" x14ac:dyDescent="0.25">
      <c r="A2297" s="368">
        <v>91468</v>
      </c>
      <c r="B2297" s="369" t="s">
        <v>38472</v>
      </c>
      <c r="C2297" s="368" t="s">
        <v>220</v>
      </c>
      <c r="D2297" s="370">
        <v>26.97</v>
      </c>
      <c r="E2297" s="207"/>
    </row>
    <row r="2298" spans="1:5" ht="15" x14ac:dyDescent="0.25">
      <c r="A2298" s="368">
        <v>91484</v>
      </c>
      <c r="B2298" s="369" t="s">
        <v>38473</v>
      </c>
      <c r="C2298" s="368" t="s">
        <v>220</v>
      </c>
      <c r="D2298" s="370">
        <v>4.2300000000000004</v>
      </c>
      <c r="E2298" s="207"/>
    </row>
    <row r="2299" spans="1:5" ht="15" x14ac:dyDescent="0.25">
      <c r="A2299" s="368">
        <v>91469</v>
      </c>
      <c r="B2299" s="369" t="s">
        <v>38474</v>
      </c>
      <c r="C2299" s="368" t="s">
        <v>220</v>
      </c>
      <c r="D2299" s="370">
        <v>10.47</v>
      </c>
      <c r="E2299" s="207"/>
    </row>
    <row r="2300" spans="1:5" ht="15" x14ac:dyDescent="0.25">
      <c r="A2300" s="368">
        <v>83361</v>
      </c>
      <c r="B2300" s="369" t="s">
        <v>38475</v>
      </c>
      <c r="C2300" s="368" t="s">
        <v>220</v>
      </c>
      <c r="D2300" s="370">
        <v>44.57</v>
      </c>
      <c r="E2300" s="207"/>
    </row>
    <row r="2301" spans="1:5" ht="15" x14ac:dyDescent="0.25">
      <c r="A2301" s="368">
        <v>91485</v>
      </c>
      <c r="B2301" s="369" t="s">
        <v>38476</v>
      </c>
      <c r="C2301" s="368" t="s">
        <v>220</v>
      </c>
      <c r="D2301" s="370">
        <v>151.08000000000001</v>
      </c>
      <c r="E2301" s="207"/>
    </row>
    <row r="2302" spans="1:5" ht="15" x14ac:dyDescent="0.25">
      <c r="A2302" s="368">
        <v>102835</v>
      </c>
      <c r="B2302" s="369" t="s">
        <v>38477</v>
      </c>
      <c r="C2302" s="368" t="s">
        <v>220</v>
      </c>
      <c r="D2302" s="370">
        <v>0</v>
      </c>
      <c r="E2302" s="207"/>
    </row>
    <row r="2303" spans="1:5" ht="15" x14ac:dyDescent="0.25">
      <c r="A2303" s="368">
        <v>102836</v>
      </c>
      <c r="B2303" s="369" t="s">
        <v>38478</v>
      </c>
      <c r="C2303" s="368" t="s">
        <v>220</v>
      </c>
      <c r="D2303" s="370">
        <v>0</v>
      </c>
      <c r="E2303" s="207"/>
    </row>
    <row r="2304" spans="1:5" ht="15" x14ac:dyDescent="0.25">
      <c r="A2304" s="368">
        <v>102837</v>
      </c>
      <c r="B2304" s="369" t="s">
        <v>38479</v>
      </c>
      <c r="C2304" s="368" t="s">
        <v>220</v>
      </c>
      <c r="D2304" s="370">
        <v>0</v>
      </c>
      <c r="E2304" s="207"/>
    </row>
    <row r="2305" spans="1:5" ht="15" x14ac:dyDescent="0.25">
      <c r="A2305" s="368">
        <v>89230</v>
      </c>
      <c r="B2305" s="369" t="s">
        <v>365</v>
      </c>
      <c r="C2305" s="368" t="s">
        <v>220</v>
      </c>
      <c r="D2305" s="370">
        <v>106.63</v>
      </c>
      <c r="E2305" s="207"/>
    </row>
    <row r="2306" spans="1:5" ht="15" x14ac:dyDescent="0.25">
      <c r="A2306" s="368">
        <v>89231</v>
      </c>
      <c r="B2306" s="369" t="s">
        <v>366</v>
      </c>
      <c r="C2306" s="368" t="s">
        <v>220</v>
      </c>
      <c r="D2306" s="370">
        <v>32.65</v>
      </c>
      <c r="E2306" s="207"/>
    </row>
    <row r="2307" spans="1:5" ht="15" x14ac:dyDescent="0.25">
      <c r="A2307" s="368">
        <v>89232</v>
      </c>
      <c r="B2307" s="369" t="s">
        <v>367</v>
      </c>
      <c r="C2307" s="368" t="s">
        <v>220</v>
      </c>
      <c r="D2307" s="370">
        <v>190.2</v>
      </c>
      <c r="E2307" s="207"/>
    </row>
    <row r="2308" spans="1:5" ht="15" x14ac:dyDescent="0.25">
      <c r="A2308" s="368">
        <v>89233</v>
      </c>
      <c r="B2308" s="369" t="s">
        <v>368</v>
      </c>
      <c r="C2308" s="368" t="s">
        <v>220</v>
      </c>
      <c r="D2308" s="370">
        <v>163.11000000000001</v>
      </c>
      <c r="E2308" s="207"/>
    </row>
    <row r="2309" spans="1:5" ht="15" x14ac:dyDescent="0.25">
      <c r="A2309" s="368">
        <v>89236</v>
      </c>
      <c r="B2309" s="369" t="s">
        <v>369</v>
      </c>
      <c r="C2309" s="368" t="s">
        <v>220</v>
      </c>
      <c r="D2309" s="370">
        <v>249.09</v>
      </c>
      <c r="E2309" s="207"/>
    </row>
    <row r="2310" spans="1:5" ht="15" x14ac:dyDescent="0.25">
      <c r="A2310" s="368">
        <v>89237</v>
      </c>
      <c r="B2310" s="369" t="s">
        <v>370</v>
      </c>
      <c r="C2310" s="368" t="s">
        <v>220</v>
      </c>
      <c r="D2310" s="370">
        <v>76.27</v>
      </c>
      <c r="E2310" s="207"/>
    </row>
    <row r="2311" spans="1:5" ht="15" x14ac:dyDescent="0.25">
      <c r="A2311" s="368">
        <v>89238</v>
      </c>
      <c r="B2311" s="369" t="s">
        <v>371</v>
      </c>
      <c r="C2311" s="368" t="s">
        <v>220</v>
      </c>
      <c r="D2311" s="370">
        <v>444.31</v>
      </c>
      <c r="E2311" s="207"/>
    </row>
    <row r="2312" spans="1:5" ht="15" x14ac:dyDescent="0.25">
      <c r="A2312" s="368">
        <v>89239</v>
      </c>
      <c r="B2312" s="369" t="s">
        <v>372</v>
      </c>
      <c r="C2312" s="368" t="s">
        <v>220</v>
      </c>
      <c r="D2312" s="370">
        <v>431.34</v>
      </c>
      <c r="E2312" s="207"/>
    </row>
    <row r="2313" spans="1:5" ht="15" x14ac:dyDescent="0.25">
      <c r="A2313" s="368">
        <v>102930</v>
      </c>
      <c r="B2313" s="369" t="s">
        <v>34261</v>
      </c>
      <c r="C2313" s="368" t="s">
        <v>220</v>
      </c>
      <c r="D2313" s="370">
        <v>0</v>
      </c>
      <c r="E2313" s="207"/>
    </row>
    <row r="2314" spans="1:5" ht="15" x14ac:dyDescent="0.25">
      <c r="A2314" s="368">
        <v>102931</v>
      </c>
      <c r="B2314" s="369" t="s">
        <v>34262</v>
      </c>
      <c r="C2314" s="368" t="s">
        <v>220</v>
      </c>
      <c r="D2314" s="370">
        <v>0</v>
      </c>
      <c r="E2314" s="207"/>
    </row>
    <row r="2315" spans="1:5" ht="15" x14ac:dyDescent="0.25">
      <c r="A2315" s="368">
        <v>102932</v>
      </c>
      <c r="B2315" s="369" t="s">
        <v>34263</v>
      </c>
      <c r="C2315" s="368" t="s">
        <v>220</v>
      </c>
      <c r="D2315" s="370">
        <v>0</v>
      </c>
      <c r="E2315" s="207"/>
    </row>
    <row r="2316" spans="1:5" ht="15" x14ac:dyDescent="0.25">
      <c r="A2316" s="368">
        <v>102933</v>
      </c>
      <c r="B2316" s="369" t="s">
        <v>5378</v>
      </c>
      <c r="C2316" s="368" t="s">
        <v>220</v>
      </c>
      <c r="D2316" s="370">
        <v>1.03</v>
      </c>
      <c r="E2316" s="207"/>
    </row>
    <row r="2317" spans="1:5" ht="15" x14ac:dyDescent="0.25">
      <c r="A2317" s="368">
        <v>93411</v>
      </c>
      <c r="B2317" s="369" t="s">
        <v>568</v>
      </c>
      <c r="C2317" s="368" t="s">
        <v>220</v>
      </c>
      <c r="D2317" s="370">
        <v>0.38</v>
      </c>
      <c r="E2317" s="207"/>
    </row>
    <row r="2318" spans="1:5" ht="15" x14ac:dyDescent="0.25">
      <c r="A2318" s="368">
        <v>93412</v>
      </c>
      <c r="B2318" s="369" t="s">
        <v>569</v>
      </c>
      <c r="C2318" s="368" t="s">
        <v>220</v>
      </c>
      <c r="D2318" s="370">
        <v>0.13</v>
      </c>
      <c r="E2318" s="207"/>
    </row>
    <row r="2319" spans="1:5" ht="15" x14ac:dyDescent="0.25">
      <c r="A2319" s="368">
        <v>93413</v>
      </c>
      <c r="B2319" s="369" t="s">
        <v>570</v>
      </c>
      <c r="C2319" s="368" t="s">
        <v>220</v>
      </c>
      <c r="D2319" s="370">
        <v>0.34</v>
      </c>
      <c r="E2319" s="207"/>
    </row>
    <row r="2320" spans="1:5" ht="15" x14ac:dyDescent="0.25">
      <c r="A2320" s="368">
        <v>93414</v>
      </c>
      <c r="B2320" s="369" t="s">
        <v>571</v>
      </c>
      <c r="C2320" s="368" t="s">
        <v>220</v>
      </c>
      <c r="D2320" s="370">
        <v>10.99</v>
      </c>
      <c r="E2320" s="207"/>
    </row>
    <row r="2321" spans="1:5" ht="15" x14ac:dyDescent="0.25">
      <c r="A2321" s="368">
        <v>88855</v>
      </c>
      <c r="B2321" s="369" t="s">
        <v>24300</v>
      </c>
      <c r="C2321" s="368" t="s">
        <v>220</v>
      </c>
      <c r="D2321" s="370">
        <v>3.21</v>
      </c>
      <c r="E2321" s="207"/>
    </row>
    <row r="2322" spans="1:5" ht="15" x14ac:dyDescent="0.25">
      <c r="A2322" s="368">
        <v>88856</v>
      </c>
      <c r="B2322" s="369" t="s">
        <v>24301</v>
      </c>
      <c r="C2322" s="368" t="s">
        <v>220</v>
      </c>
      <c r="D2322" s="370">
        <v>0.88</v>
      </c>
      <c r="E2322" s="207"/>
    </row>
    <row r="2323" spans="1:5" ht="15" x14ac:dyDescent="0.25">
      <c r="A2323" s="368">
        <v>5658</v>
      </c>
      <c r="B2323" s="369" t="s">
        <v>24297</v>
      </c>
      <c r="C2323" s="368" t="s">
        <v>220</v>
      </c>
      <c r="D2323" s="370">
        <v>2.23</v>
      </c>
      <c r="E2323" s="207"/>
    </row>
    <row r="2324" spans="1:5" ht="15" x14ac:dyDescent="0.25">
      <c r="A2324" s="368">
        <v>53840</v>
      </c>
      <c r="B2324" s="369" t="s">
        <v>292</v>
      </c>
      <c r="C2324" s="368" t="s">
        <v>220</v>
      </c>
      <c r="D2324" s="370">
        <v>2.5099999999999998</v>
      </c>
      <c r="E2324" s="207"/>
    </row>
    <row r="2325" spans="1:5" ht="15" x14ac:dyDescent="0.25">
      <c r="A2325" s="368">
        <v>87026</v>
      </c>
      <c r="B2325" s="369" t="s">
        <v>314</v>
      </c>
      <c r="C2325" s="368" t="s">
        <v>220</v>
      </c>
      <c r="D2325" s="370">
        <v>0.69</v>
      </c>
      <c r="E2325" s="207"/>
    </row>
    <row r="2326" spans="1:5" ht="15" x14ac:dyDescent="0.25">
      <c r="A2326" s="368">
        <v>53841</v>
      </c>
      <c r="B2326" s="369" t="s">
        <v>293</v>
      </c>
      <c r="C2326" s="368" t="s">
        <v>220</v>
      </c>
      <c r="D2326" s="370">
        <v>1.74</v>
      </c>
      <c r="E2326" s="207"/>
    </row>
    <row r="2327" spans="1:5" ht="15" x14ac:dyDescent="0.25">
      <c r="A2327" s="368">
        <v>95209</v>
      </c>
      <c r="B2327" s="369" t="s">
        <v>38480</v>
      </c>
      <c r="C2327" s="368" t="s">
        <v>220</v>
      </c>
      <c r="D2327" s="370">
        <v>12.42</v>
      </c>
      <c r="E2327" s="207"/>
    </row>
    <row r="2328" spans="1:5" ht="15" x14ac:dyDescent="0.25">
      <c r="A2328" s="368">
        <v>95210</v>
      </c>
      <c r="B2328" s="369" t="s">
        <v>38481</v>
      </c>
      <c r="C2328" s="368" t="s">
        <v>220</v>
      </c>
      <c r="D2328" s="370">
        <v>58.74</v>
      </c>
      <c r="E2328" s="207"/>
    </row>
    <row r="2329" spans="1:5" ht="15" x14ac:dyDescent="0.25">
      <c r="A2329" s="368">
        <v>95211</v>
      </c>
      <c r="B2329" s="369" t="s">
        <v>38482</v>
      </c>
      <c r="C2329" s="368" t="s">
        <v>220</v>
      </c>
      <c r="D2329" s="370">
        <v>10.28</v>
      </c>
      <c r="E2329" s="207"/>
    </row>
    <row r="2330" spans="1:5" ht="15" x14ac:dyDescent="0.25">
      <c r="A2330" s="368">
        <v>93267</v>
      </c>
      <c r="B2330" s="369" t="s">
        <v>38483</v>
      </c>
      <c r="C2330" s="368" t="s">
        <v>220</v>
      </c>
      <c r="D2330" s="370">
        <v>26.66</v>
      </c>
      <c r="E2330" s="207"/>
    </row>
    <row r="2331" spans="1:5" ht="15" x14ac:dyDescent="0.25">
      <c r="A2331" s="368">
        <v>93269</v>
      </c>
      <c r="B2331" s="369" t="s">
        <v>38484</v>
      </c>
      <c r="C2331" s="368" t="s">
        <v>220</v>
      </c>
      <c r="D2331" s="370">
        <v>10</v>
      </c>
      <c r="E2331" s="207"/>
    </row>
    <row r="2332" spans="1:5" ht="15" x14ac:dyDescent="0.25">
      <c r="A2332" s="368">
        <v>93270</v>
      </c>
      <c r="B2332" s="369" t="s">
        <v>38485</v>
      </c>
      <c r="C2332" s="368" t="s">
        <v>220</v>
      </c>
      <c r="D2332" s="370">
        <v>25.92</v>
      </c>
      <c r="E2332" s="207"/>
    </row>
    <row r="2333" spans="1:5" ht="15" x14ac:dyDescent="0.25">
      <c r="A2333" s="368">
        <v>93271</v>
      </c>
      <c r="B2333" s="369" t="s">
        <v>38486</v>
      </c>
      <c r="C2333" s="368" t="s">
        <v>220</v>
      </c>
      <c r="D2333" s="370">
        <v>10.28</v>
      </c>
      <c r="E2333" s="207"/>
    </row>
    <row r="2334" spans="1:5" ht="15" x14ac:dyDescent="0.25">
      <c r="A2334" s="368">
        <v>95208</v>
      </c>
      <c r="B2334" s="369" t="s">
        <v>38487</v>
      </c>
      <c r="C2334" s="368" t="s">
        <v>220</v>
      </c>
      <c r="D2334" s="370">
        <v>53.71</v>
      </c>
      <c r="E2334" s="207"/>
    </row>
    <row r="2335" spans="1:5" ht="15" x14ac:dyDescent="0.25">
      <c r="A2335" s="368">
        <v>83761</v>
      </c>
      <c r="B2335" s="369" t="s">
        <v>310</v>
      </c>
      <c r="C2335" s="368" t="s">
        <v>220</v>
      </c>
      <c r="D2335" s="370">
        <v>10.56</v>
      </c>
      <c r="E2335" s="207"/>
    </row>
    <row r="2336" spans="1:5" ht="15" x14ac:dyDescent="0.25">
      <c r="A2336" s="368">
        <v>83764</v>
      </c>
      <c r="B2336" s="369" t="s">
        <v>313</v>
      </c>
      <c r="C2336" s="368" t="s">
        <v>220</v>
      </c>
      <c r="D2336" s="370">
        <v>3.72</v>
      </c>
      <c r="E2336" s="207"/>
    </row>
    <row r="2337" spans="1:5" ht="15" x14ac:dyDescent="0.25">
      <c r="A2337" s="368">
        <v>83762</v>
      </c>
      <c r="B2337" s="369" t="s">
        <v>311</v>
      </c>
      <c r="C2337" s="368" t="s">
        <v>220</v>
      </c>
      <c r="D2337" s="370">
        <v>9.43</v>
      </c>
      <c r="E2337" s="207"/>
    </row>
    <row r="2338" spans="1:5" ht="15" x14ac:dyDescent="0.25">
      <c r="A2338" s="368">
        <v>83763</v>
      </c>
      <c r="B2338" s="369" t="s">
        <v>312</v>
      </c>
      <c r="C2338" s="368" t="s">
        <v>220</v>
      </c>
      <c r="D2338" s="370">
        <v>48.99</v>
      </c>
      <c r="E2338" s="207"/>
    </row>
    <row r="2339" spans="1:5" ht="15" x14ac:dyDescent="0.25">
      <c r="A2339" s="368">
        <v>95874</v>
      </c>
      <c r="B2339" s="369" t="s">
        <v>618</v>
      </c>
      <c r="C2339" s="368" t="s">
        <v>220</v>
      </c>
      <c r="D2339" s="370">
        <v>11.28</v>
      </c>
      <c r="E2339" s="207"/>
    </row>
    <row r="2340" spans="1:5" ht="15" x14ac:dyDescent="0.25">
      <c r="A2340" s="368">
        <v>95869</v>
      </c>
      <c r="B2340" s="369" t="s">
        <v>615</v>
      </c>
      <c r="C2340" s="368" t="s">
        <v>220</v>
      </c>
      <c r="D2340" s="370">
        <v>3.97</v>
      </c>
      <c r="E2340" s="207"/>
    </row>
    <row r="2341" spans="1:5" ht="15" x14ac:dyDescent="0.25">
      <c r="A2341" s="368">
        <v>95870</v>
      </c>
      <c r="B2341" s="369" t="s">
        <v>616</v>
      </c>
      <c r="C2341" s="368" t="s">
        <v>220</v>
      </c>
      <c r="D2341" s="370">
        <v>10.07</v>
      </c>
      <c r="E2341" s="207"/>
    </row>
    <row r="2342" spans="1:5" ht="15" x14ac:dyDescent="0.25">
      <c r="A2342" s="368">
        <v>95871</v>
      </c>
      <c r="B2342" s="369" t="s">
        <v>617</v>
      </c>
      <c r="C2342" s="368" t="s">
        <v>220</v>
      </c>
      <c r="D2342" s="370">
        <v>266.52999999999997</v>
      </c>
      <c r="E2342" s="207"/>
    </row>
    <row r="2343" spans="1:5" ht="15" x14ac:dyDescent="0.25">
      <c r="A2343" s="368">
        <v>104684</v>
      </c>
      <c r="B2343" s="369" t="s">
        <v>34264</v>
      </c>
      <c r="C2343" s="368" t="s">
        <v>220</v>
      </c>
      <c r="D2343" s="370">
        <v>0</v>
      </c>
      <c r="E2343" s="207"/>
    </row>
    <row r="2344" spans="1:5" ht="15" x14ac:dyDescent="0.25">
      <c r="A2344" s="368">
        <v>104685</v>
      </c>
      <c r="B2344" s="369" t="s">
        <v>34265</v>
      </c>
      <c r="C2344" s="368" t="s">
        <v>220</v>
      </c>
      <c r="D2344" s="370">
        <v>0</v>
      </c>
      <c r="E2344" s="207"/>
    </row>
    <row r="2345" spans="1:5" ht="15" x14ac:dyDescent="0.25">
      <c r="A2345" s="368">
        <v>104686</v>
      </c>
      <c r="B2345" s="369" t="s">
        <v>34266</v>
      </c>
      <c r="C2345" s="368" t="s">
        <v>220</v>
      </c>
      <c r="D2345" s="370">
        <v>0</v>
      </c>
      <c r="E2345" s="207"/>
    </row>
    <row r="2346" spans="1:5" ht="15" x14ac:dyDescent="0.25">
      <c r="A2346" s="368">
        <v>104687</v>
      </c>
      <c r="B2346" s="369" t="s">
        <v>12291</v>
      </c>
      <c r="C2346" s="368" t="s">
        <v>220</v>
      </c>
      <c r="D2346" s="370">
        <v>438.7</v>
      </c>
      <c r="E2346" s="207"/>
    </row>
    <row r="2347" spans="1:5" ht="15" x14ac:dyDescent="0.25">
      <c r="A2347" s="368">
        <v>73303</v>
      </c>
      <c r="B2347" s="369" t="s">
        <v>302</v>
      </c>
      <c r="C2347" s="368" t="s">
        <v>220</v>
      </c>
      <c r="D2347" s="370">
        <v>7.93</v>
      </c>
      <c r="E2347" s="207"/>
    </row>
    <row r="2348" spans="1:5" ht="15" x14ac:dyDescent="0.25">
      <c r="A2348" s="368">
        <v>93235</v>
      </c>
      <c r="B2348" s="369" t="s">
        <v>551</v>
      </c>
      <c r="C2348" s="368" t="s">
        <v>220</v>
      </c>
      <c r="D2348" s="370">
        <v>2.79</v>
      </c>
      <c r="E2348" s="207"/>
    </row>
    <row r="2349" spans="1:5" ht="15" x14ac:dyDescent="0.25">
      <c r="A2349" s="368">
        <v>73307</v>
      </c>
      <c r="B2349" s="369" t="s">
        <v>303</v>
      </c>
      <c r="C2349" s="368" t="s">
        <v>220</v>
      </c>
      <c r="D2349" s="370">
        <v>7.07</v>
      </c>
      <c r="E2349" s="207"/>
    </row>
    <row r="2350" spans="1:5" ht="15" x14ac:dyDescent="0.25">
      <c r="A2350" s="368">
        <v>73311</v>
      </c>
      <c r="B2350" s="369" t="s">
        <v>305</v>
      </c>
      <c r="C2350" s="368" t="s">
        <v>220</v>
      </c>
      <c r="D2350" s="370">
        <v>173.85</v>
      </c>
      <c r="E2350" s="207"/>
    </row>
    <row r="2351" spans="1:5" ht="15" x14ac:dyDescent="0.25">
      <c r="A2351" s="368">
        <v>93423</v>
      </c>
      <c r="B2351" s="369" t="s">
        <v>576</v>
      </c>
      <c r="C2351" s="368" t="s">
        <v>220</v>
      </c>
      <c r="D2351" s="370">
        <v>7.06</v>
      </c>
      <c r="E2351" s="207"/>
    </row>
    <row r="2352" spans="1:5" ht="15" x14ac:dyDescent="0.25">
      <c r="A2352" s="368">
        <v>93424</v>
      </c>
      <c r="B2352" s="369" t="s">
        <v>577</v>
      </c>
      <c r="C2352" s="368" t="s">
        <v>220</v>
      </c>
      <c r="D2352" s="370">
        <v>2.48</v>
      </c>
      <c r="E2352" s="207"/>
    </row>
    <row r="2353" spans="1:5" ht="15" x14ac:dyDescent="0.25">
      <c r="A2353" s="368">
        <v>93425</v>
      </c>
      <c r="B2353" s="369" t="s">
        <v>578</v>
      </c>
      <c r="C2353" s="368" t="s">
        <v>220</v>
      </c>
      <c r="D2353" s="370">
        <v>6.3</v>
      </c>
      <c r="E2353" s="207"/>
    </row>
    <row r="2354" spans="1:5" ht="15" x14ac:dyDescent="0.25">
      <c r="A2354" s="368">
        <v>93426</v>
      </c>
      <c r="B2354" s="369" t="s">
        <v>579</v>
      </c>
      <c r="C2354" s="368" t="s">
        <v>220</v>
      </c>
      <c r="D2354" s="370">
        <v>156.44999999999999</v>
      </c>
      <c r="E2354" s="207"/>
    </row>
    <row r="2355" spans="1:5" ht="15" x14ac:dyDescent="0.25">
      <c r="A2355" s="368">
        <v>93417</v>
      </c>
      <c r="B2355" s="369" t="s">
        <v>572</v>
      </c>
      <c r="C2355" s="368" t="s">
        <v>220</v>
      </c>
      <c r="D2355" s="370">
        <v>4.9800000000000004</v>
      </c>
      <c r="E2355" s="207"/>
    </row>
    <row r="2356" spans="1:5" ht="15" x14ac:dyDescent="0.25">
      <c r="A2356" s="368">
        <v>93418</v>
      </c>
      <c r="B2356" s="369" t="s">
        <v>573</v>
      </c>
      <c r="C2356" s="368" t="s">
        <v>220</v>
      </c>
      <c r="D2356" s="370">
        <v>1.75</v>
      </c>
      <c r="E2356" s="207"/>
    </row>
    <row r="2357" spans="1:5" ht="15" x14ac:dyDescent="0.25">
      <c r="A2357" s="368">
        <v>93419</v>
      </c>
      <c r="B2357" s="369" t="s">
        <v>574</v>
      </c>
      <c r="C2357" s="368" t="s">
        <v>220</v>
      </c>
      <c r="D2357" s="370">
        <v>4.45</v>
      </c>
      <c r="E2357" s="207"/>
    </row>
    <row r="2358" spans="1:5" ht="15" x14ac:dyDescent="0.25">
      <c r="A2358" s="368">
        <v>93420</v>
      </c>
      <c r="B2358" s="369" t="s">
        <v>575</v>
      </c>
      <c r="C2358" s="368" t="s">
        <v>220</v>
      </c>
      <c r="D2358" s="370">
        <v>65.459999999999994</v>
      </c>
      <c r="E2358" s="207"/>
    </row>
    <row r="2359" spans="1:5" ht="15" x14ac:dyDescent="0.25">
      <c r="A2359" s="368">
        <v>93277</v>
      </c>
      <c r="B2359" s="369" t="s">
        <v>555</v>
      </c>
      <c r="C2359" s="368" t="s">
        <v>220</v>
      </c>
      <c r="D2359" s="370">
        <v>0.23</v>
      </c>
      <c r="E2359" s="207"/>
    </row>
    <row r="2360" spans="1:5" ht="15" x14ac:dyDescent="0.25">
      <c r="A2360" s="368">
        <v>93278</v>
      </c>
      <c r="B2360" s="369" t="s">
        <v>556</v>
      </c>
      <c r="C2360" s="368" t="s">
        <v>220</v>
      </c>
      <c r="D2360" s="370">
        <v>0.05</v>
      </c>
      <c r="E2360" s="207"/>
    </row>
    <row r="2361" spans="1:5" ht="15" x14ac:dyDescent="0.25">
      <c r="A2361" s="368">
        <v>93279</v>
      </c>
      <c r="B2361" s="369" t="s">
        <v>557</v>
      </c>
      <c r="C2361" s="368" t="s">
        <v>220</v>
      </c>
      <c r="D2361" s="370">
        <v>0.21</v>
      </c>
      <c r="E2361" s="207"/>
    </row>
    <row r="2362" spans="1:5" ht="15" x14ac:dyDescent="0.25">
      <c r="A2362" s="368">
        <v>93280</v>
      </c>
      <c r="B2362" s="369" t="s">
        <v>558</v>
      </c>
      <c r="C2362" s="368" t="s">
        <v>220</v>
      </c>
      <c r="D2362" s="370">
        <v>0.85</v>
      </c>
      <c r="E2362" s="207"/>
    </row>
    <row r="2363" spans="1:5" ht="15" x14ac:dyDescent="0.25">
      <c r="A2363" s="368">
        <v>104909</v>
      </c>
      <c r="B2363" s="369" t="s">
        <v>34267</v>
      </c>
      <c r="C2363" s="368" t="s">
        <v>220</v>
      </c>
      <c r="D2363" s="370">
        <v>0</v>
      </c>
      <c r="E2363" s="207"/>
    </row>
    <row r="2364" spans="1:5" ht="15" x14ac:dyDescent="0.25">
      <c r="A2364" s="368">
        <v>104910</v>
      </c>
      <c r="B2364" s="369" t="s">
        <v>34268</v>
      </c>
      <c r="C2364" s="368" t="s">
        <v>220</v>
      </c>
      <c r="D2364" s="370">
        <v>0</v>
      </c>
      <c r="E2364" s="207"/>
    </row>
    <row r="2365" spans="1:5" ht="15" x14ac:dyDescent="0.25">
      <c r="A2365" s="368">
        <v>104911</v>
      </c>
      <c r="B2365" s="369" t="s">
        <v>34269</v>
      </c>
      <c r="C2365" s="368" t="s">
        <v>220</v>
      </c>
      <c r="D2365" s="370">
        <v>0</v>
      </c>
      <c r="E2365" s="207"/>
    </row>
    <row r="2366" spans="1:5" ht="15" x14ac:dyDescent="0.25">
      <c r="A2366" s="368">
        <v>104912</v>
      </c>
      <c r="B2366" s="369" t="s">
        <v>24121</v>
      </c>
      <c r="C2366" s="368" t="s">
        <v>220</v>
      </c>
      <c r="D2366" s="370">
        <v>42.07</v>
      </c>
      <c r="E2366" s="207"/>
    </row>
    <row r="2367" spans="1:5" ht="15" x14ac:dyDescent="0.25">
      <c r="A2367" s="368">
        <v>102840</v>
      </c>
      <c r="B2367" s="369" t="s">
        <v>34270</v>
      </c>
      <c r="C2367" s="368" t="s">
        <v>220</v>
      </c>
      <c r="D2367" s="370">
        <v>0</v>
      </c>
      <c r="E2367" s="207"/>
    </row>
    <row r="2368" spans="1:5" ht="15" x14ac:dyDescent="0.25">
      <c r="A2368" s="368">
        <v>102841</v>
      </c>
      <c r="B2368" s="369" t="s">
        <v>34271</v>
      </c>
      <c r="C2368" s="368" t="s">
        <v>220</v>
      </c>
      <c r="D2368" s="370">
        <v>0</v>
      </c>
      <c r="E2368" s="207"/>
    </row>
    <row r="2369" spans="1:5" ht="15" x14ac:dyDescent="0.25">
      <c r="A2369" s="368">
        <v>102842</v>
      </c>
      <c r="B2369" s="369" t="s">
        <v>34272</v>
      </c>
      <c r="C2369" s="368" t="s">
        <v>220</v>
      </c>
      <c r="D2369" s="370">
        <v>0</v>
      </c>
      <c r="E2369" s="207"/>
    </row>
    <row r="2370" spans="1:5" ht="15" x14ac:dyDescent="0.25">
      <c r="A2370" s="368">
        <v>102843</v>
      </c>
      <c r="B2370" s="369" t="s">
        <v>5371</v>
      </c>
      <c r="C2370" s="368" t="s">
        <v>220</v>
      </c>
      <c r="D2370" s="370">
        <v>131.4</v>
      </c>
      <c r="E2370" s="207"/>
    </row>
    <row r="2371" spans="1:5" ht="15" x14ac:dyDescent="0.25">
      <c r="A2371" s="368">
        <v>89267</v>
      </c>
      <c r="B2371" s="369" t="s">
        <v>389</v>
      </c>
      <c r="C2371" s="368" t="s">
        <v>220</v>
      </c>
      <c r="D2371" s="370">
        <v>51.81</v>
      </c>
      <c r="E2371" s="207"/>
    </row>
    <row r="2372" spans="1:5" ht="15" x14ac:dyDescent="0.25">
      <c r="A2372" s="368">
        <v>89269</v>
      </c>
      <c r="B2372" s="369" t="s">
        <v>391</v>
      </c>
      <c r="C2372" s="368" t="s">
        <v>220</v>
      </c>
      <c r="D2372" s="370">
        <v>7.38</v>
      </c>
      <c r="E2372" s="207"/>
    </row>
    <row r="2373" spans="1:5" ht="15" x14ac:dyDescent="0.25">
      <c r="A2373" s="368">
        <v>89268</v>
      </c>
      <c r="B2373" s="369" t="s">
        <v>390</v>
      </c>
      <c r="C2373" s="368" t="s">
        <v>220</v>
      </c>
      <c r="D2373" s="370">
        <v>18.260000000000002</v>
      </c>
      <c r="E2373" s="207"/>
    </row>
    <row r="2374" spans="1:5" ht="15" x14ac:dyDescent="0.25">
      <c r="A2374" s="368">
        <v>89270</v>
      </c>
      <c r="B2374" s="369" t="s">
        <v>392</v>
      </c>
      <c r="C2374" s="368" t="s">
        <v>220</v>
      </c>
      <c r="D2374" s="370">
        <v>83.29</v>
      </c>
      <c r="E2374" s="207"/>
    </row>
    <row r="2375" spans="1:5" ht="15" x14ac:dyDescent="0.25">
      <c r="A2375" s="368">
        <v>89271</v>
      </c>
      <c r="B2375" s="369" t="s">
        <v>393</v>
      </c>
      <c r="C2375" s="368" t="s">
        <v>220</v>
      </c>
      <c r="D2375" s="370">
        <v>28.32</v>
      </c>
      <c r="E2375" s="207"/>
    </row>
    <row r="2376" spans="1:5" ht="15" x14ac:dyDescent="0.25">
      <c r="A2376" s="368">
        <v>93283</v>
      </c>
      <c r="B2376" s="369" t="s">
        <v>559</v>
      </c>
      <c r="C2376" s="368" t="s">
        <v>220</v>
      </c>
      <c r="D2376" s="370">
        <v>99.64</v>
      </c>
      <c r="E2376" s="207"/>
    </row>
    <row r="2377" spans="1:5" ht="15" x14ac:dyDescent="0.25">
      <c r="A2377" s="368">
        <v>93296</v>
      </c>
      <c r="B2377" s="369" t="s">
        <v>563</v>
      </c>
      <c r="C2377" s="368" t="s">
        <v>220</v>
      </c>
      <c r="D2377" s="370">
        <v>14.19</v>
      </c>
      <c r="E2377" s="207"/>
    </row>
    <row r="2378" spans="1:5" ht="15" x14ac:dyDescent="0.25">
      <c r="A2378" s="368">
        <v>93284</v>
      </c>
      <c r="B2378" s="369" t="s">
        <v>560</v>
      </c>
      <c r="C2378" s="368" t="s">
        <v>220</v>
      </c>
      <c r="D2378" s="370">
        <v>35.119999999999997</v>
      </c>
      <c r="E2378" s="207"/>
    </row>
    <row r="2379" spans="1:5" ht="15" x14ac:dyDescent="0.25">
      <c r="A2379" s="368">
        <v>93285</v>
      </c>
      <c r="B2379" s="369" t="s">
        <v>561</v>
      </c>
      <c r="C2379" s="368" t="s">
        <v>220</v>
      </c>
      <c r="D2379" s="370">
        <v>160.16999999999999</v>
      </c>
      <c r="E2379" s="207"/>
    </row>
    <row r="2380" spans="1:5" ht="15" x14ac:dyDescent="0.25">
      <c r="A2380" s="368">
        <v>93286</v>
      </c>
      <c r="B2380" s="369" t="s">
        <v>562</v>
      </c>
      <c r="C2380" s="368" t="s">
        <v>220</v>
      </c>
      <c r="D2380" s="370">
        <v>14.3</v>
      </c>
      <c r="E2380" s="207"/>
    </row>
    <row r="2381" spans="1:5" ht="15" x14ac:dyDescent="0.25">
      <c r="A2381" s="368">
        <v>104706</v>
      </c>
      <c r="B2381" s="369" t="s">
        <v>34273</v>
      </c>
      <c r="C2381" s="368" t="s">
        <v>220</v>
      </c>
      <c r="D2381" s="370">
        <v>0</v>
      </c>
      <c r="E2381" s="207"/>
    </row>
    <row r="2382" spans="1:5" ht="15" x14ac:dyDescent="0.25">
      <c r="A2382" s="368">
        <v>104707</v>
      </c>
      <c r="B2382" s="369" t="s">
        <v>34274</v>
      </c>
      <c r="C2382" s="368" t="s">
        <v>220</v>
      </c>
      <c r="D2382" s="370">
        <v>0</v>
      </c>
      <c r="E2382" s="207"/>
    </row>
    <row r="2383" spans="1:5" ht="15" x14ac:dyDescent="0.25">
      <c r="A2383" s="368">
        <v>104708</v>
      </c>
      <c r="B2383" s="369" t="s">
        <v>34275</v>
      </c>
      <c r="C2383" s="368" t="s">
        <v>220</v>
      </c>
      <c r="D2383" s="370">
        <v>0</v>
      </c>
      <c r="E2383" s="207"/>
    </row>
    <row r="2384" spans="1:5" ht="15" x14ac:dyDescent="0.25">
      <c r="A2384" s="368">
        <v>104709</v>
      </c>
      <c r="B2384" s="369" t="s">
        <v>20937</v>
      </c>
      <c r="C2384" s="368" t="s">
        <v>220</v>
      </c>
      <c r="D2384" s="370">
        <v>1141.72</v>
      </c>
      <c r="E2384" s="207"/>
    </row>
    <row r="2385" spans="1:5" ht="15" x14ac:dyDescent="0.25">
      <c r="A2385" s="368">
        <v>104903</v>
      </c>
      <c r="B2385" s="369" t="s">
        <v>34276</v>
      </c>
      <c r="C2385" s="368" t="s">
        <v>220</v>
      </c>
      <c r="D2385" s="370">
        <v>0</v>
      </c>
      <c r="E2385" s="207"/>
    </row>
    <row r="2386" spans="1:5" ht="15" x14ac:dyDescent="0.25">
      <c r="A2386" s="368">
        <v>104904</v>
      </c>
      <c r="B2386" s="369" t="s">
        <v>34277</v>
      </c>
      <c r="C2386" s="368" t="s">
        <v>220</v>
      </c>
      <c r="D2386" s="370">
        <v>0</v>
      </c>
      <c r="E2386" s="207"/>
    </row>
    <row r="2387" spans="1:5" ht="15" x14ac:dyDescent="0.25">
      <c r="A2387" s="368">
        <v>104905</v>
      </c>
      <c r="B2387" s="369" t="s">
        <v>34278</v>
      </c>
      <c r="C2387" s="368" t="s">
        <v>220</v>
      </c>
      <c r="D2387" s="370">
        <v>0</v>
      </c>
      <c r="E2387" s="207"/>
    </row>
    <row r="2388" spans="1:5" ht="15" x14ac:dyDescent="0.25">
      <c r="A2388" s="368">
        <v>104906</v>
      </c>
      <c r="B2388" s="369" t="s">
        <v>24120</v>
      </c>
      <c r="C2388" s="368" t="s">
        <v>220</v>
      </c>
      <c r="D2388" s="370">
        <v>96.36</v>
      </c>
      <c r="E2388" s="207"/>
    </row>
    <row r="2389" spans="1:5" ht="15" x14ac:dyDescent="0.25">
      <c r="A2389" s="368">
        <v>102846</v>
      </c>
      <c r="B2389" s="369" t="s">
        <v>34279</v>
      </c>
      <c r="C2389" s="368" t="s">
        <v>220</v>
      </c>
      <c r="D2389" s="370">
        <v>0</v>
      </c>
      <c r="E2389" s="207"/>
    </row>
    <row r="2390" spans="1:5" ht="15" x14ac:dyDescent="0.25">
      <c r="A2390" s="368">
        <v>102847</v>
      </c>
      <c r="B2390" s="369" t="s">
        <v>34280</v>
      </c>
      <c r="C2390" s="368" t="s">
        <v>220</v>
      </c>
      <c r="D2390" s="370">
        <v>0</v>
      </c>
      <c r="E2390" s="207"/>
    </row>
    <row r="2391" spans="1:5" ht="15" x14ac:dyDescent="0.25">
      <c r="A2391" s="368">
        <v>102848</v>
      </c>
      <c r="B2391" s="369" t="s">
        <v>34281</v>
      </c>
      <c r="C2391" s="368" t="s">
        <v>220</v>
      </c>
      <c r="D2391" s="370">
        <v>0</v>
      </c>
      <c r="E2391" s="207"/>
    </row>
    <row r="2392" spans="1:5" ht="15" x14ac:dyDescent="0.25">
      <c r="A2392" s="368">
        <v>102849</v>
      </c>
      <c r="B2392" s="369" t="s">
        <v>5372</v>
      </c>
      <c r="C2392" s="368" t="s">
        <v>220</v>
      </c>
      <c r="D2392" s="370">
        <v>64.239999999999995</v>
      </c>
      <c r="E2392" s="207"/>
    </row>
    <row r="2393" spans="1:5" ht="15" x14ac:dyDescent="0.25">
      <c r="A2393" s="368">
        <v>102852</v>
      </c>
      <c r="B2393" s="369" t="s">
        <v>34282</v>
      </c>
      <c r="C2393" s="368" t="s">
        <v>220</v>
      </c>
      <c r="D2393" s="370">
        <v>0</v>
      </c>
      <c r="E2393" s="207"/>
    </row>
    <row r="2394" spans="1:5" ht="15" x14ac:dyDescent="0.25">
      <c r="A2394" s="368">
        <v>102853</v>
      </c>
      <c r="B2394" s="369" t="s">
        <v>34283</v>
      </c>
      <c r="C2394" s="368" t="s">
        <v>220</v>
      </c>
      <c r="D2394" s="370">
        <v>0</v>
      </c>
      <c r="E2394" s="207"/>
    </row>
    <row r="2395" spans="1:5" ht="15" x14ac:dyDescent="0.25">
      <c r="A2395" s="368">
        <v>102854</v>
      </c>
      <c r="B2395" s="369" t="s">
        <v>34284</v>
      </c>
      <c r="C2395" s="368" t="s">
        <v>220</v>
      </c>
      <c r="D2395" s="370">
        <v>0</v>
      </c>
      <c r="E2395" s="207"/>
    </row>
    <row r="2396" spans="1:5" ht="15" x14ac:dyDescent="0.25">
      <c r="A2396" s="368">
        <v>102855</v>
      </c>
      <c r="B2396" s="369" t="s">
        <v>5373</v>
      </c>
      <c r="C2396" s="368" t="s">
        <v>220</v>
      </c>
      <c r="D2396" s="370">
        <v>64.239999999999995</v>
      </c>
      <c r="E2396" s="207"/>
    </row>
    <row r="2397" spans="1:5" ht="15" x14ac:dyDescent="0.25">
      <c r="A2397" s="368">
        <v>106242</v>
      </c>
      <c r="B2397" s="369" t="s">
        <v>40270</v>
      </c>
      <c r="C2397" s="368" t="s">
        <v>220</v>
      </c>
      <c r="D2397" s="370">
        <v>45.45</v>
      </c>
      <c r="E2397" s="207"/>
    </row>
    <row r="2398" spans="1:5" ht="15" x14ac:dyDescent="0.25">
      <c r="A2398" s="368">
        <v>106245</v>
      </c>
      <c r="B2398" s="369" t="s">
        <v>40271</v>
      </c>
      <c r="C2398" s="368" t="s">
        <v>220</v>
      </c>
      <c r="D2398" s="370">
        <v>6.21</v>
      </c>
      <c r="E2398" s="207"/>
    </row>
    <row r="2399" spans="1:5" ht="15" x14ac:dyDescent="0.25">
      <c r="A2399" s="368">
        <v>106243</v>
      </c>
      <c r="B2399" s="369" t="s">
        <v>40272</v>
      </c>
      <c r="C2399" s="368" t="s">
        <v>220</v>
      </c>
      <c r="D2399" s="370">
        <v>15.33</v>
      </c>
      <c r="E2399" s="207"/>
    </row>
    <row r="2400" spans="1:5" ht="15" x14ac:dyDescent="0.25">
      <c r="A2400" s="368">
        <v>106244</v>
      </c>
      <c r="B2400" s="369" t="s">
        <v>40273</v>
      </c>
      <c r="C2400" s="368" t="s">
        <v>220</v>
      </c>
      <c r="D2400" s="370">
        <v>71.11</v>
      </c>
      <c r="E2400" s="207"/>
    </row>
    <row r="2401" spans="1:5" ht="15" x14ac:dyDescent="0.25">
      <c r="A2401" s="368">
        <v>106246</v>
      </c>
      <c r="B2401" s="369" t="s">
        <v>40274</v>
      </c>
      <c r="C2401" s="368" t="s">
        <v>220</v>
      </c>
      <c r="D2401" s="370">
        <v>154.05000000000001</v>
      </c>
      <c r="E2401" s="207"/>
    </row>
    <row r="2402" spans="1:5" ht="15" x14ac:dyDescent="0.25">
      <c r="A2402" s="368">
        <v>93397</v>
      </c>
      <c r="B2402" s="369" t="s">
        <v>564</v>
      </c>
      <c r="C2402" s="368" t="s">
        <v>220</v>
      </c>
      <c r="D2402" s="370">
        <v>24.78</v>
      </c>
      <c r="E2402" s="207"/>
    </row>
    <row r="2403" spans="1:5" ht="15" x14ac:dyDescent="0.25">
      <c r="A2403" s="368">
        <v>93399</v>
      </c>
      <c r="B2403" s="369" t="s">
        <v>24305</v>
      </c>
      <c r="C2403" s="368" t="s">
        <v>220</v>
      </c>
      <c r="D2403" s="370">
        <v>3.77</v>
      </c>
      <c r="E2403" s="207"/>
    </row>
    <row r="2404" spans="1:5" ht="15" x14ac:dyDescent="0.25">
      <c r="A2404" s="368">
        <v>93398</v>
      </c>
      <c r="B2404" s="369" t="s">
        <v>565</v>
      </c>
      <c r="C2404" s="368" t="s">
        <v>220</v>
      </c>
      <c r="D2404" s="370">
        <v>9.34</v>
      </c>
      <c r="E2404" s="207"/>
    </row>
    <row r="2405" spans="1:5" ht="15" x14ac:dyDescent="0.25">
      <c r="A2405" s="368">
        <v>93400</v>
      </c>
      <c r="B2405" s="369" t="s">
        <v>566</v>
      </c>
      <c r="C2405" s="368" t="s">
        <v>220</v>
      </c>
      <c r="D2405" s="370">
        <v>42.94</v>
      </c>
      <c r="E2405" s="207"/>
    </row>
    <row r="2406" spans="1:5" ht="15" x14ac:dyDescent="0.25">
      <c r="A2406" s="368">
        <v>93401</v>
      </c>
      <c r="B2406" s="369" t="s">
        <v>567</v>
      </c>
      <c r="C2406" s="368" t="s">
        <v>220</v>
      </c>
      <c r="D2406" s="370">
        <v>154.35</v>
      </c>
      <c r="E2406" s="207"/>
    </row>
    <row r="2407" spans="1:5" ht="15" x14ac:dyDescent="0.25">
      <c r="A2407" s="368">
        <v>89259</v>
      </c>
      <c r="B2407" s="369" t="s">
        <v>383</v>
      </c>
      <c r="C2407" s="368" t="s">
        <v>220</v>
      </c>
      <c r="D2407" s="370">
        <v>27.07</v>
      </c>
      <c r="E2407" s="207"/>
    </row>
    <row r="2408" spans="1:5" ht="15" x14ac:dyDescent="0.25">
      <c r="A2408" s="368">
        <v>91466</v>
      </c>
      <c r="B2408" s="369" t="s">
        <v>506</v>
      </c>
      <c r="C2408" s="368" t="s">
        <v>220</v>
      </c>
      <c r="D2408" s="370">
        <v>4.01</v>
      </c>
      <c r="E2408" s="207"/>
    </row>
    <row r="2409" spans="1:5" ht="15" x14ac:dyDescent="0.25">
      <c r="A2409" s="368">
        <v>89260</v>
      </c>
      <c r="B2409" s="369" t="s">
        <v>384</v>
      </c>
      <c r="C2409" s="368" t="s">
        <v>220</v>
      </c>
      <c r="D2409" s="370">
        <v>9.94</v>
      </c>
      <c r="E2409" s="207"/>
    </row>
    <row r="2410" spans="1:5" ht="15" x14ac:dyDescent="0.25">
      <c r="A2410" s="368">
        <v>89262</v>
      </c>
      <c r="B2410" s="369" t="s">
        <v>385</v>
      </c>
      <c r="C2410" s="368" t="s">
        <v>220</v>
      </c>
      <c r="D2410" s="370">
        <v>45.8</v>
      </c>
      <c r="E2410" s="207"/>
    </row>
    <row r="2411" spans="1:5" ht="15" x14ac:dyDescent="0.25">
      <c r="A2411" s="368">
        <v>91467</v>
      </c>
      <c r="B2411" s="369" t="s">
        <v>507</v>
      </c>
      <c r="C2411" s="368" t="s">
        <v>220</v>
      </c>
      <c r="D2411" s="370">
        <v>154.35</v>
      </c>
      <c r="E2411" s="207"/>
    </row>
    <row r="2412" spans="1:5" ht="15" x14ac:dyDescent="0.25">
      <c r="A2412" s="368">
        <v>105839</v>
      </c>
      <c r="B2412" s="369" t="s">
        <v>34285</v>
      </c>
      <c r="C2412" s="368" t="s">
        <v>220</v>
      </c>
      <c r="D2412" s="370">
        <v>0</v>
      </c>
      <c r="E2412" s="207"/>
    </row>
    <row r="2413" spans="1:5" ht="15" x14ac:dyDescent="0.25">
      <c r="A2413" s="368">
        <v>105842</v>
      </c>
      <c r="B2413" s="369" t="s">
        <v>34286</v>
      </c>
      <c r="C2413" s="368" t="s">
        <v>220</v>
      </c>
      <c r="D2413" s="370">
        <v>0</v>
      </c>
      <c r="E2413" s="207"/>
    </row>
    <row r="2414" spans="1:5" ht="15" x14ac:dyDescent="0.25">
      <c r="A2414" s="368">
        <v>105840</v>
      </c>
      <c r="B2414" s="369" t="s">
        <v>34287</v>
      </c>
      <c r="C2414" s="368" t="s">
        <v>220</v>
      </c>
      <c r="D2414" s="370">
        <v>0</v>
      </c>
      <c r="E2414" s="207"/>
    </row>
    <row r="2415" spans="1:5" ht="15" x14ac:dyDescent="0.25">
      <c r="A2415" s="368">
        <v>105841</v>
      </c>
      <c r="B2415" s="369" t="s">
        <v>34288</v>
      </c>
      <c r="C2415" s="368" t="s">
        <v>220</v>
      </c>
      <c r="D2415" s="370">
        <v>0</v>
      </c>
      <c r="E2415" s="207"/>
    </row>
    <row r="2416" spans="1:5" ht="15" x14ac:dyDescent="0.25">
      <c r="A2416" s="368">
        <v>105843</v>
      </c>
      <c r="B2416" s="369" t="s">
        <v>34289</v>
      </c>
      <c r="C2416" s="368" t="s">
        <v>220</v>
      </c>
      <c r="D2416" s="370">
        <v>81.23</v>
      </c>
      <c r="E2416" s="207"/>
    </row>
    <row r="2417" spans="1:5" ht="15" x14ac:dyDescent="0.25">
      <c r="A2417" s="368">
        <v>91629</v>
      </c>
      <c r="B2417" s="369" t="s">
        <v>512</v>
      </c>
      <c r="C2417" s="368" t="s">
        <v>220</v>
      </c>
      <c r="D2417" s="370">
        <v>21.43</v>
      </c>
      <c r="E2417" s="207"/>
    </row>
    <row r="2418" spans="1:5" ht="15" x14ac:dyDescent="0.25">
      <c r="A2418" s="368">
        <v>91631</v>
      </c>
      <c r="B2418" s="369" t="s">
        <v>514</v>
      </c>
      <c r="C2418" s="368" t="s">
        <v>220</v>
      </c>
      <c r="D2418" s="370">
        <v>3.21</v>
      </c>
      <c r="E2418" s="207"/>
    </row>
    <row r="2419" spans="1:5" ht="15" x14ac:dyDescent="0.25">
      <c r="A2419" s="368">
        <v>91630</v>
      </c>
      <c r="B2419" s="369" t="s">
        <v>513</v>
      </c>
      <c r="C2419" s="368" t="s">
        <v>220</v>
      </c>
      <c r="D2419" s="370">
        <v>7.96</v>
      </c>
      <c r="E2419" s="207"/>
    </row>
    <row r="2420" spans="1:5" ht="15" x14ac:dyDescent="0.25">
      <c r="A2420" s="368">
        <v>91632</v>
      </c>
      <c r="B2420" s="369" t="s">
        <v>515</v>
      </c>
      <c r="C2420" s="368" t="s">
        <v>220</v>
      </c>
      <c r="D2420" s="370">
        <v>36.67</v>
      </c>
      <c r="E2420" s="207"/>
    </row>
    <row r="2421" spans="1:5" ht="15" x14ac:dyDescent="0.25">
      <c r="A2421" s="368">
        <v>91633</v>
      </c>
      <c r="B2421" s="369" t="s">
        <v>516</v>
      </c>
      <c r="C2421" s="368" t="s">
        <v>220</v>
      </c>
      <c r="D2421" s="370">
        <v>130.63999999999999</v>
      </c>
      <c r="E2421" s="207"/>
    </row>
    <row r="2422" spans="1:5" ht="15" x14ac:dyDescent="0.25">
      <c r="A2422" s="368">
        <v>105979</v>
      </c>
      <c r="B2422" s="369" t="s">
        <v>39866</v>
      </c>
      <c r="C2422" s="368" t="s">
        <v>220</v>
      </c>
      <c r="D2422" s="370">
        <v>43.65</v>
      </c>
      <c r="E2422" s="207"/>
    </row>
    <row r="2423" spans="1:5" ht="15" x14ac:dyDescent="0.25">
      <c r="A2423" s="368">
        <v>105982</v>
      </c>
      <c r="B2423" s="369" t="s">
        <v>39867</v>
      </c>
      <c r="C2423" s="368" t="s">
        <v>220</v>
      </c>
      <c r="D2423" s="370">
        <v>6.01</v>
      </c>
      <c r="E2423" s="207"/>
    </row>
    <row r="2424" spans="1:5" ht="15" x14ac:dyDescent="0.25">
      <c r="A2424" s="368">
        <v>105980</v>
      </c>
      <c r="B2424" s="369" t="s">
        <v>39868</v>
      </c>
      <c r="C2424" s="368" t="s">
        <v>220</v>
      </c>
      <c r="D2424" s="370">
        <v>14.86</v>
      </c>
      <c r="E2424" s="207"/>
    </row>
    <row r="2425" spans="1:5" ht="15" x14ac:dyDescent="0.25">
      <c r="A2425" s="368">
        <v>105981</v>
      </c>
      <c r="B2425" s="369" t="s">
        <v>39869</v>
      </c>
      <c r="C2425" s="368" t="s">
        <v>220</v>
      </c>
      <c r="D2425" s="370">
        <v>68.87</v>
      </c>
      <c r="E2425" s="207"/>
    </row>
    <row r="2426" spans="1:5" ht="15" x14ac:dyDescent="0.25">
      <c r="A2426" s="368">
        <v>105983</v>
      </c>
      <c r="B2426" s="369" t="s">
        <v>39870</v>
      </c>
      <c r="C2426" s="368" t="s">
        <v>220</v>
      </c>
      <c r="D2426" s="370">
        <v>154.05000000000001</v>
      </c>
      <c r="E2426" s="207"/>
    </row>
    <row r="2427" spans="1:5" ht="15" x14ac:dyDescent="0.25">
      <c r="A2427" s="368">
        <v>98760</v>
      </c>
      <c r="B2427" s="369" t="s">
        <v>40275</v>
      </c>
      <c r="C2427" s="368" t="s">
        <v>220</v>
      </c>
      <c r="D2427" s="370">
        <v>0.06</v>
      </c>
      <c r="E2427" s="207"/>
    </row>
    <row r="2428" spans="1:5" ht="15" x14ac:dyDescent="0.25">
      <c r="A2428" s="368">
        <v>98761</v>
      </c>
      <c r="B2428" s="369" t="s">
        <v>40276</v>
      </c>
      <c r="C2428" s="368" t="s">
        <v>220</v>
      </c>
      <c r="D2428" s="370">
        <v>0.01</v>
      </c>
      <c r="E2428" s="207"/>
    </row>
    <row r="2429" spans="1:5" ht="15" x14ac:dyDescent="0.25">
      <c r="A2429" s="368">
        <v>98762</v>
      </c>
      <c r="B2429" s="369" t="s">
        <v>40277</v>
      </c>
      <c r="C2429" s="368" t="s">
        <v>220</v>
      </c>
      <c r="D2429" s="370">
        <v>0.08</v>
      </c>
      <c r="E2429" s="207"/>
    </row>
    <row r="2430" spans="1:5" ht="15" x14ac:dyDescent="0.25">
      <c r="A2430" s="368">
        <v>98763</v>
      </c>
      <c r="B2430" s="369" t="s">
        <v>40278</v>
      </c>
      <c r="C2430" s="368" t="s">
        <v>220</v>
      </c>
      <c r="D2430" s="370">
        <v>6.54</v>
      </c>
      <c r="E2430" s="207"/>
    </row>
    <row r="2431" spans="1:5" ht="15" x14ac:dyDescent="0.25">
      <c r="A2431" s="368">
        <v>99829</v>
      </c>
      <c r="B2431" s="369" t="s">
        <v>12264</v>
      </c>
      <c r="C2431" s="368" t="s">
        <v>220</v>
      </c>
      <c r="D2431" s="370">
        <v>0.2</v>
      </c>
      <c r="E2431" s="207"/>
    </row>
    <row r="2432" spans="1:5" ht="15" x14ac:dyDescent="0.25">
      <c r="A2432" s="368">
        <v>99830</v>
      </c>
      <c r="B2432" s="369" t="s">
        <v>12265</v>
      </c>
      <c r="C2432" s="368" t="s">
        <v>220</v>
      </c>
      <c r="D2432" s="370">
        <v>0.04</v>
      </c>
      <c r="E2432" s="207"/>
    </row>
    <row r="2433" spans="1:5" ht="15" x14ac:dyDescent="0.25">
      <c r="A2433" s="368">
        <v>99831</v>
      </c>
      <c r="B2433" s="369" t="s">
        <v>12266</v>
      </c>
      <c r="C2433" s="368" t="s">
        <v>220</v>
      </c>
      <c r="D2433" s="370">
        <v>0.14000000000000001</v>
      </c>
      <c r="E2433" s="207"/>
    </row>
    <row r="2434" spans="1:5" ht="15" x14ac:dyDescent="0.25">
      <c r="A2434" s="368">
        <v>99832</v>
      </c>
      <c r="B2434" s="369" t="s">
        <v>12267</v>
      </c>
      <c r="C2434" s="368" t="s">
        <v>220</v>
      </c>
      <c r="D2434" s="370">
        <v>4.8600000000000003</v>
      </c>
      <c r="E2434" s="207"/>
    </row>
    <row r="2435" spans="1:5" ht="15" x14ac:dyDescent="0.25">
      <c r="A2435" s="368">
        <v>104516</v>
      </c>
      <c r="B2435" s="369" t="s">
        <v>34290</v>
      </c>
      <c r="C2435" s="368" t="s">
        <v>220</v>
      </c>
      <c r="D2435" s="370">
        <v>0</v>
      </c>
      <c r="E2435" s="207"/>
    </row>
    <row r="2436" spans="1:5" ht="15" x14ac:dyDescent="0.25">
      <c r="A2436" s="368">
        <v>104517</v>
      </c>
      <c r="B2436" s="369" t="s">
        <v>34291</v>
      </c>
      <c r="C2436" s="368" t="s">
        <v>220</v>
      </c>
      <c r="D2436" s="370">
        <v>0</v>
      </c>
      <c r="E2436" s="207"/>
    </row>
    <row r="2437" spans="1:5" ht="15" x14ac:dyDescent="0.25">
      <c r="A2437" s="368">
        <v>104518</v>
      </c>
      <c r="B2437" s="369" t="s">
        <v>34292</v>
      </c>
      <c r="C2437" s="368" t="s">
        <v>220</v>
      </c>
      <c r="D2437" s="370">
        <v>0</v>
      </c>
      <c r="E2437" s="207"/>
    </row>
    <row r="2438" spans="1:5" ht="15" x14ac:dyDescent="0.25">
      <c r="A2438" s="368">
        <v>104519</v>
      </c>
      <c r="B2438" s="369" t="s">
        <v>12136</v>
      </c>
      <c r="C2438" s="368" t="s">
        <v>220</v>
      </c>
      <c r="D2438" s="370">
        <v>0.7</v>
      </c>
      <c r="E2438" s="207"/>
    </row>
    <row r="2439" spans="1:5" ht="15" x14ac:dyDescent="0.25">
      <c r="A2439" s="368">
        <v>90682</v>
      </c>
      <c r="B2439" s="369" t="s">
        <v>12228</v>
      </c>
      <c r="C2439" s="368" t="s">
        <v>220</v>
      </c>
      <c r="D2439" s="370">
        <v>38.729999999999997</v>
      </c>
      <c r="E2439" s="207"/>
    </row>
    <row r="2440" spans="1:5" ht="15" x14ac:dyDescent="0.25">
      <c r="A2440" s="368">
        <v>90683</v>
      </c>
      <c r="B2440" s="369" t="s">
        <v>12229</v>
      </c>
      <c r="C2440" s="368" t="s">
        <v>220</v>
      </c>
      <c r="D2440" s="370">
        <v>8.9499999999999993</v>
      </c>
      <c r="E2440" s="207"/>
    </row>
    <row r="2441" spans="1:5" ht="15" x14ac:dyDescent="0.25">
      <c r="A2441" s="368">
        <v>90684</v>
      </c>
      <c r="B2441" s="369" t="s">
        <v>12230</v>
      </c>
      <c r="C2441" s="368" t="s">
        <v>220</v>
      </c>
      <c r="D2441" s="370">
        <v>42.36</v>
      </c>
      <c r="E2441" s="207"/>
    </row>
    <row r="2442" spans="1:5" ht="15" x14ac:dyDescent="0.25">
      <c r="A2442" s="368">
        <v>90685</v>
      </c>
      <c r="B2442" s="369" t="s">
        <v>12231</v>
      </c>
      <c r="C2442" s="368" t="s">
        <v>220</v>
      </c>
      <c r="D2442" s="370">
        <v>55.53</v>
      </c>
      <c r="E2442" s="207"/>
    </row>
    <row r="2443" spans="1:5" ht="15" x14ac:dyDescent="0.25">
      <c r="A2443" s="368">
        <v>95114</v>
      </c>
      <c r="B2443" s="369" t="s">
        <v>580</v>
      </c>
      <c r="C2443" s="368" t="s">
        <v>220</v>
      </c>
      <c r="D2443" s="370">
        <v>0.43</v>
      </c>
      <c r="E2443" s="207"/>
    </row>
    <row r="2444" spans="1:5" ht="15" x14ac:dyDescent="0.25">
      <c r="A2444" s="368">
        <v>95115</v>
      </c>
      <c r="B2444" s="369" t="s">
        <v>581</v>
      </c>
      <c r="C2444" s="368" t="s">
        <v>220</v>
      </c>
      <c r="D2444" s="370">
        <v>0.09</v>
      </c>
      <c r="E2444" s="207"/>
    </row>
    <row r="2445" spans="1:5" ht="15" x14ac:dyDescent="0.25">
      <c r="A2445" s="368">
        <v>53863</v>
      </c>
      <c r="B2445" s="369" t="s">
        <v>298</v>
      </c>
      <c r="C2445" s="368" t="s">
        <v>220</v>
      </c>
      <c r="D2445" s="370">
        <v>0.53</v>
      </c>
      <c r="E2445" s="207"/>
    </row>
    <row r="2446" spans="1:5" ht="15" x14ac:dyDescent="0.25">
      <c r="A2446" s="368">
        <v>104652</v>
      </c>
      <c r="B2446" s="369" t="s">
        <v>34293</v>
      </c>
      <c r="C2446" s="368" t="s">
        <v>220</v>
      </c>
      <c r="D2446" s="370">
        <v>0</v>
      </c>
      <c r="E2446" s="207"/>
    </row>
    <row r="2447" spans="1:5" ht="15" x14ac:dyDescent="0.25">
      <c r="A2447" s="368">
        <v>104653</v>
      </c>
      <c r="B2447" s="369" t="s">
        <v>34294</v>
      </c>
      <c r="C2447" s="368" t="s">
        <v>220</v>
      </c>
      <c r="D2447" s="370">
        <v>0</v>
      </c>
      <c r="E2447" s="207"/>
    </row>
    <row r="2448" spans="1:5" ht="15" x14ac:dyDescent="0.25">
      <c r="A2448" s="368">
        <v>104654</v>
      </c>
      <c r="B2448" s="369" t="s">
        <v>34295</v>
      </c>
      <c r="C2448" s="368" t="s">
        <v>220</v>
      </c>
      <c r="D2448" s="370">
        <v>0</v>
      </c>
      <c r="E2448" s="207"/>
    </row>
    <row r="2449" spans="1:5" ht="15" x14ac:dyDescent="0.25">
      <c r="A2449" s="368">
        <v>104655</v>
      </c>
      <c r="B2449" s="369" t="s">
        <v>12290</v>
      </c>
      <c r="C2449" s="368" t="s">
        <v>220</v>
      </c>
      <c r="D2449" s="370">
        <v>0.74</v>
      </c>
      <c r="E2449" s="207"/>
    </row>
    <row r="2450" spans="1:5" ht="15" x14ac:dyDescent="0.25">
      <c r="A2450" s="368">
        <v>102270</v>
      </c>
      <c r="B2450" s="369" t="s">
        <v>5134</v>
      </c>
      <c r="C2450" s="368" t="s">
        <v>220</v>
      </c>
      <c r="D2450" s="370">
        <v>0.73</v>
      </c>
      <c r="E2450" s="207"/>
    </row>
    <row r="2451" spans="1:5" ht="15" x14ac:dyDescent="0.25">
      <c r="A2451" s="368">
        <v>102271</v>
      </c>
      <c r="B2451" s="369" t="s">
        <v>5135</v>
      </c>
      <c r="C2451" s="368" t="s">
        <v>220</v>
      </c>
      <c r="D2451" s="370">
        <v>0.16</v>
      </c>
      <c r="E2451" s="207"/>
    </row>
    <row r="2452" spans="1:5" ht="15" x14ac:dyDescent="0.25">
      <c r="A2452" s="368">
        <v>102272</v>
      </c>
      <c r="B2452" s="369" t="s">
        <v>5136</v>
      </c>
      <c r="C2452" s="368" t="s">
        <v>220</v>
      </c>
      <c r="D2452" s="370">
        <v>0.91</v>
      </c>
      <c r="E2452" s="207"/>
    </row>
    <row r="2453" spans="1:5" ht="15" x14ac:dyDescent="0.25">
      <c r="A2453" s="368">
        <v>102273</v>
      </c>
      <c r="B2453" s="369" t="s">
        <v>5137</v>
      </c>
      <c r="C2453" s="368" t="s">
        <v>220</v>
      </c>
      <c r="D2453" s="370">
        <v>1.87</v>
      </c>
      <c r="E2453" s="207"/>
    </row>
    <row r="2454" spans="1:5" ht="15" x14ac:dyDescent="0.25">
      <c r="A2454" s="368">
        <v>95255</v>
      </c>
      <c r="B2454" s="369" t="s">
        <v>597</v>
      </c>
      <c r="C2454" s="368" t="s">
        <v>220</v>
      </c>
      <c r="D2454" s="370">
        <v>0.87</v>
      </c>
      <c r="E2454" s="207"/>
    </row>
    <row r="2455" spans="1:5" ht="15" x14ac:dyDescent="0.25">
      <c r="A2455" s="368">
        <v>95256</v>
      </c>
      <c r="B2455" s="369" t="s">
        <v>598</v>
      </c>
      <c r="C2455" s="368" t="s">
        <v>220</v>
      </c>
      <c r="D2455" s="370">
        <v>0.2</v>
      </c>
      <c r="E2455" s="207"/>
    </row>
    <row r="2456" spans="1:5" ht="15" x14ac:dyDescent="0.25">
      <c r="A2456" s="368">
        <v>95257</v>
      </c>
      <c r="B2456" s="369" t="s">
        <v>599</v>
      </c>
      <c r="C2456" s="368" t="s">
        <v>220</v>
      </c>
      <c r="D2456" s="370">
        <v>1.0900000000000001</v>
      </c>
      <c r="E2456" s="207"/>
    </row>
    <row r="2457" spans="1:5" ht="15" x14ac:dyDescent="0.25">
      <c r="A2457" s="368">
        <v>105913</v>
      </c>
      <c r="B2457" s="369" t="s">
        <v>34296</v>
      </c>
      <c r="C2457" s="368" t="s">
        <v>220</v>
      </c>
      <c r="D2457" s="370">
        <v>0.74</v>
      </c>
      <c r="E2457" s="207"/>
    </row>
    <row r="2458" spans="1:5" ht="15" x14ac:dyDescent="0.25">
      <c r="A2458" s="368">
        <v>105914</v>
      </c>
      <c r="B2458" s="369" t="s">
        <v>34297</v>
      </c>
      <c r="C2458" s="368" t="s">
        <v>220</v>
      </c>
      <c r="D2458" s="370">
        <v>0.17</v>
      </c>
      <c r="E2458" s="207"/>
    </row>
    <row r="2459" spans="1:5" ht="15" x14ac:dyDescent="0.25">
      <c r="A2459" s="368">
        <v>105915</v>
      </c>
      <c r="B2459" s="369" t="s">
        <v>34298</v>
      </c>
      <c r="C2459" s="368" t="s">
        <v>220</v>
      </c>
      <c r="D2459" s="370">
        <v>0.92</v>
      </c>
      <c r="E2459" s="207"/>
    </row>
    <row r="2460" spans="1:5" ht="15" x14ac:dyDescent="0.25">
      <c r="A2460" s="368">
        <v>103792</v>
      </c>
      <c r="B2460" s="369" t="s">
        <v>24312</v>
      </c>
      <c r="C2460" s="368" t="s">
        <v>220</v>
      </c>
      <c r="D2460" s="370">
        <v>5.14</v>
      </c>
      <c r="E2460" s="207"/>
    </row>
    <row r="2461" spans="1:5" ht="15" x14ac:dyDescent="0.25">
      <c r="A2461" s="368">
        <v>103789</v>
      </c>
      <c r="B2461" s="369" t="s">
        <v>34299</v>
      </c>
      <c r="C2461" s="368" t="s">
        <v>220</v>
      </c>
      <c r="D2461" s="370">
        <v>0</v>
      </c>
      <c r="E2461" s="207"/>
    </row>
    <row r="2462" spans="1:5" ht="15" x14ac:dyDescent="0.25">
      <c r="A2462" s="368">
        <v>103790</v>
      </c>
      <c r="B2462" s="369" t="s">
        <v>34300</v>
      </c>
      <c r="C2462" s="368" t="s">
        <v>220</v>
      </c>
      <c r="D2462" s="370">
        <v>0</v>
      </c>
      <c r="E2462" s="207"/>
    </row>
    <row r="2463" spans="1:5" ht="15" x14ac:dyDescent="0.25">
      <c r="A2463" s="368">
        <v>103791</v>
      </c>
      <c r="B2463" s="369" t="s">
        <v>34301</v>
      </c>
      <c r="C2463" s="368" t="s">
        <v>220</v>
      </c>
      <c r="D2463" s="370">
        <v>0</v>
      </c>
      <c r="E2463" s="207"/>
    </row>
    <row r="2464" spans="1:5" ht="15" x14ac:dyDescent="0.25">
      <c r="A2464" s="368">
        <v>96054</v>
      </c>
      <c r="B2464" s="369" t="s">
        <v>637</v>
      </c>
      <c r="C2464" s="368" t="s">
        <v>220</v>
      </c>
      <c r="D2464" s="370">
        <v>27.7</v>
      </c>
      <c r="E2464" s="207"/>
    </row>
    <row r="2465" spans="1:5" ht="15" x14ac:dyDescent="0.25">
      <c r="A2465" s="368">
        <v>96060</v>
      </c>
      <c r="B2465" s="369" t="s">
        <v>641</v>
      </c>
      <c r="C2465" s="368" t="s">
        <v>220</v>
      </c>
      <c r="D2465" s="370">
        <v>5.72</v>
      </c>
      <c r="E2465" s="207"/>
    </row>
    <row r="2466" spans="1:5" ht="15" x14ac:dyDescent="0.25">
      <c r="A2466" s="368">
        <v>96061</v>
      </c>
      <c r="B2466" s="369" t="s">
        <v>642</v>
      </c>
      <c r="C2466" s="368" t="s">
        <v>220</v>
      </c>
      <c r="D2466" s="370">
        <v>34.630000000000003</v>
      </c>
      <c r="E2466" s="207"/>
    </row>
    <row r="2467" spans="1:5" ht="15" x14ac:dyDescent="0.25">
      <c r="A2467" s="368">
        <v>96062</v>
      </c>
      <c r="B2467" s="369" t="s">
        <v>643</v>
      </c>
      <c r="C2467" s="368" t="s">
        <v>220</v>
      </c>
      <c r="D2467" s="370">
        <v>38.89</v>
      </c>
      <c r="E2467" s="207"/>
    </row>
    <row r="2468" spans="1:5" ht="15" x14ac:dyDescent="0.25">
      <c r="A2468" s="368">
        <v>90688</v>
      </c>
      <c r="B2468" s="369" t="s">
        <v>446</v>
      </c>
      <c r="C2468" s="368" t="s">
        <v>220</v>
      </c>
      <c r="D2468" s="370">
        <v>24</v>
      </c>
      <c r="E2468" s="207"/>
    </row>
    <row r="2469" spans="1:5" ht="15" x14ac:dyDescent="0.25">
      <c r="A2469" s="368">
        <v>90689</v>
      </c>
      <c r="B2469" s="369" t="s">
        <v>447</v>
      </c>
      <c r="C2469" s="368" t="s">
        <v>220</v>
      </c>
      <c r="D2469" s="370">
        <v>4.74</v>
      </c>
      <c r="E2469" s="207"/>
    </row>
    <row r="2470" spans="1:5" ht="15" x14ac:dyDescent="0.25">
      <c r="A2470" s="368">
        <v>90690</v>
      </c>
      <c r="B2470" s="369" t="s">
        <v>448</v>
      </c>
      <c r="C2470" s="368" t="s">
        <v>220</v>
      </c>
      <c r="D2470" s="370">
        <v>30</v>
      </c>
      <c r="E2470" s="207"/>
    </row>
    <row r="2471" spans="1:5" ht="15" x14ac:dyDescent="0.25">
      <c r="A2471" s="368">
        <v>90691</v>
      </c>
      <c r="B2471" s="369" t="s">
        <v>449</v>
      </c>
      <c r="C2471" s="368" t="s">
        <v>220</v>
      </c>
      <c r="D2471" s="370">
        <v>38.89</v>
      </c>
      <c r="E2471" s="207"/>
    </row>
    <row r="2472" spans="1:5" ht="15" x14ac:dyDescent="0.25">
      <c r="A2472" s="368">
        <v>96241</v>
      </c>
      <c r="B2472" s="369" t="s">
        <v>29010</v>
      </c>
      <c r="C2472" s="368" t="s">
        <v>220</v>
      </c>
      <c r="D2472" s="370">
        <v>25.5</v>
      </c>
      <c r="E2472" s="207"/>
    </row>
    <row r="2473" spans="1:5" ht="15" x14ac:dyDescent="0.25">
      <c r="A2473" s="368">
        <v>96242</v>
      </c>
      <c r="B2473" s="369" t="s">
        <v>29011</v>
      </c>
      <c r="C2473" s="368" t="s">
        <v>220</v>
      </c>
      <c r="D2473" s="370">
        <v>6.73</v>
      </c>
      <c r="E2473" s="207"/>
    </row>
    <row r="2474" spans="1:5" ht="15" x14ac:dyDescent="0.25">
      <c r="A2474" s="368">
        <v>96243</v>
      </c>
      <c r="B2474" s="369" t="s">
        <v>29012</v>
      </c>
      <c r="C2474" s="368" t="s">
        <v>220</v>
      </c>
      <c r="D2474" s="370">
        <v>31.87</v>
      </c>
      <c r="E2474" s="207"/>
    </row>
    <row r="2475" spans="1:5" ht="15" x14ac:dyDescent="0.25">
      <c r="A2475" s="368">
        <v>96244</v>
      </c>
      <c r="B2475" s="369" t="s">
        <v>29013</v>
      </c>
      <c r="C2475" s="368" t="s">
        <v>220</v>
      </c>
      <c r="D2475" s="370">
        <v>16.989999999999998</v>
      </c>
      <c r="E2475" s="207"/>
    </row>
    <row r="2476" spans="1:5" ht="15" x14ac:dyDescent="0.25">
      <c r="A2476" s="368">
        <v>88400</v>
      </c>
      <c r="B2476" s="369" t="s">
        <v>12204</v>
      </c>
      <c r="C2476" s="368" t="s">
        <v>220</v>
      </c>
      <c r="D2476" s="370">
        <v>0.99</v>
      </c>
      <c r="E2476" s="207"/>
    </row>
    <row r="2477" spans="1:5" ht="15" x14ac:dyDescent="0.25">
      <c r="A2477" s="368">
        <v>88401</v>
      </c>
      <c r="B2477" s="369" t="s">
        <v>12205</v>
      </c>
      <c r="C2477" s="368" t="s">
        <v>220</v>
      </c>
      <c r="D2477" s="370">
        <v>0.22</v>
      </c>
      <c r="E2477" s="207"/>
    </row>
    <row r="2478" spans="1:5" ht="15" x14ac:dyDescent="0.25">
      <c r="A2478" s="368">
        <v>88402</v>
      </c>
      <c r="B2478" s="369" t="s">
        <v>12206</v>
      </c>
      <c r="C2478" s="368" t="s">
        <v>220</v>
      </c>
      <c r="D2478" s="370">
        <v>1.08</v>
      </c>
      <c r="E2478" s="207"/>
    </row>
    <row r="2479" spans="1:5" ht="15" x14ac:dyDescent="0.25">
      <c r="A2479" s="368">
        <v>88403</v>
      </c>
      <c r="B2479" s="369" t="s">
        <v>12207</v>
      </c>
      <c r="C2479" s="368" t="s">
        <v>220</v>
      </c>
      <c r="D2479" s="370">
        <v>2.06</v>
      </c>
      <c r="E2479" s="207"/>
    </row>
    <row r="2480" spans="1:5" ht="15" x14ac:dyDescent="0.25">
      <c r="A2480" s="368">
        <v>88387</v>
      </c>
      <c r="B2480" s="369" t="s">
        <v>12196</v>
      </c>
      <c r="C2480" s="368" t="s">
        <v>220</v>
      </c>
      <c r="D2480" s="370">
        <v>1.04</v>
      </c>
      <c r="E2480" s="207"/>
    </row>
    <row r="2481" spans="1:5" ht="15" x14ac:dyDescent="0.25">
      <c r="A2481" s="368">
        <v>88389</v>
      </c>
      <c r="B2481" s="369" t="s">
        <v>12197</v>
      </c>
      <c r="C2481" s="368" t="s">
        <v>220</v>
      </c>
      <c r="D2481" s="370">
        <v>0.24</v>
      </c>
      <c r="E2481" s="207"/>
    </row>
    <row r="2482" spans="1:5" ht="15" x14ac:dyDescent="0.25">
      <c r="A2482" s="368">
        <v>88390</v>
      </c>
      <c r="B2482" s="369" t="s">
        <v>12198</v>
      </c>
      <c r="C2482" s="368" t="s">
        <v>220</v>
      </c>
      <c r="D2482" s="370">
        <v>1.1399999999999999</v>
      </c>
      <c r="E2482" s="207"/>
    </row>
    <row r="2483" spans="1:5" ht="15" x14ac:dyDescent="0.25">
      <c r="A2483" s="368">
        <v>88391</v>
      </c>
      <c r="B2483" s="369" t="s">
        <v>12199</v>
      </c>
      <c r="C2483" s="368" t="s">
        <v>220</v>
      </c>
      <c r="D2483" s="370">
        <v>3.44</v>
      </c>
      <c r="E2483" s="207"/>
    </row>
    <row r="2484" spans="1:5" ht="15" x14ac:dyDescent="0.25">
      <c r="A2484" s="368">
        <v>88394</v>
      </c>
      <c r="B2484" s="369" t="s">
        <v>12200</v>
      </c>
      <c r="C2484" s="368" t="s">
        <v>220</v>
      </c>
      <c r="D2484" s="370">
        <v>1.24</v>
      </c>
      <c r="E2484" s="207"/>
    </row>
    <row r="2485" spans="1:5" ht="15" x14ac:dyDescent="0.25">
      <c r="A2485" s="368">
        <v>88395</v>
      </c>
      <c r="B2485" s="369" t="s">
        <v>12201</v>
      </c>
      <c r="C2485" s="368" t="s">
        <v>220</v>
      </c>
      <c r="D2485" s="370">
        <v>0.28000000000000003</v>
      </c>
      <c r="E2485" s="207"/>
    </row>
    <row r="2486" spans="1:5" ht="15" x14ac:dyDescent="0.25">
      <c r="A2486" s="368">
        <v>88396</v>
      </c>
      <c r="B2486" s="369" t="s">
        <v>12202</v>
      </c>
      <c r="C2486" s="368" t="s">
        <v>220</v>
      </c>
      <c r="D2486" s="370">
        <v>1.36</v>
      </c>
      <c r="E2486" s="207"/>
    </row>
    <row r="2487" spans="1:5" ht="15" x14ac:dyDescent="0.25">
      <c r="A2487" s="368">
        <v>88397</v>
      </c>
      <c r="B2487" s="369" t="s">
        <v>12203</v>
      </c>
      <c r="C2487" s="368" t="s">
        <v>220</v>
      </c>
      <c r="D2487" s="370">
        <v>5.15</v>
      </c>
      <c r="E2487" s="207"/>
    </row>
    <row r="2488" spans="1:5" ht="15" x14ac:dyDescent="0.25">
      <c r="A2488" s="368">
        <v>90633</v>
      </c>
      <c r="B2488" s="369" t="s">
        <v>418</v>
      </c>
      <c r="C2488" s="368" t="s">
        <v>220</v>
      </c>
      <c r="D2488" s="370">
        <v>4.96</v>
      </c>
      <c r="E2488" s="207"/>
    </row>
    <row r="2489" spans="1:5" ht="15" x14ac:dyDescent="0.25">
      <c r="A2489" s="368">
        <v>90634</v>
      </c>
      <c r="B2489" s="369" t="s">
        <v>419</v>
      </c>
      <c r="C2489" s="368" t="s">
        <v>220</v>
      </c>
      <c r="D2489" s="370">
        <v>1.1399999999999999</v>
      </c>
      <c r="E2489" s="207"/>
    </row>
    <row r="2490" spans="1:5" ht="15" x14ac:dyDescent="0.25">
      <c r="A2490" s="368">
        <v>90635</v>
      </c>
      <c r="B2490" s="369" t="s">
        <v>420</v>
      </c>
      <c r="C2490" s="368" t="s">
        <v>220</v>
      </c>
      <c r="D2490" s="370">
        <v>5.43</v>
      </c>
      <c r="E2490" s="207"/>
    </row>
    <row r="2491" spans="1:5" ht="15" x14ac:dyDescent="0.25">
      <c r="A2491" s="368">
        <v>90636</v>
      </c>
      <c r="B2491" s="369" t="s">
        <v>421</v>
      </c>
      <c r="C2491" s="368" t="s">
        <v>220</v>
      </c>
      <c r="D2491" s="370">
        <v>6.88</v>
      </c>
      <c r="E2491" s="207"/>
    </row>
    <row r="2492" spans="1:5" ht="15" x14ac:dyDescent="0.25">
      <c r="A2492" s="368">
        <v>103238</v>
      </c>
      <c r="B2492" s="369" t="s">
        <v>34302</v>
      </c>
      <c r="C2492" s="368" t="s">
        <v>220</v>
      </c>
      <c r="D2492" s="370">
        <v>0</v>
      </c>
      <c r="E2492" s="207"/>
    </row>
    <row r="2493" spans="1:5" ht="15" x14ac:dyDescent="0.25">
      <c r="A2493" s="368">
        <v>103239</v>
      </c>
      <c r="B2493" s="369" t="s">
        <v>34303</v>
      </c>
      <c r="C2493" s="368" t="s">
        <v>220</v>
      </c>
      <c r="D2493" s="370">
        <v>0</v>
      </c>
      <c r="E2493" s="207"/>
    </row>
    <row r="2494" spans="1:5" ht="15" x14ac:dyDescent="0.25">
      <c r="A2494" s="368">
        <v>103240</v>
      </c>
      <c r="B2494" s="369" t="s">
        <v>34304</v>
      </c>
      <c r="C2494" s="368" t="s">
        <v>220</v>
      </c>
      <c r="D2494" s="370">
        <v>0</v>
      </c>
      <c r="E2494" s="207"/>
    </row>
    <row r="2495" spans="1:5" ht="15" x14ac:dyDescent="0.25">
      <c r="A2495" s="368">
        <v>103241</v>
      </c>
      <c r="B2495" s="369" t="s">
        <v>12287</v>
      </c>
      <c r="C2495" s="368" t="s">
        <v>220</v>
      </c>
      <c r="D2495" s="370">
        <v>12.9</v>
      </c>
      <c r="E2495" s="207"/>
    </row>
    <row r="2496" spans="1:5" ht="15" x14ac:dyDescent="0.25">
      <c r="A2496" s="368">
        <v>88853</v>
      </c>
      <c r="B2496" s="369" t="s">
        <v>329</v>
      </c>
      <c r="C2496" s="368" t="s">
        <v>220</v>
      </c>
      <c r="D2496" s="370">
        <v>0.36</v>
      </c>
      <c r="E2496" s="207"/>
    </row>
    <row r="2497" spans="1:5" ht="15" x14ac:dyDescent="0.25">
      <c r="A2497" s="368">
        <v>88854</v>
      </c>
      <c r="B2497" s="369" t="s">
        <v>330</v>
      </c>
      <c r="C2497" s="368" t="s">
        <v>220</v>
      </c>
      <c r="D2497" s="370">
        <v>0.08</v>
      </c>
      <c r="E2497" s="207"/>
    </row>
    <row r="2498" spans="1:5" ht="15" x14ac:dyDescent="0.25">
      <c r="A2498" s="368">
        <v>5692</v>
      </c>
      <c r="B2498" s="369" t="s">
        <v>229</v>
      </c>
      <c r="C2498" s="368" t="s">
        <v>220</v>
      </c>
      <c r="D2498" s="370">
        <v>0.39</v>
      </c>
      <c r="E2498" s="207"/>
    </row>
    <row r="2499" spans="1:5" ht="15" x14ac:dyDescent="0.25">
      <c r="A2499" s="368">
        <v>5693</v>
      </c>
      <c r="B2499" s="369" t="s">
        <v>230</v>
      </c>
      <c r="C2499" s="368" t="s">
        <v>220</v>
      </c>
      <c r="D2499" s="370">
        <v>20.77</v>
      </c>
      <c r="E2499" s="207"/>
    </row>
    <row r="2500" spans="1:5" ht="15" x14ac:dyDescent="0.25">
      <c r="A2500" s="368">
        <v>7044</v>
      </c>
      <c r="B2500" s="369" t="s">
        <v>262</v>
      </c>
      <c r="C2500" s="368" t="s">
        <v>220</v>
      </c>
      <c r="D2500" s="370">
        <v>0.44</v>
      </c>
      <c r="E2500" s="207"/>
    </row>
    <row r="2501" spans="1:5" ht="15" x14ac:dyDescent="0.25">
      <c r="A2501" s="368">
        <v>7045</v>
      </c>
      <c r="B2501" s="369" t="s">
        <v>263</v>
      </c>
      <c r="C2501" s="368" t="s">
        <v>220</v>
      </c>
      <c r="D2501" s="370">
        <v>0.1</v>
      </c>
      <c r="E2501" s="207"/>
    </row>
    <row r="2502" spans="1:5" ht="15" x14ac:dyDescent="0.25">
      <c r="A2502" s="368">
        <v>7046</v>
      </c>
      <c r="B2502" s="369" t="s">
        <v>264</v>
      </c>
      <c r="C2502" s="368" t="s">
        <v>220</v>
      </c>
      <c r="D2502" s="370">
        <v>0.48</v>
      </c>
      <c r="E2502" s="207"/>
    </row>
    <row r="2503" spans="1:5" ht="15" x14ac:dyDescent="0.25">
      <c r="A2503" s="368">
        <v>7047</v>
      </c>
      <c r="B2503" s="369" t="s">
        <v>265</v>
      </c>
      <c r="C2503" s="368" t="s">
        <v>220</v>
      </c>
      <c r="D2503" s="370">
        <v>24.52</v>
      </c>
      <c r="E2503" s="207"/>
    </row>
    <row r="2504" spans="1:5" ht="15" x14ac:dyDescent="0.25">
      <c r="A2504" s="368">
        <v>89228</v>
      </c>
      <c r="B2504" s="369" t="s">
        <v>363</v>
      </c>
      <c r="C2504" s="368" t="s">
        <v>220</v>
      </c>
      <c r="D2504" s="370">
        <v>46.6</v>
      </c>
      <c r="E2504" s="207"/>
    </row>
    <row r="2505" spans="1:5" ht="15" x14ac:dyDescent="0.25">
      <c r="A2505" s="368">
        <v>89229</v>
      </c>
      <c r="B2505" s="369" t="s">
        <v>364</v>
      </c>
      <c r="C2505" s="368" t="s">
        <v>220</v>
      </c>
      <c r="D2505" s="370">
        <v>16.420000000000002</v>
      </c>
      <c r="E2505" s="207"/>
    </row>
    <row r="2506" spans="1:5" ht="15" x14ac:dyDescent="0.25">
      <c r="A2506" s="368">
        <v>5779</v>
      </c>
      <c r="B2506" s="369" t="s">
        <v>256</v>
      </c>
      <c r="C2506" s="368" t="s">
        <v>220</v>
      </c>
      <c r="D2506" s="370">
        <v>74.900000000000006</v>
      </c>
      <c r="E2506" s="207"/>
    </row>
    <row r="2507" spans="1:5" ht="15" x14ac:dyDescent="0.25">
      <c r="A2507" s="368">
        <v>53849</v>
      </c>
      <c r="B2507" s="369" t="s">
        <v>294</v>
      </c>
      <c r="C2507" s="368" t="s">
        <v>220</v>
      </c>
      <c r="D2507" s="370">
        <v>81.7</v>
      </c>
      <c r="E2507" s="207"/>
    </row>
    <row r="2508" spans="1:5" ht="15" x14ac:dyDescent="0.25">
      <c r="A2508" s="368">
        <v>95129</v>
      </c>
      <c r="B2508" s="369" t="s">
        <v>590</v>
      </c>
      <c r="C2508" s="368" t="s">
        <v>220</v>
      </c>
      <c r="D2508" s="370">
        <v>57.97</v>
      </c>
      <c r="E2508" s="207"/>
    </row>
    <row r="2509" spans="1:5" ht="15" x14ac:dyDescent="0.25">
      <c r="A2509" s="368">
        <v>95130</v>
      </c>
      <c r="B2509" s="369" t="s">
        <v>591</v>
      </c>
      <c r="C2509" s="368" t="s">
        <v>220</v>
      </c>
      <c r="D2509" s="370">
        <v>21.02</v>
      </c>
      <c r="E2509" s="207"/>
    </row>
    <row r="2510" spans="1:5" ht="15" x14ac:dyDescent="0.25">
      <c r="A2510" s="368">
        <v>95131</v>
      </c>
      <c r="B2510" s="369" t="s">
        <v>592</v>
      </c>
      <c r="C2510" s="368" t="s">
        <v>220</v>
      </c>
      <c r="D2510" s="370">
        <v>68.239999999999995</v>
      </c>
      <c r="E2510" s="207"/>
    </row>
    <row r="2511" spans="1:5" ht="15" x14ac:dyDescent="0.25">
      <c r="A2511" s="368">
        <v>95132</v>
      </c>
      <c r="B2511" s="369" t="s">
        <v>593</v>
      </c>
      <c r="C2511" s="368" t="s">
        <v>220</v>
      </c>
      <c r="D2511" s="370">
        <v>31.47</v>
      </c>
      <c r="E2511" s="207"/>
    </row>
    <row r="2512" spans="1:5" ht="15" x14ac:dyDescent="0.25">
      <c r="A2512" s="368">
        <v>102982</v>
      </c>
      <c r="B2512" s="369" t="s">
        <v>34305</v>
      </c>
      <c r="C2512" s="368" t="s">
        <v>220</v>
      </c>
      <c r="D2512" s="370">
        <v>0</v>
      </c>
      <c r="E2512" s="207"/>
    </row>
    <row r="2513" spans="1:5" ht="15" x14ac:dyDescent="0.25">
      <c r="A2513" s="368">
        <v>102983</v>
      </c>
      <c r="B2513" s="369" t="s">
        <v>34306</v>
      </c>
      <c r="C2513" s="368" t="s">
        <v>220</v>
      </c>
      <c r="D2513" s="370">
        <v>0</v>
      </c>
      <c r="E2513" s="207"/>
    </row>
    <row r="2514" spans="1:5" ht="15" x14ac:dyDescent="0.25">
      <c r="A2514" s="368">
        <v>102984</v>
      </c>
      <c r="B2514" s="369" t="s">
        <v>34307</v>
      </c>
      <c r="C2514" s="368" t="s">
        <v>220</v>
      </c>
      <c r="D2514" s="370">
        <v>0</v>
      </c>
      <c r="E2514" s="207"/>
    </row>
    <row r="2515" spans="1:5" ht="15" x14ac:dyDescent="0.25">
      <c r="A2515" s="368">
        <v>102985</v>
      </c>
      <c r="B2515" s="369" t="s">
        <v>5380</v>
      </c>
      <c r="C2515" s="368" t="s">
        <v>220</v>
      </c>
      <c r="D2515" s="370">
        <v>14.6</v>
      </c>
      <c r="E2515" s="207"/>
    </row>
    <row r="2516" spans="1:5" ht="15" x14ac:dyDescent="0.25">
      <c r="A2516" s="368">
        <v>92956</v>
      </c>
      <c r="B2516" s="369" t="s">
        <v>544</v>
      </c>
      <c r="C2516" s="368" t="s">
        <v>220</v>
      </c>
      <c r="D2516" s="370">
        <v>4.37</v>
      </c>
      <c r="E2516" s="207"/>
    </row>
    <row r="2517" spans="1:5" ht="15" x14ac:dyDescent="0.25">
      <c r="A2517" s="368">
        <v>92957</v>
      </c>
      <c r="B2517" s="369" t="s">
        <v>545</v>
      </c>
      <c r="C2517" s="368" t="s">
        <v>220</v>
      </c>
      <c r="D2517" s="370">
        <v>1.01</v>
      </c>
      <c r="E2517" s="207"/>
    </row>
    <row r="2518" spans="1:5" ht="15" x14ac:dyDescent="0.25">
      <c r="A2518" s="368">
        <v>92958</v>
      </c>
      <c r="B2518" s="369" t="s">
        <v>546</v>
      </c>
      <c r="C2518" s="368" t="s">
        <v>220</v>
      </c>
      <c r="D2518" s="370">
        <v>4.79</v>
      </c>
      <c r="E2518" s="207"/>
    </row>
    <row r="2519" spans="1:5" ht="15" x14ac:dyDescent="0.25">
      <c r="A2519" s="368">
        <v>92959</v>
      </c>
      <c r="B2519" s="369" t="s">
        <v>547</v>
      </c>
      <c r="C2519" s="368" t="s">
        <v>220</v>
      </c>
      <c r="D2519" s="370">
        <v>9.0500000000000007</v>
      </c>
      <c r="E2519" s="207"/>
    </row>
    <row r="2520" spans="1:5" ht="15" x14ac:dyDescent="0.25">
      <c r="A2520" s="368">
        <v>102858</v>
      </c>
      <c r="B2520" s="369" t="s">
        <v>34308</v>
      </c>
      <c r="C2520" s="368" t="s">
        <v>220</v>
      </c>
      <c r="D2520" s="370">
        <v>0</v>
      </c>
      <c r="E2520" s="207"/>
    </row>
    <row r="2521" spans="1:5" ht="15" x14ac:dyDescent="0.25">
      <c r="A2521" s="368">
        <v>102859</v>
      </c>
      <c r="B2521" s="369" t="s">
        <v>34309</v>
      </c>
      <c r="C2521" s="368" t="s">
        <v>220</v>
      </c>
      <c r="D2521" s="370">
        <v>0</v>
      </c>
      <c r="E2521" s="207"/>
    </row>
    <row r="2522" spans="1:5" ht="15" x14ac:dyDescent="0.25">
      <c r="A2522" s="368">
        <v>102860</v>
      </c>
      <c r="B2522" s="369" t="s">
        <v>34310</v>
      </c>
      <c r="C2522" s="368" t="s">
        <v>220</v>
      </c>
      <c r="D2522" s="370">
        <v>0</v>
      </c>
      <c r="E2522" s="207"/>
    </row>
    <row r="2523" spans="1:5" ht="15" x14ac:dyDescent="0.25">
      <c r="A2523" s="368">
        <v>102861</v>
      </c>
      <c r="B2523" s="369" t="s">
        <v>12270</v>
      </c>
      <c r="C2523" s="368" t="s">
        <v>220</v>
      </c>
      <c r="D2523" s="370">
        <v>1.37</v>
      </c>
      <c r="E2523" s="207"/>
    </row>
    <row r="2524" spans="1:5" ht="15" x14ac:dyDescent="0.25">
      <c r="A2524" s="368">
        <v>93404</v>
      </c>
      <c r="B2524" s="369" t="s">
        <v>38488</v>
      </c>
      <c r="C2524" s="368" t="s">
        <v>220</v>
      </c>
      <c r="D2524" s="370">
        <v>7.75</v>
      </c>
      <c r="E2524" s="207"/>
    </row>
    <row r="2525" spans="1:5" ht="15" x14ac:dyDescent="0.25">
      <c r="A2525" s="368">
        <v>93405</v>
      </c>
      <c r="B2525" s="369" t="s">
        <v>38489</v>
      </c>
      <c r="C2525" s="368" t="s">
        <v>220</v>
      </c>
      <c r="D2525" s="370">
        <v>1.98</v>
      </c>
      <c r="E2525" s="207"/>
    </row>
    <row r="2526" spans="1:5" ht="15" x14ac:dyDescent="0.25">
      <c r="A2526" s="368">
        <v>93406</v>
      </c>
      <c r="B2526" s="369" t="s">
        <v>38490</v>
      </c>
      <c r="C2526" s="368" t="s">
        <v>220</v>
      </c>
      <c r="D2526" s="370">
        <v>9.3000000000000007</v>
      </c>
      <c r="E2526" s="207"/>
    </row>
    <row r="2527" spans="1:5" ht="15" x14ac:dyDescent="0.25">
      <c r="A2527" s="368">
        <v>93407</v>
      </c>
      <c r="B2527" s="369" t="s">
        <v>38491</v>
      </c>
      <c r="C2527" s="368" t="s">
        <v>220</v>
      </c>
      <c r="D2527" s="370">
        <v>46.01</v>
      </c>
      <c r="E2527" s="207"/>
    </row>
    <row r="2528" spans="1:5" ht="15" x14ac:dyDescent="0.25">
      <c r="A2528" s="368">
        <v>102936</v>
      </c>
      <c r="B2528" s="369" t="s">
        <v>34311</v>
      </c>
      <c r="C2528" s="368" t="s">
        <v>220</v>
      </c>
      <c r="D2528" s="370">
        <v>0</v>
      </c>
      <c r="E2528" s="207"/>
    </row>
    <row r="2529" spans="1:5" ht="15" x14ac:dyDescent="0.25">
      <c r="A2529" s="368">
        <v>102937</v>
      </c>
      <c r="B2529" s="369" t="s">
        <v>34312</v>
      </c>
      <c r="C2529" s="368" t="s">
        <v>220</v>
      </c>
      <c r="D2529" s="370">
        <v>0</v>
      </c>
      <c r="E2529" s="207"/>
    </row>
    <row r="2530" spans="1:5" ht="15" x14ac:dyDescent="0.25">
      <c r="A2530" s="368">
        <v>102938</v>
      </c>
      <c r="B2530" s="369" t="s">
        <v>34313</v>
      </c>
      <c r="C2530" s="368" t="s">
        <v>220</v>
      </c>
      <c r="D2530" s="370">
        <v>0</v>
      </c>
      <c r="E2530" s="207"/>
    </row>
    <row r="2531" spans="1:5" ht="15" x14ac:dyDescent="0.25">
      <c r="A2531" s="368">
        <v>102939</v>
      </c>
      <c r="B2531" s="369" t="s">
        <v>12275</v>
      </c>
      <c r="C2531" s="368" t="s">
        <v>220</v>
      </c>
      <c r="D2531" s="370">
        <v>10.28</v>
      </c>
      <c r="E2531" s="207"/>
    </row>
    <row r="2532" spans="1:5" ht="15" x14ac:dyDescent="0.25">
      <c r="A2532" s="368">
        <v>103159</v>
      </c>
      <c r="B2532" s="369" t="s">
        <v>34314</v>
      </c>
      <c r="C2532" s="368" t="s">
        <v>220</v>
      </c>
      <c r="D2532" s="370">
        <v>0</v>
      </c>
      <c r="E2532" s="207"/>
    </row>
    <row r="2533" spans="1:5" ht="15" x14ac:dyDescent="0.25">
      <c r="A2533" s="368">
        <v>103160</v>
      </c>
      <c r="B2533" s="369" t="s">
        <v>34315</v>
      </c>
      <c r="C2533" s="368" t="s">
        <v>220</v>
      </c>
      <c r="D2533" s="370">
        <v>0</v>
      </c>
      <c r="E2533" s="207"/>
    </row>
    <row r="2534" spans="1:5" ht="15" x14ac:dyDescent="0.25">
      <c r="A2534" s="368">
        <v>103161</v>
      </c>
      <c r="B2534" s="369" t="s">
        <v>34316</v>
      </c>
      <c r="C2534" s="368" t="s">
        <v>220</v>
      </c>
      <c r="D2534" s="370">
        <v>0</v>
      </c>
      <c r="E2534" s="207"/>
    </row>
    <row r="2535" spans="1:5" ht="15" x14ac:dyDescent="0.25">
      <c r="A2535" s="368">
        <v>103162</v>
      </c>
      <c r="B2535" s="369" t="s">
        <v>12280</v>
      </c>
      <c r="C2535" s="368" t="s">
        <v>220</v>
      </c>
      <c r="D2535" s="370">
        <v>0.73</v>
      </c>
      <c r="E2535" s="207"/>
    </row>
    <row r="2536" spans="1:5" ht="15" x14ac:dyDescent="0.25">
      <c r="A2536" s="368">
        <v>103153</v>
      </c>
      <c r="B2536" s="369" t="s">
        <v>34317</v>
      </c>
      <c r="C2536" s="368" t="s">
        <v>220</v>
      </c>
      <c r="D2536" s="370">
        <v>0</v>
      </c>
      <c r="E2536" s="207"/>
    </row>
    <row r="2537" spans="1:5" ht="15" x14ac:dyDescent="0.25">
      <c r="A2537" s="368">
        <v>103154</v>
      </c>
      <c r="B2537" s="369" t="s">
        <v>34318</v>
      </c>
      <c r="C2537" s="368" t="s">
        <v>220</v>
      </c>
      <c r="D2537" s="370">
        <v>0</v>
      </c>
      <c r="E2537" s="207"/>
    </row>
    <row r="2538" spans="1:5" ht="15" x14ac:dyDescent="0.25">
      <c r="A2538" s="368">
        <v>103155</v>
      </c>
      <c r="B2538" s="369" t="s">
        <v>34319</v>
      </c>
      <c r="C2538" s="368" t="s">
        <v>220</v>
      </c>
      <c r="D2538" s="370">
        <v>0</v>
      </c>
      <c r="E2538" s="207"/>
    </row>
    <row r="2539" spans="1:5" ht="15" x14ac:dyDescent="0.25">
      <c r="A2539" s="368">
        <v>103156</v>
      </c>
      <c r="B2539" s="369" t="s">
        <v>12279</v>
      </c>
      <c r="C2539" s="368" t="s">
        <v>220</v>
      </c>
      <c r="D2539" s="370">
        <v>2.61</v>
      </c>
      <c r="E2539" s="207"/>
    </row>
    <row r="2540" spans="1:5" ht="15" x14ac:dyDescent="0.25">
      <c r="A2540" s="368">
        <v>103171</v>
      </c>
      <c r="B2540" s="369" t="s">
        <v>34320</v>
      </c>
      <c r="C2540" s="368" t="s">
        <v>220</v>
      </c>
      <c r="D2540" s="370">
        <v>0</v>
      </c>
      <c r="E2540" s="207"/>
    </row>
    <row r="2541" spans="1:5" ht="15" x14ac:dyDescent="0.25">
      <c r="A2541" s="368">
        <v>103172</v>
      </c>
      <c r="B2541" s="369" t="s">
        <v>34321</v>
      </c>
      <c r="C2541" s="368" t="s">
        <v>220</v>
      </c>
      <c r="D2541" s="370">
        <v>0</v>
      </c>
      <c r="E2541" s="207"/>
    </row>
    <row r="2542" spans="1:5" ht="15" x14ac:dyDescent="0.25">
      <c r="A2542" s="368">
        <v>103173</v>
      </c>
      <c r="B2542" s="369" t="s">
        <v>34322</v>
      </c>
      <c r="C2542" s="368" t="s">
        <v>220</v>
      </c>
      <c r="D2542" s="370">
        <v>0</v>
      </c>
      <c r="E2542" s="207"/>
    </row>
    <row r="2543" spans="1:5" ht="15" x14ac:dyDescent="0.25">
      <c r="A2543" s="368">
        <v>103174</v>
      </c>
      <c r="B2543" s="369" t="s">
        <v>12282</v>
      </c>
      <c r="C2543" s="368" t="s">
        <v>220</v>
      </c>
      <c r="D2543" s="370">
        <v>2.09</v>
      </c>
      <c r="E2543" s="207"/>
    </row>
    <row r="2544" spans="1:5" ht="15" x14ac:dyDescent="0.25">
      <c r="A2544" s="368">
        <v>103177</v>
      </c>
      <c r="B2544" s="369" t="s">
        <v>34323</v>
      </c>
      <c r="C2544" s="368" t="s">
        <v>220</v>
      </c>
      <c r="D2544" s="370">
        <v>0</v>
      </c>
      <c r="E2544" s="207"/>
    </row>
    <row r="2545" spans="1:5" ht="15" x14ac:dyDescent="0.25">
      <c r="A2545" s="368">
        <v>103178</v>
      </c>
      <c r="B2545" s="369" t="s">
        <v>34324</v>
      </c>
      <c r="C2545" s="368" t="s">
        <v>220</v>
      </c>
      <c r="D2545" s="370">
        <v>0</v>
      </c>
      <c r="E2545" s="207"/>
    </row>
    <row r="2546" spans="1:5" ht="15" x14ac:dyDescent="0.25">
      <c r="A2546" s="368">
        <v>103179</v>
      </c>
      <c r="B2546" s="369" t="s">
        <v>34325</v>
      </c>
      <c r="C2546" s="368" t="s">
        <v>220</v>
      </c>
      <c r="D2546" s="370">
        <v>0</v>
      </c>
      <c r="E2546" s="207"/>
    </row>
    <row r="2547" spans="1:5" ht="15" x14ac:dyDescent="0.25">
      <c r="A2547" s="368">
        <v>103180</v>
      </c>
      <c r="B2547" s="369" t="s">
        <v>12283</v>
      </c>
      <c r="C2547" s="368" t="s">
        <v>220</v>
      </c>
      <c r="D2547" s="370">
        <v>4.8</v>
      </c>
      <c r="E2547" s="207"/>
    </row>
    <row r="2548" spans="1:5" ht="15" x14ac:dyDescent="0.25">
      <c r="A2548" s="368">
        <v>103165</v>
      </c>
      <c r="B2548" s="369" t="s">
        <v>34326</v>
      </c>
      <c r="C2548" s="368" t="s">
        <v>220</v>
      </c>
      <c r="D2548" s="370">
        <v>0</v>
      </c>
      <c r="E2548" s="207"/>
    </row>
    <row r="2549" spans="1:5" ht="15" x14ac:dyDescent="0.25">
      <c r="A2549" s="368">
        <v>103166</v>
      </c>
      <c r="B2549" s="369" t="s">
        <v>34327</v>
      </c>
      <c r="C2549" s="368" t="s">
        <v>220</v>
      </c>
      <c r="D2549" s="370">
        <v>0</v>
      </c>
      <c r="E2549" s="207"/>
    </row>
    <row r="2550" spans="1:5" ht="15" x14ac:dyDescent="0.25">
      <c r="A2550" s="368">
        <v>103167</v>
      </c>
      <c r="B2550" s="369" t="s">
        <v>34328</v>
      </c>
      <c r="C2550" s="368" t="s">
        <v>220</v>
      </c>
      <c r="D2550" s="370">
        <v>0</v>
      </c>
      <c r="E2550" s="207"/>
    </row>
    <row r="2551" spans="1:5" ht="15" x14ac:dyDescent="0.25">
      <c r="A2551" s="368">
        <v>103168</v>
      </c>
      <c r="B2551" s="369" t="s">
        <v>12281</v>
      </c>
      <c r="C2551" s="368" t="s">
        <v>220</v>
      </c>
      <c r="D2551" s="370">
        <v>0.83</v>
      </c>
      <c r="E2551" s="207"/>
    </row>
    <row r="2552" spans="1:5" ht="15" x14ac:dyDescent="0.25">
      <c r="A2552" s="368">
        <v>102864</v>
      </c>
      <c r="B2552" s="369" t="s">
        <v>34329</v>
      </c>
      <c r="C2552" s="368" t="s">
        <v>220</v>
      </c>
      <c r="D2552" s="370">
        <v>0</v>
      </c>
      <c r="E2552" s="207"/>
    </row>
    <row r="2553" spans="1:5" ht="15" x14ac:dyDescent="0.25">
      <c r="A2553" s="368">
        <v>102865</v>
      </c>
      <c r="B2553" s="369" t="s">
        <v>34330</v>
      </c>
      <c r="C2553" s="368" t="s">
        <v>220</v>
      </c>
      <c r="D2553" s="370">
        <v>0</v>
      </c>
      <c r="E2553" s="207"/>
    </row>
    <row r="2554" spans="1:5" ht="15" x14ac:dyDescent="0.25">
      <c r="A2554" s="368">
        <v>102866</v>
      </c>
      <c r="B2554" s="369" t="s">
        <v>34331</v>
      </c>
      <c r="C2554" s="368" t="s">
        <v>220</v>
      </c>
      <c r="D2554" s="370">
        <v>0</v>
      </c>
      <c r="E2554" s="207"/>
    </row>
    <row r="2555" spans="1:5" ht="15" x14ac:dyDescent="0.25">
      <c r="A2555" s="368">
        <v>102867</v>
      </c>
      <c r="B2555" s="369" t="s">
        <v>12271</v>
      </c>
      <c r="C2555" s="368" t="s">
        <v>220</v>
      </c>
      <c r="D2555" s="370">
        <v>0.74</v>
      </c>
      <c r="E2555" s="207"/>
    </row>
    <row r="2556" spans="1:5" ht="15" x14ac:dyDescent="0.25">
      <c r="A2556" s="368">
        <v>106321</v>
      </c>
      <c r="B2556" s="369" t="s">
        <v>40279</v>
      </c>
      <c r="C2556" s="368" t="s">
        <v>220</v>
      </c>
      <c r="D2556" s="370">
        <v>0</v>
      </c>
      <c r="E2556" s="207"/>
    </row>
    <row r="2557" spans="1:5" ht="15" x14ac:dyDescent="0.25">
      <c r="A2557" s="368">
        <v>106322</v>
      </c>
      <c r="B2557" s="369" t="s">
        <v>40280</v>
      </c>
      <c r="C2557" s="368" t="s">
        <v>220</v>
      </c>
      <c r="D2557" s="370">
        <v>0</v>
      </c>
      <c r="E2557" s="207"/>
    </row>
    <row r="2558" spans="1:5" ht="15" x14ac:dyDescent="0.25">
      <c r="A2558" s="368">
        <v>106323</v>
      </c>
      <c r="B2558" s="369" t="s">
        <v>40281</v>
      </c>
      <c r="C2558" s="368" t="s">
        <v>220</v>
      </c>
      <c r="D2558" s="370">
        <v>0</v>
      </c>
      <c r="E2558" s="207"/>
    </row>
    <row r="2559" spans="1:5" ht="15" x14ac:dyDescent="0.25">
      <c r="A2559" s="368">
        <v>106324</v>
      </c>
      <c r="B2559" s="369" t="s">
        <v>40282</v>
      </c>
      <c r="C2559" s="368" t="s">
        <v>220</v>
      </c>
      <c r="D2559" s="370">
        <v>0.69</v>
      </c>
      <c r="E2559" s="207"/>
    </row>
    <row r="2560" spans="1:5" ht="15" x14ac:dyDescent="0.25">
      <c r="A2560" s="368">
        <v>92108</v>
      </c>
      <c r="B2560" s="369" t="s">
        <v>12237</v>
      </c>
      <c r="C2560" s="368" t="s">
        <v>220</v>
      </c>
      <c r="D2560" s="370">
        <v>1.1599999999999999</v>
      </c>
      <c r="E2560" s="207"/>
    </row>
    <row r="2561" spans="1:5" ht="15" x14ac:dyDescent="0.25">
      <c r="A2561" s="368">
        <v>92109</v>
      </c>
      <c r="B2561" s="369" t="s">
        <v>12238</v>
      </c>
      <c r="C2561" s="368" t="s">
        <v>220</v>
      </c>
      <c r="D2561" s="370">
        <v>0.26</v>
      </c>
      <c r="E2561" s="207"/>
    </row>
    <row r="2562" spans="1:5" ht="15" x14ac:dyDescent="0.25">
      <c r="A2562" s="368">
        <v>92110</v>
      </c>
      <c r="B2562" s="369" t="s">
        <v>12239</v>
      </c>
      <c r="C2562" s="368" t="s">
        <v>220</v>
      </c>
      <c r="D2562" s="370">
        <v>1.45</v>
      </c>
      <c r="E2562" s="207"/>
    </row>
    <row r="2563" spans="1:5" ht="15" x14ac:dyDescent="0.25">
      <c r="A2563" s="368">
        <v>92111</v>
      </c>
      <c r="B2563" s="369" t="s">
        <v>12240</v>
      </c>
      <c r="C2563" s="368" t="s">
        <v>220</v>
      </c>
      <c r="D2563" s="370">
        <v>1.37</v>
      </c>
      <c r="E2563" s="207"/>
    </row>
    <row r="2564" spans="1:5" ht="15" x14ac:dyDescent="0.25">
      <c r="A2564" s="368">
        <v>90670</v>
      </c>
      <c r="B2564" s="369" t="s">
        <v>438</v>
      </c>
      <c r="C2564" s="368" t="s">
        <v>220</v>
      </c>
      <c r="D2564" s="370">
        <v>228.32</v>
      </c>
      <c r="E2564" s="207"/>
    </row>
    <row r="2565" spans="1:5" ht="15" x14ac:dyDescent="0.25">
      <c r="A2565" s="368">
        <v>90671</v>
      </c>
      <c r="B2565" s="369" t="s">
        <v>439</v>
      </c>
      <c r="C2565" s="368" t="s">
        <v>220</v>
      </c>
      <c r="D2565" s="370">
        <v>61.25</v>
      </c>
      <c r="E2565" s="207"/>
    </row>
    <row r="2566" spans="1:5" ht="15" x14ac:dyDescent="0.25">
      <c r="A2566" s="368">
        <v>90672</v>
      </c>
      <c r="B2566" s="369" t="s">
        <v>440</v>
      </c>
      <c r="C2566" s="368" t="s">
        <v>220</v>
      </c>
      <c r="D2566" s="370">
        <v>285.72000000000003</v>
      </c>
      <c r="E2566" s="207"/>
    </row>
    <row r="2567" spans="1:5" ht="15" x14ac:dyDescent="0.25">
      <c r="A2567" s="368">
        <v>90673</v>
      </c>
      <c r="B2567" s="369" t="s">
        <v>441</v>
      </c>
      <c r="C2567" s="368" t="s">
        <v>220</v>
      </c>
      <c r="D2567" s="370">
        <v>116.74</v>
      </c>
      <c r="E2567" s="207"/>
    </row>
    <row r="2568" spans="1:5" ht="15" x14ac:dyDescent="0.25">
      <c r="A2568" s="368">
        <v>93220</v>
      </c>
      <c r="B2568" s="369" t="s">
        <v>548</v>
      </c>
      <c r="C2568" s="368" t="s">
        <v>220</v>
      </c>
      <c r="D2568" s="370">
        <v>350.09</v>
      </c>
      <c r="E2568" s="207"/>
    </row>
    <row r="2569" spans="1:5" ht="15" x14ac:dyDescent="0.25">
      <c r="A2569" s="368">
        <v>93221</v>
      </c>
      <c r="B2569" s="369" t="s">
        <v>549</v>
      </c>
      <c r="C2569" s="368" t="s">
        <v>220</v>
      </c>
      <c r="D2569" s="370">
        <v>93.92</v>
      </c>
      <c r="E2569" s="207"/>
    </row>
    <row r="2570" spans="1:5" ht="15" x14ac:dyDescent="0.25">
      <c r="A2570" s="368">
        <v>93222</v>
      </c>
      <c r="B2570" s="369" t="s">
        <v>550</v>
      </c>
      <c r="C2570" s="368" t="s">
        <v>220</v>
      </c>
      <c r="D2570" s="370">
        <v>438.11</v>
      </c>
      <c r="E2570" s="207"/>
    </row>
    <row r="2571" spans="1:5" ht="15" x14ac:dyDescent="0.25">
      <c r="A2571" s="368">
        <v>93223</v>
      </c>
      <c r="B2571" s="369" t="s">
        <v>24304</v>
      </c>
      <c r="C2571" s="368" t="s">
        <v>220</v>
      </c>
      <c r="D2571" s="370">
        <v>152.47999999999999</v>
      </c>
      <c r="E2571" s="207"/>
    </row>
    <row r="2572" spans="1:5" ht="15" x14ac:dyDescent="0.25">
      <c r="A2572" s="368">
        <v>104691</v>
      </c>
      <c r="B2572" s="369" t="s">
        <v>29059</v>
      </c>
      <c r="C2572" s="368" t="s">
        <v>220</v>
      </c>
      <c r="D2572" s="370">
        <v>0.91</v>
      </c>
      <c r="E2572" s="207"/>
    </row>
    <row r="2573" spans="1:5" ht="15" x14ac:dyDescent="0.25">
      <c r="A2573" s="368">
        <v>104692</v>
      </c>
      <c r="B2573" s="369" t="s">
        <v>29060</v>
      </c>
      <c r="C2573" s="368" t="s">
        <v>220</v>
      </c>
      <c r="D2573" s="370">
        <v>0.21</v>
      </c>
      <c r="E2573" s="207"/>
    </row>
    <row r="2574" spans="1:5" ht="15" x14ac:dyDescent="0.25">
      <c r="A2574" s="368">
        <v>104693</v>
      </c>
      <c r="B2574" s="369" t="s">
        <v>29061</v>
      </c>
      <c r="C2574" s="368" t="s">
        <v>220</v>
      </c>
      <c r="D2574" s="370">
        <v>1.1299999999999999</v>
      </c>
      <c r="E2574" s="207"/>
    </row>
    <row r="2575" spans="1:5" ht="15" x14ac:dyDescent="0.25">
      <c r="A2575" s="368">
        <v>104694</v>
      </c>
      <c r="B2575" s="369" t="s">
        <v>12292</v>
      </c>
      <c r="C2575" s="368" t="s">
        <v>220</v>
      </c>
      <c r="D2575" s="370">
        <v>2.34</v>
      </c>
      <c r="E2575" s="207"/>
    </row>
    <row r="2576" spans="1:5" ht="15" x14ac:dyDescent="0.25">
      <c r="A2576" s="368">
        <v>90676</v>
      </c>
      <c r="B2576" s="369" t="s">
        <v>442</v>
      </c>
      <c r="C2576" s="368" t="s">
        <v>220</v>
      </c>
      <c r="D2576" s="370">
        <v>94.1</v>
      </c>
      <c r="E2576" s="207"/>
    </row>
    <row r="2577" spans="1:5" ht="15" x14ac:dyDescent="0.25">
      <c r="A2577" s="368">
        <v>91021</v>
      </c>
      <c r="B2577" s="369" t="s">
        <v>468</v>
      </c>
      <c r="C2577" s="368" t="s">
        <v>220</v>
      </c>
      <c r="D2577" s="370">
        <v>11.55</v>
      </c>
      <c r="E2577" s="207"/>
    </row>
    <row r="2578" spans="1:5" ht="15" x14ac:dyDescent="0.25">
      <c r="A2578" s="368">
        <v>90677</v>
      </c>
      <c r="B2578" s="369" t="s">
        <v>443</v>
      </c>
      <c r="C2578" s="368" t="s">
        <v>220</v>
      </c>
      <c r="D2578" s="370">
        <v>28.53</v>
      </c>
      <c r="E2578" s="207"/>
    </row>
    <row r="2579" spans="1:5" ht="15" x14ac:dyDescent="0.25">
      <c r="A2579" s="368">
        <v>90678</v>
      </c>
      <c r="B2579" s="369" t="s">
        <v>444</v>
      </c>
      <c r="C2579" s="368" t="s">
        <v>220</v>
      </c>
      <c r="D2579" s="370">
        <v>132.06</v>
      </c>
      <c r="E2579" s="207"/>
    </row>
    <row r="2580" spans="1:5" ht="15" x14ac:dyDescent="0.25">
      <c r="A2580" s="368">
        <v>90679</v>
      </c>
      <c r="B2580" s="369" t="s">
        <v>445</v>
      </c>
      <c r="C2580" s="368" t="s">
        <v>220</v>
      </c>
      <c r="D2580" s="370">
        <v>89.52</v>
      </c>
      <c r="E2580" s="207"/>
    </row>
    <row r="2581" spans="1:5" ht="15" x14ac:dyDescent="0.25">
      <c r="A2581" s="368">
        <v>102870</v>
      </c>
      <c r="B2581" s="369" t="s">
        <v>29038</v>
      </c>
      <c r="C2581" s="368" t="s">
        <v>220</v>
      </c>
      <c r="D2581" s="370">
        <v>332.98</v>
      </c>
      <c r="E2581" s="207"/>
    </row>
    <row r="2582" spans="1:5" ht="15" x14ac:dyDescent="0.25">
      <c r="A2582" s="368">
        <v>102871</v>
      </c>
      <c r="B2582" s="369" t="s">
        <v>29039</v>
      </c>
      <c r="C2582" s="368" t="s">
        <v>220</v>
      </c>
      <c r="D2582" s="370">
        <v>89.96</v>
      </c>
      <c r="E2582" s="207"/>
    </row>
    <row r="2583" spans="1:5" ht="15" x14ac:dyDescent="0.25">
      <c r="A2583" s="368">
        <v>102872</v>
      </c>
      <c r="B2583" s="369" t="s">
        <v>29040</v>
      </c>
      <c r="C2583" s="368" t="s">
        <v>220</v>
      </c>
      <c r="D2583" s="370">
        <v>416.69</v>
      </c>
      <c r="E2583" s="207"/>
    </row>
    <row r="2584" spans="1:5" ht="15" x14ac:dyDescent="0.25">
      <c r="A2584" s="368">
        <v>102873</v>
      </c>
      <c r="B2584" s="369" t="s">
        <v>5374</v>
      </c>
      <c r="C2584" s="368" t="s">
        <v>220</v>
      </c>
      <c r="D2584" s="370">
        <v>116.74</v>
      </c>
      <c r="E2584" s="207"/>
    </row>
    <row r="2585" spans="1:5" ht="15" x14ac:dyDescent="0.25">
      <c r="A2585" s="368">
        <v>102960</v>
      </c>
      <c r="B2585" s="369" t="s">
        <v>29044</v>
      </c>
      <c r="C2585" s="368" t="s">
        <v>220</v>
      </c>
      <c r="D2585" s="370">
        <v>161.6</v>
      </c>
      <c r="E2585" s="207"/>
    </row>
    <row r="2586" spans="1:5" ht="15" x14ac:dyDescent="0.25">
      <c r="A2586" s="368">
        <v>102961</v>
      </c>
      <c r="B2586" s="369" t="s">
        <v>29045</v>
      </c>
      <c r="C2586" s="368" t="s">
        <v>220</v>
      </c>
      <c r="D2586" s="370">
        <v>43.66</v>
      </c>
      <c r="E2586" s="207"/>
    </row>
    <row r="2587" spans="1:5" ht="15" x14ac:dyDescent="0.25">
      <c r="A2587" s="368">
        <v>102962</v>
      </c>
      <c r="B2587" s="369" t="s">
        <v>29046</v>
      </c>
      <c r="C2587" s="368" t="s">
        <v>220</v>
      </c>
      <c r="D2587" s="370">
        <v>151.59</v>
      </c>
      <c r="E2587" s="207"/>
    </row>
    <row r="2588" spans="1:5" ht="15" x14ac:dyDescent="0.25">
      <c r="A2588" s="368">
        <v>102963</v>
      </c>
      <c r="B2588" s="369" t="s">
        <v>5379</v>
      </c>
      <c r="C2588" s="368" t="s">
        <v>220</v>
      </c>
      <c r="D2588" s="370">
        <v>82.75</v>
      </c>
      <c r="E2588" s="207"/>
    </row>
    <row r="2589" spans="1:5" ht="15" x14ac:dyDescent="0.25">
      <c r="A2589" s="368">
        <v>90621</v>
      </c>
      <c r="B2589" s="369" t="s">
        <v>410</v>
      </c>
      <c r="C2589" s="368" t="s">
        <v>220</v>
      </c>
      <c r="D2589" s="370">
        <v>2.72</v>
      </c>
      <c r="E2589" s="207"/>
    </row>
    <row r="2590" spans="1:5" ht="15" x14ac:dyDescent="0.25">
      <c r="A2590" s="368">
        <v>90622</v>
      </c>
      <c r="B2590" s="369" t="s">
        <v>411</v>
      </c>
      <c r="C2590" s="368" t="s">
        <v>220</v>
      </c>
      <c r="D2590" s="370">
        <v>0.62</v>
      </c>
      <c r="E2590" s="207"/>
    </row>
    <row r="2591" spans="1:5" ht="15" x14ac:dyDescent="0.25">
      <c r="A2591" s="368">
        <v>90623</v>
      </c>
      <c r="B2591" s="369" t="s">
        <v>412</v>
      </c>
      <c r="C2591" s="368" t="s">
        <v>220</v>
      </c>
      <c r="D2591" s="370">
        <v>3.4</v>
      </c>
      <c r="E2591" s="207"/>
    </row>
    <row r="2592" spans="1:5" ht="15" x14ac:dyDescent="0.25">
      <c r="A2592" s="368">
        <v>90624</v>
      </c>
      <c r="B2592" s="369" t="s">
        <v>413</v>
      </c>
      <c r="C2592" s="368" t="s">
        <v>220</v>
      </c>
      <c r="D2592" s="370">
        <v>3.44</v>
      </c>
      <c r="E2592" s="207"/>
    </row>
    <row r="2593" spans="1:5" ht="15" x14ac:dyDescent="0.25">
      <c r="A2593" s="368">
        <v>102876</v>
      </c>
      <c r="B2593" s="369" t="s">
        <v>29041</v>
      </c>
      <c r="C2593" s="368" t="s">
        <v>220</v>
      </c>
      <c r="D2593" s="370">
        <v>462.74</v>
      </c>
      <c r="E2593" s="207"/>
    </row>
    <row r="2594" spans="1:5" ht="15" x14ac:dyDescent="0.25">
      <c r="A2594" s="368">
        <v>102877</v>
      </c>
      <c r="B2594" s="369" t="s">
        <v>29042</v>
      </c>
      <c r="C2594" s="368" t="s">
        <v>220</v>
      </c>
      <c r="D2594" s="370">
        <v>125.01</v>
      </c>
      <c r="E2594" s="207"/>
    </row>
    <row r="2595" spans="1:5" ht="15" x14ac:dyDescent="0.25">
      <c r="A2595" s="368">
        <v>102878</v>
      </c>
      <c r="B2595" s="369" t="s">
        <v>29043</v>
      </c>
      <c r="C2595" s="368" t="s">
        <v>220</v>
      </c>
      <c r="D2595" s="370">
        <v>579.07000000000005</v>
      </c>
      <c r="E2595" s="207"/>
    </row>
    <row r="2596" spans="1:5" ht="15" x14ac:dyDescent="0.25">
      <c r="A2596" s="368">
        <v>102879</v>
      </c>
      <c r="B2596" s="369" t="s">
        <v>5375</v>
      </c>
      <c r="C2596" s="368" t="s">
        <v>220</v>
      </c>
      <c r="D2596" s="370">
        <v>175.2</v>
      </c>
      <c r="E2596" s="207"/>
    </row>
    <row r="2597" spans="1:5" ht="15" x14ac:dyDescent="0.25">
      <c r="A2597" s="368">
        <v>103220</v>
      </c>
      <c r="B2597" s="369" t="s">
        <v>29050</v>
      </c>
      <c r="C2597" s="368" t="s">
        <v>220</v>
      </c>
      <c r="D2597" s="370">
        <v>141.51</v>
      </c>
      <c r="E2597" s="207"/>
    </row>
    <row r="2598" spans="1:5" ht="15" x14ac:dyDescent="0.25">
      <c r="A2598" s="368">
        <v>103221</v>
      </c>
      <c r="B2598" s="369" t="s">
        <v>29051</v>
      </c>
      <c r="C2598" s="368" t="s">
        <v>220</v>
      </c>
      <c r="D2598" s="370">
        <v>38.229999999999997</v>
      </c>
      <c r="E2598" s="207"/>
    </row>
    <row r="2599" spans="1:5" ht="15" x14ac:dyDescent="0.25">
      <c r="A2599" s="368">
        <v>103222</v>
      </c>
      <c r="B2599" s="369" t="s">
        <v>29052</v>
      </c>
      <c r="C2599" s="368" t="s">
        <v>220</v>
      </c>
      <c r="D2599" s="370">
        <v>177.09</v>
      </c>
      <c r="E2599" s="207"/>
    </row>
    <row r="2600" spans="1:5" ht="15" x14ac:dyDescent="0.25">
      <c r="A2600" s="368">
        <v>103223</v>
      </c>
      <c r="B2600" s="369" t="s">
        <v>12284</v>
      </c>
      <c r="C2600" s="368" t="s">
        <v>220</v>
      </c>
      <c r="D2600" s="370">
        <v>34.22</v>
      </c>
      <c r="E2600" s="207"/>
    </row>
    <row r="2601" spans="1:5" ht="15" x14ac:dyDescent="0.25">
      <c r="A2601" s="368">
        <v>103232</v>
      </c>
      <c r="B2601" s="369" t="s">
        <v>29056</v>
      </c>
      <c r="C2601" s="368" t="s">
        <v>220</v>
      </c>
      <c r="D2601" s="370">
        <v>443.98</v>
      </c>
      <c r="E2601" s="207"/>
    </row>
    <row r="2602" spans="1:5" ht="15" x14ac:dyDescent="0.25">
      <c r="A2602" s="368">
        <v>103233</v>
      </c>
      <c r="B2602" s="369" t="s">
        <v>29057</v>
      </c>
      <c r="C2602" s="368" t="s">
        <v>220</v>
      </c>
      <c r="D2602" s="370">
        <v>119.95</v>
      </c>
      <c r="E2602" s="207"/>
    </row>
    <row r="2603" spans="1:5" ht="15" x14ac:dyDescent="0.25">
      <c r="A2603" s="368">
        <v>103234</v>
      </c>
      <c r="B2603" s="369" t="s">
        <v>29058</v>
      </c>
      <c r="C2603" s="368" t="s">
        <v>220</v>
      </c>
      <c r="D2603" s="370">
        <v>583.09</v>
      </c>
      <c r="E2603" s="207"/>
    </row>
    <row r="2604" spans="1:5" ht="15" x14ac:dyDescent="0.25">
      <c r="A2604" s="368">
        <v>103235</v>
      </c>
      <c r="B2604" s="369" t="s">
        <v>12286</v>
      </c>
      <c r="C2604" s="368" t="s">
        <v>220</v>
      </c>
      <c r="D2604" s="370">
        <v>100.2</v>
      </c>
      <c r="E2604" s="207"/>
    </row>
    <row r="2605" spans="1:5" ht="15" x14ac:dyDescent="0.25">
      <c r="A2605" s="368">
        <v>103228</v>
      </c>
      <c r="B2605" s="369" t="s">
        <v>29055</v>
      </c>
      <c r="C2605" s="368" t="s">
        <v>220</v>
      </c>
      <c r="D2605" s="370">
        <v>406.28</v>
      </c>
      <c r="E2605" s="207"/>
    </row>
    <row r="2606" spans="1:5" ht="15" x14ac:dyDescent="0.25">
      <c r="A2606" s="368">
        <v>103226</v>
      </c>
      <c r="B2606" s="369" t="s">
        <v>29053</v>
      </c>
      <c r="C2606" s="368" t="s">
        <v>220</v>
      </c>
      <c r="D2606" s="370">
        <v>324.66000000000003</v>
      </c>
      <c r="E2606" s="207"/>
    </row>
    <row r="2607" spans="1:5" ht="15" x14ac:dyDescent="0.25">
      <c r="A2607" s="368">
        <v>103227</v>
      </c>
      <c r="B2607" s="369" t="s">
        <v>29054</v>
      </c>
      <c r="C2607" s="368" t="s">
        <v>220</v>
      </c>
      <c r="D2607" s="370">
        <v>87.71</v>
      </c>
      <c r="E2607" s="207"/>
    </row>
    <row r="2608" spans="1:5" ht="15" x14ac:dyDescent="0.25">
      <c r="A2608" s="368">
        <v>103229</v>
      </c>
      <c r="B2608" s="369" t="s">
        <v>12285</v>
      </c>
      <c r="C2608" s="368" t="s">
        <v>220</v>
      </c>
      <c r="D2608" s="370">
        <v>84.97</v>
      </c>
      <c r="E2608" s="207"/>
    </row>
    <row r="2609" spans="1:5" ht="15" x14ac:dyDescent="0.25">
      <c r="A2609" s="368">
        <v>102972</v>
      </c>
      <c r="B2609" s="369" t="s">
        <v>29047</v>
      </c>
      <c r="C2609" s="368" t="s">
        <v>220</v>
      </c>
      <c r="D2609" s="370">
        <v>86.25</v>
      </c>
      <c r="E2609" s="207"/>
    </row>
    <row r="2610" spans="1:5" ht="15" x14ac:dyDescent="0.25">
      <c r="A2610" s="368">
        <v>102973</v>
      </c>
      <c r="B2610" s="369" t="s">
        <v>29048</v>
      </c>
      <c r="C2610" s="368" t="s">
        <v>220</v>
      </c>
      <c r="D2610" s="370">
        <v>23.95</v>
      </c>
      <c r="E2610" s="207"/>
    </row>
    <row r="2611" spans="1:5" ht="15" x14ac:dyDescent="0.25">
      <c r="A2611" s="368">
        <v>102974</v>
      </c>
      <c r="B2611" s="369" t="s">
        <v>29049</v>
      </c>
      <c r="C2611" s="368" t="s">
        <v>220</v>
      </c>
      <c r="D2611" s="370">
        <v>80.91</v>
      </c>
      <c r="E2611" s="207"/>
    </row>
    <row r="2612" spans="1:5" ht="15" x14ac:dyDescent="0.25">
      <c r="A2612" s="368">
        <v>96301</v>
      </c>
      <c r="B2612" s="369" t="s">
        <v>644</v>
      </c>
      <c r="C2612" s="368" t="s">
        <v>220</v>
      </c>
      <c r="D2612" s="370">
        <v>47.94</v>
      </c>
      <c r="E2612" s="207"/>
    </row>
    <row r="2613" spans="1:5" ht="15" x14ac:dyDescent="0.25">
      <c r="A2613" s="368">
        <v>90627</v>
      </c>
      <c r="B2613" s="369" t="s">
        <v>414</v>
      </c>
      <c r="C2613" s="368" t="s">
        <v>220</v>
      </c>
      <c r="D2613" s="370">
        <v>50.61</v>
      </c>
      <c r="E2613" s="207"/>
    </row>
    <row r="2614" spans="1:5" ht="15" x14ac:dyDescent="0.25">
      <c r="A2614" s="368">
        <v>90628</v>
      </c>
      <c r="B2614" s="369" t="s">
        <v>415</v>
      </c>
      <c r="C2614" s="368" t="s">
        <v>220</v>
      </c>
      <c r="D2614" s="370">
        <v>13.57</v>
      </c>
      <c r="E2614" s="207"/>
    </row>
    <row r="2615" spans="1:5" ht="15" x14ac:dyDescent="0.25">
      <c r="A2615" s="368">
        <v>90629</v>
      </c>
      <c r="B2615" s="369" t="s">
        <v>416</v>
      </c>
      <c r="C2615" s="368" t="s">
        <v>220</v>
      </c>
      <c r="D2615" s="370">
        <v>63.33</v>
      </c>
      <c r="E2615" s="207"/>
    </row>
    <row r="2616" spans="1:5" ht="15" x14ac:dyDescent="0.25">
      <c r="A2616" s="368">
        <v>90630</v>
      </c>
      <c r="B2616" s="369" t="s">
        <v>417</v>
      </c>
      <c r="C2616" s="368" t="s">
        <v>220</v>
      </c>
      <c r="D2616" s="370">
        <v>1.63</v>
      </c>
      <c r="E2616" s="207"/>
    </row>
    <row r="2617" spans="1:5" ht="15" x14ac:dyDescent="0.25">
      <c r="A2617" s="368">
        <v>95704</v>
      </c>
      <c r="B2617" s="369" t="s">
        <v>24308</v>
      </c>
      <c r="C2617" s="368" t="s">
        <v>220</v>
      </c>
      <c r="D2617" s="370">
        <v>51.1</v>
      </c>
      <c r="E2617" s="207"/>
    </row>
    <row r="2618" spans="1:5" ht="15" x14ac:dyDescent="0.25">
      <c r="A2618" s="368">
        <v>95705</v>
      </c>
      <c r="B2618" s="369" t="s">
        <v>24309</v>
      </c>
      <c r="C2618" s="368" t="s">
        <v>220</v>
      </c>
      <c r="D2618" s="370">
        <v>13.71</v>
      </c>
      <c r="E2618" s="207"/>
    </row>
    <row r="2619" spans="1:5" ht="15" x14ac:dyDescent="0.25">
      <c r="A2619" s="368">
        <v>95706</v>
      </c>
      <c r="B2619" s="369" t="s">
        <v>24310</v>
      </c>
      <c r="C2619" s="368" t="s">
        <v>220</v>
      </c>
      <c r="D2619" s="370">
        <v>63.95</v>
      </c>
      <c r="E2619" s="207"/>
    </row>
    <row r="2620" spans="1:5" ht="15" x14ac:dyDescent="0.25">
      <c r="A2620" s="368">
        <v>95707</v>
      </c>
      <c r="B2620" s="369" t="s">
        <v>24311</v>
      </c>
      <c r="C2620" s="368" t="s">
        <v>220</v>
      </c>
      <c r="D2620" s="370">
        <v>4.51</v>
      </c>
      <c r="E2620" s="207"/>
    </row>
    <row r="2621" spans="1:5" ht="15" x14ac:dyDescent="0.25">
      <c r="A2621" s="368">
        <v>91273</v>
      </c>
      <c r="B2621" s="369" t="s">
        <v>474</v>
      </c>
      <c r="C2621" s="368" t="s">
        <v>220</v>
      </c>
      <c r="D2621" s="370">
        <v>0.44</v>
      </c>
      <c r="E2621" s="207"/>
    </row>
    <row r="2622" spans="1:5" ht="15" x14ac:dyDescent="0.25">
      <c r="A2622" s="368">
        <v>91274</v>
      </c>
      <c r="B2622" s="369" t="s">
        <v>475</v>
      </c>
      <c r="C2622" s="368" t="s">
        <v>220</v>
      </c>
      <c r="D2622" s="370">
        <v>0.11</v>
      </c>
      <c r="E2622" s="207"/>
    </row>
    <row r="2623" spans="1:5" ht="15" x14ac:dyDescent="0.25">
      <c r="A2623" s="368">
        <v>91275</v>
      </c>
      <c r="B2623" s="369" t="s">
        <v>476</v>
      </c>
      <c r="C2623" s="368" t="s">
        <v>220</v>
      </c>
      <c r="D2623" s="370">
        <v>0.55000000000000004</v>
      </c>
      <c r="E2623" s="207"/>
    </row>
    <row r="2624" spans="1:5" ht="15" x14ac:dyDescent="0.25">
      <c r="A2624" s="368">
        <v>91276</v>
      </c>
      <c r="B2624" s="369" t="s">
        <v>477</v>
      </c>
      <c r="C2624" s="368" t="s">
        <v>220</v>
      </c>
      <c r="D2624" s="370">
        <v>8.69</v>
      </c>
      <c r="E2624" s="207"/>
    </row>
    <row r="2625" spans="1:5" ht="15" x14ac:dyDescent="0.25">
      <c r="A2625" s="368">
        <v>102882</v>
      </c>
      <c r="B2625" s="369" t="s">
        <v>34332</v>
      </c>
      <c r="C2625" s="368" t="s">
        <v>220</v>
      </c>
      <c r="D2625" s="370">
        <v>0</v>
      </c>
      <c r="E2625" s="207"/>
    </row>
    <row r="2626" spans="1:5" ht="15" x14ac:dyDescent="0.25">
      <c r="A2626" s="368">
        <v>102883</v>
      </c>
      <c r="B2626" s="369" t="s">
        <v>34333</v>
      </c>
      <c r="C2626" s="368" t="s">
        <v>220</v>
      </c>
      <c r="D2626" s="370">
        <v>0</v>
      </c>
      <c r="E2626" s="207"/>
    </row>
    <row r="2627" spans="1:5" ht="15" x14ac:dyDescent="0.25">
      <c r="A2627" s="368">
        <v>102884</v>
      </c>
      <c r="B2627" s="369" t="s">
        <v>34334</v>
      </c>
      <c r="C2627" s="368" t="s">
        <v>220</v>
      </c>
      <c r="D2627" s="370">
        <v>0</v>
      </c>
      <c r="E2627" s="207"/>
    </row>
    <row r="2628" spans="1:5" ht="15" x14ac:dyDescent="0.25">
      <c r="A2628" s="368">
        <v>102885</v>
      </c>
      <c r="B2628" s="369" t="s">
        <v>5376</v>
      </c>
      <c r="C2628" s="368" t="s">
        <v>220</v>
      </c>
      <c r="D2628" s="370">
        <v>1.4</v>
      </c>
      <c r="E2628" s="207"/>
    </row>
    <row r="2629" spans="1:5" ht="15" x14ac:dyDescent="0.25">
      <c r="A2629" s="368">
        <v>95272</v>
      </c>
      <c r="B2629" s="369" t="s">
        <v>12257</v>
      </c>
      <c r="C2629" s="368" t="s">
        <v>220</v>
      </c>
      <c r="D2629" s="370">
        <v>0.6</v>
      </c>
      <c r="E2629" s="207"/>
    </row>
    <row r="2630" spans="1:5" ht="15" x14ac:dyDescent="0.25">
      <c r="A2630" s="368">
        <v>95273</v>
      </c>
      <c r="B2630" s="369" t="s">
        <v>12258</v>
      </c>
      <c r="C2630" s="368" t="s">
        <v>220</v>
      </c>
      <c r="D2630" s="370">
        <v>0.13</v>
      </c>
      <c r="E2630" s="207"/>
    </row>
    <row r="2631" spans="1:5" ht="15" x14ac:dyDescent="0.25">
      <c r="A2631" s="368">
        <v>95274</v>
      </c>
      <c r="B2631" s="369" t="s">
        <v>12259</v>
      </c>
      <c r="C2631" s="368" t="s">
        <v>220</v>
      </c>
      <c r="D2631" s="370">
        <v>0.46</v>
      </c>
      <c r="E2631" s="207"/>
    </row>
    <row r="2632" spans="1:5" ht="15" x14ac:dyDescent="0.25">
      <c r="A2632" s="368">
        <v>95275</v>
      </c>
      <c r="B2632" s="369" t="s">
        <v>12260</v>
      </c>
      <c r="C2632" s="368" t="s">
        <v>220</v>
      </c>
      <c r="D2632" s="370">
        <v>2.79</v>
      </c>
      <c r="E2632" s="207"/>
    </row>
    <row r="2633" spans="1:5" ht="15" x14ac:dyDescent="0.25">
      <c r="A2633" s="368">
        <v>106232</v>
      </c>
      <c r="B2633" s="369" t="s">
        <v>40283</v>
      </c>
      <c r="C2633" s="368" t="s">
        <v>220</v>
      </c>
      <c r="D2633" s="370">
        <v>0</v>
      </c>
      <c r="E2633" s="207"/>
    </row>
    <row r="2634" spans="1:5" ht="15" x14ac:dyDescent="0.25">
      <c r="A2634" s="368">
        <v>106235</v>
      </c>
      <c r="B2634" s="369" t="s">
        <v>40284</v>
      </c>
      <c r="C2634" s="368" t="s">
        <v>220</v>
      </c>
      <c r="D2634" s="370">
        <v>0</v>
      </c>
      <c r="E2634" s="207"/>
    </row>
    <row r="2635" spans="1:5" ht="15" x14ac:dyDescent="0.25">
      <c r="A2635" s="368">
        <v>106233</v>
      </c>
      <c r="B2635" s="369" t="s">
        <v>40285</v>
      </c>
      <c r="C2635" s="368" t="s">
        <v>220</v>
      </c>
      <c r="D2635" s="370">
        <v>0</v>
      </c>
      <c r="E2635" s="207"/>
    </row>
    <row r="2636" spans="1:5" ht="15" x14ac:dyDescent="0.25">
      <c r="A2636" s="368">
        <v>106234</v>
      </c>
      <c r="B2636" s="369" t="s">
        <v>40286</v>
      </c>
      <c r="C2636" s="368" t="s">
        <v>220</v>
      </c>
      <c r="D2636" s="370">
        <v>0</v>
      </c>
      <c r="E2636" s="207"/>
    </row>
    <row r="2637" spans="1:5" ht="15" x14ac:dyDescent="0.25">
      <c r="A2637" s="368">
        <v>106236</v>
      </c>
      <c r="B2637" s="369" t="s">
        <v>40287</v>
      </c>
      <c r="C2637" s="368" t="s">
        <v>220</v>
      </c>
      <c r="D2637" s="370">
        <v>151.08000000000001</v>
      </c>
      <c r="E2637" s="207"/>
    </row>
    <row r="2638" spans="1:5" ht="15" x14ac:dyDescent="0.25">
      <c r="A2638" s="368">
        <v>88419</v>
      </c>
      <c r="B2638" s="369" t="s">
        <v>315</v>
      </c>
      <c r="C2638" s="368" t="s">
        <v>220</v>
      </c>
      <c r="D2638" s="370">
        <v>6.45</v>
      </c>
      <c r="E2638" s="207"/>
    </row>
    <row r="2639" spans="1:5" ht="15" x14ac:dyDescent="0.25">
      <c r="A2639" s="368">
        <v>88422</v>
      </c>
      <c r="B2639" s="369" t="s">
        <v>316</v>
      </c>
      <c r="C2639" s="368" t="s">
        <v>220</v>
      </c>
      <c r="D2639" s="370">
        <v>1.49</v>
      </c>
      <c r="E2639" s="207"/>
    </row>
    <row r="2640" spans="1:5" ht="15" x14ac:dyDescent="0.25">
      <c r="A2640" s="368">
        <v>88425</v>
      </c>
      <c r="B2640" s="369" t="s">
        <v>317</v>
      </c>
      <c r="C2640" s="368" t="s">
        <v>220</v>
      </c>
      <c r="D2640" s="370">
        <v>8.06</v>
      </c>
      <c r="E2640" s="207"/>
    </row>
    <row r="2641" spans="1:5" ht="15" x14ac:dyDescent="0.25">
      <c r="A2641" s="368">
        <v>88427</v>
      </c>
      <c r="B2641" s="369" t="s">
        <v>318</v>
      </c>
      <c r="C2641" s="368" t="s">
        <v>220</v>
      </c>
      <c r="D2641" s="370">
        <v>1.1599999999999999</v>
      </c>
      <c r="E2641" s="207"/>
    </row>
    <row r="2642" spans="1:5" ht="15" x14ac:dyDescent="0.25">
      <c r="A2642" s="368">
        <v>88434</v>
      </c>
      <c r="B2642" s="369" t="s">
        <v>319</v>
      </c>
      <c r="C2642" s="368" t="s">
        <v>220</v>
      </c>
      <c r="D2642" s="370">
        <v>8.5500000000000007</v>
      </c>
      <c r="E2642" s="207"/>
    </row>
    <row r="2643" spans="1:5" ht="15" x14ac:dyDescent="0.25">
      <c r="A2643" s="368">
        <v>88435</v>
      </c>
      <c r="B2643" s="369" t="s">
        <v>320</v>
      </c>
      <c r="C2643" s="368" t="s">
        <v>220</v>
      </c>
      <c r="D2643" s="370">
        <v>1.97</v>
      </c>
      <c r="E2643" s="207"/>
    </row>
    <row r="2644" spans="1:5" ht="15" x14ac:dyDescent="0.25">
      <c r="A2644" s="368">
        <v>88436</v>
      </c>
      <c r="B2644" s="369" t="s">
        <v>321</v>
      </c>
      <c r="C2644" s="368" t="s">
        <v>220</v>
      </c>
      <c r="D2644" s="370">
        <v>10.69</v>
      </c>
      <c r="E2644" s="207"/>
    </row>
    <row r="2645" spans="1:5" ht="15" x14ac:dyDescent="0.25">
      <c r="A2645" s="368">
        <v>88437</v>
      </c>
      <c r="B2645" s="369" t="s">
        <v>322</v>
      </c>
      <c r="C2645" s="368" t="s">
        <v>220</v>
      </c>
      <c r="D2645" s="370">
        <v>1.1599999999999999</v>
      </c>
      <c r="E2645" s="207"/>
    </row>
    <row r="2646" spans="1:5" ht="15" x14ac:dyDescent="0.25">
      <c r="A2646" s="368">
        <v>90664</v>
      </c>
      <c r="B2646" s="369" t="s">
        <v>12224</v>
      </c>
      <c r="C2646" s="368" t="s">
        <v>220</v>
      </c>
      <c r="D2646" s="370">
        <v>7.07</v>
      </c>
      <c r="E2646" s="207"/>
    </row>
    <row r="2647" spans="1:5" ht="15" x14ac:dyDescent="0.25">
      <c r="A2647" s="368">
        <v>90665</v>
      </c>
      <c r="B2647" s="369" t="s">
        <v>12225</v>
      </c>
      <c r="C2647" s="368" t="s">
        <v>220</v>
      </c>
      <c r="D2647" s="370">
        <v>1.88</v>
      </c>
      <c r="E2647" s="207"/>
    </row>
    <row r="2648" spans="1:5" ht="15" x14ac:dyDescent="0.25">
      <c r="A2648" s="368">
        <v>90666</v>
      </c>
      <c r="B2648" s="369" t="s">
        <v>12226</v>
      </c>
      <c r="C2648" s="368" t="s">
        <v>220</v>
      </c>
      <c r="D2648" s="370">
        <v>8.85</v>
      </c>
      <c r="E2648" s="207"/>
    </row>
    <row r="2649" spans="1:5" ht="15" x14ac:dyDescent="0.25">
      <c r="A2649" s="368">
        <v>90667</v>
      </c>
      <c r="B2649" s="369" t="s">
        <v>12227</v>
      </c>
      <c r="C2649" s="368" t="s">
        <v>220</v>
      </c>
      <c r="D2649" s="370">
        <v>14.6</v>
      </c>
      <c r="E2649" s="207"/>
    </row>
    <row r="2650" spans="1:5" ht="15" x14ac:dyDescent="0.25">
      <c r="A2650" s="368">
        <v>102977</v>
      </c>
      <c r="B2650" s="369" t="s">
        <v>34335</v>
      </c>
      <c r="C2650" s="368" t="s">
        <v>220</v>
      </c>
      <c r="D2650" s="370">
        <v>0</v>
      </c>
      <c r="E2650" s="207"/>
    </row>
    <row r="2651" spans="1:5" ht="15" x14ac:dyDescent="0.25">
      <c r="A2651" s="368">
        <v>102978</v>
      </c>
      <c r="B2651" s="369" t="s">
        <v>34336</v>
      </c>
      <c r="C2651" s="368" t="s">
        <v>220</v>
      </c>
      <c r="D2651" s="370">
        <v>0</v>
      </c>
      <c r="E2651" s="207"/>
    </row>
    <row r="2652" spans="1:5" ht="15" x14ac:dyDescent="0.25">
      <c r="A2652" s="368">
        <v>102979</v>
      </c>
      <c r="B2652" s="369" t="s">
        <v>34337</v>
      </c>
      <c r="C2652" s="368" t="s">
        <v>220</v>
      </c>
      <c r="D2652" s="370">
        <v>0</v>
      </c>
      <c r="E2652" s="207"/>
    </row>
    <row r="2653" spans="1:5" ht="15" x14ac:dyDescent="0.25">
      <c r="A2653" s="368">
        <v>95217</v>
      </c>
      <c r="B2653" s="369" t="s">
        <v>12256</v>
      </c>
      <c r="C2653" s="368" t="s">
        <v>220</v>
      </c>
      <c r="D2653" s="370">
        <v>0.69</v>
      </c>
      <c r="E2653" s="207"/>
    </row>
    <row r="2654" spans="1:5" ht="15" x14ac:dyDescent="0.25">
      <c r="A2654" s="368">
        <v>89130</v>
      </c>
      <c r="B2654" s="369" t="s">
        <v>355</v>
      </c>
      <c r="C2654" s="368" t="s">
        <v>220</v>
      </c>
      <c r="D2654" s="370">
        <v>52.19</v>
      </c>
      <c r="E2654" s="207"/>
    </row>
    <row r="2655" spans="1:5" ht="15" x14ac:dyDescent="0.25">
      <c r="A2655" s="368">
        <v>89131</v>
      </c>
      <c r="B2655" s="369" t="s">
        <v>356</v>
      </c>
      <c r="C2655" s="368" t="s">
        <v>220</v>
      </c>
      <c r="D2655" s="370">
        <v>13.79</v>
      </c>
      <c r="E2655" s="207"/>
    </row>
    <row r="2656" spans="1:5" ht="15" x14ac:dyDescent="0.25">
      <c r="A2656" s="368">
        <v>53861</v>
      </c>
      <c r="B2656" s="369" t="s">
        <v>297</v>
      </c>
      <c r="C2656" s="368" t="s">
        <v>220</v>
      </c>
      <c r="D2656" s="370">
        <v>65.239999999999995</v>
      </c>
      <c r="E2656" s="207"/>
    </row>
    <row r="2657" spans="1:5" ht="15" x14ac:dyDescent="0.25">
      <c r="A2657" s="368">
        <v>5787</v>
      </c>
      <c r="B2657" s="369" t="s">
        <v>257</v>
      </c>
      <c r="C2657" s="368" t="s">
        <v>220</v>
      </c>
      <c r="D2657" s="370">
        <v>68.67</v>
      </c>
      <c r="E2657" s="207"/>
    </row>
    <row r="2658" spans="1:5" ht="15" x14ac:dyDescent="0.25">
      <c r="A2658" s="368">
        <v>89128</v>
      </c>
      <c r="B2658" s="369" t="s">
        <v>353</v>
      </c>
      <c r="C2658" s="368" t="s">
        <v>220</v>
      </c>
      <c r="D2658" s="370">
        <v>37.64</v>
      </c>
      <c r="E2658" s="207"/>
    </row>
    <row r="2659" spans="1:5" ht="15" x14ac:dyDescent="0.25">
      <c r="A2659" s="368">
        <v>89129</v>
      </c>
      <c r="B2659" s="369" t="s">
        <v>354</v>
      </c>
      <c r="C2659" s="368" t="s">
        <v>220</v>
      </c>
      <c r="D2659" s="370">
        <v>9.94</v>
      </c>
      <c r="E2659" s="207"/>
    </row>
    <row r="2660" spans="1:5" ht="15" x14ac:dyDescent="0.25">
      <c r="A2660" s="368">
        <v>53857</v>
      </c>
      <c r="B2660" s="369" t="s">
        <v>295</v>
      </c>
      <c r="C2660" s="368" t="s">
        <v>220</v>
      </c>
      <c r="D2660" s="370">
        <v>47.05</v>
      </c>
      <c r="E2660" s="207"/>
    </row>
    <row r="2661" spans="1:5" ht="15" x14ac:dyDescent="0.25">
      <c r="A2661" s="368">
        <v>53858</v>
      </c>
      <c r="B2661" s="369" t="s">
        <v>296</v>
      </c>
      <c r="C2661" s="368" t="s">
        <v>220</v>
      </c>
      <c r="D2661" s="370">
        <v>44.61</v>
      </c>
      <c r="E2661" s="207"/>
    </row>
    <row r="2662" spans="1:5" ht="15" x14ac:dyDescent="0.25">
      <c r="A2662" s="368">
        <v>102888</v>
      </c>
      <c r="B2662" s="369" t="s">
        <v>38492</v>
      </c>
      <c r="C2662" s="368" t="s">
        <v>220</v>
      </c>
      <c r="D2662" s="370">
        <v>0</v>
      </c>
      <c r="E2662" s="207"/>
    </row>
    <row r="2663" spans="1:5" ht="15" x14ac:dyDescent="0.25">
      <c r="A2663" s="368">
        <v>102889</v>
      </c>
      <c r="B2663" s="369" t="s">
        <v>38493</v>
      </c>
      <c r="C2663" s="368" t="s">
        <v>220</v>
      </c>
      <c r="D2663" s="370">
        <v>0</v>
      </c>
      <c r="E2663" s="207"/>
    </row>
    <row r="2664" spans="1:5" ht="15" x14ac:dyDescent="0.25">
      <c r="A2664" s="368">
        <v>102890</v>
      </c>
      <c r="B2664" s="369" t="s">
        <v>38494</v>
      </c>
      <c r="C2664" s="368" t="s">
        <v>220</v>
      </c>
      <c r="D2664" s="370">
        <v>0</v>
      </c>
      <c r="E2664" s="207"/>
    </row>
    <row r="2665" spans="1:5" ht="15" x14ac:dyDescent="0.25">
      <c r="A2665" s="368">
        <v>102891</v>
      </c>
      <c r="B2665" s="369" t="s">
        <v>38495</v>
      </c>
      <c r="C2665" s="368" t="s">
        <v>220</v>
      </c>
      <c r="D2665" s="370">
        <v>1.4</v>
      </c>
      <c r="E2665" s="207"/>
    </row>
    <row r="2666" spans="1:5" ht="15" x14ac:dyDescent="0.25">
      <c r="A2666" s="368">
        <v>89246</v>
      </c>
      <c r="B2666" s="369" t="s">
        <v>375</v>
      </c>
      <c r="C2666" s="368" t="s">
        <v>220</v>
      </c>
      <c r="D2666" s="370">
        <v>216.44</v>
      </c>
      <c r="E2666" s="207"/>
    </row>
    <row r="2667" spans="1:5" ht="15" x14ac:dyDescent="0.25">
      <c r="A2667" s="368">
        <v>89247</v>
      </c>
      <c r="B2667" s="369" t="s">
        <v>376</v>
      </c>
      <c r="C2667" s="368" t="s">
        <v>220</v>
      </c>
      <c r="D2667" s="370">
        <v>66.27</v>
      </c>
      <c r="E2667" s="207"/>
    </row>
    <row r="2668" spans="1:5" ht="15" x14ac:dyDescent="0.25">
      <c r="A2668" s="368">
        <v>89248</v>
      </c>
      <c r="B2668" s="369" t="s">
        <v>377</v>
      </c>
      <c r="C2668" s="368" t="s">
        <v>220</v>
      </c>
      <c r="D2668" s="370">
        <v>386.07</v>
      </c>
      <c r="E2668" s="207"/>
    </row>
    <row r="2669" spans="1:5" ht="15" x14ac:dyDescent="0.25">
      <c r="A2669" s="368">
        <v>89249</v>
      </c>
      <c r="B2669" s="369" t="s">
        <v>378</v>
      </c>
      <c r="C2669" s="368" t="s">
        <v>220</v>
      </c>
      <c r="D2669" s="370">
        <v>367.68</v>
      </c>
      <c r="E2669" s="207"/>
    </row>
    <row r="2670" spans="1:5" ht="15" x14ac:dyDescent="0.25">
      <c r="A2670" s="368">
        <v>102954</v>
      </c>
      <c r="B2670" s="369" t="s">
        <v>38496</v>
      </c>
      <c r="C2670" s="368" t="s">
        <v>220</v>
      </c>
      <c r="D2670" s="370">
        <v>0</v>
      </c>
      <c r="E2670" s="207"/>
    </row>
    <row r="2671" spans="1:5" ht="15" x14ac:dyDescent="0.25">
      <c r="A2671" s="368">
        <v>104727</v>
      </c>
      <c r="B2671" s="369" t="s">
        <v>34338</v>
      </c>
      <c r="C2671" s="368" t="s">
        <v>220</v>
      </c>
      <c r="D2671" s="370">
        <v>0</v>
      </c>
      <c r="E2671" s="207"/>
    </row>
    <row r="2672" spans="1:5" ht="15" x14ac:dyDescent="0.25">
      <c r="A2672" s="368">
        <v>102956</v>
      </c>
      <c r="B2672" s="369" t="s">
        <v>38497</v>
      </c>
      <c r="C2672" s="368" t="s">
        <v>220</v>
      </c>
      <c r="D2672" s="370">
        <v>0</v>
      </c>
      <c r="E2672" s="207"/>
    </row>
    <row r="2673" spans="1:5" ht="15" x14ac:dyDescent="0.25">
      <c r="A2673" s="368">
        <v>102957</v>
      </c>
      <c r="B2673" s="369" t="s">
        <v>38498</v>
      </c>
      <c r="C2673" s="368" t="s">
        <v>220</v>
      </c>
      <c r="D2673" s="370">
        <v>38.36</v>
      </c>
      <c r="E2673" s="207"/>
    </row>
    <row r="2674" spans="1:5" ht="15" x14ac:dyDescent="0.25">
      <c r="A2674" s="368">
        <v>88859</v>
      </c>
      <c r="B2674" s="369" t="s">
        <v>333</v>
      </c>
      <c r="C2674" s="368" t="s">
        <v>220</v>
      </c>
      <c r="D2674" s="370">
        <v>24.26</v>
      </c>
      <c r="E2674" s="207"/>
    </row>
    <row r="2675" spans="1:5" ht="15" x14ac:dyDescent="0.25">
      <c r="A2675" s="368">
        <v>88860</v>
      </c>
      <c r="B2675" s="369" t="s">
        <v>334</v>
      </c>
      <c r="C2675" s="368" t="s">
        <v>220</v>
      </c>
      <c r="D2675" s="370">
        <v>6.41</v>
      </c>
      <c r="E2675" s="207"/>
    </row>
    <row r="2676" spans="1:5" ht="15" x14ac:dyDescent="0.25">
      <c r="A2676" s="368">
        <v>5667</v>
      </c>
      <c r="B2676" s="369" t="s">
        <v>226</v>
      </c>
      <c r="C2676" s="368" t="s">
        <v>220</v>
      </c>
      <c r="D2676" s="370">
        <v>30.33</v>
      </c>
      <c r="E2676" s="207"/>
    </row>
    <row r="2677" spans="1:5" ht="15" x14ac:dyDescent="0.25">
      <c r="A2677" s="368">
        <v>5668</v>
      </c>
      <c r="B2677" s="369" t="s">
        <v>227</v>
      </c>
      <c r="C2677" s="368" t="s">
        <v>220</v>
      </c>
      <c r="D2677" s="370">
        <v>44.73</v>
      </c>
      <c r="E2677" s="207"/>
    </row>
    <row r="2678" spans="1:5" ht="15" x14ac:dyDescent="0.25">
      <c r="A2678" s="368">
        <v>89011</v>
      </c>
      <c r="B2678" s="369" t="s">
        <v>341</v>
      </c>
      <c r="C2678" s="368" t="s">
        <v>220</v>
      </c>
      <c r="D2678" s="370">
        <v>26.32</v>
      </c>
      <c r="E2678" s="207"/>
    </row>
    <row r="2679" spans="1:5" ht="15" x14ac:dyDescent="0.25">
      <c r="A2679" s="368">
        <v>89012</v>
      </c>
      <c r="B2679" s="369" t="s">
        <v>342</v>
      </c>
      <c r="C2679" s="368" t="s">
        <v>220</v>
      </c>
      <c r="D2679" s="370">
        <v>6.95</v>
      </c>
      <c r="E2679" s="207"/>
    </row>
    <row r="2680" spans="1:5" ht="15" x14ac:dyDescent="0.25">
      <c r="A2680" s="368">
        <v>5735</v>
      </c>
      <c r="B2680" s="369" t="s">
        <v>246</v>
      </c>
      <c r="C2680" s="368" t="s">
        <v>220</v>
      </c>
      <c r="D2680" s="370">
        <v>32.9</v>
      </c>
      <c r="E2680" s="207"/>
    </row>
    <row r="2681" spans="1:5" ht="15" x14ac:dyDescent="0.25">
      <c r="A2681" s="368">
        <v>5736</v>
      </c>
      <c r="B2681" s="369" t="s">
        <v>247</v>
      </c>
      <c r="C2681" s="368" t="s">
        <v>220</v>
      </c>
      <c r="D2681" s="370">
        <v>40.76</v>
      </c>
      <c r="E2681" s="207"/>
    </row>
    <row r="2682" spans="1:5" ht="15" x14ac:dyDescent="0.25">
      <c r="A2682" s="368">
        <v>88857</v>
      </c>
      <c r="B2682" s="369" t="s">
        <v>331</v>
      </c>
      <c r="C2682" s="368" t="s">
        <v>220</v>
      </c>
      <c r="D2682" s="370">
        <v>27.28</v>
      </c>
      <c r="E2682" s="207"/>
    </row>
    <row r="2683" spans="1:5" ht="15" x14ac:dyDescent="0.25">
      <c r="A2683" s="368">
        <v>88858</v>
      </c>
      <c r="B2683" s="369" t="s">
        <v>332</v>
      </c>
      <c r="C2683" s="368" t="s">
        <v>220</v>
      </c>
      <c r="D2683" s="370">
        <v>7.21</v>
      </c>
      <c r="E2683" s="207"/>
    </row>
    <row r="2684" spans="1:5" ht="15" x14ac:dyDescent="0.25">
      <c r="A2684" s="368">
        <v>5664</v>
      </c>
      <c r="B2684" s="369" t="s">
        <v>225</v>
      </c>
      <c r="C2684" s="368" t="s">
        <v>220</v>
      </c>
      <c r="D2684" s="370">
        <v>34.1</v>
      </c>
      <c r="E2684" s="207"/>
    </row>
    <row r="2685" spans="1:5" ht="15" x14ac:dyDescent="0.25">
      <c r="A2685" s="368">
        <v>53786</v>
      </c>
      <c r="B2685" s="369" t="s">
        <v>278</v>
      </c>
      <c r="C2685" s="368" t="s">
        <v>220</v>
      </c>
      <c r="D2685" s="370">
        <v>49.81</v>
      </c>
      <c r="E2685" s="207"/>
    </row>
    <row r="2686" spans="1:5" ht="15" x14ac:dyDescent="0.25">
      <c r="A2686" s="368">
        <v>7038</v>
      </c>
      <c r="B2686" s="369" t="s">
        <v>259</v>
      </c>
      <c r="C2686" s="368" t="s">
        <v>220</v>
      </c>
      <c r="D2686" s="370">
        <v>47.43</v>
      </c>
      <c r="E2686" s="207"/>
    </row>
    <row r="2687" spans="1:5" ht="15" x14ac:dyDescent="0.25">
      <c r="A2687" s="368">
        <v>7039</v>
      </c>
      <c r="B2687" s="369" t="s">
        <v>260</v>
      </c>
      <c r="C2687" s="368" t="s">
        <v>220</v>
      </c>
      <c r="D2687" s="370">
        <v>12.72</v>
      </c>
      <c r="E2687" s="207"/>
    </row>
    <row r="2688" spans="1:5" ht="15" x14ac:dyDescent="0.25">
      <c r="A2688" s="368">
        <v>7040</v>
      </c>
      <c r="B2688" s="369" t="s">
        <v>261</v>
      </c>
      <c r="C2688" s="368" t="s">
        <v>220</v>
      </c>
      <c r="D2688" s="370">
        <v>59.36</v>
      </c>
      <c r="E2688" s="207"/>
    </row>
    <row r="2689" spans="1:5" ht="15" x14ac:dyDescent="0.25">
      <c r="A2689" s="368">
        <v>55263</v>
      </c>
      <c r="B2689" s="369" t="s">
        <v>301</v>
      </c>
      <c r="C2689" s="368" t="s">
        <v>220</v>
      </c>
      <c r="D2689" s="370">
        <v>62.89</v>
      </c>
      <c r="E2689" s="207"/>
    </row>
    <row r="2690" spans="1:5" ht="15" x14ac:dyDescent="0.25">
      <c r="A2690" s="368">
        <v>96460</v>
      </c>
      <c r="B2690" s="369" t="s">
        <v>29017</v>
      </c>
      <c r="C2690" s="368" t="s">
        <v>220</v>
      </c>
      <c r="D2690" s="370">
        <v>50.35</v>
      </c>
      <c r="E2690" s="207"/>
    </row>
    <row r="2691" spans="1:5" ht="15" x14ac:dyDescent="0.25">
      <c r="A2691" s="368">
        <v>96459</v>
      </c>
      <c r="B2691" s="369" t="s">
        <v>29016</v>
      </c>
      <c r="C2691" s="368" t="s">
        <v>220</v>
      </c>
      <c r="D2691" s="370">
        <v>13.5</v>
      </c>
      <c r="E2691" s="207"/>
    </row>
    <row r="2692" spans="1:5" ht="15" x14ac:dyDescent="0.25">
      <c r="A2692" s="368">
        <v>96458</v>
      </c>
      <c r="B2692" s="369" t="s">
        <v>29015</v>
      </c>
      <c r="C2692" s="368" t="s">
        <v>220</v>
      </c>
      <c r="D2692" s="370">
        <v>63.01</v>
      </c>
      <c r="E2692" s="207"/>
    </row>
    <row r="2693" spans="1:5" ht="15" x14ac:dyDescent="0.25">
      <c r="A2693" s="368">
        <v>96457</v>
      </c>
      <c r="B2693" s="369" t="s">
        <v>29014</v>
      </c>
      <c r="C2693" s="368" t="s">
        <v>220</v>
      </c>
      <c r="D2693" s="370">
        <v>62.31</v>
      </c>
      <c r="E2693" s="207"/>
    </row>
    <row r="2694" spans="1:5" ht="15" x14ac:dyDescent="0.25">
      <c r="A2694" s="368">
        <v>7051</v>
      </c>
      <c r="B2694" s="369" t="s">
        <v>266</v>
      </c>
      <c r="C2694" s="368" t="s">
        <v>220</v>
      </c>
      <c r="D2694" s="370">
        <v>42.07</v>
      </c>
      <c r="E2694" s="207"/>
    </row>
    <row r="2695" spans="1:5" ht="15" x14ac:dyDescent="0.25">
      <c r="A2695" s="368">
        <v>7052</v>
      </c>
      <c r="B2695" s="369" t="s">
        <v>267</v>
      </c>
      <c r="C2695" s="368" t="s">
        <v>220</v>
      </c>
      <c r="D2695" s="370">
        <v>11.36</v>
      </c>
      <c r="E2695" s="207"/>
    </row>
    <row r="2696" spans="1:5" ht="15" x14ac:dyDescent="0.25">
      <c r="A2696" s="368">
        <v>7053</v>
      </c>
      <c r="B2696" s="369" t="s">
        <v>268</v>
      </c>
      <c r="C2696" s="368" t="s">
        <v>220</v>
      </c>
      <c r="D2696" s="370">
        <v>52.65</v>
      </c>
      <c r="E2696" s="207"/>
    </row>
    <row r="2697" spans="1:5" ht="15" x14ac:dyDescent="0.25">
      <c r="A2697" s="368">
        <v>7054</v>
      </c>
      <c r="B2697" s="369" t="s">
        <v>269</v>
      </c>
      <c r="C2697" s="368" t="s">
        <v>220</v>
      </c>
      <c r="D2697" s="370">
        <v>87.13</v>
      </c>
      <c r="E2697" s="207"/>
    </row>
    <row r="2698" spans="1:5" ht="15" x14ac:dyDescent="0.25">
      <c r="A2698" s="368">
        <v>95627</v>
      </c>
      <c r="B2698" s="369" t="s">
        <v>607</v>
      </c>
      <c r="C2698" s="368" t="s">
        <v>220</v>
      </c>
      <c r="D2698" s="370">
        <v>45.4</v>
      </c>
      <c r="E2698" s="207"/>
    </row>
    <row r="2699" spans="1:5" ht="15" x14ac:dyDescent="0.25">
      <c r="A2699" s="368">
        <v>95628</v>
      </c>
      <c r="B2699" s="369" t="s">
        <v>608</v>
      </c>
      <c r="C2699" s="368" t="s">
        <v>220</v>
      </c>
      <c r="D2699" s="370">
        <v>12.18</v>
      </c>
      <c r="E2699" s="207"/>
    </row>
    <row r="2700" spans="1:5" ht="15" x14ac:dyDescent="0.25">
      <c r="A2700" s="368">
        <v>95629</v>
      </c>
      <c r="B2700" s="369" t="s">
        <v>609</v>
      </c>
      <c r="C2700" s="368" t="s">
        <v>220</v>
      </c>
      <c r="D2700" s="370">
        <v>56.81</v>
      </c>
      <c r="E2700" s="207"/>
    </row>
    <row r="2701" spans="1:5" ht="15" x14ac:dyDescent="0.25">
      <c r="A2701" s="368">
        <v>95630</v>
      </c>
      <c r="B2701" s="369" t="s">
        <v>610</v>
      </c>
      <c r="C2701" s="368" t="s">
        <v>220</v>
      </c>
      <c r="D2701" s="370">
        <v>87.13</v>
      </c>
      <c r="E2701" s="207"/>
    </row>
    <row r="2702" spans="1:5" ht="15" x14ac:dyDescent="0.25">
      <c r="A2702" s="368">
        <v>89210</v>
      </c>
      <c r="B2702" s="369" t="s">
        <v>357</v>
      </c>
      <c r="C2702" s="368" t="s">
        <v>220</v>
      </c>
      <c r="D2702" s="370">
        <v>30.35</v>
      </c>
      <c r="E2702" s="207"/>
    </row>
    <row r="2703" spans="1:5" ht="15" x14ac:dyDescent="0.25">
      <c r="A2703" s="368">
        <v>89211</v>
      </c>
      <c r="B2703" s="369" t="s">
        <v>358</v>
      </c>
      <c r="C2703" s="368" t="s">
        <v>220</v>
      </c>
      <c r="D2703" s="370">
        <v>8.14</v>
      </c>
      <c r="E2703" s="207"/>
    </row>
    <row r="2704" spans="1:5" ht="15" x14ac:dyDescent="0.25">
      <c r="A2704" s="368">
        <v>5674</v>
      </c>
      <c r="B2704" s="369" t="s">
        <v>228</v>
      </c>
      <c r="C2704" s="368" t="s">
        <v>220</v>
      </c>
      <c r="D2704" s="370">
        <v>37.979999999999997</v>
      </c>
      <c r="E2704" s="207"/>
    </row>
    <row r="2705" spans="1:5" ht="15" x14ac:dyDescent="0.25">
      <c r="A2705" s="368">
        <v>53788</v>
      </c>
      <c r="B2705" s="369" t="s">
        <v>279</v>
      </c>
      <c r="C2705" s="368" t="s">
        <v>220</v>
      </c>
      <c r="D2705" s="370">
        <v>55.77</v>
      </c>
      <c r="E2705" s="207"/>
    </row>
    <row r="2706" spans="1:5" ht="15" x14ac:dyDescent="0.25">
      <c r="A2706" s="368">
        <v>73309</v>
      </c>
      <c r="B2706" s="369" t="s">
        <v>304</v>
      </c>
      <c r="C2706" s="368" t="s">
        <v>220</v>
      </c>
      <c r="D2706" s="370">
        <v>31.55</v>
      </c>
      <c r="E2706" s="207"/>
    </row>
    <row r="2707" spans="1:5" ht="15" x14ac:dyDescent="0.25">
      <c r="A2707" s="368">
        <v>73313</v>
      </c>
      <c r="B2707" s="369" t="s">
        <v>306</v>
      </c>
      <c r="C2707" s="368" t="s">
        <v>220</v>
      </c>
      <c r="D2707" s="370">
        <v>8.52</v>
      </c>
      <c r="E2707" s="207"/>
    </row>
    <row r="2708" spans="1:5" ht="15" x14ac:dyDescent="0.25">
      <c r="A2708" s="368">
        <v>5089</v>
      </c>
      <c r="B2708" s="369" t="s">
        <v>219</v>
      </c>
      <c r="C2708" s="368" t="s">
        <v>220</v>
      </c>
      <c r="D2708" s="370">
        <v>39.49</v>
      </c>
      <c r="E2708" s="207"/>
    </row>
    <row r="2709" spans="1:5" ht="15" x14ac:dyDescent="0.25">
      <c r="A2709" s="368">
        <v>73315</v>
      </c>
      <c r="B2709" s="369" t="s">
        <v>307</v>
      </c>
      <c r="C2709" s="368" t="s">
        <v>220</v>
      </c>
      <c r="D2709" s="370">
        <v>55.77</v>
      </c>
      <c r="E2709" s="207"/>
    </row>
    <row r="2710" spans="1:5" ht="15" x14ac:dyDescent="0.25">
      <c r="A2710" s="368">
        <v>5738</v>
      </c>
      <c r="B2710" s="369" t="s">
        <v>248</v>
      </c>
      <c r="C2710" s="368" t="s">
        <v>220</v>
      </c>
      <c r="D2710" s="370">
        <v>41.47</v>
      </c>
      <c r="E2710" s="207"/>
    </row>
    <row r="2711" spans="1:5" ht="15" x14ac:dyDescent="0.25">
      <c r="A2711" s="368">
        <v>93239</v>
      </c>
      <c r="B2711" s="369" t="s">
        <v>553</v>
      </c>
      <c r="C2711" s="368" t="s">
        <v>220</v>
      </c>
      <c r="D2711" s="370">
        <v>11.12</v>
      </c>
      <c r="E2711" s="207"/>
    </row>
    <row r="2712" spans="1:5" ht="15" x14ac:dyDescent="0.25">
      <c r="A2712" s="368">
        <v>5739</v>
      </c>
      <c r="B2712" s="369" t="s">
        <v>249</v>
      </c>
      <c r="C2712" s="368" t="s">
        <v>220</v>
      </c>
      <c r="D2712" s="370">
        <v>51.9</v>
      </c>
      <c r="E2712" s="207"/>
    </row>
    <row r="2713" spans="1:5" ht="15" x14ac:dyDescent="0.25">
      <c r="A2713" s="368">
        <v>93240</v>
      </c>
      <c r="B2713" s="369" t="s">
        <v>554</v>
      </c>
      <c r="C2713" s="368" t="s">
        <v>220</v>
      </c>
      <c r="D2713" s="370">
        <v>11.68</v>
      </c>
      <c r="E2713" s="207"/>
    </row>
    <row r="2714" spans="1:5" ht="15" x14ac:dyDescent="0.25">
      <c r="A2714" s="368">
        <v>53818</v>
      </c>
      <c r="B2714" s="369" t="s">
        <v>288</v>
      </c>
      <c r="C2714" s="368" t="s">
        <v>220</v>
      </c>
      <c r="D2714" s="370">
        <v>9.16</v>
      </c>
      <c r="E2714" s="207"/>
    </row>
    <row r="2715" spans="1:5" ht="15" x14ac:dyDescent="0.25">
      <c r="A2715" s="368">
        <v>93238</v>
      </c>
      <c r="B2715" s="369" t="s">
        <v>552</v>
      </c>
      <c r="C2715" s="368" t="s">
        <v>220</v>
      </c>
      <c r="D2715" s="370">
        <v>2.4500000000000002</v>
      </c>
      <c r="E2715" s="207"/>
    </row>
    <row r="2716" spans="1:5" ht="15" x14ac:dyDescent="0.25">
      <c r="A2716" s="368">
        <v>5727</v>
      </c>
      <c r="B2716" s="369" t="s">
        <v>243</v>
      </c>
      <c r="C2716" s="368" t="s">
        <v>220</v>
      </c>
      <c r="D2716" s="370">
        <v>11.46</v>
      </c>
      <c r="E2716" s="207"/>
    </row>
    <row r="2717" spans="1:5" ht="15" x14ac:dyDescent="0.25">
      <c r="A2717" s="368">
        <v>89280</v>
      </c>
      <c r="B2717" s="369" t="s">
        <v>394</v>
      </c>
      <c r="C2717" s="368" t="s">
        <v>220</v>
      </c>
      <c r="D2717" s="370">
        <v>37.270000000000003</v>
      </c>
      <c r="E2717" s="207"/>
    </row>
    <row r="2718" spans="1:5" ht="15" x14ac:dyDescent="0.25">
      <c r="A2718" s="368">
        <v>89281</v>
      </c>
      <c r="B2718" s="369" t="s">
        <v>395</v>
      </c>
      <c r="C2718" s="368" t="s">
        <v>220</v>
      </c>
      <c r="D2718" s="370">
        <v>9.99</v>
      </c>
      <c r="E2718" s="207"/>
    </row>
    <row r="2719" spans="1:5" ht="15" x14ac:dyDescent="0.25">
      <c r="A2719" s="368">
        <v>5729</v>
      </c>
      <c r="B2719" s="369" t="s">
        <v>244</v>
      </c>
      <c r="C2719" s="368" t="s">
        <v>220</v>
      </c>
      <c r="D2719" s="370">
        <v>46.64</v>
      </c>
      <c r="E2719" s="207"/>
    </row>
    <row r="2720" spans="1:5" ht="15" x14ac:dyDescent="0.25">
      <c r="A2720" s="368">
        <v>5730</v>
      </c>
      <c r="B2720" s="369" t="s">
        <v>245</v>
      </c>
      <c r="C2720" s="368" t="s">
        <v>220</v>
      </c>
      <c r="D2720" s="370">
        <v>39.880000000000003</v>
      </c>
      <c r="E2720" s="207"/>
    </row>
    <row r="2721" spans="1:5" ht="15" x14ac:dyDescent="0.25">
      <c r="A2721" s="368">
        <v>95266</v>
      </c>
      <c r="B2721" s="369" t="s">
        <v>604</v>
      </c>
      <c r="C2721" s="368" t="s">
        <v>220</v>
      </c>
      <c r="D2721" s="370">
        <v>0.61</v>
      </c>
      <c r="E2721" s="207"/>
    </row>
    <row r="2722" spans="1:5" ht="15" x14ac:dyDescent="0.25">
      <c r="A2722" s="368">
        <v>95267</v>
      </c>
      <c r="B2722" s="369" t="s">
        <v>605</v>
      </c>
      <c r="C2722" s="368" t="s">
        <v>220</v>
      </c>
      <c r="D2722" s="370">
        <v>0.12</v>
      </c>
      <c r="E2722" s="207"/>
    </row>
    <row r="2723" spans="1:5" ht="15" x14ac:dyDescent="0.25">
      <c r="A2723" s="368">
        <v>95268</v>
      </c>
      <c r="B2723" s="369" t="s">
        <v>606</v>
      </c>
      <c r="C2723" s="368" t="s">
        <v>220</v>
      </c>
      <c r="D2723" s="370">
        <v>0.59</v>
      </c>
      <c r="E2723" s="207"/>
    </row>
    <row r="2724" spans="1:5" ht="15" x14ac:dyDescent="0.25">
      <c r="A2724" s="368">
        <v>95269</v>
      </c>
      <c r="B2724" s="369" t="s">
        <v>24307</v>
      </c>
      <c r="C2724" s="368" t="s">
        <v>220</v>
      </c>
      <c r="D2724" s="370">
        <v>8.69</v>
      </c>
      <c r="E2724" s="207"/>
    </row>
    <row r="2725" spans="1:5" ht="15" x14ac:dyDescent="0.25">
      <c r="A2725" s="368">
        <v>91688</v>
      </c>
      <c r="B2725" s="369" t="s">
        <v>522</v>
      </c>
      <c r="C2725" s="368" t="s">
        <v>220</v>
      </c>
      <c r="D2725" s="370">
        <v>0.09</v>
      </c>
      <c r="E2725" s="207"/>
    </row>
    <row r="2726" spans="1:5" ht="15" x14ac:dyDescent="0.25">
      <c r="A2726" s="368">
        <v>91689</v>
      </c>
      <c r="B2726" s="369" t="s">
        <v>523</v>
      </c>
      <c r="C2726" s="368" t="s">
        <v>220</v>
      </c>
      <c r="D2726" s="370">
        <v>0.02</v>
      </c>
      <c r="E2726" s="207"/>
    </row>
    <row r="2727" spans="1:5" ht="15" x14ac:dyDescent="0.25">
      <c r="A2727" s="368">
        <v>91690</v>
      </c>
      <c r="B2727" s="369" t="s">
        <v>524</v>
      </c>
      <c r="C2727" s="368" t="s">
        <v>220</v>
      </c>
      <c r="D2727" s="370">
        <v>0.06</v>
      </c>
      <c r="E2727" s="207"/>
    </row>
    <row r="2728" spans="1:5" ht="15" x14ac:dyDescent="0.25">
      <c r="A2728" s="368">
        <v>91691</v>
      </c>
      <c r="B2728" s="369" t="s">
        <v>525</v>
      </c>
      <c r="C2728" s="368" t="s">
        <v>220</v>
      </c>
      <c r="D2728" s="370">
        <v>1.49</v>
      </c>
      <c r="E2728" s="207"/>
    </row>
    <row r="2729" spans="1:5" ht="15" x14ac:dyDescent="0.25">
      <c r="A2729" s="368">
        <v>102924</v>
      </c>
      <c r="B2729" s="369" t="s">
        <v>34339</v>
      </c>
      <c r="C2729" s="368" t="s">
        <v>220</v>
      </c>
      <c r="D2729" s="370">
        <v>0</v>
      </c>
      <c r="E2729" s="207"/>
    </row>
    <row r="2730" spans="1:5" ht="15" x14ac:dyDescent="0.25">
      <c r="A2730" s="368">
        <v>102925</v>
      </c>
      <c r="B2730" s="369" t="s">
        <v>34340</v>
      </c>
      <c r="C2730" s="368" t="s">
        <v>220</v>
      </c>
      <c r="D2730" s="370">
        <v>0</v>
      </c>
      <c r="E2730" s="207"/>
    </row>
    <row r="2731" spans="1:5" ht="15" x14ac:dyDescent="0.25">
      <c r="A2731" s="368">
        <v>102926</v>
      </c>
      <c r="B2731" s="369" t="s">
        <v>34341</v>
      </c>
      <c r="C2731" s="368" t="s">
        <v>220</v>
      </c>
      <c r="D2731" s="370">
        <v>0</v>
      </c>
      <c r="E2731" s="207"/>
    </row>
    <row r="2732" spans="1:5" ht="15" x14ac:dyDescent="0.25">
      <c r="A2732" s="368">
        <v>102927</v>
      </c>
      <c r="B2732" s="369" t="s">
        <v>12274</v>
      </c>
      <c r="C2732" s="368" t="s">
        <v>220</v>
      </c>
      <c r="D2732" s="370">
        <v>1.03</v>
      </c>
      <c r="E2732" s="207"/>
    </row>
    <row r="2733" spans="1:5" ht="15" x14ac:dyDescent="0.25">
      <c r="A2733" s="368">
        <v>95136</v>
      </c>
      <c r="B2733" s="369" t="s">
        <v>594</v>
      </c>
      <c r="C2733" s="368" t="s">
        <v>220</v>
      </c>
      <c r="D2733" s="370">
        <v>0.02</v>
      </c>
      <c r="E2733" s="207"/>
    </row>
    <row r="2734" spans="1:5" ht="15" x14ac:dyDescent="0.25">
      <c r="A2734" s="368">
        <v>95137</v>
      </c>
      <c r="B2734" s="369" t="s">
        <v>595</v>
      </c>
      <c r="C2734" s="368" t="s">
        <v>220</v>
      </c>
      <c r="D2734" s="370">
        <v>0.01</v>
      </c>
      <c r="E2734" s="207"/>
    </row>
    <row r="2735" spans="1:5" ht="15" x14ac:dyDescent="0.25">
      <c r="A2735" s="368">
        <v>95138</v>
      </c>
      <c r="B2735" s="369" t="s">
        <v>596</v>
      </c>
      <c r="C2735" s="368" t="s">
        <v>220</v>
      </c>
      <c r="D2735" s="370">
        <v>0.02</v>
      </c>
      <c r="E2735" s="207"/>
    </row>
    <row r="2736" spans="1:5" ht="15" x14ac:dyDescent="0.25">
      <c r="A2736" s="368">
        <v>89023</v>
      </c>
      <c r="B2736" s="369" t="s">
        <v>12212</v>
      </c>
      <c r="C2736" s="368" t="s">
        <v>220</v>
      </c>
      <c r="D2736" s="370">
        <v>3.97</v>
      </c>
      <c r="E2736" s="207"/>
    </row>
    <row r="2737" spans="1:5" ht="15" x14ac:dyDescent="0.25">
      <c r="A2737" s="368">
        <v>89024</v>
      </c>
      <c r="B2737" s="369" t="s">
        <v>12213</v>
      </c>
      <c r="C2737" s="368" t="s">
        <v>220</v>
      </c>
      <c r="D2737" s="370">
        <v>1.37</v>
      </c>
      <c r="E2737" s="207"/>
    </row>
    <row r="2738" spans="1:5" ht="15" x14ac:dyDescent="0.25">
      <c r="A2738" s="368">
        <v>89025</v>
      </c>
      <c r="B2738" s="369" t="s">
        <v>12214</v>
      </c>
      <c r="C2738" s="368" t="s">
        <v>220</v>
      </c>
      <c r="D2738" s="370">
        <v>4.96</v>
      </c>
      <c r="E2738" s="207"/>
    </row>
    <row r="2739" spans="1:5" ht="15" x14ac:dyDescent="0.25">
      <c r="A2739" s="368">
        <v>89026</v>
      </c>
      <c r="B2739" s="369" t="s">
        <v>12215</v>
      </c>
      <c r="C2739" s="368" t="s">
        <v>220</v>
      </c>
      <c r="D2739" s="370">
        <v>166.87</v>
      </c>
      <c r="E2739" s="207"/>
    </row>
    <row r="2740" spans="1:5" ht="15" x14ac:dyDescent="0.25">
      <c r="A2740" s="368">
        <v>7032</v>
      </c>
      <c r="B2740" s="369" t="s">
        <v>12188</v>
      </c>
      <c r="C2740" s="368" t="s">
        <v>220</v>
      </c>
      <c r="D2740" s="370">
        <v>4.88</v>
      </c>
      <c r="E2740" s="207"/>
    </row>
    <row r="2741" spans="1:5" ht="15" x14ac:dyDescent="0.25">
      <c r="A2741" s="368">
        <v>7033</v>
      </c>
      <c r="B2741" s="369" t="s">
        <v>12189</v>
      </c>
      <c r="C2741" s="368" t="s">
        <v>220</v>
      </c>
      <c r="D2741" s="370">
        <v>1.69</v>
      </c>
      <c r="E2741" s="207"/>
    </row>
    <row r="2742" spans="1:5" ht="15" x14ac:dyDescent="0.25">
      <c r="A2742" s="368">
        <v>7034</v>
      </c>
      <c r="B2742" s="369" t="s">
        <v>12190</v>
      </c>
      <c r="C2742" s="368" t="s">
        <v>220</v>
      </c>
      <c r="D2742" s="370">
        <v>6.1</v>
      </c>
      <c r="E2742" s="207"/>
    </row>
    <row r="2743" spans="1:5" ht="15" x14ac:dyDescent="0.25">
      <c r="A2743" s="368">
        <v>7035</v>
      </c>
      <c r="B2743" s="369" t="s">
        <v>12191</v>
      </c>
      <c r="C2743" s="368" t="s">
        <v>220</v>
      </c>
      <c r="D2743" s="370">
        <v>250.31</v>
      </c>
      <c r="E2743" s="207"/>
    </row>
    <row r="2744" spans="1:5" ht="15" x14ac:dyDescent="0.25">
      <c r="A2744" s="368">
        <v>102942</v>
      </c>
      <c r="B2744" s="369" t="s">
        <v>34342</v>
      </c>
      <c r="C2744" s="368" t="s">
        <v>220</v>
      </c>
      <c r="D2744" s="370">
        <v>0</v>
      </c>
      <c r="E2744" s="207"/>
    </row>
    <row r="2745" spans="1:5" ht="15" x14ac:dyDescent="0.25">
      <c r="A2745" s="368">
        <v>102943</v>
      </c>
      <c r="B2745" s="369" t="s">
        <v>34343</v>
      </c>
      <c r="C2745" s="368" t="s">
        <v>220</v>
      </c>
      <c r="D2745" s="370">
        <v>0</v>
      </c>
      <c r="E2745" s="207"/>
    </row>
    <row r="2746" spans="1:5" ht="15" x14ac:dyDescent="0.25">
      <c r="A2746" s="368">
        <v>102944</v>
      </c>
      <c r="B2746" s="369" t="s">
        <v>34344</v>
      </c>
      <c r="C2746" s="368" t="s">
        <v>220</v>
      </c>
      <c r="D2746" s="370">
        <v>0</v>
      </c>
      <c r="E2746" s="207"/>
    </row>
    <row r="2747" spans="1:5" ht="15" x14ac:dyDescent="0.25">
      <c r="A2747" s="368">
        <v>102945</v>
      </c>
      <c r="B2747" s="369" t="s">
        <v>12276</v>
      </c>
      <c r="C2747" s="368" t="s">
        <v>220</v>
      </c>
      <c r="D2747" s="370">
        <v>0.02</v>
      </c>
      <c r="E2747" s="207"/>
    </row>
    <row r="2748" spans="1:5" ht="15" x14ac:dyDescent="0.25">
      <c r="A2748" s="368">
        <v>104087</v>
      </c>
      <c r="B2748" s="369" t="s">
        <v>5381</v>
      </c>
      <c r="C2748" s="368" t="s">
        <v>220</v>
      </c>
      <c r="D2748" s="370">
        <v>0.03</v>
      </c>
      <c r="E2748" s="207"/>
    </row>
    <row r="2749" spans="1:5" ht="15" x14ac:dyDescent="0.25">
      <c r="A2749" s="368">
        <v>104088</v>
      </c>
      <c r="B2749" s="369" t="s">
        <v>5382</v>
      </c>
      <c r="C2749" s="368" t="s">
        <v>220</v>
      </c>
      <c r="D2749" s="370">
        <v>0</v>
      </c>
      <c r="E2749" s="207"/>
    </row>
    <row r="2750" spans="1:5" ht="15" x14ac:dyDescent="0.25">
      <c r="A2750" s="368">
        <v>104089</v>
      </c>
      <c r="B2750" s="369" t="s">
        <v>5383</v>
      </c>
      <c r="C2750" s="368" t="s">
        <v>220</v>
      </c>
      <c r="D2750" s="370">
        <v>0.04</v>
      </c>
      <c r="E2750" s="207"/>
    </row>
    <row r="2751" spans="1:5" ht="15" x14ac:dyDescent="0.25">
      <c r="A2751" s="368">
        <v>104090</v>
      </c>
      <c r="B2751" s="369" t="s">
        <v>5384</v>
      </c>
      <c r="C2751" s="368" t="s">
        <v>220</v>
      </c>
      <c r="D2751" s="370">
        <v>0.74</v>
      </c>
      <c r="E2751" s="207"/>
    </row>
    <row r="2752" spans="1:5" ht="15" x14ac:dyDescent="0.25">
      <c r="A2752" s="368">
        <v>104093</v>
      </c>
      <c r="B2752" s="369" t="s">
        <v>5385</v>
      </c>
      <c r="C2752" s="368" t="s">
        <v>220</v>
      </c>
      <c r="D2752" s="370">
        <v>0.04</v>
      </c>
      <c r="E2752" s="207"/>
    </row>
    <row r="2753" spans="1:5" ht="15" x14ac:dyDescent="0.25">
      <c r="A2753" s="368">
        <v>104094</v>
      </c>
      <c r="B2753" s="369" t="s">
        <v>5386</v>
      </c>
      <c r="C2753" s="368" t="s">
        <v>220</v>
      </c>
      <c r="D2753" s="370">
        <v>0.01</v>
      </c>
      <c r="E2753" s="207"/>
    </row>
    <row r="2754" spans="1:5" ht="15" x14ac:dyDescent="0.25">
      <c r="A2754" s="368">
        <v>104095</v>
      </c>
      <c r="B2754" s="369" t="s">
        <v>5387</v>
      </c>
      <c r="C2754" s="368" t="s">
        <v>220</v>
      </c>
      <c r="D2754" s="370">
        <v>0.06</v>
      </c>
      <c r="E2754" s="207"/>
    </row>
    <row r="2755" spans="1:5" ht="15" x14ac:dyDescent="0.25">
      <c r="A2755" s="368">
        <v>104096</v>
      </c>
      <c r="B2755" s="369" t="s">
        <v>5388</v>
      </c>
      <c r="C2755" s="368" t="s">
        <v>220</v>
      </c>
      <c r="D2755" s="370">
        <v>1.03</v>
      </c>
      <c r="E2755" s="207"/>
    </row>
    <row r="2756" spans="1:5" ht="15" x14ac:dyDescent="0.25">
      <c r="A2756" s="368">
        <v>102900</v>
      </c>
      <c r="B2756" s="369" t="s">
        <v>38499</v>
      </c>
      <c r="C2756" s="368" t="s">
        <v>220</v>
      </c>
      <c r="D2756" s="370">
        <v>0</v>
      </c>
      <c r="E2756" s="207"/>
    </row>
    <row r="2757" spans="1:5" ht="15" x14ac:dyDescent="0.25">
      <c r="A2757" s="368">
        <v>102901</v>
      </c>
      <c r="B2757" s="369" t="s">
        <v>38500</v>
      </c>
      <c r="C2757" s="368" t="s">
        <v>220</v>
      </c>
      <c r="D2757" s="370">
        <v>0</v>
      </c>
      <c r="E2757" s="207"/>
    </row>
    <row r="2758" spans="1:5" ht="15" x14ac:dyDescent="0.25">
      <c r="A2758" s="368">
        <v>102902</v>
      </c>
      <c r="B2758" s="369" t="s">
        <v>38501</v>
      </c>
      <c r="C2758" s="368" t="s">
        <v>220</v>
      </c>
      <c r="D2758" s="370">
        <v>0</v>
      </c>
      <c r="E2758" s="207"/>
    </row>
    <row r="2759" spans="1:5" ht="15" x14ac:dyDescent="0.25">
      <c r="A2759" s="368">
        <v>102903</v>
      </c>
      <c r="B2759" s="369" t="s">
        <v>38502</v>
      </c>
      <c r="C2759" s="368" t="s">
        <v>220</v>
      </c>
      <c r="D2759" s="370">
        <v>11.38</v>
      </c>
      <c r="E2759" s="207"/>
    </row>
    <row r="2760" spans="1:5" ht="15" x14ac:dyDescent="0.25">
      <c r="A2760" s="368">
        <v>89029</v>
      </c>
      <c r="B2760" s="369" t="s">
        <v>349</v>
      </c>
      <c r="C2760" s="368" t="s">
        <v>220</v>
      </c>
      <c r="D2760" s="370">
        <v>33.340000000000003</v>
      </c>
      <c r="E2760" s="207"/>
    </row>
    <row r="2761" spans="1:5" ht="15" x14ac:dyDescent="0.25">
      <c r="A2761" s="368">
        <v>89030</v>
      </c>
      <c r="B2761" s="369" t="s">
        <v>350</v>
      </c>
      <c r="C2761" s="368" t="s">
        <v>220</v>
      </c>
      <c r="D2761" s="370">
        <v>14.68</v>
      </c>
      <c r="E2761" s="207"/>
    </row>
    <row r="2762" spans="1:5" ht="15" x14ac:dyDescent="0.25">
      <c r="A2762" s="368">
        <v>5724</v>
      </c>
      <c r="B2762" s="369" t="s">
        <v>242</v>
      </c>
      <c r="C2762" s="368" t="s">
        <v>220</v>
      </c>
      <c r="D2762" s="370">
        <v>59.61</v>
      </c>
      <c r="E2762" s="207"/>
    </row>
    <row r="2763" spans="1:5" ht="15" x14ac:dyDescent="0.25">
      <c r="A2763" s="368">
        <v>53817</v>
      </c>
      <c r="B2763" s="369" t="s">
        <v>287</v>
      </c>
      <c r="C2763" s="368" t="s">
        <v>220</v>
      </c>
      <c r="D2763" s="370">
        <v>60.96</v>
      </c>
      <c r="E2763" s="207"/>
    </row>
    <row r="2764" spans="1:5" ht="15" x14ac:dyDescent="0.25">
      <c r="A2764" s="368">
        <v>88839</v>
      </c>
      <c r="B2764" s="369" t="s">
        <v>325</v>
      </c>
      <c r="C2764" s="368" t="s">
        <v>220</v>
      </c>
      <c r="D2764" s="370">
        <v>34.9</v>
      </c>
      <c r="E2764" s="207"/>
    </row>
    <row r="2765" spans="1:5" ht="15" x14ac:dyDescent="0.25">
      <c r="A2765" s="368">
        <v>88840</v>
      </c>
      <c r="B2765" s="369" t="s">
        <v>326</v>
      </c>
      <c r="C2765" s="368" t="s">
        <v>220</v>
      </c>
      <c r="D2765" s="370">
        <v>15.37</v>
      </c>
      <c r="E2765" s="207"/>
    </row>
    <row r="2766" spans="1:5" ht="15" x14ac:dyDescent="0.25">
      <c r="A2766" s="368">
        <v>88841</v>
      </c>
      <c r="B2766" s="369" t="s">
        <v>327</v>
      </c>
      <c r="C2766" s="368" t="s">
        <v>220</v>
      </c>
      <c r="D2766" s="370">
        <v>62.39</v>
      </c>
      <c r="E2766" s="207"/>
    </row>
    <row r="2767" spans="1:5" ht="15" x14ac:dyDescent="0.25">
      <c r="A2767" s="368">
        <v>88842</v>
      </c>
      <c r="B2767" s="369" t="s">
        <v>328</v>
      </c>
      <c r="C2767" s="368" t="s">
        <v>220</v>
      </c>
      <c r="D2767" s="370">
        <v>76.27</v>
      </c>
      <c r="E2767" s="207"/>
    </row>
    <row r="2768" spans="1:5" ht="15" x14ac:dyDescent="0.25">
      <c r="A2768" s="368">
        <v>89009</v>
      </c>
      <c r="B2768" s="369" t="s">
        <v>339</v>
      </c>
      <c r="C2768" s="368" t="s">
        <v>220</v>
      </c>
      <c r="D2768" s="370">
        <v>43.22</v>
      </c>
      <c r="E2768" s="207"/>
    </row>
    <row r="2769" spans="1:5" ht="15" x14ac:dyDescent="0.25">
      <c r="A2769" s="368">
        <v>89010</v>
      </c>
      <c r="B2769" s="369" t="s">
        <v>340</v>
      </c>
      <c r="C2769" s="368" t="s">
        <v>220</v>
      </c>
      <c r="D2769" s="370">
        <v>19.04</v>
      </c>
      <c r="E2769" s="207"/>
    </row>
    <row r="2770" spans="1:5" ht="15" x14ac:dyDescent="0.25">
      <c r="A2770" s="368">
        <v>53810</v>
      </c>
      <c r="B2770" s="369" t="s">
        <v>285</v>
      </c>
      <c r="C2770" s="368" t="s">
        <v>220</v>
      </c>
      <c r="D2770" s="370">
        <v>77.28</v>
      </c>
      <c r="E2770" s="207"/>
    </row>
    <row r="2771" spans="1:5" ht="15" x14ac:dyDescent="0.25">
      <c r="A2771" s="368">
        <v>5721</v>
      </c>
      <c r="B2771" s="369" t="s">
        <v>240</v>
      </c>
      <c r="C2771" s="368" t="s">
        <v>220</v>
      </c>
      <c r="D2771" s="370">
        <v>91.51</v>
      </c>
      <c r="E2771" s="207"/>
    </row>
    <row r="2772" spans="1:5" ht="15" x14ac:dyDescent="0.25">
      <c r="A2772" s="368">
        <v>89017</v>
      </c>
      <c r="B2772" s="369" t="s">
        <v>347</v>
      </c>
      <c r="C2772" s="368" t="s">
        <v>220</v>
      </c>
      <c r="D2772" s="370">
        <v>42.96</v>
      </c>
      <c r="E2772" s="207"/>
    </row>
    <row r="2773" spans="1:5" ht="15" x14ac:dyDescent="0.25">
      <c r="A2773" s="368">
        <v>89018</v>
      </c>
      <c r="B2773" s="369" t="s">
        <v>348</v>
      </c>
      <c r="C2773" s="368" t="s">
        <v>220</v>
      </c>
      <c r="D2773" s="370">
        <v>18.920000000000002</v>
      </c>
      <c r="E2773" s="207"/>
    </row>
    <row r="2774" spans="1:5" ht="15" x14ac:dyDescent="0.25">
      <c r="A2774" s="368">
        <v>53806</v>
      </c>
      <c r="B2774" s="369" t="s">
        <v>284</v>
      </c>
      <c r="C2774" s="368" t="s">
        <v>220</v>
      </c>
      <c r="D2774" s="370">
        <v>76.81</v>
      </c>
      <c r="E2774" s="207"/>
    </row>
    <row r="2775" spans="1:5" ht="15" x14ac:dyDescent="0.25">
      <c r="A2775" s="368">
        <v>5718</v>
      </c>
      <c r="B2775" s="369" t="s">
        <v>239</v>
      </c>
      <c r="C2775" s="368" t="s">
        <v>220</v>
      </c>
      <c r="D2775" s="370">
        <v>103.71</v>
      </c>
      <c r="E2775" s="207"/>
    </row>
    <row r="2776" spans="1:5" ht="15" x14ac:dyDescent="0.25">
      <c r="A2776" s="368">
        <v>89013</v>
      </c>
      <c r="B2776" s="369" t="s">
        <v>343</v>
      </c>
      <c r="C2776" s="368" t="s">
        <v>220</v>
      </c>
      <c r="D2776" s="370">
        <v>141.59</v>
      </c>
      <c r="E2776" s="207"/>
    </row>
    <row r="2777" spans="1:5" ht="15" x14ac:dyDescent="0.25">
      <c r="A2777" s="368">
        <v>89014</v>
      </c>
      <c r="B2777" s="369" t="s">
        <v>344</v>
      </c>
      <c r="C2777" s="368" t="s">
        <v>220</v>
      </c>
      <c r="D2777" s="370">
        <v>62.37</v>
      </c>
      <c r="E2777" s="207"/>
    </row>
    <row r="2778" spans="1:5" ht="15" x14ac:dyDescent="0.25">
      <c r="A2778" s="368">
        <v>53814</v>
      </c>
      <c r="B2778" s="369" t="s">
        <v>286</v>
      </c>
      <c r="C2778" s="368" t="s">
        <v>220</v>
      </c>
      <c r="D2778" s="370">
        <v>253.14</v>
      </c>
      <c r="E2778" s="207"/>
    </row>
    <row r="2779" spans="1:5" ht="15" x14ac:dyDescent="0.25">
      <c r="A2779" s="368">
        <v>5722</v>
      </c>
      <c r="B2779" s="369" t="s">
        <v>241</v>
      </c>
      <c r="C2779" s="368" t="s">
        <v>220</v>
      </c>
      <c r="D2779" s="370">
        <v>211.64</v>
      </c>
      <c r="E2779" s="207"/>
    </row>
    <row r="2780" spans="1:5" ht="15" x14ac:dyDescent="0.25">
      <c r="A2780" s="368">
        <v>96015</v>
      </c>
      <c r="B2780" s="369" t="s">
        <v>623</v>
      </c>
      <c r="C2780" s="368" t="s">
        <v>220</v>
      </c>
      <c r="D2780" s="370">
        <v>25.07</v>
      </c>
      <c r="E2780" s="207"/>
    </row>
    <row r="2781" spans="1:5" ht="15" x14ac:dyDescent="0.25">
      <c r="A2781" s="368">
        <v>96016</v>
      </c>
      <c r="B2781" s="369" t="s">
        <v>624</v>
      </c>
      <c r="C2781" s="368" t="s">
        <v>220</v>
      </c>
      <c r="D2781" s="370">
        <v>6.72</v>
      </c>
      <c r="E2781" s="207"/>
    </row>
    <row r="2782" spans="1:5" ht="15" x14ac:dyDescent="0.25">
      <c r="A2782" s="368">
        <v>96018</v>
      </c>
      <c r="B2782" s="369" t="s">
        <v>625</v>
      </c>
      <c r="C2782" s="368" t="s">
        <v>220</v>
      </c>
      <c r="D2782" s="370">
        <v>27.42</v>
      </c>
      <c r="E2782" s="207"/>
    </row>
    <row r="2783" spans="1:5" ht="15" x14ac:dyDescent="0.25">
      <c r="A2783" s="368">
        <v>96019</v>
      </c>
      <c r="B2783" s="369" t="s">
        <v>626</v>
      </c>
      <c r="C2783" s="368" t="s">
        <v>220</v>
      </c>
      <c r="D2783" s="370">
        <v>94.37</v>
      </c>
      <c r="E2783" s="207"/>
    </row>
    <row r="2784" spans="1:5" ht="15" x14ac:dyDescent="0.25">
      <c r="A2784" s="368">
        <v>96008</v>
      </c>
      <c r="B2784" s="369" t="s">
        <v>619</v>
      </c>
      <c r="C2784" s="368" t="s">
        <v>220</v>
      </c>
      <c r="D2784" s="370">
        <v>25.27</v>
      </c>
      <c r="E2784" s="207"/>
    </row>
    <row r="2785" spans="1:5" ht="15" x14ac:dyDescent="0.25">
      <c r="A2785" s="368">
        <v>96009</v>
      </c>
      <c r="B2785" s="369" t="s">
        <v>620</v>
      </c>
      <c r="C2785" s="368" t="s">
        <v>220</v>
      </c>
      <c r="D2785" s="370">
        <v>6.77</v>
      </c>
      <c r="E2785" s="207"/>
    </row>
    <row r="2786" spans="1:5" ht="15" x14ac:dyDescent="0.25">
      <c r="A2786" s="368">
        <v>96011</v>
      </c>
      <c r="B2786" s="369" t="s">
        <v>621</v>
      </c>
      <c r="C2786" s="368" t="s">
        <v>220</v>
      </c>
      <c r="D2786" s="370">
        <v>27.64</v>
      </c>
      <c r="E2786" s="207"/>
    </row>
    <row r="2787" spans="1:5" ht="15" x14ac:dyDescent="0.25">
      <c r="A2787" s="368">
        <v>96012</v>
      </c>
      <c r="B2787" s="369" t="s">
        <v>622</v>
      </c>
      <c r="C2787" s="368" t="s">
        <v>220</v>
      </c>
      <c r="D2787" s="370">
        <v>94.37</v>
      </c>
      <c r="E2787" s="207"/>
    </row>
    <row r="2788" spans="1:5" ht="15" x14ac:dyDescent="0.25">
      <c r="A2788" s="368">
        <v>96023</v>
      </c>
      <c r="B2788" s="369" t="s">
        <v>627</v>
      </c>
      <c r="C2788" s="368" t="s">
        <v>220</v>
      </c>
      <c r="D2788" s="370">
        <v>19.260000000000002</v>
      </c>
      <c r="E2788" s="207"/>
    </row>
    <row r="2789" spans="1:5" ht="15" x14ac:dyDescent="0.25">
      <c r="A2789" s="368">
        <v>96024</v>
      </c>
      <c r="B2789" s="369" t="s">
        <v>628</v>
      </c>
      <c r="C2789" s="368" t="s">
        <v>220</v>
      </c>
      <c r="D2789" s="370">
        <v>5.16</v>
      </c>
      <c r="E2789" s="207"/>
    </row>
    <row r="2790" spans="1:5" ht="15" x14ac:dyDescent="0.25">
      <c r="A2790" s="368">
        <v>96026</v>
      </c>
      <c r="B2790" s="369" t="s">
        <v>629</v>
      </c>
      <c r="C2790" s="368" t="s">
        <v>220</v>
      </c>
      <c r="D2790" s="370">
        <v>21.07</v>
      </c>
      <c r="E2790" s="207"/>
    </row>
    <row r="2791" spans="1:5" ht="15" x14ac:dyDescent="0.25">
      <c r="A2791" s="368">
        <v>96027</v>
      </c>
      <c r="B2791" s="369" t="s">
        <v>630</v>
      </c>
      <c r="C2791" s="368" t="s">
        <v>220</v>
      </c>
      <c r="D2791" s="370">
        <v>65.75</v>
      </c>
      <c r="E2791" s="207"/>
    </row>
    <row r="2792" spans="1:5" ht="15" x14ac:dyDescent="0.25">
      <c r="A2792" s="368">
        <v>96053</v>
      </c>
      <c r="B2792" s="369" t="s">
        <v>636</v>
      </c>
      <c r="C2792" s="368" t="s">
        <v>220</v>
      </c>
      <c r="D2792" s="370">
        <v>19.46</v>
      </c>
      <c r="E2792" s="207"/>
    </row>
    <row r="2793" spans="1:5" ht="15" x14ac:dyDescent="0.25">
      <c r="A2793" s="368">
        <v>96055</v>
      </c>
      <c r="B2793" s="369" t="s">
        <v>638</v>
      </c>
      <c r="C2793" s="368" t="s">
        <v>220</v>
      </c>
      <c r="D2793" s="370">
        <v>5.21</v>
      </c>
      <c r="E2793" s="207"/>
    </row>
    <row r="2794" spans="1:5" ht="15" x14ac:dyDescent="0.25">
      <c r="A2794" s="368">
        <v>96056</v>
      </c>
      <c r="B2794" s="369" t="s">
        <v>639</v>
      </c>
      <c r="C2794" s="368" t="s">
        <v>220</v>
      </c>
      <c r="D2794" s="370">
        <v>21.29</v>
      </c>
      <c r="E2794" s="207"/>
    </row>
    <row r="2795" spans="1:5" ht="15" x14ac:dyDescent="0.25">
      <c r="A2795" s="368">
        <v>96057</v>
      </c>
      <c r="B2795" s="369" t="s">
        <v>640</v>
      </c>
      <c r="C2795" s="368" t="s">
        <v>220</v>
      </c>
      <c r="D2795" s="370">
        <v>65.75</v>
      </c>
      <c r="E2795" s="207"/>
    </row>
    <row r="2796" spans="1:5" ht="15" x14ac:dyDescent="0.25">
      <c r="A2796" s="368">
        <v>7063</v>
      </c>
      <c r="B2796" s="369" t="s">
        <v>274</v>
      </c>
      <c r="C2796" s="368" t="s">
        <v>220</v>
      </c>
      <c r="D2796" s="370">
        <v>21.74</v>
      </c>
      <c r="E2796" s="207"/>
    </row>
    <row r="2797" spans="1:5" ht="15" x14ac:dyDescent="0.25">
      <c r="A2797" s="368">
        <v>7064</v>
      </c>
      <c r="B2797" s="369" t="s">
        <v>275</v>
      </c>
      <c r="C2797" s="368" t="s">
        <v>220</v>
      </c>
      <c r="D2797" s="370">
        <v>5.87</v>
      </c>
      <c r="E2797" s="207"/>
    </row>
    <row r="2798" spans="1:5" ht="15" x14ac:dyDescent="0.25">
      <c r="A2798" s="368">
        <v>7065</v>
      </c>
      <c r="B2798" s="369" t="s">
        <v>276</v>
      </c>
      <c r="C2798" s="368" t="s">
        <v>220</v>
      </c>
      <c r="D2798" s="370">
        <v>23.78</v>
      </c>
      <c r="E2798" s="207"/>
    </row>
    <row r="2799" spans="1:5" ht="15" x14ac:dyDescent="0.25">
      <c r="A2799" s="368">
        <v>7066</v>
      </c>
      <c r="B2799" s="369" t="s">
        <v>277</v>
      </c>
      <c r="C2799" s="368" t="s">
        <v>220</v>
      </c>
      <c r="D2799" s="370">
        <v>94.37</v>
      </c>
      <c r="E2799" s="207"/>
    </row>
    <row r="2800" spans="1:5" ht="15" x14ac:dyDescent="0.25">
      <c r="A2800" s="368">
        <v>89033</v>
      </c>
      <c r="B2800" s="369" t="s">
        <v>351</v>
      </c>
      <c r="C2800" s="368" t="s">
        <v>220</v>
      </c>
      <c r="D2800" s="370">
        <v>15.93</v>
      </c>
      <c r="E2800" s="207"/>
    </row>
    <row r="2801" spans="1:5" ht="15" x14ac:dyDescent="0.25">
      <c r="A2801" s="368">
        <v>89034</v>
      </c>
      <c r="B2801" s="369" t="s">
        <v>352</v>
      </c>
      <c r="C2801" s="368" t="s">
        <v>220</v>
      </c>
      <c r="D2801" s="370">
        <v>4.2699999999999996</v>
      </c>
      <c r="E2801" s="207"/>
    </row>
    <row r="2802" spans="1:5" ht="15" x14ac:dyDescent="0.25">
      <c r="A2802" s="368">
        <v>5714</v>
      </c>
      <c r="B2802" s="369" t="s">
        <v>237</v>
      </c>
      <c r="C2802" s="368" t="s">
        <v>220</v>
      </c>
      <c r="D2802" s="370">
        <v>17.43</v>
      </c>
      <c r="E2802" s="207"/>
    </row>
    <row r="2803" spans="1:5" ht="15" x14ac:dyDescent="0.25">
      <c r="A2803" s="368">
        <v>5715</v>
      </c>
      <c r="B2803" s="369" t="s">
        <v>238</v>
      </c>
      <c r="C2803" s="368" t="s">
        <v>220</v>
      </c>
      <c r="D2803" s="370">
        <v>65.75</v>
      </c>
      <c r="E2803" s="207"/>
    </row>
    <row r="2804" spans="1:5" ht="15" x14ac:dyDescent="0.25">
      <c r="A2804" s="368">
        <v>102906</v>
      </c>
      <c r="B2804" s="369" t="s">
        <v>34345</v>
      </c>
      <c r="C2804" s="368" t="s">
        <v>220</v>
      </c>
      <c r="D2804" s="370">
        <v>0</v>
      </c>
      <c r="E2804" s="207"/>
    </row>
    <row r="2805" spans="1:5" ht="15" x14ac:dyDescent="0.25">
      <c r="A2805" s="368">
        <v>102907</v>
      </c>
      <c r="B2805" s="369" t="s">
        <v>34346</v>
      </c>
      <c r="C2805" s="368" t="s">
        <v>220</v>
      </c>
      <c r="D2805" s="370">
        <v>0</v>
      </c>
      <c r="E2805" s="207"/>
    </row>
    <row r="2806" spans="1:5" ht="15" x14ac:dyDescent="0.25">
      <c r="A2806" s="368">
        <v>102908</v>
      </c>
      <c r="B2806" s="369" t="s">
        <v>34347</v>
      </c>
      <c r="C2806" s="368" t="s">
        <v>220</v>
      </c>
      <c r="D2806" s="370">
        <v>0</v>
      </c>
      <c r="E2806" s="207"/>
    </row>
    <row r="2807" spans="1:5" ht="15" x14ac:dyDescent="0.25">
      <c r="A2807" s="368">
        <v>102909</v>
      </c>
      <c r="B2807" s="369" t="s">
        <v>12272</v>
      </c>
      <c r="C2807" s="368" t="s">
        <v>220</v>
      </c>
      <c r="D2807" s="370">
        <v>4.4800000000000004</v>
      </c>
      <c r="E2807" s="207"/>
    </row>
    <row r="2808" spans="1:5" ht="15" x14ac:dyDescent="0.25">
      <c r="A2808" s="368">
        <v>93435</v>
      </c>
      <c r="B2808" s="369" t="s">
        <v>12252</v>
      </c>
      <c r="C2808" s="368" t="s">
        <v>220</v>
      </c>
      <c r="D2808" s="370">
        <v>9.1999999999999993</v>
      </c>
      <c r="E2808" s="207"/>
    </row>
    <row r="2809" spans="1:5" ht="15" x14ac:dyDescent="0.25">
      <c r="A2809" s="368">
        <v>93436</v>
      </c>
      <c r="B2809" s="369" t="s">
        <v>12253</v>
      </c>
      <c r="C2809" s="368" t="s">
        <v>220</v>
      </c>
      <c r="D2809" s="370">
        <v>2.83</v>
      </c>
      <c r="E2809" s="207"/>
    </row>
    <row r="2810" spans="1:5" ht="15" x14ac:dyDescent="0.25">
      <c r="A2810" s="368">
        <v>93437</v>
      </c>
      <c r="B2810" s="369" t="s">
        <v>12254</v>
      </c>
      <c r="C2810" s="368" t="s">
        <v>220</v>
      </c>
      <c r="D2810" s="370">
        <v>10.06</v>
      </c>
      <c r="E2810" s="207"/>
    </row>
    <row r="2811" spans="1:5" ht="15" x14ac:dyDescent="0.25">
      <c r="A2811" s="368">
        <v>93438</v>
      </c>
      <c r="B2811" s="369" t="s">
        <v>12255</v>
      </c>
      <c r="C2811" s="368" t="s">
        <v>220</v>
      </c>
      <c r="D2811" s="370">
        <v>109.61</v>
      </c>
      <c r="E2811" s="207"/>
    </row>
    <row r="2812" spans="1:5" ht="15" x14ac:dyDescent="0.25">
      <c r="A2812" s="368">
        <v>100643</v>
      </c>
      <c r="B2812" s="369" t="s">
        <v>649</v>
      </c>
      <c r="C2812" s="368" t="s">
        <v>220</v>
      </c>
      <c r="D2812" s="370">
        <v>412.54</v>
      </c>
      <c r="E2812" s="207"/>
    </row>
    <row r="2813" spans="1:5" ht="15" x14ac:dyDescent="0.25">
      <c r="A2813" s="368">
        <v>100644</v>
      </c>
      <c r="B2813" s="369" t="s">
        <v>650</v>
      </c>
      <c r="C2813" s="368" t="s">
        <v>220</v>
      </c>
      <c r="D2813" s="370">
        <v>145.41999999999999</v>
      </c>
      <c r="E2813" s="207"/>
    </row>
    <row r="2814" spans="1:5" ht="15" x14ac:dyDescent="0.25">
      <c r="A2814" s="368">
        <v>100645</v>
      </c>
      <c r="B2814" s="369" t="s">
        <v>651</v>
      </c>
      <c r="C2814" s="368" t="s">
        <v>220</v>
      </c>
      <c r="D2814" s="370">
        <v>663.17</v>
      </c>
      <c r="E2814" s="207"/>
    </row>
    <row r="2815" spans="1:5" ht="15" x14ac:dyDescent="0.25">
      <c r="A2815" s="368">
        <v>100646</v>
      </c>
      <c r="B2815" s="369" t="s">
        <v>652</v>
      </c>
      <c r="C2815" s="368" t="s">
        <v>220</v>
      </c>
      <c r="D2815" s="370">
        <v>5256</v>
      </c>
      <c r="E2815" s="207"/>
    </row>
    <row r="2816" spans="1:5" ht="15" x14ac:dyDescent="0.25">
      <c r="A2816" s="368">
        <v>95116</v>
      </c>
      <c r="B2816" s="369" t="s">
        <v>582</v>
      </c>
      <c r="C2816" s="368" t="s">
        <v>220</v>
      </c>
      <c r="D2816" s="370">
        <v>32.549999999999997</v>
      </c>
      <c r="E2816" s="207"/>
    </row>
    <row r="2817" spans="1:5" ht="15" x14ac:dyDescent="0.25">
      <c r="A2817" s="368">
        <v>95117</v>
      </c>
      <c r="B2817" s="369" t="s">
        <v>583</v>
      </c>
      <c r="C2817" s="368" t="s">
        <v>220</v>
      </c>
      <c r="D2817" s="370">
        <v>10.039999999999999</v>
      </c>
      <c r="E2817" s="207"/>
    </row>
    <row r="2818" spans="1:5" ht="15" x14ac:dyDescent="0.25">
      <c r="A2818" s="368">
        <v>53794</v>
      </c>
      <c r="B2818" s="369" t="s">
        <v>281</v>
      </c>
      <c r="C2818" s="368" t="s">
        <v>220</v>
      </c>
      <c r="D2818" s="370">
        <v>35.619999999999997</v>
      </c>
      <c r="E2818" s="207"/>
    </row>
    <row r="2819" spans="1:5" ht="15" x14ac:dyDescent="0.25">
      <c r="A2819" s="368">
        <v>5703</v>
      </c>
      <c r="B2819" s="369" t="s">
        <v>232</v>
      </c>
      <c r="C2819" s="368" t="s">
        <v>220</v>
      </c>
      <c r="D2819" s="370">
        <v>26.18</v>
      </c>
      <c r="E2819" s="207"/>
    </row>
    <row r="2820" spans="1:5" ht="15" x14ac:dyDescent="0.25">
      <c r="A2820" s="368">
        <v>106089</v>
      </c>
      <c r="B2820" s="369" t="s">
        <v>40288</v>
      </c>
      <c r="C2820" s="368" t="s">
        <v>220</v>
      </c>
      <c r="D2820" s="370">
        <v>52</v>
      </c>
      <c r="E2820" s="207"/>
    </row>
    <row r="2821" spans="1:5" ht="15" x14ac:dyDescent="0.25">
      <c r="A2821" s="368">
        <v>106092</v>
      </c>
      <c r="B2821" s="369" t="s">
        <v>40289</v>
      </c>
      <c r="C2821" s="368" t="s">
        <v>220</v>
      </c>
      <c r="D2821" s="370">
        <v>8.64</v>
      </c>
      <c r="E2821" s="207"/>
    </row>
    <row r="2822" spans="1:5" ht="15" x14ac:dyDescent="0.25">
      <c r="A2822" s="368">
        <v>106090</v>
      </c>
      <c r="B2822" s="369" t="s">
        <v>40290</v>
      </c>
      <c r="C2822" s="368" t="s">
        <v>220</v>
      </c>
      <c r="D2822" s="370">
        <v>21.37</v>
      </c>
      <c r="E2822" s="207"/>
    </row>
    <row r="2823" spans="1:5" ht="15" x14ac:dyDescent="0.25">
      <c r="A2823" s="368">
        <v>106091</v>
      </c>
      <c r="B2823" s="369" t="s">
        <v>40291</v>
      </c>
      <c r="C2823" s="368" t="s">
        <v>220</v>
      </c>
      <c r="D2823" s="370">
        <v>97.48</v>
      </c>
      <c r="E2823" s="207"/>
    </row>
    <row r="2824" spans="1:5" ht="15" x14ac:dyDescent="0.25">
      <c r="A2824" s="368">
        <v>106093</v>
      </c>
      <c r="B2824" s="369" t="s">
        <v>40292</v>
      </c>
      <c r="C2824" s="368" t="s">
        <v>220</v>
      </c>
      <c r="D2824" s="370">
        <v>122.93</v>
      </c>
      <c r="E2824" s="207"/>
    </row>
    <row r="2825" spans="1:5" ht="15" x14ac:dyDescent="0.25">
      <c r="A2825" s="368">
        <v>100637</v>
      </c>
      <c r="B2825" s="369" t="s">
        <v>645</v>
      </c>
      <c r="C2825" s="368" t="s">
        <v>220</v>
      </c>
      <c r="D2825" s="370">
        <v>201.34</v>
      </c>
      <c r="E2825" s="207"/>
    </row>
    <row r="2826" spans="1:5" ht="15" x14ac:dyDescent="0.25">
      <c r="A2826" s="368">
        <v>100638</v>
      </c>
      <c r="B2826" s="369" t="s">
        <v>646</v>
      </c>
      <c r="C2826" s="368" t="s">
        <v>220</v>
      </c>
      <c r="D2826" s="370">
        <v>61.89</v>
      </c>
      <c r="E2826" s="207"/>
    </row>
    <row r="2827" spans="1:5" ht="15" x14ac:dyDescent="0.25">
      <c r="A2827" s="368">
        <v>100639</v>
      </c>
      <c r="B2827" s="369" t="s">
        <v>647</v>
      </c>
      <c r="C2827" s="368" t="s">
        <v>220</v>
      </c>
      <c r="D2827" s="370">
        <v>251.87</v>
      </c>
      <c r="E2827" s="207"/>
    </row>
    <row r="2828" spans="1:5" ht="15" x14ac:dyDescent="0.25">
      <c r="A2828" s="368">
        <v>100640</v>
      </c>
      <c r="B2828" s="369" t="s">
        <v>648</v>
      </c>
      <c r="C2828" s="368" t="s">
        <v>220</v>
      </c>
      <c r="D2828" s="370">
        <v>4204.8</v>
      </c>
      <c r="E2828" s="207"/>
    </row>
    <row r="2829" spans="1:5" ht="15" x14ac:dyDescent="0.25">
      <c r="A2829" s="368">
        <v>93429</v>
      </c>
      <c r="B2829" s="369" t="s">
        <v>12248</v>
      </c>
      <c r="C2829" s="368" t="s">
        <v>220</v>
      </c>
      <c r="D2829" s="370">
        <v>163.91</v>
      </c>
      <c r="E2829" s="207"/>
    </row>
    <row r="2830" spans="1:5" ht="15" x14ac:dyDescent="0.25">
      <c r="A2830" s="368">
        <v>93430</v>
      </c>
      <c r="B2830" s="369" t="s">
        <v>12249</v>
      </c>
      <c r="C2830" s="368" t="s">
        <v>220</v>
      </c>
      <c r="D2830" s="370">
        <v>50.38</v>
      </c>
      <c r="E2830" s="207"/>
    </row>
    <row r="2831" spans="1:5" ht="15" x14ac:dyDescent="0.25">
      <c r="A2831" s="368">
        <v>93431</v>
      </c>
      <c r="B2831" s="369" t="s">
        <v>12250</v>
      </c>
      <c r="C2831" s="368" t="s">
        <v>220</v>
      </c>
      <c r="D2831" s="370">
        <v>205.05</v>
      </c>
      <c r="E2831" s="207"/>
    </row>
    <row r="2832" spans="1:5" ht="15" x14ac:dyDescent="0.25">
      <c r="A2832" s="368">
        <v>93432</v>
      </c>
      <c r="B2832" s="369" t="s">
        <v>12251</v>
      </c>
      <c r="C2832" s="368" t="s">
        <v>220</v>
      </c>
      <c r="D2832" s="370">
        <v>2102.4</v>
      </c>
      <c r="E2832" s="207"/>
    </row>
    <row r="2833" spans="1:5" ht="15" x14ac:dyDescent="0.25">
      <c r="A2833" s="368">
        <v>95118</v>
      </c>
      <c r="B2833" s="369" t="s">
        <v>584</v>
      </c>
      <c r="C2833" s="368" t="s">
        <v>220</v>
      </c>
      <c r="D2833" s="370">
        <v>75.17</v>
      </c>
      <c r="E2833" s="207"/>
    </row>
    <row r="2834" spans="1:5" ht="15" x14ac:dyDescent="0.25">
      <c r="A2834" s="368">
        <v>95119</v>
      </c>
      <c r="B2834" s="369" t="s">
        <v>585</v>
      </c>
      <c r="C2834" s="368" t="s">
        <v>220</v>
      </c>
      <c r="D2834" s="370">
        <v>23.19</v>
      </c>
      <c r="E2834" s="207"/>
    </row>
    <row r="2835" spans="1:5" ht="15" x14ac:dyDescent="0.25">
      <c r="A2835" s="368">
        <v>5707</v>
      </c>
      <c r="B2835" s="369" t="s">
        <v>234</v>
      </c>
      <c r="C2835" s="368" t="s">
        <v>220</v>
      </c>
      <c r="D2835" s="370">
        <v>82.25</v>
      </c>
      <c r="E2835" s="207"/>
    </row>
    <row r="2836" spans="1:5" ht="15" x14ac:dyDescent="0.25">
      <c r="A2836" s="368">
        <v>95120</v>
      </c>
      <c r="B2836" s="369" t="s">
        <v>586</v>
      </c>
      <c r="C2836" s="368" t="s">
        <v>220</v>
      </c>
      <c r="D2836" s="370">
        <v>70.12</v>
      </c>
      <c r="E2836" s="207"/>
    </row>
    <row r="2837" spans="1:5" ht="15" x14ac:dyDescent="0.25">
      <c r="A2837" s="368">
        <v>103657</v>
      </c>
      <c r="B2837" s="369" t="s">
        <v>34348</v>
      </c>
      <c r="C2837" s="368" t="s">
        <v>220</v>
      </c>
      <c r="D2837" s="370">
        <v>0</v>
      </c>
      <c r="E2837" s="207"/>
    </row>
    <row r="2838" spans="1:5" ht="15" x14ac:dyDescent="0.25">
      <c r="A2838" s="368">
        <v>103658</v>
      </c>
      <c r="B2838" s="369" t="s">
        <v>34349</v>
      </c>
      <c r="C2838" s="368" t="s">
        <v>220</v>
      </c>
      <c r="D2838" s="370">
        <v>0</v>
      </c>
      <c r="E2838" s="207"/>
    </row>
    <row r="2839" spans="1:5" ht="15" x14ac:dyDescent="0.25">
      <c r="A2839" s="368">
        <v>103659</v>
      </c>
      <c r="B2839" s="369" t="s">
        <v>34350</v>
      </c>
      <c r="C2839" s="368" t="s">
        <v>220</v>
      </c>
      <c r="D2839" s="370">
        <v>0</v>
      </c>
      <c r="E2839" s="207"/>
    </row>
    <row r="2840" spans="1:5" ht="15" x14ac:dyDescent="0.25">
      <c r="A2840" s="368">
        <v>103660</v>
      </c>
      <c r="B2840" s="369" t="s">
        <v>12288</v>
      </c>
      <c r="C2840" s="368" t="s">
        <v>220</v>
      </c>
      <c r="D2840" s="370">
        <v>11.71</v>
      </c>
      <c r="E2840" s="207"/>
    </row>
    <row r="2841" spans="1:5" ht="15" x14ac:dyDescent="0.25">
      <c r="A2841" s="368">
        <v>89015</v>
      </c>
      <c r="B2841" s="369" t="s">
        <v>345</v>
      </c>
      <c r="C2841" s="368" t="s">
        <v>220</v>
      </c>
      <c r="D2841" s="370">
        <v>3.7</v>
      </c>
      <c r="E2841" s="207"/>
    </row>
    <row r="2842" spans="1:5" ht="15" x14ac:dyDescent="0.25">
      <c r="A2842" s="368">
        <v>89016</v>
      </c>
      <c r="B2842" s="369" t="s">
        <v>346</v>
      </c>
      <c r="C2842" s="368" t="s">
        <v>220</v>
      </c>
      <c r="D2842" s="370">
        <v>0.98</v>
      </c>
      <c r="E2842" s="207"/>
    </row>
    <row r="2843" spans="1:5" ht="15" x14ac:dyDescent="0.25">
      <c r="A2843" s="368">
        <v>53804</v>
      </c>
      <c r="B2843" s="369" t="s">
        <v>283</v>
      </c>
      <c r="C2843" s="368" t="s">
        <v>220</v>
      </c>
      <c r="D2843" s="370">
        <v>4.63</v>
      </c>
      <c r="E2843" s="207"/>
    </row>
    <row r="2844" spans="1:5" ht="15" x14ac:dyDescent="0.25">
      <c r="A2844" s="368">
        <v>90582</v>
      </c>
      <c r="B2844" s="369" t="s">
        <v>406</v>
      </c>
      <c r="C2844" s="368" t="s">
        <v>220</v>
      </c>
      <c r="D2844" s="370">
        <v>0.45</v>
      </c>
      <c r="E2844" s="207"/>
    </row>
    <row r="2845" spans="1:5" ht="15" x14ac:dyDescent="0.25">
      <c r="A2845" s="368">
        <v>90583</v>
      </c>
      <c r="B2845" s="369" t="s">
        <v>407</v>
      </c>
      <c r="C2845" s="368" t="s">
        <v>220</v>
      </c>
      <c r="D2845" s="370">
        <v>0.1</v>
      </c>
      <c r="E2845" s="207"/>
    </row>
    <row r="2846" spans="1:5" ht="15" x14ac:dyDescent="0.25">
      <c r="A2846" s="368">
        <v>90584</v>
      </c>
      <c r="B2846" s="369" t="s">
        <v>408</v>
      </c>
      <c r="C2846" s="368" t="s">
        <v>220</v>
      </c>
      <c r="D2846" s="370">
        <v>0.35</v>
      </c>
      <c r="E2846" s="207"/>
    </row>
    <row r="2847" spans="1:5" ht="15" x14ac:dyDescent="0.25">
      <c r="A2847" s="368">
        <v>90585</v>
      </c>
      <c r="B2847" s="369" t="s">
        <v>409</v>
      </c>
      <c r="C2847" s="368" t="s">
        <v>220</v>
      </c>
      <c r="D2847" s="370">
        <v>0.56999999999999995</v>
      </c>
      <c r="E2847" s="207"/>
    </row>
    <row r="2848" spans="1:5" ht="15" x14ac:dyDescent="0.25">
      <c r="A2848" s="368">
        <v>106380</v>
      </c>
      <c r="B2848" s="369" t="s">
        <v>40293</v>
      </c>
      <c r="C2848" s="368" t="s">
        <v>220</v>
      </c>
      <c r="D2848" s="370">
        <v>63.09</v>
      </c>
      <c r="E2848" s="207"/>
    </row>
    <row r="2849" spans="1:5" ht="15" x14ac:dyDescent="0.25">
      <c r="A2849" s="368">
        <v>106381</v>
      </c>
      <c r="B2849" s="369" t="s">
        <v>40294</v>
      </c>
      <c r="C2849" s="368" t="s">
        <v>220</v>
      </c>
      <c r="D2849" s="370">
        <v>22.24</v>
      </c>
      <c r="E2849" s="207"/>
    </row>
    <row r="2850" spans="1:5" ht="15" x14ac:dyDescent="0.25">
      <c r="A2850" s="368">
        <v>106382</v>
      </c>
      <c r="B2850" s="369" t="s">
        <v>40295</v>
      </c>
      <c r="C2850" s="368" t="s">
        <v>220</v>
      </c>
      <c r="D2850" s="370">
        <v>101.43</v>
      </c>
      <c r="E2850" s="207"/>
    </row>
    <row r="2851" spans="1:5" ht="15" x14ac:dyDescent="0.25">
      <c r="A2851" s="368">
        <v>106383</v>
      </c>
      <c r="B2851" s="369" t="s">
        <v>40296</v>
      </c>
      <c r="C2851" s="368" t="s">
        <v>220</v>
      </c>
      <c r="D2851" s="370">
        <v>91.04</v>
      </c>
      <c r="E2851" s="207"/>
    </row>
    <row r="2852" spans="1:5" ht="15" x14ac:dyDescent="0.25">
      <c r="A2852" s="368">
        <v>106376</v>
      </c>
      <c r="B2852" s="369" t="s">
        <v>40297</v>
      </c>
      <c r="C2852" s="368" t="s">
        <v>220</v>
      </c>
      <c r="D2852" s="370">
        <v>148.80000000000001</v>
      </c>
      <c r="E2852" s="207"/>
    </row>
    <row r="2853" spans="1:5" ht="15" x14ac:dyDescent="0.25">
      <c r="A2853" s="368">
        <v>106377</v>
      </c>
      <c r="B2853" s="369" t="s">
        <v>40298</v>
      </c>
      <c r="C2853" s="368" t="s">
        <v>220</v>
      </c>
      <c r="D2853" s="370">
        <v>52.45</v>
      </c>
      <c r="E2853" s="207"/>
    </row>
    <row r="2854" spans="1:5" ht="15" x14ac:dyDescent="0.25">
      <c r="A2854" s="368">
        <v>106378</v>
      </c>
      <c r="B2854" s="369" t="s">
        <v>40299</v>
      </c>
      <c r="C2854" s="368" t="s">
        <v>220</v>
      </c>
      <c r="D2854" s="370">
        <v>239.2</v>
      </c>
      <c r="E2854" s="207"/>
    </row>
    <row r="2855" spans="1:5" ht="15" x14ac:dyDescent="0.25">
      <c r="A2855" s="368">
        <v>106379</v>
      </c>
      <c r="B2855" s="369" t="s">
        <v>40300</v>
      </c>
      <c r="C2855" s="368" t="s">
        <v>220</v>
      </c>
      <c r="D2855" s="370">
        <v>110.9</v>
      </c>
      <c r="E2855" s="207"/>
    </row>
    <row r="2856" spans="1:5" ht="15" x14ac:dyDescent="0.25">
      <c r="A2856" s="368">
        <v>89240</v>
      </c>
      <c r="B2856" s="369" t="s">
        <v>373</v>
      </c>
      <c r="C2856" s="368" t="s">
        <v>220</v>
      </c>
      <c r="D2856" s="370">
        <v>76.44</v>
      </c>
      <c r="E2856" s="207"/>
    </row>
    <row r="2857" spans="1:5" ht="15" x14ac:dyDescent="0.25">
      <c r="A2857" s="368">
        <v>89241</v>
      </c>
      <c r="B2857" s="369" t="s">
        <v>374</v>
      </c>
      <c r="C2857" s="368" t="s">
        <v>220</v>
      </c>
      <c r="D2857" s="370">
        <v>26.94</v>
      </c>
      <c r="E2857" s="207"/>
    </row>
    <row r="2858" spans="1:5" ht="15" x14ac:dyDescent="0.25">
      <c r="A2858" s="368">
        <v>5710</v>
      </c>
      <c r="B2858" s="369" t="s">
        <v>235</v>
      </c>
      <c r="C2858" s="368" t="s">
        <v>220</v>
      </c>
      <c r="D2858" s="370">
        <v>122.88</v>
      </c>
      <c r="E2858" s="207"/>
    </row>
    <row r="2859" spans="1:5" ht="15" x14ac:dyDescent="0.25">
      <c r="A2859" s="368">
        <v>5711</v>
      </c>
      <c r="B2859" s="369" t="s">
        <v>236</v>
      </c>
      <c r="C2859" s="368" t="s">
        <v>220</v>
      </c>
      <c r="D2859" s="370">
        <v>86.89</v>
      </c>
      <c r="E2859" s="207"/>
    </row>
    <row r="2860" spans="1:5" ht="15" x14ac:dyDescent="0.25">
      <c r="A2860" s="368">
        <v>89253</v>
      </c>
      <c r="B2860" s="369" t="s">
        <v>379</v>
      </c>
      <c r="C2860" s="368" t="s">
        <v>220</v>
      </c>
      <c r="D2860" s="370">
        <v>62.64</v>
      </c>
      <c r="E2860" s="207"/>
    </row>
    <row r="2861" spans="1:5" ht="15" x14ac:dyDescent="0.25">
      <c r="A2861" s="368">
        <v>89254</v>
      </c>
      <c r="B2861" s="369" t="s">
        <v>380</v>
      </c>
      <c r="C2861" s="368" t="s">
        <v>220</v>
      </c>
      <c r="D2861" s="370">
        <v>22.08</v>
      </c>
      <c r="E2861" s="207"/>
    </row>
    <row r="2862" spans="1:5" ht="15" x14ac:dyDescent="0.25">
      <c r="A2862" s="368">
        <v>89255</v>
      </c>
      <c r="B2862" s="369" t="s">
        <v>381</v>
      </c>
      <c r="C2862" s="368" t="s">
        <v>220</v>
      </c>
      <c r="D2862" s="370">
        <v>100.7</v>
      </c>
      <c r="E2862" s="207"/>
    </row>
    <row r="2863" spans="1:5" ht="15" x14ac:dyDescent="0.25">
      <c r="A2863" s="368">
        <v>89256</v>
      </c>
      <c r="B2863" s="369" t="s">
        <v>382</v>
      </c>
      <c r="C2863" s="368" t="s">
        <v>220</v>
      </c>
      <c r="D2863" s="370">
        <v>82.75</v>
      </c>
      <c r="E2863" s="207"/>
    </row>
    <row r="2864" spans="1:5" ht="15" x14ac:dyDescent="0.25">
      <c r="A2864" s="368">
        <v>106384</v>
      </c>
      <c r="B2864" s="369" t="s">
        <v>40301</v>
      </c>
      <c r="C2864" s="368" t="s">
        <v>220</v>
      </c>
      <c r="D2864" s="370">
        <v>77.38</v>
      </c>
      <c r="E2864" s="207"/>
    </row>
    <row r="2865" spans="1:5" ht="15" x14ac:dyDescent="0.25">
      <c r="A2865" s="368">
        <v>106385</v>
      </c>
      <c r="B2865" s="369" t="s">
        <v>40302</v>
      </c>
      <c r="C2865" s="368" t="s">
        <v>220</v>
      </c>
      <c r="D2865" s="370">
        <v>23.87</v>
      </c>
      <c r="E2865" s="207"/>
    </row>
    <row r="2866" spans="1:5" ht="15" x14ac:dyDescent="0.25">
      <c r="A2866" s="368">
        <v>106386</v>
      </c>
      <c r="B2866" s="369" t="s">
        <v>40303</v>
      </c>
      <c r="C2866" s="368" t="s">
        <v>220</v>
      </c>
      <c r="D2866" s="370">
        <v>108.87</v>
      </c>
      <c r="E2866" s="207"/>
    </row>
    <row r="2867" spans="1:5" ht="15" x14ac:dyDescent="0.25">
      <c r="A2867" s="368">
        <v>106387</v>
      </c>
      <c r="B2867" s="369" t="s">
        <v>40304</v>
      </c>
      <c r="C2867" s="368" t="s">
        <v>220</v>
      </c>
      <c r="D2867" s="370">
        <v>86.89</v>
      </c>
      <c r="E2867" s="207"/>
    </row>
    <row r="2868" spans="1:5" ht="15" x14ac:dyDescent="0.25">
      <c r="A2868" s="368">
        <v>106489</v>
      </c>
      <c r="B2868" s="369" t="s">
        <v>46669</v>
      </c>
      <c r="C2868" s="368" t="s">
        <v>2</v>
      </c>
      <c r="D2868" s="370">
        <v>0</v>
      </c>
      <c r="E2868" s="207"/>
    </row>
    <row r="2869" spans="1:5" ht="15" x14ac:dyDescent="0.25">
      <c r="A2869" s="368">
        <v>106491</v>
      </c>
      <c r="B2869" s="369" t="s">
        <v>46670</v>
      </c>
      <c r="C2869" s="368" t="s">
        <v>2</v>
      </c>
      <c r="D2869" s="370">
        <v>0</v>
      </c>
      <c r="E2869" s="207"/>
    </row>
    <row r="2870" spans="1:5" ht="15" x14ac:dyDescent="0.25">
      <c r="A2870" s="368">
        <v>106493</v>
      </c>
      <c r="B2870" s="369" t="s">
        <v>46671</v>
      </c>
      <c r="C2870" s="368" t="s">
        <v>2</v>
      </c>
      <c r="D2870" s="370">
        <v>0</v>
      </c>
      <c r="E2870" s="207"/>
    </row>
    <row r="2871" spans="1:5" ht="15" x14ac:dyDescent="0.25">
      <c r="A2871" s="368">
        <v>106490</v>
      </c>
      <c r="B2871" s="369" t="s">
        <v>46672</v>
      </c>
      <c r="C2871" s="368" t="s">
        <v>2</v>
      </c>
      <c r="D2871" s="370">
        <v>0</v>
      </c>
      <c r="E2871" s="207"/>
    </row>
    <row r="2872" spans="1:5" ht="15" x14ac:dyDescent="0.25">
      <c r="A2872" s="368">
        <v>106492</v>
      </c>
      <c r="B2872" s="369" t="s">
        <v>46673</v>
      </c>
      <c r="C2872" s="368" t="s">
        <v>2</v>
      </c>
      <c r="D2872" s="370">
        <v>0</v>
      </c>
      <c r="E2872" s="207"/>
    </row>
    <row r="2873" spans="1:5" ht="15" x14ac:dyDescent="0.25">
      <c r="A2873" s="368">
        <v>106496</v>
      </c>
      <c r="B2873" s="369" t="s">
        <v>46674</v>
      </c>
      <c r="C2873" s="368" t="s">
        <v>2</v>
      </c>
      <c r="D2873" s="370">
        <v>0</v>
      </c>
      <c r="E2873" s="207"/>
    </row>
    <row r="2874" spans="1:5" ht="15" x14ac:dyDescent="0.25">
      <c r="A2874" s="368">
        <v>106497</v>
      </c>
      <c r="B2874" s="369" t="s">
        <v>46675</v>
      </c>
      <c r="C2874" s="368" t="s">
        <v>2</v>
      </c>
      <c r="D2874" s="370">
        <v>0</v>
      </c>
      <c r="E2874" s="207"/>
    </row>
    <row r="2875" spans="1:5" ht="15" x14ac:dyDescent="0.25">
      <c r="A2875" s="368">
        <v>106495</v>
      </c>
      <c r="B2875" s="369" t="s">
        <v>46676</v>
      </c>
      <c r="C2875" s="368" t="s">
        <v>2</v>
      </c>
      <c r="D2875" s="370">
        <v>0</v>
      </c>
      <c r="E2875" s="207"/>
    </row>
    <row r="2876" spans="1:5" ht="15" x14ac:dyDescent="0.25">
      <c r="A2876" s="368">
        <v>106498</v>
      </c>
      <c r="B2876" s="369" t="s">
        <v>46677</v>
      </c>
      <c r="C2876" s="368" t="s">
        <v>2</v>
      </c>
      <c r="D2876" s="370">
        <v>0</v>
      </c>
      <c r="E2876" s="207"/>
    </row>
    <row r="2877" spans="1:5" ht="15" x14ac:dyDescent="0.25">
      <c r="A2877" s="368">
        <v>106494</v>
      </c>
      <c r="B2877" s="369" t="s">
        <v>46678</v>
      </c>
      <c r="C2877" s="368" t="s">
        <v>2</v>
      </c>
      <c r="D2877" s="370">
        <v>0</v>
      </c>
      <c r="E2877" s="207"/>
    </row>
    <row r="2878" spans="1:5" ht="15" x14ac:dyDescent="0.25">
      <c r="A2878" s="368">
        <v>106485</v>
      </c>
      <c r="B2878" s="369" t="s">
        <v>46679</v>
      </c>
      <c r="C2878" s="368" t="s">
        <v>2</v>
      </c>
      <c r="D2878" s="370">
        <v>0</v>
      </c>
      <c r="E2878" s="207"/>
    </row>
    <row r="2879" spans="1:5" ht="15" x14ac:dyDescent="0.25">
      <c r="A2879" s="368">
        <v>106486</v>
      </c>
      <c r="B2879" s="369" t="s">
        <v>46680</v>
      </c>
      <c r="C2879" s="368" t="s">
        <v>2</v>
      </c>
      <c r="D2879" s="370">
        <v>0</v>
      </c>
      <c r="E2879" s="207"/>
    </row>
    <row r="2880" spans="1:5" ht="15" x14ac:dyDescent="0.25">
      <c r="A2880" s="368">
        <v>106487</v>
      </c>
      <c r="B2880" s="369" t="s">
        <v>46681</v>
      </c>
      <c r="C2880" s="368" t="s">
        <v>2</v>
      </c>
      <c r="D2880" s="370">
        <v>0</v>
      </c>
      <c r="E2880" s="207"/>
    </row>
    <row r="2881" spans="1:5" ht="15" x14ac:dyDescent="0.25">
      <c r="A2881" s="368">
        <v>106488</v>
      </c>
      <c r="B2881" s="369" t="s">
        <v>46682</v>
      </c>
      <c r="C2881" s="368" t="s">
        <v>2</v>
      </c>
      <c r="D2881" s="370">
        <v>0</v>
      </c>
      <c r="E2881" s="207"/>
    </row>
    <row r="2882" spans="1:5" ht="15" x14ac:dyDescent="0.25">
      <c r="A2882" s="368">
        <v>103797</v>
      </c>
      <c r="B2882" s="369" t="s">
        <v>24349</v>
      </c>
      <c r="C2882" s="368" t="s">
        <v>689</v>
      </c>
      <c r="D2882" s="370">
        <v>16.420000000000002</v>
      </c>
      <c r="E2882" s="207"/>
    </row>
    <row r="2883" spans="1:5" ht="15" x14ac:dyDescent="0.25">
      <c r="A2883" s="368">
        <v>103930</v>
      </c>
      <c r="B2883" s="369" t="s">
        <v>11501</v>
      </c>
      <c r="C2883" s="368" t="s">
        <v>691</v>
      </c>
      <c r="D2883" s="370">
        <v>833.93</v>
      </c>
      <c r="E2883" s="207"/>
    </row>
    <row r="2884" spans="1:5" ht="15" x14ac:dyDescent="0.25">
      <c r="A2884" s="368">
        <v>103931</v>
      </c>
      <c r="B2884" s="369" t="s">
        <v>11502</v>
      </c>
      <c r="C2884" s="368" t="s">
        <v>691</v>
      </c>
      <c r="D2884" s="370">
        <v>634.05999999999995</v>
      </c>
      <c r="E2884" s="207"/>
    </row>
    <row r="2885" spans="1:5" ht="15" x14ac:dyDescent="0.25">
      <c r="A2885" s="368">
        <v>103932</v>
      </c>
      <c r="B2885" s="369" t="s">
        <v>11503</v>
      </c>
      <c r="C2885" s="368" t="s">
        <v>691</v>
      </c>
      <c r="D2885" s="370">
        <v>604.79</v>
      </c>
      <c r="E2885" s="207"/>
    </row>
    <row r="2886" spans="1:5" ht="15" x14ac:dyDescent="0.25">
      <c r="A2886" s="368">
        <v>103929</v>
      </c>
      <c r="B2886" s="369" t="s">
        <v>11500</v>
      </c>
      <c r="C2886" s="368" t="s">
        <v>691</v>
      </c>
      <c r="D2886" s="370">
        <v>1306.6199999999999</v>
      </c>
      <c r="E2886" s="207"/>
    </row>
    <row r="2887" spans="1:5" ht="15" x14ac:dyDescent="0.25">
      <c r="A2887" s="368">
        <v>103928</v>
      </c>
      <c r="B2887" s="369" t="s">
        <v>11499</v>
      </c>
      <c r="C2887" s="368" t="s">
        <v>691</v>
      </c>
      <c r="D2887" s="370">
        <v>572.28</v>
      </c>
      <c r="E2887" s="207"/>
    </row>
    <row r="2888" spans="1:5" ht="15" x14ac:dyDescent="0.25">
      <c r="A2888" s="368">
        <v>103798</v>
      </c>
      <c r="B2888" s="369" t="s">
        <v>11495</v>
      </c>
      <c r="C2888" s="368" t="s">
        <v>691</v>
      </c>
      <c r="D2888" s="370">
        <v>673.28</v>
      </c>
      <c r="E2888" s="207"/>
    </row>
    <row r="2889" spans="1:5" ht="15" x14ac:dyDescent="0.25">
      <c r="A2889" s="368">
        <v>103801</v>
      </c>
      <c r="B2889" s="369" t="s">
        <v>11498</v>
      </c>
      <c r="C2889" s="368" t="s">
        <v>691</v>
      </c>
      <c r="D2889" s="370">
        <v>731.06</v>
      </c>
      <c r="E2889" s="207"/>
    </row>
    <row r="2890" spans="1:5" ht="15" x14ac:dyDescent="0.25">
      <c r="A2890" s="368">
        <v>103933</v>
      </c>
      <c r="B2890" s="369" t="s">
        <v>11504</v>
      </c>
      <c r="C2890" s="368" t="s">
        <v>691</v>
      </c>
      <c r="D2890" s="370">
        <v>1549.12</v>
      </c>
      <c r="E2890" s="207"/>
    </row>
    <row r="2891" spans="1:5" ht="15" x14ac:dyDescent="0.25">
      <c r="A2891" s="368">
        <v>103925</v>
      </c>
      <c r="B2891" s="369" t="s">
        <v>24350</v>
      </c>
      <c r="C2891" s="368" t="s">
        <v>691</v>
      </c>
      <c r="D2891" s="370">
        <v>1734.96</v>
      </c>
      <c r="E2891" s="207"/>
    </row>
    <row r="2892" spans="1:5" ht="15" x14ac:dyDescent="0.25">
      <c r="A2892" s="368">
        <v>103926</v>
      </c>
      <c r="B2892" s="369" t="s">
        <v>24351</v>
      </c>
      <c r="C2892" s="368" t="s">
        <v>691</v>
      </c>
      <c r="D2892" s="370">
        <v>1404.57</v>
      </c>
      <c r="E2892" s="207"/>
    </row>
    <row r="2893" spans="1:5" ht="15" x14ac:dyDescent="0.25">
      <c r="A2893" s="368">
        <v>103796</v>
      </c>
      <c r="B2893" s="369" t="s">
        <v>11494</v>
      </c>
      <c r="C2893" s="368" t="s">
        <v>3</v>
      </c>
      <c r="D2893" s="370">
        <v>57.55</v>
      </c>
      <c r="E2893" s="207"/>
    </row>
    <row r="2894" spans="1:5" ht="15" x14ac:dyDescent="0.25">
      <c r="A2894" s="368">
        <v>103795</v>
      </c>
      <c r="B2894" s="369" t="s">
        <v>11493</v>
      </c>
      <c r="C2894" s="368" t="s">
        <v>3</v>
      </c>
      <c r="D2894" s="370">
        <v>87.14</v>
      </c>
      <c r="E2894" s="207"/>
    </row>
    <row r="2895" spans="1:5" ht="15" x14ac:dyDescent="0.25">
      <c r="A2895" s="368">
        <v>103800</v>
      </c>
      <c r="B2895" s="369" t="s">
        <v>11497</v>
      </c>
      <c r="C2895" s="368" t="s">
        <v>691</v>
      </c>
      <c r="D2895" s="370">
        <v>572.28</v>
      </c>
      <c r="E2895" s="207"/>
    </row>
    <row r="2896" spans="1:5" ht="15" x14ac:dyDescent="0.25">
      <c r="A2896" s="368">
        <v>103799</v>
      </c>
      <c r="B2896" s="369" t="s">
        <v>11496</v>
      </c>
      <c r="C2896" s="368" t="s">
        <v>691</v>
      </c>
      <c r="D2896" s="370">
        <v>481.54</v>
      </c>
      <c r="E2896" s="207"/>
    </row>
    <row r="2897" spans="1:5" ht="15" x14ac:dyDescent="0.25">
      <c r="A2897" s="368">
        <v>104950</v>
      </c>
      <c r="B2897" s="369" t="s">
        <v>34351</v>
      </c>
      <c r="C2897" s="368" t="s">
        <v>691</v>
      </c>
      <c r="D2897" s="370">
        <v>0</v>
      </c>
      <c r="E2897" s="207"/>
    </row>
    <row r="2898" spans="1:5" ht="15" x14ac:dyDescent="0.25">
      <c r="A2898" s="368">
        <v>104948</v>
      </c>
      <c r="B2898" s="369" t="s">
        <v>24483</v>
      </c>
      <c r="C2898" s="368" t="s">
        <v>691</v>
      </c>
      <c r="D2898" s="370">
        <v>5.23</v>
      </c>
      <c r="E2898" s="207"/>
    </row>
    <row r="2899" spans="1:5" ht="15" x14ac:dyDescent="0.25">
      <c r="A2899" s="368">
        <v>104949</v>
      </c>
      <c r="B2899" s="369" t="s">
        <v>29081</v>
      </c>
      <c r="C2899" s="368" t="s">
        <v>691</v>
      </c>
      <c r="D2899" s="370">
        <v>9.74</v>
      </c>
      <c r="E2899" s="207"/>
    </row>
    <row r="2900" spans="1:5" ht="15" x14ac:dyDescent="0.25">
      <c r="A2900" s="368">
        <v>104947</v>
      </c>
      <c r="B2900" s="369" t="s">
        <v>24482</v>
      </c>
      <c r="C2900" s="368" t="s">
        <v>691</v>
      </c>
      <c r="D2900" s="370">
        <v>12.67</v>
      </c>
      <c r="E2900" s="207"/>
    </row>
    <row r="2901" spans="1:5" ht="15" x14ac:dyDescent="0.25">
      <c r="A2901" s="368">
        <v>104325</v>
      </c>
      <c r="B2901" s="369" t="s">
        <v>34352</v>
      </c>
      <c r="C2901" s="368" t="s">
        <v>2</v>
      </c>
      <c r="D2901" s="370">
        <v>0</v>
      </c>
      <c r="E2901" s="207"/>
    </row>
    <row r="2902" spans="1:5" ht="15" x14ac:dyDescent="0.25">
      <c r="A2902" s="368">
        <v>104318</v>
      </c>
      <c r="B2902" s="369" t="s">
        <v>11601</v>
      </c>
      <c r="C2902" s="368" t="s">
        <v>2</v>
      </c>
      <c r="D2902" s="370">
        <v>7.78</v>
      </c>
      <c r="E2902" s="207"/>
    </row>
    <row r="2903" spans="1:5" ht="15" x14ac:dyDescent="0.25">
      <c r="A2903" s="368">
        <v>89867</v>
      </c>
      <c r="B2903" s="369" t="s">
        <v>11582</v>
      </c>
      <c r="C2903" s="368" t="s">
        <v>2</v>
      </c>
      <c r="D2903" s="370">
        <v>8.7200000000000006</v>
      </c>
      <c r="E2903" s="207"/>
    </row>
    <row r="2904" spans="1:5" ht="15" x14ac:dyDescent="0.25">
      <c r="A2904" s="368">
        <v>104320</v>
      </c>
      <c r="B2904" s="369" t="s">
        <v>11603</v>
      </c>
      <c r="C2904" s="368" t="s">
        <v>2</v>
      </c>
      <c r="D2904" s="370">
        <v>12.34</v>
      </c>
      <c r="E2904" s="207"/>
    </row>
    <row r="2905" spans="1:5" ht="15" x14ac:dyDescent="0.25">
      <c r="A2905" s="368">
        <v>104317</v>
      </c>
      <c r="B2905" s="369" t="s">
        <v>11600</v>
      </c>
      <c r="C2905" s="368" t="s">
        <v>2</v>
      </c>
      <c r="D2905" s="370">
        <v>7.21</v>
      </c>
      <c r="E2905" s="207"/>
    </row>
    <row r="2906" spans="1:5" ht="15" x14ac:dyDescent="0.25">
      <c r="A2906" s="368">
        <v>89866</v>
      </c>
      <c r="B2906" s="369" t="s">
        <v>11581</v>
      </c>
      <c r="C2906" s="368" t="s">
        <v>2</v>
      </c>
      <c r="D2906" s="370">
        <v>7.91</v>
      </c>
      <c r="E2906" s="207"/>
    </row>
    <row r="2907" spans="1:5" ht="15" x14ac:dyDescent="0.25">
      <c r="A2907" s="368">
        <v>104319</v>
      </c>
      <c r="B2907" s="369" t="s">
        <v>11602</v>
      </c>
      <c r="C2907" s="368" t="s">
        <v>2</v>
      </c>
      <c r="D2907" s="370">
        <v>10.53</v>
      </c>
      <c r="E2907" s="207"/>
    </row>
    <row r="2908" spans="1:5" ht="15" x14ac:dyDescent="0.25">
      <c r="A2908" s="368">
        <v>104321</v>
      </c>
      <c r="B2908" s="369" t="s">
        <v>11604</v>
      </c>
      <c r="C2908" s="368" t="s">
        <v>2</v>
      </c>
      <c r="D2908" s="370">
        <v>5.51</v>
      </c>
      <c r="E2908" s="207"/>
    </row>
    <row r="2909" spans="1:5" ht="15" x14ac:dyDescent="0.25">
      <c r="A2909" s="368">
        <v>89868</v>
      </c>
      <c r="B2909" s="369" t="s">
        <v>11583</v>
      </c>
      <c r="C2909" s="368" t="s">
        <v>2</v>
      </c>
      <c r="D2909" s="370">
        <v>6.02</v>
      </c>
      <c r="E2909" s="207"/>
    </row>
    <row r="2910" spans="1:5" ht="15" x14ac:dyDescent="0.25">
      <c r="A2910" s="368">
        <v>104322</v>
      </c>
      <c r="B2910" s="369" t="s">
        <v>11605</v>
      </c>
      <c r="C2910" s="368" t="s">
        <v>2</v>
      </c>
      <c r="D2910" s="370">
        <v>7.97</v>
      </c>
      <c r="E2910" s="207"/>
    </row>
    <row r="2911" spans="1:5" ht="15" x14ac:dyDescent="0.25">
      <c r="A2911" s="368">
        <v>104323</v>
      </c>
      <c r="B2911" s="369" t="s">
        <v>11606</v>
      </c>
      <c r="C2911" s="368" t="s">
        <v>2</v>
      </c>
      <c r="D2911" s="370">
        <v>10.06</v>
      </c>
      <c r="E2911" s="207"/>
    </row>
    <row r="2912" spans="1:5" ht="15" x14ac:dyDescent="0.25">
      <c r="A2912" s="368">
        <v>89869</v>
      </c>
      <c r="B2912" s="369" t="s">
        <v>11584</v>
      </c>
      <c r="C2912" s="368" t="s">
        <v>2</v>
      </c>
      <c r="D2912" s="370">
        <v>11</v>
      </c>
      <c r="E2912" s="207"/>
    </row>
    <row r="2913" spans="1:5" ht="15" x14ac:dyDescent="0.25">
      <c r="A2913" s="368">
        <v>104324</v>
      </c>
      <c r="B2913" s="369" t="s">
        <v>11607</v>
      </c>
      <c r="C2913" s="368" t="s">
        <v>2</v>
      </c>
      <c r="D2913" s="370">
        <v>14.89</v>
      </c>
      <c r="E2913" s="207"/>
    </row>
    <row r="2914" spans="1:5" ht="15" x14ac:dyDescent="0.25">
      <c r="A2914" s="368">
        <v>104315</v>
      </c>
      <c r="B2914" s="369" t="s">
        <v>26708</v>
      </c>
      <c r="C2914" s="368" t="s">
        <v>1</v>
      </c>
      <c r="D2914" s="370">
        <v>17.13</v>
      </c>
      <c r="E2914" s="207"/>
    </row>
    <row r="2915" spans="1:5" ht="15" x14ac:dyDescent="0.25">
      <c r="A2915" s="368">
        <v>89865</v>
      </c>
      <c r="B2915" s="369" t="s">
        <v>26698</v>
      </c>
      <c r="C2915" s="368" t="s">
        <v>1</v>
      </c>
      <c r="D2915" s="370">
        <v>18.350000000000001</v>
      </c>
      <c r="E2915" s="207"/>
    </row>
    <row r="2916" spans="1:5" ht="15" x14ac:dyDescent="0.25">
      <c r="A2916" s="368">
        <v>104316</v>
      </c>
      <c r="B2916" s="369" t="s">
        <v>26709</v>
      </c>
      <c r="C2916" s="368" t="s">
        <v>1</v>
      </c>
      <c r="D2916" s="370">
        <v>24.64</v>
      </c>
      <c r="E2916" s="207"/>
    </row>
    <row r="2917" spans="1:5" ht="15" x14ac:dyDescent="0.25">
      <c r="A2917" s="368">
        <v>102724</v>
      </c>
      <c r="B2917" s="369" t="s">
        <v>5417</v>
      </c>
      <c r="C2917" s="368" t="s">
        <v>2</v>
      </c>
      <c r="D2917" s="370">
        <v>30.22</v>
      </c>
      <c r="E2917" s="207"/>
    </row>
    <row r="2918" spans="1:5" ht="15" x14ac:dyDescent="0.25">
      <c r="A2918" s="368">
        <v>102726</v>
      </c>
      <c r="B2918" s="369" t="s">
        <v>5419</v>
      </c>
      <c r="C2918" s="368" t="s">
        <v>2</v>
      </c>
      <c r="D2918" s="370">
        <v>27.6</v>
      </c>
      <c r="E2918" s="207"/>
    </row>
    <row r="2919" spans="1:5" ht="15" x14ac:dyDescent="0.25">
      <c r="A2919" s="368">
        <v>102725</v>
      </c>
      <c r="B2919" s="369" t="s">
        <v>5418</v>
      </c>
      <c r="C2919" s="368" t="s">
        <v>2</v>
      </c>
      <c r="D2919" s="370">
        <v>29.62</v>
      </c>
      <c r="E2919" s="207"/>
    </row>
    <row r="2920" spans="1:5" ht="15" x14ac:dyDescent="0.25">
      <c r="A2920" s="368">
        <v>102722</v>
      </c>
      <c r="B2920" s="369" t="s">
        <v>5416</v>
      </c>
      <c r="C2920" s="368" t="s">
        <v>1</v>
      </c>
      <c r="D2920" s="370">
        <v>52.6</v>
      </c>
      <c r="E2920" s="207"/>
    </row>
    <row r="2921" spans="1:5" ht="15" x14ac:dyDescent="0.25">
      <c r="A2921" s="368">
        <v>102721</v>
      </c>
      <c r="B2921" s="369" t="s">
        <v>34353</v>
      </c>
      <c r="C2921" s="368" t="s">
        <v>1</v>
      </c>
      <c r="D2921" s="370">
        <v>0</v>
      </c>
      <c r="E2921" s="207"/>
    </row>
    <row r="2922" spans="1:5" ht="15" x14ac:dyDescent="0.25">
      <c r="A2922" s="368">
        <v>102723</v>
      </c>
      <c r="B2922" s="369" t="s">
        <v>24113</v>
      </c>
      <c r="C2922" s="368" t="s">
        <v>1</v>
      </c>
      <c r="D2922" s="370">
        <v>108.4</v>
      </c>
      <c r="E2922" s="207"/>
    </row>
    <row r="2923" spans="1:5" ht="15" x14ac:dyDescent="0.25">
      <c r="A2923" s="368">
        <v>102690</v>
      </c>
      <c r="B2923" s="369" t="s">
        <v>5405</v>
      </c>
      <c r="C2923" s="368" t="s">
        <v>1</v>
      </c>
      <c r="D2923" s="370">
        <v>66.209999999999994</v>
      </c>
      <c r="E2923" s="207"/>
    </row>
    <row r="2924" spans="1:5" ht="15" x14ac:dyDescent="0.25">
      <c r="A2924" s="368">
        <v>102688</v>
      </c>
      <c r="B2924" s="369" t="s">
        <v>23657</v>
      </c>
      <c r="C2924" s="368" t="s">
        <v>1</v>
      </c>
      <c r="D2924" s="370">
        <v>53.79</v>
      </c>
      <c r="E2924" s="207"/>
    </row>
    <row r="2925" spans="1:5" ht="15" x14ac:dyDescent="0.25">
      <c r="A2925" s="368">
        <v>102689</v>
      </c>
      <c r="B2925" s="369" t="s">
        <v>23658</v>
      </c>
      <c r="C2925" s="368" t="s">
        <v>1</v>
      </c>
      <c r="D2925" s="370">
        <v>110.82</v>
      </c>
      <c r="E2925" s="207"/>
    </row>
    <row r="2926" spans="1:5" ht="15" x14ac:dyDescent="0.25">
      <c r="A2926" s="368">
        <v>102693</v>
      </c>
      <c r="B2926" s="369" t="s">
        <v>23659</v>
      </c>
      <c r="C2926" s="368" t="s">
        <v>1</v>
      </c>
      <c r="D2926" s="370">
        <v>123.23</v>
      </c>
      <c r="E2926" s="207"/>
    </row>
    <row r="2927" spans="1:5" ht="15" x14ac:dyDescent="0.25">
      <c r="A2927" s="368">
        <v>102694</v>
      </c>
      <c r="B2927" s="369" t="s">
        <v>23660</v>
      </c>
      <c r="C2927" s="368" t="s">
        <v>1</v>
      </c>
      <c r="D2927" s="370">
        <v>110.8</v>
      </c>
      <c r="E2927" s="207"/>
    </row>
    <row r="2928" spans="1:5" ht="15" x14ac:dyDescent="0.25">
      <c r="A2928" s="368">
        <v>102697</v>
      </c>
      <c r="B2928" s="369" t="s">
        <v>23662</v>
      </c>
      <c r="C2928" s="368" t="s">
        <v>1</v>
      </c>
      <c r="D2928" s="370">
        <v>118.66</v>
      </c>
      <c r="E2928" s="207"/>
    </row>
    <row r="2929" spans="1:5" ht="15" x14ac:dyDescent="0.25">
      <c r="A2929" s="368">
        <v>102696</v>
      </c>
      <c r="B2929" s="369" t="s">
        <v>23661</v>
      </c>
      <c r="C2929" s="368" t="s">
        <v>1</v>
      </c>
      <c r="D2929" s="370">
        <v>167.84</v>
      </c>
      <c r="E2929" s="207"/>
    </row>
    <row r="2930" spans="1:5" ht="15" x14ac:dyDescent="0.25">
      <c r="A2930" s="368">
        <v>102703</v>
      </c>
      <c r="B2930" s="369" t="s">
        <v>23663</v>
      </c>
      <c r="C2930" s="368" t="s">
        <v>1</v>
      </c>
      <c r="D2930" s="370">
        <v>175.71</v>
      </c>
      <c r="E2930" s="207"/>
    </row>
    <row r="2931" spans="1:5" ht="15" x14ac:dyDescent="0.25">
      <c r="A2931" s="368">
        <v>102678</v>
      </c>
      <c r="B2931" s="369" t="s">
        <v>5399</v>
      </c>
      <c r="C2931" s="368" t="s">
        <v>1</v>
      </c>
      <c r="D2931" s="370">
        <v>150.84</v>
      </c>
      <c r="E2931" s="207"/>
    </row>
    <row r="2932" spans="1:5" ht="15" x14ac:dyDescent="0.25">
      <c r="A2932" s="368">
        <v>102679</v>
      </c>
      <c r="B2932" s="369" t="s">
        <v>5400</v>
      </c>
      <c r="C2932" s="368" t="s">
        <v>1</v>
      </c>
      <c r="D2932" s="370">
        <v>167.47</v>
      </c>
      <c r="E2932" s="207"/>
    </row>
    <row r="2933" spans="1:5" ht="15" x14ac:dyDescent="0.25">
      <c r="A2933" s="368">
        <v>102673</v>
      </c>
      <c r="B2933" s="369" t="s">
        <v>5396</v>
      </c>
      <c r="C2933" s="368" t="s">
        <v>1</v>
      </c>
      <c r="D2933" s="370">
        <v>230.62</v>
      </c>
      <c r="E2933" s="207"/>
    </row>
    <row r="2934" spans="1:5" ht="15" x14ac:dyDescent="0.25">
      <c r="A2934" s="368">
        <v>102677</v>
      </c>
      <c r="B2934" s="369" t="s">
        <v>5398</v>
      </c>
      <c r="C2934" s="368" t="s">
        <v>1</v>
      </c>
      <c r="D2934" s="370">
        <v>226.44</v>
      </c>
      <c r="E2934" s="207"/>
    </row>
    <row r="2935" spans="1:5" ht="15" x14ac:dyDescent="0.25">
      <c r="A2935" s="368">
        <v>102683</v>
      </c>
      <c r="B2935" s="369" t="s">
        <v>5402</v>
      </c>
      <c r="C2935" s="368" t="s">
        <v>1</v>
      </c>
      <c r="D2935" s="370">
        <v>219.2</v>
      </c>
      <c r="E2935" s="207"/>
    </row>
    <row r="2936" spans="1:5" ht="15" x14ac:dyDescent="0.25">
      <c r="A2936" s="368">
        <v>102687</v>
      </c>
      <c r="B2936" s="369" t="s">
        <v>5404</v>
      </c>
      <c r="C2936" s="368" t="s">
        <v>1</v>
      </c>
      <c r="D2936" s="370">
        <v>230.47</v>
      </c>
      <c r="E2936" s="207"/>
    </row>
    <row r="2937" spans="1:5" ht="15" x14ac:dyDescent="0.25">
      <c r="A2937" s="368">
        <v>102670</v>
      </c>
      <c r="B2937" s="369" t="s">
        <v>5395</v>
      </c>
      <c r="C2937" s="368" t="s">
        <v>1</v>
      </c>
      <c r="D2937" s="370">
        <v>157.69</v>
      </c>
      <c r="E2937" s="207"/>
    </row>
    <row r="2938" spans="1:5" ht="15" x14ac:dyDescent="0.25">
      <c r="A2938" s="368">
        <v>102674</v>
      </c>
      <c r="B2938" s="369" t="s">
        <v>5397</v>
      </c>
      <c r="C2938" s="368" t="s">
        <v>1</v>
      </c>
      <c r="D2938" s="370">
        <v>176.07</v>
      </c>
      <c r="E2938" s="207"/>
    </row>
    <row r="2939" spans="1:5" ht="15" x14ac:dyDescent="0.25">
      <c r="A2939" s="368">
        <v>102680</v>
      </c>
      <c r="B2939" s="369" t="s">
        <v>5401</v>
      </c>
      <c r="C2939" s="368" t="s">
        <v>1</v>
      </c>
      <c r="D2939" s="370">
        <v>162.29</v>
      </c>
      <c r="E2939" s="207"/>
    </row>
    <row r="2940" spans="1:5" ht="15" x14ac:dyDescent="0.25">
      <c r="A2940" s="368">
        <v>102684</v>
      </c>
      <c r="B2940" s="369" t="s">
        <v>5403</v>
      </c>
      <c r="C2940" s="368" t="s">
        <v>1</v>
      </c>
      <c r="D2940" s="370">
        <v>178.92</v>
      </c>
      <c r="E2940" s="207"/>
    </row>
    <row r="2941" spans="1:5" ht="15" x14ac:dyDescent="0.25">
      <c r="A2941" s="368">
        <v>102672</v>
      </c>
      <c r="B2941" s="369" t="s">
        <v>12004</v>
      </c>
      <c r="C2941" s="368" t="s">
        <v>1</v>
      </c>
      <c r="D2941" s="370">
        <v>231.73</v>
      </c>
      <c r="E2941" s="207"/>
    </row>
    <row r="2942" spans="1:5" ht="15" x14ac:dyDescent="0.25">
      <c r="A2942" s="368">
        <v>102676</v>
      </c>
      <c r="B2942" s="369" t="s">
        <v>12005</v>
      </c>
      <c r="C2942" s="368" t="s">
        <v>1</v>
      </c>
      <c r="D2942" s="370">
        <v>239.82</v>
      </c>
      <c r="E2942" s="207"/>
    </row>
    <row r="2943" spans="1:5" ht="15" x14ac:dyDescent="0.25">
      <c r="A2943" s="368">
        <v>102681</v>
      </c>
      <c r="B2943" s="369" t="s">
        <v>12006</v>
      </c>
      <c r="C2943" s="368" t="s">
        <v>1</v>
      </c>
      <c r="D2943" s="370">
        <v>226.04</v>
      </c>
      <c r="E2943" s="207"/>
    </row>
    <row r="2944" spans="1:5" ht="15" x14ac:dyDescent="0.25">
      <c r="A2944" s="368">
        <v>102685</v>
      </c>
      <c r="B2944" s="369" t="s">
        <v>12007</v>
      </c>
      <c r="C2944" s="368" t="s">
        <v>1</v>
      </c>
      <c r="D2944" s="370">
        <v>242.66</v>
      </c>
      <c r="E2944" s="207"/>
    </row>
    <row r="2945" spans="1:5" ht="15" x14ac:dyDescent="0.25">
      <c r="A2945" s="368">
        <v>102664</v>
      </c>
      <c r="B2945" s="369" t="s">
        <v>5391</v>
      </c>
      <c r="C2945" s="368" t="s">
        <v>1</v>
      </c>
      <c r="D2945" s="370">
        <v>49.75</v>
      </c>
      <c r="E2945" s="207"/>
    </row>
    <row r="2946" spans="1:5" ht="15" x14ac:dyDescent="0.25">
      <c r="A2946" s="368">
        <v>102665</v>
      </c>
      <c r="B2946" s="369" t="s">
        <v>5392</v>
      </c>
      <c r="C2946" s="368" t="s">
        <v>1</v>
      </c>
      <c r="D2946" s="370">
        <v>29.61</v>
      </c>
      <c r="E2946" s="207"/>
    </row>
    <row r="2947" spans="1:5" ht="15" x14ac:dyDescent="0.25">
      <c r="A2947" s="368">
        <v>102663</v>
      </c>
      <c r="B2947" s="369" t="s">
        <v>5390</v>
      </c>
      <c r="C2947" s="368" t="s">
        <v>1</v>
      </c>
      <c r="D2947" s="370">
        <v>90.86</v>
      </c>
      <c r="E2947" s="207"/>
    </row>
    <row r="2948" spans="1:5" ht="15" x14ac:dyDescent="0.25">
      <c r="A2948" s="368">
        <v>102669</v>
      </c>
      <c r="B2948" s="369" t="s">
        <v>5394</v>
      </c>
      <c r="C2948" s="368" t="s">
        <v>1</v>
      </c>
      <c r="D2948" s="370">
        <v>104.48</v>
      </c>
      <c r="E2948" s="207"/>
    </row>
    <row r="2949" spans="1:5" ht="15" x14ac:dyDescent="0.25">
      <c r="A2949" s="368">
        <v>102661</v>
      </c>
      <c r="B2949" s="369" t="s">
        <v>5389</v>
      </c>
      <c r="C2949" s="368" t="s">
        <v>1</v>
      </c>
      <c r="D2949" s="370">
        <v>47.4</v>
      </c>
      <c r="E2949" s="207"/>
    </row>
    <row r="2950" spans="1:5" ht="15" x14ac:dyDescent="0.25">
      <c r="A2950" s="368">
        <v>102666</v>
      </c>
      <c r="B2950" s="369" t="s">
        <v>5393</v>
      </c>
      <c r="C2950" s="368" t="s">
        <v>1</v>
      </c>
      <c r="D2950" s="370">
        <v>59.81</v>
      </c>
      <c r="E2950" s="207"/>
    </row>
    <row r="2951" spans="1:5" ht="15" x14ac:dyDescent="0.25">
      <c r="A2951" s="368">
        <v>102662</v>
      </c>
      <c r="B2951" s="369" t="s">
        <v>12002</v>
      </c>
      <c r="C2951" s="368" t="s">
        <v>1</v>
      </c>
      <c r="D2951" s="370">
        <v>107.11</v>
      </c>
      <c r="E2951" s="207"/>
    </row>
    <row r="2952" spans="1:5" ht="15" x14ac:dyDescent="0.25">
      <c r="A2952" s="368">
        <v>102668</v>
      </c>
      <c r="B2952" s="369" t="s">
        <v>12003</v>
      </c>
      <c r="C2952" s="368" t="s">
        <v>1</v>
      </c>
      <c r="D2952" s="370">
        <v>119.53</v>
      </c>
      <c r="E2952" s="207"/>
    </row>
    <row r="2953" spans="1:5" ht="15" x14ac:dyDescent="0.25">
      <c r="A2953" s="368">
        <v>102718</v>
      </c>
      <c r="B2953" s="369" t="s">
        <v>5414</v>
      </c>
      <c r="C2953" s="368" t="s">
        <v>691</v>
      </c>
      <c r="D2953" s="370">
        <v>227.23</v>
      </c>
      <c r="E2953" s="207"/>
    </row>
    <row r="2954" spans="1:5" ht="15" x14ac:dyDescent="0.25">
      <c r="A2954" s="368">
        <v>102716</v>
      </c>
      <c r="B2954" s="369" t="s">
        <v>5412</v>
      </c>
      <c r="C2954" s="368" t="s">
        <v>691</v>
      </c>
      <c r="D2954" s="370">
        <v>218.26</v>
      </c>
      <c r="E2954" s="207"/>
    </row>
    <row r="2955" spans="1:5" ht="15" x14ac:dyDescent="0.25">
      <c r="A2955" s="368">
        <v>102719</v>
      </c>
      <c r="B2955" s="369" t="s">
        <v>5415</v>
      </c>
      <c r="C2955" s="368" t="s">
        <v>691</v>
      </c>
      <c r="D2955" s="370">
        <v>176.46</v>
      </c>
      <c r="E2955" s="207"/>
    </row>
    <row r="2956" spans="1:5" ht="15" x14ac:dyDescent="0.25">
      <c r="A2956" s="368">
        <v>102717</v>
      </c>
      <c r="B2956" s="369" t="s">
        <v>5413</v>
      </c>
      <c r="C2956" s="368" t="s">
        <v>691</v>
      </c>
      <c r="D2956" s="370">
        <v>167.49</v>
      </c>
      <c r="E2956" s="207"/>
    </row>
    <row r="2957" spans="1:5" ht="15" x14ac:dyDescent="0.25">
      <c r="A2957" s="368">
        <v>102720</v>
      </c>
      <c r="B2957" s="369" t="s">
        <v>34354</v>
      </c>
      <c r="C2957" s="368" t="s">
        <v>3</v>
      </c>
      <c r="D2957" s="370">
        <v>0</v>
      </c>
      <c r="E2957" s="207"/>
    </row>
    <row r="2958" spans="1:5" ht="15" x14ac:dyDescent="0.25">
      <c r="A2958" s="368">
        <v>102713</v>
      </c>
      <c r="B2958" s="369" t="s">
        <v>5410</v>
      </c>
      <c r="C2958" s="368" t="s">
        <v>3</v>
      </c>
      <c r="D2958" s="370">
        <v>10.81</v>
      </c>
      <c r="E2958" s="207"/>
    </row>
    <row r="2959" spans="1:5" ht="15" x14ac:dyDescent="0.25">
      <c r="A2959" s="368">
        <v>102715</v>
      </c>
      <c r="B2959" s="369" t="s">
        <v>5411</v>
      </c>
      <c r="C2959" s="368" t="s">
        <v>3</v>
      </c>
      <c r="D2959" s="370">
        <v>21.32</v>
      </c>
      <c r="E2959" s="207"/>
    </row>
    <row r="2960" spans="1:5" ht="15" x14ac:dyDescent="0.25">
      <c r="A2960" s="368">
        <v>103653</v>
      </c>
      <c r="B2960" s="369" t="s">
        <v>5420</v>
      </c>
      <c r="C2960" s="368" t="s">
        <v>3</v>
      </c>
      <c r="D2960" s="370">
        <v>25.45</v>
      </c>
      <c r="E2960" s="207"/>
    </row>
    <row r="2961" spans="1:5" ht="15" x14ac:dyDescent="0.25">
      <c r="A2961" s="368">
        <v>102712</v>
      </c>
      <c r="B2961" s="369" t="s">
        <v>5409</v>
      </c>
      <c r="C2961" s="368" t="s">
        <v>3</v>
      </c>
      <c r="D2961" s="370">
        <v>7.9</v>
      </c>
      <c r="E2961" s="207"/>
    </row>
    <row r="2962" spans="1:5" ht="15" x14ac:dyDescent="0.25">
      <c r="A2962" s="368">
        <v>102711</v>
      </c>
      <c r="B2962" s="369" t="s">
        <v>38503</v>
      </c>
      <c r="C2962" s="368" t="s">
        <v>2</v>
      </c>
      <c r="D2962" s="370">
        <v>82.59</v>
      </c>
      <c r="E2962" s="207"/>
    </row>
    <row r="2963" spans="1:5" ht="15" x14ac:dyDescent="0.25">
      <c r="A2963" s="368">
        <v>102710</v>
      </c>
      <c r="B2963" s="369" t="s">
        <v>5408</v>
      </c>
      <c r="C2963" s="368" t="s">
        <v>2</v>
      </c>
      <c r="D2963" s="370">
        <v>63.23</v>
      </c>
      <c r="E2963" s="207"/>
    </row>
    <row r="2964" spans="1:5" ht="15" x14ac:dyDescent="0.25">
      <c r="A2964" s="368">
        <v>102709</v>
      </c>
      <c r="B2964" s="369" t="s">
        <v>38504</v>
      </c>
      <c r="C2964" s="368" t="s">
        <v>2</v>
      </c>
      <c r="D2964" s="370">
        <v>0</v>
      </c>
      <c r="E2964" s="207"/>
    </row>
    <row r="2965" spans="1:5" ht="15" x14ac:dyDescent="0.25">
      <c r="A2965" s="368">
        <v>102708</v>
      </c>
      <c r="B2965" s="369" t="s">
        <v>38505</v>
      </c>
      <c r="C2965" s="368" t="s">
        <v>2</v>
      </c>
      <c r="D2965" s="370">
        <v>25.7</v>
      </c>
      <c r="E2965" s="207"/>
    </row>
    <row r="2966" spans="1:5" ht="15" x14ac:dyDescent="0.25">
      <c r="A2966" s="368">
        <v>102707</v>
      </c>
      <c r="B2966" s="369" t="s">
        <v>5407</v>
      </c>
      <c r="C2966" s="368" t="s">
        <v>1</v>
      </c>
      <c r="D2966" s="370">
        <v>60.26</v>
      </c>
      <c r="E2966" s="207"/>
    </row>
    <row r="2967" spans="1:5" ht="15" x14ac:dyDescent="0.25">
      <c r="A2967" s="368">
        <v>102704</v>
      </c>
      <c r="B2967" s="369" t="s">
        <v>5406</v>
      </c>
      <c r="C2967" s="368" t="s">
        <v>1</v>
      </c>
      <c r="D2967" s="370">
        <v>11.06</v>
      </c>
      <c r="E2967" s="207"/>
    </row>
    <row r="2968" spans="1:5" ht="15" x14ac:dyDescent="0.25">
      <c r="A2968" s="368">
        <v>102705</v>
      </c>
      <c r="B2968" s="369" t="s">
        <v>12008</v>
      </c>
      <c r="C2968" s="368" t="s">
        <v>1</v>
      </c>
      <c r="D2968" s="370">
        <v>66.86</v>
      </c>
      <c r="E2968" s="207"/>
    </row>
    <row r="2969" spans="1:5" ht="15" x14ac:dyDescent="0.25">
      <c r="A2969" s="368">
        <v>98333</v>
      </c>
      <c r="B2969" s="369" t="s">
        <v>34355</v>
      </c>
      <c r="C2969" s="368" t="s">
        <v>3</v>
      </c>
      <c r="D2969" s="370">
        <v>0</v>
      </c>
      <c r="E2969" s="207"/>
    </row>
    <row r="2970" spans="1:5" ht="15" x14ac:dyDescent="0.25">
      <c r="A2970" s="368">
        <v>98332</v>
      </c>
      <c r="B2970" s="369" t="s">
        <v>34356</v>
      </c>
      <c r="C2970" s="368" t="s">
        <v>3</v>
      </c>
      <c r="D2970" s="370">
        <v>0</v>
      </c>
      <c r="E2970" s="207"/>
    </row>
    <row r="2971" spans="1:5" ht="15" x14ac:dyDescent="0.25">
      <c r="A2971" s="368">
        <v>98331</v>
      </c>
      <c r="B2971" s="369" t="s">
        <v>34357</v>
      </c>
      <c r="C2971" s="368" t="s">
        <v>3</v>
      </c>
      <c r="D2971" s="370">
        <v>0</v>
      </c>
      <c r="E2971" s="207"/>
    </row>
    <row r="2972" spans="1:5" ht="15" x14ac:dyDescent="0.25">
      <c r="A2972" s="368">
        <v>98327</v>
      </c>
      <c r="B2972" s="369" t="s">
        <v>34358</v>
      </c>
      <c r="C2972" s="368" t="s">
        <v>3</v>
      </c>
      <c r="D2972" s="370">
        <v>0</v>
      </c>
      <c r="E2972" s="207"/>
    </row>
    <row r="2973" spans="1:5" ht="15" x14ac:dyDescent="0.25">
      <c r="A2973" s="368">
        <v>98326</v>
      </c>
      <c r="B2973" s="369" t="s">
        <v>34359</v>
      </c>
      <c r="C2973" s="368" t="s">
        <v>3</v>
      </c>
      <c r="D2973" s="370">
        <v>0</v>
      </c>
      <c r="E2973" s="207"/>
    </row>
    <row r="2974" spans="1:5" ht="15" x14ac:dyDescent="0.25">
      <c r="A2974" s="368">
        <v>98325</v>
      </c>
      <c r="B2974" s="369" t="s">
        <v>34360</v>
      </c>
      <c r="C2974" s="368" t="s">
        <v>3</v>
      </c>
      <c r="D2974" s="370">
        <v>0</v>
      </c>
      <c r="E2974" s="207"/>
    </row>
    <row r="2975" spans="1:5" ht="15" x14ac:dyDescent="0.25">
      <c r="A2975" s="368">
        <v>98370</v>
      </c>
      <c r="B2975" s="369" t="s">
        <v>34361</v>
      </c>
      <c r="C2975" s="368" t="s">
        <v>3</v>
      </c>
      <c r="D2975" s="370">
        <v>0</v>
      </c>
      <c r="E2975" s="207"/>
    </row>
    <row r="2976" spans="1:5" ht="15" x14ac:dyDescent="0.25">
      <c r="A2976" s="368">
        <v>98389</v>
      </c>
      <c r="B2976" s="369" t="s">
        <v>34362</v>
      </c>
      <c r="C2976" s="368" t="s">
        <v>2</v>
      </c>
      <c r="D2976" s="370">
        <v>0</v>
      </c>
      <c r="E2976" s="207"/>
    </row>
    <row r="2977" spans="1:5" ht="15" x14ac:dyDescent="0.25">
      <c r="A2977" s="368">
        <v>98390</v>
      </c>
      <c r="B2977" s="369" t="s">
        <v>34363</v>
      </c>
      <c r="C2977" s="368" t="s">
        <v>2</v>
      </c>
      <c r="D2977" s="370">
        <v>0</v>
      </c>
      <c r="E2977" s="207"/>
    </row>
    <row r="2978" spans="1:5" ht="15" x14ac:dyDescent="0.25">
      <c r="A2978" s="368">
        <v>98391</v>
      </c>
      <c r="B2978" s="369" t="s">
        <v>34364</v>
      </c>
      <c r="C2978" s="368" t="s">
        <v>2</v>
      </c>
      <c r="D2978" s="370">
        <v>0</v>
      </c>
      <c r="E2978" s="207"/>
    </row>
    <row r="2979" spans="1:5" ht="15" x14ac:dyDescent="0.25">
      <c r="A2979" s="368">
        <v>98392</v>
      </c>
      <c r="B2979" s="369" t="s">
        <v>34365</v>
      </c>
      <c r="C2979" s="368" t="s">
        <v>2</v>
      </c>
      <c r="D2979" s="370">
        <v>0</v>
      </c>
      <c r="E2979" s="207"/>
    </row>
    <row r="2980" spans="1:5" ht="15" x14ac:dyDescent="0.25">
      <c r="A2980" s="368">
        <v>98393</v>
      </c>
      <c r="B2980" s="369" t="s">
        <v>34366</v>
      </c>
      <c r="C2980" s="368" t="s">
        <v>2</v>
      </c>
      <c r="D2980" s="370">
        <v>0</v>
      </c>
      <c r="E2980" s="207"/>
    </row>
    <row r="2981" spans="1:5" ht="15" x14ac:dyDescent="0.25">
      <c r="A2981" s="368">
        <v>98394</v>
      </c>
      <c r="B2981" s="369" t="s">
        <v>34367</v>
      </c>
      <c r="C2981" s="368" t="s">
        <v>2</v>
      </c>
      <c r="D2981" s="370">
        <v>0</v>
      </c>
      <c r="E2981" s="207"/>
    </row>
    <row r="2982" spans="1:5" ht="15" x14ac:dyDescent="0.25">
      <c r="A2982" s="368">
        <v>98395</v>
      </c>
      <c r="B2982" s="369" t="s">
        <v>34368</v>
      </c>
      <c r="C2982" s="368" t="s">
        <v>2</v>
      </c>
      <c r="D2982" s="370">
        <v>0</v>
      </c>
      <c r="E2982" s="207"/>
    </row>
    <row r="2983" spans="1:5" ht="15" x14ac:dyDescent="0.25">
      <c r="A2983" s="368">
        <v>98396</v>
      </c>
      <c r="B2983" s="369" t="s">
        <v>34369</v>
      </c>
      <c r="C2983" s="368" t="s">
        <v>2</v>
      </c>
      <c r="D2983" s="370">
        <v>0</v>
      </c>
      <c r="E2983" s="207"/>
    </row>
    <row r="2984" spans="1:5" ht="15" x14ac:dyDescent="0.25">
      <c r="A2984" s="368">
        <v>98369</v>
      </c>
      <c r="B2984" s="369" t="s">
        <v>34370</v>
      </c>
      <c r="C2984" s="368" t="s">
        <v>3</v>
      </c>
      <c r="D2984" s="370">
        <v>0</v>
      </c>
      <c r="E2984" s="207"/>
    </row>
    <row r="2985" spans="1:5" ht="15" x14ac:dyDescent="0.25">
      <c r="A2985" s="368">
        <v>98360</v>
      </c>
      <c r="B2985" s="369" t="s">
        <v>34371</v>
      </c>
      <c r="C2985" s="368" t="s">
        <v>3</v>
      </c>
      <c r="D2985" s="370">
        <v>0</v>
      </c>
      <c r="E2985" s="207"/>
    </row>
    <row r="2986" spans="1:5" ht="15" x14ac:dyDescent="0.25">
      <c r="A2986" s="368">
        <v>98368</v>
      </c>
      <c r="B2986" s="369" t="s">
        <v>34372</v>
      </c>
      <c r="C2986" s="368" t="s">
        <v>3</v>
      </c>
      <c r="D2986" s="370">
        <v>0</v>
      </c>
      <c r="E2986" s="207"/>
    </row>
    <row r="2987" spans="1:5" ht="15" x14ac:dyDescent="0.25">
      <c r="A2987" s="368">
        <v>98359</v>
      </c>
      <c r="B2987" s="369" t="s">
        <v>34373</v>
      </c>
      <c r="C2987" s="368" t="s">
        <v>3</v>
      </c>
      <c r="D2987" s="370">
        <v>0</v>
      </c>
      <c r="E2987" s="207"/>
    </row>
    <row r="2988" spans="1:5" ht="15" x14ac:dyDescent="0.25">
      <c r="A2988" s="368">
        <v>98367</v>
      </c>
      <c r="B2988" s="369" t="s">
        <v>34374</v>
      </c>
      <c r="C2988" s="368" t="s">
        <v>3</v>
      </c>
      <c r="D2988" s="370">
        <v>0</v>
      </c>
      <c r="E2988" s="207"/>
    </row>
    <row r="2989" spans="1:5" ht="15" x14ac:dyDescent="0.25">
      <c r="A2989" s="368">
        <v>98358</v>
      </c>
      <c r="B2989" s="369" t="s">
        <v>34375</v>
      </c>
      <c r="C2989" s="368" t="s">
        <v>3</v>
      </c>
      <c r="D2989" s="370">
        <v>0</v>
      </c>
      <c r="E2989" s="207"/>
    </row>
    <row r="2990" spans="1:5" ht="15" x14ac:dyDescent="0.25">
      <c r="A2990" s="368">
        <v>98352</v>
      </c>
      <c r="B2990" s="369" t="s">
        <v>34376</v>
      </c>
      <c r="C2990" s="368" t="s">
        <v>3</v>
      </c>
      <c r="D2990" s="370">
        <v>0</v>
      </c>
      <c r="E2990" s="207"/>
    </row>
    <row r="2991" spans="1:5" ht="15" x14ac:dyDescent="0.25">
      <c r="A2991" s="368">
        <v>98343</v>
      </c>
      <c r="B2991" s="369" t="s">
        <v>34377</v>
      </c>
      <c r="C2991" s="368" t="s">
        <v>3</v>
      </c>
      <c r="D2991" s="370">
        <v>0</v>
      </c>
      <c r="E2991" s="207"/>
    </row>
    <row r="2992" spans="1:5" ht="15" x14ac:dyDescent="0.25">
      <c r="A2992" s="368">
        <v>98351</v>
      </c>
      <c r="B2992" s="369" t="s">
        <v>34378</v>
      </c>
      <c r="C2992" s="368" t="s">
        <v>3</v>
      </c>
      <c r="D2992" s="370">
        <v>0</v>
      </c>
      <c r="E2992" s="207"/>
    </row>
    <row r="2993" spans="1:5" ht="15" x14ac:dyDescent="0.25">
      <c r="A2993" s="368">
        <v>98342</v>
      </c>
      <c r="B2993" s="369" t="s">
        <v>34379</v>
      </c>
      <c r="C2993" s="368" t="s">
        <v>3</v>
      </c>
      <c r="D2993" s="370">
        <v>0</v>
      </c>
      <c r="E2993" s="207"/>
    </row>
    <row r="2994" spans="1:5" ht="15" x14ac:dyDescent="0.25">
      <c r="A2994" s="368">
        <v>98350</v>
      </c>
      <c r="B2994" s="369" t="s">
        <v>34380</v>
      </c>
      <c r="C2994" s="368" t="s">
        <v>3</v>
      </c>
      <c r="D2994" s="370">
        <v>0</v>
      </c>
      <c r="E2994" s="207"/>
    </row>
    <row r="2995" spans="1:5" ht="15" x14ac:dyDescent="0.25">
      <c r="A2995" s="368">
        <v>98341</v>
      </c>
      <c r="B2995" s="369" t="s">
        <v>34381</v>
      </c>
      <c r="C2995" s="368" t="s">
        <v>3</v>
      </c>
      <c r="D2995" s="370">
        <v>0</v>
      </c>
      <c r="E2995" s="207"/>
    </row>
    <row r="2996" spans="1:5" ht="15" x14ac:dyDescent="0.25">
      <c r="A2996" s="368">
        <v>98381</v>
      </c>
      <c r="B2996" s="369" t="s">
        <v>34382</v>
      </c>
      <c r="C2996" s="368" t="s">
        <v>1</v>
      </c>
      <c r="D2996" s="370">
        <v>0</v>
      </c>
      <c r="E2996" s="207"/>
    </row>
    <row r="2997" spans="1:5" ht="15" x14ac:dyDescent="0.25">
      <c r="A2997" s="368">
        <v>98382</v>
      </c>
      <c r="B2997" s="369" t="s">
        <v>34383</v>
      </c>
      <c r="C2997" s="368" t="s">
        <v>1</v>
      </c>
      <c r="D2997" s="370">
        <v>0</v>
      </c>
      <c r="E2997" s="207"/>
    </row>
    <row r="2998" spans="1:5" ht="15" x14ac:dyDescent="0.25">
      <c r="A2998" s="368">
        <v>98383</v>
      </c>
      <c r="B2998" s="369" t="s">
        <v>34384</v>
      </c>
      <c r="C2998" s="368" t="s">
        <v>1</v>
      </c>
      <c r="D2998" s="370">
        <v>0</v>
      </c>
      <c r="E2998" s="207"/>
    </row>
    <row r="2999" spans="1:5" ht="15" x14ac:dyDescent="0.25">
      <c r="A2999" s="368">
        <v>98384</v>
      </c>
      <c r="B2999" s="369" t="s">
        <v>34385</v>
      </c>
      <c r="C2999" s="368" t="s">
        <v>1</v>
      </c>
      <c r="D2999" s="370">
        <v>0</v>
      </c>
      <c r="E2999" s="207"/>
    </row>
    <row r="3000" spans="1:5" ht="15" x14ac:dyDescent="0.25">
      <c r="A3000" s="368">
        <v>98385</v>
      </c>
      <c r="B3000" s="369" t="s">
        <v>34386</v>
      </c>
      <c r="C3000" s="368" t="s">
        <v>1</v>
      </c>
      <c r="D3000" s="370">
        <v>0</v>
      </c>
      <c r="E3000" s="207"/>
    </row>
    <row r="3001" spans="1:5" ht="15" x14ac:dyDescent="0.25">
      <c r="A3001" s="368">
        <v>98386</v>
      </c>
      <c r="B3001" s="369" t="s">
        <v>34387</v>
      </c>
      <c r="C3001" s="368" t="s">
        <v>1</v>
      </c>
      <c r="D3001" s="370">
        <v>0</v>
      </c>
      <c r="E3001" s="207"/>
    </row>
    <row r="3002" spans="1:5" ht="15" x14ac:dyDescent="0.25">
      <c r="A3002" s="368">
        <v>98387</v>
      </c>
      <c r="B3002" s="369" t="s">
        <v>34388</v>
      </c>
      <c r="C3002" s="368" t="s">
        <v>1</v>
      </c>
      <c r="D3002" s="370">
        <v>0</v>
      </c>
      <c r="E3002" s="207"/>
    </row>
    <row r="3003" spans="1:5" ht="15" x14ac:dyDescent="0.25">
      <c r="A3003" s="368">
        <v>98388</v>
      </c>
      <c r="B3003" s="369" t="s">
        <v>34389</v>
      </c>
      <c r="C3003" s="368" t="s">
        <v>1</v>
      </c>
      <c r="D3003" s="370">
        <v>0</v>
      </c>
      <c r="E3003" s="207"/>
    </row>
    <row r="3004" spans="1:5" ht="15" x14ac:dyDescent="0.25">
      <c r="A3004" s="368">
        <v>98346</v>
      </c>
      <c r="B3004" s="369" t="s">
        <v>34390</v>
      </c>
      <c r="C3004" s="368" t="s">
        <v>3</v>
      </c>
      <c r="D3004" s="370">
        <v>0</v>
      </c>
      <c r="E3004" s="207"/>
    </row>
    <row r="3005" spans="1:5" ht="15" x14ac:dyDescent="0.25">
      <c r="A3005" s="368">
        <v>98363</v>
      </c>
      <c r="B3005" s="369" t="s">
        <v>34391</v>
      </c>
      <c r="C3005" s="368" t="s">
        <v>3</v>
      </c>
      <c r="D3005" s="370">
        <v>0</v>
      </c>
      <c r="E3005" s="207"/>
    </row>
    <row r="3006" spans="1:5" ht="15" x14ac:dyDescent="0.25">
      <c r="A3006" s="368">
        <v>98354</v>
      </c>
      <c r="B3006" s="369" t="s">
        <v>34392</v>
      </c>
      <c r="C3006" s="368" t="s">
        <v>3</v>
      </c>
      <c r="D3006" s="370">
        <v>0</v>
      </c>
      <c r="E3006" s="207"/>
    </row>
    <row r="3007" spans="1:5" ht="15" x14ac:dyDescent="0.25">
      <c r="A3007" s="368">
        <v>98337</v>
      </c>
      <c r="B3007" s="369" t="s">
        <v>34393</v>
      </c>
      <c r="C3007" s="368" t="s">
        <v>3</v>
      </c>
      <c r="D3007" s="370">
        <v>0</v>
      </c>
      <c r="E3007" s="207"/>
    </row>
    <row r="3008" spans="1:5" ht="15" x14ac:dyDescent="0.25">
      <c r="A3008" s="368">
        <v>98345</v>
      </c>
      <c r="B3008" s="369" t="s">
        <v>34394</v>
      </c>
      <c r="C3008" s="368" t="s">
        <v>3</v>
      </c>
      <c r="D3008" s="370">
        <v>0</v>
      </c>
      <c r="E3008" s="207"/>
    </row>
    <row r="3009" spans="1:5" ht="15" x14ac:dyDescent="0.25">
      <c r="A3009" s="368">
        <v>98362</v>
      </c>
      <c r="B3009" s="369" t="s">
        <v>34395</v>
      </c>
      <c r="C3009" s="368" t="s">
        <v>3</v>
      </c>
      <c r="D3009" s="370">
        <v>0</v>
      </c>
      <c r="E3009" s="207"/>
    </row>
    <row r="3010" spans="1:5" ht="15" x14ac:dyDescent="0.25">
      <c r="A3010" s="368">
        <v>98403</v>
      </c>
      <c r="B3010" s="369" t="s">
        <v>34396</v>
      </c>
      <c r="C3010" s="368" t="s">
        <v>3</v>
      </c>
      <c r="D3010" s="370">
        <v>0</v>
      </c>
      <c r="E3010" s="207"/>
    </row>
    <row r="3011" spans="1:5" ht="15" x14ac:dyDescent="0.25">
      <c r="A3011" s="368">
        <v>98335</v>
      </c>
      <c r="B3011" s="369" t="s">
        <v>34397</v>
      </c>
      <c r="C3011" s="368" t="s">
        <v>3</v>
      </c>
      <c r="D3011" s="370">
        <v>0</v>
      </c>
      <c r="E3011" s="207"/>
    </row>
    <row r="3012" spans="1:5" ht="15" x14ac:dyDescent="0.25">
      <c r="A3012" s="368">
        <v>98344</v>
      </c>
      <c r="B3012" s="369" t="s">
        <v>34398</v>
      </c>
      <c r="C3012" s="368" t="s">
        <v>3</v>
      </c>
      <c r="D3012" s="370">
        <v>0</v>
      </c>
      <c r="E3012" s="207"/>
    </row>
    <row r="3013" spans="1:5" ht="15" x14ac:dyDescent="0.25">
      <c r="A3013" s="368">
        <v>98361</v>
      </c>
      <c r="B3013" s="369" t="s">
        <v>34399</v>
      </c>
      <c r="C3013" s="368" t="s">
        <v>3</v>
      </c>
      <c r="D3013" s="370">
        <v>0</v>
      </c>
      <c r="E3013" s="207"/>
    </row>
    <row r="3014" spans="1:5" ht="15" x14ac:dyDescent="0.25">
      <c r="A3014" s="368">
        <v>98353</v>
      </c>
      <c r="B3014" s="369" t="s">
        <v>34400</v>
      </c>
      <c r="C3014" s="368" t="s">
        <v>3</v>
      </c>
      <c r="D3014" s="370">
        <v>0</v>
      </c>
      <c r="E3014" s="207"/>
    </row>
    <row r="3015" spans="1:5" ht="15" x14ac:dyDescent="0.25">
      <c r="A3015" s="368">
        <v>98334</v>
      </c>
      <c r="B3015" s="369" t="s">
        <v>34401</v>
      </c>
      <c r="C3015" s="368" t="s">
        <v>3</v>
      </c>
      <c r="D3015" s="370">
        <v>0</v>
      </c>
      <c r="E3015" s="207"/>
    </row>
    <row r="3016" spans="1:5" ht="15" x14ac:dyDescent="0.25">
      <c r="A3016" s="368">
        <v>98371</v>
      </c>
      <c r="B3016" s="369" t="s">
        <v>34402</v>
      </c>
      <c r="C3016" s="368" t="s">
        <v>3</v>
      </c>
      <c r="D3016" s="370">
        <v>0</v>
      </c>
      <c r="E3016" s="207"/>
    </row>
    <row r="3017" spans="1:5" ht="15" x14ac:dyDescent="0.25">
      <c r="A3017" s="368">
        <v>98397</v>
      </c>
      <c r="B3017" s="369" t="s">
        <v>24387</v>
      </c>
      <c r="C3017" s="368" t="s">
        <v>3</v>
      </c>
      <c r="D3017" s="370">
        <v>13.99</v>
      </c>
      <c r="E3017" s="207"/>
    </row>
    <row r="3018" spans="1:5" ht="15" x14ac:dyDescent="0.25">
      <c r="A3018" s="368">
        <v>97280</v>
      </c>
      <c r="B3018" s="369" t="s">
        <v>34403</v>
      </c>
      <c r="C3018" s="368" t="s">
        <v>2</v>
      </c>
      <c r="D3018" s="370">
        <v>0</v>
      </c>
      <c r="E3018" s="207"/>
    </row>
    <row r="3019" spans="1:5" ht="15" x14ac:dyDescent="0.25">
      <c r="A3019" s="368">
        <v>97275</v>
      </c>
      <c r="B3019" s="369" t="s">
        <v>34404</v>
      </c>
      <c r="C3019" s="368" t="s">
        <v>2</v>
      </c>
      <c r="D3019" s="370">
        <v>0</v>
      </c>
      <c r="E3019" s="207"/>
    </row>
    <row r="3020" spans="1:5" ht="15" x14ac:dyDescent="0.25">
      <c r="A3020" s="368">
        <v>97279</v>
      </c>
      <c r="B3020" s="369" t="s">
        <v>34405</v>
      </c>
      <c r="C3020" s="368" t="s">
        <v>2</v>
      </c>
      <c r="D3020" s="370">
        <v>0</v>
      </c>
      <c r="E3020" s="207"/>
    </row>
    <row r="3021" spans="1:5" ht="15" x14ac:dyDescent="0.25">
      <c r="A3021" s="368">
        <v>97285</v>
      </c>
      <c r="B3021" s="369" t="s">
        <v>34406</v>
      </c>
      <c r="C3021" s="368" t="s">
        <v>2</v>
      </c>
      <c r="D3021" s="370">
        <v>0</v>
      </c>
      <c r="E3021" s="207"/>
    </row>
    <row r="3022" spans="1:5" ht="15" x14ac:dyDescent="0.25">
      <c r="A3022" s="368">
        <v>97286</v>
      </c>
      <c r="B3022" s="369" t="s">
        <v>34407</v>
      </c>
      <c r="C3022" s="368" t="s">
        <v>2</v>
      </c>
      <c r="D3022" s="370">
        <v>0</v>
      </c>
      <c r="E3022" s="207"/>
    </row>
    <row r="3023" spans="1:5" ht="15" x14ac:dyDescent="0.25">
      <c r="A3023" s="368">
        <v>97291</v>
      </c>
      <c r="B3023" s="369" t="s">
        <v>34408</v>
      </c>
      <c r="C3023" s="368" t="s">
        <v>2</v>
      </c>
      <c r="D3023" s="370">
        <v>0</v>
      </c>
      <c r="E3023" s="207"/>
    </row>
    <row r="3024" spans="1:5" ht="15" x14ac:dyDescent="0.25">
      <c r="A3024" s="368">
        <v>97292</v>
      </c>
      <c r="B3024" s="369" t="s">
        <v>34409</v>
      </c>
      <c r="C3024" s="368" t="s">
        <v>2</v>
      </c>
      <c r="D3024" s="370">
        <v>0</v>
      </c>
      <c r="E3024" s="207"/>
    </row>
    <row r="3025" spans="1:5" ht="15" x14ac:dyDescent="0.25">
      <c r="A3025" s="368">
        <v>97297</v>
      </c>
      <c r="B3025" s="369" t="s">
        <v>34410</v>
      </c>
      <c r="C3025" s="368" t="s">
        <v>2</v>
      </c>
      <c r="D3025" s="370">
        <v>0</v>
      </c>
      <c r="E3025" s="207"/>
    </row>
    <row r="3026" spans="1:5" ht="15" x14ac:dyDescent="0.25">
      <c r="A3026" s="368">
        <v>97298</v>
      </c>
      <c r="B3026" s="369" t="s">
        <v>34411</v>
      </c>
      <c r="C3026" s="368" t="s">
        <v>2</v>
      </c>
      <c r="D3026" s="370">
        <v>0</v>
      </c>
      <c r="E3026" s="207"/>
    </row>
    <row r="3027" spans="1:5" ht="15" x14ac:dyDescent="0.25">
      <c r="A3027" s="368">
        <v>97303</v>
      </c>
      <c r="B3027" s="369" t="s">
        <v>34412</v>
      </c>
      <c r="C3027" s="368" t="s">
        <v>2</v>
      </c>
      <c r="D3027" s="370">
        <v>0</v>
      </c>
      <c r="E3027" s="207"/>
    </row>
    <row r="3028" spans="1:5" ht="15" x14ac:dyDescent="0.25">
      <c r="A3028" s="368">
        <v>97304</v>
      </c>
      <c r="B3028" s="369" t="s">
        <v>34413</v>
      </c>
      <c r="C3028" s="368" t="s">
        <v>2</v>
      </c>
      <c r="D3028" s="370">
        <v>0</v>
      </c>
      <c r="E3028" s="207"/>
    </row>
    <row r="3029" spans="1:5" ht="15" x14ac:dyDescent="0.25">
      <c r="A3029" s="368">
        <v>97309</v>
      </c>
      <c r="B3029" s="369" t="s">
        <v>34414</v>
      </c>
      <c r="C3029" s="368" t="s">
        <v>2</v>
      </c>
      <c r="D3029" s="370">
        <v>0</v>
      </c>
      <c r="E3029" s="207"/>
    </row>
    <row r="3030" spans="1:5" ht="15" x14ac:dyDescent="0.25">
      <c r="A3030" s="368">
        <v>97310</v>
      </c>
      <c r="B3030" s="369" t="s">
        <v>34415</v>
      </c>
      <c r="C3030" s="368" t="s">
        <v>2</v>
      </c>
      <c r="D3030" s="370">
        <v>0</v>
      </c>
      <c r="E3030" s="207"/>
    </row>
    <row r="3031" spans="1:5" ht="15" x14ac:dyDescent="0.25">
      <c r="A3031" s="368">
        <v>97282</v>
      </c>
      <c r="B3031" s="369" t="s">
        <v>34416</v>
      </c>
      <c r="C3031" s="368" t="s">
        <v>2</v>
      </c>
      <c r="D3031" s="370">
        <v>0</v>
      </c>
      <c r="E3031" s="207"/>
    </row>
    <row r="3032" spans="1:5" ht="15" x14ac:dyDescent="0.25">
      <c r="A3032" s="368">
        <v>97276</v>
      </c>
      <c r="B3032" s="369" t="s">
        <v>34417</v>
      </c>
      <c r="C3032" s="368" t="s">
        <v>2</v>
      </c>
      <c r="D3032" s="370">
        <v>0</v>
      </c>
      <c r="E3032" s="207"/>
    </row>
    <row r="3033" spans="1:5" ht="15" x14ac:dyDescent="0.25">
      <c r="A3033" s="368">
        <v>97281</v>
      </c>
      <c r="B3033" s="369" t="s">
        <v>34418</v>
      </c>
      <c r="C3033" s="368" t="s">
        <v>2</v>
      </c>
      <c r="D3033" s="370">
        <v>0</v>
      </c>
      <c r="E3033" s="207"/>
    </row>
    <row r="3034" spans="1:5" ht="15" x14ac:dyDescent="0.25">
      <c r="A3034" s="368">
        <v>97287</v>
      </c>
      <c r="B3034" s="369" t="s">
        <v>34419</v>
      </c>
      <c r="C3034" s="368" t="s">
        <v>2</v>
      </c>
      <c r="D3034" s="370">
        <v>0</v>
      </c>
      <c r="E3034" s="207"/>
    </row>
    <row r="3035" spans="1:5" ht="15" x14ac:dyDescent="0.25">
      <c r="A3035" s="368">
        <v>97288</v>
      </c>
      <c r="B3035" s="369" t="s">
        <v>34420</v>
      </c>
      <c r="C3035" s="368" t="s">
        <v>2</v>
      </c>
      <c r="D3035" s="370">
        <v>0</v>
      </c>
      <c r="E3035" s="207"/>
    </row>
    <row r="3036" spans="1:5" ht="15" x14ac:dyDescent="0.25">
      <c r="A3036" s="368">
        <v>97293</v>
      </c>
      <c r="B3036" s="369" t="s">
        <v>34421</v>
      </c>
      <c r="C3036" s="368" t="s">
        <v>2</v>
      </c>
      <c r="D3036" s="370">
        <v>0</v>
      </c>
      <c r="E3036" s="207"/>
    </row>
    <row r="3037" spans="1:5" ht="15" x14ac:dyDescent="0.25">
      <c r="A3037" s="368">
        <v>97294</v>
      </c>
      <c r="B3037" s="369" t="s">
        <v>34422</v>
      </c>
      <c r="C3037" s="368" t="s">
        <v>2</v>
      </c>
      <c r="D3037" s="370">
        <v>0</v>
      </c>
      <c r="E3037" s="207"/>
    </row>
    <row r="3038" spans="1:5" ht="15" x14ac:dyDescent="0.25">
      <c r="A3038" s="368">
        <v>97299</v>
      </c>
      <c r="B3038" s="369" t="s">
        <v>34423</v>
      </c>
      <c r="C3038" s="368" t="s">
        <v>2</v>
      </c>
      <c r="D3038" s="370">
        <v>0</v>
      </c>
      <c r="E3038" s="207"/>
    </row>
    <row r="3039" spans="1:5" ht="15" x14ac:dyDescent="0.25">
      <c r="A3039" s="368">
        <v>97300</v>
      </c>
      <c r="B3039" s="369" t="s">
        <v>34424</v>
      </c>
      <c r="C3039" s="368" t="s">
        <v>2</v>
      </c>
      <c r="D3039" s="370">
        <v>0</v>
      </c>
      <c r="E3039" s="207"/>
    </row>
    <row r="3040" spans="1:5" ht="15" x14ac:dyDescent="0.25">
      <c r="A3040" s="368">
        <v>97305</v>
      </c>
      <c r="B3040" s="369" t="s">
        <v>34425</v>
      </c>
      <c r="C3040" s="368" t="s">
        <v>2</v>
      </c>
      <c r="D3040" s="370">
        <v>0</v>
      </c>
      <c r="E3040" s="207"/>
    </row>
    <row r="3041" spans="1:5" ht="15" x14ac:dyDescent="0.25">
      <c r="A3041" s="368">
        <v>97306</v>
      </c>
      <c r="B3041" s="369" t="s">
        <v>34426</v>
      </c>
      <c r="C3041" s="368" t="s">
        <v>2</v>
      </c>
      <c r="D3041" s="370">
        <v>0</v>
      </c>
      <c r="E3041" s="207"/>
    </row>
    <row r="3042" spans="1:5" ht="15" x14ac:dyDescent="0.25">
      <c r="A3042" s="368">
        <v>97311</v>
      </c>
      <c r="B3042" s="369" t="s">
        <v>34427</v>
      </c>
      <c r="C3042" s="368" t="s">
        <v>2</v>
      </c>
      <c r="D3042" s="370">
        <v>0</v>
      </c>
      <c r="E3042" s="207"/>
    </row>
    <row r="3043" spans="1:5" ht="15" x14ac:dyDescent="0.25">
      <c r="A3043" s="368">
        <v>97312</v>
      </c>
      <c r="B3043" s="369" t="s">
        <v>34428</v>
      </c>
      <c r="C3043" s="368" t="s">
        <v>2</v>
      </c>
      <c r="D3043" s="370">
        <v>0</v>
      </c>
      <c r="E3043" s="207"/>
    </row>
    <row r="3044" spans="1:5" ht="15" x14ac:dyDescent="0.25">
      <c r="A3044" s="368">
        <v>97278</v>
      </c>
      <c r="B3044" s="369" t="s">
        <v>34429</v>
      </c>
      <c r="C3044" s="368" t="s">
        <v>2</v>
      </c>
      <c r="D3044" s="370">
        <v>0</v>
      </c>
      <c r="E3044" s="207"/>
    </row>
    <row r="3045" spans="1:5" ht="15" x14ac:dyDescent="0.25">
      <c r="A3045" s="368">
        <v>97274</v>
      </c>
      <c r="B3045" s="369" t="s">
        <v>34430</v>
      </c>
      <c r="C3045" s="368" t="s">
        <v>2</v>
      </c>
      <c r="D3045" s="370">
        <v>0</v>
      </c>
      <c r="E3045" s="207"/>
    </row>
    <row r="3046" spans="1:5" ht="15" x14ac:dyDescent="0.25">
      <c r="A3046" s="368">
        <v>97283</v>
      </c>
      <c r="B3046" s="369" t="s">
        <v>34431</v>
      </c>
      <c r="C3046" s="368" t="s">
        <v>2</v>
      </c>
      <c r="D3046" s="370">
        <v>0</v>
      </c>
      <c r="E3046" s="207"/>
    </row>
    <row r="3047" spans="1:5" ht="15" x14ac:dyDescent="0.25">
      <c r="A3047" s="368">
        <v>97284</v>
      </c>
      <c r="B3047" s="369" t="s">
        <v>34432</v>
      </c>
      <c r="C3047" s="368" t="s">
        <v>2</v>
      </c>
      <c r="D3047" s="370">
        <v>0</v>
      </c>
      <c r="E3047" s="207"/>
    </row>
    <row r="3048" spans="1:5" ht="15" x14ac:dyDescent="0.25">
      <c r="A3048" s="368">
        <v>97289</v>
      </c>
      <c r="B3048" s="369" t="s">
        <v>34433</v>
      </c>
      <c r="C3048" s="368" t="s">
        <v>2</v>
      </c>
      <c r="D3048" s="370">
        <v>0</v>
      </c>
      <c r="E3048" s="207"/>
    </row>
    <row r="3049" spans="1:5" ht="15" x14ac:dyDescent="0.25">
      <c r="A3049" s="368">
        <v>97290</v>
      </c>
      <c r="B3049" s="369" t="s">
        <v>34434</v>
      </c>
      <c r="C3049" s="368" t="s">
        <v>2</v>
      </c>
      <c r="D3049" s="370">
        <v>0</v>
      </c>
      <c r="E3049" s="207"/>
    </row>
    <row r="3050" spans="1:5" ht="15" x14ac:dyDescent="0.25">
      <c r="A3050" s="368">
        <v>97295</v>
      </c>
      <c r="B3050" s="369" t="s">
        <v>34435</v>
      </c>
      <c r="C3050" s="368" t="s">
        <v>2</v>
      </c>
      <c r="D3050" s="370">
        <v>0</v>
      </c>
      <c r="E3050" s="207"/>
    </row>
    <row r="3051" spans="1:5" ht="15" x14ac:dyDescent="0.25">
      <c r="A3051" s="368">
        <v>97296</v>
      </c>
      <c r="B3051" s="369" t="s">
        <v>34436</v>
      </c>
      <c r="C3051" s="368" t="s">
        <v>2</v>
      </c>
      <c r="D3051" s="370">
        <v>0</v>
      </c>
      <c r="E3051" s="207"/>
    </row>
    <row r="3052" spans="1:5" ht="15" x14ac:dyDescent="0.25">
      <c r="A3052" s="368">
        <v>97301</v>
      </c>
      <c r="B3052" s="369" t="s">
        <v>34437</v>
      </c>
      <c r="C3052" s="368" t="s">
        <v>2</v>
      </c>
      <c r="D3052" s="370">
        <v>0</v>
      </c>
      <c r="E3052" s="207"/>
    </row>
    <row r="3053" spans="1:5" ht="15" x14ac:dyDescent="0.25">
      <c r="A3053" s="368">
        <v>97302</v>
      </c>
      <c r="B3053" s="369" t="s">
        <v>34438</v>
      </c>
      <c r="C3053" s="368" t="s">
        <v>2</v>
      </c>
      <c r="D3053" s="370">
        <v>0</v>
      </c>
      <c r="E3053" s="207"/>
    </row>
    <row r="3054" spans="1:5" ht="15" x14ac:dyDescent="0.25">
      <c r="A3054" s="368">
        <v>97307</v>
      </c>
      <c r="B3054" s="369" t="s">
        <v>34439</v>
      </c>
      <c r="C3054" s="368" t="s">
        <v>2</v>
      </c>
      <c r="D3054" s="370">
        <v>0</v>
      </c>
      <c r="E3054" s="207"/>
    </row>
    <row r="3055" spans="1:5" ht="15" x14ac:dyDescent="0.25">
      <c r="A3055" s="368">
        <v>97277</v>
      </c>
      <c r="B3055" s="369" t="s">
        <v>34440</v>
      </c>
      <c r="C3055" s="368" t="s">
        <v>2</v>
      </c>
      <c r="D3055" s="370">
        <v>0</v>
      </c>
      <c r="E3055" s="207"/>
    </row>
    <row r="3056" spans="1:5" ht="15" x14ac:dyDescent="0.25">
      <c r="A3056" s="368">
        <v>97308</v>
      </c>
      <c r="B3056" s="369" t="s">
        <v>34441</v>
      </c>
      <c r="C3056" s="368" t="s">
        <v>2</v>
      </c>
      <c r="D3056" s="370">
        <v>0</v>
      </c>
      <c r="E3056" s="207"/>
    </row>
    <row r="3057" spans="1:5" ht="15" x14ac:dyDescent="0.25">
      <c r="A3057" s="368">
        <v>97238</v>
      </c>
      <c r="B3057" s="369" t="s">
        <v>38506</v>
      </c>
      <c r="C3057" s="368" t="s">
        <v>1</v>
      </c>
      <c r="D3057" s="370">
        <v>0</v>
      </c>
      <c r="E3057" s="207"/>
    </row>
    <row r="3058" spans="1:5" ht="15" x14ac:dyDescent="0.25">
      <c r="A3058" s="368">
        <v>97239</v>
      </c>
      <c r="B3058" s="369" t="s">
        <v>34442</v>
      </c>
      <c r="C3058" s="368" t="s">
        <v>1</v>
      </c>
      <c r="D3058" s="370">
        <v>0</v>
      </c>
      <c r="E3058" s="207"/>
    </row>
    <row r="3059" spans="1:5" ht="15" x14ac:dyDescent="0.25">
      <c r="A3059" s="368">
        <v>97240</v>
      </c>
      <c r="B3059" s="369" t="s">
        <v>34443</v>
      </c>
      <c r="C3059" s="368" t="s">
        <v>1</v>
      </c>
      <c r="D3059" s="370">
        <v>0</v>
      </c>
      <c r="E3059" s="207"/>
    </row>
    <row r="3060" spans="1:5" ht="15" x14ac:dyDescent="0.25">
      <c r="A3060" s="368">
        <v>97241</v>
      </c>
      <c r="B3060" s="369" t="s">
        <v>34444</v>
      </c>
      <c r="C3060" s="368" t="s">
        <v>1</v>
      </c>
      <c r="D3060" s="370">
        <v>0</v>
      </c>
      <c r="E3060" s="207"/>
    </row>
    <row r="3061" spans="1:5" ht="15" x14ac:dyDescent="0.25">
      <c r="A3061" s="368">
        <v>97242</v>
      </c>
      <c r="B3061" s="369" t="s">
        <v>34445</v>
      </c>
      <c r="C3061" s="368" t="s">
        <v>1</v>
      </c>
      <c r="D3061" s="370">
        <v>0</v>
      </c>
      <c r="E3061" s="207"/>
    </row>
    <row r="3062" spans="1:5" ht="15" x14ac:dyDescent="0.25">
      <c r="A3062" s="368">
        <v>97243</v>
      </c>
      <c r="B3062" s="369" t="s">
        <v>34446</v>
      </c>
      <c r="C3062" s="368" t="s">
        <v>1</v>
      </c>
      <c r="D3062" s="370">
        <v>0</v>
      </c>
      <c r="E3062" s="207"/>
    </row>
    <row r="3063" spans="1:5" ht="15" x14ac:dyDescent="0.25">
      <c r="A3063" s="368">
        <v>97244</v>
      </c>
      <c r="B3063" s="369" t="s">
        <v>34447</v>
      </c>
      <c r="C3063" s="368" t="s">
        <v>1</v>
      </c>
      <c r="D3063" s="370">
        <v>0</v>
      </c>
      <c r="E3063" s="207"/>
    </row>
    <row r="3064" spans="1:5" ht="15" x14ac:dyDescent="0.25">
      <c r="A3064" s="368">
        <v>97245</v>
      </c>
      <c r="B3064" s="369" t="s">
        <v>34448</v>
      </c>
      <c r="C3064" s="368" t="s">
        <v>1</v>
      </c>
      <c r="D3064" s="370">
        <v>0</v>
      </c>
      <c r="E3064" s="207"/>
    </row>
    <row r="3065" spans="1:5" ht="15" x14ac:dyDescent="0.25">
      <c r="A3065" s="368">
        <v>97236</v>
      </c>
      <c r="B3065" s="369" t="s">
        <v>34449</v>
      </c>
      <c r="C3065" s="368" t="s">
        <v>1</v>
      </c>
      <c r="D3065" s="370">
        <v>0</v>
      </c>
      <c r="E3065" s="207"/>
    </row>
    <row r="3066" spans="1:5" ht="15" x14ac:dyDescent="0.25">
      <c r="A3066" s="368">
        <v>97246</v>
      </c>
      <c r="B3066" s="369" t="s">
        <v>34450</v>
      </c>
      <c r="C3066" s="368" t="s">
        <v>1</v>
      </c>
      <c r="D3066" s="370">
        <v>0</v>
      </c>
      <c r="E3066" s="207"/>
    </row>
    <row r="3067" spans="1:5" ht="15" x14ac:dyDescent="0.25">
      <c r="A3067" s="368">
        <v>97247</v>
      </c>
      <c r="B3067" s="369" t="s">
        <v>34451</v>
      </c>
      <c r="C3067" s="368" t="s">
        <v>1</v>
      </c>
      <c r="D3067" s="370">
        <v>0</v>
      </c>
      <c r="E3067" s="207"/>
    </row>
    <row r="3068" spans="1:5" ht="15" x14ac:dyDescent="0.25">
      <c r="A3068" s="368">
        <v>97237</v>
      </c>
      <c r="B3068" s="369" t="s">
        <v>34452</v>
      </c>
      <c r="C3068" s="368" t="s">
        <v>1</v>
      </c>
      <c r="D3068" s="370">
        <v>0</v>
      </c>
      <c r="E3068" s="207"/>
    </row>
    <row r="3069" spans="1:5" ht="15" x14ac:dyDescent="0.25">
      <c r="A3069" s="368">
        <v>97248</v>
      </c>
      <c r="B3069" s="369" t="s">
        <v>34453</v>
      </c>
      <c r="C3069" s="368" t="s">
        <v>1</v>
      </c>
      <c r="D3069" s="370">
        <v>0</v>
      </c>
      <c r="E3069" s="207"/>
    </row>
    <row r="3070" spans="1:5" ht="15" x14ac:dyDescent="0.25">
      <c r="A3070" s="368">
        <v>97251</v>
      </c>
      <c r="B3070" s="369" t="s">
        <v>34454</v>
      </c>
      <c r="C3070" s="368" t="s">
        <v>2</v>
      </c>
      <c r="D3070" s="370">
        <v>0</v>
      </c>
      <c r="E3070" s="207"/>
    </row>
    <row r="3071" spans="1:5" ht="15" x14ac:dyDescent="0.25">
      <c r="A3071" s="368">
        <v>97254</v>
      </c>
      <c r="B3071" s="369" t="s">
        <v>34455</v>
      </c>
      <c r="C3071" s="368" t="s">
        <v>2</v>
      </c>
      <c r="D3071" s="370">
        <v>0</v>
      </c>
      <c r="E3071" s="207"/>
    </row>
    <row r="3072" spans="1:5" ht="15" x14ac:dyDescent="0.25">
      <c r="A3072" s="368">
        <v>97255</v>
      </c>
      <c r="B3072" s="369" t="s">
        <v>34456</v>
      </c>
      <c r="C3072" s="368" t="s">
        <v>2</v>
      </c>
      <c r="D3072" s="370">
        <v>0</v>
      </c>
      <c r="E3072" s="207"/>
    </row>
    <row r="3073" spans="1:5" ht="15" x14ac:dyDescent="0.25">
      <c r="A3073" s="368">
        <v>97249</v>
      </c>
      <c r="B3073" s="369" t="s">
        <v>34457</v>
      </c>
      <c r="C3073" s="368" t="s">
        <v>2</v>
      </c>
      <c r="D3073" s="370">
        <v>0</v>
      </c>
      <c r="E3073" s="207"/>
    </row>
    <row r="3074" spans="1:5" ht="15" x14ac:dyDescent="0.25">
      <c r="A3074" s="368">
        <v>97250</v>
      </c>
      <c r="B3074" s="369" t="s">
        <v>34458</v>
      </c>
      <c r="C3074" s="368" t="s">
        <v>2</v>
      </c>
      <c r="D3074" s="370">
        <v>0</v>
      </c>
      <c r="E3074" s="207"/>
    </row>
    <row r="3075" spans="1:5" ht="15" x14ac:dyDescent="0.25">
      <c r="A3075" s="368">
        <v>97258</v>
      </c>
      <c r="B3075" s="369" t="s">
        <v>34459</v>
      </c>
      <c r="C3075" s="368" t="s">
        <v>2</v>
      </c>
      <c r="D3075" s="370">
        <v>0</v>
      </c>
      <c r="E3075" s="207"/>
    </row>
    <row r="3076" spans="1:5" ht="15" x14ac:dyDescent="0.25">
      <c r="A3076" s="368">
        <v>97259</v>
      </c>
      <c r="B3076" s="369" t="s">
        <v>34460</v>
      </c>
      <c r="C3076" s="368" t="s">
        <v>2</v>
      </c>
      <c r="D3076" s="370">
        <v>0</v>
      </c>
      <c r="E3076" s="207"/>
    </row>
    <row r="3077" spans="1:5" ht="15" x14ac:dyDescent="0.25">
      <c r="A3077" s="368">
        <v>97262</v>
      </c>
      <c r="B3077" s="369" t="s">
        <v>34461</v>
      </c>
      <c r="C3077" s="368" t="s">
        <v>2</v>
      </c>
      <c r="D3077" s="370">
        <v>0</v>
      </c>
      <c r="E3077" s="207"/>
    </row>
    <row r="3078" spans="1:5" ht="15" x14ac:dyDescent="0.25">
      <c r="A3078" s="368">
        <v>97263</v>
      </c>
      <c r="B3078" s="369" t="s">
        <v>34462</v>
      </c>
      <c r="C3078" s="368" t="s">
        <v>2</v>
      </c>
      <c r="D3078" s="370">
        <v>0</v>
      </c>
      <c r="E3078" s="207"/>
    </row>
    <row r="3079" spans="1:5" ht="15" x14ac:dyDescent="0.25">
      <c r="A3079" s="368">
        <v>97266</v>
      </c>
      <c r="B3079" s="369" t="s">
        <v>34463</v>
      </c>
      <c r="C3079" s="368" t="s">
        <v>2</v>
      </c>
      <c r="D3079" s="370">
        <v>0</v>
      </c>
      <c r="E3079" s="207"/>
    </row>
    <row r="3080" spans="1:5" ht="15" x14ac:dyDescent="0.25">
      <c r="A3080" s="368">
        <v>97267</v>
      </c>
      <c r="B3080" s="369" t="s">
        <v>34464</v>
      </c>
      <c r="C3080" s="368" t="s">
        <v>2</v>
      </c>
      <c r="D3080" s="370">
        <v>0</v>
      </c>
      <c r="E3080" s="207"/>
    </row>
    <row r="3081" spans="1:5" ht="15" x14ac:dyDescent="0.25">
      <c r="A3081" s="368">
        <v>97270</v>
      </c>
      <c r="B3081" s="369" t="s">
        <v>34465</v>
      </c>
      <c r="C3081" s="368" t="s">
        <v>2</v>
      </c>
      <c r="D3081" s="370">
        <v>0</v>
      </c>
      <c r="E3081" s="207"/>
    </row>
    <row r="3082" spans="1:5" ht="15" x14ac:dyDescent="0.25">
      <c r="A3082" s="368">
        <v>97271</v>
      </c>
      <c r="B3082" s="369" t="s">
        <v>34466</v>
      </c>
      <c r="C3082" s="368" t="s">
        <v>2</v>
      </c>
      <c r="D3082" s="370">
        <v>0</v>
      </c>
      <c r="E3082" s="207"/>
    </row>
    <row r="3083" spans="1:5" ht="15" x14ac:dyDescent="0.25">
      <c r="A3083" s="368">
        <v>97252</v>
      </c>
      <c r="B3083" s="369" t="s">
        <v>34467</v>
      </c>
      <c r="C3083" s="368" t="s">
        <v>2</v>
      </c>
      <c r="D3083" s="370">
        <v>0</v>
      </c>
      <c r="E3083" s="207"/>
    </row>
    <row r="3084" spans="1:5" ht="15" x14ac:dyDescent="0.25">
      <c r="A3084" s="368">
        <v>97257</v>
      </c>
      <c r="B3084" s="369" t="s">
        <v>34468</v>
      </c>
      <c r="C3084" s="368" t="s">
        <v>2</v>
      </c>
      <c r="D3084" s="370">
        <v>0</v>
      </c>
      <c r="E3084" s="207"/>
    </row>
    <row r="3085" spans="1:5" ht="15" x14ac:dyDescent="0.25">
      <c r="A3085" s="368">
        <v>97256</v>
      </c>
      <c r="B3085" s="369" t="s">
        <v>34469</v>
      </c>
      <c r="C3085" s="368" t="s">
        <v>2</v>
      </c>
      <c r="D3085" s="370">
        <v>0</v>
      </c>
      <c r="E3085" s="207"/>
    </row>
    <row r="3086" spans="1:5" ht="15" x14ac:dyDescent="0.25">
      <c r="A3086" s="368">
        <v>97253</v>
      </c>
      <c r="B3086" s="369" t="s">
        <v>34470</v>
      </c>
      <c r="C3086" s="368" t="s">
        <v>2</v>
      </c>
      <c r="D3086" s="370">
        <v>0</v>
      </c>
      <c r="E3086" s="207"/>
    </row>
    <row r="3087" spans="1:5" ht="15" x14ac:dyDescent="0.25">
      <c r="A3087" s="368">
        <v>97261</v>
      </c>
      <c r="B3087" s="369" t="s">
        <v>34471</v>
      </c>
      <c r="C3087" s="368" t="s">
        <v>2</v>
      </c>
      <c r="D3087" s="370">
        <v>0</v>
      </c>
      <c r="E3087" s="207"/>
    </row>
    <row r="3088" spans="1:5" ht="15" x14ac:dyDescent="0.25">
      <c r="A3088" s="368">
        <v>97260</v>
      </c>
      <c r="B3088" s="369" t="s">
        <v>34472</v>
      </c>
      <c r="C3088" s="368" t="s">
        <v>2</v>
      </c>
      <c r="D3088" s="370">
        <v>0</v>
      </c>
      <c r="E3088" s="207"/>
    </row>
    <row r="3089" spans="1:5" ht="15" x14ac:dyDescent="0.25">
      <c r="A3089" s="368">
        <v>97265</v>
      </c>
      <c r="B3089" s="369" t="s">
        <v>34473</v>
      </c>
      <c r="C3089" s="368" t="s">
        <v>2</v>
      </c>
      <c r="D3089" s="370">
        <v>0</v>
      </c>
      <c r="E3089" s="207"/>
    </row>
    <row r="3090" spans="1:5" ht="15" x14ac:dyDescent="0.25">
      <c r="A3090" s="368">
        <v>97264</v>
      </c>
      <c r="B3090" s="369" t="s">
        <v>34474</v>
      </c>
      <c r="C3090" s="368" t="s">
        <v>2</v>
      </c>
      <c r="D3090" s="370">
        <v>0</v>
      </c>
      <c r="E3090" s="207"/>
    </row>
    <row r="3091" spans="1:5" ht="15" x14ac:dyDescent="0.25">
      <c r="A3091" s="368">
        <v>97269</v>
      </c>
      <c r="B3091" s="369" t="s">
        <v>34475</v>
      </c>
      <c r="C3091" s="368" t="s">
        <v>2</v>
      </c>
      <c r="D3091" s="370">
        <v>0</v>
      </c>
      <c r="E3091" s="207"/>
    </row>
    <row r="3092" spans="1:5" ht="15" x14ac:dyDescent="0.25">
      <c r="A3092" s="368">
        <v>97268</v>
      </c>
      <c r="B3092" s="369" t="s">
        <v>34476</v>
      </c>
      <c r="C3092" s="368" t="s">
        <v>2</v>
      </c>
      <c r="D3092" s="370">
        <v>0</v>
      </c>
      <c r="E3092" s="207"/>
    </row>
    <row r="3093" spans="1:5" ht="15" x14ac:dyDescent="0.25">
      <c r="A3093" s="368">
        <v>97273</v>
      </c>
      <c r="B3093" s="369" t="s">
        <v>34477</v>
      </c>
      <c r="C3093" s="368" t="s">
        <v>2</v>
      </c>
      <c r="D3093" s="370">
        <v>0</v>
      </c>
      <c r="E3093" s="207"/>
    </row>
    <row r="3094" spans="1:5" ht="15" x14ac:dyDescent="0.25">
      <c r="A3094" s="368">
        <v>97272</v>
      </c>
      <c r="B3094" s="369" t="s">
        <v>34478</v>
      </c>
      <c r="C3094" s="368" t="s">
        <v>2</v>
      </c>
      <c r="D3094" s="370">
        <v>0</v>
      </c>
      <c r="E3094" s="207"/>
    </row>
    <row r="3095" spans="1:5" ht="15" x14ac:dyDescent="0.25">
      <c r="A3095" s="368">
        <v>97315</v>
      </c>
      <c r="B3095" s="369" t="s">
        <v>34479</v>
      </c>
      <c r="C3095" s="368" t="s">
        <v>2</v>
      </c>
      <c r="D3095" s="370">
        <v>0</v>
      </c>
      <c r="E3095" s="207"/>
    </row>
    <row r="3096" spans="1:5" ht="15" x14ac:dyDescent="0.25">
      <c r="A3096" s="368">
        <v>97316</v>
      </c>
      <c r="B3096" s="369" t="s">
        <v>34480</v>
      </c>
      <c r="C3096" s="368" t="s">
        <v>2</v>
      </c>
      <c r="D3096" s="370">
        <v>0</v>
      </c>
      <c r="E3096" s="207"/>
    </row>
    <row r="3097" spans="1:5" ht="15" x14ac:dyDescent="0.25">
      <c r="A3097" s="368">
        <v>97317</v>
      </c>
      <c r="B3097" s="369" t="s">
        <v>34481</v>
      </c>
      <c r="C3097" s="368" t="s">
        <v>2</v>
      </c>
      <c r="D3097" s="370">
        <v>0</v>
      </c>
      <c r="E3097" s="207"/>
    </row>
    <row r="3098" spans="1:5" ht="15" x14ac:dyDescent="0.25">
      <c r="A3098" s="368">
        <v>97318</v>
      </c>
      <c r="B3098" s="369" t="s">
        <v>34482</v>
      </c>
      <c r="C3098" s="368" t="s">
        <v>2</v>
      </c>
      <c r="D3098" s="370">
        <v>0</v>
      </c>
      <c r="E3098" s="207"/>
    </row>
    <row r="3099" spans="1:5" ht="15" x14ac:dyDescent="0.25">
      <c r="A3099" s="368">
        <v>97319</v>
      </c>
      <c r="B3099" s="369" t="s">
        <v>34483</v>
      </c>
      <c r="C3099" s="368" t="s">
        <v>2</v>
      </c>
      <c r="D3099" s="370">
        <v>0</v>
      </c>
      <c r="E3099" s="207"/>
    </row>
    <row r="3100" spans="1:5" ht="15" x14ac:dyDescent="0.25">
      <c r="A3100" s="368">
        <v>97320</v>
      </c>
      <c r="B3100" s="369" t="s">
        <v>34484</v>
      </c>
      <c r="C3100" s="368" t="s">
        <v>2</v>
      </c>
      <c r="D3100" s="370">
        <v>0</v>
      </c>
      <c r="E3100" s="207"/>
    </row>
    <row r="3101" spans="1:5" ht="15" x14ac:dyDescent="0.25">
      <c r="A3101" s="368">
        <v>97321</v>
      </c>
      <c r="B3101" s="369" t="s">
        <v>34485</v>
      </c>
      <c r="C3101" s="368" t="s">
        <v>2</v>
      </c>
      <c r="D3101" s="370">
        <v>0</v>
      </c>
      <c r="E3101" s="207"/>
    </row>
    <row r="3102" spans="1:5" ht="15" x14ac:dyDescent="0.25">
      <c r="A3102" s="368">
        <v>97322</v>
      </c>
      <c r="B3102" s="369" t="s">
        <v>34486</v>
      </c>
      <c r="C3102" s="368" t="s">
        <v>2</v>
      </c>
      <c r="D3102" s="370">
        <v>0</v>
      </c>
      <c r="E3102" s="207"/>
    </row>
    <row r="3103" spans="1:5" ht="15" x14ac:dyDescent="0.25">
      <c r="A3103" s="368">
        <v>97313</v>
      </c>
      <c r="B3103" s="369" t="s">
        <v>34487</v>
      </c>
      <c r="C3103" s="368" t="s">
        <v>2</v>
      </c>
      <c r="D3103" s="370">
        <v>0</v>
      </c>
      <c r="E3103" s="207"/>
    </row>
    <row r="3104" spans="1:5" ht="15" x14ac:dyDescent="0.25">
      <c r="A3104" s="368">
        <v>97323</v>
      </c>
      <c r="B3104" s="369" t="s">
        <v>34488</v>
      </c>
      <c r="C3104" s="368" t="s">
        <v>2</v>
      </c>
      <c r="D3104" s="370">
        <v>0</v>
      </c>
      <c r="E3104" s="207"/>
    </row>
    <row r="3105" spans="1:5" ht="15" x14ac:dyDescent="0.25">
      <c r="A3105" s="368">
        <v>97324</v>
      </c>
      <c r="B3105" s="369" t="s">
        <v>34489</v>
      </c>
      <c r="C3105" s="368" t="s">
        <v>2</v>
      </c>
      <c r="D3105" s="370">
        <v>0</v>
      </c>
      <c r="E3105" s="207"/>
    </row>
    <row r="3106" spans="1:5" ht="15" x14ac:dyDescent="0.25">
      <c r="A3106" s="368">
        <v>97314</v>
      </c>
      <c r="B3106" s="369" t="s">
        <v>34490</v>
      </c>
      <c r="C3106" s="368" t="s">
        <v>2</v>
      </c>
      <c r="D3106" s="370">
        <v>0</v>
      </c>
      <c r="E3106" s="207"/>
    </row>
    <row r="3107" spans="1:5" ht="15" x14ac:dyDescent="0.25">
      <c r="A3107" s="368">
        <v>97325</v>
      </c>
      <c r="B3107" s="369" t="s">
        <v>34491</v>
      </c>
      <c r="C3107" s="368" t="s">
        <v>2</v>
      </c>
      <c r="D3107" s="370">
        <v>0</v>
      </c>
      <c r="E3107" s="207"/>
    </row>
    <row r="3108" spans="1:5" ht="15" x14ac:dyDescent="0.25">
      <c r="A3108" s="368">
        <v>103517</v>
      </c>
      <c r="B3108" s="369" t="s">
        <v>6339</v>
      </c>
      <c r="C3108" s="368" t="s">
        <v>2</v>
      </c>
      <c r="D3108" s="370">
        <v>3136.7</v>
      </c>
      <c r="E3108" s="207"/>
    </row>
    <row r="3109" spans="1:5" ht="15" x14ac:dyDescent="0.25">
      <c r="A3109" s="368">
        <v>103518</v>
      </c>
      <c r="B3109" s="369" t="s">
        <v>34492</v>
      </c>
      <c r="C3109" s="368" t="s">
        <v>2</v>
      </c>
      <c r="D3109" s="370">
        <v>0</v>
      </c>
      <c r="E3109" s="207"/>
    </row>
    <row r="3110" spans="1:5" ht="15" x14ac:dyDescent="0.25">
      <c r="A3110" s="368">
        <v>103519</v>
      </c>
      <c r="B3110" s="369" t="s">
        <v>6340</v>
      </c>
      <c r="C3110" s="368" t="s">
        <v>2</v>
      </c>
      <c r="D3110" s="370">
        <v>11.37</v>
      </c>
      <c r="E3110" s="207"/>
    </row>
    <row r="3111" spans="1:5" ht="15" x14ac:dyDescent="0.25">
      <c r="A3111" s="368">
        <v>103515</v>
      </c>
      <c r="B3111" s="369" t="s">
        <v>34493</v>
      </c>
      <c r="C3111" s="368" t="s">
        <v>2</v>
      </c>
      <c r="D3111" s="370">
        <v>0</v>
      </c>
      <c r="E3111" s="207"/>
    </row>
    <row r="3112" spans="1:5" ht="15" x14ac:dyDescent="0.25">
      <c r="A3112" s="368">
        <v>103502</v>
      </c>
      <c r="B3112" s="369" t="s">
        <v>34494</v>
      </c>
      <c r="C3112" s="368" t="s">
        <v>1</v>
      </c>
      <c r="D3112" s="370">
        <v>0</v>
      </c>
      <c r="E3112" s="207"/>
    </row>
    <row r="3113" spans="1:5" ht="15" x14ac:dyDescent="0.25">
      <c r="A3113" s="368">
        <v>103504</v>
      </c>
      <c r="B3113" s="369" t="s">
        <v>34495</v>
      </c>
      <c r="C3113" s="368" t="s">
        <v>1</v>
      </c>
      <c r="D3113" s="370">
        <v>0</v>
      </c>
      <c r="E3113" s="207"/>
    </row>
    <row r="3114" spans="1:5" ht="15" x14ac:dyDescent="0.25">
      <c r="A3114" s="368">
        <v>103503</v>
      </c>
      <c r="B3114" s="369" t="s">
        <v>34496</v>
      </c>
      <c r="C3114" s="368" t="s">
        <v>1</v>
      </c>
      <c r="D3114" s="370">
        <v>0</v>
      </c>
      <c r="E3114" s="207"/>
    </row>
    <row r="3115" spans="1:5" ht="15" x14ac:dyDescent="0.25">
      <c r="A3115" s="368">
        <v>103505</v>
      </c>
      <c r="B3115" s="369" t="s">
        <v>34497</v>
      </c>
      <c r="C3115" s="368" t="s">
        <v>1</v>
      </c>
      <c r="D3115" s="370">
        <v>0</v>
      </c>
      <c r="E3115" s="207"/>
    </row>
    <row r="3116" spans="1:5" ht="15" x14ac:dyDescent="0.25">
      <c r="A3116" s="368">
        <v>103499</v>
      </c>
      <c r="B3116" s="369" t="s">
        <v>34498</v>
      </c>
      <c r="C3116" s="368" t="s">
        <v>2</v>
      </c>
      <c r="D3116" s="370">
        <v>0</v>
      </c>
      <c r="E3116" s="207"/>
    </row>
    <row r="3117" spans="1:5" ht="15" x14ac:dyDescent="0.25">
      <c r="A3117" s="368">
        <v>103501</v>
      </c>
      <c r="B3117" s="369" t="s">
        <v>34499</v>
      </c>
      <c r="C3117" s="368" t="s">
        <v>2</v>
      </c>
      <c r="D3117" s="370">
        <v>0</v>
      </c>
      <c r="E3117" s="207"/>
    </row>
    <row r="3118" spans="1:5" ht="15" x14ac:dyDescent="0.25">
      <c r="A3118" s="368">
        <v>103500</v>
      </c>
      <c r="B3118" s="369" t="s">
        <v>34500</v>
      </c>
      <c r="C3118" s="368" t="s">
        <v>2</v>
      </c>
      <c r="D3118" s="370">
        <v>0</v>
      </c>
      <c r="E3118" s="207"/>
    </row>
    <row r="3119" spans="1:5" ht="15" x14ac:dyDescent="0.25">
      <c r="A3119" s="368">
        <v>103496</v>
      </c>
      <c r="B3119" s="369" t="s">
        <v>34501</v>
      </c>
      <c r="C3119" s="368" t="s">
        <v>2</v>
      </c>
      <c r="D3119" s="370">
        <v>0</v>
      </c>
      <c r="E3119" s="207"/>
    </row>
    <row r="3120" spans="1:5" ht="15" x14ac:dyDescent="0.25">
      <c r="A3120" s="368">
        <v>103498</v>
      </c>
      <c r="B3120" s="369" t="s">
        <v>34502</v>
      </c>
      <c r="C3120" s="368" t="s">
        <v>2</v>
      </c>
      <c r="D3120" s="370">
        <v>0</v>
      </c>
      <c r="E3120" s="207"/>
    </row>
    <row r="3121" spans="1:5" ht="15" x14ac:dyDescent="0.25">
      <c r="A3121" s="368">
        <v>103497</v>
      </c>
      <c r="B3121" s="369" t="s">
        <v>34503</v>
      </c>
      <c r="C3121" s="368" t="s">
        <v>2</v>
      </c>
      <c r="D3121" s="370">
        <v>0</v>
      </c>
      <c r="E3121" s="207"/>
    </row>
    <row r="3122" spans="1:5" ht="15" x14ac:dyDescent="0.25">
      <c r="A3122" s="368">
        <v>103516</v>
      </c>
      <c r="B3122" s="369" t="s">
        <v>34504</v>
      </c>
      <c r="C3122" s="368" t="s">
        <v>2</v>
      </c>
      <c r="D3122" s="370">
        <v>0</v>
      </c>
      <c r="E3122" s="207"/>
    </row>
    <row r="3123" spans="1:5" ht="15" x14ac:dyDescent="0.25">
      <c r="A3123" s="368">
        <v>103506</v>
      </c>
      <c r="B3123" s="369" t="s">
        <v>34505</v>
      </c>
      <c r="C3123" s="368" t="s">
        <v>2</v>
      </c>
      <c r="D3123" s="370">
        <v>0</v>
      </c>
      <c r="E3123" s="207"/>
    </row>
    <row r="3124" spans="1:5" ht="15" x14ac:dyDescent="0.25">
      <c r="A3124" s="368">
        <v>103507</v>
      </c>
      <c r="B3124" s="369" t="s">
        <v>34506</v>
      </c>
      <c r="C3124" s="368" t="s">
        <v>2</v>
      </c>
      <c r="D3124" s="370">
        <v>0</v>
      </c>
      <c r="E3124" s="207"/>
    </row>
    <row r="3125" spans="1:5" ht="15" x14ac:dyDescent="0.25">
      <c r="A3125" s="368">
        <v>103493</v>
      </c>
      <c r="B3125" s="369" t="s">
        <v>34507</v>
      </c>
      <c r="C3125" s="368" t="s">
        <v>2</v>
      </c>
      <c r="D3125" s="370">
        <v>0</v>
      </c>
      <c r="E3125" s="207"/>
    </row>
    <row r="3126" spans="1:5" ht="15" x14ac:dyDescent="0.25">
      <c r="A3126" s="368">
        <v>103495</v>
      </c>
      <c r="B3126" s="369" t="s">
        <v>34508</v>
      </c>
      <c r="C3126" s="368" t="s">
        <v>2</v>
      </c>
      <c r="D3126" s="370">
        <v>0</v>
      </c>
      <c r="E3126" s="207"/>
    </row>
    <row r="3127" spans="1:5" ht="15" x14ac:dyDescent="0.25">
      <c r="A3127" s="368">
        <v>103494</v>
      </c>
      <c r="B3127" s="369" t="s">
        <v>34509</v>
      </c>
      <c r="C3127" s="368" t="s">
        <v>2</v>
      </c>
      <c r="D3127" s="370">
        <v>0</v>
      </c>
      <c r="E3127" s="207"/>
    </row>
    <row r="3128" spans="1:5" ht="15" x14ac:dyDescent="0.25">
      <c r="A3128" s="368">
        <v>103513</v>
      </c>
      <c r="B3128" s="369" t="s">
        <v>34510</v>
      </c>
      <c r="C3128" s="368" t="s">
        <v>2</v>
      </c>
      <c r="D3128" s="370">
        <v>0</v>
      </c>
      <c r="E3128" s="207"/>
    </row>
    <row r="3129" spans="1:5" ht="15" x14ac:dyDescent="0.25">
      <c r="A3129" s="368">
        <v>103523</v>
      </c>
      <c r="B3129" s="369" t="s">
        <v>6344</v>
      </c>
      <c r="C3129" s="368" t="s">
        <v>2</v>
      </c>
      <c r="D3129" s="370">
        <v>10474.44</v>
      </c>
      <c r="E3129" s="207"/>
    </row>
    <row r="3130" spans="1:5" ht="15" x14ac:dyDescent="0.25">
      <c r="A3130" s="368">
        <v>103509</v>
      </c>
      <c r="B3130" s="369" t="s">
        <v>34511</v>
      </c>
      <c r="C3130" s="368" t="s">
        <v>2</v>
      </c>
      <c r="D3130" s="370">
        <v>0</v>
      </c>
      <c r="E3130" s="207"/>
    </row>
    <row r="3131" spans="1:5" ht="15" x14ac:dyDescent="0.25">
      <c r="A3131" s="368">
        <v>103514</v>
      </c>
      <c r="B3131" s="369" t="s">
        <v>34512</v>
      </c>
      <c r="C3131" s="368" t="s">
        <v>2</v>
      </c>
      <c r="D3131" s="370">
        <v>0</v>
      </c>
      <c r="E3131" s="207"/>
    </row>
    <row r="3132" spans="1:5" ht="15" x14ac:dyDescent="0.25">
      <c r="A3132" s="368">
        <v>103510</v>
      </c>
      <c r="B3132" s="369" t="s">
        <v>34513</v>
      </c>
      <c r="C3132" s="368" t="s">
        <v>2</v>
      </c>
      <c r="D3132" s="370">
        <v>0</v>
      </c>
      <c r="E3132" s="207"/>
    </row>
    <row r="3133" spans="1:5" ht="15" x14ac:dyDescent="0.25">
      <c r="A3133" s="368">
        <v>103520</v>
      </c>
      <c r="B3133" s="369" t="s">
        <v>6341</v>
      </c>
      <c r="C3133" s="368" t="s">
        <v>2</v>
      </c>
      <c r="D3133" s="370">
        <v>5145</v>
      </c>
      <c r="E3133" s="207"/>
    </row>
    <row r="3134" spans="1:5" ht="15" x14ac:dyDescent="0.25">
      <c r="A3134" s="368">
        <v>103511</v>
      </c>
      <c r="B3134" s="369" t="s">
        <v>34514</v>
      </c>
      <c r="C3134" s="368" t="s">
        <v>2</v>
      </c>
      <c r="D3134" s="370">
        <v>0</v>
      </c>
      <c r="E3134" s="207"/>
    </row>
    <row r="3135" spans="1:5" ht="15" x14ac:dyDescent="0.25">
      <c r="A3135" s="368">
        <v>103521</v>
      </c>
      <c r="B3135" s="369" t="s">
        <v>6342</v>
      </c>
      <c r="C3135" s="368" t="s">
        <v>2</v>
      </c>
      <c r="D3135" s="370">
        <v>6832.08</v>
      </c>
      <c r="E3135" s="207"/>
    </row>
    <row r="3136" spans="1:5" ht="15" x14ac:dyDescent="0.25">
      <c r="A3136" s="368">
        <v>103512</v>
      </c>
      <c r="B3136" s="369" t="s">
        <v>34515</v>
      </c>
      <c r="C3136" s="368" t="s">
        <v>2</v>
      </c>
      <c r="D3136" s="370">
        <v>0</v>
      </c>
      <c r="E3136" s="207"/>
    </row>
    <row r="3137" spans="1:5" ht="15" x14ac:dyDescent="0.25">
      <c r="A3137" s="368">
        <v>103522</v>
      </c>
      <c r="B3137" s="369" t="s">
        <v>6343</v>
      </c>
      <c r="C3137" s="368" t="s">
        <v>2</v>
      </c>
      <c r="D3137" s="370">
        <v>7000.15</v>
      </c>
      <c r="E3137" s="207"/>
    </row>
    <row r="3138" spans="1:5" ht="15" x14ac:dyDescent="0.25">
      <c r="A3138" s="368">
        <v>103508</v>
      </c>
      <c r="B3138" s="369" t="s">
        <v>34516</v>
      </c>
      <c r="C3138" s="368" t="s">
        <v>2</v>
      </c>
      <c r="D3138" s="370">
        <v>0</v>
      </c>
      <c r="E3138" s="207"/>
    </row>
    <row r="3139" spans="1:5" ht="15" x14ac:dyDescent="0.25">
      <c r="A3139" s="368">
        <v>103524</v>
      </c>
      <c r="B3139" s="369" t="s">
        <v>34517</v>
      </c>
      <c r="C3139" s="368" t="s">
        <v>2</v>
      </c>
      <c r="D3139" s="370">
        <v>0</v>
      </c>
      <c r="E3139" s="207"/>
    </row>
    <row r="3140" spans="1:5" ht="15" x14ac:dyDescent="0.25">
      <c r="A3140" s="368">
        <v>103526</v>
      </c>
      <c r="B3140" s="369" t="s">
        <v>34518</v>
      </c>
      <c r="C3140" s="368" t="s">
        <v>2</v>
      </c>
      <c r="D3140" s="370">
        <v>0</v>
      </c>
      <c r="E3140" s="207"/>
    </row>
    <row r="3141" spans="1:5" ht="15" x14ac:dyDescent="0.25">
      <c r="A3141" s="368">
        <v>103525</v>
      </c>
      <c r="B3141" s="369" t="s">
        <v>34519</v>
      </c>
      <c r="C3141" s="368" t="s">
        <v>2</v>
      </c>
      <c r="D3141" s="370">
        <v>0</v>
      </c>
      <c r="E3141" s="207"/>
    </row>
    <row r="3142" spans="1:5" ht="15" x14ac:dyDescent="0.25">
      <c r="A3142" s="368">
        <v>97062</v>
      </c>
      <c r="B3142" s="369" t="s">
        <v>24596</v>
      </c>
      <c r="C3142" s="368" t="s">
        <v>3</v>
      </c>
      <c r="D3142" s="370">
        <v>6.26</v>
      </c>
      <c r="E3142" s="207"/>
    </row>
    <row r="3143" spans="1:5" ht="15" x14ac:dyDescent="0.25">
      <c r="A3143" s="368">
        <v>97061</v>
      </c>
      <c r="B3143" s="369" t="s">
        <v>34520</v>
      </c>
      <c r="C3143" s="368" t="s">
        <v>3</v>
      </c>
      <c r="D3143" s="370">
        <v>0</v>
      </c>
      <c r="E3143" s="207"/>
    </row>
    <row r="3144" spans="1:5" ht="15" x14ac:dyDescent="0.25">
      <c r="A3144" s="368">
        <v>104988</v>
      </c>
      <c r="B3144" s="369" t="s">
        <v>34521</v>
      </c>
      <c r="C3144" s="368" t="s">
        <v>3</v>
      </c>
      <c r="D3144" s="370">
        <v>0</v>
      </c>
      <c r="E3144" s="207"/>
    </row>
    <row r="3145" spans="1:5" ht="15" x14ac:dyDescent="0.25">
      <c r="A3145" s="368">
        <v>104979</v>
      </c>
      <c r="B3145" s="369" t="s">
        <v>34522</v>
      </c>
      <c r="C3145" s="368" t="s">
        <v>3</v>
      </c>
      <c r="D3145" s="370">
        <v>0</v>
      </c>
      <c r="E3145" s="207"/>
    </row>
    <row r="3146" spans="1:5" ht="15" x14ac:dyDescent="0.25">
      <c r="A3146" s="368">
        <v>97040</v>
      </c>
      <c r="B3146" s="369" t="s">
        <v>24592</v>
      </c>
      <c r="C3146" s="368" t="s">
        <v>3</v>
      </c>
      <c r="D3146" s="370">
        <v>19.11</v>
      </c>
      <c r="E3146" s="207"/>
    </row>
    <row r="3147" spans="1:5" ht="15" x14ac:dyDescent="0.25">
      <c r="A3147" s="368">
        <v>97041</v>
      </c>
      <c r="B3147" s="369" t="s">
        <v>24924</v>
      </c>
      <c r="C3147" s="368" t="s">
        <v>3</v>
      </c>
      <c r="D3147" s="370">
        <v>142.58000000000001</v>
      </c>
      <c r="E3147" s="207"/>
    </row>
    <row r="3148" spans="1:5" ht="15" x14ac:dyDescent="0.25">
      <c r="A3148" s="368">
        <v>97039</v>
      </c>
      <c r="B3148" s="369" t="s">
        <v>24591</v>
      </c>
      <c r="C3148" s="368" t="s">
        <v>3</v>
      </c>
      <c r="D3148" s="370">
        <v>83.38</v>
      </c>
      <c r="E3148" s="207"/>
    </row>
    <row r="3149" spans="1:5" ht="15" x14ac:dyDescent="0.25">
      <c r="A3149" s="368">
        <v>102655</v>
      </c>
      <c r="B3149" s="369" t="s">
        <v>34523</v>
      </c>
      <c r="C3149" s="368" t="s">
        <v>1</v>
      </c>
      <c r="D3149" s="370">
        <v>0</v>
      </c>
      <c r="E3149" s="207"/>
    </row>
    <row r="3150" spans="1:5" ht="15" x14ac:dyDescent="0.25">
      <c r="A3150" s="368">
        <v>104987</v>
      </c>
      <c r="B3150" s="369" t="s">
        <v>34524</v>
      </c>
      <c r="C3150" s="368" t="s">
        <v>1</v>
      </c>
      <c r="D3150" s="370">
        <v>0</v>
      </c>
      <c r="E3150" s="207"/>
    </row>
    <row r="3151" spans="1:5" ht="15" x14ac:dyDescent="0.25">
      <c r="A3151" s="368">
        <v>104986</v>
      </c>
      <c r="B3151" s="369" t="s">
        <v>34525</v>
      </c>
      <c r="C3151" s="368" t="s">
        <v>1</v>
      </c>
      <c r="D3151" s="370">
        <v>0</v>
      </c>
      <c r="E3151" s="207"/>
    </row>
    <row r="3152" spans="1:5" ht="15" x14ac:dyDescent="0.25">
      <c r="A3152" s="368">
        <v>104984</v>
      </c>
      <c r="B3152" s="369" t="s">
        <v>34526</v>
      </c>
      <c r="C3152" s="368" t="s">
        <v>1</v>
      </c>
      <c r="D3152" s="370">
        <v>0</v>
      </c>
      <c r="E3152" s="207"/>
    </row>
    <row r="3153" spans="1:5" ht="15" x14ac:dyDescent="0.25">
      <c r="A3153" s="368">
        <v>104985</v>
      </c>
      <c r="B3153" s="369" t="s">
        <v>34527</v>
      </c>
      <c r="C3153" s="368" t="s">
        <v>1</v>
      </c>
      <c r="D3153" s="370">
        <v>0</v>
      </c>
      <c r="E3153" s="207"/>
    </row>
    <row r="3154" spans="1:5" ht="15" x14ac:dyDescent="0.25">
      <c r="A3154" s="368">
        <v>97026</v>
      </c>
      <c r="B3154" s="369" t="s">
        <v>34528</v>
      </c>
      <c r="C3154" s="368" t="s">
        <v>1</v>
      </c>
      <c r="D3154" s="370">
        <v>0</v>
      </c>
      <c r="E3154" s="207"/>
    </row>
    <row r="3155" spans="1:5" ht="15" x14ac:dyDescent="0.25">
      <c r="A3155" s="368">
        <v>97025</v>
      </c>
      <c r="B3155" s="369" t="s">
        <v>34529</v>
      </c>
      <c r="C3155" s="368" t="s">
        <v>1</v>
      </c>
      <c r="D3155" s="370">
        <v>0</v>
      </c>
      <c r="E3155" s="207"/>
    </row>
    <row r="3156" spans="1:5" ht="15" x14ac:dyDescent="0.25">
      <c r="A3156" s="368">
        <v>97032</v>
      </c>
      <c r="B3156" s="369" t="s">
        <v>24588</v>
      </c>
      <c r="C3156" s="368" t="s">
        <v>1</v>
      </c>
      <c r="D3156" s="370">
        <v>67.959999999999994</v>
      </c>
      <c r="E3156" s="207"/>
    </row>
    <row r="3157" spans="1:5" ht="15" x14ac:dyDescent="0.25">
      <c r="A3157" s="368">
        <v>97031</v>
      </c>
      <c r="B3157" s="369" t="s">
        <v>24587</v>
      </c>
      <c r="C3157" s="368" t="s">
        <v>1</v>
      </c>
      <c r="D3157" s="370">
        <v>113.31</v>
      </c>
      <c r="E3157" s="207"/>
    </row>
    <row r="3158" spans="1:5" ht="15" x14ac:dyDescent="0.25">
      <c r="A3158" s="368">
        <v>97036</v>
      </c>
      <c r="B3158" s="369" t="s">
        <v>34530</v>
      </c>
      <c r="C3158" s="368" t="s">
        <v>1</v>
      </c>
      <c r="D3158" s="370">
        <v>0</v>
      </c>
      <c r="E3158" s="207"/>
    </row>
    <row r="3159" spans="1:5" ht="15" x14ac:dyDescent="0.25">
      <c r="A3159" s="368">
        <v>97035</v>
      </c>
      <c r="B3159" s="369" t="s">
        <v>34531</v>
      </c>
      <c r="C3159" s="368" t="s">
        <v>1</v>
      </c>
      <c r="D3159" s="370">
        <v>0</v>
      </c>
      <c r="E3159" s="207"/>
    </row>
    <row r="3160" spans="1:5" ht="15" x14ac:dyDescent="0.25">
      <c r="A3160" s="368">
        <v>97034</v>
      </c>
      <c r="B3160" s="369" t="s">
        <v>24590</v>
      </c>
      <c r="C3160" s="368" t="s">
        <v>1</v>
      </c>
      <c r="D3160" s="370">
        <v>67.77</v>
      </c>
      <c r="E3160" s="207"/>
    </row>
    <row r="3161" spans="1:5" ht="15" x14ac:dyDescent="0.25">
      <c r="A3161" s="368">
        <v>97033</v>
      </c>
      <c r="B3161" s="369" t="s">
        <v>24589</v>
      </c>
      <c r="C3161" s="368" t="s">
        <v>1</v>
      </c>
      <c r="D3161" s="370">
        <v>107.18</v>
      </c>
      <c r="E3161" s="207"/>
    </row>
    <row r="3162" spans="1:5" ht="15" x14ac:dyDescent="0.25">
      <c r="A3162" s="368">
        <v>97030</v>
      </c>
      <c r="B3162" s="369" t="s">
        <v>34532</v>
      </c>
      <c r="C3162" s="368" t="s">
        <v>1</v>
      </c>
      <c r="D3162" s="370">
        <v>0</v>
      </c>
      <c r="E3162" s="207"/>
    </row>
    <row r="3163" spans="1:5" ht="15" x14ac:dyDescent="0.25">
      <c r="A3163" s="368">
        <v>97029</v>
      </c>
      <c r="B3163" s="369" t="s">
        <v>34533</v>
      </c>
      <c r="C3163" s="368" t="s">
        <v>1</v>
      </c>
      <c r="D3163" s="370">
        <v>0</v>
      </c>
      <c r="E3163" s="207"/>
    </row>
    <row r="3164" spans="1:5" ht="15" x14ac:dyDescent="0.25">
      <c r="A3164" s="368">
        <v>97028</v>
      </c>
      <c r="B3164" s="369" t="s">
        <v>34534</v>
      </c>
      <c r="C3164" s="368" t="s">
        <v>1</v>
      </c>
      <c r="D3164" s="370">
        <v>0</v>
      </c>
      <c r="E3164" s="207"/>
    </row>
    <row r="3165" spans="1:5" ht="15" x14ac:dyDescent="0.25">
      <c r="A3165" s="368">
        <v>97027</v>
      </c>
      <c r="B3165" s="369" t="s">
        <v>34535</v>
      </c>
      <c r="C3165" s="368" t="s">
        <v>1</v>
      </c>
      <c r="D3165" s="370">
        <v>0</v>
      </c>
      <c r="E3165" s="207"/>
    </row>
    <row r="3166" spans="1:5" ht="15" x14ac:dyDescent="0.25">
      <c r="A3166" s="368">
        <v>97038</v>
      </c>
      <c r="B3166" s="369" t="s">
        <v>34536</v>
      </c>
      <c r="C3166" s="368" t="s">
        <v>1</v>
      </c>
      <c r="D3166" s="370">
        <v>0</v>
      </c>
      <c r="E3166" s="207"/>
    </row>
    <row r="3167" spans="1:5" ht="15" x14ac:dyDescent="0.25">
      <c r="A3167" s="368">
        <v>97037</v>
      </c>
      <c r="B3167" s="369" t="s">
        <v>34537</v>
      </c>
      <c r="C3167" s="368" t="s">
        <v>1</v>
      </c>
      <c r="D3167" s="370">
        <v>0</v>
      </c>
      <c r="E3167" s="207"/>
    </row>
    <row r="3168" spans="1:5" ht="15" x14ac:dyDescent="0.25">
      <c r="A3168" s="368">
        <v>97014</v>
      </c>
      <c r="B3168" s="369" t="s">
        <v>24582</v>
      </c>
      <c r="C3168" s="368" t="s">
        <v>1</v>
      </c>
      <c r="D3168" s="370">
        <v>74.349999999999994</v>
      </c>
      <c r="E3168" s="207"/>
    </row>
    <row r="3169" spans="1:5" ht="15" x14ac:dyDescent="0.25">
      <c r="A3169" s="368">
        <v>97015</v>
      </c>
      <c r="B3169" s="369" t="s">
        <v>24583</v>
      </c>
      <c r="C3169" s="368" t="s">
        <v>1</v>
      </c>
      <c r="D3169" s="370">
        <v>61.06</v>
      </c>
      <c r="E3169" s="207"/>
    </row>
    <row r="3170" spans="1:5" ht="15" x14ac:dyDescent="0.25">
      <c r="A3170" s="368">
        <v>97013</v>
      </c>
      <c r="B3170" s="369" t="s">
        <v>24581</v>
      </c>
      <c r="C3170" s="368" t="s">
        <v>1</v>
      </c>
      <c r="D3170" s="370">
        <v>100.98</v>
      </c>
      <c r="E3170" s="207"/>
    </row>
    <row r="3171" spans="1:5" ht="15" x14ac:dyDescent="0.25">
      <c r="A3171" s="368">
        <v>97017</v>
      </c>
      <c r="B3171" s="369" t="s">
        <v>24585</v>
      </c>
      <c r="C3171" s="368" t="s">
        <v>1</v>
      </c>
      <c r="D3171" s="370">
        <v>58.34</v>
      </c>
      <c r="E3171" s="207"/>
    </row>
    <row r="3172" spans="1:5" ht="15" x14ac:dyDescent="0.25">
      <c r="A3172" s="368">
        <v>97018</v>
      </c>
      <c r="B3172" s="369" t="s">
        <v>24586</v>
      </c>
      <c r="C3172" s="368" t="s">
        <v>1</v>
      </c>
      <c r="D3172" s="370">
        <v>47.93</v>
      </c>
      <c r="E3172" s="207"/>
    </row>
    <row r="3173" spans="1:5" ht="15" x14ac:dyDescent="0.25">
      <c r="A3173" s="368">
        <v>97016</v>
      </c>
      <c r="B3173" s="369" t="s">
        <v>24584</v>
      </c>
      <c r="C3173" s="368" t="s">
        <v>1</v>
      </c>
      <c r="D3173" s="370">
        <v>79.349999999999994</v>
      </c>
      <c r="E3173" s="207"/>
    </row>
    <row r="3174" spans="1:5" ht="15" x14ac:dyDescent="0.25">
      <c r="A3174" s="368">
        <v>97024</v>
      </c>
      <c r="B3174" s="369" t="s">
        <v>34538</v>
      </c>
      <c r="C3174" s="368" t="s">
        <v>1</v>
      </c>
      <c r="D3174" s="370">
        <v>0</v>
      </c>
      <c r="E3174" s="207"/>
    </row>
    <row r="3175" spans="1:5" ht="15" x14ac:dyDescent="0.25">
      <c r="A3175" s="368">
        <v>97023</v>
      </c>
      <c r="B3175" s="369" t="s">
        <v>34539</v>
      </c>
      <c r="C3175" s="368" t="s">
        <v>1</v>
      </c>
      <c r="D3175" s="370">
        <v>0</v>
      </c>
      <c r="E3175" s="207"/>
    </row>
    <row r="3176" spans="1:5" ht="15" x14ac:dyDescent="0.25">
      <c r="A3176" s="368">
        <v>105804</v>
      </c>
      <c r="B3176" s="369" t="s">
        <v>34540</v>
      </c>
      <c r="C3176" s="368" t="s">
        <v>1</v>
      </c>
      <c r="D3176" s="370">
        <v>0</v>
      </c>
      <c r="E3176" s="207"/>
    </row>
    <row r="3177" spans="1:5" ht="15" x14ac:dyDescent="0.25">
      <c r="A3177" s="368">
        <v>104990</v>
      </c>
      <c r="B3177" s="369" t="s">
        <v>26752</v>
      </c>
      <c r="C3177" s="368" t="s">
        <v>1</v>
      </c>
      <c r="D3177" s="370">
        <v>12.17</v>
      </c>
      <c r="E3177" s="207"/>
    </row>
    <row r="3178" spans="1:5" ht="15" x14ac:dyDescent="0.25">
      <c r="A3178" s="368">
        <v>97052</v>
      </c>
      <c r="B3178" s="369" t="s">
        <v>34541</v>
      </c>
      <c r="C3178" s="368" t="s">
        <v>2</v>
      </c>
      <c r="D3178" s="370">
        <v>0</v>
      </c>
      <c r="E3178" s="207"/>
    </row>
    <row r="3179" spans="1:5" ht="15" x14ac:dyDescent="0.25">
      <c r="A3179" s="368">
        <v>97054</v>
      </c>
      <c r="B3179" s="369" t="s">
        <v>24595</v>
      </c>
      <c r="C3179" s="368" t="s">
        <v>2</v>
      </c>
      <c r="D3179" s="370">
        <v>27.33</v>
      </c>
      <c r="E3179" s="207"/>
    </row>
    <row r="3180" spans="1:5" ht="15" x14ac:dyDescent="0.25">
      <c r="A3180" s="368">
        <v>104981</v>
      </c>
      <c r="B3180" s="369" t="s">
        <v>34542</v>
      </c>
      <c r="C3180" s="368" t="s">
        <v>1</v>
      </c>
      <c r="D3180" s="370">
        <v>0</v>
      </c>
      <c r="E3180" s="207"/>
    </row>
    <row r="3181" spans="1:5" ht="15" x14ac:dyDescent="0.25">
      <c r="A3181" s="368">
        <v>104980</v>
      </c>
      <c r="B3181" s="369" t="s">
        <v>34543</v>
      </c>
      <c r="C3181" s="368" t="s">
        <v>1</v>
      </c>
      <c r="D3181" s="370">
        <v>0</v>
      </c>
      <c r="E3181" s="207"/>
    </row>
    <row r="3182" spans="1:5" ht="15" x14ac:dyDescent="0.25">
      <c r="A3182" s="368">
        <v>97042</v>
      </c>
      <c r="B3182" s="369" t="s">
        <v>34544</v>
      </c>
      <c r="C3182" s="368" t="s">
        <v>1</v>
      </c>
      <c r="D3182" s="370">
        <v>0</v>
      </c>
      <c r="E3182" s="207"/>
    </row>
    <row r="3183" spans="1:5" ht="15" x14ac:dyDescent="0.25">
      <c r="A3183" s="368">
        <v>97045</v>
      </c>
      <c r="B3183" s="369" t="s">
        <v>34545</v>
      </c>
      <c r="C3183" s="368" t="s">
        <v>1</v>
      </c>
      <c r="D3183" s="370">
        <v>0</v>
      </c>
      <c r="E3183" s="207"/>
    </row>
    <row r="3184" spans="1:5" ht="15" x14ac:dyDescent="0.25">
      <c r="A3184" s="368">
        <v>97044</v>
      </c>
      <c r="B3184" s="369" t="s">
        <v>34546</v>
      </c>
      <c r="C3184" s="368" t="s">
        <v>1</v>
      </c>
      <c r="D3184" s="370">
        <v>0</v>
      </c>
      <c r="E3184" s="207"/>
    </row>
    <row r="3185" spans="1:5" ht="15" x14ac:dyDescent="0.25">
      <c r="A3185" s="368">
        <v>97043</v>
      </c>
      <c r="B3185" s="369" t="s">
        <v>34547</v>
      </c>
      <c r="C3185" s="368" t="s">
        <v>1</v>
      </c>
      <c r="D3185" s="370">
        <v>0</v>
      </c>
      <c r="E3185" s="207"/>
    </row>
    <row r="3186" spans="1:5" ht="15" x14ac:dyDescent="0.25">
      <c r="A3186" s="368">
        <v>97063</v>
      </c>
      <c r="B3186" s="369" t="s">
        <v>24597</v>
      </c>
      <c r="C3186" s="368" t="s">
        <v>3</v>
      </c>
      <c r="D3186" s="370">
        <v>18.54</v>
      </c>
      <c r="E3186" s="207"/>
    </row>
    <row r="3187" spans="1:5" ht="15" x14ac:dyDescent="0.25">
      <c r="A3187" s="368">
        <v>97065</v>
      </c>
      <c r="B3187" s="369" t="s">
        <v>24598</v>
      </c>
      <c r="C3187" s="368" t="s">
        <v>691</v>
      </c>
      <c r="D3187" s="370">
        <v>12.46</v>
      </c>
      <c r="E3187" s="207"/>
    </row>
    <row r="3188" spans="1:5" ht="15" x14ac:dyDescent="0.25">
      <c r="A3188" s="368">
        <v>97064</v>
      </c>
      <c r="B3188" s="369" t="s">
        <v>24925</v>
      </c>
      <c r="C3188" s="368" t="s">
        <v>1</v>
      </c>
      <c r="D3188" s="370">
        <v>25.95</v>
      </c>
      <c r="E3188" s="207"/>
    </row>
    <row r="3189" spans="1:5" ht="15" x14ac:dyDescent="0.25">
      <c r="A3189" s="368">
        <v>97049</v>
      </c>
      <c r="B3189" s="369" t="s">
        <v>34548</v>
      </c>
      <c r="C3189" s="368" t="s">
        <v>3</v>
      </c>
      <c r="D3189" s="370">
        <v>0</v>
      </c>
      <c r="E3189" s="207"/>
    </row>
    <row r="3190" spans="1:5" ht="15" x14ac:dyDescent="0.25">
      <c r="A3190" s="368">
        <v>96997</v>
      </c>
      <c r="B3190" s="369" t="s">
        <v>34549</v>
      </c>
      <c r="C3190" s="368" t="s">
        <v>1</v>
      </c>
      <c r="D3190" s="370">
        <v>0</v>
      </c>
      <c r="E3190" s="207"/>
    </row>
    <row r="3191" spans="1:5" ht="15" x14ac:dyDescent="0.25">
      <c r="A3191" s="368">
        <v>96999</v>
      </c>
      <c r="B3191" s="369" t="s">
        <v>34550</v>
      </c>
      <c r="C3191" s="368" t="s">
        <v>1</v>
      </c>
      <c r="D3191" s="370">
        <v>0</v>
      </c>
      <c r="E3191" s="207"/>
    </row>
    <row r="3192" spans="1:5" ht="15" x14ac:dyDescent="0.25">
      <c r="A3192" s="368">
        <v>96996</v>
      </c>
      <c r="B3192" s="369" t="s">
        <v>34551</v>
      </c>
      <c r="C3192" s="368" t="s">
        <v>1</v>
      </c>
      <c r="D3192" s="370">
        <v>0</v>
      </c>
      <c r="E3192" s="207"/>
    </row>
    <row r="3193" spans="1:5" ht="15" x14ac:dyDescent="0.25">
      <c r="A3193" s="368">
        <v>96998</v>
      </c>
      <c r="B3193" s="369" t="s">
        <v>34552</v>
      </c>
      <c r="C3193" s="368" t="s">
        <v>1</v>
      </c>
      <c r="D3193" s="370">
        <v>0</v>
      </c>
      <c r="E3193" s="207"/>
    </row>
    <row r="3194" spans="1:5" ht="15" x14ac:dyDescent="0.25">
      <c r="A3194" s="368">
        <v>97067</v>
      </c>
      <c r="B3194" s="369" t="s">
        <v>24600</v>
      </c>
      <c r="C3194" s="368" t="s">
        <v>1</v>
      </c>
      <c r="D3194" s="370">
        <v>807.69</v>
      </c>
      <c r="E3194" s="207"/>
    </row>
    <row r="3195" spans="1:5" ht="15" x14ac:dyDescent="0.25">
      <c r="A3195" s="368">
        <v>97001</v>
      </c>
      <c r="B3195" s="369" t="s">
        <v>34553</v>
      </c>
      <c r="C3195" s="368" t="s">
        <v>1</v>
      </c>
      <c r="D3195" s="370">
        <v>0</v>
      </c>
      <c r="E3195" s="207"/>
    </row>
    <row r="3196" spans="1:5" ht="15" x14ac:dyDescent="0.25">
      <c r="A3196" s="368">
        <v>97003</v>
      </c>
      <c r="B3196" s="369" t="s">
        <v>34554</v>
      </c>
      <c r="C3196" s="368" t="s">
        <v>1</v>
      </c>
      <c r="D3196" s="370">
        <v>0</v>
      </c>
      <c r="E3196" s="207"/>
    </row>
    <row r="3197" spans="1:5" ht="15" x14ac:dyDescent="0.25">
      <c r="A3197" s="368">
        <v>97005</v>
      </c>
      <c r="B3197" s="369" t="s">
        <v>34555</v>
      </c>
      <c r="C3197" s="368" t="s">
        <v>1</v>
      </c>
      <c r="D3197" s="370">
        <v>0</v>
      </c>
      <c r="E3197" s="207"/>
    </row>
    <row r="3198" spans="1:5" ht="15" x14ac:dyDescent="0.25">
      <c r="A3198" s="368">
        <v>97000</v>
      </c>
      <c r="B3198" s="369" t="s">
        <v>34556</v>
      </c>
      <c r="C3198" s="368" t="s">
        <v>1</v>
      </c>
      <c r="D3198" s="370">
        <v>0</v>
      </c>
      <c r="E3198" s="207"/>
    </row>
    <row r="3199" spans="1:5" ht="15" x14ac:dyDescent="0.25">
      <c r="A3199" s="368">
        <v>97002</v>
      </c>
      <c r="B3199" s="369" t="s">
        <v>34557</v>
      </c>
      <c r="C3199" s="368" t="s">
        <v>1</v>
      </c>
      <c r="D3199" s="370">
        <v>0</v>
      </c>
      <c r="E3199" s="207"/>
    </row>
    <row r="3200" spans="1:5" ht="15" x14ac:dyDescent="0.25">
      <c r="A3200" s="368">
        <v>97004</v>
      </c>
      <c r="B3200" s="369" t="s">
        <v>34558</v>
      </c>
      <c r="C3200" s="368" t="s">
        <v>1</v>
      </c>
      <c r="D3200" s="370">
        <v>0</v>
      </c>
      <c r="E3200" s="207"/>
    </row>
    <row r="3201" spans="1:5" ht="15" x14ac:dyDescent="0.25">
      <c r="A3201" s="368">
        <v>97007</v>
      </c>
      <c r="B3201" s="369" t="s">
        <v>34559</v>
      </c>
      <c r="C3201" s="368" t="s">
        <v>1</v>
      </c>
      <c r="D3201" s="370">
        <v>0</v>
      </c>
      <c r="E3201" s="207"/>
    </row>
    <row r="3202" spans="1:5" ht="15" x14ac:dyDescent="0.25">
      <c r="A3202" s="368">
        <v>97009</v>
      </c>
      <c r="B3202" s="369" t="s">
        <v>34560</v>
      </c>
      <c r="C3202" s="368" t="s">
        <v>1</v>
      </c>
      <c r="D3202" s="370">
        <v>0</v>
      </c>
      <c r="E3202" s="207"/>
    </row>
    <row r="3203" spans="1:5" ht="15" x14ac:dyDescent="0.25">
      <c r="A3203" s="368">
        <v>97006</v>
      </c>
      <c r="B3203" s="369" t="s">
        <v>34561</v>
      </c>
      <c r="C3203" s="368" t="s">
        <v>1</v>
      </c>
      <c r="D3203" s="370">
        <v>0</v>
      </c>
      <c r="E3203" s="207"/>
    </row>
    <row r="3204" spans="1:5" ht="15" x14ac:dyDescent="0.25">
      <c r="A3204" s="368">
        <v>97008</v>
      </c>
      <c r="B3204" s="369" t="s">
        <v>34562</v>
      </c>
      <c r="C3204" s="368" t="s">
        <v>1</v>
      </c>
      <c r="D3204" s="370">
        <v>0</v>
      </c>
      <c r="E3204" s="207"/>
    </row>
    <row r="3205" spans="1:5" ht="15" x14ac:dyDescent="0.25">
      <c r="A3205" s="368">
        <v>97048</v>
      </c>
      <c r="B3205" s="369" t="s">
        <v>24594</v>
      </c>
      <c r="C3205" s="368" t="s">
        <v>3</v>
      </c>
      <c r="D3205" s="370">
        <v>0.09</v>
      </c>
      <c r="E3205" s="207"/>
    </row>
    <row r="3206" spans="1:5" ht="15" x14ac:dyDescent="0.25">
      <c r="A3206" s="368">
        <v>97047</v>
      </c>
      <c r="B3206" s="369" t="s">
        <v>24593</v>
      </c>
      <c r="C3206" s="368" t="s">
        <v>3</v>
      </c>
      <c r="D3206" s="370">
        <v>0.12</v>
      </c>
      <c r="E3206" s="207"/>
    </row>
    <row r="3207" spans="1:5" ht="15" x14ac:dyDescent="0.25">
      <c r="A3207" s="368">
        <v>97046</v>
      </c>
      <c r="B3207" s="369" t="s">
        <v>29020</v>
      </c>
      <c r="C3207" s="368" t="s">
        <v>3</v>
      </c>
      <c r="D3207" s="370">
        <v>0.32</v>
      </c>
      <c r="E3207" s="207"/>
    </row>
    <row r="3208" spans="1:5" ht="15" x14ac:dyDescent="0.25">
      <c r="A3208" s="368">
        <v>104989</v>
      </c>
      <c r="B3208" s="369" t="s">
        <v>26751</v>
      </c>
      <c r="C3208" s="368" t="s">
        <v>2</v>
      </c>
      <c r="D3208" s="370">
        <v>42.68</v>
      </c>
      <c r="E3208" s="207"/>
    </row>
    <row r="3209" spans="1:5" ht="15" x14ac:dyDescent="0.25">
      <c r="A3209" s="368">
        <v>97066</v>
      </c>
      <c r="B3209" s="369" t="s">
        <v>24599</v>
      </c>
      <c r="C3209" s="368" t="s">
        <v>3</v>
      </c>
      <c r="D3209" s="370">
        <v>375.43</v>
      </c>
      <c r="E3209" s="207"/>
    </row>
    <row r="3210" spans="1:5" ht="15" x14ac:dyDescent="0.25">
      <c r="A3210" s="368">
        <v>104982</v>
      </c>
      <c r="B3210" s="369" t="s">
        <v>34563</v>
      </c>
      <c r="C3210" s="368" t="s">
        <v>1</v>
      </c>
      <c r="D3210" s="370">
        <v>0</v>
      </c>
      <c r="E3210" s="207"/>
    </row>
    <row r="3211" spans="1:5" ht="15" x14ac:dyDescent="0.25">
      <c r="A3211" s="368">
        <v>97060</v>
      </c>
      <c r="B3211" s="369" t="s">
        <v>34564</v>
      </c>
      <c r="C3211" s="368" t="s">
        <v>1</v>
      </c>
      <c r="D3211" s="370">
        <v>0</v>
      </c>
      <c r="E3211" s="207"/>
    </row>
    <row r="3212" spans="1:5" ht="15" x14ac:dyDescent="0.25">
      <c r="A3212" s="368">
        <v>97059</v>
      </c>
      <c r="B3212" s="369" t="s">
        <v>34565</v>
      </c>
      <c r="C3212" s="368" t="s">
        <v>1</v>
      </c>
      <c r="D3212" s="370">
        <v>0</v>
      </c>
      <c r="E3212" s="207"/>
    </row>
    <row r="3213" spans="1:5" ht="15" x14ac:dyDescent="0.25">
      <c r="A3213" s="368">
        <v>97058</v>
      </c>
      <c r="B3213" s="369" t="s">
        <v>34566</v>
      </c>
      <c r="C3213" s="368" t="s">
        <v>1</v>
      </c>
      <c r="D3213" s="370">
        <v>0</v>
      </c>
      <c r="E3213" s="207"/>
    </row>
    <row r="3214" spans="1:5" ht="15" x14ac:dyDescent="0.25">
      <c r="A3214" s="368">
        <v>97056</v>
      </c>
      <c r="B3214" s="369" t="s">
        <v>34567</v>
      </c>
      <c r="C3214" s="368" t="s">
        <v>1</v>
      </c>
      <c r="D3214" s="370">
        <v>0</v>
      </c>
      <c r="E3214" s="207"/>
    </row>
    <row r="3215" spans="1:5" ht="15" x14ac:dyDescent="0.25">
      <c r="A3215" s="368">
        <v>97057</v>
      </c>
      <c r="B3215" s="369" t="s">
        <v>34568</v>
      </c>
      <c r="C3215" s="368" t="s">
        <v>1</v>
      </c>
      <c r="D3215" s="370">
        <v>0</v>
      </c>
      <c r="E3215" s="207"/>
    </row>
    <row r="3216" spans="1:5" ht="15" x14ac:dyDescent="0.25">
      <c r="A3216" s="368">
        <v>97055</v>
      </c>
      <c r="B3216" s="369" t="s">
        <v>34569</v>
      </c>
      <c r="C3216" s="368" t="s">
        <v>1</v>
      </c>
      <c r="D3216" s="370">
        <v>0</v>
      </c>
      <c r="E3216" s="207"/>
    </row>
    <row r="3217" spans="1:5" ht="15" x14ac:dyDescent="0.25">
      <c r="A3217" s="368">
        <v>102656</v>
      </c>
      <c r="B3217" s="369" t="s">
        <v>34570</v>
      </c>
      <c r="C3217" s="368" t="s">
        <v>1</v>
      </c>
      <c r="D3217" s="370">
        <v>0</v>
      </c>
      <c r="E3217" s="207"/>
    </row>
    <row r="3218" spans="1:5" ht="15" x14ac:dyDescent="0.25">
      <c r="A3218" s="368">
        <v>104983</v>
      </c>
      <c r="B3218" s="369" t="s">
        <v>34571</v>
      </c>
      <c r="C3218" s="368" t="s">
        <v>2</v>
      </c>
      <c r="D3218" s="370">
        <v>0</v>
      </c>
      <c r="E3218" s="207"/>
    </row>
    <row r="3219" spans="1:5" ht="15" x14ac:dyDescent="0.25">
      <c r="A3219" s="368">
        <v>97050</v>
      </c>
      <c r="B3219" s="369" t="s">
        <v>34572</v>
      </c>
      <c r="C3219" s="368" t="s">
        <v>3</v>
      </c>
      <c r="D3219" s="370">
        <v>0</v>
      </c>
      <c r="E3219" s="207"/>
    </row>
    <row r="3220" spans="1:5" ht="15" x14ac:dyDescent="0.25">
      <c r="A3220" s="368">
        <v>95946</v>
      </c>
      <c r="B3220" s="369" t="s">
        <v>4899</v>
      </c>
      <c r="C3220" s="368" t="s">
        <v>689</v>
      </c>
      <c r="D3220" s="370">
        <v>12.6</v>
      </c>
      <c r="E3220" s="207"/>
    </row>
    <row r="3221" spans="1:5" ht="15" x14ac:dyDescent="0.25">
      <c r="A3221" s="368">
        <v>95947</v>
      </c>
      <c r="B3221" s="369" t="s">
        <v>4900</v>
      </c>
      <c r="C3221" s="368" t="s">
        <v>689</v>
      </c>
      <c r="D3221" s="370">
        <v>9.52</v>
      </c>
      <c r="E3221" s="207"/>
    </row>
    <row r="3222" spans="1:5" ht="15" x14ac:dyDescent="0.25">
      <c r="A3222" s="368">
        <v>95948</v>
      </c>
      <c r="B3222" s="369" t="s">
        <v>4901</v>
      </c>
      <c r="C3222" s="368" t="s">
        <v>689</v>
      </c>
      <c r="D3222" s="370">
        <v>8.2200000000000006</v>
      </c>
      <c r="E3222" s="207"/>
    </row>
    <row r="3223" spans="1:5" ht="15" x14ac:dyDescent="0.25">
      <c r="A3223" s="368">
        <v>95944</v>
      </c>
      <c r="B3223" s="369" t="s">
        <v>4897</v>
      </c>
      <c r="C3223" s="368" t="s">
        <v>689</v>
      </c>
      <c r="D3223" s="370">
        <v>20.46</v>
      </c>
      <c r="E3223" s="207"/>
    </row>
    <row r="3224" spans="1:5" ht="15" x14ac:dyDescent="0.25">
      <c r="A3224" s="368">
        <v>95945</v>
      </c>
      <c r="B3224" s="369" t="s">
        <v>4898</v>
      </c>
      <c r="C3224" s="368" t="s">
        <v>689</v>
      </c>
      <c r="D3224" s="370">
        <v>16.14</v>
      </c>
      <c r="E3224" s="207"/>
    </row>
    <row r="3225" spans="1:5" ht="15" x14ac:dyDescent="0.25">
      <c r="A3225" s="368">
        <v>95943</v>
      </c>
      <c r="B3225" s="369" t="s">
        <v>4896</v>
      </c>
      <c r="C3225" s="368" t="s">
        <v>689</v>
      </c>
      <c r="D3225" s="370">
        <v>22.86</v>
      </c>
      <c r="E3225" s="207"/>
    </row>
    <row r="3226" spans="1:5" ht="15" x14ac:dyDescent="0.25">
      <c r="A3226" s="368">
        <v>102077</v>
      </c>
      <c r="B3226" s="369" t="s">
        <v>34573</v>
      </c>
      <c r="C3226" s="368" t="s">
        <v>691</v>
      </c>
      <c r="D3226" s="370">
        <v>5218.21</v>
      </c>
      <c r="E3226" s="207"/>
    </row>
    <row r="3227" spans="1:5" ht="15" x14ac:dyDescent="0.25">
      <c r="A3227" s="368">
        <v>102073</v>
      </c>
      <c r="B3227" s="369" t="s">
        <v>34574</v>
      </c>
      <c r="C3227" s="368" t="s">
        <v>691</v>
      </c>
      <c r="D3227" s="370">
        <v>3763.25</v>
      </c>
      <c r="E3227" s="207"/>
    </row>
    <row r="3228" spans="1:5" ht="15" x14ac:dyDescent="0.25">
      <c r="A3228" s="368">
        <v>102079</v>
      </c>
      <c r="B3228" s="369" t="s">
        <v>38507</v>
      </c>
      <c r="C3228" s="368" t="s">
        <v>691</v>
      </c>
      <c r="D3228" s="370">
        <v>5109.47</v>
      </c>
      <c r="E3228" s="207"/>
    </row>
    <row r="3229" spans="1:5" ht="15" x14ac:dyDescent="0.25">
      <c r="A3229" s="368">
        <v>102075</v>
      </c>
      <c r="B3229" s="369" t="s">
        <v>38508</v>
      </c>
      <c r="C3229" s="368" t="s">
        <v>691</v>
      </c>
      <c r="D3229" s="370">
        <v>4627.4799999999996</v>
      </c>
      <c r="E3229" s="207"/>
    </row>
    <row r="3230" spans="1:5" ht="15" x14ac:dyDescent="0.25">
      <c r="A3230" s="368">
        <v>102078</v>
      </c>
      <c r="B3230" s="369" t="s">
        <v>38509</v>
      </c>
      <c r="C3230" s="368" t="s">
        <v>691</v>
      </c>
      <c r="D3230" s="370">
        <v>5339.9</v>
      </c>
      <c r="E3230" s="207"/>
    </row>
    <row r="3231" spans="1:5" ht="15" x14ac:dyDescent="0.25">
      <c r="A3231" s="368">
        <v>102074</v>
      </c>
      <c r="B3231" s="369" t="s">
        <v>38510</v>
      </c>
      <c r="C3231" s="368" t="s">
        <v>691</v>
      </c>
      <c r="D3231" s="370">
        <v>4462.07</v>
      </c>
      <c r="E3231" s="207"/>
    </row>
    <row r="3232" spans="1:5" ht="15" x14ac:dyDescent="0.25">
      <c r="A3232" s="368">
        <v>102080</v>
      </c>
      <c r="B3232" s="369" t="s">
        <v>38511</v>
      </c>
      <c r="C3232" s="368" t="s">
        <v>691</v>
      </c>
      <c r="D3232" s="370">
        <v>4456.7299999999996</v>
      </c>
      <c r="E3232" s="207"/>
    </row>
    <row r="3233" spans="1:5" ht="15" x14ac:dyDescent="0.25">
      <c r="A3233" s="368">
        <v>102076</v>
      </c>
      <c r="B3233" s="369" t="s">
        <v>38512</v>
      </c>
      <c r="C3233" s="368" t="s">
        <v>691</v>
      </c>
      <c r="D3233" s="370">
        <v>4745.1899999999996</v>
      </c>
      <c r="E3233" s="207"/>
    </row>
    <row r="3234" spans="1:5" ht="15" x14ac:dyDescent="0.25">
      <c r="A3234" s="368">
        <v>102084</v>
      </c>
      <c r="B3234" s="369" t="s">
        <v>34575</v>
      </c>
      <c r="C3234" s="368" t="s">
        <v>1</v>
      </c>
      <c r="D3234" s="370">
        <v>0</v>
      </c>
      <c r="E3234" s="207"/>
    </row>
    <row r="3235" spans="1:5" ht="15" x14ac:dyDescent="0.25">
      <c r="A3235" s="368">
        <v>102082</v>
      </c>
      <c r="B3235" s="369" t="s">
        <v>34576</v>
      </c>
      <c r="C3235" s="368" t="s">
        <v>1</v>
      </c>
      <c r="D3235" s="370">
        <v>0</v>
      </c>
      <c r="E3235" s="207"/>
    </row>
    <row r="3236" spans="1:5" ht="15" x14ac:dyDescent="0.25">
      <c r="A3236" s="368">
        <v>102081</v>
      </c>
      <c r="B3236" s="369" t="s">
        <v>34577</v>
      </c>
      <c r="C3236" s="368" t="s">
        <v>1</v>
      </c>
      <c r="D3236" s="370">
        <v>0</v>
      </c>
      <c r="E3236" s="207"/>
    </row>
    <row r="3237" spans="1:5" ht="15" x14ac:dyDescent="0.25">
      <c r="A3237" s="368">
        <v>102092</v>
      </c>
      <c r="B3237" s="369" t="s">
        <v>34578</v>
      </c>
      <c r="C3237" s="368" t="s">
        <v>1</v>
      </c>
      <c r="D3237" s="370">
        <v>0</v>
      </c>
      <c r="E3237" s="207"/>
    </row>
    <row r="3238" spans="1:5" ht="15" x14ac:dyDescent="0.25">
      <c r="A3238" s="368">
        <v>102089</v>
      </c>
      <c r="B3238" s="369" t="s">
        <v>4894</v>
      </c>
      <c r="C3238" s="368" t="s">
        <v>3</v>
      </c>
      <c r="D3238" s="370">
        <v>196.55</v>
      </c>
      <c r="E3238" s="207"/>
    </row>
    <row r="3239" spans="1:5" ht="15" x14ac:dyDescent="0.25">
      <c r="A3239" s="368">
        <v>102090</v>
      </c>
      <c r="B3239" s="369" t="s">
        <v>4895</v>
      </c>
      <c r="C3239" s="368" t="s">
        <v>3</v>
      </c>
      <c r="D3239" s="370">
        <v>145.6</v>
      </c>
      <c r="E3239" s="207"/>
    </row>
    <row r="3240" spans="1:5" ht="15" x14ac:dyDescent="0.25">
      <c r="A3240" s="368">
        <v>102086</v>
      </c>
      <c r="B3240" s="369" t="s">
        <v>4892</v>
      </c>
      <c r="C3240" s="368" t="s">
        <v>3</v>
      </c>
      <c r="D3240" s="370">
        <v>206.65</v>
      </c>
      <c r="E3240" s="207"/>
    </row>
    <row r="3241" spans="1:5" ht="15" x14ac:dyDescent="0.25">
      <c r="A3241" s="368">
        <v>102087</v>
      </c>
      <c r="B3241" s="369" t="s">
        <v>4893</v>
      </c>
      <c r="C3241" s="368" t="s">
        <v>3</v>
      </c>
      <c r="D3241" s="370">
        <v>161.74</v>
      </c>
      <c r="E3241" s="207"/>
    </row>
    <row r="3242" spans="1:5" ht="15" x14ac:dyDescent="0.25">
      <c r="A3242" s="368">
        <v>102091</v>
      </c>
      <c r="B3242" s="369" t="s">
        <v>24661</v>
      </c>
      <c r="C3242" s="368" t="s">
        <v>3</v>
      </c>
      <c r="D3242" s="370">
        <v>339.48</v>
      </c>
      <c r="E3242" s="207"/>
    </row>
    <row r="3243" spans="1:5" ht="15" x14ac:dyDescent="0.25">
      <c r="A3243" s="368">
        <v>102088</v>
      </c>
      <c r="B3243" s="369" t="s">
        <v>24660</v>
      </c>
      <c r="C3243" s="368" t="s">
        <v>3</v>
      </c>
      <c r="D3243" s="370">
        <v>287.89</v>
      </c>
      <c r="E3243" s="207"/>
    </row>
    <row r="3244" spans="1:5" ht="15" x14ac:dyDescent="0.25">
      <c r="A3244" s="368">
        <v>101997</v>
      </c>
      <c r="B3244" s="369" t="s">
        <v>4840</v>
      </c>
      <c r="C3244" s="368" t="s">
        <v>3</v>
      </c>
      <c r="D3244" s="370">
        <v>207.31</v>
      </c>
      <c r="E3244" s="207"/>
    </row>
    <row r="3245" spans="1:5" ht="15" x14ac:dyDescent="0.25">
      <c r="A3245" s="368">
        <v>101998</v>
      </c>
      <c r="B3245" s="369" t="s">
        <v>4841</v>
      </c>
      <c r="C3245" s="368" t="s">
        <v>3</v>
      </c>
      <c r="D3245" s="370">
        <v>153.47</v>
      </c>
      <c r="E3245" s="207"/>
    </row>
    <row r="3246" spans="1:5" ht="15" x14ac:dyDescent="0.25">
      <c r="A3246" s="368">
        <v>101999</v>
      </c>
      <c r="B3246" s="369" t="s">
        <v>4842</v>
      </c>
      <c r="C3246" s="368" t="s">
        <v>3</v>
      </c>
      <c r="D3246" s="370">
        <v>403.28</v>
      </c>
      <c r="E3246" s="207"/>
    </row>
    <row r="3247" spans="1:5" ht="15" x14ac:dyDescent="0.25">
      <c r="A3247" s="368">
        <v>101994</v>
      </c>
      <c r="B3247" s="369" t="s">
        <v>4837</v>
      </c>
      <c r="C3247" s="368" t="s">
        <v>3</v>
      </c>
      <c r="D3247" s="370">
        <v>215.47</v>
      </c>
      <c r="E3247" s="207"/>
    </row>
    <row r="3248" spans="1:5" ht="15" x14ac:dyDescent="0.25">
      <c r="A3248" s="368">
        <v>101995</v>
      </c>
      <c r="B3248" s="369" t="s">
        <v>4838</v>
      </c>
      <c r="C3248" s="368" t="s">
        <v>3</v>
      </c>
      <c r="D3248" s="370">
        <v>167.45</v>
      </c>
      <c r="E3248" s="207"/>
    </row>
    <row r="3249" spans="1:5" ht="15" x14ac:dyDescent="0.25">
      <c r="A3249" s="368">
        <v>101996</v>
      </c>
      <c r="B3249" s="369" t="s">
        <v>4839</v>
      </c>
      <c r="C3249" s="368" t="s">
        <v>3</v>
      </c>
      <c r="D3249" s="370">
        <v>310.12</v>
      </c>
      <c r="E3249" s="207"/>
    </row>
    <row r="3250" spans="1:5" ht="15" x14ac:dyDescent="0.25">
      <c r="A3250" s="368">
        <v>101991</v>
      </c>
      <c r="B3250" s="369" t="s">
        <v>4834</v>
      </c>
      <c r="C3250" s="368" t="s">
        <v>3</v>
      </c>
      <c r="D3250" s="370">
        <v>207.44</v>
      </c>
      <c r="E3250" s="207"/>
    </row>
    <row r="3251" spans="1:5" ht="15" x14ac:dyDescent="0.25">
      <c r="A3251" s="368">
        <v>101992</v>
      </c>
      <c r="B3251" s="369" t="s">
        <v>4835</v>
      </c>
      <c r="C3251" s="368" t="s">
        <v>3</v>
      </c>
      <c r="D3251" s="370">
        <v>154.79</v>
      </c>
      <c r="E3251" s="207"/>
    </row>
    <row r="3252" spans="1:5" ht="15" x14ac:dyDescent="0.25">
      <c r="A3252" s="368">
        <v>101993</v>
      </c>
      <c r="B3252" s="369" t="s">
        <v>4836</v>
      </c>
      <c r="C3252" s="368" t="s">
        <v>3</v>
      </c>
      <c r="D3252" s="370">
        <v>375.68</v>
      </c>
      <c r="E3252" s="207"/>
    </row>
    <row r="3253" spans="1:5" ht="15" x14ac:dyDescent="0.25">
      <c r="A3253" s="368">
        <v>101988</v>
      </c>
      <c r="B3253" s="369" t="s">
        <v>4831</v>
      </c>
      <c r="C3253" s="368" t="s">
        <v>3</v>
      </c>
      <c r="D3253" s="370">
        <v>203.35</v>
      </c>
      <c r="E3253" s="207"/>
    </row>
    <row r="3254" spans="1:5" ht="15" x14ac:dyDescent="0.25">
      <c r="A3254" s="368">
        <v>101989</v>
      </c>
      <c r="B3254" s="369" t="s">
        <v>4832</v>
      </c>
      <c r="C3254" s="368" t="s">
        <v>3</v>
      </c>
      <c r="D3254" s="370">
        <v>160.58000000000001</v>
      </c>
      <c r="E3254" s="207"/>
    </row>
    <row r="3255" spans="1:5" ht="15" x14ac:dyDescent="0.25">
      <c r="A3255" s="368">
        <v>101990</v>
      </c>
      <c r="B3255" s="369" t="s">
        <v>4833</v>
      </c>
      <c r="C3255" s="368" t="s">
        <v>3</v>
      </c>
      <c r="D3255" s="370">
        <v>287.69</v>
      </c>
      <c r="E3255" s="207"/>
    </row>
    <row r="3256" spans="1:5" ht="15" x14ac:dyDescent="0.25">
      <c r="A3256" s="368">
        <v>101985</v>
      </c>
      <c r="B3256" s="369" t="s">
        <v>4828</v>
      </c>
      <c r="C3256" s="368" t="s">
        <v>3</v>
      </c>
      <c r="D3256" s="370">
        <v>206.75</v>
      </c>
      <c r="E3256" s="207"/>
    </row>
    <row r="3257" spans="1:5" ht="15" x14ac:dyDescent="0.25">
      <c r="A3257" s="368">
        <v>101986</v>
      </c>
      <c r="B3257" s="369" t="s">
        <v>4829</v>
      </c>
      <c r="C3257" s="368" t="s">
        <v>3</v>
      </c>
      <c r="D3257" s="370">
        <v>151.66999999999999</v>
      </c>
      <c r="E3257" s="207"/>
    </row>
    <row r="3258" spans="1:5" ht="15" x14ac:dyDescent="0.25">
      <c r="A3258" s="368">
        <v>101987</v>
      </c>
      <c r="B3258" s="369" t="s">
        <v>4830</v>
      </c>
      <c r="C3258" s="368" t="s">
        <v>3</v>
      </c>
      <c r="D3258" s="370">
        <v>318.74</v>
      </c>
      <c r="E3258" s="207"/>
    </row>
    <row r="3259" spans="1:5" ht="15" x14ac:dyDescent="0.25">
      <c r="A3259" s="368">
        <v>101969</v>
      </c>
      <c r="B3259" s="369" t="s">
        <v>4819</v>
      </c>
      <c r="C3259" s="368" t="s">
        <v>3</v>
      </c>
      <c r="D3259" s="370">
        <v>195.37</v>
      </c>
      <c r="E3259" s="207"/>
    </row>
    <row r="3260" spans="1:5" ht="15" x14ac:dyDescent="0.25">
      <c r="A3260" s="368">
        <v>101971</v>
      </c>
      <c r="B3260" s="369" t="s">
        <v>4820</v>
      </c>
      <c r="C3260" s="368" t="s">
        <v>3</v>
      </c>
      <c r="D3260" s="370">
        <v>152.05000000000001</v>
      </c>
      <c r="E3260" s="207"/>
    </row>
    <row r="3261" spans="1:5" ht="15" x14ac:dyDescent="0.25">
      <c r="A3261" s="368">
        <v>101973</v>
      </c>
      <c r="B3261" s="369" t="s">
        <v>4821</v>
      </c>
      <c r="C3261" s="368" t="s">
        <v>3</v>
      </c>
      <c r="D3261" s="370">
        <v>267.23</v>
      </c>
      <c r="E3261" s="207"/>
    </row>
    <row r="3262" spans="1:5" ht="15" x14ac:dyDescent="0.25">
      <c r="A3262" s="368">
        <v>102072</v>
      </c>
      <c r="B3262" s="369" t="s">
        <v>4891</v>
      </c>
      <c r="C3262" s="368" t="s">
        <v>3</v>
      </c>
      <c r="D3262" s="370">
        <v>185.31</v>
      </c>
      <c r="E3262" s="207"/>
    </row>
    <row r="3263" spans="1:5" ht="15" x14ac:dyDescent="0.25">
      <c r="A3263" s="368">
        <v>102070</v>
      </c>
      <c r="B3263" s="369" t="s">
        <v>4889</v>
      </c>
      <c r="C3263" s="368" t="s">
        <v>3</v>
      </c>
      <c r="D3263" s="370">
        <v>223.03</v>
      </c>
      <c r="E3263" s="207"/>
    </row>
    <row r="3264" spans="1:5" ht="15" x14ac:dyDescent="0.25">
      <c r="A3264" s="368">
        <v>102071</v>
      </c>
      <c r="B3264" s="369" t="s">
        <v>4890</v>
      </c>
      <c r="C3264" s="368" t="s">
        <v>3</v>
      </c>
      <c r="D3264" s="370">
        <v>196.42</v>
      </c>
      <c r="E3264" s="207"/>
    </row>
    <row r="3265" spans="1:5" ht="15" x14ac:dyDescent="0.25">
      <c r="A3265" s="368">
        <v>102068</v>
      </c>
      <c r="B3265" s="369" t="s">
        <v>4887</v>
      </c>
      <c r="C3265" s="368" t="s">
        <v>3</v>
      </c>
      <c r="D3265" s="370">
        <v>278.8</v>
      </c>
      <c r="E3265" s="207"/>
    </row>
    <row r="3266" spans="1:5" ht="15" x14ac:dyDescent="0.25">
      <c r="A3266" s="368">
        <v>102069</v>
      </c>
      <c r="B3266" s="369" t="s">
        <v>4888</v>
      </c>
      <c r="C3266" s="368" t="s">
        <v>3</v>
      </c>
      <c r="D3266" s="370">
        <v>255.47</v>
      </c>
      <c r="E3266" s="207"/>
    </row>
    <row r="3267" spans="1:5" ht="15" x14ac:dyDescent="0.25">
      <c r="A3267" s="368">
        <v>102066</v>
      </c>
      <c r="B3267" s="369" t="s">
        <v>4885</v>
      </c>
      <c r="C3267" s="368" t="s">
        <v>3</v>
      </c>
      <c r="D3267" s="370">
        <v>584.94000000000005</v>
      </c>
      <c r="E3267" s="207"/>
    </row>
    <row r="3268" spans="1:5" ht="15" x14ac:dyDescent="0.25">
      <c r="A3268" s="368">
        <v>102067</v>
      </c>
      <c r="B3268" s="369" t="s">
        <v>4886</v>
      </c>
      <c r="C3268" s="368" t="s">
        <v>3</v>
      </c>
      <c r="D3268" s="370">
        <v>503.1</v>
      </c>
      <c r="E3268" s="207"/>
    </row>
    <row r="3269" spans="1:5" ht="15" x14ac:dyDescent="0.25">
      <c r="A3269" s="368">
        <v>102065</v>
      </c>
      <c r="B3269" s="369" t="s">
        <v>4884</v>
      </c>
      <c r="C3269" s="368" t="s">
        <v>3</v>
      </c>
      <c r="D3269" s="370">
        <v>191.9</v>
      </c>
      <c r="E3269" s="207"/>
    </row>
    <row r="3270" spans="1:5" ht="15" x14ac:dyDescent="0.25">
      <c r="A3270" s="368">
        <v>102063</v>
      </c>
      <c r="B3270" s="369" t="s">
        <v>4882</v>
      </c>
      <c r="C3270" s="368" t="s">
        <v>3</v>
      </c>
      <c r="D3270" s="370">
        <v>235.01</v>
      </c>
      <c r="E3270" s="207"/>
    </row>
    <row r="3271" spans="1:5" ht="15" x14ac:dyDescent="0.25">
      <c r="A3271" s="368">
        <v>102064</v>
      </c>
      <c r="B3271" s="369" t="s">
        <v>4883</v>
      </c>
      <c r="C3271" s="368" t="s">
        <v>3</v>
      </c>
      <c r="D3271" s="370">
        <v>207.28</v>
      </c>
      <c r="E3271" s="207"/>
    </row>
    <row r="3272" spans="1:5" ht="15" x14ac:dyDescent="0.25">
      <c r="A3272" s="368">
        <v>102061</v>
      </c>
      <c r="B3272" s="369" t="s">
        <v>4880</v>
      </c>
      <c r="C3272" s="368" t="s">
        <v>3</v>
      </c>
      <c r="D3272" s="370">
        <v>297.5</v>
      </c>
      <c r="E3272" s="207"/>
    </row>
    <row r="3273" spans="1:5" ht="15" x14ac:dyDescent="0.25">
      <c r="A3273" s="368">
        <v>102062</v>
      </c>
      <c r="B3273" s="369" t="s">
        <v>4881</v>
      </c>
      <c r="C3273" s="368" t="s">
        <v>3</v>
      </c>
      <c r="D3273" s="370">
        <v>274.14</v>
      </c>
      <c r="E3273" s="207"/>
    </row>
    <row r="3274" spans="1:5" ht="15" x14ac:dyDescent="0.25">
      <c r="A3274" s="368">
        <v>102059</v>
      </c>
      <c r="B3274" s="369" t="s">
        <v>4878</v>
      </c>
      <c r="C3274" s="368" t="s">
        <v>3</v>
      </c>
      <c r="D3274" s="370">
        <v>546.87</v>
      </c>
      <c r="E3274" s="207"/>
    </row>
    <row r="3275" spans="1:5" ht="15" x14ac:dyDescent="0.25">
      <c r="A3275" s="368">
        <v>102060</v>
      </c>
      <c r="B3275" s="369" t="s">
        <v>4879</v>
      </c>
      <c r="C3275" s="368" t="s">
        <v>3</v>
      </c>
      <c r="D3275" s="370">
        <v>460.2</v>
      </c>
      <c r="E3275" s="207"/>
    </row>
    <row r="3276" spans="1:5" ht="15" x14ac:dyDescent="0.25">
      <c r="A3276" s="368">
        <v>102052</v>
      </c>
      <c r="B3276" s="369" t="s">
        <v>4877</v>
      </c>
      <c r="C3276" s="368" t="s">
        <v>3</v>
      </c>
      <c r="D3276" s="370">
        <v>192.68</v>
      </c>
      <c r="E3276" s="207"/>
    </row>
    <row r="3277" spans="1:5" ht="15" x14ac:dyDescent="0.25">
      <c r="A3277" s="368">
        <v>102050</v>
      </c>
      <c r="B3277" s="369" t="s">
        <v>4875</v>
      </c>
      <c r="C3277" s="368" t="s">
        <v>3</v>
      </c>
      <c r="D3277" s="370">
        <v>237.46</v>
      </c>
      <c r="E3277" s="207"/>
    </row>
    <row r="3278" spans="1:5" ht="15" x14ac:dyDescent="0.25">
      <c r="A3278" s="368">
        <v>102051</v>
      </c>
      <c r="B3278" s="369" t="s">
        <v>4876</v>
      </c>
      <c r="C3278" s="368" t="s">
        <v>3</v>
      </c>
      <c r="D3278" s="370">
        <v>208.69</v>
      </c>
      <c r="E3278" s="207"/>
    </row>
    <row r="3279" spans="1:5" ht="15" x14ac:dyDescent="0.25">
      <c r="A3279" s="368">
        <v>102048</v>
      </c>
      <c r="B3279" s="369" t="s">
        <v>4873</v>
      </c>
      <c r="C3279" s="368" t="s">
        <v>3</v>
      </c>
      <c r="D3279" s="370">
        <v>304.77</v>
      </c>
      <c r="E3279" s="207"/>
    </row>
    <row r="3280" spans="1:5" ht="15" x14ac:dyDescent="0.25">
      <c r="A3280" s="368">
        <v>102049</v>
      </c>
      <c r="B3280" s="369" t="s">
        <v>4874</v>
      </c>
      <c r="C3280" s="368" t="s">
        <v>3</v>
      </c>
      <c r="D3280" s="370">
        <v>271.97000000000003</v>
      </c>
      <c r="E3280" s="207"/>
    </row>
    <row r="3281" spans="1:5" ht="15" x14ac:dyDescent="0.25">
      <c r="A3281" s="368">
        <v>102046</v>
      </c>
      <c r="B3281" s="369" t="s">
        <v>4871</v>
      </c>
      <c r="C3281" s="368" t="s">
        <v>3</v>
      </c>
      <c r="D3281" s="370">
        <v>663.86</v>
      </c>
      <c r="E3281" s="207"/>
    </row>
    <row r="3282" spans="1:5" ht="15" x14ac:dyDescent="0.25">
      <c r="A3282" s="368">
        <v>102047</v>
      </c>
      <c r="B3282" s="369" t="s">
        <v>4872</v>
      </c>
      <c r="C3282" s="368" t="s">
        <v>3</v>
      </c>
      <c r="D3282" s="370">
        <v>568.01</v>
      </c>
      <c r="E3282" s="207"/>
    </row>
    <row r="3283" spans="1:5" ht="15" x14ac:dyDescent="0.25">
      <c r="A3283" s="368">
        <v>102045</v>
      </c>
      <c r="B3283" s="369" t="s">
        <v>4870</v>
      </c>
      <c r="C3283" s="368" t="s">
        <v>3</v>
      </c>
      <c r="D3283" s="370">
        <v>205.26</v>
      </c>
      <c r="E3283" s="207"/>
    </row>
    <row r="3284" spans="1:5" ht="15" x14ac:dyDescent="0.25">
      <c r="A3284" s="368">
        <v>102043</v>
      </c>
      <c r="B3284" s="369" t="s">
        <v>4868</v>
      </c>
      <c r="C3284" s="368" t="s">
        <v>3</v>
      </c>
      <c r="D3284" s="370">
        <v>249.27</v>
      </c>
      <c r="E3284" s="207"/>
    </row>
    <row r="3285" spans="1:5" ht="15" x14ac:dyDescent="0.25">
      <c r="A3285" s="368">
        <v>102044</v>
      </c>
      <c r="B3285" s="369" t="s">
        <v>4869</v>
      </c>
      <c r="C3285" s="368" t="s">
        <v>3</v>
      </c>
      <c r="D3285" s="370">
        <v>221.76</v>
      </c>
      <c r="E3285" s="207"/>
    </row>
    <row r="3286" spans="1:5" ht="15" x14ac:dyDescent="0.25">
      <c r="A3286" s="368">
        <v>102041</v>
      </c>
      <c r="B3286" s="369" t="s">
        <v>4866</v>
      </c>
      <c r="C3286" s="368" t="s">
        <v>3</v>
      </c>
      <c r="D3286" s="370">
        <v>321.91000000000003</v>
      </c>
      <c r="E3286" s="207"/>
    </row>
    <row r="3287" spans="1:5" ht="15" x14ac:dyDescent="0.25">
      <c r="A3287" s="368">
        <v>102042</v>
      </c>
      <c r="B3287" s="369" t="s">
        <v>4867</v>
      </c>
      <c r="C3287" s="368" t="s">
        <v>3</v>
      </c>
      <c r="D3287" s="370">
        <v>289.83</v>
      </c>
      <c r="E3287" s="207"/>
    </row>
    <row r="3288" spans="1:5" ht="15" x14ac:dyDescent="0.25">
      <c r="A3288" s="368">
        <v>102039</v>
      </c>
      <c r="B3288" s="369" t="s">
        <v>4864</v>
      </c>
      <c r="C3288" s="368" t="s">
        <v>3</v>
      </c>
      <c r="D3288" s="370">
        <v>589.46</v>
      </c>
      <c r="E3288" s="207"/>
    </row>
    <row r="3289" spans="1:5" ht="15" x14ac:dyDescent="0.25">
      <c r="A3289" s="368">
        <v>102040</v>
      </c>
      <c r="B3289" s="369" t="s">
        <v>4865</v>
      </c>
      <c r="C3289" s="368" t="s">
        <v>3</v>
      </c>
      <c r="D3289" s="370">
        <v>491.67</v>
      </c>
      <c r="E3289" s="207"/>
    </row>
    <row r="3290" spans="1:5" ht="15" x14ac:dyDescent="0.25">
      <c r="A3290" s="368">
        <v>102038</v>
      </c>
      <c r="B3290" s="369" t="s">
        <v>4863</v>
      </c>
      <c r="C3290" s="368" t="s">
        <v>3</v>
      </c>
      <c r="D3290" s="370">
        <v>201.56</v>
      </c>
      <c r="E3290" s="207"/>
    </row>
    <row r="3291" spans="1:5" ht="15" x14ac:dyDescent="0.25">
      <c r="A3291" s="368">
        <v>102036</v>
      </c>
      <c r="B3291" s="369" t="s">
        <v>4861</v>
      </c>
      <c r="C3291" s="368" t="s">
        <v>3</v>
      </c>
      <c r="D3291" s="370">
        <v>246.35</v>
      </c>
      <c r="E3291" s="207"/>
    </row>
    <row r="3292" spans="1:5" ht="15" x14ac:dyDescent="0.25">
      <c r="A3292" s="368">
        <v>102037</v>
      </c>
      <c r="B3292" s="369" t="s">
        <v>4862</v>
      </c>
      <c r="C3292" s="368" t="s">
        <v>3</v>
      </c>
      <c r="D3292" s="370">
        <v>217.57</v>
      </c>
      <c r="E3292" s="207"/>
    </row>
    <row r="3293" spans="1:5" ht="15" x14ac:dyDescent="0.25">
      <c r="A3293" s="368">
        <v>102016</v>
      </c>
      <c r="B3293" s="369" t="s">
        <v>4859</v>
      </c>
      <c r="C3293" s="368" t="s">
        <v>3</v>
      </c>
      <c r="D3293" s="370">
        <v>312.14</v>
      </c>
      <c r="E3293" s="207"/>
    </row>
    <row r="3294" spans="1:5" ht="15" x14ac:dyDescent="0.25">
      <c r="A3294" s="368">
        <v>102017</v>
      </c>
      <c r="B3294" s="369" t="s">
        <v>4860</v>
      </c>
      <c r="C3294" s="368" t="s">
        <v>3</v>
      </c>
      <c r="D3294" s="370">
        <v>282.99</v>
      </c>
      <c r="E3294" s="207"/>
    </row>
    <row r="3295" spans="1:5" ht="15" x14ac:dyDescent="0.25">
      <c r="A3295" s="368">
        <v>102014</v>
      </c>
      <c r="B3295" s="369" t="s">
        <v>4857</v>
      </c>
      <c r="C3295" s="368" t="s">
        <v>3</v>
      </c>
      <c r="D3295" s="370">
        <v>646.96</v>
      </c>
      <c r="E3295" s="207"/>
    </row>
    <row r="3296" spans="1:5" ht="15" x14ac:dyDescent="0.25">
      <c r="A3296" s="368">
        <v>102015</v>
      </c>
      <c r="B3296" s="369" t="s">
        <v>4858</v>
      </c>
      <c r="C3296" s="368" t="s">
        <v>3</v>
      </c>
      <c r="D3296" s="370">
        <v>543.16999999999996</v>
      </c>
      <c r="E3296" s="207"/>
    </row>
    <row r="3297" spans="1:5" ht="15" x14ac:dyDescent="0.25">
      <c r="A3297" s="368">
        <v>102013</v>
      </c>
      <c r="B3297" s="369" t="s">
        <v>4856</v>
      </c>
      <c r="C3297" s="368" t="s">
        <v>3</v>
      </c>
      <c r="D3297" s="370">
        <v>206.32</v>
      </c>
      <c r="E3297" s="207"/>
    </row>
    <row r="3298" spans="1:5" ht="15" x14ac:dyDescent="0.25">
      <c r="A3298" s="368">
        <v>102011</v>
      </c>
      <c r="B3298" s="369" t="s">
        <v>4854</v>
      </c>
      <c r="C3298" s="368" t="s">
        <v>3</v>
      </c>
      <c r="D3298" s="370">
        <v>250.42</v>
      </c>
      <c r="E3298" s="207"/>
    </row>
    <row r="3299" spans="1:5" ht="15" x14ac:dyDescent="0.25">
      <c r="A3299" s="368">
        <v>102012</v>
      </c>
      <c r="B3299" s="369" t="s">
        <v>4855</v>
      </c>
      <c r="C3299" s="368" t="s">
        <v>3</v>
      </c>
      <c r="D3299" s="370">
        <v>222.1</v>
      </c>
      <c r="E3299" s="207"/>
    </row>
    <row r="3300" spans="1:5" ht="15" x14ac:dyDescent="0.25">
      <c r="A3300" s="368">
        <v>102009</v>
      </c>
      <c r="B3300" s="369" t="s">
        <v>4852</v>
      </c>
      <c r="C3300" s="368" t="s">
        <v>3</v>
      </c>
      <c r="D3300" s="370">
        <v>321.43</v>
      </c>
      <c r="E3300" s="207"/>
    </row>
    <row r="3301" spans="1:5" ht="15" x14ac:dyDescent="0.25">
      <c r="A3301" s="368">
        <v>102010</v>
      </c>
      <c r="B3301" s="369" t="s">
        <v>4853</v>
      </c>
      <c r="C3301" s="368" t="s">
        <v>3</v>
      </c>
      <c r="D3301" s="370">
        <v>292.27</v>
      </c>
      <c r="E3301" s="207"/>
    </row>
    <row r="3302" spans="1:5" ht="15" x14ac:dyDescent="0.25">
      <c r="A3302" s="368">
        <v>102007</v>
      </c>
      <c r="B3302" s="369" t="s">
        <v>4850</v>
      </c>
      <c r="C3302" s="368" t="s">
        <v>3</v>
      </c>
      <c r="D3302" s="370">
        <v>559.52</v>
      </c>
      <c r="E3302" s="207"/>
    </row>
    <row r="3303" spans="1:5" ht="15" x14ac:dyDescent="0.25">
      <c r="A3303" s="368">
        <v>102008</v>
      </c>
      <c r="B3303" s="369" t="s">
        <v>4851</v>
      </c>
      <c r="C3303" s="368" t="s">
        <v>3</v>
      </c>
      <c r="D3303" s="370">
        <v>468.2</v>
      </c>
      <c r="E3303" s="207"/>
    </row>
    <row r="3304" spans="1:5" ht="15" x14ac:dyDescent="0.25">
      <c r="A3304" s="368">
        <v>102006</v>
      </c>
      <c r="B3304" s="369" t="s">
        <v>4849</v>
      </c>
      <c r="C3304" s="368" t="s">
        <v>3</v>
      </c>
      <c r="D3304" s="370">
        <v>205.26</v>
      </c>
      <c r="E3304" s="207"/>
    </row>
    <row r="3305" spans="1:5" ht="15" x14ac:dyDescent="0.25">
      <c r="A3305" s="368">
        <v>102004</v>
      </c>
      <c r="B3305" s="369" t="s">
        <v>4847</v>
      </c>
      <c r="C3305" s="368" t="s">
        <v>3</v>
      </c>
      <c r="D3305" s="370">
        <v>252</v>
      </c>
      <c r="E3305" s="207"/>
    </row>
    <row r="3306" spans="1:5" ht="15" x14ac:dyDescent="0.25">
      <c r="A3306" s="368">
        <v>102005</v>
      </c>
      <c r="B3306" s="369" t="s">
        <v>4848</v>
      </c>
      <c r="C3306" s="368" t="s">
        <v>3</v>
      </c>
      <c r="D3306" s="370">
        <v>223.3</v>
      </c>
      <c r="E3306" s="207"/>
    </row>
    <row r="3307" spans="1:5" ht="15" x14ac:dyDescent="0.25">
      <c r="A3307" s="368">
        <v>102002</v>
      </c>
      <c r="B3307" s="369" t="s">
        <v>4845</v>
      </c>
      <c r="C3307" s="368" t="s">
        <v>3</v>
      </c>
      <c r="D3307" s="370">
        <v>313.62</v>
      </c>
      <c r="E3307" s="207"/>
    </row>
    <row r="3308" spans="1:5" ht="15" x14ac:dyDescent="0.25">
      <c r="A3308" s="368">
        <v>102003</v>
      </c>
      <c r="B3308" s="369" t="s">
        <v>4846</v>
      </c>
      <c r="C3308" s="368" t="s">
        <v>3</v>
      </c>
      <c r="D3308" s="370">
        <v>286.60000000000002</v>
      </c>
      <c r="E3308" s="207"/>
    </row>
    <row r="3309" spans="1:5" ht="15" x14ac:dyDescent="0.25">
      <c r="A3309" s="368">
        <v>102000</v>
      </c>
      <c r="B3309" s="369" t="s">
        <v>4843</v>
      </c>
      <c r="C3309" s="368" t="s">
        <v>3</v>
      </c>
      <c r="D3309" s="370">
        <v>589.69000000000005</v>
      </c>
      <c r="E3309" s="207"/>
    </row>
    <row r="3310" spans="1:5" ht="15" x14ac:dyDescent="0.25">
      <c r="A3310" s="368">
        <v>102001</v>
      </c>
      <c r="B3310" s="369" t="s">
        <v>4844</v>
      </c>
      <c r="C3310" s="368" t="s">
        <v>3</v>
      </c>
      <c r="D3310" s="370">
        <v>510.41</v>
      </c>
      <c r="E3310" s="207"/>
    </row>
    <row r="3311" spans="1:5" ht="15" x14ac:dyDescent="0.25">
      <c r="A3311" s="368">
        <v>101983</v>
      </c>
      <c r="B3311" s="369" t="s">
        <v>4827</v>
      </c>
      <c r="C3311" s="368" t="s">
        <v>3</v>
      </c>
      <c r="D3311" s="370">
        <v>208.9</v>
      </c>
      <c r="E3311" s="207"/>
    </row>
    <row r="3312" spans="1:5" ht="15" x14ac:dyDescent="0.25">
      <c r="A3312" s="368">
        <v>101981</v>
      </c>
      <c r="B3312" s="369" t="s">
        <v>4825</v>
      </c>
      <c r="C3312" s="368" t="s">
        <v>3</v>
      </c>
      <c r="D3312" s="370">
        <v>253.59</v>
      </c>
      <c r="E3312" s="207"/>
    </row>
    <row r="3313" spans="1:5" ht="15" x14ac:dyDescent="0.25">
      <c r="A3313" s="368">
        <v>101982</v>
      </c>
      <c r="B3313" s="369" t="s">
        <v>4826</v>
      </c>
      <c r="C3313" s="368" t="s">
        <v>3</v>
      </c>
      <c r="D3313" s="370">
        <v>226.14</v>
      </c>
      <c r="E3313" s="207"/>
    </row>
    <row r="3314" spans="1:5" ht="15" x14ac:dyDescent="0.25">
      <c r="A3314" s="368">
        <v>101977</v>
      </c>
      <c r="B3314" s="369" t="s">
        <v>4823</v>
      </c>
      <c r="C3314" s="368" t="s">
        <v>3</v>
      </c>
      <c r="D3314" s="370">
        <v>319.32</v>
      </c>
      <c r="E3314" s="207"/>
    </row>
    <row r="3315" spans="1:5" ht="15" x14ac:dyDescent="0.25">
      <c r="A3315" s="368">
        <v>101980</v>
      </c>
      <c r="B3315" s="369" t="s">
        <v>4824</v>
      </c>
      <c r="C3315" s="368" t="s">
        <v>3</v>
      </c>
      <c r="D3315" s="370">
        <v>292.98</v>
      </c>
      <c r="E3315" s="207"/>
    </row>
    <row r="3316" spans="1:5" ht="15" x14ac:dyDescent="0.25">
      <c r="A3316" s="368">
        <v>101974</v>
      </c>
      <c r="B3316" s="369" t="s">
        <v>4822</v>
      </c>
      <c r="C3316" s="368" t="s">
        <v>3</v>
      </c>
      <c r="D3316" s="370">
        <v>563.29</v>
      </c>
      <c r="E3316" s="207"/>
    </row>
    <row r="3317" spans="1:5" ht="15" x14ac:dyDescent="0.25">
      <c r="A3317" s="368">
        <v>101975</v>
      </c>
      <c r="B3317" s="369" t="s">
        <v>38513</v>
      </c>
      <c r="C3317" s="368" t="s">
        <v>3</v>
      </c>
      <c r="D3317" s="370">
        <v>480.38</v>
      </c>
      <c r="E3317" s="207"/>
    </row>
    <row r="3318" spans="1:5" ht="15" x14ac:dyDescent="0.25">
      <c r="A3318" s="368">
        <v>101114</v>
      </c>
      <c r="B3318" s="369" t="s">
        <v>782</v>
      </c>
      <c r="C3318" s="368" t="s">
        <v>691</v>
      </c>
      <c r="D3318" s="370">
        <v>4.63</v>
      </c>
      <c r="E3318" s="207"/>
    </row>
    <row r="3319" spans="1:5" ht="15" x14ac:dyDescent="0.25">
      <c r="A3319" s="368">
        <v>101118</v>
      </c>
      <c r="B3319" s="369" t="s">
        <v>786</v>
      </c>
      <c r="C3319" s="368" t="s">
        <v>691</v>
      </c>
      <c r="D3319" s="370">
        <v>3.97</v>
      </c>
      <c r="E3319" s="207"/>
    </row>
    <row r="3320" spans="1:5" ht="15" x14ac:dyDescent="0.25">
      <c r="A3320" s="368">
        <v>101115</v>
      </c>
      <c r="B3320" s="369" t="s">
        <v>783</v>
      </c>
      <c r="C3320" s="368" t="s">
        <v>691</v>
      </c>
      <c r="D3320" s="370">
        <v>3.85</v>
      </c>
      <c r="E3320" s="207"/>
    </row>
    <row r="3321" spans="1:5" ht="15" x14ac:dyDescent="0.25">
      <c r="A3321" s="368">
        <v>101116</v>
      </c>
      <c r="B3321" s="369" t="s">
        <v>784</v>
      </c>
      <c r="C3321" s="368" t="s">
        <v>691</v>
      </c>
      <c r="D3321" s="370">
        <v>2.41</v>
      </c>
      <c r="E3321" s="207"/>
    </row>
    <row r="3322" spans="1:5" ht="15" x14ac:dyDescent="0.25">
      <c r="A3322" s="368">
        <v>101117</v>
      </c>
      <c r="B3322" s="369" t="s">
        <v>785</v>
      </c>
      <c r="C3322" s="368" t="s">
        <v>691</v>
      </c>
      <c r="D3322" s="370">
        <v>3.37</v>
      </c>
      <c r="E3322" s="207"/>
    </row>
    <row r="3323" spans="1:5" ht="15" x14ac:dyDescent="0.25">
      <c r="A3323" s="368">
        <v>101124</v>
      </c>
      <c r="B3323" s="369" t="s">
        <v>792</v>
      </c>
      <c r="C3323" s="368" t="s">
        <v>691</v>
      </c>
      <c r="D3323" s="370">
        <v>15.34</v>
      </c>
      <c r="E3323" s="207"/>
    </row>
    <row r="3324" spans="1:5" ht="15" x14ac:dyDescent="0.25">
      <c r="A3324" s="368">
        <v>101128</v>
      </c>
      <c r="B3324" s="369" t="s">
        <v>796</v>
      </c>
      <c r="C3324" s="368" t="s">
        <v>691</v>
      </c>
      <c r="D3324" s="370">
        <v>14.68</v>
      </c>
      <c r="E3324" s="207"/>
    </row>
    <row r="3325" spans="1:5" ht="15" x14ac:dyDescent="0.25">
      <c r="A3325" s="368">
        <v>101125</v>
      </c>
      <c r="B3325" s="369" t="s">
        <v>793</v>
      </c>
      <c r="C3325" s="368" t="s">
        <v>691</v>
      </c>
      <c r="D3325" s="370">
        <v>14.56</v>
      </c>
      <c r="E3325" s="207"/>
    </row>
    <row r="3326" spans="1:5" ht="15" x14ac:dyDescent="0.25">
      <c r="A3326" s="368">
        <v>101126</v>
      </c>
      <c r="B3326" s="369" t="s">
        <v>794</v>
      </c>
      <c r="C3326" s="368" t="s">
        <v>691</v>
      </c>
      <c r="D3326" s="370">
        <v>13.12</v>
      </c>
      <c r="E3326" s="207"/>
    </row>
    <row r="3327" spans="1:5" ht="15" x14ac:dyDescent="0.25">
      <c r="A3327" s="368">
        <v>101127</v>
      </c>
      <c r="B3327" s="369" t="s">
        <v>795</v>
      </c>
      <c r="C3327" s="368" t="s">
        <v>691</v>
      </c>
      <c r="D3327" s="370">
        <v>14.08</v>
      </c>
      <c r="E3327" s="207"/>
    </row>
    <row r="3328" spans="1:5" ht="15" x14ac:dyDescent="0.25">
      <c r="A3328" s="368">
        <v>101134</v>
      </c>
      <c r="B3328" s="369" t="s">
        <v>802</v>
      </c>
      <c r="C3328" s="368" t="s">
        <v>691</v>
      </c>
      <c r="D3328" s="370">
        <v>16.010000000000002</v>
      </c>
      <c r="E3328" s="207"/>
    </row>
    <row r="3329" spans="1:5" ht="15" x14ac:dyDescent="0.25">
      <c r="A3329" s="368">
        <v>101144</v>
      </c>
      <c r="B3329" s="369" t="s">
        <v>811</v>
      </c>
      <c r="C3329" s="368" t="s">
        <v>691</v>
      </c>
      <c r="D3329" s="370">
        <v>16.04</v>
      </c>
      <c r="E3329" s="207"/>
    </row>
    <row r="3330" spans="1:5" ht="15" x14ac:dyDescent="0.25">
      <c r="A3330" s="368">
        <v>101138</v>
      </c>
      <c r="B3330" s="369" t="s">
        <v>806</v>
      </c>
      <c r="C3330" s="368" t="s">
        <v>691</v>
      </c>
      <c r="D3330" s="370">
        <v>15.35</v>
      </c>
      <c r="E3330" s="207"/>
    </row>
    <row r="3331" spans="1:5" ht="15" x14ac:dyDescent="0.25">
      <c r="A3331" s="368">
        <v>101148</v>
      </c>
      <c r="B3331" s="369" t="s">
        <v>815</v>
      </c>
      <c r="C3331" s="368" t="s">
        <v>691</v>
      </c>
      <c r="D3331" s="370">
        <v>15.38</v>
      </c>
      <c r="E3331" s="207"/>
    </row>
    <row r="3332" spans="1:5" ht="15" x14ac:dyDescent="0.25">
      <c r="A3332" s="368">
        <v>101135</v>
      </c>
      <c r="B3332" s="369" t="s">
        <v>803</v>
      </c>
      <c r="C3332" s="368" t="s">
        <v>691</v>
      </c>
      <c r="D3332" s="370">
        <v>15.23</v>
      </c>
      <c r="E3332" s="207"/>
    </row>
    <row r="3333" spans="1:5" ht="15" x14ac:dyDescent="0.25">
      <c r="A3333" s="368">
        <v>101145</v>
      </c>
      <c r="B3333" s="369" t="s">
        <v>812</v>
      </c>
      <c r="C3333" s="368" t="s">
        <v>691</v>
      </c>
      <c r="D3333" s="370">
        <v>15.26</v>
      </c>
      <c r="E3333" s="207"/>
    </row>
    <row r="3334" spans="1:5" ht="15" x14ac:dyDescent="0.25">
      <c r="A3334" s="368">
        <v>101136</v>
      </c>
      <c r="B3334" s="369" t="s">
        <v>804</v>
      </c>
      <c r="C3334" s="368" t="s">
        <v>691</v>
      </c>
      <c r="D3334" s="370">
        <v>13.79</v>
      </c>
      <c r="E3334" s="207"/>
    </row>
    <row r="3335" spans="1:5" ht="15" x14ac:dyDescent="0.25">
      <c r="A3335" s="368">
        <v>101146</v>
      </c>
      <c r="B3335" s="369" t="s">
        <v>813</v>
      </c>
      <c r="C3335" s="368" t="s">
        <v>691</v>
      </c>
      <c r="D3335" s="370">
        <v>13.82</v>
      </c>
      <c r="E3335" s="207"/>
    </row>
    <row r="3336" spans="1:5" ht="15" x14ac:dyDescent="0.25">
      <c r="A3336" s="368">
        <v>101137</v>
      </c>
      <c r="B3336" s="369" t="s">
        <v>805</v>
      </c>
      <c r="C3336" s="368" t="s">
        <v>691</v>
      </c>
      <c r="D3336" s="370">
        <v>14.75</v>
      </c>
      <c r="E3336" s="207"/>
    </row>
    <row r="3337" spans="1:5" ht="15" x14ac:dyDescent="0.25">
      <c r="A3337" s="368">
        <v>101147</v>
      </c>
      <c r="B3337" s="369" t="s">
        <v>814</v>
      </c>
      <c r="C3337" s="368" t="s">
        <v>691</v>
      </c>
      <c r="D3337" s="370">
        <v>14.78</v>
      </c>
      <c r="E3337" s="207"/>
    </row>
    <row r="3338" spans="1:5" ht="15" x14ac:dyDescent="0.25">
      <c r="A3338" s="368">
        <v>101119</v>
      </c>
      <c r="B3338" s="369" t="s">
        <v>787</v>
      </c>
      <c r="C3338" s="368" t="s">
        <v>691</v>
      </c>
      <c r="D3338" s="370">
        <v>8.84</v>
      </c>
      <c r="E3338" s="207"/>
    </row>
    <row r="3339" spans="1:5" ht="15" x14ac:dyDescent="0.25">
      <c r="A3339" s="368">
        <v>101123</v>
      </c>
      <c r="B3339" s="369" t="s">
        <v>791</v>
      </c>
      <c r="C3339" s="368" t="s">
        <v>691</v>
      </c>
      <c r="D3339" s="370">
        <v>7.58</v>
      </c>
      <c r="E3339" s="207"/>
    </row>
    <row r="3340" spans="1:5" ht="15" x14ac:dyDescent="0.25">
      <c r="A3340" s="368">
        <v>101120</v>
      </c>
      <c r="B3340" s="369" t="s">
        <v>788</v>
      </c>
      <c r="C3340" s="368" t="s">
        <v>691</v>
      </c>
      <c r="D3340" s="370">
        <v>7.4</v>
      </c>
      <c r="E3340" s="207"/>
    </row>
    <row r="3341" spans="1:5" ht="15" x14ac:dyDescent="0.25">
      <c r="A3341" s="368">
        <v>101121</v>
      </c>
      <c r="B3341" s="369" t="s">
        <v>789</v>
      </c>
      <c r="C3341" s="368" t="s">
        <v>691</v>
      </c>
      <c r="D3341" s="370">
        <v>4.5999999999999996</v>
      </c>
      <c r="E3341" s="207"/>
    </row>
    <row r="3342" spans="1:5" ht="15" x14ac:dyDescent="0.25">
      <c r="A3342" s="368">
        <v>101122</v>
      </c>
      <c r="B3342" s="369" t="s">
        <v>790</v>
      </c>
      <c r="C3342" s="368" t="s">
        <v>691</v>
      </c>
      <c r="D3342" s="370">
        <v>6.43</v>
      </c>
      <c r="E3342" s="207"/>
    </row>
    <row r="3343" spans="1:5" ht="15" x14ac:dyDescent="0.25">
      <c r="A3343" s="368">
        <v>101129</v>
      </c>
      <c r="B3343" s="369" t="s">
        <v>797</v>
      </c>
      <c r="C3343" s="368" t="s">
        <v>691</v>
      </c>
      <c r="D3343" s="370">
        <v>19.98</v>
      </c>
      <c r="E3343" s="207"/>
    </row>
    <row r="3344" spans="1:5" ht="15" x14ac:dyDescent="0.25">
      <c r="A3344" s="368">
        <v>101133</v>
      </c>
      <c r="B3344" s="369" t="s">
        <v>801</v>
      </c>
      <c r="C3344" s="368" t="s">
        <v>691</v>
      </c>
      <c r="D3344" s="370">
        <v>18.72</v>
      </c>
      <c r="E3344" s="207"/>
    </row>
    <row r="3345" spans="1:5" ht="15" x14ac:dyDescent="0.25">
      <c r="A3345" s="368">
        <v>101130</v>
      </c>
      <c r="B3345" s="369" t="s">
        <v>798</v>
      </c>
      <c r="C3345" s="368" t="s">
        <v>691</v>
      </c>
      <c r="D3345" s="370">
        <v>18.54</v>
      </c>
      <c r="E3345" s="207"/>
    </row>
    <row r="3346" spans="1:5" ht="15" x14ac:dyDescent="0.25">
      <c r="A3346" s="368">
        <v>101131</v>
      </c>
      <c r="B3346" s="369" t="s">
        <v>799</v>
      </c>
      <c r="C3346" s="368" t="s">
        <v>691</v>
      </c>
      <c r="D3346" s="370">
        <v>15.74</v>
      </c>
      <c r="E3346" s="207"/>
    </row>
    <row r="3347" spans="1:5" ht="15" x14ac:dyDescent="0.25">
      <c r="A3347" s="368">
        <v>101132</v>
      </c>
      <c r="B3347" s="369" t="s">
        <v>800</v>
      </c>
      <c r="C3347" s="368" t="s">
        <v>691</v>
      </c>
      <c r="D3347" s="370">
        <v>17.57</v>
      </c>
      <c r="E3347" s="207"/>
    </row>
    <row r="3348" spans="1:5" ht="15" x14ac:dyDescent="0.25">
      <c r="A3348" s="368">
        <v>101139</v>
      </c>
      <c r="B3348" s="369" t="s">
        <v>38514</v>
      </c>
      <c r="C3348" s="368" t="s">
        <v>691</v>
      </c>
      <c r="D3348" s="370">
        <v>20.68</v>
      </c>
      <c r="E3348" s="207"/>
    </row>
    <row r="3349" spans="1:5" ht="15" x14ac:dyDescent="0.25">
      <c r="A3349" s="368">
        <v>101149</v>
      </c>
      <c r="B3349" s="369" t="s">
        <v>816</v>
      </c>
      <c r="C3349" s="368" t="s">
        <v>691</v>
      </c>
      <c r="D3349" s="370">
        <v>20.7</v>
      </c>
      <c r="E3349" s="207"/>
    </row>
    <row r="3350" spans="1:5" ht="15" x14ac:dyDescent="0.25">
      <c r="A3350" s="368">
        <v>101143</v>
      </c>
      <c r="B3350" s="369" t="s">
        <v>810</v>
      </c>
      <c r="C3350" s="368" t="s">
        <v>691</v>
      </c>
      <c r="D3350" s="370">
        <v>19.420000000000002</v>
      </c>
      <c r="E3350" s="207"/>
    </row>
    <row r="3351" spans="1:5" ht="15" x14ac:dyDescent="0.25">
      <c r="A3351" s="368">
        <v>101153</v>
      </c>
      <c r="B3351" s="369" t="s">
        <v>820</v>
      </c>
      <c r="C3351" s="368" t="s">
        <v>691</v>
      </c>
      <c r="D3351" s="370">
        <v>19.440000000000001</v>
      </c>
      <c r="E3351" s="207"/>
    </row>
    <row r="3352" spans="1:5" ht="15" x14ac:dyDescent="0.25">
      <c r="A3352" s="368">
        <v>101140</v>
      </c>
      <c r="B3352" s="369" t="s">
        <v>807</v>
      </c>
      <c r="C3352" s="368" t="s">
        <v>691</v>
      </c>
      <c r="D3352" s="370">
        <v>19.239999999999998</v>
      </c>
      <c r="E3352" s="207"/>
    </row>
    <row r="3353" spans="1:5" ht="15" x14ac:dyDescent="0.25">
      <c r="A3353" s="368">
        <v>101150</v>
      </c>
      <c r="B3353" s="369" t="s">
        <v>817</v>
      </c>
      <c r="C3353" s="368" t="s">
        <v>691</v>
      </c>
      <c r="D3353" s="370">
        <v>19.260000000000002</v>
      </c>
      <c r="E3353" s="207"/>
    </row>
    <row r="3354" spans="1:5" ht="15" x14ac:dyDescent="0.25">
      <c r="A3354" s="368">
        <v>101141</v>
      </c>
      <c r="B3354" s="369" t="s">
        <v>808</v>
      </c>
      <c r="C3354" s="368" t="s">
        <v>691</v>
      </c>
      <c r="D3354" s="370">
        <v>16.440000000000001</v>
      </c>
      <c r="E3354" s="207"/>
    </row>
    <row r="3355" spans="1:5" ht="15" x14ac:dyDescent="0.25">
      <c r="A3355" s="368">
        <v>101151</v>
      </c>
      <c r="B3355" s="369" t="s">
        <v>818</v>
      </c>
      <c r="C3355" s="368" t="s">
        <v>691</v>
      </c>
      <c r="D3355" s="370">
        <v>16.46</v>
      </c>
      <c r="E3355" s="207"/>
    </row>
    <row r="3356" spans="1:5" ht="15" x14ac:dyDescent="0.25">
      <c r="A3356" s="368">
        <v>101142</v>
      </c>
      <c r="B3356" s="369" t="s">
        <v>809</v>
      </c>
      <c r="C3356" s="368" t="s">
        <v>691</v>
      </c>
      <c r="D3356" s="370">
        <v>18.27</v>
      </c>
      <c r="E3356" s="207"/>
    </row>
    <row r="3357" spans="1:5" ht="15" x14ac:dyDescent="0.25">
      <c r="A3357" s="368">
        <v>101152</v>
      </c>
      <c r="B3357" s="369" t="s">
        <v>819</v>
      </c>
      <c r="C3357" s="368" t="s">
        <v>691</v>
      </c>
      <c r="D3357" s="370">
        <v>18.29</v>
      </c>
      <c r="E3357" s="207"/>
    </row>
    <row r="3358" spans="1:5" ht="15" x14ac:dyDescent="0.25">
      <c r="A3358" s="368">
        <v>101207</v>
      </c>
      <c r="B3358" s="369" t="s">
        <v>12565</v>
      </c>
      <c r="C3358" s="368" t="s">
        <v>691</v>
      </c>
      <c r="D3358" s="370">
        <v>11</v>
      </c>
      <c r="E3358" s="207"/>
    </row>
    <row r="3359" spans="1:5" ht="15" x14ac:dyDescent="0.25">
      <c r="A3359" s="368">
        <v>101206</v>
      </c>
      <c r="B3359" s="369" t="s">
        <v>38515</v>
      </c>
      <c r="C3359" s="368" t="s">
        <v>691</v>
      </c>
      <c r="D3359" s="370">
        <v>12.78</v>
      </c>
      <c r="E3359" s="207"/>
    </row>
    <row r="3360" spans="1:5" ht="15" x14ac:dyDescent="0.25">
      <c r="A3360" s="368">
        <v>101210</v>
      </c>
      <c r="B3360" s="369" t="s">
        <v>38516</v>
      </c>
      <c r="C3360" s="368" t="s">
        <v>691</v>
      </c>
      <c r="D3360" s="370">
        <v>17.79</v>
      </c>
      <c r="E3360" s="207"/>
    </row>
    <row r="3361" spans="1:5" ht="15" x14ac:dyDescent="0.25">
      <c r="A3361" s="368">
        <v>101211</v>
      </c>
      <c r="B3361" s="369" t="s">
        <v>38517</v>
      </c>
      <c r="C3361" s="368" t="s">
        <v>691</v>
      </c>
      <c r="D3361" s="370">
        <v>19.09</v>
      </c>
      <c r="E3361" s="207"/>
    </row>
    <row r="3362" spans="1:5" ht="15" x14ac:dyDescent="0.25">
      <c r="A3362" s="368">
        <v>101215</v>
      </c>
      <c r="B3362" s="369" t="s">
        <v>38518</v>
      </c>
      <c r="C3362" s="368" t="s">
        <v>691</v>
      </c>
      <c r="D3362" s="370">
        <v>17.14</v>
      </c>
      <c r="E3362" s="207"/>
    </row>
    <row r="3363" spans="1:5" ht="15" x14ac:dyDescent="0.25">
      <c r="A3363" s="368">
        <v>101216</v>
      </c>
      <c r="B3363" s="369" t="s">
        <v>38519</v>
      </c>
      <c r="C3363" s="368" t="s">
        <v>691</v>
      </c>
      <c r="D3363" s="370">
        <v>17.96</v>
      </c>
      <c r="E3363" s="207"/>
    </row>
    <row r="3364" spans="1:5" ht="15" x14ac:dyDescent="0.25">
      <c r="A3364" s="368">
        <v>101212</v>
      </c>
      <c r="B3364" s="369" t="s">
        <v>38520</v>
      </c>
      <c r="C3364" s="368" t="s">
        <v>691</v>
      </c>
      <c r="D3364" s="370">
        <v>22.31</v>
      </c>
      <c r="E3364" s="207"/>
    </row>
    <row r="3365" spans="1:5" ht="15" x14ac:dyDescent="0.25">
      <c r="A3365" s="368">
        <v>101217</v>
      </c>
      <c r="B3365" s="369" t="s">
        <v>38521</v>
      </c>
      <c r="C3365" s="368" t="s">
        <v>691</v>
      </c>
      <c r="D3365" s="370">
        <v>20.94</v>
      </c>
      <c r="E3365" s="207"/>
    </row>
    <row r="3366" spans="1:5" ht="15" x14ac:dyDescent="0.25">
      <c r="A3366" s="368">
        <v>101218</v>
      </c>
      <c r="B3366" s="369" t="s">
        <v>38522</v>
      </c>
      <c r="C3366" s="368" t="s">
        <v>691</v>
      </c>
      <c r="D3366" s="370">
        <v>22.13</v>
      </c>
      <c r="E3366" s="207"/>
    </row>
    <row r="3367" spans="1:5" ht="15" x14ac:dyDescent="0.25">
      <c r="A3367" s="368">
        <v>101213</v>
      </c>
      <c r="B3367" s="369" t="s">
        <v>38523</v>
      </c>
      <c r="C3367" s="368" t="s">
        <v>691</v>
      </c>
      <c r="D3367" s="370">
        <v>24.98</v>
      </c>
      <c r="E3367" s="207"/>
    </row>
    <row r="3368" spans="1:5" ht="15" x14ac:dyDescent="0.25">
      <c r="A3368" s="368">
        <v>101219</v>
      </c>
      <c r="B3368" s="369" t="s">
        <v>38524</v>
      </c>
      <c r="C3368" s="368" t="s">
        <v>691</v>
      </c>
      <c r="D3368" s="370">
        <v>26.82</v>
      </c>
      <c r="E3368" s="207"/>
    </row>
    <row r="3369" spans="1:5" ht="15" x14ac:dyDescent="0.25">
      <c r="A3369" s="368">
        <v>101214</v>
      </c>
      <c r="B3369" s="369" t="s">
        <v>38525</v>
      </c>
      <c r="C3369" s="368" t="s">
        <v>691</v>
      </c>
      <c r="D3369" s="370">
        <v>30.16</v>
      </c>
      <c r="E3369" s="207"/>
    </row>
    <row r="3370" spans="1:5" ht="15" x14ac:dyDescent="0.25">
      <c r="A3370" s="368">
        <v>101254</v>
      </c>
      <c r="B3370" s="369" t="s">
        <v>38526</v>
      </c>
      <c r="C3370" s="368" t="s">
        <v>691</v>
      </c>
      <c r="D3370" s="370">
        <v>12.92</v>
      </c>
      <c r="E3370" s="207"/>
    </row>
    <row r="3371" spans="1:5" ht="15" x14ac:dyDescent="0.25">
      <c r="A3371" s="368">
        <v>101256</v>
      </c>
      <c r="B3371" s="369" t="s">
        <v>38527</v>
      </c>
      <c r="C3371" s="368" t="s">
        <v>691</v>
      </c>
      <c r="D3371" s="370">
        <v>19.940000000000001</v>
      </c>
      <c r="E3371" s="207"/>
    </row>
    <row r="3372" spans="1:5" ht="15" x14ac:dyDescent="0.25">
      <c r="A3372" s="368">
        <v>101257</v>
      </c>
      <c r="B3372" s="369" t="s">
        <v>38528</v>
      </c>
      <c r="C3372" s="368" t="s">
        <v>691</v>
      </c>
      <c r="D3372" s="370">
        <v>20.99</v>
      </c>
      <c r="E3372" s="207"/>
    </row>
    <row r="3373" spans="1:5" ht="15" x14ac:dyDescent="0.25">
      <c r="A3373" s="368">
        <v>101258</v>
      </c>
      <c r="B3373" s="369" t="s">
        <v>38529</v>
      </c>
      <c r="C3373" s="368" t="s">
        <v>691</v>
      </c>
      <c r="D3373" s="370">
        <v>24.35</v>
      </c>
      <c r="E3373" s="207"/>
    </row>
    <row r="3374" spans="1:5" ht="15" x14ac:dyDescent="0.25">
      <c r="A3374" s="368">
        <v>101259</v>
      </c>
      <c r="B3374" s="369" t="s">
        <v>38530</v>
      </c>
      <c r="C3374" s="368" t="s">
        <v>691</v>
      </c>
      <c r="D3374" s="370">
        <v>27.07</v>
      </c>
      <c r="E3374" s="207"/>
    </row>
    <row r="3375" spans="1:5" ht="15" x14ac:dyDescent="0.25">
      <c r="A3375" s="368">
        <v>101260</v>
      </c>
      <c r="B3375" s="369" t="s">
        <v>38531</v>
      </c>
      <c r="C3375" s="368" t="s">
        <v>691</v>
      </c>
      <c r="D3375" s="370">
        <v>33.85</v>
      </c>
      <c r="E3375" s="207"/>
    </row>
    <row r="3376" spans="1:5" ht="15" x14ac:dyDescent="0.25">
      <c r="A3376" s="368">
        <v>101208</v>
      </c>
      <c r="B3376" s="369" t="s">
        <v>38532</v>
      </c>
      <c r="C3376" s="368" t="s">
        <v>691</v>
      </c>
      <c r="D3376" s="370">
        <v>10.78</v>
      </c>
      <c r="E3376" s="207"/>
    </row>
    <row r="3377" spans="1:5" ht="15" x14ac:dyDescent="0.25">
      <c r="A3377" s="368">
        <v>101209</v>
      </c>
      <c r="B3377" s="369" t="s">
        <v>38533</v>
      </c>
      <c r="C3377" s="368" t="s">
        <v>691</v>
      </c>
      <c r="D3377" s="370">
        <v>10.01</v>
      </c>
      <c r="E3377" s="207"/>
    </row>
    <row r="3378" spans="1:5" ht="15" x14ac:dyDescent="0.25">
      <c r="A3378" s="368">
        <v>101220</v>
      </c>
      <c r="B3378" s="369" t="s">
        <v>38534</v>
      </c>
      <c r="C3378" s="368" t="s">
        <v>691</v>
      </c>
      <c r="D3378" s="370">
        <v>16.82</v>
      </c>
      <c r="E3378" s="207"/>
    </row>
    <row r="3379" spans="1:5" ht="15" x14ac:dyDescent="0.25">
      <c r="A3379" s="368">
        <v>101221</v>
      </c>
      <c r="B3379" s="369" t="s">
        <v>38535</v>
      </c>
      <c r="C3379" s="368" t="s">
        <v>691</v>
      </c>
      <c r="D3379" s="370">
        <v>17.760000000000002</v>
      </c>
      <c r="E3379" s="207"/>
    </row>
    <row r="3380" spans="1:5" ht="15" x14ac:dyDescent="0.25">
      <c r="A3380" s="368">
        <v>101225</v>
      </c>
      <c r="B3380" s="369" t="s">
        <v>38536</v>
      </c>
      <c r="C3380" s="368" t="s">
        <v>691</v>
      </c>
      <c r="D3380" s="370">
        <v>15.46</v>
      </c>
      <c r="E3380" s="207"/>
    </row>
    <row r="3381" spans="1:5" ht="15" x14ac:dyDescent="0.25">
      <c r="A3381" s="368">
        <v>101226</v>
      </c>
      <c r="B3381" s="369" t="s">
        <v>38537</v>
      </c>
      <c r="C3381" s="368" t="s">
        <v>691</v>
      </c>
      <c r="D3381" s="370">
        <v>16.28</v>
      </c>
      <c r="E3381" s="207"/>
    </row>
    <row r="3382" spans="1:5" ht="15" x14ac:dyDescent="0.25">
      <c r="A3382" s="368">
        <v>101222</v>
      </c>
      <c r="B3382" s="369" t="s">
        <v>38538</v>
      </c>
      <c r="C3382" s="368" t="s">
        <v>691</v>
      </c>
      <c r="D3382" s="370">
        <v>20.65</v>
      </c>
      <c r="E3382" s="207"/>
    </row>
    <row r="3383" spans="1:5" ht="15" x14ac:dyDescent="0.25">
      <c r="A3383" s="368">
        <v>101227</v>
      </c>
      <c r="B3383" s="369" t="s">
        <v>38539</v>
      </c>
      <c r="C3383" s="368" t="s">
        <v>691</v>
      </c>
      <c r="D3383" s="370">
        <v>18.88</v>
      </c>
      <c r="E3383" s="207"/>
    </row>
    <row r="3384" spans="1:5" ht="15" x14ac:dyDescent="0.25">
      <c r="A3384" s="368">
        <v>101228</v>
      </c>
      <c r="B3384" s="369" t="s">
        <v>38540</v>
      </c>
      <c r="C3384" s="368" t="s">
        <v>691</v>
      </c>
      <c r="D3384" s="370">
        <v>20.11</v>
      </c>
      <c r="E3384" s="207"/>
    </row>
    <row r="3385" spans="1:5" ht="15" x14ac:dyDescent="0.25">
      <c r="A3385" s="368">
        <v>101223</v>
      </c>
      <c r="B3385" s="369" t="s">
        <v>38541</v>
      </c>
      <c r="C3385" s="368" t="s">
        <v>691</v>
      </c>
      <c r="D3385" s="370">
        <v>23</v>
      </c>
      <c r="E3385" s="207"/>
    </row>
    <row r="3386" spans="1:5" ht="15" x14ac:dyDescent="0.25">
      <c r="A3386" s="368">
        <v>101229</v>
      </c>
      <c r="B3386" s="369" t="s">
        <v>38542</v>
      </c>
      <c r="C3386" s="368" t="s">
        <v>691</v>
      </c>
      <c r="D3386" s="370">
        <v>25.38</v>
      </c>
      <c r="E3386" s="207"/>
    </row>
    <row r="3387" spans="1:5" ht="15" x14ac:dyDescent="0.25">
      <c r="A3387" s="368">
        <v>101224</v>
      </c>
      <c r="B3387" s="369" t="s">
        <v>38543</v>
      </c>
      <c r="C3387" s="368" t="s">
        <v>691</v>
      </c>
      <c r="D3387" s="370">
        <v>28.84</v>
      </c>
      <c r="E3387" s="207"/>
    </row>
    <row r="3388" spans="1:5" ht="15" x14ac:dyDescent="0.25">
      <c r="A3388" s="368">
        <v>101265</v>
      </c>
      <c r="B3388" s="369" t="s">
        <v>38544</v>
      </c>
      <c r="C3388" s="368" t="s">
        <v>691</v>
      </c>
      <c r="D3388" s="370">
        <v>31.78</v>
      </c>
      <c r="E3388" s="207"/>
    </row>
    <row r="3389" spans="1:5" ht="15" x14ac:dyDescent="0.25">
      <c r="A3389" s="368">
        <v>101255</v>
      </c>
      <c r="B3389" s="369" t="s">
        <v>38545</v>
      </c>
      <c r="C3389" s="368" t="s">
        <v>691</v>
      </c>
      <c r="D3389" s="370">
        <v>11.4</v>
      </c>
      <c r="E3389" s="207"/>
    </row>
    <row r="3390" spans="1:5" ht="15" x14ac:dyDescent="0.25">
      <c r="A3390" s="368">
        <v>101261</v>
      </c>
      <c r="B3390" s="369" t="s">
        <v>38546</v>
      </c>
      <c r="C3390" s="368" t="s">
        <v>691</v>
      </c>
      <c r="D3390" s="370">
        <v>18.88</v>
      </c>
      <c r="E3390" s="207"/>
    </row>
    <row r="3391" spans="1:5" ht="15" x14ac:dyDescent="0.25">
      <c r="A3391" s="368">
        <v>101262</v>
      </c>
      <c r="B3391" s="369" t="s">
        <v>38547</v>
      </c>
      <c r="C3391" s="368" t="s">
        <v>691</v>
      </c>
      <c r="D3391" s="370">
        <v>19.899999999999999</v>
      </c>
      <c r="E3391" s="207"/>
    </row>
    <row r="3392" spans="1:5" ht="15" x14ac:dyDescent="0.25">
      <c r="A3392" s="368">
        <v>101263</v>
      </c>
      <c r="B3392" s="369" t="s">
        <v>38548</v>
      </c>
      <c r="C3392" s="368" t="s">
        <v>691</v>
      </c>
      <c r="D3392" s="370">
        <v>23.01</v>
      </c>
      <c r="E3392" s="207"/>
    </row>
    <row r="3393" spans="1:5" ht="15" x14ac:dyDescent="0.25">
      <c r="A3393" s="368">
        <v>101264</v>
      </c>
      <c r="B3393" s="369" t="s">
        <v>38549</v>
      </c>
      <c r="C3393" s="368" t="s">
        <v>691</v>
      </c>
      <c r="D3393" s="370">
        <v>25.51</v>
      </c>
      <c r="E3393" s="207"/>
    </row>
    <row r="3394" spans="1:5" ht="15" x14ac:dyDescent="0.25">
      <c r="A3394" s="368">
        <v>101230</v>
      </c>
      <c r="B3394" s="369" t="s">
        <v>12566</v>
      </c>
      <c r="C3394" s="368" t="s">
        <v>691</v>
      </c>
      <c r="D3394" s="370">
        <v>11.25</v>
      </c>
      <c r="E3394" s="207"/>
    </row>
    <row r="3395" spans="1:5" ht="15" x14ac:dyDescent="0.25">
      <c r="A3395" s="368">
        <v>101231</v>
      </c>
      <c r="B3395" s="369" t="s">
        <v>12567</v>
      </c>
      <c r="C3395" s="368" t="s">
        <v>691</v>
      </c>
      <c r="D3395" s="370">
        <v>10.72</v>
      </c>
      <c r="E3395" s="207"/>
    </row>
    <row r="3396" spans="1:5" ht="15" x14ac:dyDescent="0.25">
      <c r="A3396" s="368">
        <v>101272</v>
      </c>
      <c r="B3396" s="369" t="s">
        <v>12596</v>
      </c>
      <c r="C3396" s="368" t="s">
        <v>691</v>
      </c>
      <c r="D3396" s="370">
        <v>32.299999999999997</v>
      </c>
      <c r="E3396" s="207"/>
    </row>
    <row r="3397" spans="1:5" ht="15" x14ac:dyDescent="0.25">
      <c r="A3397" s="368">
        <v>101266</v>
      </c>
      <c r="B3397" s="369" t="s">
        <v>12590</v>
      </c>
      <c r="C3397" s="368" t="s">
        <v>691</v>
      </c>
      <c r="D3397" s="370">
        <v>11.47</v>
      </c>
      <c r="E3397" s="207"/>
    </row>
    <row r="3398" spans="1:5" ht="15" x14ac:dyDescent="0.25">
      <c r="A3398" s="368">
        <v>101239</v>
      </c>
      <c r="B3398" s="369" t="s">
        <v>12575</v>
      </c>
      <c r="C3398" s="368" t="s">
        <v>691</v>
      </c>
      <c r="D3398" s="370">
        <v>15.35</v>
      </c>
      <c r="E3398" s="207"/>
    </row>
    <row r="3399" spans="1:5" ht="15" x14ac:dyDescent="0.25">
      <c r="A3399" s="368">
        <v>101240</v>
      </c>
      <c r="B3399" s="369" t="s">
        <v>12576</v>
      </c>
      <c r="C3399" s="368" t="s">
        <v>691</v>
      </c>
      <c r="D3399" s="370">
        <v>16.18</v>
      </c>
      <c r="E3399" s="207"/>
    </row>
    <row r="3400" spans="1:5" ht="15" x14ac:dyDescent="0.25">
      <c r="A3400" s="368">
        <v>101268</v>
      </c>
      <c r="B3400" s="369" t="s">
        <v>12592</v>
      </c>
      <c r="C3400" s="368" t="s">
        <v>691</v>
      </c>
      <c r="D3400" s="370">
        <v>18.079999999999998</v>
      </c>
      <c r="E3400" s="207"/>
    </row>
    <row r="3401" spans="1:5" ht="15" x14ac:dyDescent="0.25">
      <c r="A3401" s="368">
        <v>101234</v>
      </c>
      <c r="B3401" s="369" t="s">
        <v>12570</v>
      </c>
      <c r="C3401" s="368" t="s">
        <v>691</v>
      </c>
      <c r="D3401" s="370">
        <v>17.510000000000002</v>
      </c>
      <c r="E3401" s="207"/>
    </row>
    <row r="3402" spans="1:5" ht="15" x14ac:dyDescent="0.25">
      <c r="A3402" s="368">
        <v>101235</v>
      </c>
      <c r="B3402" s="369" t="s">
        <v>12571</v>
      </c>
      <c r="C3402" s="368" t="s">
        <v>691</v>
      </c>
      <c r="D3402" s="370">
        <v>18.41</v>
      </c>
      <c r="E3402" s="207"/>
    </row>
    <row r="3403" spans="1:5" ht="15" x14ac:dyDescent="0.25">
      <c r="A3403" s="368">
        <v>101241</v>
      </c>
      <c r="B3403" s="369" t="s">
        <v>12577</v>
      </c>
      <c r="C3403" s="368" t="s">
        <v>691</v>
      </c>
      <c r="D3403" s="370">
        <v>18.940000000000001</v>
      </c>
      <c r="E3403" s="207"/>
    </row>
    <row r="3404" spans="1:5" ht="15" x14ac:dyDescent="0.25">
      <c r="A3404" s="368">
        <v>101269</v>
      </c>
      <c r="B3404" s="369" t="s">
        <v>12593</v>
      </c>
      <c r="C3404" s="368" t="s">
        <v>691</v>
      </c>
      <c r="D3404" s="370">
        <v>20.149999999999999</v>
      </c>
      <c r="E3404" s="207"/>
    </row>
    <row r="3405" spans="1:5" ht="15" x14ac:dyDescent="0.25">
      <c r="A3405" s="368">
        <v>101236</v>
      </c>
      <c r="B3405" s="369" t="s">
        <v>12572</v>
      </c>
      <c r="C3405" s="368" t="s">
        <v>691</v>
      </c>
      <c r="D3405" s="370">
        <v>21.45</v>
      </c>
      <c r="E3405" s="207"/>
    </row>
    <row r="3406" spans="1:5" ht="15" x14ac:dyDescent="0.25">
      <c r="A3406" s="368">
        <v>101237</v>
      </c>
      <c r="B3406" s="369" t="s">
        <v>12573</v>
      </c>
      <c r="C3406" s="368" t="s">
        <v>691</v>
      </c>
      <c r="D3406" s="370">
        <v>22.82</v>
      </c>
      <c r="E3406" s="207"/>
    </row>
    <row r="3407" spans="1:5" ht="15" x14ac:dyDescent="0.25">
      <c r="A3407" s="368">
        <v>101242</v>
      </c>
      <c r="B3407" s="369" t="s">
        <v>12578</v>
      </c>
      <c r="C3407" s="368" t="s">
        <v>691</v>
      </c>
      <c r="D3407" s="370">
        <v>21.19</v>
      </c>
      <c r="E3407" s="207"/>
    </row>
    <row r="3408" spans="1:5" ht="15" x14ac:dyDescent="0.25">
      <c r="A3408" s="368">
        <v>101270</v>
      </c>
      <c r="B3408" s="369" t="s">
        <v>12594</v>
      </c>
      <c r="C3408" s="368" t="s">
        <v>691</v>
      </c>
      <c r="D3408" s="370">
        <v>23.33</v>
      </c>
      <c r="E3408" s="207"/>
    </row>
    <row r="3409" spans="1:5" ht="15" x14ac:dyDescent="0.25">
      <c r="A3409" s="368">
        <v>101243</v>
      </c>
      <c r="B3409" s="369" t="s">
        <v>12579</v>
      </c>
      <c r="C3409" s="368" t="s">
        <v>691</v>
      </c>
      <c r="D3409" s="370">
        <v>25.66</v>
      </c>
      <c r="E3409" s="207"/>
    </row>
    <row r="3410" spans="1:5" ht="15" x14ac:dyDescent="0.25">
      <c r="A3410" s="368">
        <v>101271</v>
      </c>
      <c r="B3410" s="369" t="s">
        <v>12595</v>
      </c>
      <c r="C3410" s="368" t="s">
        <v>691</v>
      </c>
      <c r="D3410" s="370">
        <v>25.9</v>
      </c>
      <c r="E3410" s="207"/>
    </row>
    <row r="3411" spans="1:5" ht="15" x14ac:dyDescent="0.25">
      <c r="A3411" s="368">
        <v>101238</v>
      </c>
      <c r="B3411" s="369" t="s">
        <v>12574</v>
      </c>
      <c r="C3411" s="368" t="s">
        <v>691</v>
      </c>
      <c r="D3411" s="370">
        <v>28.89</v>
      </c>
      <c r="E3411" s="207"/>
    </row>
    <row r="3412" spans="1:5" ht="15" x14ac:dyDescent="0.25">
      <c r="A3412" s="368">
        <v>101232</v>
      </c>
      <c r="B3412" s="369" t="s">
        <v>12568</v>
      </c>
      <c r="C3412" s="368" t="s">
        <v>691</v>
      </c>
      <c r="D3412" s="370">
        <v>9.61</v>
      </c>
      <c r="E3412" s="207"/>
    </row>
    <row r="3413" spans="1:5" ht="15" x14ac:dyDescent="0.25">
      <c r="A3413" s="368">
        <v>101233</v>
      </c>
      <c r="B3413" s="369" t="s">
        <v>12569</v>
      </c>
      <c r="C3413" s="368" t="s">
        <v>691</v>
      </c>
      <c r="D3413" s="370">
        <v>8.8699999999999992</v>
      </c>
      <c r="E3413" s="207"/>
    </row>
    <row r="3414" spans="1:5" ht="15" x14ac:dyDescent="0.25">
      <c r="A3414" s="368">
        <v>101248</v>
      </c>
      <c r="B3414" s="369" t="s">
        <v>12584</v>
      </c>
      <c r="C3414" s="368" t="s">
        <v>691</v>
      </c>
      <c r="D3414" s="370">
        <v>27.6</v>
      </c>
      <c r="E3414" s="207"/>
    </row>
    <row r="3415" spans="1:5" ht="15" x14ac:dyDescent="0.25">
      <c r="A3415" s="368">
        <v>101277</v>
      </c>
      <c r="B3415" s="369" t="s">
        <v>12601</v>
      </c>
      <c r="C3415" s="368" t="s">
        <v>691</v>
      </c>
      <c r="D3415" s="370">
        <v>31.27</v>
      </c>
      <c r="E3415" s="207"/>
    </row>
    <row r="3416" spans="1:5" ht="15" x14ac:dyDescent="0.25">
      <c r="A3416" s="368">
        <v>101267</v>
      </c>
      <c r="B3416" s="369" t="s">
        <v>12591</v>
      </c>
      <c r="C3416" s="368" t="s">
        <v>691</v>
      </c>
      <c r="D3416" s="370">
        <v>11.06</v>
      </c>
      <c r="E3416" s="207"/>
    </row>
    <row r="3417" spans="1:5" ht="15" x14ac:dyDescent="0.25">
      <c r="A3417" s="368">
        <v>101249</v>
      </c>
      <c r="B3417" s="369" t="s">
        <v>12585</v>
      </c>
      <c r="C3417" s="368" t="s">
        <v>691</v>
      </c>
      <c r="D3417" s="370">
        <v>14.04</v>
      </c>
      <c r="E3417" s="207"/>
    </row>
    <row r="3418" spans="1:5" ht="15" x14ac:dyDescent="0.25">
      <c r="A3418" s="368">
        <v>101273</v>
      </c>
      <c r="B3418" s="369" t="s">
        <v>12597</v>
      </c>
      <c r="C3418" s="368" t="s">
        <v>691</v>
      </c>
      <c r="D3418" s="370">
        <v>17.29</v>
      </c>
      <c r="E3418" s="207"/>
    </row>
    <row r="3419" spans="1:5" ht="15" x14ac:dyDescent="0.25">
      <c r="A3419" s="368">
        <v>101245</v>
      </c>
      <c r="B3419" s="369" t="s">
        <v>12581</v>
      </c>
      <c r="C3419" s="368" t="s">
        <v>691</v>
      </c>
      <c r="D3419" s="370">
        <v>17.100000000000001</v>
      </c>
      <c r="E3419" s="207"/>
    </row>
    <row r="3420" spans="1:5" ht="15" x14ac:dyDescent="0.25">
      <c r="A3420" s="368">
        <v>101250</v>
      </c>
      <c r="B3420" s="369" t="s">
        <v>12586</v>
      </c>
      <c r="C3420" s="368" t="s">
        <v>691</v>
      </c>
      <c r="D3420" s="370">
        <v>15.62</v>
      </c>
      <c r="E3420" s="207"/>
    </row>
    <row r="3421" spans="1:5" ht="15" x14ac:dyDescent="0.25">
      <c r="A3421" s="368">
        <v>101251</v>
      </c>
      <c r="B3421" s="369" t="s">
        <v>12587</v>
      </c>
      <c r="C3421" s="368" t="s">
        <v>691</v>
      </c>
      <c r="D3421" s="370">
        <v>17.75</v>
      </c>
      <c r="E3421" s="207"/>
    </row>
    <row r="3422" spans="1:5" ht="15" x14ac:dyDescent="0.25">
      <c r="A3422" s="368">
        <v>101274</v>
      </c>
      <c r="B3422" s="369" t="s">
        <v>12598</v>
      </c>
      <c r="C3422" s="368" t="s">
        <v>691</v>
      </c>
      <c r="D3422" s="370">
        <v>19.12</v>
      </c>
      <c r="E3422" s="207"/>
    </row>
    <row r="3423" spans="1:5" ht="15" x14ac:dyDescent="0.25">
      <c r="A3423" s="368">
        <v>101246</v>
      </c>
      <c r="B3423" s="369" t="s">
        <v>12582</v>
      </c>
      <c r="C3423" s="368" t="s">
        <v>691</v>
      </c>
      <c r="D3423" s="370">
        <v>19.86</v>
      </c>
      <c r="E3423" s="207"/>
    </row>
    <row r="3424" spans="1:5" ht="15" x14ac:dyDescent="0.25">
      <c r="A3424" s="368">
        <v>101252</v>
      </c>
      <c r="B3424" s="369" t="s">
        <v>12588</v>
      </c>
      <c r="C3424" s="368" t="s">
        <v>691</v>
      </c>
      <c r="D3424" s="370">
        <v>19.28</v>
      </c>
      <c r="E3424" s="207"/>
    </row>
    <row r="3425" spans="1:5" ht="15" x14ac:dyDescent="0.25">
      <c r="A3425" s="368">
        <v>101275</v>
      </c>
      <c r="B3425" s="369" t="s">
        <v>12599</v>
      </c>
      <c r="C3425" s="368" t="s">
        <v>691</v>
      </c>
      <c r="D3425" s="370">
        <v>22.13</v>
      </c>
      <c r="E3425" s="207"/>
    </row>
    <row r="3426" spans="1:5" ht="15" x14ac:dyDescent="0.25">
      <c r="A3426" s="368">
        <v>101247</v>
      </c>
      <c r="B3426" s="369" t="s">
        <v>12583</v>
      </c>
      <c r="C3426" s="368" t="s">
        <v>691</v>
      </c>
      <c r="D3426" s="370">
        <v>22.06</v>
      </c>
      <c r="E3426" s="207"/>
    </row>
    <row r="3427" spans="1:5" ht="15" x14ac:dyDescent="0.25">
      <c r="A3427" s="368">
        <v>101276</v>
      </c>
      <c r="B3427" s="369" t="s">
        <v>12600</v>
      </c>
      <c r="C3427" s="368" t="s">
        <v>691</v>
      </c>
      <c r="D3427" s="370">
        <v>24.46</v>
      </c>
      <c r="E3427" s="207"/>
    </row>
    <row r="3428" spans="1:5" ht="15" x14ac:dyDescent="0.25">
      <c r="A3428" s="368">
        <v>101253</v>
      </c>
      <c r="B3428" s="369" t="s">
        <v>12589</v>
      </c>
      <c r="C3428" s="368" t="s">
        <v>691</v>
      </c>
      <c r="D3428" s="370">
        <v>24.29</v>
      </c>
      <c r="E3428" s="207"/>
    </row>
    <row r="3429" spans="1:5" ht="15" x14ac:dyDescent="0.25">
      <c r="A3429" s="368">
        <v>101244</v>
      </c>
      <c r="B3429" s="369" t="s">
        <v>12580</v>
      </c>
      <c r="C3429" s="368" t="s">
        <v>691</v>
      </c>
      <c r="D3429" s="370">
        <v>16.18</v>
      </c>
      <c r="E3429" s="207"/>
    </row>
    <row r="3430" spans="1:5" ht="15" x14ac:dyDescent="0.25">
      <c r="A3430" s="368">
        <v>93358</v>
      </c>
      <c r="B3430" s="369" t="s">
        <v>28475</v>
      </c>
      <c r="C3430" s="368" t="s">
        <v>691</v>
      </c>
      <c r="D3430" s="370">
        <v>88.49</v>
      </c>
      <c r="E3430" s="207"/>
    </row>
    <row r="3431" spans="1:5" ht="15" x14ac:dyDescent="0.25">
      <c r="A3431" s="368">
        <v>90082</v>
      </c>
      <c r="B3431" s="369" t="s">
        <v>28457</v>
      </c>
      <c r="C3431" s="368" t="s">
        <v>691</v>
      </c>
      <c r="D3431" s="370">
        <v>9.6</v>
      </c>
      <c r="E3431" s="207"/>
    </row>
    <row r="3432" spans="1:5" ht="15" x14ac:dyDescent="0.25">
      <c r="A3432" s="368">
        <v>90091</v>
      </c>
      <c r="B3432" s="369" t="s">
        <v>28462</v>
      </c>
      <c r="C3432" s="368" t="s">
        <v>691</v>
      </c>
      <c r="D3432" s="370">
        <v>6.05</v>
      </c>
      <c r="E3432" s="207"/>
    </row>
    <row r="3433" spans="1:5" ht="15" x14ac:dyDescent="0.25">
      <c r="A3433" s="368">
        <v>102307</v>
      </c>
      <c r="B3433" s="369" t="s">
        <v>28507</v>
      </c>
      <c r="C3433" s="368" t="s">
        <v>691</v>
      </c>
      <c r="D3433" s="370">
        <v>12</v>
      </c>
      <c r="E3433" s="207"/>
    </row>
    <row r="3434" spans="1:5" ht="15" x14ac:dyDescent="0.25">
      <c r="A3434" s="368">
        <v>102315</v>
      </c>
      <c r="B3434" s="369" t="s">
        <v>28515</v>
      </c>
      <c r="C3434" s="368" t="s">
        <v>691</v>
      </c>
      <c r="D3434" s="370">
        <v>7.56</v>
      </c>
      <c r="E3434" s="207"/>
    </row>
    <row r="3435" spans="1:5" ht="15" x14ac:dyDescent="0.25">
      <c r="A3435" s="368">
        <v>102283</v>
      </c>
      <c r="B3435" s="369" t="s">
        <v>28483</v>
      </c>
      <c r="C3435" s="368" t="s">
        <v>691</v>
      </c>
      <c r="D3435" s="370">
        <v>12.56</v>
      </c>
      <c r="E3435" s="207"/>
    </row>
    <row r="3436" spans="1:5" ht="15" x14ac:dyDescent="0.25">
      <c r="A3436" s="368">
        <v>102291</v>
      </c>
      <c r="B3436" s="369" t="s">
        <v>28491</v>
      </c>
      <c r="C3436" s="368" t="s">
        <v>691</v>
      </c>
      <c r="D3436" s="370">
        <v>7.91</v>
      </c>
      <c r="E3436" s="207"/>
    </row>
    <row r="3437" spans="1:5" ht="15" x14ac:dyDescent="0.25">
      <c r="A3437" s="368">
        <v>102276</v>
      </c>
      <c r="B3437" s="369" t="s">
        <v>28476</v>
      </c>
      <c r="C3437" s="368" t="s">
        <v>691</v>
      </c>
      <c r="D3437" s="370">
        <v>10.8</v>
      </c>
      <c r="E3437" s="207"/>
    </row>
    <row r="3438" spans="1:5" ht="15" x14ac:dyDescent="0.25">
      <c r="A3438" s="368">
        <v>102306</v>
      </c>
      <c r="B3438" s="369" t="s">
        <v>28506</v>
      </c>
      <c r="C3438" s="368" t="s">
        <v>691</v>
      </c>
      <c r="D3438" s="370">
        <v>13.52</v>
      </c>
      <c r="E3438" s="207"/>
    </row>
    <row r="3439" spans="1:5" ht="15" x14ac:dyDescent="0.25">
      <c r="A3439" s="368">
        <v>102279</v>
      </c>
      <c r="B3439" s="369" t="s">
        <v>28479</v>
      </c>
      <c r="C3439" s="368" t="s">
        <v>691</v>
      </c>
      <c r="D3439" s="370">
        <v>6.8</v>
      </c>
      <c r="E3439" s="207"/>
    </row>
    <row r="3440" spans="1:5" ht="15" x14ac:dyDescent="0.25">
      <c r="A3440" s="368">
        <v>102282</v>
      </c>
      <c r="B3440" s="369" t="s">
        <v>28482</v>
      </c>
      <c r="C3440" s="368" t="s">
        <v>691</v>
      </c>
      <c r="D3440" s="370">
        <v>14.14</v>
      </c>
      <c r="E3440" s="207"/>
    </row>
    <row r="3441" spans="1:5" ht="15" x14ac:dyDescent="0.25">
      <c r="A3441" s="368">
        <v>102290</v>
      </c>
      <c r="B3441" s="369" t="s">
        <v>28490</v>
      </c>
      <c r="C3441" s="368" t="s">
        <v>691</v>
      </c>
      <c r="D3441" s="370">
        <v>8.9</v>
      </c>
      <c r="E3441" s="207"/>
    </row>
    <row r="3442" spans="1:5" ht="15" x14ac:dyDescent="0.25">
      <c r="A3442" s="368">
        <v>90100</v>
      </c>
      <c r="B3442" s="369" t="s">
        <v>28468</v>
      </c>
      <c r="C3442" s="368" t="s">
        <v>691</v>
      </c>
      <c r="D3442" s="370">
        <v>13.83</v>
      </c>
      <c r="E3442" s="207"/>
    </row>
    <row r="3443" spans="1:5" ht="15" x14ac:dyDescent="0.25">
      <c r="A3443" s="368">
        <v>102323</v>
      </c>
      <c r="B3443" s="369" t="s">
        <v>28523</v>
      </c>
      <c r="C3443" s="368" t="s">
        <v>691</v>
      </c>
      <c r="D3443" s="370">
        <v>17.3</v>
      </c>
      <c r="E3443" s="207"/>
    </row>
    <row r="3444" spans="1:5" ht="15" x14ac:dyDescent="0.25">
      <c r="A3444" s="368">
        <v>102327</v>
      </c>
      <c r="B3444" s="369" t="s">
        <v>28527</v>
      </c>
      <c r="C3444" s="368" t="s">
        <v>691</v>
      </c>
      <c r="D3444" s="370">
        <v>10.9</v>
      </c>
      <c r="E3444" s="207"/>
    </row>
    <row r="3445" spans="1:5" ht="15" x14ac:dyDescent="0.25">
      <c r="A3445" s="368">
        <v>102299</v>
      </c>
      <c r="B3445" s="369" t="s">
        <v>28499</v>
      </c>
      <c r="C3445" s="368" t="s">
        <v>691</v>
      </c>
      <c r="D3445" s="370">
        <v>18.11</v>
      </c>
      <c r="E3445" s="207"/>
    </row>
    <row r="3446" spans="1:5" ht="15" x14ac:dyDescent="0.25">
      <c r="A3446" s="368">
        <v>102303</v>
      </c>
      <c r="B3446" s="369" t="s">
        <v>28503</v>
      </c>
      <c r="C3446" s="368" t="s">
        <v>691</v>
      </c>
      <c r="D3446" s="370">
        <v>11.41</v>
      </c>
      <c r="E3446" s="207"/>
    </row>
    <row r="3447" spans="1:5" ht="15" x14ac:dyDescent="0.25">
      <c r="A3447" s="368">
        <v>90099</v>
      </c>
      <c r="B3447" s="369" t="s">
        <v>28467</v>
      </c>
      <c r="C3447" s="368" t="s">
        <v>691</v>
      </c>
      <c r="D3447" s="370">
        <v>16.149999999999999</v>
      </c>
      <c r="E3447" s="207"/>
    </row>
    <row r="3448" spans="1:5" ht="15" x14ac:dyDescent="0.25">
      <c r="A3448" s="368">
        <v>102322</v>
      </c>
      <c r="B3448" s="369" t="s">
        <v>28522</v>
      </c>
      <c r="C3448" s="368" t="s">
        <v>691</v>
      </c>
      <c r="D3448" s="370">
        <v>20.2</v>
      </c>
      <c r="E3448" s="207"/>
    </row>
    <row r="3449" spans="1:5" ht="15" x14ac:dyDescent="0.25">
      <c r="A3449" s="368">
        <v>102298</v>
      </c>
      <c r="B3449" s="369" t="s">
        <v>28498</v>
      </c>
      <c r="C3449" s="368" t="s">
        <v>691</v>
      </c>
      <c r="D3449" s="370">
        <v>21.13</v>
      </c>
      <c r="E3449" s="207"/>
    </row>
    <row r="3450" spans="1:5" ht="15" x14ac:dyDescent="0.25">
      <c r="A3450" s="368">
        <v>102302</v>
      </c>
      <c r="B3450" s="369" t="s">
        <v>28502</v>
      </c>
      <c r="C3450" s="368" t="s">
        <v>691</v>
      </c>
      <c r="D3450" s="370">
        <v>13.33</v>
      </c>
      <c r="E3450" s="207"/>
    </row>
    <row r="3451" spans="1:5" ht="15" x14ac:dyDescent="0.25">
      <c r="A3451" s="368">
        <v>102326</v>
      </c>
      <c r="B3451" s="369" t="s">
        <v>28526</v>
      </c>
      <c r="C3451" s="368" t="s">
        <v>691</v>
      </c>
      <c r="D3451" s="370">
        <v>12.73</v>
      </c>
      <c r="E3451" s="207"/>
    </row>
    <row r="3452" spans="1:5" ht="15" x14ac:dyDescent="0.25">
      <c r="A3452" s="368">
        <v>102314</v>
      </c>
      <c r="B3452" s="369" t="s">
        <v>28514</v>
      </c>
      <c r="C3452" s="368" t="s">
        <v>691</v>
      </c>
      <c r="D3452" s="370">
        <v>8.5</v>
      </c>
      <c r="E3452" s="207"/>
    </row>
    <row r="3453" spans="1:5" ht="15" x14ac:dyDescent="0.25">
      <c r="A3453" s="368">
        <v>102312</v>
      </c>
      <c r="B3453" s="369" t="s">
        <v>28512</v>
      </c>
      <c r="C3453" s="368" t="s">
        <v>691</v>
      </c>
      <c r="D3453" s="370">
        <v>10.78</v>
      </c>
      <c r="E3453" s="207"/>
    </row>
    <row r="3454" spans="1:5" ht="15" x14ac:dyDescent="0.25">
      <c r="A3454" s="368">
        <v>102288</v>
      </c>
      <c r="B3454" s="369" t="s">
        <v>28488</v>
      </c>
      <c r="C3454" s="368" t="s">
        <v>691</v>
      </c>
      <c r="D3454" s="370">
        <v>11.27</v>
      </c>
      <c r="E3454" s="207"/>
    </row>
    <row r="3455" spans="1:5" ht="15" x14ac:dyDescent="0.25">
      <c r="A3455" s="368">
        <v>90087</v>
      </c>
      <c r="B3455" s="369" t="s">
        <v>28460</v>
      </c>
      <c r="C3455" s="368" t="s">
        <v>691</v>
      </c>
      <c r="D3455" s="370">
        <v>8.6199999999999992</v>
      </c>
      <c r="E3455" s="207"/>
    </row>
    <row r="3456" spans="1:5" ht="15" x14ac:dyDescent="0.25">
      <c r="A3456" s="368">
        <v>102308</v>
      </c>
      <c r="B3456" s="369" t="s">
        <v>28508</v>
      </c>
      <c r="C3456" s="368" t="s">
        <v>691</v>
      </c>
      <c r="D3456" s="370">
        <v>11.62</v>
      </c>
      <c r="E3456" s="207"/>
    </row>
    <row r="3457" spans="1:5" ht="15" x14ac:dyDescent="0.25">
      <c r="A3457" s="368">
        <v>90084</v>
      </c>
      <c r="B3457" s="369" t="s">
        <v>28458</v>
      </c>
      <c r="C3457" s="368" t="s">
        <v>691</v>
      </c>
      <c r="D3457" s="370">
        <v>9.2899999999999991</v>
      </c>
      <c r="E3457" s="207"/>
    </row>
    <row r="3458" spans="1:5" ht="15" x14ac:dyDescent="0.25">
      <c r="A3458" s="368">
        <v>102284</v>
      </c>
      <c r="B3458" s="369" t="s">
        <v>28484</v>
      </c>
      <c r="C3458" s="368" t="s">
        <v>691</v>
      </c>
      <c r="D3458" s="370">
        <v>12.16</v>
      </c>
      <c r="E3458" s="207"/>
    </row>
    <row r="3459" spans="1:5" ht="15" x14ac:dyDescent="0.25">
      <c r="A3459" s="368">
        <v>102325</v>
      </c>
      <c r="B3459" s="369" t="s">
        <v>28525</v>
      </c>
      <c r="C3459" s="368" t="s">
        <v>691</v>
      </c>
      <c r="D3459" s="370">
        <v>15.66</v>
      </c>
      <c r="E3459" s="207"/>
    </row>
    <row r="3460" spans="1:5" ht="15" x14ac:dyDescent="0.25">
      <c r="A3460" s="368">
        <v>102329</v>
      </c>
      <c r="B3460" s="369" t="s">
        <v>28529</v>
      </c>
      <c r="C3460" s="368" t="s">
        <v>691</v>
      </c>
      <c r="D3460" s="370">
        <v>9.86</v>
      </c>
      <c r="E3460" s="207"/>
    </row>
    <row r="3461" spans="1:5" ht="15" x14ac:dyDescent="0.25">
      <c r="A3461" s="368">
        <v>102301</v>
      </c>
      <c r="B3461" s="369" t="s">
        <v>28501</v>
      </c>
      <c r="C3461" s="368" t="s">
        <v>691</v>
      </c>
      <c r="D3461" s="370">
        <v>16.39</v>
      </c>
      <c r="E3461" s="207"/>
    </row>
    <row r="3462" spans="1:5" ht="15" x14ac:dyDescent="0.25">
      <c r="A3462" s="368">
        <v>102305</v>
      </c>
      <c r="B3462" s="369" t="s">
        <v>28505</v>
      </c>
      <c r="C3462" s="368" t="s">
        <v>691</v>
      </c>
      <c r="D3462" s="370">
        <v>10.31</v>
      </c>
      <c r="E3462" s="207"/>
    </row>
    <row r="3463" spans="1:5" ht="15" x14ac:dyDescent="0.25">
      <c r="A3463" s="368">
        <v>90101</v>
      </c>
      <c r="B3463" s="369" t="s">
        <v>28469</v>
      </c>
      <c r="C3463" s="368" t="s">
        <v>691</v>
      </c>
      <c r="D3463" s="370">
        <v>13.68</v>
      </c>
      <c r="E3463" s="207"/>
    </row>
    <row r="3464" spans="1:5" ht="15" x14ac:dyDescent="0.25">
      <c r="A3464" s="368">
        <v>102324</v>
      </c>
      <c r="B3464" s="369" t="s">
        <v>28524</v>
      </c>
      <c r="C3464" s="368" t="s">
        <v>691</v>
      </c>
      <c r="D3464" s="370">
        <v>17.100000000000001</v>
      </c>
      <c r="E3464" s="207"/>
    </row>
    <row r="3465" spans="1:5" ht="15" x14ac:dyDescent="0.25">
      <c r="A3465" s="368">
        <v>102300</v>
      </c>
      <c r="B3465" s="369" t="s">
        <v>28500</v>
      </c>
      <c r="C3465" s="368" t="s">
        <v>691</v>
      </c>
      <c r="D3465" s="370">
        <v>17.89</v>
      </c>
      <c r="E3465" s="207"/>
    </row>
    <row r="3466" spans="1:5" ht="15" x14ac:dyDescent="0.25">
      <c r="A3466" s="368">
        <v>90102</v>
      </c>
      <c r="B3466" s="369" t="s">
        <v>28470</v>
      </c>
      <c r="C3466" s="368" t="s">
        <v>691</v>
      </c>
      <c r="D3466" s="370">
        <v>12.52</v>
      </c>
      <c r="E3466" s="207"/>
    </row>
    <row r="3467" spans="1:5" ht="15" x14ac:dyDescent="0.25">
      <c r="A3467" s="368">
        <v>102328</v>
      </c>
      <c r="B3467" s="369" t="s">
        <v>28528</v>
      </c>
      <c r="C3467" s="368" t="s">
        <v>691</v>
      </c>
      <c r="D3467" s="370">
        <v>10.77</v>
      </c>
      <c r="E3467" s="207"/>
    </row>
    <row r="3468" spans="1:5" ht="15" x14ac:dyDescent="0.25">
      <c r="A3468" s="368">
        <v>102304</v>
      </c>
      <c r="B3468" s="369" t="s">
        <v>28504</v>
      </c>
      <c r="C3468" s="368" t="s">
        <v>691</v>
      </c>
      <c r="D3468" s="370">
        <v>11.27</v>
      </c>
      <c r="E3468" s="207"/>
    </row>
    <row r="3469" spans="1:5" ht="15" x14ac:dyDescent="0.25">
      <c r="A3469" s="368">
        <v>102295</v>
      </c>
      <c r="B3469" s="369" t="s">
        <v>28495</v>
      </c>
      <c r="C3469" s="368" t="s">
        <v>691</v>
      </c>
      <c r="D3469" s="370">
        <v>7.38</v>
      </c>
      <c r="E3469" s="207"/>
    </row>
    <row r="3470" spans="1:5" ht="15" x14ac:dyDescent="0.25">
      <c r="A3470" s="368">
        <v>102281</v>
      </c>
      <c r="B3470" s="369" t="s">
        <v>28481</v>
      </c>
      <c r="C3470" s="368" t="s">
        <v>691</v>
      </c>
      <c r="D3470" s="370">
        <v>5.64</v>
      </c>
      <c r="E3470" s="207"/>
    </row>
    <row r="3471" spans="1:5" ht="15" x14ac:dyDescent="0.25">
      <c r="A3471" s="368">
        <v>102311</v>
      </c>
      <c r="B3471" s="369" t="s">
        <v>28511</v>
      </c>
      <c r="C3471" s="368" t="s">
        <v>691</v>
      </c>
      <c r="D3471" s="370">
        <v>11.2</v>
      </c>
      <c r="E3471" s="207"/>
    </row>
    <row r="3472" spans="1:5" ht="15" x14ac:dyDescent="0.25">
      <c r="A3472" s="368">
        <v>102319</v>
      </c>
      <c r="B3472" s="369" t="s">
        <v>28519</v>
      </c>
      <c r="C3472" s="368" t="s">
        <v>691</v>
      </c>
      <c r="D3472" s="370">
        <v>7.06</v>
      </c>
      <c r="E3472" s="207"/>
    </row>
    <row r="3473" spans="1:5" ht="15" x14ac:dyDescent="0.25">
      <c r="A3473" s="368">
        <v>102287</v>
      </c>
      <c r="B3473" s="369" t="s">
        <v>28487</v>
      </c>
      <c r="C3473" s="368" t="s">
        <v>691</v>
      </c>
      <c r="D3473" s="370">
        <v>11.72</v>
      </c>
      <c r="E3473" s="207"/>
    </row>
    <row r="3474" spans="1:5" ht="15" x14ac:dyDescent="0.25">
      <c r="A3474" s="368">
        <v>102316</v>
      </c>
      <c r="B3474" s="369" t="s">
        <v>28516</v>
      </c>
      <c r="C3474" s="368" t="s">
        <v>691</v>
      </c>
      <c r="D3474" s="370">
        <v>7.32</v>
      </c>
      <c r="E3474" s="207"/>
    </row>
    <row r="3475" spans="1:5" ht="15" x14ac:dyDescent="0.25">
      <c r="A3475" s="368">
        <v>102292</v>
      </c>
      <c r="B3475" s="369" t="s">
        <v>28492</v>
      </c>
      <c r="C3475" s="368" t="s">
        <v>691</v>
      </c>
      <c r="D3475" s="370">
        <v>7.66</v>
      </c>
      <c r="E3475" s="207"/>
    </row>
    <row r="3476" spans="1:5" ht="15" x14ac:dyDescent="0.25">
      <c r="A3476" s="368">
        <v>90092</v>
      </c>
      <c r="B3476" s="369" t="s">
        <v>28463</v>
      </c>
      <c r="C3476" s="368" t="s">
        <v>691</v>
      </c>
      <c r="D3476" s="370">
        <v>5.85</v>
      </c>
      <c r="E3476" s="207"/>
    </row>
    <row r="3477" spans="1:5" ht="15" x14ac:dyDescent="0.25">
      <c r="A3477" s="368">
        <v>102278</v>
      </c>
      <c r="B3477" s="369" t="s">
        <v>28478</v>
      </c>
      <c r="C3477" s="368" t="s">
        <v>691</v>
      </c>
      <c r="D3477" s="370">
        <v>8.9600000000000009</v>
      </c>
      <c r="E3477" s="207"/>
    </row>
    <row r="3478" spans="1:5" ht="15" x14ac:dyDescent="0.25">
      <c r="A3478" s="368">
        <v>90094</v>
      </c>
      <c r="B3478" s="369" t="s">
        <v>28464</v>
      </c>
      <c r="C3478" s="368" t="s">
        <v>691</v>
      </c>
      <c r="D3478" s="370">
        <v>5.54</v>
      </c>
      <c r="E3478" s="207"/>
    </row>
    <row r="3479" spans="1:5" ht="15" x14ac:dyDescent="0.25">
      <c r="A3479" s="368">
        <v>102309</v>
      </c>
      <c r="B3479" s="369" t="s">
        <v>28509</v>
      </c>
      <c r="C3479" s="368" t="s">
        <v>691</v>
      </c>
      <c r="D3479" s="370">
        <v>11</v>
      </c>
      <c r="E3479" s="207"/>
    </row>
    <row r="3480" spans="1:5" ht="15" x14ac:dyDescent="0.25">
      <c r="A3480" s="368">
        <v>102285</v>
      </c>
      <c r="B3480" s="369" t="s">
        <v>28485</v>
      </c>
      <c r="C3480" s="368" t="s">
        <v>691</v>
      </c>
      <c r="D3480" s="370">
        <v>11.5</v>
      </c>
      <c r="E3480" s="207"/>
    </row>
    <row r="3481" spans="1:5" ht="15" x14ac:dyDescent="0.25">
      <c r="A3481" s="368">
        <v>90095</v>
      </c>
      <c r="B3481" s="369" t="s">
        <v>28465</v>
      </c>
      <c r="C3481" s="368" t="s">
        <v>691</v>
      </c>
      <c r="D3481" s="370">
        <v>5.42</v>
      </c>
      <c r="E3481" s="207"/>
    </row>
    <row r="3482" spans="1:5" ht="15" x14ac:dyDescent="0.25">
      <c r="A3482" s="368">
        <v>102320</v>
      </c>
      <c r="B3482" s="369" t="s">
        <v>28520</v>
      </c>
      <c r="C3482" s="368" t="s">
        <v>691</v>
      </c>
      <c r="D3482" s="370">
        <v>6.78</v>
      </c>
      <c r="E3482" s="207"/>
    </row>
    <row r="3483" spans="1:5" ht="15" x14ac:dyDescent="0.25">
      <c r="A3483" s="368">
        <v>102296</v>
      </c>
      <c r="B3483" s="369" t="s">
        <v>28496</v>
      </c>
      <c r="C3483" s="368" t="s">
        <v>691</v>
      </c>
      <c r="D3483" s="370">
        <v>7.1</v>
      </c>
      <c r="E3483" s="207"/>
    </row>
    <row r="3484" spans="1:5" ht="15" x14ac:dyDescent="0.25">
      <c r="A3484" s="368">
        <v>90086</v>
      </c>
      <c r="B3484" s="369" t="s">
        <v>28459</v>
      </c>
      <c r="C3484" s="368" t="s">
        <v>691</v>
      </c>
      <c r="D3484" s="370">
        <v>8.8000000000000007</v>
      </c>
      <c r="E3484" s="207"/>
    </row>
    <row r="3485" spans="1:5" ht="15" x14ac:dyDescent="0.25">
      <c r="A3485" s="368">
        <v>102277</v>
      </c>
      <c r="B3485" s="369" t="s">
        <v>28477</v>
      </c>
      <c r="C3485" s="368" t="s">
        <v>691</v>
      </c>
      <c r="D3485" s="370">
        <v>8.5399999999999991</v>
      </c>
      <c r="E3485" s="207"/>
    </row>
    <row r="3486" spans="1:5" ht="15" x14ac:dyDescent="0.25">
      <c r="A3486" s="368">
        <v>102286</v>
      </c>
      <c r="B3486" s="369" t="s">
        <v>28486</v>
      </c>
      <c r="C3486" s="368" t="s">
        <v>691</v>
      </c>
      <c r="D3486" s="370">
        <v>11.18</v>
      </c>
      <c r="E3486" s="207"/>
    </row>
    <row r="3487" spans="1:5" ht="15" x14ac:dyDescent="0.25">
      <c r="A3487" s="368">
        <v>90098</v>
      </c>
      <c r="B3487" s="369" t="s">
        <v>28466</v>
      </c>
      <c r="C3487" s="368" t="s">
        <v>691</v>
      </c>
      <c r="D3487" s="370">
        <v>5.32</v>
      </c>
      <c r="E3487" s="207"/>
    </row>
    <row r="3488" spans="1:5" ht="15" x14ac:dyDescent="0.25">
      <c r="A3488" s="368">
        <v>102313</v>
      </c>
      <c r="B3488" s="369" t="s">
        <v>28513</v>
      </c>
      <c r="C3488" s="368" t="s">
        <v>691</v>
      </c>
      <c r="D3488" s="370">
        <v>10.55</v>
      </c>
      <c r="E3488" s="207"/>
    </row>
    <row r="3489" spans="1:5" ht="15" x14ac:dyDescent="0.25">
      <c r="A3489" s="368">
        <v>102321</v>
      </c>
      <c r="B3489" s="369" t="s">
        <v>28521</v>
      </c>
      <c r="C3489" s="368" t="s">
        <v>691</v>
      </c>
      <c r="D3489" s="370">
        <v>6.64</v>
      </c>
      <c r="E3489" s="207"/>
    </row>
    <row r="3490" spans="1:5" ht="15" x14ac:dyDescent="0.25">
      <c r="A3490" s="368">
        <v>102289</v>
      </c>
      <c r="B3490" s="369" t="s">
        <v>28489</v>
      </c>
      <c r="C3490" s="368" t="s">
        <v>691</v>
      </c>
      <c r="D3490" s="370">
        <v>11.06</v>
      </c>
      <c r="E3490" s="207"/>
    </row>
    <row r="3491" spans="1:5" ht="15" x14ac:dyDescent="0.25">
      <c r="A3491" s="368">
        <v>102297</v>
      </c>
      <c r="B3491" s="369" t="s">
        <v>28497</v>
      </c>
      <c r="C3491" s="368" t="s">
        <v>691</v>
      </c>
      <c r="D3491" s="370">
        <v>6.96</v>
      </c>
      <c r="E3491" s="207"/>
    </row>
    <row r="3492" spans="1:5" ht="15" x14ac:dyDescent="0.25">
      <c r="A3492" s="368">
        <v>102280</v>
      </c>
      <c r="B3492" s="369" t="s">
        <v>28480</v>
      </c>
      <c r="C3492" s="368" t="s">
        <v>691</v>
      </c>
      <c r="D3492" s="370">
        <v>5.38</v>
      </c>
      <c r="E3492" s="207"/>
    </row>
    <row r="3493" spans="1:5" ht="15" x14ac:dyDescent="0.25">
      <c r="A3493" s="368">
        <v>102294</v>
      </c>
      <c r="B3493" s="369" t="s">
        <v>28494</v>
      </c>
      <c r="C3493" s="368" t="s">
        <v>691</v>
      </c>
      <c r="D3493" s="370">
        <v>7.04</v>
      </c>
      <c r="E3493" s="207"/>
    </row>
    <row r="3494" spans="1:5" ht="15" x14ac:dyDescent="0.25">
      <c r="A3494" s="368">
        <v>90090</v>
      </c>
      <c r="B3494" s="369" t="s">
        <v>28461</v>
      </c>
      <c r="C3494" s="368" t="s">
        <v>691</v>
      </c>
      <c r="D3494" s="370">
        <v>8.4499999999999993</v>
      </c>
      <c r="E3494" s="207"/>
    </row>
    <row r="3495" spans="1:5" ht="15" x14ac:dyDescent="0.25">
      <c r="A3495" s="368">
        <v>102317</v>
      </c>
      <c r="B3495" s="369" t="s">
        <v>28517</v>
      </c>
      <c r="C3495" s="368" t="s">
        <v>691</v>
      </c>
      <c r="D3495" s="370">
        <v>6.92</v>
      </c>
      <c r="E3495" s="207"/>
    </row>
    <row r="3496" spans="1:5" ht="15" x14ac:dyDescent="0.25">
      <c r="A3496" s="368">
        <v>102293</v>
      </c>
      <c r="B3496" s="369" t="s">
        <v>28493</v>
      </c>
      <c r="C3496" s="368" t="s">
        <v>691</v>
      </c>
      <c r="D3496" s="370">
        <v>7.25</v>
      </c>
      <c r="E3496" s="207"/>
    </row>
    <row r="3497" spans="1:5" ht="15" x14ac:dyDescent="0.25">
      <c r="A3497" s="368">
        <v>102310</v>
      </c>
      <c r="B3497" s="369" t="s">
        <v>28510</v>
      </c>
      <c r="C3497" s="368" t="s">
        <v>691</v>
      </c>
      <c r="D3497" s="370">
        <v>10.67</v>
      </c>
      <c r="E3497" s="207"/>
    </row>
    <row r="3498" spans="1:5" ht="15" x14ac:dyDescent="0.25">
      <c r="A3498" s="368">
        <v>102318</v>
      </c>
      <c r="B3498" s="369" t="s">
        <v>28518</v>
      </c>
      <c r="C3498" s="368" t="s">
        <v>691</v>
      </c>
      <c r="D3498" s="370">
        <v>6.72</v>
      </c>
      <c r="E3498" s="207"/>
    </row>
    <row r="3499" spans="1:5" ht="15" x14ac:dyDescent="0.25">
      <c r="A3499" s="368">
        <v>90106</v>
      </c>
      <c r="B3499" s="369" t="s">
        <v>28472</v>
      </c>
      <c r="C3499" s="368" t="s">
        <v>691</v>
      </c>
      <c r="D3499" s="370">
        <v>8.7200000000000006</v>
      </c>
      <c r="E3499" s="207"/>
    </row>
    <row r="3500" spans="1:5" ht="15" x14ac:dyDescent="0.25">
      <c r="A3500" s="368">
        <v>90105</v>
      </c>
      <c r="B3500" s="369" t="s">
        <v>28471</v>
      </c>
      <c r="C3500" s="368" t="s">
        <v>691</v>
      </c>
      <c r="D3500" s="370">
        <v>9.57</v>
      </c>
      <c r="E3500" s="207"/>
    </row>
    <row r="3501" spans="1:5" ht="15" x14ac:dyDescent="0.25">
      <c r="A3501" s="368">
        <v>90108</v>
      </c>
      <c r="B3501" s="369" t="s">
        <v>28474</v>
      </c>
      <c r="C3501" s="368" t="s">
        <v>691</v>
      </c>
      <c r="D3501" s="370">
        <v>7.89</v>
      </c>
      <c r="E3501" s="207"/>
    </row>
    <row r="3502" spans="1:5" ht="15" x14ac:dyDescent="0.25">
      <c r="A3502" s="368">
        <v>90107</v>
      </c>
      <c r="B3502" s="369" t="s">
        <v>28473</v>
      </c>
      <c r="C3502" s="368" t="s">
        <v>691</v>
      </c>
      <c r="D3502" s="370">
        <v>8.61</v>
      </c>
      <c r="E3502" s="207"/>
    </row>
    <row r="3503" spans="1:5" ht="15" x14ac:dyDescent="0.25">
      <c r="A3503" s="368">
        <v>102354</v>
      </c>
      <c r="B3503" s="369" t="s">
        <v>24484</v>
      </c>
      <c r="C3503" s="368" t="s">
        <v>691</v>
      </c>
      <c r="D3503" s="370">
        <v>153.62</v>
      </c>
      <c r="E3503" s="207"/>
    </row>
    <row r="3504" spans="1:5" ht="15" x14ac:dyDescent="0.25">
      <c r="A3504" s="368">
        <v>102355</v>
      </c>
      <c r="B3504" s="369" t="s">
        <v>38550</v>
      </c>
      <c r="C3504" s="368" t="s">
        <v>691</v>
      </c>
      <c r="D3504" s="370">
        <v>181.19</v>
      </c>
      <c r="E3504" s="207"/>
    </row>
    <row r="3505" spans="1:5" ht="15" x14ac:dyDescent="0.25">
      <c r="A3505" s="368">
        <v>102356</v>
      </c>
      <c r="B3505" s="369" t="s">
        <v>34579</v>
      </c>
      <c r="C3505" s="368" t="s">
        <v>691</v>
      </c>
      <c r="D3505" s="370">
        <v>0</v>
      </c>
      <c r="E3505" s="207"/>
    </row>
    <row r="3506" spans="1:5" ht="15" x14ac:dyDescent="0.25">
      <c r="A3506" s="368">
        <v>102357</v>
      </c>
      <c r="B3506" s="369" t="s">
        <v>34580</v>
      </c>
      <c r="C3506" s="368" t="s">
        <v>691</v>
      </c>
      <c r="D3506" s="370">
        <v>0</v>
      </c>
      <c r="E3506" s="207"/>
    </row>
    <row r="3507" spans="1:5" ht="15" x14ac:dyDescent="0.25">
      <c r="A3507" s="368">
        <v>102358</v>
      </c>
      <c r="B3507" s="369" t="s">
        <v>34581</v>
      </c>
      <c r="C3507" s="368" t="s">
        <v>691</v>
      </c>
      <c r="D3507" s="370">
        <v>0</v>
      </c>
      <c r="E3507" s="207"/>
    </row>
    <row r="3508" spans="1:5" ht="15" x14ac:dyDescent="0.25">
      <c r="A3508" s="368">
        <v>102359</v>
      </c>
      <c r="B3508" s="369" t="s">
        <v>38551</v>
      </c>
      <c r="C3508" s="368" t="s">
        <v>691</v>
      </c>
      <c r="D3508" s="370">
        <v>0</v>
      </c>
      <c r="E3508" s="207"/>
    </row>
    <row r="3509" spans="1:5" ht="15" x14ac:dyDescent="0.25">
      <c r="A3509" s="368">
        <v>102348</v>
      </c>
      <c r="B3509" s="369" t="s">
        <v>34582</v>
      </c>
      <c r="C3509" s="368" t="s">
        <v>691</v>
      </c>
      <c r="D3509" s="370">
        <v>0</v>
      </c>
      <c r="E3509" s="207"/>
    </row>
    <row r="3510" spans="1:5" ht="15" x14ac:dyDescent="0.25">
      <c r="A3510" s="368">
        <v>102346</v>
      </c>
      <c r="B3510" s="369" t="s">
        <v>34583</v>
      </c>
      <c r="C3510" s="368" t="s">
        <v>691</v>
      </c>
      <c r="D3510" s="370">
        <v>0</v>
      </c>
      <c r="E3510" s="207"/>
    </row>
    <row r="3511" spans="1:5" ht="15" x14ac:dyDescent="0.25">
      <c r="A3511" s="368">
        <v>102347</v>
      </c>
      <c r="B3511" s="369" t="s">
        <v>34584</v>
      </c>
      <c r="C3511" s="368" t="s">
        <v>691</v>
      </c>
      <c r="D3511" s="370">
        <v>0</v>
      </c>
      <c r="E3511" s="207"/>
    </row>
    <row r="3512" spans="1:5" ht="15" x14ac:dyDescent="0.25">
      <c r="A3512" s="368">
        <v>102350</v>
      </c>
      <c r="B3512" s="369" t="s">
        <v>34585</v>
      </c>
      <c r="C3512" s="368" t="s">
        <v>691</v>
      </c>
      <c r="D3512" s="370">
        <v>0</v>
      </c>
      <c r="E3512" s="207"/>
    </row>
    <row r="3513" spans="1:5" ht="15" x14ac:dyDescent="0.25">
      <c r="A3513" s="368">
        <v>102351</v>
      </c>
      <c r="B3513" s="369" t="s">
        <v>34586</v>
      </c>
      <c r="C3513" s="368" t="s">
        <v>691</v>
      </c>
      <c r="D3513" s="370">
        <v>0</v>
      </c>
      <c r="E3513" s="207"/>
    </row>
    <row r="3514" spans="1:5" ht="15" x14ac:dyDescent="0.25">
      <c r="A3514" s="368">
        <v>102352</v>
      </c>
      <c r="B3514" s="369" t="s">
        <v>34587</v>
      </c>
      <c r="C3514" s="368" t="s">
        <v>691</v>
      </c>
      <c r="D3514" s="370">
        <v>0</v>
      </c>
      <c r="E3514" s="207"/>
    </row>
    <row r="3515" spans="1:5" ht="15" x14ac:dyDescent="0.25">
      <c r="A3515" s="368">
        <v>102353</v>
      </c>
      <c r="B3515" s="369" t="s">
        <v>34588</v>
      </c>
      <c r="C3515" s="368" t="s">
        <v>691</v>
      </c>
      <c r="D3515" s="370">
        <v>0</v>
      </c>
      <c r="E3515" s="207"/>
    </row>
    <row r="3516" spans="1:5" ht="15" x14ac:dyDescent="0.25">
      <c r="A3516" s="368">
        <v>102349</v>
      </c>
      <c r="B3516" s="369" t="s">
        <v>34589</v>
      </c>
      <c r="C3516" s="368" t="s">
        <v>691</v>
      </c>
      <c r="D3516" s="370">
        <v>0</v>
      </c>
      <c r="E3516" s="207"/>
    </row>
    <row r="3517" spans="1:5" ht="15" x14ac:dyDescent="0.25">
      <c r="A3517" s="368">
        <v>102360</v>
      </c>
      <c r="B3517" s="369" t="s">
        <v>5220</v>
      </c>
      <c r="C3517" s="368" t="s">
        <v>691</v>
      </c>
      <c r="D3517" s="370">
        <v>25.35</v>
      </c>
      <c r="E3517" s="207"/>
    </row>
    <row r="3518" spans="1:5" ht="15" x14ac:dyDescent="0.25">
      <c r="A3518" s="368">
        <v>102361</v>
      </c>
      <c r="B3518" s="369" t="s">
        <v>5221</v>
      </c>
      <c r="C3518" s="368" t="s">
        <v>691</v>
      </c>
      <c r="D3518" s="370">
        <v>41.17</v>
      </c>
      <c r="E3518" s="207"/>
    </row>
    <row r="3519" spans="1:5" ht="15" x14ac:dyDescent="0.25">
      <c r="A3519" s="368">
        <v>101595</v>
      </c>
      <c r="B3519" s="369" t="s">
        <v>34590</v>
      </c>
      <c r="C3519" s="368" t="s">
        <v>3</v>
      </c>
      <c r="D3519" s="370">
        <v>0</v>
      </c>
      <c r="E3519" s="207"/>
    </row>
    <row r="3520" spans="1:5" ht="15" x14ac:dyDescent="0.25">
      <c r="A3520" s="368">
        <v>101601</v>
      </c>
      <c r="B3520" s="369" t="s">
        <v>4183</v>
      </c>
      <c r="C3520" s="368" t="s">
        <v>3</v>
      </c>
      <c r="D3520" s="370">
        <v>26.43</v>
      </c>
      <c r="E3520" s="207"/>
    </row>
    <row r="3521" spans="1:5" ht="15" x14ac:dyDescent="0.25">
      <c r="A3521" s="368">
        <v>101594</v>
      </c>
      <c r="B3521" s="369" t="s">
        <v>34591</v>
      </c>
      <c r="C3521" s="368" t="s">
        <v>3</v>
      </c>
      <c r="D3521" s="370">
        <v>0</v>
      </c>
      <c r="E3521" s="207"/>
    </row>
    <row r="3522" spans="1:5" ht="15" x14ac:dyDescent="0.25">
      <c r="A3522" s="368">
        <v>101600</v>
      </c>
      <c r="B3522" s="369" t="s">
        <v>4182</v>
      </c>
      <c r="C3522" s="368" t="s">
        <v>3</v>
      </c>
      <c r="D3522" s="370">
        <v>17.850000000000001</v>
      </c>
      <c r="E3522" s="207"/>
    </row>
    <row r="3523" spans="1:5" ht="15" x14ac:dyDescent="0.25">
      <c r="A3523" s="368">
        <v>101597</v>
      </c>
      <c r="B3523" s="369" t="s">
        <v>34592</v>
      </c>
      <c r="C3523" s="368" t="s">
        <v>3</v>
      </c>
      <c r="D3523" s="370">
        <v>0</v>
      </c>
      <c r="E3523" s="207"/>
    </row>
    <row r="3524" spans="1:5" ht="15" x14ac:dyDescent="0.25">
      <c r="A3524" s="368">
        <v>101603</v>
      </c>
      <c r="B3524" s="369" t="s">
        <v>4185</v>
      </c>
      <c r="C3524" s="368" t="s">
        <v>3</v>
      </c>
      <c r="D3524" s="370">
        <v>21.8</v>
      </c>
      <c r="E3524" s="207"/>
    </row>
    <row r="3525" spans="1:5" ht="15" x14ac:dyDescent="0.25">
      <c r="A3525" s="368">
        <v>101596</v>
      </c>
      <c r="B3525" s="369" t="s">
        <v>34593</v>
      </c>
      <c r="C3525" s="368" t="s">
        <v>3</v>
      </c>
      <c r="D3525" s="370">
        <v>0</v>
      </c>
      <c r="E3525" s="207"/>
    </row>
    <row r="3526" spans="1:5" ht="15" x14ac:dyDescent="0.25">
      <c r="A3526" s="368">
        <v>101602</v>
      </c>
      <c r="B3526" s="369" t="s">
        <v>4184</v>
      </c>
      <c r="C3526" s="368" t="s">
        <v>3</v>
      </c>
      <c r="D3526" s="370">
        <v>13.24</v>
      </c>
      <c r="E3526" s="207"/>
    </row>
    <row r="3527" spans="1:5" ht="15" x14ac:dyDescent="0.25">
      <c r="A3527" s="368">
        <v>101599</v>
      </c>
      <c r="B3527" s="369" t="s">
        <v>34594</v>
      </c>
      <c r="C3527" s="368" t="s">
        <v>3</v>
      </c>
      <c r="D3527" s="370">
        <v>0</v>
      </c>
      <c r="E3527" s="207"/>
    </row>
    <row r="3528" spans="1:5" ht="15" x14ac:dyDescent="0.25">
      <c r="A3528" s="368">
        <v>101605</v>
      </c>
      <c r="B3528" s="369" t="s">
        <v>4187</v>
      </c>
      <c r="C3528" s="368" t="s">
        <v>3</v>
      </c>
      <c r="D3528" s="370">
        <v>17.23</v>
      </c>
      <c r="E3528" s="207"/>
    </row>
    <row r="3529" spans="1:5" ht="15" x14ac:dyDescent="0.25">
      <c r="A3529" s="368">
        <v>101598</v>
      </c>
      <c r="B3529" s="369" t="s">
        <v>34595</v>
      </c>
      <c r="C3529" s="368" t="s">
        <v>3</v>
      </c>
      <c r="D3529" s="370">
        <v>0</v>
      </c>
      <c r="E3529" s="207"/>
    </row>
    <row r="3530" spans="1:5" ht="15" x14ac:dyDescent="0.25">
      <c r="A3530" s="368">
        <v>101604</v>
      </c>
      <c r="B3530" s="369" t="s">
        <v>4186</v>
      </c>
      <c r="C3530" s="368" t="s">
        <v>3</v>
      </c>
      <c r="D3530" s="370">
        <v>8.66</v>
      </c>
      <c r="E3530" s="207"/>
    </row>
    <row r="3531" spans="1:5" ht="15" x14ac:dyDescent="0.25">
      <c r="A3531" s="368">
        <v>101588</v>
      </c>
      <c r="B3531" s="369" t="s">
        <v>4176</v>
      </c>
      <c r="C3531" s="368" t="s">
        <v>3</v>
      </c>
      <c r="D3531" s="370">
        <v>96.4</v>
      </c>
      <c r="E3531" s="207"/>
    </row>
    <row r="3532" spans="1:5" ht="15" x14ac:dyDescent="0.25">
      <c r="A3532" s="368">
        <v>101591</v>
      </c>
      <c r="B3532" s="369" t="s">
        <v>4179</v>
      </c>
      <c r="C3532" s="368" t="s">
        <v>3</v>
      </c>
      <c r="D3532" s="370">
        <v>116.8</v>
      </c>
      <c r="E3532" s="207"/>
    </row>
    <row r="3533" spans="1:5" ht="15" x14ac:dyDescent="0.25">
      <c r="A3533" s="368">
        <v>101590</v>
      </c>
      <c r="B3533" s="369" t="s">
        <v>4178</v>
      </c>
      <c r="C3533" s="368" t="s">
        <v>3</v>
      </c>
      <c r="D3533" s="370">
        <v>73.27</v>
      </c>
      <c r="E3533" s="207"/>
    </row>
    <row r="3534" spans="1:5" ht="15" x14ac:dyDescent="0.25">
      <c r="A3534" s="368">
        <v>101593</v>
      </c>
      <c r="B3534" s="369" t="s">
        <v>4181</v>
      </c>
      <c r="C3534" s="368" t="s">
        <v>3</v>
      </c>
      <c r="D3534" s="370">
        <v>95.92</v>
      </c>
      <c r="E3534" s="207"/>
    </row>
    <row r="3535" spans="1:5" ht="15" x14ac:dyDescent="0.25">
      <c r="A3535" s="368">
        <v>101592</v>
      </c>
      <c r="B3535" s="369" t="s">
        <v>4180</v>
      </c>
      <c r="C3535" s="368" t="s">
        <v>3</v>
      </c>
      <c r="D3535" s="370">
        <v>52.25</v>
      </c>
      <c r="E3535" s="207"/>
    </row>
    <row r="3536" spans="1:5" ht="15" x14ac:dyDescent="0.25">
      <c r="A3536" s="368">
        <v>101583</v>
      </c>
      <c r="B3536" s="369" t="s">
        <v>4171</v>
      </c>
      <c r="C3536" s="368" t="s">
        <v>3</v>
      </c>
      <c r="D3536" s="370">
        <v>100.48</v>
      </c>
      <c r="E3536" s="207"/>
    </row>
    <row r="3537" spans="1:5" ht="15" x14ac:dyDescent="0.25">
      <c r="A3537" s="368">
        <v>101582</v>
      </c>
      <c r="B3537" s="369" t="s">
        <v>4170</v>
      </c>
      <c r="C3537" s="368" t="s">
        <v>3</v>
      </c>
      <c r="D3537" s="370">
        <v>82.18</v>
      </c>
      <c r="E3537" s="207"/>
    </row>
    <row r="3538" spans="1:5" ht="15" x14ac:dyDescent="0.25">
      <c r="A3538" s="368">
        <v>101585</v>
      </c>
      <c r="B3538" s="369" t="s">
        <v>4173</v>
      </c>
      <c r="C3538" s="368" t="s">
        <v>3</v>
      </c>
      <c r="D3538" s="370">
        <v>86.34</v>
      </c>
      <c r="E3538" s="207"/>
    </row>
    <row r="3539" spans="1:5" ht="15" x14ac:dyDescent="0.25">
      <c r="A3539" s="368">
        <v>101584</v>
      </c>
      <c r="B3539" s="369" t="s">
        <v>4172</v>
      </c>
      <c r="C3539" s="368" t="s">
        <v>3</v>
      </c>
      <c r="D3539" s="370">
        <v>68.03</v>
      </c>
      <c r="E3539" s="207"/>
    </row>
    <row r="3540" spans="1:5" ht="15" x14ac:dyDescent="0.25">
      <c r="A3540" s="368">
        <v>101587</v>
      </c>
      <c r="B3540" s="369" t="s">
        <v>4175</v>
      </c>
      <c r="C3540" s="368" t="s">
        <v>3</v>
      </c>
      <c r="D3540" s="370">
        <v>78.16</v>
      </c>
      <c r="E3540" s="207"/>
    </row>
    <row r="3541" spans="1:5" ht="15" x14ac:dyDescent="0.25">
      <c r="A3541" s="368">
        <v>101586</v>
      </c>
      <c r="B3541" s="369" t="s">
        <v>4174</v>
      </c>
      <c r="C3541" s="368" t="s">
        <v>3</v>
      </c>
      <c r="D3541" s="370">
        <v>59.69</v>
      </c>
      <c r="E3541" s="207"/>
    </row>
    <row r="3542" spans="1:5" ht="15" x14ac:dyDescent="0.25">
      <c r="A3542" s="368">
        <v>101577</v>
      </c>
      <c r="B3542" s="369" t="s">
        <v>4165</v>
      </c>
      <c r="C3542" s="368" t="s">
        <v>3</v>
      </c>
      <c r="D3542" s="370">
        <v>61.56</v>
      </c>
      <c r="E3542" s="207"/>
    </row>
    <row r="3543" spans="1:5" ht="15" x14ac:dyDescent="0.25">
      <c r="A3543" s="368">
        <v>101576</v>
      </c>
      <c r="B3543" s="369" t="s">
        <v>4164</v>
      </c>
      <c r="C3543" s="368" t="s">
        <v>3</v>
      </c>
      <c r="D3543" s="370">
        <v>49.82</v>
      </c>
      <c r="E3543" s="207"/>
    </row>
    <row r="3544" spans="1:5" ht="15" x14ac:dyDescent="0.25">
      <c r="A3544" s="368">
        <v>101579</v>
      </c>
      <c r="B3544" s="369" t="s">
        <v>4167</v>
      </c>
      <c r="C3544" s="368" t="s">
        <v>3</v>
      </c>
      <c r="D3544" s="370">
        <v>53.23</v>
      </c>
      <c r="E3544" s="207"/>
    </row>
    <row r="3545" spans="1:5" ht="15" x14ac:dyDescent="0.25">
      <c r="A3545" s="368">
        <v>101578</v>
      </c>
      <c r="B3545" s="369" t="s">
        <v>4166</v>
      </c>
      <c r="C3545" s="368" t="s">
        <v>3</v>
      </c>
      <c r="D3545" s="370">
        <v>41.5</v>
      </c>
      <c r="E3545" s="207"/>
    </row>
    <row r="3546" spans="1:5" ht="15" x14ac:dyDescent="0.25">
      <c r="A3546" s="368">
        <v>101581</v>
      </c>
      <c r="B3546" s="369" t="s">
        <v>4169</v>
      </c>
      <c r="C3546" s="368" t="s">
        <v>3</v>
      </c>
      <c r="D3546" s="370">
        <v>49.26</v>
      </c>
      <c r="E3546" s="207"/>
    </row>
    <row r="3547" spans="1:5" ht="15" x14ac:dyDescent="0.25">
      <c r="A3547" s="368">
        <v>101580</v>
      </c>
      <c r="B3547" s="369" t="s">
        <v>4168</v>
      </c>
      <c r="C3547" s="368" t="s">
        <v>3</v>
      </c>
      <c r="D3547" s="370">
        <v>37.36</v>
      </c>
      <c r="E3547" s="207"/>
    </row>
    <row r="3548" spans="1:5" ht="15" x14ac:dyDescent="0.25">
      <c r="A3548" s="368">
        <v>101606</v>
      </c>
      <c r="B3548" s="369" t="s">
        <v>34596</v>
      </c>
      <c r="C3548" s="368" t="s">
        <v>3</v>
      </c>
      <c r="D3548" s="370">
        <v>0</v>
      </c>
      <c r="E3548" s="207"/>
    </row>
    <row r="3549" spans="1:5" ht="15" x14ac:dyDescent="0.25">
      <c r="A3549" s="368">
        <v>101607</v>
      </c>
      <c r="B3549" s="369" t="s">
        <v>34597</v>
      </c>
      <c r="C3549" s="368" t="s">
        <v>3</v>
      </c>
      <c r="D3549" s="370">
        <v>0</v>
      </c>
      <c r="E3549" s="207"/>
    </row>
    <row r="3550" spans="1:5" ht="15" x14ac:dyDescent="0.25">
      <c r="A3550" s="368">
        <v>101608</v>
      </c>
      <c r="B3550" s="369" t="s">
        <v>34598</v>
      </c>
      <c r="C3550" s="368" t="s">
        <v>3</v>
      </c>
      <c r="D3550" s="370">
        <v>0</v>
      </c>
      <c r="E3550" s="207"/>
    </row>
    <row r="3551" spans="1:5" ht="15" x14ac:dyDescent="0.25">
      <c r="A3551" s="368">
        <v>101571</v>
      </c>
      <c r="B3551" s="369" t="s">
        <v>4159</v>
      </c>
      <c r="C3551" s="368" t="s">
        <v>3</v>
      </c>
      <c r="D3551" s="370">
        <v>36.03</v>
      </c>
      <c r="E3551" s="207"/>
    </row>
    <row r="3552" spans="1:5" ht="15" x14ac:dyDescent="0.25">
      <c r="A3552" s="368">
        <v>101570</v>
      </c>
      <c r="B3552" s="369" t="s">
        <v>4158</v>
      </c>
      <c r="C3552" s="368" t="s">
        <v>3</v>
      </c>
      <c r="D3552" s="370">
        <v>26.88</v>
      </c>
      <c r="E3552" s="207"/>
    </row>
    <row r="3553" spans="1:5" ht="15" x14ac:dyDescent="0.25">
      <c r="A3553" s="368">
        <v>101573</v>
      </c>
      <c r="B3553" s="369" t="s">
        <v>4161</v>
      </c>
      <c r="C3553" s="368" t="s">
        <v>3</v>
      </c>
      <c r="D3553" s="370">
        <v>30.36</v>
      </c>
      <c r="E3553" s="207"/>
    </row>
    <row r="3554" spans="1:5" ht="15" x14ac:dyDescent="0.25">
      <c r="A3554" s="368">
        <v>101572</v>
      </c>
      <c r="B3554" s="369" t="s">
        <v>4160</v>
      </c>
      <c r="C3554" s="368" t="s">
        <v>3</v>
      </c>
      <c r="D3554" s="370">
        <v>21.2</v>
      </c>
      <c r="E3554" s="207"/>
    </row>
    <row r="3555" spans="1:5" ht="15" x14ac:dyDescent="0.25">
      <c r="A3555" s="368">
        <v>101575</v>
      </c>
      <c r="B3555" s="369" t="s">
        <v>4163</v>
      </c>
      <c r="C3555" s="368" t="s">
        <v>3</v>
      </c>
      <c r="D3555" s="370">
        <v>25.74</v>
      </c>
      <c r="E3555" s="207"/>
    </row>
    <row r="3556" spans="1:5" ht="15" x14ac:dyDescent="0.25">
      <c r="A3556" s="368">
        <v>101574</v>
      </c>
      <c r="B3556" s="369" t="s">
        <v>4162</v>
      </c>
      <c r="C3556" s="368" t="s">
        <v>3</v>
      </c>
      <c r="D3556" s="370">
        <v>16.420000000000002</v>
      </c>
      <c r="E3556" s="207"/>
    </row>
    <row r="3557" spans="1:5" ht="15" x14ac:dyDescent="0.25">
      <c r="A3557" s="368">
        <v>101589</v>
      </c>
      <c r="B3557" s="369" t="s">
        <v>4177</v>
      </c>
      <c r="C3557" s="368" t="s">
        <v>3</v>
      </c>
      <c r="D3557" s="370">
        <v>139.93</v>
      </c>
      <c r="E3557" s="207"/>
    </row>
    <row r="3558" spans="1:5" ht="15" x14ac:dyDescent="0.25">
      <c r="A3558" s="368">
        <v>101610</v>
      </c>
      <c r="B3558" s="369" t="s">
        <v>38552</v>
      </c>
      <c r="C3558" s="368" t="s">
        <v>2</v>
      </c>
      <c r="D3558" s="370">
        <v>0</v>
      </c>
      <c r="E3558" s="207"/>
    </row>
    <row r="3559" spans="1:5" ht="15" x14ac:dyDescent="0.25">
      <c r="A3559" s="368">
        <v>101613</v>
      </c>
      <c r="B3559" s="369" t="s">
        <v>34599</v>
      </c>
      <c r="C3559" s="368" t="s">
        <v>2</v>
      </c>
      <c r="D3559" s="370">
        <v>0</v>
      </c>
      <c r="E3559" s="207"/>
    </row>
    <row r="3560" spans="1:5" ht="15" x14ac:dyDescent="0.25">
      <c r="A3560" s="368">
        <v>101611</v>
      </c>
      <c r="B3560" s="369" t="s">
        <v>34600</v>
      </c>
      <c r="C3560" s="368" t="s">
        <v>2</v>
      </c>
      <c r="D3560" s="370">
        <v>0</v>
      </c>
      <c r="E3560" s="207"/>
    </row>
    <row r="3561" spans="1:5" ht="15" x14ac:dyDescent="0.25">
      <c r="A3561" s="368">
        <v>101614</v>
      </c>
      <c r="B3561" s="369" t="s">
        <v>34601</v>
      </c>
      <c r="C3561" s="368" t="s">
        <v>2</v>
      </c>
      <c r="D3561" s="370">
        <v>0</v>
      </c>
      <c r="E3561" s="207"/>
    </row>
    <row r="3562" spans="1:5" ht="15" x14ac:dyDescent="0.25">
      <c r="A3562" s="368">
        <v>101612</v>
      </c>
      <c r="B3562" s="369" t="s">
        <v>34602</v>
      </c>
      <c r="C3562" s="368" t="s">
        <v>2</v>
      </c>
      <c r="D3562" s="370">
        <v>0</v>
      </c>
      <c r="E3562" s="207"/>
    </row>
    <row r="3563" spans="1:5" ht="15" x14ac:dyDescent="0.25">
      <c r="A3563" s="368">
        <v>101615</v>
      </c>
      <c r="B3563" s="369" t="s">
        <v>38553</v>
      </c>
      <c r="C3563" s="368" t="s">
        <v>2</v>
      </c>
      <c r="D3563" s="370">
        <v>0</v>
      </c>
      <c r="E3563" s="207"/>
    </row>
    <row r="3564" spans="1:5" ht="15" x14ac:dyDescent="0.25">
      <c r="A3564" s="368">
        <v>101617</v>
      </c>
      <c r="B3564" s="369" t="s">
        <v>4585</v>
      </c>
      <c r="C3564" s="368" t="s">
        <v>3</v>
      </c>
      <c r="D3564" s="370">
        <v>3.34</v>
      </c>
      <c r="E3564" s="207"/>
    </row>
    <row r="3565" spans="1:5" ht="15" x14ac:dyDescent="0.25">
      <c r="A3565" s="368">
        <v>101620</v>
      </c>
      <c r="B3565" s="369" t="s">
        <v>4588</v>
      </c>
      <c r="C3565" s="368" t="s">
        <v>691</v>
      </c>
      <c r="D3565" s="370">
        <v>295.56</v>
      </c>
      <c r="E3565" s="207"/>
    </row>
    <row r="3566" spans="1:5" ht="15" x14ac:dyDescent="0.25">
      <c r="A3566" s="368">
        <v>101625</v>
      </c>
      <c r="B3566" s="369" t="s">
        <v>4593</v>
      </c>
      <c r="C3566" s="368" t="s">
        <v>691</v>
      </c>
      <c r="D3566" s="370">
        <v>251.19</v>
      </c>
      <c r="E3566" s="207"/>
    </row>
    <row r="3567" spans="1:5" ht="15" x14ac:dyDescent="0.25">
      <c r="A3567" s="368">
        <v>101621</v>
      </c>
      <c r="B3567" s="369" t="s">
        <v>4589</v>
      </c>
      <c r="C3567" s="368" t="s">
        <v>691</v>
      </c>
      <c r="D3567" s="370">
        <v>298.2</v>
      </c>
      <c r="E3567" s="207"/>
    </row>
    <row r="3568" spans="1:5" ht="15" x14ac:dyDescent="0.25">
      <c r="A3568" s="368">
        <v>101624</v>
      </c>
      <c r="B3568" s="369" t="s">
        <v>4592</v>
      </c>
      <c r="C3568" s="368" t="s">
        <v>691</v>
      </c>
      <c r="D3568" s="370">
        <v>241.05</v>
      </c>
      <c r="E3568" s="207"/>
    </row>
    <row r="3569" spans="1:5" ht="15" x14ac:dyDescent="0.25">
      <c r="A3569" s="368">
        <v>101616</v>
      </c>
      <c r="B3569" s="369" t="s">
        <v>4584</v>
      </c>
      <c r="C3569" s="368" t="s">
        <v>3</v>
      </c>
      <c r="D3569" s="370">
        <v>6.77</v>
      </c>
      <c r="E3569" s="207"/>
    </row>
    <row r="3570" spans="1:5" ht="15" x14ac:dyDescent="0.25">
      <c r="A3570" s="368">
        <v>101618</v>
      </c>
      <c r="B3570" s="369" t="s">
        <v>4586</v>
      </c>
      <c r="C3570" s="368" t="s">
        <v>691</v>
      </c>
      <c r="D3570" s="370">
        <v>323.06</v>
      </c>
      <c r="E3570" s="207"/>
    </row>
    <row r="3571" spans="1:5" ht="15" x14ac:dyDescent="0.25">
      <c r="A3571" s="368">
        <v>101622</v>
      </c>
      <c r="B3571" s="369" t="s">
        <v>4590</v>
      </c>
      <c r="C3571" s="368" t="s">
        <v>691</v>
      </c>
      <c r="D3571" s="370">
        <v>295.14999999999998</v>
      </c>
      <c r="E3571" s="207"/>
    </row>
    <row r="3572" spans="1:5" ht="15" x14ac:dyDescent="0.25">
      <c r="A3572" s="368">
        <v>101619</v>
      </c>
      <c r="B3572" s="369" t="s">
        <v>4587</v>
      </c>
      <c r="C3572" s="368" t="s">
        <v>691</v>
      </c>
      <c r="D3572" s="370">
        <v>325.69</v>
      </c>
      <c r="E3572" s="207"/>
    </row>
    <row r="3573" spans="1:5" ht="15" x14ac:dyDescent="0.25">
      <c r="A3573" s="368">
        <v>101623</v>
      </c>
      <c r="B3573" s="369" t="s">
        <v>4591</v>
      </c>
      <c r="C3573" s="368" t="s">
        <v>691</v>
      </c>
      <c r="D3573" s="370">
        <v>291.3</v>
      </c>
      <c r="E3573" s="207"/>
    </row>
    <row r="3574" spans="1:5" ht="15" x14ac:dyDescent="0.25">
      <c r="A3574" s="368">
        <v>104482</v>
      </c>
      <c r="B3574" s="369" t="s">
        <v>12137</v>
      </c>
      <c r="C3574" s="368" t="s">
        <v>220</v>
      </c>
      <c r="D3574" s="370">
        <v>31.95</v>
      </c>
      <c r="E3574" s="207"/>
    </row>
    <row r="3575" spans="1:5" ht="15" x14ac:dyDescent="0.25">
      <c r="A3575" s="368">
        <v>104189</v>
      </c>
      <c r="B3575" s="369" t="s">
        <v>12140</v>
      </c>
      <c r="C3575" s="368" t="s">
        <v>691</v>
      </c>
      <c r="D3575" s="370">
        <v>231.5</v>
      </c>
      <c r="E3575" s="207"/>
    </row>
    <row r="3576" spans="1:5" ht="15" x14ac:dyDescent="0.25">
      <c r="A3576" s="368">
        <v>104465</v>
      </c>
      <c r="B3576" s="369" t="s">
        <v>34603</v>
      </c>
      <c r="C3576" s="368" t="s">
        <v>1</v>
      </c>
      <c r="D3576" s="370">
        <v>0</v>
      </c>
      <c r="E3576" s="207"/>
    </row>
    <row r="3577" spans="1:5" ht="15" x14ac:dyDescent="0.25">
      <c r="A3577" s="368">
        <v>104188</v>
      </c>
      <c r="B3577" s="369" t="s">
        <v>34604</v>
      </c>
      <c r="C3577" s="368" t="s">
        <v>1</v>
      </c>
      <c r="D3577" s="370">
        <v>0</v>
      </c>
      <c r="E3577" s="207"/>
    </row>
    <row r="3578" spans="1:5" ht="15" x14ac:dyDescent="0.25">
      <c r="A3578" s="368">
        <v>104185</v>
      </c>
      <c r="B3578" s="369" t="s">
        <v>12139</v>
      </c>
      <c r="C3578" s="368" t="s">
        <v>2</v>
      </c>
      <c r="D3578" s="370">
        <v>26.77</v>
      </c>
      <c r="E3578" s="207"/>
    </row>
    <row r="3579" spans="1:5" ht="15" x14ac:dyDescent="0.25">
      <c r="A3579" s="368">
        <v>104182</v>
      </c>
      <c r="B3579" s="369" t="s">
        <v>34605</v>
      </c>
      <c r="C3579" s="368" t="s">
        <v>1</v>
      </c>
      <c r="D3579" s="370">
        <v>0</v>
      </c>
      <c r="E3579" s="207"/>
    </row>
    <row r="3580" spans="1:5" ht="15" x14ac:dyDescent="0.25">
      <c r="A3580" s="368">
        <v>104184</v>
      </c>
      <c r="B3580" s="369" t="s">
        <v>12138</v>
      </c>
      <c r="C3580" s="368" t="s">
        <v>2</v>
      </c>
      <c r="D3580" s="370">
        <v>31.88</v>
      </c>
      <c r="E3580" s="207"/>
    </row>
    <row r="3581" spans="1:5" ht="15" x14ac:dyDescent="0.25">
      <c r="A3581" s="368">
        <v>104190</v>
      </c>
      <c r="B3581" s="369" t="s">
        <v>12141</v>
      </c>
      <c r="C3581" s="368" t="s">
        <v>2</v>
      </c>
      <c r="D3581" s="370">
        <v>717.84</v>
      </c>
      <c r="E3581" s="207"/>
    </row>
    <row r="3582" spans="1:5" ht="15" x14ac:dyDescent="0.25">
      <c r="A3582" s="368">
        <v>104463</v>
      </c>
      <c r="B3582" s="369" t="s">
        <v>34606</v>
      </c>
      <c r="C3582" s="368" t="s">
        <v>2</v>
      </c>
      <c r="D3582" s="370">
        <v>0</v>
      </c>
      <c r="E3582" s="207"/>
    </row>
    <row r="3583" spans="1:5" ht="15" x14ac:dyDescent="0.25">
      <c r="A3583" s="368">
        <v>104464</v>
      </c>
      <c r="B3583" s="369" t="s">
        <v>34607</v>
      </c>
      <c r="C3583" s="368" t="s">
        <v>2</v>
      </c>
      <c r="D3583" s="370">
        <v>0</v>
      </c>
      <c r="E3583" s="207"/>
    </row>
    <row r="3584" spans="1:5" ht="15" x14ac:dyDescent="0.25">
      <c r="A3584" s="368">
        <v>104183</v>
      </c>
      <c r="B3584" s="369" t="s">
        <v>34608</v>
      </c>
      <c r="C3584" s="368" t="s">
        <v>1</v>
      </c>
      <c r="D3584" s="370">
        <v>234.03</v>
      </c>
      <c r="E3584" s="207"/>
    </row>
    <row r="3585" spans="1:5" ht="15" x14ac:dyDescent="0.25">
      <c r="A3585" s="368">
        <v>104187</v>
      </c>
      <c r="B3585" s="369" t="s">
        <v>29066</v>
      </c>
      <c r="C3585" s="368" t="s">
        <v>1</v>
      </c>
      <c r="D3585" s="370">
        <v>1590.38</v>
      </c>
      <c r="E3585" s="207"/>
    </row>
    <row r="3586" spans="1:5" ht="15" x14ac:dyDescent="0.25">
      <c r="A3586" s="368">
        <v>104186</v>
      </c>
      <c r="B3586" s="369" t="s">
        <v>29065</v>
      </c>
      <c r="C3586" s="368" t="s">
        <v>1</v>
      </c>
      <c r="D3586" s="370">
        <v>273.76</v>
      </c>
      <c r="E3586" s="207"/>
    </row>
    <row r="3587" spans="1:5" ht="15" x14ac:dyDescent="0.25">
      <c r="A3587" s="368">
        <v>104180</v>
      </c>
      <c r="B3587" s="369" t="s">
        <v>34609</v>
      </c>
      <c r="C3587" s="368" t="s">
        <v>1</v>
      </c>
      <c r="D3587" s="370">
        <v>0</v>
      </c>
      <c r="E3587" s="207"/>
    </row>
    <row r="3588" spans="1:5" ht="15" x14ac:dyDescent="0.25">
      <c r="A3588" s="368">
        <v>104181</v>
      </c>
      <c r="B3588" s="369" t="s">
        <v>34610</v>
      </c>
      <c r="C3588" s="368" t="s">
        <v>1</v>
      </c>
      <c r="D3588" s="370">
        <v>0</v>
      </c>
      <c r="E3588" s="207"/>
    </row>
    <row r="3589" spans="1:5" ht="15" x14ac:dyDescent="0.25">
      <c r="A3589" s="368">
        <v>100674</v>
      </c>
      <c r="B3589" s="369" t="s">
        <v>34611</v>
      </c>
      <c r="C3589" s="368" t="s">
        <v>3</v>
      </c>
      <c r="D3589" s="370">
        <v>659.87</v>
      </c>
      <c r="E3589" s="207"/>
    </row>
    <row r="3590" spans="1:5" ht="15" x14ac:dyDescent="0.25">
      <c r="A3590" s="368">
        <v>100664</v>
      </c>
      <c r="B3590" s="369" t="s">
        <v>34612</v>
      </c>
      <c r="C3590" s="368" t="s">
        <v>3</v>
      </c>
      <c r="D3590" s="370">
        <v>0</v>
      </c>
      <c r="E3590" s="207"/>
    </row>
    <row r="3591" spans="1:5" ht="15" x14ac:dyDescent="0.25">
      <c r="A3591" s="368">
        <v>94589</v>
      </c>
      <c r="B3591" s="369" t="s">
        <v>29079</v>
      </c>
      <c r="C3591" s="368" t="s">
        <v>1</v>
      </c>
      <c r="D3591" s="370">
        <v>20.21</v>
      </c>
      <c r="E3591" s="207"/>
    </row>
    <row r="3592" spans="1:5" ht="15" x14ac:dyDescent="0.25">
      <c r="A3592" s="368">
        <v>94590</v>
      </c>
      <c r="B3592" s="369" t="s">
        <v>29080</v>
      </c>
      <c r="C3592" s="368" t="s">
        <v>1</v>
      </c>
      <c r="D3592" s="370">
        <v>26.95</v>
      </c>
      <c r="E3592" s="207"/>
    </row>
    <row r="3593" spans="1:5" ht="15" x14ac:dyDescent="0.25">
      <c r="A3593" s="368">
        <v>94587</v>
      </c>
      <c r="B3593" s="369" t="s">
        <v>29077</v>
      </c>
      <c r="C3593" s="368" t="s">
        <v>1</v>
      </c>
      <c r="D3593" s="370">
        <v>66.69</v>
      </c>
      <c r="E3593" s="207"/>
    </row>
    <row r="3594" spans="1:5" ht="15" x14ac:dyDescent="0.25">
      <c r="A3594" s="368">
        <v>94588</v>
      </c>
      <c r="B3594" s="369" t="s">
        <v>29078</v>
      </c>
      <c r="C3594" s="368" t="s">
        <v>1</v>
      </c>
      <c r="D3594" s="370">
        <v>77.97</v>
      </c>
      <c r="E3594" s="207"/>
    </row>
    <row r="3595" spans="1:5" ht="15" x14ac:dyDescent="0.25">
      <c r="A3595" s="368">
        <v>105812</v>
      </c>
      <c r="B3595" s="369" t="s">
        <v>34613</v>
      </c>
      <c r="C3595" s="368" t="s">
        <v>1</v>
      </c>
      <c r="D3595" s="370">
        <v>26.84</v>
      </c>
      <c r="E3595" s="207"/>
    </row>
    <row r="3596" spans="1:5" ht="15" x14ac:dyDescent="0.25">
      <c r="A3596" s="368">
        <v>94571</v>
      </c>
      <c r="B3596" s="369" t="s">
        <v>34614</v>
      </c>
      <c r="C3596" s="368" t="s">
        <v>3</v>
      </c>
      <c r="D3596" s="370">
        <v>0</v>
      </c>
      <c r="E3596" s="207"/>
    </row>
    <row r="3597" spans="1:5" ht="15" x14ac:dyDescent="0.25">
      <c r="A3597" s="368">
        <v>94570</v>
      </c>
      <c r="B3597" s="369" t="s">
        <v>34615</v>
      </c>
      <c r="C3597" s="368" t="s">
        <v>3</v>
      </c>
      <c r="D3597" s="370">
        <v>303.41000000000003</v>
      </c>
      <c r="E3597" s="207"/>
    </row>
    <row r="3598" spans="1:5" ht="15" x14ac:dyDescent="0.25">
      <c r="A3598" s="368">
        <v>105811</v>
      </c>
      <c r="B3598" s="369" t="s">
        <v>34616</v>
      </c>
      <c r="C3598" s="368" t="s">
        <v>3</v>
      </c>
      <c r="D3598" s="370">
        <v>0</v>
      </c>
      <c r="E3598" s="207"/>
    </row>
    <row r="3599" spans="1:5" ht="15" x14ac:dyDescent="0.25">
      <c r="A3599" s="368">
        <v>94572</v>
      </c>
      <c r="B3599" s="369" t="s">
        <v>34617</v>
      </c>
      <c r="C3599" s="368" t="s">
        <v>3</v>
      </c>
      <c r="D3599" s="370">
        <v>433.71</v>
      </c>
      <c r="E3599" s="207"/>
    </row>
    <row r="3600" spans="1:5" ht="15" x14ac:dyDescent="0.25">
      <c r="A3600" s="368">
        <v>94573</v>
      </c>
      <c r="B3600" s="369" t="s">
        <v>34618</v>
      </c>
      <c r="C3600" s="368" t="s">
        <v>3</v>
      </c>
      <c r="D3600" s="370">
        <v>337.4</v>
      </c>
      <c r="E3600" s="207"/>
    </row>
    <row r="3601" spans="1:5" ht="15" x14ac:dyDescent="0.25">
      <c r="A3601" s="368">
        <v>105809</v>
      </c>
      <c r="B3601" s="369" t="s">
        <v>34619</v>
      </c>
      <c r="C3601" s="368" t="s">
        <v>3</v>
      </c>
      <c r="D3601" s="370">
        <v>0</v>
      </c>
      <c r="E3601" s="207"/>
    </row>
    <row r="3602" spans="1:5" ht="15" x14ac:dyDescent="0.25">
      <c r="A3602" s="368">
        <v>94569</v>
      </c>
      <c r="B3602" s="369" t="s">
        <v>34620</v>
      </c>
      <c r="C3602" s="368" t="s">
        <v>3</v>
      </c>
      <c r="D3602" s="370">
        <v>576.99</v>
      </c>
      <c r="E3602" s="207"/>
    </row>
    <row r="3603" spans="1:5" ht="15" x14ac:dyDescent="0.25">
      <c r="A3603" s="368">
        <v>105810</v>
      </c>
      <c r="B3603" s="369" t="s">
        <v>34621</v>
      </c>
      <c r="C3603" s="368" t="s">
        <v>3</v>
      </c>
      <c r="D3603" s="370">
        <v>0</v>
      </c>
      <c r="E3603" s="207"/>
    </row>
    <row r="3604" spans="1:5" ht="15" x14ac:dyDescent="0.25">
      <c r="A3604" s="368">
        <v>94561</v>
      </c>
      <c r="B3604" s="369" t="s">
        <v>34622</v>
      </c>
      <c r="C3604" s="368" t="s">
        <v>3</v>
      </c>
      <c r="D3604" s="370">
        <v>0</v>
      </c>
      <c r="E3604" s="207"/>
    </row>
    <row r="3605" spans="1:5" ht="15" x14ac:dyDescent="0.25">
      <c r="A3605" s="368">
        <v>94562</v>
      </c>
      <c r="B3605" s="369" t="s">
        <v>34623</v>
      </c>
      <c r="C3605" s="368" t="s">
        <v>3</v>
      </c>
      <c r="D3605" s="370">
        <v>589.89</v>
      </c>
      <c r="E3605" s="207"/>
    </row>
    <row r="3606" spans="1:5" ht="15" x14ac:dyDescent="0.25">
      <c r="A3606" s="368">
        <v>105813</v>
      </c>
      <c r="B3606" s="369" t="s">
        <v>34624</v>
      </c>
      <c r="C3606" s="368" t="s">
        <v>3</v>
      </c>
      <c r="D3606" s="370">
        <v>1003.79</v>
      </c>
      <c r="E3606" s="207"/>
    </row>
    <row r="3607" spans="1:5" ht="15" x14ac:dyDescent="0.25">
      <c r="A3607" s="368">
        <v>94559</v>
      </c>
      <c r="B3607" s="369" t="s">
        <v>34625</v>
      </c>
      <c r="C3607" s="368" t="s">
        <v>3</v>
      </c>
      <c r="D3607" s="370">
        <v>703.78</v>
      </c>
      <c r="E3607" s="207"/>
    </row>
    <row r="3608" spans="1:5" ht="15" x14ac:dyDescent="0.25">
      <c r="A3608" s="368">
        <v>100668</v>
      </c>
      <c r="B3608" s="369" t="s">
        <v>34626</v>
      </c>
      <c r="C3608" s="368" t="s">
        <v>3</v>
      </c>
      <c r="D3608" s="370">
        <v>1378.92</v>
      </c>
      <c r="E3608" s="207"/>
    </row>
    <row r="3609" spans="1:5" ht="15" x14ac:dyDescent="0.25">
      <c r="A3609" s="368">
        <v>100670</v>
      </c>
      <c r="B3609" s="369" t="s">
        <v>40305</v>
      </c>
      <c r="C3609" s="368" t="s">
        <v>3</v>
      </c>
      <c r="D3609" s="370">
        <v>1030.1099999999999</v>
      </c>
      <c r="E3609" s="207"/>
    </row>
    <row r="3610" spans="1:5" ht="15" x14ac:dyDescent="0.25">
      <c r="A3610" s="368">
        <v>100665</v>
      </c>
      <c r="B3610" s="369" t="s">
        <v>34627</v>
      </c>
      <c r="C3610" s="368" t="s">
        <v>3</v>
      </c>
      <c r="D3610" s="370">
        <v>862.49</v>
      </c>
      <c r="E3610" s="207"/>
    </row>
    <row r="3611" spans="1:5" ht="15" x14ac:dyDescent="0.25">
      <c r="A3611" s="368">
        <v>100924</v>
      </c>
      <c r="B3611" s="369" t="s">
        <v>34628</v>
      </c>
      <c r="C3611" s="368" t="s">
        <v>3</v>
      </c>
      <c r="D3611" s="370">
        <v>0</v>
      </c>
      <c r="E3611" s="207"/>
    </row>
    <row r="3612" spans="1:5" ht="15" x14ac:dyDescent="0.25">
      <c r="A3612" s="368">
        <v>100671</v>
      </c>
      <c r="B3612" s="369" t="s">
        <v>34629</v>
      </c>
      <c r="C3612" s="368" t="s">
        <v>3</v>
      </c>
      <c r="D3612" s="370">
        <v>1268.3</v>
      </c>
      <c r="E3612" s="207"/>
    </row>
    <row r="3613" spans="1:5" ht="15" x14ac:dyDescent="0.25">
      <c r="A3613" s="368">
        <v>100667</v>
      </c>
      <c r="B3613" s="369" t="s">
        <v>34630</v>
      </c>
      <c r="C3613" s="368" t="s">
        <v>3</v>
      </c>
      <c r="D3613" s="370">
        <v>1096.97</v>
      </c>
      <c r="E3613" s="207"/>
    </row>
    <row r="3614" spans="1:5" ht="15" x14ac:dyDescent="0.25">
      <c r="A3614" s="368">
        <v>100669</v>
      </c>
      <c r="B3614" s="369" t="s">
        <v>34631</v>
      </c>
      <c r="C3614" s="368" t="s">
        <v>3</v>
      </c>
      <c r="D3614" s="370">
        <v>1022.13</v>
      </c>
      <c r="E3614" s="207"/>
    </row>
    <row r="3615" spans="1:5" ht="15" x14ac:dyDescent="0.25">
      <c r="A3615" s="368">
        <v>100672</v>
      </c>
      <c r="B3615" s="369" t="s">
        <v>34632</v>
      </c>
      <c r="C3615" s="368" t="s">
        <v>3</v>
      </c>
      <c r="D3615" s="370">
        <v>833.43</v>
      </c>
      <c r="E3615" s="207"/>
    </row>
    <row r="3616" spans="1:5" ht="15" x14ac:dyDescent="0.25">
      <c r="A3616" s="368">
        <v>100666</v>
      </c>
      <c r="B3616" s="369" t="s">
        <v>34633</v>
      </c>
      <c r="C3616" s="368" t="s">
        <v>3</v>
      </c>
      <c r="D3616" s="370">
        <v>696.63</v>
      </c>
      <c r="E3616" s="207"/>
    </row>
    <row r="3617" spans="1:5" ht="15" x14ac:dyDescent="0.25">
      <c r="A3617" s="368">
        <v>100663</v>
      </c>
      <c r="B3617" s="369" t="s">
        <v>34634</v>
      </c>
      <c r="C3617" s="368" t="s">
        <v>3</v>
      </c>
      <c r="D3617" s="370">
        <v>0</v>
      </c>
      <c r="E3617" s="207"/>
    </row>
    <row r="3618" spans="1:5" ht="15" x14ac:dyDescent="0.25">
      <c r="A3618" s="368">
        <v>100662</v>
      </c>
      <c r="B3618" s="369" t="s">
        <v>34635</v>
      </c>
      <c r="C3618" s="368" t="s">
        <v>3</v>
      </c>
      <c r="D3618" s="370">
        <v>0</v>
      </c>
      <c r="E3618" s="207"/>
    </row>
    <row r="3619" spans="1:5" ht="15" x14ac:dyDescent="0.25">
      <c r="A3619" s="368">
        <v>100661</v>
      </c>
      <c r="B3619" s="369" t="s">
        <v>34636</v>
      </c>
      <c r="C3619" s="368" t="s">
        <v>3</v>
      </c>
      <c r="D3619" s="370">
        <v>0</v>
      </c>
      <c r="E3619" s="207"/>
    </row>
    <row r="3620" spans="1:5" ht="15" x14ac:dyDescent="0.25">
      <c r="A3620" s="368">
        <v>105925</v>
      </c>
      <c r="B3620" s="369" t="s">
        <v>40306</v>
      </c>
      <c r="C3620" s="368" t="s">
        <v>1</v>
      </c>
      <c r="D3620" s="370">
        <v>2.92</v>
      </c>
      <c r="E3620" s="207"/>
    </row>
    <row r="3621" spans="1:5" ht="15" x14ac:dyDescent="0.25">
      <c r="A3621" s="368">
        <v>100659</v>
      </c>
      <c r="B3621" s="369" t="s">
        <v>40307</v>
      </c>
      <c r="C3621" s="368" t="s">
        <v>1</v>
      </c>
      <c r="D3621" s="370">
        <v>11.78</v>
      </c>
      <c r="E3621" s="207"/>
    </row>
    <row r="3622" spans="1:5" ht="15" x14ac:dyDescent="0.25">
      <c r="A3622" s="368">
        <v>100660</v>
      </c>
      <c r="B3622" s="369" t="s">
        <v>40308</v>
      </c>
      <c r="C3622" s="368" t="s">
        <v>1</v>
      </c>
      <c r="D3622" s="370">
        <v>8.1999999999999993</v>
      </c>
      <c r="E3622" s="207"/>
    </row>
    <row r="3623" spans="1:5" ht="15" x14ac:dyDescent="0.25">
      <c r="A3623" s="368">
        <v>100711</v>
      </c>
      <c r="B3623" s="369" t="s">
        <v>40309</v>
      </c>
      <c r="C3623" s="368" t="s">
        <v>1</v>
      </c>
      <c r="D3623" s="370">
        <v>0</v>
      </c>
      <c r="E3623" s="207"/>
    </row>
    <row r="3624" spans="1:5" ht="15" x14ac:dyDescent="0.25">
      <c r="A3624" s="368">
        <v>100676</v>
      </c>
      <c r="B3624" s="369" t="s">
        <v>40310</v>
      </c>
      <c r="C3624" s="368" t="s">
        <v>2</v>
      </c>
      <c r="D3624" s="370">
        <v>239.43</v>
      </c>
      <c r="E3624" s="207"/>
    </row>
    <row r="3625" spans="1:5" ht="15" x14ac:dyDescent="0.25">
      <c r="A3625" s="368">
        <v>90806</v>
      </c>
      <c r="B3625" s="369" t="s">
        <v>40311</v>
      </c>
      <c r="C3625" s="368" t="s">
        <v>2</v>
      </c>
      <c r="D3625" s="370">
        <v>483.13</v>
      </c>
      <c r="E3625" s="207"/>
    </row>
    <row r="3626" spans="1:5" ht="15" x14ac:dyDescent="0.25">
      <c r="A3626" s="368">
        <v>91292</v>
      </c>
      <c r="B3626" s="369" t="s">
        <v>40312</v>
      </c>
      <c r="C3626" s="368" t="s">
        <v>2</v>
      </c>
      <c r="D3626" s="370">
        <v>403.38</v>
      </c>
      <c r="E3626" s="207"/>
    </row>
    <row r="3627" spans="1:5" ht="15" x14ac:dyDescent="0.25">
      <c r="A3627" s="368">
        <v>90801</v>
      </c>
      <c r="B3627" s="369" t="s">
        <v>40313</v>
      </c>
      <c r="C3627" s="368" t="s">
        <v>2</v>
      </c>
      <c r="D3627" s="370">
        <v>367.36</v>
      </c>
      <c r="E3627" s="207"/>
    </row>
    <row r="3628" spans="1:5" ht="15" x14ac:dyDescent="0.25">
      <c r="A3628" s="368">
        <v>91287</v>
      </c>
      <c r="B3628" s="369" t="s">
        <v>40314</v>
      </c>
      <c r="C3628" s="368" t="s">
        <v>2</v>
      </c>
      <c r="D3628" s="370">
        <v>287.61</v>
      </c>
      <c r="E3628" s="207"/>
    </row>
    <row r="3629" spans="1:5" ht="15" x14ac:dyDescent="0.25">
      <c r="A3629" s="368">
        <v>100706</v>
      </c>
      <c r="B3629" s="369" t="s">
        <v>40315</v>
      </c>
      <c r="C3629" s="368" t="s">
        <v>2</v>
      </c>
      <c r="D3629" s="370">
        <v>97.79</v>
      </c>
      <c r="E3629" s="207"/>
    </row>
    <row r="3630" spans="1:5" ht="15" x14ac:dyDescent="0.25">
      <c r="A3630" s="368">
        <v>100709</v>
      </c>
      <c r="B3630" s="369" t="s">
        <v>40316</v>
      </c>
      <c r="C3630" s="368" t="s">
        <v>2</v>
      </c>
      <c r="D3630" s="370">
        <v>66.38</v>
      </c>
      <c r="E3630" s="207"/>
    </row>
    <row r="3631" spans="1:5" ht="15" x14ac:dyDescent="0.25">
      <c r="A3631" s="368">
        <v>100710</v>
      </c>
      <c r="B3631" s="369" t="s">
        <v>40317</v>
      </c>
      <c r="C3631" s="368" t="s">
        <v>2</v>
      </c>
      <c r="D3631" s="370">
        <v>141.32</v>
      </c>
      <c r="E3631" s="207"/>
    </row>
    <row r="3632" spans="1:5" ht="15" x14ac:dyDescent="0.25">
      <c r="A3632" s="368">
        <v>90830</v>
      </c>
      <c r="B3632" s="369" t="s">
        <v>40318</v>
      </c>
      <c r="C3632" s="368" t="s">
        <v>2</v>
      </c>
      <c r="D3632" s="370">
        <v>191.45</v>
      </c>
      <c r="E3632" s="207"/>
    </row>
    <row r="3633" spans="1:5" ht="15" x14ac:dyDescent="0.25">
      <c r="A3633" s="368">
        <v>91304</v>
      </c>
      <c r="B3633" s="369" t="s">
        <v>40319</v>
      </c>
      <c r="C3633" s="368" t="s">
        <v>2</v>
      </c>
      <c r="D3633" s="370">
        <v>125.45</v>
      </c>
      <c r="E3633" s="207"/>
    </row>
    <row r="3634" spans="1:5" ht="15" x14ac:dyDescent="0.25">
      <c r="A3634" s="368">
        <v>90831</v>
      </c>
      <c r="B3634" s="369" t="s">
        <v>40320</v>
      </c>
      <c r="C3634" s="368" t="s">
        <v>2</v>
      </c>
      <c r="D3634" s="370">
        <v>165.34</v>
      </c>
      <c r="E3634" s="207"/>
    </row>
    <row r="3635" spans="1:5" ht="15" x14ac:dyDescent="0.25">
      <c r="A3635" s="368">
        <v>91305</v>
      </c>
      <c r="B3635" s="369" t="s">
        <v>40321</v>
      </c>
      <c r="C3635" s="368" t="s">
        <v>2</v>
      </c>
      <c r="D3635" s="370">
        <v>119.94</v>
      </c>
      <c r="E3635" s="207"/>
    </row>
    <row r="3636" spans="1:5" ht="15" x14ac:dyDescent="0.25">
      <c r="A3636" s="368">
        <v>91306</v>
      </c>
      <c r="B3636" s="369" t="s">
        <v>40322</v>
      </c>
      <c r="C3636" s="368" t="s">
        <v>2</v>
      </c>
      <c r="D3636" s="370">
        <v>165.34</v>
      </c>
      <c r="E3636" s="207"/>
    </row>
    <row r="3637" spans="1:5" ht="15" x14ac:dyDescent="0.25">
      <c r="A3637" s="368">
        <v>91307</v>
      </c>
      <c r="B3637" s="369" t="s">
        <v>40323</v>
      </c>
      <c r="C3637" s="368" t="s">
        <v>2</v>
      </c>
      <c r="D3637" s="370">
        <v>104.62</v>
      </c>
      <c r="E3637" s="207"/>
    </row>
    <row r="3638" spans="1:5" ht="15" x14ac:dyDescent="0.25">
      <c r="A3638" s="368">
        <v>100707</v>
      </c>
      <c r="B3638" s="369" t="s">
        <v>40324</v>
      </c>
      <c r="C3638" s="368" t="s">
        <v>2</v>
      </c>
      <c r="D3638" s="370">
        <v>175.43</v>
      </c>
      <c r="E3638" s="207"/>
    </row>
    <row r="3639" spans="1:5" ht="15" x14ac:dyDescent="0.25">
      <c r="A3639" s="368">
        <v>100708</v>
      </c>
      <c r="B3639" s="369" t="s">
        <v>40325</v>
      </c>
      <c r="C3639" s="368" t="s">
        <v>2</v>
      </c>
      <c r="D3639" s="370">
        <v>216.47</v>
      </c>
      <c r="E3639" s="207"/>
    </row>
    <row r="3640" spans="1:5" ht="15" x14ac:dyDescent="0.25">
      <c r="A3640" s="368">
        <v>91328</v>
      </c>
      <c r="B3640" s="369" t="s">
        <v>40326</v>
      </c>
      <c r="C3640" s="368" t="s">
        <v>2</v>
      </c>
      <c r="D3640" s="370">
        <v>969.21</v>
      </c>
      <c r="E3640" s="207"/>
    </row>
    <row r="3641" spans="1:5" ht="15" x14ac:dyDescent="0.25">
      <c r="A3641" s="368">
        <v>100687</v>
      </c>
      <c r="B3641" s="369" t="s">
        <v>40327</v>
      </c>
      <c r="C3641" s="368" t="s">
        <v>2</v>
      </c>
      <c r="D3641" s="370">
        <v>1134.55</v>
      </c>
      <c r="E3641" s="207"/>
    </row>
    <row r="3642" spans="1:5" ht="15" x14ac:dyDescent="0.25">
      <c r="A3642" s="368">
        <v>100681</v>
      </c>
      <c r="B3642" s="369" t="s">
        <v>40328</v>
      </c>
      <c r="C3642" s="368" t="s">
        <v>2</v>
      </c>
      <c r="D3642" s="370">
        <v>1164.33</v>
      </c>
      <c r="E3642" s="207"/>
    </row>
    <row r="3643" spans="1:5" ht="15" x14ac:dyDescent="0.25">
      <c r="A3643" s="368">
        <v>91330</v>
      </c>
      <c r="B3643" s="369" t="s">
        <v>40329</v>
      </c>
      <c r="C3643" s="368" t="s">
        <v>2</v>
      </c>
      <c r="D3643" s="370">
        <v>998.99</v>
      </c>
      <c r="E3643" s="207"/>
    </row>
    <row r="3644" spans="1:5" ht="15" x14ac:dyDescent="0.25">
      <c r="A3644" s="368">
        <v>100689</v>
      </c>
      <c r="B3644" s="369" t="s">
        <v>40330</v>
      </c>
      <c r="C3644" s="368" t="s">
        <v>2</v>
      </c>
      <c r="D3644" s="370">
        <v>1232.43</v>
      </c>
      <c r="E3644" s="207"/>
    </row>
    <row r="3645" spans="1:5" ht="15" x14ac:dyDescent="0.25">
      <c r="A3645" s="368">
        <v>91332</v>
      </c>
      <c r="B3645" s="369" t="s">
        <v>40331</v>
      </c>
      <c r="C3645" s="368" t="s">
        <v>2</v>
      </c>
      <c r="D3645" s="370">
        <v>1040.98</v>
      </c>
      <c r="E3645" s="207"/>
    </row>
    <row r="3646" spans="1:5" ht="15" x14ac:dyDescent="0.25">
      <c r="A3646" s="368">
        <v>100688</v>
      </c>
      <c r="B3646" s="369" t="s">
        <v>40332</v>
      </c>
      <c r="C3646" s="368" t="s">
        <v>2</v>
      </c>
      <c r="D3646" s="370">
        <v>975.04</v>
      </c>
      <c r="E3646" s="207"/>
    </row>
    <row r="3647" spans="1:5" ht="15" x14ac:dyDescent="0.25">
      <c r="A3647" s="368">
        <v>91329</v>
      </c>
      <c r="B3647" s="369" t="s">
        <v>40333</v>
      </c>
      <c r="C3647" s="368" t="s">
        <v>2</v>
      </c>
      <c r="D3647" s="370">
        <v>855.1</v>
      </c>
      <c r="E3647" s="207"/>
    </row>
    <row r="3648" spans="1:5" ht="15" x14ac:dyDescent="0.25">
      <c r="A3648" s="368">
        <v>100682</v>
      </c>
      <c r="B3648" s="369" t="s">
        <v>40334</v>
      </c>
      <c r="C3648" s="368" t="s">
        <v>2</v>
      </c>
      <c r="D3648" s="370">
        <v>988.78</v>
      </c>
      <c r="E3648" s="207"/>
    </row>
    <row r="3649" spans="1:5" ht="15" x14ac:dyDescent="0.25">
      <c r="A3649" s="368">
        <v>91331</v>
      </c>
      <c r="B3649" s="369" t="s">
        <v>40335</v>
      </c>
      <c r="C3649" s="368" t="s">
        <v>2</v>
      </c>
      <c r="D3649" s="370">
        <v>884.16</v>
      </c>
      <c r="E3649" s="207"/>
    </row>
    <row r="3650" spans="1:5" ht="15" x14ac:dyDescent="0.25">
      <c r="A3650" s="368">
        <v>100690</v>
      </c>
      <c r="B3650" s="369" t="s">
        <v>40336</v>
      </c>
      <c r="C3650" s="368" t="s">
        <v>2</v>
      </c>
      <c r="D3650" s="370">
        <v>1050.8800000000001</v>
      </c>
      <c r="E3650" s="207"/>
    </row>
    <row r="3651" spans="1:5" ht="15" x14ac:dyDescent="0.25">
      <c r="A3651" s="368">
        <v>91333</v>
      </c>
      <c r="B3651" s="369" t="s">
        <v>40337</v>
      </c>
      <c r="C3651" s="368" t="s">
        <v>2</v>
      </c>
      <c r="D3651" s="370">
        <v>925.43</v>
      </c>
      <c r="E3651" s="207"/>
    </row>
    <row r="3652" spans="1:5" ht="15" x14ac:dyDescent="0.25">
      <c r="A3652" s="368">
        <v>90841</v>
      </c>
      <c r="B3652" s="369" t="s">
        <v>40338</v>
      </c>
      <c r="C3652" s="368" t="s">
        <v>2</v>
      </c>
      <c r="D3652" s="370">
        <v>1113.6400000000001</v>
      </c>
      <c r="E3652" s="207"/>
    </row>
    <row r="3653" spans="1:5" ht="15" x14ac:dyDescent="0.25">
      <c r="A3653" s="368">
        <v>90847</v>
      </c>
      <c r="B3653" s="369" t="s">
        <v>40339</v>
      </c>
      <c r="C3653" s="368" t="s">
        <v>2</v>
      </c>
      <c r="D3653" s="370">
        <v>948.3</v>
      </c>
      <c r="E3653" s="207"/>
    </row>
    <row r="3654" spans="1:5" ht="15" x14ac:dyDescent="0.25">
      <c r="A3654" s="368">
        <v>90842</v>
      </c>
      <c r="B3654" s="369" t="s">
        <v>40340</v>
      </c>
      <c r="C3654" s="368" t="s">
        <v>2</v>
      </c>
      <c r="D3654" s="370">
        <v>1125.47</v>
      </c>
      <c r="E3654" s="207"/>
    </row>
    <row r="3655" spans="1:5" ht="15" x14ac:dyDescent="0.25">
      <c r="A3655" s="368">
        <v>90848</v>
      </c>
      <c r="B3655" s="369" t="s">
        <v>40341</v>
      </c>
      <c r="C3655" s="368" t="s">
        <v>2</v>
      </c>
      <c r="D3655" s="370">
        <v>960.13</v>
      </c>
      <c r="E3655" s="207"/>
    </row>
    <row r="3656" spans="1:5" ht="15" x14ac:dyDescent="0.25">
      <c r="A3656" s="368">
        <v>90843</v>
      </c>
      <c r="B3656" s="369" t="s">
        <v>40342</v>
      </c>
      <c r="C3656" s="368" t="s">
        <v>2</v>
      </c>
      <c r="D3656" s="370">
        <v>1180.44</v>
      </c>
      <c r="E3656" s="207"/>
    </row>
    <row r="3657" spans="1:5" ht="15" x14ac:dyDescent="0.25">
      <c r="A3657" s="368">
        <v>90849</v>
      </c>
      <c r="B3657" s="369" t="s">
        <v>40343</v>
      </c>
      <c r="C3657" s="368" t="s">
        <v>2</v>
      </c>
      <c r="D3657" s="370">
        <v>988.99</v>
      </c>
      <c r="E3657" s="207"/>
    </row>
    <row r="3658" spans="1:5" ht="15" x14ac:dyDescent="0.25">
      <c r="A3658" s="368">
        <v>90844</v>
      </c>
      <c r="B3658" s="369" t="s">
        <v>40344</v>
      </c>
      <c r="C3658" s="368" t="s">
        <v>2</v>
      </c>
      <c r="D3658" s="370">
        <v>1265.29</v>
      </c>
      <c r="E3658" s="207"/>
    </row>
    <row r="3659" spans="1:5" ht="15" x14ac:dyDescent="0.25">
      <c r="A3659" s="368">
        <v>90850</v>
      </c>
      <c r="B3659" s="369" t="s">
        <v>40345</v>
      </c>
      <c r="C3659" s="368" t="s">
        <v>2</v>
      </c>
      <c r="D3659" s="370">
        <v>1073.8399999999999</v>
      </c>
      <c r="E3659" s="207"/>
    </row>
    <row r="3660" spans="1:5" ht="15" x14ac:dyDescent="0.25">
      <c r="A3660" s="368">
        <v>91312</v>
      </c>
      <c r="B3660" s="369" t="s">
        <v>40346</v>
      </c>
      <c r="C3660" s="368" t="s">
        <v>2</v>
      </c>
      <c r="D3660" s="370">
        <v>954.13</v>
      </c>
      <c r="E3660" s="207"/>
    </row>
    <row r="3661" spans="1:5" ht="15" x14ac:dyDescent="0.25">
      <c r="A3661" s="368">
        <v>91318</v>
      </c>
      <c r="B3661" s="369" t="s">
        <v>40347</v>
      </c>
      <c r="C3661" s="368" t="s">
        <v>2</v>
      </c>
      <c r="D3661" s="370">
        <v>834.19</v>
      </c>
      <c r="E3661" s="207"/>
    </row>
    <row r="3662" spans="1:5" ht="15" x14ac:dyDescent="0.25">
      <c r="A3662" s="368">
        <v>91313</v>
      </c>
      <c r="B3662" s="369" t="s">
        <v>40348</v>
      </c>
      <c r="C3662" s="368" t="s">
        <v>2</v>
      </c>
      <c r="D3662" s="370">
        <v>949.92</v>
      </c>
      <c r="E3662" s="207"/>
    </row>
    <row r="3663" spans="1:5" ht="15" x14ac:dyDescent="0.25">
      <c r="A3663" s="368">
        <v>91319</v>
      </c>
      <c r="B3663" s="369" t="s">
        <v>40349</v>
      </c>
      <c r="C3663" s="368" t="s">
        <v>2</v>
      </c>
      <c r="D3663" s="370">
        <v>845.3</v>
      </c>
      <c r="E3663" s="207"/>
    </row>
    <row r="3664" spans="1:5" ht="15" x14ac:dyDescent="0.25">
      <c r="A3664" s="368">
        <v>91314</v>
      </c>
      <c r="B3664" s="369" t="s">
        <v>40350</v>
      </c>
      <c r="C3664" s="368" t="s">
        <v>2</v>
      </c>
      <c r="D3664" s="370">
        <v>998.89</v>
      </c>
      <c r="E3664" s="207"/>
    </row>
    <row r="3665" spans="1:5" ht="15" x14ac:dyDescent="0.25">
      <c r="A3665" s="368">
        <v>91320</v>
      </c>
      <c r="B3665" s="369" t="s">
        <v>40351</v>
      </c>
      <c r="C3665" s="368" t="s">
        <v>2</v>
      </c>
      <c r="D3665" s="370">
        <v>873.44</v>
      </c>
      <c r="E3665" s="207"/>
    </row>
    <row r="3666" spans="1:5" ht="15" x14ac:dyDescent="0.25">
      <c r="A3666" s="368">
        <v>91315</v>
      </c>
      <c r="B3666" s="369" t="s">
        <v>40352</v>
      </c>
      <c r="C3666" s="368" t="s">
        <v>2</v>
      </c>
      <c r="D3666" s="370">
        <v>1083.03</v>
      </c>
      <c r="E3666" s="207"/>
    </row>
    <row r="3667" spans="1:5" ht="15" x14ac:dyDescent="0.25">
      <c r="A3667" s="368">
        <v>91321</v>
      </c>
      <c r="B3667" s="369" t="s">
        <v>40353</v>
      </c>
      <c r="C3667" s="368" t="s">
        <v>2</v>
      </c>
      <c r="D3667" s="370">
        <v>957.58</v>
      </c>
      <c r="E3667" s="207"/>
    </row>
    <row r="3668" spans="1:5" ht="15" x14ac:dyDescent="0.25">
      <c r="A3668" s="368">
        <v>90845</v>
      </c>
      <c r="B3668" s="369" t="s">
        <v>40354</v>
      </c>
      <c r="C3668" s="368" t="s">
        <v>2</v>
      </c>
      <c r="D3668" s="370">
        <v>1456.95</v>
      </c>
      <c r="E3668" s="207"/>
    </row>
    <row r="3669" spans="1:5" ht="15" x14ac:dyDescent="0.25">
      <c r="A3669" s="368">
        <v>90851</v>
      </c>
      <c r="B3669" s="369" t="s">
        <v>40355</v>
      </c>
      <c r="C3669" s="368" t="s">
        <v>2</v>
      </c>
      <c r="D3669" s="370">
        <v>1265.5</v>
      </c>
      <c r="E3669" s="207"/>
    </row>
    <row r="3670" spans="1:5" ht="15" x14ac:dyDescent="0.25">
      <c r="A3670" s="368">
        <v>90846</v>
      </c>
      <c r="B3670" s="369" t="s">
        <v>40356</v>
      </c>
      <c r="C3670" s="368" t="s">
        <v>2</v>
      </c>
      <c r="D3670" s="370">
        <v>1532.83</v>
      </c>
      <c r="E3670" s="207"/>
    </row>
    <row r="3671" spans="1:5" ht="15" x14ac:dyDescent="0.25">
      <c r="A3671" s="368">
        <v>90852</v>
      </c>
      <c r="B3671" s="369" t="s">
        <v>40357</v>
      </c>
      <c r="C3671" s="368" t="s">
        <v>2</v>
      </c>
      <c r="D3671" s="370">
        <v>1341.38</v>
      </c>
      <c r="E3671" s="207"/>
    </row>
    <row r="3672" spans="1:5" ht="15" x14ac:dyDescent="0.25">
      <c r="A3672" s="368">
        <v>91316</v>
      </c>
      <c r="B3672" s="369" t="s">
        <v>40358</v>
      </c>
      <c r="C3672" s="368" t="s">
        <v>2</v>
      </c>
      <c r="D3672" s="370">
        <v>1275.4000000000001</v>
      </c>
      <c r="E3672" s="207"/>
    </row>
    <row r="3673" spans="1:5" ht="15" x14ac:dyDescent="0.25">
      <c r="A3673" s="368">
        <v>91322</v>
      </c>
      <c r="B3673" s="369" t="s">
        <v>40359</v>
      </c>
      <c r="C3673" s="368" t="s">
        <v>2</v>
      </c>
      <c r="D3673" s="370">
        <v>1149.95</v>
      </c>
      <c r="E3673" s="207"/>
    </row>
    <row r="3674" spans="1:5" ht="15" x14ac:dyDescent="0.25">
      <c r="A3674" s="368">
        <v>91317</v>
      </c>
      <c r="B3674" s="369" t="s">
        <v>40360</v>
      </c>
      <c r="C3674" s="368" t="s">
        <v>2</v>
      </c>
      <c r="D3674" s="370">
        <v>1350.57</v>
      </c>
      <c r="E3674" s="207"/>
    </row>
    <row r="3675" spans="1:5" ht="15" x14ac:dyDescent="0.25">
      <c r="A3675" s="368">
        <v>91323</v>
      </c>
      <c r="B3675" s="369" t="s">
        <v>40361</v>
      </c>
      <c r="C3675" s="368" t="s">
        <v>2</v>
      </c>
      <c r="D3675" s="370">
        <v>1225.1199999999999</v>
      </c>
      <c r="E3675" s="207"/>
    </row>
    <row r="3676" spans="1:5" ht="15" x14ac:dyDescent="0.25">
      <c r="A3676" s="368">
        <v>100678</v>
      </c>
      <c r="B3676" s="369" t="s">
        <v>40362</v>
      </c>
      <c r="C3676" s="368" t="s">
        <v>2</v>
      </c>
      <c r="D3676" s="370">
        <v>1124.8499999999999</v>
      </c>
      <c r="E3676" s="207"/>
    </row>
    <row r="3677" spans="1:5" ht="15" x14ac:dyDescent="0.25">
      <c r="A3677" s="368">
        <v>91013</v>
      </c>
      <c r="B3677" s="369" t="s">
        <v>40363</v>
      </c>
      <c r="C3677" s="368" t="s">
        <v>2</v>
      </c>
      <c r="D3677" s="370">
        <v>959.51</v>
      </c>
      <c r="E3677" s="207"/>
    </row>
    <row r="3678" spans="1:5" ht="15" x14ac:dyDescent="0.25">
      <c r="A3678" s="368">
        <v>100680</v>
      </c>
      <c r="B3678" s="369" t="s">
        <v>40364</v>
      </c>
      <c r="C3678" s="368" t="s">
        <v>2</v>
      </c>
      <c r="D3678" s="370">
        <v>1137.21</v>
      </c>
      <c r="E3678" s="207"/>
    </row>
    <row r="3679" spans="1:5" ht="15" x14ac:dyDescent="0.25">
      <c r="A3679" s="368">
        <v>91014</v>
      </c>
      <c r="B3679" s="369" t="s">
        <v>40365</v>
      </c>
      <c r="C3679" s="368" t="s">
        <v>2</v>
      </c>
      <c r="D3679" s="370">
        <v>971.87</v>
      </c>
      <c r="E3679" s="207"/>
    </row>
    <row r="3680" spans="1:5" ht="15" x14ac:dyDescent="0.25">
      <c r="A3680" s="368">
        <v>100683</v>
      </c>
      <c r="B3680" s="369" t="s">
        <v>40366</v>
      </c>
      <c r="C3680" s="368" t="s">
        <v>2</v>
      </c>
      <c r="D3680" s="370">
        <v>1225.96</v>
      </c>
      <c r="E3680" s="207"/>
    </row>
    <row r="3681" spans="1:5" ht="15" x14ac:dyDescent="0.25">
      <c r="A3681" s="368">
        <v>91015</v>
      </c>
      <c r="B3681" s="369" t="s">
        <v>40367</v>
      </c>
      <c r="C3681" s="368" t="s">
        <v>2</v>
      </c>
      <c r="D3681" s="370">
        <v>1034.51</v>
      </c>
      <c r="E3681" s="207"/>
    </row>
    <row r="3682" spans="1:5" ht="15" x14ac:dyDescent="0.25">
      <c r="A3682" s="368">
        <v>100685</v>
      </c>
      <c r="B3682" s="369" t="s">
        <v>40368</v>
      </c>
      <c r="C3682" s="368" t="s">
        <v>2</v>
      </c>
      <c r="D3682" s="370">
        <v>1275.22</v>
      </c>
      <c r="E3682" s="207"/>
    </row>
    <row r="3683" spans="1:5" ht="15" x14ac:dyDescent="0.25">
      <c r="A3683" s="368">
        <v>91016</v>
      </c>
      <c r="B3683" s="369" t="s">
        <v>40369</v>
      </c>
      <c r="C3683" s="368" t="s">
        <v>2</v>
      </c>
      <c r="D3683" s="370">
        <v>1083.77</v>
      </c>
      <c r="E3683" s="207"/>
    </row>
    <row r="3684" spans="1:5" ht="15" x14ac:dyDescent="0.25">
      <c r="A3684" s="368">
        <v>100679</v>
      </c>
      <c r="B3684" s="369" t="s">
        <v>40370</v>
      </c>
      <c r="C3684" s="368" t="s">
        <v>2</v>
      </c>
      <c r="D3684" s="370">
        <v>965.34</v>
      </c>
      <c r="E3684" s="207"/>
    </row>
    <row r="3685" spans="1:5" ht="15" x14ac:dyDescent="0.25">
      <c r="A3685" s="368">
        <v>91324</v>
      </c>
      <c r="B3685" s="369" t="s">
        <v>40371</v>
      </c>
      <c r="C3685" s="368" t="s">
        <v>2</v>
      </c>
      <c r="D3685" s="370">
        <v>845.4</v>
      </c>
      <c r="E3685" s="207"/>
    </row>
    <row r="3686" spans="1:5" ht="15" x14ac:dyDescent="0.25">
      <c r="A3686" s="368">
        <v>100712</v>
      </c>
      <c r="B3686" s="369" t="s">
        <v>40372</v>
      </c>
      <c r="C3686" s="368" t="s">
        <v>2</v>
      </c>
      <c r="D3686" s="370">
        <v>961.66</v>
      </c>
      <c r="E3686" s="207"/>
    </row>
    <row r="3687" spans="1:5" ht="15" x14ac:dyDescent="0.25">
      <c r="A3687" s="368">
        <v>91325</v>
      </c>
      <c r="B3687" s="369" t="s">
        <v>40373</v>
      </c>
      <c r="C3687" s="368" t="s">
        <v>2</v>
      </c>
      <c r="D3687" s="370">
        <v>857.04</v>
      </c>
      <c r="E3687" s="207"/>
    </row>
    <row r="3688" spans="1:5" ht="15" x14ac:dyDescent="0.25">
      <c r="A3688" s="368">
        <v>100684</v>
      </c>
      <c r="B3688" s="369" t="s">
        <v>40374</v>
      </c>
      <c r="C3688" s="368" t="s">
        <v>2</v>
      </c>
      <c r="D3688" s="370">
        <v>1044.4100000000001</v>
      </c>
      <c r="E3688" s="207"/>
    </row>
    <row r="3689" spans="1:5" ht="15" x14ac:dyDescent="0.25">
      <c r="A3689" s="368">
        <v>91326</v>
      </c>
      <c r="B3689" s="369" t="s">
        <v>40375</v>
      </c>
      <c r="C3689" s="368" t="s">
        <v>2</v>
      </c>
      <c r="D3689" s="370">
        <v>918.96</v>
      </c>
      <c r="E3689" s="207"/>
    </row>
    <row r="3690" spans="1:5" ht="15" x14ac:dyDescent="0.25">
      <c r="A3690" s="368">
        <v>91327</v>
      </c>
      <c r="B3690" s="369" t="s">
        <v>40376</v>
      </c>
      <c r="C3690" s="368" t="s">
        <v>2</v>
      </c>
      <c r="D3690" s="370">
        <v>967.51</v>
      </c>
      <c r="E3690" s="207"/>
    </row>
    <row r="3691" spans="1:5" ht="15" x14ac:dyDescent="0.25">
      <c r="A3691" s="368">
        <v>100686</v>
      </c>
      <c r="B3691" s="369" t="s">
        <v>40377</v>
      </c>
      <c r="C3691" s="368" t="s">
        <v>2</v>
      </c>
      <c r="D3691" s="370">
        <v>1092.96</v>
      </c>
      <c r="E3691" s="207"/>
    </row>
    <row r="3692" spans="1:5" ht="15" x14ac:dyDescent="0.25">
      <c r="A3692" s="368">
        <v>100693</v>
      </c>
      <c r="B3692" s="369" t="s">
        <v>40378</v>
      </c>
      <c r="C3692" s="368" t="s">
        <v>2</v>
      </c>
      <c r="D3692" s="370">
        <v>2539.91</v>
      </c>
      <c r="E3692" s="207"/>
    </row>
    <row r="3693" spans="1:5" ht="15" x14ac:dyDescent="0.25">
      <c r="A3693" s="368">
        <v>91336</v>
      </c>
      <c r="B3693" s="369" t="s">
        <v>40379</v>
      </c>
      <c r="C3693" s="368" t="s">
        <v>2</v>
      </c>
      <c r="D3693" s="370">
        <v>2348.46</v>
      </c>
      <c r="E3693" s="207"/>
    </row>
    <row r="3694" spans="1:5" ht="15" x14ac:dyDescent="0.25">
      <c r="A3694" s="368">
        <v>100694</v>
      </c>
      <c r="B3694" s="369" t="s">
        <v>40380</v>
      </c>
      <c r="C3694" s="368" t="s">
        <v>2</v>
      </c>
      <c r="D3694" s="370">
        <v>2358.36</v>
      </c>
      <c r="E3694" s="207"/>
    </row>
    <row r="3695" spans="1:5" ht="15" x14ac:dyDescent="0.25">
      <c r="A3695" s="368">
        <v>91337</v>
      </c>
      <c r="B3695" s="369" t="s">
        <v>40381</v>
      </c>
      <c r="C3695" s="368" t="s">
        <v>2</v>
      </c>
      <c r="D3695" s="370">
        <v>2232.91</v>
      </c>
      <c r="E3695" s="207"/>
    </row>
    <row r="3696" spans="1:5" ht="15" x14ac:dyDescent="0.25">
      <c r="A3696" s="368">
        <v>100691</v>
      </c>
      <c r="B3696" s="369" t="s">
        <v>40382</v>
      </c>
      <c r="C3696" s="368" t="s">
        <v>2</v>
      </c>
      <c r="D3696" s="370">
        <v>2033.36</v>
      </c>
      <c r="E3696" s="207"/>
    </row>
    <row r="3697" spans="1:5" ht="15" x14ac:dyDescent="0.25">
      <c r="A3697" s="368">
        <v>100692</v>
      </c>
      <c r="B3697" s="369" t="s">
        <v>40383</v>
      </c>
      <c r="C3697" s="368" t="s">
        <v>2</v>
      </c>
      <c r="D3697" s="370">
        <v>1851.81</v>
      </c>
      <c r="E3697" s="207"/>
    </row>
    <row r="3698" spans="1:5" ht="15" x14ac:dyDescent="0.25">
      <c r="A3698" s="368">
        <v>91334</v>
      </c>
      <c r="B3698" s="369" t="s">
        <v>40384</v>
      </c>
      <c r="C3698" s="368" t="s">
        <v>2</v>
      </c>
      <c r="D3698" s="370">
        <v>1841.91</v>
      </c>
      <c r="E3698" s="207"/>
    </row>
    <row r="3699" spans="1:5" ht="15" x14ac:dyDescent="0.25">
      <c r="A3699" s="368">
        <v>91335</v>
      </c>
      <c r="B3699" s="369" t="s">
        <v>40385</v>
      </c>
      <c r="C3699" s="368" t="s">
        <v>2</v>
      </c>
      <c r="D3699" s="370">
        <v>1726.36</v>
      </c>
      <c r="E3699" s="207"/>
    </row>
    <row r="3700" spans="1:5" ht="15" x14ac:dyDescent="0.25">
      <c r="A3700" s="368">
        <v>90788</v>
      </c>
      <c r="B3700" s="369" t="s">
        <v>40386</v>
      </c>
      <c r="C3700" s="368" t="s">
        <v>2</v>
      </c>
      <c r="D3700" s="370">
        <v>834.37</v>
      </c>
      <c r="E3700" s="207"/>
    </row>
    <row r="3701" spans="1:5" ht="15" x14ac:dyDescent="0.25">
      <c r="A3701" s="368">
        <v>90789</v>
      </c>
      <c r="B3701" s="369" t="s">
        <v>40387</v>
      </c>
      <c r="C3701" s="368" t="s">
        <v>2</v>
      </c>
      <c r="D3701" s="370">
        <v>835.86</v>
      </c>
      <c r="E3701" s="207"/>
    </row>
    <row r="3702" spans="1:5" ht="15" x14ac:dyDescent="0.25">
      <c r="A3702" s="368">
        <v>90790</v>
      </c>
      <c r="B3702" s="369" t="s">
        <v>40388</v>
      </c>
      <c r="C3702" s="368" t="s">
        <v>2</v>
      </c>
      <c r="D3702" s="370">
        <v>861.58</v>
      </c>
      <c r="E3702" s="207"/>
    </row>
    <row r="3703" spans="1:5" ht="15" x14ac:dyDescent="0.25">
      <c r="A3703" s="368">
        <v>100675</v>
      </c>
      <c r="B3703" s="369" t="s">
        <v>40389</v>
      </c>
      <c r="C3703" s="368" t="s">
        <v>2</v>
      </c>
      <c r="D3703" s="370">
        <v>933.1</v>
      </c>
      <c r="E3703" s="207"/>
    </row>
    <row r="3704" spans="1:5" ht="15" x14ac:dyDescent="0.25">
      <c r="A3704" s="368">
        <v>90794</v>
      </c>
      <c r="B3704" s="369" t="s">
        <v>40390</v>
      </c>
      <c r="C3704" s="368" t="s">
        <v>2</v>
      </c>
      <c r="D3704" s="370">
        <v>736.37</v>
      </c>
      <c r="E3704" s="207"/>
    </row>
    <row r="3705" spans="1:5" ht="15" x14ac:dyDescent="0.25">
      <c r="A3705" s="368">
        <v>90796</v>
      </c>
      <c r="B3705" s="369" t="s">
        <v>40391</v>
      </c>
      <c r="C3705" s="368" t="s">
        <v>2</v>
      </c>
      <c r="D3705" s="370">
        <v>746.4</v>
      </c>
      <c r="E3705" s="207"/>
    </row>
    <row r="3706" spans="1:5" ht="15" x14ac:dyDescent="0.25">
      <c r="A3706" s="368">
        <v>90797</v>
      </c>
      <c r="B3706" s="369" t="s">
        <v>40392</v>
      </c>
      <c r="C3706" s="368" t="s">
        <v>2</v>
      </c>
      <c r="D3706" s="370">
        <v>751.42</v>
      </c>
      <c r="E3706" s="207"/>
    </row>
    <row r="3707" spans="1:5" ht="15" x14ac:dyDescent="0.25">
      <c r="A3707" s="368">
        <v>90791</v>
      </c>
      <c r="B3707" s="369" t="s">
        <v>40393</v>
      </c>
      <c r="C3707" s="368" t="s">
        <v>2</v>
      </c>
      <c r="D3707" s="370">
        <v>1012.89</v>
      </c>
      <c r="E3707" s="207"/>
    </row>
    <row r="3708" spans="1:5" ht="15" x14ac:dyDescent="0.25">
      <c r="A3708" s="368">
        <v>90793</v>
      </c>
      <c r="B3708" s="369" t="s">
        <v>40394</v>
      </c>
      <c r="C3708" s="368" t="s">
        <v>2</v>
      </c>
      <c r="D3708" s="370">
        <v>1060.8599999999999</v>
      </c>
      <c r="E3708" s="207"/>
    </row>
    <row r="3709" spans="1:5" ht="15" x14ac:dyDescent="0.25">
      <c r="A3709" s="368">
        <v>90798</v>
      </c>
      <c r="B3709" s="369" t="s">
        <v>40395</v>
      </c>
      <c r="C3709" s="368" t="s">
        <v>2</v>
      </c>
      <c r="D3709" s="370">
        <v>1086.99</v>
      </c>
      <c r="E3709" s="207"/>
    </row>
    <row r="3710" spans="1:5" ht="15" x14ac:dyDescent="0.25">
      <c r="A3710" s="368">
        <v>90799</v>
      </c>
      <c r="B3710" s="369" t="s">
        <v>40396</v>
      </c>
      <c r="C3710" s="368" t="s">
        <v>2</v>
      </c>
      <c r="D3710" s="370">
        <v>1118.6199999999999</v>
      </c>
      <c r="E3710" s="207"/>
    </row>
    <row r="3711" spans="1:5" ht="15" x14ac:dyDescent="0.25">
      <c r="A3711" s="368">
        <v>100704</v>
      </c>
      <c r="B3711" s="369" t="s">
        <v>40397</v>
      </c>
      <c r="C3711" s="368" t="s">
        <v>2</v>
      </c>
      <c r="D3711" s="370">
        <v>82.91</v>
      </c>
      <c r="E3711" s="207"/>
    </row>
    <row r="3712" spans="1:5" ht="15" x14ac:dyDescent="0.25">
      <c r="A3712" s="368">
        <v>106141</v>
      </c>
      <c r="B3712" s="369" t="s">
        <v>40398</v>
      </c>
      <c r="C3712" s="368" t="s">
        <v>2</v>
      </c>
      <c r="D3712" s="370">
        <v>0</v>
      </c>
      <c r="E3712" s="207"/>
    </row>
    <row r="3713" spans="1:5" ht="15" x14ac:dyDescent="0.25">
      <c r="A3713" s="368">
        <v>106139</v>
      </c>
      <c r="B3713" s="369" t="s">
        <v>40399</v>
      </c>
      <c r="C3713" s="368" t="s">
        <v>2</v>
      </c>
      <c r="D3713" s="370">
        <v>0</v>
      </c>
      <c r="E3713" s="207"/>
    </row>
    <row r="3714" spans="1:5" ht="15" x14ac:dyDescent="0.25">
      <c r="A3714" s="368">
        <v>106140</v>
      </c>
      <c r="B3714" s="369" t="s">
        <v>40400</v>
      </c>
      <c r="C3714" s="368" t="s">
        <v>2</v>
      </c>
      <c r="D3714" s="370">
        <v>0</v>
      </c>
      <c r="E3714" s="207"/>
    </row>
    <row r="3715" spans="1:5" ht="15" x14ac:dyDescent="0.25">
      <c r="A3715" s="368">
        <v>90838</v>
      </c>
      <c r="B3715" s="369" t="s">
        <v>40401</v>
      </c>
      <c r="C3715" s="368" t="s">
        <v>2</v>
      </c>
      <c r="D3715" s="370">
        <v>1423.84</v>
      </c>
      <c r="E3715" s="207"/>
    </row>
    <row r="3716" spans="1:5" ht="15" x14ac:dyDescent="0.25">
      <c r="A3716" s="368">
        <v>94805</v>
      </c>
      <c r="B3716" s="369" t="s">
        <v>40402</v>
      </c>
      <c r="C3716" s="368" t="s">
        <v>2</v>
      </c>
      <c r="D3716" s="370">
        <v>912.24</v>
      </c>
      <c r="E3716" s="207"/>
    </row>
    <row r="3717" spans="1:5" ht="15" x14ac:dyDescent="0.25">
      <c r="A3717" s="368">
        <v>106145</v>
      </c>
      <c r="B3717" s="369" t="s">
        <v>40403</v>
      </c>
      <c r="C3717" s="368" t="s">
        <v>2</v>
      </c>
      <c r="D3717" s="370">
        <v>914.65</v>
      </c>
      <c r="E3717" s="207"/>
    </row>
    <row r="3718" spans="1:5" ht="15" x14ac:dyDescent="0.25">
      <c r="A3718" s="368">
        <v>106146</v>
      </c>
      <c r="B3718" s="369" t="s">
        <v>40404</v>
      </c>
      <c r="C3718" s="368" t="s">
        <v>2</v>
      </c>
      <c r="D3718" s="370">
        <v>658.68</v>
      </c>
      <c r="E3718" s="207"/>
    </row>
    <row r="3719" spans="1:5" ht="15" x14ac:dyDescent="0.25">
      <c r="A3719" s="368">
        <v>106148</v>
      </c>
      <c r="B3719" s="369" t="s">
        <v>40405</v>
      </c>
      <c r="C3719" s="368" t="s">
        <v>2</v>
      </c>
      <c r="D3719" s="370">
        <v>0</v>
      </c>
      <c r="E3719" s="207"/>
    </row>
    <row r="3720" spans="1:5" ht="15" x14ac:dyDescent="0.25">
      <c r="A3720" s="368">
        <v>100702</v>
      </c>
      <c r="B3720" s="369" t="s">
        <v>40406</v>
      </c>
      <c r="C3720" s="368" t="s">
        <v>3</v>
      </c>
      <c r="D3720" s="370">
        <v>500.29</v>
      </c>
      <c r="E3720" s="207"/>
    </row>
    <row r="3721" spans="1:5" ht="15" x14ac:dyDescent="0.25">
      <c r="A3721" s="368">
        <v>100701</v>
      </c>
      <c r="B3721" s="369" t="s">
        <v>40407</v>
      </c>
      <c r="C3721" s="368" t="s">
        <v>3</v>
      </c>
      <c r="D3721" s="370">
        <v>579.25</v>
      </c>
      <c r="E3721" s="207"/>
    </row>
    <row r="3722" spans="1:5" ht="15" x14ac:dyDescent="0.25">
      <c r="A3722" s="368">
        <v>100700</v>
      </c>
      <c r="B3722" s="369" t="s">
        <v>40408</v>
      </c>
      <c r="C3722" s="368" t="s">
        <v>2</v>
      </c>
      <c r="D3722" s="370">
        <v>918.6</v>
      </c>
      <c r="E3722" s="207"/>
    </row>
    <row r="3723" spans="1:5" ht="15" x14ac:dyDescent="0.25">
      <c r="A3723" s="368">
        <v>91295</v>
      </c>
      <c r="B3723" s="369" t="s">
        <v>40409</v>
      </c>
      <c r="C3723" s="368" t="s">
        <v>2</v>
      </c>
      <c r="D3723" s="370">
        <v>373</v>
      </c>
      <c r="E3723" s="207"/>
    </row>
    <row r="3724" spans="1:5" ht="15" x14ac:dyDescent="0.25">
      <c r="A3724" s="368">
        <v>91296</v>
      </c>
      <c r="B3724" s="369" t="s">
        <v>40410</v>
      </c>
      <c r="C3724" s="368" t="s">
        <v>2</v>
      </c>
      <c r="D3724" s="370">
        <v>400.42</v>
      </c>
      <c r="E3724" s="207"/>
    </row>
    <row r="3725" spans="1:5" ht="15" x14ac:dyDescent="0.25">
      <c r="A3725" s="368">
        <v>91297</v>
      </c>
      <c r="B3725" s="369" t="s">
        <v>40411</v>
      </c>
      <c r="C3725" s="368" t="s">
        <v>2</v>
      </c>
      <c r="D3725" s="370">
        <v>440.05</v>
      </c>
      <c r="E3725" s="207"/>
    </row>
    <row r="3726" spans="1:5" ht="15" x14ac:dyDescent="0.25">
      <c r="A3726" s="368">
        <v>90820</v>
      </c>
      <c r="B3726" s="369" t="s">
        <v>40412</v>
      </c>
      <c r="C3726" s="368" t="s">
        <v>2</v>
      </c>
      <c r="D3726" s="370">
        <v>352.09</v>
      </c>
      <c r="E3726" s="207"/>
    </row>
    <row r="3727" spans="1:5" ht="15" x14ac:dyDescent="0.25">
      <c r="A3727" s="368">
        <v>90821</v>
      </c>
      <c r="B3727" s="369" t="s">
        <v>40413</v>
      </c>
      <c r="C3727" s="368" t="s">
        <v>2</v>
      </c>
      <c r="D3727" s="370">
        <v>361.56</v>
      </c>
      <c r="E3727" s="207"/>
    </row>
    <row r="3728" spans="1:5" ht="15" x14ac:dyDescent="0.25">
      <c r="A3728" s="368">
        <v>90822</v>
      </c>
      <c r="B3728" s="369" t="s">
        <v>40414</v>
      </c>
      <c r="C3728" s="368" t="s">
        <v>2</v>
      </c>
      <c r="D3728" s="370">
        <v>388.06</v>
      </c>
      <c r="E3728" s="207"/>
    </row>
    <row r="3729" spans="1:5" ht="15" x14ac:dyDescent="0.25">
      <c r="A3729" s="368">
        <v>90823</v>
      </c>
      <c r="B3729" s="369" t="s">
        <v>40415</v>
      </c>
      <c r="C3729" s="368" t="s">
        <v>2</v>
      </c>
      <c r="D3729" s="370">
        <v>470.56</v>
      </c>
      <c r="E3729" s="207"/>
    </row>
    <row r="3730" spans="1:5" ht="15" x14ac:dyDescent="0.25">
      <c r="A3730" s="368">
        <v>90824</v>
      </c>
      <c r="B3730" s="369" t="s">
        <v>40416</v>
      </c>
      <c r="C3730" s="368" t="s">
        <v>2</v>
      </c>
      <c r="D3730" s="370">
        <v>664.57</v>
      </c>
      <c r="E3730" s="207"/>
    </row>
    <row r="3731" spans="1:5" ht="15" x14ac:dyDescent="0.25">
      <c r="A3731" s="368">
        <v>91009</v>
      </c>
      <c r="B3731" s="369" t="s">
        <v>40417</v>
      </c>
      <c r="C3731" s="368" t="s">
        <v>2</v>
      </c>
      <c r="D3731" s="370">
        <v>363.3</v>
      </c>
      <c r="E3731" s="207"/>
    </row>
    <row r="3732" spans="1:5" ht="15" x14ac:dyDescent="0.25">
      <c r="A3732" s="368">
        <v>91010</v>
      </c>
      <c r="B3732" s="369" t="s">
        <v>40418</v>
      </c>
      <c r="C3732" s="368" t="s">
        <v>2</v>
      </c>
      <c r="D3732" s="370">
        <v>373.3</v>
      </c>
      <c r="E3732" s="207"/>
    </row>
    <row r="3733" spans="1:5" ht="15" x14ac:dyDescent="0.25">
      <c r="A3733" s="368">
        <v>91011</v>
      </c>
      <c r="B3733" s="369" t="s">
        <v>40419</v>
      </c>
      <c r="C3733" s="368" t="s">
        <v>2</v>
      </c>
      <c r="D3733" s="370">
        <v>433.58</v>
      </c>
      <c r="E3733" s="207"/>
    </row>
    <row r="3734" spans="1:5" ht="15" x14ac:dyDescent="0.25">
      <c r="A3734" s="368">
        <v>91012</v>
      </c>
      <c r="B3734" s="369" t="s">
        <v>40420</v>
      </c>
      <c r="C3734" s="368" t="s">
        <v>2</v>
      </c>
      <c r="D3734" s="370">
        <v>480.49</v>
      </c>
      <c r="E3734" s="207"/>
    </row>
    <row r="3735" spans="1:5" ht="15" x14ac:dyDescent="0.25">
      <c r="A3735" s="368">
        <v>91298</v>
      </c>
      <c r="B3735" s="369" t="s">
        <v>40421</v>
      </c>
      <c r="C3735" s="368" t="s">
        <v>2</v>
      </c>
      <c r="D3735" s="370">
        <v>1240.98</v>
      </c>
      <c r="E3735" s="207"/>
    </row>
    <row r="3736" spans="1:5" ht="15" x14ac:dyDescent="0.25">
      <c r="A3736" s="368">
        <v>90825</v>
      </c>
      <c r="B3736" s="369" t="s">
        <v>40422</v>
      </c>
      <c r="C3736" s="368" t="s">
        <v>2</v>
      </c>
      <c r="D3736" s="370">
        <v>738.1</v>
      </c>
      <c r="E3736" s="207"/>
    </row>
    <row r="3737" spans="1:5" ht="15" x14ac:dyDescent="0.25">
      <c r="A3737" s="368">
        <v>91299</v>
      </c>
      <c r="B3737" s="369" t="s">
        <v>40423</v>
      </c>
      <c r="C3737" s="368" t="s">
        <v>2</v>
      </c>
      <c r="D3737" s="370">
        <v>1747.53</v>
      </c>
      <c r="E3737" s="207"/>
    </row>
    <row r="3738" spans="1:5" ht="15" x14ac:dyDescent="0.25">
      <c r="A3738" s="368">
        <v>91341</v>
      </c>
      <c r="B3738" s="369" t="s">
        <v>40424</v>
      </c>
      <c r="C3738" s="368" t="s">
        <v>3</v>
      </c>
      <c r="D3738" s="370">
        <v>677.72</v>
      </c>
      <c r="E3738" s="207"/>
    </row>
    <row r="3739" spans="1:5" ht="15" x14ac:dyDescent="0.25">
      <c r="A3739" s="368">
        <v>94806</v>
      </c>
      <c r="B3739" s="369" t="s">
        <v>40425</v>
      </c>
      <c r="C3739" s="368" t="s">
        <v>2</v>
      </c>
      <c r="D3739" s="370">
        <v>662.07</v>
      </c>
      <c r="E3739" s="207"/>
    </row>
    <row r="3740" spans="1:5" ht="15" x14ac:dyDescent="0.25">
      <c r="A3740" s="368">
        <v>94807</v>
      </c>
      <c r="B3740" s="369" t="s">
        <v>40426</v>
      </c>
      <c r="C3740" s="368" t="s">
        <v>2</v>
      </c>
      <c r="D3740" s="370">
        <v>606.54999999999995</v>
      </c>
      <c r="E3740" s="207"/>
    </row>
    <row r="3741" spans="1:5" ht="15" x14ac:dyDescent="0.25">
      <c r="A3741" s="368">
        <v>106142</v>
      </c>
      <c r="B3741" s="369" t="s">
        <v>40427</v>
      </c>
      <c r="C3741" s="368" t="s">
        <v>2</v>
      </c>
      <c r="D3741" s="370">
        <v>852.66</v>
      </c>
      <c r="E3741" s="207"/>
    </row>
    <row r="3742" spans="1:5" ht="15" x14ac:dyDescent="0.25">
      <c r="A3742" s="368">
        <v>106143</v>
      </c>
      <c r="B3742" s="369" t="s">
        <v>40428</v>
      </c>
      <c r="C3742" s="368" t="s">
        <v>2</v>
      </c>
      <c r="D3742" s="370">
        <v>878.68</v>
      </c>
      <c r="E3742" s="207"/>
    </row>
    <row r="3743" spans="1:5" ht="15" x14ac:dyDescent="0.25">
      <c r="A3743" s="368">
        <v>106144</v>
      </c>
      <c r="B3743" s="369" t="s">
        <v>40429</v>
      </c>
      <c r="C3743" s="368" t="s">
        <v>2</v>
      </c>
      <c r="D3743" s="370">
        <v>1032.45</v>
      </c>
      <c r="E3743" s="207"/>
    </row>
    <row r="3744" spans="1:5" ht="15" x14ac:dyDescent="0.25">
      <c r="A3744" s="368">
        <v>100703</v>
      </c>
      <c r="B3744" s="369" t="s">
        <v>40430</v>
      </c>
      <c r="C3744" s="368" t="s">
        <v>2</v>
      </c>
      <c r="D3744" s="370">
        <v>35.28</v>
      </c>
      <c r="E3744" s="207"/>
    </row>
    <row r="3745" spans="1:5" ht="15" x14ac:dyDescent="0.25">
      <c r="A3745" s="368">
        <v>106147</v>
      </c>
      <c r="B3745" s="369" t="s">
        <v>40431</v>
      </c>
      <c r="C3745" s="368" t="s">
        <v>2</v>
      </c>
      <c r="D3745" s="370">
        <v>125.47</v>
      </c>
      <c r="E3745" s="207"/>
    </row>
    <row r="3746" spans="1:5" ht="15" x14ac:dyDescent="0.25">
      <c r="A3746" s="368">
        <v>100695</v>
      </c>
      <c r="B3746" s="369" t="s">
        <v>40432</v>
      </c>
      <c r="C3746" s="368" t="s">
        <v>2</v>
      </c>
      <c r="D3746" s="370">
        <v>89.79</v>
      </c>
      <c r="E3746" s="207"/>
    </row>
    <row r="3747" spans="1:5" ht="15" x14ac:dyDescent="0.25">
      <c r="A3747" s="368">
        <v>100696</v>
      </c>
      <c r="B3747" s="369" t="s">
        <v>40433</v>
      </c>
      <c r="C3747" s="368" t="s">
        <v>2</v>
      </c>
      <c r="D3747" s="370">
        <v>99.57</v>
      </c>
      <c r="E3747" s="207"/>
    </row>
    <row r="3748" spans="1:5" ht="15" x14ac:dyDescent="0.25">
      <c r="A3748" s="368">
        <v>100697</v>
      </c>
      <c r="B3748" s="369" t="s">
        <v>40434</v>
      </c>
      <c r="C3748" s="368" t="s">
        <v>2</v>
      </c>
      <c r="D3748" s="370">
        <v>109.36</v>
      </c>
      <c r="E3748" s="207"/>
    </row>
    <row r="3749" spans="1:5" ht="15" x14ac:dyDescent="0.25">
      <c r="A3749" s="368">
        <v>100698</v>
      </c>
      <c r="B3749" s="369" t="s">
        <v>40435</v>
      </c>
      <c r="C3749" s="368" t="s">
        <v>2</v>
      </c>
      <c r="D3749" s="370">
        <v>119.13</v>
      </c>
      <c r="E3749" s="207"/>
    </row>
    <row r="3750" spans="1:5" ht="15" x14ac:dyDescent="0.25">
      <c r="A3750" s="368">
        <v>100699</v>
      </c>
      <c r="B3750" s="369" t="s">
        <v>40436</v>
      </c>
      <c r="C3750" s="368" t="s">
        <v>2</v>
      </c>
      <c r="D3750" s="370">
        <v>144.07</v>
      </c>
      <c r="E3750" s="207"/>
    </row>
    <row r="3751" spans="1:5" ht="15" x14ac:dyDescent="0.25">
      <c r="A3751" s="368">
        <v>100705</v>
      </c>
      <c r="B3751" s="369" t="s">
        <v>40437</v>
      </c>
      <c r="C3751" s="368" t="s">
        <v>2</v>
      </c>
      <c r="D3751" s="370">
        <v>79.260000000000005</v>
      </c>
      <c r="E3751" s="207"/>
    </row>
    <row r="3752" spans="1:5" ht="15" x14ac:dyDescent="0.25">
      <c r="A3752" s="368">
        <v>101173</v>
      </c>
      <c r="B3752" s="369" t="s">
        <v>701</v>
      </c>
      <c r="C3752" s="368" t="s">
        <v>1</v>
      </c>
      <c r="D3752" s="370">
        <v>64.62</v>
      </c>
      <c r="E3752" s="207"/>
    </row>
    <row r="3753" spans="1:5" ht="15" x14ac:dyDescent="0.25">
      <c r="A3753" s="368">
        <v>101174</v>
      </c>
      <c r="B3753" s="369" t="s">
        <v>702</v>
      </c>
      <c r="C3753" s="368" t="s">
        <v>1</v>
      </c>
      <c r="D3753" s="370">
        <v>91.6</v>
      </c>
      <c r="E3753" s="207"/>
    </row>
    <row r="3754" spans="1:5" ht="15" x14ac:dyDescent="0.25">
      <c r="A3754" s="368">
        <v>101175</v>
      </c>
      <c r="B3754" s="369" t="s">
        <v>703</v>
      </c>
      <c r="C3754" s="368" t="s">
        <v>1</v>
      </c>
      <c r="D3754" s="370">
        <v>125.23</v>
      </c>
      <c r="E3754" s="207"/>
    </row>
    <row r="3755" spans="1:5" ht="15" x14ac:dyDescent="0.25">
      <c r="A3755" s="368">
        <v>101176</v>
      </c>
      <c r="B3755" s="369" t="s">
        <v>34637</v>
      </c>
      <c r="C3755" s="368" t="s">
        <v>1</v>
      </c>
      <c r="D3755" s="370">
        <v>152.54</v>
      </c>
      <c r="E3755" s="207"/>
    </row>
    <row r="3756" spans="1:5" ht="15" x14ac:dyDescent="0.25">
      <c r="A3756" s="368">
        <v>101183</v>
      </c>
      <c r="B3756" s="369" t="s">
        <v>34638</v>
      </c>
      <c r="C3756" s="368" t="s">
        <v>1</v>
      </c>
      <c r="D3756" s="370">
        <v>0</v>
      </c>
      <c r="E3756" s="207"/>
    </row>
    <row r="3757" spans="1:5" ht="15" x14ac:dyDescent="0.25">
      <c r="A3757" s="368">
        <v>101184</v>
      </c>
      <c r="B3757" s="369" t="s">
        <v>34639</v>
      </c>
      <c r="C3757" s="368" t="s">
        <v>1</v>
      </c>
      <c r="D3757" s="370">
        <v>0</v>
      </c>
      <c r="E3757" s="207"/>
    </row>
    <row r="3758" spans="1:5" ht="15" x14ac:dyDescent="0.25">
      <c r="A3758" s="368">
        <v>101182</v>
      </c>
      <c r="B3758" s="369" t="s">
        <v>34640</v>
      </c>
      <c r="C3758" s="368" t="s">
        <v>1</v>
      </c>
      <c r="D3758" s="370">
        <v>0</v>
      </c>
      <c r="E3758" s="207"/>
    </row>
    <row r="3759" spans="1:5" ht="15" x14ac:dyDescent="0.25">
      <c r="A3759" s="368">
        <v>101185</v>
      </c>
      <c r="B3759" s="369" t="s">
        <v>34641</v>
      </c>
      <c r="C3759" s="368" t="s">
        <v>1</v>
      </c>
      <c r="D3759" s="370">
        <v>0</v>
      </c>
      <c r="E3759" s="207"/>
    </row>
    <row r="3760" spans="1:5" ht="15" x14ac:dyDescent="0.25">
      <c r="A3760" s="368">
        <v>101186</v>
      </c>
      <c r="B3760" s="369" t="s">
        <v>34642</v>
      </c>
      <c r="C3760" s="368" t="s">
        <v>1</v>
      </c>
      <c r="D3760" s="370">
        <v>0</v>
      </c>
      <c r="E3760" s="207"/>
    </row>
    <row r="3761" spans="1:5" ht="15" x14ac:dyDescent="0.25">
      <c r="A3761" s="368">
        <v>101187</v>
      </c>
      <c r="B3761" s="369" t="s">
        <v>34643</v>
      </c>
      <c r="C3761" s="368" t="s">
        <v>1</v>
      </c>
      <c r="D3761" s="370">
        <v>0</v>
      </c>
      <c r="E3761" s="207"/>
    </row>
    <row r="3762" spans="1:5" ht="15" x14ac:dyDescent="0.25">
      <c r="A3762" s="368">
        <v>101177</v>
      </c>
      <c r="B3762" s="369" t="s">
        <v>34644</v>
      </c>
      <c r="C3762" s="368" t="s">
        <v>1</v>
      </c>
      <c r="D3762" s="370">
        <v>0</v>
      </c>
      <c r="E3762" s="207"/>
    </row>
    <row r="3763" spans="1:5" ht="15" x14ac:dyDescent="0.25">
      <c r="A3763" s="368">
        <v>101178</v>
      </c>
      <c r="B3763" s="369" t="s">
        <v>34645</v>
      </c>
      <c r="C3763" s="368" t="s">
        <v>1</v>
      </c>
      <c r="D3763" s="370">
        <v>0</v>
      </c>
      <c r="E3763" s="207"/>
    </row>
    <row r="3764" spans="1:5" ht="15" x14ac:dyDescent="0.25">
      <c r="A3764" s="368">
        <v>101180</v>
      </c>
      <c r="B3764" s="369" t="s">
        <v>34646</v>
      </c>
      <c r="C3764" s="368" t="s">
        <v>1</v>
      </c>
      <c r="D3764" s="370">
        <v>0</v>
      </c>
      <c r="E3764" s="207"/>
    </row>
    <row r="3765" spans="1:5" ht="15" x14ac:dyDescent="0.25">
      <c r="A3765" s="368">
        <v>101179</v>
      </c>
      <c r="B3765" s="369" t="s">
        <v>34647</v>
      </c>
      <c r="C3765" s="368" t="s">
        <v>1</v>
      </c>
      <c r="D3765" s="370">
        <v>0</v>
      </c>
      <c r="E3765" s="207"/>
    </row>
    <row r="3766" spans="1:5" ht="15" x14ac:dyDescent="0.25">
      <c r="A3766" s="368">
        <v>101181</v>
      </c>
      <c r="B3766" s="369" t="s">
        <v>34648</v>
      </c>
      <c r="C3766" s="368" t="s">
        <v>1</v>
      </c>
      <c r="D3766" s="370">
        <v>0</v>
      </c>
      <c r="E3766" s="207"/>
    </row>
    <row r="3767" spans="1:5" ht="15" x14ac:dyDescent="0.25">
      <c r="A3767" s="368">
        <v>100899</v>
      </c>
      <c r="B3767" s="369" t="s">
        <v>34649</v>
      </c>
      <c r="C3767" s="368" t="s">
        <v>1</v>
      </c>
      <c r="D3767" s="370">
        <v>87.07</v>
      </c>
      <c r="E3767" s="207"/>
    </row>
    <row r="3768" spans="1:5" ht="15" x14ac:dyDescent="0.25">
      <c r="A3768" s="368">
        <v>100896</v>
      </c>
      <c r="B3768" s="369" t="s">
        <v>34650</v>
      </c>
      <c r="C3768" s="368" t="s">
        <v>1</v>
      </c>
      <c r="D3768" s="370">
        <v>61.77</v>
      </c>
      <c r="E3768" s="207"/>
    </row>
    <row r="3769" spans="1:5" ht="15" x14ac:dyDescent="0.25">
      <c r="A3769" s="368">
        <v>100897</v>
      </c>
      <c r="B3769" s="369" t="s">
        <v>34651</v>
      </c>
      <c r="C3769" s="368" t="s">
        <v>1</v>
      </c>
      <c r="D3769" s="370">
        <v>121.28</v>
      </c>
      <c r="E3769" s="207"/>
    </row>
    <row r="3770" spans="1:5" ht="15" x14ac:dyDescent="0.25">
      <c r="A3770" s="368">
        <v>100900</v>
      </c>
      <c r="B3770" s="369" t="s">
        <v>34652</v>
      </c>
      <c r="C3770" s="368" t="s">
        <v>1</v>
      </c>
      <c r="D3770" s="370">
        <v>270.74</v>
      </c>
      <c r="E3770" s="207"/>
    </row>
    <row r="3771" spans="1:5" ht="15" x14ac:dyDescent="0.25">
      <c r="A3771" s="368">
        <v>100898</v>
      </c>
      <c r="B3771" s="369" t="s">
        <v>34653</v>
      </c>
      <c r="C3771" s="368" t="s">
        <v>1</v>
      </c>
      <c r="D3771" s="370">
        <v>235.01</v>
      </c>
      <c r="E3771" s="207"/>
    </row>
    <row r="3772" spans="1:5" ht="15" x14ac:dyDescent="0.25">
      <c r="A3772" s="368">
        <v>100892</v>
      </c>
      <c r="B3772" s="369" t="s">
        <v>698</v>
      </c>
      <c r="C3772" s="368" t="s">
        <v>689</v>
      </c>
      <c r="D3772" s="370">
        <v>12.54</v>
      </c>
      <c r="E3772" s="207"/>
    </row>
    <row r="3773" spans="1:5" ht="15" x14ac:dyDescent="0.25">
      <c r="A3773" s="368">
        <v>100893</v>
      </c>
      <c r="B3773" s="369" t="s">
        <v>699</v>
      </c>
      <c r="C3773" s="368" t="s">
        <v>689</v>
      </c>
      <c r="D3773" s="370">
        <v>12.36</v>
      </c>
      <c r="E3773" s="207"/>
    </row>
    <row r="3774" spans="1:5" ht="15" x14ac:dyDescent="0.25">
      <c r="A3774" s="368">
        <v>100894</v>
      </c>
      <c r="B3774" s="369" t="s">
        <v>700</v>
      </c>
      <c r="C3774" s="368" t="s">
        <v>689</v>
      </c>
      <c r="D3774" s="370">
        <v>12.25</v>
      </c>
      <c r="E3774" s="207"/>
    </row>
    <row r="3775" spans="1:5" ht="15" x14ac:dyDescent="0.25">
      <c r="A3775" s="368">
        <v>100889</v>
      </c>
      <c r="B3775" s="369" t="s">
        <v>696</v>
      </c>
      <c r="C3775" s="368" t="s">
        <v>689</v>
      </c>
      <c r="D3775" s="370">
        <v>12.05</v>
      </c>
      <c r="E3775" s="207"/>
    </row>
    <row r="3776" spans="1:5" ht="15" x14ac:dyDescent="0.25">
      <c r="A3776" s="368">
        <v>100891</v>
      </c>
      <c r="B3776" s="369" t="s">
        <v>34654</v>
      </c>
      <c r="C3776" s="368" t="s">
        <v>689</v>
      </c>
      <c r="D3776" s="370">
        <v>0</v>
      </c>
      <c r="E3776" s="207"/>
    </row>
    <row r="3777" spans="1:5" ht="15" x14ac:dyDescent="0.25">
      <c r="A3777" s="368">
        <v>100890</v>
      </c>
      <c r="B3777" s="369" t="s">
        <v>697</v>
      </c>
      <c r="C3777" s="368" t="s">
        <v>689</v>
      </c>
      <c r="D3777" s="370">
        <v>11.86</v>
      </c>
      <c r="E3777" s="207"/>
    </row>
    <row r="3778" spans="1:5" ht="15" x14ac:dyDescent="0.25">
      <c r="A3778" s="368">
        <v>100658</v>
      </c>
      <c r="B3778" s="369" t="s">
        <v>695</v>
      </c>
      <c r="C3778" s="368" t="s">
        <v>1</v>
      </c>
      <c r="D3778" s="370">
        <v>371.36</v>
      </c>
      <c r="E3778" s="207"/>
    </row>
    <row r="3779" spans="1:5" ht="15" x14ac:dyDescent="0.25">
      <c r="A3779" s="368">
        <v>100657</v>
      </c>
      <c r="B3779" s="369" t="s">
        <v>694</v>
      </c>
      <c r="C3779" s="368" t="s">
        <v>1</v>
      </c>
      <c r="D3779" s="370">
        <v>160.97</v>
      </c>
      <c r="E3779" s="207"/>
    </row>
    <row r="3780" spans="1:5" ht="15" x14ac:dyDescent="0.25">
      <c r="A3780" s="368">
        <v>100656</v>
      </c>
      <c r="B3780" s="369" t="s">
        <v>693</v>
      </c>
      <c r="C3780" s="368" t="s">
        <v>1</v>
      </c>
      <c r="D3780" s="370">
        <v>124.39</v>
      </c>
      <c r="E3780" s="207"/>
    </row>
    <row r="3781" spans="1:5" ht="15" x14ac:dyDescent="0.25">
      <c r="A3781" s="368">
        <v>102649</v>
      </c>
      <c r="B3781" s="369" t="s">
        <v>34655</v>
      </c>
      <c r="C3781" s="368" t="s">
        <v>1</v>
      </c>
      <c r="D3781" s="370">
        <v>382.56</v>
      </c>
      <c r="E3781" s="207"/>
    </row>
    <row r="3782" spans="1:5" ht="15" x14ac:dyDescent="0.25">
      <c r="A3782" s="368">
        <v>102645</v>
      </c>
      <c r="B3782" s="369" t="s">
        <v>34656</v>
      </c>
      <c r="C3782" s="368" t="s">
        <v>1</v>
      </c>
      <c r="D3782" s="370">
        <v>263.45999999999998</v>
      </c>
      <c r="E3782" s="207"/>
    </row>
    <row r="3783" spans="1:5" ht="15" x14ac:dyDescent="0.25">
      <c r="A3783" s="368">
        <v>102650</v>
      </c>
      <c r="B3783" s="369" t="s">
        <v>34657</v>
      </c>
      <c r="C3783" s="368" t="s">
        <v>1</v>
      </c>
      <c r="D3783" s="370">
        <v>544.33000000000004</v>
      </c>
      <c r="E3783" s="207"/>
    </row>
    <row r="3784" spans="1:5" ht="15" x14ac:dyDescent="0.25">
      <c r="A3784" s="368">
        <v>102646</v>
      </c>
      <c r="B3784" s="369" t="s">
        <v>34658</v>
      </c>
      <c r="C3784" s="368" t="s">
        <v>1</v>
      </c>
      <c r="D3784" s="370">
        <v>395.37</v>
      </c>
      <c r="E3784" s="207"/>
    </row>
    <row r="3785" spans="1:5" ht="15" x14ac:dyDescent="0.25">
      <c r="A3785" s="368">
        <v>102651</v>
      </c>
      <c r="B3785" s="369" t="s">
        <v>34659</v>
      </c>
      <c r="C3785" s="368" t="s">
        <v>1</v>
      </c>
      <c r="D3785" s="370">
        <v>703.47</v>
      </c>
      <c r="E3785" s="207"/>
    </row>
    <row r="3786" spans="1:5" ht="15" x14ac:dyDescent="0.25">
      <c r="A3786" s="368">
        <v>102647</v>
      </c>
      <c r="B3786" s="369" t="s">
        <v>34660</v>
      </c>
      <c r="C3786" s="368" t="s">
        <v>1</v>
      </c>
      <c r="D3786" s="370">
        <v>516.14</v>
      </c>
      <c r="E3786" s="207"/>
    </row>
    <row r="3787" spans="1:5" ht="15" x14ac:dyDescent="0.25">
      <c r="A3787" s="368">
        <v>102652</v>
      </c>
      <c r="B3787" s="369" t="s">
        <v>34661</v>
      </c>
      <c r="C3787" s="368" t="s">
        <v>1</v>
      </c>
      <c r="D3787" s="370">
        <v>902</v>
      </c>
      <c r="E3787" s="207"/>
    </row>
    <row r="3788" spans="1:5" ht="15" x14ac:dyDescent="0.25">
      <c r="A3788" s="368">
        <v>102648</v>
      </c>
      <c r="B3788" s="369" t="s">
        <v>34662</v>
      </c>
      <c r="C3788" s="368" t="s">
        <v>1</v>
      </c>
      <c r="D3788" s="370">
        <v>682.4</v>
      </c>
      <c r="E3788" s="207"/>
    </row>
    <row r="3789" spans="1:5" ht="15" x14ac:dyDescent="0.25">
      <c r="A3789" s="368">
        <v>100651</v>
      </c>
      <c r="B3789" s="369" t="s">
        <v>34663</v>
      </c>
      <c r="C3789" s="368" t="s">
        <v>1</v>
      </c>
      <c r="D3789" s="370">
        <v>144.13999999999999</v>
      </c>
      <c r="E3789" s="207"/>
    </row>
    <row r="3790" spans="1:5" ht="15" x14ac:dyDescent="0.25">
      <c r="A3790" s="368">
        <v>100652</v>
      </c>
      <c r="B3790" s="369" t="s">
        <v>38554</v>
      </c>
      <c r="C3790" s="368" t="s">
        <v>1</v>
      </c>
      <c r="D3790" s="370">
        <v>273.77</v>
      </c>
      <c r="E3790" s="207"/>
    </row>
    <row r="3791" spans="1:5" ht="15" x14ac:dyDescent="0.25">
      <c r="A3791" s="368">
        <v>100653</v>
      </c>
      <c r="B3791" s="369" t="s">
        <v>34664</v>
      </c>
      <c r="C3791" s="368" t="s">
        <v>1</v>
      </c>
      <c r="D3791" s="370">
        <v>453.04</v>
      </c>
      <c r="E3791" s="207"/>
    </row>
    <row r="3792" spans="1:5" ht="15" x14ac:dyDescent="0.25">
      <c r="A3792" s="368">
        <v>100654</v>
      </c>
      <c r="B3792" s="369" t="s">
        <v>34665</v>
      </c>
      <c r="C3792" s="368" t="s">
        <v>1</v>
      </c>
      <c r="D3792" s="370">
        <v>601.9</v>
      </c>
      <c r="E3792" s="207"/>
    </row>
    <row r="3793" spans="1:5" ht="15" x14ac:dyDescent="0.25">
      <c r="A3793" s="368">
        <v>100655</v>
      </c>
      <c r="B3793" s="369" t="s">
        <v>34666</v>
      </c>
      <c r="C3793" s="368" t="s">
        <v>1</v>
      </c>
      <c r="D3793" s="370">
        <v>698.21</v>
      </c>
      <c r="E3793" s="207"/>
    </row>
    <row r="3794" spans="1:5" ht="15" x14ac:dyDescent="0.25">
      <c r="A3794" s="368">
        <v>100364</v>
      </c>
      <c r="B3794" s="369" t="s">
        <v>40438</v>
      </c>
      <c r="C3794" s="368" t="s">
        <v>2</v>
      </c>
      <c r="D3794" s="370">
        <v>3883.99</v>
      </c>
      <c r="E3794" s="207"/>
    </row>
    <row r="3795" spans="1:5" ht="15" x14ac:dyDescent="0.25">
      <c r="A3795" s="368">
        <v>100374</v>
      </c>
      <c r="B3795" s="369" t="s">
        <v>40439</v>
      </c>
      <c r="C3795" s="368" t="s">
        <v>2</v>
      </c>
      <c r="D3795" s="370">
        <v>3591.98</v>
      </c>
      <c r="E3795" s="207"/>
    </row>
    <row r="3796" spans="1:5" ht="15" x14ac:dyDescent="0.25">
      <c r="A3796" s="368">
        <v>100365</v>
      </c>
      <c r="B3796" s="369" t="s">
        <v>40440</v>
      </c>
      <c r="C3796" s="368" t="s">
        <v>2</v>
      </c>
      <c r="D3796" s="370">
        <v>4488.62</v>
      </c>
      <c r="E3796" s="207"/>
    </row>
    <row r="3797" spans="1:5" ht="15" x14ac:dyDescent="0.25">
      <c r="A3797" s="368">
        <v>100375</v>
      </c>
      <c r="B3797" s="369" t="s">
        <v>40441</v>
      </c>
      <c r="C3797" s="368" t="s">
        <v>2</v>
      </c>
      <c r="D3797" s="370">
        <v>4062.47</v>
      </c>
      <c r="E3797" s="207"/>
    </row>
    <row r="3798" spans="1:5" ht="15" x14ac:dyDescent="0.25">
      <c r="A3798" s="368">
        <v>100366</v>
      </c>
      <c r="B3798" s="369" t="s">
        <v>40442</v>
      </c>
      <c r="C3798" s="368" t="s">
        <v>2</v>
      </c>
      <c r="D3798" s="370">
        <v>4811.82</v>
      </c>
      <c r="E3798" s="207"/>
    </row>
    <row r="3799" spans="1:5" ht="15" x14ac:dyDescent="0.25">
      <c r="A3799" s="368">
        <v>100376</v>
      </c>
      <c r="B3799" s="369" t="s">
        <v>40443</v>
      </c>
      <c r="C3799" s="368" t="s">
        <v>2</v>
      </c>
      <c r="D3799" s="370">
        <v>4190.9399999999996</v>
      </c>
      <c r="E3799" s="207"/>
    </row>
    <row r="3800" spans="1:5" ht="15" x14ac:dyDescent="0.25">
      <c r="A3800" s="368">
        <v>100357</v>
      </c>
      <c r="B3800" s="369" t="s">
        <v>40444</v>
      </c>
      <c r="C3800" s="368" t="s">
        <v>2</v>
      </c>
      <c r="D3800" s="370">
        <v>1323.68</v>
      </c>
      <c r="E3800" s="207"/>
    </row>
    <row r="3801" spans="1:5" ht="15" x14ac:dyDescent="0.25">
      <c r="A3801" s="368">
        <v>100367</v>
      </c>
      <c r="B3801" s="369" t="s">
        <v>40445</v>
      </c>
      <c r="C3801" s="368" t="s">
        <v>2</v>
      </c>
      <c r="D3801" s="370">
        <v>1282.44</v>
      </c>
      <c r="E3801" s="207"/>
    </row>
    <row r="3802" spans="1:5" ht="15" x14ac:dyDescent="0.25">
      <c r="A3802" s="368">
        <v>100358</v>
      </c>
      <c r="B3802" s="369" t="s">
        <v>40446</v>
      </c>
      <c r="C3802" s="368" t="s">
        <v>2</v>
      </c>
      <c r="D3802" s="370">
        <v>1811.19</v>
      </c>
      <c r="E3802" s="207"/>
    </row>
    <row r="3803" spans="1:5" ht="15" x14ac:dyDescent="0.25">
      <c r="A3803" s="368">
        <v>100368</v>
      </c>
      <c r="B3803" s="369" t="s">
        <v>40447</v>
      </c>
      <c r="C3803" s="368" t="s">
        <v>2</v>
      </c>
      <c r="D3803" s="370">
        <v>1760.06</v>
      </c>
      <c r="E3803" s="207"/>
    </row>
    <row r="3804" spans="1:5" ht="15" x14ac:dyDescent="0.25">
      <c r="A3804" s="368">
        <v>100359</v>
      </c>
      <c r="B3804" s="369" t="s">
        <v>40448</v>
      </c>
      <c r="C3804" s="368" t="s">
        <v>2</v>
      </c>
      <c r="D3804" s="370">
        <v>1911.19</v>
      </c>
      <c r="E3804" s="207"/>
    </row>
    <row r="3805" spans="1:5" ht="15" x14ac:dyDescent="0.25">
      <c r="A3805" s="368">
        <v>100369</v>
      </c>
      <c r="B3805" s="369" t="s">
        <v>40449</v>
      </c>
      <c r="C3805" s="368" t="s">
        <v>2</v>
      </c>
      <c r="D3805" s="370">
        <v>1859.18</v>
      </c>
      <c r="E3805" s="207"/>
    </row>
    <row r="3806" spans="1:5" ht="15" x14ac:dyDescent="0.25">
      <c r="A3806" s="368">
        <v>100360</v>
      </c>
      <c r="B3806" s="369" t="s">
        <v>40450</v>
      </c>
      <c r="C3806" s="368" t="s">
        <v>2</v>
      </c>
      <c r="D3806" s="370">
        <v>2132.29</v>
      </c>
      <c r="E3806" s="207"/>
    </row>
    <row r="3807" spans="1:5" ht="15" x14ac:dyDescent="0.25">
      <c r="A3807" s="368">
        <v>100370</v>
      </c>
      <c r="B3807" s="369" t="s">
        <v>40451</v>
      </c>
      <c r="C3807" s="368" t="s">
        <v>2</v>
      </c>
      <c r="D3807" s="370">
        <v>2226.89</v>
      </c>
      <c r="E3807" s="207"/>
    </row>
    <row r="3808" spans="1:5" ht="15" x14ac:dyDescent="0.25">
      <c r="A3808" s="368">
        <v>100361</v>
      </c>
      <c r="B3808" s="369" t="s">
        <v>40452</v>
      </c>
      <c r="C3808" s="368" t="s">
        <v>2</v>
      </c>
      <c r="D3808" s="370">
        <v>2662.64</v>
      </c>
      <c r="E3808" s="207"/>
    </row>
    <row r="3809" spans="1:5" ht="15" x14ac:dyDescent="0.25">
      <c r="A3809" s="368">
        <v>100371</v>
      </c>
      <c r="B3809" s="369" t="s">
        <v>40453</v>
      </c>
      <c r="C3809" s="368" t="s">
        <v>2</v>
      </c>
      <c r="D3809" s="370">
        <v>2529.48</v>
      </c>
      <c r="E3809" s="207"/>
    </row>
    <row r="3810" spans="1:5" ht="15" x14ac:dyDescent="0.25">
      <c r="A3810" s="368">
        <v>100362</v>
      </c>
      <c r="B3810" s="369" t="s">
        <v>40454</v>
      </c>
      <c r="C3810" s="368" t="s">
        <v>2</v>
      </c>
      <c r="D3810" s="370">
        <v>3438.36</v>
      </c>
      <c r="E3810" s="207"/>
    </row>
    <row r="3811" spans="1:5" ht="15" x14ac:dyDescent="0.25">
      <c r="A3811" s="368">
        <v>100372</v>
      </c>
      <c r="B3811" s="369" t="s">
        <v>40455</v>
      </c>
      <c r="C3811" s="368" t="s">
        <v>2</v>
      </c>
      <c r="D3811" s="370">
        <v>3213.76</v>
      </c>
      <c r="E3811" s="207"/>
    </row>
    <row r="3812" spans="1:5" ht="15" x14ac:dyDescent="0.25">
      <c r="A3812" s="368">
        <v>100363</v>
      </c>
      <c r="B3812" s="369" t="s">
        <v>40456</v>
      </c>
      <c r="C3812" s="368" t="s">
        <v>2</v>
      </c>
      <c r="D3812" s="370">
        <v>3561.53</v>
      </c>
      <c r="E3812" s="207"/>
    </row>
    <row r="3813" spans="1:5" ht="15" x14ac:dyDescent="0.25">
      <c r="A3813" s="368">
        <v>100373</v>
      </c>
      <c r="B3813" s="369" t="s">
        <v>40457</v>
      </c>
      <c r="C3813" s="368" t="s">
        <v>2</v>
      </c>
      <c r="D3813" s="370">
        <v>3334.01</v>
      </c>
      <c r="E3813" s="207"/>
    </row>
    <row r="3814" spans="1:5" ht="15" x14ac:dyDescent="0.25">
      <c r="A3814" s="368">
        <v>106154</v>
      </c>
      <c r="B3814" s="369" t="s">
        <v>40458</v>
      </c>
      <c r="C3814" s="368" t="s">
        <v>3</v>
      </c>
      <c r="D3814" s="370">
        <v>0</v>
      </c>
      <c r="E3814" s="207"/>
    </row>
    <row r="3815" spans="1:5" ht="15" x14ac:dyDescent="0.25">
      <c r="A3815" s="368">
        <v>106153</v>
      </c>
      <c r="B3815" s="369" t="s">
        <v>40459</v>
      </c>
      <c r="C3815" s="368" t="s">
        <v>3</v>
      </c>
      <c r="D3815" s="370">
        <v>0</v>
      </c>
      <c r="E3815" s="207"/>
    </row>
    <row r="3816" spans="1:5" ht="15" x14ac:dyDescent="0.25">
      <c r="A3816" s="368">
        <v>106152</v>
      </c>
      <c r="B3816" s="369" t="s">
        <v>40460</v>
      </c>
      <c r="C3816" s="368" t="s">
        <v>3</v>
      </c>
      <c r="D3816" s="370">
        <v>0</v>
      </c>
      <c r="E3816" s="207"/>
    </row>
    <row r="3817" spans="1:5" ht="15" x14ac:dyDescent="0.25">
      <c r="A3817" s="368">
        <v>106157</v>
      </c>
      <c r="B3817" s="369" t="s">
        <v>40461</v>
      </c>
      <c r="C3817" s="368" t="s">
        <v>3</v>
      </c>
      <c r="D3817" s="370">
        <v>0</v>
      </c>
      <c r="E3817" s="207"/>
    </row>
    <row r="3818" spans="1:5" ht="15" x14ac:dyDescent="0.25">
      <c r="A3818" s="368">
        <v>106156</v>
      </c>
      <c r="B3818" s="369" t="s">
        <v>40462</v>
      </c>
      <c r="C3818" s="368" t="s">
        <v>3</v>
      </c>
      <c r="D3818" s="370">
        <v>0</v>
      </c>
      <c r="E3818" s="207"/>
    </row>
    <row r="3819" spans="1:5" ht="15" x14ac:dyDescent="0.25">
      <c r="A3819" s="368">
        <v>106155</v>
      </c>
      <c r="B3819" s="369" t="s">
        <v>40463</v>
      </c>
      <c r="C3819" s="368" t="s">
        <v>3</v>
      </c>
      <c r="D3819" s="370">
        <v>0</v>
      </c>
      <c r="E3819" s="207"/>
    </row>
    <row r="3820" spans="1:5" ht="15" x14ac:dyDescent="0.25">
      <c r="A3820" s="368">
        <v>106160</v>
      </c>
      <c r="B3820" s="369" t="s">
        <v>40464</v>
      </c>
      <c r="C3820" s="368" t="s">
        <v>3</v>
      </c>
      <c r="D3820" s="370">
        <v>0</v>
      </c>
      <c r="E3820" s="207"/>
    </row>
    <row r="3821" spans="1:5" ht="15" x14ac:dyDescent="0.25">
      <c r="A3821" s="368">
        <v>106159</v>
      </c>
      <c r="B3821" s="369" t="s">
        <v>40465</v>
      </c>
      <c r="C3821" s="368" t="s">
        <v>3</v>
      </c>
      <c r="D3821" s="370">
        <v>0</v>
      </c>
      <c r="E3821" s="207"/>
    </row>
    <row r="3822" spans="1:5" ht="15" x14ac:dyDescent="0.25">
      <c r="A3822" s="368">
        <v>106158</v>
      </c>
      <c r="B3822" s="369" t="s">
        <v>40466</v>
      </c>
      <c r="C3822" s="368" t="s">
        <v>3</v>
      </c>
      <c r="D3822" s="370">
        <v>0</v>
      </c>
      <c r="E3822" s="207"/>
    </row>
    <row r="3823" spans="1:5" ht="15" x14ac:dyDescent="0.25">
      <c r="A3823" s="368">
        <v>106163</v>
      </c>
      <c r="B3823" s="369" t="s">
        <v>40467</v>
      </c>
      <c r="C3823" s="368" t="s">
        <v>3</v>
      </c>
      <c r="D3823" s="370">
        <v>0</v>
      </c>
      <c r="E3823" s="207"/>
    </row>
    <row r="3824" spans="1:5" ht="15" x14ac:dyDescent="0.25">
      <c r="A3824" s="368">
        <v>106162</v>
      </c>
      <c r="B3824" s="369" t="s">
        <v>40468</v>
      </c>
      <c r="C3824" s="368" t="s">
        <v>3</v>
      </c>
      <c r="D3824" s="370">
        <v>0</v>
      </c>
      <c r="E3824" s="207"/>
    </row>
    <row r="3825" spans="1:5" ht="15" x14ac:dyDescent="0.25">
      <c r="A3825" s="368">
        <v>106161</v>
      </c>
      <c r="B3825" s="369" t="s">
        <v>40469</v>
      </c>
      <c r="C3825" s="368" t="s">
        <v>3</v>
      </c>
      <c r="D3825" s="370">
        <v>0</v>
      </c>
      <c r="E3825" s="207"/>
    </row>
    <row r="3826" spans="1:5" ht="15" x14ac:dyDescent="0.25">
      <c r="A3826" s="368">
        <v>100381</v>
      </c>
      <c r="B3826" s="369" t="s">
        <v>40470</v>
      </c>
      <c r="C3826" s="368" t="s">
        <v>3</v>
      </c>
      <c r="D3826" s="370">
        <v>73.34</v>
      </c>
      <c r="E3826" s="207"/>
    </row>
    <row r="3827" spans="1:5" ht="15" x14ac:dyDescent="0.25">
      <c r="A3827" s="368">
        <v>100380</v>
      </c>
      <c r="B3827" s="369" t="s">
        <v>40471</v>
      </c>
      <c r="C3827" s="368" t="s">
        <v>3</v>
      </c>
      <c r="D3827" s="370">
        <v>64.63</v>
      </c>
      <c r="E3827" s="207"/>
    </row>
    <row r="3828" spans="1:5" ht="15" x14ac:dyDescent="0.25">
      <c r="A3828" s="368">
        <v>100379</v>
      </c>
      <c r="B3828" s="369" t="s">
        <v>40472</v>
      </c>
      <c r="C3828" s="368" t="s">
        <v>3</v>
      </c>
      <c r="D3828" s="370">
        <v>49.15</v>
      </c>
      <c r="E3828" s="207"/>
    </row>
    <row r="3829" spans="1:5" ht="15" x14ac:dyDescent="0.25">
      <c r="A3829" s="368">
        <v>100384</v>
      </c>
      <c r="B3829" s="369" t="s">
        <v>40473</v>
      </c>
      <c r="C3829" s="368" t="s">
        <v>3</v>
      </c>
      <c r="D3829" s="370">
        <v>35.729999999999997</v>
      </c>
      <c r="E3829" s="207"/>
    </row>
    <row r="3830" spans="1:5" ht="15" x14ac:dyDescent="0.25">
      <c r="A3830" s="368">
        <v>100383</v>
      </c>
      <c r="B3830" s="369" t="s">
        <v>40474</v>
      </c>
      <c r="C3830" s="368" t="s">
        <v>3</v>
      </c>
      <c r="D3830" s="370">
        <v>33.43</v>
      </c>
      <c r="E3830" s="207"/>
    </row>
    <row r="3831" spans="1:5" ht="15" x14ac:dyDescent="0.25">
      <c r="A3831" s="368">
        <v>100382</v>
      </c>
      <c r="B3831" s="369" t="s">
        <v>40475</v>
      </c>
      <c r="C3831" s="368" t="s">
        <v>3</v>
      </c>
      <c r="D3831" s="370">
        <v>31.19</v>
      </c>
      <c r="E3831" s="207"/>
    </row>
    <row r="3832" spans="1:5" ht="15" x14ac:dyDescent="0.25">
      <c r="A3832" s="368">
        <v>100387</v>
      </c>
      <c r="B3832" s="369" t="s">
        <v>40476</v>
      </c>
      <c r="C3832" s="368" t="s">
        <v>3</v>
      </c>
      <c r="D3832" s="370">
        <v>70.680000000000007</v>
      </c>
      <c r="E3832" s="207"/>
    </row>
    <row r="3833" spans="1:5" ht="15" x14ac:dyDescent="0.25">
      <c r="A3833" s="368">
        <v>100386</v>
      </c>
      <c r="B3833" s="369" t="s">
        <v>40477</v>
      </c>
      <c r="C3833" s="368" t="s">
        <v>3</v>
      </c>
      <c r="D3833" s="370">
        <v>56.59</v>
      </c>
      <c r="E3833" s="207"/>
    </row>
    <row r="3834" spans="1:5" ht="15" x14ac:dyDescent="0.25">
      <c r="A3834" s="368">
        <v>100385</v>
      </c>
      <c r="B3834" s="369" t="s">
        <v>40478</v>
      </c>
      <c r="C3834" s="368" t="s">
        <v>3</v>
      </c>
      <c r="D3834" s="370">
        <v>44.28</v>
      </c>
      <c r="E3834" s="207"/>
    </row>
    <row r="3835" spans="1:5" ht="15" x14ac:dyDescent="0.25">
      <c r="A3835" s="368">
        <v>100377</v>
      </c>
      <c r="B3835" s="369" t="s">
        <v>40479</v>
      </c>
      <c r="C3835" s="368" t="s">
        <v>689</v>
      </c>
      <c r="D3835" s="370">
        <v>13.44</v>
      </c>
      <c r="E3835" s="207"/>
    </row>
    <row r="3836" spans="1:5" ht="15" x14ac:dyDescent="0.25">
      <c r="A3836" s="368">
        <v>100378</v>
      </c>
      <c r="B3836" s="369" t="s">
        <v>40480</v>
      </c>
      <c r="C3836" s="368" t="s">
        <v>689</v>
      </c>
      <c r="D3836" s="370">
        <v>12.13</v>
      </c>
      <c r="E3836" s="207"/>
    </row>
    <row r="3837" spans="1:5" ht="15" x14ac:dyDescent="0.25">
      <c r="A3837" s="368">
        <v>92596</v>
      </c>
      <c r="B3837" s="369" t="s">
        <v>40481</v>
      </c>
      <c r="C3837" s="368" t="s">
        <v>2</v>
      </c>
      <c r="D3837" s="370">
        <v>2064.62</v>
      </c>
      <c r="E3837" s="207"/>
    </row>
    <row r="3838" spans="1:5" ht="15" x14ac:dyDescent="0.25">
      <c r="A3838" s="368">
        <v>92616</v>
      </c>
      <c r="B3838" s="369" t="s">
        <v>40482</v>
      </c>
      <c r="C3838" s="368" t="s">
        <v>2</v>
      </c>
      <c r="D3838" s="370">
        <v>1900.35</v>
      </c>
      <c r="E3838" s="207"/>
    </row>
    <row r="3839" spans="1:5" ht="15" x14ac:dyDescent="0.25">
      <c r="A3839" s="368">
        <v>92598</v>
      </c>
      <c r="B3839" s="369" t="s">
        <v>40483</v>
      </c>
      <c r="C3839" s="368" t="s">
        <v>2</v>
      </c>
      <c r="D3839" s="370">
        <v>2206.69</v>
      </c>
      <c r="E3839" s="207"/>
    </row>
    <row r="3840" spans="1:5" ht="15" x14ac:dyDescent="0.25">
      <c r="A3840" s="368">
        <v>92618</v>
      </c>
      <c r="B3840" s="369" t="s">
        <v>40484</v>
      </c>
      <c r="C3840" s="368" t="s">
        <v>2</v>
      </c>
      <c r="D3840" s="370">
        <v>2079.79</v>
      </c>
      <c r="E3840" s="207"/>
    </row>
    <row r="3841" spans="1:5" ht="15" x14ac:dyDescent="0.25">
      <c r="A3841" s="368">
        <v>92600</v>
      </c>
      <c r="B3841" s="369" t="s">
        <v>40485</v>
      </c>
      <c r="C3841" s="368" t="s">
        <v>2</v>
      </c>
      <c r="D3841" s="370">
        <v>2351.3200000000002</v>
      </c>
      <c r="E3841" s="207"/>
    </row>
    <row r="3842" spans="1:5" ht="15" x14ac:dyDescent="0.25">
      <c r="A3842" s="368">
        <v>92620</v>
      </c>
      <c r="B3842" s="369" t="s">
        <v>40486</v>
      </c>
      <c r="C3842" s="368" t="s">
        <v>2</v>
      </c>
      <c r="D3842" s="370">
        <v>2159.9499999999998</v>
      </c>
      <c r="E3842" s="207"/>
    </row>
    <row r="3843" spans="1:5" ht="15" x14ac:dyDescent="0.25">
      <c r="A3843" s="368">
        <v>92582</v>
      </c>
      <c r="B3843" s="369" t="s">
        <v>40487</v>
      </c>
      <c r="C3843" s="368" t="s">
        <v>2</v>
      </c>
      <c r="D3843" s="370">
        <v>648.91999999999996</v>
      </c>
      <c r="E3843" s="207"/>
    </row>
    <row r="3844" spans="1:5" ht="15" x14ac:dyDescent="0.25">
      <c r="A3844" s="368">
        <v>92602</v>
      </c>
      <c r="B3844" s="369" t="s">
        <v>40488</v>
      </c>
      <c r="C3844" s="368" t="s">
        <v>2</v>
      </c>
      <c r="D3844" s="370">
        <v>627.33000000000004</v>
      </c>
      <c r="E3844" s="207"/>
    </row>
    <row r="3845" spans="1:5" ht="15" x14ac:dyDescent="0.25">
      <c r="A3845" s="368">
        <v>92584</v>
      </c>
      <c r="B3845" s="369" t="s">
        <v>40489</v>
      </c>
      <c r="C3845" s="368" t="s">
        <v>2</v>
      </c>
      <c r="D3845" s="370">
        <v>772.15</v>
      </c>
      <c r="E3845" s="207"/>
    </row>
    <row r="3846" spans="1:5" ht="15" x14ac:dyDescent="0.25">
      <c r="A3846" s="368">
        <v>92604</v>
      </c>
      <c r="B3846" s="369" t="s">
        <v>40490</v>
      </c>
      <c r="C3846" s="368" t="s">
        <v>2</v>
      </c>
      <c r="D3846" s="370">
        <v>741.94</v>
      </c>
      <c r="E3846" s="207"/>
    </row>
    <row r="3847" spans="1:5" ht="15" x14ac:dyDescent="0.25">
      <c r="A3847" s="368">
        <v>92586</v>
      </c>
      <c r="B3847" s="369" t="s">
        <v>40491</v>
      </c>
      <c r="C3847" s="368" t="s">
        <v>2</v>
      </c>
      <c r="D3847" s="370">
        <v>891.87</v>
      </c>
      <c r="E3847" s="207"/>
    </row>
    <row r="3848" spans="1:5" ht="15" x14ac:dyDescent="0.25">
      <c r="A3848" s="368">
        <v>92606</v>
      </c>
      <c r="B3848" s="369" t="s">
        <v>40492</v>
      </c>
      <c r="C3848" s="368" t="s">
        <v>2</v>
      </c>
      <c r="D3848" s="370">
        <v>857.17</v>
      </c>
      <c r="E3848" s="207"/>
    </row>
    <row r="3849" spans="1:5" ht="15" x14ac:dyDescent="0.25">
      <c r="A3849" s="368">
        <v>92588</v>
      </c>
      <c r="B3849" s="369" t="s">
        <v>40493</v>
      </c>
      <c r="C3849" s="368" t="s">
        <v>2</v>
      </c>
      <c r="D3849" s="370">
        <v>1191.8399999999999</v>
      </c>
      <c r="E3849" s="207"/>
    </row>
    <row r="3850" spans="1:5" ht="15" x14ac:dyDescent="0.25">
      <c r="A3850" s="368">
        <v>92608</v>
      </c>
      <c r="B3850" s="369" t="s">
        <v>40494</v>
      </c>
      <c r="C3850" s="368" t="s">
        <v>2</v>
      </c>
      <c r="D3850" s="370">
        <v>1127.73</v>
      </c>
      <c r="E3850" s="207"/>
    </row>
    <row r="3851" spans="1:5" ht="15" x14ac:dyDescent="0.25">
      <c r="A3851" s="368">
        <v>92590</v>
      </c>
      <c r="B3851" s="369" t="s">
        <v>40495</v>
      </c>
      <c r="C3851" s="368" t="s">
        <v>2</v>
      </c>
      <c r="D3851" s="370">
        <v>1323.38</v>
      </c>
      <c r="E3851" s="207"/>
    </row>
    <row r="3852" spans="1:5" ht="15" x14ac:dyDescent="0.25">
      <c r="A3852" s="368">
        <v>92610</v>
      </c>
      <c r="B3852" s="369" t="s">
        <v>40496</v>
      </c>
      <c r="C3852" s="368" t="s">
        <v>2</v>
      </c>
      <c r="D3852" s="370">
        <v>1250.6500000000001</v>
      </c>
      <c r="E3852" s="207"/>
    </row>
    <row r="3853" spans="1:5" ht="15" x14ac:dyDescent="0.25">
      <c r="A3853" s="368">
        <v>92592</v>
      </c>
      <c r="B3853" s="369" t="s">
        <v>40497</v>
      </c>
      <c r="C3853" s="368" t="s">
        <v>2</v>
      </c>
      <c r="D3853" s="370">
        <v>1525.95</v>
      </c>
      <c r="E3853" s="207"/>
    </row>
    <row r="3854" spans="1:5" ht="15" x14ac:dyDescent="0.25">
      <c r="A3854" s="368">
        <v>92612</v>
      </c>
      <c r="B3854" s="369" t="s">
        <v>40498</v>
      </c>
      <c r="C3854" s="368" t="s">
        <v>2</v>
      </c>
      <c r="D3854" s="370">
        <v>1467.11</v>
      </c>
      <c r="E3854" s="207"/>
    </row>
    <row r="3855" spans="1:5" ht="15" x14ac:dyDescent="0.25">
      <c r="A3855" s="368">
        <v>92594</v>
      </c>
      <c r="B3855" s="369" t="s">
        <v>40499</v>
      </c>
      <c r="C3855" s="368" t="s">
        <v>2</v>
      </c>
      <c r="D3855" s="370">
        <v>1786.97</v>
      </c>
      <c r="E3855" s="207"/>
    </row>
    <row r="3856" spans="1:5" ht="15" x14ac:dyDescent="0.25">
      <c r="A3856" s="368">
        <v>92614</v>
      </c>
      <c r="B3856" s="369" t="s">
        <v>40500</v>
      </c>
      <c r="C3856" s="368" t="s">
        <v>2</v>
      </c>
      <c r="D3856" s="370">
        <v>1652.22</v>
      </c>
      <c r="E3856" s="207"/>
    </row>
    <row r="3857" spans="1:5" ht="15" x14ac:dyDescent="0.25">
      <c r="A3857" s="368">
        <v>92552</v>
      </c>
      <c r="B3857" s="369" t="s">
        <v>40501</v>
      </c>
      <c r="C3857" s="368" t="s">
        <v>2</v>
      </c>
      <c r="D3857" s="370">
        <v>3238.66</v>
      </c>
      <c r="E3857" s="207"/>
    </row>
    <row r="3858" spans="1:5" ht="15" x14ac:dyDescent="0.25">
      <c r="A3858" s="368">
        <v>92562</v>
      </c>
      <c r="B3858" s="369" t="s">
        <v>40502</v>
      </c>
      <c r="C3858" s="368" t="s">
        <v>2</v>
      </c>
      <c r="D3858" s="370">
        <v>3148.43</v>
      </c>
      <c r="E3858" s="207"/>
    </row>
    <row r="3859" spans="1:5" ht="15" x14ac:dyDescent="0.25">
      <c r="A3859" s="368">
        <v>92553</v>
      </c>
      <c r="B3859" s="369" t="s">
        <v>40503</v>
      </c>
      <c r="C3859" s="368" t="s">
        <v>2</v>
      </c>
      <c r="D3859" s="370">
        <v>3728.68</v>
      </c>
      <c r="E3859" s="207"/>
    </row>
    <row r="3860" spans="1:5" ht="15" x14ac:dyDescent="0.25">
      <c r="A3860" s="368">
        <v>92563</v>
      </c>
      <c r="B3860" s="369" t="s">
        <v>40504</v>
      </c>
      <c r="C3860" s="368" t="s">
        <v>2</v>
      </c>
      <c r="D3860" s="370">
        <v>3633.44</v>
      </c>
      <c r="E3860" s="207"/>
    </row>
    <row r="3861" spans="1:5" ht="15" x14ac:dyDescent="0.25">
      <c r="A3861" s="368">
        <v>92554</v>
      </c>
      <c r="B3861" s="369" t="s">
        <v>40505</v>
      </c>
      <c r="C3861" s="368" t="s">
        <v>2</v>
      </c>
      <c r="D3861" s="370">
        <v>3871.67</v>
      </c>
      <c r="E3861" s="207"/>
    </row>
    <row r="3862" spans="1:5" ht="15" x14ac:dyDescent="0.25">
      <c r="A3862" s="368">
        <v>92564</v>
      </c>
      <c r="B3862" s="369" t="s">
        <v>40506</v>
      </c>
      <c r="C3862" s="368" t="s">
        <v>2</v>
      </c>
      <c r="D3862" s="370">
        <v>3755.01</v>
      </c>
      <c r="E3862" s="207"/>
    </row>
    <row r="3863" spans="1:5" ht="15" x14ac:dyDescent="0.25">
      <c r="A3863" s="368">
        <v>92545</v>
      </c>
      <c r="B3863" s="369" t="s">
        <v>40507</v>
      </c>
      <c r="C3863" s="368" t="s">
        <v>2</v>
      </c>
      <c r="D3863" s="370">
        <v>1246.3</v>
      </c>
      <c r="E3863" s="207"/>
    </row>
    <row r="3864" spans="1:5" ht="15" x14ac:dyDescent="0.25">
      <c r="A3864" s="368">
        <v>92555</v>
      </c>
      <c r="B3864" s="369" t="s">
        <v>40508</v>
      </c>
      <c r="C3864" s="368" t="s">
        <v>2</v>
      </c>
      <c r="D3864" s="370">
        <v>1243.6600000000001</v>
      </c>
      <c r="E3864" s="207"/>
    </row>
    <row r="3865" spans="1:5" ht="15" x14ac:dyDescent="0.25">
      <c r="A3865" s="368">
        <v>92546</v>
      </c>
      <c r="B3865" s="369" t="s">
        <v>40509</v>
      </c>
      <c r="C3865" s="368" t="s">
        <v>2</v>
      </c>
      <c r="D3865" s="370">
        <v>1570.48</v>
      </c>
      <c r="E3865" s="207"/>
    </row>
    <row r="3866" spans="1:5" ht="15" x14ac:dyDescent="0.25">
      <c r="A3866" s="368">
        <v>92556</v>
      </c>
      <c r="B3866" s="369" t="s">
        <v>40510</v>
      </c>
      <c r="C3866" s="368" t="s">
        <v>2</v>
      </c>
      <c r="D3866" s="370">
        <v>1533.15</v>
      </c>
      <c r="E3866" s="207"/>
    </row>
    <row r="3867" spans="1:5" ht="15" x14ac:dyDescent="0.25">
      <c r="A3867" s="368">
        <v>92547</v>
      </c>
      <c r="B3867" s="369" t="s">
        <v>40511</v>
      </c>
      <c r="C3867" s="368" t="s">
        <v>2</v>
      </c>
      <c r="D3867" s="370">
        <v>1667.03</v>
      </c>
      <c r="E3867" s="207"/>
    </row>
    <row r="3868" spans="1:5" ht="15" x14ac:dyDescent="0.25">
      <c r="A3868" s="368">
        <v>92557</v>
      </c>
      <c r="B3868" s="369" t="s">
        <v>40512</v>
      </c>
      <c r="C3868" s="368" t="s">
        <v>2</v>
      </c>
      <c r="D3868" s="370">
        <v>1628.82</v>
      </c>
      <c r="E3868" s="207"/>
    </row>
    <row r="3869" spans="1:5" ht="15" x14ac:dyDescent="0.25">
      <c r="A3869" s="368">
        <v>92548</v>
      </c>
      <c r="B3869" s="369" t="s">
        <v>40513</v>
      </c>
      <c r="C3869" s="368" t="s">
        <v>2</v>
      </c>
      <c r="D3869" s="370">
        <v>1866.71</v>
      </c>
      <c r="E3869" s="207"/>
    </row>
    <row r="3870" spans="1:5" ht="15" x14ac:dyDescent="0.25">
      <c r="A3870" s="368">
        <v>92558</v>
      </c>
      <c r="B3870" s="369" t="s">
        <v>40514</v>
      </c>
      <c r="C3870" s="368" t="s">
        <v>2</v>
      </c>
      <c r="D3870" s="370">
        <v>1842.13</v>
      </c>
      <c r="E3870" s="207"/>
    </row>
    <row r="3871" spans="1:5" ht="15" x14ac:dyDescent="0.25">
      <c r="A3871" s="368">
        <v>92549</v>
      </c>
      <c r="B3871" s="369" t="s">
        <v>40515</v>
      </c>
      <c r="C3871" s="368" t="s">
        <v>2</v>
      </c>
      <c r="D3871" s="370">
        <v>2345.9899999999998</v>
      </c>
      <c r="E3871" s="207"/>
    </row>
    <row r="3872" spans="1:5" ht="15" x14ac:dyDescent="0.25">
      <c r="A3872" s="368">
        <v>92559</v>
      </c>
      <c r="B3872" s="369" t="s">
        <v>40516</v>
      </c>
      <c r="C3872" s="368" t="s">
        <v>2</v>
      </c>
      <c r="D3872" s="370">
        <v>2303.9</v>
      </c>
      <c r="E3872" s="207"/>
    </row>
    <row r="3873" spans="1:5" ht="15" x14ac:dyDescent="0.25">
      <c r="A3873" s="368">
        <v>92550</v>
      </c>
      <c r="B3873" s="369" t="s">
        <v>40517</v>
      </c>
      <c r="C3873" s="368" t="s">
        <v>2</v>
      </c>
      <c r="D3873" s="370">
        <v>2839.37</v>
      </c>
      <c r="E3873" s="207"/>
    </row>
    <row r="3874" spans="1:5" ht="15" x14ac:dyDescent="0.25">
      <c r="A3874" s="368">
        <v>92560</v>
      </c>
      <c r="B3874" s="369" t="s">
        <v>40518</v>
      </c>
      <c r="C3874" s="368" t="s">
        <v>2</v>
      </c>
      <c r="D3874" s="370">
        <v>2783.4</v>
      </c>
      <c r="E3874" s="207"/>
    </row>
    <row r="3875" spans="1:5" ht="15" x14ac:dyDescent="0.25">
      <c r="A3875" s="368">
        <v>92551</v>
      </c>
      <c r="B3875" s="369" t="s">
        <v>40519</v>
      </c>
      <c r="C3875" s="368" t="s">
        <v>2</v>
      </c>
      <c r="D3875" s="370">
        <v>2963.95</v>
      </c>
      <c r="E3875" s="207"/>
    </row>
    <row r="3876" spans="1:5" ht="15" x14ac:dyDescent="0.25">
      <c r="A3876" s="368">
        <v>92561</v>
      </c>
      <c r="B3876" s="369" t="s">
        <v>40520</v>
      </c>
      <c r="C3876" s="368" t="s">
        <v>2</v>
      </c>
      <c r="D3876" s="370">
        <v>2908.43</v>
      </c>
      <c r="E3876" s="207"/>
    </row>
    <row r="3877" spans="1:5" ht="15" x14ac:dyDescent="0.25">
      <c r="A3877" s="368">
        <v>92262</v>
      </c>
      <c r="B3877" s="369" t="s">
        <v>40521</v>
      </c>
      <c r="C3877" s="368" t="s">
        <v>2</v>
      </c>
      <c r="D3877" s="370">
        <v>849.04</v>
      </c>
      <c r="E3877" s="207"/>
    </row>
    <row r="3878" spans="1:5" ht="15" x14ac:dyDescent="0.25">
      <c r="A3878" s="368">
        <v>106149</v>
      </c>
      <c r="B3878" s="369" t="s">
        <v>40522</v>
      </c>
      <c r="C3878" s="368" t="s">
        <v>2</v>
      </c>
      <c r="D3878" s="370">
        <v>976.06</v>
      </c>
      <c r="E3878" s="207"/>
    </row>
    <row r="3879" spans="1:5" ht="15" x14ac:dyDescent="0.25">
      <c r="A3879" s="368">
        <v>106150</v>
      </c>
      <c r="B3879" s="369" t="s">
        <v>40523</v>
      </c>
      <c r="C3879" s="368" t="s">
        <v>2</v>
      </c>
      <c r="D3879" s="370">
        <v>1123.4000000000001</v>
      </c>
      <c r="E3879" s="207"/>
    </row>
    <row r="3880" spans="1:5" ht="15" x14ac:dyDescent="0.25">
      <c r="A3880" s="368">
        <v>106151</v>
      </c>
      <c r="B3880" s="369" t="s">
        <v>40524</v>
      </c>
      <c r="C3880" s="368" t="s">
        <v>2</v>
      </c>
      <c r="D3880" s="370">
        <v>1291.06</v>
      </c>
      <c r="E3880" s="207"/>
    </row>
    <row r="3881" spans="1:5" ht="15" x14ac:dyDescent="0.25">
      <c r="A3881" s="368">
        <v>92259</v>
      </c>
      <c r="B3881" s="369" t="s">
        <v>40525</v>
      </c>
      <c r="C3881" s="368" t="s">
        <v>2</v>
      </c>
      <c r="D3881" s="370">
        <v>553.1</v>
      </c>
      <c r="E3881" s="207"/>
    </row>
    <row r="3882" spans="1:5" ht="15" x14ac:dyDescent="0.25">
      <c r="A3882" s="368">
        <v>92260</v>
      </c>
      <c r="B3882" s="369" t="s">
        <v>40526</v>
      </c>
      <c r="C3882" s="368" t="s">
        <v>2</v>
      </c>
      <c r="D3882" s="370">
        <v>636.91999999999996</v>
      </c>
      <c r="E3882" s="207"/>
    </row>
    <row r="3883" spans="1:5" ht="15" x14ac:dyDescent="0.25">
      <c r="A3883" s="368">
        <v>92261</v>
      </c>
      <c r="B3883" s="369" t="s">
        <v>40527</v>
      </c>
      <c r="C3883" s="368" t="s">
        <v>2</v>
      </c>
      <c r="D3883" s="370">
        <v>718.22</v>
      </c>
      <c r="E3883" s="207"/>
    </row>
    <row r="3884" spans="1:5" ht="15" x14ac:dyDescent="0.25">
      <c r="A3884" s="368">
        <v>92258</v>
      </c>
      <c r="B3884" s="369" t="s">
        <v>40528</v>
      </c>
      <c r="C3884" s="368" t="s">
        <v>2</v>
      </c>
      <c r="D3884" s="370">
        <v>450.36</v>
      </c>
      <c r="E3884" s="207"/>
    </row>
    <row r="3885" spans="1:5" ht="15" x14ac:dyDescent="0.25">
      <c r="A3885" s="368">
        <v>92255</v>
      </c>
      <c r="B3885" s="369" t="s">
        <v>40529</v>
      </c>
      <c r="C3885" s="368" t="s">
        <v>2</v>
      </c>
      <c r="D3885" s="370">
        <v>197.51</v>
      </c>
      <c r="E3885" s="207"/>
    </row>
    <row r="3886" spans="1:5" ht="15" x14ac:dyDescent="0.25">
      <c r="A3886" s="368">
        <v>92256</v>
      </c>
      <c r="B3886" s="369" t="s">
        <v>40530</v>
      </c>
      <c r="C3886" s="368" t="s">
        <v>2</v>
      </c>
      <c r="D3886" s="370">
        <v>269.13</v>
      </c>
      <c r="E3886" s="207"/>
    </row>
    <row r="3887" spans="1:5" ht="15" x14ac:dyDescent="0.25">
      <c r="A3887" s="368">
        <v>92257</v>
      </c>
      <c r="B3887" s="369" t="s">
        <v>40531</v>
      </c>
      <c r="C3887" s="368" t="s">
        <v>2</v>
      </c>
      <c r="D3887" s="370">
        <v>338.59</v>
      </c>
      <c r="E3887" s="207"/>
    </row>
    <row r="3888" spans="1:5" ht="15" x14ac:dyDescent="0.25">
      <c r="A3888" s="368">
        <v>100393</v>
      </c>
      <c r="B3888" s="369" t="s">
        <v>40532</v>
      </c>
      <c r="C3888" s="368" t="s">
        <v>3</v>
      </c>
      <c r="D3888" s="370">
        <v>23.37</v>
      </c>
      <c r="E3888" s="207"/>
    </row>
    <row r="3889" spans="1:5" ht="15" x14ac:dyDescent="0.25">
      <c r="A3889" s="368">
        <v>100389</v>
      </c>
      <c r="B3889" s="369" t="s">
        <v>40533</v>
      </c>
      <c r="C3889" s="368" t="s">
        <v>3</v>
      </c>
      <c r="D3889" s="370">
        <v>19.48</v>
      </c>
      <c r="E3889" s="207"/>
    </row>
    <row r="3890" spans="1:5" ht="15" x14ac:dyDescent="0.25">
      <c r="A3890" s="368">
        <v>100395</v>
      </c>
      <c r="B3890" s="369" t="s">
        <v>40534</v>
      </c>
      <c r="C3890" s="368" t="s">
        <v>3</v>
      </c>
      <c r="D3890" s="370">
        <v>25.58</v>
      </c>
      <c r="E3890" s="207"/>
    </row>
    <row r="3891" spans="1:5" ht="15" x14ac:dyDescent="0.25">
      <c r="A3891" s="368">
        <v>100391</v>
      </c>
      <c r="B3891" s="369" t="s">
        <v>40535</v>
      </c>
      <c r="C3891" s="368" t="s">
        <v>3</v>
      </c>
      <c r="D3891" s="370">
        <v>21.37</v>
      </c>
      <c r="E3891" s="207"/>
    </row>
    <row r="3892" spans="1:5" ht="15" x14ac:dyDescent="0.25">
      <c r="A3892" s="368">
        <v>100392</v>
      </c>
      <c r="B3892" s="369" t="s">
        <v>40536</v>
      </c>
      <c r="C3892" s="368" t="s">
        <v>3</v>
      </c>
      <c r="D3892" s="370">
        <v>19.350000000000001</v>
      </c>
      <c r="E3892" s="207"/>
    </row>
    <row r="3893" spans="1:5" ht="15" x14ac:dyDescent="0.25">
      <c r="A3893" s="368">
        <v>100388</v>
      </c>
      <c r="B3893" s="369" t="s">
        <v>40537</v>
      </c>
      <c r="C3893" s="368" t="s">
        <v>3</v>
      </c>
      <c r="D3893" s="370">
        <v>24.6</v>
      </c>
      <c r="E3893" s="207"/>
    </row>
    <row r="3894" spans="1:5" ht="15" x14ac:dyDescent="0.25">
      <c r="A3894" s="368">
        <v>100394</v>
      </c>
      <c r="B3894" s="369" t="s">
        <v>40538</v>
      </c>
      <c r="C3894" s="368" t="s">
        <v>3</v>
      </c>
      <c r="D3894" s="370">
        <v>22.44</v>
      </c>
      <c r="E3894" s="207"/>
    </row>
    <row r="3895" spans="1:5" ht="15" x14ac:dyDescent="0.25">
      <c r="A3895" s="368">
        <v>100390</v>
      </c>
      <c r="B3895" s="369" t="s">
        <v>40539</v>
      </c>
      <c r="C3895" s="368" t="s">
        <v>3</v>
      </c>
      <c r="D3895" s="370">
        <v>28.59</v>
      </c>
      <c r="E3895" s="207"/>
    </row>
    <row r="3896" spans="1:5" ht="15" x14ac:dyDescent="0.25">
      <c r="A3896" s="368">
        <v>92575</v>
      </c>
      <c r="B3896" s="369" t="s">
        <v>40540</v>
      </c>
      <c r="C3896" s="368" t="s">
        <v>3</v>
      </c>
      <c r="D3896" s="370">
        <v>64.56</v>
      </c>
      <c r="E3896" s="207"/>
    </row>
    <row r="3897" spans="1:5" ht="15" x14ac:dyDescent="0.25">
      <c r="A3897" s="368">
        <v>92569</v>
      </c>
      <c r="B3897" s="369" t="s">
        <v>40541</v>
      </c>
      <c r="C3897" s="368" t="s">
        <v>3</v>
      </c>
      <c r="D3897" s="370">
        <v>70.39</v>
      </c>
      <c r="E3897" s="207"/>
    </row>
    <row r="3898" spans="1:5" ht="15" x14ac:dyDescent="0.25">
      <c r="A3898" s="368">
        <v>92578</v>
      </c>
      <c r="B3898" s="369" t="s">
        <v>40542</v>
      </c>
      <c r="C3898" s="368" t="s">
        <v>3</v>
      </c>
      <c r="D3898" s="370">
        <v>67.33</v>
      </c>
      <c r="E3898" s="207"/>
    </row>
    <row r="3899" spans="1:5" ht="15" x14ac:dyDescent="0.25">
      <c r="A3899" s="368">
        <v>92572</v>
      </c>
      <c r="B3899" s="369" t="s">
        <v>40543</v>
      </c>
      <c r="C3899" s="368" t="s">
        <v>3</v>
      </c>
      <c r="D3899" s="370">
        <v>73.09</v>
      </c>
      <c r="E3899" s="207"/>
    </row>
    <row r="3900" spans="1:5" ht="15" x14ac:dyDescent="0.25">
      <c r="A3900" s="368">
        <v>92576</v>
      </c>
      <c r="B3900" s="369" t="s">
        <v>40544</v>
      </c>
      <c r="C3900" s="368" t="s">
        <v>3</v>
      </c>
      <c r="D3900" s="370">
        <v>35.159999999999997</v>
      </c>
      <c r="E3900" s="207"/>
    </row>
    <row r="3901" spans="1:5" ht="15" x14ac:dyDescent="0.25">
      <c r="A3901" s="368">
        <v>92570</v>
      </c>
      <c r="B3901" s="369" t="s">
        <v>40545</v>
      </c>
      <c r="C3901" s="368" t="s">
        <v>3</v>
      </c>
      <c r="D3901" s="370">
        <v>44.4</v>
      </c>
      <c r="E3901" s="207"/>
    </row>
    <row r="3902" spans="1:5" ht="15" x14ac:dyDescent="0.25">
      <c r="A3902" s="368">
        <v>92579</v>
      </c>
      <c r="B3902" s="369" t="s">
        <v>40546</v>
      </c>
      <c r="C3902" s="368" t="s">
        <v>3</v>
      </c>
      <c r="D3902" s="370">
        <v>36.74</v>
      </c>
      <c r="E3902" s="207"/>
    </row>
    <row r="3903" spans="1:5" ht="15" x14ac:dyDescent="0.25">
      <c r="A3903" s="368">
        <v>92573</v>
      </c>
      <c r="B3903" s="369" t="s">
        <v>40547</v>
      </c>
      <c r="C3903" s="368" t="s">
        <v>3</v>
      </c>
      <c r="D3903" s="370">
        <v>46.4</v>
      </c>
      <c r="E3903" s="207"/>
    </row>
    <row r="3904" spans="1:5" ht="15" x14ac:dyDescent="0.25">
      <c r="A3904" s="368">
        <v>92574</v>
      </c>
      <c r="B3904" s="369" t="s">
        <v>40548</v>
      </c>
      <c r="C3904" s="368" t="s">
        <v>3</v>
      </c>
      <c r="D3904" s="370">
        <v>129.76</v>
      </c>
      <c r="E3904" s="207"/>
    </row>
    <row r="3905" spans="1:5" ht="15" x14ac:dyDescent="0.25">
      <c r="A3905" s="368">
        <v>92568</v>
      </c>
      <c r="B3905" s="369" t="s">
        <v>40549</v>
      </c>
      <c r="C3905" s="368" t="s">
        <v>3</v>
      </c>
      <c r="D3905" s="370">
        <v>138.4</v>
      </c>
      <c r="E3905" s="207"/>
    </row>
    <row r="3906" spans="1:5" ht="15" x14ac:dyDescent="0.25">
      <c r="A3906" s="368">
        <v>92577</v>
      </c>
      <c r="B3906" s="369" t="s">
        <v>40550</v>
      </c>
      <c r="C3906" s="368" t="s">
        <v>3</v>
      </c>
      <c r="D3906" s="370">
        <v>145.36000000000001</v>
      </c>
      <c r="E3906" s="207"/>
    </row>
    <row r="3907" spans="1:5" ht="15" x14ac:dyDescent="0.25">
      <c r="A3907" s="368">
        <v>92571</v>
      </c>
      <c r="B3907" s="369" t="s">
        <v>40551</v>
      </c>
      <c r="C3907" s="368" t="s">
        <v>3</v>
      </c>
      <c r="D3907" s="370">
        <v>142.63</v>
      </c>
      <c r="E3907" s="207"/>
    </row>
    <row r="3908" spans="1:5" ht="15" x14ac:dyDescent="0.25">
      <c r="A3908" s="368">
        <v>92581</v>
      </c>
      <c r="B3908" s="369" t="s">
        <v>40552</v>
      </c>
      <c r="C3908" s="368" t="s">
        <v>3</v>
      </c>
      <c r="D3908" s="370">
        <v>50.68</v>
      </c>
      <c r="E3908" s="207"/>
    </row>
    <row r="3909" spans="1:5" ht="15" x14ac:dyDescent="0.25">
      <c r="A3909" s="368">
        <v>104314</v>
      </c>
      <c r="B3909" s="369" t="s">
        <v>40553</v>
      </c>
      <c r="C3909" s="368" t="s">
        <v>689</v>
      </c>
      <c r="D3909" s="370">
        <v>11.28</v>
      </c>
      <c r="E3909" s="207"/>
    </row>
    <row r="3910" spans="1:5" ht="15" x14ac:dyDescent="0.25">
      <c r="A3910" s="368">
        <v>92580</v>
      </c>
      <c r="B3910" s="369" t="s">
        <v>40554</v>
      </c>
      <c r="C3910" s="368" t="s">
        <v>3</v>
      </c>
      <c r="D3910" s="370">
        <v>48.94</v>
      </c>
      <c r="E3910" s="207"/>
    </row>
    <row r="3911" spans="1:5" ht="15" x14ac:dyDescent="0.25">
      <c r="A3911" s="368">
        <v>92539</v>
      </c>
      <c r="B3911" s="369" t="s">
        <v>40555</v>
      </c>
      <c r="C3911" s="368" t="s">
        <v>3</v>
      </c>
      <c r="D3911" s="370">
        <v>107.86</v>
      </c>
      <c r="E3911" s="207"/>
    </row>
    <row r="3912" spans="1:5" ht="15" x14ac:dyDescent="0.25">
      <c r="A3912" s="368">
        <v>92540</v>
      </c>
      <c r="B3912" s="369" t="s">
        <v>40556</v>
      </c>
      <c r="C3912" s="368" t="s">
        <v>3</v>
      </c>
      <c r="D3912" s="370">
        <v>119.97</v>
      </c>
      <c r="E3912" s="207"/>
    </row>
    <row r="3913" spans="1:5" ht="15" x14ac:dyDescent="0.25">
      <c r="A3913" s="368">
        <v>92544</v>
      </c>
      <c r="B3913" s="369" t="s">
        <v>40557</v>
      </c>
      <c r="C3913" s="368" t="s">
        <v>3</v>
      </c>
      <c r="D3913" s="370">
        <v>26.87</v>
      </c>
      <c r="E3913" s="207"/>
    </row>
    <row r="3914" spans="1:5" ht="15" x14ac:dyDescent="0.25">
      <c r="A3914" s="368">
        <v>92543</v>
      </c>
      <c r="B3914" s="369" t="s">
        <v>40558</v>
      </c>
      <c r="C3914" s="368" t="s">
        <v>3</v>
      </c>
      <c r="D3914" s="370">
        <v>33.590000000000003</v>
      </c>
      <c r="E3914" s="207"/>
    </row>
    <row r="3915" spans="1:5" ht="15" x14ac:dyDescent="0.25">
      <c r="A3915" s="368">
        <v>97725</v>
      </c>
      <c r="B3915" s="369" t="s">
        <v>34667</v>
      </c>
      <c r="C3915" s="368" t="s">
        <v>691</v>
      </c>
      <c r="D3915" s="370">
        <v>0</v>
      </c>
      <c r="E3915" s="207"/>
    </row>
    <row r="3916" spans="1:5" ht="15" x14ac:dyDescent="0.25">
      <c r="A3916" s="368">
        <v>97721</v>
      </c>
      <c r="B3916" s="369" t="s">
        <v>34668</v>
      </c>
      <c r="C3916" s="368" t="s">
        <v>691</v>
      </c>
      <c r="D3916" s="370">
        <v>0</v>
      </c>
      <c r="E3916" s="207"/>
    </row>
    <row r="3917" spans="1:5" ht="15" x14ac:dyDescent="0.25">
      <c r="A3917" s="368">
        <v>97722</v>
      </c>
      <c r="B3917" s="369" t="s">
        <v>34669</v>
      </c>
      <c r="C3917" s="368" t="s">
        <v>691</v>
      </c>
      <c r="D3917" s="370">
        <v>0</v>
      </c>
      <c r="E3917" s="207"/>
    </row>
    <row r="3918" spans="1:5" ht="15" x14ac:dyDescent="0.25">
      <c r="A3918" s="368">
        <v>97724</v>
      </c>
      <c r="B3918" s="369" t="s">
        <v>34670</v>
      </c>
      <c r="C3918" s="368" t="s">
        <v>691</v>
      </c>
      <c r="D3918" s="370">
        <v>0</v>
      </c>
      <c r="E3918" s="207"/>
    </row>
    <row r="3919" spans="1:5" ht="15" x14ac:dyDescent="0.25">
      <c r="A3919" s="368">
        <v>97719</v>
      </c>
      <c r="B3919" s="369" t="s">
        <v>34671</v>
      </c>
      <c r="C3919" s="368" t="s">
        <v>691</v>
      </c>
      <c r="D3919" s="370">
        <v>0</v>
      </c>
      <c r="E3919" s="207"/>
    </row>
    <row r="3920" spans="1:5" ht="15" x14ac:dyDescent="0.25">
      <c r="A3920" s="368">
        <v>97723</v>
      </c>
      <c r="B3920" s="369" t="s">
        <v>34672</v>
      </c>
      <c r="C3920" s="368" t="s">
        <v>691</v>
      </c>
      <c r="D3920" s="370">
        <v>0</v>
      </c>
      <c r="E3920" s="207"/>
    </row>
    <row r="3921" spans="1:5" ht="15" x14ac:dyDescent="0.25">
      <c r="A3921" s="368">
        <v>104946</v>
      </c>
      <c r="B3921" s="369" t="s">
        <v>34673</v>
      </c>
      <c r="C3921" s="368" t="s">
        <v>691</v>
      </c>
      <c r="D3921" s="370">
        <v>0</v>
      </c>
      <c r="E3921" s="207"/>
    </row>
    <row r="3922" spans="1:5" ht="15" x14ac:dyDescent="0.25">
      <c r="A3922" s="368">
        <v>104944</v>
      </c>
      <c r="B3922" s="369" t="s">
        <v>34674</v>
      </c>
      <c r="C3922" s="368" t="s">
        <v>691</v>
      </c>
      <c r="D3922" s="370">
        <v>0</v>
      </c>
      <c r="E3922" s="207"/>
    </row>
    <row r="3923" spans="1:5" ht="15" x14ac:dyDescent="0.25">
      <c r="A3923" s="368">
        <v>104945</v>
      </c>
      <c r="B3923" s="369" t="s">
        <v>34675</v>
      </c>
      <c r="C3923" s="368" t="s">
        <v>691</v>
      </c>
      <c r="D3923" s="370">
        <v>0</v>
      </c>
      <c r="E3923" s="207"/>
    </row>
    <row r="3924" spans="1:5" ht="15" x14ac:dyDescent="0.25">
      <c r="A3924" s="368">
        <v>97720</v>
      </c>
      <c r="B3924" s="369" t="s">
        <v>34676</v>
      </c>
      <c r="C3924" s="368" t="s">
        <v>691</v>
      </c>
      <c r="D3924" s="370">
        <v>0</v>
      </c>
      <c r="E3924" s="207"/>
    </row>
    <row r="3925" spans="1:5" ht="15" x14ac:dyDescent="0.25">
      <c r="A3925" s="368">
        <v>97740</v>
      </c>
      <c r="B3925" s="369" t="s">
        <v>24348</v>
      </c>
      <c r="C3925" s="368" t="s">
        <v>691</v>
      </c>
      <c r="D3925" s="370">
        <v>2169.67</v>
      </c>
      <c r="E3925" s="207"/>
    </row>
    <row r="3926" spans="1:5" ht="15" x14ac:dyDescent="0.25">
      <c r="A3926" s="368">
        <v>97738</v>
      </c>
      <c r="B3926" s="369" t="s">
        <v>25814</v>
      </c>
      <c r="C3926" s="368" t="s">
        <v>691</v>
      </c>
      <c r="D3926" s="370">
        <v>4290.26</v>
      </c>
      <c r="E3926" s="207"/>
    </row>
    <row r="3927" spans="1:5" ht="15" x14ac:dyDescent="0.25">
      <c r="A3927" s="368">
        <v>97739</v>
      </c>
      <c r="B3927" s="369" t="s">
        <v>24347</v>
      </c>
      <c r="C3927" s="368" t="s">
        <v>691</v>
      </c>
      <c r="D3927" s="370">
        <v>3074.61</v>
      </c>
      <c r="E3927" s="207"/>
    </row>
    <row r="3928" spans="1:5" ht="15" x14ac:dyDescent="0.25">
      <c r="A3928" s="368">
        <v>97736</v>
      </c>
      <c r="B3928" s="369" t="s">
        <v>24346</v>
      </c>
      <c r="C3928" s="368" t="s">
        <v>691</v>
      </c>
      <c r="D3928" s="370">
        <v>1571.42</v>
      </c>
      <c r="E3928" s="207"/>
    </row>
    <row r="3929" spans="1:5" ht="15" x14ac:dyDescent="0.25">
      <c r="A3929" s="368">
        <v>97734</v>
      </c>
      <c r="B3929" s="369" t="s">
        <v>24344</v>
      </c>
      <c r="C3929" s="368" t="s">
        <v>691</v>
      </c>
      <c r="D3929" s="370">
        <v>3174.19</v>
      </c>
      <c r="E3929" s="207"/>
    </row>
    <row r="3930" spans="1:5" ht="15" x14ac:dyDescent="0.25">
      <c r="A3930" s="368">
        <v>97735</v>
      </c>
      <c r="B3930" s="369" t="s">
        <v>24345</v>
      </c>
      <c r="C3930" s="368" t="s">
        <v>691</v>
      </c>
      <c r="D3930" s="370">
        <v>2594.4299999999998</v>
      </c>
      <c r="E3930" s="207"/>
    </row>
    <row r="3931" spans="1:5" ht="15" x14ac:dyDescent="0.25">
      <c r="A3931" s="368">
        <v>97737</v>
      </c>
      <c r="B3931" s="369" t="s">
        <v>28443</v>
      </c>
      <c r="C3931" s="368" t="s">
        <v>691</v>
      </c>
      <c r="D3931" s="370">
        <v>3361.82</v>
      </c>
      <c r="E3931" s="207"/>
    </row>
    <row r="3932" spans="1:5" ht="15" x14ac:dyDescent="0.25">
      <c r="A3932" s="368">
        <v>97733</v>
      </c>
      <c r="B3932" s="369" t="s">
        <v>24343</v>
      </c>
      <c r="C3932" s="368" t="s">
        <v>691</v>
      </c>
      <c r="D3932" s="370">
        <v>3623.06</v>
      </c>
      <c r="E3932" s="207"/>
    </row>
    <row r="3933" spans="1:5" ht="15" x14ac:dyDescent="0.25">
      <c r="A3933" s="368">
        <v>98616</v>
      </c>
      <c r="B3933" s="369" t="s">
        <v>34677</v>
      </c>
      <c r="C3933" s="368" t="s">
        <v>3</v>
      </c>
      <c r="D3933" s="370">
        <v>262.22000000000003</v>
      </c>
      <c r="E3933" s="207"/>
    </row>
    <row r="3934" spans="1:5" ht="15" x14ac:dyDescent="0.25">
      <c r="A3934" s="368">
        <v>98619</v>
      </c>
      <c r="B3934" s="369" t="s">
        <v>34678</v>
      </c>
      <c r="C3934" s="368" t="s">
        <v>3</v>
      </c>
      <c r="D3934" s="370">
        <v>285.52</v>
      </c>
      <c r="E3934" s="207"/>
    </row>
    <row r="3935" spans="1:5" ht="15" x14ac:dyDescent="0.25">
      <c r="A3935" s="368">
        <v>98622</v>
      </c>
      <c r="B3935" s="369" t="s">
        <v>34679</v>
      </c>
      <c r="C3935" s="368" t="s">
        <v>3</v>
      </c>
      <c r="D3935" s="370">
        <v>441.37</v>
      </c>
      <c r="E3935" s="207"/>
    </row>
    <row r="3936" spans="1:5" ht="15" x14ac:dyDescent="0.25">
      <c r="A3936" s="368">
        <v>98625</v>
      </c>
      <c r="B3936" s="369" t="s">
        <v>34680</v>
      </c>
      <c r="C3936" s="368" t="s">
        <v>3</v>
      </c>
      <c r="D3936" s="370">
        <v>463.2</v>
      </c>
      <c r="E3936" s="207"/>
    </row>
    <row r="3937" spans="1:5" ht="15" x14ac:dyDescent="0.25">
      <c r="A3937" s="368">
        <v>105918</v>
      </c>
      <c r="B3937" s="369" t="s">
        <v>34681</v>
      </c>
      <c r="C3937" s="368" t="s">
        <v>3</v>
      </c>
      <c r="D3937" s="370">
        <v>0</v>
      </c>
      <c r="E3937" s="207"/>
    </row>
    <row r="3938" spans="1:5" ht="15" x14ac:dyDescent="0.25">
      <c r="A3938" s="368">
        <v>98631</v>
      </c>
      <c r="B3938" s="369" t="s">
        <v>34682</v>
      </c>
      <c r="C3938" s="368" t="s">
        <v>3</v>
      </c>
      <c r="D3938" s="370">
        <v>0</v>
      </c>
      <c r="E3938" s="207"/>
    </row>
    <row r="3939" spans="1:5" ht="15" x14ac:dyDescent="0.25">
      <c r="A3939" s="368">
        <v>98637</v>
      </c>
      <c r="B3939" s="369" t="s">
        <v>34683</v>
      </c>
      <c r="C3939" s="368" t="s">
        <v>691</v>
      </c>
      <c r="D3939" s="370">
        <v>0</v>
      </c>
      <c r="E3939" s="207"/>
    </row>
    <row r="3940" spans="1:5" ht="15" x14ac:dyDescent="0.25">
      <c r="A3940" s="368">
        <v>98641</v>
      </c>
      <c r="B3940" s="369" t="s">
        <v>34684</v>
      </c>
      <c r="C3940" s="368" t="s">
        <v>691</v>
      </c>
      <c r="D3940" s="370">
        <v>0</v>
      </c>
      <c r="E3940" s="207"/>
    </row>
    <row r="3941" spans="1:5" ht="15" x14ac:dyDescent="0.25">
      <c r="A3941" s="368">
        <v>98645</v>
      </c>
      <c r="B3941" s="369" t="s">
        <v>34685</v>
      </c>
      <c r="C3941" s="368" t="s">
        <v>691</v>
      </c>
      <c r="D3941" s="370">
        <v>0</v>
      </c>
      <c r="E3941" s="207"/>
    </row>
    <row r="3942" spans="1:5" ht="15" x14ac:dyDescent="0.25">
      <c r="A3942" s="368">
        <v>98649</v>
      </c>
      <c r="B3942" s="369" t="s">
        <v>34686</v>
      </c>
      <c r="C3942" s="368" t="s">
        <v>691</v>
      </c>
      <c r="D3942" s="370">
        <v>0</v>
      </c>
      <c r="E3942" s="207"/>
    </row>
    <row r="3943" spans="1:5" ht="15" x14ac:dyDescent="0.25">
      <c r="A3943" s="368">
        <v>98653</v>
      </c>
      <c r="B3943" s="369" t="s">
        <v>34687</v>
      </c>
      <c r="C3943" s="368" t="s">
        <v>691</v>
      </c>
      <c r="D3943" s="370">
        <v>0</v>
      </c>
      <c r="E3943" s="207"/>
    </row>
    <row r="3944" spans="1:5" ht="15" x14ac:dyDescent="0.25">
      <c r="A3944" s="368">
        <v>98657</v>
      </c>
      <c r="B3944" s="369" t="s">
        <v>34688</v>
      </c>
      <c r="C3944" s="368" t="s">
        <v>1</v>
      </c>
      <c r="D3944" s="370">
        <v>730.87</v>
      </c>
      <c r="E3944" s="207"/>
    </row>
    <row r="3945" spans="1:5" ht="15" x14ac:dyDescent="0.25">
      <c r="A3945" s="368">
        <v>100344</v>
      </c>
      <c r="B3945" s="369" t="s">
        <v>29070</v>
      </c>
      <c r="C3945" s="368" t="s">
        <v>689</v>
      </c>
      <c r="D3945" s="370">
        <v>12.22</v>
      </c>
      <c r="E3945" s="207"/>
    </row>
    <row r="3946" spans="1:5" ht="15" x14ac:dyDescent="0.25">
      <c r="A3946" s="368">
        <v>100345</v>
      </c>
      <c r="B3946" s="369" t="s">
        <v>29071</v>
      </c>
      <c r="C3946" s="368" t="s">
        <v>689</v>
      </c>
      <c r="D3946" s="370">
        <v>9.44</v>
      </c>
      <c r="E3946" s="207"/>
    </row>
    <row r="3947" spans="1:5" ht="15" x14ac:dyDescent="0.25">
      <c r="A3947" s="368">
        <v>100346</v>
      </c>
      <c r="B3947" s="369" t="s">
        <v>29072</v>
      </c>
      <c r="C3947" s="368" t="s">
        <v>689</v>
      </c>
      <c r="D3947" s="370">
        <v>9</v>
      </c>
      <c r="E3947" s="207"/>
    </row>
    <row r="3948" spans="1:5" ht="15" x14ac:dyDescent="0.25">
      <c r="A3948" s="368">
        <v>100347</v>
      </c>
      <c r="B3948" s="369" t="s">
        <v>29073</v>
      </c>
      <c r="C3948" s="368" t="s">
        <v>689</v>
      </c>
      <c r="D3948" s="370">
        <v>10.09</v>
      </c>
      <c r="E3948" s="207"/>
    </row>
    <row r="3949" spans="1:5" ht="15" x14ac:dyDescent="0.25">
      <c r="A3949" s="368">
        <v>100348</v>
      </c>
      <c r="B3949" s="369" t="s">
        <v>29074</v>
      </c>
      <c r="C3949" s="368" t="s">
        <v>689</v>
      </c>
      <c r="D3949" s="370">
        <v>9.91</v>
      </c>
      <c r="E3949" s="207"/>
    </row>
    <row r="3950" spans="1:5" ht="15" x14ac:dyDescent="0.25">
      <c r="A3950" s="368">
        <v>100342</v>
      </c>
      <c r="B3950" s="369" t="s">
        <v>29068</v>
      </c>
      <c r="C3950" s="368" t="s">
        <v>689</v>
      </c>
      <c r="D3950" s="370">
        <v>17.079999999999998</v>
      </c>
      <c r="E3950" s="207"/>
    </row>
    <row r="3951" spans="1:5" ht="15" x14ac:dyDescent="0.25">
      <c r="A3951" s="368">
        <v>100343</v>
      </c>
      <c r="B3951" s="369" t="s">
        <v>29069</v>
      </c>
      <c r="C3951" s="368" t="s">
        <v>689</v>
      </c>
      <c r="D3951" s="370">
        <v>14.96</v>
      </c>
      <c r="E3951" s="207"/>
    </row>
    <row r="3952" spans="1:5" ht="15" x14ac:dyDescent="0.25">
      <c r="A3952" s="368">
        <v>100349</v>
      </c>
      <c r="B3952" s="369" t="s">
        <v>29075</v>
      </c>
      <c r="C3952" s="368" t="s">
        <v>691</v>
      </c>
      <c r="D3952" s="370">
        <v>676.97</v>
      </c>
      <c r="E3952" s="207"/>
    </row>
    <row r="3953" spans="1:5" ht="15" x14ac:dyDescent="0.25">
      <c r="A3953" s="368">
        <v>100336</v>
      </c>
      <c r="B3953" s="369" t="s">
        <v>34689</v>
      </c>
      <c r="C3953" s="368" t="s">
        <v>3</v>
      </c>
      <c r="D3953" s="370">
        <v>0</v>
      </c>
      <c r="E3953" s="207"/>
    </row>
    <row r="3954" spans="1:5" ht="15" x14ac:dyDescent="0.25">
      <c r="A3954" s="368">
        <v>100337</v>
      </c>
      <c r="B3954" s="369" t="s">
        <v>34690</v>
      </c>
      <c r="C3954" s="368" t="s">
        <v>3</v>
      </c>
      <c r="D3954" s="370">
        <v>0</v>
      </c>
      <c r="E3954" s="207"/>
    </row>
    <row r="3955" spans="1:5" ht="15" x14ac:dyDescent="0.25">
      <c r="A3955" s="368">
        <v>100339</v>
      </c>
      <c r="B3955" s="369" t="s">
        <v>34691</v>
      </c>
      <c r="C3955" s="368" t="s">
        <v>3</v>
      </c>
      <c r="D3955" s="370">
        <v>0</v>
      </c>
      <c r="E3955" s="207"/>
    </row>
    <row r="3956" spans="1:5" ht="15" x14ac:dyDescent="0.25">
      <c r="A3956" s="368">
        <v>100340</v>
      </c>
      <c r="B3956" s="369" t="s">
        <v>34692</v>
      </c>
      <c r="C3956" s="368" t="s">
        <v>3</v>
      </c>
      <c r="D3956" s="370">
        <v>0</v>
      </c>
      <c r="E3956" s="207"/>
    </row>
    <row r="3957" spans="1:5" ht="15" x14ac:dyDescent="0.25">
      <c r="A3957" s="368">
        <v>105805</v>
      </c>
      <c r="B3957" s="369" t="s">
        <v>34693</v>
      </c>
      <c r="C3957" s="368" t="s">
        <v>3</v>
      </c>
      <c r="D3957" s="370">
        <v>848.48</v>
      </c>
      <c r="E3957" s="207"/>
    </row>
    <row r="3958" spans="1:5" ht="15" x14ac:dyDescent="0.25">
      <c r="A3958" s="368">
        <v>105806</v>
      </c>
      <c r="B3958" s="369" t="s">
        <v>34694</v>
      </c>
      <c r="C3958" s="368" t="s">
        <v>3</v>
      </c>
      <c r="D3958" s="370">
        <v>529.54</v>
      </c>
      <c r="E3958" s="207"/>
    </row>
    <row r="3959" spans="1:5" ht="15" x14ac:dyDescent="0.25">
      <c r="A3959" s="368">
        <v>105807</v>
      </c>
      <c r="B3959" s="369" t="s">
        <v>34695</v>
      </c>
      <c r="C3959" s="368" t="s">
        <v>3</v>
      </c>
      <c r="D3959" s="370">
        <v>673.9</v>
      </c>
      <c r="E3959" s="207"/>
    </row>
    <row r="3960" spans="1:5" ht="15" x14ac:dyDescent="0.25">
      <c r="A3960" s="368">
        <v>105808</v>
      </c>
      <c r="B3960" s="369" t="s">
        <v>34696</v>
      </c>
      <c r="C3960" s="368" t="s">
        <v>3</v>
      </c>
      <c r="D3960" s="370">
        <v>434.7</v>
      </c>
      <c r="E3960" s="207"/>
    </row>
    <row r="3961" spans="1:5" ht="15" x14ac:dyDescent="0.25">
      <c r="A3961" s="368">
        <v>100341</v>
      </c>
      <c r="B3961" s="369" t="s">
        <v>29067</v>
      </c>
      <c r="C3961" s="368" t="s">
        <v>3</v>
      </c>
      <c r="D3961" s="370">
        <v>41.09</v>
      </c>
      <c r="E3961" s="207"/>
    </row>
    <row r="3962" spans="1:5" ht="15" x14ac:dyDescent="0.25">
      <c r="A3962" s="368">
        <v>100351</v>
      </c>
      <c r="B3962" s="369" t="s">
        <v>34697</v>
      </c>
      <c r="C3962" s="368" t="s">
        <v>3</v>
      </c>
      <c r="D3962" s="370">
        <v>0</v>
      </c>
      <c r="E3962" s="207"/>
    </row>
    <row r="3963" spans="1:5" ht="15" x14ac:dyDescent="0.25">
      <c r="A3963" s="368">
        <v>100353</v>
      </c>
      <c r="B3963" s="369" t="s">
        <v>34698</v>
      </c>
      <c r="C3963" s="368" t="s">
        <v>3</v>
      </c>
      <c r="D3963" s="370">
        <v>0</v>
      </c>
      <c r="E3963" s="207"/>
    </row>
    <row r="3964" spans="1:5" ht="15" x14ac:dyDescent="0.25">
      <c r="A3964" s="368">
        <v>100350</v>
      </c>
      <c r="B3964" s="369" t="s">
        <v>34699</v>
      </c>
      <c r="C3964" s="368" t="s">
        <v>3</v>
      </c>
      <c r="D3964" s="370">
        <v>0</v>
      </c>
      <c r="E3964" s="207"/>
    </row>
    <row r="3965" spans="1:5" ht="15" x14ac:dyDescent="0.25">
      <c r="A3965" s="368">
        <v>105043</v>
      </c>
      <c r="B3965" s="369" t="s">
        <v>34700</v>
      </c>
      <c r="C3965" s="368" t="s">
        <v>1</v>
      </c>
      <c r="D3965" s="370">
        <v>0</v>
      </c>
      <c r="E3965" s="207"/>
    </row>
    <row r="3966" spans="1:5" ht="15" x14ac:dyDescent="0.25">
      <c r="A3966" s="368">
        <v>105047</v>
      </c>
      <c r="B3966" s="369" t="s">
        <v>34701</v>
      </c>
      <c r="C3966" s="368" t="s">
        <v>1</v>
      </c>
      <c r="D3966" s="370">
        <v>0</v>
      </c>
      <c r="E3966" s="207"/>
    </row>
    <row r="3967" spans="1:5" ht="15" x14ac:dyDescent="0.25">
      <c r="A3967" s="368">
        <v>105044</v>
      </c>
      <c r="B3967" s="369" t="s">
        <v>34702</v>
      </c>
      <c r="C3967" s="368" t="s">
        <v>1</v>
      </c>
      <c r="D3967" s="370">
        <v>0</v>
      </c>
      <c r="E3967" s="207"/>
    </row>
    <row r="3968" spans="1:5" ht="15" x14ac:dyDescent="0.25">
      <c r="A3968" s="368">
        <v>105094</v>
      </c>
      <c r="B3968" s="369" t="s">
        <v>34703</v>
      </c>
      <c r="C3968" s="368" t="s">
        <v>1</v>
      </c>
      <c r="D3968" s="370">
        <v>0</v>
      </c>
      <c r="E3968" s="207"/>
    </row>
    <row r="3969" spans="1:5" ht="15" x14ac:dyDescent="0.25">
      <c r="A3969" s="368">
        <v>105096</v>
      </c>
      <c r="B3969" s="369" t="s">
        <v>34704</v>
      </c>
      <c r="C3969" s="368" t="s">
        <v>1</v>
      </c>
      <c r="D3969" s="370">
        <v>0</v>
      </c>
      <c r="E3969" s="207"/>
    </row>
    <row r="3970" spans="1:5" ht="15" x14ac:dyDescent="0.25">
      <c r="A3970" s="368">
        <v>105048</v>
      </c>
      <c r="B3970" s="369" t="s">
        <v>34705</v>
      </c>
      <c r="C3970" s="368" t="s">
        <v>1</v>
      </c>
      <c r="D3970" s="370">
        <v>0</v>
      </c>
      <c r="E3970" s="207"/>
    </row>
    <row r="3971" spans="1:5" ht="15" x14ac:dyDescent="0.25">
      <c r="A3971" s="368">
        <v>105097</v>
      </c>
      <c r="B3971" s="369" t="s">
        <v>34706</v>
      </c>
      <c r="C3971" s="368" t="s">
        <v>1</v>
      </c>
      <c r="D3971" s="370">
        <v>0</v>
      </c>
      <c r="E3971" s="207"/>
    </row>
    <row r="3972" spans="1:5" ht="15" x14ac:dyDescent="0.25">
      <c r="A3972" s="368">
        <v>105049</v>
      </c>
      <c r="B3972" s="369" t="s">
        <v>34707</v>
      </c>
      <c r="C3972" s="368" t="s">
        <v>1</v>
      </c>
      <c r="D3972" s="370">
        <v>0</v>
      </c>
      <c r="E3972" s="207"/>
    </row>
    <row r="3973" spans="1:5" ht="15" x14ac:dyDescent="0.25">
      <c r="A3973" s="368">
        <v>105051</v>
      </c>
      <c r="B3973" s="369" t="s">
        <v>34708</v>
      </c>
      <c r="C3973" s="368" t="s">
        <v>1</v>
      </c>
      <c r="D3973" s="370">
        <v>0</v>
      </c>
      <c r="E3973" s="207"/>
    </row>
    <row r="3974" spans="1:5" ht="15" x14ac:dyDescent="0.25">
      <c r="A3974" s="368">
        <v>105054</v>
      </c>
      <c r="B3974" s="369" t="s">
        <v>34709</v>
      </c>
      <c r="C3974" s="368" t="s">
        <v>1</v>
      </c>
      <c r="D3974" s="370">
        <v>0</v>
      </c>
      <c r="E3974" s="207"/>
    </row>
    <row r="3975" spans="1:5" ht="15" x14ac:dyDescent="0.25">
      <c r="A3975" s="368">
        <v>105052</v>
      </c>
      <c r="B3975" s="369" t="s">
        <v>34710</v>
      </c>
      <c r="C3975" s="368" t="s">
        <v>1</v>
      </c>
      <c r="D3975" s="370">
        <v>0</v>
      </c>
      <c r="E3975" s="207"/>
    </row>
    <row r="3976" spans="1:5" ht="15" x14ac:dyDescent="0.25">
      <c r="A3976" s="368">
        <v>105055</v>
      </c>
      <c r="B3976" s="369" t="s">
        <v>34711</v>
      </c>
      <c r="C3976" s="368" t="s">
        <v>1</v>
      </c>
      <c r="D3976" s="370">
        <v>0</v>
      </c>
      <c r="E3976" s="207"/>
    </row>
    <row r="3977" spans="1:5" ht="15" x14ac:dyDescent="0.25">
      <c r="A3977" s="368">
        <v>105065</v>
      </c>
      <c r="B3977" s="369" t="s">
        <v>34712</v>
      </c>
      <c r="C3977" s="368" t="s">
        <v>1</v>
      </c>
      <c r="D3977" s="370">
        <v>0</v>
      </c>
      <c r="E3977" s="207"/>
    </row>
    <row r="3978" spans="1:5" ht="15" x14ac:dyDescent="0.25">
      <c r="A3978" s="368">
        <v>105059</v>
      </c>
      <c r="B3978" s="369" t="s">
        <v>34713</v>
      </c>
      <c r="C3978" s="368" t="s">
        <v>1</v>
      </c>
      <c r="D3978" s="370">
        <v>0</v>
      </c>
      <c r="E3978" s="207"/>
    </row>
    <row r="3979" spans="1:5" ht="15" x14ac:dyDescent="0.25">
      <c r="A3979" s="368">
        <v>105057</v>
      </c>
      <c r="B3979" s="369" t="s">
        <v>34714</v>
      </c>
      <c r="C3979" s="368" t="s">
        <v>1</v>
      </c>
      <c r="D3979" s="370">
        <v>0</v>
      </c>
      <c r="E3979" s="207"/>
    </row>
    <row r="3980" spans="1:5" ht="15" x14ac:dyDescent="0.25">
      <c r="A3980" s="368">
        <v>105060</v>
      </c>
      <c r="B3980" s="369" t="s">
        <v>34715</v>
      </c>
      <c r="C3980" s="368" t="s">
        <v>1</v>
      </c>
      <c r="D3980" s="370">
        <v>0</v>
      </c>
      <c r="E3980" s="207"/>
    </row>
    <row r="3981" spans="1:5" ht="15" x14ac:dyDescent="0.25">
      <c r="A3981" s="368">
        <v>105042</v>
      </c>
      <c r="B3981" s="369" t="s">
        <v>24353</v>
      </c>
      <c r="C3981" s="368" t="s">
        <v>1</v>
      </c>
      <c r="D3981" s="370">
        <v>60.35</v>
      </c>
      <c r="E3981" s="207"/>
    </row>
    <row r="3982" spans="1:5" ht="15" x14ac:dyDescent="0.25">
      <c r="A3982" s="368">
        <v>105046</v>
      </c>
      <c r="B3982" s="369" t="s">
        <v>24355</v>
      </c>
      <c r="C3982" s="368" t="s">
        <v>1</v>
      </c>
      <c r="D3982" s="370">
        <v>49.54</v>
      </c>
      <c r="E3982" s="207"/>
    </row>
    <row r="3983" spans="1:5" ht="15" x14ac:dyDescent="0.25">
      <c r="A3983" s="368">
        <v>105095</v>
      </c>
      <c r="B3983" s="369" t="s">
        <v>24380</v>
      </c>
      <c r="C3983" s="368" t="s">
        <v>1</v>
      </c>
      <c r="D3983" s="370">
        <v>87.67</v>
      </c>
      <c r="E3983" s="207"/>
    </row>
    <row r="3984" spans="1:5" ht="15" x14ac:dyDescent="0.25">
      <c r="A3984" s="368">
        <v>105098</v>
      </c>
      <c r="B3984" s="369" t="s">
        <v>24381</v>
      </c>
      <c r="C3984" s="368" t="s">
        <v>1</v>
      </c>
      <c r="D3984" s="370">
        <v>76.900000000000006</v>
      </c>
      <c r="E3984" s="207"/>
    </row>
    <row r="3985" spans="1:5" ht="15" x14ac:dyDescent="0.25">
      <c r="A3985" s="368">
        <v>105050</v>
      </c>
      <c r="B3985" s="369" t="s">
        <v>24356</v>
      </c>
      <c r="C3985" s="368" t="s">
        <v>1</v>
      </c>
      <c r="D3985" s="370">
        <v>177.07</v>
      </c>
      <c r="E3985" s="207"/>
    </row>
    <row r="3986" spans="1:5" ht="15" x14ac:dyDescent="0.25">
      <c r="A3986" s="368">
        <v>105053</v>
      </c>
      <c r="B3986" s="369" t="s">
        <v>24357</v>
      </c>
      <c r="C3986" s="368" t="s">
        <v>1</v>
      </c>
      <c r="D3986" s="370">
        <v>166.42</v>
      </c>
      <c r="E3986" s="207"/>
    </row>
    <row r="3987" spans="1:5" ht="15" x14ac:dyDescent="0.25">
      <c r="A3987" s="368">
        <v>105056</v>
      </c>
      <c r="B3987" s="369" t="s">
        <v>24358</v>
      </c>
      <c r="C3987" s="368" t="s">
        <v>1</v>
      </c>
      <c r="D3987" s="370">
        <v>242.89</v>
      </c>
      <c r="E3987" s="207"/>
    </row>
    <row r="3988" spans="1:5" ht="15" x14ac:dyDescent="0.25">
      <c r="A3988" s="368">
        <v>105058</v>
      </c>
      <c r="B3988" s="369" t="s">
        <v>24359</v>
      </c>
      <c r="C3988" s="368" t="s">
        <v>1</v>
      </c>
      <c r="D3988" s="370">
        <v>232.99</v>
      </c>
      <c r="E3988" s="207"/>
    </row>
    <row r="3989" spans="1:5" ht="15" x14ac:dyDescent="0.25">
      <c r="A3989" s="368">
        <v>105062</v>
      </c>
      <c r="B3989" s="369" t="s">
        <v>34716</v>
      </c>
      <c r="C3989" s="368" t="s">
        <v>1</v>
      </c>
      <c r="D3989" s="370">
        <v>0</v>
      </c>
      <c r="E3989" s="207"/>
    </row>
    <row r="3990" spans="1:5" ht="15" x14ac:dyDescent="0.25">
      <c r="A3990" s="368">
        <v>105066</v>
      </c>
      <c r="B3990" s="369" t="s">
        <v>34717</v>
      </c>
      <c r="C3990" s="368" t="s">
        <v>1</v>
      </c>
      <c r="D3990" s="370">
        <v>0</v>
      </c>
      <c r="E3990" s="207"/>
    </row>
    <row r="3991" spans="1:5" ht="15" x14ac:dyDescent="0.25">
      <c r="A3991" s="368">
        <v>105063</v>
      </c>
      <c r="B3991" s="369" t="s">
        <v>34718</v>
      </c>
      <c r="C3991" s="368" t="s">
        <v>1</v>
      </c>
      <c r="D3991" s="370">
        <v>0</v>
      </c>
      <c r="E3991" s="207"/>
    </row>
    <row r="3992" spans="1:5" ht="15" x14ac:dyDescent="0.25">
      <c r="A3992" s="368">
        <v>105067</v>
      </c>
      <c r="B3992" s="369" t="s">
        <v>34719</v>
      </c>
      <c r="C3992" s="368" t="s">
        <v>1</v>
      </c>
      <c r="D3992" s="370">
        <v>0</v>
      </c>
      <c r="E3992" s="207"/>
    </row>
    <row r="3993" spans="1:5" ht="15" x14ac:dyDescent="0.25">
      <c r="A3993" s="368">
        <v>105069</v>
      </c>
      <c r="B3993" s="369" t="s">
        <v>34720</v>
      </c>
      <c r="C3993" s="368" t="s">
        <v>1</v>
      </c>
      <c r="D3993" s="370">
        <v>0</v>
      </c>
      <c r="E3993" s="207"/>
    </row>
    <row r="3994" spans="1:5" ht="15" x14ac:dyDescent="0.25">
      <c r="A3994" s="368">
        <v>105072</v>
      </c>
      <c r="B3994" s="369" t="s">
        <v>34721</v>
      </c>
      <c r="C3994" s="368" t="s">
        <v>1</v>
      </c>
      <c r="D3994" s="370">
        <v>0</v>
      </c>
      <c r="E3994" s="207"/>
    </row>
    <row r="3995" spans="1:5" ht="15" x14ac:dyDescent="0.25">
      <c r="A3995" s="368">
        <v>105070</v>
      </c>
      <c r="B3995" s="369" t="s">
        <v>34722</v>
      </c>
      <c r="C3995" s="368" t="s">
        <v>1</v>
      </c>
      <c r="D3995" s="370">
        <v>0</v>
      </c>
      <c r="E3995" s="207"/>
    </row>
    <row r="3996" spans="1:5" ht="15" x14ac:dyDescent="0.25">
      <c r="A3996" s="368">
        <v>105073</v>
      </c>
      <c r="B3996" s="369" t="s">
        <v>34723</v>
      </c>
      <c r="C3996" s="368" t="s">
        <v>1</v>
      </c>
      <c r="D3996" s="370">
        <v>0</v>
      </c>
      <c r="E3996" s="207"/>
    </row>
    <row r="3997" spans="1:5" ht="15" x14ac:dyDescent="0.25">
      <c r="A3997" s="368">
        <v>105075</v>
      </c>
      <c r="B3997" s="369" t="s">
        <v>34724</v>
      </c>
      <c r="C3997" s="368" t="s">
        <v>1</v>
      </c>
      <c r="D3997" s="370">
        <v>0</v>
      </c>
      <c r="E3997" s="207"/>
    </row>
    <row r="3998" spans="1:5" ht="15" x14ac:dyDescent="0.25">
      <c r="A3998" s="368">
        <v>105078</v>
      </c>
      <c r="B3998" s="369" t="s">
        <v>34725</v>
      </c>
      <c r="C3998" s="368" t="s">
        <v>1</v>
      </c>
      <c r="D3998" s="370">
        <v>0</v>
      </c>
      <c r="E3998" s="207"/>
    </row>
    <row r="3999" spans="1:5" ht="15" x14ac:dyDescent="0.25">
      <c r="A3999" s="368">
        <v>105076</v>
      </c>
      <c r="B3999" s="369" t="s">
        <v>34726</v>
      </c>
      <c r="C3999" s="368" t="s">
        <v>1</v>
      </c>
      <c r="D3999" s="370">
        <v>0</v>
      </c>
      <c r="E3999" s="207"/>
    </row>
    <row r="4000" spans="1:5" ht="15" x14ac:dyDescent="0.25">
      <c r="A4000" s="368">
        <v>105079</v>
      </c>
      <c r="B4000" s="369" t="s">
        <v>34727</v>
      </c>
      <c r="C4000" s="368" t="s">
        <v>1</v>
      </c>
      <c r="D4000" s="370">
        <v>0</v>
      </c>
      <c r="E4000" s="207"/>
    </row>
    <row r="4001" spans="1:5" ht="15" x14ac:dyDescent="0.25">
      <c r="A4001" s="368">
        <v>105061</v>
      </c>
      <c r="B4001" s="369" t="s">
        <v>24360</v>
      </c>
      <c r="C4001" s="368" t="s">
        <v>1</v>
      </c>
      <c r="D4001" s="370">
        <v>115.47</v>
      </c>
      <c r="E4001" s="207"/>
    </row>
    <row r="4002" spans="1:5" ht="15" x14ac:dyDescent="0.25">
      <c r="A4002" s="368">
        <v>105064</v>
      </c>
      <c r="B4002" s="369" t="s">
        <v>24361</v>
      </c>
      <c r="C4002" s="368" t="s">
        <v>1</v>
      </c>
      <c r="D4002" s="370">
        <v>101.64</v>
      </c>
      <c r="E4002" s="207"/>
    </row>
    <row r="4003" spans="1:5" ht="15" x14ac:dyDescent="0.25">
      <c r="A4003" s="368">
        <v>105068</v>
      </c>
      <c r="B4003" s="369" t="s">
        <v>24362</v>
      </c>
      <c r="C4003" s="368" t="s">
        <v>1</v>
      </c>
      <c r="D4003" s="370">
        <v>200.69</v>
      </c>
      <c r="E4003" s="207"/>
    </row>
    <row r="4004" spans="1:5" ht="15" x14ac:dyDescent="0.25">
      <c r="A4004" s="368">
        <v>105071</v>
      </c>
      <c r="B4004" s="369" t="s">
        <v>24363</v>
      </c>
      <c r="C4004" s="368" t="s">
        <v>1</v>
      </c>
      <c r="D4004" s="370">
        <v>186.88</v>
      </c>
      <c r="E4004" s="207"/>
    </row>
    <row r="4005" spans="1:5" ht="15" x14ac:dyDescent="0.25">
      <c r="A4005" s="368">
        <v>105074</v>
      </c>
      <c r="B4005" s="369" t="s">
        <v>24364</v>
      </c>
      <c r="C4005" s="368" t="s">
        <v>1</v>
      </c>
      <c r="D4005" s="370">
        <v>319.95999999999998</v>
      </c>
      <c r="E4005" s="207"/>
    </row>
    <row r="4006" spans="1:5" ht="15" x14ac:dyDescent="0.25">
      <c r="A4006" s="368">
        <v>105077</v>
      </c>
      <c r="B4006" s="369" t="s">
        <v>24365</v>
      </c>
      <c r="C4006" s="368" t="s">
        <v>1</v>
      </c>
      <c r="D4006" s="370">
        <v>306.20999999999998</v>
      </c>
      <c r="E4006" s="207"/>
    </row>
    <row r="4007" spans="1:5" ht="15" x14ac:dyDescent="0.25">
      <c r="A4007" s="368">
        <v>105090</v>
      </c>
      <c r="B4007" s="369" t="s">
        <v>24376</v>
      </c>
      <c r="C4007" s="368" t="s">
        <v>3</v>
      </c>
      <c r="D4007" s="370">
        <v>570.62</v>
      </c>
      <c r="E4007" s="207"/>
    </row>
    <row r="4008" spans="1:5" ht="15" x14ac:dyDescent="0.25">
      <c r="A4008" s="368">
        <v>105099</v>
      </c>
      <c r="B4008" s="369" t="s">
        <v>24382</v>
      </c>
      <c r="C4008" s="368" t="s">
        <v>1</v>
      </c>
      <c r="D4008" s="370">
        <v>78.77</v>
      </c>
      <c r="E4008" s="207"/>
    </row>
    <row r="4009" spans="1:5" ht="15" x14ac:dyDescent="0.25">
      <c r="A4009" s="368">
        <v>105100</v>
      </c>
      <c r="B4009" s="369" t="s">
        <v>24383</v>
      </c>
      <c r="C4009" s="368" t="s">
        <v>1</v>
      </c>
      <c r="D4009" s="370">
        <v>109.03</v>
      </c>
      <c r="E4009" s="207"/>
    </row>
    <row r="4010" spans="1:5" ht="15" x14ac:dyDescent="0.25">
      <c r="A4010" s="368">
        <v>105101</v>
      </c>
      <c r="B4010" s="369" t="s">
        <v>24384</v>
      </c>
      <c r="C4010" s="368" t="s">
        <v>1</v>
      </c>
      <c r="D4010" s="370">
        <v>204.54</v>
      </c>
      <c r="E4010" s="207"/>
    </row>
    <row r="4011" spans="1:5" ht="15" x14ac:dyDescent="0.25">
      <c r="A4011" s="368">
        <v>105102</v>
      </c>
      <c r="B4011" s="369" t="s">
        <v>24385</v>
      </c>
      <c r="C4011" s="368" t="s">
        <v>1</v>
      </c>
      <c r="D4011" s="370">
        <v>278.3</v>
      </c>
      <c r="E4011" s="207"/>
    </row>
    <row r="4012" spans="1:5" ht="15" x14ac:dyDescent="0.25">
      <c r="A4012" s="368">
        <v>105080</v>
      </c>
      <c r="B4012" s="369" t="s">
        <v>24366</v>
      </c>
      <c r="C4012" s="368" t="s">
        <v>1</v>
      </c>
      <c r="D4012" s="370">
        <v>76.48</v>
      </c>
      <c r="E4012" s="207"/>
    </row>
    <row r="4013" spans="1:5" ht="15" x14ac:dyDescent="0.25">
      <c r="A4013" s="368">
        <v>105081</v>
      </c>
      <c r="B4013" s="369" t="s">
        <v>24367</v>
      </c>
      <c r="C4013" s="368" t="s">
        <v>1</v>
      </c>
      <c r="D4013" s="370">
        <v>89.73</v>
      </c>
      <c r="E4013" s="207"/>
    </row>
    <row r="4014" spans="1:5" ht="15" x14ac:dyDescent="0.25">
      <c r="A4014" s="368">
        <v>105091</v>
      </c>
      <c r="B4014" s="369" t="s">
        <v>24377</v>
      </c>
      <c r="C4014" s="368" t="s">
        <v>1</v>
      </c>
      <c r="D4014" s="370">
        <v>162.94</v>
      </c>
      <c r="E4014" s="207"/>
    </row>
    <row r="4015" spans="1:5" ht="15" x14ac:dyDescent="0.25">
      <c r="A4015" s="368">
        <v>105089</v>
      </c>
      <c r="B4015" s="369" t="s">
        <v>24375</v>
      </c>
      <c r="C4015" s="368" t="s">
        <v>1</v>
      </c>
      <c r="D4015" s="370">
        <v>207.7</v>
      </c>
      <c r="E4015" s="207"/>
    </row>
    <row r="4016" spans="1:5" ht="15" x14ac:dyDescent="0.25">
      <c r="A4016" s="368">
        <v>105082</v>
      </c>
      <c r="B4016" s="369" t="s">
        <v>24368</v>
      </c>
      <c r="C4016" s="368" t="s">
        <v>1</v>
      </c>
      <c r="D4016" s="370">
        <v>80.11</v>
      </c>
      <c r="E4016" s="207"/>
    </row>
    <row r="4017" spans="1:5" ht="15" x14ac:dyDescent="0.25">
      <c r="A4017" s="368">
        <v>105083</v>
      </c>
      <c r="B4017" s="369" t="s">
        <v>24369</v>
      </c>
      <c r="C4017" s="368" t="s">
        <v>1</v>
      </c>
      <c r="D4017" s="370">
        <v>91.39</v>
      </c>
      <c r="E4017" s="207"/>
    </row>
    <row r="4018" spans="1:5" ht="15" x14ac:dyDescent="0.25">
      <c r="A4018" s="368">
        <v>105084</v>
      </c>
      <c r="B4018" s="369" t="s">
        <v>24370</v>
      </c>
      <c r="C4018" s="368" t="s">
        <v>1</v>
      </c>
      <c r="D4018" s="370">
        <v>115.62</v>
      </c>
      <c r="E4018" s="207"/>
    </row>
    <row r="4019" spans="1:5" ht="15" x14ac:dyDescent="0.25">
      <c r="A4019" s="368">
        <v>105086</v>
      </c>
      <c r="B4019" s="369" t="s">
        <v>24372</v>
      </c>
      <c r="C4019" s="368" t="s">
        <v>1</v>
      </c>
      <c r="D4019" s="370">
        <v>106.47</v>
      </c>
      <c r="E4019" s="207"/>
    </row>
    <row r="4020" spans="1:5" ht="15" x14ac:dyDescent="0.25">
      <c r="A4020" s="368">
        <v>105087</v>
      </c>
      <c r="B4020" s="369" t="s">
        <v>24373</v>
      </c>
      <c r="C4020" s="368" t="s">
        <v>1</v>
      </c>
      <c r="D4020" s="370">
        <v>120.56</v>
      </c>
      <c r="E4020" s="207"/>
    </row>
    <row r="4021" spans="1:5" ht="15" x14ac:dyDescent="0.25">
      <c r="A4021" s="368">
        <v>105088</v>
      </c>
      <c r="B4021" s="369" t="s">
        <v>24374</v>
      </c>
      <c r="C4021" s="368" t="s">
        <v>1</v>
      </c>
      <c r="D4021" s="370">
        <v>225.96</v>
      </c>
      <c r="E4021" s="207"/>
    </row>
    <row r="4022" spans="1:5" ht="15" x14ac:dyDescent="0.25">
      <c r="A4022" s="368">
        <v>105092</v>
      </c>
      <c r="B4022" s="369" t="s">
        <v>24378</v>
      </c>
      <c r="C4022" s="368" t="s">
        <v>1</v>
      </c>
      <c r="D4022" s="370">
        <v>178.16</v>
      </c>
      <c r="E4022" s="207"/>
    </row>
    <row r="4023" spans="1:5" ht="15" x14ac:dyDescent="0.25">
      <c r="A4023" s="368">
        <v>105085</v>
      </c>
      <c r="B4023" s="369" t="s">
        <v>24371</v>
      </c>
      <c r="C4023" s="368" t="s">
        <v>1</v>
      </c>
      <c r="D4023" s="370">
        <v>121.23</v>
      </c>
      <c r="E4023" s="207"/>
    </row>
    <row r="4024" spans="1:5" ht="15" x14ac:dyDescent="0.25">
      <c r="A4024" s="368">
        <v>105093</v>
      </c>
      <c r="B4024" s="369" t="s">
        <v>24379</v>
      </c>
      <c r="C4024" s="368" t="s">
        <v>1</v>
      </c>
      <c r="D4024" s="370">
        <v>180.3</v>
      </c>
      <c r="E4024" s="207"/>
    </row>
    <row r="4025" spans="1:5" ht="15" x14ac:dyDescent="0.25">
      <c r="A4025" s="368">
        <v>105041</v>
      </c>
      <c r="B4025" s="369" t="s">
        <v>24352</v>
      </c>
      <c r="C4025" s="368" t="s">
        <v>1</v>
      </c>
      <c r="D4025" s="370">
        <v>54.6</v>
      </c>
      <c r="E4025" s="207"/>
    </row>
    <row r="4026" spans="1:5" ht="15" x14ac:dyDescent="0.25">
      <c r="A4026" s="368">
        <v>105045</v>
      </c>
      <c r="B4026" s="369" t="s">
        <v>24354</v>
      </c>
      <c r="C4026" s="368" t="s">
        <v>1</v>
      </c>
      <c r="D4026" s="370">
        <v>61.99</v>
      </c>
      <c r="E4026" s="207"/>
    </row>
    <row r="4027" spans="1:5" ht="15" x14ac:dyDescent="0.25">
      <c r="A4027" s="368">
        <v>93961</v>
      </c>
      <c r="B4027" s="369" t="s">
        <v>26682</v>
      </c>
      <c r="C4027" s="368" t="s">
        <v>1</v>
      </c>
      <c r="D4027" s="370">
        <v>233.15</v>
      </c>
      <c r="E4027" s="207"/>
    </row>
    <row r="4028" spans="1:5" ht="15" x14ac:dyDescent="0.25">
      <c r="A4028" s="368">
        <v>93971</v>
      </c>
      <c r="B4028" s="369" t="s">
        <v>29018</v>
      </c>
      <c r="C4028" s="368" t="s">
        <v>1</v>
      </c>
      <c r="D4028" s="370">
        <v>195.68</v>
      </c>
      <c r="E4028" s="207"/>
    </row>
    <row r="4029" spans="1:5" ht="15" x14ac:dyDescent="0.25">
      <c r="A4029" s="368">
        <v>93959</v>
      </c>
      <c r="B4029" s="369" t="s">
        <v>26681</v>
      </c>
      <c r="C4029" s="368" t="s">
        <v>1</v>
      </c>
      <c r="D4029" s="370">
        <v>259.26</v>
      </c>
      <c r="E4029" s="207"/>
    </row>
    <row r="4030" spans="1:5" ht="15" x14ac:dyDescent="0.25">
      <c r="A4030" s="368">
        <v>93969</v>
      </c>
      <c r="B4030" s="369" t="s">
        <v>26684</v>
      </c>
      <c r="C4030" s="368" t="s">
        <v>1</v>
      </c>
      <c r="D4030" s="370">
        <v>216.74</v>
      </c>
      <c r="E4030" s="207"/>
    </row>
    <row r="4031" spans="1:5" ht="15" x14ac:dyDescent="0.25">
      <c r="A4031" s="368">
        <v>93957</v>
      </c>
      <c r="B4031" s="369" t="s">
        <v>26680</v>
      </c>
      <c r="C4031" s="368" t="s">
        <v>1</v>
      </c>
      <c r="D4031" s="370">
        <v>321.45</v>
      </c>
      <c r="E4031" s="207"/>
    </row>
    <row r="4032" spans="1:5" ht="15" x14ac:dyDescent="0.25">
      <c r="A4032" s="368">
        <v>93967</v>
      </c>
      <c r="B4032" s="369" t="s">
        <v>26683</v>
      </c>
      <c r="C4032" s="368" t="s">
        <v>1</v>
      </c>
      <c r="D4032" s="370">
        <v>268.61</v>
      </c>
      <c r="E4032" s="207"/>
    </row>
    <row r="4033" spans="1:5" ht="15" x14ac:dyDescent="0.25">
      <c r="A4033" s="368">
        <v>104878</v>
      </c>
      <c r="B4033" s="369" t="s">
        <v>23682</v>
      </c>
      <c r="C4033" s="368" t="s">
        <v>2</v>
      </c>
      <c r="D4033" s="370">
        <v>2347.0300000000002</v>
      </c>
      <c r="E4033" s="207"/>
    </row>
    <row r="4034" spans="1:5" ht="15" x14ac:dyDescent="0.25">
      <c r="A4034" s="368">
        <v>104877</v>
      </c>
      <c r="B4034" s="369" t="s">
        <v>23681</v>
      </c>
      <c r="C4034" s="368" t="s">
        <v>2</v>
      </c>
      <c r="D4034" s="370">
        <v>644.63</v>
      </c>
      <c r="E4034" s="207"/>
    </row>
    <row r="4035" spans="1:5" ht="15" x14ac:dyDescent="0.25">
      <c r="A4035" s="368">
        <v>104841</v>
      </c>
      <c r="B4035" s="369" t="s">
        <v>23665</v>
      </c>
      <c r="C4035" s="368" t="s">
        <v>1</v>
      </c>
      <c r="D4035" s="370">
        <v>92.6</v>
      </c>
      <c r="E4035" s="207"/>
    </row>
    <row r="4036" spans="1:5" ht="15" x14ac:dyDescent="0.25">
      <c r="A4036" s="368">
        <v>104849</v>
      </c>
      <c r="B4036" s="369" t="s">
        <v>23673</v>
      </c>
      <c r="C4036" s="368" t="s">
        <v>1</v>
      </c>
      <c r="D4036" s="370">
        <v>65.010000000000005</v>
      </c>
      <c r="E4036" s="207"/>
    </row>
    <row r="4037" spans="1:5" ht="15" x14ac:dyDescent="0.25">
      <c r="A4037" s="368">
        <v>104887</v>
      </c>
      <c r="B4037" s="369" t="s">
        <v>23686</v>
      </c>
      <c r="C4037" s="368" t="s">
        <v>1</v>
      </c>
      <c r="D4037" s="370">
        <v>50.07</v>
      </c>
      <c r="E4037" s="207"/>
    </row>
    <row r="4038" spans="1:5" ht="15" x14ac:dyDescent="0.25">
      <c r="A4038" s="368">
        <v>104844</v>
      </c>
      <c r="B4038" s="369" t="s">
        <v>23668</v>
      </c>
      <c r="C4038" s="368" t="s">
        <v>1</v>
      </c>
      <c r="D4038" s="370">
        <v>102</v>
      </c>
      <c r="E4038" s="207"/>
    </row>
    <row r="4039" spans="1:5" ht="15" x14ac:dyDescent="0.25">
      <c r="A4039" s="368">
        <v>104852</v>
      </c>
      <c r="B4039" s="369" t="s">
        <v>23676</v>
      </c>
      <c r="C4039" s="368" t="s">
        <v>1</v>
      </c>
      <c r="D4039" s="370">
        <v>71.430000000000007</v>
      </c>
      <c r="E4039" s="207"/>
    </row>
    <row r="4040" spans="1:5" ht="15" x14ac:dyDescent="0.25">
      <c r="A4040" s="368">
        <v>104846</v>
      </c>
      <c r="B4040" s="369" t="s">
        <v>23670</v>
      </c>
      <c r="C4040" s="368" t="s">
        <v>1</v>
      </c>
      <c r="D4040" s="370">
        <v>115.99</v>
      </c>
      <c r="E4040" s="207"/>
    </row>
    <row r="4041" spans="1:5" ht="15" x14ac:dyDescent="0.25">
      <c r="A4041" s="368">
        <v>104854</v>
      </c>
      <c r="B4041" s="369" t="s">
        <v>23678</v>
      </c>
      <c r="C4041" s="368" t="s">
        <v>1</v>
      </c>
      <c r="D4041" s="370">
        <v>80.98</v>
      </c>
      <c r="E4041" s="207"/>
    </row>
    <row r="4042" spans="1:5" ht="15" x14ac:dyDescent="0.25">
      <c r="A4042" s="368">
        <v>104890</v>
      </c>
      <c r="B4042" s="369" t="s">
        <v>23689</v>
      </c>
      <c r="C4042" s="368" t="s">
        <v>1</v>
      </c>
      <c r="D4042" s="370">
        <v>57.14</v>
      </c>
      <c r="E4042" s="207"/>
    </row>
    <row r="4043" spans="1:5" ht="15" x14ac:dyDescent="0.25">
      <c r="A4043" s="368">
        <v>104842</v>
      </c>
      <c r="B4043" s="369" t="s">
        <v>23666</v>
      </c>
      <c r="C4043" s="368" t="s">
        <v>1</v>
      </c>
      <c r="D4043" s="370">
        <v>79.39</v>
      </c>
      <c r="E4043" s="207"/>
    </row>
    <row r="4044" spans="1:5" ht="15" x14ac:dyDescent="0.25">
      <c r="A4044" s="368">
        <v>104850</v>
      </c>
      <c r="B4044" s="369" t="s">
        <v>23674</v>
      </c>
      <c r="C4044" s="368" t="s">
        <v>1</v>
      </c>
      <c r="D4044" s="370">
        <v>58.03</v>
      </c>
      <c r="E4044" s="207"/>
    </row>
    <row r="4045" spans="1:5" ht="15" x14ac:dyDescent="0.25">
      <c r="A4045" s="368">
        <v>104888</v>
      </c>
      <c r="B4045" s="369" t="s">
        <v>23687</v>
      </c>
      <c r="C4045" s="368" t="s">
        <v>1</v>
      </c>
      <c r="D4045" s="370">
        <v>45.61</v>
      </c>
      <c r="E4045" s="207"/>
    </row>
    <row r="4046" spans="1:5" ht="15" x14ac:dyDescent="0.25">
      <c r="A4046" s="368">
        <v>104879</v>
      </c>
      <c r="B4046" s="369" t="s">
        <v>23683</v>
      </c>
      <c r="C4046" s="368" t="s">
        <v>1</v>
      </c>
      <c r="D4046" s="370">
        <v>87.26</v>
      </c>
      <c r="E4046" s="207"/>
    </row>
    <row r="4047" spans="1:5" ht="15" x14ac:dyDescent="0.25">
      <c r="A4047" s="368">
        <v>104853</v>
      </c>
      <c r="B4047" s="369" t="s">
        <v>23677</v>
      </c>
      <c r="C4047" s="368" t="s">
        <v>1</v>
      </c>
      <c r="D4047" s="370">
        <v>63.41</v>
      </c>
      <c r="E4047" s="207"/>
    </row>
    <row r="4048" spans="1:5" ht="15" x14ac:dyDescent="0.25">
      <c r="A4048" s="368">
        <v>104847</v>
      </c>
      <c r="B4048" s="369" t="s">
        <v>23671</v>
      </c>
      <c r="C4048" s="368" t="s">
        <v>1</v>
      </c>
      <c r="D4048" s="370">
        <v>98.9</v>
      </c>
      <c r="E4048" s="207"/>
    </row>
    <row r="4049" spans="1:5" ht="15" x14ac:dyDescent="0.25">
      <c r="A4049" s="368">
        <v>104855</v>
      </c>
      <c r="B4049" s="369" t="s">
        <v>23679</v>
      </c>
      <c r="C4049" s="368" t="s">
        <v>1</v>
      </c>
      <c r="D4049" s="370">
        <v>71.37</v>
      </c>
      <c r="E4049" s="207"/>
    </row>
    <row r="4050" spans="1:5" ht="15" x14ac:dyDescent="0.25">
      <c r="A4050" s="368">
        <v>104891</v>
      </c>
      <c r="B4050" s="369" t="s">
        <v>23690</v>
      </c>
      <c r="C4050" s="368" t="s">
        <v>1</v>
      </c>
      <c r="D4050" s="370">
        <v>51.58</v>
      </c>
      <c r="E4050" s="207"/>
    </row>
    <row r="4051" spans="1:5" ht="15" x14ac:dyDescent="0.25">
      <c r="A4051" s="368">
        <v>104892</v>
      </c>
      <c r="B4051" s="369" t="s">
        <v>23691</v>
      </c>
      <c r="C4051" s="368" t="s">
        <v>1</v>
      </c>
      <c r="D4051" s="370">
        <v>114.64</v>
      </c>
      <c r="E4051" s="207"/>
    </row>
    <row r="4052" spans="1:5" ht="15" x14ac:dyDescent="0.25">
      <c r="A4052" s="368">
        <v>104848</v>
      </c>
      <c r="B4052" s="369" t="s">
        <v>23672</v>
      </c>
      <c r="C4052" s="368" t="s">
        <v>1</v>
      </c>
      <c r="D4052" s="370">
        <v>75.39</v>
      </c>
      <c r="E4052" s="207"/>
    </row>
    <row r="4053" spans="1:5" ht="15" x14ac:dyDescent="0.25">
      <c r="A4053" s="368">
        <v>104886</v>
      </c>
      <c r="B4053" s="369" t="s">
        <v>23685</v>
      </c>
      <c r="C4053" s="368" t="s">
        <v>1</v>
      </c>
      <c r="D4053" s="370">
        <v>56.66</v>
      </c>
      <c r="E4053" s="207"/>
    </row>
    <row r="4054" spans="1:5" ht="15" x14ac:dyDescent="0.25">
      <c r="A4054" s="368">
        <v>104843</v>
      </c>
      <c r="B4054" s="369" t="s">
        <v>23667</v>
      </c>
      <c r="C4054" s="368" t="s">
        <v>1</v>
      </c>
      <c r="D4054" s="370">
        <v>126.36</v>
      </c>
      <c r="E4054" s="207"/>
    </row>
    <row r="4055" spans="1:5" ht="15" x14ac:dyDescent="0.25">
      <c r="A4055" s="368">
        <v>104851</v>
      </c>
      <c r="B4055" s="369" t="s">
        <v>23675</v>
      </c>
      <c r="C4055" s="368" t="s">
        <v>1</v>
      </c>
      <c r="D4055" s="370">
        <v>83.41</v>
      </c>
      <c r="E4055" s="207"/>
    </row>
    <row r="4056" spans="1:5" ht="15" x14ac:dyDescent="0.25">
      <c r="A4056" s="368">
        <v>104845</v>
      </c>
      <c r="B4056" s="369" t="s">
        <v>23669</v>
      </c>
      <c r="C4056" s="368" t="s">
        <v>1</v>
      </c>
      <c r="D4056" s="370">
        <v>143.82</v>
      </c>
      <c r="E4056" s="207"/>
    </row>
    <row r="4057" spans="1:5" ht="15" x14ac:dyDescent="0.25">
      <c r="A4057" s="368">
        <v>104880</v>
      </c>
      <c r="B4057" s="369" t="s">
        <v>23684</v>
      </c>
      <c r="C4057" s="368" t="s">
        <v>1</v>
      </c>
      <c r="D4057" s="370">
        <v>95.28</v>
      </c>
      <c r="E4057" s="207"/>
    </row>
    <row r="4058" spans="1:5" ht="15" x14ac:dyDescent="0.25">
      <c r="A4058" s="368">
        <v>104889</v>
      </c>
      <c r="B4058" s="369" t="s">
        <v>23688</v>
      </c>
      <c r="C4058" s="368" t="s">
        <v>1</v>
      </c>
      <c r="D4058" s="370">
        <v>65.44</v>
      </c>
      <c r="E4058" s="207"/>
    </row>
    <row r="4059" spans="1:5" ht="15" x14ac:dyDescent="0.25">
      <c r="A4059" s="368">
        <v>95108</v>
      </c>
      <c r="B4059" s="369" t="s">
        <v>23664</v>
      </c>
      <c r="C4059" s="368" t="s">
        <v>2</v>
      </c>
      <c r="D4059" s="370">
        <v>40.229999999999997</v>
      </c>
      <c r="E4059" s="207"/>
    </row>
    <row r="4060" spans="1:5" ht="15" x14ac:dyDescent="0.25">
      <c r="A4060" s="368">
        <v>104857</v>
      </c>
      <c r="B4060" s="369" t="s">
        <v>34728</v>
      </c>
      <c r="C4060" s="368" t="s">
        <v>1</v>
      </c>
      <c r="D4060" s="370">
        <v>0</v>
      </c>
      <c r="E4060" s="207"/>
    </row>
    <row r="4061" spans="1:5" ht="15" x14ac:dyDescent="0.25">
      <c r="A4061" s="368">
        <v>104859</v>
      </c>
      <c r="B4061" s="369" t="s">
        <v>34729</v>
      </c>
      <c r="C4061" s="368" t="s">
        <v>1</v>
      </c>
      <c r="D4061" s="370">
        <v>0</v>
      </c>
      <c r="E4061" s="207"/>
    </row>
    <row r="4062" spans="1:5" ht="15" x14ac:dyDescent="0.25">
      <c r="A4062" s="368">
        <v>104861</v>
      </c>
      <c r="B4062" s="369" t="s">
        <v>34730</v>
      </c>
      <c r="C4062" s="368" t="s">
        <v>1</v>
      </c>
      <c r="D4062" s="370">
        <v>0</v>
      </c>
      <c r="E4062" s="207"/>
    </row>
    <row r="4063" spans="1:5" ht="15" x14ac:dyDescent="0.25">
      <c r="A4063" s="368">
        <v>104856</v>
      </c>
      <c r="B4063" s="369" t="s">
        <v>34731</v>
      </c>
      <c r="C4063" s="368" t="s">
        <v>1</v>
      </c>
      <c r="D4063" s="370">
        <v>0</v>
      </c>
      <c r="E4063" s="207"/>
    </row>
    <row r="4064" spans="1:5" ht="15" x14ac:dyDescent="0.25">
      <c r="A4064" s="368">
        <v>104858</v>
      </c>
      <c r="B4064" s="369" t="s">
        <v>34732</v>
      </c>
      <c r="C4064" s="368" t="s">
        <v>1</v>
      </c>
      <c r="D4064" s="370">
        <v>0</v>
      </c>
      <c r="E4064" s="207"/>
    </row>
    <row r="4065" spans="1:5" ht="15" x14ac:dyDescent="0.25">
      <c r="A4065" s="368">
        <v>104860</v>
      </c>
      <c r="B4065" s="369" t="s">
        <v>34733</v>
      </c>
      <c r="C4065" s="368" t="s">
        <v>1</v>
      </c>
      <c r="D4065" s="370">
        <v>0</v>
      </c>
      <c r="E4065" s="207"/>
    </row>
    <row r="4066" spans="1:5" ht="15" x14ac:dyDescent="0.25">
      <c r="A4066" s="368">
        <v>104871</v>
      </c>
      <c r="B4066" s="369" t="s">
        <v>34734</v>
      </c>
      <c r="C4066" s="368" t="s">
        <v>1</v>
      </c>
      <c r="D4066" s="370">
        <v>0</v>
      </c>
      <c r="E4066" s="207"/>
    </row>
    <row r="4067" spans="1:5" ht="15" x14ac:dyDescent="0.25">
      <c r="A4067" s="368">
        <v>104883</v>
      </c>
      <c r="B4067" s="369" t="s">
        <v>34735</v>
      </c>
      <c r="C4067" s="368" t="s">
        <v>1</v>
      </c>
      <c r="D4067" s="370">
        <v>0</v>
      </c>
      <c r="E4067" s="207"/>
    </row>
    <row r="4068" spans="1:5" ht="15" x14ac:dyDescent="0.25">
      <c r="A4068" s="368">
        <v>104865</v>
      </c>
      <c r="B4068" s="369" t="s">
        <v>34736</v>
      </c>
      <c r="C4068" s="368" t="s">
        <v>1</v>
      </c>
      <c r="D4068" s="370">
        <v>0</v>
      </c>
      <c r="E4068" s="207"/>
    </row>
    <row r="4069" spans="1:5" ht="15" x14ac:dyDescent="0.25">
      <c r="A4069" s="368">
        <v>104872</v>
      </c>
      <c r="B4069" s="369" t="s">
        <v>34737</v>
      </c>
      <c r="C4069" s="368" t="s">
        <v>1</v>
      </c>
      <c r="D4069" s="370">
        <v>0</v>
      </c>
      <c r="E4069" s="207"/>
    </row>
    <row r="4070" spans="1:5" ht="15" x14ac:dyDescent="0.25">
      <c r="A4070" s="368">
        <v>104884</v>
      </c>
      <c r="B4070" s="369" t="s">
        <v>34738</v>
      </c>
      <c r="C4070" s="368" t="s">
        <v>1</v>
      </c>
      <c r="D4070" s="370">
        <v>0</v>
      </c>
      <c r="E4070" s="207"/>
    </row>
    <row r="4071" spans="1:5" ht="15" x14ac:dyDescent="0.25">
      <c r="A4071" s="368">
        <v>104866</v>
      </c>
      <c r="B4071" s="369" t="s">
        <v>34739</v>
      </c>
      <c r="C4071" s="368" t="s">
        <v>1</v>
      </c>
      <c r="D4071" s="370">
        <v>0</v>
      </c>
      <c r="E4071" s="207"/>
    </row>
    <row r="4072" spans="1:5" ht="15" x14ac:dyDescent="0.25">
      <c r="A4072" s="368">
        <v>104873</v>
      </c>
      <c r="B4072" s="369" t="s">
        <v>34740</v>
      </c>
      <c r="C4072" s="368" t="s">
        <v>1</v>
      </c>
      <c r="D4072" s="370">
        <v>0</v>
      </c>
      <c r="E4072" s="207"/>
    </row>
    <row r="4073" spans="1:5" ht="15" x14ac:dyDescent="0.25">
      <c r="A4073" s="368">
        <v>104885</v>
      </c>
      <c r="B4073" s="369" t="s">
        <v>34741</v>
      </c>
      <c r="C4073" s="368" t="s">
        <v>1</v>
      </c>
      <c r="D4073" s="370">
        <v>0</v>
      </c>
      <c r="E4073" s="207"/>
    </row>
    <row r="4074" spans="1:5" ht="15" x14ac:dyDescent="0.25">
      <c r="A4074" s="368">
        <v>104867</v>
      </c>
      <c r="B4074" s="369" t="s">
        <v>34742</v>
      </c>
      <c r="C4074" s="368" t="s">
        <v>1</v>
      </c>
      <c r="D4074" s="370">
        <v>0</v>
      </c>
      <c r="E4074" s="207"/>
    </row>
    <row r="4075" spans="1:5" ht="15" x14ac:dyDescent="0.25">
      <c r="A4075" s="368">
        <v>104868</v>
      </c>
      <c r="B4075" s="369" t="s">
        <v>34743</v>
      </c>
      <c r="C4075" s="368" t="s">
        <v>1</v>
      </c>
      <c r="D4075" s="370">
        <v>0</v>
      </c>
      <c r="E4075" s="207"/>
    </row>
    <row r="4076" spans="1:5" ht="15" x14ac:dyDescent="0.25">
      <c r="A4076" s="368">
        <v>104874</v>
      </c>
      <c r="B4076" s="369" t="s">
        <v>34744</v>
      </c>
      <c r="C4076" s="368" t="s">
        <v>1</v>
      </c>
      <c r="D4076" s="370">
        <v>0</v>
      </c>
      <c r="E4076" s="207"/>
    </row>
    <row r="4077" spans="1:5" ht="15" x14ac:dyDescent="0.25">
      <c r="A4077" s="368">
        <v>104862</v>
      </c>
      <c r="B4077" s="369" t="s">
        <v>34745</v>
      </c>
      <c r="C4077" s="368" t="s">
        <v>1</v>
      </c>
      <c r="D4077" s="370">
        <v>0</v>
      </c>
      <c r="E4077" s="207"/>
    </row>
    <row r="4078" spans="1:5" ht="15" x14ac:dyDescent="0.25">
      <c r="A4078" s="368">
        <v>104869</v>
      </c>
      <c r="B4078" s="369" t="s">
        <v>34746</v>
      </c>
      <c r="C4078" s="368" t="s">
        <v>1</v>
      </c>
      <c r="D4078" s="370">
        <v>0</v>
      </c>
      <c r="E4078" s="207"/>
    </row>
    <row r="4079" spans="1:5" ht="15" x14ac:dyDescent="0.25">
      <c r="A4079" s="368">
        <v>104881</v>
      </c>
      <c r="B4079" s="369" t="s">
        <v>34747</v>
      </c>
      <c r="C4079" s="368" t="s">
        <v>1</v>
      </c>
      <c r="D4079" s="370">
        <v>0</v>
      </c>
      <c r="E4079" s="207"/>
    </row>
    <row r="4080" spans="1:5" ht="15" x14ac:dyDescent="0.25">
      <c r="A4080" s="368">
        <v>104863</v>
      </c>
      <c r="B4080" s="369" t="s">
        <v>34748</v>
      </c>
      <c r="C4080" s="368" t="s">
        <v>1</v>
      </c>
      <c r="D4080" s="370">
        <v>0</v>
      </c>
      <c r="E4080" s="207"/>
    </row>
    <row r="4081" spans="1:5" ht="15" x14ac:dyDescent="0.25">
      <c r="A4081" s="368">
        <v>104870</v>
      </c>
      <c r="B4081" s="369" t="s">
        <v>34749</v>
      </c>
      <c r="C4081" s="368" t="s">
        <v>1</v>
      </c>
      <c r="D4081" s="370">
        <v>0</v>
      </c>
      <c r="E4081" s="207"/>
    </row>
    <row r="4082" spans="1:5" ht="15" x14ac:dyDescent="0.25">
      <c r="A4082" s="368">
        <v>104882</v>
      </c>
      <c r="B4082" s="369" t="s">
        <v>34750</v>
      </c>
      <c r="C4082" s="368" t="s">
        <v>1</v>
      </c>
      <c r="D4082" s="370">
        <v>0</v>
      </c>
      <c r="E4082" s="207"/>
    </row>
    <row r="4083" spans="1:5" ht="15" x14ac:dyDescent="0.25">
      <c r="A4083" s="368">
        <v>104864</v>
      </c>
      <c r="B4083" s="369" t="s">
        <v>34751</v>
      </c>
      <c r="C4083" s="368" t="s">
        <v>1</v>
      </c>
      <c r="D4083" s="370">
        <v>0</v>
      </c>
      <c r="E4083" s="207"/>
    </row>
    <row r="4084" spans="1:5" ht="15" x14ac:dyDescent="0.25">
      <c r="A4084" s="368">
        <v>104876</v>
      </c>
      <c r="B4084" s="369" t="s">
        <v>23680</v>
      </c>
      <c r="C4084" s="368" t="s">
        <v>2</v>
      </c>
      <c r="D4084" s="370">
        <v>24.73</v>
      </c>
      <c r="E4084" s="207"/>
    </row>
    <row r="4085" spans="1:5" ht="15" x14ac:dyDescent="0.25">
      <c r="A4085" s="368">
        <v>104875</v>
      </c>
      <c r="B4085" s="369" t="s">
        <v>29076</v>
      </c>
      <c r="C4085" s="368" t="s">
        <v>1</v>
      </c>
      <c r="D4085" s="370">
        <v>140.38</v>
      </c>
      <c r="E4085" s="207"/>
    </row>
    <row r="4086" spans="1:5" ht="15" x14ac:dyDescent="0.25">
      <c r="A4086" s="368">
        <v>105942</v>
      </c>
      <c r="B4086" s="369" t="s">
        <v>34752</v>
      </c>
      <c r="C4086" s="368" t="s">
        <v>1</v>
      </c>
      <c r="D4086" s="370">
        <v>0</v>
      </c>
      <c r="E4086" s="207"/>
    </row>
    <row r="4087" spans="1:5" ht="15" x14ac:dyDescent="0.25">
      <c r="A4087" s="368">
        <v>105943</v>
      </c>
      <c r="B4087" s="369" t="s">
        <v>34753</v>
      </c>
      <c r="C4087" s="368" t="s">
        <v>1</v>
      </c>
      <c r="D4087" s="370">
        <v>0</v>
      </c>
      <c r="E4087" s="207"/>
    </row>
    <row r="4088" spans="1:5" ht="15" x14ac:dyDescent="0.25">
      <c r="A4088" s="368">
        <v>105941</v>
      </c>
      <c r="B4088" s="369" t="s">
        <v>34754</v>
      </c>
      <c r="C4088" s="368" t="s">
        <v>3</v>
      </c>
      <c r="D4088" s="370">
        <v>0</v>
      </c>
      <c r="E4088" s="207"/>
    </row>
    <row r="4089" spans="1:5" ht="15" x14ac:dyDescent="0.25">
      <c r="A4089" s="368">
        <v>105940</v>
      </c>
      <c r="B4089" s="369" t="s">
        <v>34755</v>
      </c>
      <c r="C4089" s="368" t="s">
        <v>3</v>
      </c>
      <c r="D4089" s="370">
        <v>0</v>
      </c>
      <c r="E4089" s="207"/>
    </row>
    <row r="4090" spans="1:5" ht="15" x14ac:dyDescent="0.25">
      <c r="A4090" s="368">
        <v>105938</v>
      </c>
      <c r="B4090" s="369" t="s">
        <v>34756</v>
      </c>
      <c r="C4090" s="368" t="s">
        <v>3</v>
      </c>
      <c r="D4090" s="370">
        <v>0</v>
      </c>
      <c r="E4090" s="207"/>
    </row>
    <row r="4091" spans="1:5" ht="15" x14ac:dyDescent="0.25">
      <c r="A4091" s="368">
        <v>105939</v>
      </c>
      <c r="B4091" s="369" t="s">
        <v>34757</v>
      </c>
      <c r="C4091" s="368" t="s">
        <v>3</v>
      </c>
      <c r="D4091" s="370">
        <v>0</v>
      </c>
      <c r="E4091" s="207"/>
    </row>
    <row r="4092" spans="1:5" ht="15" x14ac:dyDescent="0.25">
      <c r="A4092" s="368">
        <v>96120</v>
      </c>
      <c r="B4092" s="369" t="s">
        <v>21443</v>
      </c>
      <c r="C4092" s="368" t="s">
        <v>1</v>
      </c>
      <c r="D4092" s="370">
        <v>3.23</v>
      </c>
      <c r="E4092" s="207"/>
    </row>
    <row r="4093" spans="1:5" ht="15" x14ac:dyDescent="0.25">
      <c r="A4093" s="368">
        <v>96123</v>
      </c>
      <c r="B4093" s="369" t="s">
        <v>21444</v>
      </c>
      <c r="C4093" s="368" t="s">
        <v>1</v>
      </c>
      <c r="D4093" s="370">
        <v>28.27</v>
      </c>
      <c r="E4093" s="207"/>
    </row>
    <row r="4094" spans="1:5" ht="15" x14ac:dyDescent="0.25">
      <c r="A4094" s="368">
        <v>96122</v>
      </c>
      <c r="B4094" s="369" t="s">
        <v>21437</v>
      </c>
      <c r="C4094" s="368" t="s">
        <v>1</v>
      </c>
      <c r="D4094" s="370">
        <v>57.04</v>
      </c>
      <c r="E4094" s="207"/>
    </row>
    <row r="4095" spans="1:5" ht="15" x14ac:dyDescent="0.25">
      <c r="A4095" s="368">
        <v>96121</v>
      </c>
      <c r="B4095" s="369" t="s">
        <v>21447</v>
      </c>
      <c r="C4095" s="368" t="s">
        <v>1</v>
      </c>
      <c r="D4095" s="370">
        <v>11.71</v>
      </c>
      <c r="E4095" s="207"/>
    </row>
    <row r="4096" spans="1:5" ht="15" x14ac:dyDescent="0.25">
      <c r="A4096" s="368">
        <v>99054</v>
      </c>
      <c r="B4096" s="369" t="s">
        <v>21445</v>
      </c>
      <c r="C4096" s="368" t="s">
        <v>3</v>
      </c>
      <c r="D4096" s="370">
        <v>63.6</v>
      </c>
      <c r="E4096" s="207"/>
    </row>
    <row r="4097" spans="1:5" ht="15" x14ac:dyDescent="0.25">
      <c r="A4097" s="368">
        <v>96110</v>
      </c>
      <c r="B4097" s="369" t="s">
        <v>21440</v>
      </c>
      <c r="C4097" s="368" t="s">
        <v>3</v>
      </c>
      <c r="D4097" s="370">
        <v>74.41</v>
      </c>
      <c r="E4097" s="207"/>
    </row>
    <row r="4098" spans="1:5" ht="15" x14ac:dyDescent="0.25">
      <c r="A4098" s="368">
        <v>96114</v>
      </c>
      <c r="B4098" s="369" t="s">
        <v>21442</v>
      </c>
      <c r="C4098" s="368" t="s">
        <v>3</v>
      </c>
      <c r="D4098" s="370">
        <v>74.98</v>
      </c>
      <c r="E4098" s="207"/>
    </row>
    <row r="4099" spans="1:5" ht="15" x14ac:dyDescent="0.25">
      <c r="A4099" s="368">
        <v>104757</v>
      </c>
      <c r="B4099" s="369" t="s">
        <v>40559</v>
      </c>
      <c r="C4099" s="368" t="s">
        <v>3</v>
      </c>
      <c r="D4099" s="370">
        <v>109.48</v>
      </c>
      <c r="E4099" s="207"/>
    </row>
    <row r="4100" spans="1:5" ht="15" x14ac:dyDescent="0.25">
      <c r="A4100" s="368">
        <v>104756</v>
      </c>
      <c r="B4100" s="369" t="s">
        <v>21438</v>
      </c>
      <c r="C4100" s="368" t="s">
        <v>3</v>
      </c>
      <c r="D4100" s="370">
        <v>239.54</v>
      </c>
      <c r="E4100" s="207"/>
    </row>
    <row r="4101" spans="1:5" ht="15" x14ac:dyDescent="0.25">
      <c r="A4101" s="368">
        <v>96112</v>
      </c>
      <c r="B4101" s="369" t="s">
        <v>23353</v>
      </c>
      <c r="C4101" s="368" t="s">
        <v>3</v>
      </c>
      <c r="D4101" s="370">
        <v>173.26</v>
      </c>
      <c r="E4101" s="207"/>
    </row>
    <row r="4102" spans="1:5" ht="15" x14ac:dyDescent="0.25">
      <c r="A4102" s="368">
        <v>96113</v>
      </c>
      <c r="B4102" s="369" t="s">
        <v>21441</v>
      </c>
      <c r="C4102" s="368" t="s">
        <v>3</v>
      </c>
      <c r="D4102" s="370">
        <v>50.07</v>
      </c>
      <c r="E4102" s="207"/>
    </row>
    <row r="4103" spans="1:5" ht="15" x14ac:dyDescent="0.25">
      <c r="A4103" s="368">
        <v>96109</v>
      </c>
      <c r="B4103" s="369" t="s">
        <v>21439</v>
      </c>
      <c r="C4103" s="368" t="s">
        <v>3</v>
      </c>
      <c r="D4103" s="370">
        <v>55.55</v>
      </c>
      <c r="E4103" s="207"/>
    </row>
    <row r="4104" spans="1:5" ht="15" x14ac:dyDescent="0.25">
      <c r="A4104" s="368">
        <v>96116</v>
      </c>
      <c r="B4104" s="369" t="s">
        <v>23354</v>
      </c>
      <c r="C4104" s="368" t="s">
        <v>3</v>
      </c>
      <c r="D4104" s="370">
        <v>61.9</v>
      </c>
      <c r="E4104" s="207"/>
    </row>
    <row r="4105" spans="1:5" ht="15" x14ac:dyDescent="0.25">
      <c r="A4105" s="368">
        <v>96111</v>
      </c>
      <c r="B4105" s="369" t="s">
        <v>21446</v>
      </c>
      <c r="C4105" s="368" t="s">
        <v>3</v>
      </c>
      <c r="D4105" s="370">
        <v>59.73</v>
      </c>
      <c r="E4105" s="207"/>
    </row>
    <row r="4106" spans="1:5" ht="15" x14ac:dyDescent="0.25">
      <c r="A4106" s="368">
        <v>96486</v>
      </c>
      <c r="B4106" s="369" t="s">
        <v>21449</v>
      </c>
      <c r="C4106" s="368" t="s">
        <v>3</v>
      </c>
      <c r="D4106" s="370">
        <v>71.36</v>
      </c>
      <c r="E4106" s="207"/>
    </row>
    <row r="4107" spans="1:5" ht="15" x14ac:dyDescent="0.25">
      <c r="A4107" s="368">
        <v>96485</v>
      </c>
      <c r="B4107" s="369" t="s">
        <v>21448</v>
      </c>
      <c r="C4107" s="368" t="s">
        <v>3</v>
      </c>
      <c r="D4107" s="370">
        <v>69.19</v>
      </c>
      <c r="E4107" s="207"/>
    </row>
    <row r="4108" spans="1:5" ht="15" x14ac:dyDescent="0.25">
      <c r="A4108" s="368">
        <v>97557</v>
      </c>
      <c r="B4108" s="369" t="s">
        <v>34758</v>
      </c>
      <c r="C4108" s="368" t="s">
        <v>3</v>
      </c>
      <c r="D4108" s="370">
        <v>0</v>
      </c>
      <c r="E4108" s="207"/>
    </row>
    <row r="4109" spans="1:5" ht="15" x14ac:dyDescent="0.25">
      <c r="A4109" s="368">
        <v>101807</v>
      </c>
      <c r="B4109" s="369" t="s">
        <v>5423</v>
      </c>
      <c r="C4109" s="368" t="s">
        <v>2</v>
      </c>
      <c r="D4109" s="370">
        <v>544.59</v>
      </c>
      <c r="E4109" s="207"/>
    </row>
    <row r="4110" spans="1:5" ht="15" x14ac:dyDescent="0.25">
      <c r="A4110" s="368">
        <v>101806</v>
      </c>
      <c r="B4110" s="369" t="s">
        <v>5422</v>
      </c>
      <c r="C4110" s="368" t="s">
        <v>2</v>
      </c>
      <c r="D4110" s="370">
        <v>579.73</v>
      </c>
      <c r="E4110" s="207"/>
    </row>
    <row r="4111" spans="1:5" ht="15" x14ac:dyDescent="0.25">
      <c r="A4111" s="368">
        <v>101808</v>
      </c>
      <c r="B4111" s="369" t="s">
        <v>5424</v>
      </c>
      <c r="C4111" s="368" t="s">
        <v>2</v>
      </c>
      <c r="D4111" s="370">
        <v>558.03</v>
      </c>
      <c r="E4111" s="207"/>
    </row>
    <row r="4112" spans="1:5" ht="15" x14ac:dyDescent="0.25">
      <c r="A4112" s="368">
        <v>98058</v>
      </c>
      <c r="B4112" s="369" t="s">
        <v>34759</v>
      </c>
      <c r="C4112" s="368" t="s">
        <v>2</v>
      </c>
      <c r="D4112" s="370">
        <v>1826.84</v>
      </c>
      <c r="E4112" s="207"/>
    </row>
    <row r="4113" spans="1:5" ht="15" x14ac:dyDescent="0.25">
      <c r="A4113" s="368">
        <v>98059</v>
      </c>
      <c r="B4113" s="369" t="s">
        <v>34760</v>
      </c>
      <c r="C4113" s="368" t="s">
        <v>2</v>
      </c>
      <c r="D4113" s="370">
        <v>3935.96</v>
      </c>
      <c r="E4113" s="207"/>
    </row>
    <row r="4114" spans="1:5" ht="15" x14ac:dyDescent="0.25">
      <c r="A4114" s="368">
        <v>98060</v>
      </c>
      <c r="B4114" s="369" t="s">
        <v>34761</v>
      </c>
      <c r="C4114" s="368" t="s">
        <v>2</v>
      </c>
      <c r="D4114" s="370">
        <v>5513.5</v>
      </c>
      <c r="E4114" s="207"/>
    </row>
    <row r="4115" spans="1:5" ht="15" x14ac:dyDescent="0.25">
      <c r="A4115" s="368">
        <v>98061</v>
      </c>
      <c r="B4115" s="369" t="s">
        <v>34762</v>
      </c>
      <c r="C4115" s="368" t="s">
        <v>2</v>
      </c>
      <c r="D4115" s="370">
        <v>7697.88</v>
      </c>
      <c r="E4115" s="207"/>
    </row>
    <row r="4116" spans="1:5" ht="15" x14ac:dyDescent="0.25">
      <c r="A4116" s="368">
        <v>98088</v>
      </c>
      <c r="B4116" s="369" t="s">
        <v>6258</v>
      </c>
      <c r="C4116" s="368" t="s">
        <v>2</v>
      </c>
      <c r="D4116" s="370">
        <v>3437.88</v>
      </c>
      <c r="E4116" s="207"/>
    </row>
    <row r="4117" spans="1:5" ht="15" x14ac:dyDescent="0.25">
      <c r="A4117" s="368">
        <v>98089</v>
      </c>
      <c r="B4117" s="369" t="s">
        <v>6259</v>
      </c>
      <c r="C4117" s="368" t="s">
        <v>2</v>
      </c>
      <c r="D4117" s="370">
        <v>5447.93</v>
      </c>
      <c r="E4117" s="207"/>
    </row>
    <row r="4118" spans="1:5" ht="15" x14ac:dyDescent="0.25">
      <c r="A4118" s="368">
        <v>98090</v>
      </c>
      <c r="B4118" s="369" t="s">
        <v>6260</v>
      </c>
      <c r="C4118" s="368" t="s">
        <v>2</v>
      </c>
      <c r="D4118" s="370">
        <v>8577.75</v>
      </c>
      <c r="E4118" s="207"/>
    </row>
    <row r="4119" spans="1:5" ht="15" x14ac:dyDescent="0.25">
      <c r="A4119" s="368">
        <v>98091</v>
      </c>
      <c r="B4119" s="369" t="s">
        <v>6261</v>
      </c>
      <c r="C4119" s="368" t="s">
        <v>2</v>
      </c>
      <c r="D4119" s="370">
        <v>11216.23</v>
      </c>
      <c r="E4119" s="207"/>
    </row>
    <row r="4120" spans="1:5" ht="15" x14ac:dyDescent="0.25">
      <c r="A4120" s="368">
        <v>98092</v>
      </c>
      <c r="B4120" s="369" t="s">
        <v>6262</v>
      </c>
      <c r="C4120" s="368" t="s">
        <v>2</v>
      </c>
      <c r="D4120" s="370">
        <v>13037.46</v>
      </c>
      <c r="E4120" s="207"/>
    </row>
    <row r="4121" spans="1:5" ht="15" x14ac:dyDescent="0.25">
      <c r="A4121" s="368">
        <v>98093</v>
      </c>
      <c r="B4121" s="369" t="s">
        <v>6263</v>
      </c>
      <c r="C4121" s="368" t="s">
        <v>2</v>
      </c>
      <c r="D4121" s="370">
        <v>15397.39</v>
      </c>
      <c r="E4121" s="207"/>
    </row>
    <row r="4122" spans="1:5" ht="15" x14ac:dyDescent="0.25">
      <c r="A4122" s="368">
        <v>98072</v>
      </c>
      <c r="B4122" s="369" t="s">
        <v>6242</v>
      </c>
      <c r="C4122" s="368" t="s">
        <v>2</v>
      </c>
      <c r="D4122" s="370">
        <v>4068.44</v>
      </c>
      <c r="E4122" s="207"/>
    </row>
    <row r="4123" spans="1:5" ht="15" x14ac:dyDescent="0.25">
      <c r="A4123" s="368">
        <v>98073</v>
      </c>
      <c r="B4123" s="369" t="s">
        <v>6243</v>
      </c>
      <c r="C4123" s="368" t="s">
        <v>2</v>
      </c>
      <c r="D4123" s="370">
        <v>6419.16</v>
      </c>
      <c r="E4123" s="207"/>
    </row>
    <row r="4124" spans="1:5" ht="15" x14ac:dyDescent="0.25">
      <c r="A4124" s="368">
        <v>98074</v>
      </c>
      <c r="B4124" s="369" t="s">
        <v>6244</v>
      </c>
      <c r="C4124" s="368" t="s">
        <v>2</v>
      </c>
      <c r="D4124" s="370">
        <v>10043.790000000001</v>
      </c>
      <c r="E4124" s="207"/>
    </row>
    <row r="4125" spans="1:5" ht="15" x14ac:dyDescent="0.25">
      <c r="A4125" s="368">
        <v>98075</v>
      </c>
      <c r="B4125" s="369" t="s">
        <v>6245</v>
      </c>
      <c r="C4125" s="368" t="s">
        <v>2</v>
      </c>
      <c r="D4125" s="370">
        <v>13100.26</v>
      </c>
      <c r="E4125" s="207"/>
    </row>
    <row r="4126" spans="1:5" ht="15" x14ac:dyDescent="0.25">
      <c r="A4126" s="368">
        <v>98076</v>
      </c>
      <c r="B4126" s="369" t="s">
        <v>6246</v>
      </c>
      <c r="C4126" s="368" t="s">
        <v>2</v>
      </c>
      <c r="D4126" s="370">
        <v>15144.54</v>
      </c>
      <c r="E4126" s="207"/>
    </row>
    <row r="4127" spans="1:5" ht="15" x14ac:dyDescent="0.25">
      <c r="A4127" s="368">
        <v>98077</v>
      </c>
      <c r="B4127" s="369" t="s">
        <v>6247</v>
      </c>
      <c r="C4127" s="368" t="s">
        <v>2</v>
      </c>
      <c r="D4127" s="370">
        <v>17857.5</v>
      </c>
      <c r="E4127" s="207"/>
    </row>
    <row r="4128" spans="1:5" ht="15" x14ac:dyDescent="0.25">
      <c r="A4128" s="368">
        <v>98062</v>
      </c>
      <c r="B4128" s="369" t="s">
        <v>34763</v>
      </c>
      <c r="C4128" s="368" t="s">
        <v>2</v>
      </c>
      <c r="D4128" s="370">
        <v>3105.01</v>
      </c>
      <c r="E4128" s="207"/>
    </row>
    <row r="4129" spans="1:5" ht="15" x14ac:dyDescent="0.25">
      <c r="A4129" s="368">
        <v>98063</v>
      </c>
      <c r="B4129" s="369" t="s">
        <v>34764</v>
      </c>
      <c r="C4129" s="368" t="s">
        <v>2</v>
      </c>
      <c r="D4129" s="370">
        <v>4743.57</v>
      </c>
      <c r="E4129" s="207"/>
    </row>
    <row r="4130" spans="1:5" ht="15" x14ac:dyDescent="0.25">
      <c r="A4130" s="368">
        <v>98064</v>
      </c>
      <c r="B4130" s="369" t="s">
        <v>34765</v>
      </c>
      <c r="C4130" s="368" t="s">
        <v>2</v>
      </c>
      <c r="D4130" s="370">
        <v>5484.56</v>
      </c>
      <c r="E4130" s="207"/>
    </row>
    <row r="4131" spans="1:5" ht="15" x14ac:dyDescent="0.25">
      <c r="A4131" s="368">
        <v>98065</v>
      </c>
      <c r="B4131" s="369" t="s">
        <v>34766</v>
      </c>
      <c r="C4131" s="368" t="s">
        <v>2</v>
      </c>
      <c r="D4131" s="370">
        <v>7620.11</v>
      </c>
      <c r="E4131" s="207"/>
    </row>
    <row r="4132" spans="1:5" ht="15" x14ac:dyDescent="0.25">
      <c r="A4132" s="368">
        <v>98094</v>
      </c>
      <c r="B4132" s="369" t="s">
        <v>6264</v>
      </c>
      <c r="C4132" s="368" t="s">
        <v>2</v>
      </c>
      <c r="D4132" s="370">
        <v>2872.28</v>
      </c>
      <c r="E4132" s="207"/>
    </row>
    <row r="4133" spans="1:5" ht="15" x14ac:dyDescent="0.25">
      <c r="A4133" s="368">
        <v>98099</v>
      </c>
      <c r="B4133" s="369" t="s">
        <v>6265</v>
      </c>
      <c r="C4133" s="368" t="s">
        <v>2</v>
      </c>
      <c r="D4133" s="370">
        <v>4919.6499999999996</v>
      </c>
      <c r="E4133" s="207"/>
    </row>
    <row r="4134" spans="1:5" ht="15" x14ac:dyDescent="0.25">
      <c r="A4134" s="368">
        <v>98100</v>
      </c>
      <c r="B4134" s="369" t="s">
        <v>6266</v>
      </c>
      <c r="C4134" s="368" t="s">
        <v>2</v>
      </c>
      <c r="D4134" s="370">
        <v>6458.87</v>
      </c>
      <c r="E4134" s="207"/>
    </row>
    <row r="4135" spans="1:5" ht="15" x14ac:dyDescent="0.25">
      <c r="A4135" s="368">
        <v>98101</v>
      </c>
      <c r="B4135" s="369" t="s">
        <v>6267</v>
      </c>
      <c r="C4135" s="368" t="s">
        <v>2</v>
      </c>
      <c r="D4135" s="370">
        <v>9559.8700000000008</v>
      </c>
      <c r="E4135" s="207"/>
    </row>
    <row r="4136" spans="1:5" ht="15" x14ac:dyDescent="0.25">
      <c r="A4136" s="368">
        <v>98078</v>
      </c>
      <c r="B4136" s="369" t="s">
        <v>6248</v>
      </c>
      <c r="C4136" s="368" t="s">
        <v>2</v>
      </c>
      <c r="D4136" s="370">
        <v>4322.68</v>
      </c>
      <c r="E4136" s="207"/>
    </row>
    <row r="4137" spans="1:5" ht="15" x14ac:dyDescent="0.25">
      <c r="A4137" s="368">
        <v>98079</v>
      </c>
      <c r="B4137" s="369" t="s">
        <v>6249</v>
      </c>
      <c r="C4137" s="368" t="s">
        <v>2</v>
      </c>
      <c r="D4137" s="370">
        <v>7604.96</v>
      </c>
      <c r="E4137" s="207"/>
    </row>
    <row r="4138" spans="1:5" ht="15" x14ac:dyDescent="0.25">
      <c r="A4138" s="368">
        <v>98080</v>
      </c>
      <c r="B4138" s="369" t="s">
        <v>6250</v>
      </c>
      <c r="C4138" s="368" t="s">
        <v>2</v>
      </c>
      <c r="D4138" s="370">
        <v>9830.31</v>
      </c>
      <c r="E4138" s="207"/>
    </row>
    <row r="4139" spans="1:5" ht="15" x14ac:dyDescent="0.25">
      <c r="A4139" s="368">
        <v>98081</v>
      </c>
      <c r="B4139" s="369" t="s">
        <v>6251</v>
      </c>
      <c r="C4139" s="368" t="s">
        <v>2</v>
      </c>
      <c r="D4139" s="370">
        <v>14603.01</v>
      </c>
      <c r="E4139" s="207"/>
    </row>
    <row r="4140" spans="1:5" ht="15" x14ac:dyDescent="0.25">
      <c r="A4140" s="368">
        <v>98052</v>
      </c>
      <c r="B4140" s="369" t="s">
        <v>34767</v>
      </c>
      <c r="C4140" s="368" t="s">
        <v>2</v>
      </c>
      <c r="D4140" s="370">
        <v>2098.92</v>
      </c>
      <c r="E4140" s="207"/>
    </row>
    <row r="4141" spans="1:5" ht="15" x14ac:dyDescent="0.25">
      <c r="A4141" s="368">
        <v>98053</v>
      </c>
      <c r="B4141" s="369" t="s">
        <v>34768</v>
      </c>
      <c r="C4141" s="368" t="s">
        <v>2</v>
      </c>
      <c r="D4141" s="370">
        <v>2888.26</v>
      </c>
      <c r="E4141" s="207"/>
    </row>
    <row r="4142" spans="1:5" ht="15" x14ac:dyDescent="0.25">
      <c r="A4142" s="368">
        <v>98054</v>
      </c>
      <c r="B4142" s="369" t="s">
        <v>34769</v>
      </c>
      <c r="C4142" s="368" t="s">
        <v>2</v>
      </c>
      <c r="D4142" s="370">
        <v>4678.4799999999996</v>
      </c>
      <c r="E4142" s="207"/>
    </row>
    <row r="4143" spans="1:5" ht="15" x14ac:dyDescent="0.25">
      <c r="A4143" s="368">
        <v>98055</v>
      </c>
      <c r="B4143" s="369" t="s">
        <v>34770</v>
      </c>
      <c r="C4143" s="368" t="s">
        <v>2</v>
      </c>
      <c r="D4143" s="370">
        <v>6362.37</v>
      </c>
      <c r="E4143" s="207"/>
    </row>
    <row r="4144" spans="1:5" ht="15" x14ac:dyDescent="0.25">
      <c r="A4144" s="368">
        <v>98056</v>
      </c>
      <c r="B4144" s="369" t="s">
        <v>34771</v>
      </c>
      <c r="C4144" s="368" t="s">
        <v>2</v>
      </c>
      <c r="D4144" s="370">
        <v>7426.06</v>
      </c>
      <c r="E4144" s="207"/>
    </row>
    <row r="4145" spans="1:5" ht="15" x14ac:dyDescent="0.25">
      <c r="A4145" s="368">
        <v>98057</v>
      </c>
      <c r="B4145" s="369" t="s">
        <v>34772</v>
      </c>
      <c r="C4145" s="368" t="s">
        <v>2</v>
      </c>
      <c r="D4145" s="370">
        <v>8840.3700000000008</v>
      </c>
      <c r="E4145" s="207"/>
    </row>
    <row r="4146" spans="1:5" ht="15" x14ac:dyDescent="0.25">
      <c r="A4146" s="368">
        <v>98082</v>
      </c>
      <c r="B4146" s="369" t="s">
        <v>6252</v>
      </c>
      <c r="C4146" s="368" t="s">
        <v>2</v>
      </c>
      <c r="D4146" s="370">
        <v>3968.9</v>
      </c>
      <c r="E4146" s="207"/>
    </row>
    <row r="4147" spans="1:5" ht="15" x14ac:dyDescent="0.25">
      <c r="A4147" s="368">
        <v>98083</v>
      </c>
      <c r="B4147" s="369" t="s">
        <v>6253</v>
      </c>
      <c r="C4147" s="368" t="s">
        <v>2</v>
      </c>
      <c r="D4147" s="370">
        <v>5232.82</v>
      </c>
      <c r="E4147" s="207"/>
    </row>
    <row r="4148" spans="1:5" ht="15" x14ac:dyDescent="0.25">
      <c r="A4148" s="368">
        <v>98084</v>
      </c>
      <c r="B4148" s="369" t="s">
        <v>6254</v>
      </c>
      <c r="C4148" s="368" t="s">
        <v>2</v>
      </c>
      <c r="D4148" s="370">
        <v>7335.01</v>
      </c>
      <c r="E4148" s="207"/>
    </row>
    <row r="4149" spans="1:5" ht="15" x14ac:dyDescent="0.25">
      <c r="A4149" s="368">
        <v>98085</v>
      </c>
      <c r="B4149" s="369" t="s">
        <v>6255</v>
      </c>
      <c r="C4149" s="368" t="s">
        <v>2</v>
      </c>
      <c r="D4149" s="370">
        <v>9942.85</v>
      </c>
      <c r="E4149" s="207"/>
    </row>
    <row r="4150" spans="1:5" ht="15" x14ac:dyDescent="0.25">
      <c r="A4150" s="368">
        <v>98087</v>
      </c>
      <c r="B4150" s="369" t="s">
        <v>6257</v>
      </c>
      <c r="C4150" s="368" t="s">
        <v>2</v>
      </c>
      <c r="D4150" s="370">
        <v>11978.58</v>
      </c>
      <c r="E4150" s="207"/>
    </row>
    <row r="4151" spans="1:5" ht="15" x14ac:dyDescent="0.25">
      <c r="A4151" s="368">
        <v>98086</v>
      </c>
      <c r="B4151" s="369" t="s">
        <v>6256</v>
      </c>
      <c r="C4151" s="368" t="s">
        <v>2</v>
      </c>
      <c r="D4151" s="370">
        <v>11223</v>
      </c>
      <c r="E4151" s="207"/>
    </row>
    <row r="4152" spans="1:5" ht="15" x14ac:dyDescent="0.25">
      <c r="A4152" s="368">
        <v>98066</v>
      </c>
      <c r="B4152" s="369" t="s">
        <v>6236</v>
      </c>
      <c r="C4152" s="368" t="s">
        <v>2</v>
      </c>
      <c r="D4152" s="370">
        <v>4817.62</v>
      </c>
      <c r="E4152" s="207"/>
    </row>
    <row r="4153" spans="1:5" ht="15" x14ac:dyDescent="0.25">
      <c r="A4153" s="368">
        <v>98067</v>
      </c>
      <c r="B4153" s="369" t="s">
        <v>6237</v>
      </c>
      <c r="C4153" s="368" t="s">
        <v>2</v>
      </c>
      <c r="D4153" s="370">
        <v>6417.85</v>
      </c>
      <c r="E4153" s="207"/>
    </row>
    <row r="4154" spans="1:5" ht="15" x14ac:dyDescent="0.25">
      <c r="A4154" s="368">
        <v>98068</v>
      </c>
      <c r="B4154" s="369" t="s">
        <v>6238</v>
      </c>
      <c r="C4154" s="368" t="s">
        <v>2</v>
      </c>
      <c r="D4154" s="370">
        <v>9065.5400000000009</v>
      </c>
      <c r="E4154" s="207"/>
    </row>
    <row r="4155" spans="1:5" ht="15" x14ac:dyDescent="0.25">
      <c r="A4155" s="368">
        <v>98069</v>
      </c>
      <c r="B4155" s="369" t="s">
        <v>6239</v>
      </c>
      <c r="C4155" s="368" t="s">
        <v>2</v>
      </c>
      <c r="D4155" s="370">
        <v>12214.25</v>
      </c>
      <c r="E4155" s="207"/>
    </row>
    <row r="4156" spans="1:5" ht="15" x14ac:dyDescent="0.25">
      <c r="A4156" s="368">
        <v>98071</v>
      </c>
      <c r="B4156" s="369" t="s">
        <v>6241</v>
      </c>
      <c r="C4156" s="368" t="s">
        <v>2</v>
      </c>
      <c r="D4156" s="370">
        <v>15157.31</v>
      </c>
      <c r="E4156" s="207"/>
    </row>
    <row r="4157" spans="1:5" ht="15" x14ac:dyDescent="0.25">
      <c r="A4157" s="368">
        <v>98070</v>
      </c>
      <c r="B4157" s="369" t="s">
        <v>6240</v>
      </c>
      <c r="C4157" s="368" t="s">
        <v>2</v>
      </c>
      <c r="D4157" s="370">
        <v>13934.68</v>
      </c>
      <c r="E4157" s="207"/>
    </row>
    <row r="4158" spans="1:5" ht="15" x14ac:dyDescent="0.25">
      <c r="A4158" s="368">
        <v>104915</v>
      </c>
      <c r="B4158" s="369" t="s">
        <v>24167</v>
      </c>
      <c r="C4158" s="368" t="s">
        <v>689</v>
      </c>
      <c r="D4158" s="370">
        <v>9.77</v>
      </c>
      <c r="E4158" s="207"/>
    </row>
    <row r="4159" spans="1:5" ht="15" x14ac:dyDescent="0.25">
      <c r="A4159" s="368">
        <v>96546</v>
      </c>
      <c r="B4159" s="369" t="s">
        <v>24166</v>
      </c>
      <c r="C4159" s="368" t="s">
        <v>689</v>
      </c>
      <c r="D4159" s="370">
        <v>13.98</v>
      </c>
      <c r="E4159" s="207"/>
    </row>
    <row r="4160" spans="1:5" ht="15" x14ac:dyDescent="0.25">
      <c r="A4160" s="368">
        <v>96544</v>
      </c>
      <c r="B4160" s="369" t="s">
        <v>24164</v>
      </c>
      <c r="C4160" s="368" t="s">
        <v>689</v>
      </c>
      <c r="D4160" s="370">
        <v>18.12</v>
      </c>
      <c r="E4160" s="207"/>
    </row>
    <row r="4161" spans="1:5" ht="15" x14ac:dyDescent="0.25">
      <c r="A4161" s="368">
        <v>96545</v>
      </c>
      <c r="B4161" s="369" t="s">
        <v>24165</v>
      </c>
      <c r="C4161" s="368" t="s">
        <v>689</v>
      </c>
      <c r="D4161" s="370">
        <v>16.11</v>
      </c>
      <c r="E4161" s="207"/>
    </row>
    <row r="4162" spans="1:5" ht="15" x14ac:dyDescent="0.25">
      <c r="A4162" s="368">
        <v>96543</v>
      </c>
      <c r="B4162" s="369" t="s">
        <v>24158</v>
      </c>
      <c r="C4162" s="368" t="s">
        <v>689</v>
      </c>
      <c r="D4162" s="370">
        <v>20.43</v>
      </c>
      <c r="E4162" s="207"/>
    </row>
    <row r="4163" spans="1:5" ht="15" x14ac:dyDescent="0.25">
      <c r="A4163" s="368">
        <v>104922</v>
      </c>
      <c r="B4163" s="369" t="s">
        <v>24173</v>
      </c>
      <c r="C4163" s="368" t="s">
        <v>689</v>
      </c>
      <c r="D4163" s="370">
        <v>10.86</v>
      </c>
      <c r="E4163" s="207"/>
    </row>
    <row r="4164" spans="1:5" ht="15" x14ac:dyDescent="0.25">
      <c r="A4164" s="368">
        <v>104920</v>
      </c>
      <c r="B4164" s="369" t="s">
        <v>24171</v>
      </c>
      <c r="C4164" s="368" t="s">
        <v>689</v>
      </c>
      <c r="D4164" s="370">
        <v>10.63</v>
      </c>
      <c r="E4164" s="207"/>
    </row>
    <row r="4165" spans="1:5" ht="15" x14ac:dyDescent="0.25">
      <c r="A4165" s="368">
        <v>104921</v>
      </c>
      <c r="B4165" s="369" t="s">
        <v>24172</v>
      </c>
      <c r="C4165" s="368" t="s">
        <v>689</v>
      </c>
      <c r="D4165" s="370">
        <v>9.94</v>
      </c>
      <c r="E4165" s="207"/>
    </row>
    <row r="4166" spans="1:5" ht="15" x14ac:dyDescent="0.25">
      <c r="A4166" s="368">
        <v>104919</v>
      </c>
      <c r="B4166" s="369" t="s">
        <v>24170</v>
      </c>
      <c r="C4166" s="368" t="s">
        <v>689</v>
      </c>
      <c r="D4166" s="370">
        <v>12.59</v>
      </c>
      <c r="E4166" s="207"/>
    </row>
    <row r="4167" spans="1:5" ht="15" x14ac:dyDescent="0.25">
      <c r="A4167" s="368">
        <v>104917</v>
      </c>
      <c r="B4167" s="369" t="s">
        <v>24168</v>
      </c>
      <c r="C4167" s="368" t="s">
        <v>689</v>
      </c>
      <c r="D4167" s="370">
        <v>15.51</v>
      </c>
      <c r="E4167" s="207"/>
    </row>
    <row r="4168" spans="1:5" ht="15" x14ac:dyDescent="0.25">
      <c r="A4168" s="368">
        <v>104918</v>
      </c>
      <c r="B4168" s="369" t="s">
        <v>24169</v>
      </c>
      <c r="C4168" s="368" t="s">
        <v>689</v>
      </c>
      <c r="D4168" s="370">
        <v>14.2</v>
      </c>
      <c r="E4168" s="207"/>
    </row>
    <row r="4169" spans="1:5" ht="15" x14ac:dyDescent="0.25">
      <c r="A4169" s="368">
        <v>104916</v>
      </c>
      <c r="B4169" s="369" t="s">
        <v>24178</v>
      </c>
      <c r="C4169" s="368" t="s">
        <v>689</v>
      </c>
      <c r="D4169" s="370">
        <v>16.97</v>
      </c>
      <c r="E4169" s="207"/>
    </row>
    <row r="4170" spans="1:5" ht="15" x14ac:dyDescent="0.25">
      <c r="A4170" s="368">
        <v>96557</v>
      </c>
      <c r="B4170" s="369" t="s">
        <v>24176</v>
      </c>
      <c r="C4170" s="368" t="s">
        <v>691</v>
      </c>
      <c r="D4170" s="370">
        <v>740.28</v>
      </c>
      <c r="E4170" s="207"/>
    </row>
    <row r="4171" spans="1:5" ht="15" x14ac:dyDescent="0.25">
      <c r="A4171" s="368">
        <v>96555</v>
      </c>
      <c r="B4171" s="369" t="s">
        <v>24174</v>
      </c>
      <c r="C4171" s="368" t="s">
        <v>691</v>
      </c>
      <c r="D4171" s="370">
        <v>807.09</v>
      </c>
      <c r="E4171" s="207"/>
    </row>
    <row r="4172" spans="1:5" ht="15" x14ac:dyDescent="0.25">
      <c r="A4172" s="368">
        <v>104924</v>
      </c>
      <c r="B4172" s="369" t="s">
        <v>24180</v>
      </c>
      <c r="C4172" s="368" t="s">
        <v>691</v>
      </c>
      <c r="D4172" s="370">
        <v>764.63</v>
      </c>
      <c r="E4172" s="207"/>
    </row>
    <row r="4173" spans="1:5" ht="15" x14ac:dyDescent="0.25">
      <c r="A4173" s="368">
        <v>104923</v>
      </c>
      <c r="B4173" s="369" t="s">
        <v>24179</v>
      </c>
      <c r="C4173" s="368" t="s">
        <v>691</v>
      </c>
      <c r="D4173" s="370">
        <v>866.48</v>
      </c>
      <c r="E4173" s="207"/>
    </row>
    <row r="4174" spans="1:5" ht="15" x14ac:dyDescent="0.25">
      <c r="A4174" s="368">
        <v>96558</v>
      </c>
      <c r="B4174" s="369" t="s">
        <v>24177</v>
      </c>
      <c r="C4174" s="368" t="s">
        <v>691</v>
      </c>
      <c r="D4174" s="370">
        <v>774.09</v>
      </c>
      <c r="E4174" s="207"/>
    </row>
    <row r="4175" spans="1:5" ht="15" x14ac:dyDescent="0.25">
      <c r="A4175" s="368">
        <v>96556</v>
      </c>
      <c r="B4175" s="369" t="s">
        <v>24175</v>
      </c>
      <c r="C4175" s="368" t="s">
        <v>691</v>
      </c>
      <c r="D4175" s="370">
        <v>970.15</v>
      </c>
      <c r="E4175" s="207"/>
    </row>
    <row r="4176" spans="1:5" ht="15" x14ac:dyDescent="0.25">
      <c r="A4176" s="368">
        <v>96523</v>
      </c>
      <c r="B4176" s="369" t="s">
        <v>24184</v>
      </c>
      <c r="C4176" s="368" t="s">
        <v>691</v>
      </c>
      <c r="D4176" s="370">
        <v>99.14</v>
      </c>
      <c r="E4176" s="207"/>
    </row>
    <row r="4177" spans="1:5" ht="15" x14ac:dyDescent="0.25">
      <c r="A4177" s="368">
        <v>96522</v>
      </c>
      <c r="B4177" s="369" t="s">
        <v>24183</v>
      </c>
      <c r="C4177" s="368" t="s">
        <v>691</v>
      </c>
      <c r="D4177" s="370">
        <v>150.25</v>
      </c>
      <c r="E4177" s="207"/>
    </row>
    <row r="4178" spans="1:5" ht="15" x14ac:dyDescent="0.25">
      <c r="A4178" s="368">
        <v>96527</v>
      </c>
      <c r="B4178" s="369" t="s">
        <v>24188</v>
      </c>
      <c r="C4178" s="368" t="s">
        <v>691</v>
      </c>
      <c r="D4178" s="370">
        <v>109</v>
      </c>
      <c r="E4178" s="207"/>
    </row>
    <row r="4179" spans="1:5" ht="15" x14ac:dyDescent="0.25">
      <c r="A4179" s="368">
        <v>96526</v>
      </c>
      <c r="B4179" s="369" t="s">
        <v>24187</v>
      </c>
      <c r="C4179" s="368" t="s">
        <v>691</v>
      </c>
      <c r="D4179" s="370">
        <v>215.41</v>
      </c>
      <c r="E4179" s="207"/>
    </row>
    <row r="4180" spans="1:5" ht="15" x14ac:dyDescent="0.25">
      <c r="A4180" s="368">
        <v>96521</v>
      </c>
      <c r="B4180" s="369" t="s">
        <v>24182</v>
      </c>
      <c r="C4180" s="368" t="s">
        <v>691</v>
      </c>
      <c r="D4180" s="370">
        <v>43.69</v>
      </c>
      <c r="E4180" s="207"/>
    </row>
    <row r="4181" spans="1:5" ht="15" x14ac:dyDescent="0.25">
      <c r="A4181" s="368">
        <v>96520</v>
      </c>
      <c r="B4181" s="369" t="s">
        <v>24181</v>
      </c>
      <c r="C4181" s="368" t="s">
        <v>691</v>
      </c>
      <c r="D4181" s="370">
        <v>96.51</v>
      </c>
      <c r="E4181" s="207"/>
    </row>
    <row r="4182" spans="1:5" ht="15" x14ac:dyDescent="0.25">
      <c r="A4182" s="368">
        <v>96525</v>
      </c>
      <c r="B4182" s="369" t="s">
        <v>24186</v>
      </c>
      <c r="C4182" s="368" t="s">
        <v>691</v>
      </c>
      <c r="D4182" s="370">
        <v>55.93</v>
      </c>
      <c r="E4182" s="207"/>
    </row>
    <row r="4183" spans="1:5" ht="15" x14ac:dyDescent="0.25">
      <c r="A4183" s="368">
        <v>96524</v>
      </c>
      <c r="B4183" s="369" t="s">
        <v>24185</v>
      </c>
      <c r="C4183" s="368" t="s">
        <v>691</v>
      </c>
      <c r="D4183" s="370">
        <v>157.75</v>
      </c>
      <c r="E4183" s="207"/>
    </row>
    <row r="4184" spans="1:5" ht="15" x14ac:dyDescent="0.25">
      <c r="A4184" s="368">
        <v>96537</v>
      </c>
      <c r="B4184" s="369" t="s">
        <v>24152</v>
      </c>
      <c r="C4184" s="368" t="s">
        <v>3</v>
      </c>
      <c r="D4184" s="370">
        <v>187.8</v>
      </c>
      <c r="E4184" s="207"/>
    </row>
    <row r="4185" spans="1:5" ht="15" x14ac:dyDescent="0.25">
      <c r="A4185" s="368">
        <v>96540</v>
      </c>
      <c r="B4185" s="369" t="s">
        <v>24155</v>
      </c>
      <c r="C4185" s="368" t="s">
        <v>3</v>
      </c>
      <c r="D4185" s="370">
        <v>133.68</v>
      </c>
      <c r="E4185" s="207"/>
    </row>
    <row r="4186" spans="1:5" ht="15" x14ac:dyDescent="0.25">
      <c r="A4186" s="368">
        <v>96528</v>
      </c>
      <c r="B4186" s="369" t="s">
        <v>24189</v>
      </c>
      <c r="C4186" s="368" t="s">
        <v>3</v>
      </c>
      <c r="D4186" s="370">
        <v>157.15</v>
      </c>
      <c r="E4186" s="207"/>
    </row>
    <row r="4187" spans="1:5" ht="15" x14ac:dyDescent="0.25">
      <c r="A4187" s="368">
        <v>96531</v>
      </c>
      <c r="B4187" s="369" t="s">
        <v>24146</v>
      </c>
      <c r="C4187" s="368" t="s">
        <v>3</v>
      </c>
      <c r="D4187" s="370">
        <v>106.34</v>
      </c>
      <c r="E4187" s="207"/>
    </row>
    <row r="4188" spans="1:5" ht="15" x14ac:dyDescent="0.25">
      <c r="A4188" s="368">
        <v>96534</v>
      </c>
      <c r="B4188" s="369" t="s">
        <v>24149</v>
      </c>
      <c r="C4188" s="368" t="s">
        <v>3</v>
      </c>
      <c r="D4188" s="370">
        <v>79.88</v>
      </c>
      <c r="E4188" s="207"/>
    </row>
    <row r="4189" spans="1:5" ht="15" x14ac:dyDescent="0.25">
      <c r="A4189" s="368">
        <v>104928</v>
      </c>
      <c r="B4189" s="369" t="s">
        <v>24162</v>
      </c>
      <c r="C4189" s="368" t="s">
        <v>3</v>
      </c>
      <c r="D4189" s="370">
        <v>153.44999999999999</v>
      </c>
      <c r="E4189" s="207"/>
    </row>
    <row r="4190" spans="1:5" ht="15" x14ac:dyDescent="0.25">
      <c r="A4190" s="368">
        <v>104929</v>
      </c>
      <c r="B4190" s="369" t="s">
        <v>24163</v>
      </c>
      <c r="C4190" s="368" t="s">
        <v>3</v>
      </c>
      <c r="D4190" s="370">
        <v>94.24</v>
      </c>
      <c r="E4190" s="207"/>
    </row>
    <row r="4191" spans="1:5" ht="15" x14ac:dyDescent="0.25">
      <c r="A4191" s="368">
        <v>104925</v>
      </c>
      <c r="B4191" s="369" t="s">
        <v>24159</v>
      </c>
      <c r="C4191" s="368" t="s">
        <v>3</v>
      </c>
      <c r="D4191" s="370">
        <v>161.16999999999999</v>
      </c>
      <c r="E4191" s="207"/>
    </row>
    <row r="4192" spans="1:5" ht="15" x14ac:dyDescent="0.25">
      <c r="A4192" s="368">
        <v>104926</v>
      </c>
      <c r="B4192" s="369" t="s">
        <v>24160</v>
      </c>
      <c r="C4192" s="368" t="s">
        <v>3</v>
      </c>
      <c r="D4192" s="370">
        <v>104.08</v>
      </c>
      <c r="E4192" s="207"/>
    </row>
    <row r="4193" spans="1:5" ht="15" x14ac:dyDescent="0.25">
      <c r="A4193" s="368">
        <v>104927</v>
      </c>
      <c r="B4193" s="369" t="s">
        <v>24161</v>
      </c>
      <c r="C4193" s="368" t="s">
        <v>3</v>
      </c>
      <c r="D4193" s="370">
        <v>74.41</v>
      </c>
      <c r="E4193" s="207"/>
    </row>
    <row r="4194" spans="1:5" ht="15" x14ac:dyDescent="0.25">
      <c r="A4194" s="368">
        <v>96538</v>
      </c>
      <c r="B4194" s="369" t="s">
        <v>24153</v>
      </c>
      <c r="C4194" s="368" t="s">
        <v>3</v>
      </c>
      <c r="D4194" s="370">
        <v>254.55</v>
      </c>
      <c r="E4194" s="207"/>
    </row>
    <row r="4195" spans="1:5" ht="15" x14ac:dyDescent="0.25">
      <c r="A4195" s="368">
        <v>96541</v>
      </c>
      <c r="B4195" s="369" t="s">
        <v>24156</v>
      </c>
      <c r="C4195" s="368" t="s">
        <v>3</v>
      </c>
      <c r="D4195" s="370">
        <v>187.86</v>
      </c>
      <c r="E4195" s="207"/>
    </row>
    <row r="4196" spans="1:5" ht="15" x14ac:dyDescent="0.25">
      <c r="A4196" s="368">
        <v>96529</v>
      </c>
      <c r="B4196" s="369" t="s">
        <v>24144</v>
      </c>
      <c r="C4196" s="368" t="s">
        <v>3</v>
      </c>
      <c r="D4196" s="370">
        <v>267.97000000000003</v>
      </c>
      <c r="E4196" s="207"/>
    </row>
    <row r="4197" spans="1:5" ht="15" x14ac:dyDescent="0.25">
      <c r="A4197" s="368">
        <v>96532</v>
      </c>
      <c r="B4197" s="369" t="s">
        <v>24147</v>
      </c>
      <c r="C4197" s="368" t="s">
        <v>3</v>
      </c>
      <c r="D4197" s="370">
        <v>182.39</v>
      </c>
      <c r="E4197" s="207"/>
    </row>
    <row r="4198" spans="1:5" ht="15" x14ac:dyDescent="0.25">
      <c r="A4198" s="368">
        <v>96535</v>
      </c>
      <c r="B4198" s="369" t="s">
        <v>24150</v>
      </c>
      <c r="C4198" s="368" t="s">
        <v>3</v>
      </c>
      <c r="D4198" s="370">
        <v>137.88</v>
      </c>
      <c r="E4198" s="207"/>
    </row>
    <row r="4199" spans="1:5" ht="15" x14ac:dyDescent="0.25">
      <c r="A4199" s="368">
        <v>96539</v>
      </c>
      <c r="B4199" s="369" t="s">
        <v>24154</v>
      </c>
      <c r="C4199" s="368" t="s">
        <v>3</v>
      </c>
      <c r="D4199" s="370">
        <v>134.06</v>
      </c>
      <c r="E4199" s="207"/>
    </row>
    <row r="4200" spans="1:5" ht="15" x14ac:dyDescent="0.25">
      <c r="A4200" s="368">
        <v>96542</v>
      </c>
      <c r="B4200" s="369" t="s">
        <v>24157</v>
      </c>
      <c r="C4200" s="368" t="s">
        <v>3</v>
      </c>
      <c r="D4200" s="370">
        <v>100.19</v>
      </c>
      <c r="E4200" s="207"/>
    </row>
    <row r="4201" spans="1:5" ht="15" x14ac:dyDescent="0.25">
      <c r="A4201" s="368">
        <v>96530</v>
      </c>
      <c r="B4201" s="369" t="s">
        <v>24145</v>
      </c>
      <c r="C4201" s="368" t="s">
        <v>3</v>
      </c>
      <c r="D4201" s="370">
        <v>143.46</v>
      </c>
      <c r="E4201" s="207"/>
    </row>
    <row r="4202" spans="1:5" ht="15" x14ac:dyDescent="0.25">
      <c r="A4202" s="368">
        <v>96533</v>
      </c>
      <c r="B4202" s="369" t="s">
        <v>24148</v>
      </c>
      <c r="C4202" s="368" t="s">
        <v>3</v>
      </c>
      <c r="D4202" s="370">
        <v>94.59</v>
      </c>
      <c r="E4202" s="207"/>
    </row>
    <row r="4203" spans="1:5" ht="15" x14ac:dyDescent="0.25">
      <c r="A4203" s="368">
        <v>96536</v>
      </c>
      <c r="B4203" s="369" t="s">
        <v>24151</v>
      </c>
      <c r="C4203" s="368" t="s">
        <v>3</v>
      </c>
      <c r="D4203" s="370">
        <v>69.12</v>
      </c>
      <c r="E4203" s="207"/>
    </row>
    <row r="4204" spans="1:5" ht="15" x14ac:dyDescent="0.25">
      <c r="A4204" s="368">
        <v>105518</v>
      </c>
      <c r="B4204" s="369" t="s">
        <v>34773</v>
      </c>
      <c r="C4204" s="368" t="s">
        <v>3</v>
      </c>
      <c r="D4204" s="370">
        <v>0</v>
      </c>
      <c r="E4204" s="207"/>
    </row>
    <row r="4205" spans="1:5" ht="15" x14ac:dyDescent="0.25">
      <c r="A4205" s="368">
        <v>105517</v>
      </c>
      <c r="B4205" s="369" t="s">
        <v>34774</v>
      </c>
      <c r="C4205" s="368" t="s">
        <v>3</v>
      </c>
      <c r="D4205" s="370">
        <v>0</v>
      </c>
      <c r="E4205" s="207"/>
    </row>
    <row r="4206" spans="1:5" ht="15" x14ac:dyDescent="0.25">
      <c r="A4206" s="368">
        <v>105520</v>
      </c>
      <c r="B4206" s="369" t="s">
        <v>34775</v>
      </c>
      <c r="C4206" s="368" t="s">
        <v>3</v>
      </c>
      <c r="D4206" s="370">
        <v>0</v>
      </c>
      <c r="E4206" s="207"/>
    </row>
    <row r="4207" spans="1:5" ht="15" x14ac:dyDescent="0.25">
      <c r="A4207" s="368">
        <v>105519</v>
      </c>
      <c r="B4207" s="369" t="s">
        <v>34776</v>
      </c>
      <c r="C4207" s="368" t="s">
        <v>3</v>
      </c>
      <c r="D4207" s="370">
        <v>0</v>
      </c>
      <c r="E4207" s="207"/>
    </row>
    <row r="4208" spans="1:5" ht="15" x14ac:dyDescent="0.25">
      <c r="A4208" s="368">
        <v>101793</v>
      </c>
      <c r="B4208" s="369" t="s">
        <v>4282</v>
      </c>
      <c r="C4208" s="368" t="s">
        <v>691</v>
      </c>
      <c r="D4208" s="370">
        <v>26.7</v>
      </c>
      <c r="E4208" s="207"/>
    </row>
    <row r="4209" spans="1:5" ht="15" x14ac:dyDescent="0.25">
      <c r="A4209" s="368">
        <v>101792</v>
      </c>
      <c r="B4209" s="369" t="s">
        <v>4281</v>
      </c>
      <c r="C4209" s="368" t="s">
        <v>691</v>
      </c>
      <c r="D4209" s="370">
        <v>18.16</v>
      </c>
      <c r="E4209" s="207"/>
    </row>
    <row r="4210" spans="1:5" ht="15" x14ac:dyDescent="0.25">
      <c r="A4210" s="368">
        <v>92272</v>
      </c>
      <c r="B4210" s="369" t="s">
        <v>4197</v>
      </c>
      <c r="C4210" s="368" t="s">
        <v>1</v>
      </c>
      <c r="D4210" s="370">
        <v>37.700000000000003</v>
      </c>
      <c r="E4210" s="207"/>
    </row>
    <row r="4211" spans="1:5" ht="15" x14ac:dyDescent="0.25">
      <c r="A4211" s="368">
        <v>101791</v>
      </c>
      <c r="B4211" s="369" t="s">
        <v>4280</v>
      </c>
      <c r="C4211" s="368" t="s">
        <v>1</v>
      </c>
      <c r="D4211" s="370">
        <v>25.2</v>
      </c>
      <c r="E4211" s="207"/>
    </row>
    <row r="4212" spans="1:5" ht="15" x14ac:dyDescent="0.25">
      <c r="A4212" s="368">
        <v>92273</v>
      </c>
      <c r="B4212" s="369" t="s">
        <v>4198</v>
      </c>
      <c r="C4212" s="368" t="s">
        <v>1</v>
      </c>
      <c r="D4212" s="370">
        <v>15.19</v>
      </c>
      <c r="E4212" s="207"/>
    </row>
    <row r="4213" spans="1:5" ht="15" x14ac:dyDescent="0.25">
      <c r="A4213" s="368">
        <v>92268</v>
      </c>
      <c r="B4213" s="369" t="s">
        <v>4193</v>
      </c>
      <c r="C4213" s="368" t="s">
        <v>3</v>
      </c>
      <c r="D4213" s="370">
        <v>93.91</v>
      </c>
      <c r="E4213" s="207"/>
    </row>
    <row r="4214" spans="1:5" ht="15" x14ac:dyDescent="0.25">
      <c r="A4214" s="368">
        <v>92267</v>
      </c>
      <c r="B4214" s="369" t="s">
        <v>4192</v>
      </c>
      <c r="C4214" s="368" t="s">
        <v>3</v>
      </c>
      <c r="D4214" s="370">
        <v>55.94</v>
      </c>
      <c r="E4214" s="207"/>
    </row>
    <row r="4215" spans="1:5" ht="15" x14ac:dyDescent="0.25">
      <c r="A4215" s="368">
        <v>92271</v>
      </c>
      <c r="B4215" s="369" t="s">
        <v>4196</v>
      </c>
      <c r="C4215" s="368" t="s">
        <v>3</v>
      </c>
      <c r="D4215" s="370">
        <v>145.71</v>
      </c>
      <c r="E4215" s="207"/>
    </row>
    <row r="4216" spans="1:5" ht="15" x14ac:dyDescent="0.25">
      <c r="A4216" s="368">
        <v>92264</v>
      </c>
      <c r="B4216" s="369" t="s">
        <v>4189</v>
      </c>
      <c r="C4216" s="368" t="s">
        <v>3</v>
      </c>
      <c r="D4216" s="370">
        <v>217.47</v>
      </c>
      <c r="E4216" s="207"/>
    </row>
    <row r="4217" spans="1:5" ht="15" x14ac:dyDescent="0.25">
      <c r="A4217" s="368">
        <v>92263</v>
      </c>
      <c r="B4217" s="369" t="s">
        <v>4188</v>
      </c>
      <c r="C4217" s="368" t="s">
        <v>3</v>
      </c>
      <c r="D4217" s="370">
        <v>169.16</v>
      </c>
      <c r="E4217" s="207"/>
    </row>
    <row r="4218" spans="1:5" ht="15" x14ac:dyDescent="0.25">
      <c r="A4218" s="368">
        <v>92269</v>
      </c>
      <c r="B4218" s="369" t="s">
        <v>4194</v>
      </c>
      <c r="C4218" s="368" t="s">
        <v>3</v>
      </c>
      <c r="D4218" s="370">
        <v>129.05000000000001</v>
      </c>
      <c r="E4218" s="207"/>
    </row>
    <row r="4219" spans="1:5" ht="15" x14ac:dyDescent="0.25">
      <c r="A4219" s="368">
        <v>92270</v>
      </c>
      <c r="B4219" s="369" t="s">
        <v>4195</v>
      </c>
      <c r="C4219" s="368" t="s">
        <v>3</v>
      </c>
      <c r="D4219" s="370">
        <v>219.05</v>
      </c>
      <c r="E4219" s="207"/>
    </row>
    <row r="4220" spans="1:5" ht="15" x14ac:dyDescent="0.25">
      <c r="A4220" s="368">
        <v>92266</v>
      </c>
      <c r="B4220" s="369" t="s">
        <v>4191</v>
      </c>
      <c r="C4220" s="368" t="s">
        <v>3</v>
      </c>
      <c r="D4220" s="370">
        <v>166.47</v>
      </c>
      <c r="E4220" s="207"/>
    </row>
    <row r="4221" spans="1:5" ht="15" x14ac:dyDescent="0.25">
      <c r="A4221" s="368">
        <v>92265</v>
      </c>
      <c r="B4221" s="369" t="s">
        <v>4190</v>
      </c>
      <c r="C4221" s="368" t="s">
        <v>3</v>
      </c>
      <c r="D4221" s="370">
        <v>125.03</v>
      </c>
      <c r="E4221" s="207"/>
    </row>
    <row r="4222" spans="1:5" ht="15" x14ac:dyDescent="0.25">
      <c r="A4222" s="368">
        <v>92524</v>
      </c>
      <c r="B4222" s="369" t="s">
        <v>5534</v>
      </c>
      <c r="C4222" s="368" t="s">
        <v>3</v>
      </c>
      <c r="D4222" s="370">
        <v>75.099999999999994</v>
      </c>
      <c r="E4222" s="207"/>
    </row>
    <row r="4223" spans="1:5" ht="15" x14ac:dyDescent="0.25">
      <c r="A4223" s="368">
        <v>92528</v>
      </c>
      <c r="B4223" s="369" t="s">
        <v>4274</v>
      </c>
      <c r="C4223" s="368" t="s">
        <v>3</v>
      </c>
      <c r="D4223" s="370">
        <v>71.510000000000005</v>
      </c>
      <c r="E4223" s="207"/>
    </row>
    <row r="4224" spans="1:5" ht="15" x14ac:dyDescent="0.25">
      <c r="A4224" s="368">
        <v>92532</v>
      </c>
      <c r="B4224" s="369" t="s">
        <v>4276</v>
      </c>
      <c r="C4224" s="368" t="s">
        <v>3</v>
      </c>
      <c r="D4224" s="370">
        <v>68.430000000000007</v>
      </c>
      <c r="E4224" s="207"/>
    </row>
    <row r="4225" spans="1:5" ht="15" x14ac:dyDescent="0.25">
      <c r="A4225" s="368">
        <v>92536</v>
      </c>
      <c r="B4225" s="369" t="s">
        <v>4278</v>
      </c>
      <c r="C4225" s="368" t="s">
        <v>3</v>
      </c>
      <c r="D4225" s="370">
        <v>62.47</v>
      </c>
      <c r="E4225" s="207"/>
    </row>
    <row r="4226" spans="1:5" ht="15" x14ac:dyDescent="0.25">
      <c r="A4226" s="368">
        <v>92508</v>
      </c>
      <c r="B4226" s="369" t="s">
        <v>4265</v>
      </c>
      <c r="C4226" s="368" t="s">
        <v>3</v>
      </c>
      <c r="D4226" s="370">
        <v>105.62</v>
      </c>
      <c r="E4226" s="207"/>
    </row>
    <row r="4227" spans="1:5" ht="15" x14ac:dyDescent="0.25">
      <c r="A4227" s="368">
        <v>92512</v>
      </c>
      <c r="B4227" s="369" t="s">
        <v>4267</v>
      </c>
      <c r="C4227" s="368" t="s">
        <v>3</v>
      </c>
      <c r="D4227" s="370">
        <v>89.36</v>
      </c>
      <c r="E4227" s="207"/>
    </row>
    <row r="4228" spans="1:5" ht="15" x14ac:dyDescent="0.25">
      <c r="A4228" s="368">
        <v>92515</v>
      </c>
      <c r="B4228" s="369" t="s">
        <v>4269</v>
      </c>
      <c r="C4228" s="368" t="s">
        <v>3</v>
      </c>
      <c r="D4228" s="370">
        <v>81.14</v>
      </c>
      <c r="E4228" s="207"/>
    </row>
    <row r="4229" spans="1:5" ht="15" x14ac:dyDescent="0.25">
      <c r="A4229" s="368">
        <v>92520</v>
      </c>
      <c r="B4229" s="369" t="s">
        <v>4271</v>
      </c>
      <c r="C4229" s="368" t="s">
        <v>3</v>
      </c>
      <c r="D4229" s="370">
        <v>75.709999999999994</v>
      </c>
      <c r="E4229" s="207"/>
    </row>
    <row r="4230" spans="1:5" ht="15" x14ac:dyDescent="0.25">
      <c r="A4230" s="368">
        <v>92526</v>
      </c>
      <c r="B4230" s="369" t="s">
        <v>4273</v>
      </c>
      <c r="C4230" s="368" t="s">
        <v>3</v>
      </c>
      <c r="D4230" s="370">
        <v>42.78</v>
      </c>
      <c r="E4230" s="207"/>
    </row>
    <row r="4231" spans="1:5" ht="15" x14ac:dyDescent="0.25">
      <c r="A4231" s="368">
        <v>92530</v>
      </c>
      <c r="B4231" s="369" t="s">
        <v>4275</v>
      </c>
      <c r="C4231" s="368" t="s">
        <v>3</v>
      </c>
      <c r="D4231" s="370">
        <v>40.159999999999997</v>
      </c>
      <c r="E4231" s="207"/>
    </row>
    <row r="4232" spans="1:5" ht="15" x14ac:dyDescent="0.25">
      <c r="A4232" s="368">
        <v>92534</v>
      </c>
      <c r="B4232" s="369" t="s">
        <v>4277</v>
      </c>
      <c r="C4232" s="368" t="s">
        <v>3</v>
      </c>
      <c r="D4232" s="370">
        <v>37.94</v>
      </c>
      <c r="E4232" s="207"/>
    </row>
    <row r="4233" spans="1:5" ht="15" x14ac:dyDescent="0.25">
      <c r="A4233" s="368">
        <v>92538</v>
      </c>
      <c r="B4233" s="369" t="s">
        <v>4279</v>
      </c>
      <c r="C4233" s="368" t="s">
        <v>3</v>
      </c>
      <c r="D4233" s="370">
        <v>33.520000000000003</v>
      </c>
      <c r="E4233" s="207"/>
    </row>
    <row r="4234" spans="1:5" ht="15" x14ac:dyDescent="0.25">
      <c r="A4234" s="368">
        <v>103760</v>
      </c>
      <c r="B4234" s="369" t="s">
        <v>5535</v>
      </c>
      <c r="C4234" s="368" t="s">
        <v>3</v>
      </c>
      <c r="D4234" s="370">
        <v>134.38999999999999</v>
      </c>
      <c r="E4234" s="207"/>
    </row>
    <row r="4235" spans="1:5" ht="15" x14ac:dyDescent="0.25">
      <c r="A4235" s="368">
        <v>103761</v>
      </c>
      <c r="B4235" s="369" t="s">
        <v>5536</v>
      </c>
      <c r="C4235" s="368" t="s">
        <v>3</v>
      </c>
      <c r="D4235" s="370">
        <v>88.53</v>
      </c>
      <c r="E4235" s="207"/>
    </row>
    <row r="4236" spans="1:5" ht="15" x14ac:dyDescent="0.25">
      <c r="A4236" s="368">
        <v>103762</v>
      </c>
      <c r="B4236" s="369" t="s">
        <v>5537</v>
      </c>
      <c r="C4236" s="368" t="s">
        <v>3</v>
      </c>
      <c r="D4236" s="370">
        <v>75.48</v>
      </c>
      <c r="E4236" s="207"/>
    </row>
    <row r="4237" spans="1:5" ht="15" x14ac:dyDescent="0.25">
      <c r="A4237" s="368">
        <v>103763</v>
      </c>
      <c r="B4237" s="369" t="s">
        <v>5538</v>
      </c>
      <c r="C4237" s="368" t="s">
        <v>3</v>
      </c>
      <c r="D4237" s="370">
        <v>66.150000000000006</v>
      </c>
      <c r="E4237" s="207"/>
    </row>
    <row r="4238" spans="1:5" ht="15" x14ac:dyDescent="0.25">
      <c r="A4238" s="368">
        <v>92510</v>
      </c>
      <c r="B4238" s="369" t="s">
        <v>4266</v>
      </c>
      <c r="C4238" s="368" t="s">
        <v>3</v>
      </c>
      <c r="D4238" s="370">
        <v>68.680000000000007</v>
      </c>
      <c r="E4238" s="207"/>
    </row>
    <row r="4239" spans="1:5" ht="15" x14ac:dyDescent="0.25">
      <c r="A4239" s="368">
        <v>92514</v>
      </c>
      <c r="B4239" s="369" t="s">
        <v>4268</v>
      </c>
      <c r="C4239" s="368" t="s">
        <v>3</v>
      </c>
      <c r="D4239" s="370">
        <v>53.68</v>
      </c>
      <c r="E4239" s="207"/>
    </row>
    <row r="4240" spans="1:5" ht="15" x14ac:dyDescent="0.25">
      <c r="A4240" s="368">
        <v>92518</v>
      </c>
      <c r="B4240" s="369" t="s">
        <v>4270</v>
      </c>
      <c r="C4240" s="368" t="s">
        <v>3</v>
      </c>
      <c r="D4240" s="370">
        <v>46.69</v>
      </c>
      <c r="E4240" s="207"/>
    </row>
    <row r="4241" spans="1:5" ht="15" x14ac:dyDescent="0.25">
      <c r="A4241" s="368">
        <v>92522</v>
      </c>
      <c r="B4241" s="369" t="s">
        <v>4272</v>
      </c>
      <c r="C4241" s="368" t="s">
        <v>3</v>
      </c>
      <c r="D4241" s="370">
        <v>42.35</v>
      </c>
      <c r="E4241" s="207"/>
    </row>
    <row r="4242" spans="1:5" ht="15" x14ac:dyDescent="0.25">
      <c r="A4242" s="368">
        <v>92482</v>
      </c>
      <c r="B4242" s="369" t="s">
        <v>4252</v>
      </c>
      <c r="C4242" s="368" t="s">
        <v>3</v>
      </c>
      <c r="D4242" s="370">
        <v>406.09</v>
      </c>
      <c r="E4242" s="207"/>
    </row>
    <row r="4243" spans="1:5" ht="15" x14ac:dyDescent="0.25">
      <c r="A4243" s="368">
        <v>92484</v>
      </c>
      <c r="B4243" s="369" t="s">
        <v>4253</v>
      </c>
      <c r="C4243" s="368" t="s">
        <v>3</v>
      </c>
      <c r="D4243" s="370">
        <v>274.23</v>
      </c>
      <c r="E4243" s="207"/>
    </row>
    <row r="4244" spans="1:5" ht="15" x14ac:dyDescent="0.25">
      <c r="A4244" s="368">
        <v>92486</v>
      </c>
      <c r="B4244" s="369" t="s">
        <v>4254</v>
      </c>
      <c r="C4244" s="368" t="s">
        <v>3</v>
      </c>
      <c r="D4244" s="370">
        <v>191.45</v>
      </c>
      <c r="E4244" s="207"/>
    </row>
    <row r="4245" spans="1:5" ht="15" x14ac:dyDescent="0.25">
      <c r="A4245" s="368">
        <v>92492</v>
      </c>
      <c r="B4245" s="369" t="s">
        <v>4257</v>
      </c>
      <c r="C4245" s="368" t="s">
        <v>3</v>
      </c>
      <c r="D4245" s="370">
        <v>100.54</v>
      </c>
      <c r="E4245" s="207"/>
    </row>
    <row r="4246" spans="1:5" ht="15" x14ac:dyDescent="0.25">
      <c r="A4246" s="368">
        <v>92496</v>
      </c>
      <c r="B4246" s="369" t="s">
        <v>4259</v>
      </c>
      <c r="C4246" s="368" t="s">
        <v>3</v>
      </c>
      <c r="D4246" s="370">
        <v>95.48</v>
      </c>
      <c r="E4246" s="207"/>
    </row>
    <row r="4247" spans="1:5" ht="15" x14ac:dyDescent="0.25">
      <c r="A4247" s="368">
        <v>92500</v>
      </c>
      <c r="B4247" s="369" t="s">
        <v>4261</v>
      </c>
      <c r="C4247" s="368" t="s">
        <v>3</v>
      </c>
      <c r="D4247" s="370">
        <v>91.42</v>
      </c>
      <c r="E4247" s="207"/>
    </row>
    <row r="4248" spans="1:5" ht="15" x14ac:dyDescent="0.25">
      <c r="A4248" s="368">
        <v>92504</v>
      </c>
      <c r="B4248" s="369" t="s">
        <v>4263</v>
      </c>
      <c r="C4248" s="368" t="s">
        <v>3</v>
      </c>
      <c r="D4248" s="370">
        <v>84.02</v>
      </c>
      <c r="E4248" s="207"/>
    </row>
    <row r="4249" spans="1:5" ht="15" x14ac:dyDescent="0.25">
      <c r="A4249" s="368">
        <v>92488</v>
      </c>
      <c r="B4249" s="369" t="s">
        <v>4255</v>
      </c>
      <c r="C4249" s="368" t="s">
        <v>3</v>
      </c>
      <c r="D4249" s="370">
        <v>106.58</v>
      </c>
      <c r="E4249" s="207"/>
    </row>
    <row r="4250" spans="1:5" ht="15" x14ac:dyDescent="0.25">
      <c r="A4250" s="368">
        <v>92494</v>
      </c>
      <c r="B4250" s="369" t="s">
        <v>4258</v>
      </c>
      <c r="C4250" s="368" t="s">
        <v>3</v>
      </c>
      <c r="D4250" s="370">
        <v>66.83</v>
      </c>
      <c r="E4250" s="207"/>
    </row>
    <row r="4251" spans="1:5" ht="15" x14ac:dyDescent="0.25">
      <c r="A4251" s="368">
        <v>92498</v>
      </c>
      <c r="B4251" s="369" t="s">
        <v>4260</v>
      </c>
      <c r="C4251" s="368" t="s">
        <v>3</v>
      </c>
      <c r="D4251" s="370">
        <v>62.8</v>
      </c>
      <c r="E4251" s="207"/>
    </row>
    <row r="4252" spans="1:5" ht="15" x14ac:dyDescent="0.25">
      <c r="A4252" s="368">
        <v>92502</v>
      </c>
      <c r="B4252" s="369" t="s">
        <v>4262</v>
      </c>
      <c r="C4252" s="368" t="s">
        <v>3</v>
      </c>
      <c r="D4252" s="370">
        <v>59.72</v>
      </c>
      <c r="E4252" s="207"/>
    </row>
    <row r="4253" spans="1:5" ht="15" x14ac:dyDescent="0.25">
      <c r="A4253" s="368">
        <v>92506</v>
      </c>
      <c r="B4253" s="369" t="s">
        <v>4264</v>
      </c>
      <c r="C4253" s="368" t="s">
        <v>3</v>
      </c>
      <c r="D4253" s="370">
        <v>54.03</v>
      </c>
      <c r="E4253" s="207"/>
    </row>
    <row r="4254" spans="1:5" ht="15" x14ac:dyDescent="0.25">
      <c r="A4254" s="368">
        <v>92490</v>
      </c>
      <c r="B4254" s="369" t="s">
        <v>4256</v>
      </c>
      <c r="C4254" s="368" t="s">
        <v>3</v>
      </c>
      <c r="D4254" s="370">
        <v>71.680000000000007</v>
      </c>
      <c r="E4254" s="207"/>
    </row>
    <row r="4255" spans="1:5" ht="15" x14ac:dyDescent="0.25">
      <c r="A4255" s="368">
        <v>92433</v>
      </c>
      <c r="B4255" s="369" t="s">
        <v>4211</v>
      </c>
      <c r="C4255" s="368" t="s">
        <v>3</v>
      </c>
      <c r="D4255" s="370">
        <v>75.849999999999994</v>
      </c>
      <c r="E4255" s="207"/>
    </row>
    <row r="4256" spans="1:5" ht="15" x14ac:dyDescent="0.25">
      <c r="A4256" s="368">
        <v>92437</v>
      </c>
      <c r="B4256" s="369" t="s">
        <v>4213</v>
      </c>
      <c r="C4256" s="368" t="s">
        <v>3</v>
      </c>
      <c r="D4256" s="370">
        <v>72.180000000000007</v>
      </c>
      <c r="E4256" s="207"/>
    </row>
    <row r="4257" spans="1:5" ht="15" x14ac:dyDescent="0.25">
      <c r="A4257" s="368">
        <v>92441</v>
      </c>
      <c r="B4257" s="369" t="s">
        <v>4215</v>
      </c>
      <c r="C4257" s="368" t="s">
        <v>3</v>
      </c>
      <c r="D4257" s="370">
        <v>69.540000000000006</v>
      </c>
      <c r="E4257" s="207"/>
    </row>
    <row r="4258" spans="1:5" ht="15" x14ac:dyDescent="0.25">
      <c r="A4258" s="368">
        <v>92445</v>
      </c>
      <c r="B4258" s="369" t="s">
        <v>4217</v>
      </c>
      <c r="C4258" s="368" t="s">
        <v>3</v>
      </c>
      <c r="D4258" s="370">
        <v>64.17</v>
      </c>
      <c r="E4258" s="207"/>
    </row>
    <row r="4259" spans="1:5" ht="15" x14ac:dyDescent="0.25">
      <c r="A4259" s="368">
        <v>92417</v>
      </c>
      <c r="B4259" s="369" t="s">
        <v>4203</v>
      </c>
      <c r="C4259" s="368" t="s">
        <v>3</v>
      </c>
      <c r="D4259" s="370">
        <v>168.08</v>
      </c>
      <c r="E4259" s="207"/>
    </row>
    <row r="4260" spans="1:5" ht="15" x14ac:dyDescent="0.25">
      <c r="A4260" s="368">
        <v>92421</v>
      </c>
      <c r="B4260" s="369" t="s">
        <v>4205</v>
      </c>
      <c r="C4260" s="368" t="s">
        <v>3</v>
      </c>
      <c r="D4260" s="370">
        <v>109.07</v>
      </c>
      <c r="E4260" s="207"/>
    </row>
    <row r="4261" spans="1:5" ht="15" x14ac:dyDescent="0.25">
      <c r="A4261" s="368">
        <v>92425</v>
      </c>
      <c r="B4261" s="369" t="s">
        <v>4207</v>
      </c>
      <c r="C4261" s="368" t="s">
        <v>3</v>
      </c>
      <c r="D4261" s="370">
        <v>89.99</v>
      </c>
      <c r="E4261" s="207"/>
    </row>
    <row r="4262" spans="1:5" ht="15" x14ac:dyDescent="0.25">
      <c r="A4262" s="368">
        <v>92429</v>
      </c>
      <c r="B4262" s="369" t="s">
        <v>4209</v>
      </c>
      <c r="C4262" s="368" t="s">
        <v>3</v>
      </c>
      <c r="D4262" s="370">
        <v>80.37</v>
      </c>
      <c r="E4262" s="207"/>
    </row>
    <row r="4263" spans="1:5" ht="15" x14ac:dyDescent="0.25">
      <c r="A4263" s="368">
        <v>92431</v>
      </c>
      <c r="B4263" s="369" t="s">
        <v>4210</v>
      </c>
      <c r="C4263" s="368" t="s">
        <v>3</v>
      </c>
      <c r="D4263" s="370">
        <v>61.2</v>
      </c>
      <c r="E4263" s="207"/>
    </row>
    <row r="4264" spans="1:5" ht="15" x14ac:dyDescent="0.25">
      <c r="A4264" s="368">
        <v>92435</v>
      </c>
      <c r="B4264" s="369" t="s">
        <v>4212</v>
      </c>
      <c r="C4264" s="368" t="s">
        <v>3</v>
      </c>
      <c r="D4264" s="370">
        <v>58.04</v>
      </c>
      <c r="E4264" s="207"/>
    </row>
    <row r="4265" spans="1:5" ht="15" x14ac:dyDescent="0.25">
      <c r="A4265" s="368">
        <v>92439</v>
      </c>
      <c r="B4265" s="369" t="s">
        <v>4214</v>
      </c>
      <c r="C4265" s="368" t="s">
        <v>3</v>
      </c>
      <c r="D4265" s="370">
        <v>55.74</v>
      </c>
      <c r="E4265" s="207"/>
    </row>
    <row r="4266" spans="1:5" ht="15" x14ac:dyDescent="0.25">
      <c r="A4266" s="368">
        <v>92443</v>
      </c>
      <c r="B4266" s="369" t="s">
        <v>4216</v>
      </c>
      <c r="C4266" s="368" t="s">
        <v>3</v>
      </c>
      <c r="D4266" s="370">
        <v>50.86</v>
      </c>
      <c r="E4266" s="207"/>
    </row>
    <row r="4267" spans="1:5" ht="15" x14ac:dyDescent="0.25">
      <c r="A4267" s="368">
        <v>92415</v>
      </c>
      <c r="B4267" s="369" t="s">
        <v>4202</v>
      </c>
      <c r="C4267" s="368" t="s">
        <v>3</v>
      </c>
      <c r="D4267" s="370">
        <v>143.13</v>
      </c>
      <c r="E4267" s="207"/>
    </row>
    <row r="4268" spans="1:5" ht="15" x14ac:dyDescent="0.25">
      <c r="A4268" s="368">
        <v>92419</v>
      </c>
      <c r="B4268" s="369" t="s">
        <v>4204</v>
      </c>
      <c r="C4268" s="368" t="s">
        <v>3</v>
      </c>
      <c r="D4268" s="370">
        <v>89.94</v>
      </c>
      <c r="E4268" s="207"/>
    </row>
    <row r="4269" spans="1:5" ht="15" x14ac:dyDescent="0.25">
      <c r="A4269" s="368">
        <v>92423</v>
      </c>
      <c r="B4269" s="369" t="s">
        <v>4206</v>
      </c>
      <c r="C4269" s="368" t="s">
        <v>3</v>
      </c>
      <c r="D4269" s="370">
        <v>73.34</v>
      </c>
      <c r="E4269" s="207"/>
    </row>
    <row r="4270" spans="1:5" ht="15" x14ac:dyDescent="0.25">
      <c r="A4270" s="368">
        <v>92427</v>
      </c>
      <c r="B4270" s="369" t="s">
        <v>4208</v>
      </c>
      <c r="C4270" s="368" t="s">
        <v>3</v>
      </c>
      <c r="D4270" s="370">
        <v>64.95</v>
      </c>
      <c r="E4270" s="207"/>
    </row>
    <row r="4271" spans="1:5" ht="15" x14ac:dyDescent="0.25">
      <c r="A4271" s="368">
        <v>92409</v>
      </c>
      <c r="B4271" s="369" t="s">
        <v>4199</v>
      </c>
      <c r="C4271" s="368" t="s">
        <v>3</v>
      </c>
      <c r="D4271" s="370">
        <v>235.98</v>
      </c>
      <c r="E4271" s="207"/>
    </row>
    <row r="4272" spans="1:5" ht="15" x14ac:dyDescent="0.25">
      <c r="A4272" s="368">
        <v>92411</v>
      </c>
      <c r="B4272" s="369" t="s">
        <v>4200</v>
      </c>
      <c r="C4272" s="368" t="s">
        <v>3</v>
      </c>
      <c r="D4272" s="370">
        <v>160.57</v>
      </c>
      <c r="E4272" s="207"/>
    </row>
    <row r="4273" spans="1:5" ht="15" x14ac:dyDescent="0.25">
      <c r="A4273" s="368">
        <v>92413</v>
      </c>
      <c r="B4273" s="369" t="s">
        <v>4201</v>
      </c>
      <c r="C4273" s="368" t="s">
        <v>3</v>
      </c>
      <c r="D4273" s="370">
        <v>106.52</v>
      </c>
      <c r="E4273" s="207"/>
    </row>
    <row r="4274" spans="1:5" ht="15" x14ac:dyDescent="0.25">
      <c r="A4274" s="368">
        <v>92465</v>
      </c>
      <c r="B4274" s="369" t="s">
        <v>4236</v>
      </c>
      <c r="C4274" s="368" t="s">
        <v>3</v>
      </c>
      <c r="D4274" s="370">
        <v>160.72</v>
      </c>
      <c r="E4274" s="207"/>
    </row>
    <row r="4275" spans="1:5" ht="15" x14ac:dyDescent="0.25">
      <c r="A4275" s="368">
        <v>92469</v>
      </c>
      <c r="B4275" s="369" t="s">
        <v>4240</v>
      </c>
      <c r="C4275" s="368" t="s">
        <v>3</v>
      </c>
      <c r="D4275" s="370">
        <v>146.66999999999999</v>
      </c>
      <c r="E4275" s="207"/>
    </row>
    <row r="4276" spans="1:5" ht="15" x14ac:dyDescent="0.25">
      <c r="A4276" s="368">
        <v>92473</v>
      </c>
      <c r="B4276" s="369" t="s">
        <v>4244</v>
      </c>
      <c r="C4276" s="368" t="s">
        <v>3</v>
      </c>
      <c r="D4276" s="370">
        <v>135.29</v>
      </c>
      <c r="E4276" s="207"/>
    </row>
    <row r="4277" spans="1:5" ht="15" x14ac:dyDescent="0.25">
      <c r="A4277" s="368">
        <v>92477</v>
      </c>
      <c r="B4277" s="369" t="s">
        <v>4248</v>
      </c>
      <c r="C4277" s="368" t="s">
        <v>3</v>
      </c>
      <c r="D4277" s="370">
        <v>110.98</v>
      </c>
      <c r="E4277" s="207"/>
    </row>
    <row r="4278" spans="1:5" ht="15" x14ac:dyDescent="0.25">
      <c r="A4278" s="368">
        <v>92449</v>
      </c>
      <c r="B4278" s="369" t="s">
        <v>4221</v>
      </c>
      <c r="C4278" s="368" t="s">
        <v>3</v>
      </c>
      <c r="D4278" s="370">
        <v>291.13</v>
      </c>
      <c r="E4278" s="207"/>
    </row>
    <row r="4279" spans="1:5" ht="15" x14ac:dyDescent="0.25">
      <c r="A4279" s="368">
        <v>92453</v>
      </c>
      <c r="B4279" s="369" t="s">
        <v>4225</v>
      </c>
      <c r="C4279" s="368" t="s">
        <v>3</v>
      </c>
      <c r="D4279" s="370">
        <v>248.25</v>
      </c>
      <c r="E4279" s="207"/>
    </row>
    <row r="4280" spans="1:5" ht="15" x14ac:dyDescent="0.25">
      <c r="A4280" s="368">
        <v>92457</v>
      </c>
      <c r="B4280" s="369" t="s">
        <v>4229</v>
      </c>
      <c r="C4280" s="368" t="s">
        <v>3</v>
      </c>
      <c r="D4280" s="370">
        <v>216.2</v>
      </c>
      <c r="E4280" s="207"/>
    </row>
    <row r="4281" spans="1:5" ht="15" x14ac:dyDescent="0.25">
      <c r="A4281" s="368">
        <v>92461</v>
      </c>
      <c r="B4281" s="369" t="s">
        <v>4232</v>
      </c>
      <c r="C4281" s="368" t="s">
        <v>3</v>
      </c>
      <c r="D4281" s="370">
        <v>199.71</v>
      </c>
      <c r="E4281" s="207"/>
    </row>
    <row r="4282" spans="1:5" ht="15" x14ac:dyDescent="0.25">
      <c r="A4282" s="368">
        <v>92467</v>
      </c>
      <c r="B4282" s="369" t="s">
        <v>4238</v>
      </c>
      <c r="C4282" s="368" t="s">
        <v>3</v>
      </c>
      <c r="D4282" s="370">
        <v>104.14</v>
      </c>
      <c r="E4282" s="207"/>
    </row>
    <row r="4283" spans="1:5" ht="15" x14ac:dyDescent="0.25">
      <c r="A4283" s="368">
        <v>92471</v>
      </c>
      <c r="B4283" s="369" t="s">
        <v>4242</v>
      </c>
      <c r="C4283" s="368" t="s">
        <v>3</v>
      </c>
      <c r="D4283" s="370">
        <v>95.15</v>
      </c>
      <c r="E4283" s="207"/>
    </row>
    <row r="4284" spans="1:5" ht="15" x14ac:dyDescent="0.25">
      <c r="A4284" s="368">
        <v>92475</v>
      </c>
      <c r="B4284" s="369" t="s">
        <v>4246</v>
      </c>
      <c r="C4284" s="368" t="s">
        <v>3</v>
      </c>
      <c r="D4284" s="370">
        <v>87.87</v>
      </c>
      <c r="E4284" s="207"/>
    </row>
    <row r="4285" spans="1:5" ht="15" x14ac:dyDescent="0.25">
      <c r="A4285" s="368">
        <v>92479</v>
      </c>
      <c r="B4285" s="369" t="s">
        <v>4250</v>
      </c>
      <c r="C4285" s="368" t="s">
        <v>3</v>
      </c>
      <c r="D4285" s="370">
        <v>72.27</v>
      </c>
      <c r="E4285" s="207"/>
    </row>
    <row r="4286" spans="1:5" ht="15" x14ac:dyDescent="0.25">
      <c r="A4286" s="368">
        <v>92451</v>
      </c>
      <c r="B4286" s="369" t="s">
        <v>4223</v>
      </c>
      <c r="C4286" s="368" t="s">
        <v>3</v>
      </c>
      <c r="D4286" s="370">
        <v>198.46</v>
      </c>
      <c r="E4286" s="207"/>
    </row>
    <row r="4287" spans="1:5" ht="15" x14ac:dyDescent="0.25">
      <c r="A4287" s="368">
        <v>92455</v>
      </c>
      <c r="B4287" s="369" t="s">
        <v>4227</v>
      </c>
      <c r="C4287" s="368" t="s">
        <v>3</v>
      </c>
      <c r="D4287" s="370">
        <v>162.01</v>
      </c>
      <c r="E4287" s="207"/>
    </row>
    <row r="4288" spans="1:5" ht="15" x14ac:dyDescent="0.25">
      <c r="A4288" s="368">
        <v>92459</v>
      </c>
      <c r="B4288" s="369" t="s">
        <v>4230</v>
      </c>
      <c r="C4288" s="368" t="s">
        <v>3</v>
      </c>
      <c r="D4288" s="370">
        <v>137.97</v>
      </c>
      <c r="E4288" s="207"/>
    </row>
    <row r="4289" spans="1:5" ht="15" x14ac:dyDescent="0.25">
      <c r="A4289" s="368">
        <v>92463</v>
      </c>
      <c r="B4289" s="369" t="s">
        <v>4234</v>
      </c>
      <c r="C4289" s="368" t="s">
        <v>3</v>
      </c>
      <c r="D4289" s="370">
        <v>125.25</v>
      </c>
      <c r="E4289" s="207"/>
    </row>
    <row r="4290" spans="1:5" ht="15" x14ac:dyDescent="0.25">
      <c r="A4290" s="368">
        <v>92446</v>
      </c>
      <c r="B4290" s="369" t="s">
        <v>4218</v>
      </c>
      <c r="C4290" s="368" t="s">
        <v>3</v>
      </c>
      <c r="D4290" s="370">
        <v>359.13</v>
      </c>
      <c r="E4290" s="207"/>
    </row>
    <row r="4291" spans="1:5" ht="15" x14ac:dyDescent="0.25">
      <c r="A4291" s="368">
        <v>92447</v>
      </c>
      <c r="B4291" s="369" t="s">
        <v>4219</v>
      </c>
      <c r="C4291" s="368" t="s">
        <v>3</v>
      </c>
      <c r="D4291" s="370">
        <v>245.56</v>
      </c>
      <c r="E4291" s="207"/>
    </row>
    <row r="4292" spans="1:5" ht="15" x14ac:dyDescent="0.25">
      <c r="A4292" s="368">
        <v>92448</v>
      </c>
      <c r="B4292" s="369" t="s">
        <v>4220</v>
      </c>
      <c r="C4292" s="368" t="s">
        <v>3</v>
      </c>
      <c r="D4292" s="370">
        <v>188.12</v>
      </c>
      <c r="E4292" s="207"/>
    </row>
    <row r="4293" spans="1:5" ht="15" x14ac:dyDescent="0.25">
      <c r="A4293" s="368">
        <v>92466</v>
      </c>
      <c r="B4293" s="369" t="s">
        <v>4237</v>
      </c>
      <c r="C4293" s="368" t="s">
        <v>3</v>
      </c>
      <c r="D4293" s="370">
        <v>229.76</v>
      </c>
      <c r="E4293" s="207"/>
    </row>
    <row r="4294" spans="1:5" ht="15" x14ac:dyDescent="0.25">
      <c r="A4294" s="368">
        <v>92470</v>
      </c>
      <c r="B4294" s="369" t="s">
        <v>4241</v>
      </c>
      <c r="C4294" s="368" t="s">
        <v>3</v>
      </c>
      <c r="D4294" s="370">
        <v>222.47</v>
      </c>
      <c r="E4294" s="207"/>
    </row>
    <row r="4295" spans="1:5" ht="15" x14ac:dyDescent="0.25">
      <c r="A4295" s="368">
        <v>92474</v>
      </c>
      <c r="B4295" s="369" t="s">
        <v>4245</v>
      </c>
      <c r="C4295" s="368" t="s">
        <v>3</v>
      </c>
      <c r="D4295" s="370">
        <v>216.19</v>
      </c>
      <c r="E4295" s="207"/>
    </row>
    <row r="4296" spans="1:5" ht="15" x14ac:dyDescent="0.25">
      <c r="A4296" s="368">
        <v>92478</v>
      </c>
      <c r="B4296" s="369" t="s">
        <v>4249</v>
      </c>
      <c r="C4296" s="368" t="s">
        <v>3</v>
      </c>
      <c r="D4296" s="370">
        <v>203.8</v>
      </c>
      <c r="E4296" s="207"/>
    </row>
    <row r="4297" spans="1:5" ht="15" x14ac:dyDescent="0.25">
      <c r="A4297" s="368">
        <v>92450</v>
      </c>
      <c r="B4297" s="369" t="s">
        <v>4222</v>
      </c>
      <c r="C4297" s="368" t="s">
        <v>3</v>
      </c>
      <c r="D4297" s="370">
        <v>302.43</v>
      </c>
      <c r="E4297" s="207"/>
    </row>
    <row r="4298" spans="1:5" ht="15" x14ac:dyDescent="0.25">
      <c r="A4298" s="368">
        <v>92454</v>
      </c>
      <c r="B4298" s="369" t="s">
        <v>4226</v>
      </c>
      <c r="C4298" s="368" t="s">
        <v>3</v>
      </c>
      <c r="D4298" s="370">
        <v>269.83999999999997</v>
      </c>
      <c r="E4298" s="207"/>
    </row>
    <row r="4299" spans="1:5" ht="15" x14ac:dyDescent="0.25">
      <c r="A4299" s="368">
        <v>92458</v>
      </c>
      <c r="B4299" s="369" t="s">
        <v>25809</v>
      </c>
      <c r="C4299" s="368" t="s">
        <v>3</v>
      </c>
      <c r="D4299" s="370">
        <v>249.53</v>
      </c>
      <c r="E4299" s="207"/>
    </row>
    <row r="4300" spans="1:5" ht="15" x14ac:dyDescent="0.25">
      <c r="A4300" s="368">
        <v>92462</v>
      </c>
      <c r="B4300" s="369" t="s">
        <v>4233</v>
      </c>
      <c r="C4300" s="368" t="s">
        <v>3</v>
      </c>
      <c r="D4300" s="370">
        <v>236.65</v>
      </c>
      <c r="E4300" s="207"/>
    </row>
    <row r="4301" spans="1:5" ht="15" x14ac:dyDescent="0.25">
      <c r="A4301" s="368">
        <v>92468</v>
      </c>
      <c r="B4301" s="369" t="s">
        <v>4239</v>
      </c>
      <c r="C4301" s="368" t="s">
        <v>3</v>
      </c>
      <c r="D4301" s="370">
        <v>113.57</v>
      </c>
      <c r="E4301" s="207"/>
    </row>
    <row r="4302" spans="1:5" ht="15" x14ac:dyDescent="0.25">
      <c r="A4302" s="368">
        <v>92472</v>
      </c>
      <c r="B4302" s="369" t="s">
        <v>4243</v>
      </c>
      <c r="C4302" s="368" t="s">
        <v>3</v>
      </c>
      <c r="D4302" s="370">
        <v>107.21</v>
      </c>
      <c r="E4302" s="207"/>
    </row>
    <row r="4303" spans="1:5" ht="15" x14ac:dyDescent="0.25">
      <c r="A4303" s="368">
        <v>92476</v>
      </c>
      <c r="B4303" s="369" t="s">
        <v>4247</v>
      </c>
      <c r="C4303" s="368" t="s">
        <v>3</v>
      </c>
      <c r="D4303" s="370">
        <v>101.8</v>
      </c>
      <c r="E4303" s="207"/>
    </row>
    <row r="4304" spans="1:5" ht="15" x14ac:dyDescent="0.25">
      <c r="A4304" s="368">
        <v>92480</v>
      </c>
      <c r="B4304" s="369" t="s">
        <v>4251</v>
      </c>
      <c r="C4304" s="368" t="s">
        <v>3</v>
      </c>
      <c r="D4304" s="370">
        <v>91.01</v>
      </c>
      <c r="E4304" s="207"/>
    </row>
    <row r="4305" spans="1:5" ht="15" x14ac:dyDescent="0.25">
      <c r="A4305" s="368">
        <v>92452</v>
      </c>
      <c r="B4305" s="369" t="s">
        <v>4224</v>
      </c>
      <c r="C4305" s="368" t="s">
        <v>3</v>
      </c>
      <c r="D4305" s="370">
        <v>184.85</v>
      </c>
      <c r="E4305" s="207"/>
    </row>
    <row r="4306" spans="1:5" ht="15" x14ac:dyDescent="0.25">
      <c r="A4306" s="368">
        <v>92456</v>
      </c>
      <c r="B4306" s="369" t="s">
        <v>4228</v>
      </c>
      <c r="C4306" s="368" t="s">
        <v>3</v>
      </c>
      <c r="D4306" s="370">
        <v>152.15</v>
      </c>
      <c r="E4306" s="207"/>
    </row>
    <row r="4307" spans="1:5" ht="15" x14ac:dyDescent="0.25">
      <c r="A4307" s="368">
        <v>92460</v>
      </c>
      <c r="B4307" s="369" t="s">
        <v>4231</v>
      </c>
      <c r="C4307" s="368" t="s">
        <v>3</v>
      </c>
      <c r="D4307" s="370">
        <v>127.43</v>
      </c>
      <c r="E4307" s="207"/>
    </row>
    <row r="4308" spans="1:5" ht="15" x14ac:dyDescent="0.25">
      <c r="A4308" s="368">
        <v>92464</v>
      </c>
      <c r="B4308" s="369" t="s">
        <v>4235</v>
      </c>
      <c r="C4308" s="368" t="s">
        <v>3</v>
      </c>
      <c r="D4308" s="370">
        <v>119.97</v>
      </c>
      <c r="E4308" s="207"/>
    </row>
    <row r="4309" spans="1:5" ht="15" x14ac:dyDescent="0.25">
      <c r="A4309" s="368">
        <v>105403</v>
      </c>
      <c r="B4309" s="369" t="s">
        <v>25812</v>
      </c>
      <c r="C4309" s="368" t="s">
        <v>3</v>
      </c>
      <c r="D4309" s="370">
        <v>189.5</v>
      </c>
      <c r="E4309" s="207"/>
    </row>
    <row r="4310" spans="1:5" ht="15" x14ac:dyDescent="0.25">
      <c r="A4310" s="368">
        <v>96252</v>
      </c>
      <c r="B4310" s="369" t="s">
        <v>25810</v>
      </c>
      <c r="C4310" s="368" t="s">
        <v>3</v>
      </c>
      <c r="D4310" s="370">
        <v>155.85</v>
      </c>
      <c r="E4310" s="207"/>
    </row>
    <row r="4311" spans="1:5" ht="15" x14ac:dyDescent="0.25">
      <c r="A4311" s="368">
        <v>96254</v>
      </c>
      <c r="B4311" s="369" t="s">
        <v>34777</v>
      </c>
      <c r="C4311" s="368" t="s">
        <v>1</v>
      </c>
      <c r="D4311" s="370">
        <v>0</v>
      </c>
      <c r="E4311" s="207"/>
    </row>
    <row r="4312" spans="1:5" ht="15" x14ac:dyDescent="0.25">
      <c r="A4312" s="368">
        <v>96253</v>
      </c>
      <c r="B4312" s="369" t="s">
        <v>34778</v>
      </c>
      <c r="C4312" s="368" t="s">
        <v>1</v>
      </c>
      <c r="D4312" s="370">
        <v>0</v>
      </c>
      <c r="E4312" s="207"/>
    </row>
    <row r="4313" spans="1:5" ht="15" x14ac:dyDescent="0.25">
      <c r="A4313" s="368">
        <v>105406</v>
      </c>
      <c r="B4313" s="369" t="s">
        <v>25813</v>
      </c>
      <c r="C4313" s="368" t="s">
        <v>3</v>
      </c>
      <c r="D4313" s="370">
        <v>200.59</v>
      </c>
      <c r="E4313" s="207"/>
    </row>
    <row r="4314" spans="1:5" ht="15" x14ac:dyDescent="0.25">
      <c r="A4314" s="368">
        <v>96264</v>
      </c>
      <c r="B4314" s="369" t="s">
        <v>34779</v>
      </c>
      <c r="C4314" s="368" t="s">
        <v>3</v>
      </c>
      <c r="D4314" s="370">
        <v>0</v>
      </c>
      <c r="E4314" s="207"/>
    </row>
    <row r="4315" spans="1:5" ht="15" x14ac:dyDescent="0.25">
      <c r="A4315" s="368">
        <v>105405</v>
      </c>
      <c r="B4315" s="369" t="s">
        <v>34780</v>
      </c>
      <c r="C4315" s="368" t="s">
        <v>3</v>
      </c>
      <c r="D4315" s="370">
        <v>0</v>
      </c>
      <c r="E4315" s="207"/>
    </row>
    <row r="4316" spans="1:5" ht="15" x14ac:dyDescent="0.25">
      <c r="A4316" s="368">
        <v>96258</v>
      </c>
      <c r="B4316" s="369" t="s">
        <v>25811</v>
      </c>
      <c r="C4316" s="368" t="s">
        <v>3</v>
      </c>
      <c r="D4316" s="370">
        <v>146.54</v>
      </c>
      <c r="E4316" s="207"/>
    </row>
    <row r="4317" spans="1:5" ht="15" x14ac:dyDescent="0.25">
      <c r="A4317" s="368">
        <v>96262</v>
      </c>
      <c r="B4317" s="369" t="s">
        <v>34781</v>
      </c>
      <c r="C4317" s="368" t="s">
        <v>3</v>
      </c>
      <c r="D4317" s="370">
        <v>0</v>
      </c>
      <c r="E4317" s="207"/>
    </row>
    <row r="4318" spans="1:5" ht="15" x14ac:dyDescent="0.25">
      <c r="A4318" s="368">
        <v>105404</v>
      </c>
      <c r="B4318" s="369" t="s">
        <v>34782</v>
      </c>
      <c r="C4318" s="368" t="s">
        <v>3</v>
      </c>
      <c r="D4318" s="370">
        <v>0</v>
      </c>
      <c r="E4318" s="207"/>
    </row>
    <row r="4319" spans="1:5" ht="15" x14ac:dyDescent="0.25">
      <c r="A4319" s="368">
        <v>92751</v>
      </c>
      <c r="B4319" s="369" t="s">
        <v>24652</v>
      </c>
      <c r="C4319" s="368" t="s">
        <v>691</v>
      </c>
      <c r="D4319" s="370">
        <v>1902.22</v>
      </c>
      <c r="E4319" s="207"/>
    </row>
    <row r="4320" spans="1:5" ht="15" x14ac:dyDescent="0.25">
      <c r="A4320" s="368">
        <v>92752</v>
      </c>
      <c r="B4320" s="369" t="s">
        <v>24653</v>
      </c>
      <c r="C4320" s="368" t="s">
        <v>691</v>
      </c>
      <c r="D4320" s="370">
        <v>2249.37</v>
      </c>
      <c r="E4320" s="207"/>
    </row>
    <row r="4321" spans="1:5" ht="15" x14ac:dyDescent="0.25">
      <c r="A4321" s="368">
        <v>92750</v>
      </c>
      <c r="B4321" s="369" t="s">
        <v>24651</v>
      </c>
      <c r="C4321" s="368" t="s">
        <v>691</v>
      </c>
      <c r="D4321" s="370">
        <v>1552.52</v>
      </c>
      <c r="E4321" s="207"/>
    </row>
    <row r="4322" spans="1:5" ht="15" x14ac:dyDescent="0.25">
      <c r="A4322" s="368">
        <v>92749</v>
      </c>
      <c r="B4322" s="369" t="s">
        <v>24650</v>
      </c>
      <c r="C4322" s="368" t="s">
        <v>691</v>
      </c>
      <c r="D4322" s="370">
        <v>953.95</v>
      </c>
      <c r="E4322" s="207"/>
    </row>
    <row r="4323" spans="1:5" ht="15" x14ac:dyDescent="0.25">
      <c r="A4323" s="368">
        <v>92745</v>
      </c>
      <c r="B4323" s="369" t="s">
        <v>24646</v>
      </c>
      <c r="C4323" s="368" t="s">
        <v>691</v>
      </c>
      <c r="D4323" s="370">
        <v>820.52</v>
      </c>
      <c r="E4323" s="207"/>
    </row>
    <row r="4324" spans="1:5" ht="15" x14ac:dyDescent="0.25">
      <c r="A4324" s="368">
        <v>92747</v>
      </c>
      <c r="B4324" s="369" t="s">
        <v>24648</v>
      </c>
      <c r="C4324" s="368" t="s">
        <v>691</v>
      </c>
      <c r="D4324" s="370">
        <v>905.23</v>
      </c>
      <c r="E4324" s="207"/>
    </row>
    <row r="4325" spans="1:5" ht="15" x14ac:dyDescent="0.25">
      <c r="A4325" s="368">
        <v>92743</v>
      </c>
      <c r="B4325" s="369" t="s">
        <v>24644</v>
      </c>
      <c r="C4325" s="368" t="s">
        <v>691</v>
      </c>
      <c r="D4325" s="370">
        <v>684.89</v>
      </c>
      <c r="E4325" s="207"/>
    </row>
    <row r="4326" spans="1:5" ht="15" x14ac:dyDescent="0.25">
      <c r="A4326" s="368">
        <v>92746</v>
      </c>
      <c r="B4326" s="369" t="s">
        <v>24647</v>
      </c>
      <c r="C4326" s="368" t="s">
        <v>691</v>
      </c>
      <c r="D4326" s="370">
        <v>743.24</v>
      </c>
      <c r="E4326" s="207"/>
    </row>
    <row r="4327" spans="1:5" ht="15" x14ac:dyDescent="0.25">
      <c r="A4327" s="368">
        <v>92748</v>
      </c>
      <c r="B4327" s="369" t="s">
        <v>24649</v>
      </c>
      <c r="C4327" s="368" t="s">
        <v>691</v>
      </c>
      <c r="D4327" s="370">
        <v>810.22</v>
      </c>
      <c r="E4327" s="207"/>
    </row>
    <row r="4328" spans="1:5" ht="15" x14ac:dyDescent="0.25">
      <c r="A4328" s="368">
        <v>92744</v>
      </c>
      <c r="B4328" s="369" t="s">
        <v>24645</v>
      </c>
      <c r="C4328" s="368" t="s">
        <v>691</v>
      </c>
      <c r="D4328" s="370">
        <v>632.29999999999995</v>
      </c>
      <c r="E4328" s="207"/>
    </row>
    <row r="4329" spans="1:5" ht="15" x14ac:dyDescent="0.25">
      <c r="A4329" s="368">
        <v>92754</v>
      </c>
      <c r="B4329" s="369" t="s">
        <v>24655</v>
      </c>
      <c r="C4329" s="368" t="s">
        <v>691</v>
      </c>
      <c r="D4329" s="370">
        <v>607.41</v>
      </c>
      <c r="E4329" s="207"/>
    </row>
    <row r="4330" spans="1:5" ht="15" x14ac:dyDescent="0.25">
      <c r="A4330" s="368">
        <v>92753</v>
      </c>
      <c r="B4330" s="369" t="s">
        <v>24654</v>
      </c>
      <c r="C4330" s="368" t="s">
        <v>691</v>
      </c>
      <c r="D4330" s="370">
        <v>620.16999999999996</v>
      </c>
      <c r="E4330" s="207"/>
    </row>
    <row r="4331" spans="1:5" ht="15" x14ac:dyDescent="0.25">
      <c r="A4331" s="368">
        <v>92755</v>
      </c>
      <c r="B4331" s="369" t="s">
        <v>24656</v>
      </c>
      <c r="C4331" s="368" t="s">
        <v>3</v>
      </c>
      <c r="D4331" s="370">
        <v>241.46</v>
      </c>
      <c r="E4331" s="207"/>
    </row>
    <row r="4332" spans="1:5" ht="15" x14ac:dyDescent="0.25">
      <c r="A4332" s="368">
        <v>92756</v>
      </c>
      <c r="B4332" s="369" t="s">
        <v>24657</v>
      </c>
      <c r="C4332" s="368" t="s">
        <v>3</v>
      </c>
      <c r="D4332" s="370">
        <v>278.98</v>
      </c>
      <c r="E4332" s="207"/>
    </row>
    <row r="4333" spans="1:5" ht="15" x14ac:dyDescent="0.25">
      <c r="A4333" s="368">
        <v>92757</v>
      </c>
      <c r="B4333" s="369" t="s">
        <v>24658</v>
      </c>
      <c r="C4333" s="368" t="s">
        <v>3</v>
      </c>
      <c r="D4333" s="370">
        <v>323.81</v>
      </c>
      <c r="E4333" s="207"/>
    </row>
    <row r="4334" spans="1:5" ht="15" x14ac:dyDescent="0.25">
      <c r="A4334" s="368">
        <v>92758</v>
      </c>
      <c r="B4334" s="369" t="s">
        <v>24659</v>
      </c>
      <c r="C4334" s="368" t="s">
        <v>691</v>
      </c>
      <c r="D4334" s="370">
        <v>687.16</v>
      </c>
      <c r="E4334" s="207"/>
    </row>
    <row r="4335" spans="1:5" ht="15" x14ac:dyDescent="0.25">
      <c r="A4335" s="368">
        <v>104500</v>
      </c>
      <c r="B4335" s="369" t="s">
        <v>38555</v>
      </c>
      <c r="C4335" s="368" t="s">
        <v>1</v>
      </c>
      <c r="D4335" s="370">
        <v>0</v>
      </c>
      <c r="E4335" s="207"/>
    </row>
    <row r="4336" spans="1:5" ht="15" x14ac:dyDescent="0.25">
      <c r="A4336" s="368">
        <v>104503</v>
      </c>
      <c r="B4336" s="369" t="s">
        <v>38556</v>
      </c>
      <c r="C4336" s="368" t="s">
        <v>1</v>
      </c>
      <c r="D4336" s="370">
        <v>0</v>
      </c>
      <c r="E4336" s="207"/>
    </row>
    <row r="4337" spans="1:5" ht="15" x14ac:dyDescent="0.25">
      <c r="A4337" s="368">
        <v>104504</v>
      </c>
      <c r="B4337" s="369" t="s">
        <v>38557</v>
      </c>
      <c r="C4337" s="368" t="s">
        <v>1</v>
      </c>
      <c r="D4337" s="370">
        <v>0</v>
      </c>
      <c r="E4337" s="207"/>
    </row>
    <row r="4338" spans="1:5" ht="15" x14ac:dyDescent="0.25">
      <c r="A4338" s="368">
        <v>104507</v>
      </c>
      <c r="B4338" s="369" t="s">
        <v>38558</v>
      </c>
      <c r="C4338" s="368" t="s">
        <v>1</v>
      </c>
      <c r="D4338" s="370">
        <v>0</v>
      </c>
      <c r="E4338" s="207"/>
    </row>
    <row r="4339" spans="1:5" ht="15" x14ac:dyDescent="0.25">
      <c r="A4339" s="368">
        <v>104508</v>
      </c>
      <c r="B4339" s="369" t="s">
        <v>38559</v>
      </c>
      <c r="C4339" s="368" t="s">
        <v>1</v>
      </c>
      <c r="D4339" s="370">
        <v>0</v>
      </c>
      <c r="E4339" s="207"/>
    </row>
    <row r="4340" spans="1:5" ht="15" x14ac:dyDescent="0.25">
      <c r="A4340" s="368">
        <v>104509</v>
      </c>
      <c r="B4340" s="369" t="s">
        <v>38560</v>
      </c>
      <c r="C4340" s="368" t="s">
        <v>1</v>
      </c>
      <c r="D4340" s="370">
        <v>0</v>
      </c>
      <c r="E4340" s="207"/>
    </row>
    <row r="4341" spans="1:5" ht="15" x14ac:dyDescent="0.25">
      <c r="A4341" s="368">
        <v>104512</v>
      </c>
      <c r="B4341" s="369" t="s">
        <v>38561</v>
      </c>
      <c r="C4341" s="368" t="s">
        <v>1</v>
      </c>
      <c r="D4341" s="370">
        <v>0</v>
      </c>
      <c r="E4341" s="207"/>
    </row>
    <row r="4342" spans="1:5" ht="15" x14ac:dyDescent="0.25">
      <c r="A4342" s="368">
        <v>104513</v>
      </c>
      <c r="B4342" s="369" t="s">
        <v>38562</v>
      </c>
      <c r="C4342" s="368" t="s">
        <v>1</v>
      </c>
      <c r="D4342" s="370">
        <v>0</v>
      </c>
      <c r="E4342" s="207"/>
    </row>
    <row r="4343" spans="1:5" ht="15" x14ac:dyDescent="0.25">
      <c r="A4343" s="368">
        <v>104514</v>
      </c>
      <c r="B4343" s="369" t="s">
        <v>38563</v>
      </c>
      <c r="C4343" s="368" t="s">
        <v>1</v>
      </c>
      <c r="D4343" s="370">
        <v>0</v>
      </c>
      <c r="E4343" s="207"/>
    </row>
    <row r="4344" spans="1:5" ht="15" x14ac:dyDescent="0.25">
      <c r="A4344" s="368">
        <v>104501</v>
      </c>
      <c r="B4344" s="369" t="s">
        <v>38564</v>
      </c>
      <c r="C4344" s="368" t="s">
        <v>1</v>
      </c>
      <c r="D4344" s="370">
        <v>0</v>
      </c>
      <c r="E4344" s="207"/>
    </row>
    <row r="4345" spans="1:5" ht="15" x14ac:dyDescent="0.25">
      <c r="A4345" s="368">
        <v>104502</v>
      </c>
      <c r="B4345" s="369" t="s">
        <v>38565</v>
      </c>
      <c r="C4345" s="368" t="s">
        <v>1</v>
      </c>
      <c r="D4345" s="370">
        <v>0</v>
      </c>
      <c r="E4345" s="207"/>
    </row>
    <row r="4346" spans="1:5" ht="15" x14ac:dyDescent="0.25">
      <c r="A4346" s="368">
        <v>104505</v>
      </c>
      <c r="B4346" s="369" t="s">
        <v>38566</v>
      </c>
      <c r="C4346" s="368" t="s">
        <v>1</v>
      </c>
      <c r="D4346" s="370">
        <v>0</v>
      </c>
      <c r="E4346" s="207"/>
    </row>
    <row r="4347" spans="1:5" ht="15" x14ac:dyDescent="0.25">
      <c r="A4347" s="368">
        <v>104506</v>
      </c>
      <c r="B4347" s="369" t="s">
        <v>38567</v>
      </c>
      <c r="C4347" s="368" t="s">
        <v>1</v>
      </c>
      <c r="D4347" s="370">
        <v>0</v>
      </c>
      <c r="E4347" s="207"/>
    </row>
    <row r="4348" spans="1:5" ht="15" x14ac:dyDescent="0.25">
      <c r="A4348" s="368">
        <v>104510</v>
      </c>
      <c r="B4348" s="369" t="s">
        <v>38568</v>
      </c>
      <c r="C4348" s="368" t="s">
        <v>1</v>
      </c>
      <c r="D4348" s="370">
        <v>0</v>
      </c>
      <c r="E4348" s="207"/>
    </row>
    <row r="4349" spans="1:5" ht="15" x14ac:dyDescent="0.25">
      <c r="A4349" s="368">
        <v>104511</v>
      </c>
      <c r="B4349" s="369" t="s">
        <v>38569</v>
      </c>
      <c r="C4349" s="368" t="s">
        <v>1</v>
      </c>
      <c r="D4349" s="370">
        <v>0</v>
      </c>
      <c r="E4349" s="207"/>
    </row>
    <row r="4350" spans="1:5" ht="15" x14ac:dyDescent="0.25">
      <c r="A4350" s="368">
        <v>104491</v>
      </c>
      <c r="B4350" s="369" t="s">
        <v>38570</v>
      </c>
      <c r="C4350" s="368" t="s">
        <v>1</v>
      </c>
      <c r="D4350" s="370">
        <v>4037.87</v>
      </c>
      <c r="E4350" s="207"/>
    </row>
    <row r="4351" spans="1:5" ht="15" x14ac:dyDescent="0.25">
      <c r="A4351" s="368">
        <v>104492</v>
      </c>
      <c r="B4351" s="369" t="s">
        <v>38571</v>
      </c>
      <c r="C4351" s="368" t="s">
        <v>1</v>
      </c>
      <c r="D4351" s="370">
        <v>5049.0200000000004</v>
      </c>
      <c r="E4351" s="207"/>
    </row>
    <row r="4352" spans="1:5" ht="15" x14ac:dyDescent="0.25">
      <c r="A4352" s="368">
        <v>104493</v>
      </c>
      <c r="B4352" s="369" t="s">
        <v>38572</v>
      </c>
      <c r="C4352" s="368" t="s">
        <v>1</v>
      </c>
      <c r="D4352" s="370">
        <v>0</v>
      </c>
      <c r="E4352" s="207"/>
    </row>
    <row r="4353" spans="1:5" ht="15" x14ac:dyDescent="0.25">
      <c r="A4353" s="368">
        <v>104494</v>
      </c>
      <c r="B4353" s="369" t="s">
        <v>38573</v>
      </c>
      <c r="C4353" s="368" t="s">
        <v>1</v>
      </c>
      <c r="D4353" s="370">
        <v>6819.56</v>
      </c>
      <c r="E4353" s="207"/>
    </row>
    <row r="4354" spans="1:5" ht="15" x14ac:dyDescent="0.25">
      <c r="A4354" s="368">
        <v>104495</v>
      </c>
      <c r="B4354" s="369" t="s">
        <v>38574</v>
      </c>
      <c r="C4354" s="368" t="s">
        <v>1</v>
      </c>
      <c r="D4354" s="370">
        <v>0</v>
      </c>
      <c r="E4354" s="207"/>
    </row>
    <row r="4355" spans="1:5" ht="15" x14ac:dyDescent="0.25">
      <c r="A4355" s="368">
        <v>104496</v>
      </c>
      <c r="B4355" s="369" t="s">
        <v>38575</v>
      </c>
      <c r="C4355" s="368" t="s">
        <v>1</v>
      </c>
      <c r="D4355" s="370">
        <v>0</v>
      </c>
      <c r="E4355" s="207"/>
    </row>
    <row r="4356" spans="1:5" ht="15" x14ac:dyDescent="0.25">
      <c r="A4356" s="368">
        <v>104497</v>
      </c>
      <c r="B4356" s="369" t="s">
        <v>38576</v>
      </c>
      <c r="C4356" s="368" t="s">
        <v>1</v>
      </c>
      <c r="D4356" s="370">
        <v>8179.73</v>
      </c>
      <c r="E4356" s="207"/>
    </row>
    <row r="4357" spans="1:5" ht="15" x14ac:dyDescent="0.25">
      <c r="A4357" s="368">
        <v>104498</v>
      </c>
      <c r="B4357" s="369" t="s">
        <v>38577</v>
      </c>
      <c r="C4357" s="368" t="s">
        <v>1</v>
      </c>
      <c r="D4357" s="370">
        <v>0</v>
      </c>
      <c r="E4357" s="207"/>
    </row>
    <row r="4358" spans="1:5" ht="15" x14ac:dyDescent="0.25">
      <c r="A4358" s="368">
        <v>104499</v>
      </c>
      <c r="B4358" s="369" t="s">
        <v>38578</v>
      </c>
      <c r="C4358" s="368" t="s">
        <v>1</v>
      </c>
      <c r="D4358" s="370">
        <v>0</v>
      </c>
      <c r="E4358" s="207"/>
    </row>
    <row r="4359" spans="1:5" ht="15" x14ac:dyDescent="0.25">
      <c r="A4359" s="368">
        <v>104515</v>
      </c>
      <c r="B4359" s="369" t="s">
        <v>12293</v>
      </c>
      <c r="C4359" s="368" t="s">
        <v>3</v>
      </c>
      <c r="D4359" s="370">
        <v>22</v>
      </c>
      <c r="E4359" s="207"/>
    </row>
    <row r="4360" spans="1:5" ht="15" x14ac:dyDescent="0.25">
      <c r="A4360" s="368">
        <v>87430</v>
      </c>
      <c r="B4360" s="369" t="s">
        <v>12644</v>
      </c>
      <c r="C4360" s="368" t="s">
        <v>3</v>
      </c>
      <c r="D4360" s="370">
        <v>20.79</v>
      </c>
      <c r="E4360" s="207"/>
    </row>
    <row r="4361" spans="1:5" ht="15" x14ac:dyDescent="0.25">
      <c r="A4361" s="368">
        <v>87433</v>
      </c>
      <c r="B4361" s="369" t="s">
        <v>12645</v>
      </c>
      <c r="C4361" s="368" t="s">
        <v>3</v>
      </c>
      <c r="D4361" s="370">
        <v>30.08</v>
      </c>
      <c r="E4361" s="207"/>
    </row>
    <row r="4362" spans="1:5" ht="15" x14ac:dyDescent="0.25">
      <c r="A4362" s="368">
        <v>87436</v>
      </c>
      <c r="B4362" s="369" t="s">
        <v>12646</v>
      </c>
      <c r="C4362" s="368" t="s">
        <v>3</v>
      </c>
      <c r="D4362" s="370">
        <v>34.19</v>
      </c>
      <c r="E4362" s="207"/>
    </row>
    <row r="4363" spans="1:5" ht="15" x14ac:dyDescent="0.25">
      <c r="A4363" s="368">
        <v>87439</v>
      </c>
      <c r="B4363" s="369" t="s">
        <v>12647</v>
      </c>
      <c r="C4363" s="368" t="s">
        <v>3</v>
      </c>
      <c r="D4363" s="370">
        <v>41.88</v>
      </c>
      <c r="E4363" s="207"/>
    </row>
    <row r="4364" spans="1:5" ht="15" x14ac:dyDescent="0.25">
      <c r="A4364" s="368">
        <v>104633</v>
      </c>
      <c r="B4364" s="369" t="s">
        <v>12654</v>
      </c>
      <c r="C4364" s="368" t="s">
        <v>3</v>
      </c>
      <c r="D4364" s="370">
        <v>28.64</v>
      </c>
      <c r="E4364" s="207"/>
    </row>
    <row r="4365" spans="1:5" ht="15" x14ac:dyDescent="0.25">
      <c r="A4365" s="368">
        <v>104634</v>
      </c>
      <c r="B4365" s="369" t="s">
        <v>12655</v>
      </c>
      <c r="C4365" s="368" t="s">
        <v>3</v>
      </c>
      <c r="D4365" s="370">
        <v>42.21</v>
      </c>
      <c r="E4365" s="207"/>
    </row>
    <row r="4366" spans="1:5" ht="15" x14ac:dyDescent="0.25">
      <c r="A4366" s="368">
        <v>87418</v>
      </c>
      <c r="B4366" s="369" t="s">
        <v>12640</v>
      </c>
      <c r="C4366" s="368" t="s">
        <v>3</v>
      </c>
      <c r="D4366" s="370">
        <v>20.76</v>
      </c>
      <c r="E4366" s="207"/>
    </row>
    <row r="4367" spans="1:5" ht="15" x14ac:dyDescent="0.25">
      <c r="A4367" s="368">
        <v>87421</v>
      </c>
      <c r="B4367" s="369" t="s">
        <v>12641</v>
      </c>
      <c r="C4367" s="368" t="s">
        <v>3</v>
      </c>
      <c r="D4367" s="370">
        <v>31.71</v>
      </c>
      <c r="E4367" s="207"/>
    </row>
    <row r="4368" spans="1:5" ht="15" x14ac:dyDescent="0.25">
      <c r="A4368" s="368">
        <v>104628</v>
      </c>
      <c r="B4368" s="369" t="s">
        <v>12649</v>
      </c>
      <c r="C4368" s="368" t="s">
        <v>3</v>
      </c>
      <c r="D4368" s="370">
        <v>32.5</v>
      </c>
      <c r="E4368" s="207"/>
    </row>
    <row r="4369" spans="1:5" ht="15" x14ac:dyDescent="0.25">
      <c r="A4369" s="368">
        <v>104631</v>
      </c>
      <c r="B4369" s="369" t="s">
        <v>12652</v>
      </c>
      <c r="C4369" s="368" t="s">
        <v>3</v>
      </c>
      <c r="D4369" s="370">
        <v>44.27</v>
      </c>
      <c r="E4369" s="207"/>
    </row>
    <row r="4370" spans="1:5" ht="15" x14ac:dyDescent="0.25">
      <c r="A4370" s="368">
        <v>104627</v>
      </c>
      <c r="B4370" s="369" t="s">
        <v>12648</v>
      </c>
      <c r="C4370" s="368" t="s">
        <v>3</v>
      </c>
      <c r="D4370" s="370">
        <v>20.75</v>
      </c>
      <c r="E4370" s="207"/>
    </row>
    <row r="4371" spans="1:5" ht="15" x14ac:dyDescent="0.25">
      <c r="A4371" s="368">
        <v>104630</v>
      </c>
      <c r="B4371" s="369" t="s">
        <v>12651</v>
      </c>
      <c r="C4371" s="368" t="s">
        <v>3</v>
      </c>
      <c r="D4371" s="370">
        <v>32.520000000000003</v>
      </c>
      <c r="E4371" s="207"/>
    </row>
    <row r="4372" spans="1:5" ht="15" x14ac:dyDescent="0.25">
      <c r="A4372" s="368">
        <v>104629</v>
      </c>
      <c r="B4372" s="369" t="s">
        <v>12650</v>
      </c>
      <c r="C4372" s="368" t="s">
        <v>3</v>
      </c>
      <c r="D4372" s="370">
        <v>39.26</v>
      </c>
      <c r="E4372" s="207"/>
    </row>
    <row r="4373" spans="1:5" ht="15" x14ac:dyDescent="0.25">
      <c r="A4373" s="368">
        <v>104632</v>
      </c>
      <c r="B4373" s="369" t="s">
        <v>12653</v>
      </c>
      <c r="C4373" s="368" t="s">
        <v>3</v>
      </c>
      <c r="D4373" s="370">
        <v>51.03</v>
      </c>
      <c r="E4373" s="207"/>
    </row>
    <row r="4374" spans="1:5" ht="15" x14ac:dyDescent="0.25">
      <c r="A4374" s="368">
        <v>87412</v>
      </c>
      <c r="B4374" s="369" t="s">
        <v>12635</v>
      </c>
      <c r="C4374" s="368" t="s">
        <v>3</v>
      </c>
      <c r="D4374" s="370">
        <v>26.95</v>
      </c>
      <c r="E4374" s="207"/>
    </row>
    <row r="4375" spans="1:5" ht="15" x14ac:dyDescent="0.25">
      <c r="A4375" s="368">
        <v>87415</v>
      </c>
      <c r="B4375" s="369" t="s">
        <v>12638</v>
      </c>
      <c r="C4375" s="368" t="s">
        <v>3</v>
      </c>
      <c r="D4375" s="370">
        <v>37.479999999999997</v>
      </c>
      <c r="E4375" s="207"/>
    </row>
    <row r="4376" spans="1:5" ht="15" x14ac:dyDescent="0.25">
      <c r="A4376" s="368">
        <v>87411</v>
      </c>
      <c r="B4376" s="369" t="s">
        <v>12634</v>
      </c>
      <c r="C4376" s="368" t="s">
        <v>3</v>
      </c>
      <c r="D4376" s="370">
        <v>17.89</v>
      </c>
      <c r="E4376" s="207"/>
    </row>
    <row r="4377" spans="1:5" ht="15" x14ac:dyDescent="0.25">
      <c r="A4377" s="368">
        <v>87414</v>
      </c>
      <c r="B4377" s="369" t="s">
        <v>12637</v>
      </c>
      <c r="C4377" s="368" t="s">
        <v>3</v>
      </c>
      <c r="D4377" s="370">
        <v>28.43</v>
      </c>
      <c r="E4377" s="207"/>
    </row>
    <row r="4378" spans="1:5" ht="15" x14ac:dyDescent="0.25">
      <c r="A4378" s="368">
        <v>87413</v>
      </c>
      <c r="B4378" s="369" t="s">
        <v>12636</v>
      </c>
      <c r="C4378" s="368" t="s">
        <v>3</v>
      </c>
      <c r="D4378" s="370">
        <v>32.159999999999997</v>
      </c>
      <c r="E4378" s="207"/>
    </row>
    <row r="4379" spans="1:5" ht="15" x14ac:dyDescent="0.25">
      <c r="A4379" s="368">
        <v>87416</v>
      </c>
      <c r="B4379" s="369" t="s">
        <v>12639</v>
      </c>
      <c r="C4379" s="368" t="s">
        <v>3</v>
      </c>
      <c r="D4379" s="370">
        <v>42.69</v>
      </c>
      <c r="E4379" s="207"/>
    </row>
    <row r="4380" spans="1:5" ht="15" x14ac:dyDescent="0.25">
      <c r="A4380" s="368">
        <v>104635</v>
      </c>
      <c r="B4380" s="369" t="s">
        <v>12656</v>
      </c>
      <c r="C4380" s="368" t="s">
        <v>3</v>
      </c>
      <c r="D4380" s="370">
        <v>58.56</v>
      </c>
      <c r="E4380" s="207"/>
    </row>
    <row r="4381" spans="1:5" ht="15" x14ac:dyDescent="0.25">
      <c r="A4381" s="368">
        <v>104636</v>
      </c>
      <c r="B4381" s="369" t="s">
        <v>12657</v>
      </c>
      <c r="C4381" s="368" t="s">
        <v>3</v>
      </c>
      <c r="D4381" s="370">
        <v>68</v>
      </c>
      <c r="E4381" s="207"/>
    </row>
    <row r="4382" spans="1:5" ht="15" x14ac:dyDescent="0.25">
      <c r="A4382" s="368">
        <v>87424</v>
      </c>
      <c r="B4382" s="369" t="s">
        <v>12642</v>
      </c>
      <c r="C4382" s="368" t="s">
        <v>3</v>
      </c>
      <c r="D4382" s="370">
        <v>41.84</v>
      </c>
      <c r="E4382" s="207"/>
    </row>
    <row r="4383" spans="1:5" ht="15" x14ac:dyDescent="0.25">
      <c r="A4383" s="368">
        <v>87427</v>
      </c>
      <c r="B4383" s="369" t="s">
        <v>12643</v>
      </c>
      <c r="C4383" s="368" t="s">
        <v>3</v>
      </c>
      <c r="D4383" s="370">
        <v>49.45</v>
      </c>
      <c r="E4383" s="207"/>
    </row>
    <row r="4384" spans="1:5" ht="15" x14ac:dyDescent="0.25">
      <c r="A4384" s="368">
        <v>89998</v>
      </c>
      <c r="B4384" s="369" t="s">
        <v>5541</v>
      </c>
      <c r="C4384" s="368" t="s">
        <v>689</v>
      </c>
      <c r="D4384" s="370">
        <v>9.94</v>
      </c>
      <c r="E4384" s="207"/>
    </row>
    <row r="4385" spans="1:5" ht="15" x14ac:dyDescent="0.25">
      <c r="A4385" s="368">
        <v>102920</v>
      </c>
      <c r="B4385" s="369" t="s">
        <v>5591</v>
      </c>
      <c r="C4385" s="368" t="s">
        <v>689</v>
      </c>
      <c r="D4385" s="370">
        <v>8.09</v>
      </c>
      <c r="E4385" s="207"/>
    </row>
    <row r="4386" spans="1:5" ht="15" x14ac:dyDescent="0.25">
      <c r="A4386" s="368">
        <v>102923</v>
      </c>
      <c r="B4386" s="369" t="s">
        <v>5594</v>
      </c>
      <c r="C4386" s="368" t="s">
        <v>689</v>
      </c>
      <c r="D4386" s="370">
        <v>7.53</v>
      </c>
      <c r="E4386" s="207"/>
    </row>
    <row r="4387" spans="1:5" ht="15" x14ac:dyDescent="0.25">
      <c r="A4387" s="368">
        <v>90000</v>
      </c>
      <c r="B4387" s="369" t="s">
        <v>5543</v>
      </c>
      <c r="C4387" s="368" t="s">
        <v>689</v>
      </c>
      <c r="D4387" s="370">
        <v>13</v>
      </c>
      <c r="E4387" s="207"/>
    </row>
    <row r="4388" spans="1:5" ht="15" x14ac:dyDescent="0.25">
      <c r="A4388" s="368">
        <v>103088</v>
      </c>
      <c r="B4388" s="369" t="s">
        <v>5595</v>
      </c>
      <c r="C4388" s="368" t="s">
        <v>689</v>
      </c>
      <c r="D4388" s="370">
        <v>10.06</v>
      </c>
      <c r="E4388" s="207"/>
    </row>
    <row r="4389" spans="1:5" ht="15" x14ac:dyDescent="0.25">
      <c r="A4389" s="368">
        <v>102922</v>
      </c>
      <c r="B4389" s="369" t="s">
        <v>5593</v>
      </c>
      <c r="C4389" s="368" t="s">
        <v>689</v>
      </c>
      <c r="D4389" s="370">
        <v>8.7200000000000006</v>
      </c>
      <c r="E4389" s="207"/>
    </row>
    <row r="4390" spans="1:5" ht="15" x14ac:dyDescent="0.25">
      <c r="A4390" s="368">
        <v>89999</v>
      </c>
      <c r="B4390" s="369" t="s">
        <v>5542</v>
      </c>
      <c r="C4390" s="368" t="s">
        <v>689</v>
      </c>
      <c r="D4390" s="370">
        <v>16.46</v>
      </c>
      <c r="E4390" s="207"/>
    </row>
    <row r="4391" spans="1:5" ht="15" x14ac:dyDescent="0.25">
      <c r="A4391" s="368">
        <v>89996</v>
      </c>
      <c r="B4391" s="369" t="s">
        <v>5539</v>
      </c>
      <c r="C4391" s="368" t="s">
        <v>689</v>
      </c>
      <c r="D4391" s="370">
        <v>10.53</v>
      </c>
      <c r="E4391" s="207"/>
    </row>
    <row r="4392" spans="1:5" ht="15" x14ac:dyDescent="0.25">
      <c r="A4392" s="368">
        <v>89997</v>
      </c>
      <c r="B4392" s="369" t="s">
        <v>5540</v>
      </c>
      <c r="C4392" s="368" t="s">
        <v>689</v>
      </c>
      <c r="D4392" s="370">
        <v>8.4700000000000006</v>
      </c>
      <c r="E4392" s="207"/>
    </row>
    <row r="4393" spans="1:5" ht="15" x14ac:dyDescent="0.25">
      <c r="A4393" s="368">
        <v>102921</v>
      </c>
      <c r="B4393" s="369" t="s">
        <v>5592</v>
      </c>
      <c r="C4393" s="368" t="s">
        <v>689</v>
      </c>
      <c r="D4393" s="370">
        <v>7.76</v>
      </c>
      <c r="E4393" s="207"/>
    </row>
    <row r="4394" spans="1:5" ht="15" x14ac:dyDescent="0.25">
      <c r="A4394" s="368">
        <v>90278</v>
      </c>
      <c r="B4394" s="369" t="s">
        <v>5607</v>
      </c>
      <c r="C4394" s="368" t="s">
        <v>691</v>
      </c>
      <c r="D4394" s="370">
        <v>583.33000000000004</v>
      </c>
      <c r="E4394" s="207"/>
    </row>
    <row r="4395" spans="1:5" ht="15" x14ac:dyDescent="0.25">
      <c r="A4395" s="368">
        <v>90282</v>
      </c>
      <c r="B4395" s="369" t="s">
        <v>5611</v>
      </c>
      <c r="C4395" s="368" t="s">
        <v>691</v>
      </c>
      <c r="D4395" s="370">
        <v>570.19000000000005</v>
      </c>
      <c r="E4395" s="207"/>
    </row>
    <row r="4396" spans="1:5" ht="15" x14ac:dyDescent="0.25">
      <c r="A4396" s="368">
        <v>90279</v>
      </c>
      <c r="B4396" s="369" t="s">
        <v>5608</v>
      </c>
      <c r="C4396" s="368" t="s">
        <v>691</v>
      </c>
      <c r="D4396" s="370">
        <v>634.91999999999996</v>
      </c>
      <c r="E4396" s="207"/>
    </row>
    <row r="4397" spans="1:5" ht="15" x14ac:dyDescent="0.25">
      <c r="A4397" s="368">
        <v>90283</v>
      </c>
      <c r="B4397" s="369" t="s">
        <v>5612</v>
      </c>
      <c r="C4397" s="368" t="s">
        <v>691</v>
      </c>
      <c r="D4397" s="370">
        <v>621.27</v>
      </c>
      <c r="E4397" s="207"/>
    </row>
    <row r="4398" spans="1:5" ht="15" x14ac:dyDescent="0.25">
      <c r="A4398" s="368">
        <v>90280</v>
      </c>
      <c r="B4398" s="369" t="s">
        <v>5609</v>
      </c>
      <c r="C4398" s="368" t="s">
        <v>691</v>
      </c>
      <c r="D4398" s="370">
        <v>692.13</v>
      </c>
      <c r="E4398" s="207"/>
    </row>
    <row r="4399" spans="1:5" ht="15" x14ac:dyDescent="0.25">
      <c r="A4399" s="368">
        <v>90284</v>
      </c>
      <c r="B4399" s="369" t="s">
        <v>5613</v>
      </c>
      <c r="C4399" s="368" t="s">
        <v>691</v>
      </c>
      <c r="D4399" s="370">
        <v>682.82</v>
      </c>
      <c r="E4399" s="207"/>
    </row>
    <row r="4400" spans="1:5" ht="15" x14ac:dyDescent="0.25">
      <c r="A4400" s="368">
        <v>90281</v>
      </c>
      <c r="B4400" s="369" t="s">
        <v>5610</v>
      </c>
      <c r="C4400" s="368" t="s">
        <v>691</v>
      </c>
      <c r="D4400" s="370">
        <v>788.31</v>
      </c>
      <c r="E4400" s="207"/>
    </row>
    <row r="4401" spans="1:5" ht="15" x14ac:dyDescent="0.25">
      <c r="A4401" s="368">
        <v>90285</v>
      </c>
      <c r="B4401" s="369" t="s">
        <v>5614</v>
      </c>
      <c r="C4401" s="368" t="s">
        <v>691</v>
      </c>
      <c r="D4401" s="370">
        <v>783.75</v>
      </c>
      <c r="E4401" s="207"/>
    </row>
    <row r="4402" spans="1:5" ht="15" x14ac:dyDescent="0.25">
      <c r="A4402" s="368">
        <v>89994</v>
      </c>
      <c r="B4402" s="369" t="s">
        <v>5605</v>
      </c>
      <c r="C4402" s="368" t="s">
        <v>691</v>
      </c>
      <c r="D4402" s="370">
        <v>982.69</v>
      </c>
      <c r="E4402" s="207"/>
    </row>
    <row r="4403" spans="1:5" ht="15" x14ac:dyDescent="0.25">
      <c r="A4403" s="368">
        <v>89995</v>
      </c>
      <c r="B4403" s="369" t="s">
        <v>5606</v>
      </c>
      <c r="C4403" s="368" t="s">
        <v>691</v>
      </c>
      <c r="D4403" s="370">
        <v>1098.6600000000001</v>
      </c>
      <c r="E4403" s="207"/>
    </row>
    <row r="4404" spans="1:5" ht="15" x14ac:dyDescent="0.25">
      <c r="A4404" s="368">
        <v>89993</v>
      </c>
      <c r="B4404" s="369" t="s">
        <v>5604</v>
      </c>
      <c r="C4404" s="368" t="s">
        <v>691</v>
      </c>
      <c r="D4404" s="370">
        <v>1138.52</v>
      </c>
      <c r="E4404" s="207"/>
    </row>
    <row r="4405" spans="1:5" ht="15" x14ac:dyDescent="0.25">
      <c r="A4405" s="368">
        <v>106212</v>
      </c>
      <c r="B4405" s="369" t="s">
        <v>40560</v>
      </c>
      <c r="C4405" s="368" t="s">
        <v>1</v>
      </c>
      <c r="D4405" s="370">
        <v>0</v>
      </c>
      <c r="E4405" s="207"/>
    </row>
    <row r="4406" spans="1:5" ht="15" x14ac:dyDescent="0.25">
      <c r="A4406" s="368">
        <v>106216</v>
      </c>
      <c r="B4406" s="369" t="s">
        <v>40561</v>
      </c>
      <c r="C4406" s="368" t="s">
        <v>1</v>
      </c>
      <c r="D4406" s="370">
        <v>0</v>
      </c>
      <c r="E4406" s="207"/>
    </row>
    <row r="4407" spans="1:5" ht="15" x14ac:dyDescent="0.25">
      <c r="A4407" s="368">
        <v>99860</v>
      </c>
      <c r="B4407" s="369" t="s">
        <v>40562</v>
      </c>
      <c r="C4407" s="368" t="s">
        <v>1</v>
      </c>
      <c r="D4407" s="370">
        <v>0</v>
      </c>
      <c r="E4407" s="207"/>
    </row>
    <row r="4408" spans="1:5" ht="15" x14ac:dyDescent="0.25">
      <c r="A4408" s="368">
        <v>99858</v>
      </c>
      <c r="B4408" s="369" t="s">
        <v>40563</v>
      </c>
      <c r="C4408" s="368" t="s">
        <v>1</v>
      </c>
      <c r="D4408" s="370">
        <v>0</v>
      </c>
      <c r="E4408" s="207"/>
    </row>
    <row r="4409" spans="1:5" ht="15" x14ac:dyDescent="0.25">
      <c r="A4409" s="368">
        <v>99859</v>
      </c>
      <c r="B4409" s="369" t="s">
        <v>40564</v>
      </c>
      <c r="C4409" s="368" t="s">
        <v>1</v>
      </c>
      <c r="D4409" s="370">
        <v>0</v>
      </c>
      <c r="E4409" s="207"/>
    </row>
    <row r="4410" spans="1:5" ht="15" x14ac:dyDescent="0.25">
      <c r="A4410" s="368">
        <v>106211</v>
      </c>
      <c r="B4410" s="369" t="s">
        <v>40565</v>
      </c>
      <c r="C4410" s="368" t="s">
        <v>1</v>
      </c>
      <c r="D4410" s="370">
        <v>0</v>
      </c>
      <c r="E4410" s="207"/>
    </row>
    <row r="4411" spans="1:5" ht="15" x14ac:dyDescent="0.25">
      <c r="A4411" s="368">
        <v>106215</v>
      </c>
      <c r="B4411" s="369" t="s">
        <v>40566</v>
      </c>
      <c r="C4411" s="368" t="s">
        <v>1</v>
      </c>
      <c r="D4411" s="370">
        <v>0</v>
      </c>
      <c r="E4411" s="207"/>
    </row>
    <row r="4412" spans="1:5" ht="15" x14ac:dyDescent="0.25">
      <c r="A4412" s="368">
        <v>99857</v>
      </c>
      <c r="B4412" s="369" t="s">
        <v>40567</v>
      </c>
      <c r="C4412" s="368" t="s">
        <v>1</v>
      </c>
      <c r="D4412" s="370">
        <v>74.23</v>
      </c>
      <c r="E4412" s="207"/>
    </row>
    <row r="4413" spans="1:5" ht="15" x14ac:dyDescent="0.25">
      <c r="A4413" s="368">
        <v>99855</v>
      </c>
      <c r="B4413" s="369" t="s">
        <v>40568</v>
      </c>
      <c r="C4413" s="368" t="s">
        <v>1</v>
      </c>
      <c r="D4413" s="370">
        <v>102.87</v>
      </c>
      <c r="E4413" s="207"/>
    </row>
    <row r="4414" spans="1:5" ht="15" x14ac:dyDescent="0.25">
      <c r="A4414" s="368">
        <v>99856</v>
      </c>
      <c r="B4414" s="369" t="s">
        <v>40569</v>
      </c>
      <c r="C4414" s="368" t="s">
        <v>1</v>
      </c>
      <c r="D4414" s="370">
        <v>0</v>
      </c>
      <c r="E4414" s="207"/>
    </row>
    <row r="4415" spans="1:5" ht="15" x14ac:dyDescent="0.25">
      <c r="A4415" s="368">
        <v>106210</v>
      </c>
      <c r="B4415" s="369" t="s">
        <v>40570</v>
      </c>
      <c r="C4415" s="368" t="s">
        <v>1</v>
      </c>
      <c r="D4415" s="370">
        <v>0</v>
      </c>
      <c r="E4415" s="207"/>
    </row>
    <row r="4416" spans="1:5" ht="15" x14ac:dyDescent="0.25">
      <c r="A4416" s="368">
        <v>106214</v>
      </c>
      <c r="B4416" s="369" t="s">
        <v>40571</v>
      </c>
      <c r="C4416" s="368" t="s">
        <v>1</v>
      </c>
      <c r="D4416" s="370">
        <v>0</v>
      </c>
      <c r="E4416" s="207"/>
    </row>
    <row r="4417" spans="1:5" ht="15" x14ac:dyDescent="0.25">
      <c r="A4417" s="368">
        <v>99862</v>
      </c>
      <c r="B4417" s="369" t="s">
        <v>40572</v>
      </c>
      <c r="C4417" s="368" t="s">
        <v>3</v>
      </c>
      <c r="D4417" s="370">
        <v>566.88</v>
      </c>
      <c r="E4417" s="207"/>
    </row>
    <row r="4418" spans="1:5" ht="15" x14ac:dyDescent="0.25">
      <c r="A4418" s="368">
        <v>99861</v>
      </c>
      <c r="B4418" s="369" t="s">
        <v>40573</v>
      </c>
      <c r="C4418" s="368" t="s">
        <v>3</v>
      </c>
      <c r="D4418" s="370">
        <v>509.96</v>
      </c>
      <c r="E4418" s="207"/>
    </row>
    <row r="4419" spans="1:5" ht="15" x14ac:dyDescent="0.25">
      <c r="A4419" s="368">
        <v>106213</v>
      </c>
      <c r="B4419" s="369" t="s">
        <v>40574</v>
      </c>
      <c r="C4419" s="368" t="s">
        <v>1</v>
      </c>
      <c r="D4419" s="370">
        <v>0</v>
      </c>
      <c r="E4419" s="207"/>
    </row>
    <row r="4420" spans="1:5" ht="15" x14ac:dyDescent="0.25">
      <c r="A4420" s="368">
        <v>106220</v>
      </c>
      <c r="B4420" s="369" t="s">
        <v>40575</v>
      </c>
      <c r="C4420" s="368" t="s">
        <v>1</v>
      </c>
      <c r="D4420" s="370">
        <v>0</v>
      </c>
      <c r="E4420" s="207"/>
    </row>
    <row r="4421" spans="1:5" ht="15" x14ac:dyDescent="0.25">
      <c r="A4421" s="368">
        <v>106221</v>
      </c>
      <c r="B4421" s="369" t="s">
        <v>40576</v>
      </c>
      <c r="C4421" s="368" t="s">
        <v>1</v>
      </c>
      <c r="D4421" s="370">
        <v>0</v>
      </c>
      <c r="E4421" s="207"/>
    </row>
    <row r="4422" spans="1:5" ht="15" x14ac:dyDescent="0.25">
      <c r="A4422" s="368">
        <v>99853</v>
      </c>
      <c r="B4422" s="369" t="s">
        <v>40577</v>
      </c>
      <c r="C4422" s="368" t="s">
        <v>1</v>
      </c>
      <c r="D4422" s="370">
        <v>0</v>
      </c>
      <c r="E4422" s="207"/>
    </row>
    <row r="4423" spans="1:5" ht="15" x14ac:dyDescent="0.25">
      <c r="A4423" s="368">
        <v>99851</v>
      </c>
      <c r="B4423" s="369" t="s">
        <v>40578</v>
      </c>
      <c r="C4423" s="368" t="s">
        <v>1</v>
      </c>
      <c r="D4423" s="370">
        <v>0</v>
      </c>
      <c r="E4423" s="207"/>
    </row>
    <row r="4424" spans="1:5" ht="15" x14ac:dyDescent="0.25">
      <c r="A4424" s="368">
        <v>99854</v>
      </c>
      <c r="B4424" s="369" t="s">
        <v>40579</v>
      </c>
      <c r="C4424" s="368" t="s">
        <v>1</v>
      </c>
      <c r="D4424" s="370">
        <v>0</v>
      </c>
      <c r="E4424" s="207"/>
    </row>
    <row r="4425" spans="1:5" ht="15" x14ac:dyDescent="0.25">
      <c r="A4425" s="368">
        <v>99852</v>
      </c>
      <c r="B4425" s="369" t="s">
        <v>40580</v>
      </c>
      <c r="C4425" s="368" t="s">
        <v>1</v>
      </c>
      <c r="D4425" s="370">
        <v>0</v>
      </c>
      <c r="E4425" s="207"/>
    </row>
    <row r="4426" spans="1:5" ht="15" x14ac:dyDescent="0.25">
      <c r="A4426" s="368">
        <v>99844</v>
      </c>
      <c r="B4426" s="369" t="s">
        <v>40581</v>
      </c>
      <c r="C4426" s="368" t="s">
        <v>1</v>
      </c>
      <c r="D4426" s="370">
        <v>0</v>
      </c>
      <c r="E4426" s="207"/>
    </row>
    <row r="4427" spans="1:5" ht="15" x14ac:dyDescent="0.25">
      <c r="A4427" s="368">
        <v>99842</v>
      </c>
      <c r="B4427" s="369" t="s">
        <v>40582</v>
      </c>
      <c r="C4427" s="368" t="s">
        <v>1</v>
      </c>
      <c r="D4427" s="370">
        <v>586.91999999999996</v>
      </c>
      <c r="E4427" s="207"/>
    </row>
    <row r="4428" spans="1:5" ht="15" x14ac:dyDescent="0.25">
      <c r="A4428" s="368">
        <v>99845</v>
      </c>
      <c r="B4428" s="369" t="s">
        <v>40583</v>
      </c>
      <c r="C4428" s="368" t="s">
        <v>1</v>
      </c>
      <c r="D4428" s="370">
        <v>0</v>
      </c>
      <c r="E4428" s="207"/>
    </row>
    <row r="4429" spans="1:5" ht="15" x14ac:dyDescent="0.25">
      <c r="A4429" s="368">
        <v>99843</v>
      </c>
      <c r="B4429" s="369" t="s">
        <v>40584</v>
      </c>
      <c r="C4429" s="368" t="s">
        <v>1</v>
      </c>
      <c r="D4429" s="370">
        <v>0</v>
      </c>
      <c r="E4429" s="207"/>
    </row>
    <row r="4430" spans="1:5" ht="15" x14ac:dyDescent="0.25">
      <c r="A4430" s="368">
        <v>106217</v>
      </c>
      <c r="B4430" s="369" t="s">
        <v>40585</v>
      </c>
      <c r="C4430" s="368" t="s">
        <v>1</v>
      </c>
      <c r="D4430" s="370">
        <v>0</v>
      </c>
      <c r="E4430" s="207"/>
    </row>
    <row r="4431" spans="1:5" ht="15" x14ac:dyDescent="0.25">
      <c r="A4431" s="368">
        <v>106218</v>
      </c>
      <c r="B4431" s="369" t="s">
        <v>40586</v>
      </c>
      <c r="C4431" s="368" t="s">
        <v>1</v>
      </c>
      <c r="D4431" s="370">
        <v>0</v>
      </c>
      <c r="E4431" s="207"/>
    </row>
    <row r="4432" spans="1:5" ht="15" x14ac:dyDescent="0.25">
      <c r="A4432" s="368">
        <v>106219</v>
      </c>
      <c r="B4432" s="369" t="s">
        <v>40587</v>
      </c>
      <c r="C4432" s="368" t="s">
        <v>1</v>
      </c>
      <c r="D4432" s="370">
        <v>0</v>
      </c>
      <c r="E4432" s="207"/>
    </row>
    <row r="4433" spans="1:5" ht="15" x14ac:dyDescent="0.25">
      <c r="A4433" s="368">
        <v>99846</v>
      </c>
      <c r="B4433" s="369" t="s">
        <v>40588</v>
      </c>
      <c r="C4433" s="368" t="s">
        <v>1</v>
      </c>
      <c r="D4433" s="370">
        <v>0</v>
      </c>
      <c r="E4433" s="207"/>
    </row>
    <row r="4434" spans="1:5" ht="15" x14ac:dyDescent="0.25">
      <c r="A4434" s="368">
        <v>94276</v>
      </c>
      <c r="B4434" s="369" t="s">
        <v>24125</v>
      </c>
      <c r="C4434" s="368" t="s">
        <v>1</v>
      </c>
      <c r="D4434" s="370">
        <v>62.56</v>
      </c>
      <c r="E4434" s="207"/>
    </row>
    <row r="4435" spans="1:5" ht="15" x14ac:dyDescent="0.25">
      <c r="A4435" s="368">
        <v>94274</v>
      </c>
      <c r="B4435" s="369" t="s">
        <v>24123</v>
      </c>
      <c r="C4435" s="368" t="s">
        <v>1</v>
      </c>
      <c r="D4435" s="370">
        <v>68.59</v>
      </c>
      <c r="E4435" s="207"/>
    </row>
    <row r="4436" spans="1:5" ht="15" x14ac:dyDescent="0.25">
      <c r="A4436" s="368">
        <v>94280</v>
      </c>
      <c r="B4436" s="369" t="s">
        <v>24129</v>
      </c>
      <c r="C4436" s="368" t="s">
        <v>1</v>
      </c>
      <c r="D4436" s="370">
        <v>67.08</v>
      </c>
      <c r="E4436" s="207"/>
    </row>
    <row r="4437" spans="1:5" ht="15" x14ac:dyDescent="0.25">
      <c r="A4437" s="368">
        <v>94278</v>
      </c>
      <c r="B4437" s="369" t="s">
        <v>24127</v>
      </c>
      <c r="C4437" s="368" t="s">
        <v>1</v>
      </c>
      <c r="D4437" s="370">
        <v>55.13</v>
      </c>
      <c r="E4437" s="207"/>
    </row>
    <row r="4438" spans="1:5" ht="15" x14ac:dyDescent="0.25">
      <c r="A4438" s="368">
        <v>94275</v>
      </c>
      <c r="B4438" s="369" t="s">
        <v>24124</v>
      </c>
      <c r="C4438" s="368" t="s">
        <v>1</v>
      </c>
      <c r="D4438" s="370">
        <v>59.59</v>
      </c>
      <c r="E4438" s="207"/>
    </row>
    <row r="4439" spans="1:5" ht="15" x14ac:dyDescent="0.25">
      <c r="A4439" s="368">
        <v>94273</v>
      </c>
      <c r="B4439" s="369" t="s">
        <v>24122</v>
      </c>
      <c r="C4439" s="368" t="s">
        <v>1</v>
      </c>
      <c r="D4439" s="370">
        <v>65.62</v>
      </c>
      <c r="E4439" s="207"/>
    </row>
    <row r="4440" spans="1:5" ht="15" x14ac:dyDescent="0.25">
      <c r="A4440" s="368">
        <v>94279</v>
      </c>
      <c r="B4440" s="369" t="s">
        <v>24128</v>
      </c>
      <c r="C4440" s="368" t="s">
        <v>1</v>
      </c>
      <c r="D4440" s="370">
        <v>64.11</v>
      </c>
      <c r="E4440" s="207"/>
    </row>
    <row r="4441" spans="1:5" ht="15" x14ac:dyDescent="0.25">
      <c r="A4441" s="368">
        <v>94277</v>
      </c>
      <c r="B4441" s="369" t="s">
        <v>24126</v>
      </c>
      <c r="C4441" s="368" t="s">
        <v>1</v>
      </c>
      <c r="D4441" s="370">
        <v>52.17</v>
      </c>
      <c r="E4441" s="207"/>
    </row>
    <row r="4442" spans="1:5" ht="15" x14ac:dyDescent="0.25">
      <c r="A4442" s="368">
        <v>104930</v>
      </c>
      <c r="B4442" s="369" t="s">
        <v>34783</v>
      </c>
      <c r="C4442" s="368" t="s">
        <v>1</v>
      </c>
      <c r="D4442" s="370">
        <v>0</v>
      </c>
      <c r="E4442" s="207"/>
    </row>
    <row r="4443" spans="1:5" ht="15" x14ac:dyDescent="0.25">
      <c r="A4443" s="368">
        <v>104931</v>
      </c>
      <c r="B4443" s="369" t="s">
        <v>34784</v>
      </c>
      <c r="C4443" s="368" t="s">
        <v>1</v>
      </c>
      <c r="D4443" s="370">
        <v>0</v>
      </c>
      <c r="E4443" s="207"/>
    </row>
    <row r="4444" spans="1:5" ht="15" x14ac:dyDescent="0.25">
      <c r="A4444" s="368">
        <v>94294</v>
      </c>
      <c r="B4444" s="369" t="s">
        <v>24130</v>
      </c>
      <c r="C4444" s="368" t="s">
        <v>1</v>
      </c>
      <c r="D4444" s="370">
        <v>9.2100000000000009</v>
      </c>
      <c r="E4444" s="207"/>
    </row>
    <row r="4445" spans="1:5" ht="15" x14ac:dyDescent="0.25">
      <c r="A4445" s="368">
        <v>94288</v>
      </c>
      <c r="B4445" s="369" t="s">
        <v>38579</v>
      </c>
      <c r="C4445" s="368" t="s">
        <v>1</v>
      </c>
      <c r="D4445" s="370">
        <v>41.64</v>
      </c>
      <c r="E4445" s="207"/>
    </row>
    <row r="4446" spans="1:5" ht="15" x14ac:dyDescent="0.25">
      <c r="A4446" s="368">
        <v>94282</v>
      </c>
      <c r="B4446" s="369" t="s">
        <v>38580</v>
      </c>
      <c r="C4446" s="368" t="s">
        <v>1</v>
      </c>
      <c r="D4446" s="370">
        <v>53.49</v>
      </c>
      <c r="E4446" s="207"/>
    </row>
    <row r="4447" spans="1:5" ht="15" x14ac:dyDescent="0.25">
      <c r="A4447" s="368">
        <v>94290</v>
      </c>
      <c r="B4447" s="369" t="s">
        <v>38581</v>
      </c>
      <c r="C4447" s="368" t="s">
        <v>1</v>
      </c>
      <c r="D4447" s="370">
        <v>52.3</v>
      </c>
      <c r="E4447" s="207"/>
    </row>
    <row r="4448" spans="1:5" ht="15" x14ac:dyDescent="0.25">
      <c r="A4448" s="368">
        <v>94284</v>
      </c>
      <c r="B4448" s="369" t="s">
        <v>38582</v>
      </c>
      <c r="C4448" s="368" t="s">
        <v>1</v>
      </c>
      <c r="D4448" s="370">
        <v>70.16</v>
      </c>
      <c r="E4448" s="207"/>
    </row>
    <row r="4449" spans="1:5" ht="15" x14ac:dyDescent="0.25">
      <c r="A4449" s="368">
        <v>94292</v>
      </c>
      <c r="B4449" s="369" t="s">
        <v>38583</v>
      </c>
      <c r="C4449" s="368" t="s">
        <v>1</v>
      </c>
      <c r="D4449" s="370">
        <v>63.48</v>
      </c>
      <c r="E4449" s="207"/>
    </row>
    <row r="4450" spans="1:5" ht="15" x14ac:dyDescent="0.25">
      <c r="A4450" s="368">
        <v>94286</v>
      </c>
      <c r="B4450" s="369" t="s">
        <v>38584</v>
      </c>
      <c r="C4450" s="368" t="s">
        <v>1</v>
      </c>
      <c r="D4450" s="370">
        <v>89.24</v>
      </c>
      <c r="E4450" s="207"/>
    </row>
    <row r="4451" spans="1:5" ht="15" x14ac:dyDescent="0.25">
      <c r="A4451" s="368">
        <v>94287</v>
      </c>
      <c r="B4451" s="369" t="s">
        <v>38585</v>
      </c>
      <c r="C4451" s="368" t="s">
        <v>1</v>
      </c>
      <c r="D4451" s="370">
        <v>34.67</v>
      </c>
      <c r="E4451" s="207"/>
    </row>
    <row r="4452" spans="1:5" ht="15" x14ac:dyDescent="0.25">
      <c r="A4452" s="368">
        <v>94281</v>
      </c>
      <c r="B4452" s="369" t="s">
        <v>38586</v>
      </c>
      <c r="C4452" s="368" t="s">
        <v>1</v>
      </c>
      <c r="D4452" s="370">
        <v>45.65</v>
      </c>
      <c r="E4452" s="207"/>
    </row>
    <row r="4453" spans="1:5" ht="15" x14ac:dyDescent="0.25">
      <c r="A4453" s="368">
        <v>94289</v>
      </c>
      <c r="B4453" s="369" t="s">
        <v>38587</v>
      </c>
      <c r="C4453" s="368" t="s">
        <v>1</v>
      </c>
      <c r="D4453" s="370">
        <v>45.33</v>
      </c>
      <c r="E4453" s="207"/>
    </row>
    <row r="4454" spans="1:5" ht="15" x14ac:dyDescent="0.25">
      <c r="A4454" s="368">
        <v>94283</v>
      </c>
      <c r="B4454" s="369" t="s">
        <v>38588</v>
      </c>
      <c r="C4454" s="368" t="s">
        <v>1</v>
      </c>
      <c r="D4454" s="370">
        <v>62.31</v>
      </c>
      <c r="E4454" s="207"/>
    </row>
    <row r="4455" spans="1:5" ht="15" x14ac:dyDescent="0.25">
      <c r="A4455" s="368">
        <v>94291</v>
      </c>
      <c r="B4455" s="369" t="s">
        <v>38589</v>
      </c>
      <c r="C4455" s="368" t="s">
        <v>1</v>
      </c>
      <c r="D4455" s="370">
        <v>56.52</v>
      </c>
      <c r="E4455" s="207"/>
    </row>
    <row r="4456" spans="1:5" ht="15" x14ac:dyDescent="0.25">
      <c r="A4456" s="368">
        <v>94285</v>
      </c>
      <c r="B4456" s="369" t="s">
        <v>38590</v>
      </c>
      <c r="C4456" s="368" t="s">
        <v>1</v>
      </c>
      <c r="D4456" s="370">
        <v>81.400000000000006</v>
      </c>
      <c r="E4456" s="207"/>
    </row>
    <row r="4457" spans="1:5" ht="15" x14ac:dyDescent="0.25">
      <c r="A4457" s="368">
        <v>94293</v>
      </c>
      <c r="B4457" s="369" t="s">
        <v>38591</v>
      </c>
      <c r="C4457" s="368" t="s">
        <v>1</v>
      </c>
      <c r="D4457" s="370">
        <v>181.42</v>
      </c>
      <c r="E4457" s="207"/>
    </row>
    <row r="4458" spans="1:5" ht="15" x14ac:dyDescent="0.25">
      <c r="A4458" s="368">
        <v>94264</v>
      </c>
      <c r="B4458" s="369" t="s">
        <v>38592</v>
      </c>
      <c r="C4458" s="368" t="s">
        <v>1</v>
      </c>
      <c r="D4458" s="370">
        <v>41.28</v>
      </c>
      <c r="E4458" s="207"/>
    </row>
    <row r="4459" spans="1:5" ht="15" x14ac:dyDescent="0.25">
      <c r="A4459" s="368">
        <v>94266</v>
      </c>
      <c r="B4459" s="369" t="s">
        <v>38593</v>
      </c>
      <c r="C4459" s="368" t="s">
        <v>1</v>
      </c>
      <c r="D4459" s="370">
        <v>54.9</v>
      </c>
      <c r="E4459" s="207"/>
    </row>
    <row r="4460" spans="1:5" ht="15" x14ac:dyDescent="0.25">
      <c r="A4460" s="368">
        <v>94263</v>
      </c>
      <c r="B4460" s="369" t="s">
        <v>38594</v>
      </c>
      <c r="C4460" s="368" t="s">
        <v>1</v>
      </c>
      <c r="D4460" s="370">
        <v>36.380000000000003</v>
      </c>
      <c r="E4460" s="207"/>
    </row>
    <row r="4461" spans="1:5" ht="15" x14ac:dyDescent="0.25">
      <c r="A4461" s="368">
        <v>94265</v>
      </c>
      <c r="B4461" s="369" t="s">
        <v>38595</v>
      </c>
      <c r="C4461" s="368" t="s">
        <v>1</v>
      </c>
      <c r="D4461" s="370">
        <v>49.3</v>
      </c>
      <c r="E4461" s="207"/>
    </row>
    <row r="4462" spans="1:5" ht="15" x14ac:dyDescent="0.25">
      <c r="A4462" s="368">
        <v>94268</v>
      </c>
      <c r="B4462" s="369" t="s">
        <v>38596</v>
      </c>
      <c r="C4462" s="368" t="s">
        <v>1</v>
      </c>
      <c r="D4462" s="370">
        <v>65.86</v>
      </c>
      <c r="E4462" s="207"/>
    </row>
    <row r="4463" spans="1:5" ht="15" x14ac:dyDescent="0.25">
      <c r="A4463" s="368">
        <v>94270</v>
      </c>
      <c r="B4463" s="369" t="s">
        <v>38597</v>
      </c>
      <c r="C4463" s="368" t="s">
        <v>1</v>
      </c>
      <c r="D4463" s="370">
        <v>94.16</v>
      </c>
      <c r="E4463" s="207"/>
    </row>
    <row r="4464" spans="1:5" ht="15" x14ac:dyDescent="0.25">
      <c r="A4464" s="368">
        <v>94272</v>
      </c>
      <c r="B4464" s="369" t="s">
        <v>38598</v>
      </c>
      <c r="C4464" s="368" t="s">
        <v>1</v>
      </c>
      <c r="D4464" s="370">
        <v>115.83</v>
      </c>
      <c r="E4464" s="207"/>
    </row>
    <row r="4465" spans="1:5" ht="15" x14ac:dyDescent="0.25">
      <c r="A4465" s="368">
        <v>94267</v>
      </c>
      <c r="B4465" s="369" t="s">
        <v>38599</v>
      </c>
      <c r="C4465" s="368" t="s">
        <v>1</v>
      </c>
      <c r="D4465" s="370">
        <v>59.69</v>
      </c>
      <c r="E4465" s="207"/>
    </row>
    <row r="4466" spans="1:5" ht="15" x14ac:dyDescent="0.25">
      <c r="A4466" s="368">
        <v>94269</v>
      </c>
      <c r="B4466" s="369" t="s">
        <v>38600</v>
      </c>
      <c r="C4466" s="368" t="s">
        <v>1</v>
      </c>
      <c r="D4466" s="370">
        <v>85.58</v>
      </c>
      <c r="E4466" s="207"/>
    </row>
    <row r="4467" spans="1:5" ht="15" x14ac:dyDescent="0.25">
      <c r="A4467" s="368">
        <v>94271</v>
      </c>
      <c r="B4467" s="369" t="s">
        <v>38601</v>
      </c>
      <c r="C4467" s="368" t="s">
        <v>1</v>
      </c>
      <c r="D4467" s="370">
        <v>104.37</v>
      </c>
      <c r="E4467" s="207"/>
    </row>
    <row r="4468" spans="1:5" ht="15" x14ac:dyDescent="0.25">
      <c r="A4468" s="368">
        <v>105555</v>
      </c>
      <c r="B4468" s="369" t="s">
        <v>34785</v>
      </c>
      <c r="C4468" s="368" t="s">
        <v>2</v>
      </c>
      <c r="D4468" s="370">
        <v>0</v>
      </c>
      <c r="E4468" s="207"/>
    </row>
    <row r="4469" spans="1:5" ht="15" x14ac:dyDescent="0.25">
      <c r="A4469" s="368">
        <v>97603</v>
      </c>
      <c r="B4469" s="369" t="s">
        <v>34786</v>
      </c>
      <c r="C4469" s="368" t="s">
        <v>2</v>
      </c>
      <c r="D4469" s="370">
        <v>0</v>
      </c>
      <c r="E4469" s="207"/>
    </row>
    <row r="4470" spans="1:5" ht="15" x14ac:dyDescent="0.25">
      <c r="A4470" s="368">
        <v>97602</v>
      </c>
      <c r="B4470" s="369" t="s">
        <v>34787</v>
      </c>
      <c r="C4470" s="368" t="s">
        <v>2</v>
      </c>
      <c r="D4470" s="370">
        <v>0</v>
      </c>
      <c r="E4470" s="207"/>
    </row>
    <row r="4471" spans="1:5" ht="15" x14ac:dyDescent="0.25">
      <c r="A4471" s="368">
        <v>97604</v>
      </c>
      <c r="B4471" s="369" t="s">
        <v>34788</v>
      </c>
      <c r="C4471" s="368" t="s">
        <v>2</v>
      </c>
      <c r="D4471" s="370">
        <v>0</v>
      </c>
      <c r="E4471" s="207"/>
    </row>
    <row r="4472" spans="1:5" ht="15" x14ac:dyDescent="0.25">
      <c r="A4472" s="368">
        <v>105553</v>
      </c>
      <c r="B4472" s="369" t="s">
        <v>34789</v>
      </c>
      <c r="C4472" s="368" t="s">
        <v>2</v>
      </c>
      <c r="D4472" s="370">
        <v>0</v>
      </c>
      <c r="E4472" s="207"/>
    </row>
    <row r="4473" spans="1:5" ht="15" x14ac:dyDescent="0.25">
      <c r="A4473" s="368">
        <v>105552</v>
      </c>
      <c r="B4473" s="369" t="s">
        <v>34790</v>
      </c>
      <c r="C4473" s="368" t="s">
        <v>2</v>
      </c>
      <c r="D4473" s="370">
        <v>0</v>
      </c>
      <c r="E4473" s="207"/>
    </row>
    <row r="4474" spans="1:5" ht="15" x14ac:dyDescent="0.25">
      <c r="A4474" s="368">
        <v>105550</v>
      </c>
      <c r="B4474" s="369" t="s">
        <v>34791</v>
      </c>
      <c r="C4474" s="368" t="s">
        <v>2</v>
      </c>
      <c r="D4474" s="370">
        <v>0</v>
      </c>
      <c r="E4474" s="207"/>
    </row>
    <row r="4475" spans="1:5" ht="15" x14ac:dyDescent="0.25">
      <c r="A4475" s="368">
        <v>105551</v>
      </c>
      <c r="B4475" s="369" t="s">
        <v>34792</v>
      </c>
      <c r="C4475" s="368" t="s">
        <v>2</v>
      </c>
      <c r="D4475" s="370">
        <v>0</v>
      </c>
      <c r="E4475" s="207"/>
    </row>
    <row r="4476" spans="1:5" ht="15" x14ac:dyDescent="0.25">
      <c r="A4476" s="368">
        <v>105549</v>
      </c>
      <c r="B4476" s="369" t="s">
        <v>34793</v>
      </c>
      <c r="C4476" s="368" t="s">
        <v>2</v>
      </c>
      <c r="D4476" s="370">
        <v>0</v>
      </c>
      <c r="E4476" s="207"/>
    </row>
    <row r="4477" spans="1:5" ht="15" x14ac:dyDescent="0.25">
      <c r="A4477" s="368">
        <v>105547</v>
      </c>
      <c r="B4477" s="369" t="s">
        <v>34794</v>
      </c>
      <c r="C4477" s="368" t="s">
        <v>1</v>
      </c>
      <c r="D4477" s="370">
        <v>0</v>
      </c>
      <c r="E4477" s="207"/>
    </row>
    <row r="4478" spans="1:5" ht="15" x14ac:dyDescent="0.25">
      <c r="A4478" s="368">
        <v>97605</v>
      </c>
      <c r="B4478" s="369" t="s">
        <v>28455</v>
      </c>
      <c r="C4478" s="368" t="s">
        <v>2</v>
      </c>
      <c r="D4478" s="370">
        <v>83.98</v>
      </c>
      <c r="E4478" s="207"/>
    </row>
    <row r="4479" spans="1:5" ht="15" x14ac:dyDescent="0.25">
      <c r="A4479" s="368">
        <v>97607</v>
      </c>
      <c r="B4479" s="369" t="s">
        <v>28456</v>
      </c>
      <c r="C4479" s="368" t="s">
        <v>2</v>
      </c>
      <c r="D4479" s="370">
        <v>106.85</v>
      </c>
      <c r="E4479" s="207"/>
    </row>
    <row r="4480" spans="1:5" ht="15" x14ac:dyDescent="0.25">
      <c r="A4480" s="368">
        <v>97599</v>
      </c>
      <c r="B4480" s="369" t="s">
        <v>28448</v>
      </c>
      <c r="C4480" s="368" t="s">
        <v>2</v>
      </c>
      <c r="D4480" s="370">
        <v>19.21</v>
      </c>
      <c r="E4480" s="207"/>
    </row>
    <row r="4481" spans="1:5" ht="15" x14ac:dyDescent="0.25">
      <c r="A4481" s="368">
        <v>105542</v>
      </c>
      <c r="B4481" s="369" t="s">
        <v>34795</v>
      </c>
      <c r="C4481" s="368" t="s">
        <v>2</v>
      </c>
      <c r="D4481" s="370">
        <v>0</v>
      </c>
      <c r="E4481" s="207"/>
    </row>
    <row r="4482" spans="1:5" ht="15" x14ac:dyDescent="0.25">
      <c r="A4482" s="368">
        <v>105543</v>
      </c>
      <c r="B4482" s="369" t="s">
        <v>34796</v>
      </c>
      <c r="C4482" s="368" t="s">
        <v>2</v>
      </c>
      <c r="D4482" s="370">
        <v>0</v>
      </c>
      <c r="E4482" s="207"/>
    </row>
    <row r="4483" spans="1:5" ht="15" x14ac:dyDescent="0.25">
      <c r="A4483" s="368">
        <v>105544</v>
      </c>
      <c r="B4483" s="369" t="s">
        <v>34797</v>
      </c>
      <c r="C4483" s="368" t="s">
        <v>2</v>
      </c>
      <c r="D4483" s="370">
        <v>0</v>
      </c>
      <c r="E4483" s="207"/>
    </row>
    <row r="4484" spans="1:5" ht="15" x14ac:dyDescent="0.25">
      <c r="A4484" s="368">
        <v>100913</v>
      </c>
      <c r="B4484" s="369" t="s">
        <v>34798</v>
      </c>
      <c r="C4484" s="368" t="s">
        <v>2</v>
      </c>
      <c r="D4484" s="370">
        <v>0</v>
      </c>
      <c r="E4484" s="207"/>
    </row>
    <row r="4485" spans="1:5" ht="15" x14ac:dyDescent="0.25">
      <c r="A4485" s="368">
        <v>100916</v>
      </c>
      <c r="B4485" s="369" t="s">
        <v>34799</v>
      </c>
      <c r="C4485" s="368" t="s">
        <v>2</v>
      </c>
      <c r="D4485" s="370">
        <v>0</v>
      </c>
      <c r="E4485" s="207"/>
    </row>
    <row r="4486" spans="1:5" ht="15" x14ac:dyDescent="0.25">
      <c r="A4486" s="368">
        <v>100918</v>
      </c>
      <c r="B4486" s="369" t="s">
        <v>34800</v>
      </c>
      <c r="C4486" s="368" t="s">
        <v>2</v>
      </c>
      <c r="D4486" s="370">
        <v>0</v>
      </c>
      <c r="E4486" s="207"/>
    </row>
    <row r="4487" spans="1:5" ht="15" x14ac:dyDescent="0.25">
      <c r="A4487" s="368">
        <v>100914</v>
      </c>
      <c r="B4487" s="369" t="s">
        <v>34801</v>
      </c>
      <c r="C4487" s="368" t="s">
        <v>2</v>
      </c>
      <c r="D4487" s="370">
        <v>0</v>
      </c>
      <c r="E4487" s="207"/>
    </row>
    <row r="4488" spans="1:5" ht="15" x14ac:dyDescent="0.25">
      <c r="A4488" s="368">
        <v>100917</v>
      </c>
      <c r="B4488" s="369" t="s">
        <v>34802</v>
      </c>
      <c r="C4488" s="368" t="s">
        <v>2</v>
      </c>
      <c r="D4488" s="370">
        <v>0</v>
      </c>
      <c r="E4488" s="207"/>
    </row>
    <row r="4489" spans="1:5" ht="15" x14ac:dyDescent="0.25">
      <c r="A4489" s="368">
        <v>100907</v>
      </c>
      <c r="B4489" s="369" t="s">
        <v>34803</v>
      </c>
      <c r="C4489" s="368" t="s">
        <v>2</v>
      </c>
      <c r="D4489" s="370">
        <v>0</v>
      </c>
      <c r="E4489" s="207"/>
    </row>
    <row r="4490" spans="1:5" ht="15" x14ac:dyDescent="0.25">
      <c r="A4490" s="368">
        <v>102467</v>
      </c>
      <c r="B4490" s="369" t="s">
        <v>34804</v>
      </c>
      <c r="C4490" s="368" t="s">
        <v>2</v>
      </c>
      <c r="D4490" s="370">
        <v>0</v>
      </c>
      <c r="E4490" s="207"/>
    </row>
    <row r="4491" spans="1:5" ht="15" x14ac:dyDescent="0.25">
      <c r="A4491" s="368">
        <v>100910</v>
      </c>
      <c r="B4491" s="369" t="s">
        <v>34805</v>
      </c>
      <c r="C4491" s="368" t="s">
        <v>2</v>
      </c>
      <c r="D4491" s="370">
        <v>0</v>
      </c>
      <c r="E4491" s="207"/>
    </row>
    <row r="4492" spans="1:5" ht="15" x14ac:dyDescent="0.25">
      <c r="A4492" s="368">
        <v>105541</v>
      </c>
      <c r="B4492" s="369" t="s">
        <v>34806</v>
      </c>
      <c r="C4492" s="368" t="s">
        <v>2</v>
      </c>
      <c r="D4492" s="370">
        <v>0</v>
      </c>
      <c r="E4492" s="207"/>
    </row>
    <row r="4493" spans="1:5" ht="15" x14ac:dyDescent="0.25">
      <c r="A4493" s="368">
        <v>100908</v>
      </c>
      <c r="B4493" s="369" t="s">
        <v>34807</v>
      </c>
      <c r="C4493" s="368" t="s">
        <v>2</v>
      </c>
      <c r="D4493" s="370">
        <v>0</v>
      </c>
      <c r="E4493" s="207"/>
    </row>
    <row r="4494" spans="1:5" ht="15" x14ac:dyDescent="0.25">
      <c r="A4494" s="368">
        <v>100911</v>
      </c>
      <c r="B4494" s="369" t="s">
        <v>34808</v>
      </c>
      <c r="C4494" s="368" t="s">
        <v>2</v>
      </c>
      <c r="D4494" s="370">
        <v>0</v>
      </c>
      <c r="E4494" s="207"/>
    </row>
    <row r="4495" spans="1:5" ht="15" x14ac:dyDescent="0.25">
      <c r="A4495" s="368">
        <v>103782</v>
      </c>
      <c r="B4495" s="369" t="s">
        <v>28453</v>
      </c>
      <c r="C4495" s="368" t="s">
        <v>2</v>
      </c>
      <c r="D4495" s="370">
        <v>29.97</v>
      </c>
      <c r="E4495" s="207"/>
    </row>
    <row r="4496" spans="1:5" ht="15" x14ac:dyDescent="0.25">
      <c r="A4496" s="368">
        <v>103786</v>
      </c>
      <c r="B4496" s="369" t="s">
        <v>34809</v>
      </c>
      <c r="C4496" s="368" t="s">
        <v>2</v>
      </c>
      <c r="D4496" s="370">
        <v>0</v>
      </c>
      <c r="E4496" s="207"/>
    </row>
    <row r="4497" spans="1:5" ht="15" x14ac:dyDescent="0.25">
      <c r="A4497" s="368">
        <v>103787</v>
      </c>
      <c r="B4497" s="369" t="s">
        <v>34810</v>
      </c>
      <c r="C4497" s="368" t="s">
        <v>2</v>
      </c>
      <c r="D4497" s="370">
        <v>0</v>
      </c>
      <c r="E4497" s="207"/>
    </row>
    <row r="4498" spans="1:5" ht="15" x14ac:dyDescent="0.25">
      <c r="A4498" s="368">
        <v>103788</v>
      </c>
      <c r="B4498" s="369" t="s">
        <v>34811</v>
      </c>
      <c r="C4498" s="368" t="s">
        <v>2</v>
      </c>
      <c r="D4498" s="370">
        <v>0</v>
      </c>
      <c r="E4498" s="207"/>
    </row>
    <row r="4499" spans="1:5" ht="15" x14ac:dyDescent="0.25">
      <c r="A4499" s="368">
        <v>103783</v>
      </c>
      <c r="B4499" s="369" t="s">
        <v>34812</v>
      </c>
      <c r="C4499" s="368" t="s">
        <v>2</v>
      </c>
      <c r="D4499" s="370">
        <v>0</v>
      </c>
      <c r="E4499" s="207"/>
    </row>
    <row r="4500" spans="1:5" ht="15" x14ac:dyDescent="0.25">
      <c r="A4500" s="368">
        <v>103784</v>
      </c>
      <c r="B4500" s="369" t="s">
        <v>34813</v>
      </c>
      <c r="C4500" s="368" t="s">
        <v>2</v>
      </c>
      <c r="D4500" s="370">
        <v>0</v>
      </c>
      <c r="E4500" s="207"/>
    </row>
    <row r="4501" spans="1:5" ht="15" x14ac:dyDescent="0.25">
      <c r="A4501" s="368">
        <v>103785</v>
      </c>
      <c r="B4501" s="369" t="s">
        <v>34814</v>
      </c>
      <c r="C4501" s="368" t="s">
        <v>2</v>
      </c>
      <c r="D4501" s="370">
        <v>0</v>
      </c>
      <c r="E4501" s="207"/>
    </row>
    <row r="4502" spans="1:5" ht="15" x14ac:dyDescent="0.25">
      <c r="A4502" s="368">
        <v>105546</v>
      </c>
      <c r="B4502" s="369" t="s">
        <v>34815</v>
      </c>
      <c r="C4502" s="368" t="s">
        <v>2</v>
      </c>
      <c r="D4502" s="370">
        <v>0</v>
      </c>
      <c r="E4502" s="207"/>
    </row>
    <row r="4503" spans="1:5" ht="15" x14ac:dyDescent="0.25">
      <c r="A4503" s="368">
        <v>105545</v>
      </c>
      <c r="B4503" s="369" t="s">
        <v>34816</v>
      </c>
      <c r="C4503" s="368" t="s">
        <v>2</v>
      </c>
      <c r="D4503" s="370">
        <v>0</v>
      </c>
      <c r="E4503" s="207"/>
    </row>
    <row r="4504" spans="1:5" ht="15" x14ac:dyDescent="0.25">
      <c r="A4504" s="368">
        <v>97610</v>
      </c>
      <c r="B4504" s="369" t="s">
        <v>28450</v>
      </c>
      <c r="C4504" s="368" t="s">
        <v>2</v>
      </c>
      <c r="D4504" s="370">
        <v>14.13</v>
      </c>
      <c r="E4504" s="207"/>
    </row>
    <row r="4505" spans="1:5" ht="15" x14ac:dyDescent="0.25">
      <c r="A4505" s="368">
        <v>97609</v>
      </c>
      <c r="B4505" s="369" t="s">
        <v>28449</v>
      </c>
      <c r="C4505" s="368" t="s">
        <v>2</v>
      </c>
      <c r="D4505" s="370">
        <v>13.48</v>
      </c>
      <c r="E4505" s="207"/>
    </row>
    <row r="4506" spans="1:5" ht="15" x14ac:dyDescent="0.25">
      <c r="A4506" s="368">
        <v>105554</v>
      </c>
      <c r="B4506" s="369" t="s">
        <v>28454</v>
      </c>
      <c r="C4506" s="368" t="s">
        <v>2</v>
      </c>
      <c r="D4506" s="370">
        <v>15.82</v>
      </c>
      <c r="E4506" s="207"/>
    </row>
    <row r="4507" spans="1:5" ht="15" x14ac:dyDescent="0.25">
      <c r="A4507" s="368">
        <v>100903</v>
      </c>
      <c r="B4507" s="369" t="s">
        <v>28452</v>
      </c>
      <c r="C4507" s="368" t="s">
        <v>2</v>
      </c>
      <c r="D4507" s="370">
        <v>30.73</v>
      </c>
      <c r="E4507" s="207"/>
    </row>
    <row r="4508" spans="1:5" ht="15" x14ac:dyDescent="0.25">
      <c r="A4508" s="368">
        <v>100902</v>
      </c>
      <c r="B4508" s="369" t="s">
        <v>28451</v>
      </c>
      <c r="C4508" s="368" t="s">
        <v>2</v>
      </c>
      <c r="D4508" s="370">
        <v>27.85</v>
      </c>
      <c r="E4508" s="207"/>
    </row>
    <row r="4509" spans="1:5" ht="15" x14ac:dyDescent="0.25">
      <c r="A4509" s="368">
        <v>105548</v>
      </c>
      <c r="B4509" s="369" t="s">
        <v>34817</v>
      </c>
      <c r="C4509" s="368" t="s">
        <v>1</v>
      </c>
      <c r="D4509" s="370">
        <v>0</v>
      </c>
      <c r="E4509" s="207"/>
    </row>
    <row r="4510" spans="1:5" ht="15" x14ac:dyDescent="0.25">
      <c r="A4510" s="368">
        <v>97595</v>
      </c>
      <c r="B4510" s="369" t="s">
        <v>28444</v>
      </c>
      <c r="C4510" s="368" t="s">
        <v>2</v>
      </c>
      <c r="D4510" s="370">
        <v>102.1</v>
      </c>
      <c r="E4510" s="207"/>
    </row>
    <row r="4511" spans="1:5" ht="15" x14ac:dyDescent="0.25">
      <c r="A4511" s="368">
        <v>97597</v>
      </c>
      <c r="B4511" s="369" t="s">
        <v>28446</v>
      </c>
      <c r="C4511" s="368" t="s">
        <v>2</v>
      </c>
      <c r="D4511" s="370">
        <v>71.97</v>
      </c>
      <c r="E4511" s="207"/>
    </row>
    <row r="4512" spans="1:5" ht="15" x14ac:dyDescent="0.25">
      <c r="A4512" s="368">
        <v>97596</v>
      </c>
      <c r="B4512" s="369" t="s">
        <v>28445</v>
      </c>
      <c r="C4512" s="368" t="s">
        <v>2</v>
      </c>
      <c r="D4512" s="370">
        <v>72.37</v>
      </c>
      <c r="E4512" s="207"/>
    </row>
    <row r="4513" spans="1:5" ht="15" x14ac:dyDescent="0.25">
      <c r="A4513" s="368">
        <v>97598</v>
      </c>
      <c r="B4513" s="369" t="s">
        <v>28447</v>
      </c>
      <c r="C4513" s="368" t="s">
        <v>2</v>
      </c>
      <c r="D4513" s="370">
        <v>68.17</v>
      </c>
      <c r="E4513" s="207"/>
    </row>
    <row r="4514" spans="1:5" ht="15" x14ac:dyDescent="0.25">
      <c r="A4514" s="368">
        <v>98549</v>
      </c>
      <c r="B4514" s="369" t="s">
        <v>34818</v>
      </c>
      <c r="C4514" s="368" t="s">
        <v>3</v>
      </c>
      <c r="D4514" s="370">
        <v>0</v>
      </c>
      <c r="E4514" s="207"/>
    </row>
    <row r="4515" spans="1:5" ht="15" x14ac:dyDescent="0.25">
      <c r="A4515" s="368">
        <v>98562</v>
      </c>
      <c r="B4515" s="369" t="s">
        <v>23260</v>
      </c>
      <c r="C4515" s="368" t="s">
        <v>3</v>
      </c>
      <c r="D4515" s="370">
        <v>53.19</v>
      </c>
      <c r="E4515" s="207"/>
    </row>
    <row r="4516" spans="1:5" ht="15" x14ac:dyDescent="0.25">
      <c r="A4516" s="368">
        <v>98555</v>
      </c>
      <c r="B4516" s="369" t="s">
        <v>23261</v>
      </c>
      <c r="C4516" s="368" t="s">
        <v>3</v>
      </c>
      <c r="D4516" s="370">
        <v>32.020000000000003</v>
      </c>
      <c r="E4516" s="207"/>
    </row>
    <row r="4517" spans="1:5" ht="15" x14ac:dyDescent="0.25">
      <c r="A4517" s="368">
        <v>98556</v>
      </c>
      <c r="B4517" s="369" t="s">
        <v>26678</v>
      </c>
      <c r="C4517" s="368" t="s">
        <v>3</v>
      </c>
      <c r="D4517" s="370">
        <v>57.91</v>
      </c>
      <c r="E4517" s="207"/>
    </row>
    <row r="4518" spans="1:5" ht="15" x14ac:dyDescent="0.25">
      <c r="A4518" s="368">
        <v>98557</v>
      </c>
      <c r="B4518" s="369" t="s">
        <v>23268</v>
      </c>
      <c r="C4518" s="368" t="s">
        <v>3</v>
      </c>
      <c r="D4518" s="370">
        <v>40.520000000000003</v>
      </c>
      <c r="E4518" s="207"/>
    </row>
    <row r="4519" spans="1:5" ht="15" x14ac:dyDescent="0.25">
      <c r="A4519" s="368">
        <v>98548</v>
      </c>
      <c r="B4519" s="369" t="s">
        <v>34819</v>
      </c>
      <c r="C4519" s="368" t="s">
        <v>3</v>
      </c>
      <c r="D4519" s="370">
        <v>0</v>
      </c>
      <c r="E4519" s="207"/>
    </row>
    <row r="4520" spans="1:5" ht="15" x14ac:dyDescent="0.25">
      <c r="A4520" s="368">
        <v>98547</v>
      </c>
      <c r="B4520" s="369" t="s">
        <v>23265</v>
      </c>
      <c r="C4520" s="368" t="s">
        <v>3</v>
      </c>
      <c r="D4520" s="370">
        <v>191.45</v>
      </c>
      <c r="E4520" s="207"/>
    </row>
    <row r="4521" spans="1:5" ht="15" x14ac:dyDescent="0.25">
      <c r="A4521" s="368">
        <v>98546</v>
      </c>
      <c r="B4521" s="369" t="s">
        <v>23264</v>
      </c>
      <c r="C4521" s="368" t="s">
        <v>3</v>
      </c>
      <c r="D4521" s="370">
        <v>114.36</v>
      </c>
      <c r="E4521" s="207"/>
    </row>
    <row r="4522" spans="1:5" ht="15" x14ac:dyDescent="0.25">
      <c r="A4522" s="368">
        <v>98552</v>
      </c>
      <c r="B4522" s="369" t="s">
        <v>34820</v>
      </c>
      <c r="C4522" s="368" t="s">
        <v>3</v>
      </c>
      <c r="D4522" s="370">
        <v>0</v>
      </c>
      <c r="E4522" s="207"/>
    </row>
    <row r="4523" spans="1:5" ht="15" x14ac:dyDescent="0.25">
      <c r="A4523" s="368">
        <v>98553</v>
      </c>
      <c r="B4523" s="369" t="s">
        <v>23266</v>
      </c>
      <c r="C4523" s="368" t="s">
        <v>3</v>
      </c>
      <c r="D4523" s="370">
        <v>170.7</v>
      </c>
      <c r="E4523" s="207"/>
    </row>
    <row r="4524" spans="1:5" ht="15" x14ac:dyDescent="0.25">
      <c r="A4524" s="368">
        <v>98554</v>
      </c>
      <c r="B4524" s="369" t="s">
        <v>23267</v>
      </c>
      <c r="C4524" s="368" t="s">
        <v>3</v>
      </c>
      <c r="D4524" s="370">
        <v>45.49</v>
      </c>
      <c r="E4524" s="207"/>
    </row>
    <row r="4525" spans="1:5" ht="15" x14ac:dyDescent="0.25">
      <c r="A4525" s="368">
        <v>98565</v>
      </c>
      <c r="B4525" s="369" t="s">
        <v>23271</v>
      </c>
      <c r="C4525" s="368" t="s">
        <v>3</v>
      </c>
      <c r="D4525" s="370">
        <v>57.94</v>
      </c>
      <c r="E4525" s="207"/>
    </row>
    <row r="4526" spans="1:5" ht="15" x14ac:dyDescent="0.25">
      <c r="A4526" s="368">
        <v>98567</v>
      </c>
      <c r="B4526" s="369" t="s">
        <v>23273</v>
      </c>
      <c r="C4526" s="368" t="s">
        <v>3</v>
      </c>
      <c r="D4526" s="370">
        <v>74.44</v>
      </c>
      <c r="E4526" s="207"/>
    </row>
    <row r="4527" spans="1:5" ht="15" x14ac:dyDescent="0.25">
      <c r="A4527" s="368">
        <v>98569</v>
      </c>
      <c r="B4527" s="369" t="s">
        <v>23275</v>
      </c>
      <c r="C4527" s="368" t="s">
        <v>3</v>
      </c>
      <c r="D4527" s="370">
        <v>91.84</v>
      </c>
      <c r="E4527" s="207"/>
    </row>
    <row r="4528" spans="1:5" ht="15" x14ac:dyDescent="0.25">
      <c r="A4528" s="368">
        <v>98571</v>
      </c>
      <c r="B4528" s="369" t="s">
        <v>23277</v>
      </c>
      <c r="C4528" s="368" t="s">
        <v>3</v>
      </c>
      <c r="D4528" s="370">
        <v>46.93</v>
      </c>
      <c r="E4528" s="207"/>
    </row>
    <row r="4529" spans="1:5" ht="15" x14ac:dyDescent="0.25">
      <c r="A4529" s="368">
        <v>98572</v>
      </c>
      <c r="B4529" s="369" t="s">
        <v>23278</v>
      </c>
      <c r="C4529" s="368" t="s">
        <v>3</v>
      </c>
      <c r="D4529" s="370">
        <v>57.68</v>
      </c>
      <c r="E4529" s="207"/>
    </row>
    <row r="4530" spans="1:5" ht="15" x14ac:dyDescent="0.25">
      <c r="A4530" s="368">
        <v>98563</v>
      </c>
      <c r="B4530" s="369" t="s">
        <v>23269</v>
      </c>
      <c r="C4530" s="368" t="s">
        <v>3</v>
      </c>
      <c r="D4530" s="370">
        <v>40.549999999999997</v>
      </c>
      <c r="E4530" s="207"/>
    </row>
    <row r="4531" spans="1:5" ht="15" x14ac:dyDescent="0.25">
      <c r="A4531" s="368">
        <v>98564</v>
      </c>
      <c r="B4531" s="369" t="s">
        <v>23270</v>
      </c>
      <c r="C4531" s="368" t="s">
        <v>3</v>
      </c>
      <c r="D4531" s="370">
        <v>52.52</v>
      </c>
      <c r="E4531" s="207"/>
    </row>
    <row r="4532" spans="1:5" ht="15" x14ac:dyDescent="0.25">
      <c r="A4532" s="368">
        <v>98566</v>
      </c>
      <c r="B4532" s="369" t="s">
        <v>23272</v>
      </c>
      <c r="C4532" s="368" t="s">
        <v>3</v>
      </c>
      <c r="D4532" s="370">
        <v>69.92</v>
      </c>
      <c r="E4532" s="207"/>
    </row>
    <row r="4533" spans="1:5" ht="15" x14ac:dyDescent="0.25">
      <c r="A4533" s="368">
        <v>98568</v>
      </c>
      <c r="B4533" s="369" t="s">
        <v>23274</v>
      </c>
      <c r="C4533" s="368" t="s">
        <v>3</v>
      </c>
      <c r="D4533" s="370">
        <v>86.42</v>
      </c>
      <c r="E4533" s="207"/>
    </row>
    <row r="4534" spans="1:5" ht="15" x14ac:dyDescent="0.25">
      <c r="A4534" s="368">
        <v>98570</v>
      </c>
      <c r="B4534" s="369" t="s">
        <v>23276</v>
      </c>
      <c r="C4534" s="368" t="s">
        <v>3</v>
      </c>
      <c r="D4534" s="370">
        <v>103.81</v>
      </c>
      <c r="E4534" s="207"/>
    </row>
    <row r="4535" spans="1:5" ht="15" x14ac:dyDescent="0.25">
      <c r="A4535" s="368">
        <v>98573</v>
      </c>
      <c r="B4535" s="369" t="s">
        <v>23279</v>
      </c>
      <c r="C4535" s="368" t="s">
        <v>3</v>
      </c>
      <c r="D4535" s="370">
        <v>69.05</v>
      </c>
      <c r="E4535" s="207"/>
    </row>
    <row r="4536" spans="1:5" ht="15" x14ac:dyDescent="0.25">
      <c r="A4536" s="368">
        <v>98576</v>
      </c>
      <c r="B4536" s="369" t="s">
        <v>23258</v>
      </c>
      <c r="C4536" s="368" t="s">
        <v>1</v>
      </c>
      <c r="D4536" s="370">
        <v>20.91</v>
      </c>
      <c r="E4536" s="207"/>
    </row>
    <row r="4537" spans="1:5" ht="15" x14ac:dyDescent="0.25">
      <c r="A4537" s="368">
        <v>98575</v>
      </c>
      <c r="B4537" s="369" t="s">
        <v>23257</v>
      </c>
      <c r="C4537" s="368" t="s">
        <v>1</v>
      </c>
      <c r="D4537" s="370">
        <v>70.069999999999993</v>
      </c>
      <c r="E4537" s="207"/>
    </row>
    <row r="4538" spans="1:5" ht="15" x14ac:dyDescent="0.25">
      <c r="A4538" s="368">
        <v>98577</v>
      </c>
      <c r="B4538" s="369" t="s">
        <v>23259</v>
      </c>
      <c r="C4538" s="368" t="s">
        <v>1</v>
      </c>
      <c r="D4538" s="370">
        <v>49.08</v>
      </c>
      <c r="E4538" s="207"/>
    </row>
    <row r="4539" spans="1:5" ht="15" x14ac:dyDescent="0.25">
      <c r="A4539" s="368">
        <v>98558</v>
      </c>
      <c r="B4539" s="369" t="s">
        <v>23262</v>
      </c>
      <c r="C4539" s="368" t="s">
        <v>2</v>
      </c>
      <c r="D4539" s="370">
        <v>9.35</v>
      </c>
      <c r="E4539" s="207"/>
    </row>
    <row r="4540" spans="1:5" ht="15" x14ac:dyDescent="0.25">
      <c r="A4540" s="368">
        <v>106110</v>
      </c>
      <c r="B4540" s="369" t="s">
        <v>34821</v>
      </c>
      <c r="C4540" s="368" t="s">
        <v>2</v>
      </c>
      <c r="D4540" s="370">
        <v>0</v>
      </c>
      <c r="E4540" s="207"/>
    </row>
    <row r="4541" spans="1:5" ht="15" x14ac:dyDescent="0.25">
      <c r="A4541" s="368">
        <v>98551</v>
      </c>
      <c r="B4541" s="369" t="s">
        <v>34822</v>
      </c>
      <c r="C4541" s="368" t="s">
        <v>1</v>
      </c>
      <c r="D4541" s="370">
        <v>0</v>
      </c>
      <c r="E4541" s="207"/>
    </row>
    <row r="4542" spans="1:5" ht="15" x14ac:dyDescent="0.25">
      <c r="A4542" s="368">
        <v>98559</v>
      </c>
      <c r="B4542" s="369" t="s">
        <v>23263</v>
      </c>
      <c r="C4542" s="368" t="s">
        <v>1</v>
      </c>
      <c r="D4542" s="370">
        <v>4.74</v>
      </c>
      <c r="E4542" s="207"/>
    </row>
    <row r="4543" spans="1:5" ht="15" x14ac:dyDescent="0.25">
      <c r="A4543" s="368">
        <v>91925</v>
      </c>
      <c r="B4543" s="369" t="s">
        <v>12369</v>
      </c>
      <c r="C4543" s="368" t="s">
        <v>1</v>
      </c>
      <c r="D4543" s="370">
        <v>3.89</v>
      </c>
      <c r="E4543" s="207"/>
    </row>
    <row r="4544" spans="1:5" ht="15" x14ac:dyDescent="0.25">
      <c r="A4544" s="368">
        <v>91924</v>
      </c>
      <c r="B4544" s="369" t="s">
        <v>12368</v>
      </c>
      <c r="C4544" s="368" t="s">
        <v>1</v>
      </c>
      <c r="D4544" s="370">
        <v>3.22</v>
      </c>
      <c r="E4544" s="207"/>
    </row>
    <row r="4545" spans="1:5" ht="15" x14ac:dyDescent="0.25">
      <c r="A4545" s="368">
        <v>91933</v>
      </c>
      <c r="B4545" s="369" t="s">
        <v>12377</v>
      </c>
      <c r="C4545" s="368" t="s">
        <v>1</v>
      </c>
      <c r="D4545" s="370">
        <v>17.55</v>
      </c>
      <c r="E4545" s="207"/>
    </row>
    <row r="4546" spans="1:5" ht="15" x14ac:dyDescent="0.25">
      <c r="A4546" s="368">
        <v>91932</v>
      </c>
      <c r="B4546" s="369" t="s">
        <v>12376</v>
      </c>
      <c r="C4546" s="368" t="s">
        <v>1</v>
      </c>
      <c r="D4546" s="370">
        <v>18.190000000000001</v>
      </c>
      <c r="E4546" s="207"/>
    </row>
    <row r="4547" spans="1:5" ht="15" x14ac:dyDescent="0.25">
      <c r="A4547" s="368">
        <v>91935</v>
      </c>
      <c r="B4547" s="369" t="s">
        <v>12379</v>
      </c>
      <c r="C4547" s="368" t="s">
        <v>1</v>
      </c>
      <c r="D4547" s="370">
        <v>27.55</v>
      </c>
      <c r="E4547" s="207"/>
    </row>
    <row r="4548" spans="1:5" ht="15" x14ac:dyDescent="0.25">
      <c r="A4548" s="368">
        <v>91934</v>
      </c>
      <c r="B4548" s="369" t="s">
        <v>12378</v>
      </c>
      <c r="C4548" s="368" t="s">
        <v>1</v>
      </c>
      <c r="D4548" s="370">
        <v>26.29</v>
      </c>
      <c r="E4548" s="207"/>
    </row>
    <row r="4549" spans="1:5" ht="15" x14ac:dyDescent="0.25">
      <c r="A4549" s="368">
        <v>91927</v>
      </c>
      <c r="B4549" s="369" t="s">
        <v>12371</v>
      </c>
      <c r="C4549" s="368" t="s">
        <v>1</v>
      </c>
      <c r="D4549" s="370">
        <v>5.27</v>
      </c>
      <c r="E4549" s="207"/>
    </row>
    <row r="4550" spans="1:5" ht="15" x14ac:dyDescent="0.25">
      <c r="A4550" s="368">
        <v>91926</v>
      </c>
      <c r="B4550" s="369" t="s">
        <v>12370</v>
      </c>
      <c r="C4550" s="368" t="s">
        <v>1</v>
      </c>
      <c r="D4550" s="370">
        <v>4.6900000000000004</v>
      </c>
      <c r="E4550" s="207"/>
    </row>
    <row r="4551" spans="1:5" ht="15" x14ac:dyDescent="0.25">
      <c r="A4551" s="368">
        <v>91929</v>
      </c>
      <c r="B4551" s="369" t="s">
        <v>12373</v>
      </c>
      <c r="C4551" s="368" t="s">
        <v>1</v>
      </c>
      <c r="D4551" s="370">
        <v>7.77</v>
      </c>
      <c r="E4551" s="207"/>
    </row>
    <row r="4552" spans="1:5" ht="15" x14ac:dyDescent="0.25">
      <c r="A4552" s="368">
        <v>91928</v>
      </c>
      <c r="B4552" s="369" t="s">
        <v>12372</v>
      </c>
      <c r="C4552" s="368" t="s">
        <v>1</v>
      </c>
      <c r="D4552" s="370">
        <v>7.27</v>
      </c>
      <c r="E4552" s="207"/>
    </row>
    <row r="4553" spans="1:5" ht="15" x14ac:dyDescent="0.25">
      <c r="A4553" s="368">
        <v>91931</v>
      </c>
      <c r="B4553" s="369" t="s">
        <v>12375</v>
      </c>
      <c r="C4553" s="368" t="s">
        <v>1</v>
      </c>
      <c r="D4553" s="370">
        <v>10.97</v>
      </c>
      <c r="E4553" s="207"/>
    </row>
    <row r="4554" spans="1:5" ht="15" x14ac:dyDescent="0.25">
      <c r="A4554" s="368">
        <v>91930</v>
      </c>
      <c r="B4554" s="369" t="s">
        <v>12374</v>
      </c>
      <c r="C4554" s="368" t="s">
        <v>1</v>
      </c>
      <c r="D4554" s="370">
        <v>10.15</v>
      </c>
      <c r="E4554" s="207"/>
    </row>
    <row r="4555" spans="1:5" ht="15" x14ac:dyDescent="0.25">
      <c r="A4555" s="368">
        <v>104620</v>
      </c>
      <c r="B4555" s="369" t="s">
        <v>34823</v>
      </c>
      <c r="C4555" s="368" t="s">
        <v>2</v>
      </c>
      <c r="D4555" s="370">
        <v>0</v>
      </c>
      <c r="E4555" s="207"/>
    </row>
    <row r="4556" spans="1:5" ht="15" x14ac:dyDescent="0.25">
      <c r="A4556" s="368">
        <v>104624</v>
      </c>
      <c r="B4556" s="369" t="s">
        <v>34824</v>
      </c>
      <c r="C4556" s="368" t="s">
        <v>2</v>
      </c>
      <c r="D4556" s="370">
        <v>0</v>
      </c>
      <c r="E4556" s="207"/>
    </row>
    <row r="4557" spans="1:5" ht="15" x14ac:dyDescent="0.25">
      <c r="A4557" s="368">
        <v>104622</v>
      </c>
      <c r="B4557" s="369" t="s">
        <v>34825</v>
      </c>
      <c r="C4557" s="368" t="s">
        <v>2</v>
      </c>
      <c r="D4557" s="370">
        <v>0</v>
      </c>
      <c r="E4557" s="207"/>
    </row>
    <row r="4558" spans="1:5" ht="15" x14ac:dyDescent="0.25">
      <c r="A4558" s="368">
        <v>104621</v>
      </c>
      <c r="B4558" s="369" t="s">
        <v>34826</v>
      </c>
      <c r="C4558" s="368" t="s">
        <v>2</v>
      </c>
      <c r="D4558" s="370">
        <v>0</v>
      </c>
      <c r="E4558" s="207"/>
    </row>
    <row r="4559" spans="1:5" ht="15" x14ac:dyDescent="0.25">
      <c r="A4559" s="368">
        <v>104625</v>
      </c>
      <c r="B4559" s="369" t="s">
        <v>34827</v>
      </c>
      <c r="C4559" s="368" t="s">
        <v>2</v>
      </c>
      <c r="D4559" s="370">
        <v>0</v>
      </c>
      <c r="E4559" s="207"/>
    </row>
    <row r="4560" spans="1:5" ht="15" x14ac:dyDescent="0.25">
      <c r="A4560" s="368">
        <v>104623</v>
      </c>
      <c r="B4560" s="369" t="s">
        <v>34828</v>
      </c>
      <c r="C4560" s="368" t="s">
        <v>2</v>
      </c>
      <c r="D4560" s="370">
        <v>0</v>
      </c>
      <c r="E4560" s="207"/>
    </row>
    <row r="4561" spans="1:5" ht="15" x14ac:dyDescent="0.25">
      <c r="A4561" s="368">
        <v>91937</v>
      </c>
      <c r="B4561" s="369" t="s">
        <v>12381</v>
      </c>
      <c r="C4561" s="368" t="s">
        <v>2</v>
      </c>
      <c r="D4561" s="370">
        <v>17.57</v>
      </c>
      <c r="E4561" s="207"/>
    </row>
    <row r="4562" spans="1:5" ht="15" x14ac:dyDescent="0.25">
      <c r="A4562" s="368">
        <v>92865</v>
      </c>
      <c r="B4562" s="369" t="s">
        <v>12388</v>
      </c>
      <c r="C4562" s="368" t="s">
        <v>2</v>
      </c>
      <c r="D4562" s="370">
        <v>15.63</v>
      </c>
      <c r="E4562" s="207"/>
    </row>
    <row r="4563" spans="1:5" ht="15" x14ac:dyDescent="0.25">
      <c r="A4563" s="368">
        <v>91936</v>
      </c>
      <c r="B4563" s="369" t="s">
        <v>12380</v>
      </c>
      <c r="C4563" s="368" t="s">
        <v>2</v>
      </c>
      <c r="D4563" s="370">
        <v>19.87</v>
      </c>
      <c r="E4563" s="207"/>
    </row>
    <row r="4564" spans="1:5" ht="15" x14ac:dyDescent="0.25">
      <c r="A4564" s="368">
        <v>92867</v>
      </c>
      <c r="B4564" s="369" t="s">
        <v>12390</v>
      </c>
      <c r="C4564" s="368" t="s">
        <v>2</v>
      </c>
      <c r="D4564" s="370">
        <v>32.89</v>
      </c>
      <c r="E4564" s="207"/>
    </row>
    <row r="4565" spans="1:5" ht="15" x14ac:dyDescent="0.25">
      <c r="A4565" s="368">
        <v>91939</v>
      </c>
      <c r="B4565" s="369" t="s">
        <v>12382</v>
      </c>
      <c r="C4565" s="368" t="s">
        <v>2</v>
      </c>
      <c r="D4565" s="370">
        <v>34.25</v>
      </c>
      <c r="E4565" s="207"/>
    </row>
    <row r="4566" spans="1:5" ht="15" x14ac:dyDescent="0.25">
      <c r="A4566" s="368">
        <v>92869</v>
      </c>
      <c r="B4566" s="369" t="s">
        <v>12392</v>
      </c>
      <c r="C4566" s="368" t="s">
        <v>2</v>
      </c>
      <c r="D4566" s="370">
        <v>11.34</v>
      </c>
      <c r="E4566" s="207"/>
    </row>
    <row r="4567" spans="1:5" ht="15" x14ac:dyDescent="0.25">
      <c r="A4567" s="368">
        <v>91941</v>
      </c>
      <c r="B4567" s="369" t="s">
        <v>12384</v>
      </c>
      <c r="C4567" s="368" t="s">
        <v>2</v>
      </c>
      <c r="D4567" s="370">
        <v>12.7</v>
      </c>
      <c r="E4567" s="207"/>
    </row>
    <row r="4568" spans="1:5" ht="15" x14ac:dyDescent="0.25">
      <c r="A4568" s="368">
        <v>92868</v>
      </c>
      <c r="B4568" s="369" t="s">
        <v>12391</v>
      </c>
      <c r="C4568" s="368" t="s">
        <v>2</v>
      </c>
      <c r="D4568" s="370">
        <v>18.43</v>
      </c>
      <c r="E4568" s="207"/>
    </row>
    <row r="4569" spans="1:5" ht="15" x14ac:dyDescent="0.25">
      <c r="A4569" s="368">
        <v>91940</v>
      </c>
      <c r="B4569" s="369" t="s">
        <v>12383</v>
      </c>
      <c r="C4569" s="368" t="s">
        <v>2</v>
      </c>
      <c r="D4569" s="370">
        <v>19.79</v>
      </c>
      <c r="E4569" s="207"/>
    </row>
    <row r="4570" spans="1:5" ht="15" x14ac:dyDescent="0.25">
      <c r="A4570" s="368">
        <v>92870</v>
      </c>
      <c r="B4570" s="369" t="s">
        <v>12393</v>
      </c>
      <c r="C4570" s="368" t="s">
        <v>2</v>
      </c>
      <c r="D4570" s="370">
        <v>35.89</v>
      </c>
      <c r="E4570" s="207"/>
    </row>
    <row r="4571" spans="1:5" ht="15" x14ac:dyDescent="0.25">
      <c r="A4571" s="368">
        <v>91942</v>
      </c>
      <c r="B4571" s="369" t="s">
        <v>12385</v>
      </c>
      <c r="C4571" s="368" t="s">
        <v>2</v>
      </c>
      <c r="D4571" s="370">
        <v>38.4</v>
      </c>
      <c r="E4571" s="207"/>
    </row>
    <row r="4572" spans="1:5" ht="15" x14ac:dyDescent="0.25">
      <c r="A4572" s="368">
        <v>92872</v>
      </c>
      <c r="B4572" s="369" t="s">
        <v>12395</v>
      </c>
      <c r="C4572" s="368" t="s">
        <v>2</v>
      </c>
      <c r="D4572" s="370">
        <v>13.55</v>
      </c>
      <c r="E4572" s="207"/>
    </row>
    <row r="4573" spans="1:5" ht="15" x14ac:dyDescent="0.25">
      <c r="A4573" s="368">
        <v>91944</v>
      </c>
      <c r="B4573" s="369" t="s">
        <v>12387</v>
      </c>
      <c r="C4573" s="368" t="s">
        <v>2</v>
      </c>
      <c r="D4573" s="370">
        <v>16.059999999999999</v>
      </c>
      <c r="E4573" s="207"/>
    </row>
    <row r="4574" spans="1:5" ht="15" x14ac:dyDescent="0.25">
      <c r="A4574" s="368">
        <v>92871</v>
      </c>
      <c r="B4574" s="369" t="s">
        <v>12394</v>
      </c>
      <c r="C4574" s="368" t="s">
        <v>2</v>
      </c>
      <c r="D4574" s="370">
        <v>20.93</v>
      </c>
      <c r="E4574" s="207"/>
    </row>
    <row r="4575" spans="1:5" ht="15" x14ac:dyDescent="0.25">
      <c r="A4575" s="368">
        <v>91943</v>
      </c>
      <c r="B4575" s="369" t="s">
        <v>12386</v>
      </c>
      <c r="C4575" s="368" t="s">
        <v>2</v>
      </c>
      <c r="D4575" s="370">
        <v>23.44</v>
      </c>
      <c r="E4575" s="207"/>
    </row>
    <row r="4576" spans="1:5" ht="15" x14ac:dyDescent="0.25">
      <c r="A4576" s="368">
        <v>92866</v>
      </c>
      <c r="B4576" s="369" t="s">
        <v>12389</v>
      </c>
      <c r="C4576" s="368" t="s">
        <v>2</v>
      </c>
      <c r="D4576" s="370">
        <v>13.87</v>
      </c>
      <c r="E4576" s="207"/>
    </row>
    <row r="4577" spans="1:5" ht="15" x14ac:dyDescent="0.25">
      <c r="A4577" s="368">
        <v>91987</v>
      </c>
      <c r="B4577" s="369" t="s">
        <v>12437</v>
      </c>
      <c r="C4577" s="368" t="s">
        <v>2</v>
      </c>
      <c r="D4577" s="370">
        <v>48.41</v>
      </c>
      <c r="E4577" s="207"/>
    </row>
    <row r="4578" spans="1:5" ht="15" x14ac:dyDescent="0.25">
      <c r="A4578" s="368">
        <v>91986</v>
      </c>
      <c r="B4578" s="369" t="s">
        <v>12436</v>
      </c>
      <c r="C4578" s="368" t="s">
        <v>2</v>
      </c>
      <c r="D4578" s="370">
        <v>37.18</v>
      </c>
      <c r="E4578" s="207"/>
    </row>
    <row r="4579" spans="1:5" ht="15" x14ac:dyDescent="0.25">
      <c r="A4579" s="368">
        <v>97559</v>
      </c>
      <c r="B4579" s="369" t="s">
        <v>12365</v>
      </c>
      <c r="C4579" s="368" t="s">
        <v>2</v>
      </c>
      <c r="D4579" s="370">
        <v>14.57</v>
      </c>
      <c r="E4579" s="207"/>
    </row>
    <row r="4580" spans="1:5" ht="15" x14ac:dyDescent="0.25">
      <c r="A4580" s="368">
        <v>97562</v>
      </c>
      <c r="B4580" s="369" t="s">
        <v>12366</v>
      </c>
      <c r="C4580" s="368" t="s">
        <v>2</v>
      </c>
      <c r="D4580" s="370">
        <v>12.12</v>
      </c>
      <c r="E4580" s="207"/>
    </row>
    <row r="4581" spans="1:5" ht="15" x14ac:dyDescent="0.25">
      <c r="A4581" s="368">
        <v>97564</v>
      </c>
      <c r="B4581" s="369" t="s">
        <v>12367</v>
      </c>
      <c r="C4581" s="368" t="s">
        <v>2</v>
      </c>
      <c r="D4581" s="370">
        <v>19.55</v>
      </c>
      <c r="E4581" s="207"/>
    </row>
    <row r="4582" spans="1:5" ht="15" x14ac:dyDescent="0.25">
      <c r="A4582" s="368">
        <v>91889</v>
      </c>
      <c r="B4582" s="369" t="s">
        <v>12342</v>
      </c>
      <c r="C4582" s="368" t="s">
        <v>2</v>
      </c>
      <c r="D4582" s="370">
        <v>13.1</v>
      </c>
      <c r="E4582" s="207"/>
    </row>
    <row r="4583" spans="1:5" ht="15" x14ac:dyDescent="0.25">
      <c r="A4583" s="368">
        <v>91901</v>
      </c>
      <c r="B4583" s="369" t="s">
        <v>12350</v>
      </c>
      <c r="C4583" s="368" t="s">
        <v>2</v>
      </c>
      <c r="D4583" s="370">
        <v>10.64</v>
      </c>
      <c r="E4583" s="207"/>
    </row>
    <row r="4584" spans="1:5" ht="15" x14ac:dyDescent="0.25">
      <c r="A4584" s="368">
        <v>91913</v>
      </c>
      <c r="B4584" s="369" t="s">
        <v>12358</v>
      </c>
      <c r="C4584" s="368" t="s">
        <v>2</v>
      </c>
      <c r="D4584" s="370">
        <v>18.13</v>
      </c>
      <c r="E4584" s="207"/>
    </row>
    <row r="4585" spans="1:5" ht="15" x14ac:dyDescent="0.25">
      <c r="A4585" s="368">
        <v>91892</v>
      </c>
      <c r="B4585" s="369" t="s">
        <v>12344</v>
      </c>
      <c r="C4585" s="368" t="s">
        <v>2</v>
      </c>
      <c r="D4585" s="370">
        <v>17.239999999999998</v>
      </c>
      <c r="E4585" s="207"/>
    </row>
    <row r="4586" spans="1:5" ht="15" x14ac:dyDescent="0.25">
      <c r="A4586" s="368">
        <v>91904</v>
      </c>
      <c r="B4586" s="369" t="s">
        <v>12352</v>
      </c>
      <c r="C4586" s="368" t="s">
        <v>2</v>
      </c>
      <c r="D4586" s="370">
        <v>14.79</v>
      </c>
      <c r="E4586" s="207"/>
    </row>
    <row r="4587" spans="1:5" ht="15" x14ac:dyDescent="0.25">
      <c r="A4587" s="368">
        <v>91916</v>
      </c>
      <c r="B4587" s="369" t="s">
        <v>12360</v>
      </c>
      <c r="C4587" s="368" t="s">
        <v>2</v>
      </c>
      <c r="D4587" s="370">
        <v>22.22</v>
      </c>
      <c r="E4587" s="207"/>
    </row>
    <row r="4588" spans="1:5" ht="15" x14ac:dyDescent="0.25">
      <c r="A4588" s="368">
        <v>91895</v>
      </c>
      <c r="B4588" s="369" t="s">
        <v>12346</v>
      </c>
      <c r="C4588" s="368" t="s">
        <v>2</v>
      </c>
      <c r="D4588" s="370">
        <v>20.91</v>
      </c>
      <c r="E4588" s="207"/>
    </row>
    <row r="4589" spans="1:5" ht="15" x14ac:dyDescent="0.25">
      <c r="A4589" s="368">
        <v>91907</v>
      </c>
      <c r="B4589" s="369" t="s">
        <v>12354</v>
      </c>
      <c r="C4589" s="368" t="s">
        <v>2</v>
      </c>
      <c r="D4589" s="370">
        <v>18.45</v>
      </c>
      <c r="E4589" s="207"/>
    </row>
    <row r="4590" spans="1:5" ht="15" x14ac:dyDescent="0.25">
      <c r="A4590" s="368">
        <v>91919</v>
      </c>
      <c r="B4590" s="369" t="s">
        <v>12362</v>
      </c>
      <c r="C4590" s="368" t="s">
        <v>2</v>
      </c>
      <c r="D4590" s="370">
        <v>25.83</v>
      </c>
      <c r="E4590" s="207"/>
    </row>
    <row r="4591" spans="1:5" ht="15" x14ac:dyDescent="0.25">
      <c r="A4591" s="368">
        <v>91898</v>
      </c>
      <c r="B4591" s="369" t="s">
        <v>12348</v>
      </c>
      <c r="C4591" s="368" t="s">
        <v>2</v>
      </c>
      <c r="D4591" s="370">
        <v>23.86</v>
      </c>
      <c r="E4591" s="207"/>
    </row>
    <row r="4592" spans="1:5" ht="15" x14ac:dyDescent="0.25">
      <c r="A4592" s="368">
        <v>91910</v>
      </c>
      <c r="B4592" s="369" t="s">
        <v>12356</v>
      </c>
      <c r="C4592" s="368" t="s">
        <v>2</v>
      </c>
      <c r="D4592" s="370">
        <v>21.45</v>
      </c>
      <c r="E4592" s="207"/>
    </row>
    <row r="4593" spans="1:5" ht="15" x14ac:dyDescent="0.25">
      <c r="A4593" s="368">
        <v>91922</v>
      </c>
      <c r="B4593" s="369" t="s">
        <v>12364</v>
      </c>
      <c r="C4593" s="368" t="s">
        <v>2</v>
      </c>
      <c r="D4593" s="370">
        <v>28.71</v>
      </c>
      <c r="E4593" s="207"/>
    </row>
    <row r="4594" spans="1:5" ht="15" x14ac:dyDescent="0.25">
      <c r="A4594" s="368">
        <v>91887</v>
      </c>
      <c r="B4594" s="369" t="s">
        <v>12341</v>
      </c>
      <c r="C4594" s="368" t="s">
        <v>2</v>
      </c>
      <c r="D4594" s="370">
        <v>13.46</v>
      </c>
      <c r="E4594" s="207"/>
    </row>
    <row r="4595" spans="1:5" ht="15" x14ac:dyDescent="0.25">
      <c r="A4595" s="368">
        <v>91899</v>
      </c>
      <c r="B4595" s="369" t="s">
        <v>12349</v>
      </c>
      <c r="C4595" s="368" t="s">
        <v>2</v>
      </c>
      <c r="D4595" s="370">
        <v>11</v>
      </c>
      <c r="E4595" s="207"/>
    </row>
    <row r="4596" spans="1:5" ht="15" x14ac:dyDescent="0.25">
      <c r="A4596" s="368">
        <v>91911</v>
      </c>
      <c r="B4596" s="369" t="s">
        <v>12357</v>
      </c>
      <c r="C4596" s="368" t="s">
        <v>2</v>
      </c>
      <c r="D4596" s="370">
        <v>18.489999999999998</v>
      </c>
      <c r="E4596" s="207"/>
    </row>
    <row r="4597" spans="1:5" ht="15" x14ac:dyDescent="0.25">
      <c r="A4597" s="368">
        <v>91890</v>
      </c>
      <c r="B4597" s="369" t="s">
        <v>12343</v>
      </c>
      <c r="C4597" s="368" t="s">
        <v>2</v>
      </c>
      <c r="D4597" s="370">
        <v>14.84</v>
      </c>
      <c r="E4597" s="207"/>
    </row>
    <row r="4598" spans="1:5" ht="15" x14ac:dyDescent="0.25">
      <c r="A4598" s="368">
        <v>91902</v>
      </c>
      <c r="B4598" s="369" t="s">
        <v>12351</v>
      </c>
      <c r="C4598" s="368" t="s">
        <v>2</v>
      </c>
      <c r="D4598" s="370">
        <v>12.39</v>
      </c>
      <c r="E4598" s="207"/>
    </row>
    <row r="4599" spans="1:5" ht="15" x14ac:dyDescent="0.25">
      <c r="A4599" s="368">
        <v>91914</v>
      </c>
      <c r="B4599" s="369" t="s">
        <v>12359</v>
      </c>
      <c r="C4599" s="368" t="s">
        <v>2</v>
      </c>
      <c r="D4599" s="370">
        <v>19.82</v>
      </c>
      <c r="E4599" s="207"/>
    </row>
    <row r="4600" spans="1:5" ht="15" x14ac:dyDescent="0.25">
      <c r="A4600" s="368">
        <v>91893</v>
      </c>
      <c r="B4600" s="369" t="s">
        <v>12345</v>
      </c>
      <c r="C4600" s="368" t="s">
        <v>2</v>
      </c>
      <c r="D4600" s="370">
        <v>18.47</v>
      </c>
      <c r="E4600" s="207"/>
    </row>
    <row r="4601" spans="1:5" ht="15" x14ac:dyDescent="0.25">
      <c r="A4601" s="368">
        <v>91905</v>
      </c>
      <c r="B4601" s="369" t="s">
        <v>12353</v>
      </c>
      <c r="C4601" s="368" t="s">
        <v>2</v>
      </c>
      <c r="D4601" s="370">
        <v>16.010000000000002</v>
      </c>
      <c r="E4601" s="207"/>
    </row>
    <row r="4602" spans="1:5" ht="15" x14ac:dyDescent="0.25">
      <c r="A4602" s="368">
        <v>91917</v>
      </c>
      <c r="B4602" s="369" t="s">
        <v>12361</v>
      </c>
      <c r="C4602" s="368" t="s">
        <v>2</v>
      </c>
      <c r="D4602" s="370">
        <v>23.39</v>
      </c>
      <c r="E4602" s="207"/>
    </row>
    <row r="4603" spans="1:5" ht="15" x14ac:dyDescent="0.25">
      <c r="A4603" s="368">
        <v>91896</v>
      </c>
      <c r="B4603" s="369" t="s">
        <v>12347</v>
      </c>
      <c r="C4603" s="368" t="s">
        <v>2</v>
      </c>
      <c r="D4603" s="370">
        <v>21.25</v>
      </c>
      <c r="E4603" s="207"/>
    </row>
    <row r="4604" spans="1:5" ht="15" x14ac:dyDescent="0.25">
      <c r="A4604" s="368">
        <v>91908</v>
      </c>
      <c r="B4604" s="369" t="s">
        <v>12355</v>
      </c>
      <c r="C4604" s="368" t="s">
        <v>2</v>
      </c>
      <c r="D4604" s="370">
        <v>18.84</v>
      </c>
      <c r="E4604" s="207"/>
    </row>
    <row r="4605" spans="1:5" ht="15" x14ac:dyDescent="0.25">
      <c r="A4605" s="368">
        <v>91920</v>
      </c>
      <c r="B4605" s="369" t="s">
        <v>12363</v>
      </c>
      <c r="C4605" s="368" t="s">
        <v>2</v>
      </c>
      <c r="D4605" s="370">
        <v>26.1</v>
      </c>
      <c r="E4605" s="207"/>
    </row>
    <row r="4606" spans="1:5" ht="15" x14ac:dyDescent="0.25">
      <c r="A4606" s="368">
        <v>91983</v>
      </c>
      <c r="B4606" s="369" t="s">
        <v>12433</v>
      </c>
      <c r="C4606" s="368" t="s">
        <v>2</v>
      </c>
      <c r="D4606" s="370">
        <v>94.93</v>
      </c>
      <c r="E4606" s="207"/>
    </row>
    <row r="4607" spans="1:5" ht="15" x14ac:dyDescent="0.25">
      <c r="A4607" s="368">
        <v>91982</v>
      </c>
      <c r="B4607" s="369" t="s">
        <v>12432</v>
      </c>
      <c r="C4607" s="368" t="s">
        <v>2</v>
      </c>
      <c r="D4607" s="370">
        <v>83.7</v>
      </c>
      <c r="E4607" s="207"/>
    </row>
    <row r="4608" spans="1:5" ht="15" x14ac:dyDescent="0.25">
      <c r="A4608" s="368">
        <v>91833</v>
      </c>
      <c r="B4608" s="369" t="s">
        <v>34829</v>
      </c>
      <c r="C4608" s="368" t="s">
        <v>1</v>
      </c>
      <c r="D4608" s="370">
        <v>18.04</v>
      </c>
      <c r="E4608" s="207"/>
    </row>
    <row r="4609" spans="1:5" ht="15" x14ac:dyDescent="0.25">
      <c r="A4609" s="368">
        <v>91843</v>
      </c>
      <c r="B4609" s="369" t="s">
        <v>12302</v>
      </c>
      <c r="C4609" s="368" t="s">
        <v>1</v>
      </c>
      <c r="D4609" s="370">
        <v>6.8</v>
      </c>
      <c r="E4609" s="207"/>
    </row>
    <row r="4610" spans="1:5" ht="15" x14ac:dyDescent="0.25">
      <c r="A4610" s="368">
        <v>91853</v>
      </c>
      <c r="B4610" s="369" t="s">
        <v>12309</v>
      </c>
      <c r="C4610" s="368" t="s">
        <v>1</v>
      </c>
      <c r="D4610" s="370">
        <v>10.050000000000001</v>
      </c>
      <c r="E4610" s="207"/>
    </row>
    <row r="4611" spans="1:5" ht="15" x14ac:dyDescent="0.25">
      <c r="A4611" s="368">
        <v>91835</v>
      </c>
      <c r="B4611" s="369" t="s">
        <v>34830</v>
      </c>
      <c r="C4611" s="368" t="s">
        <v>1</v>
      </c>
      <c r="D4611" s="370">
        <v>19.84</v>
      </c>
      <c r="E4611" s="207"/>
    </row>
    <row r="4612" spans="1:5" ht="15" x14ac:dyDescent="0.25">
      <c r="A4612" s="368">
        <v>91845</v>
      </c>
      <c r="B4612" s="369" t="s">
        <v>12303</v>
      </c>
      <c r="C4612" s="368" t="s">
        <v>1</v>
      </c>
      <c r="D4612" s="370">
        <v>8.5500000000000007</v>
      </c>
      <c r="E4612" s="207"/>
    </row>
    <row r="4613" spans="1:5" ht="15" x14ac:dyDescent="0.25">
      <c r="A4613" s="368">
        <v>91855</v>
      </c>
      <c r="B4613" s="369" t="s">
        <v>12311</v>
      </c>
      <c r="C4613" s="368" t="s">
        <v>1</v>
      </c>
      <c r="D4613" s="370">
        <v>11.7</v>
      </c>
      <c r="E4613" s="207"/>
    </row>
    <row r="4614" spans="1:5" ht="15" x14ac:dyDescent="0.25">
      <c r="A4614" s="368">
        <v>91837</v>
      </c>
      <c r="B4614" s="369" t="s">
        <v>34831</v>
      </c>
      <c r="C4614" s="368" t="s">
        <v>1</v>
      </c>
      <c r="D4614" s="370">
        <v>24.86</v>
      </c>
      <c r="E4614" s="207"/>
    </row>
    <row r="4615" spans="1:5" ht="15" x14ac:dyDescent="0.25">
      <c r="A4615" s="368">
        <v>91847</v>
      </c>
      <c r="B4615" s="369" t="s">
        <v>12304</v>
      </c>
      <c r="C4615" s="368" t="s">
        <v>1</v>
      </c>
      <c r="D4615" s="370">
        <v>13.64</v>
      </c>
      <c r="E4615" s="207"/>
    </row>
    <row r="4616" spans="1:5" ht="15" x14ac:dyDescent="0.25">
      <c r="A4616" s="368">
        <v>91857</v>
      </c>
      <c r="B4616" s="369" t="s">
        <v>12313</v>
      </c>
      <c r="C4616" s="368" t="s">
        <v>1</v>
      </c>
      <c r="D4616" s="370">
        <v>16.45</v>
      </c>
      <c r="E4616" s="207"/>
    </row>
    <row r="4617" spans="1:5" ht="15" x14ac:dyDescent="0.25">
      <c r="A4617" s="368">
        <v>91838</v>
      </c>
      <c r="B4617" s="369" t="s">
        <v>34832</v>
      </c>
      <c r="C4617" s="368" t="s">
        <v>1</v>
      </c>
      <c r="D4617" s="370">
        <v>0</v>
      </c>
      <c r="E4617" s="207"/>
    </row>
    <row r="4618" spans="1:5" ht="15" x14ac:dyDescent="0.25">
      <c r="A4618" s="368">
        <v>91848</v>
      </c>
      <c r="B4618" s="369" t="s">
        <v>34833</v>
      </c>
      <c r="C4618" s="368" t="s">
        <v>1</v>
      </c>
      <c r="D4618" s="370">
        <v>0</v>
      </c>
      <c r="E4618" s="207"/>
    </row>
    <row r="4619" spans="1:5" ht="15" x14ac:dyDescent="0.25">
      <c r="A4619" s="368">
        <v>91858</v>
      </c>
      <c r="B4619" s="369" t="s">
        <v>34834</v>
      </c>
      <c r="C4619" s="368" t="s">
        <v>1</v>
      </c>
      <c r="D4619" s="370">
        <v>0</v>
      </c>
      <c r="E4619" s="207"/>
    </row>
    <row r="4620" spans="1:5" ht="15" x14ac:dyDescent="0.25">
      <c r="A4620" s="368">
        <v>91840</v>
      </c>
      <c r="B4620" s="369" t="s">
        <v>34835</v>
      </c>
      <c r="C4620" s="368" t="s">
        <v>1</v>
      </c>
      <c r="D4620" s="370">
        <v>20.36</v>
      </c>
      <c r="E4620" s="207"/>
    </row>
    <row r="4621" spans="1:5" ht="15" x14ac:dyDescent="0.25">
      <c r="A4621" s="368">
        <v>91850</v>
      </c>
      <c r="B4621" s="369" t="s">
        <v>12306</v>
      </c>
      <c r="C4621" s="368" t="s">
        <v>1</v>
      </c>
      <c r="D4621" s="370">
        <v>9.09</v>
      </c>
      <c r="E4621" s="207"/>
    </row>
    <row r="4622" spans="1:5" ht="15" x14ac:dyDescent="0.25">
      <c r="A4622" s="368">
        <v>91860</v>
      </c>
      <c r="B4622" s="369" t="s">
        <v>12315</v>
      </c>
      <c r="C4622" s="368" t="s">
        <v>1</v>
      </c>
      <c r="D4622" s="370">
        <v>12.32</v>
      </c>
      <c r="E4622" s="207"/>
    </row>
    <row r="4623" spans="1:5" ht="15" x14ac:dyDescent="0.25">
      <c r="A4623" s="368">
        <v>91831</v>
      </c>
      <c r="B4623" s="369" t="s">
        <v>34836</v>
      </c>
      <c r="C4623" s="368" t="s">
        <v>1</v>
      </c>
      <c r="D4623" s="370">
        <v>17.43</v>
      </c>
      <c r="E4623" s="207"/>
    </row>
    <row r="4624" spans="1:5" ht="15" x14ac:dyDescent="0.25">
      <c r="A4624" s="368">
        <v>91852</v>
      </c>
      <c r="B4624" s="369" t="s">
        <v>12308</v>
      </c>
      <c r="C4624" s="368" t="s">
        <v>1</v>
      </c>
      <c r="D4624" s="370">
        <v>9.48</v>
      </c>
      <c r="E4624" s="207"/>
    </row>
    <row r="4625" spans="1:5" ht="15" x14ac:dyDescent="0.25">
      <c r="A4625" s="368">
        <v>91834</v>
      </c>
      <c r="B4625" s="369" t="s">
        <v>34837</v>
      </c>
      <c r="C4625" s="368" t="s">
        <v>1</v>
      </c>
      <c r="D4625" s="370">
        <v>18.27</v>
      </c>
      <c r="E4625" s="207"/>
    </row>
    <row r="4626" spans="1:5" ht="15" x14ac:dyDescent="0.25">
      <c r="A4626" s="368">
        <v>91854</v>
      </c>
      <c r="B4626" s="369" t="s">
        <v>12310</v>
      </c>
      <c r="C4626" s="368" t="s">
        <v>1</v>
      </c>
      <c r="D4626" s="370">
        <v>10.24</v>
      </c>
      <c r="E4626" s="207"/>
    </row>
    <row r="4627" spans="1:5" ht="15" x14ac:dyDescent="0.25">
      <c r="A4627" s="368">
        <v>91836</v>
      </c>
      <c r="B4627" s="369" t="s">
        <v>34838</v>
      </c>
      <c r="C4627" s="368" t="s">
        <v>1</v>
      </c>
      <c r="D4627" s="370">
        <v>21.18</v>
      </c>
      <c r="E4627" s="207"/>
    </row>
    <row r="4628" spans="1:5" ht="15" x14ac:dyDescent="0.25">
      <c r="A4628" s="368">
        <v>91856</v>
      </c>
      <c r="B4628" s="369" t="s">
        <v>12312</v>
      </c>
      <c r="C4628" s="368" t="s">
        <v>1</v>
      </c>
      <c r="D4628" s="370">
        <v>13.05</v>
      </c>
      <c r="E4628" s="207"/>
    </row>
    <row r="4629" spans="1:5" ht="15" x14ac:dyDescent="0.25">
      <c r="A4629" s="368">
        <v>91839</v>
      </c>
      <c r="B4629" s="369" t="s">
        <v>34839</v>
      </c>
      <c r="C4629" s="368" t="s">
        <v>1</v>
      </c>
      <c r="D4629" s="370">
        <v>18.23</v>
      </c>
      <c r="E4629" s="207"/>
    </row>
    <row r="4630" spans="1:5" ht="15" x14ac:dyDescent="0.25">
      <c r="A4630" s="368">
        <v>91849</v>
      </c>
      <c r="B4630" s="369" t="s">
        <v>12305</v>
      </c>
      <c r="C4630" s="368" t="s">
        <v>1</v>
      </c>
      <c r="D4630" s="370">
        <v>7.01</v>
      </c>
      <c r="E4630" s="207"/>
    </row>
    <row r="4631" spans="1:5" ht="15" x14ac:dyDescent="0.25">
      <c r="A4631" s="368">
        <v>91859</v>
      </c>
      <c r="B4631" s="369" t="s">
        <v>12314</v>
      </c>
      <c r="C4631" s="368" t="s">
        <v>1</v>
      </c>
      <c r="D4631" s="370">
        <v>10.33</v>
      </c>
      <c r="E4631" s="207"/>
    </row>
    <row r="4632" spans="1:5" ht="15" x14ac:dyDescent="0.25">
      <c r="A4632" s="368">
        <v>91841</v>
      </c>
      <c r="B4632" s="369" t="s">
        <v>34840</v>
      </c>
      <c r="C4632" s="368" t="s">
        <v>1</v>
      </c>
      <c r="D4632" s="370">
        <v>19.850000000000001</v>
      </c>
      <c r="E4632" s="207"/>
    </row>
    <row r="4633" spans="1:5" ht="15" x14ac:dyDescent="0.25">
      <c r="A4633" s="368">
        <v>91851</v>
      </c>
      <c r="B4633" s="369" t="s">
        <v>12307</v>
      </c>
      <c r="C4633" s="368" t="s">
        <v>1</v>
      </c>
      <c r="D4633" s="370">
        <v>8.58</v>
      </c>
      <c r="E4633" s="207"/>
    </row>
    <row r="4634" spans="1:5" ht="15" x14ac:dyDescent="0.25">
      <c r="A4634" s="368">
        <v>91861</v>
      </c>
      <c r="B4634" s="369" t="s">
        <v>12316</v>
      </c>
      <c r="C4634" s="368" t="s">
        <v>1</v>
      </c>
      <c r="D4634" s="370">
        <v>11.85</v>
      </c>
      <c r="E4634" s="207"/>
    </row>
    <row r="4635" spans="1:5" ht="15" x14ac:dyDescent="0.25">
      <c r="A4635" s="368">
        <v>91862</v>
      </c>
      <c r="B4635" s="369" t="s">
        <v>12317</v>
      </c>
      <c r="C4635" s="368" t="s">
        <v>1</v>
      </c>
      <c r="D4635" s="370">
        <v>10.09</v>
      </c>
      <c r="E4635" s="207"/>
    </row>
    <row r="4636" spans="1:5" ht="15" x14ac:dyDescent="0.25">
      <c r="A4636" s="368">
        <v>91866</v>
      </c>
      <c r="B4636" s="369" t="s">
        <v>12321</v>
      </c>
      <c r="C4636" s="368" t="s">
        <v>1</v>
      </c>
      <c r="D4636" s="370">
        <v>8.73</v>
      </c>
      <c r="E4636" s="207"/>
    </row>
    <row r="4637" spans="1:5" ht="15" x14ac:dyDescent="0.25">
      <c r="A4637" s="368">
        <v>91870</v>
      </c>
      <c r="B4637" s="369" t="s">
        <v>12325</v>
      </c>
      <c r="C4637" s="368" t="s">
        <v>1</v>
      </c>
      <c r="D4637" s="370">
        <v>13.33</v>
      </c>
      <c r="E4637" s="207"/>
    </row>
    <row r="4638" spans="1:5" ht="15" x14ac:dyDescent="0.25">
      <c r="A4638" s="368">
        <v>91863</v>
      </c>
      <c r="B4638" s="369" t="s">
        <v>12318</v>
      </c>
      <c r="C4638" s="368" t="s">
        <v>1</v>
      </c>
      <c r="D4638" s="370">
        <v>11.9</v>
      </c>
      <c r="E4638" s="207"/>
    </row>
    <row r="4639" spans="1:5" ht="15" x14ac:dyDescent="0.25">
      <c r="A4639" s="368">
        <v>91867</v>
      </c>
      <c r="B4639" s="369" t="s">
        <v>12322</v>
      </c>
      <c r="C4639" s="368" t="s">
        <v>1</v>
      </c>
      <c r="D4639" s="370">
        <v>10.54</v>
      </c>
      <c r="E4639" s="207"/>
    </row>
    <row r="4640" spans="1:5" ht="15" x14ac:dyDescent="0.25">
      <c r="A4640" s="368">
        <v>91871</v>
      </c>
      <c r="B4640" s="369" t="s">
        <v>12326</v>
      </c>
      <c r="C4640" s="368" t="s">
        <v>1</v>
      </c>
      <c r="D4640" s="370">
        <v>15.14</v>
      </c>
      <c r="E4640" s="207"/>
    </row>
    <row r="4641" spans="1:5" ht="15" x14ac:dyDescent="0.25">
      <c r="A4641" s="368">
        <v>91864</v>
      </c>
      <c r="B4641" s="369" t="s">
        <v>12319</v>
      </c>
      <c r="C4641" s="368" t="s">
        <v>1</v>
      </c>
      <c r="D4641" s="370">
        <v>16</v>
      </c>
      <c r="E4641" s="207"/>
    </row>
    <row r="4642" spans="1:5" ht="15" x14ac:dyDescent="0.25">
      <c r="A4642" s="368">
        <v>91868</v>
      </c>
      <c r="B4642" s="369" t="s">
        <v>12323</v>
      </c>
      <c r="C4642" s="368" t="s">
        <v>1</v>
      </c>
      <c r="D4642" s="370">
        <v>14.64</v>
      </c>
      <c r="E4642" s="207"/>
    </row>
    <row r="4643" spans="1:5" ht="15" x14ac:dyDescent="0.25">
      <c r="A4643" s="368">
        <v>91872</v>
      </c>
      <c r="B4643" s="369" t="s">
        <v>12327</v>
      </c>
      <c r="C4643" s="368" t="s">
        <v>1</v>
      </c>
      <c r="D4643" s="370">
        <v>19.23</v>
      </c>
      <c r="E4643" s="207"/>
    </row>
    <row r="4644" spans="1:5" ht="15" x14ac:dyDescent="0.25">
      <c r="A4644" s="368">
        <v>91865</v>
      </c>
      <c r="B4644" s="369" t="s">
        <v>12320</v>
      </c>
      <c r="C4644" s="368" t="s">
        <v>1</v>
      </c>
      <c r="D4644" s="370">
        <v>20.02</v>
      </c>
      <c r="E4644" s="207"/>
    </row>
    <row r="4645" spans="1:5" ht="15" x14ac:dyDescent="0.25">
      <c r="A4645" s="368">
        <v>91869</v>
      </c>
      <c r="B4645" s="369" t="s">
        <v>12324</v>
      </c>
      <c r="C4645" s="368" t="s">
        <v>1</v>
      </c>
      <c r="D4645" s="370">
        <v>18.600000000000001</v>
      </c>
      <c r="E4645" s="207"/>
    </row>
    <row r="4646" spans="1:5" ht="15" x14ac:dyDescent="0.25">
      <c r="A4646" s="368">
        <v>91873</v>
      </c>
      <c r="B4646" s="369" t="s">
        <v>12328</v>
      </c>
      <c r="C4646" s="368" t="s">
        <v>1</v>
      </c>
      <c r="D4646" s="370">
        <v>23.2</v>
      </c>
      <c r="E4646" s="207"/>
    </row>
    <row r="4647" spans="1:5" ht="15" x14ac:dyDescent="0.25">
      <c r="A4647" s="368">
        <v>91981</v>
      </c>
      <c r="B4647" s="369" t="s">
        <v>12431</v>
      </c>
      <c r="C4647" s="368" t="s">
        <v>2</v>
      </c>
      <c r="D4647" s="370">
        <v>50.14</v>
      </c>
      <c r="E4647" s="207"/>
    </row>
    <row r="4648" spans="1:5" ht="15" x14ac:dyDescent="0.25">
      <c r="A4648" s="368">
        <v>91980</v>
      </c>
      <c r="B4648" s="369" t="s">
        <v>12430</v>
      </c>
      <c r="C4648" s="368" t="s">
        <v>2</v>
      </c>
      <c r="D4648" s="370">
        <v>38.909999999999997</v>
      </c>
      <c r="E4648" s="207"/>
    </row>
    <row r="4649" spans="1:5" ht="15" x14ac:dyDescent="0.25">
      <c r="A4649" s="368">
        <v>91979</v>
      </c>
      <c r="B4649" s="369" t="s">
        <v>12429</v>
      </c>
      <c r="C4649" s="368" t="s">
        <v>2</v>
      </c>
      <c r="D4649" s="370">
        <v>51.25</v>
      </c>
      <c r="E4649" s="207"/>
    </row>
    <row r="4650" spans="1:5" ht="15" x14ac:dyDescent="0.25">
      <c r="A4650" s="368">
        <v>91978</v>
      </c>
      <c r="B4650" s="369" t="s">
        <v>12428</v>
      </c>
      <c r="C4650" s="368" t="s">
        <v>2</v>
      </c>
      <c r="D4650" s="370">
        <v>40.020000000000003</v>
      </c>
      <c r="E4650" s="207"/>
    </row>
    <row r="4651" spans="1:5" ht="15" x14ac:dyDescent="0.25">
      <c r="A4651" s="368">
        <v>92029</v>
      </c>
      <c r="B4651" s="369" t="s">
        <v>12479</v>
      </c>
      <c r="C4651" s="368" t="s">
        <v>2</v>
      </c>
      <c r="D4651" s="370">
        <v>58.67</v>
      </c>
      <c r="E4651" s="207"/>
    </row>
    <row r="4652" spans="1:5" ht="15" x14ac:dyDescent="0.25">
      <c r="A4652" s="368">
        <v>92028</v>
      </c>
      <c r="B4652" s="369" t="s">
        <v>12478</v>
      </c>
      <c r="C4652" s="368" t="s">
        <v>2</v>
      </c>
      <c r="D4652" s="370">
        <v>47.44</v>
      </c>
      <c r="E4652" s="207"/>
    </row>
    <row r="4653" spans="1:5" ht="15" x14ac:dyDescent="0.25">
      <c r="A4653" s="368">
        <v>92031</v>
      </c>
      <c r="B4653" s="369" t="s">
        <v>12481</v>
      </c>
      <c r="C4653" s="368" t="s">
        <v>2</v>
      </c>
      <c r="D4653" s="370">
        <v>80.08</v>
      </c>
      <c r="E4653" s="207"/>
    </row>
    <row r="4654" spans="1:5" ht="15" x14ac:dyDescent="0.25">
      <c r="A4654" s="368">
        <v>92030</v>
      </c>
      <c r="B4654" s="369" t="s">
        <v>12480</v>
      </c>
      <c r="C4654" s="368" t="s">
        <v>2</v>
      </c>
      <c r="D4654" s="370">
        <v>68.849999999999994</v>
      </c>
      <c r="E4654" s="207"/>
    </row>
    <row r="4655" spans="1:5" ht="15" x14ac:dyDescent="0.25">
      <c r="A4655" s="368">
        <v>91955</v>
      </c>
      <c r="B4655" s="369" t="s">
        <v>12405</v>
      </c>
      <c r="C4655" s="368" t="s">
        <v>2</v>
      </c>
      <c r="D4655" s="370">
        <v>37.200000000000003</v>
      </c>
      <c r="E4655" s="207"/>
    </row>
    <row r="4656" spans="1:5" ht="15" x14ac:dyDescent="0.25">
      <c r="A4656" s="368">
        <v>91954</v>
      </c>
      <c r="B4656" s="369" t="s">
        <v>12404</v>
      </c>
      <c r="C4656" s="368" t="s">
        <v>2</v>
      </c>
      <c r="D4656" s="370">
        <v>25.97</v>
      </c>
      <c r="E4656" s="207"/>
    </row>
    <row r="4657" spans="1:5" ht="15" x14ac:dyDescent="0.25">
      <c r="A4657" s="368">
        <v>92033</v>
      </c>
      <c r="B4657" s="369" t="s">
        <v>12483</v>
      </c>
      <c r="C4657" s="368" t="s">
        <v>2</v>
      </c>
      <c r="D4657" s="370">
        <v>81.13</v>
      </c>
      <c r="E4657" s="207"/>
    </row>
    <row r="4658" spans="1:5" ht="15" x14ac:dyDescent="0.25">
      <c r="A4658" s="368">
        <v>92032</v>
      </c>
      <c r="B4658" s="369" t="s">
        <v>12482</v>
      </c>
      <c r="C4658" s="368" t="s">
        <v>2</v>
      </c>
      <c r="D4658" s="370">
        <v>69.900000000000006</v>
      </c>
      <c r="E4658" s="207"/>
    </row>
    <row r="4659" spans="1:5" ht="15" x14ac:dyDescent="0.25">
      <c r="A4659" s="368">
        <v>91961</v>
      </c>
      <c r="B4659" s="369" t="s">
        <v>12411</v>
      </c>
      <c r="C4659" s="368" t="s">
        <v>2</v>
      </c>
      <c r="D4659" s="370">
        <v>59.72</v>
      </c>
      <c r="E4659" s="207"/>
    </row>
    <row r="4660" spans="1:5" ht="15" x14ac:dyDescent="0.25">
      <c r="A4660" s="368">
        <v>91960</v>
      </c>
      <c r="B4660" s="369" t="s">
        <v>12410</v>
      </c>
      <c r="C4660" s="368" t="s">
        <v>2</v>
      </c>
      <c r="D4660" s="370">
        <v>48.49</v>
      </c>
      <c r="E4660" s="207"/>
    </row>
    <row r="4661" spans="1:5" ht="15" x14ac:dyDescent="0.25">
      <c r="A4661" s="368">
        <v>91969</v>
      </c>
      <c r="B4661" s="369" t="s">
        <v>12419</v>
      </c>
      <c r="C4661" s="368" t="s">
        <v>2</v>
      </c>
      <c r="D4661" s="370">
        <v>82.18</v>
      </c>
      <c r="E4661" s="207"/>
    </row>
    <row r="4662" spans="1:5" ht="15" x14ac:dyDescent="0.25">
      <c r="A4662" s="368">
        <v>91968</v>
      </c>
      <c r="B4662" s="369" t="s">
        <v>12418</v>
      </c>
      <c r="C4662" s="368" t="s">
        <v>2</v>
      </c>
      <c r="D4662" s="370">
        <v>70.95</v>
      </c>
      <c r="E4662" s="207"/>
    </row>
    <row r="4663" spans="1:5" ht="15" x14ac:dyDescent="0.25">
      <c r="A4663" s="368">
        <v>91985</v>
      </c>
      <c r="B4663" s="369" t="s">
        <v>12435</v>
      </c>
      <c r="C4663" s="368" t="s">
        <v>2</v>
      </c>
      <c r="D4663" s="370">
        <v>29.5</v>
      </c>
      <c r="E4663" s="207"/>
    </row>
    <row r="4664" spans="1:5" ht="15" x14ac:dyDescent="0.25">
      <c r="A4664" s="368">
        <v>91984</v>
      </c>
      <c r="B4664" s="369" t="s">
        <v>12434</v>
      </c>
      <c r="C4664" s="368" t="s">
        <v>2</v>
      </c>
      <c r="D4664" s="370">
        <v>18.27</v>
      </c>
      <c r="E4664" s="207"/>
    </row>
    <row r="4665" spans="1:5" ht="15" x14ac:dyDescent="0.25">
      <c r="A4665" s="368">
        <v>91989</v>
      </c>
      <c r="B4665" s="369" t="s">
        <v>12439</v>
      </c>
      <c r="C4665" s="368" t="s">
        <v>2</v>
      </c>
      <c r="D4665" s="370">
        <v>33.25</v>
      </c>
      <c r="E4665" s="207"/>
    </row>
    <row r="4666" spans="1:5" ht="15" x14ac:dyDescent="0.25">
      <c r="A4666" s="368">
        <v>91988</v>
      </c>
      <c r="B4666" s="369" t="s">
        <v>12438</v>
      </c>
      <c r="C4666" s="368" t="s">
        <v>2</v>
      </c>
      <c r="D4666" s="370">
        <v>22.02</v>
      </c>
      <c r="E4666" s="207"/>
    </row>
    <row r="4667" spans="1:5" ht="15" x14ac:dyDescent="0.25">
      <c r="A4667" s="368">
        <v>92023</v>
      </c>
      <c r="B4667" s="369" t="s">
        <v>12473</v>
      </c>
      <c r="C4667" s="368" t="s">
        <v>2</v>
      </c>
      <c r="D4667" s="370">
        <v>51.94</v>
      </c>
      <c r="E4667" s="207"/>
    </row>
    <row r="4668" spans="1:5" ht="15" x14ac:dyDescent="0.25">
      <c r="A4668" s="368">
        <v>92022</v>
      </c>
      <c r="B4668" s="369" t="s">
        <v>12472</v>
      </c>
      <c r="C4668" s="368" t="s">
        <v>2</v>
      </c>
      <c r="D4668" s="370">
        <v>40.71</v>
      </c>
      <c r="E4668" s="207"/>
    </row>
    <row r="4669" spans="1:5" ht="15" x14ac:dyDescent="0.25">
      <c r="A4669" s="368">
        <v>92025</v>
      </c>
      <c r="B4669" s="369" t="s">
        <v>12475</v>
      </c>
      <c r="C4669" s="368" t="s">
        <v>2</v>
      </c>
      <c r="D4669" s="370">
        <v>73.41</v>
      </c>
      <c r="E4669" s="207"/>
    </row>
    <row r="4670" spans="1:5" ht="15" x14ac:dyDescent="0.25">
      <c r="A4670" s="368">
        <v>92024</v>
      </c>
      <c r="B4670" s="369" t="s">
        <v>12474</v>
      </c>
      <c r="C4670" s="368" t="s">
        <v>2</v>
      </c>
      <c r="D4670" s="370">
        <v>62.18</v>
      </c>
      <c r="E4670" s="207"/>
    </row>
    <row r="4671" spans="1:5" ht="15" x14ac:dyDescent="0.25">
      <c r="A4671" s="368">
        <v>91957</v>
      </c>
      <c r="B4671" s="369" t="s">
        <v>12407</v>
      </c>
      <c r="C4671" s="368" t="s">
        <v>2</v>
      </c>
      <c r="D4671" s="370">
        <v>52.99</v>
      </c>
      <c r="E4671" s="207"/>
    </row>
    <row r="4672" spans="1:5" ht="15" x14ac:dyDescent="0.25">
      <c r="A4672" s="368">
        <v>91956</v>
      </c>
      <c r="B4672" s="369" t="s">
        <v>12406</v>
      </c>
      <c r="C4672" s="368" t="s">
        <v>2</v>
      </c>
      <c r="D4672" s="370">
        <v>41.76</v>
      </c>
      <c r="E4672" s="207"/>
    </row>
    <row r="4673" spans="1:5" ht="15" x14ac:dyDescent="0.25">
      <c r="A4673" s="368">
        <v>91963</v>
      </c>
      <c r="B4673" s="369" t="s">
        <v>12413</v>
      </c>
      <c r="C4673" s="368" t="s">
        <v>2</v>
      </c>
      <c r="D4673" s="370">
        <v>75.510000000000005</v>
      </c>
      <c r="E4673" s="207"/>
    </row>
    <row r="4674" spans="1:5" ht="15" x14ac:dyDescent="0.25">
      <c r="A4674" s="368">
        <v>91962</v>
      </c>
      <c r="B4674" s="369" t="s">
        <v>12412</v>
      </c>
      <c r="C4674" s="368" t="s">
        <v>2</v>
      </c>
      <c r="D4674" s="370">
        <v>64.28</v>
      </c>
      <c r="E4674" s="207"/>
    </row>
    <row r="4675" spans="1:5" ht="15" x14ac:dyDescent="0.25">
      <c r="A4675" s="368">
        <v>91953</v>
      </c>
      <c r="B4675" s="369" t="s">
        <v>12403</v>
      </c>
      <c r="C4675" s="368" t="s">
        <v>2</v>
      </c>
      <c r="D4675" s="370">
        <v>30.53</v>
      </c>
      <c r="E4675" s="207"/>
    </row>
    <row r="4676" spans="1:5" ht="15" x14ac:dyDescent="0.25">
      <c r="A4676" s="368">
        <v>91952</v>
      </c>
      <c r="B4676" s="369" t="s">
        <v>12402</v>
      </c>
      <c r="C4676" s="368" t="s">
        <v>2</v>
      </c>
      <c r="D4676" s="370">
        <v>19.3</v>
      </c>
      <c r="E4676" s="207"/>
    </row>
    <row r="4677" spans="1:5" ht="15" x14ac:dyDescent="0.25">
      <c r="A4677" s="368">
        <v>92035</v>
      </c>
      <c r="B4677" s="369" t="s">
        <v>12485</v>
      </c>
      <c r="C4677" s="368" t="s">
        <v>2</v>
      </c>
      <c r="D4677" s="370">
        <v>74.459999999999994</v>
      </c>
      <c r="E4677" s="207"/>
    </row>
    <row r="4678" spans="1:5" ht="15" x14ac:dyDescent="0.25">
      <c r="A4678" s="368">
        <v>92034</v>
      </c>
      <c r="B4678" s="369" t="s">
        <v>12484</v>
      </c>
      <c r="C4678" s="368" t="s">
        <v>2</v>
      </c>
      <c r="D4678" s="370">
        <v>63.23</v>
      </c>
      <c r="E4678" s="207"/>
    </row>
    <row r="4679" spans="1:5" ht="15" x14ac:dyDescent="0.25">
      <c r="A4679" s="368">
        <v>92027</v>
      </c>
      <c r="B4679" s="369" t="s">
        <v>12477</v>
      </c>
      <c r="C4679" s="368" t="s">
        <v>2</v>
      </c>
      <c r="D4679" s="370">
        <v>67.78</v>
      </c>
      <c r="E4679" s="207"/>
    </row>
    <row r="4680" spans="1:5" ht="15" x14ac:dyDescent="0.25">
      <c r="A4680" s="368">
        <v>92026</v>
      </c>
      <c r="B4680" s="369" t="s">
        <v>12476</v>
      </c>
      <c r="C4680" s="368" t="s">
        <v>2</v>
      </c>
      <c r="D4680" s="370">
        <v>56.55</v>
      </c>
      <c r="E4680" s="207"/>
    </row>
    <row r="4681" spans="1:5" ht="15" x14ac:dyDescent="0.25">
      <c r="A4681" s="368">
        <v>91965</v>
      </c>
      <c r="B4681" s="369" t="s">
        <v>12415</v>
      </c>
      <c r="C4681" s="368" t="s">
        <v>2</v>
      </c>
      <c r="D4681" s="370">
        <v>68.83</v>
      </c>
      <c r="E4681" s="207"/>
    </row>
    <row r="4682" spans="1:5" ht="15" x14ac:dyDescent="0.25">
      <c r="A4682" s="368">
        <v>91964</v>
      </c>
      <c r="B4682" s="369" t="s">
        <v>12414</v>
      </c>
      <c r="C4682" s="368" t="s">
        <v>2</v>
      </c>
      <c r="D4682" s="370">
        <v>57.6</v>
      </c>
      <c r="E4682" s="207"/>
    </row>
    <row r="4683" spans="1:5" ht="15" x14ac:dyDescent="0.25">
      <c r="A4683" s="368">
        <v>91973</v>
      </c>
      <c r="B4683" s="369" t="s">
        <v>12423</v>
      </c>
      <c r="C4683" s="368" t="s">
        <v>2</v>
      </c>
      <c r="D4683" s="370">
        <v>96.68</v>
      </c>
      <c r="E4683" s="207"/>
    </row>
    <row r="4684" spans="1:5" ht="15" x14ac:dyDescent="0.25">
      <c r="A4684" s="368">
        <v>91972</v>
      </c>
      <c r="B4684" s="369" t="s">
        <v>12422</v>
      </c>
      <c r="C4684" s="368" t="s">
        <v>2</v>
      </c>
      <c r="D4684" s="370">
        <v>80.56</v>
      </c>
      <c r="E4684" s="207"/>
    </row>
    <row r="4685" spans="1:5" ht="15" x14ac:dyDescent="0.25">
      <c r="A4685" s="368">
        <v>91959</v>
      </c>
      <c r="B4685" s="369" t="s">
        <v>12409</v>
      </c>
      <c r="C4685" s="368" t="s">
        <v>2</v>
      </c>
      <c r="D4685" s="370">
        <v>46.37</v>
      </c>
      <c r="E4685" s="207"/>
    </row>
    <row r="4686" spans="1:5" ht="15" x14ac:dyDescent="0.25">
      <c r="A4686" s="368">
        <v>91958</v>
      </c>
      <c r="B4686" s="369" t="s">
        <v>12408</v>
      </c>
      <c r="C4686" s="368" t="s">
        <v>2</v>
      </c>
      <c r="D4686" s="370">
        <v>35.14</v>
      </c>
      <c r="E4686" s="207"/>
    </row>
    <row r="4687" spans="1:5" ht="15" x14ac:dyDescent="0.25">
      <c r="A4687" s="368">
        <v>91971</v>
      </c>
      <c r="B4687" s="369" t="s">
        <v>12421</v>
      </c>
      <c r="C4687" s="368" t="s">
        <v>2</v>
      </c>
      <c r="D4687" s="370">
        <v>89.96</v>
      </c>
      <c r="E4687" s="207"/>
    </row>
    <row r="4688" spans="1:5" ht="15" x14ac:dyDescent="0.25">
      <c r="A4688" s="368">
        <v>91970</v>
      </c>
      <c r="B4688" s="369" t="s">
        <v>12420</v>
      </c>
      <c r="C4688" s="368" t="s">
        <v>2</v>
      </c>
      <c r="D4688" s="370">
        <v>73.84</v>
      </c>
      <c r="E4688" s="207"/>
    </row>
    <row r="4689" spans="1:5" ht="15" x14ac:dyDescent="0.25">
      <c r="A4689" s="368">
        <v>91967</v>
      </c>
      <c r="B4689" s="369" t="s">
        <v>12417</v>
      </c>
      <c r="C4689" s="368" t="s">
        <v>2</v>
      </c>
      <c r="D4689" s="370">
        <v>62.21</v>
      </c>
      <c r="E4689" s="207"/>
    </row>
    <row r="4690" spans="1:5" ht="15" x14ac:dyDescent="0.25">
      <c r="A4690" s="368">
        <v>91966</v>
      </c>
      <c r="B4690" s="369" t="s">
        <v>12416</v>
      </c>
      <c r="C4690" s="368" t="s">
        <v>2</v>
      </c>
      <c r="D4690" s="370">
        <v>50.98</v>
      </c>
      <c r="E4690" s="207"/>
    </row>
    <row r="4691" spans="1:5" ht="15" x14ac:dyDescent="0.25">
      <c r="A4691" s="368">
        <v>91975</v>
      </c>
      <c r="B4691" s="369" t="s">
        <v>12425</v>
      </c>
      <c r="C4691" s="368" t="s">
        <v>2</v>
      </c>
      <c r="D4691" s="370">
        <v>83.28</v>
      </c>
      <c r="E4691" s="207"/>
    </row>
    <row r="4692" spans="1:5" ht="15" x14ac:dyDescent="0.25">
      <c r="A4692" s="368">
        <v>91974</v>
      </c>
      <c r="B4692" s="369" t="s">
        <v>12424</v>
      </c>
      <c r="C4692" s="368" t="s">
        <v>2</v>
      </c>
      <c r="D4692" s="370">
        <v>67.16</v>
      </c>
      <c r="E4692" s="207"/>
    </row>
    <row r="4693" spans="1:5" ht="15" x14ac:dyDescent="0.25">
      <c r="A4693" s="368">
        <v>91977</v>
      </c>
      <c r="B4693" s="369" t="s">
        <v>12427</v>
      </c>
      <c r="C4693" s="368" t="s">
        <v>2</v>
      </c>
      <c r="D4693" s="370">
        <v>115.02</v>
      </c>
      <c r="E4693" s="207"/>
    </row>
    <row r="4694" spans="1:5" ht="15" x14ac:dyDescent="0.25">
      <c r="A4694" s="368">
        <v>91976</v>
      </c>
      <c r="B4694" s="369" t="s">
        <v>12426</v>
      </c>
      <c r="C4694" s="368" t="s">
        <v>2</v>
      </c>
      <c r="D4694" s="370">
        <v>98.9</v>
      </c>
      <c r="E4694" s="207"/>
    </row>
    <row r="4695" spans="1:5" ht="15" x14ac:dyDescent="0.25">
      <c r="A4695" s="368">
        <v>91874</v>
      </c>
      <c r="B4695" s="369" t="s">
        <v>12329</v>
      </c>
      <c r="C4695" s="368" t="s">
        <v>2</v>
      </c>
      <c r="D4695" s="370">
        <v>7.72</v>
      </c>
      <c r="E4695" s="207"/>
    </row>
    <row r="4696" spans="1:5" ht="15" x14ac:dyDescent="0.25">
      <c r="A4696" s="368">
        <v>91878</v>
      </c>
      <c r="B4696" s="369" t="s">
        <v>12333</v>
      </c>
      <c r="C4696" s="368" t="s">
        <v>2</v>
      </c>
      <c r="D4696" s="370">
        <v>6.1</v>
      </c>
      <c r="E4696" s="207"/>
    </row>
    <row r="4697" spans="1:5" ht="15" x14ac:dyDescent="0.25">
      <c r="A4697" s="368">
        <v>91882</v>
      </c>
      <c r="B4697" s="369" t="s">
        <v>12337</v>
      </c>
      <c r="C4697" s="368" t="s">
        <v>2</v>
      </c>
      <c r="D4697" s="370">
        <v>11.07</v>
      </c>
      <c r="E4697" s="207"/>
    </row>
    <row r="4698" spans="1:5" ht="15" x14ac:dyDescent="0.25">
      <c r="A4698" s="368">
        <v>91875</v>
      </c>
      <c r="B4698" s="369" t="s">
        <v>12330</v>
      </c>
      <c r="C4698" s="368" t="s">
        <v>2</v>
      </c>
      <c r="D4698" s="370">
        <v>9.09</v>
      </c>
      <c r="E4698" s="207"/>
    </row>
    <row r="4699" spans="1:5" ht="15" x14ac:dyDescent="0.25">
      <c r="A4699" s="368">
        <v>91879</v>
      </c>
      <c r="B4699" s="369" t="s">
        <v>12334</v>
      </c>
      <c r="C4699" s="368" t="s">
        <v>2</v>
      </c>
      <c r="D4699" s="370">
        <v>7.48</v>
      </c>
      <c r="E4699" s="207"/>
    </row>
    <row r="4700" spans="1:5" ht="15" x14ac:dyDescent="0.25">
      <c r="A4700" s="368">
        <v>91884</v>
      </c>
      <c r="B4700" s="369" t="s">
        <v>12338</v>
      </c>
      <c r="C4700" s="368" t="s">
        <v>2</v>
      </c>
      <c r="D4700" s="370">
        <v>12.44</v>
      </c>
      <c r="E4700" s="207"/>
    </row>
    <row r="4701" spans="1:5" ht="15" x14ac:dyDescent="0.25">
      <c r="A4701" s="368">
        <v>91876</v>
      </c>
      <c r="B4701" s="369" t="s">
        <v>12331</v>
      </c>
      <c r="C4701" s="368" t="s">
        <v>2</v>
      </c>
      <c r="D4701" s="370">
        <v>10.96</v>
      </c>
      <c r="E4701" s="207"/>
    </row>
    <row r="4702" spans="1:5" ht="15" x14ac:dyDescent="0.25">
      <c r="A4702" s="368">
        <v>91880</v>
      </c>
      <c r="B4702" s="369" t="s">
        <v>12335</v>
      </c>
      <c r="C4702" s="368" t="s">
        <v>2</v>
      </c>
      <c r="D4702" s="370">
        <v>9.33</v>
      </c>
      <c r="E4702" s="207"/>
    </row>
    <row r="4703" spans="1:5" ht="15" x14ac:dyDescent="0.25">
      <c r="A4703" s="368">
        <v>91885</v>
      </c>
      <c r="B4703" s="369" t="s">
        <v>12339</v>
      </c>
      <c r="C4703" s="368" t="s">
        <v>2</v>
      </c>
      <c r="D4703" s="370">
        <v>14.25</v>
      </c>
      <c r="E4703" s="207"/>
    </row>
    <row r="4704" spans="1:5" ht="15" x14ac:dyDescent="0.25">
      <c r="A4704" s="368">
        <v>91877</v>
      </c>
      <c r="B4704" s="369" t="s">
        <v>12332</v>
      </c>
      <c r="C4704" s="368" t="s">
        <v>2</v>
      </c>
      <c r="D4704" s="370">
        <v>13.53</v>
      </c>
      <c r="E4704" s="207"/>
    </row>
    <row r="4705" spans="1:5" ht="15" x14ac:dyDescent="0.25">
      <c r="A4705" s="368">
        <v>91881</v>
      </c>
      <c r="B4705" s="369" t="s">
        <v>12336</v>
      </c>
      <c r="C4705" s="368" t="s">
        <v>2</v>
      </c>
      <c r="D4705" s="370">
        <v>11.91</v>
      </c>
      <c r="E4705" s="207"/>
    </row>
    <row r="4706" spans="1:5" ht="15" x14ac:dyDescent="0.25">
      <c r="A4706" s="368">
        <v>91886</v>
      </c>
      <c r="B4706" s="369" t="s">
        <v>12340</v>
      </c>
      <c r="C4706" s="368" t="s">
        <v>2</v>
      </c>
      <c r="D4706" s="370">
        <v>16.760000000000002</v>
      </c>
      <c r="E4706" s="207"/>
    </row>
    <row r="4707" spans="1:5" ht="15" x14ac:dyDescent="0.25">
      <c r="A4707" s="368">
        <v>91945</v>
      </c>
      <c r="B4707" s="369" t="s">
        <v>12396</v>
      </c>
      <c r="C4707" s="368" t="s">
        <v>2</v>
      </c>
      <c r="D4707" s="370">
        <v>14.53</v>
      </c>
      <c r="E4707" s="207"/>
    </row>
    <row r="4708" spans="1:5" ht="15" x14ac:dyDescent="0.25">
      <c r="A4708" s="368">
        <v>91947</v>
      </c>
      <c r="B4708" s="369" t="s">
        <v>12398</v>
      </c>
      <c r="C4708" s="368" t="s">
        <v>2</v>
      </c>
      <c r="D4708" s="370">
        <v>9.16</v>
      </c>
      <c r="E4708" s="207"/>
    </row>
    <row r="4709" spans="1:5" ht="15" x14ac:dyDescent="0.25">
      <c r="A4709" s="368">
        <v>91946</v>
      </c>
      <c r="B4709" s="369" t="s">
        <v>12397</v>
      </c>
      <c r="C4709" s="368" t="s">
        <v>2</v>
      </c>
      <c r="D4709" s="370">
        <v>11.23</v>
      </c>
      <c r="E4709" s="207"/>
    </row>
    <row r="4710" spans="1:5" ht="15" x14ac:dyDescent="0.25">
      <c r="A4710" s="368">
        <v>91949</v>
      </c>
      <c r="B4710" s="369" t="s">
        <v>12399</v>
      </c>
      <c r="C4710" s="368" t="s">
        <v>2</v>
      </c>
      <c r="D4710" s="370">
        <v>20.149999999999999</v>
      </c>
      <c r="E4710" s="207"/>
    </row>
    <row r="4711" spans="1:5" ht="15" x14ac:dyDescent="0.25">
      <c r="A4711" s="368">
        <v>91951</v>
      </c>
      <c r="B4711" s="369" t="s">
        <v>12401</v>
      </c>
      <c r="C4711" s="368" t="s">
        <v>2</v>
      </c>
      <c r="D4711" s="370">
        <v>13.72</v>
      </c>
      <c r="E4711" s="207"/>
    </row>
    <row r="4712" spans="1:5" ht="15" x14ac:dyDescent="0.25">
      <c r="A4712" s="368">
        <v>91950</v>
      </c>
      <c r="B4712" s="369" t="s">
        <v>12400</v>
      </c>
      <c r="C4712" s="368" t="s">
        <v>2</v>
      </c>
      <c r="D4712" s="370">
        <v>16.12</v>
      </c>
      <c r="E4712" s="207"/>
    </row>
    <row r="4713" spans="1:5" ht="15" x14ac:dyDescent="0.25">
      <c r="A4713" s="368">
        <v>91992</v>
      </c>
      <c r="B4713" s="369" t="s">
        <v>12442</v>
      </c>
      <c r="C4713" s="368" t="s">
        <v>2</v>
      </c>
      <c r="D4713" s="370">
        <v>46.99</v>
      </c>
      <c r="E4713" s="207"/>
    </row>
    <row r="4714" spans="1:5" ht="15" x14ac:dyDescent="0.25">
      <c r="A4714" s="368">
        <v>91990</v>
      </c>
      <c r="B4714" s="369" t="s">
        <v>12440</v>
      </c>
      <c r="C4714" s="368" t="s">
        <v>2</v>
      </c>
      <c r="D4714" s="370">
        <v>35.76</v>
      </c>
      <c r="E4714" s="207"/>
    </row>
    <row r="4715" spans="1:5" ht="15" x14ac:dyDescent="0.25">
      <c r="A4715" s="368">
        <v>91993</v>
      </c>
      <c r="B4715" s="369" t="s">
        <v>12443</v>
      </c>
      <c r="C4715" s="368" t="s">
        <v>2</v>
      </c>
      <c r="D4715" s="370">
        <v>49.01</v>
      </c>
      <c r="E4715" s="207"/>
    </row>
    <row r="4716" spans="1:5" ht="15" x14ac:dyDescent="0.25">
      <c r="A4716" s="368">
        <v>91991</v>
      </c>
      <c r="B4716" s="369" t="s">
        <v>12441</v>
      </c>
      <c r="C4716" s="368" t="s">
        <v>2</v>
      </c>
      <c r="D4716" s="370">
        <v>37.78</v>
      </c>
      <c r="E4716" s="207"/>
    </row>
    <row r="4717" spans="1:5" ht="15" x14ac:dyDescent="0.25">
      <c r="A4717" s="368">
        <v>92000</v>
      </c>
      <c r="B4717" s="369" t="s">
        <v>12450</v>
      </c>
      <c r="C4717" s="368" t="s">
        <v>2</v>
      </c>
      <c r="D4717" s="370">
        <v>31.96</v>
      </c>
      <c r="E4717" s="207"/>
    </row>
    <row r="4718" spans="1:5" ht="15" x14ac:dyDescent="0.25">
      <c r="A4718" s="368">
        <v>91998</v>
      </c>
      <c r="B4718" s="369" t="s">
        <v>12448</v>
      </c>
      <c r="C4718" s="368" t="s">
        <v>2</v>
      </c>
      <c r="D4718" s="370">
        <v>20.73</v>
      </c>
      <c r="E4718" s="207"/>
    </row>
    <row r="4719" spans="1:5" ht="15" x14ac:dyDescent="0.25">
      <c r="A4719" s="368">
        <v>92001</v>
      </c>
      <c r="B4719" s="369" t="s">
        <v>12451</v>
      </c>
      <c r="C4719" s="368" t="s">
        <v>2</v>
      </c>
      <c r="D4719" s="370">
        <v>33.979999999999997</v>
      </c>
      <c r="E4719" s="207"/>
    </row>
    <row r="4720" spans="1:5" ht="15" x14ac:dyDescent="0.25">
      <c r="A4720" s="368">
        <v>91999</v>
      </c>
      <c r="B4720" s="369" t="s">
        <v>12449</v>
      </c>
      <c r="C4720" s="368" t="s">
        <v>2</v>
      </c>
      <c r="D4720" s="370">
        <v>22.75</v>
      </c>
      <c r="E4720" s="207"/>
    </row>
    <row r="4721" spans="1:5" ht="15" x14ac:dyDescent="0.25">
      <c r="A4721" s="368">
        <v>92008</v>
      </c>
      <c r="B4721" s="369" t="s">
        <v>12458</v>
      </c>
      <c r="C4721" s="368" t="s">
        <v>2</v>
      </c>
      <c r="D4721" s="370">
        <v>49.19</v>
      </c>
      <c r="E4721" s="207"/>
    </row>
    <row r="4722" spans="1:5" ht="15" x14ac:dyDescent="0.25">
      <c r="A4722" s="368">
        <v>92006</v>
      </c>
      <c r="B4722" s="369" t="s">
        <v>12456</v>
      </c>
      <c r="C4722" s="368" t="s">
        <v>2</v>
      </c>
      <c r="D4722" s="370">
        <v>37.96</v>
      </c>
      <c r="E4722" s="207"/>
    </row>
    <row r="4723" spans="1:5" ht="15" x14ac:dyDescent="0.25">
      <c r="A4723" s="368">
        <v>92009</v>
      </c>
      <c r="B4723" s="369" t="s">
        <v>12459</v>
      </c>
      <c r="C4723" s="368" t="s">
        <v>2</v>
      </c>
      <c r="D4723" s="370">
        <v>53.23</v>
      </c>
      <c r="E4723" s="207"/>
    </row>
    <row r="4724" spans="1:5" ht="15" x14ac:dyDescent="0.25">
      <c r="A4724" s="368">
        <v>92007</v>
      </c>
      <c r="B4724" s="369" t="s">
        <v>12457</v>
      </c>
      <c r="C4724" s="368" t="s">
        <v>2</v>
      </c>
      <c r="D4724" s="370">
        <v>42</v>
      </c>
      <c r="E4724" s="207"/>
    </row>
    <row r="4725" spans="1:5" ht="15" x14ac:dyDescent="0.25">
      <c r="A4725" s="368">
        <v>92016</v>
      </c>
      <c r="B4725" s="369" t="s">
        <v>12466</v>
      </c>
      <c r="C4725" s="368" t="s">
        <v>2</v>
      </c>
      <c r="D4725" s="370">
        <v>66.42</v>
      </c>
      <c r="E4725" s="207"/>
    </row>
    <row r="4726" spans="1:5" ht="15" x14ac:dyDescent="0.25">
      <c r="A4726" s="368">
        <v>92014</v>
      </c>
      <c r="B4726" s="369" t="s">
        <v>12464</v>
      </c>
      <c r="C4726" s="368" t="s">
        <v>2</v>
      </c>
      <c r="D4726" s="370">
        <v>55.19</v>
      </c>
      <c r="E4726" s="207"/>
    </row>
    <row r="4727" spans="1:5" ht="15" x14ac:dyDescent="0.25">
      <c r="A4727" s="368">
        <v>92017</v>
      </c>
      <c r="B4727" s="369" t="s">
        <v>12467</v>
      </c>
      <c r="C4727" s="368" t="s">
        <v>2</v>
      </c>
      <c r="D4727" s="370">
        <v>72.48</v>
      </c>
      <c r="E4727" s="207"/>
    </row>
    <row r="4728" spans="1:5" ht="15" x14ac:dyDescent="0.25">
      <c r="A4728" s="368">
        <v>92015</v>
      </c>
      <c r="B4728" s="369" t="s">
        <v>12465</v>
      </c>
      <c r="C4728" s="368" t="s">
        <v>2</v>
      </c>
      <c r="D4728" s="370">
        <v>61.25</v>
      </c>
      <c r="E4728" s="207"/>
    </row>
    <row r="4729" spans="1:5" ht="15" x14ac:dyDescent="0.25">
      <c r="A4729" s="368">
        <v>92019</v>
      </c>
      <c r="B4729" s="369" t="s">
        <v>12469</v>
      </c>
      <c r="C4729" s="368" t="s">
        <v>2</v>
      </c>
      <c r="D4729" s="370">
        <v>89.15</v>
      </c>
      <c r="E4729" s="207"/>
    </row>
    <row r="4730" spans="1:5" ht="15" x14ac:dyDescent="0.25">
      <c r="A4730" s="368">
        <v>92018</v>
      </c>
      <c r="B4730" s="369" t="s">
        <v>12468</v>
      </c>
      <c r="C4730" s="368" t="s">
        <v>2</v>
      </c>
      <c r="D4730" s="370">
        <v>73.03</v>
      </c>
      <c r="E4730" s="207"/>
    </row>
    <row r="4731" spans="1:5" ht="15" x14ac:dyDescent="0.25">
      <c r="A4731" s="368">
        <v>92021</v>
      </c>
      <c r="B4731" s="369" t="s">
        <v>12471</v>
      </c>
      <c r="C4731" s="368" t="s">
        <v>2</v>
      </c>
      <c r="D4731" s="370">
        <v>123.87</v>
      </c>
      <c r="E4731" s="207"/>
    </row>
    <row r="4732" spans="1:5" ht="15" x14ac:dyDescent="0.25">
      <c r="A4732" s="368">
        <v>92020</v>
      </c>
      <c r="B4732" s="369" t="s">
        <v>12470</v>
      </c>
      <c r="C4732" s="368" t="s">
        <v>2</v>
      </c>
      <c r="D4732" s="370">
        <v>107.75</v>
      </c>
      <c r="E4732" s="207"/>
    </row>
    <row r="4733" spans="1:5" ht="15" x14ac:dyDescent="0.25">
      <c r="A4733" s="368">
        <v>91996</v>
      </c>
      <c r="B4733" s="369" t="s">
        <v>12446</v>
      </c>
      <c r="C4733" s="368" t="s">
        <v>2</v>
      </c>
      <c r="D4733" s="370">
        <v>36.15</v>
      </c>
      <c r="E4733" s="207"/>
    </row>
    <row r="4734" spans="1:5" ht="15" x14ac:dyDescent="0.25">
      <c r="A4734" s="368">
        <v>91994</v>
      </c>
      <c r="B4734" s="369" t="s">
        <v>12444</v>
      </c>
      <c r="C4734" s="368" t="s">
        <v>2</v>
      </c>
      <c r="D4734" s="370">
        <v>24.92</v>
      </c>
      <c r="E4734" s="207"/>
    </row>
    <row r="4735" spans="1:5" ht="15" x14ac:dyDescent="0.25">
      <c r="A4735" s="368">
        <v>91997</v>
      </c>
      <c r="B4735" s="369" t="s">
        <v>12447</v>
      </c>
      <c r="C4735" s="368" t="s">
        <v>2</v>
      </c>
      <c r="D4735" s="370">
        <v>38.17</v>
      </c>
      <c r="E4735" s="207"/>
    </row>
    <row r="4736" spans="1:5" ht="15" x14ac:dyDescent="0.25">
      <c r="A4736" s="368">
        <v>91995</v>
      </c>
      <c r="B4736" s="369" t="s">
        <v>12445</v>
      </c>
      <c r="C4736" s="368" t="s">
        <v>2</v>
      </c>
      <c r="D4736" s="370">
        <v>26.94</v>
      </c>
      <c r="E4736" s="207"/>
    </row>
    <row r="4737" spans="1:5" ht="15" x14ac:dyDescent="0.25">
      <c r="A4737" s="368">
        <v>92004</v>
      </c>
      <c r="B4737" s="369" t="s">
        <v>12454</v>
      </c>
      <c r="C4737" s="368" t="s">
        <v>2</v>
      </c>
      <c r="D4737" s="370">
        <v>57.62</v>
      </c>
      <c r="E4737" s="207"/>
    </row>
    <row r="4738" spans="1:5" ht="15" x14ac:dyDescent="0.25">
      <c r="A4738" s="368">
        <v>92002</v>
      </c>
      <c r="B4738" s="369" t="s">
        <v>12452</v>
      </c>
      <c r="C4738" s="368" t="s">
        <v>2</v>
      </c>
      <c r="D4738" s="370">
        <v>46.39</v>
      </c>
      <c r="E4738" s="207"/>
    </row>
    <row r="4739" spans="1:5" ht="15" x14ac:dyDescent="0.25">
      <c r="A4739" s="368">
        <v>92005</v>
      </c>
      <c r="B4739" s="369" t="s">
        <v>12455</v>
      </c>
      <c r="C4739" s="368" t="s">
        <v>2</v>
      </c>
      <c r="D4739" s="370">
        <v>61.66</v>
      </c>
      <c r="E4739" s="207"/>
    </row>
    <row r="4740" spans="1:5" ht="15" x14ac:dyDescent="0.25">
      <c r="A4740" s="368">
        <v>92003</v>
      </c>
      <c r="B4740" s="369" t="s">
        <v>12453</v>
      </c>
      <c r="C4740" s="368" t="s">
        <v>2</v>
      </c>
      <c r="D4740" s="370">
        <v>50.43</v>
      </c>
      <c r="E4740" s="207"/>
    </row>
    <row r="4741" spans="1:5" ht="15" x14ac:dyDescent="0.25">
      <c r="A4741" s="368">
        <v>92012</v>
      </c>
      <c r="B4741" s="369" t="s">
        <v>12462</v>
      </c>
      <c r="C4741" s="368" t="s">
        <v>2</v>
      </c>
      <c r="D4741" s="370">
        <v>79.03</v>
      </c>
      <c r="E4741" s="207"/>
    </row>
    <row r="4742" spans="1:5" ht="15" x14ac:dyDescent="0.25">
      <c r="A4742" s="368">
        <v>92010</v>
      </c>
      <c r="B4742" s="369" t="s">
        <v>12460</v>
      </c>
      <c r="C4742" s="368" t="s">
        <v>2</v>
      </c>
      <c r="D4742" s="370">
        <v>67.8</v>
      </c>
      <c r="E4742" s="207"/>
    </row>
    <row r="4743" spans="1:5" ht="15" x14ac:dyDescent="0.25">
      <c r="A4743" s="368">
        <v>92013</v>
      </c>
      <c r="B4743" s="369" t="s">
        <v>12463</v>
      </c>
      <c r="C4743" s="368" t="s">
        <v>2</v>
      </c>
      <c r="D4743" s="370">
        <v>85.09</v>
      </c>
      <c r="E4743" s="207"/>
    </row>
    <row r="4744" spans="1:5" ht="15" x14ac:dyDescent="0.25">
      <c r="A4744" s="368">
        <v>92011</v>
      </c>
      <c r="B4744" s="369" t="s">
        <v>12461</v>
      </c>
      <c r="C4744" s="368" t="s">
        <v>2</v>
      </c>
      <c r="D4744" s="370">
        <v>73.86</v>
      </c>
      <c r="E4744" s="207"/>
    </row>
    <row r="4745" spans="1:5" ht="15" x14ac:dyDescent="0.25">
      <c r="A4745" s="368">
        <v>95777</v>
      </c>
      <c r="B4745" s="369" t="s">
        <v>12010</v>
      </c>
      <c r="C4745" s="368" t="s">
        <v>2</v>
      </c>
      <c r="D4745" s="370">
        <v>30.69</v>
      </c>
      <c r="E4745" s="207"/>
    </row>
    <row r="4746" spans="1:5" ht="15" x14ac:dyDescent="0.25">
      <c r="A4746" s="368">
        <v>95780</v>
      </c>
      <c r="B4746" s="369" t="s">
        <v>12013</v>
      </c>
      <c r="C4746" s="368" t="s">
        <v>2</v>
      </c>
      <c r="D4746" s="370">
        <v>36.950000000000003</v>
      </c>
      <c r="E4746" s="207"/>
    </row>
    <row r="4747" spans="1:5" ht="15" x14ac:dyDescent="0.25">
      <c r="A4747" s="368">
        <v>95783</v>
      </c>
      <c r="B4747" s="369" t="s">
        <v>34841</v>
      </c>
      <c r="C4747" s="368" t="s">
        <v>2</v>
      </c>
      <c r="D4747" s="370">
        <v>0</v>
      </c>
      <c r="E4747" s="207"/>
    </row>
    <row r="4748" spans="1:5" ht="15" x14ac:dyDescent="0.25">
      <c r="A4748" s="368">
        <v>95778</v>
      </c>
      <c r="B4748" s="369" t="s">
        <v>12011</v>
      </c>
      <c r="C4748" s="368" t="s">
        <v>2</v>
      </c>
      <c r="D4748" s="370">
        <v>34.1</v>
      </c>
      <c r="E4748" s="207"/>
    </row>
    <row r="4749" spans="1:5" ht="15" x14ac:dyDescent="0.25">
      <c r="A4749" s="368">
        <v>95781</v>
      </c>
      <c r="B4749" s="369" t="s">
        <v>12014</v>
      </c>
      <c r="C4749" s="368" t="s">
        <v>2</v>
      </c>
      <c r="D4749" s="370">
        <v>41.5</v>
      </c>
      <c r="E4749" s="207"/>
    </row>
    <row r="4750" spans="1:5" ht="15" x14ac:dyDescent="0.25">
      <c r="A4750" s="368">
        <v>95784</v>
      </c>
      <c r="B4750" s="369" t="s">
        <v>34842</v>
      </c>
      <c r="C4750" s="368" t="s">
        <v>2</v>
      </c>
      <c r="D4750" s="370">
        <v>0</v>
      </c>
      <c r="E4750" s="207"/>
    </row>
    <row r="4751" spans="1:5" ht="15" x14ac:dyDescent="0.25">
      <c r="A4751" s="368">
        <v>95782</v>
      </c>
      <c r="B4751" s="369" t="s">
        <v>12015</v>
      </c>
      <c r="C4751" s="368" t="s">
        <v>2</v>
      </c>
      <c r="D4751" s="370">
        <v>39.76</v>
      </c>
      <c r="E4751" s="207"/>
    </row>
    <row r="4752" spans="1:5" ht="15" x14ac:dyDescent="0.25">
      <c r="A4752" s="368">
        <v>95779</v>
      </c>
      <c r="B4752" s="369" t="s">
        <v>12012</v>
      </c>
      <c r="C4752" s="368" t="s">
        <v>2</v>
      </c>
      <c r="D4752" s="370">
        <v>28.23</v>
      </c>
      <c r="E4752" s="207"/>
    </row>
    <row r="4753" spans="1:5" ht="15" x14ac:dyDescent="0.25">
      <c r="A4753" s="368">
        <v>95785</v>
      </c>
      <c r="B4753" s="369" t="s">
        <v>12016</v>
      </c>
      <c r="C4753" s="368" t="s">
        <v>2</v>
      </c>
      <c r="D4753" s="370">
        <v>47.37</v>
      </c>
      <c r="E4753" s="207"/>
    </row>
    <row r="4754" spans="1:5" ht="15" x14ac:dyDescent="0.25">
      <c r="A4754" s="368">
        <v>95792</v>
      </c>
      <c r="B4754" s="369" t="s">
        <v>34843</v>
      </c>
      <c r="C4754" s="368" t="s">
        <v>2</v>
      </c>
      <c r="D4754" s="370">
        <v>0</v>
      </c>
      <c r="E4754" s="207"/>
    </row>
    <row r="4755" spans="1:5" ht="15" x14ac:dyDescent="0.25">
      <c r="A4755" s="368">
        <v>95793</v>
      </c>
      <c r="B4755" s="369" t="s">
        <v>34844</v>
      </c>
      <c r="C4755" s="368" t="s">
        <v>2</v>
      </c>
      <c r="D4755" s="370">
        <v>0</v>
      </c>
      <c r="E4755" s="207"/>
    </row>
    <row r="4756" spans="1:5" ht="15" x14ac:dyDescent="0.25">
      <c r="A4756" s="368">
        <v>95794</v>
      </c>
      <c r="B4756" s="369" t="s">
        <v>34845</v>
      </c>
      <c r="C4756" s="368" t="s">
        <v>2</v>
      </c>
      <c r="D4756" s="370">
        <v>0</v>
      </c>
      <c r="E4756" s="207"/>
    </row>
    <row r="4757" spans="1:5" ht="15" x14ac:dyDescent="0.25">
      <c r="A4757" s="368">
        <v>95786</v>
      </c>
      <c r="B4757" s="369" t="s">
        <v>34846</v>
      </c>
      <c r="C4757" s="368" t="s">
        <v>2</v>
      </c>
      <c r="D4757" s="370">
        <v>0</v>
      </c>
      <c r="E4757" s="207"/>
    </row>
    <row r="4758" spans="1:5" ht="15" x14ac:dyDescent="0.25">
      <c r="A4758" s="368">
        <v>95788</v>
      </c>
      <c r="B4758" s="369" t="s">
        <v>34847</v>
      </c>
      <c r="C4758" s="368" t="s">
        <v>2</v>
      </c>
      <c r="D4758" s="370">
        <v>0</v>
      </c>
      <c r="E4758" s="207"/>
    </row>
    <row r="4759" spans="1:5" ht="15" x14ac:dyDescent="0.25">
      <c r="A4759" s="368">
        <v>95790</v>
      </c>
      <c r="B4759" s="369" t="s">
        <v>34848</v>
      </c>
      <c r="C4759" s="368" t="s">
        <v>2</v>
      </c>
      <c r="D4759" s="370">
        <v>0</v>
      </c>
      <c r="E4759" s="207"/>
    </row>
    <row r="4760" spans="1:5" ht="15" x14ac:dyDescent="0.25">
      <c r="A4760" s="368">
        <v>95787</v>
      </c>
      <c r="B4760" s="369" t="s">
        <v>12017</v>
      </c>
      <c r="C4760" s="368" t="s">
        <v>2</v>
      </c>
      <c r="D4760" s="370">
        <v>33.49</v>
      </c>
      <c r="E4760" s="207"/>
    </row>
    <row r="4761" spans="1:5" ht="15" x14ac:dyDescent="0.25">
      <c r="A4761" s="368">
        <v>95789</v>
      </c>
      <c r="B4761" s="369" t="s">
        <v>12018</v>
      </c>
      <c r="C4761" s="368" t="s">
        <v>2</v>
      </c>
      <c r="D4761" s="370">
        <v>46.47</v>
      </c>
      <c r="E4761" s="207"/>
    </row>
    <row r="4762" spans="1:5" ht="15" x14ac:dyDescent="0.25">
      <c r="A4762" s="368">
        <v>95791</v>
      </c>
      <c r="B4762" s="369" t="s">
        <v>12019</v>
      </c>
      <c r="C4762" s="368" t="s">
        <v>2</v>
      </c>
      <c r="D4762" s="370">
        <v>65.599999999999994</v>
      </c>
      <c r="E4762" s="207"/>
    </row>
    <row r="4763" spans="1:5" ht="15" x14ac:dyDescent="0.25">
      <c r="A4763" s="368">
        <v>95795</v>
      </c>
      <c r="B4763" s="369" t="s">
        <v>12020</v>
      </c>
      <c r="C4763" s="368" t="s">
        <v>2</v>
      </c>
      <c r="D4763" s="370">
        <v>38.24</v>
      </c>
      <c r="E4763" s="207"/>
    </row>
    <row r="4764" spans="1:5" ht="15" x14ac:dyDescent="0.25">
      <c r="A4764" s="368">
        <v>95796</v>
      </c>
      <c r="B4764" s="369" t="s">
        <v>12021</v>
      </c>
      <c r="C4764" s="368" t="s">
        <v>2</v>
      </c>
      <c r="D4764" s="370">
        <v>54.66</v>
      </c>
      <c r="E4764" s="207"/>
    </row>
    <row r="4765" spans="1:5" ht="15" x14ac:dyDescent="0.25">
      <c r="A4765" s="368">
        <v>95797</v>
      </c>
      <c r="B4765" s="369" t="s">
        <v>12022</v>
      </c>
      <c r="C4765" s="368" t="s">
        <v>2</v>
      </c>
      <c r="D4765" s="370">
        <v>76.34</v>
      </c>
      <c r="E4765" s="207"/>
    </row>
    <row r="4766" spans="1:5" ht="15" x14ac:dyDescent="0.25">
      <c r="A4766" s="368">
        <v>95798</v>
      </c>
      <c r="B4766" s="369" t="s">
        <v>34849</v>
      </c>
      <c r="C4766" s="368" t="s">
        <v>2</v>
      </c>
      <c r="D4766" s="370">
        <v>0</v>
      </c>
      <c r="E4766" s="207"/>
    </row>
    <row r="4767" spans="1:5" ht="15" x14ac:dyDescent="0.25">
      <c r="A4767" s="368">
        <v>95799</v>
      </c>
      <c r="B4767" s="369" t="s">
        <v>34850</v>
      </c>
      <c r="C4767" s="368" t="s">
        <v>2</v>
      </c>
      <c r="D4767" s="370">
        <v>0</v>
      </c>
      <c r="E4767" s="207"/>
    </row>
    <row r="4768" spans="1:5" ht="15" x14ac:dyDescent="0.25">
      <c r="A4768" s="368">
        <v>95800</v>
      </c>
      <c r="B4768" s="369" t="s">
        <v>34851</v>
      </c>
      <c r="C4768" s="368" t="s">
        <v>2</v>
      </c>
      <c r="D4768" s="370">
        <v>0</v>
      </c>
      <c r="E4768" s="207"/>
    </row>
    <row r="4769" spans="1:5" ht="15" x14ac:dyDescent="0.25">
      <c r="A4769" s="368">
        <v>95801</v>
      </c>
      <c r="B4769" s="369" t="s">
        <v>12023</v>
      </c>
      <c r="C4769" s="368" t="s">
        <v>2</v>
      </c>
      <c r="D4769" s="370">
        <v>46.31</v>
      </c>
      <c r="E4769" s="207"/>
    </row>
    <row r="4770" spans="1:5" ht="15" x14ac:dyDescent="0.25">
      <c r="A4770" s="368">
        <v>95802</v>
      </c>
      <c r="B4770" s="369" t="s">
        <v>12024</v>
      </c>
      <c r="C4770" s="368" t="s">
        <v>2</v>
      </c>
      <c r="D4770" s="370">
        <v>57.2</v>
      </c>
      <c r="E4770" s="207"/>
    </row>
    <row r="4771" spans="1:5" ht="15" x14ac:dyDescent="0.25">
      <c r="A4771" s="368">
        <v>95803</v>
      </c>
      <c r="B4771" s="369" t="s">
        <v>12025</v>
      </c>
      <c r="C4771" s="368" t="s">
        <v>2</v>
      </c>
      <c r="D4771" s="370">
        <v>84.5</v>
      </c>
      <c r="E4771" s="207"/>
    </row>
    <row r="4772" spans="1:5" ht="15" x14ac:dyDescent="0.25">
      <c r="A4772" s="368">
        <v>95804</v>
      </c>
      <c r="B4772" s="369" t="s">
        <v>12026</v>
      </c>
      <c r="C4772" s="368" t="s">
        <v>2</v>
      </c>
      <c r="D4772" s="370">
        <v>24.63</v>
      </c>
      <c r="E4772" s="207"/>
    </row>
    <row r="4773" spans="1:5" ht="15" x14ac:dyDescent="0.25">
      <c r="A4773" s="368">
        <v>95805</v>
      </c>
      <c r="B4773" s="369" t="s">
        <v>12027</v>
      </c>
      <c r="C4773" s="368" t="s">
        <v>2</v>
      </c>
      <c r="D4773" s="370">
        <v>26.01</v>
      </c>
      <c r="E4773" s="207"/>
    </row>
    <row r="4774" spans="1:5" ht="15" x14ac:dyDescent="0.25">
      <c r="A4774" s="368">
        <v>95806</v>
      </c>
      <c r="B4774" s="369" t="s">
        <v>12028</v>
      </c>
      <c r="C4774" s="368" t="s">
        <v>2</v>
      </c>
      <c r="D4774" s="370">
        <v>28.52</v>
      </c>
      <c r="E4774" s="207"/>
    </row>
    <row r="4775" spans="1:5" ht="15" x14ac:dyDescent="0.25">
      <c r="A4775" s="368">
        <v>104401</v>
      </c>
      <c r="B4775" s="369" t="s">
        <v>12045</v>
      </c>
      <c r="C4775" s="368" t="s">
        <v>2</v>
      </c>
      <c r="D4775" s="370">
        <v>27.38</v>
      </c>
      <c r="E4775" s="207"/>
    </row>
    <row r="4776" spans="1:5" ht="15" x14ac:dyDescent="0.25">
      <c r="A4776" s="368">
        <v>104402</v>
      </c>
      <c r="B4776" s="369" t="s">
        <v>12046</v>
      </c>
      <c r="C4776" s="368" t="s">
        <v>2</v>
      </c>
      <c r="D4776" s="370">
        <v>28.67</v>
      </c>
      <c r="E4776" s="207"/>
    </row>
    <row r="4777" spans="1:5" ht="15" x14ac:dyDescent="0.25">
      <c r="A4777" s="368">
        <v>104403</v>
      </c>
      <c r="B4777" s="369" t="s">
        <v>12047</v>
      </c>
      <c r="C4777" s="368" t="s">
        <v>2</v>
      </c>
      <c r="D4777" s="370">
        <v>35.619999999999997</v>
      </c>
      <c r="E4777" s="207"/>
    </row>
    <row r="4778" spans="1:5" ht="15" x14ac:dyDescent="0.25">
      <c r="A4778" s="368">
        <v>104395</v>
      </c>
      <c r="B4778" s="369" t="s">
        <v>12009</v>
      </c>
      <c r="C4778" s="368" t="s">
        <v>2</v>
      </c>
      <c r="D4778" s="370">
        <v>24.07</v>
      </c>
      <c r="E4778" s="207"/>
    </row>
    <row r="4779" spans="1:5" ht="15" x14ac:dyDescent="0.25">
      <c r="A4779" s="368">
        <v>104396</v>
      </c>
      <c r="B4779" s="369" t="s">
        <v>12040</v>
      </c>
      <c r="C4779" s="368" t="s">
        <v>2</v>
      </c>
      <c r="D4779" s="370">
        <v>24.52</v>
      </c>
      <c r="E4779" s="207"/>
    </row>
    <row r="4780" spans="1:5" ht="15" x14ac:dyDescent="0.25">
      <c r="A4780" s="368">
        <v>104397</v>
      </c>
      <c r="B4780" s="369" t="s">
        <v>12041</v>
      </c>
      <c r="C4780" s="368" t="s">
        <v>2</v>
      </c>
      <c r="D4780" s="370">
        <v>29.23</v>
      </c>
      <c r="E4780" s="207"/>
    </row>
    <row r="4781" spans="1:5" ht="15" x14ac:dyDescent="0.25">
      <c r="A4781" s="368">
        <v>95810</v>
      </c>
      <c r="B4781" s="369" t="s">
        <v>12032</v>
      </c>
      <c r="C4781" s="368" t="s">
        <v>2</v>
      </c>
      <c r="D4781" s="370">
        <v>17.98</v>
      </c>
      <c r="E4781" s="207"/>
    </row>
    <row r="4782" spans="1:5" ht="15" x14ac:dyDescent="0.25">
      <c r="A4782" s="368">
        <v>95811</v>
      </c>
      <c r="B4782" s="369" t="s">
        <v>12033</v>
      </c>
      <c r="C4782" s="368" t="s">
        <v>2</v>
      </c>
      <c r="D4782" s="370">
        <v>22.16</v>
      </c>
      <c r="E4782" s="207"/>
    </row>
    <row r="4783" spans="1:5" ht="15" x14ac:dyDescent="0.25">
      <c r="A4783" s="368">
        <v>95812</v>
      </c>
      <c r="B4783" s="369" t="s">
        <v>12034</v>
      </c>
      <c r="C4783" s="368" t="s">
        <v>2</v>
      </c>
      <c r="D4783" s="370">
        <v>30.19</v>
      </c>
      <c r="E4783" s="207"/>
    </row>
    <row r="4784" spans="1:5" ht="15" x14ac:dyDescent="0.25">
      <c r="A4784" s="368">
        <v>95807</v>
      </c>
      <c r="B4784" s="369" t="s">
        <v>12029</v>
      </c>
      <c r="C4784" s="368" t="s">
        <v>2</v>
      </c>
      <c r="D4784" s="370">
        <v>28.93</v>
      </c>
      <c r="E4784" s="207"/>
    </row>
    <row r="4785" spans="1:5" ht="15" x14ac:dyDescent="0.25">
      <c r="A4785" s="368">
        <v>95808</v>
      </c>
      <c r="B4785" s="369" t="s">
        <v>12030</v>
      </c>
      <c r="C4785" s="368" t="s">
        <v>2</v>
      </c>
      <c r="D4785" s="370">
        <v>33.1</v>
      </c>
      <c r="E4785" s="207"/>
    </row>
    <row r="4786" spans="1:5" ht="15" x14ac:dyDescent="0.25">
      <c r="A4786" s="368">
        <v>95809</v>
      </c>
      <c r="B4786" s="369" t="s">
        <v>12031</v>
      </c>
      <c r="C4786" s="368" t="s">
        <v>2</v>
      </c>
      <c r="D4786" s="370">
        <v>41.15</v>
      </c>
      <c r="E4786" s="207"/>
    </row>
    <row r="4787" spans="1:5" ht="15" x14ac:dyDescent="0.25">
      <c r="A4787" s="368">
        <v>104398</v>
      </c>
      <c r="B4787" s="369" t="s">
        <v>12042</v>
      </c>
      <c r="C4787" s="368" t="s">
        <v>2</v>
      </c>
      <c r="D4787" s="370">
        <v>28.91</v>
      </c>
      <c r="E4787" s="207"/>
    </row>
    <row r="4788" spans="1:5" ht="15" x14ac:dyDescent="0.25">
      <c r="A4788" s="368">
        <v>104399</v>
      </c>
      <c r="B4788" s="369" t="s">
        <v>12043</v>
      </c>
      <c r="C4788" s="368" t="s">
        <v>2</v>
      </c>
      <c r="D4788" s="370">
        <v>31.6</v>
      </c>
      <c r="E4788" s="207"/>
    </row>
    <row r="4789" spans="1:5" ht="15" x14ac:dyDescent="0.25">
      <c r="A4789" s="368">
        <v>104400</v>
      </c>
      <c r="B4789" s="369" t="s">
        <v>12044</v>
      </c>
      <c r="C4789" s="368" t="s">
        <v>2</v>
      </c>
      <c r="D4789" s="370">
        <v>40.5</v>
      </c>
      <c r="E4789" s="207"/>
    </row>
    <row r="4790" spans="1:5" ht="15" x14ac:dyDescent="0.25">
      <c r="A4790" s="368">
        <v>104404</v>
      </c>
      <c r="B4790" s="369" t="s">
        <v>12048</v>
      </c>
      <c r="C4790" s="368" t="s">
        <v>2</v>
      </c>
      <c r="D4790" s="370">
        <v>36.93</v>
      </c>
      <c r="E4790" s="207"/>
    </row>
    <row r="4791" spans="1:5" ht="15" x14ac:dyDescent="0.25">
      <c r="A4791" s="368">
        <v>104405</v>
      </c>
      <c r="B4791" s="369" t="s">
        <v>12049</v>
      </c>
      <c r="C4791" s="368" t="s">
        <v>2</v>
      </c>
      <c r="D4791" s="370">
        <v>49.9</v>
      </c>
      <c r="E4791" s="207"/>
    </row>
    <row r="4792" spans="1:5" ht="15" x14ac:dyDescent="0.25">
      <c r="A4792" s="368">
        <v>95813</v>
      </c>
      <c r="B4792" s="369" t="s">
        <v>12035</v>
      </c>
      <c r="C4792" s="368" t="s">
        <v>2</v>
      </c>
      <c r="D4792" s="370">
        <v>20.89</v>
      </c>
      <c r="E4792" s="207"/>
    </row>
    <row r="4793" spans="1:5" ht="15" x14ac:dyDescent="0.25">
      <c r="A4793" s="368">
        <v>95814</v>
      </c>
      <c r="B4793" s="369" t="s">
        <v>12036</v>
      </c>
      <c r="C4793" s="368" t="s">
        <v>2</v>
      </c>
      <c r="D4793" s="370">
        <v>26.46</v>
      </c>
      <c r="E4793" s="207"/>
    </row>
    <row r="4794" spans="1:5" ht="15" x14ac:dyDescent="0.25">
      <c r="A4794" s="368">
        <v>95815</v>
      </c>
      <c r="B4794" s="369" t="s">
        <v>12037</v>
      </c>
      <c r="C4794" s="368" t="s">
        <v>2</v>
      </c>
      <c r="D4794" s="370">
        <v>38.96</v>
      </c>
      <c r="E4794" s="207"/>
    </row>
    <row r="4795" spans="1:5" ht="15" x14ac:dyDescent="0.25">
      <c r="A4795" s="368">
        <v>95816</v>
      </c>
      <c r="B4795" s="369" t="s">
        <v>12038</v>
      </c>
      <c r="C4795" s="368" t="s">
        <v>2</v>
      </c>
      <c r="D4795" s="370">
        <v>35.049999999999997</v>
      </c>
      <c r="E4795" s="207"/>
    </row>
    <row r="4796" spans="1:5" ht="15" x14ac:dyDescent="0.25">
      <c r="A4796" s="368">
        <v>95817</v>
      </c>
      <c r="B4796" s="369" t="s">
        <v>24386</v>
      </c>
      <c r="C4796" s="368" t="s">
        <v>2</v>
      </c>
      <c r="D4796" s="370">
        <v>41.46</v>
      </c>
      <c r="E4796" s="207"/>
    </row>
    <row r="4797" spans="1:5" ht="15" x14ac:dyDescent="0.25">
      <c r="A4797" s="368">
        <v>95818</v>
      </c>
      <c r="B4797" s="369" t="s">
        <v>12039</v>
      </c>
      <c r="C4797" s="368" t="s">
        <v>2</v>
      </c>
      <c r="D4797" s="370">
        <v>57.55</v>
      </c>
      <c r="E4797" s="207"/>
    </row>
    <row r="4798" spans="1:5" ht="15" x14ac:dyDescent="0.25">
      <c r="A4798" s="368">
        <v>104391</v>
      </c>
      <c r="B4798" s="369" t="s">
        <v>34852</v>
      </c>
      <c r="C4798" s="368" t="s">
        <v>2</v>
      </c>
      <c r="D4798" s="370">
        <v>0</v>
      </c>
      <c r="E4798" s="207"/>
    </row>
    <row r="4799" spans="1:5" ht="15" x14ac:dyDescent="0.25">
      <c r="A4799" s="368">
        <v>104392</v>
      </c>
      <c r="B4799" s="369" t="s">
        <v>34853</v>
      </c>
      <c r="C4799" s="368" t="s">
        <v>2</v>
      </c>
      <c r="D4799" s="370">
        <v>0</v>
      </c>
      <c r="E4799" s="207"/>
    </row>
    <row r="4800" spans="1:5" ht="15" x14ac:dyDescent="0.25">
      <c r="A4800" s="368">
        <v>104393</v>
      </c>
      <c r="B4800" s="369" t="s">
        <v>34854</v>
      </c>
      <c r="C4800" s="368" t="s">
        <v>2</v>
      </c>
      <c r="D4800" s="370">
        <v>0</v>
      </c>
      <c r="E4800" s="207"/>
    </row>
    <row r="4801" spans="1:5" ht="15" x14ac:dyDescent="0.25">
      <c r="A4801" s="368">
        <v>104394</v>
      </c>
      <c r="B4801" s="369" t="s">
        <v>34855</v>
      </c>
      <c r="C4801" s="368" t="s">
        <v>2</v>
      </c>
      <c r="D4801" s="370">
        <v>0</v>
      </c>
      <c r="E4801" s="207"/>
    </row>
    <row r="4802" spans="1:5" ht="15" x14ac:dyDescent="0.25">
      <c r="A4802" s="368">
        <v>95761</v>
      </c>
      <c r="B4802" s="369" t="s">
        <v>34856</v>
      </c>
      <c r="C4802" s="368" t="s">
        <v>2</v>
      </c>
      <c r="D4802" s="370">
        <v>0</v>
      </c>
      <c r="E4802" s="207"/>
    </row>
    <row r="4803" spans="1:5" ht="15" x14ac:dyDescent="0.25">
      <c r="A4803" s="368">
        <v>95763</v>
      </c>
      <c r="B4803" s="369" t="s">
        <v>34857</v>
      </c>
      <c r="C4803" s="368" t="s">
        <v>2</v>
      </c>
      <c r="D4803" s="370">
        <v>0</v>
      </c>
      <c r="E4803" s="207"/>
    </row>
    <row r="4804" spans="1:5" ht="15" x14ac:dyDescent="0.25">
      <c r="A4804" s="368">
        <v>95765</v>
      </c>
      <c r="B4804" s="369" t="s">
        <v>34858</v>
      </c>
      <c r="C4804" s="368" t="s">
        <v>2</v>
      </c>
      <c r="D4804" s="370">
        <v>0</v>
      </c>
      <c r="E4804" s="207"/>
    </row>
    <row r="4805" spans="1:5" ht="15" x14ac:dyDescent="0.25">
      <c r="A4805" s="368">
        <v>95767</v>
      </c>
      <c r="B4805" s="369" t="s">
        <v>34859</v>
      </c>
      <c r="C4805" s="368" t="s">
        <v>2</v>
      </c>
      <c r="D4805" s="370">
        <v>0</v>
      </c>
      <c r="E4805" s="207"/>
    </row>
    <row r="4806" spans="1:5" ht="15" x14ac:dyDescent="0.25">
      <c r="A4806" s="368">
        <v>95762</v>
      </c>
      <c r="B4806" s="369" t="s">
        <v>34860</v>
      </c>
      <c r="C4806" s="368" t="s">
        <v>2</v>
      </c>
      <c r="D4806" s="370">
        <v>0</v>
      </c>
      <c r="E4806" s="207"/>
    </row>
    <row r="4807" spans="1:5" ht="15" x14ac:dyDescent="0.25">
      <c r="A4807" s="368">
        <v>95764</v>
      </c>
      <c r="B4807" s="369" t="s">
        <v>34861</v>
      </c>
      <c r="C4807" s="368" t="s">
        <v>2</v>
      </c>
      <c r="D4807" s="370">
        <v>0</v>
      </c>
      <c r="E4807" s="207"/>
    </row>
    <row r="4808" spans="1:5" ht="15" x14ac:dyDescent="0.25">
      <c r="A4808" s="368">
        <v>95766</v>
      </c>
      <c r="B4808" s="369" t="s">
        <v>34862</v>
      </c>
      <c r="C4808" s="368" t="s">
        <v>2</v>
      </c>
      <c r="D4808" s="370">
        <v>0</v>
      </c>
      <c r="E4808" s="207"/>
    </row>
    <row r="4809" spans="1:5" ht="15" x14ac:dyDescent="0.25">
      <c r="A4809" s="368">
        <v>95768</v>
      </c>
      <c r="B4809" s="369" t="s">
        <v>34863</v>
      </c>
      <c r="C4809" s="368" t="s">
        <v>2</v>
      </c>
      <c r="D4809" s="370">
        <v>0</v>
      </c>
      <c r="E4809" s="207"/>
    </row>
    <row r="4810" spans="1:5" ht="15" x14ac:dyDescent="0.25">
      <c r="A4810" s="368">
        <v>95739</v>
      </c>
      <c r="B4810" s="369" t="s">
        <v>34864</v>
      </c>
      <c r="C4810" s="368" t="s">
        <v>2</v>
      </c>
      <c r="D4810" s="370">
        <v>0</v>
      </c>
      <c r="E4810" s="207"/>
    </row>
    <row r="4811" spans="1:5" ht="15" x14ac:dyDescent="0.25">
      <c r="A4811" s="368">
        <v>95740</v>
      </c>
      <c r="B4811" s="369" t="s">
        <v>34865</v>
      </c>
      <c r="C4811" s="368" t="s">
        <v>2</v>
      </c>
      <c r="D4811" s="370">
        <v>0</v>
      </c>
      <c r="E4811" s="207"/>
    </row>
    <row r="4812" spans="1:5" ht="15" x14ac:dyDescent="0.25">
      <c r="A4812" s="368">
        <v>95741</v>
      </c>
      <c r="B4812" s="369" t="s">
        <v>34866</v>
      </c>
      <c r="C4812" s="368" t="s">
        <v>2</v>
      </c>
      <c r="D4812" s="370">
        <v>0</v>
      </c>
      <c r="E4812" s="207"/>
    </row>
    <row r="4813" spans="1:5" ht="15" x14ac:dyDescent="0.25">
      <c r="A4813" s="368">
        <v>104409</v>
      </c>
      <c r="B4813" s="369" t="s">
        <v>34867</v>
      </c>
      <c r="C4813" s="368" t="s">
        <v>1</v>
      </c>
      <c r="D4813" s="370">
        <v>0</v>
      </c>
      <c r="E4813" s="207"/>
    </row>
    <row r="4814" spans="1:5" ht="15" x14ac:dyDescent="0.25">
      <c r="A4814" s="368">
        <v>104408</v>
      </c>
      <c r="B4814" s="369" t="s">
        <v>34868</v>
      </c>
      <c r="C4814" s="368" t="s">
        <v>1</v>
      </c>
      <c r="D4814" s="370">
        <v>0</v>
      </c>
      <c r="E4814" s="207"/>
    </row>
    <row r="4815" spans="1:5" ht="15" x14ac:dyDescent="0.25">
      <c r="A4815" s="368">
        <v>104407</v>
      </c>
      <c r="B4815" s="369" t="s">
        <v>34869</v>
      </c>
      <c r="C4815" s="368" t="s">
        <v>1</v>
      </c>
      <c r="D4815" s="370">
        <v>0</v>
      </c>
      <c r="E4815" s="207"/>
    </row>
    <row r="4816" spans="1:5" ht="15" x14ac:dyDescent="0.25">
      <c r="A4816" s="368">
        <v>104406</v>
      </c>
      <c r="B4816" s="369" t="s">
        <v>34870</v>
      </c>
      <c r="C4816" s="368" t="s">
        <v>1</v>
      </c>
      <c r="D4816" s="370">
        <v>0</v>
      </c>
      <c r="E4816" s="207"/>
    </row>
    <row r="4817" spans="1:5" ht="15" x14ac:dyDescent="0.25">
      <c r="A4817" s="368">
        <v>95726</v>
      </c>
      <c r="B4817" s="369" t="s">
        <v>34871</v>
      </c>
      <c r="C4817" s="368" t="s">
        <v>1</v>
      </c>
      <c r="D4817" s="370">
        <v>16.32</v>
      </c>
      <c r="E4817" s="207"/>
    </row>
    <row r="4818" spans="1:5" ht="15" x14ac:dyDescent="0.25">
      <c r="A4818" s="368">
        <v>95727</v>
      </c>
      <c r="B4818" s="369" t="s">
        <v>34872</v>
      </c>
      <c r="C4818" s="368" t="s">
        <v>1</v>
      </c>
      <c r="D4818" s="370">
        <v>20.190000000000001</v>
      </c>
      <c r="E4818" s="207"/>
    </row>
    <row r="4819" spans="1:5" ht="15" x14ac:dyDescent="0.25">
      <c r="A4819" s="368">
        <v>95728</v>
      </c>
      <c r="B4819" s="369" t="s">
        <v>34873</v>
      </c>
      <c r="C4819" s="368" t="s">
        <v>1</v>
      </c>
      <c r="D4819" s="370">
        <v>26.46</v>
      </c>
      <c r="E4819" s="207"/>
    </row>
    <row r="4820" spans="1:5" ht="15" x14ac:dyDescent="0.25">
      <c r="A4820" s="368">
        <v>104452</v>
      </c>
      <c r="B4820" s="369" t="s">
        <v>34874</v>
      </c>
      <c r="C4820" s="368" t="s">
        <v>2</v>
      </c>
      <c r="D4820" s="370">
        <v>0</v>
      </c>
      <c r="E4820" s="207"/>
    </row>
    <row r="4821" spans="1:5" x14ac:dyDescent="0.25">
      <c r="A4821" s="353">
        <v>104448</v>
      </c>
      <c r="B4821" s="354" t="s">
        <v>34875</v>
      </c>
      <c r="C4821" s="353" t="s">
        <v>2</v>
      </c>
      <c r="D4821" s="355">
        <v>0</v>
      </c>
      <c r="E4821" s="207"/>
    </row>
    <row r="4822" spans="1:5" x14ac:dyDescent="0.25">
      <c r="A4822" s="353">
        <v>104449</v>
      </c>
      <c r="B4822" s="354" t="s">
        <v>34876</v>
      </c>
      <c r="C4822" s="353" t="s">
        <v>2</v>
      </c>
      <c r="D4822" s="355">
        <v>0</v>
      </c>
      <c r="E4822" s="207"/>
    </row>
    <row r="4823" spans="1:5" x14ac:dyDescent="0.25">
      <c r="A4823" s="353">
        <v>104450</v>
      </c>
      <c r="B4823" s="354" t="s">
        <v>34877</v>
      </c>
      <c r="C4823" s="353" t="s">
        <v>2</v>
      </c>
      <c r="D4823" s="355">
        <v>0</v>
      </c>
      <c r="E4823" s="207"/>
    </row>
    <row r="4824" spans="1:5" x14ac:dyDescent="0.25">
      <c r="A4824" s="353">
        <v>104445</v>
      </c>
      <c r="B4824" s="354" t="s">
        <v>34878</v>
      </c>
      <c r="C4824" s="353" t="s">
        <v>2</v>
      </c>
      <c r="D4824" s="355">
        <v>0</v>
      </c>
      <c r="E4824" s="207"/>
    </row>
    <row r="4825" spans="1:5" x14ac:dyDescent="0.25">
      <c r="A4825" s="353">
        <v>104446</v>
      </c>
      <c r="B4825" s="354" t="s">
        <v>34879</v>
      </c>
      <c r="C4825" s="353" t="s">
        <v>2</v>
      </c>
      <c r="D4825" s="355">
        <v>0</v>
      </c>
      <c r="E4825" s="207"/>
    </row>
    <row r="4826" spans="1:5" x14ac:dyDescent="0.25">
      <c r="A4826" s="353">
        <v>104447</v>
      </c>
      <c r="B4826" s="354" t="s">
        <v>34880</v>
      </c>
      <c r="C4826" s="353" t="s">
        <v>2</v>
      </c>
      <c r="D4826" s="355">
        <v>0</v>
      </c>
      <c r="E4826" s="207"/>
    </row>
    <row r="4827" spans="1:5" x14ac:dyDescent="0.25">
      <c r="A4827" s="353">
        <v>101884</v>
      </c>
      <c r="B4827" s="354" t="s">
        <v>40589</v>
      </c>
      <c r="C4827" s="353" t="s">
        <v>1</v>
      </c>
      <c r="D4827" s="355">
        <v>11.74</v>
      </c>
      <c r="E4827" s="207"/>
    </row>
    <row r="4828" spans="1:5" x14ac:dyDescent="0.25">
      <c r="A4828" s="353">
        <v>101886</v>
      </c>
      <c r="B4828" s="354" t="s">
        <v>40590</v>
      </c>
      <c r="C4828" s="353" t="s">
        <v>1</v>
      </c>
      <c r="D4828" s="355">
        <v>16.829999999999998</v>
      </c>
      <c r="E4828" s="207"/>
    </row>
    <row r="4829" spans="1:5" x14ac:dyDescent="0.25">
      <c r="A4829" s="353">
        <v>101888</v>
      </c>
      <c r="B4829" s="354" t="s">
        <v>40591</v>
      </c>
      <c r="C4829" s="353" t="s">
        <v>1</v>
      </c>
      <c r="D4829" s="355">
        <v>26.89</v>
      </c>
      <c r="E4829" s="207"/>
    </row>
    <row r="4830" spans="1:5" x14ac:dyDescent="0.25">
      <c r="A4830" s="353">
        <v>101938</v>
      </c>
      <c r="B4830" s="354" t="s">
        <v>40592</v>
      </c>
      <c r="C4830" s="353" t="s">
        <v>2</v>
      </c>
      <c r="D4830" s="355">
        <v>159.19999999999999</v>
      </c>
      <c r="E4830" s="207"/>
    </row>
    <row r="4831" spans="1:5" x14ac:dyDescent="0.25">
      <c r="A4831" s="353">
        <v>101904</v>
      </c>
      <c r="B4831" s="354" t="s">
        <v>40593</v>
      </c>
      <c r="C4831" s="353" t="s">
        <v>2</v>
      </c>
      <c r="D4831" s="355">
        <v>1632.14</v>
      </c>
      <c r="E4831" s="207"/>
    </row>
    <row r="4832" spans="1:5" x14ac:dyDescent="0.25">
      <c r="A4832" s="353">
        <v>101901</v>
      </c>
      <c r="B4832" s="354" t="s">
        <v>40594</v>
      </c>
      <c r="C4832" s="353" t="s">
        <v>2</v>
      </c>
      <c r="D4832" s="355">
        <v>170.75</v>
      </c>
      <c r="E4832" s="207"/>
    </row>
    <row r="4833" spans="1:5" x14ac:dyDescent="0.25">
      <c r="A4833" s="353">
        <v>101902</v>
      </c>
      <c r="B4833" s="354" t="s">
        <v>40595</v>
      </c>
      <c r="C4833" s="353" t="s">
        <v>2</v>
      </c>
      <c r="D4833" s="355">
        <v>210.25</v>
      </c>
      <c r="E4833" s="207"/>
    </row>
    <row r="4834" spans="1:5" x14ac:dyDescent="0.25">
      <c r="A4834" s="353">
        <v>101903</v>
      </c>
      <c r="B4834" s="354" t="s">
        <v>40596</v>
      </c>
      <c r="C4834" s="353" t="s">
        <v>2</v>
      </c>
      <c r="D4834" s="355">
        <v>436.9</v>
      </c>
      <c r="E4834" s="207"/>
    </row>
    <row r="4835" spans="1:5" x14ac:dyDescent="0.25">
      <c r="A4835" s="353">
        <v>97414</v>
      </c>
      <c r="B4835" s="354" t="s">
        <v>40597</v>
      </c>
      <c r="C4835" s="353" t="s">
        <v>2</v>
      </c>
      <c r="D4835" s="355">
        <v>0</v>
      </c>
      <c r="E4835" s="207"/>
    </row>
    <row r="4836" spans="1:5" x14ac:dyDescent="0.25">
      <c r="A4836" s="353">
        <v>97415</v>
      </c>
      <c r="B4836" s="354" t="s">
        <v>40598</v>
      </c>
      <c r="C4836" s="353" t="s">
        <v>2</v>
      </c>
      <c r="D4836" s="355">
        <v>0</v>
      </c>
      <c r="E4836" s="207"/>
    </row>
    <row r="4837" spans="1:5" x14ac:dyDescent="0.25">
      <c r="A4837" s="353">
        <v>97416</v>
      </c>
      <c r="B4837" s="354" t="s">
        <v>40599</v>
      </c>
      <c r="C4837" s="353" t="s">
        <v>2</v>
      </c>
      <c r="D4837" s="355">
        <v>0</v>
      </c>
      <c r="E4837" s="207"/>
    </row>
    <row r="4838" spans="1:5" x14ac:dyDescent="0.25">
      <c r="A4838" s="353">
        <v>97417</v>
      </c>
      <c r="B4838" s="354" t="s">
        <v>40600</v>
      </c>
      <c r="C4838" s="353" t="s">
        <v>2</v>
      </c>
      <c r="D4838" s="355">
        <v>0</v>
      </c>
      <c r="E4838" s="207"/>
    </row>
    <row r="4839" spans="1:5" x14ac:dyDescent="0.25">
      <c r="A4839" s="353">
        <v>97418</v>
      </c>
      <c r="B4839" s="354" t="s">
        <v>40601</v>
      </c>
      <c r="C4839" s="353" t="s">
        <v>2</v>
      </c>
      <c r="D4839" s="355">
        <v>0</v>
      </c>
      <c r="E4839" s="207"/>
    </row>
    <row r="4840" spans="1:5" x14ac:dyDescent="0.25">
      <c r="A4840" s="353">
        <v>97409</v>
      </c>
      <c r="B4840" s="354" t="s">
        <v>40602</v>
      </c>
      <c r="C4840" s="353" t="s">
        <v>2</v>
      </c>
      <c r="D4840" s="355">
        <v>0</v>
      </c>
      <c r="E4840" s="207"/>
    </row>
    <row r="4841" spans="1:5" x14ac:dyDescent="0.25">
      <c r="A4841" s="353">
        <v>97410</v>
      </c>
      <c r="B4841" s="354" t="s">
        <v>40603</v>
      </c>
      <c r="C4841" s="353" t="s">
        <v>2</v>
      </c>
      <c r="D4841" s="355">
        <v>0</v>
      </c>
      <c r="E4841" s="207"/>
    </row>
    <row r="4842" spans="1:5" x14ac:dyDescent="0.25">
      <c r="A4842" s="353">
        <v>97411</v>
      </c>
      <c r="B4842" s="354" t="s">
        <v>40604</v>
      </c>
      <c r="C4842" s="353" t="s">
        <v>2</v>
      </c>
      <c r="D4842" s="355">
        <v>0</v>
      </c>
      <c r="E4842" s="207"/>
    </row>
    <row r="4843" spans="1:5" x14ac:dyDescent="0.25">
      <c r="A4843" s="353">
        <v>97412</v>
      </c>
      <c r="B4843" s="354" t="s">
        <v>40605</v>
      </c>
      <c r="C4843" s="353" t="s">
        <v>2</v>
      </c>
      <c r="D4843" s="355">
        <v>0</v>
      </c>
      <c r="E4843" s="207"/>
    </row>
    <row r="4844" spans="1:5" x14ac:dyDescent="0.25">
      <c r="A4844" s="353">
        <v>97413</v>
      </c>
      <c r="B4844" s="354" t="s">
        <v>40606</v>
      </c>
      <c r="C4844" s="353" t="s">
        <v>2</v>
      </c>
      <c r="D4844" s="355">
        <v>0</v>
      </c>
      <c r="E4844" s="207"/>
    </row>
    <row r="4845" spans="1:5" x14ac:dyDescent="0.25">
      <c r="A4845" s="353">
        <v>101900</v>
      </c>
      <c r="B4845" s="354" t="s">
        <v>40607</v>
      </c>
      <c r="C4845" s="353" t="s">
        <v>2</v>
      </c>
      <c r="D4845" s="355">
        <v>5648.62</v>
      </c>
      <c r="E4845" s="207"/>
    </row>
    <row r="4846" spans="1:5" x14ac:dyDescent="0.25">
      <c r="A4846" s="353">
        <v>106030</v>
      </c>
      <c r="B4846" s="354" t="s">
        <v>40608</v>
      </c>
      <c r="C4846" s="353" t="s">
        <v>2</v>
      </c>
      <c r="D4846" s="355">
        <v>212.72</v>
      </c>
      <c r="E4846" s="207"/>
    </row>
    <row r="4847" spans="1:5" x14ac:dyDescent="0.25">
      <c r="A4847" s="353">
        <v>93660</v>
      </c>
      <c r="B4847" s="354" t="s">
        <v>40609</v>
      </c>
      <c r="C4847" s="353" t="s">
        <v>2</v>
      </c>
      <c r="D4847" s="355">
        <v>70.81</v>
      </c>
      <c r="E4847" s="207"/>
    </row>
    <row r="4848" spans="1:5" x14ac:dyDescent="0.25">
      <c r="A4848" s="353">
        <v>93661</v>
      </c>
      <c r="B4848" s="354" t="s">
        <v>40610</v>
      </c>
      <c r="C4848" s="353" t="s">
        <v>2</v>
      </c>
      <c r="D4848" s="355">
        <v>70.81</v>
      </c>
      <c r="E4848" s="207"/>
    </row>
    <row r="4849" spans="1:5" x14ac:dyDescent="0.25">
      <c r="A4849" s="353">
        <v>93662</v>
      </c>
      <c r="B4849" s="354" t="s">
        <v>40611</v>
      </c>
      <c r="C4849" s="353" t="s">
        <v>2</v>
      </c>
      <c r="D4849" s="355">
        <v>72.88</v>
      </c>
      <c r="E4849" s="207"/>
    </row>
    <row r="4850" spans="1:5" x14ac:dyDescent="0.25">
      <c r="A4850" s="353">
        <v>93663</v>
      </c>
      <c r="B4850" s="354" t="s">
        <v>40612</v>
      </c>
      <c r="C4850" s="353" t="s">
        <v>2</v>
      </c>
      <c r="D4850" s="355">
        <v>74.8</v>
      </c>
      <c r="E4850" s="207"/>
    </row>
    <row r="4851" spans="1:5" x14ac:dyDescent="0.25">
      <c r="A4851" s="353">
        <v>93664</v>
      </c>
      <c r="B4851" s="354" t="s">
        <v>40613</v>
      </c>
      <c r="C4851" s="353" t="s">
        <v>2</v>
      </c>
      <c r="D4851" s="355">
        <v>78.010000000000005</v>
      </c>
      <c r="E4851" s="207"/>
    </row>
    <row r="4852" spans="1:5" x14ac:dyDescent="0.25">
      <c r="A4852" s="353">
        <v>93665</v>
      </c>
      <c r="B4852" s="354" t="s">
        <v>40614</v>
      </c>
      <c r="C4852" s="353" t="s">
        <v>2</v>
      </c>
      <c r="D4852" s="355">
        <v>81.86</v>
      </c>
      <c r="E4852" s="207"/>
    </row>
    <row r="4853" spans="1:5" x14ac:dyDescent="0.25">
      <c r="A4853" s="353">
        <v>93666</v>
      </c>
      <c r="B4853" s="354" t="s">
        <v>40615</v>
      </c>
      <c r="C4853" s="353" t="s">
        <v>2</v>
      </c>
      <c r="D4853" s="355">
        <v>88.2</v>
      </c>
      <c r="E4853" s="207"/>
    </row>
    <row r="4854" spans="1:5" x14ac:dyDescent="0.25">
      <c r="A4854" s="353">
        <v>93674</v>
      </c>
      <c r="B4854" s="354" t="s">
        <v>40616</v>
      </c>
      <c r="C4854" s="353" t="s">
        <v>2</v>
      </c>
      <c r="D4854" s="355">
        <v>183.08</v>
      </c>
      <c r="E4854" s="207"/>
    </row>
    <row r="4855" spans="1:5" x14ac:dyDescent="0.25">
      <c r="A4855" s="353">
        <v>93675</v>
      </c>
      <c r="B4855" s="354" t="s">
        <v>40617</v>
      </c>
      <c r="C4855" s="353" t="s">
        <v>2</v>
      </c>
      <c r="D4855" s="355">
        <v>194.2</v>
      </c>
      <c r="E4855" s="207"/>
    </row>
    <row r="4856" spans="1:5" x14ac:dyDescent="0.25">
      <c r="A4856" s="353">
        <v>101892</v>
      </c>
      <c r="B4856" s="354" t="s">
        <v>40618</v>
      </c>
      <c r="C4856" s="353" t="s">
        <v>2</v>
      </c>
      <c r="D4856" s="355">
        <v>88.67</v>
      </c>
      <c r="E4856" s="207"/>
    </row>
    <row r="4857" spans="1:5" x14ac:dyDescent="0.25">
      <c r="A4857" s="353">
        <v>93653</v>
      </c>
      <c r="B4857" s="354" t="s">
        <v>40619</v>
      </c>
      <c r="C4857" s="353" t="s">
        <v>2</v>
      </c>
      <c r="D4857" s="355">
        <v>14.49</v>
      </c>
      <c r="E4857" s="207"/>
    </row>
    <row r="4858" spans="1:5" x14ac:dyDescent="0.25">
      <c r="A4858" s="353">
        <v>93654</v>
      </c>
      <c r="B4858" s="354" t="s">
        <v>40620</v>
      </c>
      <c r="C4858" s="353" t="s">
        <v>2</v>
      </c>
      <c r="D4858" s="355">
        <v>14.49</v>
      </c>
      <c r="E4858" s="207"/>
    </row>
    <row r="4859" spans="1:5" x14ac:dyDescent="0.25">
      <c r="A4859" s="353">
        <v>93655</v>
      </c>
      <c r="B4859" s="354" t="s">
        <v>40621</v>
      </c>
      <c r="C4859" s="353" t="s">
        <v>2</v>
      </c>
      <c r="D4859" s="355">
        <v>15.52</v>
      </c>
      <c r="E4859" s="207"/>
    </row>
    <row r="4860" spans="1:5" x14ac:dyDescent="0.25">
      <c r="A4860" s="353">
        <v>93656</v>
      </c>
      <c r="B4860" s="354" t="s">
        <v>40622</v>
      </c>
      <c r="C4860" s="353" t="s">
        <v>2</v>
      </c>
      <c r="D4860" s="355">
        <v>16.489999999999998</v>
      </c>
      <c r="E4860" s="207"/>
    </row>
    <row r="4861" spans="1:5" x14ac:dyDescent="0.25">
      <c r="A4861" s="353">
        <v>93657</v>
      </c>
      <c r="B4861" s="354" t="s">
        <v>40623</v>
      </c>
      <c r="C4861" s="353" t="s">
        <v>2</v>
      </c>
      <c r="D4861" s="355">
        <v>18.149999999999999</v>
      </c>
      <c r="E4861" s="207"/>
    </row>
    <row r="4862" spans="1:5" x14ac:dyDescent="0.25">
      <c r="A4862" s="353">
        <v>93658</v>
      </c>
      <c r="B4862" s="354" t="s">
        <v>40624</v>
      </c>
      <c r="C4862" s="353" t="s">
        <v>2</v>
      </c>
      <c r="D4862" s="355">
        <v>25.92</v>
      </c>
      <c r="E4862" s="207"/>
    </row>
    <row r="4863" spans="1:5" x14ac:dyDescent="0.25">
      <c r="A4863" s="353">
        <v>93659</v>
      </c>
      <c r="B4863" s="354" t="s">
        <v>40625</v>
      </c>
      <c r="C4863" s="353" t="s">
        <v>2</v>
      </c>
      <c r="D4863" s="355">
        <v>29.09</v>
      </c>
      <c r="E4863" s="207"/>
    </row>
    <row r="4864" spans="1:5" x14ac:dyDescent="0.25">
      <c r="A4864" s="353">
        <v>101890</v>
      </c>
      <c r="B4864" s="354" t="s">
        <v>40626</v>
      </c>
      <c r="C4864" s="353" t="s">
        <v>2</v>
      </c>
      <c r="D4864" s="355">
        <v>18.829999999999998</v>
      </c>
      <c r="E4864" s="207"/>
    </row>
    <row r="4865" spans="1:5" x14ac:dyDescent="0.25">
      <c r="A4865" s="353">
        <v>101891</v>
      </c>
      <c r="B4865" s="354" t="s">
        <v>40627</v>
      </c>
      <c r="C4865" s="353" t="s">
        <v>2</v>
      </c>
      <c r="D4865" s="355">
        <v>33.65</v>
      </c>
      <c r="E4865" s="207"/>
    </row>
    <row r="4866" spans="1:5" x14ac:dyDescent="0.25">
      <c r="A4866" s="353">
        <v>101895</v>
      </c>
      <c r="B4866" s="354" t="s">
        <v>40628</v>
      </c>
      <c r="C4866" s="353" t="s">
        <v>2</v>
      </c>
      <c r="D4866" s="355">
        <v>518.80999999999995</v>
      </c>
      <c r="E4866" s="207"/>
    </row>
    <row r="4867" spans="1:5" x14ac:dyDescent="0.25">
      <c r="A4867" s="353">
        <v>101896</v>
      </c>
      <c r="B4867" s="354" t="s">
        <v>40629</v>
      </c>
      <c r="C4867" s="353" t="s">
        <v>2</v>
      </c>
      <c r="D4867" s="355">
        <v>784.36</v>
      </c>
      <c r="E4867" s="207"/>
    </row>
    <row r="4868" spans="1:5" x14ac:dyDescent="0.25">
      <c r="A4868" s="353">
        <v>101897</v>
      </c>
      <c r="B4868" s="354" t="s">
        <v>40630</v>
      </c>
      <c r="C4868" s="353" t="s">
        <v>2</v>
      </c>
      <c r="D4868" s="355">
        <v>1258.6500000000001</v>
      </c>
      <c r="E4868" s="207"/>
    </row>
    <row r="4869" spans="1:5" x14ac:dyDescent="0.25">
      <c r="A4869" s="353">
        <v>101898</v>
      </c>
      <c r="B4869" s="354" t="s">
        <v>40631</v>
      </c>
      <c r="C4869" s="353" t="s">
        <v>2</v>
      </c>
      <c r="D4869" s="355">
        <v>1686.18</v>
      </c>
      <c r="E4869" s="207"/>
    </row>
    <row r="4870" spans="1:5" x14ac:dyDescent="0.25">
      <c r="A4870" s="353">
        <v>101899</v>
      </c>
      <c r="B4870" s="354" t="s">
        <v>40632</v>
      </c>
      <c r="C4870" s="353" t="s">
        <v>2</v>
      </c>
      <c r="D4870" s="355">
        <v>2703.12</v>
      </c>
      <c r="E4870" s="207"/>
    </row>
    <row r="4871" spans="1:5" x14ac:dyDescent="0.25">
      <c r="A4871" s="353">
        <v>93676</v>
      </c>
      <c r="B4871" s="354" t="s">
        <v>40633</v>
      </c>
      <c r="C4871" s="353" t="s">
        <v>2</v>
      </c>
      <c r="D4871" s="355">
        <v>217.7</v>
      </c>
      <c r="E4871" s="207"/>
    </row>
    <row r="4872" spans="1:5" x14ac:dyDescent="0.25">
      <c r="A4872" s="353">
        <v>97711</v>
      </c>
      <c r="B4872" s="354" t="s">
        <v>40634</v>
      </c>
      <c r="C4872" s="353" t="s">
        <v>2</v>
      </c>
      <c r="D4872" s="355">
        <v>233.96</v>
      </c>
      <c r="E4872" s="207"/>
    </row>
    <row r="4873" spans="1:5" x14ac:dyDescent="0.25">
      <c r="A4873" s="353">
        <v>106020</v>
      </c>
      <c r="B4873" s="354" t="s">
        <v>40635</v>
      </c>
      <c r="C4873" s="353" t="s">
        <v>2</v>
      </c>
      <c r="D4873" s="355">
        <v>131.43</v>
      </c>
      <c r="E4873" s="207"/>
    </row>
    <row r="4874" spans="1:5" x14ac:dyDescent="0.25">
      <c r="A4874" s="353">
        <v>106031</v>
      </c>
      <c r="B4874" s="354" t="s">
        <v>40636</v>
      </c>
      <c r="C4874" s="353" t="s">
        <v>2</v>
      </c>
      <c r="D4874" s="355">
        <v>0</v>
      </c>
      <c r="E4874" s="207"/>
    </row>
    <row r="4875" spans="1:5" x14ac:dyDescent="0.25">
      <c r="A4875" s="353">
        <v>93667</v>
      </c>
      <c r="B4875" s="354" t="s">
        <v>40637</v>
      </c>
      <c r="C4875" s="353" t="s">
        <v>2</v>
      </c>
      <c r="D4875" s="355">
        <v>88.56</v>
      </c>
      <c r="E4875" s="207"/>
    </row>
    <row r="4876" spans="1:5" x14ac:dyDescent="0.25">
      <c r="A4876" s="353">
        <v>93668</v>
      </c>
      <c r="B4876" s="354" t="s">
        <v>40638</v>
      </c>
      <c r="C4876" s="353" t="s">
        <v>2</v>
      </c>
      <c r="D4876" s="355">
        <v>88.56</v>
      </c>
      <c r="E4876" s="207"/>
    </row>
    <row r="4877" spans="1:5" x14ac:dyDescent="0.25">
      <c r="A4877" s="353">
        <v>93669</v>
      </c>
      <c r="B4877" s="354" t="s">
        <v>40639</v>
      </c>
      <c r="C4877" s="353" t="s">
        <v>2</v>
      </c>
      <c r="D4877" s="355">
        <v>91.67</v>
      </c>
      <c r="E4877" s="207"/>
    </row>
    <row r="4878" spans="1:5" x14ac:dyDescent="0.25">
      <c r="A4878" s="353">
        <v>93670</v>
      </c>
      <c r="B4878" s="354" t="s">
        <v>40640</v>
      </c>
      <c r="C4878" s="353" t="s">
        <v>2</v>
      </c>
      <c r="D4878" s="355">
        <v>94.55</v>
      </c>
      <c r="E4878" s="207"/>
    </row>
    <row r="4879" spans="1:5" x14ac:dyDescent="0.25">
      <c r="A4879" s="353">
        <v>93671</v>
      </c>
      <c r="B4879" s="354" t="s">
        <v>40641</v>
      </c>
      <c r="C4879" s="353" t="s">
        <v>2</v>
      </c>
      <c r="D4879" s="355">
        <v>99.36</v>
      </c>
      <c r="E4879" s="207"/>
    </row>
    <row r="4880" spans="1:5" x14ac:dyDescent="0.25">
      <c r="A4880" s="353">
        <v>93672</v>
      </c>
      <c r="B4880" s="354" t="s">
        <v>40642</v>
      </c>
      <c r="C4880" s="353" t="s">
        <v>2</v>
      </c>
      <c r="D4880" s="355">
        <v>106.63</v>
      </c>
      <c r="E4880" s="207"/>
    </row>
    <row r="4881" spans="1:5" x14ac:dyDescent="0.25">
      <c r="A4881" s="353">
        <v>93673</v>
      </c>
      <c r="B4881" s="354" t="s">
        <v>40643</v>
      </c>
      <c r="C4881" s="353" t="s">
        <v>2</v>
      </c>
      <c r="D4881" s="355">
        <v>116.14</v>
      </c>
      <c r="E4881" s="207"/>
    </row>
    <row r="4882" spans="1:5" x14ac:dyDescent="0.25">
      <c r="A4882" s="353">
        <v>101893</v>
      </c>
      <c r="B4882" s="354" t="s">
        <v>40644</v>
      </c>
      <c r="C4882" s="353" t="s">
        <v>2</v>
      </c>
      <c r="D4882" s="355">
        <v>113.27</v>
      </c>
      <c r="E4882" s="207"/>
    </row>
    <row r="4883" spans="1:5" x14ac:dyDescent="0.25">
      <c r="A4883" s="353">
        <v>101894</v>
      </c>
      <c r="B4883" s="354" t="s">
        <v>40645</v>
      </c>
      <c r="C4883" s="353" t="s">
        <v>2</v>
      </c>
      <c r="D4883" s="355">
        <v>188.74</v>
      </c>
      <c r="E4883" s="207"/>
    </row>
    <row r="4884" spans="1:5" x14ac:dyDescent="0.25">
      <c r="A4884" s="353">
        <v>106027</v>
      </c>
      <c r="B4884" s="354" t="s">
        <v>40646</v>
      </c>
      <c r="C4884" s="353" t="s">
        <v>2</v>
      </c>
      <c r="D4884" s="355">
        <v>93.26</v>
      </c>
      <c r="E4884" s="207"/>
    </row>
    <row r="4885" spans="1:5" x14ac:dyDescent="0.25">
      <c r="A4885" s="353">
        <v>106028</v>
      </c>
      <c r="B4885" s="354" t="s">
        <v>40647</v>
      </c>
      <c r="C4885" s="353" t="s">
        <v>2</v>
      </c>
      <c r="D4885" s="355">
        <v>0</v>
      </c>
      <c r="E4885" s="207"/>
    </row>
    <row r="4886" spans="1:5" x14ac:dyDescent="0.25">
      <c r="A4886" s="353">
        <v>106029</v>
      </c>
      <c r="B4886" s="354" t="s">
        <v>40648</v>
      </c>
      <c r="C4886" s="353" t="s">
        <v>2</v>
      </c>
      <c r="D4886" s="355">
        <v>0</v>
      </c>
      <c r="E4886" s="207"/>
    </row>
    <row r="4887" spans="1:5" x14ac:dyDescent="0.25">
      <c r="A4887" s="353">
        <v>97421</v>
      </c>
      <c r="B4887" s="354" t="s">
        <v>40649</v>
      </c>
      <c r="C4887" s="353" t="s">
        <v>2</v>
      </c>
      <c r="D4887" s="355">
        <v>0</v>
      </c>
      <c r="E4887" s="207"/>
    </row>
    <row r="4888" spans="1:5" x14ac:dyDescent="0.25">
      <c r="A4888" s="353">
        <v>97373</v>
      </c>
      <c r="B4888" s="354" t="s">
        <v>40650</v>
      </c>
      <c r="C4888" s="353" t="s">
        <v>1</v>
      </c>
      <c r="D4888" s="355">
        <v>0</v>
      </c>
      <c r="E4888" s="207"/>
    </row>
    <row r="4889" spans="1:5" x14ac:dyDescent="0.25">
      <c r="A4889" s="353">
        <v>97374</v>
      </c>
      <c r="B4889" s="354" t="s">
        <v>40651</v>
      </c>
      <c r="C4889" s="353" t="s">
        <v>1</v>
      </c>
      <c r="D4889" s="355">
        <v>0</v>
      </c>
      <c r="E4889" s="207"/>
    </row>
    <row r="4890" spans="1:5" x14ac:dyDescent="0.25">
      <c r="A4890" s="353">
        <v>97375</v>
      </c>
      <c r="B4890" s="354" t="s">
        <v>40652</v>
      </c>
      <c r="C4890" s="353" t="s">
        <v>1</v>
      </c>
      <c r="D4890" s="355">
        <v>0</v>
      </c>
      <c r="E4890" s="207"/>
    </row>
    <row r="4891" spans="1:5" x14ac:dyDescent="0.25">
      <c r="A4891" s="353">
        <v>97376</v>
      </c>
      <c r="B4891" s="354" t="s">
        <v>40653</v>
      </c>
      <c r="C4891" s="353" t="s">
        <v>1</v>
      </c>
      <c r="D4891" s="355">
        <v>0</v>
      </c>
      <c r="E4891" s="207"/>
    </row>
    <row r="4892" spans="1:5" x14ac:dyDescent="0.25">
      <c r="A4892" s="353">
        <v>97377</v>
      </c>
      <c r="B4892" s="354" t="s">
        <v>40654</v>
      </c>
      <c r="C4892" s="353" t="s">
        <v>1</v>
      </c>
      <c r="D4892" s="355">
        <v>0</v>
      </c>
      <c r="E4892" s="207"/>
    </row>
    <row r="4893" spans="1:5" x14ac:dyDescent="0.25">
      <c r="A4893" s="353">
        <v>97368</v>
      </c>
      <c r="B4893" s="354" t="s">
        <v>40655</v>
      </c>
      <c r="C4893" s="353" t="s">
        <v>1</v>
      </c>
      <c r="D4893" s="355">
        <v>0</v>
      </c>
      <c r="E4893" s="207"/>
    </row>
    <row r="4894" spans="1:5" x14ac:dyDescent="0.25">
      <c r="A4894" s="353">
        <v>97369</v>
      </c>
      <c r="B4894" s="354" t="s">
        <v>40656</v>
      </c>
      <c r="C4894" s="353" t="s">
        <v>1</v>
      </c>
      <c r="D4894" s="355">
        <v>0</v>
      </c>
      <c r="E4894" s="207"/>
    </row>
    <row r="4895" spans="1:5" x14ac:dyDescent="0.25">
      <c r="A4895" s="353">
        <v>97370</v>
      </c>
      <c r="B4895" s="354" t="s">
        <v>40657</v>
      </c>
      <c r="C4895" s="353" t="s">
        <v>1</v>
      </c>
      <c r="D4895" s="355">
        <v>0</v>
      </c>
      <c r="E4895" s="207"/>
    </row>
    <row r="4896" spans="1:5" x14ac:dyDescent="0.25">
      <c r="A4896" s="353">
        <v>97371</v>
      </c>
      <c r="B4896" s="354" t="s">
        <v>40658</v>
      </c>
      <c r="C4896" s="353" t="s">
        <v>1</v>
      </c>
      <c r="D4896" s="355">
        <v>0</v>
      </c>
      <c r="E4896" s="207"/>
    </row>
    <row r="4897" spans="1:5" x14ac:dyDescent="0.25">
      <c r="A4897" s="353">
        <v>97372</v>
      </c>
      <c r="B4897" s="354" t="s">
        <v>40659</v>
      </c>
      <c r="C4897" s="353" t="s">
        <v>1</v>
      </c>
      <c r="D4897" s="355">
        <v>0</v>
      </c>
      <c r="E4897" s="207"/>
    </row>
    <row r="4898" spans="1:5" x14ac:dyDescent="0.25">
      <c r="A4898" s="353">
        <v>101875</v>
      </c>
      <c r="B4898" s="354" t="s">
        <v>40660</v>
      </c>
      <c r="C4898" s="353" t="s">
        <v>2</v>
      </c>
      <c r="D4898" s="355">
        <v>437.18</v>
      </c>
      <c r="E4898" s="207"/>
    </row>
    <row r="4899" spans="1:5" x14ac:dyDescent="0.25">
      <c r="A4899" s="353">
        <v>101883</v>
      </c>
      <c r="B4899" s="354" t="s">
        <v>40661</v>
      </c>
      <c r="C4899" s="353" t="s">
        <v>2</v>
      </c>
      <c r="D4899" s="355">
        <v>589.01</v>
      </c>
      <c r="E4899" s="207"/>
    </row>
    <row r="4900" spans="1:5" x14ac:dyDescent="0.25">
      <c r="A4900" s="353">
        <v>101879</v>
      </c>
      <c r="B4900" s="354" t="s">
        <v>40662</v>
      </c>
      <c r="C4900" s="353" t="s">
        <v>2</v>
      </c>
      <c r="D4900" s="355">
        <v>614.76</v>
      </c>
      <c r="E4900" s="207"/>
    </row>
    <row r="4901" spans="1:5" x14ac:dyDescent="0.25">
      <c r="A4901" s="353">
        <v>106021</v>
      </c>
      <c r="B4901" s="354" t="s">
        <v>40663</v>
      </c>
      <c r="C4901" s="353" t="s">
        <v>2</v>
      </c>
      <c r="D4901" s="355">
        <v>0</v>
      </c>
      <c r="E4901" s="207"/>
    </row>
    <row r="4902" spans="1:5" x14ac:dyDescent="0.25">
      <c r="A4902" s="353">
        <v>101880</v>
      </c>
      <c r="B4902" s="354" t="s">
        <v>40664</v>
      </c>
      <c r="C4902" s="353" t="s">
        <v>2</v>
      </c>
      <c r="D4902" s="355">
        <v>714.83</v>
      </c>
      <c r="E4902" s="207"/>
    </row>
    <row r="4903" spans="1:5" x14ac:dyDescent="0.25">
      <c r="A4903" s="353">
        <v>101882</v>
      </c>
      <c r="B4903" s="354" t="s">
        <v>40665</v>
      </c>
      <c r="C4903" s="353" t="s">
        <v>2</v>
      </c>
      <c r="D4903" s="355">
        <v>1366.19</v>
      </c>
      <c r="E4903" s="207"/>
    </row>
    <row r="4904" spans="1:5" x14ac:dyDescent="0.25">
      <c r="A4904" s="353">
        <v>106022</v>
      </c>
      <c r="B4904" s="354" t="s">
        <v>40666</v>
      </c>
      <c r="C4904" s="353" t="s">
        <v>2</v>
      </c>
      <c r="D4904" s="355">
        <v>0</v>
      </c>
      <c r="E4904" s="207"/>
    </row>
    <row r="4905" spans="1:5" x14ac:dyDescent="0.25">
      <c r="A4905" s="353">
        <v>101881</v>
      </c>
      <c r="B4905" s="354" t="s">
        <v>40667</v>
      </c>
      <c r="C4905" s="353" t="s">
        <v>2</v>
      </c>
      <c r="D4905" s="355">
        <v>989.42</v>
      </c>
      <c r="E4905" s="207"/>
    </row>
    <row r="4906" spans="1:5" x14ac:dyDescent="0.25">
      <c r="A4906" s="353">
        <v>106023</v>
      </c>
      <c r="B4906" s="354" t="s">
        <v>40668</v>
      </c>
      <c r="C4906" s="353" t="s">
        <v>2</v>
      </c>
      <c r="D4906" s="355">
        <v>0</v>
      </c>
      <c r="E4906" s="207"/>
    </row>
    <row r="4907" spans="1:5" x14ac:dyDescent="0.25">
      <c r="A4907" s="353">
        <v>101878</v>
      </c>
      <c r="B4907" s="354" t="s">
        <v>40669</v>
      </c>
      <c r="C4907" s="353" t="s">
        <v>2</v>
      </c>
      <c r="D4907" s="355">
        <v>467.63</v>
      </c>
      <c r="E4907" s="207"/>
    </row>
    <row r="4908" spans="1:5" x14ac:dyDescent="0.25">
      <c r="A4908" s="353">
        <v>106024</v>
      </c>
      <c r="B4908" s="354" t="s">
        <v>40670</v>
      </c>
      <c r="C4908" s="353" t="s">
        <v>2</v>
      </c>
      <c r="D4908" s="355">
        <v>0</v>
      </c>
      <c r="E4908" s="207"/>
    </row>
    <row r="4909" spans="1:5" x14ac:dyDescent="0.25">
      <c r="A4909" s="353">
        <v>106025</v>
      </c>
      <c r="B4909" s="354" t="s">
        <v>40671</v>
      </c>
      <c r="C4909" s="353" t="s">
        <v>2</v>
      </c>
      <c r="D4909" s="355">
        <v>0</v>
      </c>
      <c r="E4909" s="207"/>
    </row>
    <row r="4910" spans="1:5" x14ac:dyDescent="0.25">
      <c r="A4910" s="353">
        <v>106026</v>
      </c>
      <c r="B4910" s="354" t="s">
        <v>40672</v>
      </c>
      <c r="C4910" s="353" t="s">
        <v>2</v>
      </c>
      <c r="D4910" s="355">
        <v>0</v>
      </c>
      <c r="E4910" s="207"/>
    </row>
    <row r="4911" spans="1:5" x14ac:dyDescent="0.25">
      <c r="A4911" s="353">
        <v>101877</v>
      </c>
      <c r="B4911" s="354" t="s">
        <v>40673</v>
      </c>
      <c r="C4911" s="353" t="s">
        <v>2</v>
      </c>
      <c r="D4911" s="355">
        <v>85.27</v>
      </c>
      <c r="E4911" s="207"/>
    </row>
    <row r="4912" spans="1:5" x14ac:dyDescent="0.25">
      <c r="A4912" s="353">
        <v>101876</v>
      </c>
      <c r="B4912" s="354" t="s">
        <v>40674</v>
      </c>
      <c r="C4912" s="353" t="s">
        <v>2</v>
      </c>
      <c r="D4912" s="355">
        <v>117.93</v>
      </c>
      <c r="E4912" s="207"/>
    </row>
    <row r="4913" spans="1:5" x14ac:dyDescent="0.25">
      <c r="A4913" s="353">
        <v>101873</v>
      </c>
      <c r="B4913" s="354" t="s">
        <v>40675</v>
      </c>
      <c r="C4913" s="353" t="s">
        <v>2</v>
      </c>
      <c r="D4913" s="355">
        <v>0</v>
      </c>
      <c r="E4913" s="207"/>
    </row>
    <row r="4914" spans="1:5" x14ac:dyDescent="0.25">
      <c r="A4914" s="353">
        <v>101874</v>
      </c>
      <c r="B4914" s="354" t="s">
        <v>40676</v>
      </c>
      <c r="C4914" s="353" t="s">
        <v>2</v>
      </c>
      <c r="D4914" s="355">
        <v>0</v>
      </c>
      <c r="E4914" s="207"/>
    </row>
    <row r="4915" spans="1:5" x14ac:dyDescent="0.25">
      <c r="A4915" s="353">
        <v>101871</v>
      </c>
      <c r="B4915" s="354" t="s">
        <v>40677</v>
      </c>
      <c r="C4915" s="353" t="s">
        <v>2</v>
      </c>
      <c r="D4915" s="355">
        <v>0</v>
      </c>
      <c r="E4915" s="207"/>
    </row>
    <row r="4916" spans="1:5" x14ac:dyDescent="0.25">
      <c r="A4916" s="353">
        <v>101872</v>
      </c>
      <c r="B4916" s="354" t="s">
        <v>40678</v>
      </c>
      <c r="C4916" s="353" t="s">
        <v>2</v>
      </c>
      <c r="D4916" s="355">
        <v>0</v>
      </c>
      <c r="E4916" s="207"/>
    </row>
    <row r="4917" spans="1:5" x14ac:dyDescent="0.25">
      <c r="A4917" s="353">
        <v>97360</v>
      </c>
      <c r="B4917" s="354" t="s">
        <v>40679</v>
      </c>
      <c r="C4917" s="353" t="s">
        <v>2</v>
      </c>
      <c r="D4917" s="355">
        <v>7482.85</v>
      </c>
      <c r="E4917" s="207"/>
    </row>
    <row r="4918" spans="1:5" x14ac:dyDescent="0.25">
      <c r="A4918" s="353">
        <v>97361</v>
      </c>
      <c r="B4918" s="354" t="s">
        <v>40680</v>
      </c>
      <c r="C4918" s="353" t="s">
        <v>2</v>
      </c>
      <c r="D4918" s="355">
        <v>9977.1299999999992</v>
      </c>
      <c r="E4918" s="207"/>
    </row>
    <row r="4919" spans="1:5" x14ac:dyDescent="0.25">
      <c r="A4919" s="353">
        <v>97359</v>
      </c>
      <c r="B4919" s="354" t="s">
        <v>40681</v>
      </c>
      <c r="C4919" s="353" t="s">
        <v>2</v>
      </c>
      <c r="D4919" s="355">
        <v>3882.22</v>
      </c>
      <c r="E4919" s="207"/>
    </row>
    <row r="4920" spans="1:5" x14ac:dyDescent="0.25">
      <c r="A4920" s="353">
        <v>101946</v>
      </c>
      <c r="B4920" s="354" t="s">
        <v>40682</v>
      </c>
      <c r="C4920" s="353" t="s">
        <v>2</v>
      </c>
      <c r="D4920" s="355">
        <v>119.98</v>
      </c>
      <c r="E4920" s="207"/>
    </row>
    <row r="4921" spans="1:5" x14ac:dyDescent="0.25">
      <c r="A4921" s="353">
        <v>97362</v>
      </c>
      <c r="B4921" s="354" t="s">
        <v>40683</v>
      </c>
      <c r="C4921" s="353" t="s">
        <v>2</v>
      </c>
      <c r="D4921" s="355">
        <v>1757.21</v>
      </c>
      <c r="E4921" s="207"/>
    </row>
    <row r="4922" spans="1:5" x14ac:dyDescent="0.25">
      <c r="A4922" s="353">
        <v>101553</v>
      </c>
      <c r="B4922" s="354" t="s">
        <v>46683</v>
      </c>
      <c r="C4922" s="353" t="s">
        <v>2</v>
      </c>
      <c r="D4922" s="355">
        <v>14.62</v>
      </c>
      <c r="E4922" s="207"/>
    </row>
    <row r="4923" spans="1:5" x14ac:dyDescent="0.25">
      <c r="A4923" s="353">
        <v>101554</v>
      </c>
      <c r="B4923" s="354" t="s">
        <v>46684</v>
      </c>
      <c r="C4923" s="353" t="s">
        <v>2</v>
      </c>
      <c r="D4923" s="355">
        <v>10.82</v>
      </c>
      <c r="E4923" s="207"/>
    </row>
    <row r="4924" spans="1:5" x14ac:dyDescent="0.25">
      <c r="A4924" s="353">
        <v>101555</v>
      </c>
      <c r="B4924" s="354" t="s">
        <v>46685</v>
      </c>
      <c r="C4924" s="353" t="s">
        <v>2</v>
      </c>
      <c r="D4924" s="355">
        <v>7.36</v>
      </c>
      <c r="E4924" s="207"/>
    </row>
    <row r="4925" spans="1:5" x14ac:dyDescent="0.25">
      <c r="A4925" s="353">
        <v>101556</v>
      </c>
      <c r="B4925" s="354" t="s">
        <v>46686</v>
      </c>
      <c r="C4925" s="353" t="s">
        <v>2</v>
      </c>
      <c r="D4925" s="355">
        <v>6.81</v>
      </c>
      <c r="E4925" s="207"/>
    </row>
    <row r="4926" spans="1:5" x14ac:dyDescent="0.25">
      <c r="A4926" s="353">
        <v>101537</v>
      </c>
      <c r="B4926" s="354" t="s">
        <v>46687</v>
      </c>
      <c r="C4926" s="353" t="s">
        <v>2</v>
      </c>
      <c r="D4926" s="355">
        <v>97.49</v>
      </c>
      <c r="E4926" s="207"/>
    </row>
    <row r="4927" spans="1:5" x14ac:dyDescent="0.25">
      <c r="A4927" s="353">
        <v>101538</v>
      </c>
      <c r="B4927" s="354" t="s">
        <v>46688</v>
      </c>
      <c r="C4927" s="353" t="s">
        <v>2</v>
      </c>
      <c r="D4927" s="355">
        <v>42.24</v>
      </c>
      <c r="E4927" s="207"/>
    </row>
    <row r="4928" spans="1:5" x14ac:dyDescent="0.25">
      <c r="A4928" s="353">
        <v>101542</v>
      </c>
      <c r="B4928" s="354" t="s">
        <v>46689</v>
      </c>
      <c r="C4928" s="353" t="s">
        <v>2</v>
      </c>
      <c r="D4928" s="355">
        <v>32.42</v>
      </c>
      <c r="E4928" s="207"/>
    </row>
    <row r="4929" spans="1:5" x14ac:dyDescent="0.25">
      <c r="A4929" s="353">
        <v>101539</v>
      </c>
      <c r="B4929" s="354" t="s">
        <v>46690</v>
      </c>
      <c r="C4929" s="353" t="s">
        <v>2</v>
      </c>
      <c r="D4929" s="355">
        <v>71.099999999999994</v>
      </c>
      <c r="E4929" s="207"/>
    </row>
    <row r="4930" spans="1:5" x14ac:dyDescent="0.25">
      <c r="A4930" s="353">
        <v>101543</v>
      </c>
      <c r="B4930" s="354" t="s">
        <v>46691</v>
      </c>
      <c r="C4930" s="353" t="s">
        <v>2</v>
      </c>
      <c r="D4930" s="355">
        <v>58.36</v>
      </c>
      <c r="E4930" s="207"/>
    </row>
    <row r="4931" spans="1:5" x14ac:dyDescent="0.25">
      <c r="A4931" s="353">
        <v>101540</v>
      </c>
      <c r="B4931" s="354" t="s">
        <v>46692</v>
      </c>
      <c r="C4931" s="353" t="s">
        <v>2</v>
      </c>
      <c r="D4931" s="355">
        <v>118.56</v>
      </c>
      <c r="E4931" s="207"/>
    </row>
    <row r="4932" spans="1:5" x14ac:dyDescent="0.25">
      <c r="A4932" s="353">
        <v>101544</v>
      </c>
      <c r="B4932" s="354" t="s">
        <v>46693</v>
      </c>
      <c r="C4932" s="353" t="s">
        <v>2</v>
      </c>
      <c r="D4932" s="355">
        <v>92.7</v>
      </c>
      <c r="E4932" s="207"/>
    </row>
    <row r="4933" spans="1:5" x14ac:dyDescent="0.25">
      <c r="A4933" s="353">
        <v>101541</v>
      </c>
      <c r="B4933" s="354" t="s">
        <v>46694</v>
      </c>
      <c r="C4933" s="353" t="s">
        <v>2</v>
      </c>
      <c r="D4933" s="355">
        <v>154.94999999999999</v>
      </c>
      <c r="E4933" s="207"/>
    </row>
    <row r="4934" spans="1:5" x14ac:dyDescent="0.25">
      <c r="A4934" s="353">
        <v>101545</v>
      </c>
      <c r="B4934" s="354" t="s">
        <v>46695</v>
      </c>
      <c r="C4934" s="353" t="s">
        <v>2</v>
      </c>
      <c r="D4934" s="355">
        <v>133.36000000000001</v>
      </c>
      <c r="E4934" s="207"/>
    </row>
    <row r="4935" spans="1:5" x14ac:dyDescent="0.25">
      <c r="A4935" s="353">
        <v>106502</v>
      </c>
      <c r="B4935" s="354" t="s">
        <v>46696</v>
      </c>
      <c r="C4935" s="353" t="s">
        <v>1</v>
      </c>
      <c r="D4935" s="355">
        <v>12.29</v>
      </c>
      <c r="E4935" s="207"/>
    </row>
    <row r="4936" spans="1:5" x14ac:dyDescent="0.25">
      <c r="A4936" s="353">
        <v>106503</v>
      </c>
      <c r="B4936" s="354" t="s">
        <v>46697</v>
      </c>
      <c r="C4936" s="353" t="s">
        <v>1</v>
      </c>
      <c r="D4936" s="355">
        <v>7.74</v>
      </c>
      <c r="E4936" s="207"/>
    </row>
    <row r="4937" spans="1:5" x14ac:dyDescent="0.25">
      <c r="A4937" s="353">
        <v>106504</v>
      </c>
      <c r="B4937" s="354" t="s">
        <v>46698</v>
      </c>
      <c r="C4937" s="353" t="s">
        <v>1</v>
      </c>
      <c r="D4937" s="355">
        <v>15.49</v>
      </c>
      <c r="E4937" s="207"/>
    </row>
    <row r="4938" spans="1:5" x14ac:dyDescent="0.25">
      <c r="A4938" s="353">
        <v>106505</v>
      </c>
      <c r="B4938" s="354" t="s">
        <v>46699</v>
      </c>
      <c r="C4938" s="353" t="s">
        <v>1</v>
      </c>
      <c r="D4938" s="355">
        <v>5</v>
      </c>
      <c r="E4938" s="207"/>
    </row>
    <row r="4939" spans="1:5" x14ac:dyDescent="0.25">
      <c r="A4939" s="353">
        <v>106526</v>
      </c>
      <c r="B4939" s="354" t="s">
        <v>46700</v>
      </c>
      <c r="C4939" s="353" t="s">
        <v>1</v>
      </c>
      <c r="D4939" s="355">
        <v>0</v>
      </c>
      <c r="E4939" s="207"/>
    </row>
    <row r="4940" spans="1:5" x14ac:dyDescent="0.25">
      <c r="A4940" s="353">
        <v>106506</v>
      </c>
      <c r="B4940" s="354" t="s">
        <v>46701</v>
      </c>
      <c r="C4940" s="353" t="s">
        <v>1</v>
      </c>
      <c r="D4940" s="355">
        <v>9.42</v>
      </c>
      <c r="E4940" s="207"/>
    </row>
    <row r="4941" spans="1:5" x14ac:dyDescent="0.25">
      <c r="A4941" s="353">
        <v>106507</v>
      </c>
      <c r="B4941" s="354" t="s">
        <v>46702</v>
      </c>
      <c r="C4941" s="353" t="s">
        <v>1</v>
      </c>
      <c r="D4941" s="355">
        <v>6.03</v>
      </c>
      <c r="E4941" s="207"/>
    </row>
    <row r="4942" spans="1:5" x14ac:dyDescent="0.25">
      <c r="A4942" s="353">
        <v>106508</v>
      </c>
      <c r="B4942" s="354" t="s">
        <v>46703</v>
      </c>
      <c r="C4942" s="353" t="s">
        <v>1</v>
      </c>
      <c r="D4942" s="355">
        <v>11.89</v>
      </c>
      <c r="E4942" s="207"/>
    </row>
    <row r="4943" spans="1:5" x14ac:dyDescent="0.25">
      <c r="A4943" s="353">
        <v>106509</v>
      </c>
      <c r="B4943" s="354" t="s">
        <v>46704</v>
      </c>
      <c r="C4943" s="353" t="s">
        <v>1</v>
      </c>
      <c r="D4943" s="355">
        <v>3.89</v>
      </c>
      <c r="E4943" s="207"/>
    </row>
    <row r="4944" spans="1:5" x14ac:dyDescent="0.25">
      <c r="A4944" s="353">
        <v>106527</v>
      </c>
      <c r="B4944" s="354" t="s">
        <v>46705</v>
      </c>
      <c r="C4944" s="353" t="s">
        <v>1</v>
      </c>
      <c r="D4944" s="355">
        <v>0</v>
      </c>
      <c r="E4944" s="207"/>
    </row>
    <row r="4945" spans="1:5" x14ac:dyDescent="0.25">
      <c r="A4945" s="353">
        <v>106499</v>
      </c>
      <c r="B4945" s="354" t="s">
        <v>46706</v>
      </c>
      <c r="C4945" s="353" t="s">
        <v>1</v>
      </c>
      <c r="D4945" s="355">
        <v>0</v>
      </c>
      <c r="E4945" s="207"/>
    </row>
    <row r="4946" spans="1:5" x14ac:dyDescent="0.25">
      <c r="A4946" s="353">
        <v>106500</v>
      </c>
      <c r="B4946" s="354" t="s">
        <v>46707</v>
      </c>
      <c r="C4946" s="353" t="s">
        <v>1</v>
      </c>
      <c r="D4946" s="355">
        <v>0</v>
      </c>
      <c r="E4946" s="207"/>
    </row>
    <row r="4947" spans="1:5" x14ac:dyDescent="0.25">
      <c r="A4947" s="353">
        <v>106501</v>
      </c>
      <c r="B4947" s="354" t="s">
        <v>46708</v>
      </c>
      <c r="C4947" s="353" t="s">
        <v>1</v>
      </c>
      <c r="D4947" s="355">
        <v>0</v>
      </c>
      <c r="E4947" s="207"/>
    </row>
    <row r="4948" spans="1:5" x14ac:dyDescent="0.25">
      <c r="A4948" s="353">
        <v>101560</v>
      </c>
      <c r="B4948" s="354" t="s">
        <v>46709</v>
      </c>
      <c r="C4948" s="353" t="s">
        <v>1</v>
      </c>
      <c r="D4948" s="355">
        <v>11.19</v>
      </c>
      <c r="E4948" s="207"/>
    </row>
    <row r="4949" spans="1:5" x14ac:dyDescent="0.25">
      <c r="A4949" s="353">
        <v>101568</v>
      </c>
      <c r="B4949" s="354" t="s">
        <v>46710</v>
      </c>
      <c r="C4949" s="353" t="s">
        <v>1</v>
      </c>
      <c r="D4949" s="355">
        <v>136.33000000000001</v>
      </c>
      <c r="E4949" s="207"/>
    </row>
    <row r="4950" spans="1:5" x14ac:dyDescent="0.25">
      <c r="A4950" s="353">
        <v>101561</v>
      </c>
      <c r="B4950" s="354" t="s">
        <v>46711</v>
      </c>
      <c r="C4950" s="353" t="s">
        <v>1</v>
      </c>
      <c r="D4950" s="355">
        <v>17.78</v>
      </c>
      <c r="E4950" s="207"/>
    </row>
    <row r="4951" spans="1:5" x14ac:dyDescent="0.25">
      <c r="A4951" s="353">
        <v>101562</v>
      </c>
      <c r="B4951" s="354" t="s">
        <v>46712</v>
      </c>
      <c r="C4951" s="353" t="s">
        <v>1</v>
      </c>
      <c r="D4951" s="355">
        <v>27.52</v>
      </c>
      <c r="E4951" s="207"/>
    </row>
    <row r="4952" spans="1:5" x14ac:dyDescent="0.25">
      <c r="A4952" s="353">
        <v>101563</v>
      </c>
      <c r="B4952" s="354" t="s">
        <v>46713</v>
      </c>
      <c r="C4952" s="353" t="s">
        <v>1</v>
      </c>
      <c r="D4952" s="355">
        <v>38.869999999999997</v>
      </c>
      <c r="E4952" s="207"/>
    </row>
    <row r="4953" spans="1:5" x14ac:dyDescent="0.25">
      <c r="A4953" s="353">
        <v>101564</v>
      </c>
      <c r="B4953" s="354" t="s">
        <v>46714</v>
      </c>
      <c r="C4953" s="353" t="s">
        <v>1</v>
      </c>
      <c r="D4953" s="355">
        <v>57.44</v>
      </c>
      <c r="E4953" s="207"/>
    </row>
    <row r="4954" spans="1:5" x14ac:dyDescent="0.25">
      <c r="A4954" s="353">
        <v>101565</v>
      </c>
      <c r="B4954" s="354" t="s">
        <v>46715</v>
      </c>
      <c r="C4954" s="353" t="s">
        <v>1</v>
      </c>
      <c r="D4954" s="355">
        <v>80.319999999999993</v>
      </c>
      <c r="E4954" s="207"/>
    </row>
    <row r="4955" spans="1:5" x14ac:dyDescent="0.25">
      <c r="A4955" s="353">
        <v>101567</v>
      </c>
      <c r="B4955" s="354" t="s">
        <v>46716</v>
      </c>
      <c r="C4955" s="353" t="s">
        <v>1</v>
      </c>
      <c r="D4955" s="355">
        <v>104.26</v>
      </c>
      <c r="E4955" s="207"/>
    </row>
    <row r="4956" spans="1:5" x14ac:dyDescent="0.25">
      <c r="A4956" s="353">
        <v>106524</v>
      </c>
      <c r="B4956" s="354" t="s">
        <v>46717</v>
      </c>
      <c r="C4956" s="353" t="s">
        <v>1</v>
      </c>
      <c r="D4956" s="355">
        <v>0</v>
      </c>
      <c r="E4956" s="207"/>
    </row>
    <row r="4957" spans="1:5" x14ac:dyDescent="0.25">
      <c r="A4957" s="353">
        <v>106525</v>
      </c>
      <c r="B4957" s="354" t="s">
        <v>46718</v>
      </c>
      <c r="C4957" s="353" t="s">
        <v>2</v>
      </c>
      <c r="D4957" s="355">
        <v>0</v>
      </c>
      <c r="E4957" s="207"/>
    </row>
    <row r="4958" spans="1:5" x14ac:dyDescent="0.25">
      <c r="A4958" s="353">
        <v>101551</v>
      </c>
      <c r="B4958" s="354" t="s">
        <v>46719</v>
      </c>
      <c r="C4958" s="353" t="s">
        <v>2</v>
      </c>
      <c r="D4958" s="355">
        <v>0</v>
      </c>
      <c r="E4958" s="207"/>
    </row>
    <row r="4959" spans="1:5" x14ac:dyDescent="0.25">
      <c r="A4959" s="353">
        <v>101552</v>
      </c>
      <c r="B4959" s="354" t="s">
        <v>46720</v>
      </c>
      <c r="C4959" s="353" t="s">
        <v>2</v>
      </c>
      <c r="D4959" s="355">
        <v>0</v>
      </c>
      <c r="E4959" s="207"/>
    </row>
    <row r="4960" spans="1:5" x14ac:dyDescent="0.25">
      <c r="A4960" s="353">
        <v>101550</v>
      </c>
      <c r="B4960" s="354" t="s">
        <v>46721</v>
      </c>
      <c r="C4960" s="353" t="s">
        <v>2</v>
      </c>
      <c r="D4960" s="355">
        <v>0</v>
      </c>
      <c r="E4960" s="207"/>
    </row>
    <row r="4961" spans="1:5" x14ac:dyDescent="0.25">
      <c r="A4961" s="353">
        <v>101501</v>
      </c>
      <c r="B4961" s="354" t="s">
        <v>46722</v>
      </c>
      <c r="C4961" s="353" t="s">
        <v>2</v>
      </c>
      <c r="D4961" s="355">
        <v>1909.3</v>
      </c>
      <c r="E4961" s="207"/>
    </row>
    <row r="4962" spans="1:5" x14ac:dyDescent="0.25">
      <c r="A4962" s="353">
        <v>101502</v>
      </c>
      <c r="B4962" s="354" t="s">
        <v>46723</v>
      </c>
      <c r="C4962" s="353" t="s">
        <v>2</v>
      </c>
      <c r="D4962" s="355">
        <v>2075.8000000000002</v>
      </c>
      <c r="E4962" s="207"/>
    </row>
    <row r="4963" spans="1:5" x14ac:dyDescent="0.25">
      <c r="A4963" s="353">
        <v>101503</v>
      </c>
      <c r="B4963" s="354" t="s">
        <v>46724</v>
      </c>
      <c r="C4963" s="353" t="s">
        <v>2</v>
      </c>
      <c r="D4963" s="355">
        <v>2119.9299999999998</v>
      </c>
      <c r="E4963" s="207"/>
    </row>
    <row r="4964" spans="1:5" x14ac:dyDescent="0.25">
      <c r="A4964" s="353">
        <v>101504</v>
      </c>
      <c r="B4964" s="354" t="s">
        <v>46725</v>
      </c>
      <c r="C4964" s="353" t="s">
        <v>2</v>
      </c>
      <c r="D4964" s="355">
        <v>2344.35</v>
      </c>
      <c r="E4964" s="207"/>
    </row>
    <row r="4965" spans="1:5" x14ac:dyDescent="0.25">
      <c r="A4965" s="353">
        <v>101497</v>
      </c>
      <c r="B4965" s="354" t="s">
        <v>46726</v>
      </c>
      <c r="C4965" s="353" t="s">
        <v>2</v>
      </c>
      <c r="D4965" s="355">
        <v>1916.32</v>
      </c>
      <c r="E4965" s="207"/>
    </row>
    <row r="4966" spans="1:5" x14ac:dyDescent="0.25">
      <c r="A4966" s="353">
        <v>101498</v>
      </c>
      <c r="B4966" s="354" t="s">
        <v>46727</v>
      </c>
      <c r="C4966" s="353" t="s">
        <v>2</v>
      </c>
      <c r="D4966" s="355">
        <v>2082.8200000000002</v>
      </c>
      <c r="E4966" s="207"/>
    </row>
    <row r="4967" spans="1:5" x14ac:dyDescent="0.25">
      <c r="A4967" s="353">
        <v>101499</v>
      </c>
      <c r="B4967" s="354" t="s">
        <v>46728</v>
      </c>
      <c r="C4967" s="353" t="s">
        <v>2</v>
      </c>
      <c r="D4967" s="355">
        <v>2126.9499999999998</v>
      </c>
      <c r="E4967" s="207"/>
    </row>
    <row r="4968" spans="1:5" x14ac:dyDescent="0.25">
      <c r="A4968" s="353">
        <v>101500</v>
      </c>
      <c r="B4968" s="354" t="s">
        <v>46729</v>
      </c>
      <c r="C4968" s="353" t="s">
        <v>2</v>
      </c>
      <c r="D4968" s="355">
        <v>2351.37</v>
      </c>
      <c r="E4968" s="207"/>
    </row>
    <row r="4969" spans="1:5" x14ac:dyDescent="0.25">
      <c r="A4969" s="353">
        <v>101493</v>
      </c>
      <c r="B4969" s="354" t="s">
        <v>46730</v>
      </c>
      <c r="C4969" s="353" t="s">
        <v>2</v>
      </c>
      <c r="D4969" s="355">
        <v>1618.86</v>
      </c>
      <c r="E4969" s="207"/>
    </row>
    <row r="4970" spans="1:5" x14ac:dyDescent="0.25">
      <c r="A4970" s="353">
        <v>101494</v>
      </c>
      <c r="B4970" s="354" t="s">
        <v>46731</v>
      </c>
      <c r="C4970" s="353" t="s">
        <v>2</v>
      </c>
      <c r="D4970" s="355">
        <v>1728.86</v>
      </c>
      <c r="E4970" s="207"/>
    </row>
    <row r="4971" spans="1:5" x14ac:dyDescent="0.25">
      <c r="A4971" s="353">
        <v>101495</v>
      </c>
      <c r="B4971" s="354" t="s">
        <v>46732</v>
      </c>
      <c r="C4971" s="353" t="s">
        <v>2</v>
      </c>
      <c r="D4971" s="355">
        <v>1758.01</v>
      </c>
      <c r="E4971" s="207"/>
    </row>
    <row r="4972" spans="1:5" x14ac:dyDescent="0.25">
      <c r="A4972" s="353">
        <v>101496</v>
      </c>
      <c r="B4972" s="354" t="s">
        <v>46733</v>
      </c>
      <c r="C4972" s="353" t="s">
        <v>2</v>
      </c>
      <c r="D4972" s="355">
        <v>1917.18</v>
      </c>
      <c r="E4972" s="207"/>
    </row>
    <row r="4973" spans="1:5" x14ac:dyDescent="0.25">
      <c r="A4973" s="353">
        <v>101489</v>
      </c>
      <c r="B4973" s="354" t="s">
        <v>46734</v>
      </c>
      <c r="C4973" s="353" t="s">
        <v>2</v>
      </c>
      <c r="D4973" s="355">
        <v>1634.75</v>
      </c>
      <c r="E4973" s="207"/>
    </row>
    <row r="4974" spans="1:5" x14ac:dyDescent="0.25">
      <c r="A4974" s="353">
        <v>101490</v>
      </c>
      <c r="B4974" s="354" t="s">
        <v>46735</v>
      </c>
      <c r="C4974" s="353" t="s">
        <v>2</v>
      </c>
      <c r="D4974" s="355">
        <v>1744.75</v>
      </c>
      <c r="E4974" s="207"/>
    </row>
    <row r="4975" spans="1:5" x14ac:dyDescent="0.25">
      <c r="A4975" s="353">
        <v>101491</v>
      </c>
      <c r="B4975" s="354" t="s">
        <v>46736</v>
      </c>
      <c r="C4975" s="353" t="s">
        <v>2</v>
      </c>
      <c r="D4975" s="355">
        <v>1773.9</v>
      </c>
      <c r="E4975" s="207"/>
    </row>
    <row r="4976" spans="1:5" x14ac:dyDescent="0.25">
      <c r="A4976" s="353">
        <v>101492</v>
      </c>
      <c r="B4976" s="354" t="s">
        <v>46737</v>
      </c>
      <c r="C4976" s="353" t="s">
        <v>2</v>
      </c>
      <c r="D4976" s="355">
        <v>1933.07</v>
      </c>
      <c r="E4976" s="207"/>
    </row>
    <row r="4977" spans="1:5" x14ac:dyDescent="0.25">
      <c r="A4977" s="353">
        <v>101509</v>
      </c>
      <c r="B4977" s="354" t="s">
        <v>46738</v>
      </c>
      <c r="C4977" s="353" t="s">
        <v>2</v>
      </c>
      <c r="D4977" s="355">
        <v>2083.23</v>
      </c>
      <c r="E4977" s="207"/>
    </row>
    <row r="4978" spans="1:5" x14ac:dyDescent="0.25">
      <c r="A4978" s="353">
        <v>101510</v>
      </c>
      <c r="B4978" s="354" t="s">
        <v>46739</v>
      </c>
      <c r="C4978" s="353" t="s">
        <v>2</v>
      </c>
      <c r="D4978" s="355">
        <v>2305.23</v>
      </c>
      <c r="E4978" s="207"/>
    </row>
    <row r="4979" spans="1:5" x14ac:dyDescent="0.25">
      <c r="A4979" s="353">
        <v>101511</v>
      </c>
      <c r="B4979" s="354" t="s">
        <v>46740</v>
      </c>
      <c r="C4979" s="353" t="s">
        <v>2</v>
      </c>
      <c r="D4979" s="355">
        <v>2364.06</v>
      </c>
      <c r="E4979" s="207"/>
    </row>
    <row r="4980" spans="1:5" x14ac:dyDescent="0.25">
      <c r="A4980" s="353">
        <v>101512</v>
      </c>
      <c r="B4980" s="354" t="s">
        <v>46741</v>
      </c>
      <c r="C4980" s="353" t="s">
        <v>2</v>
      </c>
      <c r="D4980" s="355">
        <v>2652.59</v>
      </c>
      <c r="E4980" s="207"/>
    </row>
    <row r="4981" spans="1:5" x14ac:dyDescent="0.25">
      <c r="A4981" s="353">
        <v>101505</v>
      </c>
      <c r="B4981" s="354" t="s">
        <v>46742</v>
      </c>
      <c r="C4981" s="353" t="s">
        <v>2</v>
      </c>
      <c r="D4981" s="355">
        <v>2041.67</v>
      </c>
      <c r="E4981" s="207"/>
    </row>
    <row r="4982" spans="1:5" x14ac:dyDescent="0.25">
      <c r="A4982" s="353">
        <v>101506</v>
      </c>
      <c r="B4982" s="354" t="s">
        <v>46743</v>
      </c>
      <c r="C4982" s="353" t="s">
        <v>2</v>
      </c>
      <c r="D4982" s="355">
        <v>2263.67</v>
      </c>
      <c r="E4982" s="207"/>
    </row>
    <row r="4983" spans="1:5" x14ac:dyDescent="0.25">
      <c r="A4983" s="353">
        <v>101507</v>
      </c>
      <c r="B4983" s="354" t="s">
        <v>46744</v>
      </c>
      <c r="C4983" s="353" t="s">
        <v>2</v>
      </c>
      <c r="D4983" s="355">
        <v>2322.5</v>
      </c>
      <c r="E4983" s="207"/>
    </row>
    <row r="4984" spans="1:5" x14ac:dyDescent="0.25">
      <c r="A4984" s="353">
        <v>101508</v>
      </c>
      <c r="B4984" s="354" t="s">
        <v>46745</v>
      </c>
      <c r="C4984" s="353" t="s">
        <v>2</v>
      </c>
      <c r="D4984" s="355">
        <v>2611.0300000000002</v>
      </c>
      <c r="E4984" s="207"/>
    </row>
    <row r="4985" spans="1:5" x14ac:dyDescent="0.25">
      <c r="A4985" s="353">
        <v>101525</v>
      </c>
      <c r="B4985" s="354" t="s">
        <v>46746</v>
      </c>
      <c r="C4985" s="353" t="s">
        <v>2</v>
      </c>
      <c r="D4985" s="355">
        <v>1145.6400000000001</v>
      </c>
      <c r="E4985" s="207"/>
    </row>
    <row r="4986" spans="1:5" x14ac:dyDescent="0.25">
      <c r="A4986" s="353">
        <v>101526</v>
      </c>
      <c r="B4986" s="354" t="s">
        <v>46747</v>
      </c>
      <c r="C4986" s="353" t="s">
        <v>2</v>
      </c>
      <c r="D4986" s="355">
        <v>1343.64</v>
      </c>
      <c r="E4986" s="207"/>
    </row>
    <row r="4987" spans="1:5" x14ac:dyDescent="0.25">
      <c r="A4987" s="353">
        <v>101527</v>
      </c>
      <c r="B4987" s="354" t="s">
        <v>46748</v>
      </c>
      <c r="C4987" s="353" t="s">
        <v>2</v>
      </c>
      <c r="D4987" s="355">
        <v>1396.11</v>
      </c>
      <c r="E4987" s="207"/>
    </row>
    <row r="4988" spans="1:5" x14ac:dyDescent="0.25">
      <c r="A4988" s="353">
        <v>101528</v>
      </c>
      <c r="B4988" s="354" t="s">
        <v>46749</v>
      </c>
      <c r="C4988" s="353" t="s">
        <v>2</v>
      </c>
      <c r="D4988" s="355">
        <v>1624.8</v>
      </c>
      <c r="E4988" s="207"/>
    </row>
    <row r="4989" spans="1:5" x14ac:dyDescent="0.25">
      <c r="A4989" s="353">
        <v>101521</v>
      </c>
      <c r="B4989" s="354" t="s">
        <v>46750</v>
      </c>
      <c r="C4989" s="353" t="s">
        <v>2</v>
      </c>
      <c r="D4989" s="355">
        <v>1152.6600000000001</v>
      </c>
      <c r="E4989" s="207"/>
    </row>
    <row r="4990" spans="1:5" x14ac:dyDescent="0.25">
      <c r="A4990" s="353">
        <v>101522</v>
      </c>
      <c r="B4990" s="354" t="s">
        <v>46751</v>
      </c>
      <c r="C4990" s="353" t="s">
        <v>2</v>
      </c>
      <c r="D4990" s="355">
        <v>1350.66</v>
      </c>
      <c r="E4990" s="207"/>
    </row>
    <row r="4991" spans="1:5" x14ac:dyDescent="0.25">
      <c r="A4991" s="353">
        <v>101523</v>
      </c>
      <c r="B4991" s="354" t="s">
        <v>46752</v>
      </c>
      <c r="C4991" s="353" t="s">
        <v>2</v>
      </c>
      <c r="D4991" s="355">
        <v>1403.13</v>
      </c>
      <c r="E4991" s="207"/>
    </row>
    <row r="4992" spans="1:5" x14ac:dyDescent="0.25">
      <c r="A4992" s="353">
        <v>101524</v>
      </c>
      <c r="B4992" s="354" t="s">
        <v>46753</v>
      </c>
      <c r="C4992" s="353" t="s">
        <v>2</v>
      </c>
      <c r="D4992" s="355">
        <v>1631.82</v>
      </c>
      <c r="E4992" s="207"/>
    </row>
    <row r="4993" spans="1:5" x14ac:dyDescent="0.25">
      <c r="A4993" s="353">
        <v>101517</v>
      </c>
      <c r="B4993" s="354" t="s">
        <v>46754</v>
      </c>
      <c r="C4993" s="353" t="s">
        <v>2</v>
      </c>
      <c r="D4993" s="355">
        <v>838.52</v>
      </c>
      <c r="E4993" s="207"/>
    </row>
    <row r="4994" spans="1:5" x14ac:dyDescent="0.25">
      <c r="A4994" s="353">
        <v>101518</v>
      </c>
      <c r="B4994" s="354" t="s">
        <v>46755</v>
      </c>
      <c r="C4994" s="353" t="s">
        <v>2</v>
      </c>
      <c r="D4994" s="355">
        <v>970.52</v>
      </c>
      <c r="E4994" s="207"/>
    </row>
    <row r="4995" spans="1:5" x14ac:dyDescent="0.25">
      <c r="A4995" s="353">
        <v>101519</v>
      </c>
      <c r="B4995" s="354" t="s">
        <v>46756</v>
      </c>
      <c r="C4995" s="353" t="s">
        <v>2</v>
      </c>
      <c r="D4995" s="355">
        <v>1005.5</v>
      </c>
      <c r="E4995" s="207"/>
    </row>
    <row r="4996" spans="1:5" x14ac:dyDescent="0.25">
      <c r="A4996" s="353">
        <v>101520</v>
      </c>
      <c r="B4996" s="354" t="s">
        <v>46757</v>
      </c>
      <c r="C4996" s="353" t="s">
        <v>2</v>
      </c>
      <c r="D4996" s="355">
        <v>1157.96</v>
      </c>
      <c r="E4996" s="207"/>
    </row>
    <row r="4997" spans="1:5" x14ac:dyDescent="0.25">
      <c r="A4997" s="353">
        <v>101513</v>
      </c>
      <c r="B4997" s="354" t="s">
        <v>46758</v>
      </c>
      <c r="C4997" s="353" t="s">
        <v>2</v>
      </c>
      <c r="D4997" s="355">
        <v>854.41</v>
      </c>
      <c r="E4997" s="207"/>
    </row>
    <row r="4998" spans="1:5" x14ac:dyDescent="0.25">
      <c r="A4998" s="353">
        <v>101514</v>
      </c>
      <c r="B4998" s="354" t="s">
        <v>46759</v>
      </c>
      <c r="C4998" s="353" t="s">
        <v>2</v>
      </c>
      <c r="D4998" s="355">
        <v>986.41</v>
      </c>
      <c r="E4998" s="207"/>
    </row>
    <row r="4999" spans="1:5" x14ac:dyDescent="0.25">
      <c r="A4999" s="353">
        <v>101515</v>
      </c>
      <c r="B4999" s="354" t="s">
        <v>46760</v>
      </c>
      <c r="C4999" s="353" t="s">
        <v>2</v>
      </c>
      <c r="D4999" s="355">
        <v>1021.39</v>
      </c>
      <c r="E4999" s="207"/>
    </row>
    <row r="5000" spans="1:5" x14ac:dyDescent="0.25">
      <c r="A5000" s="353">
        <v>101516</v>
      </c>
      <c r="B5000" s="354" t="s">
        <v>46761</v>
      </c>
      <c r="C5000" s="353" t="s">
        <v>2</v>
      </c>
      <c r="D5000" s="355">
        <v>1173.8499999999999</v>
      </c>
      <c r="E5000" s="207"/>
    </row>
    <row r="5001" spans="1:5" x14ac:dyDescent="0.25">
      <c r="A5001" s="353">
        <v>101533</v>
      </c>
      <c r="B5001" s="354" t="s">
        <v>46762</v>
      </c>
      <c r="C5001" s="353" t="s">
        <v>2</v>
      </c>
      <c r="D5001" s="355">
        <v>1337.99</v>
      </c>
      <c r="E5001" s="207"/>
    </row>
    <row r="5002" spans="1:5" x14ac:dyDescent="0.25">
      <c r="A5002" s="353">
        <v>101534</v>
      </c>
      <c r="B5002" s="354" t="s">
        <v>46763</v>
      </c>
      <c r="C5002" s="353" t="s">
        <v>2</v>
      </c>
      <c r="D5002" s="355">
        <v>1601.99</v>
      </c>
      <c r="E5002" s="207"/>
    </row>
    <row r="5003" spans="1:5" x14ac:dyDescent="0.25">
      <c r="A5003" s="353">
        <v>101535</v>
      </c>
      <c r="B5003" s="354" t="s">
        <v>46764</v>
      </c>
      <c r="C5003" s="353" t="s">
        <v>2</v>
      </c>
      <c r="D5003" s="355">
        <v>1671.95</v>
      </c>
      <c r="E5003" s="207"/>
    </row>
    <row r="5004" spans="1:5" x14ac:dyDescent="0.25">
      <c r="A5004" s="353">
        <v>101536</v>
      </c>
      <c r="B5004" s="354" t="s">
        <v>46765</v>
      </c>
      <c r="C5004" s="353" t="s">
        <v>2</v>
      </c>
      <c r="D5004" s="355">
        <v>1976.87</v>
      </c>
      <c r="E5004" s="207"/>
    </row>
    <row r="5005" spans="1:5" x14ac:dyDescent="0.25">
      <c r="A5005" s="353">
        <v>101529</v>
      </c>
      <c r="B5005" s="354" t="s">
        <v>46766</v>
      </c>
      <c r="C5005" s="353" t="s">
        <v>2</v>
      </c>
      <c r="D5005" s="355">
        <v>1296.43</v>
      </c>
      <c r="E5005" s="207"/>
    </row>
    <row r="5006" spans="1:5" x14ac:dyDescent="0.25">
      <c r="A5006" s="353">
        <v>101530</v>
      </c>
      <c r="B5006" s="354" t="s">
        <v>46767</v>
      </c>
      <c r="C5006" s="353" t="s">
        <v>2</v>
      </c>
      <c r="D5006" s="355">
        <v>1560.43</v>
      </c>
      <c r="E5006" s="207"/>
    </row>
    <row r="5007" spans="1:5" x14ac:dyDescent="0.25">
      <c r="A5007" s="353">
        <v>101531</v>
      </c>
      <c r="B5007" s="354" t="s">
        <v>46768</v>
      </c>
      <c r="C5007" s="353" t="s">
        <v>2</v>
      </c>
      <c r="D5007" s="355">
        <v>1630.39</v>
      </c>
      <c r="E5007" s="207"/>
    </row>
    <row r="5008" spans="1:5" x14ac:dyDescent="0.25">
      <c r="A5008" s="353">
        <v>101532</v>
      </c>
      <c r="B5008" s="354" t="s">
        <v>46769</v>
      </c>
      <c r="C5008" s="353" t="s">
        <v>2</v>
      </c>
      <c r="D5008" s="355">
        <v>1935.31</v>
      </c>
      <c r="E5008" s="207"/>
    </row>
    <row r="5009" spans="1:5" x14ac:dyDescent="0.25">
      <c r="A5009" s="353">
        <v>106510</v>
      </c>
      <c r="B5009" s="354" t="s">
        <v>46770</v>
      </c>
      <c r="C5009" s="353" t="s">
        <v>2</v>
      </c>
      <c r="D5009" s="355">
        <v>0</v>
      </c>
      <c r="E5009" s="207"/>
    </row>
    <row r="5010" spans="1:5" x14ac:dyDescent="0.25">
      <c r="A5010" s="353">
        <v>106514</v>
      </c>
      <c r="B5010" s="354" t="s">
        <v>46771</v>
      </c>
      <c r="C5010" s="353" t="s">
        <v>2</v>
      </c>
      <c r="D5010" s="355">
        <v>0</v>
      </c>
      <c r="E5010" s="207"/>
    </row>
    <row r="5011" spans="1:5" x14ac:dyDescent="0.25">
      <c r="A5011" s="353">
        <v>106511</v>
      </c>
      <c r="B5011" s="354" t="s">
        <v>46772</v>
      </c>
      <c r="C5011" s="353" t="s">
        <v>2</v>
      </c>
      <c r="D5011" s="355">
        <v>0</v>
      </c>
      <c r="E5011" s="207"/>
    </row>
    <row r="5012" spans="1:5" x14ac:dyDescent="0.25">
      <c r="A5012" s="353">
        <v>106515</v>
      </c>
      <c r="B5012" s="354" t="s">
        <v>46773</v>
      </c>
      <c r="C5012" s="353" t="s">
        <v>2</v>
      </c>
      <c r="D5012" s="355">
        <v>0</v>
      </c>
      <c r="E5012" s="207"/>
    </row>
    <row r="5013" spans="1:5" x14ac:dyDescent="0.25">
      <c r="A5013" s="353">
        <v>106512</v>
      </c>
      <c r="B5013" s="354" t="s">
        <v>46774</v>
      </c>
      <c r="C5013" s="353" t="s">
        <v>2</v>
      </c>
      <c r="D5013" s="355">
        <v>0</v>
      </c>
      <c r="E5013" s="207"/>
    </row>
    <row r="5014" spans="1:5" x14ac:dyDescent="0.25">
      <c r="A5014" s="353">
        <v>106516</v>
      </c>
      <c r="B5014" s="354" t="s">
        <v>46775</v>
      </c>
      <c r="C5014" s="353" t="s">
        <v>2</v>
      </c>
      <c r="D5014" s="355">
        <v>0</v>
      </c>
      <c r="E5014" s="207"/>
    </row>
    <row r="5015" spans="1:5" x14ac:dyDescent="0.25">
      <c r="A5015" s="353">
        <v>106513</v>
      </c>
      <c r="B5015" s="354" t="s">
        <v>46776</v>
      </c>
      <c r="C5015" s="353" t="s">
        <v>2</v>
      </c>
      <c r="D5015" s="355">
        <v>0</v>
      </c>
      <c r="E5015" s="207"/>
    </row>
    <row r="5016" spans="1:5" x14ac:dyDescent="0.25">
      <c r="A5016" s="353">
        <v>106517</v>
      </c>
      <c r="B5016" s="354" t="s">
        <v>46777</v>
      </c>
      <c r="C5016" s="353" t="s">
        <v>2</v>
      </c>
      <c r="D5016" s="355">
        <v>0</v>
      </c>
      <c r="E5016" s="207"/>
    </row>
    <row r="5017" spans="1:5" x14ac:dyDescent="0.25">
      <c r="A5017" s="353">
        <v>106518</v>
      </c>
      <c r="B5017" s="354" t="s">
        <v>46778</v>
      </c>
      <c r="C5017" s="353" t="s">
        <v>2</v>
      </c>
      <c r="D5017" s="355">
        <v>0</v>
      </c>
      <c r="E5017" s="207"/>
    </row>
    <row r="5018" spans="1:5" x14ac:dyDescent="0.25">
      <c r="A5018" s="353">
        <v>106519</v>
      </c>
      <c r="B5018" s="354" t="s">
        <v>46779</v>
      </c>
      <c r="C5018" s="353" t="s">
        <v>2</v>
      </c>
      <c r="D5018" s="355">
        <v>0</v>
      </c>
      <c r="E5018" s="207"/>
    </row>
    <row r="5019" spans="1:5" x14ac:dyDescent="0.25">
      <c r="A5019" s="353">
        <v>106520</v>
      </c>
      <c r="B5019" s="354" t="s">
        <v>46780</v>
      </c>
      <c r="C5019" s="353" t="s">
        <v>2</v>
      </c>
      <c r="D5019" s="355">
        <v>0</v>
      </c>
      <c r="E5019" s="207"/>
    </row>
    <row r="5020" spans="1:5" x14ac:dyDescent="0.25">
      <c r="A5020" s="353">
        <v>106521</v>
      </c>
      <c r="B5020" s="354" t="s">
        <v>46781</v>
      </c>
      <c r="C5020" s="353" t="s">
        <v>2</v>
      </c>
      <c r="D5020" s="355">
        <v>0</v>
      </c>
      <c r="E5020" s="207"/>
    </row>
    <row r="5021" spans="1:5" x14ac:dyDescent="0.25">
      <c r="A5021" s="353">
        <v>106522</v>
      </c>
      <c r="B5021" s="354" t="s">
        <v>46782</v>
      </c>
      <c r="C5021" s="353" t="s">
        <v>2</v>
      </c>
      <c r="D5021" s="355">
        <v>0</v>
      </c>
      <c r="E5021" s="207"/>
    </row>
    <row r="5022" spans="1:5" x14ac:dyDescent="0.25">
      <c r="A5022" s="353">
        <v>106523</v>
      </c>
      <c r="B5022" s="354" t="s">
        <v>46783</v>
      </c>
      <c r="C5022" s="353" t="s">
        <v>2</v>
      </c>
      <c r="D5022" s="355">
        <v>0</v>
      </c>
      <c r="E5022" s="207"/>
    </row>
    <row r="5023" spans="1:5" x14ac:dyDescent="0.25">
      <c r="A5023" s="353">
        <v>101549</v>
      </c>
      <c r="B5023" s="354" t="s">
        <v>46784</v>
      </c>
      <c r="C5023" s="353" t="s">
        <v>2</v>
      </c>
      <c r="D5023" s="355">
        <v>23.99</v>
      </c>
      <c r="E5023" s="207"/>
    </row>
    <row r="5024" spans="1:5" x14ac:dyDescent="0.25">
      <c r="A5024" s="353">
        <v>101547</v>
      </c>
      <c r="B5024" s="354" t="s">
        <v>46785</v>
      </c>
      <c r="C5024" s="353" t="s">
        <v>2</v>
      </c>
      <c r="D5024" s="355">
        <v>98.55</v>
      </c>
      <c r="E5024" s="207"/>
    </row>
    <row r="5025" spans="1:5" x14ac:dyDescent="0.25">
      <c r="A5025" s="353">
        <v>101546</v>
      </c>
      <c r="B5025" s="354" t="s">
        <v>46786</v>
      </c>
      <c r="C5025" s="353" t="s">
        <v>2</v>
      </c>
      <c r="D5025" s="355">
        <v>31.54</v>
      </c>
      <c r="E5025" s="207"/>
    </row>
    <row r="5026" spans="1:5" x14ac:dyDescent="0.25">
      <c r="A5026" s="353">
        <v>101548</v>
      </c>
      <c r="B5026" s="354" t="s">
        <v>46787</v>
      </c>
      <c r="C5026" s="353" t="s">
        <v>2</v>
      </c>
      <c r="D5026" s="355">
        <v>7.9</v>
      </c>
      <c r="E5026" s="207"/>
    </row>
    <row r="5027" spans="1:5" x14ac:dyDescent="0.25">
      <c r="A5027" s="353">
        <v>106528</v>
      </c>
      <c r="B5027" s="354" t="s">
        <v>46788</v>
      </c>
      <c r="C5027" s="353" t="s">
        <v>2</v>
      </c>
      <c r="D5027" s="355">
        <v>0</v>
      </c>
      <c r="E5027" s="207"/>
    </row>
    <row r="5028" spans="1:5" x14ac:dyDescent="0.25">
      <c r="A5028" s="353">
        <v>94764</v>
      </c>
      <c r="B5028" s="354" t="s">
        <v>24795</v>
      </c>
      <c r="C5028" s="353" t="s">
        <v>2</v>
      </c>
      <c r="D5028" s="355">
        <v>38.36</v>
      </c>
      <c r="E5028" s="207"/>
    </row>
    <row r="5029" spans="1:5" x14ac:dyDescent="0.25">
      <c r="A5029" s="353">
        <v>94765</v>
      </c>
      <c r="B5029" s="354" t="s">
        <v>24796</v>
      </c>
      <c r="C5029" s="353" t="s">
        <v>2</v>
      </c>
      <c r="D5029" s="355">
        <v>42.31</v>
      </c>
      <c r="E5029" s="207"/>
    </row>
    <row r="5030" spans="1:5" x14ac:dyDescent="0.25">
      <c r="A5030" s="353">
        <v>94766</v>
      </c>
      <c r="B5030" s="354" t="s">
        <v>24797</v>
      </c>
      <c r="C5030" s="353" t="s">
        <v>2</v>
      </c>
      <c r="D5030" s="355">
        <v>47.33</v>
      </c>
      <c r="E5030" s="207"/>
    </row>
    <row r="5031" spans="1:5" x14ac:dyDescent="0.25">
      <c r="A5031" s="353">
        <v>94767</v>
      </c>
      <c r="B5031" s="354" t="s">
        <v>24798</v>
      </c>
      <c r="C5031" s="353" t="s">
        <v>2</v>
      </c>
      <c r="D5031" s="355">
        <v>70.239999999999995</v>
      </c>
      <c r="E5031" s="207"/>
    </row>
    <row r="5032" spans="1:5" x14ac:dyDescent="0.25">
      <c r="A5032" s="353">
        <v>94768</v>
      </c>
      <c r="B5032" s="354" t="s">
        <v>24799</v>
      </c>
      <c r="C5032" s="353" t="s">
        <v>2</v>
      </c>
      <c r="D5032" s="355">
        <v>79.59</v>
      </c>
      <c r="E5032" s="207"/>
    </row>
    <row r="5033" spans="1:5" x14ac:dyDescent="0.25">
      <c r="A5033" s="353">
        <v>94769</v>
      </c>
      <c r="B5033" s="354" t="s">
        <v>24800</v>
      </c>
      <c r="C5033" s="353" t="s">
        <v>2</v>
      </c>
      <c r="D5033" s="355">
        <v>106.32</v>
      </c>
      <c r="E5033" s="207"/>
    </row>
    <row r="5034" spans="1:5" x14ac:dyDescent="0.25">
      <c r="A5034" s="353">
        <v>94783</v>
      </c>
      <c r="B5034" s="354" t="s">
        <v>38602</v>
      </c>
      <c r="C5034" s="353" t="s">
        <v>2</v>
      </c>
      <c r="D5034" s="355">
        <v>19.39</v>
      </c>
      <c r="E5034" s="207"/>
    </row>
    <row r="5035" spans="1:5" x14ac:dyDescent="0.25">
      <c r="A5035" s="353">
        <v>94703</v>
      </c>
      <c r="B5035" s="354" t="s">
        <v>38603</v>
      </c>
      <c r="C5035" s="353" t="s">
        <v>2</v>
      </c>
      <c r="D5035" s="355">
        <v>20.75</v>
      </c>
      <c r="E5035" s="207"/>
    </row>
    <row r="5036" spans="1:5" x14ac:dyDescent="0.25">
      <c r="A5036" s="353">
        <v>94704</v>
      </c>
      <c r="B5036" s="354" t="s">
        <v>24755</v>
      </c>
      <c r="C5036" s="353" t="s">
        <v>2</v>
      </c>
      <c r="D5036" s="355">
        <v>27.73</v>
      </c>
      <c r="E5036" s="207"/>
    </row>
    <row r="5037" spans="1:5" x14ac:dyDescent="0.25">
      <c r="A5037" s="353">
        <v>94705</v>
      </c>
      <c r="B5037" s="354" t="s">
        <v>24756</v>
      </c>
      <c r="C5037" s="353" t="s">
        <v>2</v>
      </c>
      <c r="D5037" s="355">
        <v>37.9</v>
      </c>
      <c r="E5037" s="207"/>
    </row>
    <row r="5038" spans="1:5" x14ac:dyDescent="0.25">
      <c r="A5038" s="353">
        <v>94706</v>
      </c>
      <c r="B5038" s="354" t="s">
        <v>24757</v>
      </c>
      <c r="C5038" s="353" t="s">
        <v>2</v>
      </c>
      <c r="D5038" s="355">
        <v>37.11</v>
      </c>
      <c r="E5038" s="207"/>
    </row>
    <row r="5039" spans="1:5" x14ac:dyDescent="0.25">
      <c r="A5039" s="353">
        <v>94707</v>
      </c>
      <c r="B5039" s="354" t="s">
        <v>24758</v>
      </c>
      <c r="C5039" s="353" t="s">
        <v>2</v>
      </c>
      <c r="D5039" s="355">
        <v>58.59</v>
      </c>
      <c r="E5039" s="207"/>
    </row>
    <row r="5040" spans="1:5" x14ac:dyDescent="0.25">
      <c r="A5040" s="353">
        <v>94715</v>
      </c>
      <c r="B5040" s="354" t="s">
        <v>24761</v>
      </c>
      <c r="C5040" s="353" t="s">
        <v>2</v>
      </c>
      <c r="D5040" s="355">
        <v>303.27</v>
      </c>
      <c r="E5040" s="207"/>
    </row>
    <row r="5041" spans="1:5" x14ac:dyDescent="0.25">
      <c r="A5041" s="353">
        <v>94713</v>
      </c>
      <c r="B5041" s="354" t="s">
        <v>24759</v>
      </c>
      <c r="C5041" s="353" t="s">
        <v>2</v>
      </c>
      <c r="D5041" s="355">
        <v>242.97</v>
      </c>
      <c r="E5041" s="207"/>
    </row>
    <row r="5042" spans="1:5" x14ac:dyDescent="0.25">
      <c r="A5042" s="353">
        <v>94714</v>
      </c>
      <c r="B5042" s="354" t="s">
        <v>24760</v>
      </c>
      <c r="C5042" s="353" t="s">
        <v>2</v>
      </c>
      <c r="D5042" s="355">
        <v>341.02</v>
      </c>
      <c r="E5042" s="207"/>
    </row>
    <row r="5043" spans="1:5" x14ac:dyDescent="0.25">
      <c r="A5043" s="353">
        <v>94670</v>
      </c>
      <c r="B5043" s="354" t="s">
        <v>24727</v>
      </c>
      <c r="C5043" s="353" t="s">
        <v>2</v>
      </c>
      <c r="D5043" s="355">
        <v>71.31</v>
      </c>
      <c r="E5043" s="207"/>
    </row>
    <row r="5044" spans="1:5" x14ac:dyDescent="0.25">
      <c r="A5044" s="353">
        <v>94656</v>
      </c>
      <c r="B5044" s="354" t="s">
        <v>38604</v>
      </c>
      <c r="C5044" s="353" t="s">
        <v>2</v>
      </c>
      <c r="D5044" s="355">
        <v>3.66</v>
      </c>
      <c r="E5044" s="207"/>
    </row>
    <row r="5045" spans="1:5" x14ac:dyDescent="0.25">
      <c r="A5045" s="353">
        <v>94658</v>
      </c>
      <c r="B5045" s="354" t="s">
        <v>24715</v>
      </c>
      <c r="C5045" s="353" t="s">
        <v>2</v>
      </c>
      <c r="D5045" s="355">
        <v>5.48</v>
      </c>
      <c r="E5045" s="207"/>
    </row>
    <row r="5046" spans="1:5" x14ac:dyDescent="0.25">
      <c r="A5046" s="353">
        <v>94660</v>
      </c>
      <c r="B5046" s="354" t="s">
        <v>24717</v>
      </c>
      <c r="C5046" s="353" t="s">
        <v>2</v>
      </c>
      <c r="D5046" s="355">
        <v>8.65</v>
      </c>
      <c r="E5046" s="207"/>
    </row>
    <row r="5047" spans="1:5" x14ac:dyDescent="0.25">
      <c r="A5047" s="353">
        <v>94662</v>
      </c>
      <c r="B5047" s="354" t="s">
        <v>24719</v>
      </c>
      <c r="C5047" s="353" t="s">
        <v>2</v>
      </c>
      <c r="D5047" s="355">
        <v>11.4</v>
      </c>
      <c r="E5047" s="207"/>
    </row>
    <row r="5048" spans="1:5" x14ac:dyDescent="0.25">
      <c r="A5048" s="353">
        <v>94664</v>
      </c>
      <c r="B5048" s="354" t="s">
        <v>24721</v>
      </c>
      <c r="C5048" s="353" t="s">
        <v>2</v>
      </c>
      <c r="D5048" s="355">
        <v>20.78</v>
      </c>
      <c r="E5048" s="207"/>
    </row>
    <row r="5049" spans="1:5" x14ac:dyDescent="0.25">
      <c r="A5049" s="353">
        <v>94666</v>
      </c>
      <c r="B5049" s="354" t="s">
        <v>24723</v>
      </c>
      <c r="C5049" s="353" t="s">
        <v>2</v>
      </c>
      <c r="D5049" s="355">
        <v>33.770000000000003</v>
      </c>
      <c r="E5049" s="207"/>
    </row>
    <row r="5050" spans="1:5" x14ac:dyDescent="0.25">
      <c r="A5050" s="353">
        <v>94668</v>
      </c>
      <c r="B5050" s="354" t="s">
        <v>24725</v>
      </c>
      <c r="C5050" s="353" t="s">
        <v>2</v>
      </c>
      <c r="D5050" s="355">
        <v>44.87</v>
      </c>
      <c r="E5050" s="207"/>
    </row>
    <row r="5051" spans="1:5" x14ac:dyDescent="0.25">
      <c r="A5051" s="353">
        <v>105215</v>
      </c>
      <c r="B5051" s="354" t="s">
        <v>24889</v>
      </c>
      <c r="C5051" s="353" t="s">
        <v>2</v>
      </c>
      <c r="D5051" s="355">
        <v>9.98</v>
      </c>
      <c r="E5051" s="207"/>
    </row>
    <row r="5052" spans="1:5" x14ac:dyDescent="0.25">
      <c r="A5052" s="353">
        <v>105216</v>
      </c>
      <c r="B5052" s="354" t="s">
        <v>24890</v>
      </c>
      <c r="C5052" s="353" t="s">
        <v>2</v>
      </c>
      <c r="D5052" s="355">
        <v>36.9</v>
      </c>
      <c r="E5052" s="207"/>
    </row>
    <row r="5053" spans="1:5" x14ac:dyDescent="0.25">
      <c r="A5053" s="353">
        <v>105217</v>
      </c>
      <c r="B5053" s="354" t="s">
        <v>24891</v>
      </c>
      <c r="C5053" s="353" t="s">
        <v>2</v>
      </c>
      <c r="D5053" s="355">
        <v>41.54</v>
      </c>
      <c r="E5053" s="207"/>
    </row>
    <row r="5054" spans="1:5" x14ac:dyDescent="0.25">
      <c r="A5054" s="353">
        <v>105214</v>
      </c>
      <c r="B5054" s="354" t="s">
        <v>24888</v>
      </c>
      <c r="C5054" s="353" t="s">
        <v>2</v>
      </c>
      <c r="D5054" s="355">
        <v>43.49</v>
      </c>
      <c r="E5054" s="207"/>
    </row>
    <row r="5055" spans="1:5" x14ac:dyDescent="0.25">
      <c r="A5055" s="353">
        <v>105218</v>
      </c>
      <c r="B5055" s="354" t="s">
        <v>24892</v>
      </c>
      <c r="C5055" s="353" t="s">
        <v>2</v>
      </c>
      <c r="D5055" s="355">
        <v>71.930000000000007</v>
      </c>
      <c r="E5055" s="207"/>
    </row>
    <row r="5056" spans="1:5" x14ac:dyDescent="0.25">
      <c r="A5056" s="353">
        <v>105213</v>
      </c>
      <c r="B5056" s="354" t="s">
        <v>24887</v>
      </c>
      <c r="C5056" s="353" t="s">
        <v>2</v>
      </c>
      <c r="D5056" s="355">
        <v>193.61</v>
      </c>
      <c r="E5056" s="207"/>
    </row>
    <row r="5057" spans="1:5" x14ac:dyDescent="0.25">
      <c r="A5057" s="353">
        <v>105233</v>
      </c>
      <c r="B5057" s="354" t="s">
        <v>24907</v>
      </c>
      <c r="C5057" s="353" t="s">
        <v>2</v>
      </c>
      <c r="D5057" s="355">
        <v>8.32</v>
      </c>
      <c r="E5057" s="207"/>
    </row>
    <row r="5058" spans="1:5" x14ac:dyDescent="0.25">
      <c r="A5058" s="353">
        <v>105234</v>
      </c>
      <c r="B5058" s="354" t="s">
        <v>24908</v>
      </c>
      <c r="C5058" s="353" t="s">
        <v>2</v>
      </c>
      <c r="D5058" s="355">
        <v>10.18</v>
      </c>
      <c r="E5058" s="207"/>
    </row>
    <row r="5059" spans="1:5" x14ac:dyDescent="0.25">
      <c r="A5059" s="353">
        <v>105228</v>
      </c>
      <c r="B5059" s="354" t="s">
        <v>24902</v>
      </c>
      <c r="C5059" s="353" t="s">
        <v>2</v>
      </c>
      <c r="D5059" s="355">
        <v>12.25</v>
      </c>
      <c r="E5059" s="207"/>
    </row>
    <row r="5060" spans="1:5" x14ac:dyDescent="0.25">
      <c r="A5060" s="353">
        <v>105138</v>
      </c>
      <c r="B5060" s="354" t="s">
        <v>24677</v>
      </c>
      <c r="C5060" s="353" t="s">
        <v>2</v>
      </c>
      <c r="D5060" s="355">
        <v>17.829999999999998</v>
      </c>
      <c r="E5060" s="207"/>
    </row>
    <row r="5061" spans="1:5" x14ac:dyDescent="0.25">
      <c r="A5061" s="353">
        <v>105139</v>
      </c>
      <c r="B5061" s="354" t="s">
        <v>24678</v>
      </c>
      <c r="C5061" s="353" t="s">
        <v>2</v>
      </c>
      <c r="D5061" s="355">
        <v>20.95</v>
      </c>
      <c r="E5061" s="207"/>
    </row>
    <row r="5062" spans="1:5" x14ac:dyDescent="0.25">
      <c r="A5062" s="353">
        <v>105140</v>
      </c>
      <c r="B5062" s="354" t="s">
        <v>24679</v>
      </c>
      <c r="C5062" s="353" t="s">
        <v>2</v>
      </c>
      <c r="D5062" s="355">
        <v>26.93</v>
      </c>
      <c r="E5062" s="207"/>
    </row>
    <row r="5063" spans="1:5" x14ac:dyDescent="0.25">
      <c r="A5063" s="353">
        <v>105141</v>
      </c>
      <c r="B5063" s="354" t="s">
        <v>24680</v>
      </c>
      <c r="C5063" s="353" t="s">
        <v>2</v>
      </c>
      <c r="D5063" s="355">
        <v>32.049999999999997</v>
      </c>
      <c r="E5063" s="207"/>
    </row>
    <row r="5064" spans="1:5" x14ac:dyDescent="0.25">
      <c r="A5064" s="353">
        <v>105172</v>
      </c>
      <c r="B5064" s="354" t="s">
        <v>24852</v>
      </c>
      <c r="C5064" s="353" t="s">
        <v>2</v>
      </c>
      <c r="D5064" s="355">
        <v>86.64</v>
      </c>
      <c r="E5064" s="207"/>
    </row>
    <row r="5065" spans="1:5" x14ac:dyDescent="0.25">
      <c r="A5065" s="353">
        <v>105169</v>
      </c>
      <c r="B5065" s="354" t="s">
        <v>24850</v>
      </c>
      <c r="C5065" s="353" t="s">
        <v>2</v>
      </c>
      <c r="D5065" s="355">
        <v>86.64</v>
      </c>
      <c r="E5065" s="207"/>
    </row>
    <row r="5066" spans="1:5" x14ac:dyDescent="0.25">
      <c r="A5066" s="353">
        <v>105230</v>
      </c>
      <c r="B5066" s="354" t="s">
        <v>24904</v>
      </c>
      <c r="C5066" s="353" t="s">
        <v>2</v>
      </c>
      <c r="D5066" s="355">
        <v>8.3800000000000008</v>
      </c>
      <c r="E5066" s="207"/>
    </row>
    <row r="5067" spans="1:5" x14ac:dyDescent="0.25">
      <c r="A5067" s="353">
        <v>105231</v>
      </c>
      <c r="B5067" s="354" t="s">
        <v>24905</v>
      </c>
      <c r="C5067" s="353" t="s">
        <v>2</v>
      </c>
      <c r="D5067" s="355">
        <v>9.8699999999999992</v>
      </c>
      <c r="E5067" s="207"/>
    </row>
    <row r="5068" spans="1:5" x14ac:dyDescent="0.25">
      <c r="A5068" s="353">
        <v>105232</v>
      </c>
      <c r="B5068" s="354" t="s">
        <v>24906</v>
      </c>
      <c r="C5068" s="353" t="s">
        <v>2</v>
      </c>
      <c r="D5068" s="355">
        <v>19.21</v>
      </c>
      <c r="E5068" s="207"/>
    </row>
    <row r="5069" spans="1:5" x14ac:dyDescent="0.25">
      <c r="A5069" s="353">
        <v>105229</v>
      </c>
      <c r="B5069" s="354" t="s">
        <v>24903</v>
      </c>
      <c r="C5069" s="353" t="s">
        <v>2</v>
      </c>
      <c r="D5069" s="355">
        <v>30.69</v>
      </c>
      <c r="E5069" s="207"/>
    </row>
    <row r="5070" spans="1:5" x14ac:dyDescent="0.25">
      <c r="A5070" s="353">
        <v>105146</v>
      </c>
      <c r="B5070" s="354" t="s">
        <v>24829</v>
      </c>
      <c r="C5070" s="353" t="s">
        <v>2</v>
      </c>
      <c r="D5070" s="355">
        <v>24.64</v>
      </c>
      <c r="E5070" s="207"/>
    </row>
    <row r="5071" spans="1:5" x14ac:dyDescent="0.25">
      <c r="A5071" s="353">
        <v>94613</v>
      </c>
      <c r="B5071" s="354" t="s">
        <v>34881</v>
      </c>
      <c r="C5071" s="353" t="s">
        <v>2</v>
      </c>
      <c r="D5071" s="355">
        <v>0</v>
      </c>
      <c r="E5071" s="207"/>
    </row>
    <row r="5072" spans="1:5" x14ac:dyDescent="0.25">
      <c r="A5072" s="353">
        <v>94607</v>
      </c>
      <c r="B5072" s="354" t="s">
        <v>34882</v>
      </c>
      <c r="C5072" s="353" t="s">
        <v>2</v>
      </c>
      <c r="D5072" s="355">
        <v>0</v>
      </c>
      <c r="E5072" s="207"/>
    </row>
    <row r="5073" spans="1:5" x14ac:dyDescent="0.25">
      <c r="A5073" s="353">
        <v>94609</v>
      </c>
      <c r="B5073" s="354" t="s">
        <v>34883</v>
      </c>
      <c r="C5073" s="353" t="s">
        <v>2</v>
      </c>
      <c r="D5073" s="355">
        <v>0</v>
      </c>
      <c r="E5073" s="207"/>
    </row>
    <row r="5074" spans="1:5" x14ac:dyDescent="0.25">
      <c r="A5074" s="353">
        <v>94611</v>
      </c>
      <c r="B5074" s="354" t="s">
        <v>34884</v>
      </c>
      <c r="C5074" s="353" t="s">
        <v>2</v>
      </c>
      <c r="D5074" s="355">
        <v>0</v>
      </c>
      <c r="E5074" s="207"/>
    </row>
    <row r="5075" spans="1:5" x14ac:dyDescent="0.25">
      <c r="A5075" s="353">
        <v>96738</v>
      </c>
      <c r="B5075" s="354" t="s">
        <v>24804</v>
      </c>
      <c r="C5075" s="353" t="s">
        <v>2</v>
      </c>
      <c r="D5075" s="355">
        <v>25.75</v>
      </c>
      <c r="E5075" s="207"/>
    </row>
    <row r="5076" spans="1:5" x14ac:dyDescent="0.25">
      <c r="A5076" s="353">
        <v>96740</v>
      </c>
      <c r="B5076" s="354" t="s">
        <v>24806</v>
      </c>
      <c r="C5076" s="353" t="s">
        <v>2</v>
      </c>
      <c r="D5076" s="355">
        <v>35.75</v>
      </c>
      <c r="E5076" s="207"/>
    </row>
    <row r="5077" spans="1:5" x14ac:dyDescent="0.25">
      <c r="A5077" s="353">
        <v>94738</v>
      </c>
      <c r="B5077" s="354" t="s">
        <v>24775</v>
      </c>
      <c r="C5077" s="353" t="s">
        <v>2</v>
      </c>
      <c r="D5077" s="355">
        <v>1707.01</v>
      </c>
      <c r="E5077" s="207"/>
    </row>
    <row r="5078" spans="1:5" x14ac:dyDescent="0.25">
      <c r="A5078" s="353">
        <v>94724</v>
      </c>
      <c r="B5078" s="354" t="s">
        <v>24762</v>
      </c>
      <c r="C5078" s="353" t="s">
        <v>2</v>
      </c>
      <c r="D5078" s="355">
        <v>27.09</v>
      </c>
      <c r="E5078" s="207"/>
    </row>
    <row r="5079" spans="1:5" x14ac:dyDescent="0.25">
      <c r="A5079" s="353">
        <v>94726</v>
      </c>
      <c r="B5079" s="354" t="s">
        <v>24764</v>
      </c>
      <c r="C5079" s="353" t="s">
        <v>2</v>
      </c>
      <c r="D5079" s="355">
        <v>34.909999999999997</v>
      </c>
      <c r="E5079" s="207"/>
    </row>
    <row r="5080" spans="1:5" x14ac:dyDescent="0.25">
      <c r="A5080" s="353">
        <v>94728</v>
      </c>
      <c r="B5080" s="354" t="s">
        <v>24766</v>
      </c>
      <c r="C5080" s="353" t="s">
        <v>2</v>
      </c>
      <c r="D5080" s="355">
        <v>54.46</v>
      </c>
      <c r="E5080" s="207"/>
    </row>
    <row r="5081" spans="1:5" x14ac:dyDescent="0.25">
      <c r="A5081" s="353">
        <v>94730</v>
      </c>
      <c r="B5081" s="354" t="s">
        <v>24768</v>
      </c>
      <c r="C5081" s="353" t="s">
        <v>2</v>
      </c>
      <c r="D5081" s="355">
        <v>66.77</v>
      </c>
      <c r="E5081" s="207"/>
    </row>
    <row r="5082" spans="1:5" x14ac:dyDescent="0.25">
      <c r="A5082" s="353">
        <v>94732</v>
      </c>
      <c r="B5082" s="354" t="s">
        <v>24770</v>
      </c>
      <c r="C5082" s="353" t="s">
        <v>2</v>
      </c>
      <c r="D5082" s="355">
        <v>107.02</v>
      </c>
      <c r="E5082" s="207"/>
    </row>
    <row r="5083" spans="1:5" x14ac:dyDescent="0.25">
      <c r="A5083" s="353">
        <v>94734</v>
      </c>
      <c r="B5083" s="354" t="s">
        <v>24772</v>
      </c>
      <c r="C5083" s="353" t="s">
        <v>2</v>
      </c>
      <c r="D5083" s="355">
        <v>389.87</v>
      </c>
      <c r="E5083" s="207"/>
    </row>
    <row r="5084" spans="1:5" x14ac:dyDescent="0.25">
      <c r="A5084" s="353">
        <v>94736</v>
      </c>
      <c r="B5084" s="354" t="s">
        <v>24773</v>
      </c>
      <c r="C5084" s="353" t="s">
        <v>2</v>
      </c>
      <c r="D5084" s="355">
        <v>566.91</v>
      </c>
      <c r="E5084" s="207"/>
    </row>
    <row r="5085" spans="1:5" x14ac:dyDescent="0.25">
      <c r="A5085" s="353">
        <v>94483</v>
      </c>
      <c r="B5085" s="354" t="s">
        <v>24915</v>
      </c>
      <c r="C5085" s="353" t="s">
        <v>2</v>
      </c>
      <c r="D5085" s="355">
        <v>1410.05</v>
      </c>
      <c r="E5085" s="207"/>
    </row>
    <row r="5086" spans="1:5" x14ac:dyDescent="0.25">
      <c r="A5086" s="353">
        <v>94482</v>
      </c>
      <c r="B5086" s="354" t="s">
        <v>24914</v>
      </c>
      <c r="C5086" s="353" t="s">
        <v>2</v>
      </c>
      <c r="D5086" s="355">
        <v>1693.56</v>
      </c>
      <c r="E5086" s="207"/>
    </row>
    <row r="5087" spans="1:5" x14ac:dyDescent="0.25">
      <c r="A5087" s="353">
        <v>94481</v>
      </c>
      <c r="B5087" s="354" t="s">
        <v>24913</v>
      </c>
      <c r="C5087" s="353" t="s">
        <v>2</v>
      </c>
      <c r="D5087" s="355">
        <v>2168.0500000000002</v>
      </c>
      <c r="E5087" s="207"/>
    </row>
    <row r="5088" spans="1:5" x14ac:dyDescent="0.25">
      <c r="A5088" s="353">
        <v>94480</v>
      </c>
      <c r="B5088" s="354" t="s">
        <v>24912</v>
      </c>
      <c r="C5088" s="353" t="s">
        <v>2</v>
      </c>
      <c r="D5088" s="355">
        <v>3129.75</v>
      </c>
      <c r="E5088" s="207"/>
    </row>
    <row r="5089" spans="1:5" x14ac:dyDescent="0.25">
      <c r="A5089" s="353">
        <v>94472</v>
      </c>
      <c r="B5089" s="354" t="s">
        <v>24693</v>
      </c>
      <c r="C5089" s="353" t="s">
        <v>2</v>
      </c>
      <c r="D5089" s="355">
        <v>78.010000000000005</v>
      </c>
      <c r="E5089" s="207"/>
    </row>
    <row r="5090" spans="1:5" x14ac:dyDescent="0.25">
      <c r="A5090" s="353">
        <v>94474</v>
      </c>
      <c r="B5090" s="354" t="s">
        <v>24695</v>
      </c>
      <c r="C5090" s="353" t="s">
        <v>2</v>
      </c>
      <c r="D5090" s="355">
        <v>131.08000000000001</v>
      </c>
      <c r="E5090" s="207"/>
    </row>
    <row r="5091" spans="1:5" x14ac:dyDescent="0.25">
      <c r="A5091" s="353">
        <v>94476</v>
      </c>
      <c r="B5091" s="354" t="s">
        <v>24697</v>
      </c>
      <c r="C5091" s="353" t="s">
        <v>2</v>
      </c>
      <c r="D5091" s="355">
        <v>183.12</v>
      </c>
      <c r="E5091" s="207"/>
    </row>
    <row r="5092" spans="1:5" x14ac:dyDescent="0.25">
      <c r="A5092" s="353">
        <v>94471</v>
      </c>
      <c r="B5092" s="354" t="s">
        <v>24692</v>
      </c>
      <c r="C5092" s="353" t="s">
        <v>2</v>
      </c>
      <c r="D5092" s="355">
        <v>75.73</v>
      </c>
      <c r="E5092" s="207"/>
    </row>
    <row r="5093" spans="1:5" x14ac:dyDescent="0.25">
      <c r="A5093" s="353">
        <v>94473</v>
      </c>
      <c r="B5093" s="354" t="s">
        <v>24694</v>
      </c>
      <c r="C5093" s="353" t="s">
        <v>2</v>
      </c>
      <c r="D5093" s="355">
        <v>121.03</v>
      </c>
      <c r="E5093" s="207"/>
    </row>
    <row r="5094" spans="1:5" x14ac:dyDescent="0.25">
      <c r="A5094" s="353">
        <v>94475</v>
      </c>
      <c r="B5094" s="354" t="s">
        <v>24696</v>
      </c>
      <c r="C5094" s="353" t="s">
        <v>2</v>
      </c>
      <c r="D5094" s="355">
        <v>163.75</v>
      </c>
      <c r="E5094" s="207"/>
    </row>
    <row r="5095" spans="1:5" x14ac:dyDescent="0.25">
      <c r="A5095" s="353">
        <v>105194</v>
      </c>
      <c r="B5095" s="354" t="s">
        <v>24868</v>
      </c>
      <c r="C5095" s="353" t="s">
        <v>2</v>
      </c>
      <c r="D5095" s="355">
        <v>84.28</v>
      </c>
      <c r="E5095" s="207"/>
    </row>
    <row r="5096" spans="1:5" x14ac:dyDescent="0.25">
      <c r="A5096" s="353">
        <v>105195</v>
      </c>
      <c r="B5096" s="354" t="s">
        <v>24869</v>
      </c>
      <c r="C5096" s="353" t="s">
        <v>2</v>
      </c>
      <c r="D5096" s="355">
        <v>215.75</v>
      </c>
      <c r="E5096" s="207"/>
    </row>
    <row r="5097" spans="1:5" x14ac:dyDescent="0.25">
      <c r="A5097" s="353">
        <v>105178</v>
      </c>
      <c r="B5097" s="354" t="s">
        <v>24858</v>
      </c>
      <c r="C5097" s="353" t="s">
        <v>2</v>
      </c>
      <c r="D5097" s="355">
        <v>135.79</v>
      </c>
      <c r="E5097" s="207"/>
    </row>
    <row r="5098" spans="1:5" x14ac:dyDescent="0.25">
      <c r="A5098" s="353">
        <v>94620</v>
      </c>
      <c r="B5098" s="354" t="s">
        <v>24710</v>
      </c>
      <c r="C5098" s="353" t="s">
        <v>2</v>
      </c>
      <c r="D5098" s="355">
        <v>893.23</v>
      </c>
      <c r="E5098" s="207"/>
    </row>
    <row r="5099" spans="1:5" x14ac:dyDescent="0.25">
      <c r="A5099" s="353">
        <v>94614</v>
      </c>
      <c r="B5099" s="354" t="s">
        <v>24705</v>
      </c>
      <c r="C5099" s="353" t="s">
        <v>2</v>
      </c>
      <c r="D5099" s="355">
        <v>142.61000000000001</v>
      </c>
      <c r="E5099" s="207"/>
    </row>
    <row r="5100" spans="1:5" x14ac:dyDescent="0.25">
      <c r="A5100" s="353">
        <v>94616</v>
      </c>
      <c r="B5100" s="354" t="s">
        <v>24707</v>
      </c>
      <c r="C5100" s="353" t="s">
        <v>2</v>
      </c>
      <c r="D5100" s="355">
        <v>398.57</v>
      </c>
      <c r="E5100" s="207"/>
    </row>
    <row r="5101" spans="1:5" x14ac:dyDescent="0.25">
      <c r="A5101" s="353">
        <v>94618</v>
      </c>
      <c r="B5101" s="354" t="s">
        <v>24709</v>
      </c>
      <c r="C5101" s="353" t="s">
        <v>2</v>
      </c>
      <c r="D5101" s="355">
        <v>387.44</v>
      </c>
      <c r="E5101" s="207"/>
    </row>
    <row r="5102" spans="1:5" x14ac:dyDescent="0.25">
      <c r="A5102" s="353">
        <v>105193</v>
      </c>
      <c r="B5102" s="354" t="s">
        <v>24867</v>
      </c>
      <c r="C5102" s="353" t="s">
        <v>2</v>
      </c>
      <c r="D5102" s="355">
        <v>148.63</v>
      </c>
      <c r="E5102" s="207"/>
    </row>
    <row r="5103" spans="1:5" x14ac:dyDescent="0.25">
      <c r="A5103" s="353">
        <v>105197</v>
      </c>
      <c r="B5103" s="354" t="s">
        <v>24871</v>
      </c>
      <c r="C5103" s="353" t="s">
        <v>2</v>
      </c>
      <c r="D5103" s="355">
        <v>158.63999999999999</v>
      </c>
      <c r="E5103" s="207"/>
    </row>
    <row r="5104" spans="1:5" x14ac:dyDescent="0.25">
      <c r="A5104" s="353">
        <v>105196</v>
      </c>
      <c r="B5104" s="354" t="s">
        <v>24870</v>
      </c>
      <c r="C5104" s="353" t="s">
        <v>2</v>
      </c>
      <c r="D5104" s="355">
        <v>230.31</v>
      </c>
      <c r="E5104" s="207"/>
    </row>
    <row r="5105" spans="1:5" x14ac:dyDescent="0.25">
      <c r="A5105" s="353">
        <v>105198</v>
      </c>
      <c r="B5105" s="354" t="s">
        <v>24872</v>
      </c>
      <c r="C5105" s="353" t="s">
        <v>2</v>
      </c>
      <c r="D5105" s="355">
        <v>326.66000000000003</v>
      </c>
      <c r="E5105" s="207"/>
    </row>
    <row r="5106" spans="1:5" x14ac:dyDescent="0.25">
      <c r="A5106" s="353">
        <v>105200</v>
      </c>
      <c r="B5106" s="354" t="s">
        <v>24874</v>
      </c>
      <c r="C5106" s="353" t="s">
        <v>2</v>
      </c>
      <c r="D5106" s="355">
        <v>125.17</v>
      </c>
      <c r="E5106" s="207"/>
    </row>
    <row r="5107" spans="1:5" x14ac:dyDescent="0.25">
      <c r="A5107" s="353">
        <v>105199</v>
      </c>
      <c r="B5107" s="354" t="s">
        <v>24873</v>
      </c>
      <c r="C5107" s="353" t="s">
        <v>2</v>
      </c>
      <c r="D5107" s="355">
        <v>209.34</v>
      </c>
      <c r="E5107" s="207"/>
    </row>
    <row r="5108" spans="1:5" x14ac:dyDescent="0.25">
      <c r="A5108" s="353">
        <v>105201</v>
      </c>
      <c r="B5108" s="354" t="s">
        <v>24875</v>
      </c>
      <c r="C5108" s="353" t="s">
        <v>2</v>
      </c>
      <c r="D5108" s="355">
        <v>286.45</v>
      </c>
      <c r="E5108" s="207"/>
    </row>
    <row r="5109" spans="1:5" x14ac:dyDescent="0.25">
      <c r="A5109" s="353">
        <v>94755</v>
      </c>
      <c r="B5109" s="354" t="s">
        <v>34885</v>
      </c>
      <c r="C5109" s="353" t="s">
        <v>2</v>
      </c>
      <c r="D5109" s="355">
        <v>0</v>
      </c>
      <c r="E5109" s="207"/>
    </row>
    <row r="5110" spans="1:5" x14ac:dyDescent="0.25">
      <c r="A5110" s="353">
        <v>94741</v>
      </c>
      <c r="B5110" s="354" t="s">
        <v>24778</v>
      </c>
      <c r="C5110" s="353" t="s">
        <v>2</v>
      </c>
      <c r="D5110" s="355">
        <v>13.48</v>
      </c>
      <c r="E5110" s="207"/>
    </row>
    <row r="5111" spans="1:5" x14ac:dyDescent="0.25">
      <c r="A5111" s="353">
        <v>94743</v>
      </c>
      <c r="B5111" s="354" t="s">
        <v>24780</v>
      </c>
      <c r="C5111" s="353" t="s">
        <v>2</v>
      </c>
      <c r="D5111" s="355">
        <v>21.95</v>
      </c>
      <c r="E5111" s="207"/>
    </row>
    <row r="5112" spans="1:5" x14ac:dyDescent="0.25">
      <c r="A5112" s="353">
        <v>94745</v>
      </c>
      <c r="B5112" s="354" t="s">
        <v>34886</v>
      </c>
      <c r="C5112" s="353" t="s">
        <v>2</v>
      </c>
      <c r="D5112" s="355">
        <v>0</v>
      </c>
      <c r="E5112" s="207"/>
    </row>
    <row r="5113" spans="1:5" x14ac:dyDescent="0.25">
      <c r="A5113" s="353">
        <v>94747</v>
      </c>
      <c r="B5113" s="354" t="s">
        <v>34887</v>
      </c>
      <c r="C5113" s="353" t="s">
        <v>2</v>
      </c>
      <c r="D5113" s="355">
        <v>0</v>
      </c>
      <c r="E5113" s="207"/>
    </row>
    <row r="5114" spans="1:5" x14ac:dyDescent="0.25">
      <c r="A5114" s="353">
        <v>94749</v>
      </c>
      <c r="B5114" s="354" t="s">
        <v>34888</v>
      </c>
      <c r="C5114" s="353" t="s">
        <v>2</v>
      </c>
      <c r="D5114" s="355">
        <v>0</v>
      </c>
      <c r="E5114" s="207"/>
    </row>
    <row r="5115" spans="1:5" x14ac:dyDescent="0.25">
      <c r="A5115" s="353">
        <v>94751</v>
      </c>
      <c r="B5115" s="354" t="s">
        <v>34889</v>
      </c>
      <c r="C5115" s="353" t="s">
        <v>2</v>
      </c>
      <c r="D5115" s="355">
        <v>0</v>
      </c>
      <c r="E5115" s="207"/>
    </row>
    <row r="5116" spans="1:5" x14ac:dyDescent="0.25">
      <c r="A5116" s="353">
        <v>94753</v>
      </c>
      <c r="B5116" s="354" t="s">
        <v>34890</v>
      </c>
      <c r="C5116" s="353" t="s">
        <v>2</v>
      </c>
      <c r="D5116" s="355">
        <v>0</v>
      </c>
      <c r="E5116" s="207"/>
    </row>
    <row r="5117" spans="1:5" x14ac:dyDescent="0.25">
      <c r="A5117" s="353">
        <v>105209</v>
      </c>
      <c r="B5117" s="354" t="s">
        <v>24883</v>
      </c>
      <c r="C5117" s="353" t="s">
        <v>2</v>
      </c>
      <c r="D5117" s="355">
        <v>153.63</v>
      </c>
      <c r="E5117" s="207"/>
    </row>
    <row r="5118" spans="1:5" x14ac:dyDescent="0.25">
      <c r="A5118" s="353">
        <v>105208</v>
      </c>
      <c r="B5118" s="354" t="s">
        <v>24882</v>
      </c>
      <c r="C5118" s="353" t="s">
        <v>2</v>
      </c>
      <c r="D5118" s="355">
        <v>315.83</v>
      </c>
      <c r="E5118" s="207"/>
    </row>
    <row r="5119" spans="1:5" x14ac:dyDescent="0.25">
      <c r="A5119" s="353">
        <v>105210</v>
      </c>
      <c r="B5119" s="354" t="s">
        <v>24884</v>
      </c>
      <c r="C5119" s="353" t="s">
        <v>2</v>
      </c>
      <c r="D5119" s="355">
        <v>407.65</v>
      </c>
      <c r="E5119" s="207"/>
    </row>
    <row r="5120" spans="1:5" x14ac:dyDescent="0.25">
      <c r="A5120" s="353">
        <v>105203</v>
      </c>
      <c r="B5120" s="354" t="s">
        <v>24877</v>
      </c>
      <c r="C5120" s="353" t="s">
        <v>2</v>
      </c>
      <c r="D5120" s="355">
        <v>157.94999999999999</v>
      </c>
      <c r="E5120" s="207"/>
    </row>
    <row r="5121" spans="1:5" x14ac:dyDescent="0.25">
      <c r="A5121" s="353">
        <v>105202</v>
      </c>
      <c r="B5121" s="354" t="s">
        <v>24876</v>
      </c>
      <c r="C5121" s="353" t="s">
        <v>2</v>
      </c>
      <c r="D5121" s="355">
        <v>259.5</v>
      </c>
      <c r="E5121" s="207"/>
    </row>
    <row r="5122" spans="1:5" x14ac:dyDescent="0.25">
      <c r="A5122" s="353">
        <v>105204</v>
      </c>
      <c r="B5122" s="354" t="s">
        <v>24878</v>
      </c>
      <c r="C5122" s="353" t="s">
        <v>2</v>
      </c>
      <c r="D5122" s="355">
        <v>345.16</v>
      </c>
      <c r="E5122" s="207"/>
    </row>
    <row r="5123" spans="1:5" x14ac:dyDescent="0.25">
      <c r="A5123" s="353">
        <v>105206</v>
      </c>
      <c r="B5123" s="354" t="s">
        <v>24880</v>
      </c>
      <c r="C5123" s="353" t="s">
        <v>2</v>
      </c>
      <c r="D5123" s="355">
        <v>150.51</v>
      </c>
      <c r="E5123" s="207"/>
    </row>
    <row r="5124" spans="1:5" x14ac:dyDescent="0.25">
      <c r="A5124" s="353">
        <v>105205</v>
      </c>
      <c r="B5124" s="354" t="s">
        <v>24879</v>
      </c>
      <c r="C5124" s="353" t="s">
        <v>2</v>
      </c>
      <c r="D5124" s="355">
        <v>239.71</v>
      </c>
      <c r="E5124" s="207"/>
    </row>
    <row r="5125" spans="1:5" x14ac:dyDescent="0.25">
      <c r="A5125" s="353">
        <v>105207</v>
      </c>
      <c r="B5125" s="354" t="s">
        <v>24881</v>
      </c>
      <c r="C5125" s="353" t="s">
        <v>2</v>
      </c>
      <c r="D5125" s="355">
        <v>335.26</v>
      </c>
      <c r="E5125" s="207"/>
    </row>
    <row r="5126" spans="1:5" x14ac:dyDescent="0.25">
      <c r="A5126" s="353">
        <v>94687</v>
      </c>
      <c r="B5126" s="354" t="s">
        <v>24742</v>
      </c>
      <c r="C5126" s="353" t="s">
        <v>2</v>
      </c>
      <c r="D5126" s="355">
        <v>234.28</v>
      </c>
      <c r="E5126" s="207"/>
    </row>
    <row r="5127" spans="1:5" x14ac:dyDescent="0.25">
      <c r="A5127" s="353">
        <v>94673</v>
      </c>
      <c r="B5127" s="354" t="s">
        <v>38605</v>
      </c>
      <c r="C5127" s="353" t="s">
        <v>2</v>
      </c>
      <c r="D5127" s="355">
        <v>7.45</v>
      </c>
      <c r="E5127" s="207"/>
    </row>
    <row r="5128" spans="1:5" x14ac:dyDescent="0.25">
      <c r="A5128" s="353">
        <v>94675</v>
      </c>
      <c r="B5128" s="354" t="s">
        <v>24730</v>
      </c>
      <c r="C5128" s="353" t="s">
        <v>2</v>
      </c>
      <c r="D5128" s="355">
        <v>12.48</v>
      </c>
      <c r="E5128" s="207"/>
    </row>
    <row r="5129" spans="1:5" x14ac:dyDescent="0.25">
      <c r="A5129" s="353">
        <v>94677</v>
      </c>
      <c r="B5129" s="354" t="s">
        <v>24732</v>
      </c>
      <c r="C5129" s="353" t="s">
        <v>2</v>
      </c>
      <c r="D5129" s="355">
        <v>20.149999999999999</v>
      </c>
      <c r="E5129" s="207"/>
    </row>
    <row r="5130" spans="1:5" x14ac:dyDescent="0.25">
      <c r="A5130" s="353">
        <v>94679</v>
      </c>
      <c r="B5130" s="354" t="s">
        <v>24734</v>
      </c>
      <c r="C5130" s="353" t="s">
        <v>2</v>
      </c>
      <c r="D5130" s="355">
        <v>24.4</v>
      </c>
      <c r="E5130" s="207"/>
    </row>
    <row r="5131" spans="1:5" x14ac:dyDescent="0.25">
      <c r="A5131" s="353">
        <v>94681</v>
      </c>
      <c r="B5131" s="354" t="s">
        <v>24736</v>
      </c>
      <c r="C5131" s="353" t="s">
        <v>2</v>
      </c>
      <c r="D5131" s="355">
        <v>50.25</v>
      </c>
      <c r="E5131" s="207"/>
    </row>
    <row r="5132" spans="1:5" x14ac:dyDescent="0.25">
      <c r="A5132" s="353">
        <v>94683</v>
      </c>
      <c r="B5132" s="354" t="s">
        <v>24738</v>
      </c>
      <c r="C5132" s="353" t="s">
        <v>2</v>
      </c>
      <c r="D5132" s="355">
        <v>76.349999999999994</v>
      </c>
      <c r="E5132" s="207"/>
    </row>
    <row r="5133" spans="1:5" x14ac:dyDescent="0.25">
      <c r="A5133" s="353">
        <v>94685</v>
      </c>
      <c r="B5133" s="354" t="s">
        <v>24740</v>
      </c>
      <c r="C5133" s="353" t="s">
        <v>2</v>
      </c>
      <c r="D5133" s="355">
        <v>97.24</v>
      </c>
      <c r="E5133" s="207"/>
    </row>
    <row r="5134" spans="1:5" x14ac:dyDescent="0.25">
      <c r="A5134" s="353">
        <v>94621</v>
      </c>
      <c r="B5134" s="354" t="s">
        <v>34891</v>
      </c>
      <c r="C5134" s="353" t="s">
        <v>2</v>
      </c>
      <c r="D5134" s="355">
        <v>0</v>
      </c>
      <c r="E5134" s="207"/>
    </row>
    <row r="5135" spans="1:5" x14ac:dyDescent="0.25">
      <c r="A5135" s="353">
        <v>94615</v>
      </c>
      <c r="B5135" s="354" t="s">
        <v>24706</v>
      </c>
      <c r="C5135" s="353" t="s">
        <v>2</v>
      </c>
      <c r="D5135" s="355">
        <v>161.83000000000001</v>
      </c>
      <c r="E5135" s="207"/>
    </row>
    <row r="5136" spans="1:5" x14ac:dyDescent="0.25">
      <c r="A5136" s="353">
        <v>94617</v>
      </c>
      <c r="B5136" s="354" t="s">
        <v>24708</v>
      </c>
      <c r="C5136" s="353" t="s">
        <v>2</v>
      </c>
      <c r="D5136" s="355">
        <v>331.74</v>
      </c>
      <c r="E5136" s="207"/>
    </row>
    <row r="5137" spans="1:5" x14ac:dyDescent="0.25">
      <c r="A5137" s="353">
        <v>94619</v>
      </c>
      <c r="B5137" s="354" t="s">
        <v>34892</v>
      </c>
      <c r="C5137" s="353" t="s">
        <v>2</v>
      </c>
      <c r="D5137" s="355">
        <v>0</v>
      </c>
      <c r="E5137" s="207"/>
    </row>
    <row r="5138" spans="1:5" x14ac:dyDescent="0.25">
      <c r="A5138" s="353">
        <v>105147</v>
      </c>
      <c r="B5138" s="354" t="s">
        <v>24830</v>
      </c>
      <c r="C5138" s="353" t="s">
        <v>2</v>
      </c>
      <c r="D5138" s="355">
        <v>16.989999999999998</v>
      </c>
      <c r="E5138" s="207"/>
    </row>
    <row r="5139" spans="1:5" x14ac:dyDescent="0.25">
      <c r="A5139" s="353">
        <v>105148</v>
      </c>
      <c r="B5139" s="354" t="s">
        <v>24831</v>
      </c>
      <c r="C5139" s="353" t="s">
        <v>2</v>
      </c>
      <c r="D5139" s="355">
        <v>24.55</v>
      </c>
      <c r="E5139" s="207"/>
    </row>
    <row r="5140" spans="1:5" x14ac:dyDescent="0.25">
      <c r="A5140" s="353">
        <v>105154</v>
      </c>
      <c r="B5140" s="354" t="s">
        <v>24836</v>
      </c>
      <c r="C5140" s="353" t="s">
        <v>2</v>
      </c>
      <c r="D5140" s="355">
        <v>6.89</v>
      </c>
      <c r="E5140" s="207"/>
    </row>
    <row r="5141" spans="1:5" x14ac:dyDescent="0.25">
      <c r="A5141" s="353">
        <v>105155</v>
      </c>
      <c r="B5141" s="354" t="s">
        <v>24837</v>
      </c>
      <c r="C5141" s="353" t="s">
        <v>2</v>
      </c>
      <c r="D5141" s="355">
        <v>10.38</v>
      </c>
      <c r="E5141" s="207"/>
    </row>
    <row r="5142" spans="1:5" x14ac:dyDescent="0.25">
      <c r="A5142" s="353">
        <v>105156</v>
      </c>
      <c r="B5142" s="354" t="s">
        <v>24838</v>
      </c>
      <c r="C5142" s="353" t="s">
        <v>2</v>
      </c>
      <c r="D5142" s="355">
        <v>13.19</v>
      </c>
      <c r="E5142" s="207"/>
    </row>
    <row r="5143" spans="1:5" x14ac:dyDescent="0.25">
      <c r="A5143" s="353">
        <v>105157</v>
      </c>
      <c r="B5143" s="354" t="s">
        <v>24839</v>
      </c>
      <c r="C5143" s="353" t="s">
        <v>2</v>
      </c>
      <c r="D5143" s="355">
        <v>20.420000000000002</v>
      </c>
      <c r="E5143" s="207"/>
    </row>
    <row r="5144" spans="1:5" x14ac:dyDescent="0.25">
      <c r="A5144" s="353">
        <v>105158</v>
      </c>
      <c r="B5144" s="354" t="s">
        <v>24840</v>
      </c>
      <c r="C5144" s="353" t="s">
        <v>2</v>
      </c>
      <c r="D5144" s="355">
        <v>30.08</v>
      </c>
      <c r="E5144" s="207"/>
    </row>
    <row r="5145" spans="1:5" x14ac:dyDescent="0.25">
      <c r="A5145" s="353">
        <v>105159</v>
      </c>
      <c r="B5145" s="354" t="s">
        <v>24841</v>
      </c>
      <c r="C5145" s="353" t="s">
        <v>2</v>
      </c>
      <c r="D5145" s="355">
        <v>53.79</v>
      </c>
      <c r="E5145" s="207"/>
    </row>
    <row r="5146" spans="1:5" x14ac:dyDescent="0.25">
      <c r="A5146" s="353">
        <v>105160</v>
      </c>
      <c r="B5146" s="354" t="s">
        <v>24842</v>
      </c>
      <c r="C5146" s="353" t="s">
        <v>2</v>
      </c>
      <c r="D5146" s="355">
        <v>66.36</v>
      </c>
      <c r="E5146" s="207"/>
    </row>
    <row r="5147" spans="1:5" x14ac:dyDescent="0.25">
      <c r="A5147" s="353">
        <v>94634</v>
      </c>
      <c r="B5147" s="354" t="s">
        <v>34893</v>
      </c>
      <c r="C5147" s="353" t="s">
        <v>2</v>
      </c>
      <c r="D5147" s="355">
        <v>0</v>
      </c>
      <c r="E5147" s="207"/>
    </row>
    <row r="5148" spans="1:5" x14ac:dyDescent="0.25">
      <c r="A5148" s="353">
        <v>94631</v>
      </c>
      <c r="B5148" s="354" t="s">
        <v>34894</v>
      </c>
      <c r="C5148" s="353" t="s">
        <v>2</v>
      </c>
      <c r="D5148" s="355">
        <v>0</v>
      </c>
      <c r="E5148" s="207"/>
    </row>
    <row r="5149" spans="1:5" x14ac:dyDescent="0.25">
      <c r="A5149" s="353">
        <v>94632</v>
      </c>
      <c r="B5149" s="354" t="s">
        <v>34895</v>
      </c>
      <c r="C5149" s="353" t="s">
        <v>2</v>
      </c>
      <c r="D5149" s="355">
        <v>0</v>
      </c>
      <c r="E5149" s="207"/>
    </row>
    <row r="5150" spans="1:5" x14ac:dyDescent="0.25">
      <c r="A5150" s="353">
        <v>94633</v>
      </c>
      <c r="B5150" s="354" t="s">
        <v>34896</v>
      </c>
      <c r="C5150" s="353" t="s">
        <v>2</v>
      </c>
      <c r="D5150" s="355">
        <v>0</v>
      </c>
      <c r="E5150" s="207"/>
    </row>
    <row r="5151" spans="1:5" x14ac:dyDescent="0.25">
      <c r="A5151" s="353">
        <v>94672</v>
      </c>
      <c r="B5151" s="354" t="s">
        <v>38606</v>
      </c>
      <c r="C5151" s="353" t="s">
        <v>2</v>
      </c>
      <c r="D5151" s="355">
        <v>6.32</v>
      </c>
      <c r="E5151" s="207"/>
    </row>
    <row r="5152" spans="1:5" x14ac:dyDescent="0.25">
      <c r="A5152" s="353">
        <v>94754</v>
      </c>
      <c r="B5152" s="354" t="s">
        <v>24786</v>
      </c>
      <c r="C5152" s="353" t="s">
        <v>2</v>
      </c>
      <c r="D5152" s="355">
        <v>298.63</v>
      </c>
      <c r="E5152" s="207"/>
    </row>
    <row r="5153" spans="1:5" x14ac:dyDescent="0.25">
      <c r="A5153" s="353">
        <v>94740</v>
      </c>
      <c r="B5153" s="354" t="s">
        <v>24777</v>
      </c>
      <c r="C5153" s="353" t="s">
        <v>2</v>
      </c>
      <c r="D5153" s="355">
        <v>10.43</v>
      </c>
      <c r="E5153" s="207"/>
    </row>
    <row r="5154" spans="1:5" x14ac:dyDescent="0.25">
      <c r="A5154" s="353">
        <v>94742</v>
      </c>
      <c r="B5154" s="354" t="s">
        <v>24779</v>
      </c>
      <c r="C5154" s="353" t="s">
        <v>2</v>
      </c>
      <c r="D5154" s="355">
        <v>17.350000000000001</v>
      </c>
      <c r="E5154" s="207"/>
    </row>
    <row r="5155" spans="1:5" x14ac:dyDescent="0.25">
      <c r="A5155" s="353">
        <v>94744</v>
      </c>
      <c r="B5155" s="354" t="s">
        <v>24781</v>
      </c>
      <c r="C5155" s="353" t="s">
        <v>2</v>
      </c>
      <c r="D5155" s="355">
        <v>27.33</v>
      </c>
      <c r="E5155" s="207"/>
    </row>
    <row r="5156" spans="1:5" x14ac:dyDescent="0.25">
      <c r="A5156" s="353">
        <v>94746</v>
      </c>
      <c r="B5156" s="354" t="s">
        <v>24782</v>
      </c>
      <c r="C5156" s="353" t="s">
        <v>2</v>
      </c>
      <c r="D5156" s="355">
        <v>39.19</v>
      </c>
      <c r="E5156" s="207"/>
    </row>
    <row r="5157" spans="1:5" x14ac:dyDescent="0.25">
      <c r="A5157" s="353">
        <v>94748</v>
      </c>
      <c r="B5157" s="354" t="s">
        <v>24783</v>
      </c>
      <c r="C5157" s="353" t="s">
        <v>2</v>
      </c>
      <c r="D5157" s="355">
        <v>85.86</v>
      </c>
      <c r="E5157" s="207"/>
    </row>
    <row r="5158" spans="1:5" x14ac:dyDescent="0.25">
      <c r="A5158" s="353">
        <v>94750</v>
      </c>
      <c r="B5158" s="354" t="s">
        <v>24784</v>
      </c>
      <c r="C5158" s="353" t="s">
        <v>2</v>
      </c>
      <c r="D5158" s="355">
        <v>173.2</v>
      </c>
      <c r="E5158" s="207"/>
    </row>
    <row r="5159" spans="1:5" x14ac:dyDescent="0.25">
      <c r="A5159" s="353">
        <v>94752</v>
      </c>
      <c r="B5159" s="354" t="s">
        <v>24785</v>
      </c>
      <c r="C5159" s="353" t="s">
        <v>2</v>
      </c>
      <c r="D5159" s="355">
        <v>208.37</v>
      </c>
      <c r="E5159" s="207"/>
    </row>
    <row r="5160" spans="1:5" x14ac:dyDescent="0.25">
      <c r="A5160" s="353">
        <v>96755</v>
      </c>
      <c r="B5160" s="354" t="s">
        <v>24821</v>
      </c>
      <c r="C5160" s="353" t="s">
        <v>2</v>
      </c>
      <c r="D5160" s="355">
        <v>373.58</v>
      </c>
      <c r="E5160" s="207"/>
    </row>
    <row r="5161" spans="1:5" x14ac:dyDescent="0.25">
      <c r="A5161" s="353">
        <v>96747</v>
      </c>
      <c r="B5161" s="354" t="s">
        <v>24813</v>
      </c>
      <c r="C5161" s="353" t="s">
        <v>2</v>
      </c>
      <c r="D5161" s="355">
        <v>7.57</v>
      </c>
      <c r="E5161" s="207"/>
    </row>
    <row r="5162" spans="1:5" x14ac:dyDescent="0.25">
      <c r="A5162" s="353">
        <v>96748</v>
      </c>
      <c r="B5162" s="354" t="s">
        <v>24814</v>
      </c>
      <c r="C5162" s="353" t="s">
        <v>2</v>
      </c>
      <c r="D5162" s="355">
        <v>8.85</v>
      </c>
      <c r="E5162" s="207"/>
    </row>
    <row r="5163" spans="1:5" x14ac:dyDescent="0.25">
      <c r="A5163" s="353">
        <v>96749</v>
      </c>
      <c r="B5163" s="354" t="s">
        <v>24815</v>
      </c>
      <c r="C5163" s="353" t="s">
        <v>2</v>
      </c>
      <c r="D5163" s="355">
        <v>11.3</v>
      </c>
      <c r="E5163" s="207"/>
    </row>
    <row r="5164" spans="1:5" x14ac:dyDescent="0.25">
      <c r="A5164" s="353">
        <v>96750</v>
      </c>
      <c r="B5164" s="354" t="s">
        <v>24816</v>
      </c>
      <c r="C5164" s="353" t="s">
        <v>2</v>
      </c>
      <c r="D5164" s="355">
        <v>18.100000000000001</v>
      </c>
      <c r="E5164" s="207"/>
    </row>
    <row r="5165" spans="1:5" x14ac:dyDescent="0.25">
      <c r="A5165" s="353">
        <v>96751</v>
      </c>
      <c r="B5165" s="354" t="s">
        <v>24817</v>
      </c>
      <c r="C5165" s="353" t="s">
        <v>2</v>
      </c>
      <c r="D5165" s="355">
        <v>26.68</v>
      </c>
      <c r="E5165" s="207"/>
    </row>
    <row r="5166" spans="1:5" x14ac:dyDescent="0.25">
      <c r="A5166" s="353">
        <v>96752</v>
      </c>
      <c r="B5166" s="354" t="s">
        <v>24818</v>
      </c>
      <c r="C5166" s="353" t="s">
        <v>2</v>
      </c>
      <c r="D5166" s="355">
        <v>40.28</v>
      </c>
      <c r="E5166" s="207"/>
    </row>
    <row r="5167" spans="1:5" x14ac:dyDescent="0.25">
      <c r="A5167" s="353">
        <v>96753</v>
      </c>
      <c r="B5167" s="354" t="s">
        <v>24819</v>
      </c>
      <c r="C5167" s="353" t="s">
        <v>2</v>
      </c>
      <c r="D5167" s="355">
        <v>94.28</v>
      </c>
      <c r="E5167" s="207"/>
    </row>
    <row r="5168" spans="1:5" x14ac:dyDescent="0.25">
      <c r="A5168" s="353">
        <v>96754</v>
      </c>
      <c r="B5168" s="354" t="s">
        <v>24820</v>
      </c>
      <c r="C5168" s="353" t="s">
        <v>2</v>
      </c>
      <c r="D5168" s="355">
        <v>120.87</v>
      </c>
      <c r="E5168" s="207"/>
    </row>
    <row r="5169" spans="1:5" x14ac:dyDescent="0.25">
      <c r="A5169" s="353">
        <v>94686</v>
      </c>
      <c r="B5169" s="354" t="s">
        <v>24741</v>
      </c>
      <c r="C5169" s="353" t="s">
        <v>2</v>
      </c>
      <c r="D5169" s="355">
        <v>258.77999999999997</v>
      </c>
      <c r="E5169" s="207"/>
    </row>
    <row r="5170" spans="1:5" x14ac:dyDescent="0.25">
      <c r="A5170" s="353">
        <v>94674</v>
      </c>
      <c r="B5170" s="354" t="s">
        <v>24729</v>
      </c>
      <c r="C5170" s="353" t="s">
        <v>2</v>
      </c>
      <c r="D5170" s="355">
        <v>8.23</v>
      </c>
      <c r="E5170" s="207"/>
    </row>
    <row r="5171" spans="1:5" x14ac:dyDescent="0.25">
      <c r="A5171" s="353">
        <v>94676</v>
      </c>
      <c r="B5171" s="354" t="s">
        <v>24731</v>
      </c>
      <c r="C5171" s="353" t="s">
        <v>2</v>
      </c>
      <c r="D5171" s="355">
        <v>13.69</v>
      </c>
      <c r="E5171" s="207"/>
    </row>
    <row r="5172" spans="1:5" x14ac:dyDescent="0.25">
      <c r="A5172" s="353">
        <v>94678</v>
      </c>
      <c r="B5172" s="354" t="s">
        <v>24733</v>
      </c>
      <c r="C5172" s="353" t="s">
        <v>2</v>
      </c>
      <c r="D5172" s="355">
        <v>15.91</v>
      </c>
      <c r="E5172" s="207"/>
    </row>
    <row r="5173" spans="1:5" x14ac:dyDescent="0.25">
      <c r="A5173" s="353">
        <v>94680</v>
      </c>
      <c r="B5173" s="354" t="s">
        <v>24735</v>
      </c>
      <c r="C5173" s="353" t="s">
        <v>2</v>
      </c>
      <c r="D5173" s="355">
        <v>44.82</v>
      </c>
      <c r="E5173" s="207"/>
    </row>
    <row r="5174" spans="1:5" x14ac:dyDescent="0.25">
      <c r="A5174" s="353">
        <v>94682</v>
      </c>
      <c r="B5174" s="354" t="s">
        <v>24737</v>
      </c>
      <c r="C5174" s="353" t="s">
        <v>2</v>
      </c>
      <c r="D5174" s="355">
        <v>111.18</v>
      </c>
      <c r="E5174" s="207"/>
    </row>
    <row r="5175" spans="1:5" x14ac:dyDescent="0.25">
      <c r="A5175" s="353">
        <v>94684</v>
      </c>
      <c r="B5175" s="354" t="s">
        <v>24739</v>
      </c>
      <c r="C5175" s="353" t="s">
        <v>2</v>
      </c>
      <c r="D5175" s="355">
        <v>134.16</v>
      </c>
      <c r="E5175" s="207"/>
    </row>
    <row r="5176" spans="1:5" x14ac:dyDescent="0.25">
      <c r="A5176" s="353">
        <v>105219</v>
      </c>
      <c r="B5176" s="354" t="s">
        <v>24893</v>
      </c>
      <c r="C5176" s="353" t="s">
        <v>2</v>
      </c>
      <c r="D5176" s="355">
        <v>12.13</v>
      </c>
      <c r="E5176" s="207"/>
    </row>
    <row r="5177" spans="1:5" x14ac:dyDescent="0.25">
      <c r="A5177" s="353">
        <v>105220</v>
      </c>
      <c r="B5177" s="354" t="s">
        <v>24894</v>
      </c>
      <c r="C5177" s="353" t="s">
        <v>2</v>
      </c>
      <c r="D5177" s="355">
        <v>16.649999999999999</v>
      </c>
      <c r="E5177" s="207"/>
    </row>
    <row r="5178" spans="1:5" x14ac:dyDescent="0.25">
      <c r="A5178" s="353">
        <v>105221</v>
      </c>
      <c r="B5178" s="354" t="s">
        <v>24895</v>
      </c>
      <c r="C5178" s="353" t="s">
        <v>2</v>
      </c>
      <c r="D5178" s="355">
        <v>25.59</v>
      </c>
      <c r="E5178" s="207"/>
    </row>
    <row r="5179" spans="1:5" x14ac:dyDescent="0.25">
      <c r="A5179" s="353">
        <v>105166</v>
      </c>
      <c r="B5179" s="354" t="s">
        <v>24848</v>
      </c>
      <c r="C5179" s="353" t="s">
        <v>2</v>
      </c>
      <c r="D5179" s="355">
        <v>38.76</v>
      </c>
      <c r="E5179" s="207"/>
    </row>
    <row r="5180" spans="1:5" x14ac:dyDescent="0.25">
      <c r="A5180" s="353">
        <v>105222</v>
      </c>
      <c r="B5180" s="354" t="s">
        <v>24896</v>
      </c>
      <c r="C5180" s="353" t="s">
        <v>2</v>
      </c>
      <c r="D5180" s="355">
        <v>73.17</v>
      </c>
      <c r="E5180" s="207"/>
    </row>
    <row r="5181" spans="1:5" x14ac:dyDescent="0.25">
      <c r="A5181" s="353">
        <v>105223</v>
      </c>
      <c r="B5181" s="354" t="s">
        <v>24897</v>
      </c>
      <c r="C5181" s="353" t="s">
        <v>2</v>
      </c>
      <c r="D5181" s="355">
        <v>167.46</v>
      </c>
      <c r="E5181" s="207"/>
    </row>
    <row r="5182" spans="1:5" x14ac:dyDescent="0.25">
      <c r="A5182" s="353">
        <v>105224</v>
      </c>
      <c r="B5182" s="354" t="s">
        <v>24898</v>
      </c>
      <c r="C5182" s="353" t="s">
        <v>2</v>
      </c>
      <c r="D5182" s="355">
        <v>244.1</v>
      </c>
      <c r="E5182" s="207"/>
    </row>
    <row r="5183" spans="1:5" x14ac:dyDescent="0.25">
      <c r="A5183" s="353">
        <v>105149</v>
      </c>
      <c r="B5183" s="354" t="s">
        <v>24832</v>
      </c>
      <c r="C5183" s="353" t="s">
        <v>2</v>
      </c>
      <c r="D5183" s="355">
        <v>7.84</v>
      </c>
      <c r="E5183" s="207"/>
    </row>
    <row r="5184" spans="1:5" x14ac:dyDescent="0.25">
      <c r="A5184" s="353">
        <v>105150</v>
      </c>
      <c r="B5184" s="354" t="s">
        <v>24833</v>
      </c>
      <c r="C5184" s="353" t="s">
        <v>2</v>
      </c>
      <c r="D5184" s="355">
        <v>9.2899999999999991</v>
      </c>
      <c r="E5184" s="207"/>
    </row>
    <row r="5185" spans="1:5" x14ac:dyDescent="0.25">
      <c r="A5185" s="353">
        <v>105151</v>
      </c>
      <c r="B5185" s="354" t="s">
        <v>24834</v>
      </c>
      <c r="C5185" s="353" t="s">
        <v>2</v>
      </c>
      <c r="D5185" s="355">
        <v>24.15</v>
      </c>
      <c r="E5185" s="207"/>
    </row>
    <row r="5186" spans="1:5" x14ac:dyDescent="0.25">
      <c r="A5186" s="353">
        <v>105152</v>
      </c>
      <c r="B5186" s="354" t="s">
        <v>24835</v>
      </c>
      <c r="C5186" s="353" t="s">
        <v>2</v>
      </c>
      <c r="D5186" s="355">
        <v>36.26</v>
      </c>
      <c r="E5186" s="207"/>
    </row>
    <row r="5187" spans="1:5" x14ac:dyDescent="0.25">
      <c r="A5187" s="353">
        <v>105153</v>
      </c>
      <c r="B5187" s="354" t="s">
        <v>24685</v>
      </c>
      <c r="C5187" s="353" t="s">
        <v>2</v>
      </c>
      <c r="D5187" s="355">
        <v>57.37</v>
      </c>
      <c r="E5187" s="207"/>
    </row>
    <row r="5188" spans="1:5" x14ac:dyDescent="0.25">
      <c r="A5188" s="353">
        <v>105161</v>
      </c>
      <c r="B5188" s="354" t="s">
        <v>24843</v>
      </c>
      <c r="C5188" s="353" t="s">
        <v>2</v>
      </c>
      <c r="D5188" s="355">
        <v>104.71</v>
      </c>
      <c r="E5188" s="207"/>
    </row>
    <row r="5189" spans="1:5" x14ac:dyDescent="0.25">
      <c r="A5189" s="353">
        <v>105162</v>
      </c>
      <c r="B5189" s="354" t="s">
        <v>24844</v>
      </c>
      <c r="C5189" s="353" t="s">
        <v>2</v>
      </c>
      <c r="D5189" s="355">
        <v>179.96</v>
      </c>
      <c r="E5189" s="207"/>
    </row>
    <row r="5190" spans="1:5" x14ac:dyDescent="0.25">
      <c r="A5190" s="353">
        <v>105163</v>
      </c>
      <c r="B5190" s="354" t="s">
        <v>24845</v>
      </c>
      <c r="C5190" s="353" t="s">
        <v>2</v>
      </c>
      <c r="D5190" s="355">
        <v>15.02</v>
      </c>
      <c r="E5190" s="207"/>
    </row>
    <row r="5191" spans="1:5" x14ac:dyDescent="0.25">
      <c r="A5191" s="353">
        <v>105170</v>
      </c>
      <c r="B5191" s="354" t="s">
        <v>24851</v>
      </c>
      <c r="C5191" s="353" t="s">
        <v>2</v>
      </c>
      <c r="D5191" s="355">
        <v>5.88</v>
      </c>
      <c r="E5191" s="207"/>
    </row>
    <row r="5192" spans="1:5" x14ac:dyDescent="0.25">
      <c r="A5192" s="353">
        <v>105179</v>
      </c>
      <c r="B5192" s="354" t="s">
        <v>24859</v>
      </c>
      <c r="C5192" s="353" t="s">
        <v>2</v>
      </c>
      <c r="D5192" s="355">
        <v>10.039999999999999</v>
      </c>
      <c r="E5192" s="207"/>
    </row>
    <row r="5193" spans="1:5" x14ac:dyDescent="0.25">
      <c r="A5193" s="353">
        <v>105180</v>
      </c>
      <c r="B5193" s="354" t="s">
        <v>24860</v>
      </c>
      <c r="C5193" s="353" t="s">
        <v>2</v>
      </c>
      <c r="D5193" s="355">
        <v>13.75</v>
      </c>
      <c r="E5193" s="207"/>
    </row>
    <row r="5194" spans="1:5" x14ac:dyDescent="0.25">
      <c r="A5194" s="353">
        <v>105181</v>
      </c>
      <c r="B5194" s="354" t="s">
        <v>24861</v>
      </c>
      <c r="C5194" s="353" t="s">
        <v>2</v>
      </c>
      <c r="D5194" s="355">
        <v>18.53</v>
      </c>
      <c r="E5194" s="207"/>
    </row>
    <row r="5195" spans="1:5" x14ac:dyDescent="0.25">
      <c r="A5195" s="353">
        <v>105182</v>
      </c>
      <c r="B5195" s="354" t="s">
        <v>24862</v>
      </c>
      <c r="C5195" s="353" t="s">
        <v>2</v>
      </c>
      <c r="D5195" s="355">
        <v>42.98</v>
      </c>
      <c r="E5195" s="207"/>
    </row>
    <row r="5196" spans="1:5" x14ac:dyDescent="0.25">
      <c r="A5196" s="353">
        <v>105183</v>
      </c>
      <c r="B5196" s="354" t="s">
        <v>24863</v>
      </c>
      <c r="C5196" s="353" t="s">
        <v>2</v>
      </c>
      <c r="D5196" s="355">
        <v>89.92</v>
      </c>
      <c r="E5196" s="207"/>
    </row>
    <row r="5197" spans="1:5" x14ac:dyDescent="0.25">
      <c r="A5197" s="353">
        <v>105184</v>
      </c>
      <c r="B5197" s="354" t="s">
        <v>24864</v>
      </c>
      <c r="C5197" s="353" t="s">
        <v>2</v>
      </c>
      <c r="D5197" s="355">
        <v>111.39</v>
      </c>
      <c r="E5197" s="207"/>
    </row>
    <row r="5198" spans="1:5" x14ac:dyDescent="0.25">
      <c r="A5198" s="353">
        <v>94612</v>
      </c>
      <c r="B5198" s="354" t="s">
        <v>24704</v>
      </c>
      <c r="C5198" s="353" t="s">
        <v>2</v>
      </c>
      <c r="D5198" s="355">
        <v>433.96</v>
      </c>
      <c r="E5198" s="207"/>
    </row>
    <row r="5199" spans="1:5" x14ac:dyDescent="0.25">
      <c r="A5199" s="353">
        <v>105142</v>
      </c>
      <c r="B5199" s="354" t="s">
        <v>24681</v>
      </c>
      <c r="C5199" s="353" t="s">
        <v>2</v>
      </c>
      <c r="D5199" s="355">
        <v>7.08</v>
      </c>
      <c r="E5199" s="207"/>
    </row>
    <row r="5200" spans="1:5" x14ac:dyDescent="0.25">
      <c r="A5200" s="353">
        <v>105143</v>
      </c>
      <c r="B5200" s="354" t="s">
        <v>24682</v>
      </c>
      <c r="C5200" s="353" t="s">
        <v>2</v>
      </c>
      <c r="D5200" s="355">
        <v>10.59</v>
      </c>
      <c r="E5200" s="207"/>
    </row>
    <row r="5201" spans="1:5" x14ac:dyDescent="0.25">
      <c r="A5201" s="353">
        <v>105144</v>
      </c>
      <c r="B5201" s="354" t="s">
        <v>24683</v>
      </c>
      <c r="C5201" s="353" t="s">
        <v>2</v>
      </c>
      <c r="D5201" s="355">
        <v>22.43</v>
      </c>
      <c r="E5201" s="207"/>
    </row>
    <row r="5202" spans="1:5" x14ac:dyDescent="0.25">
      <c r="A5202" s="353">
        <v>105173</v>
      </c>
      <c r="B5202" s="354" t="s">
        <v>24853</v>
      </c>
      <c r="C5202" s="353" t="s">
        <v>2</v>
      </c>
      <c r="D5202" s="355">
        <v>87.34</v>
      </c>
      <c r="E5202" s="207"/>
    </row>
    <row r="5203" spans="1:5" x14ac:dyDescent="0.25">
      <c r="A5203" s="353">
        <v>105175</v>
      </c>
      <c r="B5203" s="354" t="s">
        <v>24855</v>
      </c>
      <c r="C5203" s="353" t="s">
        <v>2</v>
      </c>
      <c r="D5203" s="355">
        <v>124.97</v>
      </c>
      <c r="E5203" s="207"/>
    </row>
    <row r="5204" spans="1:5" x14ac:dyDescent="0.25">
      <c r="A5204" s="353">
        <v>105174</v>
      </c>
      <c r="B5204" s="354" t="s">
        <v>24854</v>
      </c>
      <c r="C5204" s="353" t="s">
        <v>2</v>
      </c>
      <c r="D5204" s="355">
        <v>126.49</v>
      </c>
      <c r="E5204" s="207"/>
    </row>
    <row r="5205" spans="1:5" x14ac:dyDescent="0.25">
      <c r="A5205" s="353">
        <v>105145</v>
      </c>
      <c r="B5205" s="354" t="s">
        <v>24684</v>
      </c>
      <c r="C5205" s="353" t="s">
        <v>2</v>
      </c>
      <c r="D5205" s="355">
        <v>12.27</v>
      </c>
      <c r="E5205" s="207"/>
    </row>
    <row r="5206" spans="1:5" x14ac:dyDescent="0.25">
      <c r="A5206" s="353">
        <v>94606</v>
      </c>
      <c r="B5206" s="354" t="s">
        <v>24701</v>
      </c>
      <c r="C5206" s="353" t="s">
        <v>2</v>
      </c>
      <c r="D5206" s="355">
        <v>83.64</v>
      </c>
      <c r="E5206" s="207"/>
    </row>
    <row r="5207" spans="1:5" x14ac:dyDescent="0.25">
      <c r="A5207" s="353">
        <v>94608</v>
      </c>
      <c r="B5207" s="354" t="s">
        <v>24702</v>
      </c>
      <c r="C5207" s="353" t="s">
        <v>2</v>
      </c>
      <c r="D5207" s="355">
        <v>208.95</v>
      </c>
      <c r="E5207" s="207"/>
    </row>
    <row r="5208" spans="1:5" x14ac:dyDescent="0.25">
      <c r="A5208" s="353">
        <v>94610</v>
      </c>
      <c r="B5208" s="354" t="s">
        <v>24703</v>
      </c>
      <c r="C5208" s="353" t="s">
        <v>2</v>
      </c>
      <c r="D5208" s="355">
        <v>305.44</v>
      </c>
      <c r="E5208" s="207"/>
    </row>
    <row r="5209" spans="1:5" x14ac:dyDescent="0.25">
      <c r="A5209" s="353">
        <v>94657</v>
      </c>
      <c r="B5209" s="354" t="s">
        <v>38607</v>
      </c>
      <c r="C5209" s="353" t="s">
        <v>2</v>
      </c>
      <c r="D5209" s="355">
        <v>4.12</v>
      </c>
      <c r="E5209" s="207"/>
    </row>
    <row r="5210" spans="1:5" x14ac:dyDescent="0.25">
      <c r="A5210" s="353">
        <v>94659</v>
      </c>
      <c r="B5210" s="354" t="s">
        <v>24716</v>
      </c>
      <c r="C5210" s="353" t="s">
        <v>2</v>
      </c>
      <c r="D5210" s="355">
        <v>6.44</v>
      </c>
      <c r="E5210" s="207"/>
    </row>
    <row r="5211" spans="1:5" x14ac:dyDescent="0.25">
      <c r="A5211" s="353">
        <v>94739</v>
      </c>
      <c r="B5211" s="354" t="s">
        <v>24776</v>
      </c>
      <c r="C5211" s="353" t="s">
        <v>2</v>
      </c>
      <c r="D5211" s="355">
        <v>244.15</v>
      </c>
      <c r="E5211" s="207"/>
    </row>
    <row r="5212" spans="1:5" x14ac:dyDescent="0.25">
      <c r="A5212" s="353">
        <v>94725</v>
      </c>
      <c r="B5212" s="354" t="s">
        <v>24763</v>
      </c>
      <c r="C5212" s="353" t="s">
        <v>2</v>
      </c>
      <c r="D5212" s="355">
        <v>7.45</v>
      </c>
      <c r="E5212" s="207"/>
    </row>
    <row r="5213" spans="1:5" x14ac:dyDescent="0.25">
      <c r="A5213" s="353">
        <v>94727</v>
      </c>
      <c r="B5213" s="354" t="s">
        <v>24765</v>
      </c>
      <c r="C5213" s="353" t="s">
        <v>2</v>
      </c>
      <c r="D5213" s="355">
        <v>12.07</v>
      </c>
      <c r="E5213" s="207"/>
    </row>
    <row r="5214" spans="1:5" x14ac:dyDescent="0.25">
      <c r="A5214" s="353">
        <v>94729</v>
      </c>
      <c r="B5214" s="354" t="s">
        <v>24767</v>
      </c>
      <c r="C5214" s="353" t="s">
        <v>2</v>
      </c>
      <c r="D5214" s="355">
        <v>20.78</v>
      </c>
      <c r="E5214" s="207"/>
    </row>
    <row r="5215" spans="1:5" x14ac:dyDescent="0.25">
      <c r="A5215" s="353">
        <v>94731</v>
      </c>
      <c r="B5215" s="354" t="s">
        <v>24769</v>
      </c>
      <c r="C5215" s="353" t="s">
        <v>2</v>
      </c>
      <c r="D5215" s="355">
        <v>27.51</v>
      </c>
      <c r="E5215" s="207"/>
    </row>
    <row r="5216" spans="1:5" x14ac:dyDescent="0.25">
      <c r="A5216" s="353">
        <v>94733</v>
      </c>
      <c r="B5216" s="354" t="s">
        <v>24771</v>
      </c>
      <c r="C5216" s="353" t="s">
        <v>2</v>
      </c>
      <c r="D5216" s="355">
        <v>48.09</v>
      </c>
      <c r="E5216" s="207"/>
    </row>
    <row r="5217" spans="1:5" x14ac:dyDescent="0.25">
      <c r="A5217" s="353">
        <v>94863</v>
      </c>
      <c r="B5217" s="354" t="s">
        <v>24801</v>
      </c>
      <c r="C5217" s="353" t="s">
        <v>2</v>
      </c>
      <c r="D5217" s="355">
        <v>166.17</v>
      </c>
      <c r="E5217" s="207"/>
    </row>
    <row r="5218" spans="1:5" x14ac:dyDescent="0.25">
      <c r="A5218" s="353">
        <v>94737</v>
      </c>
      <c r="B5218" s="354" t="s">
        <v>24774</v>
      </c>
      <c r="C5218" s="353" t="s">
        <v>2</v>
      </c>
      <c r="D5218" s="355">
        <v>198.34</v>
      </c>
      <c r="E5218" s="207"/>
    </row>
    <row r="5219" spans="1:5" x14ac:dyDescent="0.25">
      <c r="A5219" s="353">
        <v>94465</v>
      </c>
      <c r="B5219" s="354" t="s">
        <v>24686</v>
      </c>
      <c r="C5219" s="353" t="s">
        <v>2</v>
      </c>
      <c r="D5219" s="355">
        <v>52.56</v>
      </c>
      <c r="E5219" s="207"/>
    </row>
    <row r="5220" spans="1:5" x14ac:dyDescent="0.25">
      <c r="A5220" s="353">
        <v>94467</v>
      </c>
      <c r="B5220" s="354" t="s">
        <v>24688</v>
      </c>
      <c r="C5220" s="353" t="s">
        <v>2</v>
      </c>
      <c r="D5220" s="355">
        <v>84.5</v>
      </c>
      <c r="E5220" s="207"/>
    </row>
    <row r="5221" spans="1:5" x14ac:dyDescent="0.25">
      <c r="A5221" s="353">
        <v>94469</v>
      </c>
      <c r="B5221" s="354" t="s">
        <v>24690</v>
      </c>
      <c r="C5221" s="353" t="s">
        <v>2</v>
      </c>
      <c r="D5221" s="355">
        <v>120.75</v>
      </c>
      <c r="E5221" s="207"/>
    </row>
    <row r="5222" spans="1:5" x14ac:dyDescent="0.25">
      <c r="A5222" s="353">
        <v>96746</v>
      </c>
      <c r="B5222" s="354" t="s">
        <v>24812</v>
      </c>
      <c r="C5222" s="353" t="s">
        <v>2</v>
      </c>
      <c r="D5222" s="355">
        <v>121.9</v>
      </c>
      <c r="E5222" s="207"/>
    </row>
    <row r="5223" spans="1:5" x14ac:dyDescent="0.25">
      <c r="A5223" s="353">
        <v>96736</v>
      </c>
      <c r="B5223" s="354" t="s">
        <v>24802</v>
      </c>
      <c r="C5223" s="353" t="s">
        <v>2</v>
      </c>
      <c r="D5223" s="355">
        <v>6.3</v>
      </c>
      <c r="E5223" s="207"/>
    </row>
    <row r="5224" spans="1:5" x14ac:dyDescent="0.25">
      <c r="A5224" s="353">
        <v>96737</v>
      </c>
      <c r="B5224" s="354" t="s">
        <v>24803</v>
      </c>
      <c r="C5224" s="353" t="s">
        <v>2</v>
      </c>
      <c r="D5224" s="355">
        <v>6.43</v>
      </c>
      <c r="E5224" s="207"/>
    </row>
    <row r="5225" spans="1:5" x14ac:dyDescent="0.25">
      <c r="A5225" s="353">
        <v>96739</v>
      </c>
      <c r="B5225" s="354" t="s">
        <v>24805</v>
      </c>
      <c r="C5225" s="353" t="s">
        <v>2</v>
      </c>
      <c r="D5225" s="355">
        <v>8.99</v>
      </c>
      <c r="E5225" s="207"/>
    </row>
    <row r="5226" spans="1:5" x14ac:dyDescent="0.25">
      <c r="A5226" s="353">
        <v>96741</v>
      </c>
      <c r="B5226" s="354" t="s">
        <v>24807</v>
      </c>
      <c r="C5226" s="353" t="s">
        <v>2</v>
      </c>
      <c r="D5226" s="355">
        <v>17.98</v>
      </c>
      <c r="E5226" s="207"/>
    </row>
    <row r="5227" spans="1:5" x14ac:dyDescent="0.25">
      <c r="A5227" s="353">
        <v>96742</v>
      </c>
      <c r="B5227" s="354" t="s">
        <v>24808</v>
      </c>
      <c r="C5227" s="353" t="s">
        <v>2</v>
      </c>
      <c r="D5227" s="355">
        <v>22.07</v>
      </c>
      <c r="E5227" s="207"/>
    </row>
    <row r="5228" spans="1:5" x14ac:dyDescent="0.25">
      <c r="A5228" s="353">
        <v>96743</v>
      </c>
      <c r="B5228" s="354" t="s">
        <v>24809</v>
      </c>
      <c r="C5228" s="353" t="s">
        <v>2</v>
      </c>
      <c r="D5228" s="355">
        <v>34.65</v>
      </c>
      <c r="E5228" s="207"/>
    </row>
    <row r="5229" spans="1:5" x14ac:dyDescent="0.25">
      <c r="A5229" s="353">
        <v>96744</v>
      </c>
      <c r="B5229" s="354" t="s">
        <v>24810</v>
      </c>
      <c r="C5229" s="353" t="s">
        <v>2</v>
      </c>
      <c r="D5229" s="355">
        <v>58.99</v>
      </c>
      <c r="E5229" s="207"/>
    </row>
    <row r="5230" spans="1:5" x14ac:dyDescent="0.25">
      <c r="A5230" s="353">
        <v>96745</v>
      </c>
      <c r="B5230" s="354" t="s">
        <v>24811</v>
      </c>
      <c r="C5230" s="353" t="s">
        <v>2</v>
      </c>
      <c r="D5230" s="355">
        <v>92.86</v>
      </c>
      <c r="E5230" s="207"/>
    </row>
    <row r="5231" spans="1:5" x14ac:dyDescent="0.25">
      <c r="A5231" s="353">
        <v>94671</v>
      </c>
      <c r="B5231" s="354" t="s">
        <v>24728</v>
      </c>
      <c r="C5231" s="353" t="s">
        <v>2</v>
      </c>
      <c r="D5231" s="355">
        <v>109.14</v>
      </c>
      <c r="E5231" s="207"/>
    </row>
    <row r="5232" spans="1:5" x14ac:dyDescent="0.25">
      <c r="A5232" s="353">
        <v>94661</v>
      </c>
      <c r="B5232" s="354" t="s">
        <v>24718</v>
      </c>
      <c r="C5232" s="353" t="s">
        <v>2</v>
      </c>
      <c r="D5232" s="355">
        <v>10.16</v>
      </c>
      <c r="E5232" s="207"/>
    </row>
    <row r="5233" spans="1:5" x14ac:dyDescent="0.25">
      <c r="A5233" s="353">
        <v>94663</v>
      </c>
      <c r="B5233" s="354" t="s">
        <v>24720</v>
      </c>
      <c r="C5233" s="353" t="s">
        <v>2</v>
      </c>
      <c r="D5233" s="355">
        <v>12.73</v>
      </c>
      <c r="E5233" s="207"/>
    </row>
    <row r="5234" spans="1:5" x14ac:dyDescent="0.25">
      <c r="A5234" s="353">
        <v>94665</v>
      </c>
      <c r="B5234" s="354" t="s">
        <v>24722</v>
      </c>
      <c r="C5234" s="353" t="s">
        <v>2</v>
      </c>
      <c r="D5234" s="355">
        <v>25</v>
      </c>
      <c r="E5234" s="207"/>
    </row>
    <row r="5235" spans="1:5" x14ac:dyDescent="0.25">
      <c r="A5235" s="353">
        <v>94667</v>
      </c>
      <c r="B5235" s="354" t="s">
        <v>24724</v>
      </c>
      <c r="C5235" s="353" t="s">
        <v>2</v>
      </c>
      <c r="D5235" s="355">
        <v>36.78</v>
      </c>
      <c r="E5235" s="207"/>
    </row>
    <row r="5236" spans="1:5" x14ac:dyDescent="0.25">
      <c r="A5236" s="353">
        <v>94669</v>
      </c>
      <c r="B5236" s="354" t="s">
        <v>24726</v>
      </c>
      <c r="C5236" s="353" t="s">
        <v>2</v>
      </c>
      <c r="D5236" s="355">
        <v>66.52</v>
      </c>
      <c r="E5236" s="207"/>
    </row>
    <row r="5237" spans="1:5" x14ac:dyDescent="0.25">
      <c r="A5237" s="353">
        <v>105177</v>
      </c>
      <c r="B5237" s="354" t="s">
        <v>24857</v>
      </c>
      <c r="C5237" s="353" t="s">
        <v>2</v>
      </c>
      <c r="D5237" s="355">
        <v>140.91</v>
      </c>
      <c r="E5237" s="207"/>
    </row>
    <row r="5238" spans="1:5" x14ac:dyDescent="0.25">
      <c r="A5238" s="353">
        <v>105176</v>
      </c>
      <c r="B5238" s="354" t="s">
        <v>24856</v>
      </c>
      <c r="C5238" s="353" t="s">
        <v>2</v>
      </c>
      <c r="D5238" s="355">
        <v>158.33000000000001</v>
      </c>
      <c r="E5238" s="207"/>
    </row>
    <row r="5239" spans="1:5" x14ac:dyDescent="0.25">
      <c r="A5239" s="353">
        <v>94466</v>
      </c>
      <c r="B5239" s="354" t="s">
        <v>24687</v>
      </c>
      <c r="C5239" s="353" t="s">
        <v>2</v>
      </c>
      <c r="D5239" s="355">
        <v>52.59</v>
      </c>
      <c r="E5239" s="207"/>
    </row>
    <row r="5240" spans="1:5" x14ac:dyDescent="0.25">
      <c r="A5240" s="353">
        <v>94468</v>
      </c>
      <c r="B5240" s="354" t="s">
        <v>24689</v>
      </c>
      <c r="C5240" s="353" t="s">
        <v>2</v>
      </c>
      <c r="D5240" s="355">
        <v>74.23</v>
      </c>
      <c r="E5240" s="207"/>
    </row>
    <row r="5241" spans="1:5" x14ac:dyDescent="0.25">
      <c r="A5241" s="353">
        <v>94470</v>
      </c>
      <c r="B5241" s="354" t="s">
        <v>24691</v>
      </c>
      <c r="C5241" s="353" t="s">
        <v>2</v>
      </c>
      <c r="D5241" s="355">
        <v>111.61</v>
      </c>
      <c r="E5241" s="207"/>
    </row>
    <row r="5242" spans="1:5" x14ac:dyDescent="0.25">
      <c r="A5242" s="353">
        <v>105225</v>
      </c>
      <c r="B5242" s="354" t="s">
        <v>24899</v>
      </c>
      <c r="C5242" s="353" t="s">
        <v>2</v>
      </c>
      <c r="D5242" s="355">
        <v>18.11</v>
      </c>
      <c r="E5242" s="207"/>
    </row>
    <row r="5243" spans="1:5" x14ac:dyDescent="0.25">
      <c r="A5243" s="353">
        <v>105226</v>
      </c>
      <c r="B5243" s="354" t="s">
        <v>24900</v>
      </c>
      <c r="C5243" s="353" t="s">
        <v>2</v>
      </c>
      <c r="D5243" s="355">
        <v>42.07</v>
      </c>
      <c r="E5243" s="207"/>
    </row>
    <row r="5244" spans="1:5" x14ac:dyDescent="0.25">
      <c r="A5244" s="353">
        <v>105227</v>
      </c>
      <c r="B5244" s="354" t="s">
        <v>24901</v>
      </c>
      <c r="C5244" s="353" t="s">
        <v>2</v>
      </c>
      <c r="D5244" s="355">
        <v>60.16</v>
      </c>
      <c r="E5244" s="207"/>
    </row>
    <row r="5245" spans="1:5" x14ac:dyDescent="0.25">
      <c r="A5245" s="353">
        <v>105212</v>
      </c>
      <c r="B5245" s="354" t="s">
        <v>24886</v>
      </c>
      <c r="C5245" s="353" t="s">
        <v>2</v>
      </c>
      <c r="D5245" s="355">
        <v>239.14</v>
      </c>
      <c r="E5245" s="207"/>
    </row>
    <row r="5246" spans="1:5" x14ac:dyDescent="0.25">
      <c r="A5246" s="353">
        <v>105211</v>
      </c>
      <c r="B5246" s="354" t="s">
        <v>24885</v>
      </c>
      <c r="C5246" s="353" t="s">
        <v>2</v>
      </c>
      <c r="D5246" s="355">
        <v>241.12</v>
      </c>
      <c r="E5246" s="207"/>
    </row>
    <row r="5247" spans="1:5" x14ac:dyDescent="0.25">
      <c r="A5247" s="353">
        <v>105189</v>
      </c>
      <c r="B5247" s="354" t="s">
        <v>24865</v>
      </c>
      <c r="C5247" s="353" t="s">
        <v>2</v>
      </c>
      <c r="D5247" s="355">
        <v>22.52</v>
      </c>
      <c r="E5247" s="207"/>
    </row>
    <row r="5248" spans="1:5" x14ac:dyDescent="0.25">
      <c r="A5248" s="353">
        <v>105190</v>
      </c>
      <c r="B5248" s="354" t="s">
        <v>24866</v>
      </c>
      <c r="C5248" s="353" t="s">
        <v>2</v>
      </c>
      <c r="D5248" s="355">
        <v>28.03</v>
      </c>
      <c r="E5248" s="207"/>
    </row>
    <row r="5249" spans="1:5" x14ac:dyDescent="0.25">
      <c r="A5249" s="353">
        <v>94625</v>
      </c>
      <c r="B5249" s="354" t="s">
        <v>24714</v>
      </c>
      <c r="C5249" s="353" t="s">
        <v>2</v>
      </c>
      <c r="D5249" s="355">
        <v>1555.57</v>
      </c>
      <c r="E5249" s="207"/>
    </row>
    <row r="5250" spans="1:5" x14ac:dyDescent="0.25">
      <c r="A5250" s="353">
        <v>94622</v>
      </c>
      <c r="B5250" s="354" t="s">
        <v>24711</v>
      </c>
      <c r="C5250" s="353" t="s">
        <v>2</v>
      </c>
      <c r="D5250" s="355">
        <v>207.94</v>
      </c>
      <c r="E5250" s="207"/>
    </row>
    <row r="5251" spans="1:5" x14ac:dyDescent="0.25">
      <c r="A5251" s="353">
        <v>94623</v>
      </c>
      <c r="B5251" s="354" t="s">
        <v>24712</v>
      </c>
      <c r="C5251" s="353" t="s">
        <v>2</v>
      </c>
      <c r="D5251" s="355">
        <v>493.7</v>
      </c>
      <c r="E5251" s="207"/>
    </row>
    <row r="5252" spans="1:5" x14ac:dyDescent="0.25">
      <c r="A5252" s="353">
        <v>94624</v>
      </c>
      <c r="B5252" s="354" t="s">
        <v>24713</v>
      </c>
      <c r="C5252" s="353" t="s">
        <v>2</v>
      </c>
      <c r="D5252" s="355">
        <v>743.18</v>
      </c>
      <c r="E5252" s="207"/>
    </row>
    <row r="5253" spans="1:5" x14ac:dyDescent="0.25">
      <c r="A5253" s="353">
        <v>94763</v>
      </c>
      <c r="B5253" s="354" t="s">
        <v>24794</v>
      </c>
      <c r="C5253" s="353" t="s">
        <v>2</v>
      </c>
      <c r="D5253" s="355">
        <v>372.51</v>
      </c>
      <c r="E5253" s="207"/>
    </row>
    <row r="5254" spans="1:5" x14ac:dyDescent="0.25">
      <c r="A5254" s="353">
        <v>94756</v>
      </c>
      <c r="B5254" s="354" t="s">
        <v>24787</v>
      </c>
      <c r="C5254" s="353" t="s">
        <v>2</v>
      </c>
      <c r="D5254" s="355">
        <v>13.47</v>
      </c>
      <c r="E5254" s="207"/>
    </row>
    <row r="5255" spans="1:5" x14ac:dyDescent="0.25">
      <c r="A5255" s="353">
        <v>94757</v>
      </c>
      <c r="B5255" s="354" t="s">
        <v>24788</v>
      </c>
      <c r="C5255" s="353" t="s">
        <v>2</v>
      </c>
      <c r="D5255" s="355">
        <v>21.18</v>
      </c>
      <c r="E5255" s="207"/>
    </row>
    <row r="5256" spans="1:5" x14ac:dyDescent="0.25">
      <c r="A5256" s="353">
        <v>94758</v>
      </c>
      <c r="B5256" s="354" t="s">
        <v>24789</v>
      </c>
      <c r="C5256" s="353" t="s">
        <v>2</v>
      </c>
      <c r="D5256" s="355">
        <v>53.4</v>
      </c>
      <c r="E5256" s="207"/>
    </row>
    <row r="5257" spans="1:5" x14ac:dyDescent="0.25">
      <c r="A5257" s="353">
        <v>94759</v>
      </c>
      <c r="B5257" s="354" t="s">
        <v>24790</v>
      </c>
      <c r="C5257" s="353" t="s">
        <v>2</v>
      </c>
      <c r="D5257" s="355">
        <v>67.95</v>
      </c>
      <c r="E5257" s="207"/>
    </row>
    <row r="5258" spans="1:5" x14ac:dyDescent="0.25">
      <c r="A5258" s="353">
        <v>94760</v>
      </c>
      <c r="B5258" s="354" t="s">
        <v>24791</v>
      </c>
      <c r="C5258" s="353" t="s">
        <v>2</v>
      </c>
      <c r="D5258" s="355">
        <v>108.08</v>
      </c>
      <c r="E5258" s="207"/>
    </row>
    <row r="5259" spans="1:5" x14ac:dyDescent="0.25">
      <c r="A5259" s="353">
        <v>94761</v>
      </c>
      <c r="B5259" s="354" t="s">
        <v>24792</v>
      </c>
      <c r="C5259" s="353" t="s">
        <v>2</v>
      </c>
      <c r="D5259" s="355">
        <v>233.13</v>
      </c>
      <c r="E5259" s="207"/>
    </row>
    <row r="5260" spans="1:5" x14ac:dyDescent="0.25">
      <c r="A5260" s="353">
        <v>94762</v>
      </c>
      <c r="B5260" s="354" t="s">
        <v>24793</v>
      </c>
      <c r="C5260" s="353" t="s">
        <v>2</v>
      </c>
      <c r="D5260" s="355">
        <v>283.14999999999998</v>
      </c>
      <c r="E5260" s="207"/>
    </row>
    <row r="5261" spans="1:5" x14ac:dyDescent="0.25">
      <c r="A5261" s="353">
        <v>94462</v>
      </c>
      <c r="B5261" s="354" t="s">
        <v>24662</v>
      </c>
      <c r="C5261" s="353" t="s">
        <v>1</v>
      </c>
      <c r="D5261" s="355">
        <v>115.5</v>
      </c>
      <c r="E5261" s="207"/>
    </row>
    <row r="5262" spans="1:5" x14ac:dyDescent="0.25">
      <c r="A5262" s="353">
        <v>94463</v>
      </c>
      <c r="B5262" s="354" t="s">
        <v>24663</v>
      </c>
      <c r="C5262" s="353" t="s">
        <v>1</v>
      </c>
      <c r="D5262" s="355">
        <v>141.86000000000001</v>
      </c>
      <c r="E5262" s="207"/>
    </row>
    <row r="5263" spans="1:5" x14ac:dyDescent="0.25">
      <c r="A5263" s="353">
        <v>94464</v>
      </c>
      <c r="B5263" s="354" t="s">
        <v>24664</v>
      </c>
      <c r="C5263" s="353" t="s">
        <v>1</v>
      </c>
      <c r="D5263" s="355">
        <v>186.98</v>
      </c>
      <c r="E5263" s="207"/>
    </row>
    <row r="5264" spans="1:5" x14ac:dyDescent="0.25">
      <c r="A5264" s="353">
        <v>94605</v>
      </c>
      <c r="B5264" s="354" t="s">
        <v>24668</v>
      </c>
      <c r="C5264" s="353" t="s">
        <v>1</v>
      </c>
      <c r="D5264" s="355">
        <v>660.7</v>
      </c>
      <c r="E5264" s="207"/>
    </row>
    <row r="5265" spans="1:5" x14ac:dyDescent="0.25">
      <c r="A5265" s="353">
        <v>94602</v>
      </c>
      <c r="B5265" s="354" t="s">
        <v>24665</v>
      </c>
      <c r="C5265" s="353" t="s">
        <v>1</v>
      </c>
      <c r="D5265" s="355">
        <v>233.85</v>
      </c>
      <c r="E5265" s="207"/>
    </row>
    <row r="5266" spans="1:5" x14ac:dyDescent="0.25">
      <c r="A5266" s="353">
        <v>94603</v>
      </c>
      <c r="B5266" s="354" t="s">
        <v>24666</v>
      </c>
      <c r="C5266" s="353" t="s">
        <v>1</v>
      </c>
      <c r="D5266" s="355">
        <v>319.70999999999998</v>
      </c>
      <c r="E5266" s="207"/>
    </row>
    <row r="5267" spans="1:5" x14ac:dyDescent="0.25">
      <c r="A5267" s="353">
        <v>94604</v>
      </c>
      <c r="B5267" s="354" t="s">
        <v>24667</v>
      </c>
      <c r="C5267" s="353" t="s">
        <v>1</v>
      </c>
      <c r="D5267" s="355">
        <v>455.79</v>
      </c>
      <c r="E5267" s="207"/>
    </row>
    <row r="5268" spans="1:5" x14ac:dyDescent="0.25">
      <c r="A5268" s="353">
        <v>94723</v>
      </c>
      <c r="B5268" s="354" t="s">
        <v>24676</v>
      </c>
      <c r="C5268" s="353" t="s">
        <v>1</v>
      </c>
      <c r="D5268" s="355">
        <v>475.66</v>
      </c>
      <c r="E5268" s="207"/>
    </row>
    <row r="5269" spans="1:5" x14ac:dyDescent="0.25">
      <c r="A5269" s="353">
        <v>94716</v>
      </c>
      <c r="B5269" s="354" t="s">
        <v>24669</v>
      </c>
      <c r="C5269" s="353" t="s">
        <v>1</v>
      </c>
      <c r="D5269" s="355">
        <v>23.32</v>
      </c>
      <c r="E5269" s="207"/>
    </row>
    <row r="5270" spans="1:5" x14ac:dyDescent="0.25">
      <c r="A5270" s="353">
        <v>94717</v>
      </c>
      <c r="B5270" s="354" t="s">
        <v>24670</v>
      </c>
      <c r="C5270" s="353" t="s">
        <v>1</v>
      </c>
      <c r="D5270" s="355">
        <v>39.15</v>
      </c>
      <c r="E5270" s="207"/>
    </row>
    <row r="5271" spans="1:5" x14ac:dyDescent="0.25">
      <c r="A5271" s="353">
        <v>94718</v>
      </c>
      <c r="B5271" s="354" t="s">
        <v>24671</v>
      </c>
      <c r="C5271" s="353" t="s">
        <v>1</v>
      </c>
      <c r="D5271" s="355">
        <v>51.13</v>
      </c>
      <c r="E5271" s="207"/>
    </row>
    <row r="5272" spans="1:5" x14ac:dyDescent="0.25">
      <c r="A5272" s="353">
        <v>94719</v>
      </c>
      <c r="B5272" s="354" t="s">
        <v>24672</v>
      </c>
      <c r="C5272" s="353" t="s">
        <v>1</v>
      </c>
      <c r="D5272" s="355">
        <v>68.23</v>
      </c>
      <c r="E5272" s="207"/>
    </row>
    <row r="5273" spans="1:5" x14ac:dyDescent="0.25">
      <c r="A5273" s="353">
        <v>94720</v>
      </c>
      <c r="B5273" s="354" t="s">
        <v>24673</v>
      </c>
      <c r="C5273" s="353" t="s">
        <v>1</v>
      </c>
      <c r="D5273" s="355">
        <v>99.93</v>
      </c>
      <c r="E5273" s="207"/>
    </row>
    <row r="5274" spans="1:5" x14ac:dyDescent="0.25">
      <c r="A5274" s="353">
        <v>94721</v>
      </c>
      <c r="B5274" s="354" t="s">
        <v>24674</v>
      </c>
      <c r="C5274" s="353" t="s">
        <v>1</v>
      </c>
      <c r="D5274" s="355">
        <v>161.94999999999999</v>
      </c>
      <c r="E5274" s="207"/>
    </row>
    <row r="5275" spans="1:5" x14ac:dyDescent="0.25">
      <c r="A5275" s="353">
        <v>94722</v>
      </c>
      <c r="B5275" s="354" t="s">
        <v>24675</v>
      </c>
      <c r="C5275" s="353" t="s">
        <v>1</v>
      </c>
      <c r="D5275" s="355">
        <v>252.62</v>
      </c>
      <c r="E5275" s="207"/>
    </row>
    <row r="5276" spans="1:5" x14ac:dyDescent="0.25">
      <c r="A5276" s="353">
        <v>96726</v>
      </c>
      <c r="B5276" s="354" t="s">
        <v>38608</v>
      </c>
      <c r="C5276" s="353" t="s">
        <v>1</v>
      </c>
      <c r="D5276" s="355">
        <v>181.23</v>
      </c>
      <c r="E5276" s="207"/>
    </row>
    <row r="5277" spans="1:5" x14ac:dyDescent="0.25">
      <c r="A5277" s="353">
        <v>96735</v>
      </c>
      <c r="B5277" s="354" t="s">
        <v>38609</v>
      </c>
      <c r="C5277" s="353" t="s">
        <v>1</v>
      </c>
      <c r="D5277" s="355">
        <v>344.8</v>
      </c>
      <c r="E5277" s="207"/>
    </row>
    <row r="5278" spans="1:5" x14ac:dyDescent="0.25">
      <c r="A5278" s="353">
        <v>96718</v>
      </c>
      <c r="B5278" s="354" t="s">
        <v>38610</v>
      </c>
      <c r="C5278" s="353" t="s">
        <v>1</v>
      </c>
      <c r="D5278" s="355">
        <v>16.010000000000002</v>
      </c>
      <c r="E5278" s="207"/>
    </row>
    <row r="5279" spans="1:5" x14ac:dyDescent="0.25">
      <c r="A5279" s="353">
        <v>96727</v>
      </c>
      <c r="B5279" s="354" t="s">
        <v>38611</v>
      </c>
      <c r="C5279" s="353" t="s">
        <v>1</v>
      </c>
      <c r="D5279" s="355">
        <v>18.170000000000002</v>
      </c>
      <c r="E5279" s="207"/>
    </row>
    <row r="5280" spans="1:5" x14ac:dyDescent="0.25">
      <c r="A5280" s="353">
        <v>96719</v>
      </c>
      <c r="B5280" s="354" t="s">
        <v>38612</v>
      </c>
      <c r="C5280" s="353" t="s">
        <v>1</v>
      </c>
      <c r="D5280" s="355">
        <v>20.58</v>
      </c>
      <c r="E5280" s="207"/>
    </row>
    <row r="5281" spans="1:5" x14ac:dyDescent="0.25">
      <c r="A5281" s="353">
        <v>96728</v>
      </c>
      <c r="B5281" s="354" t="s">
        <v>38613</v>
      </c>
      <c r="C5281" s="353" t="s">
        <v>1</v>
      </c>
      <c r="D5281" s="355">
        <v>23.6</v>
      </c>
      <c r="E5281" s="207"/>
    </row>
    <row r="5282" spans="1:5" x14ac:dyDescent="0.25">
      <c r="A5282" s="353">
        <v>96720</v>
      </c>
      <c r="B5282" s="354" t="s">
        <v>38614</v>
      </c>
      <c r="C5282" s="353" t="s">
        <v>1</v>
      </c>
      <c r="D5282" s="355">
        <v>18.510000000000002</v>
      </c>
      <c r="E5282" s="207"/>
    </row>
    <row r="5283" spans="1:5" x14ac:dyDescent="0.25">
      <c r="A5283" s="353">
        <v>96729</v>
      </c>
      <c r="B5283" s="354" t="s">
        <v>38615</v>
      </c>
      <c r="C5283" s="353" t="s">
        <v>1</v>
      </c>
      <c r="D5283" s="355">
        <v>30.51</v>
      </c>
      <c r="E5283" s="207"/>
    </row>
    <row r="5284" spans="1:5" x14ac:dyDescent="0.25">
      <c r="A5284" s="353">
        <v>96721</v>
      </c>
      <c r="B5284" s="354" t="s">
        <v>38616</v>
      </c>
      <c r="C5284" s="353" t="s">
        <v>1</v>
      </c>
      <c r="D5284" s="355">
        <v>24.14</v>
      </c>
      <c r="E5284" s="207"/>
    </row>
    <row r="5285" spans="1:5" x14ac:dyDescent="0.25">
      <c r="A5285" s="353">
        <v>96730</v>
      </c>
      <c r="B5285" s="354" t="s">
        <v>38617</v>
      </c>
      <c r="C5285" s="353" t="s">
        <v>1</v>
      </c>
      <c r="D5285" s="355">
        <v>42.36</v>
      </c>
      <c r="E5285" s="207"/>
    </row>
    <row r="5286" spans="1:5" x14ac:dyDescent="0.25">
      <c r="A5286" s="353">
        <v>96722</v>
      </c>
      <c r="B5286" s="354" t="s">
        <v>38618</v>
      </c>
      <c r="C5286" s="353" t="s">
        <v>1</v>
      </c>
      <c r="D5286" s="355">
        <v>37.270000000000003</v>
      </c>
      <c r="E5286" s="207"/>
    </row>
    <row r="5287" spans="1:5" x14ac:dyDescent="0.25">
      <c r="A5287" s="353">
        <v>96731</v>
      </c>
      <c r="B5287" s="354" t="s">
        <v>38619</v>
      </c>
      <c r="C5287" s="353" t="s">
        <v>1</v>
      </c>
      <c r="D5287" s="355">
        <v>64.290000000000006</v>
      </c>
      <c r="E5287" s="207"/>
    </row>
    <row r="5288" spans="1:5" x14ac:dyDescent="0.25">
      <c r="A5288" s="353">
        <v>96723</v>
      </c>
      <c r="B5288" s="354" t="s">
        <v>38620</v>
      </c>
      <c r="C5288" s="353" t="s">
        <v>1</v>
      </c>
      <c r="D5288" s="355">
        <v>58.06</v>
      </c>
      <c r="E5288" s="207"/>
    </row>
    <row r="5289" spans="1:5" x14ac:dyDescent="0.25">
      <c r="A5289" s="353">
        <v>96732</v>
      </c>
      <c r="B5289" s="354" t="s">
        <v>38621</v>
      </c>
      <c r="C5289" s="353" t="s">
        <v>1</v>
      </c>
      <c r="D5289" s="355">
        <v>108.72</v>
      </c>
      <c r="E5289" s="207"/>
    </row>
    <row r="5290" spans="1:5" x14ac:dyDescent="0.25">
      <c r="A5290" s="353">
        <v>96724</v>
      </c>
      <c r="B5290" s="354" t="s">
        <v>38622</v>
      </c>
      <c r="C5290" s="353" t="s">
        <v>1</v>
      </c>
      <c r="D5290" s="355">
        <v>74.540000000000006</v>
      </c>
      <c r="E5290" s="207"/>
    </row>
    <row r="5291" spans="1:5" x14ac:dyDescent="0.25">
      <c r="A5291" s="353">
        <v>96733</v>
      </c>
      <c r="B5291" s="354" t="s">
        <v>38623</v>
      </c>
      <c r="C5291" s="353" t="s">
        <v>1</v>
      </c>
      <c r="D5291" s="355">
        <v>148.26</v>
      </c>
      <c r="E5291" s="207"/>
    </row>
    <row r="5292" spans="1:5" x14ac:dyDescent="0.25">
      <c r="A5292" s="353">
        <v>96725</v>
      </c>
      <c r="B5292" s="354" t="s">
        <v>38624</v>
      </c>
      <c r="C5292" s="353" t="s">
        <v>1</v>
      </c>
      <c r="D5292" s="355">
        <v>122.5</v>
      </c>
      <c r="E5292" s="207"/>
    </row>
    <row r="5293" spans="1:5" x14ac:dyDescent="0.25">
      <c r="A5293" s="353">
        <v>96734</v>
      </c>
      <c r="B5293" s="354" t="s">
        <v>38625</v>
      </c>
      <c r="C5293" s="353" t="s">
        <v>1</v>
      </c>
      <c r="D5293" s="355">
        <v>247.94</v>
      </c>
      <c r="E5293" s="207"/>
    </row>
    <row r="5294" spans="1:5" x14ac:dyDescent="0.25">
      <c r="A5294" s="353">
        <v>94655</v>
      </c>
      <c r="B5294" s="354" t="s">
        <v>26705</v>
      </c>
      <c r="C5294" s="353" t="s">
        <v>1</v>
      </c>
      <c r="D5294" s="355">
        <v>125.82</v>
      </c>
      <c r="E5294" s="207"/>
    </row>
    <row r="5295" spans="1:5" x14ac:dyDescent="0.25">
      <c r="A5295" s="353">
        <v>94648</v>
      </c>
      <c r="B5295" s="354" t="s">
        <v>38626</v>
      </c>
      <c r="C5295" s="353" t="s">
        <v>1</v>
      </c>
      <c r="D5295" s="355">
        <v>7.07</v>
      </c>
      <c r="E5295" s="207"/>
    </row>
    <row r="5296" spans="1:5" x14ac:dyDescent="0.25">
      <c r="A5296" s="353">
        <v>94649</v>
      </c>
      <c r="B5296" s="354" t="s">
        <v>26699</v>
      </c>
      <c r="C5296" s="353" t="s">
        <v>1</v>
      </c>
      <c r="D5296" s="355">
        <v>13.16</v>
      </c>
      <c r="E5296" s="207"/>
    </row>
    <row r="5297" spans="1:5" x14ac:dyDescent="0.25">
      <c r="A5297" s="353">
        <v>94650</v>
      </c>
      <c r="B5297" s="354" t="s">
        <v>26700</v>
      </c>
      <c r="C5297" s="353" t="s">
        <v>1</v>
      </c>
      <c r="D5297" s="355">
        <v>19.920000000000002</v>
      </c>
      <c r="E5297" s="207"/>
    </row>
    <row r="5298" spans="1:5" x14ac:dyDescent="0.25">
      <c r="A5298" s="353">
        <v>94651</v>
      </c>
      <c r="B5298" s="354" t="s">
        <v>26701</v>
      </c>
      <c r="C5298" s="353" t="s">
        <v>1</v>
      </c>
      <c r="D5298" s="355">
        <v>23.15</v>
      </c>
      <c r="E5298" s="207"/>
    </row>
    <row r="5299" spans="1:5" x14ac:dyDescent="0.25">
      <c r="A5299" s="353">
        <v>94652</v>
      </c>
      <c r="B5299" s="354" t="s">
        <v>26702</v>
      </c>
      <c r="C5299" s="353" t="s">
        <v>1</v>
      </c>
      <c r="D5299" s="355">
        <v>36.270000000000003</v>
      </c>
      <c r="E5299" s="207"/>
    </row>
    <row r="5300" spans="1:5" x14ac:dyDescent="0.25">
      <c r="A5300" s="353">
        <v>94653</v>
      </c>
      <c r="B5300" s="354" t="s">
        <v>26703</v>
      </c>
      <c r="C5300" s="353" t="s">
        <v>1</v>
      </c>
      <c r="D5300" s="355">
        <v>58.62</v>
      </c>
      <c r="E5300" s="207"/>
    </row>
    <row r="5301" spans="1:5" x14ac:dyDescent="0.25">
      <c r="A5301" s="353">
        <v>94654</v>
      </c>
      <c r="B5301" s="354" t="s">
        <v>26704</v>
      </c>
      <c r="C5301" s="353" t="s">
        <v>1</v>
      </c>
      <c r="D5301" s="355">
        <v>79.900000000000006</v>
      </c>
      <c r="E5301" s="207"/>
    </row>
    <row r="5302" spans="1:5" x14ac:dyDescent="0.25">
      <c r="A5302" s="353">
        <v>94689</v>
      </c>
      <c r="B5302" s="354" t="s">
        <v>38627</v>
      </c>
      <c r="C5302" s="353" t="s">
        <v>2</v>
      </c>
      <c r="D5302" s="355">
        <v>9.86</v>
      </c>
      <c r="E5302" s="207"/>
    </row>
    <row r="5303" spans="1:5" x14ac:dyDescent="0.25">
      <c r="A5303" s="353">
        <v>94702</v>
      </c>
      <c r="B5303" s="354" t="s">
        <v>24754</v>
      </c>
      <c r="C5303" s="353" t="s">
        <v>2</v>
      </c>
      <c r="D5303" s="355">
        <v>194.07</v>
      </c>
      <c r="E5303" s="207"/>
    </row>
    <row r="5304" spans="1:5" x14ac:dyDescent="0.25">
      <c r="A5304" s="353">
        <v>94691</v>
      </c>
      <c r="B5304" s="354" t="s">
        <v>38628</v>
      </c>
      <c r="C5304" s="353" t="s">
        <v>2</v>
      </c>
      <c r="D5304" s="355">
        <v>14.16</v>
      </c>
      <c r="E5304" s="207"/>
    </row>
    <row r="5305" spans="1:5" x14ac:dyDescent="0.25">
      <c r="A5305" s="353">
        <v>94693</v>
      </c>
      <c r="B5305" s="354" t="s">
        <v>24745</v>
      </c>
      <c r="C5305" s="353" t="s">
        <v>2</v>
      </c>
      <c r="D5305" s="355">
        <v>18.54</v>
      </c>
      <c r="E5305" s="207"/>
    </row>
    <row r="5306" spans="1:5" x14ac:dyDescent="0.25">
      <c r="A5306" s="353">
        <v>94695</v>
      </c>
      <c r="B5306" s="354" t="s">
        <v>24747</v>
      </c>
      <c r="C5306" s="353" t="s">
        <v>2</v>
      </c>
      <c r="D5306" s="355">
        <v>32.32</v>
      </c>
      <c r="E5306" s="207"/>
    </row>
    <row r="5307" spans="1:5" x14ac:dyDescent="0.25">
      <c r="A5307" s="353">
        <v>94698</v>
      </c>
      <c r="B5307" s="354" t="s">
        <v>24750</v>
      </c>
      <c r="C5307" s="353" t="s">
        <v>2</v>
      </c>
      <c r="D5307" s="355">
        <v>69.33</v>
      </c>
      <c r="E5307" s="207"/>
    </row>
    <row r="5308" spans="1:5" x14ac:dyDescent="0.25">
      <c r="A5308" s="353">
        <v>94700</v>
      </c>
      <c r="B5308" s="354" t="s">
        <v>24752</v>
      </c>
      <c r="C5308" s="353" t="s">
        <v>2</v>
      </c>
      <c r="D5308" s="355">
        <v>134.83000000000001</v>
      </c>
      <c r="E5308" s="207"/>
    </row>
    <row r="5309" spans="1:5" x14ac:dyDescent="0.25">
      <c r="A5309" s="353">
        <v>94477</v>
      </c>
      <c r="B5309" s="354" t="s">
        <v>24698</v>
      </c>
      <c r="C5309" s="353" t="s">
        <v>2</v>
      </c>
      <c r="D5309" s="355">
        <v>100.91</v>
      </c>
      <c r="E5309" s="207"/>
    </row>
    <row r="5310" spans="1:5" x14ac:dyDescent="0.25">
      <c r="A5310" s="353">
        <v>94478</v>
      </c>
      <c r="B5310" s="354" t="s">
        <v>24699</v>
      </c>
      <c r="C5310" s="353" t="s">
        <v>2</v>
      </c>
      <c r="D5310" s="355">
        <v>166.42</v>
      </c>
      <c r="E5310" s="207"/>
    </row>
    <row r="5311" spans="1:5" x14ac:dyDescent="0.25">
      <c r="A5311" s="353">
        <v>94479</v>
      </c>
      <c r="B5311" s="354" t="s">
        <v>24700</v>
      </c>
      <c r="C5311" s="353" t="s">
        <v>2</v>
      </c>
      <c r="D5311" s="355">
        <v>216.43</v>
      </c>
      <c r="E5311" s="207"/>
    </row>
    <row r="5312" spans="1:5" x14ac:dyDescent="0.25">
      <c r="A5312" s="353">
        <v>96764</v>
      </c>
      <c r="B5312" s="354" t="s">
        <v>24828</v>
      </c>
      <c r="C5312" s="353" t="s">
        <v>2</v>
      </c>
      <c r="D5312" s="355">
        <v>338.66</v>
      </c>
      <c r="E5312" s="207"/>
    </row>
    <row r="5313" spans="1:5" x14ac:dyDescent="0.25">
      <c r="A5313" s="353">
        <v>105164</v>
      </c>
      <c r="B5313" s="354" t="s">
        <v>24846</v>
      </c>
      <c r="C5313" s="353" t="s">
        <v>2</v>
      </c>
      <c r="D5313" s="355">
        <v>11.35</v>
      </c>
      <c r="E5313" s="207"/>
    </row>
    <row r="5314" spans="1:5" x14ac:dyDescent="0.25">
      <c r="A5314" s="353">
        <v>105165</v>
      </c>
      <c r="B5314" s="354" t="s">
        <v>24847</v>
      </c>
      <c r="C5314" s="353" t="s">
        <v>2</v>
      </c>
      <c r="D5314" s="355">
        <v>11.49</v>
      </c>
      <c r="E5314" s="207"/>
    </row>
    <row r="5315" spans="1:5" x14ac:dyDescent="0.25">
      <c r="A5315" s="353">
        <v>96758</v>
      </c>
      <c r="B5315" s="354" t="s">
        <v>24822</v>
      </c>
      <c r="C5315" s="353" t="s">
        <v>2</v>
      </c>
      <c r="D5315" s="355">
        <v>17.96</v>
      </c>
      <c r="E5315" s="207"/>
    </row>
    <row r="5316" spans="1:5" x14ac:dyDescent="0.25">
      <c r="A5316" s="353">
        <v>96759</v>
      </c>
      <c r="B5316" s="354" t="s">
        <v>24823</v>
      </c>
      <c r="C5316" s="353" t="s">
        <v>2</v>
      </c>
      <c r="D5316" s="355">
        <v>26.94</v>
      </c>
      <c r="E5316" s="207"/>
    </row>
    <row r="5317" spans="1:5" x14ac:dyDescent="0.25">
      <c r="A5317" s="353">
        <v>96760</v>
      </c>
      <c r="B5317" s="354" t="s">
        <v>24824</v>
      </c>
      <c r="C5317" s="353" t="s">
        <v>2</v>
      </c>
      <c r="D5317" s="355">
        <v>44.47</v>
      </c>
      <c r="E5317" s="207"/>
    </row>
    <row r="5318" spans="1:5" x14ac:dyDescent="0.25">
      <c r="A5318" s="353">
        <v>96761</v>
      </c>
      <c r="B5318" s="354" t="s">
        <v>24825</v>
      </c>
      <c r="C5318" s="353" t="s">
        <v>2</v>
      </c>
      <c r="D5318" s="355">
        <v>66.61</v>
      </c>
      <c r="E5318" s="207"/>
    </row>
    <row r="5319" spans="1:5" x14ac:dyDescent="0.25">
      <c r="A5319" s="353">
        <v>96762</v>
      </c>
      <c r="B5319" s="354" t="s">
        <v>24826</v>
      </c>
      <c r="C5319" s="353" t="s">
        <v>2</v>
      </c>
      <c r="D5319" s="355">
        <v>126.89</v>
      </c>
      <c r="E5319" s="207"/>
    </row>
    <row r="5320" spans="1:5" x14ac:dyDescent="0.25">
      <c r="A5320" s="353">
        <v>96763</v>
      </c>
      <c r="B5320" s="354" t="s">
        <v>24827</v>
      </c>
      <c r="C5320" s="353" t="s">
        <v>2</v>
      </c>
      <c r="D5320" s="355">
        <v>169.99</v>
      </c>
      <c r="E5320" s="207"/>
    </row>
    <row r="5321" spans="1:5" x14ac:dyDescent="0.25">
      <c r="A5321" s="353">
        <v>94701</v>
      </c>
      <c r="B5321" s="354" t="s">
        <v>24753</v>
      </c>
      <c r="C5321" s="353" t="s">
        <v>2</v>
      </c>
      <c r="D5321" s="355">
        <v>232.8</v>
      </c>
      <c r="E5321" s="207"/>
    </row>
    <row r="5322" spans="1:5" x14ac:dyDescent="0.25">
      <c r="A5322" s="353">
        <v>94688</v>
      </c>
      <c r="B5322" s="354" t="s">
        <v>38629</v>
      </c>
      <c r="C5322" s="353" t="s">
        <v>2</v>
      </c>
      <c r="D5322" s="355">
        <v>7.2</v>
      </c>
      <c r="E5322" s="207"/>
    </row>
    <row r="5323" spans="1:5" x14ac:dyDescent="0.25">
      <c r="A5323" s="353">
        <v>94690</v>
      </c>
      <c r="B5323" s="354" t="s">
        <v>24743</v>
      </c>
      <c r="C5323" s="353" t="s">
        <v>2</v>
      </c>
      <c r="D5323" s="355">
        <v>11.82</v>
      </c>
      <c r="E5323" s="207"/>
    </row>
    <row r="5324" spans="1:5" x14ac:dyDescent="0.25">
      <c r="A5324" s="353">
        <v>94692</v>
      </c>
      <c r="B5324" s="354" t="s">
        <v>24744</v>
      </c>
      <c r="C5324" s="353" t="s">
        <v>2</v>
      </c>
      <c r="D5324" s="355">
        <v>20.04</v>
      </c>
      <c r="E5324" s="207"/>
    </row>
    <row r="5325" spans="1:5" x14ac:dyDescent="0.25">
      <c r="A5325" s="353">
        <v>94694</v>
      </c>
      <c r="B5325" s="354" t="s">
        <v>24746</v>
      </c>
      <c r="C5325" s="353" t="s">
        <v>2</v>
      </c>
      <c r="D5325" s="355">
        <v>24.88</v>
      </c>
      <c r="E5325" s="207"/>
    </row>
    <row r="5326" spans="1:5" x14ac:dyDescent="0.25">
      <c r="A5326" s="353">
        <v>94696</v>
      </c>
      <c r="B5326" s="354" t="s">
        <v>24748</v>
      </c>
      <c r="C5326" s="353" t="s">
        <v>2</v>
      </c>
      <c r="D5326" s="355">
        <v>52.41</v>
      </c>
      <c r="E5326" s="207"/>
    </row>
    <row r="5327" spans="1:5" x14ac:dyDescent="0.25">
      <c r="A5327" s="353">
        <v>94697</v>
      </c>
      <c r="B5327" s="354" t="s">
        <v>24749</v>
      </c>
      <c r="C5327" s="353" t="s">
        <v>2</v>
      </c>
      <c r="D5327" s="355">
        <v>89.82</v>
      </c>
      <c r="E5327" s="207"/>
    </row>
    <row r="5328" spans="1:5" x14ac:dyDescent="0.25">
      <c r="A5328" s="353">
        <v>94699</v>
      </c>
      <c r="B5328" s="354" t="s">
        <v>24751</v>
      </c>
      <c r="C5328" s="353" t="s">
        <v>2</v>
      </c>
      <c r="D5328" s="355">
        <v>119</v>
      </c>
      <c r="E5328" s="207"/>
    </row>
    <row r="5329" spans="1:5" x14ac:dyDescent="0.25">
      <c r="A5329" s="353">
        <v>105167</v>
      </c>
      <c r="B5329" s="354" t="s">
        <v>24849</v>
      </c>
      <c r="C5329" s="353" t="s">
        <v>2</v>
      </c>
      <c r="D5329" s="355">
        <v>233.91</v>
      </c>
      <c r="E5329" s="207"/>
    </row>
    <row r="5330" spans="1:5" x14ac:dyDescent="0.25">
      <c r="A5330" s="353">
        <v>105168</v>
      </c>
      <c r="B5330" s="354" t="s">
        <v>34897</v>
      </c>
      <c r="C5330" s="353" t="s">
        <v>2</v>
      </c>
      <c r="D5330" s="355">
        <v>0</v>
      </c>
      <c r="E5330" s="207"/>
    </row>
    <row r="5331" spans="1:5" x14ac:dyDescent="0.25">
      <c r="A5331" s="353">
        <v>105171</v>
      </c>
      <c r="B5331" s="354" t="s">
        <v>34898</v>
      </c>
      <c r="C5331" s="353" t="s">
        <v>2</v>
      </c>
      <c r="D5331" s="355">
        <v>0</v>
      </c>
      <c r="E5331" s="207"/>
    </row>
    <row r="5332" spans="1:5" x14ac:dyDescent="0.25">
      <c r="A5332" s="353">
        <v>105191</v>
      </c>
      <c r="B5332" s="354" t="s">
        <v>34899</v>
      </c>
      <c r="C5332" s="353" t="s">
        <v>2</v>
      </c>
      <c r="D5332" s="355">
        <v>0</v>
      </c>
      <c r="E5332" s="207"/>
    </row>
    <row r="5333" spans="1:5" x14ac:dyDescent="0.25">
      <c r="A5333" s="353">
        <v>105192</v>
      </c>
      <c r="B5333" s="354" t="s">
        <v>34900</v>
      </c>
      <c r="C5333" s="353" t="s">
        <v>2</v>
      </c>
      <c r="D5333" s="355">
        <v>0</v>
      </c>
      <c r="E5333" s="207"/>
    </row>
    <row r="5334" spans="1:5" x14ac:dyDescent="0.25">
      <c r="A5334" s="353">
        <v>96809</v>
      </c>
      <c r="B5334" s="354" t="s">
        <v>12497</v>
      </c>
      <c r="C5334" s="353" t="s">
        <v>2</v>
      </c>
      <c r="D5334" s="355">
        <v>19.22</v>
      </c>
      <c r="E5334" s="207"/>
    </row>
    <row r="5335" spans="1:5" x14ac:dyDescent="0.25">
      <c r="A5335" s="353">
        <v>96812</v>
      </c>
      <c r="B5335" s="354" t="s">
        <v>12500</v>
      </c>
      <c r="C5335" s="353" t="s">
        <v>2</v>
      </c>
      <c r="D5335" s="355">
        <v>20.04</v>
      </c>
      <c r="E5335" s="207"/>
    </row>
    <row r="5336" spans="1:5" x14ac:dyDescent="0.25">
      <c r="A5336" s="353">
        <v>96813</v>
      </c>
      <c r="B5336" s="354" t="s">
        <v>12501</v>
      </c>
      <c r="C5336" s="353" t="s">
        <v>2</v>
      </c>
      <c r="D5336" s="355">
        <v>22.85</v>
      </c>
      <c r="E5336" s="207"/>
    </row>
    <row r="5337" spans="1:5" x14ac:dyDescent="0.25">
      <c r="A5337" s="353">
        <v>96817</v>
      </c>
      <c r="B5337" s="354" t="s">
        <v>12505</v>
      </c>
      <c r="C5337" s="353" t="s">
        <v>2</v>
      </c>
      <c r="D5337" s="355">
        <v>34.520000000000003</v>
      </c>
      <c r="E5337" s="207"/>
    </row>
    <row r="5338" spans="1:5" x14ac:dyDescent="0.25">
      <c r="A5338" s="353">
        <v>96816</v>
      </c>
      <c r="B5338" s="354" t="s">
        <v>12504</v>
      </c>
      <c r="C5338" s="353" t="s">
        <v>2</v>
      </c>
      <c r="D5338" s="355">
        <v>25.82</v>
      </c>
      <c r="E5338" s="207"/>
    </row>
    <row r="5339" spans="1:5" x14ac:dyDescent="0.25">
      <c r="A5339" s="353">
        <v>96821</v>
      </c>
      <c r="B5339" s="354" t="s">
        <v>12509</v>
      </c>
      <c r="C5339" s="353" t="s">
        <v>2</v>
      </c>
      <c r="D5339" s="355">
        <v>38.42</v>
      </c>
      <c r="E5339" s="207"/>
    </row>
    <row r="5340" spans="1:5" x14ac:dyDescent="0.25">
      <c r="A5340" s="353">
        <v>96824</v>
      </c>
      <c r="B5340" s="354" t="s">
        <v>12512</v>
      </c>
      <c r="C5340" s="353" t="s">
        <v>2</v>
      </c>
      <c r="D5340" s="355">
        <v>18.03</v>
      </c>
      <c r="E5340" s="207"/>
    </row>
    <row r="5341" spans="1:5" x14ac:dyDescent="0.25">
      <c r="A5341" s="353">
        <v>96827</v>
      </c>
      <c r="B5341" s="354" t="s">
        <v>12514</v>
      </c>
      <c r="C5341" s="353" t="s">
        <v>2</v>
      </c>
      <c r="D5341" s="355">
        <v>19.66</v>
      </c>
      <c r="E5341" s="207"/>
    </row>
    <row r="5342" spans="1:5" x14ac:dyDescent="0.25">
      <c r="A5342" s="353">
        <v>96828</v>
      </c>
      <c r="B5342" s="354" t="s">
        <v>12515</v>
      </c>
      <c r="C5342" s="353" t="s">
        <v>2</v>
      </c>
      <c r="D5342" s="355">
        <v>24.26</v>
      </c>
      <c r="E5342" s="207"/>
    </row>
    <row r="5343" spans="1:5" x14ac:dyDescent="0.25">
      <c r="A5343" s="353">
        <v>96832</v>
      </c>
      <c r="B5343" s="354" t="s">
        <v>12518</v>
      </c>
      <c r="C5343" s="353" t="s">
        <v>2</v>
      </c>
      <c r="D5343" s="355">
        <v>30.55</v>
      </c>
      <c r="E5343" s="207"/>
    </row>
    <row r="5344" spans="1:5" x14ac:dyDescent="0.25">
      <c r="A5344" s="353">
        <v>104525</v>
      </c>
      <c r="B5344" s="354" t="s">
        <v>34901</v>
      </c>
      <c r="C5344" s="353" t="s">
        <v>2</v>
      </c>
      <c r="D5344" s="355">
        <v>0</v>
      </c>
      <c r="E5344" s="207"/>
    </row>
    <row r="5345" spans="1:5" x14ac:dyDescent="0.25">
      <c r="A5345" s="353">
        <v>104563</v>
      </c>
      <c r="B5345" s="354" t="s">
        <v>34902</v>
      </c>
      <c r="C5345" s="353" t="s">
        <v>2</v>
      </c>
      <c r="D5345" s="355">
        <v>0</v>
      </c>
      <c r="E5345" s="207"/>
    </row>
    <row r="5346" spans="1:5" x14ac:dyDescent="0.25">
      <c r="A5346" s="353">
        <v>104531</v>
      </c>
      <c r="B5346" s="354" t="s">
        <v>34903</v>
      </c>
      <c r="C5346" s="353" t="s">
        <v>2</v>
      </c>
      <c r="D5346" s="355">
        <v>0</v>
      </c>
      <c r="E5346" s="207"/>
    </row>
    <row r="5347" spans="1:5" x14ac:dyDescent="0.25">
      <c r="A5347" s="353">
        <v>104527</v>
      </c>
      <c r="B5347" s="354" t="s">
        <v>34904</v>
      </c>
      <c r="C5347" s="353" t="s">
        <v>2</v>
      </c>
      <c r="D5347" s="355">
        <v>0</v>
      </c>
      <c r="E5347" s="207"/>
    </row>
    <row r="5348" spans="1:5" x14ac:dyDescent="0.25">
      <c r="A5348" s="353">
        <v>104529</v>
      </c>
      <c r="B5348" s="354" t="s">
        <v>34905</v>
      </c>
      <c r="C5348" s="353" t="s">
        <v>2</v>
      </c>
      <c r="D5348" s="355">
        <v>0</v>
      </c>
      <c r="E5348" s="207"/>
    </row>
    <row r="5349" spans="1:5" x14ac:dyDescent="0.25">
      <c r="A5349" s="353">
        <v>104564</v>
      </c>
      <c r="B5349" s="354" t="s">
        <v>34906</v>
      </c>
      <c r="C5349" s="353" t="s">
        <v>2</v>
      </c>
      <c r="D5349" s="355">
        <v>0</v>
      </c>
      <c r="E5349" s="207"/>
    </row>
    <row r="5350" spans="1:5" x14ac:dyDescent="0.25">
      <c r="A5350" s="353">
        <v>104533</v>
      </c>
      <c r="B5350" s="354" t="s">
        <v>34907</v>
      </c>
      <c r="C5350" s="353" t="s">
        <v>2</v>
      </c>
      <c r="D5350" s="355">
        <v>0</v>
      </c>
      <c r="E5350" s="207"/>
    </row>
    <row r="5351" spans="1:5" x14ac:dyDescent="0.25">
      <c r="A5351" s="353">
        <v>104535</v>
      </c>
      <c r="B5351" s="354" t="s">
        <v>34908</v>
      </c>
      <c r="C5351" s="353" t="s">
        <v>2</v>
      </c>
      <c r="D5351" s="355">
        <v>0</v>
      </c>
      <c r="E5351" s="207"/>
    </row>
    <row r="5352" spans="1:5" x14ac:dyDescent="0.25">
      <c r="A5352" s="353">
        <v>96810</v>
      </c>
      <c r="B5352" s="354" t="s">
        <v>12498</v>
      </c>
      <c r="C5352" s="353" t="s">
        <v>2</v>
      </c>
      <c r="D5352" s="355">
        <v>20.87</v>
      </c>
      <c r="E5352" s="207"/>
    </row>
    <row r="5353" spans="1:5" x14ac:dyDescent="0.25">
      <c r="A5353" s="353">
        <v>104524</v>
      </c>
      <c r="B5353" s="354" t="s">
        <v>34909</v>
      </c>
      <c r="C5353" s="353" t="s">
        <v>2</v>
      </c>
      <c r="D5353" s="355">
        <v>0</v>
      </c>
      <c r="E5353" s="207"/>
    </row>
    <row r="5354" spans="1:5" x14ac:dyDescent="0.25">
      <c r="A5354" s="353">
        <v>104530</v>
      </c>
      <c r="B5354" s="354" t="s">
        <v>34910</v>
      </c>
      <c r="C5354" s="353" t="s">
        <v>2</v>
      </c>
      <c r="D5354" s="355">
        <v>0</v>
      </c>
      <c r="E5354" s="207"/>
    </row>
    <row r="5355" spans="1:5" x14ac:dyDescent="0.25">
      <c r="A5355" s="353">
        <v>104526</v>
      </c>
      <c r="B5355" s="354" t="s">
        <v>34911</v>
      </c>
      <c r="C5355" s="353" t="s">
        <v>2</v>
      </c>
      <c r="D5355" s="355">
        <v>0</v>
      </c>
      <c r="E5355" s="207"/>
    </row>
    <row r="5356" spans="1:5" x14ac:dyDescent="0.25">
      <c r="A5356" s="353">
        <v>104528</v>
      </c>
      <c r="B5356" s="354" t="s">
        <v>34912</v>
      </c>
      <c r="C5356" s="353" t="s">
        <v>2</v>
      </c>
      <c r="D5356" s="355">
        <v>0</v>
      </c>
      <c r="E5356" s="207"/>
    </row>
    <row r="5357" spans="1:5" x14ac:dyDescent="0.25">
      <c r="A5357" s="353">
        <v>104532</v>
      </c>
      <c r="B5357" s="354" t="s">
        <v>34913</v>
      </c>
      <c r="C5357" s="353" t="s">
        <v>2</v>
      </c>
      <c r="D5357" s="355">
        <v>0</v>
      </c>
      <c r="E5357" s="207"/>
    </row>
    <row r="5358" spans="1:5" x14ac:dyDescent="0.25">
      <c r="A5358" s="353">
        <v>104534</v>
      </c>
      <c r="B5358" s="354" t="s">
        <v>34914</v>
      </c>
      <c r="C5358" s="353" t="s">
        <v>2</v>
      </c>
      <c r="D5358" s="355">
        <v>0</v>
      </c>
      <c r="E5358" s="207"/>
    </row>
    <row r="5359" spans="1:5" x14ac:dyDescent="0.25">
      <c r="A5359" s="353">
        <v>96873</v>
      </c>
      <c r="B5359" s="354" t="s">
        <v>12552</v>
      </c>
      <c r="C5359" s="353" t="s">
        <v>2</v>
      </c>
      <c r="D5359" s="355">
        <v>65.17</v>
      </c>
      <c r="E5359" s="207"/>
    </row>
    <row r="5360" spans="1:5" x14ac:dyDescent="0.25">
      <c r="A5360" s="353">
        <v>96872</v>
      </c>
      <c r="B5360" s="354" t="s">
        <v>12551</v>
      </c>
      <c r="C5360" s="353" t="s">
        <v>2</v>
      </c>
      <c r="D5360" s="355">
        <v>48.87</v>
      </c>
      <c r="E5360" s="207"/>
    </row>
    <row r="5361" spans="1:5" x14ac:dyDescent="0.25">
      <c r="A5361" s="353">
        <v>96876</v>
      </c>
      <c r="B5361" s="354" t="s">
        <v>12555</v>
      </c>
      <c r="C5361" s="353" t="s">
        <v>2</v>
      </c>
      <c r="D5361" s="355">
        <v>181.07</v>
      </c>
      <c r="E5361" s="207"/>
    </row>
    <row r="5362" spans="1:5" x14ac:dyDescent="0.25">
      <c r="A5362" s="353">
        <v>96878</v>
      </c>
      <c r="B5362" s="354" t="s">
        <v>12556</v>
      </c>
      <c r="C5362" s="353" t="s">
        <v>2</v>
      </c>
      <c r="D5362" s="355">
        <v>203.42</v>
      </c>
      <c r="E5362" s="207"/>
    </row>
    <row r="5363" spans="1:5" x14ac:dyDescent="0.25">
      <c r="A5363" s="353">
        <v>96875</v>
      </c>
      <c r="B5363" s="354" t="s">
        <v>12554</v>
      </c>
      <c r="C5363" s="353" t="s">
        <v>2</v>
      </c>
      <c r="D5363" s="355">
        <v>78.09</v>
      </c>
      <c r="E5363" s="207"/>
    </row>
    <row r="5364" spans="1:5" x14ac:dyDescent="0.25">
      <c r="A5364" s="353">
        <v>96874</v>
      </c>
      <c r="B5364" s="354" t="s">
        <v>12553</v>
      </c>
      <c r="C5364" s="353" t="s">
        <v>2</v>
      </c>
      <c r="D5364" s="355">
        <v>59.43</v>
      </c>
      <c r="E5364" s="207"/>
    </row>
    <row r="5365" spans="1:5" x14ac:dyDescent="0.25">
      <c r="A5365" s="353">
        <v>96879</v>
      </c>
      <c r="B5365" s="354" t="s">
        <v>12557</v>
      </c>
      <c r="C5365" s="353" t="s">
        <v>2</v>
      </c>
      <c r="D5365" s="355">
        <v>197.05</v>
      </c>
      <c r="E5365" s="207"/>
    </row>
    <row r="5366" spans="1:5" x14ac:dyDescent="0.25">
      <c r="A5366" s="353">
        <v>96881</v>
      </c>
      <c r="B5366" s="354" t="s">
        <v>12558</v>
      </c>
      <c r="C5366" s="353" t="s">
        <v>2</v>
      </c>
      <c r="D5366" s="355">
        <v>233.94</v>
      </c>
      <c r="E5366" s="207"/>
    </row>
    <row r="5367" spans="1:5" x14ac:dyDescent="0.25">
      <c r="A5367" s="353">
        <v>96837</v>
      </c>
      <c r="B5367" s="354" t="s">
        <v>12522</v>
      </c>
      <c r="C5367" s="353" t="s">
        <v>2</v>
      </c>
      <c r="D5367" s="355">
        <v>21.41</v>
      </c>
      <c r="E5367" s="207"/>
    </row>
    <row r="5368" spans="1:5" x14ac:dyDescent="0.25">
      <c r="A5368" s="353">
        <v>96840</v>
      </c>
      <c r="B5368" s="354" t="s">
        <v>12525</v>
      </c>
      <c r="C5368" s="353" t="s">
        <v>2</v>
      </c>
      <c r="D5368" s="355">
        <v>25.86</v>
      </c>
      <c r="E5368" s="207"/>
    </row>
    <row r="5369" spans="1:5" x14ac:dyDescent="0.25">
      <c r="A5369" s="353">
        <v>96845</v>
      </c>
      <c r="B5369" s="354" t="s">
        <v>12530</v>
      </c>
      <c r="C5369" s="353" t="s">
        <v>2</v>
      </c>
      <c r="D5369" s="355">
        <v>40.81</v>
      </c>
      <c r="E5369" s="207"/>
    </row>
    <row r="5370" spans="1:5" x14ac:dyDescent="0.25">
      <c r="A5370" s="353">
        <v>96848</v>
      </c>
      <c r="B5370" s="354" t="s">
        <v>12533</v>
      </c>
      <c r="C5370" s="353" t="s">
        <v>2</v>
      </c>
      <c r="D5370" s="355">
        <v>54.19</v>
      </c>
      <c r="E5370" s="207"/>
    </row>
    <row r="5371" spans="1:5" x14ac:dyDescent="0.25">
      <c r="A5371" s="353">
        <v>96849</v>
      </c>
      <c r="B5371" s="354" t="s">
        <v>12534</v>
      </c>
      <c r="C5371" s="353" t="s">
        <v>2</v>
      </c>
      <c r="D5371" s="355">
        <v>17.09</v>
      </c>
      <c r="E5371" s="207"/>
    </row>
    <row r="5372" spans="1:5" x14ac:dyDescent="0.25">
      <c r="A5372" s="353">
        <v>96852</v>
      </c>
      <c r="B5372" s="354" t="s">
        <v>12536</v>
      </c>
      <c r="C5372" s="353" t="s">
        <v>2</v>
      </c>
      <c r="D5372" s="355">
        <v>21.77</v>
      </c>
      <c r="E5372" s="207"/>
    </row>
    <row r="5373" spans="1:5" x14ac:dyDescent="0.25">
      <c r="A5373" s="353">
        <v>96855</v>
      </c>
      <c r="B5373" s="354" t="s">
        <v>12539</v>
      </c>
      <c r="C5373" s="353" t="s">
        <v>2</v>
      </c>
      <c r="D5373" s="355">
        <v>34.22</v>
      </c>
      <c r="E5373" s="207"/>
    </row>
    <row r="5374" spans="1:5" x14ac:dyDescent="0.25">
      <c r="A5374" s="353">
        <v>96838</v>
      </c>
      <c r="B5374" s="354" t="s">
        <v>12523</v>
      </c>
      <c r="C5374" s="353" t="s">
        <v>2</v>
      </c>
      <c r="D5374" s="355">
        <v>25.75</v>
      </c>
      <c r="E5374" s="207"/>
    </row>
    <row r="5375" spans="1:5" x14ac:dyDescent="0.25">
      <c r="A5375" s="353">
        <v>96841</v>
      </c>
      <c r="B5375" s="354" t="s">
        <v>12526</v>
      </c>
      <c r="C5375" s="353" t="s">
        <v>2</v>
      </c>
      <c r="D5375" s="355">
        <v>28.6</v>
      </c>
      <c r="E5375" s="207"/>
    </row>
    <row r="5376" spans="1:5" x14ac:dyDescent="0.25">
      <c r="A5376" s="353">
        <v>96842</v>
      </c>
      <c r="B5376" s="354" t="s">
        <v>12527</v>
      </c>
      <c r="C5376" s="353" t="s">
        <v>2</v>
      </c>
      <c r="D5376" s="355">
        <v>32.78</v>
      </c>
      <c r="E5376" s="207"/>
    </row>
    <row r="5377" spans="1:5" x14ac:dyDescent="0.25">
      <c r="A5377" s="353">
        <v>96846</v>
      </c>
      <c r="B5377" s="354" t="s">
        <v>12531</v>
      </c>
      <c r="C5377" s="353" t="s">
        <v>2</v>
      </c>
      <c r="D5377" s="355">
        <v>38.25</v>
      </c>
      <c r="E5377" s="207"/>
    </row>
    <row r="5378" spans="1:5" x14ac:dyDescent="0.25">
      <c r="A5378" s="353">
        <v>96850</v>
      </c>
      <c r="B5378" s="354" t="s">
        <v>12535</v>
      </c>
      <c r="C5378" s="353" t="s">
        <v>2</v>
      </c>
      <c r="D5378" s="355">
        <v>24.02</v>
      </c>
      <c r="E5378" s="207"/>
    </row>
    <row r="5379" spans="1:5" x14ac:dyDescent="0.25">
      <c r="A5379" s="353">
        <v>96853</v>
      </c>
      <c r="B5379" s="354" t="s">
        <v>12537</v>
      </c>
      <c r="C5379" s="353" t="s">
        <v>2</v>
      </c>
      <c r="D5379" s="355">
        <v>25.83</v>
      </c>
      <c r="E5379" s="207"/>
    </row>
    <row r="5380" spans="1:5" x14ac:dyDescent="0.25">
      <c r="A5380" s="353">
        <v>96854</v>
      </c>
      <c r="B5380" s="354" t="s">
        <v>12538</v>
      </c>
      <c r="C5380" s="353" t="s">
        <v>2</v>
      </c>
      <c r="D5380" s="355">
        <v>31.84</v>
      </c>
      <c r="E5380" s="207"/>
    </row>
    <row r="5381" spans="1:5" x14ac:dyDescent="0.25">
      <c r="A5381" s="353">
        <v>104571</v>
      </c>
      <c r="B5381" s="354" t="s">
        <v>34915</v>
      </c>
      <c r="C5381" s="353" t="s">
        <v>2</v>
      </c>
      <c r="D5381" s="355">
        <v>0</v>
      </c>
      <c r="E5381" s="207"/>
    </row>
    <row r="5382" spans="1:5" x14ac:dyDescent="0.25">
      <c r="A5382" s="353">
        <v>96856</v>
      </c>
      <c r="B5382" s="354" t="s">
        <v>12540</v>
      </c>
      <c r="C5382" s="353" t="s">
        <v>2</v>
      </c>
      <c r="D5382" s="355">
        <v>36.58</v>
      </c>
      <c r="E5382" s="207"/>
    </row>
    <row r="5383" spans="1:5" x14ac:dyDescent="0.25">
      <c r="A5383" s="353">
        <v>104566</v>
      </c>
      <c r="B5383" s="354" t="s">
        <v>34916</v>
      </c>
      <c r="C5383" s="353" t="s">
        <v>2</v>
      </c>
      <c r="D5383" s="355">
        <v>0</v>
      </c>
      <c r="E5383" s="207"/>
    </row>
    <row r="5384" spans="1:5" x14ac:dyDescent="0.25">
      <c r="A5384" s="353">
        <v>104536</v>
      </c>
      <c r="B5384" s="354" t="s">
        <v>34917</v>
      </c>
      <c r="C5384" s="353" t="s">
        <v>2</v>
      </c>
      <c r="D5384" s="355">
        <v>0</v>
      </c>
      <c r="E5384" s="207"/>
    </row>
    <row r="5385" spans="1:5" x14ac:dyDescent="0.25">
      <c r="A5385" s="353">
        <v>104537</v>
      </c>
      <c r="B5385" s="354" t="s">
        <v>34918</v>
      </c>
      <c r="C5385" s="353" t="s">
        <v>2</v>
      </c>
      <c r="D5385" s="355">
        <v>0</v>
      </c>
      <c r="E5385" s="207"/>
    </row>
    <row r="5386" spans="1:5" x14ac:dyDescent="0.25">
      <c r="A5386" s="353">
        <v>104572</v>
      </c>
      <c r="B5386" s="354" t="s">
        <v>34919</v>
      </c>
      <c r="C5386" s="353" t="s">
        <v>2</v>
      </c>
      <c r="D5386" s="355">
        <v>0</v>
      </c>
      <c r="E5386" s="207"/>
    </row>
    <row r="5387" spans="1:5" x14ac:dyDescent="0.25">
      <c r="A5387" s="353">
        <v>104568</v>
      </c>
      <c r="B5387" s="354" t="s">
        <v>34920</v>
      </c>
      <c r="C5387" s="353" t="s">
        <v>2</v>
      </c>
      <c r="D5387" s="355">
        <v>0</v>
      </c>
      <c r="E5387" s="207"/>
    </row>
    <row r="5388" spans="1:5" x14ac:dyDescent="0.25">
      <c r="A5388" s="353">
        <v>104538</v>
      </c>
      <c r="B5388" s="354" t="s">
        <v>34921</v>
      </c>
      <c r="C5388" s="353" t="s">
        <v>2</v>
      </c>
      <c r="D5388" s="355">
        <v>0</v>
      </c>
      <c r="E5388" s="207"/>
    </row>
    <row r="5389" spans="1:5" x14ac:dyDescent="0.25">
      <c r="A5389" s="353">
        <v>104570</v>
      </c>
      <c r="B5389" s="354" t="s">
        <v>34922</v>
      </c>
      <c r="C5389" s="353" t="s">
        <v>2</v>
      </c>
      <c r="D5389" s="355">
        <v>0</v>
      </c>
      <c r="E5389" s="207"/>
    </row>
    <row r="5390" spans="1:5" x14ac:dyDescent="0.25">
      <c r="A5390" s="353">
        <v>104565</v>
      </c>
      <c r="B5390" s="354" t="s">
        <v>34923</v>
      </c>
      <c r="C5390" s="353" t="s">
        <v>2</v>
      </c>
      <c r="D5390" s="355">
        <v>0</v>
      </c>
      <c r="E5390" s="207"/>
    </row>
    <row r="5391" spans="1:5" x14ac:dyDescent="0.25">
      <c r="A5391" s="353">
        <v>104567</v>
      </c>
      <c r="B5391" s="354" t="s">
        <v>34924</v>
      </c>
      <c r="C5391" s="353" t="s">
        <v>2</v>
      </c>
      <c r="D5391" s="355">
        <v>0</v>
      </c>
      <c r="E5391" s="207"/>
    </row>
    <row r="5392" spans="1:5" x14ac:dyDescent="0.25">
      <c r="A5392" s="353">
        <v>104569</v>
      </c>
      <c r="B5392" s="354" t="s">
        <v>34925</v>
      </c>
      <c r="C5392" s="353" t="s">
        <v>2</v>
      </c>
      <c r="D5392" s="355">
        <v>0</v>
      </c>
      <c r="E5392" s="207"/>
    </row>
    <row r="5393" spans="1:5" x14ac:dyDescent="0.25">
      <c r="A5393" s="353">
        <v>96843</v>
      </c>
      <c r="B5393" s="354" t="s">
        <v>12528</v>
      </c>
      <c r="C5393" s="353" t="s">
        <v>2</v>
      </c>
      <c r="D5393" s="355">
        <v>29.8</v>
      </c>
      <c r="E5393" s="207"/>
    </row>
    <row r="5394" spans="1:5" x14ac:dyDescent="0.25">
      <c r="A5394" s="353">
        <v>96847</v>
      </c>
      <c r="B5394" s="354" t="s">
        <v>12532</v>
      </c>
      <c r="C5394" s="353" t="s">
        <v>2</v>
      </c>
      <c r="D5394" s="355">
        <v>37.72</v>
      </c>
      <c r="E5394" s="207"/>
    </row>
    <row r="5395" spans="1:5" x14ac:dyDescent="0.25">
      <c r="A5395" s="353">
        <v>96844</v>
      </c>
      <c r="B5395" s="354" t="s">
        <v>12529</v>
      </c>
      <c r="C5395" s="353" t="s">
        <v>2</v>
      </c>
      <c r="D5395" s="355">
        <v>34.33</v>
      </c>
      <c r="E5395" s="207"/>
    </row>
    <row r="5396" spans="1:5" x14ac:dyDescent="0.25">
      <c r="A5396" s="353">
        <v>96839</v>
      </c>
      <c r="B5396" s="354" t="s">
        <v>12524</v>
      </c>
      <c r="C5396" s="353" t="s">
        <v>2</v>
      </c>
      <c r="D5396" s="355">
        <v>26.64</v>
      </c>
      <c r="E5396" s="207"/>
    </row>
    <row r="5397" spans="1:5" x14ac:dyDescent="0.25">
      <c r="A5397" s="353">
        <v>104574</v>
      </c>
      <c r="B5397" s="354" t="s">
        <v>34926</v>
      </c>
      <c r="C5397" s="353" t="s">
        <v>2</v>
      </c>
      <c r="D5397" s="355">
        <v>0</v>
      </c>
      <c r="E5397" s="207"/>
    </row>
    <row r="5398" spans="1:5" x14ac:dyDescent="0.25">
      <c r="A5398" s="353">
        <v>104575</v>
      </c>
      <c r="B5398" s="354" t="s">
        <v>34927</v>
      </c>
      <c r="C5398" s="353" t="s">
        <v>2</v>
      </c>
      <c r="D5398" s="355">
        <v>0</v>
      </c>
      <c r="E5398" s="207"/>
    </row>
    <row r="5399" spans="1:5" x14ac:dyDescent="0.25">
      <c r="A5399" s="353">
        <v>104573</v>
      </c>
      <c r="B5399" s="354" t="s">
        <v>34928</v>
      </c>
      <c r="C5399" s="353" t="s">
        <v>2</v>
      </c>
      <c r="D5399" s="355">
        <v>0</v>
      </c>
      <c r="E5399" s="207"/>
    </row>
    <row r="5400" spans="1:5" x14ac:dyDescent="0.25">
      <c r="A5400" s="353">
        <v>96805</v>
      </c>
      <c r="B5400" s="354" t="s">
        <v>12493</v>
      </c>
      <c r="C5400" s="353" t="s">
        <v>2</v>
      </c>
      <c r="D5400" s="355">
        <v>222.81</v>
      </c>
      <c r="E5400" s="207"/>
    </row>
    <row r="5401" spans="1:5" x14ac:dyDescent="0.25">
      <c r="A5401" s="353">
        <v>96802</v>
      </c>
      <c r="B5401" s="354" t="s">
        <v>12490</v>
      </c>
      <c r="C5401" s="353" t="s">
        <v>2</v>
      </c>
      <c r="D5401" s="355">
        <v>431.9</v>
      </c>
      <c r="E5401" s="207"/>
    </row>
    <row r="5402" spans="1:5" x14ac:dyDescent="0.25">
      <c r="A5402" s="353">
        <v>96806</v>
      </c>
      <c r="B5402" s="354" t="s">
        <v>12494</v>
      </c>
      <c r="C5402" s="353" t="s">
        <v>2</v>
      </c>
      <c r="D5402" s="355">
        <v>85.43</v>
      </c>
      <c r="E5402" s="207"/>
    </row>
    <row r="5403" spans="1:5" x14ac:dyDescent="0.25">
      <c r="A5403" s="353">
        <v>96803</v>
      </c>
      <c r="B5403" s="354" t="s">
        <v>12491</v>
      </c>
      <c r="C5403" s="353" t="s">
        <v>2</v>
      </c>
      <c r="D5403" s="355">
        <v>78.33</v>
      </c>
      <c r="E5403" s="207"/>
    </row>
    <row r="5404" spans="1:5" x14ac:dyDescent="0.25">
      <c r="A5404" s="353">
        <v>96807</v>
      </c>
      <c r="B5404" s="354" t="s">
        <v>12495</v>
      </c>
      <c r="C5404" s="353" t="s">
        <v>2</v>
      </c>
      <c r="D5404" s="355">
        <v>136.96</v>
      </c>
      <c r="E5404" s="207"/>
    </row>
    <row r="5405" spans="1:5" x14ac:dyDescent="0.25">
      <c r="A5405" s="353">
        <v>96804</v>
      </c>
      <c r="B5405" s="354" t="s">
        <v>12492</v>
      </c>
      <c r="C5405" s="353" t="s">
        <v>2</v>
      </c>
      <c r="D5405" s="355">
        <v>125.82</v>
      </c>
      <c r="E5405" s="207"/>
    </row>
    <row r="5406" spans="1:5" x14ac:dyDescent="0.25">
      <c r="A5406" s="353">
        <v>96829</v>
      </c>
      <c r="B5406" s="354" t="s">
        <v>12516</v>
      </c>
      <c r="C5406" s="353" t="s">
        <v>2</v>
      </c>
      <c r="D5406" s="355">
        <v>18.88</v>
      </c>
      <c r="E5406" s="207"/>
    </row>
    <row r="5407" spans="1:5" x14ac:dyDescent="0.25">
      <c r="A5407" s="353">
        <v>96833</v>
      </c>
      <c r="B5407" s="354" t="s">
        <v>12519</v>
      </c>
      <c r="C5407" s="353" t="s">
        <v>2</v>
      </c>
      <c r="D5407" s="355">
        <v>24.1</v>
      </c>
      <c r="E5407" s="207"/>
    </row>
    <row r="5408" spans="1:5" x14ac:dyDescent="0.25">
      <c r="A5408" s="353">
        <v>96836</v>
      </c>
      <c r="B5408" s="354" t="s">
        <v>12521</v>
      </c>
      <c r="C5408" s="353" t="s">
        <v>2</v>
      </c>
      <c r="D5408" s="355">
        <v>34.5</v>
      </c>
      <c r="E5408" s="207"/>
    </row>
    <row r="5409" spans="1:5" x14ac:dyDescent="0.25">
      <c r="A5409" s="353">
        <v>104576</v>
      </c>
      <c r="B5409" s="354" t="s">
        <v>21362</v>
      </c>
      <c r="C5409" s="353" t="s">
        <v>2</v>
      </c>
      <c r="D5409" s="355">
        <v>16.440000000000001</v>
      </c>
      <c r="E5409" s="207"/>
    </row>
    <row r="5410" spans="1:5" x14ac:dyDescent="0.25">
      <c r="A5410" s="353">
        <v>104577</v>
      </c>
      <c r="B5410" s="354" t="s">
        <v>21363</v>
      </c>
      <c r="C5410" s="353" t="s">
        <v>2</v>
      </c>
      <c r="D5410" s="355">
        <v>22.15</v>
      </c>
      <c r="E5410" s="207"/>
    </row>
    <row r="5411" spans="1:5" x14ac:dyDescent="0.25">
      <c r="A5411" s="353">
        <v>104578</v>
      </c>
      <c r="B5411" s="354" t="s">
        <v>21364</v>
      </c>
      <c r="C5411" s="353" t="s">
        <v>2</v>
      </c>
      <c r="D5411" s="355">
        <v>23.75</v>
      </c>
      <c r="E5411" s="207"/>
    </row>
    <row r="5412" spans="1:5" x14ac:dyDescent="0.25">
      <c r="A5412" s="353">
        <v>104580</v>
      </c>
      <c r="B5412" s="354" t="s">
        <v>34929</v>
      </c>
      <c r="C5412" s="353" t="s">
        <v>2</v>
      </c>
      <c r="D5412" s="355">
        <v>20.68</v>
      </c>
      <c r="E5412" s="207"/>
    </row>
    <row r="5413" spans="1:5" x14ac:dyDescent="0.25">
      <c r="A5413" s="353">
        <v>104579</v>
      </c>
      <c r="B5413" s="354" t="s">
        <v>21365</v>
      </c>
      <c r="C5413" s="353" t="s">
        <v>2</v>
      </c>
      <c r="D5413" s="355">
        <v>31.2</v>
      </c>
      <c r="E5413" s="207"/>
    </row>
    <row r="5414" spans="1:5" x14ac:dyDescent="0.25">
      <c r="A5414" s="353">
        <v>96823</v>
      </c>
      <c r="B5414" s="354" t="s">
        <v>12511</v>
      </c>
      <c r="C5414" s="353" t="s">
        <v>2</v>
      </c>
      <c r="D5414" s="355">
        <v>11.58</v>
      </c>
      <c r="E5414" s="207"/>
    </row>
    <row r="5415" spans="1:5" x14ac:dyDescent="0.25">
      <c r="A5415" s="353">
        <v>96826</v>
      </c>
      <c r="B5415" s="354" t="s">
        <v>12513</v>
      </c>
      <c r="C5415" s="353" t="s">
        <v>2</v>
      </c>
      <c r="D5415" s="355">
        <v>13.41</v>
      </c>
      <c r="E5415" s="207"/>
    </row>
    <row r="5416" spans="1:5" x14ac:dyDescent="0.25">
      <c r="A5416" s="353">
        <v>96830</v>
      </c>
      <c r="B5416" s="354" t="s">
        <v>12517</v>
      </c>
      <c r="C5416" s="353" t="s">
        <v>2</v>
      </c>
      <c r="D5416" s="355">
        <v>21.2</v>
      </c>
      <c r="E5416" s="207"/>
    </row>
    <row r="5417" spans="1:5" x14ac:dyDescent="0.25">
      <c r="A5417" s="353">
        <v>96834</v>
      </c>
      <c r="B5417" s="354" t="s">
        <v>12520</v>
      </c>
      <c r="C5417" s="353" t="s">
        <v>2</v>
      </c>
      <c r="D5417" s="355">
        <v>28.75</v>
      </c>
      <c r="E5417" s="207"/>
    </row>
    <row r="5418" spans="1:5" x14ac:dyDescent="0.25">
      <c r="A5418" s="353">
        <v>104581</v>
      </c>
      <c r="B5418" s="354" t="s">
        <v>38630</v>
      </c>
      <c r="C5418" s="353" t="s">
        <v>2</v>
      </c>
      <c r="D5418" s="355">
        <v>15.02</v>
      </c>
      <c r="E5418" s="207"/>
    </row>
    <row r="5419" spans="1:5" x14ac:dyDescent="0.25">
      <c r="A5419" s="353">
        <v>104582</v>
      </c>
      <c r="B5419" s="354" t="s">
        <v>38631</v>
      </c>
      <c r="C5419" s="353" t="s">
        <v>2</v>
      </c>
      <c r="D5419" s="355">
        <v>19.170000000000002</v>
      </c>
      <c r="E5419" s="207"/>
    </row>
    <row r="5420" spans="1:5" x14ac:dyDescent="0.25">
      <c r="A5420" s="353">
        <v>104583</v>
      </c>
      <c r="B5420" s="354" t="s">
        <v>38632</v>
      </c>
      <c r="C5420" s="353" t="s">
        <v>2</v>
      </c>
      <c r="D5420" s="355">
        <v>30.86</v>
      </c>
      <c r="E5420" s="207"/>
    </row>
    <row r="5421" spans="1:5" x14ac:dyDescent="0.25">
      <c r="A5421" s="353">
        <v>104584</v>
      </c>
      <c r="B5421" s="354" t="s">
        <v>38633</v>
      </c>
      <c r="C5421" s="353" t="s">
        <v>2</v>
      </c>
      <c r="D5421" s="355">
        <v>37.01</v>
      </c>
      <c r="E5421" s="207"/>
    </row>
    <row r="5422" spans="1:5" x14ac:dyDescent="0.25">
      <c r="A5422" s="353">
        <v>104585</v>
      </c>
      <c r="B5422" s="354" t="s">
        <v>34930</v>
      </c>
      <c r="C5422" s="353" t="s">
        <v>2</v>
      </c>
      <c r="D5422" s="355">
        <v>0</v>
      </c>
      <c r="E5422" s="207"/>
    </row>
    <row r="5423" spans="1:5" x14ac:dyDescent="0.25">
      <c r="A5423" s="353">
        <v>104587</v>
      </c>
      <c r="B5423" s="354" t="s">
        <v>34931</v>
      </c>
      <c r="C5423" s="353" t="s">
        <v>2</v>
      </c>
      <c r="D5423" s="355">
        <v>0</v>
      </c>
      <c r="E5423" s="207"/>
    </row>
    <row r="5424" spans="1:5" x14ac:dyDescent="0.25">
      <c r="A5424" s="353">
        <v>104586</v>
      </c>
      <c r="B5424" s="354" t="s">
        <v>34932</v>
      </c>
      <c r="C5424" s="353" t="s">
        <v>2</v>
      </c>
      <c r="D5424" s="355">
        <v>0</v>
      </c>
      <c r="E5424" s="207"/>
    </row>
    <row r="5425" spans="1:5" x14ac:dyDescent="0.25">
      <c r="A5425" s="353">
        <v>96798</v>
      </c>
      <c r="B5425" s="354" t="s">
        <v>12486</v>
      </c>
      <c r="C5425" s="353" t="s">
        <v>1</v>
      </c>
      <c r="D5425" s="355">
        <v>8.4</v>
      </c>
      <c r="E5425" s="207"/>
    </row>
    <row r="5426" spans="1:5" x14ac:dyDescent="0.25">
      <c r="A5426" s="353">
        <v>96799</v>
      </c>
      <c r="B5426" s="354" t="s">
        <v>12487</v>
      </c>
      <c r="C5426" s="353" t="s">
        <v>1</v>
      </c>
      <c r="D5426" s="355">
        <v>10.76</v>
      </c>
      <c r="E5426" s="207"/>
    </row>
    <row r="5427" spans="1:5" x14ac:dyDescent="0.25">
      <c r="A5427" s="353">
        <v>96800</v>
      </c>
      <c r="B5427" s="354" t="s">
        <v>12488</v>
      </c>
      <c r="C5427" s="353" t="s">
        <v>1</v>
      </c>
      <c r="D5427" s="355">
        <v>14.65</v>
      </c>
      <c r="E5427" s="207"/>
    </row>
    <row r="5428" spans="1:5" x14ac:dyDescent="0.25">
      <c r="A5428" s="353">
        <v>96801</v>
      </c>
      <c r="B5428" s="354" t="s">
        <v>12489</v>
      </c>
      <c r="C5428" s="353" t="s">
        <v>1</v>
      </c>
      <c r="D5428" s="355">
        <v>22.21</v>
      </c>
      <c r="E5428" s="207"/>
    </row>
    <row r="5429" spans="1:5" x14ac:dyDescent="0.25">
      <c r="A5429" s="353">
        <v>104539</v>
      </c>
      <c r="B5429" s="354" t="s">
        <v>34933</v>
      </c>
      <c r="C5429" s="353" t="s">
        <v>2</v>
      </c>
      <c r="D5429" s="355">
        <v>0</v>
      </c>
      <c r="E5429" s="207"/>
    </row>
    <row r="5430" spans="1:5" x14ac:dyDescent="0.25">
      <c r="A5430" s="353">
        <v>104541</v>
      </c>
      <c r="B5430" s="354" t="s">
        <v>34934</v>
      </c>
      <c r="C5430" s="353" t="s">
        <v>2</v>
      </c>
      <c r="D5430" s="355">
        <v>0</v>
      </c>
      <c r="E5430" s="207"/>
    </row>
    <row r="5431" spans="1:5" x14ac:dyDescent="0.25">
      <c r="A5431" s="353">
        <v>104540</v>
      </c>
      <c r="B5431" s="354" t="s">
        <v>34935</v>
      </c>
      <c r="C5431" s="353" t="s">
        <v>2</v>
      </c>
      <c r="D5431" s="355">
        <v>0</v>
      </c>
      <c r="E5431" s="207"/>
    </row>
    <row r="5432" spans="1:5" x14ac:dyDescent="0.25">
      <c r="A5432" s="353">
        <v>104543</v>
      </c>
      <c r="B5432" s="354" t="s">
        <v>34936</v>
      </c>
      <c r="C5432" s="353" t="s">
        <v>2</v>
      </c>
      <c r="D5432" s="355">
        <v>0</v>
      </c>
      <c r="E5432" s="207"/>
    </row>
    <row r="5433" spans="1:5" x14ac:dyDescent="0.25">
      <c r="A5433" s="353">
        <v>104544</v>
      </c>
      <c r="B5433" s="354" t="s">
        <v>34937</v>
      </c>
      <c r="C5433" s="353" t="s">
        <v>2</v>
      </c>
      <c r="D5433" s="355">
        <v>0</v>
      </c>
      <c r="E5433" s="207"/>
    </row>
    <row r="5434" spans="1:5" x14ac:dyDescent="0.25">
      <c r="A5434" s="353">
        <v>104545</v>
      </c>
      <c r="B5434" s="354" t="s">
        <v>34938</v>
      </c>
      <c r="C5434" s="353" t="s">
        <v>2</v>
      </c>
      <c r="D5434" s="355">
        <v>0</v>
      </c>
      <c r="E5434" s="207"/>
    </row>
    <row r="5435" spans="1:5" x14ac:dyDescent="0.25">
      <c r="A5435" s="353">
        <v>104542</v>
      </c>
      <c r="B5435" s="354" t="s">
        <v>34939</v>
      </c>
      <c r="C5435" s="353" t="s">
        <v>2</v>
      </c>
      <c r="D5435" s="355">
        <v>0</v>
      </c>
      <c r="E5435" s="207"/>
    </row>
    <row r="5436" spans="1:5" x14ac:dyDescent="0.25">
      <c r="A5436" s="353">
        <v>104592</v>
      </c>
      <c r="B5436" s="354" t="s">
        <v>34940</v>
      </c>
      <c r="C5436" s="353" t="s">
        <v>2</v>
      </c>
      <c r="D5436" s="355">
        <v>0</v>
      </c>
      <c r="E5436" s="207"/>
    </row>
    <row r="5437" spans="1:5" x14ac:dyDescent="0.25">
      <c r="A5437" s="353">
        <v>104548</v>
      </c>
      <c r="B5437" s="354" t="s">
        <v>34941</v>
      </c>
      <c r="C5437" s="353" t="s">
        <v>2</v>
      </c>
      <c r="D5437" s="355">
        <v>0</v>
      </c>
      <c r="E5437" s="207"/>
    </row>
    <row r="5438" spans="1:5" x14ac:dyDescent="0.25">
      <c r="A5438" s="353">
        <v>104546</v>
      </c>
      <c r="B5438" s="354" t="s">
        <v>34942</v>
      </c>
      <c r="C5438" s="353" t="s">
        <v>2</v>
      </c>
      <c r="D5438" s="355">
        <v>0</v>
      </c>
      <c r="E5438" s="207"/>
    </row>
    <row r="5439" spans="1:5" x14ac:dyDescent="0.25">
      <c r="A5439" s="353">
        <v>104549</v>
      </c>
      <c r="B5439" s="354" t="s">
        <v>34943</v>
      </c>
      <c r="C5439" s="353" t="s">
        <v>2</v>
      </c>
      <c r="D5439" s="355">
        <v>0</v>
      </c>
      <c r="E5439" s="207"/>
    </row>
    <row r="5440" spans="1:5" x14ac:dyDescent="0.25">
      <c r="A5440" s="353">
        <v>104550</v>
      </c>
      <c r="B5440" s="354" t="s">
        <v>34944</v>
      </c>
      <c r="C5440" s="353" t="s">
        <v>2</v>
      </c>
      <c r="D5440" s="355">
        <v>0</v>
      </c>
      <c r="E5440" s="207"/>
    </row>
    <row r="5441" spans="1:5" x14ac:dyDescent="0.25">
      <c r="A5441" s="353">
        <v>104552</v>
      </c>
      <c r="B5441" s="354" t="s">
        <v>34945</v>
      </c>
      <c r="C5441" s="353" t="s">
        <v>2</v>
      </c>
      <c r="D5441" s="355">
        <v>0</v>
      </c>
      <c r="E5441" s="207"/>
    </row>
    <row r="5442" spans="1:5" x14ac:dyDescent="0.25">
      <c r="A5442" s="353">
        <v>104551</v>
      </c>
      <c r="B5442" s="354" t="s">
        <v>34946</v>
      </c>
      <c r="C5442" s="353" t="s">
        <v>2</v>
      </c>
      <c r="D5442" s="355">
        <v>0</v>
      </c>
      <c r="E5442" s="207"/>
    </row>
    <row r="5443" spans="1:5" x14ac:dyDescent="0.25">
      <c r="A5443" s="353">
        <v>104553</v>
      </c>
      <c r="B5443" s="354" t="s">
        <v>34947</v>
      </c>
      <c r="C5443" s="353" t="s">
        <v>2</v>
      </c>
      <c r="D5443" s="355">
        <v>0</v>
      </c>
      <c r="E5443" s="207"/>
    </row>
    <row r="5444" spans="1:5" x14ac:dyDescent="0.25">
      <c r="A5444" s="353">
        <v>104554</v>
      </c>
      <c r="B5444" s="354" t="s">
        <v>34948</v>
      </c>
      <c r="C5444" s="353" t="s">
        <v>2</v>
      </c>
      <c r="D5444" s="355">
        <v>0</v>
      </c>
      <c r="E5444" s="207"/>
    </row>
    <row r="5445" spans="1:5" x14ac:dyDescent="0.25">
      <c r="A5445" s="353">
        <v>104555</v>
      </c>
      <c r="B5445" s="354" t="s">
        <v>34949</v>
      </c>
      <c r="C5445" s="353" t="s">
        <v>2</v>
      </c>
      <c r="D5445" s="355">
        <v>0</v>
      </c>
      <c r="E5445" s="207"/>
    </row>
    <row r="5446" spans="1:5" x14ac:dyDescent="0.25">
      <c r="A5446" s="353">
        <v>104556</v>
      </c>
      <c r="B5446" s="354" t="s">
        <v>34950</v>
      </c>
      <c r="C5446" s="353" t="s">
        <v>2</v>
      </c>
      <c r="D5446" s="355">
        <v>0</v>
      </c>
      <c r="E5446" s="207"/>
    </row>
    <row r="5447" spans="1:5" x14ac:dyDescent="0.25">
      <c r="A5447" s="353">
        <v>104558</v>
      </c>
      <c r="B5447" s="354" t="s">
        <v>34951</v>
      </c>
      <c r="C5447" s="353" t="s">
        <v>2</v>
      </c>
      <c r="D5447" s="355">
        <v>0</v>
      </c>
      <c r="E5447" s="207"/>
    </row>
    <row r="5448" spans="1:5" x14ac:dyDescent="0.25">
      <c r="A5448" s="353">
        <v>104559</v>
      </c>
      <c r="B5448" s="354" t="s">
        <v>34952</v>
      </c>
      <c r="C5448" s="353" t="s">
        <v>2</v>
      </c>
      <c r="D5448" s="355">
        <v>0</v>
      </c>
      <c r="E5448" s="207"/>
    </row>
    <row r="5449" spans="1:5" x14ac:dyDescent="0.25">
      <c r="A5449" s="353">
        <v>104560</v>
      </c>
      <c r="B5449" s="354" t="s">
        <v>34953</v>
      </c>
      <c r="C5449" s="353" t="s">
        <v>2</v>
      </c>
      <c r="D5449" s="355">
        <v>0</v>
      </c>
      <c r="E5449" s="207"/>
    </row>
    <row r="5450" spans="1:5" x14ac:dyDescent="0.25">
      <c r="A5450" s="353">
        <v>104557</v>
      </c>
      <c r="B5450" s="354" t="s">
        <v>34954</v>
      </c>
      <c r="C5450" s="353" t="s">
        <v>2</v>
      </c>
      <c r="D5450" s="355">
        <v>0</v>
      </c>
      <c r="E5450" s="207"/>
    </row>
    <row r="5451" spans="1:5" x14ac:dyDescent="0.25">
      <c r="A5451" s="353">
        <v>104561</v>
      </c>
      <c r="B5451" s="354" t="s">
        <v>34955</v>
      </c>
      <c r="C5451" s="353" t="s">
        <v>2</v>
      </c>
      <c r="D5451" s="355">
        <v>0</v>
      </c>
      <c r="E5451" s="207"/>
    </row>
    <row r="5452" spans="1:5" x14ac:dyDescent="0.25">
      <c r="A5452" s="353">
        <v>104562</v>
      </c>
      <c r="B5452" s="354" t="s">
        <v>34956</v>
      </c>
      <c r="C5452" s="353" t="s">
        <v>2</v>
      </c>
      <c r="D5452" s="355">
        <v>0</v>
      </c>
      <c r="E5452" s="207"/>
    </row>
    <row r="5453" spans="1:5" x14ac:dyDescent="0.25">
      <c r="A5453" s="353">
        <v>96860</v>
      </c>
      <c r="B5453" s="354" t="s">
        <v>12541</v>
      </c>
      <c r="C5453" s="353" t="s">
        <v>2</v>
      </c>
      <c r="D5453" s="355">
        <v>30.65</v>
      </c>
      <c r="E5453" s="207"/>
    </row>
    <row r="5454" spans="1:5" x14ac:dyDescent="0.25">
      <c r="A5454" s="353">
        <v>96862</v>
      </c>
      <c r="B5454" s="354" t="s">
        <v>12542</v>
      </c>
      <c r="C5454" s="353" t="s">
        <v>2</v>
      </c>
      <c r="D5454" s="355">
        <v>37.700000000000003</v>
      </c>
      <c r="E5454" s="207"/>
    </row>
    <row r="5455" spans="1:5" x14ac:dyDescent="0.25">
      <c r="A5455" s="353">
        <v>96864</v>
      </c>
      <c r="B5455" s="354" t="s">
        <v>12544</v>
      </c>
      <c r="C5455" s="353" t="s">
        <v>2</v>
      </c>
      <c r="D5455" s="355">
        <v>53.32</v>
      </c>
      <c r="E5455" s="207"/>
    </row>
    <row r="5456" spans="1:5" x14ac:dyDescent="0.25">
      <c r="A5456" s="353">
        <v>96866</v>
      </c>
      <c r="B5456" s="354" t="s">
        <v>12546</v>
      </c>
      <c r="C5456" s="353" t="s">
        <v>2</v>
      </c>
      <c r="D5456" s="355">
        <v>69.400000000000006</v>
      </c>
      <c r="E5456" s="207"/>
    </row>
    <row r="5457" spans="1:5" x14ac:dyDescent="0.25">
      <c r="A5457" s="353">
        <v>96868</v>
      </c>
      <c r="B5457" s="354" t="s">
        <v>12547</v>
      </c>
      <c r="C5457" s="353" t="s">
        <v>2</v>
      </c>
      <c r="D5457" s="355">
        <v>20.010000000000002</v>
      </c>
      <c r="E5457" s="207"/>
    </row>
    <row r="5458" spans="1:5" x14ac:dyDescent="0.25">
      <c r="A5458" s="353">
        <v>96869</v>
      </c>
      <c r="B5458" s="354" t="s">
        <v>12548</v>
      </c>
      <c r="C5458" s="353" t="s">
        <v>2</v>
      </c>
      <c r="D5458" s="355">
        <v>30.72</v>
      </c>
      <c r="E5458" s="207"/>
    </row>
    <row r="5459" spans="1:5" x14ac:dyDescent="0.25">
      <c r="A5459" s="353">
        <v>96870</v>
      </c>
      <c r="B5459" s="354" t="s">
        <v>12549</v>
      </c>
      <c r="C5459" s="353" t="s">
        <v>2</v>
      </c>
      <c r="D5459" s="355">
        <v>46.22</v>
      </c>
      <c r="E5459" s="207"/>
    </row>
    <row r="5460" spans="1:5" x14ac:dyDescent="0.25">
      <c r="A5460" s="353">
        <v>96871</v>
      </c>
      <c r="B5460" s="354" t="s">
        <v>12550</v>
      </c>
      <c r="C5460" s="353" t="s">
        <v>2</v>
      </c>
      <c r="D5460" s="355">
        <v>52.81</v>
      </c>
      <c r="E5460" s="207"/>
    </row>
    <row r="5461" spans="1:5" x14ac:dyDescent="0.25">
      <c r="A5461" s="353">
        <v>96861</v>
      </c>
      <c r="B5461" s="354" t="s">
        <v>24397</v>
      </c>
      <c r="C5461" s="353" t="s">
        <v>2</v>
      </c>
      <c r="D5461" s="355">
        <v>38.75</v>
      </c>
      <c r="E5461" s="207"/>
    </row>
    <row r="5462" spans="1:5" x14ac:dyDescent="0.25">
      <c r="A5462" s="353">
        <v>96863</v>
      </c>
      <c r="B5462" s="354" t="s">
        <v>12543</v>
      </c>
      <c r="C5462" s="353" t="s">
        <v>2</v>
      </c>
      <c r="D5462" s="355">
        <v>39.68</v>
      </c>
      <c r="E5462" s="207"/>
    </row>
    <row r="5463" spans="1:5" x14ac:dyDescent="0.25">
      <c r="A5463" s="353">
        <v>96865</v>
      </c>
      <c r="B5463" s="354" t="s">
        <v>12545</v>
      </c>
      <c r="C5463" s="353" t="s">
        <v>2</v>
      </c>
      <c r="D5463" s="355">
        <v>46.83</v>
      </c>
      <c r="E5463" s="207"/>
    </row>
    <row r="5464" spans="1:5" x14ac:dyDescent="0.25">
      <c r="A5464" s="353">
        <v>96814</v>
      </c>
      <c r="B5464" s="354" t="s">
        <v>12502</v>
      </c>
      <c r="C5464" s="353" t="s">
        <v>2</v>
      </c>
      <c r="D5464" s="355">
        <v>16.440000000000001</v>
      </c>
      <c r="E5464" s="207"/>
    </row>
    <row r="5465" spans="1:5" x14ac:dyDescent="0.25">
      <c r="A5465" s="353">
        <v>96818</v>
      </c>
      <c r="B5465" s="354" t="s">
        <v>12506</v>
      </c>
      <c r="C5465" s="353" t="s">
        <v>2</v>
      </c>
      <c r="D5465" s="355">
        <v>22.15</v>
      </c>
      <c r="E5465" s="207"/>
    </row>
    <row r="5466" spans="1:5" x14ac:dyDescent="0.25">
      <c r="A5466" s="353">
        <v>96819</v>
      </c>
      <c r="B5466" s="354" t="s">
        <v>12507</v>
      </c>
      <c r="C5466" s="353" t="s">
        <v>2</v>
      </c>
      <c r="D5466" s="355">
        <v>23.75</v>
      </c>
      <c r="E5466" s="207"/>
    </row>
    <row r="5467" spans="1:5" x14ac:dyDescent="0.25">
      <c r="A5467" s="353">
        <v>96822</v>
      </c>
      <c r="B5467" s="354" t="s">
        <v>12510</v>
      </c>
      <c r="C5467" s="353" t="s">
        <v>2</v>
      </c>
      <c r="D5467" s="355">
        <v>31.2</v>
      </c>
      <c r="E5467" s="207"/>
    </row>
    <row r="5468" spans="1:5" x14ac:dyDescent="0.25">
      <c r="A5468" s="353">
        <v>96808</v>
      </c>
      <c r="B5468" s="354" t="s">
        <v>12496</v>
      </c>
      <c r="C5468" s="353" t="s">
        <v>2</v>
      </c>
      <c r="D5468" s="355">
        <v>17.399999999999999</v>
      </c>
      <c r="E5468" s="207"/>
    </row>
    <row r="5469" spans="1:5" x14ac:dyDescent="0.25">
      <c r="A5469" s="353">
        <v>96811</v>
      </c>
      <c r="B5469" s="354" t="s">
        <v>12499</v>
      </c>
      <c r="C5469" s="353" t="s">
        <v>2</v>
      </c>
      <c r="D5469" s="355">
        <v>22</v>
      </c>
      <c r="E5469" s="207"/>
    </row>
    <row r="5470" spans="1:5" x14ac:dyDescent="0.25">
      <c r="A5470" s="353">
        <v>96815</v>
      </c>
      <c r="B5470" s="354" t="s">
        <v>12503</v>
      </c>
      <c r="C5470" s="353" t="s">
        <v>2</v>
      </c>
      <c r="D5470" s="355">
        <v>34.24</v>
      </c>
      <c r="E5470" s="207"/>
    </row>
    <row r="5471" spans="1:5" x14ac:dyDescent="0.25">
      <c r="A5471" s="353">
        <v>96820</v>
      </c>
      <c r="B5471" s="354" t="s">
        <v>12508</v>
      </c>
      <c r="C5471" s="353" t="s">
        <v>2</v>
      </c>
      <c r="D5471" s="355">
        <v>41.16</v>
      </c>
      <c r="E5471" s="207"/>
    </row>
    <row r="5472" spans="1:5" x14ac:dyDescent="0.25">
      <c r="A5472" s="353">
        <v>96702</v>
      </c>
      <c r="B5472" s="354" t="s">
        <v>38634</v>
      </c>
      <c r="C5472" s="353" t="s">
        <v>2</v>
      </c>
      <c r="D5472" s="355">
        <v>12.5</v>
      </c>
      <c r="E5472" s="207"/>
    </row>
    <row r="5473" spans="1:5" x14ac:dyDescent="0.25">
      <c r="A5473" s="353">
        <v>96662</v>
      </c>
      <c r="B5473" s="354" t="s">
        <v>38635</v>
      </c>
      <c r="C5473" s="353" t="s">
        <v>2</v>
      </c>
      <c r="D5473" s="355">
        <v>10.15</v>
      </c>
      <c r="E5473" s="207"/>
    </row>
    <row r="5474" spans="1:5" x14ac:dyDescent="0.25">
      <c r="A5474" s="353">
        <v>96704</v>
      </c>
      <c r="B5474" s="354" t="s">
        <v>38636</v>
      </c>
      <c r="C5474" s="353" t="s">
        <v>2</v>
      </c>
      <c r="D5474" s="355">
        <v>22.16</v>
      </c>
      <c r="E5474" s="207"/>
    </row>
    <row r="5475" spans="1:5" x14ac:dyDescent="0.25">
      <c r="A5475" s="353">
        <v>96664</v>
      </c>
      <c r="B5475" s="354" t="s">
        <v>38637</v>
      </c>
      <c r="C5475" s="353" t="s">
        <v>2</v>
      </c>
      <c r="D5475" s="355">
        <v>19.170000000000002</v>
      </c>
      <c r="E5475" s="207"/>
    </row>
    <row r="5476" spans="1:5" x14ac:dyDescent="0.25">
      <c r="A5476" s="353">
        <v>104191</v>
      </c>
      <c r="B5476" s="354" t="s">
        <v>11590</v>
      </c>
      <c r="C5476" s="353" t="s">
        <v>2</v>
      </c>
      <c r="D5476" s="355">
        <v>11.23</v>
      </c>
      <c r="E5476" s="207"/>
    </row>
    <row r="5477" spans="1:5" x14ac:dyDescent="0.25">
      <c r="A5477" s="353">
        <v>96700</v>
      </c>
      <c r="B5477" s="354" t="s">
        <v>38638</v>
      </c>
      <c r="C5477" s="353" t="s">
        <v>2</v>
      </c>
      <c r="D5477" s="355">
        <v>18.399999999999999</v>
      </c>
      <c r="E5477" s="207"/>
    </row>
    <row r="5478" spans="1:5" x14ac:dyDescent="0.25">
      <c r="A5478" s="353">
        <v>96658</v>
      </c>
      <c r="B5478" s="354" t="s">
        <v>38639</v>
      </c>
      <c r="C5478" s="353" t="s">
        <v>2</v>
      </c>
      <c r="D5478" s="355">
        <v>16.62</v>
      </c>
      <c r="E5478" s="207"/>
    </row>
    <row r="5479" spans="1:5" x14ac:dyDescent="0.25">
      <c r="A5479" s="353">
        <v>96641</v>
      </c>
      <c r="B5479" s="354" t="s">
        <v>38640</v>
      </c>
      <c r="C5479" s="353" t="s">
        <v>2</v>
      </c>
      <c r="D5479" s="355">
        <v>18.809999999999999</v>
      </c>
      <c r="E5479" s="207"/>
    </row>
    <row r="5480" spans="1:5" x14ac:dyDescent="0.25">
      <c r="A5480" s="353">
        <v>96661</v>
      </c>
      <c r="B5480" s="354" t="s">
        <v>38641</v>
      </c>
      <c r="C5480" s="353" t="s">
        <v>2</v>
      </c>
      <c r="D5480" s="355">
        <v>35.32</v>
      </c>
      <c r="E5480" s="207"/>
    </row>
    <row r="5481" spans="1:5" x14ac:dyDescent="0.25">
      <c r="A5481" s="353">
        <v>96699</v>
      </c>
      <c r="B5481" s="354" t="s">
        <v>38642</v>
      </c>
      <c r="C5481" s="353" t="s">
        <v>2</v>
      </c>
      <c r="D5481" s="355">
        <v>27.97</v>
      </c>
      <c r="E5481" s="207"/>
    </row>
    <row r="5482" spans="1:5" x14ac:dyDescent="0.25">
      <c r="A5482" s="353">
        <v>96657</v>
      </c>
      <c r="B5482" s="354" t="s">
        <v>38643</v>
      </c>
      <c r="C5482" s="353" t="s">
        <v>2</v>
      </c>
      <c r="D5482" s="355">
        <v>26.19</v>
      </c>
      <c r="E5482" s="207"/>
    </row>
    <row r="5483" spans="1:5" x14ac:dyDescent="0.25">
      <c r="A5483" s="353">
        <v>96640</v>
      </c>
      <c r="B5483" s="354" t="s">
        <v>38644</v>
      </c>
      <c r="C5483" s="353" t="s">
        <v>2</v>
      </c>
      <c r="D5483" s="355">
        <v>28.38</v>
      </c>
      <c r="E5483" s="207"/>
    </row>
    <row r="5484" spans="1:5" x14ac:dyDescent="0.25">
      <c r="A5484" s="353">
        <v>96660</v>
      </c>
      <c r="B5484" s="354" t="s">
        <v>38645</v>
      </c>
      <c r="C5484" s="353" t="s">
        <v>2</v>
      </c>
      <c r="D5484" s="355">
        <v>35.659999999999997</v>
      </c>
      <c r="E5484" s="207"/>
    </row>
    <row r="5485" spans="1:5" x14ac:dyDescent="0.25">
      <c r="A5485" s="353">
        <v>104196</v>
      </c>
      <c r="B5485" s="354" t="s">
        <v>11593</v>
      </c>
      <c r="C5485" s="353" t="s">
        <v>2</v>
      </c>
      <c r="D5485" s="355">
        <v>17.46</v>
      </c>
      <c r="E5485" s="207"/>
    </row>
    <row r="5486" spans="1:5" x14ac:dyDescent="0.25">
      <c r="A5486" s="353">
        <v>104197</v>
      </c>
      <c r="B5486" s="354" t="s">
        <v>11594</v>
      </c>
      <c r="C5486" s="353" t="s">
        <v>2</v>
      </c>
      <c r="D5486" s="355">
        <v>32.659999999999997</v>
      </c>
      <c r="E5486" s="207"/>
    </row>
    <row r="5487" spans="1:5" x14ac:dyDescent="0.25">
      <c r="A5487" s="353">
        <v>104198</v>
      </c>
      <c r="B5487" s="354" t="s">
        <v>11595</v>
      </c>
      <c r="C5487" s="353" t="s">
        <v>2</v>
      </c>
      <c r="D5487" s="355">
        <v>8.31</v>
      </c>
      <c r="E5487" s="207"/>
    </row>
    <row r="5488" spans="1:5" x14ac:dyDescent="0.25">
      <c r="A5488" s="353">
        <v>96685</v>
      </c>
      <c r="B5488" s="354" t="s">
        <v>38646</v>
      </c>
      <c r="C5488" s="353" t="s">
        <v>2</v>
      </c>
      <c r="D5488" s="355">
        <v>12.67</v>
      </c>
      <c r="E5488" s="207"/>
    </row>
    <row r="5489" spans="1:5" x14ac:dyDescent="0.25">
      <c r="A5489" s="353">
        <v>96651</v>
      </c>
      <c r="B5489" s="354" t="s">
        <v>38647</v>
      </c>
      <c r="C5489" s="353" t="s">
        <v>2</v>
      </c>
      <c r="D5489" s="355">
        <v>10</v>
      </c>
      <c r="E5489" s="207"/>
    </row>
    <row r="5490" spans="1:5" x14ac:dyDescent="0.25">
      <c r="A5490" s="353">
        <v>96638</v>
      </c>
      <c r="B5490" s="354" t="s">
        <v>38648</v>
      </c>
      <c r="C5490" s="353" t="s">
        <v>2</v>
      </c>
      <c r="D5490" s="355">
        <v>17.399999999999999</v>
      </c>
      <c r="E5490" s="207"/>
    </row>
    <row r="5491" spans="1:5" x14ac:dyDescent="0.25">
      <c r="A5491" s="353">
        <v>96687</v>
      </c>
      <c r="B5491" s="354" t="s">
        <v>38649</v>
      </c>
      <c r="C5491" s="353" t="s">
        <v>2</v>
      </c>
      <c r="D5491" s="355">
        <v>19.510000000000002</v>
      </c>
      <c r="E5491" s="207"/>
    </row>
    <row r="5492" spans="1:5" x14ac:dyDescent="0.25">
      <c r="A5492" s="353">
        <v>96653</v>
      </c>
      <c r="B5492" s="354" t="s">
        <v>11587</v>
      </c>
      <c r="C5492" s="353" t="s">
        <v>2</v>
      </c>
      <c r="D5492" s="355">
        <v>15.14</v>
      </c>
      <c r="E5492" s="207"/>
    </row>
    <row r="5493" spans="1:5" x14ac:dyDescent="0.25">
      <c r="A5493" s="353">
        <v>96689</v>
      </c>
      <c r="B5493" s="354" t="s">
        <v>38650</v>
      </c>
      <c r="C5493" s="353" t="s">
        <v>2</v>
      </c>
      <c r="D5493" s="355">
        <v>29.63</v>
      </c>
      <c r="E5493" s="207"/>
    </row>
    <row r="5494" spans="1:5" x14ac:dyDescent="0.25">
      <c r="A5494" s="353">
        <v>96655</v>
      </c>
      <c r="B5494" s="354" t="s">
        <v>11589</v>
      </c>
      <c r="C5494" s="353" t="s">
        <v>2</v>
      </c>
      <c r="D5494" s="355">
        <v>23.3</v>
      </c>
      <c r="E5494" s="207"/>
    </row>
    <row r="5495" spans="1:5" x14ac:dyDescent="0.25">
      <c r="A5495" s="353">
        <v>96691</v>
      </c>
      <c r="B5495" s="354" t="s">
        <v>38651</v>
      </c>
      <c r="C5495" s="353" t="s">
        <v>2</v>
      </c>
      <c r="D5495" s="355">
        <v>42.53</v>
      </c>
      <c r="E5495" s="207"/>
    </row>
    <row r="5496" spans="1:5" x14ac:dyDescent="0.25">
      <c r="A5496" s="353">
        <v>96693</v>
      </c>
      <c r="B5496" s="354" t="s">
        <v>38652</v>
      </c>
      <c r="C5496" s="353" t="s">
        <v>2</v>
      </c>
      <c r="D5496" s="355">
        <v>63.96</v>
      </c>
      <c r="E5496" s="207"/>
    </row>
    <row r="5497" spans="1:5" x14ac:dyDescent="0.25">
      <c r="A5497" s="353">
        <v>96695</v>
      </c>
      <c r="B5497" s="354" t="s">
        <v>38653</v>
      </c>
      <c r="C5497" s="353" t="s">
        <v>2</v>
      </c>
      <c r="D5497" s="355">
        <v>110.91</v>
      </c>
      <c r="E5497" s="207"/>
    </row>
    <row r="5498" spans="1:5" x14ac:dyDescent="0.25">
      <c r="A5498" s="353">
        <v>104193</v>
      </c>
      <c r="B5498" s="354" t="s">
        <v>11592</v>
      </c>
      <c r="C5498" s="353" t="s">
        <v>2</v>
      </c>
      <c r="D5498" s="355">
        <v>184.67</v>
      </c>
      <c r="E5498" s="207"/>
    </row>
    <row r="5499" spans="1:5" x14ac:dyDescent="0.25">
      <c r="A5499" s="353">
        <v>96697</v>
      </c>
      <c r="B5499" s="354" t="s">
        <v>38654</v>
      </c>
      <c r="C5499" s="353" t="s">
        <v>2</v>
      </c>
      <c r="D5499" s="355">
        <v>374.61</v>
      </c>
      <c r="E5499" s="207"/>
    </row>
    <row r="5500" spans="1:5" x14ac:dyDescent="0.25">
      <c r="A5500" s="353">
        <v>104199</v>
      </c>
      <c r="B5500" s="354" t="s">
        <v>11596</v>
      </c>
      <c r="C5500" s="353" t="s">
        <v>2</v>
      </c>
      <c r="D5500" s="355">
        <v>8.0399999999999991</v>
      </c>
      <c r="E5500" s="207"/>
    </row>
    <row r="5501" spans="1:5" x14ac:dyDescent="0.25">
      <c r="A5501" s="353">
        <v>96684</v>
      </c>
      <c r="B5501" s="354" t="s">
        <v>38655</v>
      </c>
      <c r="C5501" s="353" t="s">
        <v>2</v>
      </c>
      <c r="D5501" s="355">
        <v>12.23</v>
      </c>
      <c r="E5501" s="207"/>
    </row>
    <row r="5502" spans="1:5" x14ac:dyDescent="0.25">
      <c r="A5502" s="353">
        <v>96650</v>
      </c>
      <c r="B5502" s="354" t="s">
        <v>38656</v>
      </c>
      <c r="C5502" s="353" t="s">
        <v>2</v>
      </c>
      <c r="D5502" s="355">
        <v>9.56</v>
      </c>
      <c r="E5502" s="207"/>
    </row>
    <row r="5503" spans="1:5" x14ac:dyDescent="0.25">
      <c r="A5503" s="353">
        <v>96637</v>
      </c>
      <c r="B5503" s="354" t="s">
        <v>38657</v>
      </c>
      <c r="C5503" s="353" t="s">
        <v>2</v>
      </c>
      <c r="D5503" s="355">
        <v>16.96</v>
      </c>
      <c r="E5503" s="207"/>
    </row>
    <row r="5504" spans="1:5" x14ac:dyDescent="0.25">
      <c r="A5504" s="353">
        <v>96686</v>
      </c>
      <c r="B5504" s="354" t="s">
        <v>38658</v>
      </c>
      <c r="C5504" s="353" t="s">
        <v>2</v>
      </c>
      <c r="D5504" s="355">
        <v>15.79</v>
      </c>
      <c r="E5504" s="207"/>
    </row>
    <row r="5505" spans="1:5" x14ac:dyDescent="0.25">
      <c r="A5505" s="353">
        <v>96652</v>
      </c>
      <c r="B5505" s="354" t="s">
        <v>11586</v>
      </c>
      <c r="C5505" s="353" t="s">
        <v>2</v>
      </c>
      <c r="D5505" s="355">
        <v>11.42</v>
      </c>
      <c r="E5505" s="207"/>
    </row>
    <row r="5506" spans="1:5" x14ac:dyDescent="0.25">
      <c r="A5506" s="353">
        <v>96688</v>
      </c>
      <c r="B5506" s="354" t="s">
        <v>38659</v>
      </c>
      <c r="C5506" s="353" t="s">
        <v>2</v>
      </c>
      <c r="D5506" s="355">
        <v>23.58</v>
      </c>
      <c r="E5506" s="207"/>
    </row>
    <row r="5507" spans="1:5" x14ac:dyDescent="0.25">
      <c r="A5507" s="353">
        <v>96654</v>
      </c>
      <c r="B5507" s="354" t="s">
        <v>11588</v>
      </c>
      <c r="C5507" s="353" t="s">
        <v>2</v>
      </c>
      <c r="D5507" s="355">
        <v>17.25</v>
      </c>
      <c r="E5507" s="207"/>
    </row>
    <row r="5508" spans="1:5" x14ac:dyDescent="0.25">
      <c r="A5508" s="353">
        <v>96690</v>
      </c>
      <c r="B5508" s="354" t="s">
        <v>38660</v>
      </c>
      <c r="C5508" s="353" t="s">
        <v>2</v>
      </c>
      <c r="D5508" s="355">
        <v>32.950000000000003</v>
      </c>
      <c r="E5508" s="207"/>
    </row>
    <row r="5509" spans="1:5" x14ac:dyDescent="0.25">
      <c r="A5509" s="353">
        <v>96692</v>
      </c>
      <c r="B5509" s="354" t="s">
        <v>38661</v>
      </c>
      <c r="C5509" s="353" t="s">
        <v>2</v>
      </c>
      <c r="D5509" s="355">
        <v>46.87</v>
      </c>
      <c r="E5509" s="207"/>
    </row>
    <row r="5510" spans="1:5" x14ac:dyDescent="0.25">
      <c r="A5510" s="353">
        <v>96694</v>
      </c>
      <c r="B5510" s="354" t="s">
        <v>38662</v>
      </c>
      <c r="C5510" s="353" t="s">
        <v>2</v>
      </c>
      <c r="D5510" s="355">
        <v>100.48</v>
      </c>
      <c r="E5510" s="207"/>
    </row>
    <row r="5511" spans="1:5" x14ac:dyDescent="0.25">
      <c r="A5511" s="353">
        <v>96696</v>
      </c>
      <c r="B5511" s="354" t="s">
        <v>38663</v>
      </c>
      <c r="C5511" s="353" t="s">
        <v>2</v>
      </c>
      <c r="D5511" s="355">
        <v>125.58</v>
      </c>
      <c r="E5511" s="207"/>
    </row>
    <row r="5512" spans="1:5" x14ac:dyDescent="0.25">
      <c r="A5512" s="353">
        <v>96709</v>
      </c>
      <c r="B5512" s="354" t="s">
        <v>38664</v>
      </c>
      <c r="C5512" s="353" t="s">
        <v>2</v>
      </c>
      <c r="D5512" s="355">
        <v>122.58</v>
      </c>
      <c r="E5512" s="207"/>
    </row>
    <row r="5513" spans="1:5" x14ac:dyDescent="0.25">
      <c r="A5513" s="353">
        <v>104200</v>
      </c>
      <c r="B5513" s="354" t="s">
        <v>11597</v>
      </c>
      <c r="C5513" s="353" t="s">
        <v>2</v>
      </c>
      <c r="D5513" s="355">
        <v>6.62</v>
      </c>
      <c r="E5513" s="207"/>
    </row>
    <row r="5514" spans="1:5" x14ac:dyDescent="0.25">
      <c r="A5514" s="353">
        <v>96698</v>
      </c>
      <c r="B5514" s="354" t="s">
        <v>38665</v>
      </c>
      <c r="C5514" s="353" t="s">
        <v>2</v>
      </c>
      <c r="D5514" s="355">
        <v>8.69</v>
      </c>
      <c r="E5514" s="207"/>
    </row>
    <row r="5515" spans="1:5" x14ac:dyDescent="0.25">
      <c r="A5515" s="353">
        <v>96656</v>
      </c>
      <c r="B5515" s="354" t="s">
        <v>38666</v>
      </c>
      <c r="C5515" s="353" t="s">
        <v>2</v>
      </c>
      <c r="D5515" s="355">
        <v>6.91</v>
      </c>
      <c r="E5515" s="207"/>
    </row>
    <row r="5516" spans="1:5" x14ac:dyDescent="0.25">
      <c r="A5516" s="353">
        <v>96639</v>
      </c>
      <c r="B5516" s="354" t="s">
        <v>38667</v>
      </c>
      <c r="C5516" s="353" t="s">
        <v>2</v>
      </c>
      <c r="D5516" s="355">
        <v>11.84</v>
      </c>
      <c r="E5516" s="207"/>
    </row>
    <row r="5517" spans="1:5" x14ac:dyDescent="0.25">
      <c r="A5517" s="353">
        <v>96701</v>
      </c>
      <c r="B5517" s="354" t="s">
        <v>38668</v>
      </c>
      <c r="C5517" s="353" t="s">
        <v>2</v>
      </c>
      <c r="D5517" s="355">
        <v>11.99</v>
      </c>
      <c r="E5517" s="207"/>
    </row>
    <row r="5518" spans="1:5" x14ac:dyDescent="0.25">
      <c r="A5518" s="353">
        <v>96659</v>
      </c>
      <c r="B5518" s="354" t="s">
        <v>38669</v>
      </c>
      <c r="C5518" s="353" t="s">
        <v>2</v>
      </c>
      <c r="D5518" s="355">
        <v>9.07</v>
      </c>
      <c r="E5518" s="207"/>
    </row>
    <row r="5519" spans="1:5" x14ac:dyDescent="0.25">
      <c r="A5519" s="353">
        <v>96703</v>
      </c>
      <c r="B5519" s="354" t="s">
        <v>38670</v>
      </c>
      <c r="C5519" s="353" t="s">
        <v>2</v>
      </c>
      <c r="D5519" s="355">
        <v>21.63</v>
      </c>
      <c r="E5519" s="207"/>
    </row>
    <row r="5520" spans="1:5" x14ac:dyDescent="0.25">
      <c r="A5520" s="353">
        <v>96663</v>
      </c>
      <c r="B5520" s="354" t="s">
        <v>38671</v>
      </c>
      <c r="C5520" s="353" t="s">
        <v>2</v>
      </c>
      <c r="D5520" s="355">
        <v>17.420000000000002</v>
      </c>
      <c r="E5520" s="207"/>
    </row>
    <row r="5521" spans="1:5" x14ac:dyDescent="0.25">
      <c r="A5521" s="353">
        <v>96705</v>
      </c>
      <c r="B5521" s="354" t="s">
        <v>38672</v>
      </c>
      <c r="C5521" s="353" t="s">
        <v>2</v>
      </c>
      <c r="D5521" s="355">
        <v>26.24</v>
      </c>
      <c r="E5521" s="207"/>
    </row>
    <row r="5522" spans="1:5" x14ac:dyDescent="0.25">
      <c r="A5522" s="353">
        <v>96706</v>
      </c>
      <c r="B5522" s="354" t="s">
        <v>38673</v>
      </c>
      <c r="C5522" s="353" t="s">
        <v>2</v>
      </c>
      <c r="D5522" s="355">
        <v>39.049999999999997</v>
      </c>
      <c r="E5522" s="207"/>
    </row>
    <row r="5523" spans="1:5" x14ac:dyDescent="0.25">
      <c r="A5523" s="353">
        <v>96707</v>
      </c>
      <c r="B5523" s="354" t="s">
        <v>38674</v>
      </c>
      <c r="C5523" s="353" t="s">
        <v>2</v>
      </c>
      <c r="D5523" s="355">
        <v>63.13</v>
      </c>
      <c r="E5523" s="207"/>
    </row>
    <row r="5524" spans="1:5" x14ac:dyDescent="0.25">
      <c r="A5524" s="353">
        <v>96708</v>
      </c>
      <c r="B5524" s="354" t="s">
        <v>38675</v>
      </c>
      <c r="C5524" s="353" t="s">
        <v>2</v>
      </c>
      <c r="D5524" s="355">
        <v>95.99</v>
      </c>
      <c r="E5524" s="207"/>
    </row>
    <row r="5525" spans="1:5" x14ac:dyDescent="0.25">
      <c r="A5525" s="353">
        <v>96675</v>
      </c>
      <c r="B5525" s="354" t="s">
        <v>38676</v>
      </c>
      <c r="C5525" s="353" t="s">
        <v>1</v>
      </c>
      <c r="D5525" s="355">
        <v>173.42</v>
      </c>
      <c r="E5525" s="207"/>
    </row>
    <row r="5526" spans="1:5" x14ac:dyDescent="0.25">
      <c r="A5526" s="353">
        <v>96683</v>
      </c>
      <c r="B5526" s="354" t="s">
        <v>38677</v>
      </c>
      <c r="C5526" s="353" t="s">
        <v>1</v>
      </c>
      <c r="D5526" s="355">
        <v>337.81</v>
      </c>
      <c r="E5526" s="207"/>
    </row>
    <row r="5527" spans="1:5" x14ac:dyDescent="0.25">
      <c r="A5527" s="353">
        <v>104194</v>
      </c>
      <c r="B5527" s="354" t="s">
        <v>11514</v>
      </c>
      <c r="C5527" s="353" t="s">
        <v>1</v>
      </c>
      <c r="D5527" s="355">
        <v>23.87</v>
      </c>
      <c r="E5527" s="207"/>
    </row>
    <row r="5528" spans="1:5" x14ac:dyDescent="0.25">
      <c r="A5528" s="353">
        <v>104195</v>
      </c>
      <c r="B5528" s="354" t="s">
        <v>11515</v>
      </c>
      <c r="C5528" s="353" t="s">
        <v>1</v>
      </c>
      <c r="D5528" s="355">
        <v>25.37</v>
      </c>
      <c r="E5528" s="207"/>
    </row>
    <row r="5529" spans="1:5" x14ac:dyDescent="0.25">
      <c r="A5529" s="353">
        <v>96668</v>
      </c>
      <c r="B5529" s="354" t="s">
        <v>38678</v>
      </c>
      <c r="C5529" s="353" t="s">
        <v>1</v>
      </c>
      <c r="D5529" s="355">
        <v>19.73</v>
      </c>
      <c r="E5529" s="207"/>
    </row>
    <row r="5530" spans="1:5" x14ac:dyDescent="0.25">
      <c r="A5530" s="353">
        <v>96644</v>
      </c>
      <c r="B5530" s="354" t="s">
        <v>38679</v>
      </c>
      <c r="C5530" s="353" t="s">
        <v>1</v>
      </c>
      <c r="D5530" s="355">
        <v>25.02</v>
      </c>
      <c r="E5530" s="207"/>
    </row>
    <row r="5531" spans="1:5" x14ac:dyDescent="0.25">
      <c r="A5531" s="353">
        <v>96635</v>
      </c>
      <c r="B5531" s="354" t="s">
        <v>38680</v>
      </c>
      <c r="C5531" s="353" t="s">
        <v>1</v>
      </c>
      <c r="D5531" s="355">
        <v>44.93</v>
      </c>
      <c r="E5531" s="207"/>
    </row>
    <row r="5532" spans="1:5" x14ac:dyDescent="0.25">
      <c r="A5532" s="353">
        <v>96636</v>
      </c>
      <c r="B5532" s="354" t="s">
        <v>38681</v>
      </c>
      <c r="C5532" s="353" t="s">
        <v>1</v>
      </c>
      <c r="D5532" s="355">
        <v>47.7</v>
      </c>
      <c r="E5532" s="207"/>
    </row>
    <row r="5533" spans="1:5" x14ac:dyDescent="0.25">
      <c r="A5533" s="353">
        <v>96676</v>
      </c>
      <c r="B5533" s="354" t="s">
        <v>38682</v>
      </c>
      <c r="C5533" s="353" t="s">
        <v>1</v>
      </c>
      <c r="D5533" s="355">
        <v>24.78</v>
      </c>
      <c r="E5533" s="207"/>
    </row>
    <row r="5534" spans="1:5" x14ac:dyDescent="0.25">
      <c r="A5534" s="353">
        <v>96647</v>
      </c>
      <c r="B5534" s="354" t="s">
        <v>38683</v>
      </c>
      <c r="C5534" s="353" t="s">
        <v>1</v>
      </c>
      <c r="D5534" s="355">
        <v>27.2</v>
      </c>
      <c r="E5534" s="207"/>
    </row>
    <row r="5535" spans="1:5" x14ac:dyDescent="0.25">
      <c r="A5535" s="353">
        <v>96669</v>
      </c>
      <c r="B5535" s="354" t="s">
        <v>38684</v>
      </c>
      <c r="C5535" s="353" t="s">
        <v>1</v>
      </c>
      <c r="D5535" s="355">
        <v>19.28</v>
      </c>
      <c r="E5535" s="207"/>
    </row>
    <row r="5536" spans="1:5" x14ac:dyDescent="0.25">
      <c r="A5536" s="353">
        <v>96645</v>
      </c>
      <c r="B5536" s="354" t="s">
        <v>38685</v>
      </c>
      <c r="C5536" s="353" t="s">
        <v>1</v>
      </c>
      <c r="D5536" s="355">
        <v>22.11</v>
      </c>
      <c r="E5536" s="207"/>
    </row>
    <row r="5537" spans="1:5" x14ac:dyDescent="0.25">
      <c r="A5537" s="353">
        <v>96677</v>
      </c>
      <c r="B5537" s="354" t="s">
        <v>38686</v>
      </c>
      <c r="C5537" s="353" t="s">
        <v>1</v>
      </c>
      <c r="D5537" s="355">
        <v>32.299999999999997</v>
      </c>
      <c r="E5537" s="207"/>
    </row>
    <row r="5538" spans="1:5" x14ac:dyDescent="0.25">
      <c r="A5538" s="353">
        <v>96648</v>
      </c>
      <c r="B5538" s="354" t="s">
        <v>38687</v>
      </c>
      <c r="C5538" s="353" t="s">
        <v>1</v>
      </c>
      <c r="D5538" s="355">
        <v>33.67</v>
      </c>
      <c r="E5538" s="207"/>
    </row>
    <row r="5539" spans="1:5" x14ac:dyDescent="0.25">
      <c r="A5539" s="353">
        <v>96670</v>
      </c>
      <c r="B5539" s="354" t="s">
        <v>38688</v>
      </c>
      <c r="C5539" s="353" t="s">
        <v>1</v>
      </c>
      <c r="D5539" s="355">
        <v>25.1</v>
      </c>
      <c r="E5539" s="207"/>
    </row>
    <row r="5540" spans="1:5" x14ac:dyDescent="0.25">
      <c r="A5540" s="353">
        <v>96646</v>
      </c>
      <c r="B5540" s="354" t="s">
        <v>38689</v>
      </c>
      <c r="C5540" s="353" t="s">
        <v>1</v>
      </c>
      <c r="D5540" s="355">
        <v>27.14</v>
      </c>
      <c r="E5540" s="207"/>
    </row>
    <row r="5541" spans="1:5" x14ac:dyDescent="0.25">
      <c r="A5541" s="353">
        <v>96678</v>
      </c>
      <c r="B5541" s="354" t="s">
        <v>38690</v>
      </c>
      <c r="C5541" s="353" t="s">
        <v>1</v>
      </c>
      <c r="D5541" s="355">
        <v>44.58</v>
      </c>
      <c r="E5541" s="207"/>
    </row>
    <row r="5542" spans="1:5" x14ac:dyDescent="0.25">
      <c r="A5542" s="353">
        <v>96649</v>
      </c>
      <c r="B5542" s="354" t="s">
        <v>38691</v>
      </c>
      <c r="C5542" s="353" t="s">
        <v>1</v>
      </c>
      <c r="D5542" s="355">
        <v>44.73</v>
      </c>
      <c r="E5542" s="207"/>
    </row>
    <row r="5543" spans="1:5" x14ac:dyDescent="0.25">
      <c r="A5543" s="353">
        <v>96671</v>
      </c>
      <c r="B5543" s="354" t="s">
        <v>38692</v>
      </c>
      <c r="C5543" s="353" t="s">
        <v>1</v>
      </c>
      <c r="D5543" s="355">
        <v>38.130000000000003</v>
      </c>
      <c r="E5543" s="207"/>
    </row>
    <row r="5544" spans="1:5" x14ac:dyDescent="0.25">
      <c r="A5544" s="353">
        <v>96679</v>
      </c>
      <c r="B5544" s="354" t="s">
        <v>38693</v>
      </c>
      <c r="C5544" s="353" t="s">
        <v>1</v>
      </c>
      <c r="D5544" s="355">
        <v>66.61</v>
      </c>
      <c r="E5544" s="207"/>
    </row>
    <row r="5545" spans="1:5" x14ac:dyDescent="0.25">
      <c r="A5545" s="353">
        <v>96672</v>
      </c>
      <c r="B5545" s="354" t="s">
        <v>38694</v>
      </c>
      <c r="C5545" s="353" t="s">
        <v>1</v>
      </c>
      <c r="D5545" s="355">
        <v>58.23</v>
      </c>
      <c r="E5545" s="207"/>
    </row>
    <row r="5546" spans="1:5" x14ac:dyDescent="0.25">
      <c r="A5546" s="353">
        <v>96680</v>
      </c>
      <c r="B5546" s="354" t="s">
        <v>38695</v>
      </c>
      <c r="C5546" s="353" t="s">
        <v>1</v>
      </c>
      <c r="D5546" s="355">
        <v>110.47</v>
      </c>
      <c r="E5546" s="207"/>
    </row>
    <row r="5547" spans="1:5" x14ac:dyDescent="0.25">
      <c r="A5547" s="353">
        <v>96673</v>
      </c>
      <c r="B5547" s="354" t="s">
        <v>38696</v>
      </c>
      <c r="C5547" s="353" t="s">
        <v>1</v>
      </c>
      <c r="D5547" s="355">
        <v>73.48</v>
      </c>
      <c r="E5547" s="207"/>
    </row>
    <row r="5548" spans="1:5" x14ac:dyDescent="0.25">
      <c r="A5548" s="353">
        <v>96681</v>
      </c>
      <c r="B5548" s="354" t="s">
        <v>38697</v>
      </c>
      <c r="C5548" s="353" t="s">
        <v>1</v>
      </c>
      <c r="D5548" s="355">
        <v>148.78</v>
      </c>
      <c r="E5548" s="207"/>
    </row>
    <row r="5549" spans="1:5" x14ac:dyDescent="0.25">
      <c r="A5549" s="353">
        <v>96674</v>
      </c>
      <c r="B5549" s="354" t="s">
        <v>38698</v>
      </c>
      <c r="C5549" s="353" t="s">
        <v>1</v>
      </c>
      <c r="D5549" s="355">
        <v>119.13</v>
      </c>
      <c r="E5549" s="207"/>
    </row>
    <row r="5550" spans="1:5" x14ac:dyDescent="0.25">
      <c r="A5550" s="353">
        <v>96682</v>
      </c>
      <c r="B5550" s="354" t="s">
        <v>38699</v>
      </c>
      <c r="C5550" s="353" t="s">
        <v>1</v>
      </c>
      <c r="D5550" s="355">
        <v>245.96</v>
      </c>
      <c r="E5550" s="207"/>
    </row>
    <row r="5551" spans="1:5" x14ac:dyDescent="0.25">
      <c r="A5551" s="353">
        <v>96643</v>
      </c>
      <c r="B5551" s="354" t="s">
        <v>38700</v>
      </c>
      <c r="C5551" s="353" t="s">
        <v>2</v>
      </c>
      <c r="D5551" s="355">
        <v>49.67</v>
      </c>
      <c r="E5551" s="207"/>
    </row>
    <row r="5552" spans="1:5" x14ac:dyDescent="0.25">
      <c r="A5552" s="353">
        <v>104201</v>
      </c>
      <c r="B5552" s="354" t="s">
        <v>11598</v>
      </c>
      <c r="C5552" s="353" t="s">
        <v>2</v>
      </c>
      <c r="D5552" s="355">
        <v>21.52</v>
      </c>
      <c r="E5552" s="207"/>
    </row>
    <row r="5553" spans="1:5" x14ac:dyDescent="0.25">
      <c r="A5553" s="353">
        <v>104192</v>
      </c>
      <c r="B5553" s="354" t="s">
        <v>11591</v>
      </c>
      <c r="C5553" s="353" t="s">
        <v>2</v>
      </c>
      <c r="D5553" s="355">
        <v>31.58</v>
      </c>
      <c r="E5553" s="207"/>
    </row>
    <row r="5554" spans="1:5" x14ac:dyDescent="0.25">
      <c r="A5554" s="353">
        <v>104202</v>
      </c>
      <c r="B5554" s="354" t="s">
        <v>11599</v>
      </c>
      <c r="C5554" s="353" t="s">
        <v>2</v>
      </c>
      <c r="D5554" s="355">
        <v>11.96</v>
      </c>
      <c r="E5554" s="207"/>
    </row>
    <row r="5555" spans="1:5" x14ac:dyDescent="0.25">
      <c r="A5555" s="353">
        <v>96717</v>
      </c>
      <c r="B5555" s="354" t="s">
        <v>38701</v>
      </c>
      <c r="C5555" s="353" t="s">
        <v>2</v>
      </c>
      <c r="D5555" s="355">
        <v>340.02</v>
      </c>
      <c r="E5555" s="207"/>
    </row>
    <row r="5556" spans="1:5" x14ac:dyDescent="0.25">
      <c r="A5556" s="353">
        <v>96710</v>
      </c>
      <c r="B5556" s="354" t="s">
        <v>38702</v>
      </c>
      <c r="C5556" s="353" t="s">
        <v>2</v>
      </c>
      <c r="D5556" s="355">
        <v>16</v>
      </c>
      <c r="E5556" s="207"/>
    </row>
    <row r="5557" spans="1:5" x14ac:dyDescent="0.25">
      <c r="A5557" s="353">
        <v>96665</v>
      </c>
      <c r="B5557" s="354" t="s">
        <v>38703</v>
      </c>
      <c r="C5557" s="353" t="s">
        <v>2</v>
      </c>
      <c r="D5557" s="355">
        <v>12.45</v>
      </c>
      <c r="E5557" s="207"/>
    </row>
    <row r="5558" spans="1:5" x14ac:dyDescent="0.25">
      <c r="A5558" s="353">
        <v>96642</v>
      </c>
      <c r="B5558" s="354" t="s">
        <v>38704</v>
      </c>
      <c r="C5558" s="353" t="s">
        <v>2</v>
      </c>
      <c r="D5558" s="355">
        <v>22.3</v>
      </c>
      <c r="E5558" s="207"/>
    </row>
    <row r="5559" spans="1:5" x14ac:dyDescent="0.25">
      <c r="A5559" s="353">
        <v>96711</v>
      </c>
      <c r="B5559" s="354" t="s">
        <v>38705</v>
      </c>
      <c r="C5559" s="353" t="s">
        <v>2</v>
      </c>
      <c r="D5559" s="355">
        <v>23.95</v>
      </c>
      <c r="E5559" s="207"/>
    </row>
    <row r="5560" spans="1:5" x14ac:dyDescent="0.25">
      <c r="A5560" s="353">
        <v>96666</v>
      </c>
      <c r="B5560" s="354" t="s">
        <v>38706</v>
      </c>
      <c r="C5560" s="353" t="s">
        <v>2</v>
      </c>
      <c r="D5560" s="355">
        <v>18.11</v>
      </c>
      <c r="E5560" s="207"/>
    </row>
    <row r="5561" spans="1:5" x14ac:dyDescent="0.25">
      <c r="A5561" s="353">
        <v>96712</v>
      </c>
      <c r="B5561" s="354" t="s">
        <v>38707</v>
      </c>
      <c r="C5561" s="353" t="s">
        <v>2</v>
      </c>
      <c r="D5561" s="355">
        <v>34.229999999999997</v>
      </c>
      <c r="E5561" s="207"/>
    </row>
    <row r="5562" spans="1:5" x14ac:dyDescent="0.25">
      <c r="A5562" s="353">
        <v>96667</v>
      </c>
      <c r="B5562" s="354" t="s">
        <v>38708</v>
      </c>
      <c r="C5562" s="353" t="s">
        <v>2</v>
      </c>
      <c r="D5562" s="355">
        <v>25.8</v>
      </c>
      <c r="E5562" s="207"/>
    </row>
    <row r="5563" spans="1:5" x14ac:dyDescent="0.25">
      <c r="A5563" s="353">
        <v>96713</v>
      </c>
      <c r="B5563" s="354" t="s">
        <v>38709</v>
      </c>
      <c r="C5563" s="353" t="s">
        <v>2</v>
      </c>
      <c r="D5563" s="355">
        <v>52.83</v>
      </c>
      <c r="E5563" s="207"/>
    </row>
    <row r="5564" spans="1:5" x14ac:dyDescent="0.25">
      <c r="A5564" s="353">
        <v>96714</v>
      </c>
      <c r="B5564" s="354" t="s">
        <v>38710</v>
      </c>
      <c r="C5564" s="353" t="s">
        <v>2</v>
      </c>
      <c r="D5564" s="355">
        <v>75.39</v>
      </c>
      <c r="E5564" s="207"/>
    </row>
    <row r="5565" spans="1:5" x14ac:dyDescent="0.25">
      <c r="A5565" s="353">
        <v>96715</v>
      </c>
      <c r="B5565" s="354" t="s">
        <v>38711</v>
      </c>
      <c r="C5565" s="353" t="s">
        <v>2</v>
      </c>
      <c r="D5565" s="355">
        <v>135.16</v>
      </c>
      <c r="E5565" s="207"/>
    </row>
    <row r="5566" spans="1:5" x14ac:dyDescent="0.25">
      <c r="A5566" s="353">
        <v>96716</v>
      </c>
      <c r="B5566" s="354" t="s">
        <v>38712</v>
      </c>
      <c r="C5566" s="353" t="s">
        <v>2</v>
      </c>
      <c r="D5566" s="355">
        <v>176.26</v>
      </c>
      <c r="E5566" s="207"/>
    </row>
    <row r="5567" spans="1:5" x14ac:dyDescent="0.25">
      <c r="A5567" s="353">
        <v>104328</v>
      </c>
      <c r="B5567" s="354" t="s">
        <v>11629</v>
      </c>
      <c r="C5567" s="353" t="s">
        <v>2</v>
      </c>
      <c r="D5567" s="355">
        <v>76.459999999999994</v>
      </c>
      <c r="E5567" s="207"/>
    </row>
    <row r="5568" spans="1:5" x14ac:dyDescent="0.25">
      <c r="A5568" s="353">
        <v>104329</v>
      </c>
      <c r="B5568" s="354" t="s">
        <v>11630</v>
      </c>
      <c r="C5568" s="353" t="s">
        <v>2</v>
      </c>
      <c r="D5568" s="355">
        <v>86.28</v>
      </c>
      <c r="E5568" s="207"/>
    </row>
    <row r="5569" spans="1:5" x14ac:dyDescent="0.25">
      <c r="A5569" s="353">
        <v>89707</v>
      </c>
      <c r="B5569" s="354" t="s">
        <v>11623</v>
      </c>
      <c r="C5569" s="353" t="s">
        <v>2</v>
      </c>
      <c r="D5569" s="355">
        <v>52.89</v>
      </c>
      <c r="E5569" s="207"/>
    </row>
    <row r="5570" spans="1:5" x14ac:dyDescent="0.25">
      <c r="A5570" s="353">
        <v>89708</v>
      </c>
      <c r="B5570" s="354" t="s">
        <v>11624</v>
      </c>
      <c r="C5570" s="353" t="s">
        <v>2</v>
      </c>
      <c r="D5570" s="355">
        <v>112.73</v>
      </c>
      <c r="E5570" s="207"/>
    </row>
    <row r="5571" spans="1:5" x14ac:dyDescent="0.25">
      <c r="A5571" s="353">
        <v>104330</v>
      </c>
      <c r="B5571" s="354" t="s">
        <v>34957</v>
      </c>
      <c r="C5571" s="353" t="s">
        <v>2</v>
      </c>
      <c r="D5571" s="355">
        <v>0</v>
      </c>
      <c r="E5571" s="207"/>
    </row>
    <row r="5572" spans="1:5" x14ac:dyDescent="0.25">
      <c r="A5572" s="353">
        <v>104326</v>
      </c>
      <c r="B5572" s="354" t="s">
        <v>11627</v>
      </c>
      <c r="C5572" s="353" t="s">
        <v>2</v>
      </c>
      <c r="D5572" s="355">
        <v>21.72</v>
      </c>
      <c r="E5572" s="207"/>
    </row>
    <row r="5573" spans="1:5" x14ac:dyDescent="0.25">
      <c r="A5573" s="353">
        <v>89710</v>
      </c>
      <c r="B5573" s="354" t="s">
        <v>11626</v>
      </c>
      <c r="C5573" s="353" t="s">
        <v>2</v>
      </c>
      <c r="D5573" s="355">
        <v>20.02</v>
      </c>
      <c r="E5573" s="207"/>
    </row>
    <row r="5574" spans="1:5" x14ac:dyDescent="0.25">
      <c r="A5574" s="353">
        <v>104327</v>
      </c>
      <c r="B5574" s="354" t="s">
        <v>11628</v>
      </c>
      <c r="C5574" s="353" t="s">
        <v>2</v>
      </c>
      <c r="D5574" s="355">
        <v>20.71</v>
      </c>
      <c r="E5574" s="207"/>
    </row>
    <row r="5575" spans="1:5" x14ac:dyDescent="0.25">
      <c r="A5575" s="353">
        <v>89709</v>
      </c>
      <c r="B5575" s="354" t="s">
        <v>11625</v>
      </c>
      <c r="C5575" s="353" t="s">
        <v>2</v>
      </c>
      <c r="D5575" s="355">
        <v>22.77</v>
      </c>
      <c r="E5575" s="207"/>
    </row>
    <row r="5576" spans="1:5" x14ac:dyDescent="0.25">
      <c r="A5576" s="353">
        <v>104341</v>
      </c>
      <c r="B5576" s="354" t="s">
        <v>11608</v>
      </c>
      <c r="C5576" s="353" t="s">
        <v>2</v>
      </c>
      <c r="D5576" s="355">
        <v>11.54</v>
      </c>
      <c r="E5576" s="207"/>
    </row>
    <row r="5577" spans="1:5" x14ac:dyDescent="0.25">
      <c r="A5577" s="353">
        <v>104357</v>
      </c>
      <c r="B5577" s="354" t="s">
        <v>11622</v>
      </c>
      <c r="C5577" s="353" t="s">
        <v>2</v>
      </c>
      <c r="D5577" s="355">
        <v>20.190000000000001</v>
      </c>
      <c r="E5577" s="207"/>
    </row>
    <row r="5578" spans="1:5" x14ac:dyDescent="0.25">
      <c r="A5578" s="353">
        <v>89811</v>
      </c>
      <c r="B5578" s="354" t="s">
        <v>11557</v>
      </c>
      <c r="C5578" s="353" t="s">
        <v>2</v>
      </c>
      <c r="D5578" s="355">
        <v>46.47</v>
      </c>
      <c r="E5578" s="207"/>
    </row>
    <row r="5579" spans="1:5" x14ac:dyDescent="0.25">
      <c r="A5579" s="353">
        <v>89748</v>
      </c>
      <c r="B5579" s="354" t="s">
        <v>11530</v>
      </c>
      <c r="C5579" s="353" t="s">
        <v>2</v>
      </c>
      <c r="D5579" s="355">
        <v>45.15</v>
      </c>
      <c r="E5579" s="207"/>
    </row>
    <row r="5580" spans="1:5" x14ac:dyDescent="0.25">
      <c r="A5580" s="353">
        <v>89852</v>
      </c>
      <c r="B5580" s="354" t="s">
        <v>11573</v>
      </c>
      <c r="C5580" s="353" t="s">
        <v>2</v>
      </c>
      <c r="D5580" s="355">
        <v>49.7</v>
      </c>
      <c r="E5580" s="207"/>
    </row>
    <row r="5581" spans="1:5" x14ac:dyDescent="0.25">
      <c r="A5581" s="353">
        <v>89728</v>
      </c>
      <c r="B5581" s="354" t="s">
        <v>11518</v>
      </c>
      <c r="C5581" s="353" t="s">
        <v>2</v>
      </c>
      <c r="D5581" s="355">
        <v>14.27</v>
      </c>
      <c r="E5581" s="207"/>
    </row>
    <row r="5582" spans="1:5" x14ac:dyDescent="0.25">
      <c r="A5582" s="353">
        <v>89803</v>
      </c>
      <c r="B5582" s="354" t="s">
        <v>11549</v>
      </c>
      <c r="C5582" s="353" t="s">
        <v>2</v>
      </c>
      <c r="D5582" s="355">
        <v>19.21</v>
      </c>
      <c r="E5582" s="207"/>
    </row>
    <row r="5583" spans="1:5" x14ac:dyDescent="0.25">
      <c r="A5583" s="353">
        <v>89733</v>
      </c>
      <c r="B5583" s="354" t="s">
        <v>11522</v>
      </c>
      <c r="C5583" s="353" t="s">
        <v>2</v>
      </c>
      <c r="D5583" s="355">
        <v>24.78</v>
      </c>
      <c r="E5583" s="207"/>
    </row>
    <row r="5584" spans="1:5" x14ac:dyDescent="0.25">
      <c r="A5584" s="353">
        <v>89807</v>
      </c>
      <c r="B5584" s="354" t="s">
        <v>11553</v>
      </c>
      <c r="C5584" s="353" t="s">
        <v>2</v>
      </c>
      <c r="D5584" s="355">
        <v>40.03</v>
      </c>
      <c r="E5584" s="207"/>
    </row>
    <row r="5585" spans="1:5" x14ac:dyDescent="0.25">
      <c r="A5585" s="353">
        <v>89742</v>
      </c>
      <c r="B5585" s="354" t="s">
        <v>11526</v>
      </c>
      <c r="C5585" s="353" t="s">
        <v>2</v>
      </c>
      <c r="D5585" s="355">
        <v>42.15</v>
      </c>
      <c r="E5585" s="207"/>
    </row>
    <row r="5586" spans="1:5" x14ac:dyDescent="0.25">
      <c r="A5586" s="353">
        <v>89812</v>
      </c>
      <c r="B5586" s="354" t="s">
        <v>11558</v>
      </c>
      <c r="C5586" s="353" t="s">
        <v>2</v>
      </c>
      <c r="D5586" s="355">
        <v>84.36</v>
      </c>
      <c r="E5586" s="207"/>
    </row>
    <row r="5587" spans="1:5" x14ac:dyDescent="0.25">
      <c r="A5587" s="353">
        <v>89750</v>
      </c>
      <c r="B5587" s="354" t="s">
        <v>11531</v>
      </c>
      <c r="C5587" s="353" t="s">
        <v>2</v>
      </c>
      <c r="D5587" s="355">
        <v>83.04</v>
      </c>
      <c r="E5587" s="207"/>
    </row>
    <row r="5588" spans="1:5" x14ac:dyDescent="0.25">
      <c r="A5588" s="353">
        <v>89853</v>
      </c>
      <c r="B5588" s="354" t="s">
        <v>11574</v>
      </c>
      <c r="C5588" s="353" t="s">
        <v>2</v>
      </c>
      <c r="D5588" s="355">
        <v>87.59</v>
      </c>
      <c r="E5588" s="207"/>
    </row>
    <row r="5589" spans="1:5" x14ac:dyDescent="0.25">
      <c r="A5589" s="353">
        <v>89730</v>
      </c>
      <c r="B5589" s="354" t="s">
        <v>11519</v>
      </c>
      <c r="C5589" s="353" t="s">
        <v>2</v>
      </c>
      <c r="D5589" s="355">
        <v>16.329999999999998</v>
      </c>
      <c r="E5589" s="207"/>
    </row>
    <row r="5590" spans="1:5" x14ac:dyDescent="0.25">
      <c r="A5590" s="353">
        <v>89804</v>
      </c>
      <c r="B5590" s="354" t="s">
        <v>11550</v>
      </c>
      <c r="C5590" s="353" t="s">
        <v>2</v>
      </c>
      <c r="D5590" s="355">
        <v>21.57</v>
      </c>
      <c r="E5590" s="207"/>
    </row>
    <row r="5591" spans="1:5" x14ac:dyDescent="0.25">
      <c r="A5591" s="353">
        <v>89735</v>
      </c>
      <c r="B5591" s="354" t="s">
        <v>11523</v>
      </c>
      <c r="C5591" s="353" t="s">
        <v>2</v>
      </c>
      <c r="D5591" s="355">
        <v>27.14</v>
      </c>
      <c r="E5591" s="207"/>
    </row>
    <row r="5592" spans="1:5" x14ac:dyDescent="0.25">
      <c r="A5592" s="353">
        <v>89808</v>
      </c>
      <c r="B5592" s="354" t="s">
        <v>11554</v>
      </c>
      <c r="C5592" s="353" t="s">
        <v>2</v>
      </c>
      <c r="D5592" s="355">
        <v>62.29</v>
      </c>
      <c r="E5592" s="207"/>
    </row>
    <row r="5593" spans="1:5" x14ac:dyDescent="0.25">
      <c r="A5593" s="353">
        <v>89743</v>
      </c>
      <c r="B5593" s="354" t="s">
        <v>11527</v>
      </c>
      <c r="C5593" s="353" t="s">
        <v>2</v>
      </c>
      <c r="D5593" s="355">
        <v>64.41</v>
      </c>
      <c r="E5593" s="207"/>
    </row>
    <row r="5594" spans="1:5" x14ac:dyDescent="0.25">
      <c r="A5594" s="353">
        <v>89810</v>
      </c>
      <c r="B5594" s="354" t="s">
        <v>11556</v>
      </c>
      <c r="C5594" s="353" t="s">
        <v>2</v>
      </c>
      <c r="D5594" s="355">
        <v>31.11</v>
      </c>
      <c r="E5594" s="207"/>
    </row>
    <row r="5595" spans="1:5" x14ac:dyDescent="0.25">
      <c r="A5595" s="353">
        <v>89746</v>
      </c>
      <c r="B5595" s="354" t="s">
        <v>11529</v>
      </c>
      <c r="C5595" s="353" t="s">
        <v>2</v>
      </c>
      <c r="D5595" s="355">
        <v>29.79</v>
      </c>
      <c r="E5595" s="207"/>
    </row>
    <row r="5596" spans="1:5" x14ac:dyDescent="0.25">
      <c r="A5596" s="353">
        <v>89851</v>
      </c>
      <c r="B5596" s="354" t="s">
        <v>11572</v>
      </c>
      <c r="C5596" s="353" t="s">
        <v>2</v>
      </c>
      <c r="D5596" s="355">
        <v>34.340000000000003</v>
      </c>
      <c r="E5596" s="207"/>
    </row>
    <row r="5597" spans="1:5" x14ac:dyDescent="0.25">
      <c r="A5597" s="353">
        <v>89855</v>
      </c>
      <c r="B5597" s="354" t="s">
        <v>11576</v>
      </c>
      <c r="C5597" s="353" t="s">
        <v>2</v>
      </c>
      <c r="D5597" s="355">
        <v>116.65</v>
      </c>
      <c r="E5597" s="207"/>
    </row>
    <row r="5598" spans="1:5" x14ac:dyDescent="0.25">
      <c r="A5598" s="353">
        <v>89726</v>
      </c>
      <c r="B5598" s="354" t="s">
        <v>11517</v>
      </c>
      <c r="C5598" s="353" t="s">
        <v>2</v>
      </c>
      <c r="D5598" s="355">
        <v>11.37</v>
      </c>
      <c r="E5598" s="207"/>
    </row>
    <row r="5599" spans="1:5" x14ac:dyDescent="0.25">
      <c r="A5599" s="353">
        <v>89802</v>
      </c>
      <c r="B5599" s="354" t="s">
        <v>11548</v>
      </c>
      <c r="C5599" s="353" t="s">
        <v>2</v>
      </c>
      <c r="D5599" s="355">
        <v>10.85</v>
      </c>
      <c r="E5599" s="207"/>
    </row>
    <row r="5600" spans="1:5" x14ac:dyDescent="0.25">
      <c r="A5600" s="353">
        <v>89732</v>
      </c>
      <c r="B5600" s="354" t="s">
        <v>11521</v>
      </c>
      <c r="C5600" s="353" t="s">
        <v>2</v>
      </c>
      <c r="D5600" s="355">
        <v>16.420000000000002</v>
      </c>
      <c r="E5600" s="207"/>
    </row>
    <row r="5601" spans="1:5" x14ac:dyDescent="0.25">
      <c r="A5601" s="353">
        <v>89806</v>
      </c>
      <c r="B5601" s="354" t="s">
        <v>11552</v>
      </c>
      <c r="C5601" s="353" t="s">
        <v>2</v>
      </c>
      <c r="D5601" s="355">
        <v>22.62</v>
      </c>
      <c r="E5601" s="207"/>
    </row>
    <row r="5602" spans="1:5" x14ac:dyDescent="0.25">
      <c r="A5602" s="353">
        <v>89739</v>
      </c>
      <c r="B5602" s="354" t="s">
        <v>11525</v>
      </c>
      <c r="C5602" s="353" t="s">
        <v>2</v>
      </c>
      <c r="D5602" s="355">
        <v>24.74</v>
      </c>
      <c r="E5602" s="207"/>
    </row>
    <row r="5603" spans="1:5" x14ac:dyDescent="0.25">
      <c r="A5603" s="353">
        <v>89809</v>
      </c>
      <c r="B5603" s="354" t="s">
        <v>11555</v>
      </c>
      <c r="C5603" s="353" t="s">
        <v>2</v>
      </c>
      <c r="D5603" s="355">
        <v>30.2</v>
      </c>
      <c r="E5603" s="207"/>
    </row>
    <row r="5604" spans="1:5" x14ac:dyDescent="0.25">
      <c r="A5604" s="353">
        <v>89744</v>
      </c>
      <c r="B5604" s="354" t="s">
        <v>11528</v>
      </c>
      <c r="C5604" s="353" t="s">
        <v>2</v>
      </c>
      <c r="D5604" s="355">
        <v>28.88</v>
      </c>
      <c r="E5604" s="207"/>
    </row>
    <row r="5605" spans="1:5" x14ac:dyDescent="0.25">
      <c r="A5605" s="353">
        <v>89850</v>
      </c>
      <c r="B5605" s="354" t="s">
        <v>11571</v>
      </c>
      <c r="C5605" s="353" t="s">
        <v>2</v>
      </c>
      <c r="D5605" s="355">
        <v>33.43</v>
      </c>
      <c r="E5605" s="207"/>
    </row>
    <row r="5606" spans="1:5" x14ac:dyDescent="0.25">
      <c r="A5606" s="353">
        <v>89854</v>
      </c>
      <c r="B5606" s="354" t="s">
        <v>11575</v>
      </c>
      <c r="C5606" s="353" t="s">
        <v>2</v>
      </c>
      <c r="D5606" s="355">
        <v>111.01</v>
      </c>
      <c r="E5606" s="207"/>
    </row>
    <row r="5607" spans="1:5" x14ac:dyDescent="0.25">
      <c r="A5607" s="353">
        <v>89724</v>
      </c>
      <c r="B5607" s="354" t="s">
        <v>11516</v>
      </c>
      <c r="C5607" s="353" t="s">
        <v>2</v>
      </c>
      <c r="D5607" s="355">
        <v>11.12</v>
      </c>
      <c r="E5607" s="207"/>
    </row>
    <row r="5608" spans="1:5" x14ac:dyDescent="0.25">
      <c r="A5608" s="353">
        <v>89801</v>
      </c>
      <c r="B5608" s="354" t="s">
        <v>11547</v>
      </c>
      <c r="C5608" s="353" t="s">
        <v>2</v>
      </c>
      <c r="D5608" s="355">
        <v>10.07</v>
      </c>
      <c r="E5608" s="207"/>
    </row>
    <row r="5609" spans="1:5" x14ac:dyDescent="0.25">
      <c r="A5609" s="353">
        <v>89731</v>
      </c>
      <c r="B5609" s="354" t="s">
        <v>11520</v>
      </c>
      <c r="C5609" s="353" t="s">
        <v>2</v>
      </c>
      <c r="D5609" s="355">
        <v>15.64</v>
      </c>
      <c r="E5609" s="207"/>
    </row>
    <row r="5610" spans="1:5" x14ac:dyDescent="0.25">
      <c r="A5610" s="353">
        <v>89805</v>
      </c>
      <c r="B5610" s="354" t="s">
        <v>11551</v>
      </c>
      <c r="C5610" s="353" t="s">
        <v>2</v>
      </c>
      <c r="D5610" s="355">
        <v>21.57</v>
      </c>
      <c r="E5610" s="207"/>
    </row>
    <row r="5611" spans="1:5" x14ac:dyDescent="0.25">
      <c r="A5611" s="353">
        <v>89737</v>
      </c>
      <c r="B5611" s="354" t="s">
        <v>11524</v>
      </c>
      <c r="C5611" s="353" t="s">
        <v>2</v>
      </c>
      <c r="D5611" s="355">
        <v>23.69</v>
      </c>
      <c r="E5611" s="207"/>
    </row>
    <row r="5612" spans="1:5" x14ac:dyDescent="0.25">
      <c r="A5612" s="353">
        <v>104355</v>
      </c>
      <c r="B5612" s="354" t="s">
        <v>11620</v>
      </c>
      <c r="C5612" s="353" t="s">
        <v>2</v>
      </c>
      <c r="D5612" s="355">
        <v>50.6</v>
      </c>
      <c r="E5612" s="207"/>
    </row>
    <row r="5613" spans="1:5" x14ac:dyDescent="0.25">
      <c r="A5613" s="353">
        <v>104347</v>
      </c>
      <c r="B5613" s="354" t="s">
        <v>11613</v>
      </c>
      <c r="C5613" s="353" t="s">
        <v>2</v>
      </c>
      <c r="D5613" s="355">
        <v>50.38</v>
      </c>
      <c r="E5613" s="207"/>
    </row>
    <row r="5614" spans="1:5" x14ac:dyDescent="0.25">
      <c r="A5614" s="353">
        <v>104353</v>
      </c>
      <c r="B5614" s="354" t="s">
        <v>11618</v>
      </c>
      <c r="C5614" s="353" t="s">
        <v>2</v>
      </c>
      <c r="D5614" s="355">
        <v>43.85</v>
      </c>
      <c r="E5614" s="207"/>
    </row>
    <row r="5615" spans="1:5" x14ac:dyDescent="0.25">
      <c r="A5615" s="353">
        <v>104345</v>
      </c>
      <c r="B5615" s="354" t="s">
        <v>11611</v>
      </c>
      <c r="C5615" s="353" t="s">
        <v>2</v>
      </c>
      <c r="D5615" s="355">
        <v>45.15</v>
      </c>
      <c r="E5615" s="207"/>
    </row>
    <row r="5616" spans="1:5" x14ac:dyDescent="0.25">
      <c r="A5616" s="353">
        <v>104350</v>
      </c>
      <c r="B5616" s="354" t="s">
        <v>11615</v>
      </c>
      <c r="C5616" s="353" t="s">
        <v>2</v>
      </c>
      <c r="D5616" s="355">
        <v>31.33</v>
      </c>
      <c r="E5616" s="207"/>
    </row>
    <row r="5617" spans="1:5" x14ac:dyDescent="0.25">
      <c r="A5617" s="353">
        <v>104343</v>
      </c>
      <c r="B5617" s="354" t="s">
        <v>11609</v>
      </c>
      <c r="C5617" s="353" t="s">
        <v>2</v>
      </c>
      <c r="D5617" s="355">
        <v>35.700000000000003</v>
      </c>
      <c r="E5617" s="207"/>
    </row>
    <row r="5618" spans="1:5" x14ac:dyDescent="0.25">
      <c r="A5618" s="353">
        <v>89834</v>
      </c>
      <c r="B5618" s="354" t="s">
        <v>11570</v>
      </c>
      <c r="C5618" s="353" t="s">
        <v>2</v>
      </c>
      <c r="D5618" s="355">
        <v>55.89</v>
      </c>
      <c r="E5618" s="207"/>
    </row>
    <row r="5619" spans="1:5" x14ac:dyDescent="0.25">
      <c r="A5619" s="353">
        <v>89797</v>
      </c>
      <c r="B5619" s="354" t="s">
        <v>11546</v>
      </c>
      <c r="C5619" s="353" t="s">
        <v>2</v>
      </c>
      <c r="D5619" s="355">
        <v>54.14</v>
      </c>
      <c r="E5619" s="207"/>
    </row>
    <row r="5620" spans="1:5" x14ac:dyDescent="0.25">
      <c r="A5620" s="353">
        <v>89861</v>
      </c>
      <c r="B5620" s="354" t="s">
        <v>11580</v>
      </c>
      <c r="C5620" s="353" t="s">
        <v>2</v>
      </c>
      <c r="D5620" s="355">
        <v>60.2</v>
      </c>
      <c r="E5620" s="207"/>
    </row>
    <row r="5621" spans="1:5" x14ac:dyDescent="0.25">
      <c r="A5621" s="353">
        <v>89783</v>
      </c>
      <c r="B5621" s="354" t="s">
        <v>11540</v>
      </c>
      <c r="C5621" s="353" t="s">
        <v>2</v>
      </c>
      <c r="D5621" s="355">
        <v>16.21</v>
      </c>
      <c r="E5621" s="207"/>
    </row>
    <row r="5622" spans="1:5" x14ac:dyDescent="0.25">
      <c r="A5622" s="353">
        <v>89827</v>
      </c>
      <c r="B5622" s="354" t="s">
        <v>11566</v>
      </c>
      <c r="C5622" s="353" t="s">
        <v>2</v>
      </c>
      <c r="D5622" s="355">
        <v>20.5</v>
      </c>
      <c r="E5622" s="207"/>
    </row>
    <row r="5623" spans="1:5" x14ac:dyDescent="0.25">
      <c r="A5623" s="353">
        <v>89785</v>
      </c>
      <c r="B5623" s="354" t="s">
        <v>11542</v>
      </c>
      <c r="C5623" s="353" t="s">
        <v>2</v>
      </c>
      <c r="D5623" s="355">
        <v>27.92</v>
      </c>
      <c r="E5623" s="207"/>
    </row>
    <row r="5624" spans="1:5" x14ac:dyDescent="0.25">
      <c r="A5624" s="353">
        <v>89830</v>
      </c>
      <c r="B5624" s="354" t="s">
        <v>11568</v>
      </c>
      <c r="C5624" s="353" t="s">
        <v>2</v>
      </c>
      <c r="D5624" s="355">
        <v>40.17</v>
      </c>
      <c r="E5624" s="207"/>
    </row>
    <row r="5625" spans="1:5" x14ac:dyDescent="0.25">
      <c r="A5625" s="353">
        <v>89795</v>
      </c>
      <c r="B5625" s="354" t="s">
        <v>11544</v>
      </c>
      <c r="C5625" s="353" t="s">
        <v>2</v>
      </c>
      <c r="D5625" s="355">
        <v>43</v>
      </c>
      <c r="E5625" s="207"/>
    </row>
    <row r="5626" spans="1:5" x14ac:dyDescent="0.25">
      <c r="A5626" s="353">
        <v>89823</v>
      </c>
      <c r="B5626" s="354" t="s">
        <v>11564</v>
      </c>
      <c r="C5626" s="353" t="s">
        <v>2</v>
      </c>
      <c r="D5626" s="355">
        <v>37.299999999999997</v>
      </c>
      <c r="E5626" s="207"/>
    </row>
    <row r="5627" spans="1:5" x14ac:dyDescent="0.25">
      <c r="A5627" s="353">
        <v>89779</v>
      </c>
      <c r="B5627" s="354" t="s">
        <v>11538</v>
      </c>
      <c r="C5627" s="353" t="s">
        <v>2</v>
      </c>
      <c r="D5627" s="355">
        <v>36.43</v>
      </c>
      <c r="E5627" s="207"/>
    </row>
    <row r="5628" spans="1:5" x14ac:dyDescent="0.25">
      <c r="A5628" s="353">
        <v>89857</v>
      </c>
      <c r="B5628" s="354" t="s">
        <v>11578</v>
      </c>
      <c r="C5628" s="353" t="s">
        <v>2</v>
      </c>
      <c r="D5628" s="355">
        <v>39.450000000000003</v>
      </c>
      <c r="E5628" s="207"/>
    </row>
    <row r="5629" spans="1:5" x14ac:dyDescent="0.25">
      <c r="A5629" s="353">
        <v>89814</v>
      </c>
      <c r="B5629" s="354" t="s">
        <v>11560</v>
      </c>
      <c r="C5629" s="353" t="s">
        <v>2</v>
      </c>
      <c r="D5629" s="355">
        <v>18.329999999999998</v>
      </c>
      <c r="E5629" s="207"/>
    </row>
    <row r="5630" spans="1:5" x14ac:dyDescent="0.25">
      <c r="A5630" s="353">
        <v>89754</v>
      </c>
      <c r="B5630" s="354" t="s">
        <v>11534</v>
      </c>
      <c r="C5630" s="353" t="s">
        <v>2</v>
      </c>
      <c r="D5630" s="355">
        <v>22.04</v>
      </c>
      <c r="E5630" s="207"/>
    </row>
    <row r="5631" spans="1:5" x14ac:dyDescent="0.25">
      <c r="A5631" s="353">
        <v>89819</v>
      </c>
      <c r="B5631" s="354" t="s">
        <v>11562</v>
      </c>
      <c r="C5631" s="353" t="s">
        <v>2</v>
      </c>
      <c r="D5631" s="355">
        <v>25.32</v>
      </c>
      <c r="E5631" s="207"/>
    </row>
    <row r="5632" spans="1:5" x14ac:dyDescent="0.25">
      <c r="A5632" s="353">
        <v>89776</v>
      </c>
      <c r="B5632" s="354" t="s">
        <v>11536</v>
      </c>
      <c r="C5632" s="353" t="s">
        <v>2</v>
      </c>
      <c r="D5632" s="355">
        <v>26.74</v>
      </c>
      <c r="E5632" s="207"/>
    </row>
    <row r="5633" spans="1:5" x14ac:dyDescent="0.25">
      <c r="A5633" s="353">
        <v>89821</v>
      </c>
      <c r="B5633" s="354" t="s">
        <v>11563</v>
      </c>
      <c r="C5633" s="353" t="s">
        <v>2</v>
      </c>
      <c r="D5633" s="355">
        <v>20.09</v>
      </c>
      <c r="E5633" s="207"/>
    </row>
    <row r="5634" spans="1:5" x14ac:dyDescent="0.25">
      <c r="A5634" s="353">
        <v>89778</v>
      </c>
      <c r="B5634" s="354" t="s">
        <v>11537</v>
      </c>
      <c r="C5634" s="353" t="s">
        <v>2</v>
      </c>
      <c r="D5634" s="355">
        <v>19.22</v>
      </c>
      <c r="E5634" s="207"/>
    </row>
    <row r="5635" spans="1:5" x14ac:dyDescent="0.25">
      <c r="A5635" s="353">
        <v>89856</v>
      </c>
      <c r="B5635" s="354" t="s">
        <v>11577</v>
      </c>
      <c r="C5635" s="353" t="s">
        <v>2</v>
      </c>
      <c r="D5635" s="355">
        <v>22.25</v>
      </c>
      <c r="E5635" s="207"/>
    </row>
    <row r="5636" spans="1:5" x14ac:dyDescent="0.25">
      <c r="A5636" s="353">
        <v>89752</v>
      </c>
      <c r="B5636" s="354" t="s">
        <v>11532</v>
      </c>
      <c r="C5636" s="353" t="s">
        <v>2</v>
      </c>
      <c r="D5636" s="355">
        <v>8.2899999999999991</v>
      </c>
      <c r="E5636" s="207"/>
    </row>
    <row r="5637" spans="1:5" x14ac:dyDescent="0.25">
      <c r="A5637" s="353">
        <v>89813</v>
      </c>
      <c r="B5637" s="354" t="s">
        <v>11559</v>
      </c>
      <c r="C5637" s="353" t="s">
        <v>2</v>
      </c>
      <c r="D5637" s="355">
        <v>6.29</v>
      </c>
      <c r="E5637" s="207"/>
    </row>
    <row r="5638" spans="1:5" x14ac:dyDescent="0.25">
      <c r="A5638" s="353">
        <v>89753</v>
      </c>
      <c r="B5638" s="354" t="s">
        <v>11533</v>
      </c>
      <c r="C5638" s="353" t="s">
        <v>2</v>
      </c>
      <c r="D5638" s="355">
        <v>10.09</v>
      </c>
      <c r="E5638" s="207"/>
    </row>
    <row r="5639" spans="1:5" x14ac:dyDescent="0.25">
      <c r="A5639" s="353">
        <v>89817</v>
      </c>
      <c r="B5639" s="354" t="s">
        <v>11561</v>
      </c>
      <c r="C5639" s="353" t="s">
        <v>2</v>
      </c>
      <c r="D5639" s="355">
        <v>15.29</v>
      </c>
      <c r="E5639" s="207"/>
    </row>
    <row r="5640" spans="1:5" x14ac:dyDescent="0.25">
      <c r="A5640" s="353">
        <v>89774</v>
      </c>
      <c r="B5640" s="354" t="s">
        <v>11535</v>
      </c>
      <c r="C5640" s="353" t="s">
        <v>2</v>
      </c>
      <c r="D5640" s="355">
        <v>16.760000000000002</v>
      </c>
      <c r="E5640" s="207"/>
    </row>
    <row r="5641" spans="1:5" x14ac:dyDescent="0.25">
      <c r="A5641" s="353">
        <v>95693</v>
      </c>
      <c r="B5641" s="354" t="s">
        <v>11585</v>
      </c>
      <c r="C5641" s="353" t="s">
        <v>2</v>
      </c>
      <c r="D5641" s="355">
        <v>54.98</v>
      </c>
      <c r="E5641" s="207"/>
    </row>
    <row r="5642" spans="1:5" x14ac:dyDescent="0.25">
      <c r="A5642" s="353">
        <v>89833</v>
      </c>
      <c r="B5642" s="354" t="s">
        <v>11569</v>
      </c>
      <c r="C5642" s="353" t="s">
        <v>2</v>
      </c>
      <c r="D5642" s="355">
        <v>47.19</v>
      </c>
      <c r="E5642" s="207"/>
    </row>
    <row r="5643" spans="1:5" x14ac:dyDescent="0.25">
      <c r="A5643" s="353">
        <v>89796</v>
      </c>
      <c r="B5643" s="354" t="s">
        <v>11545</v>
      </c>
      <c r="C5643" s="353" t="s">
        <v>2</v>
      </c>
      <c r="D5643" s="355">
        <v>45.44</v>
      </c>
      <c r="E5643" s="207"/>
    </row>
    <row r="5644" spans="1:5" x14ac:dyDescent="0.25">
      <c r="A5644" s="353">
        <v>89860</v>
      </c>
      <c r="B5644" s="354" t="s">
        <v>11579</v>
      </c>
      <c r="C5644" s="353" t="s">
        <v>2</v>
      </c>
      <c r="D5644" s="355">
        <v>51.5</v>
      </c>
      <c r="E5644" s="207"/>
    </row>
    <row r="5645" spans="1:5" x14ac:dyDescent="0.25">
      <c r="A5645" s="353">
        <v>89782</v>
      </c>
      <c r="B5645" s="354" t="s">
        <v>11539</v>
      </c>
      <c r="C5645" s="353" t="s">
        <v>2</v>
      </c>
      <c r="D5645" s="355">
        <v>16.100000000000001</v>
      </c>
      <c r="E5645" s="207"/>
    </row>
    <row r="5646" spans="1:5" x14ac:dyDescent="0.25">
      <c r="A5646" s="353">
        <v>89825</v>
      </c>
      <c r="B5646" s="354" t="s">
        <v>11565</v>
      </c>
      <c r="C5646" s="353" t="s">
        <v>2</v>
      </c>
      <c r="D5646" s="355">
        <v>17.96</v>
      </c>
      <c r="E5646" s="207"/>
    </row>
    <row r="5647" spans="1:5" x14ac:dyDescent="0.25">
      <c r="A5647" s="353">
        <v>89784</v>
      </c>
      <c r="B5647" s="354" t="s">
        <v>11541</v>
      </c>
      <c r="C5647" s="353" t="s">
        <v>2</v>
      </c>
      <c r="D5647" s="355">
        <v>25.38</v>
      </c>
      <c r="E5647" s="207"/>
    </row>
    <row r="5648" spans="1:5" x14ac:dyDescent="0.25">
      <c r="A5648" s="353">
        <v>89829</v>
      </c>
      <c r="B5648" s="354" t="s">
        <v>11567</v>
      </c>
      <c r="C5648" s="353" t="s">
        <v>2</v>
      </c>
      <c r="D5648" s="355">
        <v>37.92</v>
      </c>
      <c r="E5648" s="207"/>
    </row>
    <row r="5649" spans="1:5" x14ac:dyDescent="0.25">
      <c r="A5649" s="353">
        <v>89786</v>
      </c>
      <c r="B5649" s="354" t="s">
        <v>11543</v>
      </c>
      <c r="C5649" s="353" t="s">
        <v>2</v>
      </c>
      <c r="D5649" s="355">
        <v>40.75</v>
      </c>
      <c r="E5649" s="207"/>
    </row>
    <row r="5650" spans="1:5" x14ac:dyDescent="0.25">
      <c r="A5650" s="353">
        <v>104352</v>
      </c>
      <c r="B5650" s="354" t="s">
        <v>11617</v>
      </c>
      <c r="C5650" s="353" t="s">
        <v>2</v>
      </c>
      <c r="D5650" s="355">
        <v>41.61</v>
      </c>
      <c r="E5650" s="207"/>
    </row>
    <row r="5651" spans="1:5" x14ac:dyDescent="0.25">
      <c r="A5651" s="353">
        <v>104344</v>
      </c>
      <c r="B5651" s="354" t="s">
        <v>11610</v>
      </c>
      <c r="C5651" s="353" t="s">
        <v>2</v>
      </c>
      <c r="D5651" s="355">
        <v>42.91</v>
      </c>
      <c r="E5651" s="207"/>
    </row>
    <row r="5652" spans="1:5" x14ac:dyDescent="0.25">
      <c r="A5652" s="353">
        <v>104354</v>
      </c>
      <c r="B5652" s="354" t="s">
        <v>11619</v>
      </c>
      <c r="C5652" s="353" t="s">
        <v>2</v>
      </c>
      <c r="D5652" s="355">
        <v>47.71</v>
      </c>
      <c r="E5652" s="207"/>
    </row>
    <row r="5653" spans="1:5" x14ac:dyDescent="0.25">
      <c r="A5653" s="353">
        <v>104346</v>
      </c>
      <c r="B5653" s="354" t="s">
        <v>11612</v>
      </c>
      <c r="C5653" s="353" t="s">
        <v>2</v>
      </c>
      <c r="D5653" s="355">
        <v>47.49</v>
      </c>
      <c r="E5653" s="207"/>
    </row>
    <row r="5654" spans="1:5" x14ac:dyDescent="0.25">
      <c r="A5654" s="353">
        <v>104356</v>
      </c>
      <c r="B5654" s="354" t="s">
        <v>11621</v>
      </c>
      <c r="C5654" s="353" t="s">
        <v>2</v>
      </c>
      <c r="D5654" s="355">
        <v>32.86</v>
      </c>
      <c r="E5654" s="207"/>
    </row>
    <row r="5655" spans="1:5" x14ac:dyDescent="0.25">
      <c r="A5655" s="353">
        <v>104348</v>
      </c>
      <c r="B5655" s="354" t="s">
        <v>11614</v>
      </c>
      <c r="C5655" s="353" t="s">
        <v>2</v>
      </c>
      <c r="D5655" s="355">
        <v>11.98</v>
      </c>
      <c r="E5655" s="207"/>
    </row>
    <row r="5656" spans="1:5" x14ac:dyDescent="0.25">
      <c r="A5656" s="353">
        <v>104351</v>
      </c>
      <c r="B5656" s="354" t="s">
        <v>11616</v>
      </c>
      <c r="C5656" s="353" t="s">
        <v>2</v>
      </c>
      <c r="D5656" s="355">
        <v>24.78</v>
      </c>
      <c r="E5656" s="207"/>
    </row>
    <row r="5657" spans="1:5" x14ac:dyDescent="0.25">
      <c r="A5657" s="353">
        <v>89800</v>
      </c>
      <c r="B5657" s="354" t="s">
        <v>11511</v>
      </c>
      <c r="C5657" s="353" t="s">
        <v>1</v>
      </c>
      <c r="D5657" s="355">
        <v>31.19</v>
      </c>
      <c r="E5657" s="207"/>
    </row>
    <row r="5658" spans="1:5" x14ac:dyDescent="0.25">
      <c r="A5658" s="353">
        <v>89714</v>
      </c>
      <c r="B5658" s="354" t="s">
        <v>11508</v>
      </c>
      <c r="C5658" s="353" t="s">
        <v>1</v>
      </c>
      <c r="D5658" s="355">
        <v>40.950000000000003</v>
      </c>
      <c r="E5658" s="207"/>
    </row>
    <row r="5659" spans="1:5" x14ac:dyDescent="0.25">
      <c r="A5659" s="353">
        <v>89848</v>
      </c>
      <c r="B5659" s="354" t="s">
        <v>11512</v>
      </c>
      <c r="C5659" s="353" t="s">
        <v>1</v>
      </c>
      <c r="D5659" s="355">
        <v>29.92</v>
      </c>
      <c r="E5659" s="207"/>
    </row>
    <row r="5660" spans="1:5" x14ac:dyDescent="0.25">
      <c r="A5660" s="353">
        <v>89849</v>
      </c>
      <c r="B5660" s="354" t="s">
        <v>11513</v>
      </c>
      <c r="C5660" s="353" t="s">
        <v>1</v>
      </c>
      <c r="D5660" s="355">
        <v>61.27</v>
      </c>
      <c r="E5660" s="207"/>
    </row>
    <row r="5661" spans="1:5" x14ac:dyDescent="0.25">
      <c r="A5661" s="353">
        <v>89711</v>
      </c>
      <c r="B5661" s="354" t="s">
        <v>11505</v>
      </c>
      <c r="C5661" s="353" t="s">
        <v>1</v>
      </c>
      <c r="D5661" s="355">
        <v>23.19</v>
      </c>
      <c r="E5661" s="207"/>
    </row>
    <row r="5662" spans="1:5" x14ac:dyDescent="0.25">
      <c r="A5662" s="353">
        <v>89798</v>
      </c>
      <c r="B5662" s="354" t="s">
        <v>11509</v>
      </c>
      <c r="C5662" s="353" t="s">
        <v>1</v>
      </c>
      <c r="D5662" s="355">
        <v>14.56</v>
      </c>
      <c r="E5662" s="207"/>
    </row>
    <row r="5663" spans="1:5" x14ac:dyDescent="0.25">
      <c r="A5663" s="353">
        <v>89712</v>
      </c>
      <c r="B5663" s="354" t="s">
        <v>11506</v>
      </c>
      <c r="C5663" s="353" t="s">
        <v>1</v>
      </c>
      <c r="D5663" s="355">
        <v>29.41</v>
      </c>
      <c r="E5663" s="207"/>
    </row>
    <row r="5664" spans="1:5" x14ac:dyDescent="0.25">
      <c r="A5664" s="353">
        <v>89799</v>
      </c>
      <c r="B5664" s="354" t="s">
        <v>11510</v>
      </c>
      <c r="C5664" s="353" t="s">
        <v>1</v>
      </c>
      <c r="D5664" s="355">
        <v>24.31</v>
      </c>
      <c r="E5664" s="207"/>
    </row>
    <row r="5665" spans="1:5" x14ac:dyDescent="0.25">
      <c r="A5665" s="353">
        <v>89713</v>
      </c>
      <c r="B5665" s="354" t="s">
        <v>11507</v>
      </c>
      <c r="C5665" s="353" t="s">
        <v>1</v>
      </c>
      <c r="D5665" s="355">
        <v>36.64</v>
      </c>
      <c r="E5665" s="207"/>
    </row>
    <row r="5666" spans="1:5" x14ac:dyDescent="0.25">
      <c r="A5666" s="353">
        <v>89376</v>
      </c>
      <c r="B5666" s="354" t="s">
        <v>38713</v>
      </c>
      <c r="C5666" s="353" t="s">
        <v>2</v>
      </c>
      <c r="D5666" s="355">
        <v>6.1</v>
      </c>
      <c r="E5666" s="207"/>
    </row>
    <row r="5667" spans="1:5" x14ac:dyDescent="0.25">
      <c r="A5667" s="353">
        <v>89429</v>
      </c>
      <c r="B5667" s="354" t="s">
        <v>38714</v>
      </c>
      <c r="C5667" s="353" t="s">
        <v>2</v>
      </c>
      <c r="D5667" s="355">
        <v>6.57</v>
      </c>
      <c r="E5667" s="207"/>
    </row>
    <row r="5668" spans="1:5" x14ac:dyDescent="0.25">
      <c r="A5668" s="353">
        <v>89383</v>
      </c>
      <c r="B5668" s="354" t="s">
        <v>38715</v>
      </c>
      <c r="C5668" s="353" t="s">
        <v>2</v>
      </c>
      <c r="D5668" s="355">
        <v>7.12</v>
      </c>
      <c r="E5668" s="207"/>
    </row>
    <row r="5669" spans="1:5" x14ac:dyDescent="0.25">
      <c r="A5669" s="353">
        <v>89553</v>
      </c>
      <c r="B5669" s="354" t="s">
        <v>38716</v>
      </c>
      <c r="C5669" s="353" t="s">
        <v>2</v>
      </c>
      <c r="D5669" s="355">
        <v>6.13</v>
      </c>
      <c r="E5669" s="207"/>
    </row>
    <row r="5670" spans="1:5" x14ac:dyDescent="0.25">
      <c r="A5670" s="353">
        <v>89436</v>
      </c>
      <c r="B5670" s="354" t="s">
        <v>38717</v>
      </c>
      <c r="C5670" s="353" t="s">
        <v>2</v>
      </c>
      <c r="D5670" s="355">
        <v>8.7200000000000006</v>
      </c>
      <c r="E5670" s="207"/>
    </row>
    <row r="5671" spans="1:5" x14ac:dyDescent="0.25">
      <c r="A5671" s="353">
        <v>89391</v>
      </c>
      <c r="B5671" s="354" t="s">
        <v>38718</v>
      </c>
      <c r="C5671" s="353" t="s">
        <v>2</v>
      </c>
      <c r="D5671" s="355">
        <v>9.35</v>
      </c>
      <c r="E5671" s="207"/>
    </row>
    <row r="5672" spans="1:5" x14ac:dyDescent="0.25">
      <c r="A5672" s="353">
        <v>103994</v>
      </c>
      <c r="B5672" s="354" t="s">
        <v>24412</v>
      </c>
      <c r="C5672" s="353" t="s">
        <v>2</v>
      </c>
      <c r="D5672" s="355">
        <v>14.93</v>
      </c>
      <c r="E5672" s="207"/>
    </row>
    <row r="5673" spans="1:5" x14ac:dyDescent="0.25">
      <c r="A5673" s="353">
        <v>89570</v>
      </c>
      <c r="B5673" s="354" t="s">
        <v>38719</v>
      </c>
      <c r="C5673" s="353" t="s">
        <v>2</v>
      </c>
      <c r="D5673" s="355">
        <v>11.98</v>
      </c>
      <c r="E5673" s="207"/>
    </row>
    <row r="5674" spans="1:5" x14ac:dyDescent="0.25">
      <c r="A5674" s="353">
        <v>103992</v>
      </c>
      <c r="B5674" s="354" t="s">
        <v>24411</v>
      </c>
      <c r="C5674" s="353" t="s">
        <v>2</v>
      </c>
      <c r="D5674" s="355">
        <v>12.2</v>
      </c>
      <c r="E5674" s="207"/>
    </row>
    <row r="5675" spans="1:5" x14ac:dyDescent="0.25">
      <c r="A5675" s="353">
        <v>89572</v>
      </c>
      <c r="B5675" s="354" t="s">
        <v>38720</v>
      </c>
      <c r="C5675" s="353" t="s">
        <v>2</v>
      </c>
      <c r="D5675" s="355">
        <v>9.1999999999999993</v>
      </c>
      <c r="E5675" s="207"/>
    </row>
    <row r="5676" spans="1:5" x14ac:dyDescent="0.25">
      <c r="A5676" s="353">
        <v>104001</v>
      </c>
      <c r="B5676" s="354" t="s">
        <v>24414</v>
      </c>
      <c r="C5676" s="353" t="s">
        <v>2</v>
      </c>
      <c r="D5676" s="355">
        <v>14.6</v>
      </c>
      <c r="E5676" s="207"/>
    </row>
    <row r="5677" spans="1:5" x14ac:dyDescent="0.25">
      <c r="A5677" s="353">
        <v>89596</v>
      </c>
      <c r="B5677" s="354" t="s">
        <v>38721</v>
      </c>
      <c r="C5677" s="353" t="s">
        <v>2</v>
      </c>
      <c r="D5677" s="355">
        <v>11.02</v>
      </c>
      <c r="E5677" s="207"/>
    </row>
    <row r="5678" spans="1:5" x14ac:dyDescent="0.25">
      <c r="A5678" s="353">
        <v>104002</v>
      </c>
      <c r="B5678" s="354" t="s">
        <v>24415</v>
      </c>
      <c r="C5678" s="353" t="s">
        <v>2</v>
      </c>
      <c r="D5678" s="355">
        <v>18.350000000000001</v>
      </c>
      <c r="E5678" s="207"/>
    </row>
    <row r="5679" spans="1:5" x14ac:dyDescent="0.25">
      <c r="A5679" s="353">
        <v>89595</v>
      </c>
      <c r="B5679" s="354" t="s">
        <v>38722</v>
      </c>
      <c r="C5679" s="353" t="s">
        <v>2</v>
      </c>
      <c r="D5679" s="355">
        <v>15.09</v>
      </c>
      <c r="E5679" s="207"/>
    </row>
    <row r="5680" spans="1:5" x14ac:dyDescent="0.25">
      <c r="A5680" s="353">
        <v>89610</v>
      </c>
      <c r="B5680" s="354" t="s">
        <v>38723</v>
      </c>
      <c r="C5680" s="353" t="s">
        <v>2</v>
      </c>
      <c r="D5680" s="355">
        <v>20.38</v>
      </c>
      <c r="E5680" s="207"/>
    </row>
    <row r="5681" spans="1:5" x14ac:dyDescent="0.25">
      <c r="A5681" s="353">
        <v>89613</v>
      </c>
      <c r="B5681" s="354" t="s">
        <v>24390</v>
      </c>
      <c r="C5681" s="353" t="s">
        <v>2</v>
      </c>
      <c r="D5681" s="355">
        <v>31.67</v>
      </c>
      <c r="E5681" s="207"/>
    </row>
    <row r="5682" spans="1:5" x14ac:dyDescent="0.25">
      <c r="A5682" s="353">
        <v>89616</v>
      </c>
      <c r="B5682" s="354" t="s">
        <v>38724</v>
      </c>
      <c r="C5682" s="353" t="s">
        <v>2</v>
      </c>
      <c r="D5682" s="355">
        <v>42.27</v>
      </c>
      <c r="E5682" s="207"/>
    </row>
    <row r="5683" spans="1:5" x14ac:dyDescent="0.25">
      <c r="A5683" s="353">
        <v>103952</v>
      </c>
      <c r="B5683" s="354" t="s">
        <v>6139</v>
      </c>
      <c r="C5683" s="353" t="s">
        <v>2</v>
      </c>
      <c r="D5683" s="355">
        <v>6.25</v>
      </c>
      <c r="E5683" s="207"/>
    </row>
    <row r="5684" spans="1:5" x14ac:dyDescent="0.25">
      <c r="A5684" s="353">
        <v>103947</v>
      </c>
      <c r="B5684" s="354" t="s">
        <v>6134</v>
      </c>
      <c r="C5684" s="353" t="s">
        <v>2</v>
      </c>
      <c r="D5684" s="355">
        <v>6.8</v>
      </c>
      <c r="E5684" s="207"/>
    </row>
    <row r="5685" spans="1:5" x14ac:dyDescent="0.25">
      <c r="A5685" s="353">
        <v>103957</v>
      </c>
      <c r="B5685" s="354" t="s">
        <v>6144</v>
      </c>
      <c r="C5685" s="353" t="s">
        <v>2</v>
      </c>
      <c r="D5685" s="355">
        <v>5.25</v>
      </c>
      <c r="E5685" s="207"/>
    </row>
    <row r="5686" spans="1:5" x14ac:dyDescent="0.25">
      <c r="A5686" s="353">
        <v>103953</v>
      </c>
      <c r="B5686" s="354" t="s">
        <v>6140</v>
      </c>
      <c r="C5686" s="353" t="s">
        <v>2</v>
      </c>
      <c r="D5686" s="355">
        <v>7.84</v>
      </c>
      <c r="E5686" s="207"/>
    </row>
    <row r="5687" spans="1:5" x14ac:dyDescent="0.25">
      <c r="A5687" s="353">
        <v>103948</v>
      </c>
      <c r="B5687" s="354" t="s">
        <v>6135</v>
      </c>
      <c r="C5687" s="353" t="s">
        <v>2</v>
      </c>
      <c r="D5687" s="355">
        <v>8.4700000000000006</v>
      </c>
      <c r="E5687" s="207"/>
    </row>
    <row r="5688" spans="1:5" x14ac:dyDescent="0.25">
      <c r="A5688" s="353">
        <v>103958</v>
      </c>
      <c r="B5688" s="354" t="s">
        <v>6145</v>
      </c>
      <c r="C5688" s="353" t="s">
        <v>2</v>
      </c>
      <c r="D5688" s="355">
        <v>10.59</v>
      </c>
      <c r="E5688" s="207"/>
    </row>
    <row r="5689" spans="1:5" x14ac:dyDescent="0.25">
      <c r="A5689" s="353">
        <v>104009</v>
      </c>
      <c r="B5689" s="354" t="s">
        <v>6177</v>
      </c>
      <c r="C5689" s="353" t="s">
        <v>2</v>
      </c>
      <c r="D5689" s="355">
        <v>14.08</v>
      </c>
      <c r="E5689" s="207"/>
    </row>
    <row r="5690" spans="1:5" x14ac:dyDescent="0.25">
      <c r="A5690" s="353">
        <v>103959</v>
      </c>
      <c r="B5690" s="354" t="s">
        <v>6146</v>
      </c>
      <c r="C5690" s="353" t="s">
        <v>2</v>
      </c>
      <c r="D5690" s="355">
        <v>15.79</v>
      </c>
      <c r="E5690" s="207"/>
    </row>
    <row r="5691" spans="1:5" x14ac:dyDescent="0.25">
      <c r="A5691" s="353">
        <v>103962</v>
      </c>
      <c r="B5691" s="354" t="s">
        <v>6147</v>
      </c>
      <c r="C5691" s="353" t="s">
        <v>2</v>
      </c>
      <c r="D5691" s="355">
        <v>6.79</v>
      </c>
      <c r="E5691" s="207"/>
    </row>
    <row r="5692" spans="1:5" x14ac:dyDescent="0.25">
      <c r="A5692" s="353">
        <v>103954</v>
      </c>
      <c r="B5692" s="354" t="s">
        <v>6141</v>
      </c>
      <c r="C5692" s="353" t="s">
        <v>2</v>
      </c>
      <c r="D5692" s="355">
        <v>9.2899999999999991</v>
      </c>
      <c r="E5692" s="207"/>
    </row>
    <row r="5693" spans="1:5" x14ac:dyDescent="0.25">
      <c r="A5693" s="353">
        <v>103949</v>
      </c>
      <c r="B5693" s="354" t="s">
        <v>6136</v>
      </c>
      <c r="C5693" s="353" t="s">
        <v>2</v>
      </c>
      <c r="D5693" s="355">
        <v>9.89</v>
      </c>
      <c r="E5693" s="207"/>
    </row>
    <row r="5694" spans="1:5" x14ac:dyDescent="0.25">
      <c r="A5694" s="353">
        <v>103964</v>
      </c>
      <c r="B5694" s="354" t="s">
        <v>6148</v>
      </c>
      <c r="C5694" s="353" t="s">
        <v>2</v>
      </c>
      <c r="D5694" s="355">
        <v>8.61</v>
      </c>
      <c r="E5694" s="207"/>
    </row>
    <row r="5695" spans="1:5" x14ac:dyDescent="0.25">
      <c r="A5695" s="353">
        <v>104014</v>
      </c>
      <c r="B5695" s="354" t="s">
        <v>6180</v>
      </c>
      <c r="C5695" s="353" t="s">
        <v>2</v>
      </c>
      <c r="D5695" s="355">
        <v>11.43</v>
      </c>
      <c r="E5695" s="207"/>
    </row>
    <row r="5696" spans="1:5" x14ac:dyDescent="0.25">
      <c r="A5696" s="353">
        <v>103966</v>
      </c>
      <c r="B5696" s="354" t="s">
        <v>6149</v>
      </c>
      <c r="C5696" s="353" t="s">
        <v>2</v>
      </c>
      <c r="D5696" s="355">
        <v>10.19</v>
      </c>
      <c r="E5696" s="207"/>
    </row>
    <row r="5697" spans="1:5" x14ac:dyDescent="0.25">
      <c r="A5697" s="353">
        <v>103999</v>
      </c>
      <c r="B5697" s="354" t="s">
        <v>6171</v>
      </c>
      <c r="C5697" s="353" t="s">
        <v>2</v>
      </c>
      <c r="D5697" s="355">
        <v>13.26</v>
      </c>
      <c r="E5697" s="207"/>
    </row>
    <row r="5698" spans="1:5" x14ac:dyDescent="0.25">
      <c r="A5698" s="353">
        <v>103967</v>
      </c>
      <c r="B5698" s="354" t="s">
        <v>38725</v>
      </c>
      <c r="C5698" s="353" t="s">
        <v>2</v>
      </c>
      <c r="D5698" s="355">
        <v>12.23</v>
      </c>
      <c r="E5698" s="207"/>
    </row>
    <row r="5699" spans="1:5" x14ac:dyDescent="0.25">
      <c r="A5699" s="353">
        <v>104003</v>
      </c>
      <c r="B5699" s="354" t="s">
        <v>38726</v>
      </c>
      <c r="C5699" s="353" t="s">
        <v>2</v>
      </c>
      <c r="D5699" s="355">
        <v>15.49</v>
      </c>
      <c r="E5699" s="207"/>
    </row>
    <row r="5700" spans="1:5" x14ac:dyDescent="0.25">
      <c r="A5700" s="353">
        <v>103968</v>
      </c>
      <c r="B5700" s="354" t="s">
        <v>6150</v>
      </c>
      <c r="C5700" s="353" t="s">
        <v>2</v>
      </c>
      <c r="D5700" s="355">
        <v>17.36</v>
      </c>
      <c r="E5700" s="207"/>
    </row>
    <row r="5701" spans="1:5" x14ac:dyDescent="0.25">
      <c r="A5701" s="353">
        <v>103969</v>
      </c>
      <c r="B5701" s="354" t="s">
        <v>6151</v>
      </c>
      <c r="C5701" s="353" t="s">
        <v>2</v>
      </c>
      <c r="D5701" s="355">
        <v>20.47</v>
      </c>
      <c r="E5701" s="207"/>
    </row>
    <row r="5702" spans="1:5" x14ac:dyDescent="0.25">
      <c r="A5702" s="353">
        <v>103971</v>
      </c>
      <c r="B5702" s="354" t="s">
        <v>6152</v>
      </c>
      <c r="C5702" s="353" t="s">
        <v>2</v>
      </c>
      <c r="D5702" s="355">
        <v>26</v>
      </c>
      <c r="E5702" s="207"/>
    </row>
    <row r="5703" spans="1:5" x14ac:dyDescent="0.25">
      <c r="A5703" s="353">
        <v>103972</v>
      </c>
      <c r="B5703" s="354" t="s">
        <v>6153</v>
      </c>
      <c r="C5703" s="353" t="s">
        <v>2</v>
      </c>
      <c r="D5703" s="355">
        <v>30.14</v>
      </c>
      <c r="E5703" s="207"/>
    </row>
    <row r="5704" spans="1:5" x14ac:dyDescent="0.25">
      <c r="A5704" s="353">
        <v>103993</v>
      </c>
      <c r="B5704" s="354" t="s">
        <v>6167</v>
      </c>
      <c r="C5704" s="353" t="s">
        <v>2</v>
      </c>
      <c r="D5704" s="355">
        <v>10.51</v>
      </c>
      <c r="E5704" s="207"/>
    </row>
    <row r="5705" spans="1:5" x14ac:dyDescent="0.25">
      <c r="A5705" s="353">
        <v>89407</v>
      </c>
      <c r="B5705" s="354" t="s">
        <v>5777</v>
      </c>
      <c r="C5705" s="353" t="s">
        <v>2</v>
      </c>
      <c r="D5705" s="355">
        <v>9.5</v>
      </c>
      <c r="E5705" s="207"/>
    </row>
    <row r="5706" spans="1:5" x14ac:dyDescent="0.25">
      <c r="A5706" s="353">
        <v>89361</v>
      </c>
      <c r="B5706" s="354" t="s">
        <v>5749</v>
      </c>
      <c r="C5706" s="353" t="s">
        <v>2</v>
      </c>
      <c r="D5706" s="355">
        <v>10.26</v>
      </c>
      <c r="E5706" s="207"/>
    </row>
    <row r="5707" spans="1:5" x14ac:dyDescent="0.25">
      <c r="A5707" s="353">
        <v>89490</v>
      </c>
      <c r="B5707" s="354" t="s">
        <v>5805</v>
      </c>
      <c r="C5707" s="353" t="s">
        <v>2</v>
      </c>
      <c r="D5707" s="355">
        <v>7.6</v>
      </c>
      <c r="E5707" s="207"/>
    </row>
    <row r="5708" spans="1:5" x14ac:dyDescent="0.25">
      <c r="A5708" s="353">
        <v>89411</v>
      </c>
      <c r="B5708" s="354" t="s">
        <v>5781</v>
      </c>
      <c r="C5708" s="353" t="s">
        <v>2</v>
      </c>
      <c r="D5708" s="355">
        <v>11.16</v>
      </c>
      <c r="E5708" s="207"/>
    </row>
    <row r="5709" spans="1:5" x14ac:dyDescent="0.25">
      <c r="A5709" s="353">
        <v>89365</v>
      </c>
      <c r="B5709" s="354" t="s">
        <v>5753</v>
      </c>
      <c r="C5709" s="353" t="s">
        <v>2</v>
      </c>
      <c r="D5709" s="355">
        <v>12.03</v>
      </c>
      <c r="E5709" s="207"/>
    </row>
    <row r="5710" spans="1:5" x14ac:dyDescent="0.25">
      <c r="A5710" s="353">
        <v>89496</v>
      </c>
      <c r="B5710" s="354" t="s">
        <v>5809</v>
      </c>
      <c r="C5710" s="353" t="s">
        <v>2</v>
      </c>
      <c r="D5710" s="355">
        <v>10.97</v>
      </c>
      <c r="E5710" s="207"/>
    </row>
    <row r="5711" spans="1:5" x14ac:dyDescent="0.25">
      <c r="A5711" s="353">
        <v>89416</v>
      </c>
      <c r="B5711" s="354" t="s">
        <v>5785</v>
      </c>
      <c r="C5711" s="353" t="s">
        <v>2</v>
      </c>
      <c r="D5711" s="355">
        <v>15.13</v>
      </c>
      <c r="E5711" s="207"/>
    </row>
    <row r="5712" spans="1:5" x14ac:dyDescent="0.25">
      <c r="A5712" s="353">
        <v>89370</v>
      </c>
      <c r="B5712" s="354" t="s">
        <v>5757</v>
      </c>
      <c r="C5712" s="353" t="s">
        <v>2</v>
      </c>
      <c r="D5712" s="355">
        <v>16.16</v>
      </c>
      <c r="E5712" s="207"/>
    </row>
    <row r="5713" spans="1:5" x14ac:dyDescent="0.25">
      <c r="A5713" s="353">
        <v>89500</v>
      </c>
      <c r="B5713" s="354" t="s">
        <v>5813</v>
      </c>
      <c r="C5713" s="353" t="s">
        <v>2</v>
      </c>
      <c r="D5713" s="355">
        <v>13.44</v>
      </c>
      <c r="E5713" s="207"/>
    </row>
    <row r="5714" spans="1:5" x14ac:dyDescent="0.25">
      <c r="A5714" s="353">
        <v>103983</v>
      </c>
      <c r="B5714" s="354" t="s">
        <v>6160</v>
      </c>
      <c r="C5714" s="353" t="s">
        <v>2</v>
      </c>
      <c r="D5714" s="355">
        <v>18.2</v>
      </c>
      <c r="E5714" s="207"/>
    </row>
    <row r="5715" spans="1:5" x14ac:dyDescent="0.25">
      <c r="A5715" s="353">
        <v>89504</v>
      </c>
      <c r="B5715" s="354" t="s">
        <v>5817</v>
      </c>
      <c r="C5715" s="353" t="s">
        <v>2</v>
      </c>
      <c r="D5715" s="355">
        <v>19.739999999999998</v>
      </c>
      <c r="E5715" s="207"/>
    </row>
    <row r="5716" spans="1:5" x14ac:dyDescent="0.25">
      <c r="A5716" s="353">
        <v>103987</v>
      </c>
      <c r="B5716" s="354" t="s">
        <v>6164</v>
      </c>
      <c r="C5716" s="353" t="s">
        <v>2</v>
      </c>
      <c r="D5716" s="355">
        <v>25.32</v>
      </c>
      <c r="E5716" s="207"/>
    </row>
    <row r="5717" spans="1:5" x14ac:dyDescent="0.25">
      <c r="A5717" s="353">
        <v>89510</v>
      </c>
      <c r="B5717" s="354" t="s">
        <v>5821</v>
      </c>
      <c r="C5717" s="353" t="s">
        <v>2</v>
      </c>
      <c r="D5717" s="355">
        <v>28.05</v>
      </c>
      <c r="E5717" s="207"/>
    </row>
    <row r="5718" spans="1:5" x14ac:dyDescent="0.25">
      <c r="A5718" s="353">
        <v>89519</v>
      </c>
      <c r="B5718" s="354" t="s">
        <v>5828</v>
      </c>
      <c r="C5718" s="353" t="s">
        <v>2</v>
      </c>
      <c r="D5718" s="355">
        <v>48.8</v>
      </c>
      <c r="E5718" s="207"/>
    </row>
    <row r="5719" spans="1:5" x14ac:dyDescent="0.25">
      <c r="A5719" s="353">
        <v>89527</v>
      </c>
      <c r="B5719" s="354" t="s">
        <v>5836</v>
      </c>
      <c r="C5719" s="353" t="s">
        <v>2</v>
      </c>
      <c r="D5719" s="355">
        <v>58.76</v>
      </c>
      <c r="E5719" s="207"/>
    </row>
    <row r="5720" spans="1:5" x14ac:dyDescent="0.25">
      <c r="A5720" s="353">
        <v>89406</v>
      </c>
      <c r="B5720" s="354" t="s">
        <v>5776</v>
      </c>
      <c r="C5720" s="353" t="s">
        <v>2</v>
      </c>
      <c r="D5720" s="355">
        <v>9.43</v>
      </c>
      <c r="E5720" s="207"/>
    </row>
    <row r="5721" spans="1:5" x14ac:dyDescent="0.25">
      <c r="A5721" s="353">
        <v>89360</v>
      </c>
      <c r="B5721" s="354" t="s">
        <v>5748</v>
      </c>
      <c r="C5721" s="353" t="s">
        <v>2</v>
      </c>
      <c r="D5721" s="355">
        <v>10.19</v>
      </c>
      <c r="E5721" s="207"/>
    </row>
    <row r="5722" spans="1:5" x14ac:dyDescent="0.25">
      <c r="A5722" s="353">
        <v>89489</v>
      </c>
      <c r="B5722" s="354" t="s">
        <v>5804</v>
      </c>
      <c r="C5722" s="353" t="s">
        <v>2</v>
      </c>
      <c r="D5722" s="355">
        <v>8.16</v>
      </c>
      <c r="E5722" s="207"/>
    </row>
    <row r="5723" spans="1:5" x14ac:dyDescent="0.25">
      <c r="A5723" s="353">
        <v>89410</v>
      </c>
      <c r="B5723" s="354" t="s">
        <v>5780</v>
      </c>
      <c r="C5723" s="353" t="s">
        <v>2</v>
      </c>
      <c r="D5723" s="355">
        <v>11.72</v>
      </c>
      <c r="E5723" s="207"/>
    </row>
    <row r="5724" spans="1:5" x14ac:dyDescent="0.25">
      <c r="A5724" s="353">
        <v>89364</v>
      </c>
      <c r="B5724" s="354" t="s">
        <v>5752</v>
      </c>
      <c r="C5724" s="353" t="s">
        <v>2</v>
      </c>
      <c r="D5724" s="355">
        <v>12.59</v>
      </c>
      <c r="E5724" s="207"/>
    </row>
    <row r="5725" spans="1:5" x14ac:dyDescent="0.25">
      <c r="A5725" s="353">
        <v>89494</v>
      </c>
      <c r="B5725" s="354" t="s">
        <v>5808</v>
      </c>
      <c r="C5725" s="353" t="s">
        <v>2</v>
      </c>
      <c r="D5725" s="355">
        <v>13.07</v>
      </c>
      <c r="E5725" s="207"/>
    </row>
    <row r="5726" spans="1:5" x14ac:dyDescent="0.25">
      <c r="A5726" s="353">
        <v>89415</v>
      </c>
      <c r="B5726" s="354" t="s">
        <v>5784</v>
      </c>
      <c r="C5726" s="353" t="s">
        <v>2</v>
      </c>
      <c r="D5726" s="355">
        <v>17.23</v>
      </c>
      <c r="E5726" s="207"/>
    </row>
    <row r="5727" spans="1:5" x14ac:dyDescent="0.25">
      <c r="A5727" s="353">
        <v>89369</v>
      </c>
      <c r="B5727" s="354" t="s">
        <v>5756</v>
      </c>
      <c r="C5727" s="353" t="s">
        <v>2</v>
      </c>
      <c r="D5727" s="355">
        <v>18.260000000000002</v>
      </c>
      <c r="E5727" s="207"/>
    </row>
    <row r="5728" spans="1:5" x14ac:dyDescent="0.25">
      <c r="A5728" s="353">
        <v>89499</v>
      </c>
      <c r="B5728" s="354" t="s">
        <v>5812</v>
      </c>
      <c r="C5728" s="353" t="s">
        <v>2</v>
      </c>
      <c r="D5728" s="355">
        <v>20.399999999999999</v>
      </c>
      <c r="E5728" s="207"/>
    </row>
    <row r="5729" spans="1:5" x14ac:dyDescent="0.25">
      <c r="A5729" s="353">
        <v>103982</v>
      </c>
      <c r="B5729" s="354" t="s">
        <v>6159</v>
      </c>
      <c r="C5729" s="353" t="s">
        <v>2</v>
      </c>
      <c r="D5729" s="355">
        <v>25.16</v>
      </c>
      <c r="E5729" s="207"/>
    </row>
    <row r="5730" spans="1:5" x14ac:dyDescent="0.25">
      <c r="A5730" s="353">
        <v>89503</v>
      </c>
      <c r="B5730" s="354" t="s">
        <v>5816</v>
      </c>
      <c r="C5730" s="353" t="s">
        <v>2</v>
      </c>
      <c r="D5730" s="355">
        <v>23.72</v>
      </c>
      <c r="E5730" s="207"/>
    </row>
    <row r="5731" spans="1:5" x14ac:dyDescent="0.25">
      <c r="A5731" s="353">
        <v>103986</v>
      </c>
      <c r="B5731" s="354" t="s">
        <v>6163</v>
      </c>
      <c r="C5731" s="353" t="s">
        <v>2</v>
      </c>
      <c r="D5731" s="355">
        <v>29.3</v>
      </c>
      <c r="E5731" s="207"/>
    </row>
    <row r="5732" spans="1:5" x14ac:dyDescent="0.25">
      <c r="A5732" s="353">
        <v>89507</v>
      </c>
      <c r="B5732" s="354" t="s">
        <v>5820</v>
      </c>
      <c r="C5732" s="353" t="s">
        <v>2</v>
      </c>
      <c r="D5732" s="355">
        <v>48.22</v>
      </c>
      <c r="E5732" s="207"/>
    </row>
    <row r="5733" spans="1:5" x14ac:dyDescent="0.25">
      <c r="A5733" s="353">
        <v>89517</v>
      </c>
      <c r="B5733" s="354" t="s">
        <v>5826</v>
      </c>
      <c r="C5733" s="353" t="s">
        <v>2</v>
      </c>
      <c r="D5733" s="355">
        <v>71.36</v>
      </c>
      <c r="E5733" s="207"/>
    </row>
    <row r="5734" spans="1:5" x14ac:dyDescent="0.25">
      <c r="A5734" s="353">
        <v>89525</v>
      </c>
      <c r="B5734" s="354" t="s">
        <v>5834</v>
      </c>
      <c r="C5734" s="353" t="s">
        <v>2</v>
      </c>
      <c r="D5734" s="355">
        <v>89.64</v>
      </c>
      <c r="E5734" s="207"/>
    </row>
    <row r="5735" spans="1:5" x14ac:dyDescent="0.25">
      <c r="A5735" s="353">
        <v>89423</v>
      </c>
      <c r="B5735" s="354" t="s">
        <v>38727</v>
      </c>
      <c r="C5735" s="353" t="s">
        <v>2</v>
      </c>
      <c r="D5735" s="355">
        <v>10.29</v>
      </c>
      <c r="E5735" s="207"/>
    </row>
    <row r="5736" spans="1:5" x14ac:dyDescent="0.25">
      <c r="A5736" s="353">
        <v>89377</v>
      </c>
      <c r="B5736" s="354" t="s">
        <v>5763</v>
      </c>
      <c r="C5736" s="353" t="s">
        <v>2</v>
      </c>
      <c r="D5736" s="355">
        <v>10.81</v>
      </c>
      <c r="E5736" s="207"/>
    </row>
    <row r="5737" spans="1:5" x14ac:dyDescent="0.25">
      <c r="A5737" s="353">
        <v>89540</v>
      </c>
      <c r="B5737" s="354" t="s">
        <v>38728</v>
      </c>
      <c r="C5737" s="353" t="s">
        <v>2</v>
      </c>
      <c r="D5737" s="355">
        <v>10.8</v>
      </c>
      <c r="E5737" s="207"/>
    </row>
    <row r="5738" spans="1:5" x14ac:dyDescent="0.25">
      <c r="A5738" s="353">
        <v>89430</v>
      </c>
      <c r="B5738" s="354" t="s">
        <v>38729</v>
      </c>
      <c r="C5738" s="353" t="s">
        <v>2</v>
      </c>
      <c r="D5738" s="355">
        <v>13.18</v>
      </c>
      <c r="E5738" s="207"/>
    </row>
    <row r="5739" spans="1:5" x14ac:dyDescent="0.25">
      <c r="A5739" s="353">
        <v>89384</v>
      </c>
      <c r="B5739" s="354" t="s">
        <v>38730</v>
      </c>
      <c r="C5739" s="353" t="s">
        <v>2</v>
      </c>
      <c r="D5739" s="355">
        <v>13.77</v>
      </c>
      <c r="E5739" s="207"/>
    </row>
    <row r="5740" spans="1:5" x14ac:dyDescent="0.25">
      <c r="A5740" s="353">
        <v>89555</v>
      </c>
      <c r="B5740" s="354" t="s">
        <v>38731</v>
      </c>
      <c r="C5740" s="353" t="s">
        <v>2</v>
      </c>
      <c r="D5740" s="355">
        <v>22.15</v>
      </c>
      <c r="E5740" s="207"/>
    </row>
    <row r="5741" spans="1:5" x14ac:dyDescent="0.25">
      <c r="A5741" s="353">
        <v>89437</v>
      </c>
      <c r="B5741" s="354" t="s">
        <v>38732</v>
      </c>
      <c r="C5741" s="353" t="s">
        <v>2</v>
      </c>
      <c r="D5741" s="355">
        <v>24.93</v>
      </c>
      <c r="E5741" s="207"/>
    </row>
    <row r="5742" spans="1:5" x14ac:dyDescent="0.25">
      <c r="A5742" s="353">
        <v>89392</v>
      </c>
      <c r="B5742" s="354" t="s">
        <v>38733</v>
      </c>
      <c r="C5742" s="353" t="s">
        <v>2</v>
      </c>
      <c r="D5742" s="355">
        <v>25.61</v>
      </c>
      <c r="E5742" s="207"/>
    </row>
    <row r="5743" spans="1:5" x14ac:dyDescent="0.25">
      <c r="A5743" s="353">
        <v>89405</v>
      </c>
      <c r="B5743" s="354" t="s">
        <v>5775</v>
      </c>
      <c r="C5743" s="353" t="s">
        <v>2</v>
      </c>
      <c r="D5743" s="355">
        <v>8.39</v>
      </c>
      <c r="E5743" s="207"/>
    </row>
    <row r="5744" spans="1:5" x14ac:dyDescent="0.25">
      <c r="A5744" s="353">
        <v>89359</v>
      </c>
      <c r="B5744" s="354" t="s">
        <v>5747</v>
      </c>
      <c r="C5744" s="353" t="s">
        <v>2</v>
      </c>
      <c r="D5744" s="355">
        <v>9.15</v>
      </c>
      <c r="E5744" s="207"/>
    </row>
    <row r="5745" spans="1:5" x14ac:dyDescent="0.25">
      <c r="A5745" s="353">
        <v>89485</v>
      </c>
      <c r="B5745" s="354" t="s">
        <v>5803</v>
      </c>
      <c r="C5745" s="353" t="s">
        <v>2</v>
      </c>
      <c r="D5745" s="355">
        <v>6.59</v>
      </c>
      <c r="E5745" s="207"/>
    </row>
    <row r="5746" spans="1:5" x14ac:dyDescent="0.25">
      <c r="A5746" s="353">
        <v>89409</v>
      </c>
      <c r="B5746" s="354" t="s">
        <v>5779</v>
      </c>
      <c r="C5746" s="353" t="s">
        <v>2</v>
      </c>
      <c r="D5746" s="355">
        <v>10.15</v>
      </c>
      <c r="E5746" s="207"/>
    </row>
    <row r="5747" spans="1:5" x14ac:dyDescent="0.25">
      <c r="A5747" s="353">
        <v>89363</v>
      </c>
      <c r="B5747" s="354" t="s">
        <v>5751</v>
      </c>
      <c r="C5747" s="353" t="s">
        <v>2</v>
      </c>
      <c r="D5747" s="355">
        <v>11.02</v>
      </c>
      <c r="E5747" s="207"/>
    </row>
    <row r="5748" spans="1:5" x14ac:dyDescent="0.25">
      <c r="A5748" s="353">
        <v>89493</v>
      </c>
      <c r="B5748" s="354" t="s">
        <v>5807</v>
      </c>
      <c r="C5748" s="353" t="s">
        <v>2</v>
      </c>
      <c r="D5748" s="355">
        <v>10.63</v>
      </c>
      <c r="E5748" s="207"/>
    </row>
    <row r="5749" spans="1:5" x14ac:dyDescent="0.25">
      <c r="A5749" s="353">
        <v>89414</v>
      </c>
      <c r="B5749" s="354" t="s">
        <v>5783</v>
      </c>
      <c r="C5749" s="353" t="s">
        <v>2</v>
      </c>
      <c r="D5749" s="355">
        <v>14.79</v>
      </c>
      <c r="E5749" s="207"/>
    </row>
    <row r="5750" spans="1:5" x14ac:dyDescent="0.25">
      <c r="A5750" s="353">
        <v>89368</v>
      </c>
      <c r="B5750" s="354" t="s">
        <v>5755</v>
      </c>
      <c r="C5750" s="353" t="s">
        <v>2</v>
      </c>
      <c r="D5750" s="355">
        <v>15.82</v>
      </c>
      <c r="E5750" s="207"/>
    </row>
    <row r="5751" spans="1:5" x14ac:dyDescent="0.25">
      <c r="A5751" s="353">
        <v>89498</v>
      </c>
      <c r="B5751" s="354" t="s">
        <v>5811</v>
      </c>
      <c r="C5751" s="353" t="s">
        <v>2</v>
      </c>
      <c r="D5751" s="355">
        <v>14</v>
      </c>
      <c r="E5751" s="207"/>
    </row>
    <row r="5752" spans="1:5" x14ac:dyDescent="0.25">
      <c r="A5752" s="353">
        <v>103981</v>
      </c>
      <c r="B5752" s="354" t="s">
        <v>6158</v>
      </c>
      <c r="C5752" s="353" t="s">
        <v>2</v>
      </c>
      <c r="D5752" s="355">
        <v>18.760000000000002</v>
      </c>
      <c r="E5752" s="207"/>
    </row>
    <row r="5753" spans="1:5" x14ac:dyDescent="0.25">
      <c r="A5753" s="353">
        <v>89502</v>
      </c>
      <c r="B5753" s="354" t="s">
        <v>5815</v>
      </c>
      <c r="C5753" s="353" t="s">
        <v>2</v>
      </c>
      <c r="D5753" s="355">
        <v>17.850000000000001</v>
      </c>
      <c r="E5753" s="207"/>
    </row>
    <row r="5754" spans="1:5" x14ac:dyDescent="0.25">
      <c r="A5754" s="353">
        <v>103985</v>
      </c>
      <c r="B5754" s="354" t="s">
        <v>6162</v>
      </c>
      <c r="C5754" s="353" t="s">
        <v>2</v>
      </c>
      <c r="D5754" s="355">
        <v>23.43</v>
      </c>
      <c r="E5754" s="207"/>
    </row>
    <row r="5755" spans="1:5" x14ac:dyDescent="0.25">
      <c r="A5755" s="353">
        <v>89506</v>
      </c>
      <c r="B5755" s="354" t="s">
        <v>5819</v>
      </c>
      <c r="C5755" s="353" t="s">
        <v>2</v>
      </c>
      <c r="D5755" s="355">
        <v>40.950000000000003</v>
      </c>
      <c r="E5755" s="207"/>
    </row>
    <row r="5756" spans="1:5" x14ac:dyDescent="0.25">
      <c r="A5756" s="353">
        <v>89515</v>
      </c>
      <c r="B5756" s="354" t="s">
        <v>5824</v>
      </c>
      <c r="C5756" s="353" t="s">
        <v>2</v>
      </c>
      <c r="D5756" s="355">
        <v>84.93</v>
      </c>
      <c r="E5756" s="207"/>
    </row>
    <row r="5757" spans="1:5" x14ac:dyDescent="0.25">
      <c r="A5757" s="353">
        <v>89523</v>
      </c>
      <c r="B5757" s="354" t="s">
        <v>5832</v>
      </c>
      <c r="C5757" s="353" t="s">
        <v>2</v>
      </c>
      <c r="D5757" s="355">
        <v>103.79</v>
      </c>
      <c r="E5757" s="207"/>
    </row>
    <row r="5758" spans="1:5" x14ac:dyDescent="0.25">
      <c r="A5758" s="353">
        <v>90373</v>
      </c>
      <c r="B5758" s="354" t="s">
        <v>38734</v>
      </c>
      <c r="C5758" s="353" t="s">
        <v>2</v>
      </c>
      <c r="D5758" s="355">
        <v>13.81</v>
      </c>
      <c r="E5758" s="207"/>
    </row>
    <row r="5759" spans="1:5" x14ac:dyDescent="0.25">
      <c r="A5759" s="353">
        <v>89366</v>
      </c>
      <c r="B5759" s="354" t="s">
        <v>38735</v>
      </c>
      <c r="C5759" s="353" t="s">
        <v>2</v>
      </c>
      <c r="D5759" s="355">
        <v>17.22</v>
      </c>
      <c r="E5759" s="207"/>
    </row>
    <row r="5760" spans="1:5" x14ac:dyDescent="0.25">
      <c r="A5760" s="353">
        <v>89404</v>
      </c>
      <c r="B5760" s="354" t="s">
        <v>5774</v>
      </c>
      <c r="C5760" s="353" t="s">
        <v>2</v>
      </c>
      <c r="D5760" s="355">
        <v>7.82</v>
      </c>
      <c r="E5760" s="207"/>
    </row>
    <row r="5761" spans="1:5" x14ac:dyDescent="0.25">
      <c r="A5761" s="353">
        <v>89358</v>
      </c>
      <c r="B5761" s="354" t="s">
        <v>5746</v>
      </c>
      <c r="C5761" s="353" t="s">
        <v>2</v>
      </c>
      <c r="D5761" s="355">
        <v>8.58</v>
      </c>
      <c r="E5761" s="207"/>
    </row>
    <row r="5762" spans="1:5" x14ac:dyDescent="0.25">
      <c r="A5762" s="353">
        <v>89481</v>
      </c>
      <c r="B5762" s="354" t="s">
        <v>5802</v>
      </c>
      <c r="C5762" s="353" t="s">
        <v>2</v>
      </c>
      <c r="D5762" s="355">
        <v>5.78</v>
      </c>
      <c r="E5762" s="207"/>
    </row>
    <row r="5763" spans="1:5" x14ac:dyDescent="0.25">
      <c r="A5763" s="353">
        <v>89408</v>
      </c>
      <c r="B5763" s="354" t="s">
        <v>5778</v>
      </c>
      <c r="C5763" s="353" t="s">
        <v>2</v>
      </c>
      <c r="D5763" s="355">
        <v>9.34</v>
      </c>
      <c r="E5763" s="207"/>
    </row>
    <row r="5764" spans="1:5" x14ac:dyDescent="0.25">
      <c r="A5764" s="353">
        <v>89362</v>
      </c>
      <c r="B5764" s="354" t="s">
        <v>5750</v>
      </c>
      <c r="C5764" s="353" t="s">
        <v>2</v>
      </c>
      <c r="D5764" s="355">
        <v>10.210000000000001</v>
      </c>
      <c r="E5764" s="207"/>
    </row>
    <row r="5765" spans="1:5" x14ac:dyDescent="0.25">
      <c r="A5765" s="353">
        <v>89412</v>
      </c>
      <c r="B5765" s="354" t="s">
        <v>38736</v>
      </c>
      <c r="C5765" s="353" t="s">
        <v>2</v>
      </c>
      <c r="D5765" s="355">
        <v>10.45</v>
      </c>
      <c r="E5765" s="207"/>
    </row>
    <row r="5766" spans="1:5" x14ac:dyDescent="0.25">
      <c r="A5766" s="353">
        <v>89492</v>
      </c>
      <c r="B5766" s="354" t="s">
        <v>5806</v>
      </c>
      <c r="C5766" s="353" t="s">
        <v>2</v>
      </c>
      <c r="D5766" s="355">
        <v>8.82</v>
      </c>
      <c r="E5766" s="207"/>
    </row>
    <row r="5767" spans="1:5" x14ac:dyDescent="0.25">
      <c r="A5767" s="353">
        <v>89413</v>
      </c>
      <c r="B5767" s="354" t="s">
        <v>5782</v>
      </c>
      <c r="C5767" s="353" t="s">
        <v>2</v>
      </c>
      <c r="D5767" s="355">
        <v>12.98</v>
      </c>
      <c r="E5767" s="207"/>
    </row>
    <row r="5768" spans="1:5" x14ac:dyDescent="0.25">
      <c r="A5768" s="353">
        <v>89367</v>
      </c>
      <c r="B5768" s="354" t="s">
        <v>5754</v>
      </c>
      <c r="C5768" s="353" t="s">
        <v>2</v>
      </c>
      <c r="D5768" s="355">
        <v>14.01</v>
      </c>
      <c r="E5768" s="207"/>
    </row>
    <row r="5769" spans="1:5" x14ac:dyDescent="0.25">
      <c r="A5769" s="353">
        <v>89497</v>
      </c>
      <c r="B5769" s="354" t="s">
        <v>5810</v>
      </c>
      <c r="C5769" s="353" t="s">
        <v>2</v>
      </c>
      <c r="D5769" s="355">
        <v>13.94</v>
      </c>
      <c r="E5769" s="207"/>
    </row>
    <row r="5770" spans="1:5" x14ac:dyDescent="0.25">
      <c r="A5770" s="353">
        <v>103980</v>
      </c>
      <c r="B5770" s="354" t="s">
        <v>6157</v>
      </c>
      <c r="C5770" s="353" t="s">
        <v>2</v>
      </c>
      <c r="D5770" s="355">
        <v>18.7</v>
      </c>
      <c r="E5770" s="207"/>
    </row>
    <row r="5771" spans="1:5" x14ac:dyDescent="0.25">
      <c r="A5771" s="353">
        <v>89501</v>
      </c>
      <c r="B5771" s="354" t="s">
        <v>5814</v>
      </c>
      <c r="C5771" s="353" t="s">
        <v>2</v>
      </c>
      <c r="D5771" s="355">
        <v>15.23</v>
      </c>
      <c r="E5771" s="207"/>
    </row>
    <row r="5772" spans="1:5" x14ac:dyDescent="0.25">
      <c r="A5772" s="353">
        <v>103984</v>
      </c>
      <c r="B5772" s="354" t="s">
        <v>6161</v>
      </c>
      <c r="C5772" s="353" t="s">
        <v>2</v>
      </c>
      <c r="D5772" s="355">
        <v>20.81</v>
      </c>
      <c r="E5772" s="207"/>
    </row>
    <row r="5773" spans="1:5" x14ac:dyDescent="0.25">
      <c r="A5773" s="353">
        <v>89505</v>
      </c>
      <c r="B5773" s="354" t="s">
        <v>5818</v>
      </c>
      <c r="C5773" s="353" t="s">
        <v>2</v>
      </c>
      <c r="D5773" s="355">
        <v>42.79</v>
      </c>
      <c r="E5773" s="207"/>
    </row>
    <row r="5774" spans="1:5" x14ac:dyDescent="0.25">
      <c r="A5774" s="353">
        <v>89513</v>
      </c>
      <c r="B5774" s="354" t="s">
        <v>5822</v>
      </c>
      <c r="C5774" s="353" t="s">
        <v>2</v>
      </c>
      <c r="D5774" s="355">
        <v>106.19</v>
      </c>
      <c r="E5774" s="207"/>
    </row>
    <row r="5775" spans="1:5" x14ac:dyDescent="0.25">
      <c r="A5775" s="353">
        <v>89521</v>
      </c>
      <c r="B5775" s="354" t="s">
        <v>5830</v>
      </c>
      <c r="C5775" s="353" t="s">
        <v>2</v>
      </c>
      <c r="D5775" s="355">
        <v>126.56</v>
      </c>
      <c r="E5775" s="207"/>
    </row>
    <row r="5776" spans="1:5" x14ac:dyDescent="0.25">
      <c r="A5776" s="353">
        <v>103955</v>
      </c>
      <c r="B5776" s="354" t="s">
        <v>6142</v>
      </c>
      <c r="C5776" s="353" t="s">
        <v>2</v>
      </c>
      <c r="D5776" s="355">
        <v>10.78</v>
      </c>
      <c r="E5776" s="207"/>
    </row>
    <row r="5777" spans="1:5" x14ac:dyDescent="0.25">
      <c r="A5777" s="353">
        <v>103950</v>
      </c>
      <c r="B5777" s="354" t="s">
        <v>6137</v>
      </c>
      <c r="C5777" s="353" t="s">
        <v>2</v>
      </c>
      <c r="D5777" s="355">
        <v>11.61</v>
      </c>
      <c r="E5777" s="207"/>
    </row>
    <row r="5778" spans="1:5" x14ac:dyDescent="0.25">
      <c r="A5778" s="353">
        <v>103974</v>
      </c>
      <c r="B5778" s="354" t="s">
        <v>6154</v>
      </c>
      <c r="C5778" s="353" t="s">
        <v>2</v>
      </c>
      <c r="D5778" s="355">
        <v>11.09</v>
      </c>
      <c r="E5778" s="207"/>
    </row>
    <row r="5779" spans="1:5" x14ac:dyDescent="0.25">
      <c r="A5779" s="353">
        <v>103956</v>
      </c>
      <c r="B5779" s="354" t="s">
        <v>6143</v>
      </c>
      <c r="C5779" s="353" t="s">
        <v>2</v>
      </c>
      <c r="D5779" s="355">
        <v>14.95</v>
      </c>
      <c r="E5779" s="207"/>
    </row>
    <row r="5780" spans="1:5" x14ac:dyDescent="0.25">
      <c r="A5780" s="353">
        <v>103951</v>
      </c>
      <c r="B5780" s="354" t="s">
        <v>6138</v>
      </c>
      <c r="C5780" s="353" t="s">
        <v>2</v>
      </c>
      <c r="D5780" s="355">
        <v>15.9</v>
      </c>
      <c r="E5780" s="207"/>
    </row>
    <row r="5781" spans="1:5" x14ac:dyDescent="0.25">
      <c r="A5781" s="353">
        <v>89374</v>
      </c>
      <c r="B5781" s="354" t="s">
        <v>5761</v>
      </c>
      <c r="C5781" s="353" t="s">
        <v>2</v>
      </c>
      <c r="D5781" s="355">
        <v>10.69</v>
      </c>
      <c r="E5781" s="207"/>
    </row>
    <row r="5782" spans="1:5" x14ac:dyDescent="0.25">
      <c r="A5782" s="353">
        <v>89427</v>
      </c>
      <c r="B5782" s="354" t="s">
        <v>38737</v>
      </c>
      <c r="C5782" s="353" t="s">
        <v>2</v>
      </c>
      <c r="D5782" s="355">
        <v>12.55</v>
      </c>
      <c r="E5782" s="207"/>
    </row>
    <row r="5783" spans="1:5" x14ac:dyDescent="0.25">
      <c r="A5783" s="353">
        <v>89381</v>
      </c>
      <c r="B5783" s="354" t="s">
        <v>38738</v>
      </c>
      <c r="C5783" s="353" t="s">
        <v>2</v>
      </c>
      <c r="D5783" s="355">
        <v>13.1</v>
      </c>
      <c r="E5783" s="207"/>
    </row>
    <row r="5784" spans="1:5" x14ac:dyDescent="0.25">
      <c r="A5784" s="353">
        <v>95237</v>
      </c>
      <c r="B5784" s="354" t="s">
        <v>38739</v>
      </c>
      <c r="C5784" s="353" t="s">
        <v>2</v>
      </c>
      <c r="D5784" s="355">
        <v>25.15</v>
      </c>
      <c r="E5784" s="207"/>
    </row>
    <row r="5785" spans="1:5" x14ac:dyDescent="0.25">
      <c r="A5785" s="353">
        <v>89979</v>
      </c>
      <c r="B5785" s="354" t="s">
        <v>38740</v>
      </c>
      <c r="C5785" s="353" t="s">
        <v>2</v>
      </c>
      <c r="D5785" s="355">
        <v>25.78</v>
      </c>
      <c r="E5785" s="207"/>
    </row>
    <row r="5786" spans="1:5" x14ac:dyDescent="0.25">
      <c r="A5786" s="353">
        <v>103991</v>
      </c>
      <c r="B5786" s="354" t="s">
        <v>24410</v>
      </c>
      <c r="C5786" s="353" t="s">
        <v>2</v>
      </c>
      <c r="D5786" s="355">
        <v>19.18</v>
      </c>
      <c r="E5786" s="207"/>
    </row>
    <row r="5787" spans="1:5" x14ac:dyDescent="0.25">
      <c r="A5787" s="353">
        <v>89564</v>
      </c>
      <c r="B5787" s="354" t="s">
        <v>38741</v>
      </c>
      <c r="C5787" s="353" t="s">
        <v>2</v>
      </c>
      <c r="D5787" s="355">
        <v>16.18</v>
      </c>
      <c r="E5787" s="207"/>
    </row>
    <row r="5788" spans="1:5" x14ac:dyDescent="0.25">
      <c r="A5788" s="353">
        <v>104000</v>
      </c>
      <c r="B5788" s="354" t="s">
        <v>24413</v>
      </c>
      <c r="C5788" s="353" t="s">
        <v>2</v>
      </c>
      <c r="D5788" s="355">
        <v>29.17</v>
      </c>
      <c r="E5788" s="207"/>
    </row>
    <row r="5789" spans="1:5" x14ac:dyDescent="0.25">
      <c r="A5789" s="353">
        <v>89593</v>
      </c>
      <c r="B5789" s="354" t="s">
        <v>38742</v>
      </c>
      <c r="C5789" s="353" t="s">
        <v>2</v>
      </c>
      <c r="D5789" s="355">
        <v>25.59</v>
      </c>
      <c r="E5789" s="207"/>
    </row>
    <row r="5790" spans="1:5" x14ac:dyDescent="0.25">
      <c r="A5790" s="353">
        <v>89418</v>
      </c>
      <c r="B5790" s="354" t="s">
        <v>5787</v>
      </c>
      <c r="C5790" s="353" t="s">
        <v>2</v>
      </c>
      <c r="D5790" s="355">
        <v>16.28</v>
      </c>
      <c r="E5790" s="207"/>
    </row>
    <row r="5791" spans="1:5" x14ac:dyDescent="0.25">
      <c r="A5791" s="353">
        <v>89372</v>
      </c>
      <c r="B5791" s="354" t="s">
        <v>5759</v>
      </c>
      <c r="C5791" s="353" t="s">
        <v>2</v>
      </c>
      <c r="D5791" s="355">
        <v>16.8</v>
      </c>
      <c r="E5791" s="207"/>
    </row>
    <row r="5792" spans="1:5" x14ac:dyDescent="0.25">
      <c r="A5792" s="353">
        <v>89530</v>
      </c>
      <c r="B5792" s="354" t="s">
        <v>5839</v>
      </c>
      <c r="C5792" s="353" t="s">
        <v>2</v>
      </c>
      <c r="D5792" s="355">
        <v>16.77</v>
      </c>
      <c r="E5792" s="207"/>
    </row>
    <row r="5793" spans="1:5" x14ac:dyDescent="0.25">
      <c r="A5793" s="353">
        <v>89425</v>
      </c>
      <c r="B5793" s="354" t="s">
        <v>5791</v>
      </c>
      <c r="C5793" s="353" t="s">
        <v>2</v>
      </c>
      <c r="D5793" s="355">
        <v>19.149999999999999</v>
      </c>
      <c r="E5793" s="207"/>
    </row>
    <row r="5794" spans="1:5" x14ac:dyDescent="0.25">
      <c r="A5794" s="353">
        <v>89379</v>
      </c>
      <c r="B5794" s="354" t="s">
        <v>721</v>
      </c>
      <c r="C5794" s="353" t="s">
        <v>2</v>
      </c>
      <c r="D5794" s="355">
        <v>19.739999999999998</v>
      </c>
      <c r="E5794" s="207"/>
    </row>
    <row r="5795" spans="1:5" x14ac:dyDescent="0.25">
      <c r="A5795" s="353">
        <v>89542</v>
      </c>
      <c r="B5795" s="354" t="s">
        <v>5845</v>
      </c>
      <c r="C5795" s="353" t="s">
        <v>2</v>
      </c>
      <c r="D5795" s="355">
        <v>27.86</v>
      </c>
      <c r="E5795" s="207"/>
    </row>
    <row r="5796" spans="1:5" x14ac:dyDescent="0.25">
      <c r="A5796" s="353">
        <v>89432</v>
      </c>
      <c r="B5796" s="354" t="s">
        <v>38743</v>
      </c>
      <c r="C5796" s="353" t="s">
        <v>2</v>
      </c>
      <c r="D5796" s="355">
        <v>30.64</v>
      </c>
      <c r="E5796" s="207"/>
    </row>
    <row r="5797" spans="1:5" x14ac:dyDescent="0.25">
      <c r="A5797" s="353">
        <v>89387</v>
      </c>
      <c r="B5797" s="354" t="s">
        <v>38744</v>
      </c>
      <c r="C5797" s="353" t="s">
        <v>2</v>
      </c>
      <c r="D5797" s="355">
        <v>31.32</v>
      </c>
      <c r="E5797" s="207"/>
    </row>
    <row r="5798" spans="1:5" x14ac:dyDescent="0.25">
      <c r="A5798" s="353">
        <v>89560</v>
      </c>
      <c r="B5798" s="354" t="s">
        <v>38745</v>
      </c>
      <c r="C5798" s="353" t="s">
        <v>2</v>
      </c>
      <c r="D5798" s="355">
        <v>35.68</v>
      </c>
      <c r="E5798" s="207"/>
    </row>
    <row r="5799" spans="1:5" x14ac:dyDescent="0.25">
      <c r="A5799" s="353">
        <v>104159</v>
      </c>
      <c r="B5799" s="354" t="s">
        <v>24422</v>
      </c>
      <c r="C5799" s="353" t="s">
        <v>2</v>
      </c>
      <c r="D5799" s="355">
        <v>38.909999999999997</v>
      </c>
      <c r="E5799" s="207"/>
    </row>
    <row r="5800" spans="1:5" x14ac:dyDescent="0.25">
      <c r="A5800" s="353">
        <v>89577</v>
      </c>
      <c r="B5800" s="354" t="s">
        <v>5871</v>
      </c>
      <c r="C5800" s="353" t="s">
        <v>2</v>
      </c>
      <c r="D5800" s="355">
        <v>37.799999999999997</v>
      </c>
      <c r="E5800" s="207"/>
    </row>
    <row r="5801" spans="1:5" x14ac:dyDescent="0.25">
      <c r="A5801" s="353">
        <v>103996</v>
      </c>
      <c r="B5801" s="354" t="s">
        <v>6169</v>
      </c>
      <c r="C5801" s="353" t="s">
        <v>2</v>
      </c>
      <c r="D5801" s="355">
        <v>41.55</v>
      </c>
      <c r="E5801" s="207"/>
    </row>
    <row r="5802" spans="1:5" x14ac:dyDescent="0.25">
      <c r="A5802" s="353">
        <v>89598</v>
      </c>
      <c r="B5802" s="354" t="s">
        <v>38746</v>
      </c>
      <c r="C5802" s="353" t="s">
        <v>2</v>
      </c>
      <c r="D5802" s="355">
        <v>50.94</v>
      </c>
      <c r="E5802" s="207"/>
    </row>
    <row r="5803" spans="1:5" x14ac:dyDescent="0.25">
      <c r="A5803" s="353">
        <v>89419</v>
      </c>
      <c r="B5803" s="354" t="s">
        <v>5788</v>
      </c>
      <c r="C5803" s="353" t="s">
        <v>2</v>
      </c>
      <c r="D5803" s="355">
        <v>7.11</v>
      </c>
      <c r="E5803" s="207"/>
    </row>
    <row r="5804" spans="1:5" x14ac:dyDescent="0.25">
      <c r="A5804" s="353">
        <v>89373</v>
      </c>
      <c r="B5804" s="354" t="s">
        <v>5760</v>
      </c>
      <c r="C5804" s="353" t="s">
        <v>2</v>
      </c>
      <c r="D5804" s="355">
        <v>7.66</v>
      </c>
      <c r="E5804" s="207"/>
    </row>
    <row r="5805" spans="1:5" x14ac:dyDescent="0.25">
      <c r="A5805" s="353">
        <v>89532</v>
      </c>
      <c r="B5805" s="354" t="s">
        <v>5841</v>
      </c>
      <c r="C5805" s="353" t="s">
        <v>2</v>
      </c>
      <c r="D5805" s="355">
        <v>7.51</v>
      </c>
      <c r="E5805" s="207"/>
    </row>
    <row r="5806" spans="1:5" x14ac:dyDescent="0.25">
      <c r="A5806" s="353">
        <v>89426</v>
      </c>
      <c r="B5806" s="354" t="s">
        <v>5792</v>
      </c>
      <c r="C5806" s="353" t="s">
        <v>2</v>
      </c>
      <c r="D5806" s="355">
        <v>10.1</v>
      </c>
      <c r="E5806" s="207"/>
    </row>
    <row r="5807" spans="1:5" x14ac:dyDescent="0.25">
      <c r="A5807" s="353">
        <v>89380</v>
      </c>
      <c r="B5807" s="354" t="s">
        <v>5765</v>
      </c>
      <c r="C5807" s="353" t="s">
        <v>2</v>
      </c>
      <c r="D5807" s="355">
        <v>10.73</v>
      </c>
      <c r="E5807" s="207"/>
    </row>
    <row r="5808" spans="1:5" x14ac:dyDescent="0.25">
      <c r="A5808" s="353">
        <v>89562</v>
      </c>
      <c r="B5808" s="354" t="s">
        <v>5860</v>
      </c>
      <c r="C5808" s="353" t="s">
        <v>2</v>
      </c>
      <c r="D5808" s="355">
        <v>10.88</v>
      </c>
      <c r="E5808" s="207"/>
    </row>
    <row r="5809" spans="1:5" x14ac:dyDescent="0.25">
      <c r="A5809" s="353">
        <v>89433</v>
      </c>
      <c r="B5809" s="354" t="s">
        <v>5795</v>
      </c>
      <c r="C5809" s="353" t="s">
        <v>2</v>
      </c>
      <c r="D5809" s="355">
        <v>13.88</v>
      </c>
      <c r="E5809" s="207"/>
    </row>
    <row r="5810" spans="1:5" x14ac:dyDescent="0.25">
      <c r="A5810" s="353">
        <v>89579</v>
      </c>
      <c r="B5810" s="354" t="s">
        <v>38747</v>
      </c>
      <c r="C5810" s="353" t="s">
        <v>2</v>
      </c>
      <c r="D5810" s="355">
        <v>12.28</v>
      </c>
      <c r="E5810" s="207"/>
    </row>
    <row r="5811" spans="1:5" x14ac:dyDescent="0.25">
      <c r="A5811" s="353">
        <v>103998</v>
      </c>
      <c r="B5811" s="354" t="s">
        <v>38748</v>
      </c>
      <c r="C5811" s="353" t="s">
        <v>2</v>
      </c>
      <c r="D5811" s="355">
        <v>15.35</v>
      </c>
      <c r="E5811" s="207"/>
    </row>
    <row r="5812" spans="1:5" x14ac:dyDescent="0.25">
      <c r="A5812" s="353">
        <v>89605</v>
      </c>
      <c r="B5812" s="354" t="s">
        <v>5885</v>
      </c>
      <c r="C5812" s="353" t="s">
        <v>2</v>
      </c>
      <c r="D5812" s="355">
        <v>21.5</v>
      </c>
      <c r="E5812" s="207"/>
    </row>
    <row r="5813" spans="1:5" x14ac:dyDescent="0.25">
      <c r="A5813" s="353">
        <v>89981</v>
      </c>
      <c r="B5813" s="354" t="s">
        <v>38749</v>
      </c>
      <c r="C5813" s="353" t="s">
        <v>2</v>
      </c>
      <c r="D5813" s="355">
        <v>22.56</v>
      </c>
      <c r="E5813" s="207"/>
    </row>
    <row r="5814" spans="1:5" x14ac:dyDescent="0.25">
      <c r="A5814" s="353">
        <v>89385</v>
      </c>
      <c r="B5814" s="354" t="s">
        <v>38750</v>
      </c>
      <c r="C5814" s="353" t="s">
        <v>2</v>
      </c>
      <c r="D5814" s="355">
        <v>7.78</v>
      </c>
      <c r="E5814" s="207"/>
    </row>
    <row r="5815" spans="1:5" x14ac:dyDescent="0.25">
      <c r="A5815" s="353">
        <v>89551</v>
      </c>
      <c r="B5815" s="354" t="s">
        <v>38751</v>
      </c>
      <c r="C5815" s="353" t="s">
        <v>2</v>
      </c>
      <c r="D5815" s="355">
        <v>8.99</v>
      </c>
      <c r="E5815" s="207"/>
    </row>
    <row r="5816" spans="1:5" x14ac:dyDescent="0.25">
      <c r="A5816" s="353">
        <v>89434</v>
      </c>
      <c r="B5816" s="354" t="s">
        <v>38752</v>
      </c>
      <c r="C5816" s="353" t="s">
        <v>2</v>
      </c>
      <c r="D5816" s="355">
        <v>11.58</v>
      </c>
      <c r="E5816" s="207"/>
    </row>
    <row r="5817" spans="1:5" x14ac:dyDescent="0.25">
      <c r="A5817" s="353">
        <v>89389</v>
      </c>
      <c r="B5817" s="354" t="s">
        <v>38753</v>
      </c>
      <c r="C5817" s="353" t="s">
        <v>2</v>
      </c>
      <c r="D5817" s="355">
        <v>12.21</v>
      </c>
      <c r="E5817" s="207"/>
    </row>
    <row r="5818" spans="1:5" x14ac:dyDescent="0.25">
      <c r="A5818" s="353">
        <v>89417</v>
      </c>
      <c r="B5818" s="354" t="s">
        <v>5786</v>
      </c>
      <c r="C5818" s="353" t="s">
        <v>2</v>
      </c>
      <c r="D5818" s="355">
        <v>5.91</v>
      </c>
      <c r="E5818" s="207"/>
    </row>
    <row r="5819" spans="1:5" x14ac:dyDescent="0.25">
      <c r="A5819" s="353">
        <v>89371</v>
      </c>
      <c r="B5819" s="354" t="s">
        <v>5758</v>
      </c>
      <c r="C5819" s="353" t="s">
        <v>2</v>
      </c>
      <c r="D5819" s="355">
        <v>6.43</v>
      </c>
      <c r="E5819" s="207"/>
    </row>
    <row r="5820" spans="1:5" x14ac:dyDescent="0.25">
      <c r="A5820" s="353">
        <v>89528</v>
      </c>
      <c r="B5820" s="354" t="s">
        <v>5837</v>
      </c>
      <c r="C5820" s="353" t="s">
        <v>2</v>
      </c>
      <c r="D5820" s="355">
        <v>4.6100000000000003</v>
      </c>
      <c r="E5820" s="207"/>
    </row>
    <row r="5821" spans="1:5" x14ac:dyDescent="0.25">
      <c r="A5821" s="353">
        <v>89424</v>
      </c>
      <c r="B5821" s="354" t="s">
        <v>5790</v>
      </c>
      <c r="C5821" s="353" t="s">
        <v>2</v>
      </c>
      <c r="D5821" s="355">
        <v>6.99</v>
      </c>
      <c r="E5821" s="207"/>
    </row>
    <row r="5822" spans="1:5" x14ac:dyDescent="0.25">
      <c r="A5822" s="353">
        <v>89378</v>
      </c>
      <c r="B5822" s="354" t="s">
        <v>5764</v>
      </c>
      <c r="C5822" s="353" t="s">
        <v>2</v>
      </c>
      <c r="D5822" s="355">
        <v>7.58</v>
      </c>
      <c r="E5822" s="207"/>
    </row>
    <row r="5823" spans="1:5" x14ac:dyDescent="0.25">
      <c r="A5823" s="353">
        <v>89541</v>
      </c>
      <c r="B5823" s="354" t="s">
        <v>5844</v>
      </c>
      <c r="C5823" s="353" t="s">
        <v>2</v>
      </c>
      <c r="D5823" s="355">
        <v>6.86</v>
      </c>
      <c r="E5823" s="207"/>
    </row>
    <row r="5824" spans="1:5" x14ac:dyDescent="0.25">
      <c r="A5824" s="353">
        <v>89431</v>
      </c>
      <c r="B5824" s="354" t="s">
        <v>5794</v>
      </c>
      <c r="C5824" s="353" t="s">
        <v>2</v>
      </c>
      <c r="D5824" s="355">
        <v>9.64</v>
      </c>
      <c r="E5824" s="207"/>
    </row>
    <row r="5825" spans="1:5" x14ac:dyDescent="0.25">
      <c r="A5825" s="353">
        <v>89386</v>
      </c>
      <c r="B5825" s="354" t="s">
        <v>5767</v>
      </c>
      <c r="C5825" s="353" t="s">
        <v>2</v>
      </c>
      <c r="D5825" s="355">
        <v>10.32</v>
      </c>
      <c r="E5825" s="207"/>
    </row>
    <row r="5826" spans="1:5" x14ac:dyDescent="0.25">
      <c r="A5826" s="353">
        <v>89558</v>
      </c>
      <c r="B5826" s="354" t="s">
        <v>5857</v>
      </c>
      <c r="C5826" s="353" t="s">
        <v>2</v>
      </c>
      <c r="D5826" s="355">
        <v>10.3</v>
      </c>
      <c r="E5826" s="207"/>
    </row>
    <row r="5827" spans="1:5" x14ac:dyDescent="0.25">
      <c r="A5827" s="353">
        <v>103988</v>
      </c>
      <c r="B5827" s="354" t="s">
        <v>6165</v>
      </c>
      <c r="C5827" s="353" t="s">
        <v>2</v>
      </c>
      <c r="D5827" s="355">
        <v>13.53</v>
      </c>
      <c r="E5827" s="207"/>
    </row>
    <row r="5828" spans="1:5" x14ac:dyDescent="0.25">
      <c r="A5828" s="353">
        <v>89575</v>
      </c>
      <c r="B5828" s="354" t="s">
        <v>5870</v>
      </c>
      <c r="C5828" s="353" t="s">
        <v>2</v>
      </c>
      <c r="D5828" s="355">
        <v>12.28</v>
      </c>
      <c r="E5828" s="207"/>
    </row>
    <row r="5829" spans="1:5" x14ac:dyDescent="0.25">
      <c r="A5829" s="353">
        <v>103995</v>
      </c>
      <c r="B5829" s="354" t="s">
        <v>6168</v>
      </c>
      <c r="C5829" s="353" t="s">
        <v>2</v>
      </c>
      <c r="D5829" s="355">
        <v>16.03</v>
      </c>
      <c r="E5829" s="207"/>
    </row>
    <row r="5830" spans="1:5" x14ac:dyDescent="0.25">
      <c r="A5830" s="353">
        <v>89597</v>
      </c>
      <c r="B5830" s="354" t="s">
        <v>5882</v>
      </c>
      <c r="C5830" s="353" t="s">
        <v>2</v>
      </c>
      <c r="D5830" s="355">
        <v>23.63</v>
      </c>
      <c r="E5830" s="207"/>
    </row>
    <row r="5831" spans="1:5" x14ac:dyDescent="0.25">
      <c r="A5831" s="353">
        <v>89611</v>
      </c>
      <c r="B5831" s="354" t="s">
        <v>5887</v>
      </c>
      <c r="C5831" s="353" t="s">
        <v>2</v>
      </c>
      <c r="D5831" s="355">
        <v>33.4</v>
      </c>
      <c r="E5831" s="207"/>
    </row>
    <row r="5832" spans="1:5" x14ac:dyDescent="0.25">
      <c r="A5832" s="353">
        <v>89614</v>
      </c>
      <c r="B5832" s="354" t="s">
        <v>5889</v>
      </c>
      <c r="C5832" s="353" t="s">
        <v>2</v>
      </c>
      <c r="D5832" s="355">
        <v>61.43</v>
      </c>
      <c r="E5832" s="207"/>
    </row>
    <row r="5833" spans="1:5" x14ac:dyDescent="0.25">
      <c r="A5833" s="353">
        <v>103975</v>
      </c>
      <c r="B5833" s="354" t="s">
        <v>6155</v>
      </c>
      <c r="C5833" s="353" t="s">
        <v>2</v>
      </c>
      <c r="D5833" s="355">
        <v>18.690000000000001</v>
      </c>
      <c r="E5833" s="207"/>
    </row>
    <row r="5834" spans="1:5" x14ac:dyDescent="0.25">
      <c r="A5834" s="353">
        <v>104007</v>
      </c>
      <c r="B5834" s="354" t="s">
        <v>6175</v>
      </c>
      <c r="C5834" s="353" t="s">
        <v>2</v>
      </c>
      <c r="D5834" s="355">
        <v>23.24</v>
      </c>
      <c r="E5834" s="207"/>
    </row>
    <row r="5835" spans="1:5" x14ac:dyDescent="0.25">
      <c r="A5835" s="353">
        <v>103976</v>
      </c>
      <c r="B5835" s="354" t="s">
        <v>6156</v>
      </c>
      <c r="C5835" s="353" t="s">
        <v>2</v>
      </c>
      <c r="D5835" s="355">
        <v>26.86</v>
      </c>
      <c r="E5835" s="207"/>
    </row>
    <row r="5836" spans="1:5" x14ac:dyDescent="0.25">
      <c r="A5836" s="353">
        <v>104008</v>
      </c>
      <c r="B5836" s="354" t="s">
        <v>6176</v>
      </c>
      <c r="C5836" s="353" t="s">
        <v>2</v>
      </c>
      <c r="D5836" s="355">
        <v>33.340000000000003</v>
      </c>
      <c r="E5836" s="207"/>
    </row>
    <row r="5837" spans="1:5" x14ac:dyDescent="0.25">
      <c r="A5837" s="353">
        <v>89630</v>
      </c>
      <c r="B5837" s="354" t="s">
        <v>5901</v>
      </c>
      <c r="C5837" s="353" t="s">
        <v>2</v>
      </c>
      <c r="D5837" s="355">
        <v>63.13</v>
      </c>
      <c r="E5837" s="207"/>
    </row>
    <row r="5838" spans="1:5" x14ac:dyDescent="0.25">
      <c r="A5838" s="353">
        <v>89632</v>
      </c>
      <c r="B5838" s="354" t="s">
        <v>5903</v>
      </c>
      <c r="C5838" s="353" t="s">
        <v>2</v>
      </c>
      <c r="D5838" s="355">
        <v>125.58</v>
      </c>
      <c r="E5838" s="207"/>
    </row>
    <row r="5839" spans="1:5" x14ac:dyDescent="0.25">
      <c r="A5839" s="353">
        <v>89438</v>
      </c>
      <c r="B5839" s="354" t="s">
        <v>5797</v>
      </c>
      <c r="C5839" s="353" t="s">
        <v>2</v>
      </c>
      <c r="D5839" s="355">
        <v>10.9</v>
      </c>
      <c r="E5839" s="207"/>
    </row>
    <row r="5840" spans="1:5" x14ac:dyDescent="0.25">
      <c r="A5840" s="353">
        <v>89393</v>
      </c>
      <c r="B5840" s="354" t="s">
        <v>5769</v>
      </c>
      <c r="C5840" s="353" t="s">
        <v>2</v>
      </c>
      <c r="D5840" s="355">
        <v>11.91</v>
      </c>
      <c r="E5840" s="207"/>
    </row>
    <row r="5841" spans="1:5" x14ac:dyDescent="0.25">
      <c r="A5841" s="353">
        <v>89617</v>
      </c>
      <c r="B5841" s="354" t="s">
        <v>5891</v>
      </c>
      <c r="C5841" s="353" t="s">
        <v>2</v>
      </c>
      <c r="D5841" s="355">
        <v>8.15</v>
      </c>
      <c r="E5841" s="207"/>
    </row>
    <row r="5842" spans="1:5" x14ac:dyDescent="0.25">
      <c r="A5842" s="353">
        <v>89440</v>
      </c>
      <c r="B5842" s="354" t="s">
        <v>5798</v>
      </c>
      <c r="C5842" s="353" t="s">
        <v>2</v>
      </c>
      <c r="D5842" s="355">
        <v>12.9</v>
      </c>
      <c r="E5842" s="207"/>
    </row>
    <row r="5843" spans="1:5" x14ac:dyDescent="0.25">
      <c r="A5843" s="353">
        <v>89395</v>
      </c>
      <c r="B5843" s="354" t="s">
        <v>5770</v>
      </c>
      <c r="C5843" s="353" t="s">
        <v>2</v>
      </c>
      <c r="D5843" s="355">
        <v>14.08</v>
      </c>
      <c r="E5843" s="207"/>
    </row>
    <row r="5844" spans="1:5" x14ac:dyDescent="0.25">
      <c r="A5844" s="353">
        <v>89620</v>
      </c>
      <c r="B5844" s="354" t="s">
        <v>5892</v>
      </c>
      <c r="C5844" s="353" t="s">
        <v>2</v>
      </c>
      <c r="D5844" s="355">
        <v>12.65</v>
      </c>
      <c r="E5844" s="207"/>
    </row>
    <row r="5845" spans="1:5" x14ac:dyDescent="0.25">
      <c r="A5845" s="353">
        <v>89443</v>
      </c>
      <c r="B5845" s="354" t="s">
        <v>5800</v>
      </c>
      <c r="C5845" s="353" t="s">
        <v>2</v>
      </c>
      <c r="D5845" s="355">
        <v>18.16</v>
      </c>
      <c r="E5845" s="207"/>
    </row>
    <row r="5846" spans="1:5" x14ac:dyDescent="0.25">
      <c r="A5846" s="353">
        <v>89398</v>
      </c>
      <c r="B5846" s="354" t="s">
        <v>5772</v>
      </c>
      <c r="C5846" s="353" t="s">
        <v>2</v>
      </c>
      <c r="D5846" s="355">
        <v>19.55</v>
      </c>
      <c r="E5846" s="207"/>
    </row>
    <row r="5847" spans="1:5" x14ac:dyDescent="0.25">
      <c r="A5847" s="353">
        <v>89623</v>
      </c>
      <c r="B5847" s="354" t="s">
        <v>5894</v>
      </c>
      <c r="C5847" s="353" t="s">
        <v>2</v>
      </c>
      <c r="D5847" s="355">
        <v>20.39</v>
      </c>
      <c r="E5847" s="207"/>
    </row>
    <row r="5848" spans="1:5" x14ac:dyDescent="0.25">
      <c r="A5848" s="353">
        <v>104011</v>
      </c>
      <c r="B5848" s="354" t="s">
        <v>6178</v>
      </c>
      <c r="C5848" s="353" t="s">
        <v>2</v>
      </c>
      <c r="D5848" s="355">
        <v>26.73</v>
      </c>
      <c r="E5848" s="207"/>
    </row>
    <row r="5849" spans="1:5" x14ac:dyDescent="0.25">
      <c r="A5849" s="353">
        <v>89625</v>
      </c>
      <c r="B5849" s="354" t="s">
        <v>5896</v>
      </c>
      <c r="C5849" s="353" t="s">
        <v>2</v>
      </c>
      <c r="D5849" s="355">
        <v>23.97</v>
      </c>
      <c r="E5849" s="207"/>
    </row>
    <row r="5850" spans="1:5" x14ac:dyDescent="0.25">
      <c r="A5850" s="353">
        <v>104004</v>
      </c>
      <c r="B5850" s="354" t="s">
        <v>6172</v>
      </c>
      <c r="C5850" s="353" t="s">
        <v>2</v>
      </c>
      <c r="D5850" s="355">
        <v>31.43</v>
      </c>
      <c r="E5850" s="207"/>
    </row>
    <row r="5851" spans="1:5" x14ac:dyDescent="0.25">
      <c r="A5851" s="353">
        <v>89628</v>
      </c>
      <c r="B5851" s="354" t="s">
        <v>5899</v>
      </c>
      <c r="C5851" s="353" t="s">
        <v>2</v>
      </c>
      <c r="D5851" s="355">
        <v>49.66</v>
      </c>
      <c r="E5851" s="207"/>
    </row>
    <row r="5852" spans="1:5" x14ac:dyDescent="0.25">
      <c r="A5852" s="353">
        <v>89629</v>
      </c>
      <c r="B5852" s="354" t="s">
        <v>5900</v>
      </c>
      <c r="C5852" s="353" t="s">
        <v>2</v>
      </c>
      <c r="D5852" s="355">
        <v>83.13</v>
      </c>
      <c r="E5852" s="207"/>
    </row>
    <row r="5853" spans="1:5" x14ac:dyDescent="0.25">
      <c r="A5853" s="353">
        <v>89631</v>
      </c>
      <c r="B5853" s="354" t="s">
        <v>5902</v>
      </c>
      <c r="C5853" s="353" t="s">
        <v>2</v>
      </c>
      <c r="D5853" s="355">
        <v>108.91</v>
      </c>
      <c r="E5853" s="207"/>
    </row>
    <row r="5854" spans="1:5" x14ac:dyDescent="0.25">
      <c r="A5854" s="353">
        <v>89401</v>
      </c>
      <c r="B5854" s="354" t="s">
        <v>26688</v>
      </c>
      <c r="C5854" s="353" t="s">
        <v>1</v>
      </c>
      <c r="D5854" s="355">
        <v>11.49</v>
      </c>
      <c r="E5854" s="207"/>
    </row>
    <row r="5855" spans="1:5" x14ac:dyDescent="0.25">
      <c r="A5855" s="353">
        <v>89355</v>
      </c>
      <c r="B5855" s="354" t="s">
        <v>26685</v>
      </c>
      <c r="C5855" s="353" t="s">
        <v>1</v>
      </c>
      <c r="D5855" s="355">
        <v>21.87</v>
      </c>
      <c r="E5855" s="207"/>
    </row>
    <row r="5856" spans="1:5" x14ac:dyDescent="0.25">
      <c r="A5856" s="353">
        <v>89446</v>
      </c>
      <c r="B5856" s="354" t="s">
        <v>26691</v>
      </c>
      <c r="C5856" s="353" t="s">
        <v>1</v>
      </c>
      <c r="D5856" s="355">
        <v>5.64</v>
      </c>
      <c r="E5856" s="207"/>
    </row>
    <row r="5857" spans="1:5" x14ac:dyDescent="0.25">
      <c r="A5857" s="353">
        <v>89402</v>
      </c>
      <c r="B5857" s="354" t="s">
        <v>26689</v>
      </c>
      <c r="C5857" s="353" t="s">
        <v>1</v>
      </c>
      <c r="D5857" s="355">
        <v>13.2</v>
      </c>
      <c r="E5857" s="207"/>
    </row>
    <row r="5858" spans="1:5" x14ac:dyDescent="0.25">
      <c r="A5858" s="353">
        <v>89356</v>
      </c>
      <c r="B5858" s="354" t="s">
        <v>26686</v>
      </c>
      <c r="C5858" s="353" t="s">
        <v>1</v>
      </c>
      <c r="D5858" s="355">
        <v>25.23</v>
      </c>
      <c r="E5858" s="207"/>
    </row>
    <row r="5859" spans="1:5" x14ac:dyDescent="0.25">
      <c r="A5859" s="353">
        <v>89447</v>
      </c>
      <c r="B5859" s="354" t="s">
        <v>26692</v>
      </c>
      <c r="C5859" s="353" t="s">
        <v>1</v>
      </c>
      <c r="D5859" s="355">
        <v>11.17</v>
      </c>
      <c r="E5859" s="207"/>
    </row>
    <row r="5860" spans="1:5" x14ac:dyDescent="0.25">
      <c r="A5860" s="353">
        <v>89403</v>
      </c>
      <c r="B5860" s="354" t="s">
        <v>26690</v>
      </c>
      <c r="C5860" s="353" t="s">
        <v>1</v>
      </c>
      <c r="D5860" s="355">
        <v>20.18</v>
      </c>
      <c r="E5860" s="207"/>
    </row>
    <row r="5861" spans="1:5" x14ac:dyDescent="0.25">
      <c r="A5861" s="353">
        <v>89357</v>
      </c>
      <c r="B5861" s="354" t="s">
        <v>26687</v>
      </c>
      <c r="C5861" s="353" t="s">
        <v>1</v>
      </c>
      <c r="D5861" s="355">
        <v>34.520000000000003</v>
      </c>
      <c r="E5861" s="207"/>
    </row>
    <row r="5862" spans="1:5" x14ac:dyDescent="0.25">
      <c r="A5862" s="353">
        <v>89448</v>
      </c>
      <c r="B5862" s="354" t="s">
        <v>26693</v>
      </c>
      <c r="C5862" s="353" t="s">
        <v>1</v>
      </c>
      <c r="D5862" s="355">
        <v>17.09</v>
      </c>
      <c r="E5862" s="207"/>
    </row>
    <row r="5863" spans="1:5" x14ac:dyDescent="0.25">
      <c r="A5863" s="353">
        <v>103978</v>
      </c>
      <c r="B5863" s="354" t="s">
        <v>26706</v>
      </c>
      <c r="C5863" s="353" t="s">
        <v>1</v>
      </c>
      <c r="D5863" s="355">
        <v>27.66</v>
      </c>
      <c r="E5863" s="207"/>
    </row>
    <row r="5864" spans="1:5" x14ac:dyDescent="0.25">
      <c r="A5864" s="353">
        <v>89449</v>
      </c>
      <c r="B5864" s="354" t="s">
        <v>26694</v>
      </c>
      <c r="C5864" s="353" t="s">
        <v>1</v>
      </c>
      <c r="D5864" s="355">
        <v>18.920000000000002</v>
      </c>
      <c r="E5864" s="207"/>
    </row>
    <row r="5865" spans="1:5" x14ac:dyDescent="0.25">
      <c r="A5865" s="353">
        <v>103979</v>
      </c>
      <c r="B5865" s="354" t="s">
        <v>26707</v>
      </c>
      <c r="C5865" s="353" t="s">
        <v>1</v>
      </c>
      <c r="D5865" s="355">
        <v>31.53</v>
      </c>
      <c r="E5865" s="207"/>
    </row>
    <row r="5866" spans="1:5" x14ac:dyDescent="0.25">
      <c r="A5866" s="353">
        <v>89450</v>
      </c>
      <c r="B5866" s="354" t="s">
        <v>26695</v>
      </c>
      <c r="C5866" s="353" t="s">
        <v>1</v>
      </c>
      <c r="D5866" s="355">
        <v>30.26</v>
      </c>
      <c r="E5866" s="207"/>
    </row>
    <row r="5867" spans="1:5" x14ac:dyDescent="0.25">
      <c r="A5867" s="353">
        <v>89451</v>
      </c>
      <c r="B5867" s="354" t="s">
        <v>26696</v>
      </c>
      <c r="C5867" s="353" t="s">
        <v>1</v>
      </c>
      <c r="D5867" s="355">
        <v>49.23</v>
      </c>
      <c r="E5867" s="207"/>
    </row>
    <row r="5868" spans="1:5" x14ac:dyDescent="0.25">
      <c r="A5868" s="353">
        <v>89452</v>
      </c>
      <c r="B5868" s="354" t="s">
        <v>26697</v>
      </c>
      <c r="C5868" s="353" t="s">
        <v>1</v>
      </c>
      <c r="D5868" s="355">
        <v>67.78</v>
      </c>
      <c r="E5868" s="207"/>
    </row>
    <row r="5869" spans="1:5" x14ac:dyDescent="0.25">
      <c r="A5869" s="353">
        <v>89394</v>
      </c>
      <c r="B5869" s="354" t="s">
        <v>38754</v>
      </c>
      <c r="C5869" s="353" t="s">
        <v>2</v>
      </c>
      <c r="D5869" s="355">
        <v>19.690000000000001</v>
      </c>
      <c r="E5869" s="207"/>
    </row>
    <row r="5870" spans="1:5" x14ac:dyDescent="0.25">
      <c r="A5870" s="353">
        <v>89396</v>
      </c>
      <c r="B5870" s="354" t="s">
        <v>38755</v>
      </c>
      <c r="C5870" s="353" t="s">
        <v>2</v>
      </c>
      <c r="D5870" s="355">
        <v>21.6</v>
      </c>
      <c r="E5870" s="207"/>
    </row>
    <row r="5871" spans="1:5" x14ac:dyDescent="0.25">
      <c r="A5871" s="353">
        <v>90374</v>
      </c>
      <c r="B5871" s="354" t="s">
        <v>38756</v>
      </c>
      <c r="C5871" s="353" t="s">
        <v>2</v>
      </c>
      <c r="D5871" s="355">
        <v>23.42</v>
      </c>
      <c r="E5871" s="207"/>
    </row>
    <row r="5872" spans="1:5" x14ac:dyDescent="0.25">
      <c r="A5872" s="353">
        <v>89444</v>
      </c>
      <c r="B5872" s="354" t="s">
        <v>38757</v>
      </c>
      <c r="C5872" s="353" t="s">
        <v>2</v>
      </c>
      <c r="D5872" s="355">
        <v>25.51</v>
      </c>
      <c r="E5872" s="207"/>
    </row>
    <row r="5873" spans="1:5" x14ac:dyDescent="0.25">
      <c r="A5873" s="353">
        <v>89399</v>
      </c>
      <c r="B5873" s="354" t="s">
        <v>38758</v>
      </c>
      <c r="C5873" s="353" t="s">
        <v>2</v>
      </c>
      <c r="D5873" s="355">
        <v>26.17</v>
      </c>
      <c r="E5873" s="207"/>
    </row>
    <row r="5874" spans="1:5" x14ac:dyDescent="0.25">
      <c r="A5874" s="353">
        <v>89442</v>
      </c>
      <c r="B5874" s="354" t="s">
        <v>5799</v>
      </c>
      <c r="C5874" s="353" t="s">
        <v>2</v>
      </c>
      <c r="D5874" s="355">
        <v>14.76</v>
      </c>
      <c r="E5874" s="207"/>
    </row>
    <row r="5875" spans="1:5" x14ac:dyDescent="0.25">
      <c r="A5875" s="353">
        <v>89397</v>
      </c>
      <c r="B5875" s="354" t="s">
        <v>5771</v>
      </c>
      <c r="C5875" s="353" t="s">
        <v>2</v>
      </c>
      <c r="D5875" s="355">
        <v>15.85</v>
      </c>
      <c r="E5875" s="207"/>
    </row>
    <row r="5876" spans="1:5" x14ac:dyDescent="0.25">
      <c r="A5876" s="353">
        <v>89622</v>
      </c>
      <c r="B5876" s="354" t="s">
        <v>5893</v>
      </c>
      <c r="C5876" s="353" t="s">
        <v>2</v>
      </c>
      <c r="D5876" s="355">
        <v>14.85</v>
      </c>
      <c r="E5876" s="207"/>
    </row>
    <row r="5877" spans="1:5" x14ac:dyDescent="0.25">
      <c r="A5877" s="353">
        <v>89445</v>
      </c>
      <c r="B5877" s="354" t="s">
        <v>5801</v>
      </c>
      <c r="C5877" s="353" t="s">
        <v>2</v>
      </c>
      <c r="D5877" s="355">
        <v>19.98</v>
      </c>
      <c r="E5877" s="207"/>
    </row>
    <row r="5878" spans="1:5" x14ac:dyDescent="0.25">
      <c r="A5878" s="353">
        <v>89400</v>
      </c>
      <c r="B5878" s="354" t="s">
        <v>5773</v>
      </c>
      <c r="C5878" s="353" t="s">
        <v>2</v>
      </c>
      <c r="D5878" s="355">
        <v>21.25</v>
      </c>
      <c r="E5878" s="207"/>
    </row>
    <row r="5879" spans="1:5" x14ac:dyDescent="0.25">
      <c r="A5879" s="353">
        <v>89624</v>
      </c>
      <c r="B5879" s="354" t="s">
        <v>5895</v>
      </c>
      <c r="C5879" s="353" t="s">
        <v>2</v>
      </c>
      <c r="D5879" s="355">
        <v>18.82</v>
      </c>
      <c r="E5879" s="207"/>
    </row>
    <row r="5880" spans="1:5" x14ac:dyDescent="0.25">
      <c r="A5880" s="353">
        <v>104012</v>
      </c>
      <c r="B5880" s="354" t="s">
        <v>6179</v>
      </c>
      <c r="C5880" s="353" t="s">
        <v>2</v>
      </c>
      <c r="D5880" s="355">
        <v>24.75</v>
      </c>
      <c r="E5880" s="207"/>
    </row>
    <row r="5881" spans="1:5" x14ac:dyDescent="0.25">
      <c r="A5881" s="353">
        <v>89627</v>
      </c>
      <c r="B5881" s="354" t="s">
        <v>5898</v>
      </c>
      <c r="C5881" s="353" t="s">
        <v>2</v>
      </c>
      <c r="D5881" s="355">
        <v>21.08</v>
      </c>
      <c r="E5881" s="207"/>
    </row>
    <row r="5882" spans="1:5" x14ac:dyDescent="0.25">
      <c r="A5882" s="353">
        <v>104006</v>
      </c>
      <c r="B5882" s="354" t="s">
        <v>6174</v>
      </c>
      <c r="C5882" s="353" t="s">
        <v>2</v>
      </c>
      <c r="D5882" s="355">
        <v>26.53</v>
      </c>
      <c r="E5882" s="207"/>
    </row>
    <row r="5883" spans="1:5" x14ac:dyDescent="0.25">
      <c r="A5883" s="353">
        <v>89626</v>
      </c>
      <c r="B5883" s="354" t="s">
        <v>5897</v>
      </c>
      <c r="C5883" s="353" t="s">
        <v>2</v>
      </c>
      <c r="D5883" s="355">
        <v>31.31</v>
      </c>
      <c r="E5883" s="207"/>
    </row>
    <row r="5884" spans="1:5" x14ac:dyDescent="0.25">
      <c r="A5884" s="353">
        <v>104005</v>
      </c>
      <c r="B5884" s="354" t="s">
        <v>6173</v>
      </c>
      <c r="C5884" s="353" t="s">
        <v>2</v>
      </c>
      <c r="D5884" s="355">
        <v>38.229999999999997</v>
      </c>
      <c r="E5884" s="207"/>
    </row>
    <row r="5885" spans="1:5" x14ac:dyDescent="0.25">
      <c r="A5885" s="353">
        <v>89439</v>
      </c>
      <c r="B5885" s="354" t="s">
        <v>38759</v>
      </c>
      <c r="C5885" s="353" t="s">
        <v>2</v>
      </c>
      <c r="D5885" s="355">
        <v>12.46</v>
      </c>
      <c r="E5885" s="207"/>
    </row>
    <row r="5886" spans="1:5" x14ac:dyDescent="0.25">
      <c r="A5886" s="353">
        <v>89421</v>
      </c>
      <c r="B5886" s="354" t="s">
        <v>5789</v>
      </c>
      <c r="C5886" s="353" t="s">
        <v>2</v>
      </c>
      <c r="D5886" s="355">
        <v>12.09</v>
      </c>
      <c r="E5886" s="207"/>
    </row>
    <row r="5887" spans="1:5" x14ac:dyDescent="0.25">
      <c r="A5887" s="353">
        <v>89375</v>
      </c>
      <c r="B5887" s="354" t="s">
        <v>5762</v>
      </c>
      <c r="C5887" s="353" t="s">
        <v>2</v>
      </c>
      <c r="D5887" s="355">
        <v>12.61</v>
      </c>
      <c r="E5887" s="207"/>
    </row>
    <row r="5888" spans="1:5" x14ac:dyDescent="0.25">
      <c r="A5888" s="353">
        <v>89536</v>
      </c>
      <c r="B5888" s="354" t="s">
        <v>5843</v>
      </c>
      <c r="C5888" s="353" t="s">
        <v>2</v>
      </c>
      <c r="D5888" s="355">
        <v>12.18</v>
      </c>
      <c r="E5888" s="207"/>
    </row>
    <row r="5889" spans="1:5" x14ac:dyDescent="0.25">
      <c r="A5889" s="353">
        <v>89428</v>
      </c>
      <c r="B5889" s="354" t="s">
        <v>5793</v>
      </c>
      <c r="C5889" s="353" t="s">
        <v>2</v>
      </c>
      <c r="D5889" s="355">
        <v>14.56</v>
      </c>
      <c r="E5889" s="207"/>
    </row>
    <row r="5890" spans="1:5" x14ac:dyDescent="0.25">
      <c r="A5890" s="353">
        <v>89382</v>
      </c>
      <c r="B5890" s="354" t="s">
        <v>5766</v>
      </c>
      <c r="C5890" s="353" t="s">
        <v>2</v>
      </c>
      <c r="D5890" s="355">
        <v>15.15</v>
      </c>
      <c r="E5890" s="207"/>
    </row>
    <row r="5891" spans="1:5" x14ac:dyDescent="0.25">
      <c r="A5891" s="353">
        <v>89552</v>
      </c>
      <c r="B5891" s="354" t="s">
        <v>5853</v>
      </c>
      <c r="C5891" s="353" t="s">
        <v>2</v>
      </c>
      <c r="D5891" s="355">
        <v>18.940000000000001</v>
      </c>
      <c r="E5891" s="207"/>
    </row>
    <row r="5892" spans="1:5" x14ac:dyDescent="0.25">
      <c r="A5892" s="353">
        <v>89435</v>
      </c>
      <c r="B5892" s="354" t="s">
        <v>5796</v>
      </c>
      <c r="C5892" s="353" t="s">
        <v>2</v>
      </c>
      <c r="D5892" s="355">
        <v>21.72</v>
      </c>
      <c r="E5892" s="207"/>
    </row>
    <row r="5893" spans="1:5" x14ac:dyDescent="0.25">
      <c r="A5893" s="353">
        <v>89390</v>
      </c>
      <c r="B5893" s="354" t="s">
        <v>5768</v>
      </c>
      <c r="C5893" s="353" t="s">
        <v>2</v>
      </c>
      <c r="D5893" s="355">
        <v>22.4</v>
      </c>
      <c r="E5893" s="207"/>
    </row>
    <row r="5894" spans="1:5" x14ac:dyDescent="0.25">
      <c r="A5894" s="353">
        <v>89568</v>
      </c>
      <c r="B5894" s="354" t="s">
        <v>5865</v>
      </c>
      <c r="C5894" s="353" t="s">
        <v>2</v>
      </c>
      <c r="D5894" s="355">
        <v>33.1</v>
      </c>
      <c r="E5894" s="207"/>
    </row>
    <row r="5895" spans="1:5" x14ac:dyDescent="0.25">
      <c r="A5895" s="353">
        <v>103990</v>
      </c>
      <c r="B5895" s="354" t="s">
        <v>6166</v>
      </c>
      <c r="C5895" s="353" t="s">
        <v>2</v>
      </c>
      <c r="D5895" s="355">
        <v>36.33</v>
      </c>
      <c r="E5895" s="207"/>
    </row>
    <row r="5896" spans="1:5" x14ac:dyDescent="0.25">
      <c r="A5896" s="353">
        <v>89594</v>
      </c>
      <c r="B5896" s="354" t="s">
        <v>5881</v>
      </c>
      <c r="C5896" s="353" t="s">
        <v>2</v>
      </c>
      <c r="D5896" s="355">
        <v>36.82</v>
      </c>
      <c r="E5896" s="207"/>
    </row>
    <row r="5897" spans="1:5" x14ac:dyDescent="0.25">
      <c r="A5897" s="353">
        <v>103997</v>
      </c>
      <c r="B5897" s="354" t="s">
        <v>6170</v>
      </c>
      <c r="C5897" s="353" t="s">
        <v>2</v>
      </c>
      <c r="D5897" s="355">
        <v>40.57</v>
      </c>
      <c r="E5897" s="207"/>
    </row>
    <row r="5898" spans="1:5" x14ac:dyDescent="0.25">
      <c r="A5898" s="353">
        <v>89609</v>
      </c>
      <c r="B5898" s="354" t="s">
        <v>5886</v>
      </c>
      <c r="C5898" s="353" t="s">
        <v>2</v>
      </c>
      <c r="D5898" s="355">
        <v>85.37</v>
      </c>
      <c r="E5898" s="207"/>
    </row>
    <row r="5899" spans="1:5" x14ac:dyDescent="0.25">
      <c r="A5899" s="353">
        <v>89612</v>
      </c>
      <c r="B5899" s="354" t="s">
        <v>5888</v>
      </c>
      <c r="C5899" s="353" t="s">
        <v>2</v>
      </c>
      <c r="D5899" s="355">
        <v>167.23</v>
      </c>
      <c r="E5899" s="207"/>
    </row>
    <row r="5900" spans="1:5" x14ac:dyDescent="0.25">
      <c r="A5900" s="353">
        <v>89615</v>
      </c>
      <c r="B5900" s="354" t="s">
        <v>5890</v>
      </c>
      <c r="C5900" s="353" t="s">
        <v>2</v>
      </c>
      <c r="D5900" s="355">
        <v>197.51</v>
      </c>
      <c r="E5900" s="207"/>
    </row>
    <row r="5901" spans="1:5" x14ac:dyDescent="0.25">
      <c r="A5901" s="353">
        <v>89747</v>
      </c>
      <c r="B5901" s="354" t="s">
        <v>38760</v>
      </c>
      <c r="C5901" s="353" t="s">
        <v>2</v>
      </c>
      <c r="D5901" s="355">
        <v>31.8</v>
      </c>
      <c r="E5901" s="207"/>
    </row>
    <row r="5902" spans="1:5" x14ac:dyDescent="0.25">
      <c r="A5902" s="353">
        <v>89656</v>
      </c>
      <c r="B5902" s="354" t="s">
        <v>38761</v>
      </c>
      <c r="C5902" s="353" t="s">
        <v>2</v>
      </c>
      <c r="D5902" s="355">
        <v>24.11</v>
      </c>
      <c r="E5902" s="207"/>
    </row>
    <row r="5903" spans="1:5" x14ac:dyDescent="0.25">
      <c r="A5903" s="353">
        <v>89663</v>
      </c>
      <c r="B5903" s="354" t="s">
        <v>38762</v>
      </c>
      <c r="C5903" s="353" t="s">
        <v>2</v>
      </c>
      <c r="D5903" s="355">
        <v>32.33</v>
      </c>
      <c r="E5903" s="207"/>
    </row>
    <row r="5904" spans="1:5" x14ac:dyDescent="0.25">
      <c r="A5904" s="353">
        <v>89759</v>
      </c>
      <c r="B5904" s="354" t="s">
        <v>5935</v>
      </c>
      <c r="C5904" s="353" t="s">
        <v>2</v>
      </c>
      <c r="D5904" s="355">
        <v>12.77</v>
      </c>
      <c r="E5904" s="207"/>
    </row>
    <row r="5905" spans="1:5" x14ac:dyDescent="0.25">
      <c r="A5905" s="353">
        <v>89832</v>
      </c>
      <c r="B5905" s="354" t="s">
        <v>5945</v>
      </c>
      <c r="C5905" s="353" t="s">
        <v>2</v>
      </c>
      <c r="D5905" s="355">
        <v>44.5</v>
      </c>
      <c r="E5905" s="207"/>
    </row>
    <row r="5906" spans="1:5" x14ac:dyDescent="0.25">
      <c r="A5906" s="353">
        <v>89666</v>
      </c>
      <c r="B5906" s="354" t="s">
        <v>38763</v>
      </c>
      <c r="C5906" s="353" t="s">
        <v>2</v>
      </c>
      <c r="D5906" s="355">
        <v>8.26</v>
      </c>
      <c r="E5906" s="207"/>
    </row>
    <row r="5907" spans="1:5" x14ac:dyDescent="0.25">
      <c r="A5907" s="353">
        <v>89678</v>
      </c>
      <c r="B5907" s="354" t="s">
        <v>38764</v>
      </c>
      <c r="C5907" s="353" t="s">
        <v>2</v>
      </c>
      <c r="D5907" s="355">
        <v>13.36</v>
      </c>
      <c r="E5907" s="207"/>
    </row>
    <row r="5908" spans="1:5" x14ac:dyDescent="0.25">
      <c r="A5908" s="353">
        <v>89764</v>
      </c>
      <c r="B5908" s="354" t="s">
        <v>5939</v>
      </c>
      <c r="C5908" s="353" t="s">
        <v>2</v>
      </c>
      <c r="D5908" s="355">
        <v>39.979999999999997</v>
      </c>
      <c r="E5908" s="207"/>
    </row>
    <row r="5909" spans="1:5" x14ac:dyDescent="0.25">
      <c r="A5909" s="353">
        <v>89689</v>
      </c>
      <c r="B5909" s="354" t="s">
        <v>38765</v>
      </c>
      <c r="C5909" s="353" t="s">
        <v>2</v>
      </c>
      <c r="D5909" s="355">
        <v>40.65</v>
      </c>
      <c r="E5909" s="207"/>
    </row>
    <row r="5910" spans="1:5" x14ac:dyDescent="0.25">
      <c r="A5910" s="353">
        <v>89655</v>
      </c>
      <c r="B5910" s="354" t="s">
        <v>38766</v>
      </c>
      <c r="C5910" s="353" t="s">
        <v>2</v>
      </c>
      <c r="D5910" s="355">
        <v>25.85</v>
      </c>
      <c r="E5910" s="207"/>
    </row>
    <row r="5911" spans="1:5" x14ac:dyDescent="0.25">
      <c r="A5911" s="353">
        <v>89662</v>
      </c>
      <c r="B5911" s="354" t="s">
        <v>38767</v>
      </c>
      <c r="C5911" s="353" t="s">
        <v>2</v>
      </c>
      <c r="D5911" s="355">
        <v>33.44</v>
      </c>
      <c r="E5911" s="207"/>
    </row>
    <row r="5912" spans="1:5" x14ac:dyDescent="0.25">
      <c r="A5912" s="353">
        <v>89758</v>
      </c>
      <c r="B5912" s="354" t="s">
        <v>38768</v>
      </c>
      <c r="C5912" s="353" t="s">
        <v>2</v>
      </c>
      <c r="D5912" s="355">
        <v>39.64</v>
      </c>
      <c r="E5912" s="207"/>
    </row>
    <row r="5913" spans="1:5" x14ac:dyDescent="0.25">
      <c r="A5913" s="353">
        <v>89676</v>
      </c>
      <c r="B5913" s="354" t="s">
        <v>38769</v>
      </c>
      <c r="C5913" s="353" t="s">
        <v>2</v>
      </c>
      <c r="D5913" s="355">
        <v>39.72</v>
      </c>
      <c r="E5913" s="207"/>
    </row>
    <row r="5914" spans="1:5" x14ac:dyDescent="0.25">
      <c r="A5914" s="353">
        <v>89818</v>
      </c>
      <c r="B5914" s="354" t="s">
        <v>38770</v>
      </c>
      <c r="C5914" s="353" t="s">
        <v>2</v>
      </c>
      <c r="D5914" s="355">
        <v>57.11</v>
      </c>
      <c r="E5914" s="207"/>
    </row>
    <row r="5915" spans="1:5" x14ac:dyDescent="0.25">
      <c r="A5915" s="353">
        <v>89763</v>
      </c>
      <c r="B5915" s="354" t="s">
        <v>38771</v>
      </c>
      <c r="C5915" s="353" t="s">
        <v>2</v>
      </c>
      <c r="D5915" s="355">
        <v>59.89</v>
      </c>
      <c r="E5915" s="207"/>
    </row>
    <row r="5916" spans="1:5" x14ac:dyDescent="0.25">
      <c r="A5916" s="353">
        <v>89686</v>
      </c>
      <c r="B5916" s="354" t="s">
        <v>38772</v>
      </c>
      <c r="C5916" s="353" t="s">
        <v>2</v>
      </c>
      <c r="D5916" s="355">
        <v>60.6</v>
      </c>
      <c r="E5916" s="207"/>
    </row>
    <row r="5917" spans="1:5" x14ac:dyDescent="0.25">
      <c r="A5917" s="353">
        <v>104029</v>
      </c>
      <c r="B5917" s="354" t="s">
        <v>24421</v>
      </c>
      <c r="C5917" s="353" t="s">
        <v>2</v>
      </c>
      <c r="D5917" s="355">
        <v>72.010000000000005</v>
      </c>
      <c r="E5917" s="207"/>
    </row>
    <row r="5918" spans="1:5" x14ac:dyDescent="0.25">
      <c r="A5918" s="353">
        <v>89831</v>
      </c>
      <c r="B5918" s="354" t="s">
        <v>38773</v>
      </c>
      <c r="C5918" s="353" t="s">
        <v>2</v>
      </c>
      <c r="D5918" s="355">
        <v>68.97</v>
      </c>
      <c r="E5918" s="207"/>
    </row>
    <row r="5919" spans="1:5" x14ac:dyDescent="0.25">
      <c r="A5919" s="353">
        <v>89668</v>
      </c>
      <c r="B5919" s="354" t="s">
        <v>24395</v>
      </c>
      <c r="C5919" s="353" t="s">
        <v>2</v>
      </c>
      <c r="D5919" s="355">
        <v>31.57</v>
      </c>
      <c r="E5919" s="207"/>
    </row>
    <row r="5920" spans="1:5" x14ac:dyDescent="0.25">
      <c r="A5920" s="353">
        <v>89639</v>
      </c>
      <c r="B5920" s="354" t="s">
        <v>5906</v>
      </c>
      <c r="C5920" s="353" t="s">
        <v>2</v>
      </c>
      <c r="D5920" s="355">
        <v>13.35</v>
      </c>
      <c r="E5920" s="207"/>
    </row>
    <row r="5921" spans="1:5" x14ac:dyDescent="0.25">
      <c r="A5921" s="353">
        <v>89721</v>
      </c>
      <c r="B5921" s="354" t="s">
        <v>5934</v>
      </c>
      <c r="C5921" s="353" t="s">
        <v>2</v>
      </c>
      <c r="D5921" s="355">
        <v>17.420000000000002</v>
      </c>
      <c r="E5921" s="207"/>
    </row>
    <row r="5922" spans="1:5" x14ac:dyDescent="0.25">
      <c r="A5922" s="353">
        <v>89643</v>
      </c>
      <c r="B5922" s="354" t="s">
        <v>5909</v>
      </c>
      <c r="C5922" s="353" t="s">
        <v>2</v>
      </c>
      <c r="D5922" s="355">
        <v>18.21</v>
      </c>
      <c r="E5922" s="207"/>
    </row>
    <row r="5923" spans="1:5" x14ac:dyDescent="0.25">
      <c r="A5923" s="353">
        <v>89727</v>
      </c>
      <c r="B5923" s="354" t="s">
        <v>38774</v>
      </c>
      <c r="C5923" s="353" t="s">
        <v>2</v>
      </c>
      <c r="D5923" s="355">
        <v>26.38</v>
      </c>
      <c r="E5923" s="207"/>
    </row>
    <row r="5924" spans="1:5" x14ac:dyDescent="0.25">
      <c r="A5924" s="353">
        <v>89648</v>
      </c>
      <c r="B5924" s="354" t="s">
        <v>38775</v>
      </c>
      <c r="C5924" s="353" t="s">
        <v>2</v>
      </c>
      <c r="D5924" s="355">
        <v>27.31</v>
      </c>
      <c r="E5924" s="207"/>
    </row>
    <row r="5925" spans="1:5" x14ac:dyDescent="0.25">
      <c r="A5925" s="353">
        <v>89749</v>
      </c>
      <c r="B5925" s="354" t="s">
        <v>38776</v>
      </c>
      <c r="C5925" s="353" t="s">
        <v>2</v>
      </c>
      <c r="D5925" s="355">
        <v>18.16</v>
      </c>
      <c r="E5925" s="207"/>
    </row>
    <row r="5926" spans="1:5" x14ac:dyDescent="0.25">
      <c r="A5926" s="353">
        <v>89657</v>
      </c>
      <c r="B5926" s="354" t="s">
        <v>38777</v>
      </c>
      <c r="C5926" s="353" t="s">
        <v>2</v>
      </c>
      <c r="D5926" s="355">
        <v>15.08</v>
      </c>
      <c r="E5926" s="207"/>
    </row>
    <row r="5927" spans="1:5" x14ac:dyDescent="0.25">
      <c r="A5927" s="353">
        <v>89664</v>
      </c>
      <c r="B5927" s="354" t="s">
        <v>38778</v>
      </c>
      <c r="C5927" s="353" t="s">
        <v>2</v>
      </c>
      <c r="D5927" s="355">
        <v>18.690000000000001</v>
      </c>
      <c r="E5927" s="207"/>
    </row>
    <row r="5928" spans="1:5" x14ac:dyDescent="0.25">
      <c r="A5928" s="353">
        <v>89638</v>
      </c>
      <c r="B5928" s="354" t="s">
        <v>5905</v>
      </c>
      <c r="C5928" s="353" t="s">
        <v>2</v>
      </c>
      <c r="D5928" s="355">
        <v>12.67</v>
      </c>
      <c r="E5928" s="207"/>
    </row>
    <row r="5929" spans="1:5" x14ac:dyDescent="0.25">
      <c r="A5929" s="353">
        <v>89720</v>
      </c>
      <c r="B5929" s="354" t="s">
        <v>38779</v>
      </c>
      <c r="C5929" s="353" t="s">
        <v>2</v>
      </c>
      <c r="D5929" s="355">
        <v>16.07</v>
      </c>
      <c r="E5929" s="207"/>
    </row>
    <row r="5930" spans="1:5" x14ac:dyDescent="0.25">
      <c r="A5930" s="353">
        <v>89642</v>
      </c>
      <c r="B5930" s="354" t="s">
        <v>5908</v>
      </c>
      <c r="C5930" s="353" t="s">
        <v>2</v>
      </c>
      <c r="D5930" s="355">
        <v>16.86</v>
      </c>
      <c r="E5930" s="207"/>
    </row>
    <row r="5931" spans="1:5" x14ac:dyDescent="0.25">
      <c r="A5931" s="353">
        <v>89725</v>
      </c>
      <c r="B5931" s="354" t="s">
        <v>38780</v>
      </c>
      <c r="C5931" s="353" t="s">
        <v>2</v>
      </c>
      <c r="D5931" s="355">
        <v>21.08</v>
      </c>
      <c r="E5931" s="207"/>
    </row>
    <row r="5932" spans="1:5" x14ac:dyDescent="0.25">
      <c r="A5932" s="353">
        <v>89647</v>
      </c>
      <c r="B5932" s="354" t="s">
        <v>38781</v>
      </c>
      <c r="C5932" s="353" t="s">
        <v>2</v>
      </c>
      <c r="D5932" s="355">
        <v>22.01</v>
      </c>
      <c r="E5932" s="207"/>
    </row>
    <row r="5933" spans="1:5" x14ac:dyDescent="0.25">
      <c r="A5933" s="353">
        <v>89780</v>
      </c>
      <c r="B5933" s="354" t="s">
        <v>5944</v>
      </c>
      <c r="C5933" s="353" t="s">
        <v>2</v>
      </c>
      <c r="D5933" s="355">
        <v>26.07</v>
      </c>
      <c r="E5933" s="207"/>
    </row>
    <row r="5934" spans="1:5" x14ac:dyDescent="0.25">
      <c r="A5934" s="353">
        <v>89734</v>
      </c>
      <c r="B5934" s="354" t="s">
        <v>38782</v>
      </c>
      <c r="C5934" s="353" t="s">
        <v>2</v>
      </c>
      <c r="D5934" s="355">
        <v>30.38</v>
      </c>
      <c r="E5934" s="207"/>
    </row>
    <row r="5935" spans="1:5" x14ac:dyDescent="0.25">
      <c r="A5935" s="353">
        <v>89650</v>
      </c>
      <c r="B5935" s="354" t="s">
        <v>38783</v>
      </c>
      <c r="C5935" s="353" t="s">
        <v>2</v>
      </c>
      <c r="D5935" s="355">
        <v>31.48</v>
      </c>
      <c r="E5935" s="207"/>
    </row>
    <row r="5936" spans="1:5" x14ac:dyDescent="0.25">
      <c r="A5936" s="353">
        <v>89787</v>
      </c>
      <c r="B5936" s="354" t="s">
        <v>38784</v>
      </c>
      <c r="C5936" s="353" t="s">
        <v>2</v>
      </c>
      <c r="D5936" s="355">
        <v>38.85</v>
      </c>
      <c r="E5936" s="207"/>
    </row>
    <row r="5937" spans="1:5" x14ac:dyDescent="0.25">
      <c r="A5937" s="353">
        <v>104024</v>
      </c>
      <c r="B5937" s="354" t="s">
        <v>24417</v>
      </c>
      <c r="C5937" s="353" t="s">
        <v>2</v>
      </c>
      <c r="D5937" s="355">
        <v>43.69</v>
      </c>
      <c r="E5937" s="207"/>
    </row>
    <row r="5938" spans="1:5" x14ac:dyDescent="0.25">
      <c r="A5938" s="353">
        <v>89789</v>
      </c>
      <c r="B5938" s="354" t="s">
        <v>38785</v>
      </c>
      <c r="C5938" s="353" t="s">
        <v>2</v>
      </c>
      <c r="D5938" s="355">
        <v>71.989999999999995</v>
      </c>
      <c r="E5938" s="207"/>
    </row>
    <row r="5939" spans="1:5" x14ac:dyDescent="0.25">
      <c r="A5939" s="353">
        <v>89791</v>
      </c>
      <c r="B5939" s="354" t="s">
        <v>38786</v>
      </c>
      <c r="C5939" s="353" t="s">
        <v>2</v>
      </c>
      <c r="D5939" s="355">
        <v>162.93</v>
      </c>
      <c r="E5939" s="207"/>
    </row>
    <row r="5940" spans="1:5" x14ac:dyDescent="0.25">
      <c r="A5940" s="353">
        <v>89793</v>
      </c>
      <c r="B5940" s="354" t="s">
        <v>38787</v>
      </c>
      <c r="C5940" s="353" t="s">
        <v>2</v>
      </c>
      <c r="D5940" s="355">
        <v>235.4</v>
      </c>
      <c r="E5940" s="207"/>
    </row>
    <row r="5941" spans="1:5" x14ac:dyDescent="0.25">
      <c r="A5941" s="353">
        <v>89637</v>
      </c>
      <c r="B5941" s="354" t="s">
        <v>5904</v>
      </c>
      <c r="C5941" s="353" t="s">
        <v>2</v>
      </c>
      <c r="D5941" s="355">
        <v>11.7</v>
      </c>
      <c r="E5941" s="207"/>
    </row>
    <row r="5942" spans="1:5" x14ac:dyDescent="0.25">
      <c r="A5942" s="353">
        <v>89719</v>
      </c>
      <c r="B5942" s="354" t="s">
        <v>38788</v>
      </c>
      <c r="C5942" s="353" t="s">
        <v>2</v>
      </c>
      <c r="D5942" s="355">
        <v>14.37</v>
      </c>
      <c r="E5942" s="207"/>
    </row>
    <row r="5943" spans="1:5" x14ac:dyDescent="0.25">
      <c r="A5943" s="353">
        <v>89641</v>
      </c>
      <c r="B5943" s="354" t="s">
        <v>5907</v>
      </c>
      <c r="C5943" s="353" t="s">
        <v>2</v>
      </c>
      <c r="D5943" s="355">
        <v>15.16</v>
      </c>
      <c r="E5943" s="207"/>
    </row>
    <row r="5944" spans="1:5" x14ac:dyDescent="0.25">
      <c r="A5944" s="353">
        <v>89723</v>
      </c>
      <c r="B5944" s="354" t="s">
        <v>38789</v>
      </c>
      <c r="C5944" s="353" t="s">
        <v>2</v>
      </c>
      <c r="D5944" s="355">
        <v>21.78</v>
      </c>
      <c r="E5944" s="207"/>
    </row>
    <row r="5945" spans="1:5" x14ac:dyDescent="0.25">
      <c r="A5945" s="353">
        <v>89646</v>
      </c>
      <c r="B5945" s="354" t="s">
        <v>5910</v>
      </c>
      <c r="C5945" s="353" t="s">
        <v>2</v>
      </c>
      <c r="D5945" s="355">
        <v>22.71</v>
      </c>
      <c r="E5945" s="207"/>
    </row>
    <row r="5946" spans="1:5" x14ac:dyDescent="0.25">
      <c r="A5946" s="353">
        <v>89777</v>
      </c>
      <c r="B5946" s="354" t="s">
        <v>38790</v>
      </c>
      <c r="C5946" s="353" t="s">
        <v>2</v>
      </c>
      <c r="D5946" s="355">
        <v>27.81</v>
      </c>
      <c r="E5946" s="207"/>
    </row>
    <row r="5947" spans="1:5" x14ac:dyDescent="0.25">
      <c r="A5947" s="353">
        <v>89729</v>
      </c>
      <c r="B5947" s="354" t="s">
        <v>38791</v>
      </c>
      <c r="C5947" s="353" t="s">
        <v>2</v>
      </c>
      <c r="D5947" s="355">
        <v>32.119999999999997</v>
      </c>
      <c r="E5947" s="207"/>
    </row>
    <row r="5948" spans="1:5" x14ac:dyDescent="0.25">
      <c r="A5948" s="353">
        <v>89649</v>
      </c>
      <c r="B5948" s="354" t="s">
        <v>38792</v>
      </c>
      <c r="C5948" s="353" t="s">
        <v>2</v>
      </c>
      <c r="D5948" s="355">
        <v>33.22</v>
      </c>
      <c r="E5948" s="207"/>
    </row>
    <row r="5949" spans="1:5" x14ac:dyDescent="0.25">
      <c r="A5949" s="353">
        <v>89781</v>
      </c>
      <c r="B5949" s="354" t="s">
        <v>38793</v>
      </c>
      <c r="C5949" s="353" t="s">
        <v>2</v>
      </c>
      <c r="D5949" s="355">
        <v>39.28</v>
      </c>
      <c r="E5949" s="207"/>
    </row>
    <row r="5950" spans="1:5" x14ac:dyDescent="0.25">
      <c r="A5950" s="353">
        <v>104023</v>
      </c>
      <c r="B5950" s="354" t="s">
        <v>24416</v>
      </c>
      <c r="C5950" s="353" t="s">
        <v>2</v>
      </c>
      <c r="D5950" s="355">
        <v>44.12</v>
      </c>
      <c r="E5950" s="207"/>
    </row>
    <row r="5951" spans="1:5" x14ac:dyDescent="0.25">
      <c r="A5951" s="353">
        <v>89788</v>
      </c>
      <c r="B5951" s="354" t="s">
        <v>38794</v>
      </c>
      <c r="C5951" s="353" t="s">
        <v>2</v>
      </c>
      <c r="D5951" s="355">
        <v>84.68</v>
      </c>
      <c r="E5951" s="207"/>
    </row>
    <row r="5952" spans="1:5" x14ac:dyDescent="0.25">
      <c r="A5952" s="353">
        <v>89790</v>
      </c>
      <c r="B5952" s="354" t="s">
        <v>38795</v>
      </c>
      <c r="C5952" s="353" t="s">
        <v>2</v>
      </c>
      <c r="D5952" s="355">
        <v>168.67</v>
      </c>
      <c r="E5952" s="207"/>
    </row>
    <row r="5953" spans="1:5" x14ac:dyDescent="0.25">
      <c r="A5953" s="353">
        <v>89792</v>
      </c>
      <c r="B5953" s="354" t="s">
        <v>38796</v>
      </c>
      <c r="C5953" s="353" t="s">
        <v>2</v>
      </c>
      <c r="D5953" s="355">
        <v>199.67</v>
      </c>
      <c r="E5953" s="207"/>
    </row>
    <row r="5954" spans="1:5" x14ac:dyDescent="0.25">
      <c r="A5954" s="353">
        <v>89640</v>
      </c>
      <c r="B5954" s="354" t="s">
        <v>24391</v>
      </c>
      <c r="C5954" s="353" t="s">
        <v>2</v>
      </c>
      <c r="D5954" s="355">
        <v>20.7</v>
      </c>
      <c r="E5954" s="207"/>
    </row>
    <row r="5955" spans="1:5" x14ac:dyDescent="0.25">
      <c r="A5955" s="353">
        <v>89644</v>
      </c>
      <c r="B5955" s="354" t="s">
        <v>24392</v>
      </c>
      <c r="C5955" s="353" t="s">
        <v>2</v>
      </c>
      <c r="D5955" s="355">
        <v>25.25</v>
      </c>
      <c r="E5955" s="207"/>
    </row>
    <row r="5956" spans="1:5" x14ac:dyDescent="0.25">
      <c r="A5956" s="353">
        <v>89645</v>
      </c>
      <c r="B5956" s="354" t="s">
        <v>24393</v>
      </c>
      <c r="C5956" s="353" t="s">
        <v>2</v>
      </c>
      <c r="D5956" s="355">
        <v>35.14</v>
      </c>
      <c r="E5956" s="207"/>
    </row>
    <row r="5957" spans="1:5" x14ac:dyDescent="0.25">
      <c r="A5957" s="353">
        <v>89652</v>
      </c>
      <c r="B5957" s="354" t="s">
        <v>38797</v>
      </c>
      <c r="C5957" s="353" t="s">
        <v>2</v>
      </c>
      <c r="D5957" s="355">
        <v>13.35</v>
      </c>
      <c r="E5957" s="207"/>
    </row>
    <row r="5958" spans="1:5" x14ac:dyDescent="0.25">
      <c r="A5958" s="353">
        <v>89738</v>
      </c>
      <c r="B5958" s="354" t="s">
        <v>38798</v>
      </c>
      <c r="C5958" s="353" t="s">
        <v>2</v>
      </c>
      <c r="D5958" s="355">
        <v>18.23</v>
      </c>
      <c r="E5958" s="207"/>
    </row>
    <row r="5959" spans="1:5" x14ac:dyDescent="0.25">
      <c r="A5959" s="353">
        <v>89659</v>
      </c>
      <c r="B5959" s="354" t="s">
        <v>38799</v>
      </c>
      <c r="C5959" s="353" t="s">
        <v>2</v>
      </c>
      <c r="D5959" s="355">
        <v>18.760000000000002</v>
      </c>
      <c r="E5959" s="207"/>
    </row>
    <row r="5960" spans="1:5" x14ac:dyDescent="0.25">
      <c r="A5960" s="353">
        <v>89756</v>
      </c>
      <c r="B5960" s="354" t="s">
        <v>38800</v>
      </c>
      <c r="C5960" s="353" t="s">
        <v>2</v>
      </c>
      <c r="D5960" s="355">
        <v>25.18</v>
      </c>
      <c r="E5960" s="207"/>
    </row>
    <row r="5961" spans="1:5" x14ac:dyDescent="0.25">
      <c r="A5961" s="353">
        <v>89672</v>
      </c>
      <c r="B5961" s="354" t="s">
        <v>38801</v>
      </c>
      <c r="C5961" s="353" t="s">
        <v>2</v>
      </c>
      <c r="D5961" s="355">
        <v>25.8</v>
      </c>
      <c r="E5961" s="207"/>
    </row>
    <row r="5962" spans="1:5" x14ac:dyDescent="0.25">
      <c r="A5962" s="353">
        <v>89815</v>
      </c>
      <c r="B5962" s="354" t="s">
        <v>38802</v>
      </c>
      <c r="C5962" s="353" t="s">
        <v>2</v>
      </c>
      <c r="D5962" s="355">
        <v>30.69</v>
      </c>
      <c r="E5962" s="207"/>
    </row>
    <row r="5963" spans="1:5" x14ac:dyDescent="0.25">
      <c r="A5963" s="353">
        <v>89761</v>
      </c>
      <c r="B5963" s="354" t="s">
        <v>5937</v>
      </c>
      <c r="C5963" s="353" t="s">
        <v>2</v>
      </c>
      <c r="D5963" s="355">
        <v>33.54</v>
      </c>
      <c r="E5963" s="207"/>
    </row>
    <row r="5964" spans="1:5" x14ac:dyDescent="0.25">
      <c r="A5964" s="353">
        <v>89682</v>
      </c>
      <c r="B5964" s="354" t="s">
        <v>38803</v>
      </c>
      <c r="C5964" s="353" t="s">
        <v>2</v>
      </c>
      <c r="D5964" s="355">
        <v>34.28</v>
      </c>
      <c r="E5964" s="207"/>
    </row>
    <row r="5965" spans="1:5" x14ac:dyDescent="0.25">
      <c r="A5965" s="353">
        <v>89824</v>
      </c>
      <c r="B5965" s="354" t="s">
        <v>38804</v>
      </c>
      <c r="C5965" s="353" t="s">
        <v>2</v>
      </c>
      <c r="D5965" s="355">
        <v>41.65</v>
      </c>
      <c r="E5965" s="207"/>
    </row>
    <row r="5966" spans="1:5" x14ac:dyDescent="0.25">
      <c r="A5966" s="353">
        <v>104026</v>
      </c>
      <c r="B5966" s="354" t="s">
        <v>24419</v>
      </c>
      <c r="C5966" s="353" t="s">
        <v>2</v>
      </c>
      <c r="D5966" s="355">
        <v>44.87</v>
      </c>
      <c r="E5966" s="207"/>
    </row>
    <row r="5967" spans="1:5" x14ac:dyDescent="0.25">
      <c r="A5967" s="353">
        <v>89740</v>
      </c>
      <c r="B5967" s="354" t="s">
        <v>38805</v>
      </c>
      <c r="C5967" s="353" t="s">
        <v>2</v>
      </c>
      <c r="D5967" s="355">
        <v>10.25</v>
      </c>
      <c r="E5967" s="207"/>
    </row>
    <row r="5968" spans="1:5" x14ac:dyDescent="0.25">
      <c r="A5968" s="353">
        <v>89836</v>
      </c>
      <c r="B5968" s="354" t="s">
        <v>38806</v>
      </c>
      <c r="C5968" s="353" t="s">
        <v>2</v>
      </c>
      <c r="D5968" s="355">
        <v>212.08</v>
      </c>
      <c r="E5968" s="207"/>
    </row>
    <row r="5969" spans="1:5" x14ac:dyDescent="0.25">
      <c r="A5969" s="353">
        <v>89653</v>
      </c>
      <c r="B5969" s="354" t="s">
        <v>24394</v>
      </c>
      <c r="C5969" s="353" t="s">
        <v>2</v>
      </c>
      <c r="D5969" s="355">
        <v>18.82</v>
      </c>
      <c r="E5969" s="207"/>
    </row>
    <row r="5970" spans="1:5" x14ac:dyDescent="0.25">
      <c r="A5970" s="353">
        <v>89660</v>
      </c>
      <c r="B5970" s="354" t="s">
        <v>5912</v>
      </c>
      <c r="C5970" s="353" t="s">
        <v>2</v>
      </c>
      <c r="D5970" s="355">
        <v>10.79</v>
      </c>
      <c r="E5970" s="207"/>
    </row>
    <row r="5971" spans="1:5" x14ac:dyDescent="0.25">
      <c r="A5971" s="353">
        <v>104028</v>
      </c>
      <c r="B5971" s="354" t="s">
        <v>24420</v>
      </c>
      <c r="C5971" s="353" t="s">
        <v>2</v>
      </c>
      <c r="D5971" s="355">
        <v>137.97999999999999</v>
      </c>
      <c r="E5971" s="207"/>
    </row>
    <row r="5972" spans="1:5" x14ac:dyDescent="0.25">
      <c r="A5972" s="353">
        <v>89826</v>
      </c>
      <c r="B5972" s="354" t="s">
        <v>38807</v>
      </c>
      <c r="C5972" s="353" t="s">
        <v>2</v>
      </c>
      <c r="D5972" s="355">
        <v>134.94</v>
      </c>
      <c r="E5972" s="207"/>
    </row>
    <row r="5973" spans="1:5" x14ac:dyDescent="0.25">
      <c r="A5973" s="353">
        <v>89651</v>
      </c>
      <c r="B5973" s="354" t="s">
        <v>5911</v>
      </c>
      <c r="C5973" s="353" t="s">
        <v>2</v>
      </c>
      <c r="D5973" s="355">
        <v>7.95</v>
      </c>
      <c r="E5973" s="207"/>
    </row>
    <row r="5974" spans="1:5" x14ac:dyDescent="0.25">
      <c r="A5974" s="353">
        <v>89736</v>
      </c>
      <c r="B5974" s="354" t="s">
        <v>38808</v>
      </c>
      <c r="C5974" s="353" t="s">
        <v>2</v>
      </c>
      <c r="D5974" s="355">
        <v>10.08</v>
      </c>
      <c r="E5974" s="207"/>
    </row>
    <row r="5975" spans="1:5" x14ac:dyDescent="0.25">
      <c r="A5975" s="353">
        <v>89658</v>
      </c>
      <c r="B5975" s="354" t="s">
        <v>38809</v>
      </c>
      <c r="C5975" s="353" t="s">
        <v>2</v>
      </c>
      <c r="D5975" s="355">
        <v>10.61</v>
      </c>
      <c r="E5975" s="207"/>
    </row>
    <row r="5976" spans="1:5" x14ac:dyDescent="0.25">
      <c r="A5976" s="353">
        <v>89755</v>
      </c>
      <c r="B5976" s="354" t="s">
        <v>38810</v>
      </c>
      <c r="C5976" s="353" t="s">
        <v>2</v>
      </c>
      <c r="D5976" s="355">
        <v>15.04</v>
      </c>
      <c r="E5976" s="207"/>
    </row>
    <row r="5977" spans="1:5" x14ac:dyDescent="0.25">
      <c r="A5977" s="353">
        <v>89670</v>
      </c>
      <c r="B5977" s="354" t="s">
        <v>38811</v>
      </c>
      <c r="C5977" s="353" t="s">
        <v>2</v>
      </c>
      <c r="D5977" s="355">
        <v>15.66</v>
      </c>
      <c r="E5977" s="207"/>
    </row>
    <row r="5978" spans="1:5" x14ac:dyDescent="0.25">
      <c r="A5978" s="353">
        <v>89794</v>
      </c>
      <c r="B5978" s="354" t="s">
        <v>38812</v>
      </c>
      <c r="C5978" s="353" t="s">
        <v>2</v>
      </c>
      <c r="D5978" s="355">
        <v>21.12</v>
      </c>
      <c r="E5978" s="207"/>
    </row>
    <row r="5979" spans="1:5" x14ac:dyDescent="0.25">
      <c r="A5979" s="353">
        <v>89760</v>
      </c>
      <c r="B5979" s="354" t="s">
        <v>5936</v>
      </c>
      <c r="C5979" s="353" t="s">
        <v>2</v>
      </c>
      <c r="D5979" s="355">
        <v>23.97</v>
      </c>
      <c r="E5979" s="207"/>
    </row>
    <row r="5980" spans="1:5" x14ac:dyDescent="0.25">
      <c r="A5980" s="353">
        <v>89680</v>
      </c>
      <c r="B5980" s="354" t="s">
        <v>38813</v>
      </c>
      <c r="C5980" s="353" t="s">
        <v>2</v>
      </c>
      <c r="D5980" s="355">
        <v>24.71</v>
      </c>
      <c r="E5980" s="207"/>
    </row>
    <row r="5981" spans="1:5" x14ac:dyDescent="0.25">
      <c r="A5981" s="353">
        <v>89822</v>
      </c>
      <c r="B5981" s="354" t="s">
        <v>38814</v>
      </c>
      <c r="C5981" s="353" t="s">
        <v>2</v>
      </c>
      <c r="D5981" s="355">
        <v>27.58</v>
      </c>
      <c r="E5981" s="207"/>
    </row>
    <row r="5982" spans="1:5" x14ac:dyDescent="0.25">
      <c r="A5982" s="353">
        <v>104025</v>
      </c>
      <c r="B5982" s="354" t="s">
        <v>24418</v>
      </c>
      <c r="C5982" s="353" t="s">
        <v>2</v>
      </c>
      <c r="D5982" s="355">
        <v>30.8</v>
      </c>
      <c r="E5982" s="207"/>
    </row>
    <row r="5983" spans="1:5" x14ac:dyDescent="0.25">
      <c r="A5983" s="353">
        <v>89835</v>
      </c>
      <c r="B5983" s="354" t="s">
        <v>38815</v>
      </c>
      <c r="C5983" s="353" t="s">
        <v>2</v>
      </c>
      <c r="D5983" s="355">
        <v>47.28</v>
      </c>
      <c r="E5983" s="207"/>
    </row>
    <row r="5984" spans="1:5" x14ac:dyDescent="0.25">
      <c r="A5984" s="353">
        <v>89838</v>
      </c>
      <c r="B5984" s="354" t="s">
        <v>38816</v>
      </c>
      <c r="C5984" s="353" t="s">
        <v>2</v>
      </c>
      <c r="D5984" s="355">
        <v>163.15</v>
      </c>
      <c r="E5984" s="207"/>
    </row>
    <row r="5985" spans="1:5" x14ac:dyDescent="0.25">
      <c r="A5985" s="353">
        <v>89840</v>
      </c>
      <c r="B5985" s="354" t="s">
        <v>38817</v>
      </c>
      <c r="C5985" s="353" t="s">
        <v>2</v>
      </c>
      <c r="D5985" s="355">
        <v>192.55</v>
      </c>
      <c r="E5985" s="207"/>
    </row>
    <row r="5986" spans="1:5" x14ac:dyDescent="0.25">
      <c r="A5986" s="353">
        <v>104015</v>
      </c>
      <c r="B5986" s="354" t="s">
        <v>6181</v>
      </c>
      <c r="C5986" s="353" t="s">
        <v>2</v>
      </c>
      <c r="D5986" s="355">
        <v>18.190000000000001</v>
      </c>
      <c r="E5986" s="207"/>
    </row>
    <row r="5987" spans="1:5" x14ac:dyDescent="0.25">
      <c r="A5987" s="353">
        <v>104018</v>
      </c>
      <c r="B5987" s="354" t="s">
        <v>23656</v>
      </c>
      <c r="C5987" s="353" t="s">
        <v>2</v>
      </c>
      <c r="D5987" s="355">
        <v>23.27</v>
      </c>
      <c r="E5987" s="207"/>
    </row>
    <row r="5988" spans="1:5" x14ac:dyDescent="0.25">
      <c r="A5988" s="353">
        <v>104016</v>
      </c>
      <c r="B5988" s="354" t="s">
        <v>6182</v>
      </c>
      <c r="C5988" s="353" t="s">
        <v>2</v>
      </c>
      <c r="D5988" s="355">
        <v>24.43</v>
      </c>
      <c r="E5988" s="207"/>
    </row>
    <row r="5989" spans="1:5" x14ac:dyDescent="0.25">
      <c r="A5989" s="353">
        <v>104019</v>
      </c>
      <c r="B5989" s="354" t="s">
        <v>6184</v>
      </c>
      <c r="C5989" s="353" t="s">
        <v>2</v>
      </c>
      <c r="D5989" s="355">
        <v>47.75</v>
      </c>
      <c r="E5989" s="207"/>
    </row>
    <row r="5990" spans="1:5" x14ac:dyDescent="0.25">
      <c r="A5990" s="353">
        <v>104017</v>
      </c>
      <c r="B5990" s="354" t="s">
        <v>6183</v>
      </c>
      <c r="C5990" s="353" t="s">
        <v>2</v>
      </c>
      <c r="D5990" s="355">
        <v>49.1</v>
      </c>
      <c r="E5990" s="207"/>
    </row>
    <row r="5991" spans="1:5" x14ac:dyDescent="0.25">
      <c r="A5991" s="353">
        <v>104020</v>
      </c>
      <c r="B5991" s="354" t="s">
        <v>6185</v>
      </c>
      <c r="C5991" s="353" t="s">
        <v>2</v>
      </c>
      <c r="D5991" s="355">
        <v>60.03</v>
      </c>
      <c r="E5991" s="207"/>
    </row>
    <row r="5992" spans="1:5" x14ac:dyDescent="0.25">
      <c r="A5992" s="353">
        <v>104030</v>
      </c>
      <c r="B5992" s="354" t="s">
        <v>6186</v>
      </c>
      <c r="C5992" s="353" t="s">
        <v>2</v>
      </c>
      <c r="D5992" s="355">
        <v>66.099999999999994</v>
      </c>
      <c r="E5992" s="207"/>
    </row>
    <row r="5993" spans="1:5" x14ac:dyDescent="0.25">
      <c r="A5993" s="353">
        <v>89694</v>
      </c>
      <c r="B5993" s="354" t="s">
        <v>38818</v>
      </c>
      <c r="C5993" s="353" t="s">
        <v>2</v>
      </c>
      <c r="D5993" s="355">
        <v>22.06</v>
      </c>
      <c r="E5993" s="207"/>
    </row>
    <row r="5994" spans="1:5" x14ac:dyDescent="0.25">
      <c r="A5994" s="353">
        <v>89700</v>
      </c>
      <c r="B5994" s="354" t="s">
        <v>38819</v>
      </c>
      <c r="C5994" s="353" t="s">
        <v>2</v>
      </c>
      <c r="D5994" s="355">
        <v>25.25</v>
      </c>
      <c r="E5994" s="207"/>
    </row>
    <row r="5995" spans="1:5" x14ac:dyDescent="0.25">
      <c r="A5995" s="353">
        <v>89703</v>
      </c>
      <c r="B5995" s="354" t="s">
        <v>24396</v>
      </c>
      <c r="C5995" s="353" t="s">
        <v>2</v>
      </c>
      <c r="D5995" s="355">
        <v>51.66</v>
      </c>
      <c r="E5995" s="207"/>
    </row>
    <row r="5996" spans="1:5" x14ac:dyDescent="0.25">
      <c r="A5996" s="353">
        <v>89691</v>
      </c>
      <c r="B5996" s="354" t="s">
        <v>5925</v>
      </c>
      <c r="C5996" s="353" t="s">
        <v>2</v>
      </c>
      <c r="D5996" s="355">
        <v>15.12</v>
      </c>
      <c r="E5996" s="207"/>
    </row>
    <row r="5997" spans="1:5" x14ac:dyDescent="0.25">
      <c r="A5997" s="353">
        <v>89765</v>
      </c>
      <c r="B5997" s="354" t="s">
        <v>5940</v>
      </c>
      <c r="C5997" s="353" t="s">
        <v>2</v>
      </c>
      <c r="D5997" s="355">
        <v>18.71</v>
      </c>
      <c r="E5997" s="207"/>
    </row>
    <row r="5998" spans="1:5" x14ac:dyDescent="0.25">
      <c r="A5998" s="353">
        <v>89697</v>
      </c>
      <c r="B5998" s="354" t="s">
        <v>5929</v>
      </c>
      <c r="C5998" s="353" t="s">
        <v>2</v>
      </c>
      <c r="D5998" s="355">
        <v>19.78</v>
      </c>
      <c r="E5998" s="207"/>
    </row>
    <row r="5999" spans="1:5" x14ac:dyDescent="0.25">
      <c r="A5999" s="353">
        <v>89844</v>
      </c>
      <c r="B5999" s="354" t="s">
        <v>38820</v>
      </c>
      <c r="C5999" s="353" t="s">
        <v>2</v>
      </c>
      <c r="D5999" s="355">
        <v>68.069999999999993</v>
      </c>
      <c r="E5999" s="207"/>
    </row>
    <row r="6000" spans="1:5" x14ac:dyDescent="0.25">
      <c r="A6000" s="353">
        <v>104022</v>
      </c>
      <c r="B6000" s="354" t="s">
        <v>38821</v>
      </c>
      <c r="C6000" s="353" t="s">
        <v>2</v>
      </c>
      <c r="D6000" s="355">
        <v>74.52</v>
      </c>
      <c r="E6000" s="207"/>
    </row>
    <row r="6001" spans="1:5" x14ac:dyDescent="0.25">
      <c r="A6001" s="353">
        <v>89633</v>
      </c>
      <c r="B6001" s="354" t="s">
        <v>5697</v>
      </c>
      <c r="C6001" s="353" t="s">
        <v>1</v>
      </c>
      <c r="D6001" s="355">
        <v>28.01</v>
      </c>
      <c r="E6001" s="207"/>
    </row>
    <row r="6002" spans="1:5" x14ac:dyDescent="0.25">
      <c r="A6002" s="353">
        <v>89716</v>
      </c>
      <c r="B6002" s="354" t="s">
        <v>5700</v>
      </c>
      <c r="C6002" s="353" t="s">
        <v>1</v>
      </c>
      <c r="D6002" s="355">
        <v>28.92</v>
      </c>
      <c r="E6002" s="207"/>
    </row>
    <row r="6003" spans="1:5" x14ac:dyDescent="0.25">
      <c r="A6003" s="353">
        <v>89634</v>
      </c>
      <c r="B6003" s="354" t="s">
        <v>5698</v>
      </c>
      <c r="C6003" s="353" t="s">
        <v>1</v>
      </c>
      <c r="D6003" s="355">
        <v>39.83</v>
      </c>
      <c r="E6003" s="207"/>
    </row>
    <row r="6004" spans="1:5" x14ac:dyDescent="0.25">
      <c r="A6004" s="353">
        <v>89717</v>
      </c>
      <c r="B6004" s="354" t="s">
        <v>5701</v>
      </c>
      <c r="C6004" s="353" t="s">
        <v>1</v>
      </c>
      <c r="D6004" s="355">
        <v>45.57</v>
      </c>
      <c r="E6004" s="207"/>
    </row>
    <row r="6005" spans="1:5" x14ac:dyDescent="0.25">
      <c r="A6005" s="353">
        <v>89635</v>
      </c>
      <c r="B6005" s="354" t="s">
        <v>5699</v>
      </c>
      <c r="C6005" s="353" t="s">
        <v>1</v>
      </c>
      <c r="D6005" s="355">
        <v>58.45</v>
      </c>
      <c r="E6005" s="207"/>
    </row>
    <row r="6006" spans="1:5" x14ac:dyDescent="0.25">
      <c r="A6006" s="353">
        <v>89770</v>
      </c>
      <c r="B6006" s="354" t="s">
        <v>38822</v>
      </c>
      <c r="C6006" s="353" t="s">
        <v>1</v>
      </c>
      <c r="D6006" s="355">
        <v>48.82</v>
      </c>
      <c r="E6006" s="207"/>
    </row>
    <row r="6007" spans="1:5" x14ac:dyDescent="0.25">
      <c r="A6007" s="353">
        <v>89718</v>
      </c>
      <c r="B6007" s="354" t="s">
        <v>38823</v>
      </c>
      <c r="C6007" s="353" t="s">
        <v>1</v>
      </c>
      <c r="D6007" s="355">
        <v>58.35</v>
      </c>
      <c r="E6007" s="207"/>
    </row>
    <row r="6008" spans="1:5" x14ac:dyDescent="0.25">
      <c r="A6008" s="353">
        <v>89636</v>
      </c>
      <c r="B6008" s="354" t="s">
        <v>38824</v>
      </c>
      <c r="C6008" s="353" t="s">
        <v>1</v>
      </c>
      <c r="D6008" s="355">
        <v>73.5</v>
      </c>
      <c r="E6008" s="207"/>
    </row>
    <row r="6009" spans="1:5" x14ac:dyDescent="0.25">
      <c r="A6009" s="353">
        <v>89771</v>
      </c>
      <c r="B6009" s="354" t="s">
        <v>38825</v>
      </c>
      <c r="C6009" s="353" t="s">
        <v>1</v>
      </c>
      <c r="D6009" s="355">
        <v>65.16</v>
      </c>
      <c r="E6009" s="207"/>
    </row>
    <row r="6010" spans="1:5" x14ac:dyDescent="0.25">
      <c r="A6010" s="353">
        <v>104021</v>
      </c>
      <c r="B6010" s="354" t="s">
        <v>5744</v>
      </c>
      <c r="C6010" s="353" t="s">
        <v>1</v>
      </c>
      <c r="D6010" s="355">
        <v>76.08</v>
      </c>
      <c r="E6010" s="207"/>
    </row>
    <row r="6011" spans="1:5" x14ac:dyDescent="0.25">
      <c r="A6011" s="353">
        <v>89772</v>
      </c>
      <c r="B6011" s="354" t="s">
        <v>38826</v>
      </c>
      <c r="C6011" s="353" t="s">
        <v>1</v>
      </c>
      <c r="D6011" s="355">
        <v>95.04</v>
      </c>
      <c r="E6011" s="207"/>
    </row>
    <row r="6012" spans="1:5" x14ac:dyDescent="0.25">
      <c r="A6012" s="353">
        <v>89773</v>
      </c>
      <c r="B6012" s="354" t="s">
        <v>38827</v>
      </c>
      <c r="C6012" s="353" t="s">
        <v>1</v>
      </c>
      <c r="D6012" s="355">
        <v>153.11000000000001</v>
      </c>
      <c r="E6012" s="207"/>
    </row>
    <row r="6013" spans="1:5" x14ac:dyDescent="0.25">
      <c r="A6013" s="353">
        <v>89775</v>
      </c>
      <c r="B6013" s="354" t="s">
        <v>38828</v>
      </c>
      <c r="C6013" s="353" t="s">
        <v>1</v>
      </c>
      <c r="D6013" s="355">
        <v>239.36</v>
      </c>
      <c r="E6013" s="207"/>
    </row>
    <row r="6014" spans="1:5" x14ac:dyDescent="0.25">
      <c r="A6014" s="353">
        <v>89767</v>
      </c>
      <c r="B6014" s="354" t="s">
        <v>5941</v>
      </c>
      <c r="C6014" s="353" t="s">
        <v>2</v>
      </c>
      <c r="D6014" s="355">
        <v>23.25</v>
      </c>
      <c r="E6014" s="207"/>
    </row>
    <row r="6015" spans="1:5" x14ac:dyDescent="0.25">
      <c r="A6015" s="353">
        <v>89695</v>
      </c>
      <c r="B6015" s="354" t="s">
        <v>38829</v>
      </c>
      <c r="C6015" s="353" t="s">
        <v>2</v>
      </c>
      <c r="D6015" s="355">
        <v>18.86</v>
      </c>
      <c r="E6015" s="207"/>
    </row>
    <row r="6016" spans="1:5" x14ac:dyDescent="0.25">
      <c r="A6016" s="353">
        <v>89702</v>
      </c>
      <c r="B6016" s="354" t="s">
        <v>38830</v>
      </c>
      <c r="C6016" s="353" t="s">
        <v>2</v>
      </c>
      <c r="D6016" s="355">
        <v>24.32</v>
      </c>
      <c r="E6016" s="207"/>
    </row>
    <row r="6017" spans="1:5" x14ac:dyDescent="0.25">
      <c r="A6017" s="353">
        <v>89768</v>
      </c>
      <c r="B6017" s="354" t="s">
        <v>5942</v>
      </c>
      <c r="C6017" s="353" t="s">
        <v>2</v>
      </c>
      <c r="D6017" s="355">
        <v>27.09</v>
      </c>
      <c r="E6017" s="207"/>
    </row>
    <row r="6018" spans="1:5" x14ac:dyDescent="0.25">
      <c r="A6018" s="353">
        <v>89842</v>
      </c>
      <c r="B6018" s="354" t="s">
        <v>38831</v>
      </c>
      <c r="C6018" s="353" t="s">
        <v>2</v>
      </c>
      <c r="D6018" s="355">
        <v>54.09</v>
      </c>
      <c r="E6018" s="207"/>
    </row>
    <row r="6019" spans="1:5" x14ac:dyDescent="0.25">
      <c r="A6019" s="353">
        <v>89845</v>
      </c>
      <c r="B6019" s="354" t="s">
        <v>38832</v>
      </c>
      <c r="C6019" s="353" t="s">
        <v>2</v>
      </c>
      <c r="D6019" s="355">
        <v>106.53</v>
      </c>
      <c r="E6019" s="207"/>
    </row>
    <row r="6020" spans="1:5" x14ac:dyDescent="0.25">
      <c r="A6020" s="353">
        <v>89846</v>
      </c>
      <c r="B6020" s="354" t="s">
        <v>38833</v>
      </c>
      <c r="C6020" s="353" t="s">
        <v>2</v>
      </c>
      <c r="D6020" s="355">
        <v>227.08</v>
      </c>
      <c r="E6020" s="207"/>
    </row>
    <row r="6021" spans="1:5" x14ac:dyDescent="0.25">
      <c r="A6021" s="353">
        <v>89847</v>
      </c>
      <c r="B6021" s="354" t="s">
        <v>38834</v>
      </c>
      <c r="C6021" s="353" t="s">
        <v>2</v>
      </c>
      <c r="D6021" s="355">
        <v>271.52</v>
      </c>
      <c r="E6021" s="207"/>
    </row>
    <row r="6022" spans="1:5" x14ac:dyDescent="0.25">
      <c r="A6022" s="353">
        <v>89705</v>
      </c>
      <c r="B6022" s="354" t="s">
        <v>38835</v>
      </c>
      <c r="C6022" s="353" t="s">
        <v>2</v>
      </c>
      <c r="D6022" s="355">
        <v>28.33</v>
      </c>
      <c r="E6022" s="207"/>
    </row>
    <row r="6023" spans="1:5" x14ac:dyDescent="0.25">
      <c r="A6023" s="353">
        <v>89769</v>
      </c>
      <c r="B6023" s="354" t="s">
        <v>5943</v>
      </c>
      <c r="C6023" s="353" t="s">
        <v>2</v>
      </c>
      <c r="D6023" s="355">
        <v>59.8</v>
      </c>
      <c r="E6023" s="207"/>
    </row>
    <row r="6024" spans="1:5" x14ac:dyDescent="0.25">
      <c r="A6024" s="353">
        <v>89706</v>
      </c>
      <c r="B6024" s="354" t="s">
        <v>38836</v>
      </c>
      <c r="C6024" s="353" t="s">
        <v>2</v>
      </c>
      <c r="D6024" s="355">
        <v>61.26</v>
      </c>
      <c r="E6024" s="207"/>
    </row>
    <row r="6025" spans="1:5" x14ac:dyDescent="0.25">
      <c r="A6025" s="353">
        <v>89741</v>
      </c>
      <c r="B6025" s="354" t="s">
        <v>38837</v>
      </c>
      <c r="C6025" s="353" t="s">
        <v>2</v>
      </c>
      <c r="D6025" s="355">
        <v>24.92</v>
      </c>
      <c r="E6025" s="207"/>
    </row>
    <row r="6026" spans="1:5" x14ac:dyDescent="0.25">
      <c r="A6026" s="353">
        <v>89757</v>
      </c>
      <c r="B6026" s="354" t="s">
        <v>38838</v>
      </c>
      <c r="C6026" s="353" t="s">
        <v>2</v>
      </c>
      <c r="D6026" s="355">
        <v>32.51</v>
      </c>
      <c r="E6026" s="207"/>
    </row>
    <row r="6027" spans="1:5" x14ac:dyDescent="0.25">
      <c r="A6027" s="353">
        <v>104027</v>
      </c>
      <c r="B6027" s="354" t="s">
        <v>38839</v>
      </c>
      <c r="C6027" s="353" t="s">
        <v>2</v>
      </c>
      <c r="D6027" s="355">
        <v>67.81</v>
      </c>
      <c r="E6027" s="207"/>
    </row>
    <row r="6028" spans="1:5" x14ac:dyDescent="0.25">
      <c r="A6028" s="353">
        <v>89837</v>
      </c>
      <c r="B6028" s="354" t="s">
        <v>38840</v>
      </c>
      <c r="C6028" s="353" t="s">
        <v>2</v>
      </c>
      <c r="D6028" s="355">
        <v>142.38999999999999</v>
      </c>
      <c r="E6028" s="207"/>
    </row>
    <row r="6029" spans="1:5" x14ac:dyDescent="0.25">
      <c r="A6029" s="353">
        <v>89839</v>
      </c>
      <c r="B6029" s="354" t="s">
        <v>38841</v>
      </c>
      <c r="C6029" s="353" t="s">
        <v>2</v>
      </c>
      <c r="D6029" s="355">
        <v>184.93</v>
      </c>
      <c r="E6029" s="207"/>
    </row>
    <row r="6030" spans="1:5" x14ac:dyDescent="0.25">
      <c r="A6030" s="353">
        <v>89841</v>
      </c>
      <c r="B6030" s="354" t="s">
        <v>38842</v>
      </c>
      <c r="C6030" s="353" t="s">
        <v>2</v>
      </c>
      <c r="D6030" s="355">
        <v>280.87</v>
      </c>
      <c r="E6030" s="207"/>
    </row>
    <row r="6031" spans="1:5" x14ac:dyDescent="0.25">
      <c r="A6031" s="353">
        <v>89654</v>
      </c>
      <c r="B6031" s="354" t="s">
        <v>38843</v>
      </c>
      <c r="C6031" s="353" t="s">
        <v>2</v>
      </c>
      <c r="D6031" s="355">
        <v>21.75</v>
      </c>
      <c r="E6031" s="207"/>
    </row>
    <row r="6032" spans="1:5" x14ac:dyDescent="0.25">
      <c r="A6032" s="353">
        <v>89661</v>
      </c>
      <c r="B6032" s="354" t="s">
        <v>38844</v>
      </c>
      <c r="C6032" s="353" t="s">
        <v>2</v>
      </c>
      <c r="D6032" s="355">
        <v>25.45</v>
      </c>
      <c r="E6032" s="207"/>
    </row>
    <row r="6033" spans="1:5" x14ac:dyDescent="0.25">
      <c r="A6033" s="353">
        <v>89674</v>
      </c>
      <c r="B6033" s="354" t="s">
        <v>38845</v>
      </c>
      <c r="C6033" s="353" t="s">
        <v>2</v>
      </c>
      <c r="D6033" s="355">
        <v>33.130000000000003</v>
      </c>
      <c r="E6033" s="207"/>
    </row>
    <row r="6034" spans="1:5" x14ac:dyDescent="0.25">
      <c r="A6034" s="353">
        <v>89816</v>
      </c>
      <c r="B6034" s="354" t="s">
        <v>38846</v>
      </c>
      <c r="C6034" s="353" t="s">
        <v>2</v>
      </c>
      <c r="D6034" s="355">
        <v>44.39</v>
      </c>
      <c r="E6034" s="207"/>
    </row>
    <row r="6035" spans="1:5" x14ac:dyDescent="0.25">
      <c r="A6035" s="353">
        <v>89762</v>
      </c>
      <c r="B6035" s="354" t="s">
        <v>5938</v>
      </c>
      <c r="C6035" s="353" t="s">
        <v>2</v>
      </c>
      <c r="D6035" s="355">
        <v>47.24</v>
      </c>
      <c r="E6035" s="207"/>
    </row>
    <row r="6036" spans="1:5" x14ac:dyDescent="0.25">
      <c r="A6036" s="353">
        <v>89684</v>
      </c>
      <c r="B6036" s="354" t="s">
        <v>38847</v>
      </c>
      <c r="C6036" s="353" t="s">
        <v>2</v>
      </c>
      <c r="D6036" s="355">
        <v>47.98</v>
      </c>
      <c r="E6036" s="207"/>
    </row>
    <row r="6037" spans="1:5" x14ac:dyDescent="0.25">
      <c r="A6037" s="353">
        <v>89828</v>
      </c>
      <c r="B6037" s="354" t="s">
        <v>38848</v>
      </c>
      <c r="C6037" s="353" t="s">
        <v>2</v>
      </c>
      <c r="D6037" s="355">
        <v>64.59</v>
      </c>
      <c r="E6037" s="207"/>
    </row>
    <row r="6038" spans="1:5" x14ac:dyDescent="0.25">
      <c r="A6038" s="353">
        <v>89546</v>
      </c>
      <c r="B6038" s="354" t="s">
        <v>5848</v>
      </c>
      <c r="C6038" s="353" t="s">
        <v>2</v>
      </c>
      <c r="D6038" s="355">
        <v>11.69</v>
      </c>
      <c r="E6038" s="207"/>
    </row>
    <row r="6039" spans="1:5" x14ac:dyDescent="0.25">
      <c r="A6039" s="353">
        <v>89482</v>
      </c>
      <c r="B6039" s="354" t="s">
        <v>6231</v>
      </c>
      <c r="C6039" s="353" t="s">
        <v>2</v>
      </c>
      <c r="D6039" s="355">
        <v>43.14</v>
      </c>
      <c r="E6039" s="207"/>
    </row>
    <row r="6040" spans="1:5" x14ac:dyDescent="0.25">
      <c r="A6040" s="353">
        <v>89491</v>
      </c>
      <c r="B6040" s="354" t="s">
        <v>6232</v>
      </c>
      <c r="C6040" s="353" t="s">
        <v>2</v>
      </c>
      <c r="D6040" s="355">
        <v>108.76</v>
      </c>
      <c r="E6040" s="207"/>
    </row>
    <row r="6041" spans="1:5" x14ac:dyDescent="0.25">
      <c r="A6041" s="353">
        <v>104178</v>
      </c>
      <c r="B6041" s="354" t="s">
        <v>6198</v>
      </c>
      <c r="C6041" s="353" t="s">
        <v>2</v>
      </c>
      <c r="D6041" s="355">
        <v>22.69</v>
      </c>
      <c r="E6041" s="207"/>
    </row>
    <row r="6042" spans="1:5" x14ac:dyDescent="0.25">
      <c r="A6042" s="353">
        <v>104179</v>
      </c>
      <c r="B6042" s="354" t="s">
        <v>6199</v>
      </c>
      <c r="C6042" s="353" t="s">
        <v>2</v>
      </c>
      <c r="D6042" s="355">
        <v>86.84</v>
      </c>
      <c r="E6042" s="207"/>
    </row>
    <row r="6043" spans="1:5" x14ac:dyDescent="0.25">
      <c r="A6043" s="353">
        <v>89587</v>
      </c>
      <c r="B6043" s="354" t="s">
        <v>5877</v>
      </c>
      <c r="C6043" s="353" t="s">
        <v>2</v>
      </c>
      <c r="D6043" s="355">
        <v>52.14</v>
      </c>
      <c r="E6043" s="207"/>
    </row>
    <row r="6044" spans="1:5" x14ac:dyDescent="0.25">
      <c r="A6044" s="353">
        <v>89535</v>
      </c>
      <c r="B6044" s="354" t="s">
        <v>5842</v>
      </c>
      <c r="C6044" s="353" t="s">
        <v>2</v>
      </c>
      <c r="D6044" s="355">
        <v>44.41</v>
      </c>
      <c r="E6044" s="207"/>
    </row>
    <row r="6045" spans="1:5" x14ac:dyDescent="0.25">
      <c r="A6045" s="353">
        <v>89592</v>
      </c>
      <c r="B6045" s="354" t="s">
        <v>5880</v>
      </c>
      <c r="C6045" s="353" t="s">
        <v>2</v>
      </c>
      <c r="D6045" s="355">
        <v>165.05</v>
      </c>
      <c r="E6045" s="207"/>
    </row>
    <row r="6046" spans="1:5" x14ac:dyDescent="0.25">
      <c r="A6046" s="353">
        <v>104169</v>
      </c>
      <c r="B6046" s="354" t="s">
        <v>6189</v>
      </c>
      <c r="C6046" s="353" t="s">
        <v>2</v>
      </c>
      <c r="D6046" s="355">
        <v>153.69999999999999</v>
      </c>
      <c r="E6046" s="207"/>
    </row>
    <row r="6047" spans="1:5" x14ac:dyDescent="0.25">
      <c r="A6047" s="353">
        <v>89583</v>
      </c>
      <c r="B6047" s="354" t="s">
        <v>5874</v>
      </c>
      <c r="C6047" s="353" t="s">
        <v>2</v>
      </c>
      <c r="D6047" s="355">
        <v>44.87</v>
      </c>
      <c r="E6047" s="207"/>
    </row>
    <row r="6048" spans="1:5" x14ac:dyDescent="0.25">
      <c r="A6048" s="353">
        <v>89526</v>
      </c>
      <c r="B6048" s="354" t="s">
        <v>5835</v>
      </c>
      <c r="C6048" s="353" t="s">
        <v>2</v>
      </c>
      <c r="D6048" s="355">
        <v>40.6</v>
      </c>
      <c r="E6048" s="207"/>
    </row>
    <row r="6049" spans="1:5" x14ac:dyDescent="0.25">
      <c r="A6049" s="353">
        <v>95695</v>
      </c>
      <c r="B6049" s="354" t="s">
        <v>6053</v>
      </c>
      <c r="C6049" s="353" t="s">
        <v>2</v>
      </c>
      <c r="D6049" s="355">
        <v>63.66</v>
      </c>
      <c r="E6049" s="207"/>
    </row>
    <row r="6050" spans="1:5" x14ac:dyDescent="0.25">
      <c r="A6050" s="353">
        <v>95694</v>
      </c>
      <c r="B6050" s="354" t="s">
        <v>6052</v>
      </c>
      <c r="C6050" s="353" t="s">
        <v>2</v>
      </c>
      <c r="D6050" s="355">
        <v>55.93</v>
      </c>
      <c r="E6050" s="207"/>
    </row>
    <row r="6051" spans="1:5" x14ac:dyDescent="0.25">
      <c r="A6051" s="353">
        <v>89585</v>
      </c>
      <c r="B6051" s="354" t="s">
        <v>5876</v>
      </c>
      <c r="C6051" s="353" t="s">
        <v>2</v>
      </c>
      <c r="D6051" s="355">
        <v>47.37</v>
      </c>
      <c r="E6051" s="207"/>
    </row>
    <row r="6052" spans="1:5" x14ac:dyDescent="0.25">
      <c r="A6052" s="353">
        <v>89531</v>
      </c>
      <c r="B6052" s="354" t="s">
        <v>5840</v>
      </c>
      <c r="C6052" s="353" t="s">
        <v>2</v>
      </c>
      <c r="D6052" s="355">
        <v>39.64</v>
      </c>
      <c r="E6052" s="207"/>
    </row>
    <row r="6053" spans="1:5" x14ac:dyDescent="0.25">
      <c r="A6053" s="353">
        <v>89591</v>
      </c>
      <c r="B6053" s="354" t="s">
        <v>5879</v>
      </c>
      <c r="C6053" s="353" t="s">
        <v>2</v>
      </c>
      <c r="D6053" s="355">
        <v>135.18</v>
      </c>
      <c r="E6053" s="207"/>
    </row>
    <row r="6054" spans="1:5" x14ac:dyDescent="0.25">
      <c r="A6054" s="353">
        <v>104168</v>
      </c>
      <c r="B6054" s="354" t="s">
        <v>6188</v>
      </c>
      <c r="C6054" s="353" t="s">
        <v>2</v>
      </c>
      <c r="D6054" s="355">
        <v>123.83</v>
      </c>
      <c r="E6054" s="207"/>
    </row>
    <row r="6055" spans="1:5" x14ac:dyDescent="0.25">
      <c r="A6055" s="353">
        <v>89516</v>
      </c>
      <c r="B6055" s="354" t="s">
        <v>5825</v>
      </c>
      <c r="C6055" s="353" t="s">
        <v>2</v>
      </c>
      <c r="D6055" s="355">
        <v>8.9700000000000006</v>
      </c>
      <c r="E6055" s="207"/>
    </row>
    <row r="6056" spans="1:5" x14ac:dyDescent="0.25">
      <c r="A6056" s="353">
        <v>89520</v>
      </c>
      <c r="B6056" s="354" t="s">
        <v>5829</v>
      </c>
      <c r="C6056" s="353" t="s">
        <v>2</v>
      </c>
      <c r="D6056" s="355">
        <v>16.5</v>
      </c>
      <c r="E6056" s="207"/>
    </row>
    <row r="6057" spans="1:5" x14ac:dyDescent="0.25">
      <c r="A6057" s="353">
        <v>89582</v>
      </c>
      <c r="B6057" s="354" t="s">
        <v>5873</v>
      </c>
      <c r="C6057" s="353" t="s">
        <v>2</v>
      </c>
      <c r="D6057" s="355">
        <v>35.76</v>
      </c>
      <c r="E6057" s="207"/>
    </row>
    <row r="6058" spans="1:5" x14ac:dyDescent="0.25">
      <c r="A6058" s="353">
        <v>89524</v>
      </c>
      <c r="B6058" s="354" t="s">
        <v>5833</v>
      </c>
      <c r="C6058" s="353" t="s">
        <v>2</v>
      </c>
      <c r="D6058" s="355">
        <v>31.49</v>
      </c>
      <c r="E6058" s="207"/>
    </row>
    <row r="6059" spans="1:5" x14ac:dyDescent="0.25">
      <c r="A6059" s="353">
        <v>89584</v>
      </c>
      <c r="B6059" s="354" t="s">
        <v>5875</v>
      </c>
      <c r="C6059" s="353" t="s">
        <v>2</v>
      </c>
      <c r="D6059" s="355">
        <v>46.26</v>
      </c>
      <c r="E6059" s="207"/>
    </row>
    <row r="6060" spans="1:5" x14ac:dyDescent="0.25">
      <c r="A6060" s="353">
        <v>89529</v>
      </c>
      <c r="B6060" s="354" t="s">
        <v>5838</v>
      </c>
      <c r="C6060" s="353" t="s">
        <v>2</v>
      </c>
      <c r="D6060" s="355">
        <v>38.53</v>
      </c>
      <c r="E6060" s="207"/>
    </row>
    <row r="6061" spans="1:5" x14ac:dyDescent="0.25">
      <c r="A6061" s="353">
        <v>89590</v>
      </c>
      <c r="B6061" s="354" t="s">
        <v>5878</v>
      </c>
      <c r="C6061" s="353" t="s">
        <v>2</v>
      </c>
      <c r="D6061" s="355">
        <v>138.58000000000001</v>
      </c>
      <c r="E6061" s="207"/>
    </row>
    <row r="6062" spans="1:5" x14ac:dyDescent="0.25">
      <c r="A6062" s="353">
        <v>104167</v>
      </c>
      <c r="B6062" s="354" t="s">
        <v>6187</v>
      </c>
      <c r="C6062" s="353" t="s">
        <v>2</v>
      </c>
      <c r="D6062" s="355">
        <v>127.23</v>
      </c>
      <c r="E6062" s="207"/>
    </row>
    <row r="6063" spans="1:5" x14ac:dyDescent="0.25">
      <c r="A6063" s="353">
        <v>89514</v>
      </c>
      <c r="B6063" s="354" t="s">
        <v>5823</v>
      </c>
      <c r="C6063" s="353" t="s">
        <v>2</v>
      </c>
      <c r="D6063" s="355">
        <v>8.8800000000000008</v>
      </c>
      <c r="E6063" s="207"/>
    </row>
    <row r="6064" spans="1:5" x14ac:dyDescent="0.25">
      <c r="A6064" s="353">
        <v>89518</v>
      </c>
      <c r="B6064" s="354" t="s">
        <v>5827</v>
      </c>
      <c r="C6064" s="353" t="s">
        <v>2</v>
      </c>
      <c r="D6064" s="355">
        <v>15.72</v>
      </c>
      <c r="E6064" s="207"/>
    </row>
    <row r="6065" spans="1:5" x14ac:dyDescent="0.25">
      <c r="A6065" s="353">
        <v>89581</v>
      </c>
      <c r="B6065" s="354" t="s">
        <v>5872</v>
      </c>
      <c r="C6065" s="353" t="s">
        <v>2</v>
      </c>
      <c r="D6065" s="355">
        <v>35.26</v>
      </c>
      <c r="E6065" s="207"/>
    </row>
    <row r="6066" spans="1:5" x14ac:dyDescent="0.25">
      <c r="A6066" s="353">
        <v>89522</v>
      </c>
      <c r="B6066" s="354" t="s">
        <v>5831</v>
      </c>
      <c r="C6066" s="353" t="s">
        <v>2</v>
      </c>
      <c r="D6066" s="355">
        <v>30.99</v>
      </c>
      <c r="E6066" s="207"/>
    </row>
    <row r="6067" spans="1:5" x14ac:dyDescent="0.25">
      <c r="A6067" s="353">
        <v>89574</v>
      </c>
      <c r="B6067" s="354" t="s">
        <v>5869</v>
      </c>
      <c r="C6067" s="353" t="s">
        <v>2</v>
      </c>
      <c r="D6067" s="355">
        <v>162.06</v>
      </c>
      <c r="E6067" s="207"/>
    </row>
    <row r="6068" spans="1:5" x14ac:dyDescent="0.25">
      <c r="A6068" s="353">
        <v>89690</v>
      </c>
      <c r="B6068" s="354" t="s">
        <v>5924</v>
      </c>
      <c r="C6068" s="353" t="s">
        <v>2</v>
      </c>
      <c r="D6068" s="355">
        <v>94.12</v>
      </c>
      <c r="E6068" s="207"/>
    </row>
    <row r="6069" spans="1:5" x14ac:dyDescent="0.25">
      <c r="A6069" s="353">
        <v>89567</v>
      </c>
      <c r="B6069" s="354" t="s">
        <v>5864</v>
      </c>
      <c r="C6069" s="353" t="s">
        <v>2</v>
      </c>
      <c r="D6069" s="355">
        <v>83.8</v>
      </c>
      <c r="E6069" s="207"/>
    </row>
    <row r="6070" spans="1:5" x14ac:dyDescent="0.25">
      <c r="A6070" s="353">
        <v>89692</v>
      </c>
      <c r="B6070" s="354" t="s">
        <v>5926</v>
      </c>
      <c r="C6070" s="353" t="s">
        <v>2</v>
      </c>
      <c r="D6070" s="355">
        <v>106.71</v>
      </c>
      <c r="E6070" s="207"/>
    </row>
    <row r="6071" spans="1:5" x14ac:dyDescent="0.25">
      <c r="A6071" s="353">
        <v>89569</v>
      </c>
      <c r="B6071" s="354" t="s">
        <v>5866</v>
      </c>
      <c r="C6071" s="353" t="s">
        <v>2</v>
      </c>
      <c r="D6071" s="355">
        <v>97.94</v>
      </c>
      <c r="E6071" s="207"/>
    </row>
    <row r="6072" spans="1:5" x14ac:dyDescent="0.25">
      <c r="A6072" s="353">
        <v>89699</v>
      </c>
      <c r="B6072" s="354" t="s">
        <v>5931</v>
      </c>
      <c r="C6072" s="353" t="s">
        <v>2</v>
      </c>
      <c r="D6072" s="355">
        <v>208.93</v>
      </c>
      <c r="E6072" s="207"/>
    </row>
    <row r="6073" spans="1:5" x14ac:dyDescent="0.25">
      <c r="A6073" s="353">
        <v>104174</v>
      </c>
      <c r="B6073" s="354" t="s">
        <v>6194</v>
      </c>
      <c r="C6073" s="353" t="s">
        <v>2</v>
      </c>
      <c r="D6073" s="355">
        <v>197</v>
      </c>
      <c r="E6073" s="207"/>
    </row>
    <row r="6074" spans="1:5" x14ac:dyDescent="0.25">
      <c r="A6074" s="353">
        <v>89698</v>
      </c>
      <c r="B6074" s="354" t="s">
        <v>5930</v>
      </c>
      <c r="C6074" s="353" t="s">
        <v>2</v>
      </c>
      <c r="D6074" s="355">
        <v>276.43</v>
      </c>
      <c r="E6074" s="207"/>
    </row>
    <row r="6075" spans="1:5" x14ac:dyDescent="0.25">
      <c r="A6075" s="353">
        <v>104176</v>
      </c>
      <c r="B6075" s="354" t="s">
        <v>6196</v>
      </c>
      <c r="C6075" s="353" t="s">
        <v>2</v>
      </c>
      <c r="D6075" s="355">
        <v>261.31</v>
      </c>
      <c r="E6075" s="207"/>
    </row>
    <row r="6076" spans="1:5" x14ac:dyDescent="0.25">
      <c r="A6076" s="353">
        <v>89561</v>
      </c>
      <c r="B6076" s="354" t="s">
        <v>5859</v>
      </c>
      <c r="C6076" s="353" t="s">
        <v>2</v>
      </c>
      <c r="D6076" s="355">
        <v>15.78</v>
      </c>
      <c r="E6076" s="207"/>
    </row>
    <row r="6077" spans="1:5" x14ac:dyDescent="0.25">
      <c r="A6077" s="353">
        <v>89563</v>
      </c>
      <c r="B6077" s="354" t="s">
        <v>5861</v>
      </c>
      <c r="C6077" s="353" t="s">
        <v>2</v>
      </c>
      <c r="D6077" s="355">
        <v>36.049999999999997</v>
      </c>
      <c r="E6077" s="207"/>
    </row>
    <row r="6078" spans="1:5" x14ac:dyDescent="0.25">
      <c r="A6078" s="353">
        <v>89685</v>
      </c>
      <c r="B6078" s="354" t="s">
        <v>5922</v>
      </c>
      <c r="C6078" s="353" t="s">
        <v>2</v>
      </c>
      <c r="D6078" s="355">
        <v>64.02</v>
      </c>
      <c r="E6078" s="207"/>
    </row>
    <row r="6079" spans="1:5" x14ac:dyDescent="0.25">
      <c r="A6079" s="353">
        <v>89565</v>
      </c>
      <c r="B6079" s="354" t="s">
        <v>5862</v>
      </c>
      <c r="C6079" s="353" t="s">
        <v>2</v>
      </c>
      <c r="D6079" s="355">
        <v>58.33</v>
      </c>
      <c r="E6079" s="207"/>
    </row>
    <row r="6080" spans="1:5" x14ac:dyDescent="0.25">
      <c r="A6080" s="353">
        <v>89671</v>
      </c>
      <c r="B6080" s="354" t="s">
        <v>5915</v>
      </c>
      <c r="C6080" s="353" t="s">
        <v>2</v>
      </c>
      <c r="D6080" s="355">
        <v>46.89</v>
      </c>
      <c r="E6080" s="207"/>
    </row>
    <row r="6081" spans="1:5" x14ac:dyDescent="0.25">
      <c r="A6081" s="353">
        <v>89556</v>
      </c>
      <c r="B6081" s="354" t="s">
        <v>5855</v>
      </c>
      <c r="C6081" s="353" t="s">
        <v>2</v>
      </c>
      <c r="D6081" s="355">
        <v>41.74</v>
      </c>
      <c r="E6081" s="207"/>
    </row>
    <row r="6082" spans="1:5" x14ac:dyDescent="0.25">
      <c r="A6082" s="353">
        <v>89679</v>
      </c>
      <c r="B6082" s="354" t="s">
        <v>5919</v>
      </c>
      <c r="C6082" s="353" t="s">
        <v>2</v>
      </c>
      <c r="D6082" s="355">
        <v>127.72</v>
      </c>
      <c r="E6082" s="207"/>
    </row>
    <row r="6083" spans="1:5" x14ac:dyDescent="0.25">
      <c r="A6083" s="353">
        <v>104171</v>
      </c>
      <c r="B6083" s="354" t="s">
        <v>6191</v>
      </c>
      <c r="C6083" s="353" t="s">
        <v>2</v>
      </c>
      <c r="D6083" s="355">
        <v>100.99</v>
      </c>
      <c r="E6083" s="207"/>
    </row>
    <row r="6084" spans="1:5" x14ac:dyDescent="0.25">
      <c r="A6084" s="353">
        <v>89600</v>
      </c>
      <c r="B6084" s="354" t="s">
        <v>5884</v>
      </c>
      <c r="C6084" s="353" t="s">
        <v>2</v>
      </c>
      <c r="D6084" s="355">
        <v>26.67</v>
      </c>
      <c r="E6084" s="207"/>
    </row>
    <row r="6085" spans="1:5" x14ac:dyDescent="0.25">
      <c r="A6085" s="353">
        <v>89548</v>
      </c>
      <c r="B6085" s="354" t="s">
        <v>5850</v>
      </c>
      <c r="C6085" s="353" t="s">
        <v>2</v>
      </c>
      <c r="D6085" s="355">
        <v>23.83</v>
      </c>
      <c r="E6085" s="207"/>
    </row>
    <row r="6086" spans="1:5" x14ac:dyDescent="0.25">
      <c r="A6086" s="353">
        <v>89669</v>
      </c>
      <c r="B6086" s="354" t="s">
        <v>5914</v>
      </c>
      <c r="C6086" s="353" t="s">
        <v>2</v>
      </c>
      <c r="D6086" s="355">
        <v>35.11</v>
      </c>
      <c r="E6086" s="207"/>
    </row>
    <row r="6087" spans="1:5" x14ac:dyDescent="0.25">
      <c r="A6087" s="353">
        <v>89554</v>
      </c>
      <c r="B6087" s="354" t="s">
        <v>5854</v>
      </c>
      <c r="C6087" s="353" t="s">
        <v>2</v>
      </c>
      <c r="D6087" s="355">
        <v>29.92</v>
      </c>
      <c r="E6087" s="207"/>
    </row>
    <row r="6088" spans="1:5" x14ac:dyDescent="0.25">
      <c r="A6088" s="353">
        <v>89677</v>
      </c>
      <c r="B6088" s="354" t="s">
        <v>5918</v>
      </c>
      <c r="C6088" s="353" t="s">
        <v>2</v>
      </c>
      <c r="D6088" s="355">
        <v>80.930000000000007</v>
      </c>
      <c r="E6088" s="207"/>
    </row>
    <row r="6089" spans="1:5" x14ac:dyDescent="0.25">
      <c r="A6089" s="353">
        <v>104170</v>
      </c>
      <c r="B6089" s="354" t="s">
        <v>6190</v>
      </c>
      <c r="C6089" s="353" t="s">
        <v>2</v>
      </c>
      <c r="D6089" s="355">
        <v>73.12</v>
      </c>
      <c r="E6089" s="207"/>
    </row>
    <row r="6090" spans="1:5" x14ac:dyDescent="0.25">
      <c r="A6090" s="353">
        <v>89544</v>
      </c>
      <c r="B6090" s="354" t="s">
        <v>5846</v>
      </c>
      <c r="C6090" s="353" t="s">
        <v>2</v>
      </c>
      <c r="D6090" s="355">
        <v>9.1</v>
      </c>
      <c r="E6090" s="207"/>
    </row>
    <row r="6091" spans="1:5" x14ac:dyDescent="0.25">
      <c r="A6091" s="353">
        <v>89545</v>
      </c>
      <c r="B6091" s="354" t="s">
        <v>5847</v>
      </c>
      <c r="C6091" s="353" t="s">
        <v>2</v>
      </c>
      <c r="D6091" s="355">
        <v>17.64</v>
      </c>
      <c r="E6091" s="207"/>
    </row>
    <row r="6092" spans="1:5" x14ac:dyDescent="0.25">
      <c r="A6092" s="353">
        <v>89599</v>
      </c>
      <c r="B6092" s="354" t="s">
        <v>5883</v>
      </c>
      <c r="C6092" s="353" t="s">
        <v>2</v>
      </c>
      <c r="D6092" s="355">
        <v>26.4</v>
      </c>
      <c r="E6092" s="207"/>
    </row>
    <row r="6093" spans="1:5" x14ac:dyDescent="0.25">
      <c r="A6093" s="353">
        <v>89547</v>
      </c>
      <c r="B6093" s="354" t="s">
        <v>5849</v>
      </c>
      <c r="C6093" s="353" t="s">
        <v>2</v>
      </c>
      <c r="D6093" s="355">
        <v>23.54</v>
      </c>
      <c r="E6093" s="207"/>
    </row>
    <row r="6094" spans="1:5" x14ac:dyDescent="0.25">
      <c r="A6094" s="353">
        <v>89495</v>
      </c>
      <c r="B6094" s="354" t="s">
        <v>6233</v>
      </c>
      <c r="C6094" s="353" t="s">
        <v>2</v>
      </c>
      <c r="D6094" s="355">
        <v>19.84</v>
      </c>
      <c r="E6094" s="207"/>
    </row>
    <row r="6095" spans="1:5" x14ac:dyDescent="0.25">
      <c r="A6095" s="353">
        <v>89673</v>
      </c>
      <c r="B6095" s="354" t="s">
        <v>5916</v>
      </c>
      <c r="C6095" s="353" t="s">
        <v>2</v>
      </c>
      <c r="D6095" s="355">
        <v>37.1</v>
      </c>
      <c r="E6095" s="207"/>
    </row>
    <row r="6096" spans="1:5" x14ac:dyDescent="0.25">
      <c r="A6096" s="353">
        <v>89557</v>
      </c>
      <c r="B6096" s="354" t="s">
        <v>5856</v>
      </c>
      <c r="C6096" s="353" t="s">
        <v>2</v>
      </c>
      <c r="D6096" s="355">
        <v>33.1</v>
      </c>
      <c r="E6096" s="207"/>
    </row>
    <row r="6097" spans="1:5" x14ac:dyDescent="0.25">
      <c r="A6097" s="353">
        <v>89681</v>
      </c>
      <c r="B6097" s="354" t="s">
        <v>5920</v>
      </c>
      <c r="C6097" s="353" t="s">
        <v>2</v>
      </c>
      <c r="D6097" s="355">
        <v>93.36</v>
      </c>
      <c r="E6097" s="207"/>
    </row>
    <row r="6098" spans="1:5" x14ac:dyDescent="0.25">
      <c r="A6098" s="353">
        <v>104173</v>
      </c>
      <c r="B6098" s="354" t="s">
        <v>6193</v>
      </c>
      <c r="C6098" s="353" t="s">
        <v>2</v>
      </c>
      <c r="D6098" s="355">
        <v>88.19</v>
      </c>
      <c r="E6098" s="207"/>
    </row>
    <row r="6099" spans="1:5" x14ac:dyDescent="0.25">
      <c r="A6099" s="353">
        <v>89549</v>
      </c>
      <c r="B6099" s="354" t="s">
        <v>5851</v>
      </c>
      <c r="C6099" s="353" t="s">
        <v>2</v>
      </c>
      <c r="D6099" s="355">
        <v>19.71</v>
      </c>
      <c r="E6099" s="207"/>
    </row>
    <row r="6100" spans="1:5" x14ac:dyDescent="0.25">
      <c r="A6100" s="353">
        <v>89578</v>
      </c>
      <c r="B6100" s="354" t="s">
        <v>5695</v>
      </c>
      <c r="C6100" s="353" t="s">
        <v>1</v>
      </c>
      <c r="D6100" s="355">
        <v>35.659999999999997</v>
      </c>
      <c r="E6100" s="207"/>
    </row>
    <row r="6101" spans="1:5" x14ac:dyDescent="0.25">
      <c r="A6101" s="353">
        <v>89512</v>
      </c>
      <c r="B6101" s="354" t="s">
        <v>5693</v>
      </c>
      <c r="C6101" s="353" t="s">
        <v>1</v>
      </c>
      <c r="D6101" s="355">
        <v>53.13</v>
      </c>
      <c r="E6101" s="207"/>
    </row>
    <row r="6102" spans="1:5" x14ac:dyDescent="0.25">
      <c r="A6102" s="353">
        <v>89580</v>
      </c>
      <c r="B6102" s="354" t="s">
        <v>5696</v>
      </c>
      <c r="C6102" s="353" t="s">
        <v>1</v>
      </c>
      <c r="D6102" s="355">
        <v>73.72</v>
      </c>
      <c r="E6102" s="207"/>
    </row>
    <row r="6103" spans="1:5" x14ac:dyDescent="0.25">
      <c r="A6103" s="353">
        <v>104166</v>
      </c>
      <c r="B6103" s="354" t="s">
        <v>5745</v>
      </c>
      <c r="C6103" s="353" t="s">
        <v>1</v>
      </c>
      <c r="D6103" s="355">
        <v>80.13</v>
      </c>
      <c r="E6103" s="207"/>
    </row>
    <row r="6104" spans="1:5" x14ac:dyDescent="0.25">
      <c r="A6104" s="353">
        <v>89508</v>
      </c>
      <c r="B6104" s="354" t="s">
        <v>5690</v>
      </c>
      <c r="C6104" s="353" t="s">
        <v>1</v>
      </c>
      <c r="D6104" s="355">
        <v>18.170000000000002</v>
      </c>
      <c r="E6104" s="207"/>
    </row>
    <row r="6105" spans="1:5" x14ac:dyDescent="0.25">
      <c r="A6105" s="353">
        <v>89509</v>
      </c>
      <c r="B6105" s="354" t="s">
        <v>5691</v>
      </c>
      <c r="C6105" s="353" t="s">
        <v>1</v>
      </c>
      <c r="D6105" s="355">
        <v>24.58</v>
      </c>
      <c r="E6105" s="207"/>
    </row>
    <row r="6106" spans="1:5" x14ac:dyDescent="0.25">
      <c r="A6106" s="353">
        <v>89576</v>
      </c>
      <c r="B6106" s="354" t="s">
        <v>5694</v>
      </c>
      <c r="C6106" s="353" t="s">
        <v>1</v>
      </c>
      <c r="D6106" s="355">
        <v>28.72</v>
      </c>
      <c r="E6106" s="207"/>
    </row>
    <row r="6107" spans="1:5" x14ac:dyDescent="0.25">
      <c r="A6107" s="353">
        <v>89511</v>
      </c>
      <c r="B6107" s="354" t="s">
        <v>5692</v>
      </c>
      <c r="C6107" s="353" t="s">
        <v>1</v>
      </c>
      <c r="D6107" s="355">
        <v>41.88</v>
      </c>
      <c r="E6107" s="207"/>
    </row>
    <row r="6108" spans="1:5" x14ac:dyDescent="0.25">
      <c r="A6108" s="353">
        <v>89675</v>
      </c>
      <c r="B6108" s="354" t="s">
        <v>5917</v>
      </c>
      <c r="C6108" s="353" t="s">
        <v>2</v>
      </c>
      <c r="D6108" s="355">
        <v>75.13</v>
      </c>
      <c r="E6108" s="207"/>
    </row>
    <row r="6109" spans="1:5" x14ac:dyDescent="0.25">
      <c r="A6109" s="353">
        <v>89559</v>
      </c>
      <c r="B6109" s="354" t="s">
        <v>5858</v>
      </c>
      <c r="C6109" s="353" t="s">
        <v>2</v>
      </c>
      <c r="D6109" s="355">
        <v>69.98</v>
      </c>
      <c r="E6109" s="207"/>
    </row>
    <row r="6110" spans="1:5" x14ac:dyDescent="0.25">
      <c r="A6110" s="353">
        <v>104172</v>
      </c>
      <c r="B6110" s="354" t="s">
        <v>6192</v>
      </c>
      <c r="C6110" s="353" t="s">
        <v>2</v>
      </c>
      <c r="D6110" s="355">
        <v>287.68</v>
      </c>
      <c r="E6110" s="207"/>
    </row>
    <row r="6111" spans="1:5" x14ac:dyDescent="0.25">
      <c r="A6111" s="353">
        <v>89683</v>
      </c>
      <c r="B6111" s="354" t="s">
        <v>5921</v>
      </c>
      <c r="C6111" s="353" t="s">
        <v>2</v>
      </c>
      <c r="D6111" s="355">
        <v>295.24</v>
      </c>
      <c r="E6111" s="207"/>
    </row>
    <row r="6112" spans="1:5" x14ac:dyDescent="0.25">
      <c r="A6112" s="353">
        <v>89667</v>
      </c>
      <c r="B6112" s="354" t="s">
        <v>5913</v>
      </c>
      <c r="C6112" s="353" t="s">
        <v>2</v>
      </c>
      <c r="D6112" s="355">
        <v>45.76</v>
      </c>
      <c r="E6112" s="207"/>
    </row>
    <row r="6113" spans="1:5" x14ac:dyDescent="0.25">
      <c r="A6113" s="353">
        <v>89550</v>
      </c>
      <c r="B6113" s="354" t="s">
        <v>5852</v>
      </c>
      <c r="C6113" s="353" t="s">
        <v>2</v>
      </c>
      <c r="D6113" s="355">
        <v>42.92</v>
      </c>
      <c r="E6113" s="207"/>
    </row>
    <row r="6114" spans="1:5" x14ac:dyDescent="0.25">
      <c r="A6114" s="353">
        <v>89693</v>
      </c>
      <c r="B6114" s="354" t="s">
        <v>5927</v>
      </c>
      <c r="C6114" s="353" t="s">
        <v>2</v>
      </c>
      <c r="D6114" s="355">
        <v>82.84</v>
      </c>
      <c r="E6114" s="207"/>
    </row>
    <row r="6115" spans="1:5" x14ac:dyDescent="0.25">
      <c r="A6115" s="353">
        <v>89571</v>
      </c>
      <c r="B6115" s="354" t="s">
        <v>5867</v>
      </c>
      <c r="C6115" s="353" t="s">
        <v>2</v>
      </c>
      <c r="D6115" s="355">
        <v>72.52</v>
      </c>
      <c r="E6115" s="207"/>
    </row>
    <row r="6116" spans="1:5" x14ac:dyDescent="0.25">
      <c r="A6116" s="353">
        <v>89696</v>
      </c>
      <c r="B6116" s="354" t="s">
        <v>5928</v>
      </c>
      <c r="C6116" s="353" t="s">
        <v>2</v>
      </c>
      <c r="D6116" s="355">
        <v>88.45</v>
      </c>
      <c r="E6116" s="207"/>
    </row>
    <row r="6117" spans="1:5" x14ac:dyDescent="0.25">
      <c r="A6117" s="353">
        <v>89573</v>
      </c>
      <c r="B6117" s="354" t="s">
        <v>5868</v>
      </c>
      <c r="C6117" s="353" t="s">
        <v>2</v>
      </c>
      <c r="D6117" s="355">
        <v>79.680000000000007</v>
      </c>
      <c r="E6117" s="207"/>
    </row>
    <row r="6118" spans="1:5" x14ac:dyDescent="0.25">
      <c r="A6118" s="353">
        <v>89704</v>
      </c>
      <c r="B6118" s="354" t="s">
        <v>5933</v>
      </c>
      <c r="C6118" s="353" t="s">
        <v>2</v>
      </c>
      <c r="D6118" s="355">
        <v>157.88</v>
      </c>
      <c r="E6118" s="207"/>
    </row>
    <row r="6119" spans="1:5" x14ac:dyDescent="0.25">
      <c r="A6119" s="353">
        <v>104175</v>
      </c>
      <c r="B6119" s="354" t="s">
        <v>6195</v>
      </c>
      <c r="C6119" s="353" t="s">
        <v>2</v>
      </c>
      <c r="D6119" s="355">
        <v>145.94999999999999</v>
      </c>
      <c r="E6119" s="207"/>
    </row>
    <row r="6120" spans="1:5" x14ac:dyDescent="0.25">
      <c r="A6120" s="353">
        <v>89701</v>
      </c>
      <c r="B6120" s="354" t="s">
        <v>5932</v>
      </c>
      <c r="C6120" s="353" t="s">
        <v>2</v>
      </c>
      <c r="D6120" s="355">
        <v>204.02</v>
      </c>
      <c r="E6120" s="207"/>
    </row>
    <row r="6121" spans="1:5" x14ac:dyDescent="0.25">
      <c r="A6121" s="353">
        <v>104177</v>
      </c>
      <c r="B6121" s="354" t="s">
        <v>6197</v>
      </c>
      <c r="C6121" s="353" t="s">
        <v>2</v>
      </c>
      <c r="D6121" s="355">
        <v>188.9</v>
      </c>
      <c r="E6121" s="207"/>
    </row>
    <row r="6122" spans="1:5" x14ac:dyDescent="0.25">
      <c r="A6122" s="353">
        <v>89566</v>
      </c>
      <c r="B6122" s="354" t="s">
        <v>5863</v>
      </c>
      <c r="C6122" s="353" t="s">
        <v>2</v>
      </c>
      <c r="D6122" s="355">
        <v>49.37</v>
      </c>
      <c r="E6122" s="207"/>
    </row>
    <row r="6123" spans="1:5" x14ac:dyDescent="0.25">
      <c r="A6123" s="353">
        <v>89687</v>
      </c>
      <c r="B6123" s="354" t="s">
        <v>5923</v>
      </c>
      <c r="C6123" s="353" t="s">
        <v>2</v>
      </c>
      <c r="D6123" s="355">
        <v>55.06</v>
      </c>
      <c r="E6123" s="207"/>
    </row>
    <row r="6124" spans="1:5" x14ac:dyDescent="0.25">
      <c r="A6124" s="353">
        <v>102450</v>
      </c>
      <c r="B6124" s="354" t="s">
        <v>40684</v>
      </c>
      <c r="C6124" s="353" t="s">
        <v>3</v>
      </c>
      <c r="D6124" s="355">
        <v>0</v>
      </c>
      <c r="E6124" s="207"/>
    </row>
    <row r="6125" spans="1:5" x14ac:dyDescent="0.25">
      <c r="A6125" s="353">
        <v>102250</v>
      </c>
      <c r="B6125" s="354" t="s">
        <v>40685</v>
      </c>
      <c r="C6125" s="353" t="s">
        <v>3</v>
      </c>
      <c r="D6125" s="355">
        <v>0</v>
      </c>
      <c r="E6125" s="207"/>
    </row>
    <row r="6126" spans="1:5" x14ac:dyDescent="0.25">
      <c r="A6126" s="353">
        <v>102240</v>
      </c>
      <c r="B6126" s="354" t="s">
        <v>40686</v>
      </c>
      <c r="C6126" s="353" t="s">
        <v>3</v>
      </c>
      <c r="D6126" s="355">
        <v>0</v>
      </c>
      <c r="E6126" s="207"/>
    </row>
    <row r="6127" spans="1:5" x14ac:dyDescent="0.25">
      <c r="A6127" s="353">
        <v>102449</v>
      </c>
      <c r="B6127" s="354" t="s">
        <v>40687</v>
      </c>
      <c r="C6127" s="353" t="s">
        <v>3</v>
      </c>
      <c r="D6127" s="355">
        <v>0</v>
      </c>
      <c r="E6127" s="207"/>
    </row>
    <row r="6128" spans="1:5" x14ac:dyDescent="0.25">
      <c r="A6128" s="353">
        <v>102249</v>
      </c>
      <c r="B6128" s="354" t="s">
        <v>40688</v>
      </c>
      <c r="C6128" s="353" t="s">
        <v>3</v>
      </c>
      <c r="D6128" s="355">
        <v>0</v>
      </c>
      <c r="E6128" s="207"/>
    </row>
    <row r="6129" spans="1:5" x14ac:dyDescent="0.25">
      <c r="A6129" s="353">
        <v>102238</v>
      </c>
      <c r="B6129" s="354" t="s">
        <v>40689</v>
      </c>
      <c r="C6129" s="353" t="s">
        <v>3</v>
      </c>
      <c r="D6129" s="355">
        <v>0</v>
      </c>
      <c r="E6129" s="207"/>
    </row>
    <row r="6130" spans="1:5" x14ac:dyDescent="0.25">
      <c r="A6130" s="353">
        <v>102448</v>
      </c>
      <c r="B6130" s="354" t="s">
        <v>40690</v>
      </c>
      <c r="C6130" s="353" t="s">
        <v>3</v>
      </c>
      <c r="D6130" s="355">
        <v>0</v>
      </c>
      <c r="E6130" s="207"/>
    </row>
    <row r="6131" spans="1:5" x14ac:dyDescent="0.25">
      <c r="A6131" s="353">
        <v>102248</v>
      </c>
      <c r="B6131" s="354" t="s">
        <v>40691</v>
      </c>
      <c r="C6131" s="353" t="s">
        <v>3</v>
      </c>
      <c r="D6131" s="355">
        <v>0</v>
      </c>
      <c r="E6131" s="207"/>
    </row>
    <row r="6132" spans="1:5" x14ac:dyDescent="0.25">
      <c r="A6132" s="353">
        <v>102253</v>
      </c>
      <c r="B6132" s="354" t="s">
        <v>40692</v>
      </c>
      <c r="C6132" s="353" t="s">
        <v>3</v>
      </c>
      <c r="D6132" s="355">
        <v>723.2</v>
      </c>
      <c r="E6132" s="207"/>
    </row>
    <row r="6133" spans="1:5" x14ac:dyDescent="0.25">
      <c r="A6133" s="353">
        <v>102254</v>
      </c>
      <c r="B6133" s="354" t="s">
        <v>40693</v>
      </c>
      <c r="C6133" s="353" t="s">
        <v>3</v>
      </c>
      <c r="D6133" s="355">
        <v>685.42</v>
      </c>
      <c r="E6133" s="207"/>
    </row>
    <row r="6134" spans="1:5" x14ac:dyDescent="0.25">
      <c r="A6134" s="353">
        <v>102257</v>
      </c>
      <c r="B6134" s="354" t="s">
        <v>40694</v>
      </c>
      <c r="C6134" s="353" t="s">
        <v>3</v>
      </c>
      <c r="D6134" s="355">
        <v>403.8</v>
      </c>
      <c r="E6134" s="207"/>
    </row>
    <row r="6135" spans="1:5" x14ac:dyDescent="0.25">
      <c r="A6135" s="353">
        <v>102239</v>
      </c>
      <c r="B6135" s="354" t="s">
        <v>40695</v>
      </c>
      <c r="C6135" s="353" t="s">
        <v>3</v>
      </c>
      <c r="D6135" s="355">
        <v>0</v>
      </c>
      <c r="E6135" s="207"/>
    </row>
    <row r="6136" spans="1:5" x14ac:dyDescent="0.25">
      <c r="A6136" s="353">
        <v>102236</v>
      </c>
      <c r="B6136" s="354" t="s">
        <v>40696</v>
      </c>
      <c r="C6136" s="353" t="s">
        <v>3</v>
      </c>
      <c r="D6136" s="355">
        <v>0</v>
      </c>
      <c r="E6136" s="207"/>
    </row>
    <row r="6137" spans="1:5" x14ac:dyDescent="0.25">
      <c r="A6137" s="353">
        <v>102235</v>
      </c>
      <c r="B6137" s="354" t="s">
        <v>40697</v>
      </c>
      <c r="C6137" s="353" t="s">
        <v>3</v>
      </c>
      <c r="D6137" s="355">
        <v>294.85000000000002</v>
      </c>
      <c r="E6137" s="207"/>
    </row>
    <row r="6138" spans="1:5" x14ac:dyDescent="0.25">
      <c r="A6138" s="353">
        <v>106164</v>
      </c>
      <c r="B6138" s="354" t="s">
        <v>40698</v>
      </c>
      <c r="C6138" s="353" t="s">
        <v>3</v>
      </c>
      <c r="D6138" s="355">
        <v>0</v>
      </c>
      <c r="E6138" s="207"/>
    </row>
    <row r="6139" spans="1:5" x14ac:dyDescent="0.25">
      <c r="A6139" s="353">
        <v>102260</v>
      </c>
      <c r="B6139" s="354" t="s">
        <v>40699</v>
      </c>
      <c r="C6139" s="353" t="s">
        <v>3</v>
      </c>
      <c r="D6139" s="355">
        <v>0</v>
      </c>
      <c r="E6139" s="207"/>
    </row>
    <row r="6140" spans="1:5" x14ac:dyDescent="0.25">
      <c r="A6140" s="353">
        <v>102259</v>
      </c>
      <c r="B6140" s="354" t="s">
        <v>40700</v>
      </c>
      <c r="C6140" s="353" t="s">
        <v>3</v>
      </c>
      <c r="D6140" s="355">
        <v>0</v>
      </c>
      <c r="E6140" s="207"/>
    </row>
    <row r="6141" spans="1:5" x14ac:dyDescent="0.25">
      <c r="A6141" s="353">
        <v>102262</v>
      </c>
      <c r="B6141" s="354" t="s">
        <v>40701</v>
      </c>
      <c r="C6141" s="353" t="s">
        <v>2</v>
      </c>
      <c r="D6141" s="355">
        <v>0</v>
      </c>
      <c r="E6141" s="207"/>
    </row>
    <row r="6142" spans="1:5" x14ac:dyDescent="0.25">
      <c r="A6142" s="353">
        <v>102242</v>
      </c>
      <c r="B6142" s="354" t="s">
        <v>40702</v>
      </c>
      <c r="C6142" s="353" t="s">
        <v>3</v>
      </c>
      <c r="D6142" s="355">
        <v>0</v>
      </c>
      <c r="E6142" s="207"/>
    </row>
    <row r="6143" spans="1:5" x14ac:dyDescent="0.25">
      <c r="A6143" s="353">
        <v>106165</v>
      </c>
      <c r="B6143" s="354" t="s">
        <v>40703</v>
      </c>
      <c r="C6143" s="353" t="s">
        <v>2</v>
      </c>
      <c r="D6143" s="355">
        <v>0</v>
      </c>
      <c r="E6143" s="207"/>
    </row>
    <row r="6144" spans="1:5" x14ac:dyDescent="0.25">
      <c r="A6144" s="353">
        <v>102246</v>
      </c>
      <c r="B6144" s="354" t="s">
        <v>40704</v>
      </c>
      <c r="C6144" s="353" t="s">
        <v>3</v>
      </c>
      <c r="D6144" s="355">
        <v>0</v>
      </c>
      <c r="E6144" s="207"/>
    </row>
    <row r="6145" spans="1:5" x14ac:dyDescent="0.25">
      <c r="A6145" s="353">
        <v>102252</v>
      </c>
      <c r="B6145" s="354" t="s">
        <v>40705</v>
      </c>
      <c r="C6145" s="353" t="s">
        <v>3</v>
      </c>
      <c r="D6145" s="355">
        <v>0</v>
      </c>
      <c r="E6145" s="207"/>
    </row>
    <row r="6146" spans="1:5" x14ac:dyDescent="0.25">
      <c r="A6146" s="353">
        <v>101912</v>
      </c>
      <c r="B6146" s="354" t="s">
        <v>4284</v>
      </c>
      <c r="C6146" s="353" t="s">
        <v>2</v>
      </c>
      <c r="D6146" s="355">
        <v>1794.35</v>
      </c>
      <c r="E6146" s="207"/>
    </row>
    <row r="6147" spans="1:5" x14ac:dyDescent="0.25">
      <c r="A6147" s="353">
        <v>96765</v>
      </c>
      <c r="B6147" s="354" t="s">
        <v>4283</v>
      </c>
      <c r="C6147" s="353" t="s">
        <v>2</v>
      </c>
      <c r="D6147" s="355">
        <v>1367.64</v>
      </c>
      <c r="E6147" s="207"/>
    </row>
    <row r="6148" spans="1:5" x14ac:dyDescent="0.25">
      <c r="A6148" s="353">
        <v>97430</v>
      </c>
      <c r="B6148" s="354" t="s">
        <v>4490</v>
      </c>
      <c r="C6148" s="353" t="s">
        <v>2</v>
      </c>
      <c r="D6148" s="355">
        <v>39.909999999999997</v>
      </c>
      <c r="E6148" s="207"/>
    </row>
    <row r="6149" spans="1:5" x14ac:dyDescent="0.25">
      <c r="A6149" s="353">
        <v>97431</v>
      </c>
      <c r="B6149" s="354" t="s">
        <v>4491</v>
      </c>
      <c r="C6149" s="353" t="s">
        <v>2</v>
      </c>
      <c r="D6149" s="355">
        <v>44.67</v>
      </c>
      <c r="E6149" s="207"/>
    </row>
    <row r="6150" spans="1:5" x14ac:dyDescent="0.25">
      <c r="A6150" s="353">
        <v>97432</v>
      </c>
      <c r="B6150" s="354" t="s">
        <v>4492</v>
      </c>
      <c r="C6150" s="353" t="s">
        <v>2</v>
      </c>
      <c r="D6150" s="355">
        <v>50.42</v>
      </c>
      <c r="E6150" s="207"/>
    </row>
    <row r="6151" spans="1:5" x14ac:dyDescent="0.25">
      <c r="A6151" s="353">
        <v>101913</v>
      </c>
      <c r="B6151" s="354" t="s">
        <v>4285</v>
      </c>
      <c r="C6151" s="353" t="s">
        <v>2</v>
      </c>
      <c r="D6151" s="355">
        <v>337.65</v>
      </c>
      <c r="E6151" s="207"/>
    </row>
    <row r="6152" spans="1:5" x14ac:dyDescent="0.25">
      <c r="A6152" s="353">
        <v>101914</v>
      </c>
      <c r="B6152" s="354" t="s">
        <v>4286</v>
      </c>
      <c r="C6152" s="353" t="s">
        <v>2</v>
      </c>
      <c r="D6152" s="355">
        <v>430.48</v>
      </c>
      <c r="E6152" s="207"/>
    </row>
    <row r="6153" spans="1:5" x14ac:dyDescent="0.25">
      <c r="A6153" s="353">
        <v>101915</v>
      </c>
      <c r="B6153" s="354" t="s">
        <v>4287</v>
      </c>
      <c r="C6153" s="353" t="s">
        <v>2</v>
      </c>
      <c r="D6153" s="355">
        <v>375.1</v>
      </c>
      <c r="E6153" s="207"/>
    </row>
    <row r="6154" spans="1:5" x14ac:dyDescent="0.25">
      <c r="A6154" s="353">
        <v>97433</v>
      </c>
      <c r="B6154" s="354" t="s">
        <v>4493</v>
      </c>
      <c r="C6154" s="353" t="s">
        <v>2</v>
      </c>
      <c r="D6154" s="355">
        <v>88.15</v>
      </c>
      <c r="E6154" s="207"/>
    </row>
    <row r="6155" spans="1:5" x14ac:dyDescent="0.25">
      <c r="A6155" s="353">
        <v>97435</v>
      </c>
      <c r="B6155" s="354" t="s">
        <v>4495</v>
      </c>
      <c r="C6155" s="353" t="s">
        <v>2</v>
      </c>
      <c r="D6155" s="355">
        <v>103.03</v>
      </c>
      <c r="E6155" s="207"/>
    </row>
    <row r="6156" spans="1:5" x14ac:dyDescent="0.25">
      <c r="A6156" s="353">
        <v>97437</v>
      </c>
      <c r="B6156" s="354" t="s">
        <v>24398</v>
      </c>
      <c r="C6156" s="353" t="s">
        <v>2</v>
      </c>
      <c r="D6156" s="355">
        <v>117.86</v>
      </c>
      <c r="E6156" s="207"/>
    </row>
    <row r="6157" spans="1:5" x14ac:dyDescent="0.25">
      <c r="A6157" s="353">
        <v>97546</v>
      </c>
      <c r="B6157" s="354" t="s">
        <v>4575</v>
      </c>
      <c r="C6157" s="353" t="s">
        <v>2</v>
      </c>
      <c r="D6157" s="355">
        <v>36.32</v>
      </c>
      <c r="E6157" s="207"/>
    </row>
    <row r="6158" spans="1:5" x14ac:dyDescent="0.25">
      <c r="A6158" s="353">
        <v>97548</v>
      </c>
      <c r="B6158" s="354" t="s">
        <v>4577</v>
      </c>
      <c r="C6158" s="353" t="s">
        <v>2</v>
      </c>
      <c r="D6158" s="355">
        <v>53.91</v>
      </c>
      <c r="E6158" s="207"/>
    </row>
    <row r="6159" spans="1:5" x14ac:dyDescent="0.25">
      <c r="A6159" s="353">
        <v>97550</v>
      </c>
      <c r="B6159" s="354" t="s">
        <v>4579</v>
      </c>
      <c r="C6159" s="353" t="s">
        <v>2</v>
      </c>
      <c r="D6159" s="355">
        <v>89.67</v>
      </c>
      <c r="E6159" s="207"/>
    </row>
    <row r="6160" spans="1:5" x14ac:dyDescent="0.25">
      <c r="A6160" s="353">
        <v>97479</v>
      </c>
      <c r="B6160" s="354" t="s">
        <v>4524</v>
      </c>
      <c r="C6160" s="353" t="s">
        <v>2</v>
      </c>
      <c r="D6160" s="355">
        <v>60.3</v>
      </c>
      <c r="E6160" s="207"/>
    </row>
    <row r="6161" spans="1:5" x14ac:dyDescent="0.25">
      <c r="A6161" s="353">
        <v>97517</v>
      </c>
      <c r="B6161" s="354" t="s">
        <v>4552</v>
      </c>
      <c r="C6161" s="353" t="s">
        <v>2</v>
      </c>
      <c r="D6161" s="355">
        <v>55.98</v>
      </c>
      <c r="E6161" s="207"/>
    </row>
    <row r="6162" spans="1:5" x14ac:dyDescent="0.25">
      <c r="A6162" s="353">
        <v>97481</v>
      </c>
      <c r="B6162" s="354" t="s">
        <v>4526</v>
      </c>
      <c r="C6162" s="353" t="s">
        <v>2</v>
      </c>
      <c r="D6162" s="355">
        <v>87.24</v>
      </c>
      <c r="E6162" s="207"/>
    </row>
    <row r="6163" spans="1:5" x14ac:dyDescent="0.25">
      <c r="A6163" s="353">
        <v>97519</v>
      </c>
      <c r="B6163" s="354" t="s">
        <v>4554</v>
      </c>
      <c r="C6163" s="353" t="s">
        <v>2</v>
      </c>
      <c r="D6163" s="355">
        <v>79.62</v>
      </c>
      <c r="E6163" s="207"/>
    </row>
    <row r="6164" spans="1:5" x14ac:dyDescent="0.25">
      <c r="A6164" s="353">
        <v>97483</v>
      </c>
      <c r="B6164" s="354" t="s">
        <v>4528</v>
      </c>
      <c r="C6164" s="353" t="s">
        <v>2</v>
      </c>
      <c r="D6164" s="355">
        <v>121.93</v>
      </c>
      <c r="E6164" s="207"/>
    </row>
    <row r="6165" spans="1:5" x14ac:dyDescent="0.25">
      <c r="A6165" s="353">
        <v>97521</v>
      </c>
      <c r="B6165" s="354" t="s">
        <v>4556</v>
      </c>
      <c r="C6165" s="353" t="s">
        <v>2</v>
      </c>
      <c r="D6165" s="355">
        <v>110.59</v>
      </c>
      <c r="E6165" s="207"/>
    </row>
    <row r="6166" spans="1:5" x14ac:dyDescent="0.25">
      <c r="A6166" s="353">
        <v>97452</v>
      </c>
      <c r="B6166" s="354" t="s">
        <v>4506</v>
      </c>
      <c r="C6166" s="353" t="s">
        <v>2</v>
      </c>
      <c r="D6166" s="355">
        <v>194.76</v>
      </c>
      <c r="E6166" s="207"/>
    </row>
    <row r="6167" spans="1:5" x14ac:dyDescent="0.25">
      <c r="A6167" s="353">
        <v>97485</v>
      </c>
      <c r="B6167" s="354" t="s">
        <v>4530</v>
      </c>
      <c r="C6167" s="353" t="s">
        <v>2</v>
      </c>
      <c r="D6167" s="355">
        <v>168.01</v>
      </c>
      <c r="E6167" s="207"/>
    </row>
    <row r="6168" spans="1:5" x14ac:dyDescent="0.25">
      <c r="A6168" s="353">
        <v>97523</v>
      </c>
      <c r="B6168" s="354" t="s">
        <v>4558</v>
      </c>
      <c r="C6168" s="353" t="s">
        <v>2</v>
      </c>
      <c r="D6168" s="355">
        <v>152.01</v>
      </c>
      <c r="E6168" s="207"/>
    </row>
    <row r="6169" spans="1:5" x14ac:dyDescent="0.25">
      <c r="A6169" s="353">
        <v>97454</v>
      </c>
      <c r="B6169" s="354" t="s">
        <v>4508</v>
      </c>
      <c r="C6169" s="353" t="s">
        <v>2</v>
      </c>
      <c r="D6169" s="355">
        <v>330.69</v>
      </c>
      <c r="E6169" s="207"/>
    </row>
    <row r="6170" spans="1:5" x14ac:dyDescent="0.25">
      <c r="A6170" s="353">
        <v>97487</v>
      </c>
      <c r="B6170" s="354" t="s">
        <v>4532</v>
      </c>
      <c r="C6170" s="353" t="s">
        <v>2</v>
      </c>
      <c r="D6170" s="355">
        <v>308.51</v>
      </c>
      <c r="E6170" s="207"/>
    </row>
    <row r="6171" spans="1:5" x14ac:dyDescent="0.25">
      <c r="A6171" s="353">
        <v>97525</v>
      </c>
      <c r="B6171" s="354" t="s">
        <v>4560</v>
      </c>
      <c r="C6171" s="353" t="s">
        <v>2</v>
      </c>
      <c r="D6171" s="355">
        <v>285.39999999999998</v>
      </c>
      <c r="E6171" s="207"/>
    </row>
    <row r="6172" spans="1:5" x14ac:dyDescent="0.25">
      <c r="A6172" s="353">
        <v>97456</v>
      </c>
      <c r="B6172" s="354" t="s">
        <v>4510</v>
      </c>
      <c r="C6172" s="353" t="s">
        <v>2</v>
      </c>
      <c r="D6172" s="355">
        <v>745.61</v>
      </c>
      <c r="E6172" s="207"/>
    </row>
    <row r="6173" spans="1:5" x14ac:dyDescent="0.25">
      <c r="A6173" s="353">
        <v>97489</v>
      </c>
      <c r="B6173" s="354" t="s">
        <v>4534</v>
      </c>
      <c r="C6173" s="353" t="s">
        <v>2</v>
      </c>
      <c r="D6173" s="355">
        <v>727.92</v>
      </c>
      <c r="E6173" s="207"/>
    </row>
    <row r="6174" spans="1:5" x14ac:dyDescent="0.25">
      <c r="A6174" s="353">
        <v>97527</v>
      </c>
      <c r="B6174" s="354" t="s">
        <v>4562</v>
      </c>
      <c r="C6174" s="353" t="s">
        <v>2</v>
      </c>
      <c r="D6174" s="355">
        <v>697.79</v>
      </c>
      <c r="E6174" s="207"/>
    </row>
    <row r="6175" spans="1:5" x14ac:dyDescent="0.25">
      <c r="A6175" s="353">
        <v>97434</v>
      </c>
      <c r="B6175" s="354" t="s">
        <v>4494</v>
      </c>
      <c r="C6175" s="353" t="s">
        <v>2</v>
      </c>
      <c r="D6175" s="355">
        <v>89.69</v>
      </c>
      <c r="E6175" s="207"/>
    </row>
    <row r="6176" spans="1:5" x14ac:dyDescent="0.25">
      <c r="A6176" s="353">
        <v>97436</v>
      </c>
      <c r="B6176" s="354" t="s">
        <v>4496</v>
      </c>
      <c r="C6176" s="353" t="s">
        <v>2</v>
      </c>
      <c r="D6176" s="355">
        <v>106.01</v>
      </c>
      <c r="E6176" s="207"/>
    </row>
    <row r="6177" spans="1:5" x14ac:dyDescent="0.25">
      <c r="A6177" s="353">
        <v>97438</v>
      </c>
      <c r="B6177" s="354" t="s">
        <v>4497</v>
      </c>
      <c r="C6177" s="353" t="s">
        <v>2</v>
      </c>
      <c r="D6177" s="355">
        <v>121.05</v>
      </c>
      <c r="E6177" s="207"/>
    </row>
    <row r="6178" spans="1:5" x14ac:dyDescent="0.25">
      <c r="A6178" s="353">
        <v>97547</v>
      </c>
      <c r="B6178" s="354" t="s">
        <v>4576</v>
      </c>
      <c r="C6178" s="353" t="s">
        <v>2</v>
      </c>
      <c r="D6178" s="355">
        <v>36.32</v>
      </c>
      <c r="E6178" s="207"/>
    </row>
    <row r="6179" spans="1:5" x14ac:dyDescent="0.25">
      <c r="A6179" s="353">
        <v>97549</v>
      </c>
      <c r="B6179" s="354" t="s">
        <v>4578</v>
      </c>
      <c r="C6179" s="353" t="s">
        <v>2</v>
      </c>
      <c r="D6179" s="355">
        <v>53.91</v>
      </c>
      <c r="E6179" s="207"/>
    </row>
    <row r="6180" spans="1:5" x14ac:dyDescent="0.25">
      <c r="A6180" s="353">
        <v>97551</v>
      </c>
      <c r="B6180" s="354" t="s">
        <v>4580</v>
      </c>
      <c r="C6180" s="353" t="s">
        <v>2</v>
      </c>
      <c r="D6180" s="355">
        <v>89.67</v>
      </c>
      <c r="E6180" s="207"/>
    </row>
    <row r="6181" spans="1:5" x14ac:dyDescent="0.25">
      <c r="A6181" s="353">
        <v>97480</v>
      </c>
      <c r="B6181" s="354" t="s">
        <v>4525</v>
      </c>
      <c r="C6181" s="353" t="s">
        <v>2</v>
      </c>
      <c r="D6181" s="355">
        <v>60.3</v>
      </c>
      <c r="E6181" s="207"/>
    </row>
    <row r="6182" spans="1:5" x14ac:dyDescent="0.25">
      <c r="A6182" s="353">
        <v>97518</v>
      </c>
      <c r="B6182" s="354" t="s">
        <v>4553</v>
      </c>
      <c r="C6182" s="353" t="s">
        <v>2</v>
      </c>
      <c r="D6182" s="355">
        <v>55.98</v>
      </c>
      <c r="E6182" s="207"/>
    </row>
    <row r="6183" spans="1:5" x14ac:dyDescent="0.25">
      <c r="A6183" s="353">
        <v>97482</v>
      </c>
      <c r="B6183" s="354" t="s">
        <v>4527</v>
      </c>
      <c r="C6183" s="353" t="s">
        <v>2</v>
      </c>
      <c r="D6183" s="355">
        <v>87.24</v>
      </c>
      <c r="E6183" s="207"/>
    </row>
    <row r="6184" spans="1:5" x14ac:dyDescent="0.25">
      <c r="A6184" s="353">
        <v>97520</v>
      </c>
      <c r="B6184" s="354" t="s">
        <v>4555</v>
      </c>
      <c r="C6184" s="353" t="s">
        <v>2</v>
      </c>
      <c r="D6184" s="355">
        <v>79.62</v>
      </c>
      <c r="E6184" s="207"/>
    </row>
    <row r="6185" spans="1:5" x14ac:dyDescent="0.25">
      <c r="A6185" s="353">
        <v>97484</v>
      </c>
      <c r="B6185" s="354" t="s">
        <v>4529</v>
      </c>
      <c r="C6185" s="353" t="s">
        <v>2</v>
      </c>
      <c r="D6185" s="355">
        <v>121.93</v>
      </c>
      <c r="E6185" s="207"/>
    </row>
    <row r="6186" spans="1:5" x14ac:dyDescent="0.25">
      <c r="A6186" s="353">
        <v>97522</v>
      </c>
      <c r="B6186" s="354" t="s">
        <v>4557</v>
      </c>
      <c r="C6186" s="353" t="s">
        <v>2</v>
      </c>
      <c r="D6186" s="355">
        <v>110.59</v>
      </c>
      <c r="E6186" s="207"/>
    </row>
    <row r="6187" spans="1:5" x14ac:dyDescent="0.25">
      <c r="A6187" s="353">
        <v>97453</v>
      </c>
      <c r="B6187" s="354" t="s">
        <v>4507</v>
      </c>
      <c r="C6187" s="353" t="s">
        <v>2</v>
      </c>
      <c r="D6187" s="355">
        <v>206.59</v>
      </c>
      <c r="E6187" s="207"/>
    </row>
    <row r="6188" spans="1:5" x14ac:dyDescent="0.25">
      <c r="A6188" s="353">
        <v>97486</v>
      </c>
      <c r="B6188" s="354" t="s">
        <v>4531</v>
      </c>
      <c r="C6188" s="353" t="s">
        <v>2</v>
      </c>
      <c r="D6188" s="355">
        <v>179.84</v>
      </c>
      <c r="E6188" s="207"/>
    </row>
    <row r="6189" spans="1:5" x14ac:dyDescent="0.25">
      <c r="A6189" s="353">
        <v>97524</v>
      </c>
      <c r="B6189" s="354" t="s">
        <v>4559</v>
      </c>
      <c r="C6189" s="353" t="s">
        <v>2</v>
      </c>
      <c r="D6189" s="355">
        <v>163.84</v>
      </c>
      <c r="E6189" s="207"/>
    </row>
    <row r="6190" spans="1:5" x14ac:dyDescent="0.25">
      <c r="A6190" s="353">
        <v>97455</v>
      </c>
      <c r="B6190" s="354" t="s">
        <v>4509</v>
      </c>
      <c r="C6190" s="353" t="s">
        <v>2</v>
      </c>
      <c r="D6190" s="355">
        <v>349.61</v>
      </c>
      <c r="E6190" s="207"/>
    </row>
    <row r="6191" spans="1:5" x14ac:dyDescent="0.25">
      <c r="A6191" s="353">
        <v>97488</v>
      </c>
      <c r="B6191" s="354" t="s">
        <v>4533</v>
      </c>
      <c r="C6191" s="353" t="s">
        <v>2</v>
      </c>
      <c r="D6191" s="355">
        <v>327.43</v>
      </c>
      <c r="E6191" s="207"/>
    </row>
    <row r="6192" spans="1:5" x14ac:dyDescent="0.25">
      <c r="A6192" s="353">
        <v>97526</v>
      </c>
      <c r="B6192" s="354" t="s">
        <v>4561</v>
      </c>
      <c r="C6192" s="353" t="s">
        <v>2</v>
      </c>
      <c r="D6192" s="355">
        <v>304.32</v>
      </c>
      <c r="E6192" s="207"/>
    </row>
    <row r="6193" spans="1:5" x14ac:dyDescent="0.25">
      <c r="A6193" s="353">
        <v>97457</v>
      </c>
      <c r="B6193" s="354" t="s">
        <v>4511</v>
      </c>
      <c r="C6193" s="353" t="s">
        <v>2</v>
      </c>
      <c r="D6193" s="355">
        <v>660.72</v>
      </c>
      <c r="E6193" s="207"/>
    </row>
    <row r="6194" spans="1:5" x14ac:dyDescent="0.25">
      <c r="A6194" s="353">
        <v>97490</v>
      </c>
      <c r="B6194" s="354" t="s">
        <v>4535</v>
      </c>
      <c r="C6194" s="353" t="s">
        <v>2</v>
      </c>
      <c r="D6194" s="355">
        <v>643.03</v>
      </c>
      <c r="E6194" s="207"/>
    </row>
    <row r="6195" spans="1:5" x14ac:dyDescent="0.25">
      <c r="A6195" s="353">
        <v>97528</v>
      </c>
      <c r="B6195" s="354" t="s">
        <v>4563</v>
      </c>
      <c r="C6195" s="353" t="s">
        <v>2</v>
      </c>
      <c r="D6195" s="355">
        <v>612.9</v>
      </c>
      <c r="E6195" s="207"/>
    </row>
    <row r="6196" spans="1:5" x14ac:dyDescent="0.25">
      <c r="A6196" s="353">
        <v>101906</v>
      </c>
      <c r="B6196" s="354" t="s">
        <v>12051</v>
      </c>
      <c r="C6196" s="353" t="s">
        <v>2</v>
      </c>
      <c r="D6196" s="355">
        <v>514.80999999999995</v>
      </c>
      <c r="E6196" s="207"/>
    </row>
    <row r="6197" spans="1:5" x14ac:dyDescent="0.25">
      <c r="A6197" s="353">
        <v>101907</v>
      </c>
      <c r="B6197" s="354" t="s">
        <v>12052</v>
      </c>
      <c r="C6197" s="353" t="s">
        <v>2</v>
      </c>
      <c r="D6197" s="355">
        <v>555.54999999999995</v>
      </c>
      <c r="E6197" s="207"/>
    </row>
    <row r="6198" spans="1:5" x14ac:dyDescent="0.25">
      <c r="A6198" s="353">
        <v>101911</v>
      </c>
      <c r="B6198" s="354" t="s">
        <v>12056</v>
      </c>
      <c r="C6198" s="353" t="s">
        <v>2</v>
      </c>
      <c r="D6198" s="355">
        <v>270.43</v>
      </c>
      <c r="E6198" s="207"/>
    </row>
    <row r="6199" spans="1:5" x14ac:dyDescent="0.25">
      <c r="A6199" s="353">
        <v>101908</v>
      </c>
      <c r="B6199" s="354" t="s">
        <v>12053</v>
      </c>
      <c r="C6199" s="353" t="s">
        <v>2</v>
      </c>
      <c r="D6199" s="355">
        <v>175.39</v>
      </c>
      <c r="E6199" s="207"/>
    </row>
    <row r="6200" spans="1:5" x14ac:dyDescent="0.25">
      <c r="A6200" s="353">
        <v>101909</v>
      </c>
      <c r="B6200" s="354" t="s">
        <v>12054</v>
      </c>
      <c r="C6200" s="353" t="s">
        <v>2</v>
      </c>
      <c r="D6200" s="355">
        <v>202.55</v>
      </c>
      <c r="E6200" s="207"/>
    </row>
    <row r="6201" spans="1:5" x14ac:dyDescent="0.25">
      <c r="A6201" s="353">
        <v>101910</v>
      </c>
      <c r="B6201" s="354" t="s">
        <v>12055</v>
      </c>
      <c r="C6201" s="353" t="s">
        <v>2</v>
      </c>
      <c r="D6201" s="355">
        <v>236.49</v>
      </c>
      <c r="E6201" s="207"/>
    </row>
    <row r="6202" spans="1:5" x14ac:dyDescent="0.25">
      <c r="A6202" s="353">
        <v>101905</v>
      </c>
      <c r="B6202" s="354" t="s">
        <v>12050</v>
      </c>
      <c r="C6202" s="353" t="s">
        <v>2</v>
      </c>
      <c r="D6202" s="355">
        <v>180.48</v>
      </c>
      <c r="E6202" s="207"/>
    </row>
    <row r="6203" spans="1:5" x14ac:dyDescent="0.25">
      <c r="A6203" s="353">
        <v>101916</v>
      </c>
      <c r="B6203" s="354" t="s">
        <v>4288</v>
      </c>
      <c r="C6203" s="353" t="s">
        <v>2</v>
      </c>
      <c r="D6203" s="355">
        <v>3482.63</v>
      </c>
      <c r="E6203" s="207"/>
    </row>
    <row r="6204" spans="1:5" x14ac:dyDescent="0.25">
      <c r="A6204" s="353">
        <v>101936</v>
      </c>
      <c r="B6204" s="354" t="s">
        <v>24388</v>
      </c>
      <c r="C6204" s="353" t="s">
        <v>2</v>
      </c>
      <c r="D6204" s="355">
        <v>10083.879999999999</v>
      </c>
      <c r="E6204" s="207"/>
    </row>
    <row r="6205" spans="1:5" x14ac:dyDescent="0.25">
      <c r="A6205" s="353">
        <v>101937</v>
      </c>
      <c r="B6205" s="354" t="s">
        <v>24389</v>
      </c>
      <c r="C6205" s="353" t="s">
        <v>2</v>
      </c>
      <c r="D6205" s="355">
        <v>17942.22</v>
      </c>
      <c r="E6205" s="207"/>
    </row>
    <row r="6206" spans="1:5" x14ac:dyDescent="0.25">
      <c r="A6206" s="353">
        <v>92698</v>
      </c>
      <c r="B6206" s="354" t="s">
        <v>4423</v>
      </c>
      <c r="C6206" s="353" t="s">
        <v>2</v>
      </c>
      <c r="D6206" s="355">
        <v>22.38</v>
      </c>
      <c r="E6206" s="207"/>
    </row>
    <row r="6207" spans="1:5" x14ac:dyDescent="0.25">
      <c r="A6207" s="353">
        <v>92700</v>
      </c>
      <c r="B6207" s="354" t="s">
        <v>4425</v>
      </c>
      <c r="C6207" s="353" t="s">
        <v>2</v>
      </c>
      <c r="D6207" s="355">
        <v>36.549999999999997</v>
      </c>
      <c r="E6207" s="207"/>
    </row>
    <row r="6208" spans="1:5" x14ac:dyDescent="0.25">
      <c r="A6208" s="353">
        <v>92702</v>
      </c>
      <c r="B6208" s="354" t="s">
        <v>4427</v>
      </c>
      <c r="C6208" s="353" t="s">
        <v>2</v>
      </c>
      <c r="D6208" s="355">
        <v>57.22</v>
      </c>
      <c r="E6208" s="207"/>
    </row>
    <row r="6209" spans="1:5" x14ac:dyDescent="0.25">
      <c r="A6209" s="353">
        <v>92669</v>
      </c>
      <c r="B6209" s="354" t="s">
        <v>4399</v>
      </c>
      <c r="C6209" s="353" t="s">
        <v>2</v>
      </c>
      <c r="D6209" s="355">
        <v>42.57</v>
      </c>
      <c r="E6209" s="207"/>
    </row>
    <row r="6210" spans="1:5" x14ac:dyDescent="0.25">
      <c r="A6210" s="353">
        <v>92671</v>
      </c>
      <c r="B6210" s="354" t="s">
        <v>4401</v>
      </c>
      <c r="C6210" s="353" t="s">
        <v>2</v>
      </c>
      <c r="D6210" s="355">
        <v>55.34</v>
      </c>
      <c r="E6210" s="207"/>
    </row>
    <row r="6211" spans="1:5" x14ac:dyDescent="0.25">
      <c r="A6211" s="353">
        <v>92673</v>
      </c>
      <c r="B6211" s="354" t="s">
        <v>4403</v>
      </c>
      <c r="C6211" s="353" t="s">
        <v>2</v>
      </c>
      <c r="D6211" s="355">
        <v>63.48</v>
      </c>
      <c r="E6211" s="207"/>
    </row>
    <row r="6212" spans="1:5" x14ac:dyDescent="0.25">
      <c r="A6212" s="353">
        <v>92675</v>
      </c>
      <c r="B6212" s="354" t="s">
        <v>4405</v>
      </c>
      <c r="C6212" s="353" t="s">
        <v>2</v>
      </c>
      <c r="D6212" s="355">
        <v>81.96</v>
      </c>
      <c r="E6212" s="207"/>
    </row>
    <row r="6213" spans="1:5" x14ac:dyDescent="0.25">
      <c r="A6213" s="353">
        <v>92677</v>
      </c>
      <c r="B6213" s="354" t="s">
        <v>4407</v>
      </c>
      <c r="C6213" s="353" t="s">
        <v>2</v>
      </c>
      <c r="D6213" s="355">
        <v>133.71</v>
      </c>
      <c r="E6213" s="207"/>
    </row>
    <row r="6214" spans="1:5" x14ac:dyDescent="0.25">
      <c r="A6214" s="353">
        <v>92635</v>
      </c>
      <c r="B6214" s="354" t="s">
        <v>4379</v>
      </c>
      <c r="C6214" s="353" t="s">
        <v>2</v>
      </c>
      <c r="D6214" s="355">
        <v>215</v>
      </c>
      <c r="E6214" s="207"/>
    </row>
    <row r="6215" spans="1:5" x14ac:dyDescent="0.25">
      <c r="A6215" s="353">
        <v>92679</v>
      </c>
      <c r="B6215" s="354" t="s">
        <v>4409</v>
      </c>
      <c r="C6215" s="353" t="s">
        <v>2</v>
      </c>
      <c r="D6215" s="355">
        <v>183.38</v>
      </c>
      <c r="E6215" s="207"/>
    </row>
    <row r="6216" spans="1:5" x14ac:dyDescent="0.25">
      <c r="A6216" s="353">
        <v>92381</v>
      </c>
      <c r="B6216" s="354" t="s">
        <v>4369</v>
      </c>
      <c r="C6216" s="353" t="s">
        <v>2</v>
      </c>
      <c r="D6216" s="355">
        <v>57.81</v>
      </c>
      <c r="E6216" s="207"/>
    </row>
    <row r="6217" spans="1:5" x14ac:dyDescent="0.25">
      <c r="A6217" s="353">
        <v>92383</v>
      </c>
      <c r="B6217" s="354" t="s">
        <v>4371</v>
      </c>
      <c r="C6217" s="353" t="s">
        <v>2</v>
      </c>
      <c r="D6217" s="355">
        <v>72.63</v>
      </c>
      <c r="E6217" s="207"/>
    </row>
    <row r="6218" spans="1:5" x14ac:dyDescent="0.25">
      <c r="A6218" s="353">
        <v>92385</v>
      </c>
      <c r="B6218" s="354" t="s">
        <v>4373</v>
      </c>
      <c r="C6218" s="353" t="s">
        <v>2</v>
      </c>
      <c r="D6218" s="355">
        <v>83.19</v>
      </c>
      <c r="E6218" s="207"/>
    </row>
    <row r="6219" spans="1:5" x14ac:dyDescent="0.25">
      <c r="A6219" s="353">
        <v>92350</v>
      </c>
      <c r="B6219" s="354" t="s">
        <v>4348</v>
      </c>
      <c r="C6219" s="353" t="s">
        <v>2</v>
      </c>
      <c r="D6219" s="355">
        <v>104.73</v>
      </c>
      <c r="E6219" s="207"/>
    </row>
    <row r="6220" spans="1:5" x14ac:dyDescent="0.25">
      <c r="A6220" s="353">
        <v>92387</v>
      </c>
      <c r="B6220" s="354" t="s">
        <v>4375</v>
      </c>
      <c r="C6220" s="353" t="s">
        <v>2</v>
      </c>
      <c r="D6220" s="355">
        <v>104.62</v>
      </c>
      <c r="E6220" s="207"/>
    </row>
    <row r="6221" spans="1:5" x14ac:dyDescent="0.25">
      <c r="A6221" s="353">
        <v>92352</v>
      </c>
      <c r="B6221" s="354" t="s">
        <v>4350</v>
      </c>
      <c r="C6221" s="353" t="s">
        <v>2</v>
      </c>
      <c r="D6221" s="355">
        <v>158.08000000000001</v>
      </c>
      <c r="E6221" s="207"/>
    </row>
    <row r="6222" spans="1:5" x14ac:dyDescent="0.25">
      <c r="A6222" s="353">
        <v>92389</v>
      </c>
      <c r="B6222" s="354" t="s">
        <v>4377</v>
      </c>
      <c r="C6222" s="353" t="s">
        <v>2</v>
      </c>
      <c r="D6222" s="355">
        <v>160.88</v>
      </c>
      <c r="E6222" s="207"/>
    </row>
    <row r="6223" spans="1:5" x14ac:dyDescent="0.25">
      <c r="A6223" s="353">
        <v>92354</v>
      </c>
      <c r="B6223" s="354" t="s">
        <v>4352</v>
      </c>
      <c r="C6223" s="353" t="s">
        <v>2</v>
      </c>
      <c r="D6223" s="355">
        <v>209.37</v>
      </c>
      <c r="E6223" s="207"/>
    </row>
    <row r="6224" spans="1:5" x14ac:dyDescent="0.25">
      <c r="A6224" s="353">
        <v>92699</v>
      </c>
      <c r="B6224" s="354" t="s">
        <v>4424</v>
      </c>
      <c r="C6224" s="353" t="s">
        <v>2</v>
      </c>
      <c r="D6224" s="355">
        <v>21.05</v>
      </c>
      <c r="E6224" s="207"/>
    </row>
    <row r="6225" spans="1:5" x14ac:dyDescent="0.25">
      <c r="A6225" s="353">
        <v>92701</v>
      </c>
      <c r="B6225" s="354" t="s">
        <v>4426</v>
      </c>
      <c r="C6225" s="353" t="s">
        <v>2</v>
      </c>
      <c r="D6225" s="355">
        <v>34.56</v>
      </c>
      <c r="E6225" s="207"/>
    </row>
    <row r="6226" spans="1:5" x14ac:dyDescent="0.25">
      <c r="A6226" s="353">
        <v>92703</v>
      </c>
      <c r="B6226" s="354" t="s">
        <v>4428</v>
      </c>
      <c r="C6226" s="353" t="s">
        <v>2</v>
      </c>
      <c r="D6226" s="355">
        <v>54.77</v>
      </c>
      <c r="E6226" s="207"/>
    </row>
    <row r="6227" spans="1:5" x14ac:dyDescent="0.25">
      <c r="A6227" s="353">
        <v>92670</v>
      </c>
      <c r="B6227" s="354" t="s">
        <v>4400</v>
      </c>
      <c r="C6227" s="353" t="s">
        <v>2</v>
      </c>
      <c r="D6227" s="355">
        <v>40.119999999999997</v>
      </c>
      <c r="E6227" s="207"/>
    </row>
    <row r="6228" spans="1:5" x14ac:dyDescent="0.25">
      <c r="A6228" s="353">
        <v>92672</v>
      </c>
      <c r="B6228" s="354" t="s">
        <v>4402</v>
      </c>
      <c r="C6228" s="353" t="s">
        <v>2</v>
      </c>
      <c r="D6228" s="355">
        <v>50.46</v>
      </c>
      <c r="E6228" s="207"/>
    </row>
    <row r="6229" spans="1:5" x14ac:dyDescent="0.25">
      <c r="A6229" s="353">
        <v>92674</v>
      </c>
      <c r="B6229" s="354" t="s">
        <v>4404</v>
      </c>
      <c r="C6229" s="353" t="s">
        <v>2</v>
      </c>
      <c r="D6229" s="355">
        <v>60.12</v>
      </c>
      <c r="E6229" s="207"/>
    </row>
    <row r="6230" spans="1:5" x14ac:dyDescent="0.25">
      <c r="A6230" s="353">
        <v>92676</v>
      </c>
      <c r="B6230" s="354" t="s">
        <v>4406</v>
      </c>
      <c r="C6230" s="353" t="s">
        <v>2</v>
      </c>
      <c r="D6230" s="355">
        <v>79.680000000000007</v>
      </c>
      <c r="E6230" s="207"/>
    </row>
    <row r="6231" spans="1:5" x14ac:dyDescent="0.25">
      <c r="A6231" s="353">
        <v>92678</v>
      </c>
      <c r="B6231" s="354" t="s">
        <v>4408</v>
      </c>
      <c r="C6231" s="353" t="s">
        <v>2</v>
      </c>
      <c r="D6231" s="355">
        <v>123.66</v>
      </c>
      <c r="E6231" s="207"/>
    </row>
    <row r="6232" spans="1:5" x14ac:dyDescent="0.25">
      <c r="A6232" s="353">
        <v>92636</v>
      </c>
      <c r="B6232" s="354" t="s">
        <v>4380</v>
      </c>
      <c r="C6232" s="353" t="s">
        <v>2</v>
      </c>
      <c r="D6232" s="355">
        <v>195.63</v>
      </c>
      <c r="E6232" s="207"/>
    </row>
    <row r="6233" spans="1:5" x14ac:dyDescent="0.25">
      <c r="A6233" s="353">
        <v>92680</v>
      </c>
      <c r="B6233" s="354" t="s">
        <v>4410</v>
      </c>
      <c r="C6233" s="353" t="s">
        <v>2</v>
      </c>
      <c r="D6233" s="355">
        <v>164.01</v>
      </c>
      <c r="E6233" s="207"/>
    </row>
    <row r="6234" spans="1:5" x14ac:dyDescent="0.25">
      <c r="A6234" s="353">
        <v>92382</v>
      </c>
      <c r="B6234" s="354" t="s">
        <v>4370</v>
      </c>
      <c r="C6234" s="353" t="s">
        <v>2</v>
      </c>
      <c r="D6234" s="355">
        <v>55.36</v>
      </c>
      <c r="E6234" s="207"/>
    </row>
    <row r="6235" spans="1:5" x14ac:dyDescent="0.25">
      <c r="A6235" s="353">
        <v>92384</v>
      </c>
      <c r="B6235" s="354" t="s">
        <v>4372</v>
      </c>
      <c r="C6235" s="353" t="s">
        <v>2</v>
      </c>
      <c r="D6235" s="355">
        <v>67.75</v>
      </c>
      <c r="E6235" s="207"/>
    </row>
    <row r="6236" spans="1:5" x14ac:dyDescent="0.25">
      <c r="A6236" s="353">
        <v>92386</v>
      </c>
      <c r="B6236" s="354" t="s">
        <v>4374</v>
      </c>
      <c r="C6236" s="353" t="s">
        <v>2</v>
      </c>
      <c r="D6236" s="355">
        <v>79.83</v>
      </c>
      <c r="E6236" s="207"/>
    </row>
    <row r="6237" spans="1:5" x14ac:dyDescent="0.25">
      <c r="A6237" s="353">
        <v>92351</v>
      </c>
      <c r="B6237" s="354" t="s">
        <v>4349</v>
      </c>
      <c r="C6237" s="353" t="s">
        <v>2</v>
      </c>
      <c r="D6237" s="355">
        <v>102.45</v>
      </c>
      <c r="E6237" s="207"/>
    </row>
    <row r="6238" spans="1:5" x14ac:dyDescent="0.25">
      <c r="A6238" s="353">
        <v>92388</v>
      </c>
      <c r="B6238" s="354" t="s">
        <v>4376</v>
      </c>
      <c r="C6238" s="353" t="s">
        <v>2</v>
      </c>
      <c r="D6238" s="355">
        <v>102.34</v>
      </c>
      <c r="E6238" s="207"/>
    </row>
    <row r="6239" spans="1:5" x14ac:dyDescent="0.25">
      <c r="A6239" s="353">
        <v>92353</v>
      </c>
      <c r="B6239" s="354" t="s">
        <v>4351</v>
      </c>
      <c r="C6239" s="353" t="s">
        <v>2</v>
      </c>
      <c r="D6239" s="355">
        <v>148.03</v>
      </c>
      <c r="E6239" s="207"/>
    </row>
    <row r="6240" spans="1:5" x14ac:dyDescent="0.25">
      <c r="A6240" s="353">
        <v>92390</v>
      </c>
      <c r="B6240" s="354" t="s">
        <v>4378</v>
      </c>
      <c r="C6240" s="353" t="s">
        <v>2</v>
      </c>
      <c r="D6240" s="355">
        <v>150.83000000000001</v>
      </c>
      <c r="E6240" s="207"/>
    </row>
    <row r="6241" spans="1:5" x14ac:dyDescent="0.25">
      <c r="A6241" s="353">
        <v>92355</v>
      </c>
      <c r="B6241" s="354" t="s">
        <v>4353</v>
      </c>
      <c r="C6241" s="353" t="s">
        <v>2</v>
      </c>
      <c r="D6241" s="355">
        <v>190</v>
      </c>
      <c r="E6241" s="207"/>
    </row>
    <row r="6242" spans="1:5" x14ac:dyDescent="0.25">
      <c r="A6242" s="353">
        <v>101925</v>
      </c>
      <c r="B6242" s="354" t="s">
        <v>4331</v>
      </c>
      <c r="C6242" s="353" t="s">
        <v>2</v>
      </c>
      <c r="D6242" s="355">
        <v>312.2</v>
      </c>
      <c r="E6242" s="207"/>
    </row>
    <row r="6243" spans="1:5" x14ac:dyDescent="0.25">
      <c r="A6243" s="353">
        <v>101934</v>
      </c>
      <c r="B6243" s="354" t="s">
        <v>4340</v>
      </c>
      <c r="C6243" s="353" t="s">
        <v>2</v>
      </c>
      <c r="D6243" s="355">
        <v>321.52999999999997</v>
      </c>
      <c r="E6243" s="207"/>
    </row>
    <row r="6244" spans="1:5" x14ac:dyDescent="0.25">
      <c r="A6244" s="353">
        <v>97541</v>
      </c>
      <c r="B6244" s="354" t="s">
        <v>4572</v>
      </c>
      <c r="C6244" s="353" t="s">
        <v>2</v>
      </c>
      <c r="D6244" s="355">
        <v>30.01</v>
      </c>
      <c r="E6244" s="207"/>
    </row>
    <row r="6245" spans="1:5" x14ac:dyDescent="0.25">
      <c r="A6245" s="353">
        <v>97462</v>
      </c>
      <c r="B6245" s="354" t="s">
        <v>38849</v>
      </c>
      <c r="C6245" s="353" t="s">
        <v>2</v>
      </c>
      <c r="D6245" s="355">
        <v>31.52</v>
      </c>
      <c r="E6245" s="207"/>
    </row>
    <row r="6246" spans="1:5" x14ac:dyDescent="0.25">
      <c r="A6246" s="353">
        <v>97544</v>
      </c>
      <c r="B6246" s="354" t="s">
        <v>4574</v>
      </c>
      <c r="C6246" s="353" t="s">
        <v>2</v>
      </c>
      <c r="D6246" s="355">
        <v>51.07</v>
      </c>
      <c r="E6246" s="207"/>
    </row>
    <row r="6247" spans="1:5" x14ac:dyDescent="0.25">
      <c r="A6247" s="353">
        <v>97500</v>
      </c>
      <c r="B6247" s="354" t="s">
        <v>4543</v>
      </c>
      <c r="C6247" s="353" t="s">
        <v>2</v>
      </c>
      <c r="D6247" s="355">
        <v>28.65</v>
      </c>
      <c r="E6247" s="207"/>
    </row>
    <row r="6248" spans="1:5" x14ac:dyDescent="0.25">
      <c r="A6248" s="353">
        <v>97465</v>
      </c>
      <c r="B6248" s="354" t="s">
        <v>38850</v>
      </c>
      <c r="C6248" s="353" t="s">
        <v>2</v>
      </c>
      <c r="D6248" s="355">
        <v>64.28</v>
      </c>
      <c r="E6248" s="207"/>
    </row>
    <row r="6249" spans="1:5" x14ac:dyDescent="0.25">
      <c r="A6249" s="353">
        <v>97503</v>
      </c>
      <c r="B6249" s="354" t="s">
        <v>38851</v>
      </c>
      <c r="C6249" s="353" t="s">
        <v>2</v>
      </c>
      <c r="D6249" s="355">
        <v>59.2</v>
      </c>
      <c r="E6249" s="207"/>
    </row>
    <row r="6250" spans="1:5" x14ac:dyDescent="0.25">
      <c r="A6250" s="353">
        <v>97468</v>
      </c>
      <c r="B6250" s="354" t="s">
        <v>38852</v>
      </c>
      <c r="C6250" s="353" t="s">
        <v>2</v>
      </c>
      <c r="D6250" s="355">
        <v>81.650000000000006</v>
      </c>
      <c r="E6250" s="207"/>
    </row>
    <row r="6251" spans="1:5" x14ac:dyDescent="0.25">
      <c r="A6251" s="353">
        <v>97506</v>
      </c>
      <c r="B6251" s="354" t="s">
        <v>38853</v>
      </c>
      <c r="C6251" s="353" t="s">
        <v>2</v>
      </c>
      <c r="D6251" s="355">
        <v>74.099999999999994</v>
      </c>
      <c r="E6251" s="207"/>
    </row>
    <row r="6252" spans="1:5" x14ac:dyDescent="0.25">
      <c r="A6252" s="353">
        <v>97444</v>
      </c>
      <c r="B6252" s="354" t="s">
        <v>38854</v>
      </c>
      <c r="C6252" s="353" t="s">
        <v>2</v>
      </c>
      <c r="D6252" s="355">
        <v>139.59</v>
      </c>
      <c r="E6252" s="207"/>
    </row>
    <row r="6253" spans="1:5" x14ac:dyDescent="0.25">
      <c r="A6253" s="353">
        <v>97471</v>
      </c>
      <c r="B6253" s="354" t="s">
        <v>4519</v>
      </c>
      <c r="C6253" s="353" t="s">
        <v>2</v>
      </c>
      <c r="D6253" s="355">
        <v>121.72</v>
      </c>
      <c r="E6253" s="207"/>
    </row>
    <row r="6254" spans="1:5" x14ac:dyDescent="0.25">
      <c r="A6254" s="353">
        <v>97509</v>
      </c>
      <c r="B6254" s="354" t="s">
        <v>4547</v>
      </c>
      <c r="C6254" s="353" t="s">
        <v>2</v>
      </c>
      <c r="D6254" s="355">
        <v>111.05</v>
      </c>
      <c r="E6254" s="207"/>
    </row>
    <row r="6255" spans="1:5" x14ac:dyDescent="0.25">
      <c r="A6255" s="353">
        <v>97447</v>
      </c>
      <c r="B6255" s="354" t="s">
        <v>4503</v>
      </c>
      <c r="C6255" s="353" t="s">
        <v>2</v>
      </c>
      <c r="D6255" s="355">
        <v>240.95</v>
      </c>
      <c r="E6255" s="207"/>
    </row>
    <row r="6256" spans="1:5" x14ac:dyDescent="0.25">
      <c r="A6256" s="353">
        <v>97475</v>
      </c>
      <c r="B6256" s="354" t="s">
        <v>4521</v>
      </c>
      <c r="C6256" s="353" t="s">
        <v>2</v>
      </c>
      <c r="D6256" s="355">
        <v>226.14</v>
      </c>
      <c r="E6256" s="207"/>
    </row>
    <row r="6257" spans="1:5" x14ac:dyDescent="0.25">
      <c r="A6257" s="353">
        <v>97512</v>
      </c>
      <c r="B6257" s="354" t="s">
        <v>4549</v>
      </c>
      <c r="C6257" s="353" t="s">
        <v>2</v>
      </c>
      <c r="D6257" s="355">
        <v>210.82</v>
      </c>
      <c r="E6257" s="207"/>
    </row>
    <row r="6258" spans="1:5" x14ac:dyDescent="0.25">
      <c r="A6258" s="353">
        <v>97450</v>
      </c>
      <c r="B6258" s="354" t="s">
        <v>4505</v>
      </c>
      <c r="C6258" s="353" t="s">
        <v>2</v>
      </c>
      <c r="D6258" s="355">
        <v>313.55</v>
      </c>
      <c r="E6258" s="207"/>
    </row>
    <row r="6259" spans="1:5" x14ac:dyDescent="0.25">
      <c r="A6259" s="353">
        <v>97478</v>
      </c>
      <c r="B6259" s="354" t="s">
        <v>4523</v>
      </c>
      <c r="C6259" s="353" t="s">
        <v>2</v>
      </c>
      <c r="D6259" s="355">
        <v>301.77999999999997</v>
      </c>
      <c r="E6259" s="207"/>
    </row>
    <row r="6260" spans="1:5" x14ac:dyDescent="0.25">
      <c r="A6260" s="353">
        <v>97515</v>
      </c>
      <c r="B6260" s="354" t="s">
        <v>4551</v>
      </c>
      <c r="C6260" s="353" t="s">
        <v>2</v>
      </c>
      <c r="D6260" s="355">
        <v>281.64</v>
      </c>
      <c r="E6260" s="207"/>
    </row>
    <row r="6261" spans="1:5" x14ac:dyDescent="0.25">
      <c r="A6261" s="353">
        <v>92928</v>
      </c>
      <c r="B6261" s="354" t="s">
        <v>4463</v>
      </c>
      <c r="C6261" s="353" t="s">
        <v>2</v>
      </c>
      <c r="D6261" s="355">
        <v>56.13</v>
      </c>
      <c r="E6261" s="207"/>
    </row>
    <row r="6262" spans="1:5" x14ac:dyDescent="0.25">
      <c r="A6262" s="353">
        <v>92943</v>
      </c>
      <c r="B6262" s="354" t="s">
        <v>4478</v>
      </c>
      <c r="C6262" s="353" t="s">
        <v>2</v>
      </c>
      <c r="D6262" s="355">
        <v>42.97</v>
      </c>
      <c r="E6262" s="207"/>
    </row>
    <row r="6263" spans="1:5" x14ac:dyDescent="0.25">
      <c r="A6263" s="353">
        <v>92929</v>
      </c>
      <c r="B6263" s="354" t="s">
        <v>4464</v>
      </c>
      <c r="C6263" s="353" t="s">
        <v>2</v>
      </c>
      <c r="D6263" s="355">
        <v>56.13</v>
      </c>
      <c r="E6263" s="207"/>
    </row>
    <row r="6264" spans="1:5" x14ac:dyDescent="0.25">
      <c r="A6264" s="353">
        <v>92944</v>
      </c>
      <c r="B6264" s="354" t="s">
        <v>4479</v>
      </c>
      <c r="C6264" s="353" t="s">
        <v>2</v>
      </c>
      <c r="D6264" s="355">
        <v>42.97</v>
      </c>
      <c r="E6264" s="207"/>
    </row>
    <row r="6265" spans="1:5" x14ac:dyDescent="0.25">
      <c r="A6265" s="353">
        <v>92930</v>
      </c>
      <c r="B6265" s="354" t="s">
        <v>4465</v>
      </c>
      <c r="C6265" s="353" t="s">
        <v>2</v>
      </c>
      <c r="D6265" s="355">
        <v>56.13</v>
      </c>
      <c r="E6265" s="207"/>
    </row>
    <row r="6266" spans="1:5" x14ac:dyDescent="0.25">
      <c r="A6266" s="353">
        <v>92945</v>
      </c>
      <c r="B6266" s="354" t="s">
        <v>4480</v>
      </c>
      <c r="C6266" s="353" t="s">
        <v>2</v>
      </c>
      <c r="D6266" s="355">
        <v>42.97</v>
      </c>
      <c r="E6266" s="207"/>
    </row>
    <row r="6267" spans="1:5" x14ac:dyDescent="0.25">
      <c r="A6267" s="353">
        <v>92925</v>
      </c>
      <c r="B6267" s="354" t="s">
        <v>4460</v>
      </c>
      <c r="C6267" s="353" t="s">
        <v>2</v>
      </c>
      <c r="D6267" s="355">
        <v>49.17</v>
      </c>
      <c r="E6267" s="207"/>
    </row>
    <row r="6268" spans="1:5" x14ac:dyDescent="0.25">
      <c r="A6268" s="353">
        <v>92940</v>
      </c>
      <c r="B6268" s="354" t="s">
        <v>4475</v>
      </c>
      <c r="C6268" s="353" t="s">
        <v>2</v>
      </c>
      <c r="D6268" s="355">
        <v>37.619999999999997</v>
      </c>
      <c r="E6268" s="207"/>
    </row>
    <row r="6269" spans="1:5" x14ac:dyDescent="0.25">
      <c r="A6269" s="353">
        <v>92926</v>
      </c>
      <c r="B6269" s="354" t="s">
        <v>4461</v>
      </c>
      <c r="C6269" s="353" t="s">
        <v>2</v>
      </c>
      <c r="D6269" s="355">
        <v>49.15</v>
      </c>
      <c r="E6269" s="207"/>
    </row>
    <row r="6270" spans="1:5" x14ac:dyDescent="0.25">
      <c r="A6270" s="353">
        <v>92941</v>
      </c>
      <c r="B6270" s="354" t="s">
        <v>4476</v>
      </c>
      <c r="C6270" s="353" t="s">
        <v>2</v>
      </c>
      <c r="D6270" s="355">
        <v>37.6</v>
      </c>
      <c r="E6270" s="207"/>
    </row>
    <row r="6271" spans="1:5" x14ac:dyDescent="0.25">
      <c r="A6271" s="353">
        <v>92927</v>
      </c>
      <c r="B6271" s="354" t="s">
        <v>4462</v>
      </c>
      <c r="C6271" s="353" t="s">
        <v>2</v>
      </c>
      <c r="D6271" s="355">
        <v>49.15</v>
      </c>
      <c r="E6271" s="207"/>
    </row>
    <row r="6272" spans="1:5" x14ac:dyDescent="0.25">
      <c r="A6272" s="353">
        <v>92942</v>
      </c>
      <c r="B6272" s="354" t="s">
        <v>4477</v>
      </c>
      <c r="C6272" s="353" t="s">
        <v>2</v>
      </c>
      <c r="D6272" s="355">
        <v>37.6</v>
      </c>
      <c r="E6272" s="207"/>
    </row>
    <row r="6273" spans="1:5" x14ac:dyDescent="0.25">
      <c r="A6273" s="353">
        <v>92918</v>
      </c>
      <c r="B6273" s="354" t="s">
        <v>4458</v>
      </c>
      <c r="C6273" s="353" t="s">
        <v>2</v>
      </c>
      <c r="D6273" s="355">
        <v>39.880000000000003</v>
      </c>
      <c r="E6273" s="207"/>
    </row>
    <row r="6274" spans="1:5" x14ac:dyDescent="0.25">
      <c r="A6274" s="353">
        <v>92938</v>
      </c>
      <c r="B6274" s="354" t="s">
        <v>4473</v>
      </c>
      <c r="C6274" s="353" t="s">
        <v>2</v>
      </c>
      <c r="D6274" s="355">
        <v>29.73</v>
      </c>
      <c r="E6274" s="207"/>
    </row>
    <row r="6275" spans="1:5" x14ac:dyDescent="0.25">
      <c r="A6275" s="353">
        <v>92920</v>
      </c>
      <c r="B6275" s="354" t="s">
        <v>4459</v>
      </c>
      <c r="C6275" s="353" t="s">
        <v>2</v>
      </c>
      <c r="D6275" s="355">
        <v>40.14</v>
      </c>
      <c r="E6275" s="207"/>
    </row>
    <row r="6276" spans="1:5" x14ac:dyDescent="0.25">
      <c r="A6276" s="353">
        <v>92939</v>
      </c>
      <c r="B6276" s="354" t="s">
        <v>4474</v>
      </c>
      <c r="C6276" s="353" t="s">
        <v>2</v>
      </c>
      <c r="D6276" s="355">
        <v>29.99</v>
      </c>
      <c r="E6276" s="207"/>
    </row>
    <row r="6277" spans="1:5" x14ac:dyDescent="0.25">
      <c r="A6277" s="353">
        <v>92910</v>
      </c>
      <c r="B6277" s="354" t="s">
        <v>4453</v>
      </c>
      <c r="C6277" s="353" t="s">
        <v>2</v>
      </c>
      <c r="D6277" s="355">
        <v>106.87</v>
      </c>
      <c r="E6277" s="207"/>
    </row>
    <row r="6278" spans="1:5" x14ac:dyDescent="0.25">
      <c r="A6278" s="353">
        <v>92934</v>
      </c>
      <c r="B6278" s="354" t="s">
        <v>4469</v>
      </c>
      <c r="C6278" s="353" t="s">
        <v>2</v>
      </c>
      <c r="D6278" s="355">
        <v>108.69</v>
      </c>
      <c r="E6278" s="207"/>
    </row>
    <row r="6279" spans="1:5" x14ac:dyDescent="0.25">
      <c r="A6279" s="353">
        <v>92949</v>
      </c>
      <c r="B6279" s="354" t="s">
        <v>4484</v>
      </c>
      <c r="C6279" s="353" t="s">
        <v>2</v>
      </c>
      <c r="D6279" s="355">
        <v>90.54</v>
      </c>
      <c r="E6279" s="207"/>
    </row>
    <row r="6280" spans="1:5" x14ac:dyDescent="0.25">
      <c r="A6280" s="353">
        <v>92911</v>
      </c>
      <c r="B6280" s="354" t="s">
        <v>4454</v>
      </c>
      <c r="C6280" s="353" t="s">
        <v>2</v>
      </c>
      <c r="D6280" s="355">
        <v>106.87</v>
      </c>
      <c r="E6280" s="207"/>
    </row>
    <row r="6281" spans="1:5" x14ac:dyDescent="0.25">
      <c r="A6281" s="353">
        <v>92935</v>
      </c>
      <c r="B6281" s="354" t="s">
        <v>4470</v>
      </c>
      <c r="C6281" s="353" t="s">
        <v>2</v>
      </c>
      <c r="D6281" s="355">
        <v>108.69</v>
      </c>
      <c r="E6281" s="207"/>
    </row>
    <row r="6282" spans="1:5" x14ac:dyDescent="0.25">
      <c r="A6282" s="353">
        <v>92950</v>
      </c>
      <c r="B6282" s="354" t="s">
        <v>4485</v>
      </c>
      <c r="C6282" s="353" t="s">
        <v>2</v>
      </c>
      <c r="D6282" s="355">
        <v>90.54</v>
      </c>
      <c r="E6282" s="207"/>
    </row>
    <row r="6283" spans="1:5" x14ac:dyDescent="0.25">
      <c r="A6283" s="353">
        <v>92907</v>
      </c>
      <c r="B6283" s="354" t="s">
        <v>4450</v>
      </c>
      <c r="C6283" s="353" t="s">
        <v>2</v>
      </c>
      <c r="D6283" s="355">
        <v>74.27</v>
      </c>
      <c r="E6283" s="207"/>
    </row>
    <row r="6284" spans="1:5" x14ac:dyDescent="0.25">
      <c r="A6284" s="353">
        <v>92931</v>
      </c>
      <c r="B6284" s="354" t="s">
        <v>4466</v>
      </c>
      <c r="C6284" s="353" t="s">
        <v>2</v>
      </c>
      <c r="D6284" s="355">
        <v>74.22</v>
      </c>
      <c r="E6284" s="207"/>
    </row>
    <row r="6285" spans="1:5" x14ac:dyDescent="0.25">
      <c r="A6285" s="353">
        <v>92946</v>
      </c>
      <c r="B6285" s="354" t="s">
        <v>4481</v>
      </c>
      <c r="C6285" s="353" t="s">
        <v>2</v>
      </c>
      <c r="D6285" s="355">
        <v>59.07</v>
      </c>
      <c r="E6285" s="207"/>
    </row>
    <row r="6286" spans="1:5" x14ac:dyDescent="0.25">
      <c r="A6286" s="353">
        <v>92908</v>
      </c>
      <c r="B6286" s="354" t="s">
        <v>4451</v>
      </c>
      <c r="C6286" s="353" t="s">
        <v>2</v>
      </c>
      <c r="D6286" s="355">
        <v>74.27</v>
      </c>
      <c r="E6286" s="207"/>
    </row>
    <row r="6287" spans="1:5" x14ac:dyDescent="0.25">
      <c r="A6287" s="353">
        <v>92932</v>
      </c>
      <c r="B6287" s="354" t="s">
        <v>4467</v>
      </c>
      <c r="C6287" s="353" t="s">
        <v>2</v>
      </c>
      <c r="D6287" s="355">
        <v>74.22</v>
      </c>
      <c r="E6287" s="207"/>
    </row>
    <row r="6288" spans="1:5" x14ac:dyDescent="0.25">
      <c r="A6288" s="353">
        <v>92947</v>
      </c>
      <c r="B6288" s="354" t="s">
        <v>4482</v>
      </c>
      <c r="C6288" s="353" t="s">
        <v>2</v>
      </c>
      <c r="D6288" s="355">
        <v>59.07</v>
      </c>
      <c r="E6288" s="207"/>
    </row>
    <row r="6289" spans="1:5" x14ac:dyDescent="0.25">
      <c r="A6289" s="353">
        <v>92909</v>
      </c>
      <c r="B6289" s="354" t="s">
        <v>4452</v>
      </c>
      <c r="C6289" s="353" t="s">
        <v>2</v>
      </c>
      <c r="D6289" s="355">
        <v>74.27</v>
      </c>
      <c r="E6289" s="207"/>
    </row>
    <row r="6290" spans="1:5" x14ac:dyDescent="0.25">
      <c r="A6290" s="353">
        <v>92933</v>
      </c>
      <c r="B6290" s="354" t="s">
        <v>4468</v>
      </c>
      <c r="C6290" s="353" t="s">
        <v>2</v>
      </c>
      <c r="D6290" s="355">
        <v>74.22</v>
      </c>
      <c r="E6290" s="207"/>
    </row>
    <row r="6291" spans="1:5" x14ac:dyDescent="0.25">
      <c r="A6291" s="353">
        <v>92948</v>
      </c>
      <c r="B6291" s="354" t="s">
        <v>4483</v>
      </c>
      <c r="C6291" s="353" t="s">
        <v>2</v>
      </c>
      <c r="D6291" s="355">
        <v>59.07</v>
      </c>
      <c r="E6291" s="207"/>
    </row>
    <row r="6292" spans="1:5" x14ac:dyDescent="0.25">
      <c r="A6292" s="353">
        <v>92912</v>
      </c>
      <c r="B6292" s="354" t="s">
        <v>4455</v>
      </c>
      <c r="C6292" s="353" t="s">
        <v>2</v>
      </c>
      <c r="D6292" s="355">
        <v>142.66999999999999</v>
      </c>
      <c r="E6292" s="207"/>
    </row>
    <row r="6293" spans="1:5" x14ac:dyDescent="0.25">
      <c r="A6293" s="353">
        <v>92913</v>
      </c>
      <c r="B6293" s="354" t="s">
        <v>4456</v>
      </c>
      <c r="C6293" s="353" t="s">
        <v>2</v>
      </c>
      <c r="D6293" s="355">
        <v>145.82</v>
      </c>
      <c r="E6293" s="207"/>
    </row>
    <row r="6294" spans="1:5" x14ac:dyDescent="0.25">
      <c r="A6294" s="353">
        <v>92936</v>
      </c>
      <c r="B6294" s="354" t="s">
        <v>4471</v>
      </c>
      <c r="C6294" s="353" t="s">
        <v>2</v>
      </c>
      <c r="D6294" s="355">
        <v>149.58000000000001</v>
      </c>
      <c r="E6294" s="207"/>
    </row>
    <row r="6295" spans="1:5" x14ac:dyDescent="0.25">
      <c r="A6295" s="353">
        <v>92951</v>
      </c>
      <c r="B6295" s="354" t="s">
        <v>4486</v>
      </c>
      <c r="C6295" s="353" t="s">
        <v>2</v>
      </c>
      <c r="D6295" s="355">
        <v>128.47999999999999</v>
      </c>
      <c r="E6295" s="207"/>
    </row>
    <row r="6296" spans="1:5" x14ac:dyDescent="0.25">
      <c r="A6296" s="353">
        <v>92914</v>
      </c>
      <c r="B6296" s="354" t="s">
        <v>4457</v>
      </c>
      <c r="C6296" s="353" t="s">
        <v>2</v>
      </c>
      <c r="D6296" s="355">
        <v>145.82</v>
      </c>
      <c r="E6296" s="207"/>
    </row>
    <row r="6297" spans="1:5" x14ac:dyDescent="0.25">
      <c r="A6297" s="353">
        <v>92937</v>
      </c>
      <c r="B6297" s="354" t="s">
        <v>4472</v>
      </c>
      <c r="C6297" s="353" t="s">
        <v>2</v>
      </c>
      <c r="D6297" s="355">
        <v>149.58000000000001</v>
      </c>
      <c r="E6297" s="207"/>
    </row>
    <row r="6298" spans="1:5" x14ac:dyDescent="0.25">
      <c r="A6298" s="353">
        <v>92952</v>
      </c>
      <c r="B6298" s="354" t="s">
        <v>4487</v>
      </c>
      <c r="C6298" s="353" t="s">
        <v>2</v>
      </c>
      <c r="D6298" s="355">
        <v>128.47999999999999</v>
      </c>
      <c r="E6298" s="207"/>
    </row>
    <row r="6299" spans="1:5" x14ac:dyDescent="0.25">
      <c r="A6299" s="353">
        <v>92953</v>
      </c>
      <c r="B6299" s="354" t="s">
        <v>4488</v>
      </c>
      <c r="C6299" s="353" t="s">
        <v>2</v>
      </c>
      <c r="D6299" s="355">
        <v>25.81</v>
      </c>
      <c r="E6299" s="207"/>
    </row>
    <row r="6300" spans="1:5" x14ac:dyDescent="0.25">
      <c r="A6300" s="353">
        <v>101921</v>
      </c>
      <c r="B6300" s="354" t="s">
        <v>4327</v>
      </c>
      <c r="C6300" s="353" t="s">
        <v>2</v>
      </c>
      <c r="D6300" s="355">
        <v>226.14</v>
      </c>
      <c r="E6300" s="207"/>
    </row>
    <row r="6301" spans="1:5" x14ac:dyDescent="0.25">
      <c r="A6301" s="353">
        <v>101930</v>
      </c>
      <c r="B6301" s="354" t="s">
        <v>4336</v>
      </c>
      <c r="C6301" s="353" t="s">
        <v>2</v>
      </c>
      <c r="D6301" s="355">
        <v>232.36</v>
      </c>
      <c r="E6301" s="207"/>
    </row>
    <row r="6302" spans="1:5" x14ac:dyDescent="0.25">
      <c r="A6302" s="353">
        <v>101922</v>
      </c>
      <c r="B6302" s="354" t="s">
        <v>4328</v>
      </c>
      <c r="C6302" s="353" t="s">
        <v>2</v>
      </c>
      <c r="D6302" s="355">
        <v>226.14</v>
      </c>
      <c r="E6302" s="207"/>
    </row>
    <row r="6303" spans="1:5" x14ac:dyDescent="0.25">
      <c r="A6303" s="353">
        <v>101931</v>
      </c>
      <c r="B6303" s="354" t="s">
        <v>4337</v>
      </c>
      <c r="C6303" s="353" t="s">
        <v>2</v>
      </c>
      <c r="D6303" s="355">
        <v>232.36</v>
      </c>
      <c r="E6303" s="207"/>
    </row>
    <row r="6304" spans="1:5" x14ac:dyDescent="0.25">
      <c r="A6304" s="353">
        <v>101923</v>
      </c>
      <c r="B6304" s="354" t="s">
        <v>4329</v>
      </c>
      <c r="C6304" s="353" t="s">
        <v>2</v>
      </c>
      <c r="D6304" s="355">
        <v>226.14</v>
      </c>
      <c r="E6304" s="207"/>
    </row>
    <row r="6305" spans="1:5" x14ac:dyDescent="0.25">
      <c r="A6305" s="353">
        <v>101932</v>
      </c>
      <c r="B6305" s="354" t="s">
        <v>4338</v>
      </c>
      <c r="C6305" s="353" t="s">
        <v>2</v>
      </c>
      <c r="D6305" s="355">
        <v>232.36</v>
      </c>
      <c r="E6305" s="207"/>
    </row>
    <row r="6306" spans="1:5" x14ac:dyDescent="0.25">
      <c r="A6306" s="353">
        <v>97537</v>
      </c>
      <c r="B6306" s="354" t="s">
        <v>4570</v>
      </c>
      <c r="C6306" s="353" t="s">
        <v>2</v>
      </c>
      <c r="D6306" s="355">
        <v>26</v>
      </c>
      <c r="E6306" s="207"/>
    </row>
    <row r="6307" spans="1:5" x14ac:dyDescent="0.25">
      <c r="A6307" s="353">
        <v>97540</v>
      </c>
      <c r="B6307" s="354" t="s">
        <v>4571</v>
      </c>
      <c r="C6307" s="353" t="s">
        <v>2</v>
      </c>
      <c r="D6307" s="355">
        <v>35.049999999999997</v>
      </c>
      <c r="E6307" s="207"/>
    </row>
    <row r="6308" spans="1:5" x14ac:dyDescent="0.25">
      <c r="A6308" s="353">
        <v>97543</v>
      </c>
      <c r="B6308" s="354" t="s">
        <v>4573</v>
      </c>
      <c r="C6308" s="353" t="s">
        <v>2</v>
      </c>
      <c r="D6308" s="355">
        <v>57.15</v>
      </c>
      <c r="E6308" s="207"/>
    </row>
    <row r="6309" spans="1:5" x14ac:dyDescent="0.25">
      <c r="A6309" s="353">
        <v>97461</v>
      </c>
      <c r="B6309" s="354" t="s">
        <v>4515</v>
      </c>
      <c r="C6309" s="353" t="s">
        <v>2</v>
      </c>
      <c r="D6309" s="355">
        <v>37.6</v>
      </c>
      <c r="E6309" s="207"/>
    </row>
    <row r="6310" spans="1:5" x14ac:dyDescent="0.25">
      <c r="A6310" s="353">
        <v>97499</v>
      </c>
      <c r="B6310" s="354" t="s">
        <v>4542</v>
      </c>
      <c r="C6310" s="353" t="s">
        <v>2</v>
      </c>
      <c r="D6310" s="355">
        <v>34.729999999999997</v>
      </c>
      <c r="E6310" s="207"/>
    </row>
    <row r="6311" spans="1:5" x14ac:dyDescent="0.25">
      <c r="A6311" s="353">
        <v>97464</v>
      </c>
      <c r="B6311" s="354" t="s">
        <v>4516</v>
      </c>
      <c r="C6311" s="353" t="s">
        <v>2</v>
      </c>
      <c r="D6311" s="355">
        <v>54.04</v>
      </c>
      <c r="E6311" s="207"/>
    </row>
    <row r="6312" spans="1:5" x14ac:dyDescent="0.25">
      <c r="A6312" s="353">
        <v>97502</v>
      </c>
      <c r="B6312" s="354" t="s">
        <v>4544</v>
      </c>
      <c r="C6312" s="353" t="s">
        <v>2</v>
      </c>
      <c r="D6312" s="355">
        <v>48.7</v>
      </c>
      <c r="E6312" s="207"/>
    </row>
    <row r="6313" spans="1:5" x14ac:dyDescent="0.25">
      <c r="A6313" s="353">
        <v>97467</v>
      </c>
      <c r="B6313" s="354" t="s">
        <v>4517</v>
      </c>
      <c r="C6313" s="353" t="s">
        <v>2</v>
      </c>
      <c r="D6313" s="355">
        <v>68.540000000000006</v>
      </c>
      <c r="E6313" s="207"/>
    </row>
    <row r="6314" spans="1:5" x14ac:dyDescent="0.25">
      <c r="A6314" s="353">
        <v>97505</v>
      </c>
      <c r="B6314" s="354" t="s">
        <v>4545</v>
      </c>
      <c r="C6314" s="353" t="s">
        <v>2</v>
      </c>
      <c r="D6314" s="355">
        <v>60.99</v>
      </c>
      <c r="E6314" s="207"/>
    </row>
    <row r="6315" spans="1:5" x14ac:dyDescent="0.25">
      <c r="A6315" s="353">
        <v>97443</v>
      </c>
      <c r="B6315" s="354" t="s">
        <v>4501</v>
      </c>
      <c r="C6315" s="353" t="s">
        <v>2</v>
      </c>
      <c r="D6315" s="355">
        <v>118.86</v>
      </c>
      <c r="E6315" s="207"/>
    </row>
    <row r="6316" spans="1:5" x14ac:dyDescent="0.25">
      <c r="A6316" s="353">
        <v>97470</v>
      </c>
      <c r="B6316" s="354" t="s">
        <v>4518</v>
      </c>
      <c r="C6316" s="353" t="s">
        <v>2</v>
      </c>
      <c r="D6316" s="355">
        <v>100.99</v>
      </c>
      <c r="E6316" s="207"/>
    </row>
    <row r="6317" spans="1:5" x14ac:dyDescent="0.25">
      <c r="A6317" s="353">
        <v>97508</v>
      </c>
      <c r="B6317" s="354" t="s">
        <v>4546</v>
      </c>
      <c r="C6317" s="353" t="s">
        <v>2</v>
      </c>
      <c r="D6317" s="355">
        <v>90.32</v>
      </c>
      <c r="E6317" s="207"/>
    </row>
    <row r="6318" spans="1:5" x14ac:dyDescent="0.25">
      <c r="A6318" s="353">
        <v>97446</v>
      </c>
      <c r="B6318" s="354" t="s">
        <v>4502</v>
      </c>
      <c r="C6318" s="353" t="s">
        <v>2</v>
      </c>
      <c r="D6318" s="355">
        <v>240.95</v>
      </c>
      <c r="E6318" s="207"/>
    </row>
    <row r="6319" spans="1:5" x14ac:dyDescent="0.25">
      <c r="A6319" s="353">
        <v>97474</v>
      </c>
      <c r="B6319" s="354" t="s">
        <v>4520</v>
      </c>
      <c r="C6319" s="353" t="s">
        <v>2</v>
      </c>
      <c r="D6319" s="355">
        <v>184.24</v>
      </c>
      <c r="E6319" s="207"/>
    </row>
    <row r="6320" spans="1:5" x14ac:dyDescent="0.25">
      <c r="A6320" s="353">
        <v>97511</v>
      </c>
      <c r="B6320" s="354" t="s">
        <v>4548</v>
      </c>
      <c r="C6320" s="353" t="s">
        <v>2</v>
      </c>
      <c r="D6320" s="355">
        <v>168.92</v>
      </c>
      <c r="E6320" s="207"/>
    </row>
    <row r="6321" spans="1:5" x14ac:dyDescent="0.25">
      <c r="A6321" s="353">
        <v>97449</v>
      </c>
      <c r="B6321" s="354" t="s">
        <v>4504</v>
      </c>
      <c r="C6321" s="353" t="s">
        <v>2</v>
      </c>
      <c r="D6321" s="355">
        <v>257.11</v>
      </c>
      <c r="E6321" s="207"/>
    </row>
    <row r="6322" spans="1:5" x14ac:dyDescent="0.25">
      <c r="A6322" s="353">
        <v>97477</v>
      </c>
      <c r="B6322" s="354" t="s">
        <v>4522</v>
      </c>
      <c r="C6322" s="353" t="s">
        <v>2</v>
      </c>
      <c r="D6322" s="355">
        <v>245.34</v>
      </c>
      <c r="E6322" s="207"/>
    </row>
    <row r="6323" spans="1:5" x14ac:dyDescent="0.25">
      <c r="A6323" s="353">
        <v>97514</v>
      </c>
      <c r="B6323" s="354" t="s">
        <v>4550</v>
      </c>
      <c r="C6323" s="353" t="s">
        <v>2</v>
      </c>
      <c r="D6323" s="355">
        <v>225.2</v>
      </c>
      <c r="E6323" s="207"/>
    </row>
    <row r="6324" spans="1:5" x14ac:dyDescent="0.25">
      <c r="A6324" s="353">
        <v>101920</v>
      </c>
      <c r="B6324" s="354" t="s">
        <v>4326</v>
      </c>
      <c r="C6324" s="353" t="s">
        <v>2</v>
      </c>
      <c r="D6324" s="355">
        <v>198.59</v>
      </c>
      <c r="E6324" s="207"/>
    </row>
    <row r="6325" spans="1:5" x14ac:dyDescent="0.25">
      <c r="A6325" s="353">
        <v>101929</v>
      </c>
      <c r="B6325" s="354" t="s">
        <v>4335</v>
      </c>
      <c r="C6325" s="353" t="s">
        <v>2</v>
      </c>
      <c r="D6325" s="355">
        <v>204.81</v>
      </c>
      <c r="E6325" s="207"/>
    </row>
    <row r="6326" spans="1:5" x14ac:dyDescent="0.25">
      <c r="A6326" s="353">
        <v>92693</v>
      </c>
      <c r="B6326" s="354" t="s">
        <v>4418</v>
      </c>
      <c r="C6326" s="353" t="s">
        <v>2</v>
      </c>
      <c r="D6326" s="355">
        <v>15.55</v>
      </c>
      <c r="E6326" s="207"/>
    </row>
    <row r="6327" spans="1:5" x14ac:dyDescent="0.25">
      <c r="A6327" s="353">
        <v>92695</v>
      </c>
      <c r="B6327" s="354" t="s">
        <v>4420</v>
      </c>
      <c r="C6327" s="353" t="s">
        <v>2</v>
      </c>
      <c r="D6327" s="355">
        <v>24.48</v>
      </c>
      <c r="E6327" s="207"/>
    </row>
    <row r="6328" spans="1:5" x14ac:dyDescent="0.25">
      <c r="A6328" s="353">
        <v>92697</v>
      </c>
      <c r="B6328" s="354" t="s">
        <v>4422</v>
      </c>
      <c r="C6328" s="353" t="s">
        <v>2</v>
      </c>
      <c r="D6328" s="355">
        <v>39.6</v>
      </c>
      <c r="E6328" s="207"/>
    </row>
    <row r="6329" spans="1:5" x14ac:dyDescent="0.25">
      <c r="A6329" s="353">
        <v>92658</v>
      </c>
      <c r="B6329" s="354" t="s">
        <v>4388</v>
      </c>
      <c r="C6329" s="353" t="s">
        <v>2</v>
      </c>
      <c r="D6329" s="355">
        <v>29.89</v>
      </c>
      <c r="E6329" s="207"/>
    </row>
    <row r="6330" spans="1:5" x14ac:dyDescent="0.25">
      <c r="A6330" s="353">
        <v>92660</v>
      </c>
      <c r="B6330" s="354" t="s">
        <v>4390</v>
      </c>
      <c r="C6330" s="353" t="s">
        <v>2</v>
      </c>
      <c r="D6330" s="355">
        <v>36.24</v>
      </c>
      <c r="E6330" s="207"/>
    </row>
    <row r="6331" spans="1:5" x14ac:dyDescent="0.25">
      <c r="A6331" s="353">
        <v>92662</v>
      </c>
      <c r="B6331" s="354" t="s">
        <v>4392</v>
      </c>
      <c r="C6331" s="353" t="s">
        <v>2</v>
      </c>
      <c r="D6331" s="355">
        <v>41.54</v>
      </c>
      <c r="E6331" s="207"/>
    </row>
    <row r="6332" spans="1:5" x14ac:dyDescent="0.25">
      <c r="A6332" s="353">
        <v>92664</v>
      </c>
      <c r="B6332" s="354" t="s">
        <v>4394</v>
      </c>
      <c r="C6332" s="353" t="s">
        <v>2</v>
      </c>
      <c r="D6332" s="355">
        <v>55.19</v>
      </c>
      <c r="E6332" s="207"/>
    </row>
    <row r="6333" spans="1:5" x14ac:dyDescent="0.25">
      <c r="A6333" s="353">
        <v>92666</v>
      </c>
      <c r="B6333" s="354" t="s">
        <v>4396</v>
      </c>
      <c r="C6333" s="353" t="s">
        <v>2</v>
      </c>
      <c r="D6333" s="355">
        <v>86.2</v>
      </c>
      <c r="E6333" s="207"/>
    </row>
    <row r="6334" spans="1:5" x14ac:dyDescent="0.25">
      <c r="A6334" s="353">
        <v>92668</v>
      </c>
      <c r="B6334" s="354" t="s">
        <v>4398</v>
      </c>
      <c r="C6334" s="353" t="s">
        <v>2</v>
      </c>
      <c r="D6334" s="355">
        <v>120.91</v>
      </c>
      <c r="E6334" s="207"/>
    </row>
    <row r="6335" spans="1:5" x14ac:dyDescent="0.25">
      <c r="A6335" s="353">
        <v>92370</v>
      </c>
      <c r="B6335" s="354" t="s">
        <v>4358</v>
      </c>
      <c r="C6335" s="353" t="s">
        <v>2</v>
      </c>
      <c r="D6335" s="355">
        <v>40.04</v>
      </c>
      <c r="E6335" s="207"/>
    </row>
    <row r="6336" spans="1:5" x14ac:dyDescent="0.25">
      <c r="A6336" s="353">
        <v>92372</v>
      </c>
      <c r="B6336" s="354" t="s">
        <v>4360</v>
      </c>
      <c r="C6336" s="353" t="s">
        <v>2</v>
      </c>
      <c r="D6336" s="355">
        <v>47.79</v>
      </c>
      <c r="E6336" s="207"/>
    </row>
    <row r="6337" spans="1:5" x14ac:dyDescent="0.25">
      <c r="A6337" s="353">
        <v>92374</v>
      </c>
      <c r="B6337" s="354" t="s">
        <v>4362</v>
      </c>
      <c r="C6337" s="353" t="s">
        <v>2</v>
      </c>
      <c r="D6337" s="355">
        <v>54.7</v>
      </c>
      <c r="E6337" s="207"/>
    </row>
    <row r="6338" spans="1:5" x14ac:dyDescent="0.25">
      <c r="A6338" s="353">
        <v>92345</v>
      </c>
      <c r="B6338" s="354" t="s">
        <v>4343</v>
      </c>
      <c r="C6338" s="353" t="s">
        <v>2</v>
      </c>
      <c r="D6338" s="355">
        <v>70.39</v>
      </c>
      <c r="E6338" s="207"/>
    </row>
    <row r="6339" spans="1:5" x14ac:dyDescent="0.25">
      <c r="A6339" s="353">
        <v>92376</v>
      </c>
      <c r="B6339" s="354" t="s">
        <v>4364</v>
      </c>
      <c r="C6339" s="353" t="s">
        <v>2</v>
      </c>
      <c r="D6339" s="355">
        <v>70.34</v>
      </c>
      <c r="E6339" s="207"/>
    </row>
    <row r="6340" spans="1:5" x14ac:dyDescent="0.25">
      <c r="A6340" s="353">
        <v>92347</v>
      </c>
      <c r="B6340" s="354" t="s">
        <v>4345</v>
      </c>
      <c r="C6340" s="353" t="s">
        <v>2</v>
      </c>
      <c r="D6340" s="355">
        <v>102.53</v>
      </c>
      <c r="E6340" s="207"/>
    </row>
    <row r="6341" spans="1:5" x14ac:dyDescent="0.25">
      <c r="A6341" s="353">
        <v>92378</v>
      </c>
      <c r="B6341" s="354" t="s">
        <v>4366</v>
      </c>
      <c r="C6341" s="353" t="s">
        <v>2</v>
      </c>
      <c r="D6341" s="355">
        <v>104.35</v>
      </c>
      <c r="E6341" s="207"/>
    </row>
    <row r="6342" spans="1:5" x14ac:dyDescent="0.25">
      <c r="A6342" s="353">
        <v>92349</v>
      </c>
      <c r="B6342" s="354" t="s">
        <v>4347</v>
      </c>
      <c r="C6342" s="353" t="s">
        <v>2</v>
      </c>
      <c r="D6342" s="355">
        <v>138.25</v>
      </c>
      <c r="E6342" s="207"/>
    </row>
    <row r="6343" spans="1:5" x14ac:dyDescent="0.25">
      <c r="A6343" s="353">
        <v>92380</v>
      </c>
      <c r="B6343" s="354" t="s">
        <v>4368</v>
      </c>
      <c r="C6343" s="353" t="s">
        <v>2</v>
      </c>
      <c r="D6343" s="355">
        <v>142.01</v>
      </c>
      <c r="E6343" s="207"/>
    </row>
    <row r="6344" spans="1:5" x14ac:dyDescent="0.25">
      <c r="A6344" s="353">
        <v>101917</v>
      </c>
      <c r="B6344" s="354" t="s">
        <v>4289</v>
      </c>
      <c r="C6344" s="353" t="s">
        <v>2</v>
      </c>
      <c r="D6344" s="355">
        <v>158.72999999999999</v>
      </c>
      <c r="E6344" s="207"/>
    </row>
    <row r="6345" spans="1:5" x14ac:dyDescent="0.25">
      <c r="A6345" s="353">
        <v>101924</v>
      </c>
      <c r="B6345" s="354" t="s">
        <v>4330</v>
      </c>
      <c r="C6345" s="353" t="s">
        <v>2</v>
      </c>
      <c r="D6345" s="355">
        <v>187.07</v>
      </c>
      <c r="E6345" s="207"/>
    </row>
    <row r="6346" spans="1:5" x14ac:dyDescent="0.25">
      <c r="A6346" s="353">
        <v>101933</v>
      </c>
      <c r="B6346" s="354" t="s">
        <v>4339</v>
      </c>
      <c r="C6346" s="353" t="s">
        <v>2</v>
      </c>
      <c r="D6346" s="355">
        <v>193.29</v>
      </c>
      <c r="E6346" s="207"/>
    </row>
    <row r="6347" spans="1:5" x14ac:dyDescent="0.25">
      <c r="A6347" s="353">
        <v>92692</v>
      </c>
      <c r="B6347" s="354" t="s">
        <v>4417</v>
      </c>
      <c r="C6347" s="353" t="s">
        <v>2</v>
      </c>
      <c r="D6347" s="355">
        <v>15.14</v>
      </c>
      <c r="E6347" s="207"/>
    </row>
    <row r="6348" spans="1:5" x14ac:dyDescent="0.25">
      <c r="A6348" s="353">
        <v>92694</v>
      </c>
      <c r="B6348" s="354" t="s">
        <v>4419</v>
      </c>
      <c r="C6348" s="353" t="s">
        <v>2</v>
      </c>
      <c r="D6348" s="355">
        <v>24.07</v>
      </c>
      <c r="E6348" s="207"/>
    </row>
    <row r="6349" spans="1:5" x14ac:dyDescent="0.25">
      <c r="A6349" s="353">
        <v>92696</v>
      </c>
      <c r="B6349" s="354" t="s">
        <v>4421</v>
      </c>
      <c r="C6349" s="353" t="s">
        <v>2</v>
      </c>
      <c r="D6349" s="355">
        <v>37.75</v>
      </c>
      <c r="E6349" s="207"/>
    </row>
    <row r="6350" spans="1:5" x14ac:dyDescent="0.25">
      <c r="A6350" s="353">
        <v>92657</v>
      </c>
      <c r="B6350" s="354" t="s">
        <v>4387</v>
      </c>
      <c r="C6350" s="353" t="s">
        <v>2</v>
      </c>
      <c r="D6350" s="355">
        <v>28.04</v>
      </c>
      <c r="E6350" s="207"/>
    </row>
    <row r="6351" spans="1:5" x14ac:dyDescent="0.25">
      <c r="A6351" s="353">
        <v>92659</v>
      </c>
      <c r="B6351" s="354" t="s">
        <v>4389</v>
      </c>
      <c r="C6351" s="353" t="s">
        <v>2</v>
      </c>
      <c r="D6351" s="355">
        <v>34.520000000000003</v>
      </c>
      <c r="E6351" s="207"/>
    </row>
    <row r="6352" spans="1:5" x14ac:dyDescent="0.25">
      <c r="A6352" s="353">
        <v>92661</v>
      </c>
      <c r="B6352" s="354" t="s">
        <v>4391</v>
      </c>
      <c r="C6352" s="353" t="s">
        <v>2</v>
      </c>
      <c r="D6352" s="355">
        <v>41.21</v>
      </c>
      <c r="E6352" s="207"/>
    </row>
    <row r="6353" spans="1:5" x14ac:dyDescent="0.25">
      <c r="A6353" s="353">
        <v>92663</v>
      </c>
      <c r="B6353" s="354" t="s">
        <v>4393</v>
      </c>
      <c r="C6353" s="353" t="s">
        <v>2</v>
      </c>
      <c r="D6353" s="355">
        <v>55.22</v>
      </c>
      <c r="E6353" s="207"/>
    </row>
    <row r="6354" spans="1:5" x14ac:dyDescent="0.25">
      <c r="A6354" s="353">
        <v>92665</v>
      </c>
      <c r="B6354" s="354" t="s">
        <v>4395</v>
      </c>
      <c r="C6354" s="353" t="s">
        <v>2</v>
      </c>
      <c r="D6354" s="355">
        <v>75.930000000000007</v>
      </c>
      <c r="E6354" s="207"/>
    </row>
    <row r="6355" spans="1:5" x14ac:dyDescent="0.25">
      <c r="A6355" s="353">
        <v>92667</v>
      </c>
      <c r="B6355" s="354" t="s">
        <v>4397</v>
      </c>
      <c r="C6355" s="353" t="s">
        <v>2</v>
      </c>
      <c r="D6355" s="355">
        <v>111.77</v>
      </c>
      <c r="E6355" s="207"/>
    </row>
    <row r="6356" spans="1:5" x14ac:dyDescent="0.25">
      <c r="A6356" s="353">
        <v>92369</v>
      </c>
      <c r="B6356" s="354" t="s">
        <v>4357</v>
      </c>
      <c r="C6356" s="353" t="s">
        <v>2</v>
      </c>
      <c r="D6356" s="355">
        <v>38.19</v>
      </c>
      <c r="E6356" s="207"/>
    </row>
    <row r="6357" spans="1:5" x14ac:dyDescent="0.25">
      <c r="A6357" s="353">
        <v>92371</v>
      </c>
      <c r="B6357" s="354" t="s">
        <v>4359</v>
      </c>
      <c r="C6357" s="353" t="s">
        <v>2</v>
      </c>
      <c r="D6357" s="355">
        <v>46.07</v>
      </c>
      <c r="E6357" s="207"/>
    </row>
    <row r="6358" spans="1:5" x14ac:dyDescent="0.25">
      <c r="A6358" s="353">
        <v>92373</v>
      </c>
      <c r="B6358" s="354" t="s">
        <v>4361</v>
      </c>
      <c r="C6358" s="353" t="s">
        <v>2</v>
      </c>
      <c r="D6358" s="355">
        <v>54.37</v>
      </c>
      <c r="E6358" s="207"/>
    </row>
    <row r="6359" spans="1:5" x14ac:dyDescent="0.25">
      <c r="A6359" s="353">
        <v>92344</v>
      </c>
      <c r="B6359" s="354" t="s">
        <v>4342</v>
      </c>
      <c r="C6359" s="353" t="s">
        <v>2</v>
      </c>
      <c r="D6359" s="355">
        <v>70.42</v>
      </c>
      <c r="E6359" s="207"/>
    </row>
    <row r="6360" spans="1:5" x14ac:dyDescent="0.25">
      <c r="A6360" s="353">
        <v>92375</v>
      </c>
      <c r="B6360" s="354" t="s">
        <v>4363</v>
      </c>
      <c r="C6360" s="353" t="s">
        <v>2</v>
      </c>
      <c r="D6360" s="355">
        <v>70.37</v>
      </c>
      <c r="E6360" s="207"/>
    </row>
    <row r="6361" spans="1:5" x14ac:dyDescent="0.25">
      <c r="A6361" s="353">
        <v>92346</v>
      </c>
      <c r="B6361" s="354" t="s">
        <v>4344</v>
      </c>
      <c r="C6361" s="353" t="s">
        <v>2</v>
      </c>
      <c r="D6361" s="355">
        <v>92.26</v>
      </c>
      <c r="E6361" s="207"/>
    </row>
    <row r="6362" spans="1:5" x14ac:dyDescent="0.25">
      <c r="A6362" s="353">
        <v>92377</v>
      </c>
      <c r="B6362" s="354" t="s">
        <v>4365</v>
      </c>
      <c r="C6362" s="353" t="s">
        <v>2</v>
      </c>
      <c r="D6362" s="355">
        <v>94.08</v>
      </c>
      <c r="E6362" s="207"/>
    </row>
    <row r="6363" spans="1:5" x14ac:dyDescent="0.25">
      <c r="A6363" s="353">
        <v>92348</v>
      </c>
      <c r="B6363" s="354" t="s">
        <v>4346</v>
      </c>
      <c r="C6363" s="353" t="s">
        <v>2</v>
      </c>
      <c r="D6363" s="355">
        <v>129.11000000000001</v>
      </c>
      <c r="E6363" s="207"/>
    </row>
    <row r="6364" spans="1:5" x14ac:dyDescent="0.25">
      <c r="A6364" s="353">
        <v>92379</v>
      </c>
      <c r="B6364" s="354" t="s">
        <v>4367</v>
      </c>
      <c r="C6364" s="353" t="s">
        <v>2</v>
      </c>
      <c r="D6364" s="355">
        <v>132.87</v>
      </c>
      <c r="E6364" s="207"/>
    </row>
    <row r="6365" spans="1:5" x14ac:dyDescent="0.25">
      <c r="A6365" s="353">
        <v>95696</v>
      </c>
      <c r="B6365" s="354" t="s">
        <v>4489</v>
      </c>
      <c r="C6365" s="353" t="s">
        <v>2</v>
      </c>
      <c r="D6365" s="355">
        <v>45.69</v>
      </c>
      <c r="E6365" s="207"/>
    </row>
    <row r="6366" spans="1:5" x14ac:dyDescent="0.25">
      <c r="A6366" s="353">
        <v>92335</v>
      </c>
      <c r="B6366" s="354" t="s">
        <v>4290</v>
      </c>
      <c r="C6366" s="353" t="s">
        <v>1</v>
      </c>
      <c r="D6366" s="355">
        <v>109.44</v>
      </c>
      <c r="E6366" s="207"/>
    </row>
    <row r="6367" spans="1:5" x14ac:dyDescent="0.25">
      <c r="A6367" s="353">
        <v>92336</v>
      </c>
      <c r="B6367" s="354" t="s">
        <v>4291</v>
      </c>
      <c r="C6367" s="353" t="s">
        <v>1</v>
      </c>
      <c r="D6367" s="355">
        <v>134.55000000000001</v>
      </c>
      <c r="E6367" s="207"/>
    </row>
    <row r="6368" spans="1:5" x14ac:dyDescent="0.25">
      <c r="A6368" s="353">
        <v>92337</v>
      </c>
      <c r="B6368" s="354" t="s">
        <v>4292</v>
      </c>
      <c r="C6368" s="353" t="s">
        <v>1</v>
      </c>
      <c r="D6368" s="355">
        <v>177.54</v>
      </c>
      <c r="E6368" s="207"/>
    </row>
    <row r="6369" spans="1:5" x14ac:dyDescent="0.25">
      <c r="A6369" s="353">
        <v>92687</v>
      </c>
      <c r="B6369" s="354" t="s">
        <v>4317</v>
      </c>
      <c r="C6369" s="353" t="s">
        <v>1</v>
      </c>
      <c r="D6369" s="355">
        <v>33.29</v>
      </c>
      <c r="E6369" s="207"/>
    </row>
    <row r="6370" spans="1:5" x14ac:dyDescent="0.25">
      <c r="A6370" s="353">
        <v>92688</v>
      </c>
      <c r="B6370" s="354" t="s">
        <v>4318</v>
      </c>
      <c r="C6370" s="353" t="s">
        <v>1</v>
      </c>
      <c r="D6370" s="355">
        <v>46.29</v>
      </c>
      <c r="E6370" s="207"/>
    </row>
    <row r="6371" spans="1:5" x14ac:dyDescent="0.25">
      <c r="A6371" s="353">
        <v>97536</v>
      </c>
      <c r="B6371" s="354" t="s">
        <v>38855</v>
      </c>
      <c r="C6371" s="353" t="s">
        <v>1</v>
      </c>
      <c r="D6371" s="355">
        <v>70.98</v>
      </c>
      <c r="E6371" s="207"/>
    </row>
    <row r="6372" spans="1:5" x14ac:dyDescent="0.25">
      <c r="A6372" s="353">
        <v>97535</v>
      </c>
      <c r="B6372" s="354" t="s">
        <v>4323</v>
      </c>
      <c r="C6372" s="353" t="s">
        <v>1</v>
      </c>
      <c r="D6372" s="355">
        <v>59.01</v>
      </c>
      <c r="E6372" s="207"/>
    </row>
    <row r="6373" spans="1:5" x14ac:dyDescent="0.25">
      <c r="A6373" s="353">
        <v>92652</v>
      </c>
      <c r="B6373" s="354" t="s">
        <v>4312</v>
      </c>
      <c r="C6373" s="353" t="s">
        <v>1</v>
      </c>
      <c r="D6373" s="355">
        <v>71.569999999999993</v>
      </c>
      <c r="E6373" s="207"/>
    </row>
    <row r="6374" spans="1:5" x14ac:dyDescent="0.25">
      <c r="A6374" s="353">
        <v>92653</v>
      </c>
      <c r="B6374" s="354" t="s">
        <v>4313</v>
      </c>
      <c r="C6374" s="353" t="s">
        <v>1</v>
      </c>
      <c r="D6374" s="355">
        <v>81.67</v>
      </c>
      <c r="E6374" s="207"/>
    </row>
    <row r="6375" spans="1:5" x14ac:dyDescent="0.25">
      <c r="A6375" s="353">
        <v>92654</v>
      </c>
      <c r="B6375" s="354" t="s">
        <v>4314</v>
      </c>
      <c r="C6375" s="353" t="s">
        <v>1</v>
      </c>
      <c r="D6375" s="355">
        <v>111.98</v>
      </c>
      <c r="E6375" s="207"/>
    </row>
    <row r="6376" spans="1:5" x14ac:dyDescent="0.25">
      <c r="A6376" s="353">
        <v>92655</v>
      </c>
      <c r="B6376" s="354" t="s">
        <v>4315</v>
      </c>
      <c r="C6376" s="353" t="s">
        <v>1</v>
      </c>
      <c r="D6376" s="355">
        <v>136.63999999999999</v>
      </c>
      <c r="E6376" s="207"/>
    </row>
    <row r="6377" spans="1:5" x14ac:dyDescent="0.25">
      <c r="A6377" s="353">
        <v>92656</v>
      </c>
      <c r="B6377" s="354" t="s">
        <v>4316</v>
      </c>
      <c r="C6377" s="353" t="s">
        <v>1</v>
      </c>
      <c r="D6377" s="355">
        <v>179.14</v>
      </c>
      <c r="E6377" s="207"/>
    </row>
    <row r="6378" spans="1:5" x14ac:dyDescent="0.25">
      <c r="A6378" s="353">
        <v>101918</v>
      </c>
      <c r="B6378" s="354" t="s">
        <v>4324</v>
      </c>
      <c r="C6378" s="353" t="s">
        <v>1</v>
      </c>
      <c r="D6378" s="355">
        <v>252.31</v>
      </c>
      <c r="E6378" s="207"/>
    </row>
    <row r="6379" spans="1:5" x14ac:dyDescent="0.25">
      <c r="A6379" s="353">
        <v>101927</v>
      </c>
      <c r="B6379" s="354" t="s">
        <v>4333</v>
      </c>
      <c r="C6379" s="353" t="s">
        <v>1</v>
      </c>
      <c r="D6379" s="355">
        <v>236.07</v>
      </c>
      <c r="E6379" s="207"/>
    </row>
    <row r="6380" spans="1:5" x14ac:dyDescent="0.25">
      <c r="A6380" s="353">
        <v>97498</v>
      </c>
      <c r="B6380" s="354" t="s">
        <v>4322</v>
      </c>
      <c r="C6380" s="353" t="s">
        <v>1</v>
      </c>
      <c r="D6380" s="355">
        <v>53.8</v>
      </c>
      <c r="E6380" s="207"/>
    </row>
    <row r="6381" spans="1:5" x14ac:dyDescent="0.25">
      <c r="A6381" s="353">
        <v>92364</v>
      </c>
      <c r="B6381" s="354" t="s">
        <v>4302</v>
      </c>
      <c r="C6381" s="353" t="s">
        <v>1</v>
      </c>
      <c r="D6381" s="355">
        <v>66.37</v>
      </c>
      <c r="E6381" s="207"/>
    </row>
    <row r="6382" spans="1:5" x14ac:dyDescent="0.25">
      <c r="A6382" s="353">
        <v>92365</v>
      </c>
      <c r="B6382" s="354" t="s">
        <v>4303</v>
      </c>
      <c r="C6382" s="353" t="s">
        <v>1</v>
      </c>
      <c r="D6382" s="355">
        <v>76.41</v>
      </c>
      <c r="E6382" s="207"/>
    </row>
    <row r="6383" spans="1:5" x14ac:dyDescent="0.25">
      <c r="A6383" s="353">
        <v>92341</v>
      </c>
      <c r="B6383" s="354" t="s">
        <v>4295</v>
      </c>
      <c r="C6383" s="353" t="s">
        <v>1</v>
      </c>
      <c r="D6383" s="355">
        <v>120.85</v>
      </c>
      <c r="E6383" s="207"/>
    </row>
    <row r="6384" spans="1:5" x14ac:dyDescent="0.25">
      <c r="A6384" s="353">
        <v>92366</v>
      </c>
      <c r="B6384" s="354" t="s">
        <v>4304</v>
      </c>
      <c r="C6384" s="353" t="s">
        <v>1</v>
      </c>
      <c r="D6384" s="355">
        <v>106.72</v>
      </c>
      <c r="E6384" s="207"/>
    </row>
    <row r="6385" spans="1:5" x14ac:dyDescent="0.25">
      <c r="A6385" s="353">
        <v>92342</v>
      </c>
      <c r="B6385" s="354" t="s">
        <v>4296</v>
      </c>
      <c r="C6385" s="353" t="s">
        <v>1</v>
      </c>
      <c r="D6385" s="355">
        <v>146.04</v>
      </c>
      <c r="E6385" s="207"/>
    </row>
    <row r="6386" spans="1:5" x14ac:dyDescent="0.25">
      <c r="A6386" s="353">
        <v>92367</v>
      </c>
      <c r="B6386" s="354" t="s">
        <v>4305</v>
      </c>
      <c r="C6386" s="353" t="s">
        <v>1</v>
      </c>
      <c r="D6386" s="355">
        <v>131.28</v>
      </c>
      <c r="E6386" s="207"/>
    </row>
    <row r="6387" spans="1:5" x14ac:dyDescent="0.25">
      <c r="A6387" s="353">
        <v>92343</v>
      </c>
      <c r="B6387" s="354" t="s">
        <v>4297</v>
      </c>
      <c r="C6387" s="353" t="s">
        <v>1</v>
      </c>
      <c r="D6387" s="355">
        <v>189.14</v>
      </c>
      <c r="E6387" s="207"/>
    </row>
    <row r="6388" spans="1:5" x14ac:dyDescent="0.25">
      <c r="A6388" s="353">
        <v>92368</v>
      </c>
      <c r="B6388" s="354" t="s">
        <v>4306</v>
      </c>
      <c r="C6388" s="353" t="s">
        <v>1</v>
      </c>
      <c r="D6388" s="355">
        <v>173.78</v>
      </c>
      <c r="E6388" s="207"/>
    </row>
    <row r="6389" spans="1:5" x14ac:dyDescent="0.25">
      <c r="A6389" s="353">
        <v>92689</v>
      </c>
      <c r="B6389" s="354" t="s">
        <v>4319</v>
      </c>
      <c r="C6389" s="353" t="s">
        <v>1</v>
      </c>
      <c r="D6389" s="355">
        <v>52.91</v>
      </c>
      <c r="E6389" s="207"/>
    </row>
    <row r="6390" spans="1:5" x14ac:dyDescent="0.25">
      <c r="A6390" s="353">
        <v>92690</v>
      </c>
      <c r="B6390" s="354" t="s">
        <v>4320</v>
      </c>
      <c r="C6390" s="353" t="s">
        <v>1</v>
      </c>
      <c r="D6390" s="355">
        <v>75.62</v>
      </c>
      <c r="E6390" s="207"/>
    </row>
    <row r="6391" spans="1:5" x14ac:dyDescent="0.25">
      <c r="A6391" s="353">
        <v>92691</v>
      </c>
      <c r="B6391" s="354" t="s">
        <v>38856</v>
      </c>
      <c r="C6391" s="353" t="s">
        <v>1</v>
      </c>
      <c r="D6391" s="355">
        <v>98.78</v>
      </c>
      <c r="E6391" s="207"/>
    </row>
    <row r="6392" spans="1:5" x14ac:dyDescent="0.25">
      <c r="A6392" s="353">
        <v>92359</v>
      </c>
      <c r="B6392" s="354" t="s">
        <v>4298</v>
      </c>
      <c r="C6392" s="353" t="s">
        <v>1</v>
      </c>
      <c r="D6392" s="355">
        <v>70.67</v>
      </c>
      <c r="E6392" s="207"/>
    </row>
    <row r="6393" spans="1:5" x14ac:dyDescent="0.25">
      <c r="A6393" s="353">
        <v>92645</v>
      </c>
      <c r="B6393" s="354" t="s">
        <v>4307</v>
      </c>
      <c r="C6393" s="353" t="s">
        <v>1</v>
      </c>
      <c r="D6393" s="355">
        <v>74.91</v>
      </c>
      <c r="E6393" s="207"/>
    </row>
    <row r="6394" spans="1:5" x14ac:dyDescent="0.25">
      <c r="A6394" s="353">
        <v>92360</v>
      </c>
      <c r="B6394" s="354" t="s">
        <v>4299</v>
      </c>
      <c r="C6394" s="353" t="s">
        <v>1</v>
      </c>
      <c r="D6394" s="355">
        <v>94.46</v>
      </c>
      <c r="E6394" s="207"/>
    </row>
    <row r="6395" spans="1:5" x14ac:dyDescent="0.25">
      <c r="A6395" s="353">
        <v>92646</v>
      </c>
      <c r="B6395" s="354" t="s">
        <v>4308</v>
      </c>
      <c r="C6395" s="353" t="s">
        <v>1</v>
      </c>
      <c r="D6395" s="355">
        <v>98.69</v>
      </c>
      <c r="E6395" s="207"/>
    </row>
    <row r="6396" spans="1:5" x14ac:dyDescent="0.25">
      <c r="A6396" s="353">
        <v>95697</v>
      </c>
      <c r="B6396" s="354" t="s">
        <v>4321</v>
      </c>
      <c r="C6396" s="353" t="s">
        <v>1</v>
      </c>
      <c r="D6396" s="355">
        <v>103.81</v>
      </c>
      <c r="E6396" s="207"/>
    </row>
    <row r="6397" spans="1:5" x14ac:dyDescent="0.25">
      <c r="A6397" s="353">
        <v>92648</v>
      </c>
      <c r="B6397" s="354" t="s">
        <v>4309</v>
      </c>
      <c r="C6397" s="353" t="s">
        <v>1</v>
      </c>
      <c r="D6397" s="355">
        <v>108.04</v>
      </c>
      <c r="E6397" s="207"/>
    </row>
    <row r="6398" spans="1:5" x14ac:dyDescent="0.25">
      <c r="A6398" s="353">
        <v>92338</v>
      </c>
      <c r="B6398" s="354" t="s">
        <v>4293</v>
      </c>
      <c r="C6398" s="353" t="s">
        <v>1</v>
      </c>
      <c r="D6398" s="355">
        <v>151.08000000000001</v>
      </c>
      <c r="E6398" s="207"/>
    </row>
    <row r="6399" spans="1:5" x14ac:dyDescent="0.25">
      <c r="A6399" s="353">
        <v>92361</v>
      </c>
      <c r="B6399" s="354" t="s">
        <v>4300</v>
      </c>
      <c r="C6399" s="353" t="s">
        <v>1</v>
      </c>
      <c r="D6399" s="355">
        <v>127.55</v>
      </c>
      <c r="E6399" s="207"/>
    </row>
    <row r="6400" spans="1:5" x14ac:dyDescent="0.25">
      <c r="A6400" s="353">
        <v>92649</v>
      </c>
      <c r="B6400" s="354" t="s">
        <v>4310</v>
      </c>
      <c r="C6400" s="353" t="s">
        <v>1</v>
      </c>
      <c r="D6400" s="355">
        <v>131.78</v>
      </c>
      <c r="E6400" s="207"/>
    </row>
    <row r="6401" spans="1:5" x14ac:dyDescent="0.25">
      <c r="A6401" s="353">
        <v>92339</v>
      </c>
      <c r="B6401" s="354" t="s">
        <v>4294</v>
      </c>
      <c r="C6401" s="353" t="s">
        <v>1</v>
      </c>
      <c r="D6401" s="355">
        <v>228.41</v>
      </c>
      <c r="E6401" s="207"/>
    </row>
    <row r="6402" spans="1:5" x14ac:dyDescent="0.25">
      <c r="A6402" s="353">
        <v>92362</v>
      </c>
      <c r="B6402" s="354" t="s">
        <v>4301</v>
      </c>
      <c r="C6402" s="353" t="s">
        <v>1</v>
      </c>
      <c r="D6402" s="355">
        <v>203.95</v>
      </c>
      <c r="E6402" s="207"/>
    </row>
    <row r="6403" spans="1:5" x14ac:dyDescent="0.25">
      <c r="A6403" s="353">
        <v>92650</v>
      </c>
      <c r="B6403" s="354" t="s">
        <v>4311</v>
      </c>
      <c r="C6403" s="353" t="s">
        <v>1</v>
      </c>
      <c r="D6403" s="355">
        <v>208.19</v>
      </c>
      <c r="E6403" s="207"/>
    </row>
    <row r="6404" spans="1:5" x14ac:dyDescent="0.25">
      <c r="A6404" s="353">
        <v>97439</v>
      </c>
      <c r="B6404" s="354" t="s">
        <v>4498</v>
      </c>
      <c r="C6404" s="353" t="s">
        <v>2</v>
      </c>
      <c r="D6404" s="355">
        <v>132.37</v>
      </c>
      <c r="E6404" s="207"/>
    </row>
    <row r="6405" spans="1:5" x14ac:dyDescent="0.25">
      <c r="A6405" s="353">
        <v>97440</v>
      </c>
      <c r="B6405" s="354" t="s">
        <v>4499</v>
      </c>
      <c r="C6405" s="353" t="s">
        <v>2</v>
      </c>
      <c r="D6405" s="355">
        <v>158.37</v>
      </c>
      <c r="E6405" s="207"/>
    </row>
    <row r="6406" spans="1:5" x14ac:dyDescent="0.25">
      <c r="A6406" s="353">
        <v>97442</v>
      </c>
      <c r="B6406" s="354" t="s">
        <v>4500</v>
      </c>
      <c r="C6406" s="353" t="s">
        <v>2</v>
      </c>
      <c r="D6406" s="355">
        <v>175.08</v>
      </c>
      <c r="E6406" s="207"/>
    </row>
    <row r="6407" spans="1:5" x14ac:dyDescent="0.25">
      <c r="A6407" s="353">
        <v>97552</v>
      </c>
      <c r="B6407" s="354" t="s">
        <v>4581</v>
      </c>
      <c r="C6407" s="353" t="s">
        <v>2</v>
      </c>
      <c r="D6407" s="355">
        <v>52.87</v>
      </c>
      <c r="E6407" s="207"/>
    </row>
    <row r="6408" spans="1:5" x14ac:dyDescent="0.25">
      <c r="A6408" s="353">
        <v>97553</v>
      </c>
      <c r="B6408" s="354" t="s">
        <v>4582</v>
      </c>
      <c r="C6408" s="353" t="s">
        <v>2</v>
      </c>
      <c r="D6408" s="355">
        <v>76.319999999999993</v>
      </c>
      <c r="E6408" s="207"/>
    </row>
    <row r="6409" spans="1:5" x14ac:dyDescent="0.25">
      <c r="A6409" s="353">
        <v>97554</v>
      </c>
      <c r="B6409" s="354" t="s">
        <v>4583</v>
      </c>
      <c r="C6409" s="353" t="s">
        <v>2</v>
      </c>
      <c r="D6409" s="355">
        <v>132.29</v>
      </c>
      <c r="E6409" s="207"/>
    </row>
    <row r="6410" spans="1:5" x14ac:dyDescent="0.25">
      <c r="A6410" s="353">
        <v>97491</v>
      </c>
      <c r="B6410" s="354" t="s">
        <v>4536</v>
      </c>
      <c r="C6410" s="353" t="s">
        <v>2</v>
      </c>
      <c r="D6410" s="355">
        <v>93</v>
      </c>
      <c r="E6410" s="207"/>
    </row>
    <row r="6411" spans="1:5" x14ac:dyDescent="0.25">
      <c r="A6411" s="353">
        <v>97529</v>
      </c>
      <c r="B6411" s="354" t="s">
        <v>4564</v>
      </c>
      <c r="C6411" s="353" t="s">
        <v>2</v>
      </c>
      <c r="D6411" s="355">
        <v>87.33</v>
      </c>
      <c r="E6411" s="207"/>
    </row>
    <row r="6412" spans="1:5" x14ac:dyDescent="0.25">
      <c r="A6412" s="353">
        <v>97492</v>
      </c>
      <c r="B6412" s="354" t="s">
        <v>4537</v>
      </c>
      <c r="C6412" s="353" t="s">
        <v>2</v>
      </c>
      <c r="D6412" s="355">
        <v>136.24</v>
      </c>
      <c r="E6412" s="207"/>
    </row>
    <row r="6413" spans="1:5" x14ac:dyDescent="0.25">
      <c r="A6413" s="353">
        <v>97530</v>
      </c>
      <c r="B6413" s="354" t="s">
        <v>4565</v>
      </c>
      <c r="C6413" s="353" t="s">
        <v>2</v>
      </c>
      <c r="D6413" s="355">
        <v>126.09</v>
      </c>
      <c r="E6413" s="207"/>
    </row>
    <row r="6414" spans="1:5" x14ac:dyDescent="0.25">
      <c r="A6414" s="353">
        <v>97493</v>
      </c>
      <c r="B6414" s="354" t="s">
        <v>4538</v>
      </c>
      <c r="C6414" s="353" t="s">
        <v>2</v>
      </c>
      <c r="D6414" s="355">
        <v>175.55</v>
      </c>
      <c r="E6414" s="207"/>
    </row>
    <row r="6415" spans="1:5" x14ac:dyDescent="0.25">
      <c r="A6415" s="353">
        <v>97531</v>
      </c>
      <c r="B6415" s="354" t="s">
        <v>4566</v>
      </c>
      <c r="C6415" s="353" t="s">
        <v>2</v>
      </c>
      <c r="D6415" s="355">
        <v>160.38999999999999</v>
      </c>
      <c r="E6415" s="207"/>
    </row>
    <row r="6416" spans="1:5" x14ac:dyDescent="0.25">
      <c r="A6416" s="353">
        <v>97458</v>
      </c>
      <c r="B6416" s="354" t="s">
        <v>4512</v>
      </c>
      <c r="C6416" s="353" t="s">
        <v>2</v>
      </c>
      <c r="D6416" s="355">
        <v>307.39</v>
      </c>
      <c r="E6416" s="207"/>
    </row>
    <row r="6417" spans="1:5" x14ac:dyDescent="0.25">
      <c r="A6417" s="353">
        <v>97494</v>
      </c>
      <c r="B6417" s="354" t="s">
        <v>4539</v>
      </c>
      <c r="C6417" s="353" t="s">
        <v>2</v>
      </c>
      <c r="D6417" s="355">
        <v>271.67</v>
      </c>
      <c r="E6417" s="207"/>
    </row>
    <row r="6418" spans="1:5" x14ac:dyDescent="0.25">
      <c r="A6418" s="353">
        <v>97532</v>
      </c>
      <c r="B6418" s="354" t="s">
        <v>4567</v>
      </c>
      <c r="C6418" s="353" t="s">
        <v>2</v>
      </c>
      <c r="D6418" s="355">
        <v>250.34</v>
      </c>
      <c r="E6418" s="207"/>
    </row>
    <row r="6419" spans="1:5" x14ac:dyDescent="0.25">
      <c r="A6419" s="353">
        <v>97459</v>
      </c>
      <c r="B6419" s="354" t="s">
        <v>4513</v>
      </c>
      <c r="C6419" s="353" t="s">
        <v>2</v>
      </c>
      <c r="D6419" s="355">
        <v>526.20000000000005</v>
      </c>
      <c r="E6419" s="207"/>
    </row>
    <row r="6420" spans="1:5" x14ac:dyDescent="0.25">
      <c r="A6420" s="353">
        <v>97495</v>
      </c>
      <c r="B6420" s="354" t="s">
        <v>4540</v>
      </c>
      <c r="C6420" s="353" t="s">
        <v>2</v>
      </c>
      <c r="D6420" s="355">
        <v>496.57</v>
      </c>
      <c r="E6420" s="207"/>
    </row>
    <row r="6421" spans="1:5" x14ac:dyDescent="0.25">
      <c r="A6421" s="353">
        <v>97533</v>
      </c>
      <c r="B6421" s="354" t="s">
        <v>4568</v>
      </c>
      <c r="C6421" s="353" t="s">
        <v>2</v>
      </c>
      <c r="D6421" s="355">
        <v>470.34</v>
      </c>
      <c r="E6421" s="207"/>
    </row>
    <row r="6422" spans="1:5" x14ac:dyDescent="0.25">
      <c r="A6422" s="353">
        <v>97460</v>
      </c>
      <c r="B6422" s="354" t="s">
        <v>4514</v>
      </c>
      <c r="C6422" s="353" t="s">
        <v>2</v>
      </c>
      <c r="D6422" s="355">
        <v>807.28</v>
      </c>
      <c r="E6422" s="207"/>
    </row>
    <row r="6423" spans="1:5" x14ac:dyDescent="0.25">
      <c r="A6423" s="353">
        <v>97496</v>
      </c>
      <c r="B6423" s="354" t="s">
        <v>4541</v>
      </c>
      <c r="C6423" s="353" t="s">
        <v>2</v>
      </c>
      <c r="D6423" s="355">
        <v>783.74</v>
      </c>
      <c r="E6423" s="207"/>
    </row>
    <row r="6424" spans="1:5" x14ac:dyDescent="0.25">
      <c r="A6424" s="353">
        <v>97534</v>
      </c>
      <c r="B6424" s="354" t="s">
        <v>4569</v>
      </c>
      <c r="C6424" s="353" t="s">
        <v>2</v>
      </c>
      <c r="D6424" s="355">
        <v>743.53</v>
      </c>
      <c r="E6424" s="207"/>
    </row>
    <row r="6425" spans="1:5" x14ac:dyDescent="0.25">
      <c r="A6425" s="353">
        <v>101926</v>
      </c>
      <c r="B6425" s="354" t="s">
        <v>4332</v>
      </c>
      <c r="C6425" s="353" t="s">
        <v>2</v>
      </c>
      <c r="D6425" s="355">
        <v>402.76</v>
      </c>
      <c r="E6425" s="207"/>
    </row>
    <row r="6426" spans="1:5" x14ac:dyDescent="0.25">
      <c r="A6426" s="353">
        <v>101935</v>
      </c>
      <c r="B6426" s="354" t="s">
        <v>4341</v>
      </c>
      <c r="C6426" s="353" t="s">
        <v>2</v>
      </c>
      <c r="D6426" s="355">
        <v>415.2</v>
      </c>
      <c r="E6426" s="207"/>
    </row>
    <row r="6427" spans="1:5" x14ac:dyDescent="0.25">
      <c r="A6427" s="353">
        <v>92704</v>
      </c>
      <c r="B6427" s="354" t="s">
        <v>4429</v>
      </c>
      <c r="C6427" s="353" t="s">
        <v>2</v>
      </c>
      <c r="D6427" s="355">
        <v>28.33</v>
      </c>
      <c r="E6427" s="207"/>
    </row>
    <row r="6428" spans="1:5" x14ac:dyDescent="0.25">
      <c r="A6428" s="353">
        <v>92705</v>
      </c>
      <c r="B6428" s="354" t="s">
        <v>4430</v>
      </c>
      <c r="C6428" s="353" t="s">
        <v>2</v>
      </c>
      <c r="D6428" s="355">
        <v>45.69</v>
      </c>
      <c r="E6428" s="207"/>
    </row>
    <row r="6429" spans="1:5" x14ac:dyDescent="0.25">
      <c r="A6429" s="353">
        <v>92706</v>
      </c>
      <c r="B6429" s="354" t="s">
        <v>4431</v>
      </c>
      <c r="C6429" s="353" t="s">
        <v>2</v>
      </c>
      <c r="D6429" s="355">
        <v>73.95</v>
      </c>
      <c r="E6429" s="207"/>
    </row>
    <row r="6430" spans="1:5" x14ac:dyDescent="0.25">
      <c r="A6430" s="353">
        <v>92637</v>
      </c>
      <c r="B6430" s="354" t="s">
        <v>4381</v>
      </c>
      <c r="C6430" s="353" t="s">
        <v>2</v>
      </c>
      <c r="D6430" s="355">
        <v>74.75</v>
      </c>
      <c r="E6430" s="207"/>
    </row>
    <row r="6431" spans="1:5" x14ac:dyDescent="0.25">
      <c r="A6431" s="353">
        <v>92681</v>
      </c>
      <c r="B6431" s="354" t="s">
        <v>4411</v>
      </c>
      <c r="C6431" s="353" t="s">
        <v>2</v>
      </c>
      <c r="D6431" s="355">
        <v>54.41</v>
      </c>
      <c r="E6431" s="207"/>
    </row>
    <row r="6432" spans="1:5" x14ac:dyDescent="0.25">
      <c r="A6432" s="353">
        <v>92638</v>
      </c>
      <c r="B6432" s="354" t="s">
        <v>4382</v>
      </c>
      <c r="C6432" s="353" t="s">
        <v>2</v>
      </c>
      <c r="D6432" s="355">
        <v>90.94</v>
      </c>
      <c r="E6432" s="207"/>
    </row>
    <row r="6433" spans="1:5" x14ac:dyDescent="0.25">
      <c r="A6433" s="353">
        <v>92682</v>
      </c>
      <c r="B6433" s="354" t="s">
        <v>4412</v>
      </c>
      <c r="C6433" s="353" t="s">
        <v>2</v>
      </c>
      <c r="D6433" s="355">
        <v>67.8</v>
      </c>
      <c r="E6433" s="207"/>
    </row>
    <row r="6434" spans="1:5" x14ac:dyDescent="0.25">
      <c r="A6434" s="353">
        <v>92639</v>
      </c>
      <c r="B6434" s="354" t="s">
        <v>4383</v>
      </c>
      <c r="C6434" s="353" t="s">
        <v>2</v>
      </c>
      <c r="D6434" s="355">
        <v>105.14</v>
      </c>
      <c r="E6434" s="207"/>
    </row>
    <row r="6435" spans="1:5" x14ac:dyDescent="0.25">
      <c r="A6435" s="353">
        <v>92683</v>
      </c>
      <c r="B6435" s="354" t="s">
        <v>4413</v>
      </c>
      <c r="C6435" s="353" t="s">
        <v>2</v>
      </c>
      <c r="D6435" s="355">
        <v>78.88</v>
      </c>
      <c r="E6435" s="207"/>
    </row>
    <row r="6436" spans="1:5" x14ac:dyDescent="0.25">
      <c r="A6436" s="353">
        <v>92640</v>
      </c>
      <c r="B6436" s="354" t="s">
        <v>4384</v>
      </c>
      <c r="C6436" s="353" t="s">
        <v>2</v>
      </c>
      <c r="D6436" s="355">
        <v>136.4</v>
      </c>
      <c r="E6436" s="207"/>
    </row>
    <row r="6437" spans="1:5" x14ac:dyDescent="0.25">
      <c r="A6437" s="353">
        <v>92684</v>
      </c>
      <c r="B6437" s="354" t="s">
        <v>4414</v>
      </c>
      <c r="C6437" s="353" t="s">
        <v>2</v>
      </c>
      <c r="D6437" s="355">
        <v>106.17</v>
      </c>
      <c r="E6437" s="207"/>
    </row>
    <row r="6438" spans="1:5" x14ac:dyDescent="0.25">
      <c r="A6438" s="353">
        <v>92642</v>
      </c>
      <c r="B6438" s="354" t="s">
        <v>4385</v>
      </c>
      <c r="C6438" s="353" t="s">
        <v>2</v>
      </c>
      <c r="D6438" s="355">
        <v>206.12</v>
      </c>
      <c r="E6438" s="207"/>
    </row>
    <row r="6439" spans="1:5" x14ac:dyDescent="0.25">
      <c r="A6439" s="353">
        <v>92685</v>
      </c>
      <c r="B6439" s="354" t="s">
        <v>4415</v>
      </c>
      <c r="C6439" s="353" t="s">
        <v>2</v>
      </c>
      <c r="D6439" s="355">
        <v>169.93</v>
      </c>
      <c r="E6439" s="207"/>
    </row>
    <row r="6440" spans="1:5" x14ac:dyDescent="0.25">
      <c r="A6440" s="353">
        <v>92644</v>
      </c>
      <c r="B6440" s="354" t="s">
        <v>4386</v>
      </c>
      <c r="C6440" s="353" t="s">
        <v>2</v>
      </c>
      <c r="D6440" s="355">
        <v>258.99</v>
      </c>
      <c r="E6440" s="207"/>
    </row>
    <row r="6441" spans="1:5" x14ac:dyDescent="0.25">
      <c r="A6441" s="353">
        <v>92686</v>
      </c>
      <c r="B6441" s="354" t="s">
        <v>4416</v>
      </c>
      <c r="C6441" s="353" t="s">
        <v>2</v>
      </c>
      <c r="D6441" s="355">
        <v>216.79</v>
      </c>
      <c r="E6441" s="207"/>
    </row>
    <row r="6442" spans="1:5" x14ac:dyDescent="0.25">
      <c r="A6442" s="353">
        <v>92356</v>
      </c>
      <c r="B6442" s="354" t="s">
        <v>4354</v>
      </c>
      <c r="C6442" s="353" t="s">
        <v>2</v>
      </c>
      <c r="D6442" s="355">
        <v>136.56</v>
      </c>
      <c r="E6442" s="207"/>
    </row>
    <row r="6443" spans="1:5" x14ac:dyDescent="0.25">
      <c r="A6443" s="353">
        <v>92357</v>
      </c>
      <c r="B6443" s="354" t="s">
        <v>4355</v>
      </c>
      <c r="C6443" s="353" t="s">
        <v>2</v>
      </c>
      <c r="D6443" s="355">
        <v>202.47</v>
      </c>
      <c r="E6443" s="207"/>
    </row>
    <row r="6444" spans="1:5" x14ac:dyDescent="0.25">
      <c r="A6444" s="353">
        <v>92358</v>
      </c>
      <c r="B6444" s="354" t="s">
        <v>4356</v>
      </c>
      <c r="C6444" s="353" t="s">
        <v>2</v>
      </c>
      <c r="D6444" s="355">
        <v>251.48</v>
      </c>
      <c r="E6444" s="207"/>
    </row>
    <row r="6445" spans="1:5" x14ac:dyDescent="0.25">
      <c r="A6445" s="353">
        <v>101919</v>
      </c>
      <c r="B6445" s="354" t="s">
        <v>4325</v>
      </c>
      <c r="C6445" s="353" t="s">
        <v>2</v>
      </c>
      <c r="D6445" s="355">
        <v>412.54</v>
      </c>
      <c r="E6445" s="207"/>
    </row>
    <row r="6446" spans="1:5" x14ac:dyDescent="0.25">
      <c r="A6446" s="353">
        <v>101928</v>
      </c>
      <c r="B6446" s="354" t="s">
        <v>4334</v>
      </c>
      <c r="C6446" s="353" t="s">
        <v>2</v>
      </c>
      <c r="D6446" s="355">
        <v>418.76</v>
      </c>
      <c r="E6446" s="207"/>
    </row>
    <row r="6447" spans="1:5" x14ac:dyDescent="0.25">
      <c r="A6447" s="353">
        <v>92904</v>
      </c>
      <c r="B6447" s="354" t="s">
        <v>4447</v>
      </c>
      <c r="C6447" s="353" t="s">
        <v>2</v>
      </c>
      <c r="D6447" s="355">
        <v>33.770000000000003</v>
      </c>
      <c r="E6447" s="207"/>
    </row>
    <row r="6448" spans="1:5" x14ac:dyDescent="0.25">
      <c r="A6448" s="353">
        <v>92905</v>
      </c>
      <c r="B6448" s="354" t="s">
        <v>4448</v>
      </c>
      <c r="C6448" s="353" t="s">
        <v>2</v>
      </c>
      <c r="D6448" s="355">
        <v>48.38</v>
      </c>
      <c r="E6448" s="207"/>
    </row>
    <row r="6449" spans="1:5" x14ac:dyDescent="0.25">
      <c r="A6449" s="353">
        <v>92906</v>
      </c>
      <c r="B6449" s="354" t="s">
        <v>4449</v>
      </c>
      <c r="C6449" s="353" t="s">
        <v>2</v>
      </c>
      <c r="D6449" s="355">
        <v>59.44</v>
      </c>
      <c r="E6449" s="207"/>
    </row>
    <row r="6450" spans="1:5" x14ac:dyDescent="0.25">
      <c r="A6450" s="353">
        <v>92898</v>
      </c>
      <c r="B6450" s="354" t="s">
        <v>4441</v>
      </c>
      <c r="C6450" s="353" t="s">
        <v>2</v>
      </c>
      <c r="D6450" s="355">
        <v>49.73</v>
      </c>
      <c r="E6450" s="207"/>
    </row>
    <row r="6451" spans="1:5" x14ac:dyDescent="0.25">
      <c r="A6451" s="353">
        <v>92899</v>
      </c>
      <c r="B6451" s="354" t="s">
        <v>4442</v>
      </c>
      <c r="C6451" s="353" t="s">
        <v>2</v>
      </c>
      <c r="D6451" s="355">
        <v>73.14</v>
      </c>
      <c r="E6451" s="207"/>
    </row>
    <row r="6452" spans="1:5" x14ac:dyDescent="0.25">
      <c r="A6452" s="353">
        <v>92900</v>
      </c>
      <c r="B6452" s="354" t="s">
        <v>4443</v>
      </c>
      <c r="C6452" s="353" t="s">
        <v>2</v>
      </c>
      <c r="D6452" s="355">
        <v>87.84</v>
      </c>
      <c r="E6452" s="207"/>
    </row>
    <row r="6453" spans="1:5" x14ac:dyDescent="0.25">
      <c r="A6453" s="353">
        <v>92901</v>
      </c>
      <c r="B6453" s="354" t="s">
        <v>4444</v>
      </c>
      <c r="C6453" s="353" t="s">
        <v>2</v>
      </c>
      <c r="D6453" s="355">
        <v>121.88</v>
      </c>
      <c r="E6453" s="207"/>
    </row>
    <row r="6454" spans="1:5" x14ac:dyDescent="0.25">
      <c r="A6454" s="353">
        <v>92902</v>
      </c>
      <c r="B6454" s="354" t="s">
        <v>4445</v>
      </c>
      <c r="C6454" s="353" t="s">
        <v>2</v>
      </c>
      <c r="D6454" s="355">
        <v>190.58</v>
      </c>
      <c r="E6454" s="207"/>
    </row>
    <row r="6455" spans="1:5" x14ac:dyDescent="0.25">
      <c r="A6455" s="353">
        <v>92903</v>
      </c>
      <c r="B6455" s="354" t="s">
        <v>4446</v>
      </c>
      <c r="C6455" s="353" t="s">
        <v>2</v>
      </c>
      <c r="D6455" s="355">
        <v>285.22000000000003</v>
      </c>
      <c r="E6455" s="207"/>
    </row>
    <row r="6456" spans="1:5" x14ac:dyDescent="0.25">
      <c r="A6456" s="353">
        <v>92892</v>
      </c>
      <c r="B6456" s="354" t="s">
        <v>4435</v>
      </c>
      <c r="C6456" s="353" t="s">
        <v>2</v>
      </c>
      <c r="D6456" s="355">
        <v>59.88</v>
      </c>
      <c r="E6456" s="207"/>
    </row>
    <row r="6457" spans="1:5" x14ac:dyDescent="0.25">
      <c r="A6457" s="353">
        <v>92893</v>
      </c>
      <c r="B6457" s="354" t="s">
        <v>4436</v>
      </c>
      <c r="C6457" s="353" t="s">
        <v>2</v>
      </c>
      <c r="D6457" s="355">
        <v>84.69</v>
      </c>
      <c r="E6457" s="207"/>
    </row>
    <row r="6458" spans="1:5" x14ac:dyDescent="0.25">
      <c r="A6458" s="353">
        <v>92894</v>
      </c>
      <c r="B6458" s="354" t="s">
        <v>4437</v>
      </c>
      <c r="C6458" s="353" t="s">
        <v>2</v>
      </c>
      <c r="D6458" s="355">
        <v>101</v>
      </c>
      <c r="E6458" s="207"/>
    </row>
    <row r="6459" spans="1:5" x14ac:dyDescent="0.25">
      <c r="A6459" s="353">
        <v>92889</v>
      </c>
      <c r="B6459" s="354" t="s">
        <v>4432</v>
      </c>
      <c r="C6459" s="353" t="s">
        <v>2</v>
      </c>
      <c r="D6459" s="355">
        <v>137.08000000000001</v>
      </c>
      <c r="E6459" s="207"/>
    </row>
    <row r="6460" spans="1:5" x14ac:dyDescent="0.25">
      <c r="A6460" s="353">
        <v>92895</v>
      </c>
      <c r="B6460" s="354" t="s">
        <v>4438</v>
      </c>
      <c r="C6460" s="353" t="s">
        <v>2</v>
      </c>
      <c r="D6460" s="355">
        <v>137.03</v>
      </c>
      <c r="E6460" s="207"/>
    </row>
    <row r="6461" spans="1:5" x14ac:dyDescent="0.25">
      <c r="A6461" s="353">
        <v>92890</v>
      </c>
      <c r="B6461" s="354" t="s">
        <v>4433</v>
      </c>
      <c r="C6461" s="353" t="s">
        <v>2</v>
      </c>
      <c r="D6461" s="355">
        <v>206.91</v>
      </c>
      <c r="E6461" s="207"/>
    </row>
    <row r="6462" spans="1:5" x14ac:dyDescent="0.25">
      <c r="A6462" s="353">
        <v>92896</v>
      </c>
      <c r="B6462" s="354" t="s">
        <v>4439</v>
      </c>
      <c r="C6462" s="353" t="s">
        <v>2</v>
      </c>
      <c r="D6462" s="355">
        <v>208.73</v>
      </c>
      <c r="E6462" s="207"/>
    </row>
    <row r="6463" spans="1:5" x14ac:dyDescent="0.25">
      <c r="A6463" s="353">
        <v>92891</v>
      </c>
      <c r="B6463" s="354" t="s">
        <v>4434</v>
      </c>
      <c r="C6463" s="353" t="s">
        <v>2</v>
      </c>
      <c r="D6463" s="355">
        <v>302.56</v>
      </c>
      <c r="E6463" s="207"/>
    </row>
    <row r="6464" spans="1:5" x14ac:dyDescent="0.25">
      <c r="A6464" s="353">
        <v>92897</v>
      </c>
      <c r="B6464" s="354" t="s">
        <v>4440</v>
      </c>
      <c r="C6464" s="353" t="s">
        <v>2</v>
      </c>
      <c r="D6464" s="355">
        <v>306.32</v>
      </c>
      <c r="E6464" s="207"/>
    </row>
    <row r="6465" spans="1:5" x14ac:dyDescent="0.25">
      <c r="A6465" s="353">
        <v>100822</v>
      </c>
      <c r="B6465" s="354" t="s">
        <v>38857</v>
      </c>
      <c r="C6465" s="353" t="s">
        <v>2</v>
      </c>
      <c r="D6465" s="355">
        <v>0</v>
      </c>
      <c r="E6465" s="207"/>
    </row>
    <row r="6466" spans="1:5" x14ac:dyDescent="0.25">
      <c r="A6466" s="353">
        <v>100823</v>
      </c>
      <c r="B6466" s="354" t="s">
        <v>38858</v>
      </c>
      <c r="C6466" s="353" t="s">
        <v>2</v>
      </c>
      <c r="D6466" s="355">
        <v>0</v>
      </c>
      <c r="E6466" s="207"/>
    </row>
    <row r="6467" spans="1:5" x14ac:dyDescent="0.25">
      <c r="A6467" s="353">
        <v>100824</v>
      </c>
      <c r="B6467" s="354" t="s">
        <v>38859</v>
      </c>
      <c r="C6467" s="353" t="s">
        <v>2</v>
      </c>
      <c r="D6467" s="355">
        <v>0</v>
      </c>
      <c r="E6467" s="207"/>
    </row>
    <row r="6468" spans="1:5" x14ac:dyDescent="0.25">
      <c r="A6468" s="353">
        <v>100825</v>
      </c>
      <c r="B6468" s="354" t="s">
        <v>38860</v>
      </c>
      <c r="C6468" s="353" t="s">
        <v>2</v>
      </c>
      <c r="D6468" s="355">
        <v>0</v>
      </c>
      <c r="E6468" s="207"/>
    </row>
    <row r="6469" spans="1:5" x14ac:dyDescent="0.25">
      <c r="A6469" s="353">
        <v>100818</v>
      </c>
      <c r="B6469" s="354" t="s">
        <v>34958</v>
      </c>
      <c r="C6469" s="353" t="s">
        <v>2</v>
      </c>
      <c r="D6469" s="355">
        <v>0</v>
      </c>
      <c r="E6469" s="207"/>
    </row>
    <row r="6470" spans="1:5" x14ac:dyDescent="0.25">
      <c r="A6470" s="353">
        <v>100819</v>
      </c>
      <c r="B6470" s="354" t="s">
        <v>38861</v>
      </c>
      <c r="C6470" s="353" t="s">
        <v>2</v>
      </c>
      <c r="D6470" s="355">
        <v>0</v>
      </c>
      <c r="E6470" s="207"/>
    </row>
    <row r="6471" spans="1:5" x14ac:dyDescent="0.25">
      <c r="A6471" s="353">
        <v>100820</v>
      </c>
      <c r="B6471" s="354" t="s">
        <v>38862</v>
      </c>
      <c r="C6471" s="353" t="s">
        <v>2</v>
      </c>
      <c r="D6471" s="355">
        <v>0</v>
      </c>
      <c r="E6471" s="207"/>
    </row>
    <row r="6472" spans="1:5" x14ac:dyDescent="0.25">
      <c r="A6472" s="353">
        <v>100821</v>
      </c>
      <c r="B6472" s="354" t="s">
        <v>38863</v>
      </c>
      <c r="C6472" s="353" t="s">
        <v>2</v>
      </c>
      <c r="D6472" s="355">
        <v>0</v>
      </c>
      <c r="E6472" s="207"/>
    </row>
    <row r="6473" spans="1:5" x14ac:dyDescent="0.25">
      <c r="A6473" s="353">
        <v>100846</v>
      </c>
      <c r="B6473" s="354" t="s">
        <v>34959</v>
      </c>
      <c r="C6473" s="353" t="s">
        <v>2</v>
      </c>
      <c r="D6473" s="355">
        <v>0</v>
      </c>
      <c r="E6473" s="207"/>
    </row>
    <row r="6474" spans="1:5" x14ac:dyDescent="0.25">
      <c r="A6474" s="353">
        <v>100834</v>
      </c>
      <c r="B6474" s="354" t="s">
        <v>34960</v>
      </c>
      <c r="C6474" s="353" t="s">
        <v>2</v>
      </c>
      <c r="D6474" s="355">
        <v>0</v>
      </c>
      <c r="E6474" s="207"/>
    </row>
    <row r="6475" spans="1:5" x14ac:dyDescent="0.25">
      <c r="A6475" s="353">
        <v>100835</v>
      </c>
      <c r="B6475" s="354" t="s">
        <v>34961</v>
      </c>
      <c r="C6475" s="353" t="s">
        <v>2</v>
      </c>
      <c r="D6475" s="355">
        <v>0</v>
      </c>
      <c r="E6475" s="207"/>
    </row>
    <row r="6476" spans="1:5" x14ac:dyDescent="0.25">
      <c r="A6476" s="353">
        <v>100836</v>
      </c>
      <c r="B6476" s="354" t="s">
        <v>34962</v>
      </c>
      <c r="C6476" s="353" t="s">
        <v>2</v>
      </c>
      <c r="D6476" s="355">
        <v>0</v>
      </c>
      <c r="E6476" s="207"/>
    </row>
    <row r="6477" spans="1:5" x14ac:dyDescent="0.25">
      <c r="A6477" s="353">
        <v>100837</v>
      </c>
      <c r="B6477" s="354" t="s">
        <v>34963</v>
      </c>
      <c r="C6477" s="353" t="s">
        <v>2</v>
      </c>
      <c r="D6477" s="355">
        <v>0</v>
      </c>
      <c r="E6477" s="207"/>
    </row>
    <row r="6478" spans="1:5" x14ac:dyDescent="0.25">
      <c r="A6478" s="353">
        <v>100826</v>
      </c>
      <c r="B6478" s="354" t="s">
        <v>34964</v>
      </c>
      <c r="C6478" s="353" t="s">
        <v>2</v>
      </c>
      <c r="D6478" s="355">
        <v>0</v>
      </c>
      <c r="E6478" s="207"/>
    </row>
    <row r="6479" spans="1:5" x14ac:dyDescent="0.25">
      <c r="A6479" s="353">
        <v>100827</v>
      </c>
      <c r="B6479" s="354" t="s">
        <v>34965</v>
      </c>
      <c r="C6479" s="353" t="s">
        <v>2</v>
      </c>
      <c r="D6479" s="355">
        <v>0</v>
      </c>
      <c r="E6479" s="207"/>
    </row>
    <row r="6480" spans="1:5" x14ac:dyDescent="0.25">
      <c r="A6480" s="353">
        <v>100828</v>
      </c>
      <c r="B6480" s="354" t="s">
        <v>34966</v>
      </c>
      <c r="C6480" s="353" t="s">
        <v>2</v>
      </c>
      <c r="D6480" s="355">
        <v>0</v>
      </c>
      <c r="E6480" s="207"/>
    </row>
    <row r="6481" spans="1:5" x14ac:dyDescent="0.25">
      <c r="A6481" s="353">
        <v>100829</v>
      </c>
      <c r="B6481" s="354" t="s">
        <v>34967</v>
      </c>
      <c r="C6481" s="353" t="s">
        <v>2</v>
      </c>
      <c r="D6481" s="355">
        <v>0</v>
      </c>
      <c r="E6481" s="207"/>
    </row>
    <row r="6482" spans="1:5" x14ac:dyDescent="0.25">
      <c r="A6482" s="353">
        <v>100830</v>
      </c>
      <c r="B6482" s="354" t="s">
        <v>34968</v>
      </c>
      <c r="C6482" s="353" t="s">
        <v>2</v>
      </c>
      <c r="D6482" s="355">
        <v>0</v>
      </c>
      <c r="E6482" s="207"/>
    </row>
    <row r="6483" spans="1:5" x14ac:dyDescent="0.25">
      <c r="A6483" s="353">
        <v>100831</v>
      </c>
      <c r="B6483" s="354" t="s">
        <v>34969</v>
      </c>
      <c r="C6483" s="353" t="s">
        <v>2</v>
      </c>
      <c r="D6483" s="355">
        <v>0</v>
      </c>
      <c r="E6483" s="207"/>
    </row>
    <row r="6484" spans="1:5" x14ac:dyDescent="0.25">
      <c r="A6484" s="353">
        <v>100832</v>
      </c>
      <c r="B6484" s="354" t="s">
        <v>34970</v>
      </c>
      <c r="C6484" s="353" t="s">
        <v>2</v>
      </c>
      <c r="D6484" s="355">
        <v>0</v>
      </c>
      <c r="E6484" s="207"/>
    </row>
    <row r="6485" spans="1:5" x14ac:dyDescent="0.25">
      <c r="A6485" s="353">
        <v>100833</v>
      </c>
      <c r="B6485" s="354" t="s">
        <v>34971</v>
      </c>
      <c r="C6485" s="353" t="s">
        <v>2</v>
      </c>
      <c r="D6485" s="355">
        <v>0</v>
      </c>
      <c r="E6485" s="207"/>
    </row>
    <row r="6486" spans="1:5" x14ac:dyDescent="0.25">
      <c r="A6486" s="353">
        <v>100790</v>
      </c>
      <c r="B6486" s="354" t="s">
        <v>34972</v>
      </c>
      <c r="C6486" s="353" t="s">
        <v>2</v>
      </c>
      <c r="D6486" s="355">
        <v>0</v>
      </c>
      <c r="E6486" s="207"/>
    </row>
    <row r="6487" spans="1:5" x14ac:dyDescent="0.25">
      <c r="A6487" s="353">
        <v>100789</v>
      </c>
      <c r="B6487" s="354" t="s">
        <v>34973</v>
      </c>
      <c r="C6487" s="353" t="s">
        <v>2</v>
      </c>
      <c r="D6487" s="355">
        <v>0</v>
      </c>
      <c r="E6487" s="207"/>
    </row>
    <row r="6488" spans="1:5" x14ac:dyDescent="0.25">
      <c r="A6488" s="353">
        <v>100788</v>
      </c>
      <c r="B6488" s="354" t="s">
        <v>712</v>
      </c>
      <c r="C6488" s="353" t="s">
        <v>2</v>
      </c>
      <c r="D6488" s="355">
        <v>938.9</v>
      </c>
      <c r="E6488" s="207"/>
    </row>
    <row r="6489" spans="1:5" x14ac:dyDescent="0.25">
      <c r="A6489" s="353">
        <v>100811</v>
      </c>
      <c r="B6489" s="354" t="s">
        <v>34974</v>
      </c>
      <c r="C6489" s="353" t="s">
        <v>2</v>
      </c>
      <c r="D6489" s="355">
        <v>0</v>
      </c>
      <c r="E6489" s="207"/>
    </row>
    <row r="6490" spans="1:5" x14ac:dyDescent="0.25">
      <c r="A6490" s="353">
        <v>100812</v>
      </c>
      <c r="B6490" s="354" t="s">
        <v>34975</v>
      </c>
      <c r="C6490" s="353" t="s">
        <v>2</v>
      </c>
      <c r="D6490" s="355">
        <v>0</v>
      </c>
      <c r="E6490" s="207"/>
    </row>
    <row r="6491" spans="1:5" x14ac:dyDescent="0.25">
      <c r="A6491" s="353">
        <v>100813</v>
      </c>
      <c r="B6491" s="354" t="s">
        <v>34976</v>
      </c>
      <c r="C6491" s="353" t="s">
        <v>2</v>
      </c>
      <c r="D6491" s="355">
        <v>0</v>
      </c>
      <c r="E6491" s="207"/>
    </row>
    <row r="6492" spans="1:5" x14ac:dyDescent="0.25">
      <c r="A6492" s="353">
        <v>100814</v>
      </c>
      <c r="B6492" s="354" t="s">
        <v>34977</v>
      </c>
      <c r="C6492" s="353" t="s">
        <v>2</v>
      </c>
      <c r="D6492" s="355">
        <v>0</v>
      </c>
      <c r="E6492" s="207"/>
    </row>
    <row r="6493" spans="1:5" x14ac:dyDescent="0.25">
      <c r="A6493" s="353">
        <v>100815</v>
      </c>
      <c r="B6493" s="354" t="s">
        <v>34978</v>
      </c>
      <c r="C6493" s="353" t="s">
        <v>2</v>
      </c>
      <c r="D6493" s="355">
        <v>0</v>
      </c>
      <c r="E6493" s="207"/>
    </row>
    <row r="6494" spans="1:5" x14ac:dyDescent="0.25">
      <c r="A6494" s="353">
        <v>100816</v>
      </c>
      <c r="B6494" s="354" t="s">
        <v>34979</v>
      </c>
      <c r="C6494" s="353" t="s">
        <v>2</v>
      </c>
      <c r="D6494" s="355">
        <v>0</v>
      </c>
      <c r="E6494" s="207"/>
    </row>
    <row r="6495" spans="1:5" x14ac:dyDescent="0.25">
      <c r="A6495" s="353">
        <v>100817</v>
      </c>
      <c r="B6495" s="354" t="s">
        <v>34980</v>
      </c>
      <c r="C6495" s="353" t="s">
        <v>2</v>
      </c>
      <c r="D6495" s="355">
        <v>0</v>
      </c>
      <c r="E6495" s="207"/>
    </row>
    <row r="6496" spans="1:5" x14ac:dyDescent="0.25">
      <c r="A6496" s="353">
        <v>100795</v>
      </c>
      <c r="B6496" s="354" t="s">
        <v>34981</v>
      </c>
      <c r="C6496" s="353" t="s">
        <v>1</v>
      </c>
      <c r="D6496" s="355">
        <v>0</v>
      </c>
      <c r="E6496" s="207"/>
    </row>
    <row r="6497" spans="1:5" x14ac:dyDescent="0.25">
      <c r="A6497" s="353">
        <v>100842</v>
      </c>
      <c r="B6497" s="354" t="s">
        <v>34982</v>
      </c>
      <c r="C6497" s="353" t="s">
        <v>1</v>
      </c>
      <c r="D6497" s="355">
        <v>0</v>
      </c>
      <c r="E6497" s="207"/>
    </row>
    <row r="6498" spans="1:5" x14ac:dyDescent="0.25">
      <c r="A6498" s="353">
        <v>100796</v>
      </c>
      <c r="B6498" s="354" t="s">
        <v>34983</v>
      </c>
      <c r="C6498" s="353" t="s">
        <v>1</v>
      </c>
      <c r="D6498" s="355">
        <v>0</v>
      </c>
      <c r="E6498" s="207"/>
    </row>
    <row r="6499" spans="1:5" x14ac:dyDescent="0.25">
      <c r="A6499" s="353">
        <v>100843</v>
      </c>
      <c r="B6499" s="354" t="s">
        <v>34984</v>
      </c>
      <c r="C6499" s="353" t="s">
        <v>1</v>
      </c>
      <c r="D6499" s="355">
        <v>0</v>
      </c>
      <c r="E6499" s="207"/>
    </row>
    <row r="6500" spans="1:5" x14ac:dyDescent="0.25">
      <c r="A6500" s="353">
        <v>100844</v>
      </c>
      <c r="B6500" s="354" t="s">
        <v>34985</v>
      </c>
      <c r="C6500" s="353" t="s">
        <v>1</v>
      </c>
      <c r="D6500" s="355">
        <v>0</v>
      </c>
      <c r="E6500" s="207"/>
    </row>
    <row r="6501" spans="1:5" x14ac:dyDescent="0.25">
      <c r="A6501" s="353">
        <v>100797</v>
      </c>
      <c r="B6501" s="354" t="s">
        <v>34986</v>
      </c>
      <c r="C6501" s="353" t="s">
        <v>1</v>
      </c>
      <c r="D6501" s="355">
        <v>0</v>
      </c>
      <c r="E6501" s="207"/>
    </row>
    <row r="6502" spans="1:5" x14ac:dyDescent="0.25">
      <c r="A6502" s="353">
        <v>100798</v>
      </c>
      <c r="B6502" s="354" t="s">
        <v>34987</v>
      </c>
      <c r="C6502" s="353" t="s">
        <v>1</v>
      </c>
      <c r="D6502" s="355">
        <v>0</v>
      </c>
      <c r="E6502" s="207"/>
    </row>
    <row r="6503" spans="1:5" x14ac:dyDescent="0.25">
      <c r="A6503" s="353">
        <v>100845</v>
      </c>
      <c r="B6503" s="354" t="s">
        <v>34988</v>
      </c>
      <c r="C6503" s="353" t="s">
        <v>1</v>
      </c>
      <c r="D6503" s="355">
        <v>0</v>
      </c>
      <c r="E6503" s="207"/>
    </row>
    <row r="6504" spans="1:5" x14ac:dyDescent="0.25">
      <c r="A6504" s="353">
        <v>100799</v>
      </c>
      <c r="B6504" s="354" t="s">
        <v>5229</v>
      </c>
      <c r="C6504" s="353" t="s">
        <v>1</v>
      </c>
      <c r="D6504" s="355">
        <v>18.78</v>
      </c>
      <c r="E6504" s="207"/>
    </row>
    <row r="6505" spans="1:5" x14ac:dyDescent="0.25">
      <c r="A6505" s="353">
        <v>100807</v>
      </c>
      <c r="B6505" s="354" t="s">
        <v>5233</v>
      </c>
      <c r="C6505" s="353" t="s">
        <v>1</v>
      </c>
      <c r="D6505" s="355">
        <v>24.98</v>
      </c>
      <c r="E6505" s="207"/>
    </row>
    <row r="6506" spans="1:5" x14ac:dyDescent="0.25">
      <c r="A6506" s="353">
        <v>100800</v>
      </c>
      <c r="B6506" s="354" t="s">
        <v>5230</v>
      </c>
      <c r="C6506" s="353" t="s">
        <v>1</v>
      </c>
      <c r="D6506" s="355">
        <v>26.64</v>
      </c>
      <c r="E6506" s="207"/>
    </row>
    <row r="6507" spans="1:5" x14ac:dyDescent="0.25">
      <c r="A6507" s="353">
        <v>100808</v>
      </c>
      <c r="B6507" s="354" t="s">
        <v>5234</v>
      </c>
      <c r="C6507" s="353" t="s">
        <v>1</v>
      </c>
      <c r="D6507" s="355">
        <v>34</v>
      </c>
      <c r="E6507" s="207"/>
    </row>
    <row r="6508" spans="1:5" x14ac:dyDescent="0.25">
      <c r="A6508" s="353">
        <v>100801</v>
      </c>
      <c r="B6508" s="354" t="s">
        <v>5231</v>
      </c>
      <c r="C6508" s="353" t="s">
        <v>1</v>
      </c>
      <c r="D6508" s="355">
        <v>34.83</v>
      </c>
      <c r="E6508" s="207"/>
    </row>
    <row r="6509" spans="1:5" x14ac:dyDescent="0.25">
      <c r="A6509" s="353">
        <v>100809</v>
      </c>
      <c r="B6509" s="354" t="s">
        <v>5235</v>
      </c>
      <c r="C6509" s="353" t="s">
        <v>1</v>
      </c>
      <c r="D6509" s="355">
        <v>43.63</v>
      </c>
      <c r="E6509" s="207"/>
    </row>
    <row r="6510" spans="1:5" x14ac:dyDescent="0.25">
      <c r="A6510" s="353">
        <v>100802</v>
      </c>
      <c r="B6510" s="354" t="s">
        <v>5232</v>
      </c>
      <c r="C6510" s="353" t="s">
        <v>1</v>
      </c>
      <c r="D6510" s="355">
        <v>46.39</v>
      </c>
      <c r="E6510" s="207"/>
    </row>
    <row r="6511" spans="1:5" x14ac:dyDescent="0.25">
      <c r="A6511" s="353">
        <v>100810</v>
      </c>
      <c r="B6511" s="354" t="s">
        <v>5236</v>
      </c>
      <c r="C6511" s="353" t="s">
        <v>1</v>
      </c>
      <c r="D6511" s="355">
        <v>57.22</v>
      </c>
      <c r="E6511" s="207"/>
    </row>
    <row r="6512" spans="1:5" x14ac:dyDescent="0.25">
      <c r="A6512" s="353">
        <v>100791</v>
      </c>
      <c r="B6512" s="354" t="s">
        <v>713</v>
      </c>
      <c r="C6512" s="353" t="s">
        <v>1</v>
      </c>
      <c r="D6512" s="355">
        <v>18.239999999999998</v>
      </c>
      <c r="E6512" s="207"/>
    </row>
    <row r="6513" spans="1:5" x14ac:dyDescent="0.25">
      <c r="A6513" s="353">
        <v>100803</v>
      </c>
      <c r="B6513" s="354" t="s">
        <v>717</v>
      </c>
      <c r="C6513" s="353" t="s">
        <v>1</v>
      </c>
      <c r="D6513" s="355">
        <v>17.16</v>
      </c>
      <c r="E6513" s="207"/>
    </row>
    <row r="6514" spans="1:5" x14ac:dyDescent="0.25">
      <c r="A6514" s="353">
        <v>100792</v>
      </c>
      <c r="B6514" s="354" t="s">
        <v>714</v>
      </c>
      <c r="C6514" s="353" t="s">
        <v>1</v>
      </c>
      <c r="D6514" s="355">
        <v>26.11</v>
      </c>
      <c r="E6514" s="207"/>
    </row>
    <row r="6515" spans="1:5" x14ac:dyDescent="0.25">
      <c r="A6515" s="353">
        <v>100804</v>
      </c>
      <c r="B6515" s="354" t="s">
        <v>718</v>
      </c>
      <c r="C6515" s="353" t="s">
        <v>1</v>
      </c>
      <c r="D6515" s="355">
        <v>24.82</v>
      </c>
      <c r="E6515" s="207"/>
    </row>
    <row r="6516" spans="1:5" x14ac:dyDescent="0.25">
      <c r="A6516" s="353">
        <v>100793</v>
      </c>
      <c r="B6516" s="354" t="s">
        <v>715</v>
      </c>
      <c r="C6516" s="353" t="s">
        <v>1</v>
      </c>
      <c r="D6516" s="355">
        <v>34.29</v>
      </c>
      <c r="E6516" s="207"/>
    </row>
    <row r="6517" spans="1:5" x14ac:dyDescent="0.25">
      <c r="A6517" s="353">
        <v>100805</v>
      </c>
      <c r="B6517" s="354" t="s">
        <v>719</v>
      </c>
      <c r="C6517" s="353" t="s">
        <v>1</v>
      </c>
      <c r="D6517" s="355">
        <v>32.74</v>
      </c>
      <c r="E6517" s="207"/>
    </row>
    <row r="6518" spans="1:5" x14ac:dyDescent="0.25">
      <c r="A6518" s="353">
        <v>100794</v>
      </c>
      <c r="B6518" s="354" t="s">
        <v>716</v>
      </c>
      <c r="C6518" s="353" t="s">
        <v>1</v>
      </c>
      <c r="D6518" s="355">
        <v>45.86</v>
      </c>
      <c r="E6518" s="207"/>
    </row>
    <row r="6519" spans="1:5" x14ac:dyDescent="0.25">
      <c r="A6519" s="353">
        <v>100806</v>
      </c>
      <c r="B6519" s="354" t="s">
        <v>720</v>
      </c>
      <c r="C6519" s="353" t="s">
        <v>1</v>
      </c>
      <c r="D6519" s="355">
        <v>43.96</v>
      </c>
      <c r="E6519" s="207"/>
    </row>
    <row r="6520" spans="1:5" x14ac:dyDescent="0.25">
      <c r="A6520" s="353">
        <v>100838</v>
      </c>
      <c r="B6520" s="354" t="s">
        <v>34989</v>
      </c>
      <c r="C6520" s="353" t="s">
        <v>2</v>
      </c>
      <c r="D6520" s="355">
        <v>0</v>
      </c>
      <c r="E6520" s="207"/>
    </row>
    <row r="6521" spans="1:5" x14ac:dyDescent="0.25">
      <c r="A6521" s="353">
        <v>100839</v>
      </c>
      <c r="B6521" s="354" t="s">
        <v>34990</v>
      </c>
      <c r="C6521" s="353" t="s">
        <v>2</v>
      </c>
      <c r="D6521" s="355">
        <v>0</v>
      </c>
      <c r="E6521" s="207"/>
    </row>
    <row r="6522" spans="1:5" x14ac:dyDescent="0.25">
      <c r="A6522" s="353">
        <v>100840</v>
      </c>
      <c r="B6522" s="354" t="s">
        <v>34991</v>
      </c>
      <c r="C6522" s="353" t="s">
        <v>2</v>
      </c>
      <c r="D6522" s="355">
        <v>0</v>
      </c>
      <c r="E6522" s="207"/>
    </row>
    <row r="6523" spans="1:5" x14ac:dyDescent="0.25">
      <c r="A6523" s="353">
        <v>100841</v>
      </c>
      <c r="B6523" s="354" t="s">
        <v>34992</v>
      </c>
      <c r="C6523" s="353" t="s">
        <v>2</v>
      </c>
      <c r="D6523" s="355">
        <v>0</v>
      </c>
      <c r="E6523" s="207"/>
    </row>
    <row r="6524" spans="1:5" x14ac:dyDescent="0.25">
      <c r="A6524" s="353">
        <v>103283</v>
      </c>
      <c r="B6524" s="354" t="s">
        <v>34993</v>
      </c>
      <c r="C6524" s="353" t="s">
        <v>2</v>
      </c>
      <c r="D6524" s="355">
        <v>0</v>
      </c>
      <c r="E6524" s="207"/>
    </row>
    <row r="6525" spans="1:5" x14ac:dyDescent="0.25">
      <c r="A6525" s="353">
        <v>103284</v>
      </c>
      <c r="B6525" s="354" t="s">
        <v>34994</v>
      </c>
      <c r="C6525" s="353" t="s">
        <v>2</v>
      </c>
      <c r="D6525" s="355">
        <v>0</v>
      </c>
      <c r="E6525" s="207"/>
    </row>
    <row r="6526" spans="1:5" x14ac:dyDescent="0.25">
      <c r="A6526" s="353">
        <v>103282</v>
      </c>
      <c r="B6526" s="354" t="s">
        <v>34995</v>
      </c>
      <c r="C6526" s="353" t="s">
        <v>2</v>
      </c>
      <c r="D6526" s="355">
        <v>0</v>
      </c>
      <c r="E6526" s="207"/>
    </row>
    <row r="6527" spans="1:5" x14ac:dyDescent="0.25">
      <c r="A6527" s="353">
        <v>103279</v>
      </c>
      <c r="B6527" s="354" t="s">
        <v>34996</v>
      </c>
      <c r="C6527" s="353" t="s">
        <v>2</v>
      </c>
      <c r="D6527" s="355">
        <v>0</v>
      </c>
      <c r="E6527" s="207"/>
    </row>
    <row r="6528" spans="1:5" x14ac:dyDescent="0.25">
      <c r="A6528" s="353">
        <v>103280</v>
      </c>
      <c r="B6528" s="354" t="s">
        <v>34997</v>
      </c>
      <c r="C6528" s="353" t="s">
        <v>2</v>
      </c>
      <c r="D6528" s="355">
        <v>0</v>
      </c>
      <c r="E6528" s="207"/>
    </row>
    <row r="6529" spans="1:5" x14ac:dyDescent="0.25">
      <c r="A6529" s="353">
        <v>103281</v>
      </c>
      <c r="B6529" s="354" t="s">
        <v>34998</v>
      </c>
      <c r="C6529" s="353" t="s">
        <v>2</v>
      </c>
      <c r="D6529" s="355">
        <v>0</v>
      </c>
      <c r="E6529" s="207"/>
    </row>
    <row r="6530" spans="1:5" x14ac:dyDescent="0.25">
      <c r="A6530" s="353">
        <v>103247</v>
      </c>
      <c r="B6530" s="354" t="s">
        <v>12060</v>
      </c>
      <c r="C6530" s="353" t="s">
        <v>2</v>
      </c>
      <c r="D6530" s="355">
        <v>2527.2399999999998</v>
      </c>
      <c r="E6530" s="207"/>
    </row>
    <row r="6531" spans="1:5" x14ac:dyDescent="0.25">
      <c r="A6531" s="353">
        <v>103250</v>
      </c>
      <c r="B6531" s="354" t="s">
        <v>12063</v>
      </c>
      <c r="C6531" s="353" t="s">
        <v>2</v>
      </c>
      <c r="D6531" s="355">
        <v>3662.4</v>
      </c>
      <c r="E6531" s="207"/>
    </row>
    <row r="6532" spans="1:5" x14ac:dyDescent="0.25">
      <c r="A6532" s="353">
        <v>103253</v>
      </c>
      <c r="B6532" s="354" t="s">
        <v>12066</v>
      </c>
      <c r="C6532" s="353" t="s">
        <v>2</v>
      </c>
      <c r="D6532" s="355">
        <v>4984.8</v>
      </c>
      <c r="E6532" s="207"/>
    </row>
    <row r="6533" spans="1:5" x14ac:dyDescent="0.25">
      <c r="A6533" s="353">
        <v>103244</v>
      </c>
      <c r="B6533" s="354" t="s">
        <v>12057</v>
      </c>
      <c r="C6533" s="353" t="s">
        <v>2</v>
      </c>
      <c r="D6533" s="355">
        <v>2279.21</v>
      </c>
      <c r="E6533" s="207"/>
    </row>
    <row r="6534" spans="1:5" x14ac:dyDescent="0.25">
      <c r="A6534" s="353">
        <v>103256</v>
      </c>
      <c r="B6534" s="354" t="s">
        <v>25815</v>
      </c>
      <c r="C6534" s="353" t="s">
        <v>2</v>
      </c>
      <c r="D6534" s="355">
        <v>9247.43</v>
      </c>
      <c r="E6534" s="207"/>
    </row>
    <row r="6535" spans="1:5" x14ac:dyDescent="0.25">
      <c r="A6535" s="353">
        <v>103258</v>
      </c>
      <c r="B6535" s="354" t="s">
        <v>25817</v>
      </c>
      <c r="C6535" s="353" t="s">
        <v>2</v>
      </c>
      <c r="D6535" s="355">
        <v>10334.91</v>
      </c>
      <c r="E6535" s="207"/>
    </row>
    <row r="6536" spans="1:5" x14ac:dyDescent="0.25">
      <c r="A6536" s="353">
        <v>103260</v>
      </c>
      <c r="B6536" s="354" t="s">
        <v>25819</v>
      </c>
      <c r="C6536" s="353" t="s">
        <v>2</v>
      </c>
      <c r="D6536" s="355">
        <v>5737.44</v>
      </c>
      <c r="E6536" s="207"/>
    </row>
    <row r="6537" spans="1:5" x14ac:dyDescent="0.25">
      <c r="A6537" s="353">
        <v>103261</v>
      </c>
      <c r="B6537" s="354" t="s">
        <v>25820</v>
      </c>
      <c r="C6537" s="353" t="s">
        <v>2</v>
      </c>
      <c r="D6537" s="355">
        <v>11657.24</v>
      </c>
      <c r="E6537" s="207"/>
    </row>
    <row r="6538" spans="1:5" x14ac:dyDescent="0.25">
      <c r="A6538" s="353">
        <v>103263</v>
      </c>
      <c r="B6538" s="354" t="s">
        <v>12069</v>
      </c>
      <c r="C6538" s="353" t="s">
        <v>2</v>
      </c>
      <c r="D6538" s="355">
        <v>16209.14</v>
      </c>
      <c r="E6538" s="207"/>
    </row>
    <row r="6539" spans="1:5" x14ac:dyDescent="0.25">
      <c r="A6539" s="353">
        <v>103265</v>
      </c>
      <c r="B6539" s="354" t="s">
        <v>12071</v>
      </c>
      <c r="C6539" s="353" t="s">
        <v>2</v>
      </c>
      <c r="D6539" s="355">
        <v>19524.97</v>
      </c>
      <c r="E6539" s="207"/>
    </row>
    <row r="6540" spans="1:5" x14ac:dyDescent="0.25">
      <c r="A6540" s="353">
        <v>103268</v>
      </c>
      <c r="B6540" s="354" t="s">
        <v>12074</v>
      </c>
      <c r="C6540" s="353" t="s">
        <v>2</v>
      </c>
      <c r="D6540" s="355">
        <v>6867.48</v>
      </c>
      <c r="E6540" s="207"/>
    </row>
    <row r="6541" spans="1:5" x14ac:dyDescent="0.25">
      <c r="A6541" s="353">
        <v>103270</v>
      </c>
      <c r="B6541" s="354" t="s">
        <v>12076</v>
      </c>
      <c r="C6541" s="353" t="s">
        <v>2</v>
      </c>
      <c r="D6541" s="355">
        <v>7379.7</v>
      </c>
      <c r="E6541" s="207"/>
    </row>
    <row r="6542" spans="1:5" x14ac:dyDescent="0.25">
      <c r="A6542" s="353">
        <v>103272</v>
      </c>
      <c r="B6542" s="354" t="s">
        <v>12078</v>
      </c>
      <c r="C6542" s="353" t="s">
        <v>2</v>
      </c>
      <c r="D6542" s="355">
        <v>10786.73</v>
      </c>
      <c r="E6542" s="207"/>
    </row>
    <row r="6543" spans="1:5" x14ac:dyDescent="0.25">
      <c r="A6543" s="353">
        <v>103274</v>
      </c>
      <c r="B6543" s="354" t="s">
        <v>12080</v>
      </c>
      <c r="C6543" s="353" t="s">
        <v>2</v>
      </c>
      <c r="D6543" s="355">
        <v>12741.04</v>
      </c>
      <c r="E6543" s="207"/>
    </row>
    <row r="6544" spans="1:5" x14ac:dyDescent="0.25">
      <c r="A6544" s="353">
        <v>103276</v>
      </c>
      <c r="B6544" s="354" t="s">
        <v>12082</v>
      </c>
      <c r="C6544" s="353" t="s">
        <v>2</v>
      </c>
      <c r="D6544" s="355">
        <v>13297.36</v>
      </c>
      <c r="E6544" s="207"/>
    </row>
    <row r="6545" spans="1:5" x14ac:dyDescent="0.25">
      <c r="A6545" s="353">
        <v>103267</v>
      </c>
      <c r="B6545" s="354" t="s">
        <v>12073</v>
      </c>
      <c r="C6545" s="353" t="s">
        <v>2</v>
      </c>
      <c r="D6545" s="355">
        <v>5791.17</v>
      </c>
      <c r="E6545" s="207"/>
    </row>
    <row r="6546" spans="1:5" x14ac:dyDescent="0.25">
      <c r="A6546" s="353">
        <v>103269</v>
      </c>
      <c r="B6546" s="354" t="s">
        <v>12075</v>
      </c>
      <c r="C6546" s="353" t="s">
        <v>2</v>
      </c>
      <c r="D6546" s="355">
        <v>7110.82</v>
      </c>
      <c r="E6546" s="207"/>
    </row>
    <row r="6547" spans="1:5" x14ac:dyDescent="0.25">
      <c r="A6547" s="353">
        <v>103271</v>
      </c>
      <c r="B6547" s="354" t="s">
        <v>12077</v>
      </c>
      <c r="C6547" s="353" t="s">
        <v>2</v>
      </c>
      <c r="D6547" s="355">
        <v>10444.799999999999</v>
      </c>
      <c r="E6547" s="207"/>
    </row>
    <row r="6548" spans="1:5" x14ac:dyDescent="0.25">
      <c r="A6548" s="353">
        <v>103273</v>
      </c>
      <c r="B6548" s="354" t="s">
        <v>12079</v>
      </c>
      <c r="C6548" s="353" t="s">
        <v>2</v>
      </c>
      <c r="D6548" s="355">
        <v>11132.92</v>
      </c>
      <c r="E6548" s="207"/>
    </row>
    <row r="6549" spans="1:5" x14ac:dyDescent="0.25">
      <c r="A6549" s="353">
        <v>103275</v>
      </c>
      <c r="B6549" s="354" t="s">
        <v>12081</v>
      </c>
      <c r="C6549" s="353" t="s">
        <v>2</v>
      </c>
      <c r="D6549" s="355">
        <v>12675.39</v>
      </c>
      <c r="E6549" s="207"/>
    </row>
    <row r="6550" spans="1:5" x14ac:dyDescent="0.25">
      <c r="A6550" s="353">
        <v>103248</v>
      </c>
      <c r="B6550" s="354" t="s">
        <v>12061</v>
      </c>
      <c r="C6550" s="353" t="s">
        <v>2</v>
      </c>
      <c r="D6550" s="355">
        <v>2069.21</v>
      </c>
      <c r="E6550" s="207"/>
    </row>
    <row r="6551" spans="1:5" x14ac:dyDescent="0.25">
      <c r="A6551" s="353">
        <v>103249</v>
      </c>
      <c r="B6551" s="354" t="s">
        <v>12062</v>
      </c>
      <c r="C6551" s="353" t="s">
        <v>2</v>
      </c>
      <c r="D6551" s="355">
        <v>2221.4</v>
      </c>
      <c r="E6551" s="207"/>
    </row>
    <row r="6552" spans="1:5" x14ac:dyDescent="0.25">
      <c r="A6552" s="353">
        <v>103251</v>
      </c>
      <c r="B6552" s="354" t="s">
        <v>12064</v>
      </c>
      <c r="C6552" s="353" t="s">
        <v>2</v>
      </c>
      <c r="D6552" s="355">
        <v>2897.41</v>
      </c>
      <c r="E6552" s="207"/>
    </row>
    <row r="6553" spans="1:5" x14ac:dyDescent="0.25">
      <c r="A6553" s="353">
        <v>103252</v>
      </c>
      <c r="B6553" s="354" t="s">
        <v>12065</v>
      </c>
      <c r="C6553" s="353" t="s">
        <v>2</v>
      </c>
      <c r="D6553" s="355">
        <v>3205.91</v>
      </c>
      <c r="E6553" s="207"/>
    </row>
    <row r="6554" spans="1:5" x14ac:dyDescent="0.25">
      <c r="A6554" s="353">
        <v>103254</v>
      </c>
      <c r="B6554" s="354" t="s">
        <v>12067</v>
      </c>
      <c r="C6554" s="353" t="s">
        <v>2</v>
      </c>
      <c r="D6554" s="355">
        <v>3734.12</v>
      </c>
      <c r="E6554" s="207"/>
    </row>
    <row r="6555" spans="1:5" x14ac:dyDescent="0.25">
      <c r="A6555" s="353">
        <v>103255</v>
      </c>
      <c r="B6555" s="354" t="s">
        <v>12068</v>
      </c>
      <c r="C6555" s="353" t="s">
        <v>2</v>
      </c>
      <c r="D6555" s="355">
        <v>4175.3900000000003</v>
      </c>
      <c r="E6555" s="207"/>
    </row>
    <row r="6556" spans="1:5" x14ac:dyDescent="0.25">
      <c r="A6556" s="353">
        <v>103245</v>
      </c>
      <c r="B6556" s="354" t="s">
        <v>12058</v>
      </c>
      <c r="C6556" s="353" t="s">
        <v>2</v>
      </c>
      <c r="D6556" s="355">
        <v>1802.34</v>
      </c>
      <c r="E6556" s="207"/>
    </row>
    <row r="6557" spans="1:5" x14ac:dyDescent="0.25">
      <c r="A6557" s="353">
        <v>103246</v>
      </c>
      <c r="B6557" s="354" t="s">
        <v>12059</v>
      </c>
      <c r="C6557" s="353" t="s">
        <v>2</v>
      </c>
      <c r="D6557" s="355">
        <v>1963.61</v>
      </c>
      <c r="E6557" s="207"/>
    </row>
    <row r="6558" spans="1:5" x14ac:dyDescent="0.25">
      <c r="A6558" s="353">
        <v>103257</v>
      </c>
      <c r="B6558" s="354" t="s">
        <v>25816</v>
      </c>
      <c r="C6558" s="353" t="s">
        <v>2</v>
      </c>
      <c r="D6558" s="355">
        <v>5297.97</v>
      </c>
      <c r="E6558" s="207"/>
    </row>
    <row r="6559" spans="1:5" x14ac:dyDescent="0.25">
      <c r="A6559" s="353">
        <v>103259</v>
      </c>
      <c r="B6559" s="354" t="s">
        <v>25818</v>
      </c>
      <c r="C6559" s="353" t="s">
        <v>2</v>
      </c>
      <c r="D6559" s="355">
        <v>5586.33</v>
      </c>
      <c r="E6559" s="207"/>
    </row>
    <row r="6560" spans="1:5" x14ac:dyDescent="0.25">
      <c r="A6560" s="353">
        <v>103262</v>
      </c>
      <c r="B6560" s="354" t="s">
        <v>25821</v>
      </c>
      <c r="C6560" s="353" t="s">
        <v>2</v>
      </c>
      <c r="D6560" s="355">
        <v>7330.65</v>
      </c>
      <c r="E6560" s="207"/>
    </row>
    <row r="6561" spans="1:5" x14ac:dyDescent="0.25">
      <c r="A6561" s="353">
        <v>103264</v>
      </c>
      <c r="B6561" s="354" t="s">
        <v>12070</v>
      </c>
      <c r="C6561" s="353" t="s">
        <v>2</v>
      </c>
      <c r="D6561" s="355">
        <v>9125.26</v>
      </c>
      <c r="E6561" s="207"/>
    </row>
    <row r="6562" spans="1:5" x14ac:dyDescent="0.25">
      <c r="A6562" s="353">
        <v>103266</v>
      </c>
      <c r="B6562" s="354" t="s">
        <v>12072</v>
      </c>
      <c r="C6562" s="353" t="s">
        <v>2</v>
      </c>
      <c r="D6562" s="355">
        <v>10181.93</v>
      </c>
      <c r="E6562" s="207"/>
    </row>
    <row r="6563" spans="1:5" x14ac:dyDescent="0.25">
      <c r="A6563" s="353">
        <v>103277</v>
      </c>
      <c r="B6563" s="354" t="s">
        <v>12083</v>
      </c>
      <c r="C6563" s="353" t="s">
        <v>2</v>
      </c>
      <c r="D6563" s="355">
        <v>24520.92</v>
      </c>
      <c r="E6563" s="207"/>
    </row>
    <row r="6564" spans="1:5" x14ac:dyDescent="0.25">
      <c r="A6564" s="353">
        <v>103278</v>
      </c>
      <c r="B6564" s="354" t="s">
        <v>12084</v>
      </c>
      <c r="C6564" s="353" t="s">
        <v>2</v>
      </c>
      <c r="D6564" s="355">
        <v>31355.73</v>
      </c>
      <c r="E6564" s="207"/>
    </row>
    <row r="6565" spans="1:5" x14ac:dyDescent="0.25">
      <c r="A6565" s="353">
        <v>103285</v>
      </c>
      <c r="B6565" s="354" t="s">
        <v>34999</v>
      </c>
      <c r="C6565" s="353" t="s">
        <v>2</v>
      </c>
      <c r="D6565" s="355">
        <v>0</v>
      </c>
      <c r="E6565" s="207"/>
    </row>
    <row r="6566" spans="1:5" x14ac:dyDescent="0.25">
      <c r="A6566" s="353">
        <v>103286</v>
      </c>
      <c r="B6566" s="354" t="s">
        <v>35000</v>
      </c>
      <c r="C6566" s="353" t="s">
        <v>2</v>
      </c>
      <c r="D6566" s="355">
        <v>0</v>
      </c>
      <c r="E6566" s="207"/>
    </row>
    <row r="6567" spans="1:5" x14ac:dyDescent="0.25">
      <c r="A6567" s="353">
        <v>103287</v>
      </c>
      <c r="B6567" s="354" t="s">
        <v>35001</v>
      </c>
      <c r="C6567" s="353" t="s">
        <v>2</v>
      </c>
      <c r="D6567" s="355">
        <v>0</v>
      </c>
      <c r="E6567" s="207"/>
    </row>
    <row r="6568" spans="1:5" x14ac:dyDescent="0.25">
      <c r="A6568" s="353">
        <v>103288</v>
      </c>
      <c r="B6568" s="354" t="s">
        <v>5689</v>
      </c>
      <c r="C6568" s="353" t="s">
        <v>2</v>
      </c>
      <c r="D6568" s="355">
        <v>16.28</v>
      </c>
      <c r="E6568" s="207"/>
    </row>
    <row r="6569" spans="1:5" x14ac:dyDescent="0.25">
      <c r="A6569" s="353">
        <v>103291</v>
      </c>
      <c r="B6569" s="354" t="s">
        <v>35002</v>
      </c>
      <c r="C6569" s="353" t="s">
        <v>1</v>
      </c>
      <c r="D6569" s="355">
        <v>65.599999999999994</v>
      </c>
      <c r="E6569" s="207"/>
    </row>
    <row r="6570" spans="1:5" x14ac:dyDescent="0.25">
      <c r="A6570" s="353">
        <v>103289</v>
      </c>
      <c r="B6570" s="354" t="s">
        <v>35003</v>
      </c>
      <c r="C6570" s="353" t="s">
        <v>1</v>
      </c>
      <c r="D6570" s="355">
        <v>32.92</v>
      </c>
      <c r="E6570" s="207"/>
    </row>
    <row r="6571" spans="1:5" x14ac:dyDescent="0.25">
      <c r="A6571" s="353">
        <v>103290</v>
      </c>
      <c r="B6571" s="354" t="s">
        <v>35004</v>
      </c>
      <c r="C6571" s="353" t="s">
        <v>1</v>
      </c>
      <c r="D6571" s="355">
        <v>52.29</v>
      </c>
      <c r="E6571" s="207"/>
    </row>
    <row r="6572" spans="1:5" x14ac:dyDescent="0.25">
      <c r="A6572" s="353">
        <v>103292</v>
      </c>
      <c r="B6572" s="354" t="s">
        <v>35005</v>
      </c>
      <c r="C6572" s="353" t="s">
        <v>1</v>
      </c>
      <c r="D6572" s="355">
        <v>79.53</v>
      </c>
      <c r="E6572" s="207"/>
    </row>
    <row r="6573" spans="1:5" x14ac:dyDescent="0.25">
      <c r="A6573" s="353">
        <v>106044</v>
      </c>
      <c r="B6573" s="354" t="s">
        <v>40706</v>
      </c>
      <c r="C6573" s="353" t="s">
        <v>2</v>
      </c>
      <c r="D6573" s="355">
        <v>62.22</v>
      </c>
      <c r="E6573" s="207"/>
    </row>
    <row r="6574" spans="1:5" x14ac:dyDescent="0.25">
      <c r="A6574" s="353">
        <v>106045</v>
      </c>
      <c r="B6574" s="354" t="s">
        <v>40707</v>
      </c>
      <c r="C6574" s="353" t="s">
        <v>2</v>
      </c>
      <c r="D6574" s="355">
        <v>138.15</v>
      </c>
      <c r="E6574" s="207"/>
    </row>
    <row r="6575" spans="1:5" x14ac:dyDescent="0.25">
      <c r="A6575" s="353">
        <v>106042</v>
      </c>
      <c r="B6575" s="354" t="s">
        <v>40708</v>
      </c>
      <c r="C6575" s="353" t="s">
        <v>2</v>
      </c>
      <c r="D6575" s="355">
        <v>64.099999999999994</v>
      </c>
      <c r="E6575" s="207"/>
    </row>
    <row r="6576" spans="1:5" x14ac:dyDescent="0.25">
      <c r="A6576" s="353">
        <v>106043</v>
      </c>
      <c r="B6576" s="354" t="s">
        <v>40709</v>
      </c>
      <c r="C6576" s="353" t="s">
        <v>2</v>
      </c>
      <c r="D6576" s="355">
        <v>120.8</v>
      </c>
      <c r="E6576" s="207"/>
    </row>
    <row r="6577" spans="1:5" x14ac:dyDescent="0.25">
      <c r="A6577" s="353">
        <v>106046</v>
      </c>
      <c r="B6577" s="354" t="s">
        <v>40710</v>
      </c>
      <c r="C6577" s="353" t="s">
        <v>2</v>
      </c>
      <c r="D6577" s="355">
        <v>41.16</v>
      </c>
      <c r="E6577" s="207"/>
    </row>
    <row r="6578" spans="1:5" x14ac:dyDescent="0.25">
      <c r="A6578" s="353">
        <v>106047</v>
      </c>
      <c r="B6578" s="354" t="s">
        <v>40711</v>
      </c>
      <c r="C6578" s="353" t="s">
        <v>2</v>
      </c>
      <c r="D6578" s="355">
        <v>72.77</v>
      </c>
      <c r="E6578" s="207"/>
    </row>
    <row r="6579" spans="1:5" x14ac:dyDescent="0.25">
      <c r="A6579" s="353">
        <v>106038</v>
      </c>
      <c r="B6579" s="354" t="s">
        <v>40712</v>
      </c>
      <c r="C6579" s="353" t="s">
        <v>2</v>
      </c>
      <c r="D6579" s="355">
        <v>57.55</v>
      </c>
      <c r="E6579" s="207"/>
    </row>
    <row r="6580" spans="1:5" x14ac:dyDescent="0.25">
      <c r="A6580" s="353">
        <v>106039</v>
      </c>
      <c r="B6580" s="354" t="s">
        <v>40713</v>
      </c>
      <c r="C6580" s="353" t="s">
        <v>2</v>
      </c>
      <c r="D6580" s="355">
        <v>76.42</v>
      </c>
      <c r="E6580" s="207"/>
    </row>
    <row r="6581" spans="1:5" x14ac:dyDescent="0.25">
      <c r="A6581" s="353">
        <v>106040</v>
      </c>
      <c r="B6581" s="354" t="s">
        <v>40714</v>
      </c>
      <c r="C6581" s="353" t="s">
        <v>2</v>
      </c>
      <c r="D6581" s="355">
        <v>83.69</v>
      </c>
      <c r="E6581" s="207"/>
    </row>
    <row r="6582" spans="1:5" x14ac:dyDescent="0.25">
      <c r="A6582" s="353">
        <v>106041</v>
      </c>
      <c r="B6582" s="354" t="s">
        <v>40715</v>
      </c>
      <c r="C6582" s="353" t="s">
        <v>2</v>
      </c>
      <c r="D6582" s="355">
        <v>153.41</v>
      </c>
      <c r="E6582" s="207"/>
    </row>
    <row r="6583" spans="1:5" x14ac:dyDescent="0.25">
      <c r="A6583" s="353">
        <v>97329</v>
      </c>
      <c r="B6583" s="354" t="s">
        <v>40716</v>
      </c>
      <c r="C6583" s="353" t="s">
        <v>1</v>
      </c>
      <c r="D6583" s="355">
        <v>61.26</v>
      </c>
      <c r="E6583" s="207"/>
    </row>
    <row r="6584" spans="1:5" x14ac:dyDescent="0.25">
      <c r="A6584" s="353">
        <v>97327</v>
      </c>
      <c r="B6584" s="354" t="s">
        <v>40717</v>
      </c>
      <c r="C6584" s="353" t="s">
        <v>1</v>
      </c>
      <c r="D6584" s="355">
        <v>28.58</v>
      </c>
      <c r="E6584" s="207"/>
    </row>
    <row r="6585" spans="1:5" x14ac:dyDescent="0.25">
      <c r="A6585" s="353">
        <v>106034</v>
      </c>
      <c r="B6585" s="354" t="s">
        <v>40718</v>
      </c>
      <c r="C6585" s="353" t="s">
        <v>1</v>
      </c>
      <c r="D6585" s="355">
        <v>138.22</v>
      </c>
      <c r="E6585" s="207"/>
    </row>
    <row r="6586" spans="1:5" x14ac:dyDescent="0.25">
      <c r="A6586" s="353">
        <v>97328</v>
      </c>
      <c r="B6586" s="354" t="s">
        <v>40719</v>
      </c>
      <c r="C6586" s="353" t="s">
        <v>1</v>
      </c>
      <c r="D6586" s="355">
        <v>47.95</v>
      </c>
      <c r="E6586" s="207"/>
    </row>
    <row r="6587" spans="1:5" x14ac:dyDescent="0.25">
      <c r="A6587" s="353">
        <v>97330</v>
      </c>
      <c r="B6587" s="354" t="s">
        <v>40720</v>
      </c>
      <c r="C6587" s="353" t="s">
        <v>1</v>
      </c>
      <c r="D6587" s="355">
        <v>75.19</v>
      </c>
      <c r="E6587" s="207"/>
    </row>
    <row r="6588" spans="1:5" x14ac:dyDescent="0.25">
      <c r="A6588" s="353">
        <v>106035</v>
      </c>
      <c r="B6588" s="354" t="s">
        <v>40721</v>
      </c>
      <c r="C6588" s="353" t="s">
        <v>1</v>
      </c>
      <c r="D6588" s="355">
        <v>0</v>
      </c>
      <c r="E6588" s="207"/>
    </row>
    <row r="6589" spans="1:5" x14ac:dyDescent="0.25">
      <c r="A6589" s="353">
        <v>106036</v>
      </c>
      <c r="B6589" s="354" t="s">
        <v>40722</v>
      </c>
      <c r="C6589" s="353" t="s">
        <v>1</v>
      </c>
      <c r="D6589" s="355">
        <v>0</v>
      </c>
      <c r="E6589" s="207"/>
    </row>
    <row r="6590" spans="1:5" x14ac:dyDescent="0.25">
      <c r="A6590" s="353">
        <v>106037</v>
      </c>
      <c r="B6590" s="354" t="s">
        <v>40723</v>
      </c>
      <c r="C6590" s="353" t="s">
        <v>1</v>
      </c>
      <c r="D6590" s="355">
        <v>0</v>
      </c>
      <c r="E6590" s="207"/>
    </row>
    <row r="6591" spans="1:5" x14ac:dyDescent="0.25">
      <c r="A6591" s="353">
        <v>93085</v>
      </c>
      <c r="B6591" s="354" t="s">
        <v>6013</v>
      </c>
      <c r="C6591" s="353" t="s">
        <v>2</v>
      </c>
      <c r="D6591" s="355">
        <v>16.309999999999999</v>
      </c>
      <c r="E6591" s="207"/>
    </row>
    <row r="6592" spans="1:5" x14ac:dyDescent="0.25">
      <c r="A6592" s="353">
        <v>103892</v>
      </c>
      <c r="B6592" s="354" t="s">
        <v>6122</v>
      </c>
      <c r="C6592" s="353" t="s">
        <v>2</v>
      </c>
      <c r="D6592" s="355">
        <v>17.41</v>
      </c>
      <c r="E6592" s="207"/>
    </row>
    <row r="6593" spans="1:5" x14ac:dyDescent="0.25">
      <c r="A6593" s="353">
        <v>103823</v>
      </c>
      <c r="B6593" s="354" t="s">
        <v>6069</v>
      </c>
      <c r="C6593" s="353" t="s">
        <v>2</v>
      </c>
      <c r="D6593" s="355">
        <v>19.62</v>
      </c>
      <c r="E6593" s="207"/>
    </row>
    <row r="6594" spans="1:5" x14ac:dyDescent="0.25">
      <c r="A6594" s="353">
        <v>103856</v>
      </c>
      <c r="B6594" s="354" t="s">
        <v>6092</v>
      </c>
      <c r="C6594" s="353" t="s">
        <v>2</v>
      </c>
      <c r="D6594" s="355">
        <v>17.43</v>
      </c>
      <c r="E6594" s="207"/>
    </row>
    <row r="6595" spans="1:5" x14ac:dyDescent="0.25">
      <c r="A6595" s="353">
        <v>93108</v>
      </c>
      <c r="B6595" s="354" t="s">
        <v>6034</v>
      </c>
      <c r="C6595" s="353" t="s">
        <v>2</v>
      </c>
      <c r="D6595" s="355">
        <v>14.65</v>
      </c>
      <c r="E6595" s="207"/>
    </row>
    <row r="6596" spans="1:5" x14ac:dyDescent="0.25">
      <c r="A6596" s="353">
        <v>93091</v>
      </c>
      <c r="B6596" s="354" t="s">
        <v>6019</v>
      </c>
      <c r="C6596" s="353" t="s">
        <v>2</v>
      </c>
      <c r="D6596" s="355">
        <v>17.93</v>
      </c>
      <c r="E6596" s="207"/>
    </row>
    <row r="6597" spans="1:5" x14ac:dyDescent="0.25">
      <c r="A6597" s="353">
        <v>103900</v>
      </c>
      <c r="B6597" s="354" t="s">
        <v>6130</v>
      </c>
      <c r="C6597" s="353" t="s">
        <v>2</v>
      </c>
      <c r="D6597" s="355">
        <v>22.48</v>
      </c>
      <c r="E6597" s="207"/>
    </row>
    <row r="6598" spans="1:5" x14ac:dyDescent="0.25">
      <c r="A6598" s="353">
        <v>103831</v>
      </c>
      <c r="B6598" s="354" t="s">
        <v>6074</v>
      </c>
      <c r="C6598" s="353" t="s">
        <v>2</v>
      </c>
      <c r="D6598" s="355">
        <v>29.26</v>
      </c>
      <c r="E6598" s="207"/>
    </row>
    <row r="6599" spans="1:5" x14ac:dyDescent="0.25">
      <c r="A6599" s="353">
        <v>103864</v>
      </c>
      <c r="B6599" s="354" t="s">
        <v>6100</v>
      </c>
      <c r="C6599" s="353" t="s">
        <v>2</v>
      </c>
      <c r="D6599" s="355">
        <v>23.79</v>
      </c>
      <c r="E6599" s="207"/>
    </row>
    <row r="6600" spans="1:5" x14ac:dyDescent="0.25">
      <c r="A6600" s="353">
        <v>93133</v>
      </c>
      <c r="B6600" s="354" t="s">
        <v>6051</v>
      </c>
      <c r="C6600" s="353" t="s">
        <v>2</v>
      </c>
      <c r="D6600" s="355">
        <v>21.08</v>
      </c>
      <c r="E6600" s="207"/>
    </row>
    <row r="6601" spans="1:5" x14ac:dyDescent="0.25">
      <c r="A6601" s="353">
        <v>93057</v>
      </c>
      <c r="B6601" s="354" t="s">
        <v>5986</v>
      </c>
      <c r="C6601" s="353" t="s">
        <v>2</v>
      </c>
      <c r="D6601" s="355">
        <v>15.01</v>
      </c>
      <c r="E6601" s="207"/>
    </row>
    <row r="6602" spans="1:5" x14ac:dyDescent="0.25">
      <c r="A6602" s="353">
        <v>93062</v>
      </c>
      <c r="B6602" s="354" t="s">
        <v>5991</v>
      </c>
      <c r="C6602" s="353" t="s">
        <v>2</v>
      </c>
      <c r="D6602" s="355">
        <v>28.81</v>
      </c>
      <c r="E6602" s="207"/>
    </row>
    <row r="6603" spans="1:5" x14ac:dyDescent="0.25">
      <c r="A6603" s="353">
        <v>93065</v>
      </c>
      <c r="B6603" s="354" t="s">
        <v>5994</v>
      </c>
      <c r="C6603" s="353" t="s">
        <v>2</v>
      </c>
      <c r="D6603" s="355">
        <v>47.02</v>
      </c>
      <c r="E6603" s="207"/>
    </row>
    <row r="6604" spans="1:5" x14ac:dyDescent="0.25">
      <c r="A6604" s="353">
        <v>93068</v>
      </c>
      <c r="B6604" s="354" t="s">
        <v>5997</v>
      </c>
      <c r="C6604" s="353" t="s">
        <v>2</v>
      </c>
      <c r="D6604" s="355">
        <v>66.180000000000007</v>
      </c>
      <c r="E6604" s="207"/>
    </row>
    <row r="6605" spans="1:5" x14ac:dyDescent="0.25">
      <c r="A6605" s="353">
        <v>93071</v>
      </c>
      <c r="B6605" s="354" t="s">
        <v>6000</v>
      </c>
      <c r="C6605" s="353" t="s">
        <v>2</v>
      </c>
      <c r="D6605" s="355">
        <v>180.32</v>
      </c>
      <c r="E6605" s="207"/>
    </row>
    <row r="6606" spans="1:5" x14ac:dyDescent="0.25">
      <c r="A6606" s="353">
        <v>93081</v>
      </c>
      <c r="B6606" s="354" t="s">
        <v>6009</v>
      </c>
      <c r="C6606" s="353" t="s">
        <v>2</v>
      </c>
      <c r="D6606" s="355">
        <v>19.91</v>
      </c>
      <c r="E6606" s="207"/>
    </row>
    <row r="6607" spans="1:5" x14ac:dyDescent="0.25">
      <c r="A6607" s="353">
        <v>103887</v>
      </c>
      <c r="B6607" s="354" t="s">
        <v>6117</v>
      </c>
      <c r="C6607" s="353" t="s">
        <v>2</v>
      </c>
      <c r="D6607" s="355">
        <v>21.62</v>
      </c>
      <c r="E6607" s="207"/>
    </row>
    <row r="6608" spans="1:5" x14ac:dyDescent="0.25">
      <c r="A6608" s="353">
        <v>103818</v>
      </c>
      <c r="B6608" s="354" t="s">
        <v>24402</v>
      </c>
      <c r="C6608" s="353" t="s">
        <v>2</v>
      </c>
      <c r="D6608" s="355">
        <v>21.62</v>
      </c>
      <c r="E6608" s="207"/>
    </row>
    <row r="6609" spans="1:5" x14ac:dyDescent="0.25">
      <c r="A6609" s="353">
        <v>103851</v>
      </c>
      <c r="B6609" s="354" t="s">
        <v>24409</v>
      </c>
      <c r="C6609" s="353" t="s">
        <v>2</v>
      </c>
      <c r="D6609" s="355">
        <v>21.36</v>
      </c>
      <c r="E6609" s="207"/>
    </row>
    <row r="6610" spans="1:5" x14ac:dyDescent="0.25">
      <c r="A6610" s="353">
        <v>93104</v>
      </c>
      <c r="B6610" s="354" t="s">
        <v>6030</v>
      </c>
      <c r="C6610" s="353" t="s">
        <v>2</v>
      </c>
      <c r="D6610" s="355">
        <v>20</v>
      </c>
      <c r="E6610" s="207"/>
    </row>
    <row r="6611" spans="1:5" x14ac:dyDescent="0.25">
      <c r="A6611" s="353">
        <v>98602</v>
      </c>
      <c r="B6611" s="354" t="s">
        <v>6054</v>
      </c>
      <c r="C6611" s="353" t="s">
        <v>2</v>
      </c>
      <c r="D6611" s="355">
        <v>19.34</v>
      </c>
      <c r="E6611" s="207"/>
    </row>
    <row r="6612" spans="1:5" x14ac:dyDescent="0.25">
      <c r="A6612" s="353">
        <v>93087</v>
      </c>
      <c r="B6612" s="354" t="s">
        <v>6015</v>
      </c>
      <c r="C6612" s="353" t="s">
        <v>2</v>
      </c>
      <c r="D6612" s="355">
        <v>20.86</v>
      </c>
      <c r="E6612" s="207"/>
    </row>
    <row r="6613" spans="1:5" x14ac:dyDescent="0.25">
      <c r="A6613" s="353">
        <v>103893</v>
      </c>
      <c r="B6613" s="354" t="s">
        <v>6123</v>
      </c>
      <c r="C6613" s="353" t="s">
        <v>2</v>
      </c>
      <c r="D6613" s="355">
        <v>22.98</v>
      </c>
      <c r="E6613" s="207"/>
    </row>
    <row r="6614" spans="1:5" x14ac:dyDescent="0.25">
      <c r="A6614" s="353">
        <v>103824</v>
      </c>
      <c r="B6614" s="354" t="s">
        <v>24403</v>
      </c>
      <c r="C6614" s="353" t="s">
        <v>2</v>
      </c>
      <c r="D6614" s="355">
        <v>25.34</v>
      </c>
      <c r="E6614" s="207"/>
    </row>
    <row r="6615" spans="1:5" x14ac:dyDescent="0.25">
      <c r="A6615" s="353">
        <v>103857</v>
      </c>
      <c r="B6615" s="354" t="s">
        <v>6093</v>
      </c>
      <c r="C6615" s="353" t="s">
        <v>2</v>
      </c>
      <c r="D6615" s="355">
        <v>23.29</v>
      </c>
      <c r="E6615" s="207"/>
    </row>
    <row r="6616" spans="1:5" x14ac:dyDescent="0.25">
      <c r="A6616" s="353">
        <v>93110</v>
      </c>
      <c r="B6616" s="354" t="s">
        <v>6036</v>
      </c>
      <c r="C6616" s="353" t="s">
        <v>2</v>
      </c>
      <c r="D6616" s="355">
        <v>22</v>
      </c>
      <c r="E6616" s="207"/>
    </row>
    <row r="6617" spans="1:5" x14ac:dyDescent="0.25">
      <c r="A6617" s="353">
        <v>93054</v>
      </c>
      <c r="B6617" s="354" t="s">
        <v>5983</v>
      </c>
      <c r="C6617" s="353" t="s">
        <v>2</v>
      </c>
      <c r="D6617" s="355">
        <v>23.99</v>
      </c>
      <c r="E6617" s="207"/>
    </row>
    <row r="6618" spans="1:5" x14ac:dyDescent="0.25">
      <c r="A6618" s="353">
        <v>93088</v>
      </c>
      <c r="B6618" s="354" t="s">
        <v>6016</v>
      </c>
      <c r="C6618" s="353" t="s">
        <v>2</v>
      </c>
      <c r="D6618" s="355">
        <v>25.85</v>
      </c>
      <c r="E6618" s="207"/>
    </row>
    <row r="6619" spans="1:5" x14ac:dyDescent="0.25">
      <c r="A6619" s="353">
        <v>103894</v>
      </c>
      <c r="B6619" s="354" t="s">
        <v>6124</v>
      </c>
      <c r="C6619" s="353" t="s">
        <v>2</v>
      </c>
      <c r="D6619" s="355">
        <v>27.62</v>
      </c>
      <c r="E6619" s="207"/>
    </row>
    <row r="6620" spans="1:5" x14ac:dyDescent="0.25">
      <c r="A6620" s="353">
        <v>103825</v>
      </c>
      <c r="B6620" s="354" t="s">
        <v>24404</v>
      </c>
      <c r="C6620" s="353" t="s">
        <v>2</v>
      </c>
      <c r="D6620" s="355">
        <v>29.99</v>
      </c>
      <c r="E6620" s="207"/>
    </row>
    <row r="6621" spans="1:5" x14ac:dyDescent="0.25">
      <c r="A6621" s="353">
        <v>103858</v>
      </c>
      <c r="B6621" s="354" t="s">
        <v>6094</v>
      </c>
      <c r="C6621" s="353" t="s">
        <v>2</v>
      </c>
      <c r="D6621" s="355">
        <v>27.94</v>
      </c>
      <c r="E6621" s="207"/>
    </row>
    <row r="6622" spans="1:5" x14ac:dyDescent="0.25">
      <c r="A6622" s="353">
        <v>93111</v>
      </c>
      <c r="B6622" s="354" t="s">
        <v>6037</v>
      </c>
      <c r="C6622" s="353" t="s">
        <v>2</v>
      </c>
      <c r="D6622" s="355">
        <v>26.64</v>
      </c>
      <c r="E6622" s="207"/>
    </row>
    <row r="6623" spans="1:5" x14ac:dyDescent="0.25">
      <c r="A6623" s="353">
        <v>93059</v>
      </c>
      <c r="B6623" s="354" t="s">
        <v>5988</v>
      </c>
      <c r="C6623" s="353" t="s">
        <v>2</v>
      </c>
      <c r="D6623" s="355">
        <v>31.27</v>
      </c>
      <c r="E6623" s="207"/>
    </row>
    <row r="6624" spans="1:5" x14ac:dyDescent="0.25">
      <c r="A6624" s="353">
        <v>93093</v>
      </c>
      <c r="B6624" s="354" t="s">
        <v>6021</v>
      </c>
      <c r="C6624" s="353" t="s">
        <v>2</v>
      </c>
      <c r="D6624" s="355">
        <v>32.67</v>
      </c>
      <c r="E6624" s="207"/>
    </row>
    <row r="6625" spans="1:5" x14ac:dyDescent="0.25">
      <c r="A6625" s="353">
        <v>103899</v>
      </c>
      <c r="B6625" s="354" t="s">
        <v>6129</v>
      </c>
      <c r="C6625" s="353" t="s">
        <v>2</v>
      </c>
      <c r="D6625" s="355">
        <v>35.1</v>
      </c>
      <c r="E6625" s="207"/>
    </row>
    <row r="6626" spans="1:5" x14ac:dyDescent="0.25">
      <c r="A6626" s="353">
        <v>103830</v>
      </c>
      <c r="B6626" s="354" t="s">
        <v>24405</v>
      </c>
      <c r="C6626" s="353" t="s">
        <v>2</v>
      </c>
      <c r="D6626" s="355">
        <v>39.270000000000003</v>
      </c>
      <c r="E6626" s="207"/>
    </row>
    <row r="6627" spans="1:5" x14ac:dyDescent="0.25">
      <c r="A6627" s="353">
        <v>103863</v>
      </c>
      <c r="B6627" s="354" t="s">
        <v>6099</v>
      </c>
      <c r="C6627" s="353" t="s">
        <v>2</v>
      </c>
      <c r="D6627" s="355">
        <v>35.92</v>
      </c>
      <c r="E6627" s="207"/>
    </row>
    <row r="6628" spans="1:5" x14ac:dyDescent="0.25">
      <c r="A6628" s="353">
        <v>93114</v>
      </c>
      <c r="B6628" s="354" t="s">
        <v>6039</v>
      </c>
      <c r="C6628" s="353" t="s">
        <v>2</v>
      </c>
      <c r="D6628" s="355">
        <v>34.69</v>
      </c>
      <c r="E6628" s="207"/>
    </row>
    <row r="6629" spans="1:5" x14ac:dyDescent="0.25">
      <c r="A6629" s="353">
        <v>93075</v>
      </c>
      <c r="B6629" s="354" t="s">
        <v>6003</v>
      </c>
      <c r="C6629" s="353" t="s">
        <v>2</v>
      </c>
      <c r="D6629" s="355">
        <v>21.14</v>
      </c>
      <c r="E6629" s="207"/>
    </row>
    <row r="6630" spans="1:5" x14ac:dyDescent="0.25">
      <c r="A6630" s="353">
        <v>103876</v>
      </c>
      <c r="B6630" s="354" t="s">
        <v>6106</v>
      </c>
      <c r="C6630" s="353" t="s">
        <v>2</v>
      </c>
      <c r="D6630" s="355">
        <v>23.72</v>
      </c>
      <c r="E6630" s="207"/>
    </row>
    <row r="6631" spans="1:5" x14ac:dyDescent="0.25">
      <c r="A6631" s="353">
        <v>103807</v>
      </c>
      <c r="B6631" s="354" t="s">
        <v>24399</v>
      </c>
      <c r="C6631" s="353" t="s">
        <v>2</v>
      </c>
      <c r="D6631" s="355">
        <v>23.69</v>
      </c>
      <c r="E6631" s="207"/>
    </row>
    <row r="6632" spans="1:5" x14ac:dyDescent="0.25">
      <c r="A6632" s="353">
        <v>103840</v>
      </c>
      <c r="B6632" s="354" t="s">
        <v>24406</v>
      </c>
      <c r="C6632" s="353" t="s">
        <v>2</v>
      </c>
      <c r="D6632" s="355">
        <v>23.3</v>
      </c>
      <c r="E6632" s="207"/>
    </row>
    <row r="6633" spans="1:5" x14ac:dyDescent="0.25">
      <c r="A6633" s="353">
        <v>93098</v>
      </c>
      <c r="B6633" s="354" t="s">
        <v>6024</v>
      </c>
      <c r="C6633" s="353" t="s">
        <v>2</v>
      </c>
      <c r="D6633" s="355">
        <v>21.28</v>
      </c>
      <c r="E6633" s="207"/>
    </row>
    <row r="6634" spans="1:5" x14ac:dyDescent="0.25">
      <c r="A6634" s="353">
        <v>93120</v>
      </c>
      <c r="B6634" s="354" t="s">
        <v>6045</v>
      </c>
      <c r="C6634" s="353" t="s">
        <v>2</v>
      </c>
      <c r="D6634" s="355">
        <v>27.58</v>
      </c>
      <c r="E6634" s="207"/>
    </row>
    <row r="6635" spans="1:5" x14ac:dyDescent="0.25">
      <c r="A6635" s="353">
        <v>93077</v>
      </c>
      <c r="B6635" s="354" t="s">
        <v>6005</v>
      </c>
      <c r="C6635" s="353" t="s">
        <v>2</v>
      </c>
      <c r="D6635" s="355">
        <v>29.85</v>
      </c>
      <c r="E6635" s="207"/>
    </row>
    <row r="6636" spans="1:5" x14ac:dyDescent="0.25">
      <c r="A6636" s="353">
        <v>103879</v>
      </c>
      <c r="B6636" s="354" t="s">
        <v>6109</v>
      </c>
      <c r="C6636" s="353" t="s">
        <v>2</v>
      </c>
      <c r="D6636" s="355">
        <v>33</v>
      </c>
      <c r="E6636" s="207"/>
    </row>
    <row r="6637" spans="1:5" x14ac:dyDescent="0.25">
      <c r="A6637" s="353">
        <v>103810</v>
      </c>
      <c r="B6637" s="354" t="s">
        <v>24400</v>
      </c>
      <c r="C6637" s="353" t="s">
        <v>2</v>
      </c>
      <c r="D6637" s="355">
        <v>36.5</v>
      </c>
      <c r="E6637" s="207"/>
    </row>
    <row r="6638" spans="1:5" x14ac:dyDescent="0.25">
      <c r="A6638" s="353">
        <v>103843</v>
      </c>
      <c r="B6638" s="354" t="s">
        <v>24407</v>
      </c>
      <c r="C6638" s="353" t="s">
        <v>2</v>
      </c>
      <c r="D6638" s="355">
        <v>33.46</v>
      </c>
      <c r="E6638" s="207"/>
    </row>
    <row r="6639" spans="1:5" x14ac:dyDescent="0.25">
      <c r="A6639" s="353">
        <v>93100</v>
      </c>
      <c r="B6639" s="354" t="s">
        <v>6026</v>
      </c>
      <c r="C6639" s="353" t="s">
        <v>2</v>
      </c>
      <c r="D6639" s="355">
        <v>31.53</v>
      </c>
      <c r="E6639" s="207"/>
    </row>
    <row r="6640" spans="1:5" x14ac:dyDescent="0.25">
      <c r="A6640" s="353">
        <v>93121</v>
      </c>
      <c r="B6640" s="354" t="s">
        <v>6046</v>
      </c>
      <c r="C6640" s="353" t="s">
        <v>2</v>
      </c>
      <c r="D6640" s="355">
        <v>31.33</v>
      </c>
      <c r="E6640" s="207"/>
    </row>
    <row r="6641" spans="1:5" x14ac:dyDescent="0.25">
      <c r="A6641" s="353">
        <v>93078</v>
      </c>
      <c r="B6641" s="354" t="s">
        <v>6006</v>
      </c>
      <c r="C6641" s="353" t="s">
        <v>2</v>
      </c>
      <c r="D6641" s="355">
        <v>33.6</v>
      </c>
      <c r="E6641" s="207"/>
    </row>
    <row r="6642" spans="1:5" x14ac:dyDescent="0.25">
      <c r="A6642" s="353">
        <v>103880</v>
      </c>
      <c r="B6642" s="354" t="s">
        <v>6110</v>
      </c>
      <c r="C6642" s="353" t="s">
        <v>2</v>
      </c>
      <c r="D6642" s="355">
        <v>36.76</v>
      </c>
      <c r="E6642" s="207"/>
    </row>
    <row r="6643" spans="1:5" x14ac:dyDescent="0.25">
      <c r="A6643" s="353">
        <v>103811</v>
      </c>
      <c r="B6643" s="354" t="s">
        <v>24401</v>
      </c>
      <c r="C6643" s="353" t="s">
        <v>2</v>
      </c>
      <c r="D6643" s="355">
        <v>40.26</v>
      </c>
      <c r="E6643" s="207"/>
    </row>
    <row r="6644" spans="1:5" x14ac:dyDescent="0.25">
      <c r="A6644" s="353">
        <v>103844</v>
      </c>
      <c r="B6644" s="354" t="s">
        <v>24408</v>
      </c>
      <c r="C6644" s="353" t="s">
        <v>2</v>
      </c>
      <c r="D6644" s="355">
        <v>37.21</v>
      </c>
      <c r="E6644" s="207"/>
    </row>
    <row r="6645" spans="1:5" x14ac:dyDescent="0.25">
      <c r="A6645" s="353">
        <v>93101</v>
      </c>
      <c r="B6645" s="354" t="s">
        <v>6027</v>
      </c>
      <c r="C6645" s="353" t="s">
        <v>2</v>
      </c>
      <c r="D6645" s="355">
        <v>35.28</v>
      </c>
      <c r="E6645" s="207"/>
    </row>
    <row r="6646" spans="1:5" x14ac:dyDescent="0.25">
      <c r="A6646" s="353">
        <v>92311</v>
      </c>
      <c r="B6646" s="354" t="s">
        <v>38864</v>
      </c>
      <c r="C6646" s="353" t="s">
        <v>2</v>
      </c>
      <c r="D6646" s="355">
        <v>14.03</v>
      </c>
      <c r="E6646" s="207"/>
    </row>
    <row r="6647" spans="1:5" x14ac:dyDescent="0.25">
      <c r="A6647" s="353">
        <v>103874</v>
      </c>
      <c r="B6647" s="354" t="s">
        <v>6104</v>
      </c>
      <c r="C6647" s="353" t="s">
        <v>2</v>
      </c>
      <c r="D6647" s="355">
        <v>19.670000000000002</v>
      </c>
      <c r="E6647" s="207"/>
    </row>
    <row r="6648" spans="1:5" x14ac:dyDescent="0.25">
      <c r="A6648" s="353">
        <v>103805</v>
      </c>
      <c r="B6648" s="354" t="s">
        <v>6055</v>
      </c>
      <c r="C6648" s="353" t="s">
        <v>2</v>
      </c>
      <c r="D6648" s="355">
        <v>19.62</v>
      </c>
      <c r="E6648" s="207"/>
    </row>
    <row r="6649" spans="1:5" x14ac:dyDescent="0.25">
      <c r="A6649" s="353">
        <v>103838</v>
      </c>
      <c r="B6649" s="354" t="s">
        <v>6078</v>
      </c>
      <c r="C6649" s="353" t="s">
        <v>2</v>
      </c>
      <c r="D6649" s="355">
        <v>18.84</v>
      </c>
      <c r="E6649" s="207"/>
    </row>
    <row r="6650" spans="1:5" x14ac:dyDescent="0.25">
      <c r="A6650" s="353">
        <v>92326</v>
      </c>
      <c r="B6650" s="354" t="s">
        <v>5972</v>
      </c>
      <c r="C6650" s="353" t="s">
        <v>2</v>
      </c>
      <c r="D6650" s="355">
        <v>14.79</v>
      </c>
      <c r="E6650" s="207"/>
    </row>
    <row r="6651" spans="1:5" x14ac:dyDescent="0.25">
      <c r="A6651" s="353">
        <v>92287</v>
      </c>
      <c r="B6651" s="354" t="s">
        <v>5946</v>
      </c>
      <c r="C6651" s="353" t="s">
        <v>2</v>
      </c>
      <c r="D6651" s="355">
        <v>18.79</v>
      </c>
      <c r="E6651" s="207"/>
    </row>
    <row r="6652" spans="1:5" x14ac:dyDescent="0.25">
      <c r="A6652" s="353">
        <v>92312</v>
      </c>
      <c r="B6652" s="354" t="s">
        <v>5964</v>
      </c>
      <c r="C6652" s="353" t="s">
        <v>2</v>
      </c>
      <c r="D6652" s="355">
        <v>23.31</v>
      </c>
      <c r="E6652" s="207"/>
    </row>
    <row r="6653" spans="1:5" x14ac:dyDescent="0.25">
      <c r="A6653" s="353">
        <v>103877</v>
      </c>
      <c r="B6653" s="354" t="s">
        <v>6107</v>
      </c>
      <c r="C6653" s="353" t="s">
        <v>2</v>
      </c>
      <c r="D6653" s="355">
        <v>29.62</v>
      </c>
      <c r="E6653" s="207"/>
    </row>
    <row r="6654" spans="1:5" x14ac:dyDescent="0.25">
      <c r="A6654" s="353">
        <v>103808</v>
      </c>
      <c r="B6654" s="354" t="s">
        <v>6057</v>
      </c>
      <c r="C6654" s="353" t="s">
        <v>2</v>
      </c>
      <c r="D6654" s="355">
        <v>36.64</v>
      </c>
      <c r="E6654" s="207"/>
    </row>
    <row r="6655" spans="1:5" x14ac:dyDescent="0.25">
      <c r="A6655" s="353">
        <v>103841</v>
      </c>
      <c r="B6655" s="354" t="s">
        <v>6080</v>
      </c>
      <c r="C6655" s="353" t="s">
        <v>2</v>
      </c>
      <c r="D6655" s="355">
        <v>30.55</v>
      </c>
      <c r="E6655" s="207"/>
    </row>
    <row r="6656" spans="1:5" x14ac:dyDescent="0.25">
      <c r="A6656" s="353">
        <v>92327</v>
      </c>
      <c r="B6656" s="354" t="s">
        <v>5973</v>
      </c>
      <c r="C6656" s="353" t="s">
        <v>2</v>
      </c>
      <c r="D6656" s="355">
        <v>26.68</v>
      </c>
      <c r="E6656" s="207"/>
    </row>
    <row r="6657" spans="1:5" x14ac:dyDescent="0.25">
      <c r="A6657" s="353">
        <v>92288</v>
      </c>
      <c r="B6657" s="354" t="s">
        <v>5947</v>
      </c>
      <c r="C6657" s="353" t="s">
        <v>2</v>
      </c>
      <c r="D6657" s="355">
        <v>29.6</v>
      </c>
      <c r="E6657" s="207"/>
    </row>
    <row r="6658" spans="1:5" x14ac:dyDescent="0.25">
      <c r="A6658" s="353">
        <v>92313</v>
      </c>
      <c r="B6658" s="354" t="s">
        <v>5965</v>
      </c>
      <c r="C6658" s="353" t="s">
        <v>2</v>
      </c>
      <c r="D6658" s="355">
        <v>33.799999999999997</v>
      </c>
      <c r="E6658" s="207"/>
    </row>
    <row r="6659" spans="1:5" x14ac:dyDescent="0.25">
      <c r="A6659" s="353">
        <v>103881</v>
      </c>
      <c r="B6659" s="354" t="s">
        <v>6111</v>
      </c>
      <c r="C6659" s="353" t="s">
        <v>2</v>
      </c>
      <c r="D6659" s="355">
        <v>41.1</v>
      </c>
      <c r="E6659" s="207"/>
    </row>
    <row r="6660" spans="1:5" x14ac:dyDescent="0.25">
      <c r="A6660" s="353">
        <v>103812</v>
      </c>
      <c r="B6660" s="354" t="s">
        <v>6059</v>
      </c>
      <c r="C6660" s="353" t="s">
        <v>2</v>
      </c>
      <c r="D6660" s="355">
        <v>54.16</v>
      </c>
      <c r="E6660" s="207"/>
    </row>
    <row r="6661" spans="1:5" x14ac:dyDescent="0.25">
      <c r="A6661" s="353">
        <v>103845</v>
      </c>
      <c r="B6661" s="354" t="s">
        <v>6082</v>
      </c>
      <c r="C6661" s="353" t="s">
        <v>2</v>
      </c>
      <c r="D6661" s="355">
        <v>43.5</v>
      </c>
      <c r="E6661" s="207"/>
    </row>
    <row r="6662" spans="1:5" x14ac:dyDescent="0.25">
      <c r="A6662" s="353">
        <v>92328</v>
      </c>
      <c r="B6662" s="354" t="s">
        <v>5974</v>
      </c>
      <c r="C6662" s="353" t="s">
        <v>2</v>
      </c>
      <c r="D6662" s="355">
        <v>39.78</v>
      </c>
      <c r="E6662" s="207"/>
    </row>
    <row r="6663" spans="1:5" x14ac:dyDescent="0.25">
      <c r="A6663" s="353">
        <v>92289</v>
      </c>
      <c r="B6663" s="354" t="s">
        <v>5948</v>
      </c>
      <c r="C6663" s="353" t="s">
        <v>2</v>
      </c>
      <c r="D6663" s="355">
        <v>52.42</v>
      </c>
      <c r="E6663" s="207"/>
    </row>
    <row r="6664" spans="1:5" x14ac:dyDescent="0.25">
      <c r="A6664" s="353">
        <v>92290</v>
      </c>
      <c r="B6664" s="354" t="s">
        <v>5949</v>
      </c>
      <c r="C6664" s="353" t="s">
        <v>2</v>
      </c>
      <c r="D6664" s="355">
        <v>79.39</v>
      </c>
      <c r="E6664" s="207"/>
    </row>
    <row r="6665" spans="1:5" x14ac:dyDescent="0.25">
      <c r="A6665" s="353">
        <v>92291</v>
      </c>
      <c r="B6665" s="354" t="s">
        <v>5950</v>
      </c>
      <c r="C6665" s="353" t="s">
        <v>2</v>
      </c>
      <c r="D6665" s="355">
        <v>122.96</v>
      </c>
      <c r="E6665" s="207"/>
    </row>
    <row r="6666" spans="1:5" x14ac:dyDescent="0.25">
      <c r="A6666" s="353">
        <v>92292</v>
      </c>
      <c r="B6666" s="354" t="s">
        <v>5951</v>
      </c>
      <c r="C6666" s="353" t="s">
        <v>2</v>
      </c>
      <c r="D6666" s="355">
        <v>380.62</v>
      </c>
      <c r="E6666" s="207"/>
    </row>
    <row r="6667" spans="1:5" x14ac:dyDescent="0.25">
      <c r="A6667" s="353">
        <v>93082</v>
      </c>
      <c r="B6667" s="354" t="s">
        <v>6010</v>
      </c>
      <c r="C6667" s="353" t="s">
        <v>2</v>
      </c>
      <c r="D6667" s="355">
        <v>25.76</v>
      </c>
      <c r="E6667" s="207"/>
    </row>
    <row r="6668" spans="1:5" x14ac:dyDescent="0.25">
      <c r="A6668" s="353">
        <v>103885</v>
      </c>
      <c r="B6668" s="354" t="s">
        <v>6115</v>
      </c>
      <c r="C6668" s="353" t="s">
        <v>2</v>
      </c>
      <c r="D6668" s="355">
        <v>29.2</v>
      </c>
      <c r="E6668" s="207"/>
    </row>
    <row r="6669" spans="1:5" x14ac:dyDescent="0.25">
      <c r="A6669" s="353">
        <v>103816</v>
      </c>
      <c r="B6669" s="354" t="s">
        <v>6063</v>
      </c>
      <c r="C6669" s="353" t="s">
        <v>2</v>
      </c>
      <c r="D6669" s="355">
        <v>29.19</v>
      </c>
      <c r="E6669" s="207"/>
    </row>
    <row r="6670" spans="1:5" x14ac:dyDescent="0.25">
      <c r="A6670" s="353">
        <v>103849</v>
      </c>
      <c r="B6670" s="354" t="s">
        <v>6086</v>
      </c>
      <c r="C6670" s="353" t="s">
        <v>2</v>
      </c>
      <c r="D6670" s="355">
        <v>28.66</v>
      </c>
      <c r="E6670" s="207"/>
    </row>
    <row r="6671" spans="1:5" x14ac:dyDescent="0.25">
      <c r="A6671" s="353">
        <v>93105</v>
      </c>
      <c r="B6671" s="354" t="s">
        <v>6031</v>
      </c>
      <c r="C6671" s="353" t="s">
        <v>2</v>
      </c>
      <c r="D6671" s="355">
        <v>25.95</v>
      </c>
      <c r="E6671" s="207"/>
    </row>
    <row r="6672" spans="1:5" x14ac:dyDescent="0.25">
      <c r="A6672" s="353">
        <v>93055</v>
      </c>
      <c r="B6672" s="354" t="s">
        <v>5984</v>
      </c>
      <c r="C6672" s="353" t="s">
        <v>2</v>
      </c>
      <c r="D6672" s="355">
        <v>47.93</v>
      </c>
      <c r="E6672" s="207"/>
    </row>
    <row r="6673" spans="1:5" x14ac:dyDescent="0.25">
      <c r="A6673" s="353">
        <v>93089</v>
      </c>
      <c r="B6673" s="354" t="s">
        <v>6017</v>
      </c>
      <c r="C6673" s="353" t="s">
        <v>2</v>
      </c>
      <c r="D6673" s="355">
        <v>50.96</v>
      </c>
      <c r="E6673" s="207"/>
    </row>
    <row r="6674" spans="1:5" x14ac:dyDescent="0.25">
      <c r="A6674" s="353">
        <v>103891</v>
      </c>
      <c r="B6674" s="354" t="s">
        <v>6121</v>
      </c>
      <c r="C6674" s="353" t="s">
        <v>2</v>
      </c>
      <c r="D6674" s="355">
        <v>55.18</v>
      </c>
      <c r="E6674" s="207"/>
    </row>
    <row r="6675" spans="1:5" x14ac:dyDescent="0.25">
      <c r="A6675" s="353">
        <v>103822</v>
      </c>
      <c r="B6675" s="354" t="s">
        <v>6068</v>
      </c>
      <c r="C6675" s="353" t="s">
        <v>2</v>
      </c>
      <c r="D6675" s="355">
        <v>59.92</v>
      </c>
      <c r="E6675" s="207"/>
    </row>
    <row r="6676" spans="1:5" x14ac:dyDescent="0.25">
      <c r="A6676" s="353">
        <v>103855</v>
      </c>
      <c r="B6676" s="354" t="s">
        <v>6091</v>
      </c>
      <c r="C6676" s="353" t="s">
        <v>2</v>
      </c>
      <c r="D6676" s="355">
        <v>55.82</v>
      </c>
      <c r="E6676" s="207"/>
    </row>
    <row r="6677" spans="1:5" x14ac:dyDescent="0.25">
      <c r="A6677" s="353">
        <v>93112</v>
      </c>
      <c r="B6677" s="354" t="s">
        <v>6038</v>
      </c>
      <c r="C6677" s="353" t="s">
        <v>2</v>
      </c>
      <c r="D6677" s="355">
        <v>53.22</v>
      </c>
      <c r="E6677" s="207"/>
    </row>
    <row r="6678" spans="1:5" x14ac:dyDescent="0.25">
      <c r="A6678" s="353">
        <v>93060</v>
      </c>
      <c r="B6678" s="354" t="s">
        <v>5989</v>
      </c>
      <c r="C6678" s="353" t="s">
        <v>2</v>
      </c>
      <c r="D6678" s="355">
        <v>83.93</v>
      </c>
      <c r="E6678" s="207"/>
    </row>
    <row r="6679" spans="1:5" x14ac:dyDescent="0.25">
      <c r="A6679" s="353">
        <v>93094</v>
      </c>
      <c r="B6679" s="354" t="s">
        <v>6022</v>
      </c>
      <c r="C6679" s="353" t="s">
        <v>2</v>
      </c>
      <c r="D6679" s="355">
        <v>86.75</v>
      </c>
      <c r="E6679" s="207"/>
    </row>
    <row r="6680" spans="1:5" x14ac:dyDescent="0.25">
      <c r="A6680" s="353">
        <v>103897</v>
      </c>
      <c r="B6680" s="354" t="s">
        <v>6127</v>
      </c>
      <c r="C6680" s="353" t="s">
        <v>2</v>
      </c>
      <c r="D6680" s="355">
        <v>91.61</v>
      </c>
      <c r="E6680" s="207"/>
    </row>
    <row r="6681" spans="1:5" x14ac:dyDescent="0.25">
      <c r="A6681" s="353">
        <v>103828</v>
      </c>
      <c r="B6681" s="354" t="s">
        <v>6072</v>
      </c>
      <c r="C6681" s="353" t="s">
        <v>2</v>
      </c>
      <c r="D6681" s="355">
        <v>99.92</v>
      </c>
      <c r="E6681" s="207"/>
    </row>
    <row r="6682" spans="1:5" x14ac:dyDescent="0.25">
      <c r="A6682" s="353">
        <v>103861</v>
      </c>
      <c r="B6682" s="354" t="s">
        <v>6097</v>
      </c>
      <c r="C6682" s="353" t="s">
        <v>2</v>
      </c>
      <c r="D6682" s="355">
        <v>93.27</v>
      </c>
      <c r="E6682" s="207"/>
    </row>
    <row r="6683" spans="1:5" x14ac:dyDescent="0.25">
      <c r="A6683" s="353">
        <v>93115</v>
      </c>
      <c r="B6683" s="354" t="s">
        <v>6040</v>
      </c>
      <c r="C6683" s="353" t="s">
        <v>2</v>
      </c>
      <c r="D6683" s="355">
        <v>90.77</v>
      </c>
      <c r="E6683" s="207"/>
    </row>
    <row r="6684" spans="1:5" x14ac:dyDescent="0.25">
      <c r="A6684" s="353">
        <v>93074</v>
      </c>
      <c r="B6684" s="354" t="s">
        <v>6002</v>
      </c>
      <c r="C6684" s="353" t="s">
        <v>2</v>
      </c>
      <c r="D6684" s="355">
        <v>14.5</v>
      </c>
      <c r="E6684" s="207"/>
    </row>
    <row r="6685" spans="1:5" x14ac:dyDescent="0.25">
      <c r="A6685" s="353">
        <v>103875</v>
      </c>
      <c r="B6685" s="354" t="s">
        <v>6105</v>
      </c>
      <c r="C6685" s="353" t="s">
        <v>2</v>
      </c>
      <c r="D6685" s="355">
        <v>19.64</v>
      </c>
      <c r="E6685" s="207"/>
    </row>
    <row r="6686" spans="1:5" x14ac:dyDescent="0.25">
      <c r="A6686" s="353">
        <v>103806</v>
      </c>
      <c r="B6686" s="354" t="s">
        <v>6056</v>
      </c>
      <c r="C6686" s="353" t="s">
        <v>2</v>
      </c>
      <c r="D6686" s="355">
        <v>19.59</v>
      </c>
      <c r="E6686" s="207"/>
    </row>
    <row r="6687" spans="1:5" x14ac:dyDescent="0.25">
      <c r="A6687" s="353">
        <v>103839</v>
      </c>
      <c r="B6687" s="354" t="s">
        <v>6079</v>
      </c>
      <c r="C6687" s="353" t="s">
        <v>2</v>
      </c>
      <c r="D6687" s="355">
        <v>18.809999999999999</v>
      </c>
      <c r="E6687" s="207"/>
    </row>
    <row r="6688" spans="1:5" x14ac:dyDescent="0.25">
      <c r="A6688" s="353">
        <v>93097</v>
      </c>
      <c r="B6688" s="354" t="s">
        <v>6023</v>
      </c>
      <c r="C6688" s="353" t="s">
        <v>2</v>
      </c>
      <c r="D6688" s="355">
        <v>14.77</v>
      </c>
      <c r="E6688" s="207"/>
    </row>
    <row r="6689" spans="1:5" x14ac:dyDescent="0.25">
      <c r="A6689" s="353">
        <v>93119</v>
      </c>
      <c r="B6689" s="354" t="s">
        <v>6044</v>
      </c>
      <c r="C6689" s="353" t="s">
        <v>2</v>
      </c>
      <c r="D6689" s="355">
        <v>18.48</v>
      </c>
      <c r="E6689" s="207"/>
    </row>
    <row r="6690" spans="1:5" x14ac:dyDescent="0.25">
      <c r="A6690" s="353">
        <v>93076</v>
      </c>
      <c r="B6690" s="354" t="s">
        <v>6004</v>
      </c>
      <c r="C6690" s="353" t="s">
        <v>2</v>
      </c>
      <c r="D6690" s="355">
        <v>23</v>
      </c>
      <c r="E6690" s="207"/>
    </row>
    <row r="6691" spans="1:5" x14ac:dyDescent="0.25">
      <c r="A6691" s="353">
        <v>103878</v>
      </c>
      <c r="B6691" s="354" t="s">
        <v>6108</v>
      </c>
      <c r="C6691" s="353" t="s">
        <v>2</v>
      </c>
      <c r="D6691" s="355">
        <v>29.31</v>
      </c>
      <c r="E6691" s="207"/>
    </row>
    <row r="6692" spans="1:5" x14ac:dyDescent="0.25">
      <c r="A6692" s="353">
        <v>103809</v>
      </c>
      <c r="B6692" s="354" t="s">
        <v>6058</v>
      </c>
      <c r="C6692" s="353" t="s">
        <v>2</v>
      </c>
      <c r="D6692" s="355">
        <v>36.33</v>
      </c>
      <c r="E6692" s="207"/>
    </row>
    <row r="6693" spans="1:5" x14ac:dyDescent="0.25">
      <c r="A6693" s="353">
        <v>103842</v>
      </c>
      <c r="B6693" s="354" t="s">
        <v>6081</v>
      </c>
      <c r="C6693" s="353" t="s">
        <v>2</v>
      </c>
      <c r="D6693" s="355">
        <v>30.24</v>
      </c>
      <c r="E6693" s="207"/>
    </row>
    <row r="6694" spans="1:5" x14ac:dyDescent="0.25">
      <c r="A6694" s="353">
        <v>93099</v>
      </c>
      <c r="B6694" s="354" t="s">
        <v>6025</v>
      </c>
      <c r="C6694" s="353" t="s">
        <v>2</v>
      </c>
      <c r="D6694" s="355">
        <v>26.37</v>
      </c>
      <c r="E6694" s="207"/>
    </row>
    <row r="6695" spans="1:5" x14ac:dyDescent="0.25">
      <c r="A6695" s="353">
        <v>93122</v>
      </c>
      <c r="B6695" s="354" t="s">
        <v>6047</v>
      </c>
      <c r="C6695" s="353" t="s">
        <v>2</v>
      </c>
      <c r="D6695" s="355">
        <v>27.72</v>
      </c>
      <c r="E6695" s="207"/>
    </row>
    <row r="6696" spans="1:5" x14ac:dyDescent="0.25">
      <c r="A6696" s="353">
        <v>93079</v>
      </c>
      <c r="B6696" s="354" t="s">
        <v>6007</v>
      </c>
      <c r="C6696" s="353" t="s">
        <v>2</v>
      </c>
      <c r="D6696" s="355">
        <v>31.92</v>
      </c>
      <c r="E6696" s="207"/>
    </row>
    <row r="6697" spans="1:5" x14ac:dyDescent="0.25">
      <c r="A6697" s="353">
        <v>103882</v>
      </c>
      <c r="B6697" s="354" t="s">
        <v>6112</v>
      </c>
      <c r="C6697" s="353" t="s">
        <v>2</v>
      </c>
      <c r="D6697" s="355">
        <v>39.22</v>
      </c>
      <c r="E6697" s="207"/>
    </row>
    <row r="6698" spans="1:5" x14ac:dyDescent="0.25">
      <c r="A6698" s="353">
        <v>103813</v>
      </c>
      <c r="B6698" s="354" t="s">
        <v>6060</v>
      </c>
      <c r="C6698" s="353" t="s">
        <v>2</v>
      </c>
      <c r="D6698" s="355">
        <v>52.28</v>
      </c>
      <c r="E6698" s="207"/>
    </row>
    <row r="6699" spans="1:5" x14ac:dyDescent="0.25">
      <c r="A6699" s="353">
        <v>103846</v>
      </c>
      <c r="B6699" s="354" t="s">
        <v>6083</v>
      </c>
      <c r="C6699" s="353" t="s">
        <v>2</v>
      </c>
      <c r="D6699" s="355">
        <v>41.62</v>
      </c>
      <c r="E6699" s="207"/>
    </row>
    <row r="6700" spans="1:5" x14ac:dyDescent="0.25">
      <c r="A6700" s="353">
        <v>93102</v>
      </c>
      <c r="B6700" s="354" t="s">
        <v>6028</v>
      </c>
      <c r="C6700" s="353" t="s">
        <v>2</v>
      </c>
      <c r="D6700" s="355">
        <v>37.9</v>
      </c>
      <c r="E6700" s="207"/>
    </row>
    <row r="6701" spans="1:5" x14ac:dyDescent="0.25">
      <c r="A6701" s="353">
        <v>93123</v>
      </c>
      <c r="B6701" s="354" t="s">
        <v>38865</v>
      </c>
      <c r="C6701" s="353" t="s">
        <v>2</v>
      </c>
      <c r="D6701" s="355">
        <v>61.66</v>
      </c>
      <c r="E6701" s="207"/>
    </row>
    <row r="6702" spans="1:5" x14ac:dyDescent="0.25">
      <c r="A6702" s="353">
        <v>93124</v>
      </c>
      <c r="B6702" s="354" t="s">
        <v>6048</v>
      </c>
      <c r="C6702" s="353" t="s">
        <v>2</v>
      </c>
      <c r="D6702" s="355">
        <v>96.74</v>
      </c>
      <c r="E6702" s="207"/>
    </row>
    <row r="6703" spans="1:5" x14ac:dyDescent="0.25">
      <c r="A6703" s="353">
        <v>93125</v>
      </c>
      <c r="B6703" s="354" t="s">
        <v>6049</v>
      </c>
      <c r="C6703" s="353" t="s">
        <v>2</v>
      </c>
      <c r="D6703" s="355">
        <v>142.18</v>
      </c>
      <c r="E6703" s="207"/>
    </row>
    <row r="6704" spans="1:5" x14ac:dyDescent="0.25">
      <c r="A6704" s="353">
        <v>93126</v>
      </c>
      <c r="B6704" s="354" t="s">
        <v>6050</v>
      </c>
      <c r="C6704" s="353" t="s">
        <v>2</v>
      </c>
      <c r="D6704" s="355">
        <v>313.79000000000002</v>
      </c>
      <c r="E6704" s="207"/>
    </row>
    <row r="6705" spans="1:5" x14ac:dyDescent="0.25">
      <c r="A6705" s="353">
        <v>93063</v>
      </c>
      <c r="B6705" s="354" t="s">
        <v>5992</v>
      </c>
      <c r="C6705" s="353" t="s">
        <v>2</v>
      </c>
      <c r="D6705" s="355">
        <v>697.39</v>
      </c>
      <c r="E6705" s="207"/>
    </row>
    <row r="6706" spans="1:5" x14ac:dyDescent="0.25">
      <c r="A6706" s="353">
        <v>93066</v>
      </c>
      <c r="B6706" s="354" t="s">
        <v>5995</v>
      </c>
      <c r="C6706" s="353" t="s">
        <v>2</v>
      </c>
      <c r="D6706" s="355">
        <v>875.18</v>
      </c>
      <c r="E6706" s="207"/>
    </row>
    <row r="6707" spans="1:5" x14ac:dyDescent="0.25">
      <c r="A6707" s="353">
        <v>93069</v>
      </c>
      <c r="B6707" s="354" t="s">
        <v>5998</v>
      </c>
      <c r="C6707" s="353" t="s">
        <v>2</v>
      </c>
      <c r="D6707" s="355">
        <v>1213.0999999999999</v>
      </c>
      <c r="E6707" s="207"/>
    </row>
    <row r="6708" spans="1:5" x14ac:dyDescent="0.25">
      <c r="A6708" s="353">
        <v>93072</v>
      </c>
      <c r="B6708" s="354" t="s">
        <v>6001</v>
      </c>
      <c r="C6708" s="353" t="s">
        <v>2</v>
      </c>
      <c r="D6708" s="355">
        <v>1600.97</v>
      </c>
      <c r="E6708" s="207"/>
    </row>
    <row r="6709" spans="1:5" x14ac:dyDescent="0.25">
      <c r="A6709" s="353">
        <v>93083</v>
      </c>
      <c r="B6709" s="354" t="s">
        <v>6011</v>
      </c>
      <c r="C6709" s="353" t="s">
        <v>2</v>
      </c>
      <c r="D6709" s="355">
        <v>479.09</v>
      </c>
      <c r="E6709" s="207"/>
    </row>
    <row r="6710" spans="1:5" x14ac:dyDescent="0.25">
      <c r="A6710" s="353">
        <v>103886</v>
      </c>
      <c r="B6710" s="354" t="s">
        <v>6116</v>
      </c>
      <c r="C6710" s="353" t="s">
        <v>2</v>
      </c>
      <c r="D6710" s="355">
        <v>482.53</v>
      </c>
      <c r="E6710" s="207"/>
    </row>
    <row r="6711" spans="1:5" x14ac:dyDescent="0.25">
      <c r="A6711" s="353">
        <v>103817</v>
      </c>
      <c r="B6711" s="354" t="s">
        <v>6064</v>
      </c>
      <c r="C6711" s="353" t="s">
        <v>2</v>
      </c>
      <c r="D6711" s="355">
        <v>482.52</v>
      </c>
      <c r="E6711" s="207"/>
    </row>
    <row r="6712" spans="1:5" x14ac:dyDescent="0.25">
      <c r="A6712" s="353">
        <v>103850</v>
      </c>
      <c r="B6712" s="354" t="s">
        <v>6087</v>
      </c>
      <c r="C6712" s="353" t="s">
        <v>2</v>
      </c>
      <c r="D6712" s="355">
        <v>481.99</v>
      </c>
      <c r="E6712" s="207"/>
    </row>
    <row r="6713" spans="1:5" x14ac:dyDescent="0.25">
      <c r="A6713" s="353">
        <v>93106</v>
      </c>
      <c r="B6713" s="354" t="s">
        <v>6032</v>
      </c>
      <c r="C6713" s="353" t="s">
        <v>2</v>
      </c>
      <c r="D6713" s="355">
        <v>479.28</v>
      </c>
      <c r="E6713" s="207"/>
    </row>
    <row r="6714" spans="1:5" x14ac:dyDescent="0.25">
      <c r="A6714" s="353">
        <v>93052</v>
      </c>
      <c r="B6714" s="354" t="s">
        <v>5982</v>
      </c>
      <c r="C6714" s="353" t="s">
        <v>2</v>
      </c>
      <c r="D6714" s="355">
        <v>553.16</v>
      </c>
      <c r="E6714" s="207"/>
    </row>
    <row r="6715" spans="1:5" x14ac:dyDescent="0.25">
      <c r="A6715" s="353">
        <v>93086</v>
      </c>
      <c r="B6715" s="354" t="s">
        <v>6014</v>
      </c>
      <c r="C6715" s="353" t="s">
        <v>2</v>
      </c>
      <c r="D6715" s="355">
        <v>556.19000000000005</v>
      </c>
      <c r="E6715" s="207"/>
    </row>
    <row r="6716" spans="1:5" x14ac:dyDescent="0.25">
      <c r="A6716" s="353">
        <v>103890</v>
      </c>
      <c r="B6716" s="354" t="s">
        <v>6120</v>
      </c>
      <c r="C6716" s="353" t="s">
        <v>2</v>
      </c>
      <c r="D6716" s="355">
        <v>560.41</v>
      </c>
      <c r="E6716" s="207"/>
    </row>
    <row r="6717" spans="1:5" x14ac:dyDescent="0.25">
      <c r="A6717" s="353">
        <v>103821</v>
      </c>
      <c r="B6717" s="354" t="s">
        <v>6067</v>
      </c>
      <c r="C6717" s="353" t="s">
        <v>2</v>
      </c>
      <c r="D6717" s="355">
        <v>565.15</v>
      </c>
      <c r="E6717" s="207"/>
    </row>
    <row r="6718" spans="1:5" x14ac:dyDescent="0.25">
      <c r="A6718" s="353">
        <v>103854</v>
      </c>
      <c r="B6718" s="354" t="s">
        <v>6090</v>
      </c>
      <c r="C6718" s="353" t="s">
        <v>2</v>
      </c>
      <c r="D6718" s="355">
        <v>561.04999999999995</v>
      </c>
      <c r="E6718" s="207"/>
    </row>
    <row r="6719" spans="1:5" x14ac:dyDescent="0.25">
      <c r="A6719" s="353">
        <v>93109</v>
      </c>
      <c r="B6719" s="354" t="s">
        <v>6035</v>
      </c>
      <c r="C6719" s="353" t="s">
        <v>2</v>
      </c>
      <c r="D6719" s="355">
        <v>558.45000000000005</v>
      </c>
      <c r="E6719" s="207"/>
    </row>
    <row r="6720" spans="1:5" x14ac:dyDescent="0.25">
      <c r="A6720" s="353">
        <v>93058</v>
      </c>
      <c r="B6720" s="354" t="s">
        <v>5987</v>
      </c>
      <c r="C6720" s="353" t="s">
        <v>2</v>
      </c>
      <c r="D6720" s="355">
        <v>608.55999999999995</v>
      </c>
      <c r="E6720" s="207"/>
    </row>
    <row r="6721" spans="1:5" x14ac:dyDescent="0.25">
      <c r="A6721" s="353">
        <v>93092</v>
      </c>
      <c r="B6721" s="354" t="s">
        <v>6020</v>
      </c>
      <c r="C6721" s="353" t="s">
        <v>2</v>
      </c>
      <c r="D6721" s="355">
        <v>611.38</v>
      </c>
      <c r="E6721" s="207"/>
    </row>
    <row r="6722" spans="1:5" x14ac:dyDescent="0.25">
      <c r="A6722" s="353">
        <v>103898</v>
      </c>
      <c r="B6722" s="354" t="s">
        <v>6128</v>
      </c>
      <c r="C6722" s="353" t="s">
        <v>2</v>
      </c>
      <c r="D6722" s="355">
        <v>616.24</v>
      </c>
      <c r="E6722" s="207"/>
    </row>
    <row r="6723" spans="1:5" x14ac:dyDescent="0.25">
      <c r="A6723" s="353">
        <v>103829</v>
      </c>
      <c r="B6723" s="354" t="s">
        <v>6073</v>
      </c>
      <c r="C6723" s="353" t="s">
        <v>2</v>
      </c>
      <c r="D6723" s="355">
        <v>624.54999999999995</v>
      </c>
      <c r="E6723" s="207"/>
    </row>
    <row r="6724" spans="1:5" x14ac:dyDescent="0.25">
      <c r="A6724" s="353">
        <v>103862</v>
      </c>
      <c r="B6724" s="354" t="s">
        <v>6098</v>
      </c>
      <c r="C6724" s="353" t="s">
        <v>2</v>
      </c>
      <c r="D6724" s="355">
        <v>617.9</v>
      </c>
      <c r="E6724" s="207"/>
    </row>
    <row r="6725" spans="1:5" x14ac:dyDescent="0.25">
      <c r="A6725" s="353">
        <v>93116</v>
      </c>
      <c r="B6725" s="354" t="s">
        <v>6041</v>
      </c>
      <c r="C6725" s="353" t="s">
        <v>2</v>
      </c>
      <c r="D6725" s="355">
        <v>615.4</v>
      </c>
      <c r="E6725" s="207"/>
    </row>
    <row r="6726" spans="1:5" x14ac:dyDescent="0.25">
      <c r="A6726" s="353">
        <v>92314</v>
      </c>
      <c r="B6726" s="354" t="s">
        <v>5966</v>
      </c>
      <c r="C6726" s="353" t="s">
        <v>2</v>
      </c>
      <c r="D6726" s="355">
        <v>9.42</v>
      </c>
      <c r="E6726" s="207"/>
    </row>
    <row r="6727" spans="1:5" x14ac:dyDescent="0.25">
      <c r="A6727" s="353">
        <v>103883</v>
      </c>
      <c r="B6727" s="354" t="s">
        <v>6113</v>
      </c>
      <c r="C6727" s="353" t="s">
        <v>2</v>
      </c>
      <c r="D6727" s="355">
        <v>12.86</v>
      </c>
      <c r="E6727" s="207"/>
    </row>
    <row r="6728" spans="1:5" x14ac:dyDescent="0.25">
      <c r="A6728" s="353">
        <v>103814</v>
      </c>
      <c r="B6728" s="354" t="s">
        <v>6061</v>
      </c>
      <c r="C6728" s="353" t="s">
        <v>2</v>
      </c>
      <c r="D6728" s="355">
        <v>12.85</v>
      </c>
      <c r="E6728" s="207"/>
    </row>
    <row r="6729" spans="1:5" x14ac:dyDescent="0.25">
      <c r="A6729" s="353">
        <v>103847</v>
      </c>
      <c r="B6729" s="354" t="s">
        <v>6084</v>
      </c>
      <c r="C6729" s="353" t="s">
        <v>2</v>
      </c>
      <c r="D6729" s="355">
        <v>12.32</v>
      </c>
      <c r="E6729" s="207"/>
    </row>
    <row r="6730" spans="1:5" x14ac:dyDescent="0.25">
      <c r="A6730" s="353">
        <v>92329</v>
      </c>
      <c r="B6730" s="354" t="s">
        <v>5975</v>
      </c>
      <c r="C6730" s="353" t="s">
        <v>2</v>
      </c>
      <c r="D6730" s="355">
        <v>9.61</v>
      </c>
      <c r="E6730" s="207"/>
    </row>
    <row r="6731" spans="1:5" x14ac:dyDescent="0.25">
      <c r="A6731" s="353">
        <v>92293</v>
      </c>
      <c r="B6731" s="354" t="s">
        <v>5952</v>
      </c>
      <c r="C6731" s="353" t="s">
        <v>2</v>
      </c>
      <c r="D6731" s="355">
        <v>10.69</v>
      </c>
      <c r="E6731" s="207"/>
    </row>
    <row r="6732" spans="1:5" x14ac:dyDescent="0.25">
      <c r="A6732" s="353">
        <v>92315</v>
      </c>
      <c r="B6732" s="354" t="s">
        <v>5967</v>
      </c>
      <c r="C6732" s="353" t="s">
        <v>2</v>
      </c>
      <c r="D6732" s="355">
        <v>13.72</v>
      </c>
      <c r="E6732" s="207"/>
    </row>
    <row r="6733" spans="1:5" x14ac:dyDescent="0.25">
      <c r="A6733" s="353">
        <v>103888</v>
      </c>
      <c r="B6733" s="354" t="s">
        <v>6118</v>
      </c>
      <c r="C6733" s="353" t="s">
        <v>2</v>
      </c>
      <c r="D6733" s="355">
        <v>17.940000000000001</v>
      </c>
      <c r="E6733" s="207"/>
    </row>
    <row r="6734" spans="1:5" x14ac:dyDescent="0.25">
      <c r="A6734" s="353">
        <v>103819</v>
      </c>
      <c r="B6734" s="354" t="s">
        <v>6065</v>
      </c>
      <c r="C6734" s="353" t="s">
        <v>2</v>
      </c>
      <c r="D6734" s="355">
        <v>22.68</v>
      </c>
      <c r="E6734" s="207"/>
    </row>
    <row r="6735" spans="1:5" x14ac:dyDescent="0.25">
      <c r="A6735" s="353">
        <v>103852</v>
      </c>
      <c r="B6735" s="354" t="s">
        <v>6088</v>
      </c>
      <c r="C6735" s="353" t="s">
        <v>2</v>
      </c>
      <c r="D6735" s="355">
        <v>18.579999999999998</v>
      </c>
      <c r="E6735" s="207"/>
    </row>
    <row r="6736" spans="1:5" x14ac:dyDescent="0.25">
      <c r="A6736" s="353">
        <v>92330</v>
      </c>
      <c r="B6736" s="354" t="s">
        <v>5976</v>
      </c>
      <c r="C6736" s="353" t="s">
        <v>2</v>
      </c>
      <c r="D6736" s="355">
        <v>15.98</v>
      </c>
      <c r="E6736" s="207"/>
    </row>
    <row r="6737" spans="1:5" x14ac:dyDescent="0.25">
      <c r="A6737" s="353">
        <v>92294</v>
      </c>
      <c r="B6737" s="354" t="s">
        <v>5953</v>
      </c>
      <c r="C6737" s="353" t="s">
        <v>2</v>
      </c>
      <c r="D6737" s="355">
        <v>18.05</v>
      </c>
      <c r="E6737" s="207"/>
    </row>
    <row r="6738" spans="1:5" x14ac:dyDescent="0.25">
      <c r="A6738" s="353">
        <v>92316</v>
      </c>
      <c r="B6738" s="354" t="s">
        <v>5968</v>
      </c>
      <c r="C6738" s="353" t="s">
        <v>2</v>
      </c>
      <c r="D6738" s="355">
        <v>20.87</v>
      </c>
      <c r="E6738" s="207"/>
    </row>
    <row r="6739" spans="1:5" x14ac:dyDescent="0.25">
      <c r="A6739" s="353">
        <v>103895</v>
      </c>
      <c r="B6739" s="354" t="s">
        <v>6125</v>
      </c>
      <c r="C6739" s="353" t="s">
        <v>2</v>
      </c>
      <c r="D6739" s="355">
        <v>25.73</v>
      </c>
      <c r="E6739" s="207"/>
    </row>
    <row r="6740" spans="1:5" x14ac:dyDescent="0.25">
      <c r="A6740" s="353">
        <v>103826</v>
      </c>
      <c r="B6740" s="354" t="s">
        <v>6070</v>
      </c>
      <c r="C6740" s="353" t="s">
        <v>2</v>
      </c>
      <c r="D6740" s="355">
        <v>34.04</v>
      </c>
      <c r="E6740" s="207"/>
    </row>
    <row r="6741" spans="1:5" x14ac:dyDescent="0.25">
      <c r="A6741" s="353">
        <v>103859</v>
      </c>
      <c r="B6741" s="354" t="s">
        <v>6095</v>
      </c>
      <c r="C6741" s="353" t="s">
        <v>2</v>
      </c>
      <c r="D6741" s="355">
        <v>27.39</v>
      </c>
      <c r="E6741" s="207"/>
    </row>
    <row r="6742" spans="1:5" x14ac:dyDescent="0.25">
      <c r="A6742" s="353">
        <v>92331</v>
      </c>
      <c r="B6742" s="354" t="s">
        <v>5977</v>
      </c>
      <c r="C6742" s="353" t="s">
        <v>2</v>
      </c>
      <c r="D6742" s="355">
        <v>24.89</v>
      </c>
      <c r="E6742" s="207"/>
    </row>
    <row r="6743" spans="1:5" x14ac:dyDescent="0.25">
      <c r="A6743" s="353">
        <v>92295</v>
      </c>
      <c r="B6743" s="354" t="s">
        <v>5954</v>
      </c>
      <c r="C6743" s="353" t="s">
        <v>2</v>
      </c>
      <c r="D6743" s="355">
        <v>34.01</v>
      </c>
      <c r="E6743" s="207"/>
    </row>
    <row r="6744" spans="1:5" x14ac:dyDescent="0.25">
      <c r="A6744" s="353">
        <v>92296</v>
      </c>
      <c r="B6744" s="354" t="s">
        <v>5955</v>
      </c>
      <c r="C6744" s="353" t="s">
        <v>2</v>
      </c>
      <c r="D6744" s="355">
        <v>45.05</v>
      </c>
      <c r="E6744" s="207"/>
    </row>
    <row r="6745" spans="1:5" x14ac:dyDescent="0.25">
      <c r="A6745" s="353">
        <v>92297</v>
      </c>
      <c r="B6745" s="354" t="s">
        <v>5956</v>
      </c>
      <c r="C6745" s="353" t="s">
        <v>2</v>
      </c>
      <c r="D6745" s="355">
        <v>69.86</v>
      </c>
      <c r="E6745" s="207"/>
    </row>
    <row r="6746" spans="1:5" x14ac:dyDescent="0.25">
      <c r="A6746" s="353">
        <v>92298</v>
      </c>
      <c r="B6746" s="354" t="s">
        <v>5957</v>
      </c>
      <c r="C6746" s="353" t="s">
        <v>2</v>
      </c>
      <c r="D6746" s="355">
        <v>196.14</v>
      </c>
      <c r="E6746" s="207"/>
    </row>
    <row r="6747" spans="1:5" x14ac:dyDescent="0.25">
      <c r="A6747" s="353">
        <v>93080</v>
      </c>
      <c r="B6747" s="354" t="s">
        <v>6008</v>
      </c>
      <c r="C6747" s="353" t="s">
        <v>2</v>
      </c>
      <c r="D6747" s="355">
        <v>9.4499999999999993</v>
      </c>
      <c r="E6747" s="207"/>
    </row>
    <row r="6748" spans="1:5" x14ac:dyDescent="0.25">
      <c r="A6748" s="353">
        <v>103884</v>
      </c>
      <c r="B6748" s="354" t="s">
        <v>6114</v>
      </c>
      <c r="C6748" s="353" t="s">
        <v>2</v>
      </c>
      <c r="D6748" s="355">
        <v>12.89</v>
      </c>
      <c r="E6748" s="207"/>
    </row>
    <row r="6749" spans="1:5" x14ac:dyDescent="0.25">
      <c r="A6749" s="353">
        <v>103815</v>
      </c>
      <c r="B6749" s="354" t="s">
        <v>6062</v>
      </c>
      <c r="C6749" s="353" t="s">
        <v>2</v>
      </c>
      <c r="D6749" s="355">
        <v>12.88</v>
      </c>
      <c r="E6749" s="207"/>
    </row>
    <row r="6750" spans="1:5" x14ac:dyDescent="0.25">
      <c r="A6750" s="353">
        <v>103848</v>
      </c>
      <c r="B6750" s="354" t="s">
        <v>6085</v>
      </c>
      <c r="C6750" s="353" t="s">
        <v>2</v>
      </c>
      <c r="D6750" s="355">
        <v>12.35</v>
      </c>
      <c r="E6750" s="207"/>
    </row>
    <row r="6751" spans="1:5" x14ac:dyDescent="0.25">
      <c r="A6751" s="353">
        <v>93103</v>
      </c>
      <c r="B6751" s="354" t="s">
        <v>6029</v>
      </c>
      <c r="C6751" s="353" t="s">
        <v>2</v>
      </c>
      <c r="D6751" s="355">
        <v>9.64</v>
      </c>
      <c r="E6751" s="207"/>
    </row>
    <row r="6752" spans="1:5" x14ac:dyDescent="0.25">
      <c r="A6752" s="353">
        <v>93050</v>
      </c>
      <c r="B6752" s="354" t="s">
        <v>5981</v>
      </c>
      <c r="C6752" s="353" t="s">
        <v>2</v>
      </c>
      <c r="D6752" s="355">
        <v>12.09</v>
      </c>
      <c r="E6752" s="207"/>
    </row>
    <row r="6753" spans="1:5" x14ac:dyDescent="0.25">
      <c r="A6753" s="353">
        <v>93084</v>
      </c>
      <c r="B6753" s="354" t="s">
        <v>6012</v>
      </c>
      <c r="C6753" s="353" t="s">
        <v>2</v>
      </c>
      <c r="D6753" s="355">
        <v>15.12</v>
      </c>
      <c r="E6753" s="207"/>
    </row>
    <row r="6754" spans="1:5" x14ac:dyDescent="0.25">
      <c r="A6754" s="353">
        <v>103889</v>
      </c>
      <c r="B6754" s="354" t="s">
        <v>6119</v>
      </c>
      <c r="C6754" s="353" t="s">
        <v>2</v>
      </c>
      <c r="D6754" s="355">
        <v>19.34</v>
      </c>
      <c r="E6754" s="207"/>
    </row>
    <row r="6755" spans="1:5" x14ac:dyDescent="0.25">
      <c r="A6755" s="353">
        <v>103820</v>
      </c>
      <c r="B6755" s="354" t="s">
        <v>6066</v>
      </c>
      <c r="C6755" s="353" t="s">
        <v>2</v>
      </c>
      <c r="D6755" s="355">
        <v>24.08</v>
      </c>
      <c r="E6755" s="207"/>
    </row>
    <row r="6756" spans="1:5" x14ac:dyDescent="0.25">
      <c r="A6756" s="353">
        <v>103853</v>
      </c>
      <c r="B6756" s="354" t="s">
        <v>6089</v>
      </c>
      <c r="C6756" s="353" t="s">
        <v>2</v>
      </c>
      <c r="D6756" s="355">
        <v>19.98</v>
      </c>
      <c r="E6756" s="207"/>
    </row>
    <row r="6757" spans="1:5" x14ac:dyDescent="0.25">
      <c r="A6757" s="353">
        <v>93107</v>
      </c>
      <c r="B6757" s="354" t="s">
        <v>6033</v>
      </c>
      <c r="C6757" s="353" t="s">
        <v>2</v>
      </c>
      <c r="D6757" s="355">
        <v>17.38</v>
      </c>
      <c r="E6757" s="207"/>
    </row>
    <row r="6758" spans="1:5" x14ac:dyDescent="0.25">
      <c r="A6758" s="353">
        <v>93056</v>
      </c>
      <c r="B6758" s="354" t="s">
        <v>5985</v>
      </c>
      <c r="C6758" s="353" t="s">
        <v>2</v>
      </c>
      <c r="D6758" s="355">
        <v>18.05</v>
      </c>
      <c r="E6758" s="207"/>
    </row>
    <row r="6759" spans="1:5" x14ac:dyDescent="0.25">
      <c r="A6759" s="353">
        <v>93090</v>
      </c>
      <c r="B6759" s="354" t="s">
        <v>6018</v>
      </c>
      <c r="C6759" s="353" t="s">
        <v>2</v>
      </c>
      <c r="D6759" s="355">
        <v>20.87</v>
      </c>
      <c r="E6759" s="207"/>
    </row>
    <row r="6760" spans="1:5" x14ac:dyDescent="0.25">
      <c r="A6760" s="353">
        <v>103896</v>
      </c>
      <c r="B6760" s="354" t="s">
        <v>6126</v>
      </c>
      <c r="C6760" s="353" t="s">
        <v>2</v>
      </c>
      <c r="D6760" s="355">
        <v>25.73</v>
      </c>
      <c r="E6760" s="207"/>
    </row>
    <row r="6761" spans="1:5" x14ac:dyDescent="0.25">
      <c r="A6761" s="353">
        <v>103827</v>
      </c>
      <c r="B6761" s="354" t="s">
        <v>6071</v>
      </c>
      <c r="C6761" s="353" t="s">
        <v>2</v>
      </c>
      <c r="D6761" s="355">
        <v>34.04</v>
      </c>
      <c r="E6761" s="207"/>
    </row>
    <row r="6762" spans="1:5" x14ac:dyDescent="0.25">
      <c r="A6762" s="353">
        <v>103860</v>
      </c>
      <c r="B6762" s="354" t="s">
        <v>6096</v>
      </c>
      <c r="C6762" s="353" t="s">
        <v>2</v>
      </c>
      <c r="D6762" s="355">
        <v>27.39</v>
      </c>
      <c r="E6762" s="207"/>
    </row>
    <row r="6763" spans="1:5" x14ac:dyDescent="0.25">
      <c r="A6763" s="353">
        <v>93113</v>
      </c>
      <c r="B6763" s="354" t="s">
        <v>38866</v>
      </c>
      <c r="C6763" s="353" t="s">
        <v>2</v>
      </c>
      <c r="D6763" s="355">
        <v>24.89</v>
      </c>
      <c r="E6763" s="207"/>
    </row>
    <row r="6764" spans="1:5" x14ac:dyDescent="0.25">
      <c r="A6764" s="353">
        <v>93061</v>
      </c>
      <c r="B6764" s="354" t="s">
        <v>5990</v>
      </c>
      <c r="C6764" s="353" t="s">
        <v>2</v>
      </c>
      <c r="D6764" s="355">
        <v>34.15</v>
      </c>
      <c r="E6764" s="207"/>
    </row>
    <row r="6765" spans="1:5" x14ac:dyDescent="0.25">
      <c r="A6765" s="353">
        <v>93064</v>
      </c>
      <c r="B6765" s="354" t="s">
        <v>5993</v>
      </c>
      <c r="C6765" s="353" t="s">
        <v>2</v>
      </c>
      <c r="D6765" s="355">
        <v>52.36</v>
      </c>
      <c r="E6765" s="207"/>
    </row>
    <row r="6766" spans="1:5" x14ac:dyDescent="0.25">
      <c r="A6766" s="353">
        <v>93067</v>
      </c>
      <c r="B6766" s="354" t="s">
        <v>5996</v>
      </c>
      <c r="C6766" s="353" t="s">
        <v>2</v>
      </c>
      <c r="D6766" s="355">
        <v>77.819999999999993</v>
      </c>
      <c r="E6766" s="207"/>
    </row>
    <row r="6767" spans="1:5" x14ac:dyDescent="0.25">
      <c r="A6767" s="353">
        <v>93070</v>
      </c>
      <c r="B6767" s="354" t="s">
        <v>5999</v>
      </c>
      <c r="C6767" s="353" t="s">
        <v>2</v>
      </c>
      <c r="D6767" s="355">
        <v>196.14</v>
      </c>
      <c r="E6767" s="207"/>
    </row>
    <row r="6768" spans="1:5" x14ac:dyDescent="0.25">
      <c r="A6768" s="353">
        <v>93117</v>
      </c>
      <c r="B6768" s="354" t="s">
        <v>6042</v>
      </c>
      <c r="C6768" s="353" t="s">
        <v>2</v>
      </c>
      <c r="D6768" s="355">
        <v>62.01</v>
      </c>
      <c r="E6768" s="207"/>
    </row>
    <row r="6769" spans="1:5" x14ac:dyDescent="0.25">
      <c r="A6769" s="353">
        <v>93118</v>
      </c>
      <c r="B6769" s="354" t="s">
        <v>6043</v>
      </c>
      <c r="C6769" s="353" t="s">
        <v>2</v>
      </c>
      <c r="D6769" s="355">
        <v>91.42</v>
      </c>
      <c r="E6769" s="207"/>
    </row>
    <row r="6770" spans="1:5" x14ac:dyDescent="0.25">
      <c r="A6770" s="353">
        <v>92317</v>
      </c>
      <c r="B6770" s="354" t="s">
        <v>5969</v>
      </c>
      <c r="C6770" s="353" t="s">
        <v>2</v>
      </c>
      <c r="D6770" s="355">
        <v>19.7</v>
      </c>
      <c r="E6770" s="207"/>
    </row>
    <row r="6771" spans="1:5" x14ac:dyDescent="0.25">
      <c r="A6771" s="353">
        <v>92332</v>
      </c>
      <c r="B6771" s="354" t="s">
        <v>5978</v>
      </c>
      <c r="C6771" s="353" t="s">
        <v>2</v>
      </c>
      <c r="D6771" s="355">
        <v>20.079999999999998</v>
      </c>
      <c r="E6771" s="207"/>
    </row>
    <row r="6772" spans="1:5" x14ac:dyDescent="0.25">
      <c r="A6772" s="353">
        <v>92299</v>
      </c>
      <c r="B6772" s="354" t="s">
        <v>5958</v>
      </c>
      <c r="C6772" s="353" t="s">
        <v>2</v>
      </c>
      <c r="D6772" s="355">
        <v>24.73</v>
      </c>
      <c r="E6772" s="207"/>
    </row>
    <row r="6773" spans="1:5" x14ac:dyDescent="0.25">
      <c r="A6773" s="353">
        <v>92318</v>
      </c>
      <c r="B6773" s="354" t="s">
        <v>5970</v>
      </c>
      <c r="C6773" s="353" t="s">
        <v>2</v>
      </c>
      <c r="D6773" s="355">
        <v>30.78</v>
      </c>
      <c r="E6773" s="207"/>
    </row>
    <row r="6774" spans="1:5" x14ac:dyDescent="0.25">
      <c r="A6774" s="353">
        <v>103833</v>
      </c>
      <c r="B6774" s="354" t="s">
        <v>6076</v>
      </c>
      <c r="C6774" s="353" t="s">
        <v>2</v>
      </c>
      <c r="D6774" s="355">
        <v>48.59</v>
      </c>
      <c r="E6774" s="207"/>
    </row>
    <row r="6775" spans="1:5" x14ac:dyDescent="0.25">
      <c r="A6775" s="353">
        <v>92333</v>
      </c>
      <c r="B6775" s="354" t="s">
        <v>5979</v>
      </c>
      <c r="C6775" s="353" t="s">
        <v>2</v>
      </c>
      <c r="D6775" s="355">
        <v>35.270000000000003</v>
      </c>
      <c r="E6775" s="207"/>
    </row>
    <row r="6776" spans="1:5" x14ac:dyDescent="0.25">
      <c r="A6776" s="353">
        <v>92300</v>
      </c>
      <c r="B6776" s="354" t="s">
        <v>5959</v>
      </c>
      <c r="C6776" s="353" t="s">
        <v>2</v>
      </c>
      <c r="D6776" s="355">
        <v>37.64</v>
      </c>
      <c r="E6776" s="207"/>
    </row>
    <row r="6777" spans="1:5" x14ac:dyDescent="0.25">
      <c r="A6777" s="353">
        <v>92319</v>
      </c>
      <c r="B6777" s="354" t="s">
        <v>5971</v>
      </c>
      <c r="C6777" s="353" t="s">
        <v>2</v>
      </c>
      <c r="D6777" s="355">
        <v>43.24</v>
      </c>
      <c r="E6777" s="207"/>
    </row>
    <row r="6778" spans="1:5" x14ac:dyDescent="0.25">
      <c r="A6778" s="353">
        <v>92334</v>
      </c>
      <c r="B6778" s="354" t="s">
        <v>5980</v>
      </c>
      <c r="C6778" s="353" t="s">
        <v>2</v>
      </c>
      <c r="D6778" s="355">
        <v>51.25</v>
      </c>
      <c r="E6778" s="207"/>
    </row>
    <row r="6779" spans="1:5" x14ac:dyDescent="0.25">
      <c r="A6779" s="353">
        <v>92301</v>
      </c>
      <c r="B6779" s="354" t="s">
        <v>5960</v>
      </c>
      <c r="C6779" s="353" t="s">
        <v>2</v>
      </c>
      <c r="D6779" s="355">
        <v>74.44</v>
      </c>
      <c r="E6779" s="207"/>
    </row>
    <row r="6780" spans="1:5" x14ac:dyDescent="0.25">
      <c r="A6780" s="353">
        <v>92302</v>
      </c>
      <c r="B6780" s="354" t="s">
        <v>5961</v>
      </c>
      <c r="C6780" s="353" t="s">
        <v>2</v>
      </c>
      <c r="D6780" s="355">
        <v>98.34</v>
      </c>
      <c r="E6780" s="207"/>
    </row>
    <row r="6781" spans="1:5" x14ac:dyDescent="0.25">
      <c r="A6781" s="353">
        <v>92303</v>
      </c>
      <c r="B6781" s="354" t="s">
        <v>5962</v>
      </c>
      <c r="C6781" s="353" t="s">
        <v>2</v>
      </c>
      <c r="D6781" s="355">
        <v>180.4</v>
      </c>
      <c r="E6781" s="207"/>
    </row>
    <row r="6782" spans="1:5" x14ac:dyDescent="0.25">
      <c r="A6782" s="353">
        <v>92304</v>
      </c>
      <c r="B6782" s="354" t="s">
        <v>5963</v>
      </c>
      <c r="C6782" s="353" t="s">
        <v>2</v>
      </c>
      <c r="D6782" s="355">
        <v>468.05</v>
      </c>
      <c r="E6782" s="207"/>
    </row>
    <row r="6783" spans="1:5" x14ac:dyDescent="0.25">
      <c r="A6783" s="353">
        <v>103835</v>
      </c>
      <c r="B6783" s="354" t="s">
        <v>5735</v>
      </c>
      <c r="C6783" s="353" t="s">
        <v>1</v>
      </c>
      <c r="D6783" s="355">
        <v>67.27</v>
      </c>
      <c r="E6783" s="207"/>
    </row>
    <row r="6784" spans="1:5" x14ac:dyDescent="0.25">
      <c r="A6784" s="353">
        <v>92308</v>
      </c>
      <c r="B6784" s="354" t="s">
        <v>5717</v>
      </c>
      <c r="C6784" s="353" t="s">
        <v>1</v>
      </c>
      <c r="D6784" s="355">
        <v>58.43</v>
      </c>
      <c r="E6784" s="207"/>
    </row>
    <row r="6785" spans="1:5" x14ac:dyDescent="0.25">
      <c r="A6785" s="353">
        <v>103871</v>
      </c>
      <c r="B6785" s="354" t="s">
        <v>5741</v>
      </c>
      <c r="C6785" s="353" t="s">
        <v>1</v>
      </c>
      <c r="D6785" s="355">
        <v>68.430000000000007</v>
      </c>
      <c r="E6785" s="207"/>
    </row>
    <row r="6786" spans="1:5" x14ac:dyDescent="0.25">
      <c r="A6786" s="353">
        <v>92323</v>
      </c>
      <c r="B6786" s="354" t="s">
        <v>5723</v>
      </c>
      <c r="C6786" s="353" t="s">
        <v>1</v>
      </c>
      <c r="D6786" s="355">
        <v>67.88</v>
      </c>
      <c r="E6786" s="207"/>
    </row>
    <row r="6787" spans="1:5" x14ac:dyDescent="0.25">
      <c r="A6787" s="353">
        <v>92305</v>
      </c>
      <c r="B6787" s="354" t="s">
        <v>5714</v>
      </c>
      <c r="C6787" s="353" t="s">
        <v>1</v>
      </c>
      <c r="D6787" s="355">
        <v>40.659999999999997</v>
      </c>
      <c r="E6787" s="207"/>
    </row>
    <row r="6788" spans="1:5" x14ac:dyDescent="0.25">
      <c r="A6788" s="353">
        <v>103868</v>
      </c>
      <c r="B6788" s="354" t="s">
        <v>5738</v>
      </c>
      <c r="C6788" s="353" t="s">
        <v>1</v>
      </c>
      <c r="D6788" s="355">
        <v>53.77</v>
      </c>
      <c r="E6788" s="207"/>
    </row>
    <row r="6789" spans="1:5" x14ac:dyDescent="0.25">
      <c r="A6789" s="353">
        <v>103802</v>
      </c>
      <c r="B6789" s="354" t="s">
        <v>5732</v>
      </c>
      <c r="C6789" s="353" t="s">
        <v>1</v>
      </c>
      <c r="D6789" s="355">
        <v>43.04</v>
      </c>
      <c r="E6789" s="207"/>
    </row>
    <row r="6790" spans="1:5" x14ac:dyDescent="0.25">
      <c r="A6790" s="353">
        <v>92320</v>
      </c>
      <c r="B6790" s="354" t="s">
        <v>5720</v>
      </c>
      <c r="C6790" s="353" t="s">
        <v>1</v>
      </c>
      <c r="D6790" s="355">
        <v>53.1</v>
      </c>
      <c r="E6790" s="207"/>
    </row>
    <row r="6791" spans="1:5" x14ac:dyDescent="0.25">
      <c r="A6791" s="353">
        <v>97335</v>
      </c>
      <c r="B6791" s="354" t="s">
        <v>5726</v>
      </c>
      <c r="C6791" s="353" t="s">
        <v>1</v>
      </c>
      <c r="D6791" s="355">
        <v>85.95</v>
      </c>
      <c r="E6791" s="207"/>
    </row>
    <row r="6792" spans="1:5" x14ac:dyDescent="0.25">
      <c r="A6792" s="353">
        <v>103836</v>
      </c>
      <c r="B6792" s="354" t="s">
        <v>5736</v>
      </c>
      <c r="C6792" s="353" t="s">
        <v>1</v>
      </c>
      <c r="D6792" s="355">
        <v>104.4</v>
      </c>
      <c r="E6792" s="207"/>
    </row>
    <row r="6793" spans="1:5" x14ac:dyDescent="0.25">
      <c r="A6793" s="353">
        <v>92281</v>
      </c>
      <c r="B6793" s="354" t="s">
        <v>5708</v>
      </c>
      <c r="C6793" s="353" t="s">
        <v>1</v>
      </c>
      <c r="D6793" s="355">
        <v>128.19999999999999</v>
      </c>
      <c r="E6793" s="207"/>
    </row>
    <row r="6794" spans="1:5" x14ac:dyDescent="0.25">
      <c r="A6794" s="353">
        <v>92309</v>
      </c>
      <c r="B6794" s="354" t="s">
        <v>5718</v>
      </c>
      <c r="C6794" s="353" t="s">
        <v>1</v>
      </c>
      <c r="D6794" s="355">
        <v>137.27000000000001</v>
      </c>
      <c r="E6794" s="207"/>
    </row>
    <row r="6795" spans="1:5" x14ac:dyDescent="0.25">
      <c r="A6795" s="353">
        <v>103872</v>
      </c>
      <c r="B6795" s="354" t="s">
        <v>5742</v>
      </c>
      <c r="C6795" s="353" t="s">
        <v>1</v>
      </c>
      <c r="D6795" s="355">
        <v>149.86000000000001</v>
      </c>
      <c r="E6795" s="207"/>
    </row>
    <row r="6796" spans="1:5" x14ac:dyDescent="0.25">
      <c r="A6796" s="353">
        <v>92324</v>
      </c>
      <c r="B6796" s="354" t="s">
        <v>5724</v>
      </c>
      <c r="C6796" s="353" t="s">
        <v>1</v>
      </c>
      <c r="D6796" s="355">
        <v>155.72</v>
      </c>
      <c r="E6796" s="207"/>
    </row>
    <row r="6797" spans="1:5" x14ac:dyDescent="0.25">
      <c r="A6797" s="353">
        <v>92275</v>
      </c>
      <c r="B6797" s="354" t="s">
        <v>5702</v>
      </c>
      <c r="C6797" s="353" t="s">
        <v>1</v>
      </c>
      <c r="D6797" s="355">
        <v>59.76</v>
      </c>
      <c r="E6797" s="207"/>
    </row>
    <row r="6798" spans="1:5" x14ac:dyDescent="0.25">
      <c r="A6798" s="353">
        <v>92306</v>
      </c>
      <c r="B6798" s="354" t="s">
        <v>5715</v>
      </c>
      <c r="C6798" s="353" t="s">
        <v>1</v>
      </c>
      <c r="D6798" s="355">
        <v>65.81</v>
      </c>
      <c r="E6798" s="207"/>
    </row>
    <row r="6799" spans="1:5" x14ac:dyDescent="0.25">
      <c r="A6799" s="353">
        <v>103869</v>
      </c>
      <c r="B6799" s="354" t="s">
        <v>5739</v>
      </c>
      <c r="C6799" s="353" t="s">
        <v>1</v>
      </c>
      <c r="D6799" s="355">
        <v>81.510000000000005</v>
      </c>
      <c r="E6799" s="207"/>
    </row>
    <row r="6800" spans="1:5" x14ac:dyDescent="0.25">
      <c r="A6800" s="353">
        <v>103803</v>
      </c>
      <c r="B6800" s="354" t="s">
        <v>5733</v>
      </c>
      <c r="C6800" s="353" t="s">
        <v>1</v>
      </c>
      <c r="D6800" s="355">
        <v>73.989999999999995</v>
      </c>
      <c r="E6800" s="207"/>
    </row>
    <row r="6801" spans="1:5" x14ac:dyDescent="0.25">
      <c r="A6801" s="353">
        <v>92321</v>
      </c>
      <c r="B6801" s="354" t="s">
        <v>5721</v>
      </c>
      <c r="C6801" s="353" t="s">
        <v>1</v>
      </c>
      <c r="D6801" s="355">
        <v>87.25</v>
      </c>
      <c r="E6801" s="207"/>
    </row>
    <row r="6802" spans="1:5" x14ac:dyDescent="0.25">
      <c r="A6802" s="353">
        <v>97336</v>
      </c>
      <c r="B6802" s="354" t="s">
        <v>5727</v>
      </c>
      <c r="C6802" s="353" t="s">
        <v>1</v>
      </c>
      <c r="D6802" s="355">
        <v>109.4</v>
      </c>
      <c r="E6802" s="207"/>
    </row>
    <row r="6803" spans="1:5" x14ac:dyDescent="0.25">
      <c r="A6803" s="353">
        <v>103837</v>
      </c>
      <c r="B6803" s="354" t="s">
        <v>5737</v>
      </c>
      <c r="C6803" s="353" t="s">
        <v>1</v>
      </c>
      <c r="D6803" s="355">
        <v>131.62</v>
      </c>
      <c r="E6803" s="207"/>
    </row>
    <row r="6804" spans="1:5" x14ac:dyDescent="0.25">
      <c r="A6804" s="353">
        <v>92282</v>
      </c>
      <c r="B6804" s="354" t="s">
        <v>5709</v>
      </c>
      <c r="C6804" s="353" t="s">
        <v>1</v>
      </c>
      <c r="D6804" s="355">
        <v>147.12</v>
      </c>
      <c r="E6804" s="207"/>
    </row>
    <row r="6805" spans="1:5" x14ac:dyDescent="0.25">
      <c r="A6805" s="353">
        <v>92310</v>
      </c>
      <c r="B6805" s="354" t="s">
        <v>5719</v>
      </c>
      <c r="C6805" s="353" t="s">
        <v>1</v>
      </c>
      <c r="D6805" s="355">
        <v>156.47</v>
      </c>
      <c r="E6805" s="207"/>
    </row>
    <row r="6806" spans="1:5" x14ac:dyDescent="0.25">
      <c r="A6806" s="353">
        <v>103873</v>
      </c>
      <c r="B6806" s="354" t="s">
        <v>5743</v>
      </c>
      <c r="C6806" s="353" t="s">
        <v>1</v>
      </c>
      <c r="D6806" s="355">
        <v>171.25</v>
      </c>
      <c r="E6806" s="207"/>
    </row>
    <row r="6807" spans="1:5" x14ac:dyDescent="0.25">
      <c r="A6807" s="353">
        <v>92325</v>
      </c>
      <c r="B6807" s="354" t="s">
        <v>5725</v>
      </c>
      <c r="C6807" s="353" t="s">
        <v>1</v>
      </c>
      <c r="D6807" s="355">
        <v>182.62</v>
      </c>
      <c r="E6807" s="207"/>
    </row>
    <row r="6808" spans="1:5" x14ac:dyDescent="0.25">
      <c r="A6808" s="353">
        <v>92276</v>
      </c>
      <c r="B6808" s="354" t="s">
        <v>5703</v>
      </c>
      <c r="C6808" s="353" t="s">
        <v>1</v>
      </c>
      <c r="D6808" s="355">
        <v>75.900000000000006</v>
      </c>
      <c r="E6808" s="207"/>
    </row>
    <row r="6809" spans="1:5" x14ac:dyDescent="0.25">
      <c r="A6809" s="353">
        <v>92307</v>
      </c>
      <c r="B6809" s="354" t="s">
        <v>5716</v>
      </c>
      <c r="C6809" s="353" t="s">
        <v>1</v>
      </c>
      <c r="D6809" s="355">
        <v>82.23</v>
      </c>
      <c r="E6809" s="207"/>
    </row>
    <row r="6810" spans="1:5" x14ac:dyDescent="0.25">
      <c r="A6810" s="353">
        <v>103870</v>
      </c>
      <c r="B6810" s="354" t="s">
        <v>5740</v>
      </c>
      <c r="C6810" s="353" t="s">
        <v>1</v>
      </c>
      <c r="D6810" s="355">
        <v>100.12</v>
      </c>
      <c r="E6810" s="207"/>
    </row>
    <row r="6811" spans="1:5" x14ac:dyDescent="0.25">
      <c r="A6811" s="353">
        <v>103804</v>
      </c>
      <c r="B6811" s="354" t="s">
        <v>5734</v>
      </c>
      <c r="C6811" s="353" t="s">
        <v>1</v>
      </c>
      <c r="D6811" s="355">
        <v>89.44</v>
      </c>
      <c r="E6811" s="207"/>
    </row>
    <row r="6812" spans="1:5" x14ac:dyDescent="0.25">
      <c r="A6812" s="353">
        <v>92322</v>
      </c>
      <c r="B6812" s="354" t="s">
        <v>5722</v>
      </c>
      <c r="C6812" s="353" t="s">
        <v>1</v>
      </c>
      <c r="D6812" s="355">
        <v>111.36</v>
      </c>
      <c r="E6812" s="207"/>
    </row>
    <row r="6813" spans="1:5" x14ac:dyDescent="0.25">
      <c r="A6813" s="353">
        <v>97337</v>
      </c>
      <c r="B6813" s="354" t="s">
        <v>5728</v>
      </c>
      <c r="C6813" s="353" t="s">
        <v>1</v>
      </c>
      <c r="D6813" s="355">
        <v>164.47</v>
      </c>
      <c r="E6813" s="207"/>
    </row>
    <row r="6814" spans="1:5" x14ac:dyDescent="0.25">
      <c r="A6814" s="353">
        <v>92283</v>
      </c>
      <c r="B6814" s="354" t="s">
        <v>5710</v>
      </c>
      <c r="C6814" s="353" t="s">
        <v>1</v>
      </c>
      <c r="D6814" s="355">
        <v>199.58</v>
      </c>
      <c r="E6814" s="207"/>
    </row>
    <row r="6815" spans="1:5" x14ac:dyDescent="0.25">
      <c r="A6815" s="353">
        <v>92277</v>
      </c>
      <c r="B6815" s="354" t="s">
        <v>5704</v>
      </c>
      <c r="C6815" s="353" t="s">
        <v>1</v>
      </c>
      <c r="D6815" s="355">
        <v>109.63</v>
      </c>
      <c r="E6815" s="207"/>
    </row>
    <row r="6816" spans="1:5" x14ac:dyDescent="0.25">
      <c r="A6816" s="353">
        <v>97338</v>
      </c>
      <c r="B6816" s="354" t="s">
        <v>5729</v>
      </c>
      <c r="C6816" s="353" t="s">
        <v>1</v>
      </c>
      <c r="D6816" s="355">
        <v>197.9</v>
      </c>
      <c r="E6816" s="207"/>
    </row>
    <row r="6817" spans="1:5" x14ac:dyDescent="0.25">
      <c r="A6817" s="353">
        <v>92284</v>
      </c>
      <c r="B6817" s="354" t="s">
        <v>5711</v>
      </c>
      <c r="C6817" s="353" t="s">
        <v>1</v>
      </c>
      <c r="D6817" s="355">
        <v>250.01</v>
      </c>
      <c r="E6817" s="207"/>
    </row>
    <row r="6818" spans="1:5" x14ac:dyDescent="0.25">
      <c r="A6818" s="353">
        <v>92278</v>
      </c>
      <c r="B6818" s="354" t="s">
        <v>5705</v>
      </c>
      <c r="C6818" s="353" t="s">
        <v>1</v>
      </c>
      <c r="D6818" s="355">
        <v>147.51</v>
      </c>
      <c r="E6818" s="207"/>
    </row>
    <row r="6819" spans="1:5" x14ac:dyDescent="0.25">
      <c r="A6819" s="353">
        <v>97339</v>
      </c>
      <c r="B6819" s="354" t="s">
        <v>5730</v>
      </c>
      <c r="C6819" s="353" t="s">
        <v>1</v>
      </c>
      <c r="D6819" s="355">
        <v>213.21</v>
      </c>
      <c r="E6819" s="207"/>
    </row>
    <row r="6820" spans="1:5" x14ac:dyDescent="0.25">
      <c r="A6820" s="353">
        <v>92285</v>
      </c>
      <c r="B6820" s="354" t="s">
        <v>5712</v>
      </c>
      <c r="C6820" s="353" t="s">
        <v>1</v>
      </c>
      <c r="D6820" s="355">
        <v>335.66</v>
      </c>
      <c r="E6820" s="207"/>
    </row>
    <row r="6821" spans="1:5" x14ac:dyDescent="0.25">
      <c r="A6821" s="353">
        <v>92279</v>
      </c>
      <c r="B6821" s="354" t="s">
        <v>5706</v>
      </c>
      <c r="C6821" s="353" t="s">
        <v>1</v>
      </c>
      <c r="D6821" s="355">
        <v>213.21</v>
      </c>
      <c r="E6821" s="207"/>
    </row>
    <row r="6822" spans="1:5" x14ac:dyDescent="0.25">
      <c r="A6822" s="353">
        <v>97340</v>
      </c>
      <c r="B6822" s="354" t="s">
        <v>5731</v>
      </c>
      <c r="C6822" s="353" t="s">
        <v>1</v>
      </c>
      <c r="D6822" s="355">
        <v>214.57</v>
      </c>
      <c r="E6822" s="207"/>
    </row>
    <row r="6823" spans="1:5" x14ac:dyDescent="0.25">
      <c r="A6823" s="353">
        <v>92286</v>
      </c>
      <c r="B6823" s="354" t="s">
        <v>5713</v>
      </c>
      <c r="C6823" s="353" t="s">
        <v>1</v>
      </c>
      <c r="D6823" s="355">
        <v>423.44</v>
      </c>
      <c r="E6823" s="207"/>
    </row>
    <row r="6824" spans="1:5" x14ac:dyDescent="0.25">
      <c r="A6824" s="353">
        <v>92280</v>
      </c>
      <c r="B6824" s="354" t="s">
        <v>5707</v>
      </c>
      <c r="C6824" s="353" t="s">
        <v>1</v>
      </c>
      <c r="D6824" s="355">
        <v>299.27999999999997</v>
      </c>
      <c r="E6824" s="207"/>
    </row>
    <row r="6825" spans="1:5" x14ac:dyDescent="0.25">
      <c r="A6825" s="353">
        <v>103901</v>
      </c>
      <c r="B6825" s="354" t="s">
        <v>6131</v>
      </c>
      <c r="C6825" s="353" t="s">
        <v>2</v>
      </c>
      <c r="D6825" s="355">
        <v>26.58</v>
      </c>
      <c r="E6825" s="207"/>
    </row>
    <row r="6826" spans="1:5" x14ac:dyDescent="0.25">
      <c r="A6826" s="353">
        <v>103832</v>
      </c>
      <c r="B6826" s="354" t="s">
        <v>6075</v>
      </c>
      <c r="C6826" s="353" t="s">
        <v>2</v>
      </c>
      <c r="D6826" s="355">
        <v>26.51</v>
      </c>
      <c r="E6826" s="207"/>
    </row>
    <row r="6827" spans="1:5" x14ac:dyDescent="0.25">
      <c r="A6827" s="353">
        <v>103865</v>
      </c>
      <c r="B6827" s="354" t="s">
        <v>6101</v>
      </c>
      <c r="C6827" s="353" t="s">
        <v>2</v>
      </c>
      <c r="D6827" s="355">
        <v>25.47</v>
      </c>
      <c r="E6827" s="207"/>
    </row>
    <row r="6828" spans="1:5" x14ac:dyDescent="0.25">
      <c r="A6828" s="353">
        <v>103902</v>
      </c>
      <c r="B6828" s="354" t="s">
        <v>6132</v>
      </c>
      <c r="C6828" s="353" t="s">
        <v>2</v>
      </c>
      <c r="D6828" s="355">
        <v>39.200000000000003</v>
      </c>
      <c r="E6828" s="207"/>
    </row>
    <row r="6829" spans="1:5" x14ac:dyDescent="0.25">
      <c r="A6829" s="353">
        <v>103866</v>
      </c>
      <c r="B6829" s="354" t="s">
        <v>6102</v>
      </c>
      <c r="C6829" s="353" t="s">
        <v>2</v>
      </c>
      <c r="D6829" s="355">
        <v>40.43</v>
      </c>
      <c r="E6829" s="207"/>
    </row>
    <row r="6830" spans="1:5" x14ac:dyDescent="0.25">
      <c r="A6830" s="353">
        <v>103903</v>
      </c>
      <c r="B6830" s="354" t="s">
        <v>6133</v>
      </c>
      <c r="C6830" s="353" t="s">
        <v>2</v>
      </c>
      <c r="D6830" s="355">
        <v>52.98</v>
      </c>
      <c r="E6830" s="207"/>
    </row>
    <row r="6831" spans="1:5" x14ac:dyDescent="0.25">
      <c r="A6831" s="353">
        <v>103834</v>
      </c>
      <c r="B6831" s="354" t="s">
        <v>6077</v>
      </c>
      <c r="C6831" s="353" t="s">
        <v>2</v>
      </c>
      <c r="D6831" s="355">
        <v>70.459999999999994</v>
      </c>
      <c r="E6831" s="207"/>
    </row>
    <row r="6832" spans="1:5" x14ac:dyDescent="0.25">
      <c r="A6832" s="353">
        <v>103867</v>
      </c>
      <c r="B6832" s="354" t="s">
        <v>6103</v>
      </c>
      <c r="C6832" s="353" t="s">
        <v>2</v>
      </c>
      <c r="D6832" s="355">
        <v>56.21</v>
      </c>
      <c r="E6832" s="207"/>
    </row>
    <row r="6833" spans="1:5" x14ac:dyDescent="0.25">
      <c r="A6833" s="353">
        <v>105113</v>
      </c>
      <c r="B6833" s="354" t="s">
        <v>24643</v>
      </c>
      <c r="C6833" s="353" t="s">
        <v>2</v>
      </c>
      <c r="D6833" s="355">
        <v>7295.88</v>
      </c>
      <c r="E6833" s="207"/>
    </row>
    <row r="6834" spans="1:5" x14ac:dyDescent="0.25">
      <c r="A6834" s="353">
        <v>98461</v>
      </c>
      <c r="B6834" s="354" t="s">
        <v>26676</v>
      </c>
      <c r="C6834" s="353" t="s">
        <v>2</v>
      </c>
      <c r="D6834" s="355">
        <v>5521.51</v>
      </c>
      <c r="E6834" s="207"/>
    </row>
    <row r="6835" spans="1:5" x14ac:dyDescent="0.25">
      <c r="A6835" s="353">
        <v>98462</v>
      </c>
      <c r="B6835" s="354" t="s">
        <v>26677</v>
      </c>
      <c r="C6835" s="353" t="s">
        <v>2</v>
      </c>
      <c r="D6835" s="355">
        <v>9404.08</v>
      </c>
      <c r="E6835" s="207"/>
    </row>
    <row r="6836" spans="1:5" x14ac:dyDescent="0.25">
      <c r="A6836" s="353">
        <v>105130</v>
      </c>
      <c r="B6836" s="354" t="s">
        <v>24291</v>
      </c>
      <c r="C6836" s="353" t="s">
        <v>1</v>
      </c>
      <c r="D6836" s="355">
        <v>29.05</v>
      </c>
      <c r="E6836" s="207"/>
    </row>
    <row r="6837" spans="1:5" x14ac:dyDescent="0.25">
      <c r="A6837" s="353">
        <v>105114</v>
      </c>
      <c r="B6837" s="354" t="s">
        <v>24285</v>
      </c>
      <c r="C6837" s="353" t="s">
        <v>691</v>
      </c>
      <c r="D6837" s="355">
        <v>1880.33</v>
      </c>
      <c r="E6837" s="207"/>
    </row>
    <row r="6838" spans="1:5" x14ac:dyDescent="0.25">
      <c r="A6838" s="353">
        <v>105129</v>
      </c>
      <c r="B6838" s="354" t="s">
        <v>35006</v>
      </c>
      <c r="C6838" s="353" t="s">
        <v>2</v>
      </c>
      <c r="D6838" s="355">
        <v>0</v>
      </c>
      <c r="E6838" s="207"/>
    </row>
    <row r="6839" spans="1:5" x14ac:dyDescent="0.25">
      <c r="A6839" s="353">
        <v>105127</v>
      </c>
      <c r="B6839" s="354" t="s">
        <v>24289</v>
      </c>
      <c r="C6839" s="353" t="s">
        <v>1</v>
      </c>
      <c r="D6839" s="355">
        <v>27.22</v>
      </c>
      <c r="E6839" s="207"/>
    </row>
    <row r="6840" spans="1:5" x14ac:dyDescent="0.25">
      <c r="A6840" s="353">
        <v>105128</v>
      </c>
      <c r="B6840" s="354" t="s">
        <v>24290</v>
      </c>
      <c r="C6840" s="353" t="s">
        <v>1</v>
      </c>
      <c r="D6840" s="355">
        <v>89.46</v>
      </c>
      <c r="E6840" s="207"/>
    </row>
    <row r="6841" spans="1:5" x14ac:dyDescent="0.25">
      <c r="A6841" s="353">
        <v>105126</v>
      </c>
      <c r="B6841" s="354" t="s">
        <v>24288</v>
      </c>
      <c r="C6841" s="353" t="s">
        <v>1</v>
      </c>
      <c r="D6841" s="355">
        <v>29.93</v>
      </c>
      <c r="E6841" s="207"/>
    </row>
    <row r="6842" spans="1:5" x14ac:dyDescent="0.25">
      <c r="A6842" s="353">
        <v>105116</v>
      </c>
      <c r="B6842" s="354" t="s">
        <v>24287</v>
      </c>
      <c r="C6842" s="353" t="s">
        <v>2</v>
      </c>
      <c r="D6842" s="355">
        <v>12.42</v>
      </c>
      <c r="E6842" s="207"/>
    </row>
    <row r="6843" spans="1:5" x14ac:dyDescent="0.25">
      <c r="A6843" s="353">
        <v>105115</v>
      </c>
      <c r="B6843" s="354" t="s">
        <v>24286</v>
      </c>
      <c r="C6843" s="353" t="s">
        <v>2</v>
      </c>
      <c r="D6843" s="355">
        <v>130.54</v>
      </c>
      <c r="E6843" s="207"/>
    </row>
    <row r="6844" spans="1:5" x14ac:dyDescent="0.25">
      <c r="A6844" s="353">
        <v>98453</v>
      </c>
      <c r="B6844" s="354" t="s">
        <v>24278</v>
      </c>
      <c r="C6844" s="353" t="s">
        <v>3</v>
      </c>
      <c r="D6844" s="355">
        <v>158.47</v>
      </c>
      <c r="E6844" s="207"/>
    </row>
    <row r="6845" spans="1:5" x14ac:dyDescent="0.25">
      <c r="A6845" s="353">
        <v>98454</v>
      </c>
      <c r="B6845" s="354" t="s">
        <v>24279</v>
      </c>
      <c r="C6845" s="353" t="s">
        <v>3</v>
      </c>
      <c r="D6845" s="355">
        <v>197.79</v>
      </c>
      <c r="E6845" s="207"/>
    </row>
    <row r="6846" spans="1:5" x14ac:dyDescent="0.25">
      <c r="A6846" s="353">
        <v>98449</v>
      </c>
      <c r="B6846" s="354" t="s">
        <v>24276</v>
      </c>
      <c r="C6846" s="353" t="s">
        <v>3</v>
      </c>
      <c r="D6846" s="355">
        <v>137.51</v>
      </c>
      <c r="E6846" s="207"/>
    </row>
    <row r="6847" spans="1:5" x14ac:dyDescent="0.25">
      <c r="A6847" s="353">
        <v>98455</v>
      </c>
      <c r="B6847" s="354" t="s">
        <v>24280</v>
      </c>
      <c r="C6847" s="353" t="s">
        <v>3</v>
      </c>
      <c r="D6847" s="355">
        <v>129.33000000000001</v>
      </c>
      <c r="E6847" s="207"/>
    </row>
    <row r="6848" spans="1:5" x14ac:dyDescent="0.25">
      <c r="A6848" s="353">
        <v>98456</v>
      </c>
      <c r="B6848" s="354" t="s">
        <v>24281</v>
      </c>
      <c r="C6848" s="353" t="s">
        <v>3</v>
      </c>
      <c r="D6848" s="355">
        <v>162.51</v>
      </c>
      <c r="E6848" s="207"/>
    </row>
    <row r="6849" spans="1:5" x14ac:dyDescent="0.25">
      <c r="A6849" s="353">
        <v>98451</v>
      </c>
      <c r="B6849" s="354" t="s">
        <v>24277</v>
      </c>
      <c r="C6849" s="353" t="s">
        <v>3</v>
      </c>
      <c r="D6849" s="355">
        <v>112.87</v>
      </c>
      <c r="E6849" s="207"/>
    </row>
    <row r="6850" spans="1:5" x14ac:dyDescent="0.25">
      <c r="A6850" s="353">
        <v>98445</v>
      </c>
      <c r="B6850" s="354" t="s">
        <v>24272</v>
      </c>
      <c r="C6850" s="353" t="s">
        <v>3</v>
      </c>
      <c r="D6850" s="355">
        <v>113.96</v>
      </c>
      <c r="E6850" s="207"/>
    </row>
    <row r="6851" spans="1:5" x14ac:dyDescent="0.25">
      <c r="A6851" s="353">
        <v>98446</v>
      </c>
      <c r="B6851" s="354" t="s">
        <v>24273</v>
      </c>
      <c r="C6851" s="353" t="s">
        <v>3</v>
      </c>
      <c r="D6851" s="355">
        <v>145.18</v>
      </c>
      <c r="E6851" s="207"/>
    </row>
    <row r="6852" spans="1:5" x14ac:dyDescent="0.25">
      <c r="A6852" s="353">
        <v>98441</v>
      </c>
      <c r="B6852" s="354" t="s">
        <v>24270</v>
      </c>
      <c r="C6852" s="353" t="s">
        <v>3</v>
      </c>
      <c r="D6852" s="355">
        <v>97.22</v>
      </c>
      <c r="E6852" s="207"/>
    </row>
    <row r="6853" spans="1:5" x14ac:dyDescent="0.25">
      <c r="A6853" s="353">
        <v>98447</v>
      </c>
      <c r="B6853" s="354" t="s">
        <v>24274</v>
      </c>
      <c r="C6853" s="353" t="s">
        <v>3</v>
      </c>
      <c r="D6853" s="355">
        <v>88.61</v>
      </c>
      <c r="E6853" s="207"/>
    </row>
    <row r="6854" spans="1:5" x14ac:dyDescent="0.25">
      <c r="A6854" s="353">
        <v>98448</v>
      </c>
      <c r="B6854" s="354" t="s">
        <v>24275</v>
      </c>
      <c r="C6854" s="353" t="s">
        <v>3</v>
      </c>
      <c r="D6854" s="355">
        <v>113.28</v>
      </c>
      <c r="E6854" s="207"/>
    </row>
    <row r="6855" spans="1:5" x14ac:dyDescent="0.25">
      <c r="A6855" s="353">
        <v>98443</v>
      </c>
      <c r="B6855" s="354" t="s">
        <v>24271</v>
      </c>
      <c r="C6855" s="353" t="s">
        <v>3</v>
      </c>
      <c r="D6855" s="355">
        <v>75.52</v>
      </c>
      <c r="E6855" s="207"/>
    </row>
    <row r="6856" spans="1:5" x14ac:dyDescent="0.25">
      <c r="A6856" s="353">
        <v>105122</v>
      </c>
      <c r="B6856" s="354" t="s">
        <v>35007</v>
      </c>
      <c r="C6856" s="353" t="s">
        <v>3</v>
      </c>
      <c r="D6856" s="355">
        <v>0</v>
      </c>
      <c r="E6856" s="207"/>
    </row>
    <row r="6857" spans="1:5" x14ac:dyDescent="0.25">
      <c r="A6857" s="353">
        <v>105125</v>
      </c>
      <c r="B6857" s="354" t="s">
        <v>35008</v>
      </c>
      <c r="C6857" s="353" t="s">
        <v>3</v>
      </c>
      <c r="D6857" s="355">
        <v>0</v>
      </c>
      <c r="E6857" s="207"/>
    </row>
    <row r="6858" spans="1:5" x14ac:dyDescent="0.25">
      <c r="A6858" s="353">
        <v>105133</v>
      </c>
      <c r="B6858" s="354" t="s">
        <v>35009</v>
      </c>
      <c r="C6858" s="353" t="s">
        <v>3</v>
      </c>
      <c r="D6858" s="355">
        <v>0</v>
      </c>
      <c r="E6858" s="207"/>
    </row>
    <row r="6859" spans="1:5" x14ac:dyDescent="0.25">
      <c r="A6859" s="353">
        <v>105123</v>
      </c>
      <c r="B6859" s="354" t="s">
        <v>35010</v>
      </c>
      <c r="C6859" s="353" t="s">
        <v>3</v>
      </c>
      <c r="D6859" s="355">
        <v>0</v>
      </c>
      <c r="E6859" s="207"/>
    </row>
    <row r="6860" spans="1:5" x14ac:dyDescent="0.25">
      <c r="A6860" s="353">
        <v>105124</v>
      </c>
      <c r="B6860" s="354" t="s">
        <v>35011</v>
      </c>
      <c r="C6860" s="353" t="s">
        <v>3</v>
      </c>
      <c r="D6860" s="355">
        <v>0</v>
      </c>
      <c r="E6860" s="207"/>
    </row>
    <row r="6861" spans="1:5" x14ac:dyDescent="0.25">
      <c r="A6861" s="353">
        <v>105134</v>
      </c>
      <c r="B6861" s="354" t="s">
        <v>35012</v>
      </c>
      <c r="C6861" s="353" t="s">
        <v>3</v>
      </c>
      <c r="D6861" s="355">
        <v>0</v>
      </c>
      <c r="E6861" s="207"/>
    </row>
    <row r="6862" spans="1:5" x14ac:dyDescent="0.25">
      <c r="A6862" s="353">
        <v>105117</v>
      </c>
      <c r="B6862" s="354" t="s">
        <v>35013</v>
      </c>
      <c r="C6862" s="353" t="s">
        <v>3</v>
      </c>
      <c r="D6862" s="355">
        <v>0</v>
      </c>
      <c r="E6862" s="207"/>
    </row>
    <row r="6863" spans="1:5" x14ac:dyDescent="0.25">
      <c r="A6863" s="353">
        <v>105119</v>
      </c>
      <c r="B6863" s="354" t="s">
        <v>35014</v>
      </c>
      <c r="C6863" s="353" t="s">
        <v>3</v>
      </c>
      <c r="D6863" s="355">
        <v>0</v>
      </c>
      <c r="E6863" s="207"/>
    </row>
    <row r="6864" spans="1:5" x14ac:dyDescent="0.25">
      <c r="A6864" s="353">
        <v>105131</v>
      </c>
      <c r="B6864" s="354" t="s">
        <v>35015</v>
      </c>
      <c r="C6864" s="353" t="s">
        <v>3</v>
      </c>
      <c r="D6864" s="355">
        <v>0</v>
      </c>
      <c r="E6864" s="207"/>
    </row>
    <row r="6865" spans="1:5" x14ac:dyDescent="0.25">
      <c r="A6865" s="353">
        <v>105120</v>
      </c>
      <c r="B6865" s="354" t="s">
        <v>35016</v>
      </c>
      <c r="C6865" s="353" t="s">
        <v>3</v>
      </c>
      <c r="D6865" s="355">
        <v>0</v>
      </c>
      <c r="E6865" s="207"/>
    </row>
    <row r="6866" spans="1:5" x14ac:dyDescent="0.25">
      <c r="A6866" s="353">
        <v>105121</v>
      </c>
      <c r="B6866" s="354" t="s">
        <v>35017</v>
      </c>
      <c r="C6866" s="353" t="s">
        <v>3</v>
      </c>
      <c r="D6866" s="355">
        <v>0</v>
      </c>
      <c r="E6866" s="207"/>
    </row>
    <row r="6867" spans="1:5" x14ac:dyDescent="0.25">
      <c r="A6867" s="353">
        <v>105132</v>
      </c>
      <c r="B6867" s="354" t="s">
        <v>35018</v>
      </c>
      <c r="C6867" s="353" t="s">
        <v>3</v>
      </c>
      <c r="D6867" s="355">
        <v>0</v>
      </c>
      <c r="E6867" s="207"/>
    </row>
    <row r="6868" spans="1:5" x14ac:dyDescent="0.25">
      <c r="A6868" s="353">
        <v>98460</v>
      </c>
      <c r="B6868" s="354" t="s">
        <v>24284</v>
      </c>
      <c r="C6868" s="353" t="s">
        <v>3</v>
      </c>
      <c r="D6868" s="355">
        <v>67.319999999999993</v>
      </c>
      <c r="E6868" s="207"/>
    </row>
    <row r="6869" spans="1:5" x14ac:dyDescent="0.25">
      <c r="A6869" s="353">
        <v>98457</v>
      </c>
      <c r="B6869" s="354" t="s">
        <v>35019</v>
      </c>
      <c r="C6869" s="353" t="s">
        <v>3</v>
      </c>
      <c r="D6869" s="355">
        <v>0</v>
      </c>
      <c r="E6869" s="207"/>
    </row>
    <row r="6870" spans="1:5" x14ac:dyDescent="0.25">
      <c r="A6870" s="353">
        <v>98458</v>
      </c>
      <c r="B6870" s="354" t="s">
        <v>24282</v>
      </c>
      <c r="C6870" s="353" t="s">
        <v>3</v>
      </c>
      <c r="D6870" s="355">
        <v>97.38</v>
      </c>
      <c r="E6870" s="207"/>
    </row>
    <row r="6871" spans="1:5" x14ac:dyDescent="0.25">
      <c r="A6871" s="353">
        <v>98459</v>
      </c>
      <c r="B6871" s="354" t="s">
        <v>24283</v>
      </c>
      <c r="C6871" s="353" t="s">
        <v>3</v>
      </c>
      <c r="D6871" s="355">
        <v>81.99</v>
      </c>
      <c r="E6871" s="207"/>
    </row>
    <row r="6872" spans="1:5" x14ac:dyDescent="0.25">
      <c r="A6872" s="353">
        <v>105118</v>
      </c>
      <c r="B6872" s="354" t="s">
        <v>35020</v>
      </c>
      <c r="C6872" s="353" t="s">
        <v>3</v>
      </c>
      <c r="D6872" s="355">
        <v>0</v>
      </c>
      <c r="E6872" s="207"/>
    </row>
    <row r="6873" spans="1:5" x14ac:dyDescent="0.25">
      <c r="A6873" s="353">
        <v>106056</v>
      </c>
      <c r="B6873" s="354" t="s">
        <v>40724</v>
      </c>
      <c r="C6873" s="353" t="s">
        <v>3</v>
      </c>
      <c r="D6873" s="355">
        <v>0</v>
      </c>
      <c r="E6873" s="207"/>
    </row>
    <row r="6874" spans="1:5" x14ac:dyDescent="0.25">
      <c r="A6874" s="353">
        <v>106057</v>
      </c>
      <c r="B6874" s="354" t="s">
        <v>40725</v>
      </c>
      <c r="C6874" s="353" t="s">
        <v>3</v>
      </c>
      <c r="D6874" s="355">
        <v>0</v>
      </c>
      <c r="E6874" s="207"/>
    </row>
    <row r="6875" spans="1:5" x14ac:dyDescent="0.25">
      <c r="A6875" s="353">
        <v>104690</v>
      </c>
      <c r="B6875" s="354" t="s">
        <v>40726</v>
      </c>
      <c r="C6875" s="353" t="s">
        <v>3</v>
      </c>
      <c r="D6875" s="355">
        <v>0</v>
      </c>
      <c r="E6875" s="207"/>
    </row>
    <row r="6876" spans="1:5" x14ac:dyDescent="0.25">
      <c r="A6876" s="353">
        <v>101958</v>
      </c>
      <c r="B6876" s="354" t="s">
        <v>40727</v>
      </c>
      <c r="C6876" s="353" t="s">
        <v>3</v>
      </c>
      <c r="D6876" s="355">
        <v>0</v>
      </c>
      <c r="E6876" s="207"/>
    </row>
    <row r="6877" spans="1:5" x14ac:dyDescent="0.25">
      <c r="A6877" s="353">
        <v>106065</v>
      </c>
      <c r="B6877" s="354" t="s">
        <v>40728</v>
      </c>
      <c r="C6877" s="353" t="s">
        <v>3</v>
      </c>
      <c r="D6877" s="355">
        <v>0</v>
      </c>
      <c r="E6877" s="207"/>
    </row>
    <row r="6878" spans="1:5" x14ac:dyDescent="0.25">
      <c r="A6878" s="353">
        <v>101959</v>
      </c>
      <c r="B6878" s="354" t="s">
        <v>40729</v>
      </c>
      <c r="C6878" s="353" t="s">
        <v>3</v>
      </c>
      <c r="D6878" s="355">
        <v>0</v>
      </c>
      <c r="E6878" s="207"/>
    </row>
    <row r="6879" spans="1:5" x14ac:dyDescent="0.25">
      <c r="A6879" s="353">
        <v>101960</v>
      </c>
      <c r="B6879" s="354" t="s">
        <v>40730</v>
      </c>
      <c r="C6879" s="353" t="s">
        <v>3</v>
      </c>
      <c r="D6879" s="355">
        <v>0</v>
      </c>
      <c r="E6879" s="207"/>
    </row>
    <row r="6880" spans="1:5" x14ac:dyDescent="0.25">
      <c r="A6880" s="353">
        <v>106058</v>
      </c>
      <c r="B6880" s="354" t="s">
        <v>40731</v>
      </c>
      <c r="C6880" s="353" t="s">
        <v>3</v>
      </c>
      <c r="D6880" s="355">
        <v>0</v>
      </c>
      <c r="E6880" s="207"/>
    </row>
    <row r="6881" spans="1:5" x14ac:dyDescent="0.25">
      <c r="A6881" s="353">
        <v>101962</v>
      </c>
      <c r="B6881" s="354" t="s">
        <v>40732</v>
      </c>
      <c r="C6881" s="353" t="s">
        <v>3</v>
      </c>
      <c r="D6881" s="355">
        <v>0</v>
      </c>
      <c r="E6881" s="207"/>
    </row>
    <row r="6882" spans="1:5" x14ac:dyDescent="0.25">
      <c r="A6882" s="353">
        <v>106066</v>
      </c>
      <c r="B6882" s="354" t="s">
        <v>40733</v>
      </c>
      <c r="C6882" s="353" t="s">
        <v>3</v>
      </c>
      <c r="D6882" s="355">
        <v>0</v>
      </c>
      <c r="E6882" s="207"/>
    </row>
    <row r="6883" spans="1:5" x14ac:dyDescent="0.25">
      <c r="A6883" s="353">
        <v>106048</v>
      </c>
      <c r="B6883" s="354" t="s">
        <v>40734</v>
      </c>
      <c r="C6883" s="353" t="s">
        <v>3</v>
      </c>
      <c r="D6883" s="355">
        <v>0</v>
      </c>
      <c r="E6883" s="207"/>
    </row>
    <row r="6884" spans="1:5" x14ac:dyDescent="0.25">
      <c r="A6884" s="353">
        <v>106049</v>
      </c>
      <c r="B6884" s="354" t="s">
        <v>40735</v>
      </c>
      <c r="C6884" s="353" t="s">
        <v>3</v>
      </c>
      <c r="D6884" s="355">
        <v>0</v>
      </c>
      <c r="E6884" s="207"/>
    </row>
    <row r="6885" spans="1:5" x14ac:dyDescent="0.25">
      <c r="A6885" s="353">
        <v>106050</v>
      </c>
      <c r="B6885" s="354" t="s">
        <v>40736</v>
      </c>
      <c r="C6885" s="353" t="s">
        <v>3</v>
      </c>
      <c r="D6885" s="355">
        <v>0</v>
      </c>
      <c r="E6885" s="207"/>
    </row>
    <row r="6886" spans="1:5" x14ac:dyDescent="0.25">
      <c r="A6886" s="353">
        <v>106051</v>
      </c>
      <c r="B6886" s="354" t="s">
        <v>40737</v>
      </c>
      <c r="C6886" s="353" t="s">
        <v>3</v>
      </c>
      <c r="D6886" s="355">
        <v>0</v>
      </c>
      <c r="E6886" s="207"/>
    </row>
    <row r="6887" spans="1:5" x14ac:dyDescent="0.25">
      <c r="A6887" s="353">
        <v>106063</v>
      </c>
      <c r="B6887" s="354" t="s">
        <v>40738</v>
      </c>
      <c r="C6887" s="353" t="s">
        <v>3</v>
      </c>
      <c r="D6887" s="355">
        <v>0</v>
      </c>
      <c r="E6887" s="207"/>
    </row>
    <row r="6888" spans="1:5" x14ac:dyDescent="0.25">
      <c r="A6888" s="353">
        <v>106052</v>
      </c>
      <c r="B6888" s="354" t="s">
        <v>40739</v>
      </c>
      <c r="C6888" s="353" t="s">
        <v>3</v>
      </c>
      <c r="D6888" s="355">
        <v>0</v>
      </c>
      <c r="E6888" s="207"/>
    </row>
    <row r="6889" spans="1:5" x14ac:dyDescent="0.25">
      <c r="A6889" s="353">
        <v>106053</v>
      </c>
      <c r="B6889" s="354" t="s">
        <v>40740</v>
      </c>
      <c r="C6889" s="353" t="s">
        <v>3</v>
      </c>
      <c r="D6889" s="355">
        <v>0</v>
      </c>
      <c r="E6889" s="207"/>
    </row>
    <row r="6890" spans="1:5" x14ac:dyDescent="0.25">
      <c r="A6890" s="353">
        <v>106054</v>
      </c>
      <c r="B6890" s="354" t="s">
        <v>40741</v>
      </c>
      <c r="C6890" s="353" t="s">
        <v>3</v>
      </c>
      <c r="D6890" s="355">
        <v>0</v>
      </c>
      <c r="E6890" s="207"/>
    </row>
    <row r="6891" spans="1:5" x14ac:dyDescent="0.25">
      <c r="A6891" s="353">
        <v>106055</v>
      </c>
      <c r="B6891" s="354" t="s">
        <v>40742</v>
      </c>
      <c r="C6891" s="353" t="s">
        <v>3</v>
      </c>
      <c r="D6891" s="355">
        <v>0</v>
      </c>
      <c r="E6891" s="207"/>
    </row>
    <row r="6892" spans="1:5" x14ac:dyDescent="0.25">
      <c r="A6892" s="353">
        <v>106064</v>
      </c>
      <c r="B6892" s="354" t="s">
        <v>40743</v>
      </c>
      <c r="C6892" s="353" t="s">
        <v>3</v>
      </c>
      <c r="D6892" s="355">
        <v>0</v>
      </c>
      <c r="E6892" s="207"/>
    </row>
    <row r="6893" spans="1:5" x14ac:dyDescent="0.25">
      <c r="A6893" s="353">
        <v>106067</v>
      </c>
      <c r="B6893" s="354" t="s">
        <v>40744</v>
      </c>
      <c r="C6893" s="353" t="s">
        <v>3</v>
      </c>
      <c r="D6893" s="355">
        <v>0</v>
      </c>
      <c r="E6893" s="207"/>
    </row>
    <row r="6894" spans="1:5" x14ac:dyDescent="0.25">
      <c r="A6894" s="353">
        <v>106070</v>
      </c>
      <c r="B6894" s="354" t="s">
        <v>40745</v>
      </c>
      <c r="C6894" s="353" t="s">
        <v>3</v>
      </c>
      <c r="D6894" s="355">
        <v>0</v>
      </c>
      <c r="E6894" s="207"/>
    </row>
    <row r="6895" spans="1:5" x14ac:dyDescent="0.25">
      <c r="A6895" s="353">
        <v>106071</v>
      </c>
      <c r="B6895" s="354" t="s">
        <v>40746</v>
      </c>
      <c r="C6895" s="353" t="s">
        <v>3</v>
      </c>
      <c r="D6895" s="355">
        <v>0</v>
      </c>
      <c r="E6895" s="207"/>
    </row>
    <row r="6896" spans="1:5" x14ac:dyDescent="0.25">
      <c r="A6896" s="353">
        <v>106072</v>
      </c>
      <c r="B6896" s="354" t="s">
        <v>40747</v>
      </c>
      <c r="C6896" s="353" t="s">
        <v>3</v>
      </c>
      <c r="D6896" s="355">
        <v>0</v>
      </c>
      <c r="E6896" s="207"/>
    </row>
    <row r="6897" spans="1:5" x14ac:dyDescent="0.25">
      <c r="A6897" s="353">
        <v>106073</v>
      </c>
      <c r="B6897" s="354" t="s">
        <v>40748</v>
      </c>
      <c r="C6897" s="353" t="s">
        <v>3</v>
      </c>
      <c r="D6897" s="355">
        <v>0</v>
      </c>
      <c r="E6897" s="207"/>
    </row>
    <row r="6898" spans="1:5" x14ac:dyDescent="0.25">
      <c r="A6898" s="353">
        <v>106068</v>
      </c>
      <c r="B6898" s="354" t="s">
        <v>40749</v>
      </c>
      <c r="C6898" s="353" t="s">
        <v>3</v>
      </c>
      <c r="D6898" s="355">
        <v>0</v>
      </c>
      <c r="E6898" s="207"/>
    </row>
    <row r="6899" spans="1:5" x14ac:dyDescent="0.25">
      <c r="A6899" s="353">
        <v>106069</v>
      </c>
      <c r="B6899" s="354" t="s">
        <v>40750</v>
      </c>
      <c r="C6899" s="353" t="s">
        <v>3</v>
      </c>
      <c r="D6899" s="355">
        <v>0</v>
      </c>
      <c r="E6899" s="207"/>
    </row>
    <row r="6900" spans="1:5" x14ac:dyDescent="0.25">
      <c r="A6900" s="353">
        <v>106074</v>
      </c>
      <c r="B6900" s="354" t="s">
        <v>40751</v>
      </c>
      <c r="C6900" s="353" t="s">
        <v>3</v>
      </c>
      <c r="D6900" s="355">
        <v>0</v>
      </c>
      <c r="E6900" s="207"/>
    </row>
    <row r="6901" spans="1:5" x14ac:dyDescent="0.25">
      <c r="A6901" s="353">
        <v>106075</v>
      </c>
      <c r="B6901" s="354" t="s">
        <v>40752</v>
      </c>
      <c r="C6901" s="353" t="s">
        <v>3</v>
      </c>
      <c r="D6901" s="355">
        <v>0</v>
      </c>
      <c r="E6901" s="207"/>
    </row>
    <row r="6902" spans="1:5" x14ac:dyDescent="0.25">
      <c r="A6902" s="353">
        <v>106076</v>
      </c>
      <c r="B6902" s="354" t="s">
        <v>40753</v>
      </c>
      <c r="C6902" s="353" t="s">
        <v>3</v>
      </c>
      <c r="D6902" s="355">
        <v>0</v>
      </c>
      <c r="E6902" s="207"/>
    </row>
    <row r="6903" spans="1:5" x14ac:dyDescent="0.25">
      <c r="A6903" s="353">
        <v>101964</v>
      </c>
      <c r="B6903" s="354" t="s">
        <v>40754</v>
      </c>
      <c r="C6903" s="353" t="s">
        <v>3</v>
      </c>
      <c r="D6903" s="355">
        <v>204.18</v>
      </c>
      <c r="E6903" s="207"/>
    </row>
    <row r="6904" spans="1:5" x14ac:dyDescent="0.25">
      <c r="A6904" s="353">
        <v>106059</v>
      </c>
      <c r="B6904" s="354" t="s">
        <v>40755</v>
      </c>
      <c r="C6904" s="353" t="s">
        <v>3</v>
      </c>
      <c r="D6904" s="355">
        <v>230.13</v>
      </c>
      <c r="E6904" s="207"/>
    </row>
    <row r="6905" spans="1:5" x14ac:dyDescent="0.25">
      <c r="A6905" s="353">
        <v>106060</v>
      </c>
      <c r="B6905" s="354" t="s">
        <v>40756</v>
      </c>
      <c r="C6905" s="353" t="s">
        <v>3</v>
      </c>
      <c r="D6905" s="355">
        <v>223.17</v>
      </c>
      <c r="E6905" s="207"/>
    </row>
    <row r="6906" spans="1:5" x14ac:dyDescent="0.25">
      <c r="A6906" s="353">
        <v>101963</v>
      </c>
      <c r="B6906" s="354" t="s">
        <v>40757</v>
      </c>
      <c r="C6906" s="353" t="s">
        <v>3</v>
      </c>
      <c r="D6906" s="355">
        <v>220.22</v>
      </c>
      <c r="E6906" s="207"/>
    </row>
    <row r="6907" spans="1:5" x14ac:dyDescent="0.25">
      <c r="A6907" s="353">
        <v>101947</v>
      </c>
      <c r="B6907" s="354" t="s">
        <v>40758</v>
      </c>
      <c r="C6907" s="353" t="s">
        <v>3</v>
      </c>
      <c r="D6907" s="355">
        <v>0</v>
      </c>
      <c r="E6907" s="207"/>
    </row>
    <row r="6908" spans="1:5" x14ac:dyDescent="0.25">
      <c r="A6908" s="353">
        <v>101948</v>
      </c>
      <c r="B6908" s="354" t="s">
        <v>40759</v>
      </c>
      <c r="C6908" s="353" t="s">
        <v>3</v>
      </c>
      <c r="D6908" s="355">
        <v>0</v>
      </c>
      <c r="E6908" s="207"/>
    </row>
    <row r="6909" spans="1:5" x14ac:dyDescent="0.25">
      <c r="A6909" s="353">
        <v>101949</v>
      </c>
      <c r="B6909" s="354" t="s">
        <v>40760</v>
      </c>
      <c r="C6909" s="353" t="s">
        <v>3</v>
      </c>
      <c r="D6909" s="355">
        <v>0</v>
      </c>
      <c r="E6909" s="207"/>
    </row>
    <row r="6910" spans="1:5" x14ac:dyDescent="0.25">
      <c r="A6910" s="353">
        <v>101950</v>
      </c>
      <c r="B6910" s="354" t="s">
        <v>40761</v>
      </c>
      <c r="C6910" s="353" t="s">
        <v>3</v>
      </c>
      <c r="D6910" s="355">
        <v>0</v>
      </c>
      <c r="E6910" s="207"/>
    </row>
    <row r="6911" spans="1:5" x14ac:dyDescent="0.25">
      <c r="A6911" s="353">
        <v>106061</v>
      </c>
      <c r="B6911" s="354" t="s">
        <v>40762</v>
      </c>
      <c r="C6911" s="353" t="s">
        <v>3</v>
      </c>
      <c r="D6911" s="355">
        <v>0</v>
      </c>
      <c r="E6911" s="207"/>
    </row>
    <row r="6912" spans="1:5" x14ac:dyDescent="0.25">
      <c r="A6912" s="353">
        <v>101951</v>
      </c>
      <c r="B6912" s="354" t="s">
        <v>40763</v>
      </c>
      <c r="C6912" s="353" t="s">
        <v>3</v>
      </c>
      <c r="D6912" s="355">
        <v>0</v>
      </c>
      <c r="E6912" s="207"/>
    </row>
    <row r="6913" spans="1:5" x14ac:dyDescent="0.25">
      <c r="A6913" s="353">
        <v>101952</v>
      </c>
      <c r="B6913" s="354" t="s">
        <v>40764</v>
      </c>
      <c r="C6913" s="353" t="s">
        <v>3</v>
      </c>
      <c r="D6913" s="355">
        <v>0</v>
      </c>
      <c r="E6913" s="207"/>
    </row>
    <row r="6914" spans="1:5" x14ac:dyDescent="0.25">
      <c r="A6914" s="353">
        <v>101953</v>
      </c>
      <c r="B6914" s="354" t="s">
        <v>40765</v>
      </c>
      <c r="C6914" s="353" t="s">
        <v>3</v>
      </c>
      <c r="D6914" s="355">
        <v>0</v>
      </c>
      <c r="E6914" s="207"/>
    </row>
    <row r="6915" spans="1:5" x14ac:dyDescent="0.25">
      <c r="A6915" s="353">
        <v>101954</v>
      </c>
      <c r="B6915" s="354" t="s">
        <v>40766</v>
      </c>
      <c r="C6915" s="353" t="s">
        <v>3</v>
      </c>
      <c r="D6915" s="355">
        <v>0</v>
      </c>
      <c r="E6915" s="207"/>
    </row>
    <row r="6916" spans="1:5" x14ac:dyDescent="0.25">
      <c r="A6916" s="353">
        <v>106062</v>
      </c>
      <c r="B6916" s="354" t="s">
        <v>40767</v>
      </c>
      <c r="C6916" s="353" t="s">
        <v>3</v>
      </c>
      <c r="D6916" s="355">
        <v>0</v>
      </c>
      <c r="E6916" s="207"/>
    </row>
    <row r="6917" spans="1:5" x14ac:dyDescent="0.25">
      <c r="A6917" s="353">
        <v>100323</v>
      </c>
      <c r="B6917" s="354" t="s">
        <v>24142</v>
      </c>
      <c r="C6917" s="353" t="s">
        <v>691</v>
      </c>
      <c r="D6917" s="355">
        <v>266.33999999999997</v>
      </c>
      <c r="E6917" s="207"/>
    </row>
    <row r="6918" spans="1:5" x14ac:dyDescent="0.25">
      <c r="A6918" s="353">
        <v>100324</v>
      </c>
      <c r="B6918" s="354" t="s">
        <v>24143</v>
      </c>
      <c r="C6918" s="353" t="s">
        <v>691</v>
      </c>
      <c r="D6918" s="355">
        <v>213.68</v>
      </c>
      <c r="E6918" s="207"/>
    </row>
    <row r="6919" spans="1:5" x14ac:dyDescent="0.25">
      <c r="A6919" s="353">
        <v>96624</v>
      </c>
      <c r="B6919" s="354" t="s">
        <v>24140</v>
      </c>
      <c r="C6919" s="353" t="s">
        <v>691</v>
      </c>
      <c r="D6919" s="355">
        <v>214.09</v>
      </c>
      <c r="E6919" s="207"/>
    </row>
    <row r="6920" spans="1:5" x14ac:dyDescent="0.25">
      <c r="A6920" s="353">
        <v>100322</v>
      </c>
      <c r="B6920" s="354" t="s">
        <v>24141</v>
      </c>
      <c r="C6920" s="353" t="s">
        <v>691</v>
      </c>
      <c r="D6920" s="355">
        <v>204.92</v>
      </c>
      <c r="E6920" s="207"/>
    </row>
    <row r="6921" spans="1:5" x14ac:dyDescent="0.25">
      <c r="A6921" s="353">
        <v>96623</v>
      </c>
      <c r="B6921" s="354" t="s">
        <v>24139</v>
      </c>
      <c r="C6921" s="353" t="s">
        <v>691</v>
      </c>
      <c r="D6921" s="355">
        <v>229.61</v>
      </c>
      <c r="E6921" s="207"/>
    </row>
    <row r="6922" spans="1:5" x14ac:dyDescent="0.25">
      <c r="A6922" s="353">
        <v>96622</v>
      </c>
      <c r="B6922" s="354" t="s">
        <v>24138</v>
      </c>
      <c r="C6922" s="353" t="s">
        <v>691</v>
      </c>
      <c r="D6922" s="355">
        <v>252.24</v>
      </c>
      <c r="E6922" s="207"/>
    </row>
    <row r="6923" spans="1:5" x14ac:dyDescent="0.25">
      <c r="A6923" s="353">
        <v>96621</v>
      </c>
      <c r="B6923" s="354" t="s">
        <v>24137</v>
      </c>
      <c r="C6923" s="353" t="s">
        <v>691</v>
      </c>
      <c r="D6923" s="355">
        <v>267.76</v>
      </c>
      <c r="E6923" s="207"/>
    </row>
    <row r="6924" spans="1:5" x14ac:dyDescent="0.25">
      <c r="A6924" s="353">
        <v>96617</v>
      </c>
      <c r="B6924" s="354" t="s">
        <v>24134</v>
      </c>
      <c r="C6924" s="353" t="s">
        <v>3</v>
      </c>
      <c r="D6924" s="355">
        <v>22.56</v>
      </c>
      <c r="E6924" s="207"/>
    </row>
    <row r="6925" spans="1:5" x14ac:dyDescent="0.25">
      <c r="A6925" s="353">
        <v>96619</v>
      </c>
      <c r="B6925" s="354" t="s">
        <v>24135</v>
      </c>
      <c r="C6925" s="353" t="s">
        <v>3</v>
      </c>
      <c r="D6925" s="355">
        <v>45.16</v>
      </c>
      <c r="E6925" s="207"/>
    </row>
    <row r="6926" spans="1:5" x14ac:dyDescent="0.25">
      <c r="A6926" s="353">
        <v>96616</v>
      </c>
      <c r="B6926" s="354" t="s">
        <v>24133</v>
      </c>
      <c r="C6926" s="353" t="s">
        <v>691</v>
      </c>
      <c r="D6926" s="355">
        <v>903.4</v>
      </c>
      <c r="E6926" s="207"/>
    </row>
    <row r="6927" spans="1:5" x14ac:dyDescent="0.25">
      <c r="A6927" s="353">
        <v>95240</v>
      </c>
      <c r="B6927" s="354" t="s">
        <v>24131</v>
      </c>
      <c r="C6927" s="353" t="s">
        <v>3</v>
      </c>
      <c r="D6927" s="355">
        <v>21.72</v>
      </c>
      <c r="E6927" s="207"/>
    </row>
    <row r="6928" spans="1:5" x14ac:dyDescent="0.25">
      <c r="A6928" s="353">
        <v>95241</v>
      </c>
      <c r="B6928" s="354" t="s">
        <v>24132</v>
      </c>
      <c r="C6928" s="353" t="s">
        <v>3</v>
      </c>
      <c r="D6928" s="355">
        <v>41.9</v>
      </c>
      <c r="E6928" s="207"/>
    </row>
    <row r="6929" spans="1:5" x14ac:dyDescent="0.25">
      <c r="A6929" s="353">
        <v>96620</v>
      </c>
      <c r="B6929" s="354" t="s">
        <v>24136</v>
      </c>
      <c r="C6929" s="353" t="s">
        <v>691</v>
      </c>
      <c r="D6929" s="355">
        <v>838.28</v>
      </c>
      <c r="E6929" s="207"/>
    </row>
    <row r="6930" spans="1:5" x14ac:dyDescent="0.25">
      <c r="A6930" s="353">
        <v>104043</v>
      </c>
      <c r="B6930" s="354" t="s">
        <v>6352</v>
      </c>
      <c r="C6930" s="353" t="s">
        <v>2</v>
      </c>
      <c r="D6930" s="355">
        <v>10.3</v>
      </c>
      <c r="E6930" s="207"/>
    </row>
    <row r="6931" spans="1:5" x14ac:dyDescent="0.25">
      <c r="A6931" s="353">
        <v>104044</v>
      </c>
      <c r="B6931" s="354" t="s">
        <v>6353</v>
      </c>
      <c r="C6931" s="353" t="s">
        <v>2</v>
      </c>
      <c r="D6931" s="355">
        <v>10.71</v>
      </c>
      <c r="E6931" s="207"/>
    </row>
    <row r="6932" spans="1:5" x14ac:dyDescent="0.25">
      <c r="A6932" s="353">
        <v>104045</v>
      </c>
      <c r="B6932" s="354" t="s">
        <v>6354</v>
      </c>
      <c r="C6932" s="353" t="s">
        <v>2</v>
      </c>
      <c r="D6932" s="355">
        <v>17.829999999999998</v>
      </c>
      <c r="E6932" s="207"/>
    </row>
    <row r="6933" spans="1:5" x14ac:dyDescent="0.25">
      <c r="A6933" s="353">
        <v>104049</v>
      </c>
      <c r="B6933" s="354" t="s">
        <v>6358</v>
      </c>
      <c r="C6933" s="353" t="s">
        <v>2</v>
      </c>
      <c r="D6933" s="355">
        <v>5.67</v>
      </c>
      <c r="E6933" s="207"/>
    </row>
    <row r="6934" spans="1:5" x14ac:dyDescent="0.25">
      <c r="A6934" s="353">
        <v>104050</v>
      </c>
      <c r="B6934" s="354" t="s">
        <v>6359</v>
      </c>
      <c r="C6934" s="353" t="s">
        <v>2</v>
      </c>
      <c r="D6934" s="355">
        <v>8.5399999999999991</v>
      </c>
      <c r="E6934" s="207"/>
    </row>
    <row r="6935" spans="1:5" x14ac:dyDescent="0.25">
      <c r="A6935" s="353">
        <v>104084</v>
      </c>
      <c r="B6935" s="354" t="s">
        <v>6378</v>
      </c>
      <c r="C6935" s="353" t="s">
        <v>2</v>
      </c>
      <c r="D6935" s="355">
        <v>86.44</v>
      </c>
      <c r="E6935" s="207"/>
    </row>
    <row r="6936" spans="1:5" x14ac:dyDescent="0.25">
      <c r="A6936" s="353">
        <v>104037</v>
      </c>
      <c r="B6936" s="354" t="s">
        <v>35021</v>
      </c>
      <c r="C6936" s="353" t="s">
        <v>2</v>
      </c>
      <c r="D6936" s="355">
        <v>0</v>
      </c>
      <c r="E6936" s="207"/>
    </row>
    <row r="6937" spans="1:5" x14ac:dyDescent="0.25">
      <c r="A6937" s="353">
        <v>104035</v>
      </c>
      <c r="B6937" s="354" t="s">
        <v>6349</v>
      </c>
      <c r="C6937" s="353" t="s">
        <v>2</v>
      </c>
      <c r="D6937" s="355">
        <v>45.21</v>
      </c>
      <c r="E6937" s="207"/>
    </row>
    <row r="6938" spans="1:5" x14ac:dyDescent="0.25">
      <c r="A6938" s="353">
        <v>104036</v>
      </c>
      <c r="B6938" s="354" t="s">
        <v>6350</v>
      </c>
      <c r="C6938" s="353" t="s">
        <v>2</v>
      </c>
      <c r="D6938" s="355">
        <v>46.62</v>
      </c>
      <c r="E6938" s="207"/>
    </row>
    <row r="6939" spans="1:5" x14ac:dyDescent="0.25">
      <c r="A6939" s="353">
        <v>104034</v>
      </c>
      <c r="B6939" s="354" t="s">
        <v>6348</v>
      </c>
      <c r="C6939" s="353" t="s">
        <v>2</v>
      </c>
      <c r="D6939" s="355">
        <v>32.340000000000003</v>
      </c>
      <c r="E6939" s="207"/>
    </row>
    <row r="6940" spans="1:5" x14ac:dyDescent="0.25">
      <c r="A6940" s="353">
        <v>104031</v>
      </c>
      <c r="B6940" s="354" t="s">
        <v>6345</v>
      </c>
      <c r="C6940" s="353" t="s">
        <v>2</v>
      </c>
      <c r="D6940" s="355">
        <v>21.01</v>
      </c>
      <c r="E6940" s="207"/>
    </row>
    <row r="6941" spans="1:5" x14ac:dyDescent="0.25">
      <c r="A6941" s="353">
        <v>104032</v>
      </c>
      <c r="B6941" s="354" t="s">
        <v>6346</v>
      </c>
      <c r="C6941" s="353" t="s">
        <v>2</v>
      </c>
      <c r="D6941" s="355">
        <v>26.92</v>
      </c>
      <c r="E6941" s="207"/>
    </row>
    <row r="6942" spans="1:5" x14ac:dyDescent="0.25">
      <c r="A6942" s="353">
        <v>104033</v>
      </c>
      <c r="B6942" s="354" t="s">
        <v>6347</v>
      </c>
      <c r="C6942" s="353" t="s">
        <v>2</v>
      </c>
      <c r="D6942" s="355">
        <v>24.34</v>
      </c>
      <c r="E6942" s="207"/>
    </row>
    <row r="6943" spans="1:5" x14ac:dyDescent="0.25">
      <c r="A6943" s="353">
        <v>104038</v>
      </c>
      <c r="B6943" s="354" t="s">
        <v>35022</v>
      </c>
      <c r="C6943" s="353" t="s">
        <v>2</v>
      </c>
      <c r="D6943" s="355">
        <v>0</v>
      </c>
      <c r="E6943" s="207"/>
    </row>
    <row r="6944" spans="1:5" x14ac:dyDescent="0.25">
      <c r="A6944" s="353">
        <v>104051</v>
      </c>
      <c r="B6944" s="354" t="s">
        <v>6360</v>
      </c>
      <c r="C6944" s="353" t="s">
        <v>2</v>
      </c>
      <c r="D6944" s="355">
        <v>9.1</v>
      </c>
      <c r="E6944" s="207"/>
    </row>
    <row r="6945" spans="1:5" x14ac:dyDescent="0.25">
      <c r="A6945" s="353">
        <v>104052</v>
      </c>
      <c r="B6945" s="354" t="s">
        <v>6361</v>
      </c>
      <c r="C6945" s="353" t="s">
        <v>2</v>
      </c>
      <c r="D6945" s="355">
        <v>12.82</v>
      </c>
      <c r="E6945" s="207"/>
    </row>
    <row r="6946" spans="1:5" x14ac:dyDescent="0.25">
      <c r="A6946" s="353">
        <v>104046</v>
      </c>
      <c r="B6946" s="354" t="s">
        <v>6355</v>
      </c>
      <c r="C6946" s="353" t="s">
        <v>2</v>
      </c>
      <c r="D6946" s="355">
        <v>9.74</v>
      </c>
      <c r="E6946" s="207"/>
    </row>
    <row r="6947" spans="1:5" x14ac:dyDescent="0.25">
      <c r="A6947" s="353">
        <v>104047</v>
      </c>
      <c r="B6947" s="354" t="s">
        <v>6356</v>
      </c>
      <c r="C6947" s="353" t="s">
        <v>2</v>
      </c>
      <c r="D6947" s="355">
        <v>11.27</v>
      </c>
      <c r="E6947" s="207"/>
    </row>
    <row r="6948" spans="1:5" x14ac:dyDescent="0.25">
      <c r="A6948" s="353">
        <v>104048</v>
      </c>
      <c r="B6948" s="354" t="s">
        <v>6357</v>
      </c>
      <c r="C6948" s="353" t="s">
        <v>2</v>
      </c>
      <c r="D6948" s="355">
        <v>17.329999999999998</v>
      </c>
      <c r="E6948" s="207"/>
    </row>
    <row r="6949" spans="1:5" x14ac:dyDescent="0.25">
      <c r="A6949" s="353">
        <v>104063</v>
      </c>
      <c r="B6949" s="354" t="s">
        <v>6371</v>
      </c>
      <c r="C6949" s="353" t="s">
        <v>2</v>
      </c>
      <c r="D6949" s="355">
        <v>72.3</v>
      </c>
      <c r="E6949" s="207"/>
    </row>
    <row r="6950" spans="1:5" x14ac:dyDescent="0.25">
      <c r="A6950" s="353">
        <v>104065</v>
      </c>
      <c r="B6950" s="354" t="s">
        <v>6373</v>
      </c>
      <c r="C6950" s="353" t="s">
        <v>2</v>
      </c>
      <c r="D6950" s="355">
        <v>157.35</v>
      </c>
      <c r="E6950" s="207"/>
    </row>
    <row r="6951" spans="1:5" x14ac:dyDescent="0.25">
      <c r="A6951" s="353">
        <v>104062</v>
      </c>
      <c r="B6951" s="354" t="s">
        <v>6370</v>
      </c>
      <c r="C6951" s="353" t="s">
        <v>2</v>
      </c>
      <c r="D6951" s="355">
        <v>76.13</v>
      </c>
      <c r="E6951" s="207"/>
    </row>
    <row r="6952" spans="1:5" x14ac:dyDescent="0.25">
      <c r="A6952" s="353">
        <v>104064</v>
      </c>
      <c r="B6952" s="354" t="s">
        <v>6372</v>
      </c>
      <c r="C6952" s="353" t="s">
        <v>2</v>
      </c>
      <c r="D6952" s="355">
        <v>186.08</v>
      </c>
      <c r="E6952" s="207"/>
    </row>
    <row r="6953" spans="1:5" x14ac:dyDescent="0.25">
      <c r="A6953" s="353">
        <v>104059</v>
      </c>
      <c r="B6953" s="354" t="s">
        <v>6367</v>
      </c>
      <c r="C6953" s="353" t="s">
        <v>2</v>
      </c>
      <c r="D6953" s="355">
        <v>10.66</v>
      </c>
      <c r="E6953" s="207"/>
    </row>
    <row r="6954" spans="1:5" x14ac:dyDescent="0.25">
      <c r="A6954" s="353">
        <v>104058</v>
      </c>
      <c r="B6954" s="354" t="s">
        <v>6366</v>
      </c>
      <c r="C6954" s="353" t="s">
        <v>2</v>
      </c>
      <c r="D6954" s="355">
        <v>6.87</v>
      </c>
      <c r="E6954" s="207"/>
    </row>
    <row r="6955" spans="1:5" x14ac:dyDescent="0.25">
      <c r="A6955" s="353">
        <v>104082</v>
      </c>
      <c r="B6955" s="354" t="s">
        <v>6376</v>
      </c>
      <c r="C6955" s="353" t="s">
        <v>2</v>
      </c>
      <c r="D6955" s="355">
        <v>31.12</v>
      </c>
      <c r="E6955" s="207"/>
    </row>
    <row r="6956" spans="1:5" x14ac:dyDescent="0.25">
      <c r="A6956" s="353">
        <v>104083</v>
      </c>
      <c r="B6956" s="354" t="s">
        <v>6377</v>
      </c>
      <c r="C6956" s="353" t="s">
        <v>2</v>
      </c>
      <c r="D6956" s="355">
        <v>75.61</v>
      </c>
      <c r="E6956" s="207"/>
    </row>
    <row r="6957" spans="1:5" x14ac:dyDescent="0.25">
      <c r="A6957" s="353">
        <v>104057</v>
      </c>
      <c r="B6957" s="354" t="s">
        <v>35023</v>
      </c>
      <c r="C6957" s="353" t="s">
        <v>2</v>
      </c>
      <c r="D6957" s="355">
        <v>0</v>
      </c>
      <c r="E6957" s="207"/>
    </row>
    <row r="6958" spans="1:5" x14ac:dyDescent="0.25">
      <c r="A6958" s="353">
        <v>104056</v>
      </c>
      <c r="B6958" s="354" t="s">
        <v>6365</v>
      </c>
      <c r="C6958" s="353" t="s">
        <v>2</v>
      </c>
      <c r="D6958" s="355">
        <v>18.3</v>
      </c>
      <c r="E6958" s="207"/>
    </row>
    <row r="6959" spans="1:5" x14ac:dyDescent="0.25">
      <c r="A6959" s="353">
        <v>104055</v>
      </c>
      <c r="B6959" s="354" t="s">
        <v>6364</v>
      </c>
      <c r="C6959" s="353" t="s">
        <v>2</v>
      </c>
      <c r="D6959" s="355">
        <v>12.4</v>
      </c>
      <c r="E6959" s="207"/>
    </row>
    <row r="6960" spans="1:5" x14ac:dyDescent="0.25">
      <c r="A6960" s="353">
        <v>104076</v>
      </c>
      <c r="B6960" s="354" t="s">
        <v>6375</v>
      </c>
      <c r="C6960" s="353" t="s">
        <v>2</v>
      </c>
      <c r="D6960" s="355">
        <v>47.69</v>
      </c>
      <c r="E6960" s="207"/>
    </row>
    <row r="6961" spans="1:5" x14ac:dyDescent="0.25">
      <c r="A6961" s="353">
        <v>104060</v>
      </c>
      <c r="B6961" s="354" t="s">
        <v>6368</v>
      </c>
      <c r="C6961" s="353" t="s">
        <v>1</v>
      </c>
      <c r="D6961" s="355">
        <v>9</v>
      </c>
      <c r="E6961" s="207"/>
    </row>
    <row r="6962" spans="1:5" x14ac:dyDescent="0.25">
      <c r="A6962" s="353">
        <v>104061</v>
      </c>
      <c r="B6962" s="354" t="s">
        <v>6369</v>
      </c>
      <c r="C6962" s="353" t="s">
        <v>1</v>
      </c>
      <c r="D6962" s="355">
        <v>16.2</v>
      </c>
      <c r="E6962" s="207"/>
    </row>
    <row r="6963" spans="1:5" x14ac:dyDescent="0.25">
      <c r="A6963" s="353">
        <v>104085</v>
      </c>
      <c r="B6963" s="354" t="s">
        <v>6379</v>
      </c>
      <c r="C6963" s="353" t="s">
        <v>1</v>
      </c>
      <c r="D6963" s="355">
        <v>56.75</v>
      </c>
      <c r="E6963" s="207"/>
    </row>
    <row r="6964" spans="1:5" x14ac:dyDescent="0.25">
      <c r="A6964" s="353">
        <v>104086</v>
      </c>
      <c r="B6964" s="354" t="s">
        <v>6380</v>
      </c>
      <c r="C6964" s="353" t="s">
        <v>1</v>
      </c>
      <c r="D6964" s="355">
        <v>102.19</v>
      </c>
      <c r="E6964" s="207"/>
    </row>
    <row r="6965" spans="1:5" x14ac:dyDescent="0.25">
      <c r="A6965" s="353">
        <v>104073</v>
      </c>
      <c r="B6965" s="354" t="s">
        <v>35024</v>
      </c>
      <c r="C6965" s="353" t="s">
        <v>2</v>
      </c>
      <c r="D6965" s="355">
        <v>0</v>
      </c>
      <c r="E6965" s="207"/>
    </row>
    <row r="6966" spans="1:5" x14ac:dyDescent="0.25">
      <c r="A6966" s="353">
        <v>104074</v>
      </c>
      <c r="B6966" s="354" t="s">
        <v>35025</v>
      </c>
      <c r="C6966" s="353" t="s">
        <v>2</v>
      </c>
      <c r="D6966" s="355">
        <v>0</v>
      </c>
      <c r="E6966" s="207"/>
    </row>
    <row r="6967" spans="1:5" x14ac:dyDescent="0.25">
      <c r="A6967" s="353">
        <v>104075</v>
      </c>
      <c r="B6967" s="354" t="s">
        <v>35026</v>
      </c>
      <c r="C6967" s="353" t="s">
        <v>2</v>
      </c>
      <c r="D6967" s="355">
        <v>0</v>
      </c>
      <c r="E6967" s="207"/>
    </row>
    <row r="6968" spans="1:5" x14ac:dyDescent="0.25">
      <c r="A6968" s="353">
        <v>104039</v>
      </c>
      <c r="B6968" s="354" t="s">
        <v>6351</v>
      </c>
      <c r="C6968" s="353" t="s">
        <v>2</v>
      </c>
      <c r="D6968" s="355">
        <v>97.4</v>
      </c>
      <c r="E6968" s="207"/>
    </row>
    <row r="6969" spans="1:5" x14ac:dyDescent="0.25">
      <c r="A6969" s="353">
        <v>104040</v>
      </c>
      <c r="B6969" s="354" t="s">
        <v>35027</v>
      </c>
      <c r="C6969" s="353" t="s">
        <v>2</v>
      </c>
      <c r="D6969" s="355">
        <v>0</v>
      </c>
      <c r="E6969" s="207"/>
    </row>
    <row r="6970" spans="1:5" x14ac:dyDescent="0.25">
      <c r="A6970" s="353">
        <v>104041</v>
      </c>
      <c r="B6970" s="354" t="s">
        <v>35028</v>
      </c>
      <c r="C6970" s="353" t="s">
        <v>2</v>
      </c>
      <c r="D6970" s="355">
        <v>0</v>
      </c>
      <c r="E6970" s="207"/>
    </row>
    <row r="6971" spans="1:5" x14ac:dyDescent="0.25">
      <c r="A6971" s="353">
        <v>104042</v>
      </c>
      <c r="B6971" s="354" t="s">
        <v>35029</v>
      </c>
      <c r="C6971" s="353" t="s">
        <v>2</v>
      </c>
      <c r="D6971" s="355">
        <v>0</v>
      </c>
      <c r="E6971" s="207"/>
    </row>
    <row r="6972" spans="1:5" x14ac:dyDescent="0.25">
      <c r="A6972" s="353">
        <v>104072</v>
      </c>
      <c r="B6972" s="354" t="s">
        <v>6374</v>
      </c>
      <c r="C6972" s="353" t="s">
        <v>2</v>
      </c>
      <c r="D6972" s="355">
        <v>287.27</v>
      </c>
      <c r="E6972" s="207"/>
    </row>
    <row r="6973" spans="1:5" x14ac:dyDescent="0.25">
      <c r="A6973" s="353">
        <v>104053</v>
      </c>
      <c r="B6973" s="354" t="s">
        <v>6362</v>
      </c>
      <c r="C6973" s="353" t="s">
        <v>2</v>
      </c>
      <c r="D6973" s="355">
        <v>10.93</v>
      </c>
      <c r="E6973" s="207"/>
    </row>
    <row r="6974" spans="1:5" x14ac:dyDescent="0.25">
      <c r="A6974" s="353">
        <v>104054</v>
      </c>
      <c r="B6974" s="354" t="s">
        <v>6363</v>
      </c>
      <c r="C6974" s="353" t="s">
        <v>2</v>
      </c>
      <c r="D6974" s="355">
        <v>22.88</v>
      </c>
      <c r="E6974" s="207"/>
    </row>
    <row r="6975" spans="1:5" x14ac:dyDescent="0.25">
      <c r="A6975" s="353">
        <v>99818</v>
      </c>
      <c r="B6975" s="354" t="s">
        <v>40768</v>
      </c>
      <c r="C6975" s="353" t="s">
        <v>2</v>
      </c>
      <c r="D6975" s="355">
        <v>5.98</v>
      </c>
      <c r="E6975" s="207"/>
    </row>
    <row r="6976" spans="1:5" x14ac:dyDescent="0.25">
      <c r="A6976" s="353">
        <v>99819</v>
      </c>
      <c r="B6976" s="354" t="s">
        <v>40769</v>
      </c>
      <c r="C6976" s="353" t="s">
        <v>3</v>
      </c>
      <c r="D6976" s="355">
        <v>17.22</v>
      </c>
      <c r="E6976" s="207"/>
    </row>
    <row r="6977" spans="1:5" x14ac:dyDescent="0.25">
      <c r="A6977" s="353">
        <v>99817</v>
      </c>
      <c r="B6977" s="354" t="s">
        <v>40770</v>
      </c>
      <c r="C6977" s="353" t="s">
        <v>2</v>
      </c>
      <c r="D6977" s="355">
        <v>6.76</v>
      </c>
      <c r="E6977" s="207"/>
    </row>
    <row r="6978" spans="1:5" x14ac:dyDescent="0.25">
      <c r="A6978" s="353">
        <v>99815</v>
      </c>
      <c r="B6978" s="354" t="s">
        <v>40771</v>
      </c>
      <c r="C6978" s="353" t="s">
        <v>2</v>
      </c>
      <c r="D6978" s="355">
        <v>9.3000000000000007</v>
      </c>
      <c r="E6978" s="207"/>
    </row>
    <row r="6979" spans="1:5" x14ac:dyDescent="0.25">
      <c r="A6979" s="353">
        <v>99811</v>
      </c>
      <c r="B6979" s="354" t="s">
        <v>40772</v>
      </c>
      <c r="C6979" s="353" t="s">
        <v>3</v>
      </c>
      <c r="D6979" s="355">
        <v>0.64</v>
      </c>
      <c r="E6979" s="207"/>
    </row>
    <row r="6980" spans="1:5" x14ac:dyDescent="0.25">
      <c r="A6980" s="353">
        <v>99826</v>
      </c>
      <c r="B6980" s="354" t="s">
        <v>40773</v>
      </c>
      <c r="C6980" s="353" t="s">
        <v>3</v>
      </c>
      <c r="D6980" s="355">
        <v>1.61</v>
      </c>
      <c r="E6980" s="207"/>
    </row>
    <row r="6981" spans="1:5" x14ac:dyDescent="0.25">
      <c r="A6981" s="353">
        <v>106170</v>
      </c>
      <c r="B6981" s="354" t="s">
        <v>40774</v>
      </c>
      <c r="C6981" s="353" t="s">
        <v>3</v>
      </c>
      <c r="D6981" s="355">
        <v>6.49</v>
      </c>
      <c r="E6981" s="207"/>
    </row>
    <row r="6982" spans="1:5" x14ac:dyDescent="0.25">
      <c r="A6982" s="353">
        <v>99821</v>
      </c>
      <c r="B6982" s="354" t="s">
        <v>40775</v>
      </c>
      <c r="C6982" s="353" t="s">
        <v>3</v>
      </c>
      <c r="D6982" s="355">
        <v>4.8499999999999996</v>
      </c>
      <c r="E6982" s="207"/>
    </row>
    <row r="6983" spans="1:5" x14ac:dyDescent="0.25">
      <c r="A6983" s="353">
        <v>99820</v>
      </c>
      <c r="B6983" s="354" t="s">
        <v>40776</v>
      </c>
      <c r="C6983" s="353" t="s">
        <v>3</v>
      </c>
      <c r="D6983" s="355">
        <v>2.74</v>
      </c>
      <c r="E6983" s="207"/>
    </row>
    <row r="6984" spans="1:5" x14ac:dyDescent="0.25">
      <c r="A6984" s="353">
        <v>99805</v>
      </c>
      <c r="B6984" s="354" t="s">
        <v>40777</v>
      </c>
      <c r="C6984" s="353" t="s">
        <v>3</v>
      </c>
      <c r="D6984" s="355">
        <v>11.07</v>
      </c>
      <c r="E6984" s="207"/>
    </row>
    <row r="6985" spans="1:5" x14ac:dyDescent="0.25">
      <c r="A6985" s="353">
        <v>99803</v>
      </c>
      <c r="B6985" s="354" t="s">
        <v>40778</v>
      </c>
      <c r="C6985" s="353" t="s">
        <v>3</v>
      </c>
      <c r="D6985" s="355">
        <v>4.05</v>
      </c>
      <c r="E6985" s="207"/>
    </row>
    <row r="6986" spans="1:5" x14ac:dyDescent="0.25">
      <c r="A6986" s="353">
        <v>99802</v>
      </c>
      <c r="B6986" s="354" t="s">
        <v>40779</v>
      </c>
      <c r="C6986" s="353" t="s">
        <v>3</v>
      </c>
      <c r="D6986" s="355">
        <v>0.51</v>
      </c>
      <c r="E6986" s="207"/>
    </row>
    <row r="6987" spans="1:5" x14ac:dyDescent="0.25">
      <c r="A6987" s="353">
        <v>99810</v>
      </c>
      <c r="B6987" s="354" t="s">
        <v>40780</v>
      </c>
      <c r="C6987" s="353" t="s">
        <v>3</v>
      </c>
      <c r="D6987" s="355">
        <v>6.52</v>
      </c>
      <c r="E6987" s="207"/>
    </row>
    <row r="6988" spans="1:5" x14ac:dyDescent="0.25">
      <c r="A6988" s="353">
        <v>99809</v>
      </c>
      <c r="B6988" s="354" t="s">
        <v>40781</v>
      </c>
      <c r="C6988" s="353" t="s">
        <v>3</v>
      </c>
      <c r="D6988" s="355">
        <v>6.83</v>
      </c>
      <c r="E6988" s="207"/>
    </row>
    <row r="6989" spans="1:5" x14ac:dyDescent="0.25">
      <c r="A6989" s="353">
        <v>99801</v>
      </c>
      <c r="B6989" s="354" t="s">
        <v>40782</v>
      </c>
      <c r="C6989" s="353" t="s">
        <v>3</v>
      </c>
      <c r="D6989" s="355">
        <v>0</v>
      </c>
      <c r="E6989" s="207"/>
    </row>
    <row r="6990" spans="1:5" x14ac:dyDescent="0.25">
      <c r="A6990" s="353">
        <v>106166</v>
      </c>
      <c r="B6990" s="354" t="s">
        <v>40783</v>
      </c>
      <c r="C6990" s="353" t="s">
        <v>3</v>
      </c>
      <c r="D6990" s="355">
        <v>1.34</v>
      </c>
      <c r="E6990" s="207"/>
    </row>
    <row r="6991" spans="1:5" x14ac:dyDescent="0.25">
      <c r="A6991" s="353">
        <v>99822</v>
      </c>
      <c r="B6991" s="354" t="s">
        <v>40784</v>
      </c>
      <c r="C6991" s="353" t="s">
        <v>3</v>
      </c>
      <c r="D6991" s="355">
        <v>1.06</v>
      </c>
      <c r="E6991" s="207"/>
    </row>
    <row r="6992" spans="1:5" x14ac:dyDescent="0.25">
      <c r="A6992" s="353">
        <v>99825</v>
      </c>
      <c r="B6992" s="354" t="s">
        <v>40785</v>
      </c>
      <c r="C6992" s="353" t="s">
        <v>3</v>
      </c>
      <c r="D6992" s="355">
        <v>4.66</v>
      </c>
      <c r="E6992" s="207"/>
    </row>
    <row r="6993" spans="1:5" x14ac:dyDescent="0.25">
      <c r="A6993" s="353">
        <v>99824</v>
      </c>
      <c r="B6993" s="354" t="s">
        <v>40786</v>
      </c>
      <c r="C6993" s="353" t="s">
        <v>3</v>
      </c>
      <c r="D6993" s="355">
        <v>2.85</v>
      </c>
      <c r="E6993" s="207"/>
    </row>
    <row r="6994" spans="1:5" x14ac:dyDescent="0.25">
      <c r="A6994" s="353">
        <v>99823</v>
      </c>
      <c r="B6994" s="354" t="s">
        <v>40787</v>
      </c>
      <c r="C6994" s="353" t="s">
        <v>3</v>
      </c>
      <c r="D6994" s="355">
        <v>2.54</v>
      </c>
      <c r="E6994" s="207"/>
    </row>
    <row r="6995" spans="1:5" x14ac:dyDescent="0.25">
      <c r="A6995" s="353">
        <v>99806</v>
      </c>
      <c r="B6995" s="354" t="s">
        <v>40788</v>
      </c>
      <c r="C6995" s="353" t="s">
        <v>3</v>
      </c>
      <c r="D6995" s="355">
        <v>2.97</v>
      </c>
      <c r="E6995" s="207"/>
    </row>
    <row r="6996" spans="1:5" x14ac:dyDescent="0.25">
      <c r="A6996" s="353">
        <v>99813</v>
      </c>
      <c r="B6996" s="354" t="s">
        <v>40789</v>
      </c>
      <c r="C6996" s="353" t="s">
        <v>3</v>
      </c>
      <c r="D6996" s="355">
        <v>3.16</v>
      </c>
      <c r="E6996" s="207"/>
    </row>
    <row r="6997" spans="1:5" x14ac:dyDescent="0.25">
      <c r="A6997" s="353">
        <v>106169</v>
      </c>
      <c r="B6997" s="354" t="s">
        <v>40790</v>
      </c>
      <c r="C6997" s="353" t="s">
        <v>2</v>
      </c>
      <c r="D6997" s="355">
        <v>3.49</v>
      </c>
      <c r="E6997" s="207"/>
    </row>
    <row r="6998" spans="1:5" x14ac:dyDescent="0.25">
      <c r="A6998" s="353">
        <v>106167</v>
      </c>
      <c r="B6998" s="354" t="s">
        <v>40791</v>
      </c>
      <c r="C6998" s="353" t="s">
        <v>3</v>
      </c>
      <c r="D6998" s="355">
        <v>0.05</v>
      </c>
      <c r="E6998" s="207"/>
    </row>
    <row r="6999" spans="1:5" x14ac:dyDescent="0.25">
      <c r="A6999" s="353">
        <v>106168</v>
      </c>
      <c r="B6999" s="354" t="s">
        <v>40792</v>
      </c>
      <c r="C6999" s="353" t="s">
        <v>3</v>
      </c>
      <c r="D6999" s="355">
        <v>0.6</v>
      </c>
      <c r="E6999" s="207"/>
    </row>
    <row r="7000" spans="1:5" x14ac:dyDescent="0.25">
      <c r="A7000" s="353">
        <v>99814</v>
      </c>
      <c r="B7000" s="354" t="s">
        <v>40793</v>
      </c>
      <c r="C7000" s="353" t="s">
        <v>3</v>
      </c>
      <c r="D7000" s="355">
        <v>1.58</v>
      </c>
      <c r="E7000" s="207"/>
    </row>
    <row r="7001" spans="1:5" x14ac:dyDescent="0.25">
      <c r="A7001" s="353">
        <v>99816</v>
      </c>
      <c r="B7001" s="354" t="s">
        <v>40794</v>
      </c>
      <c r="C7001" s="353" t="s">
        <v>2</v>
      </c>
      <c r="D7001" s="355">
        <v>8.9700000000000006</v>
      </c>
      <c r="E7001" s="207"/>
    </row>
    <row r="7002" spans="1:5" x14ac:dyDescent="0.25">
      <c r="A7002" s="353">
        <v>106171</v>
      </c>
      <c r="B7002" s="354" t="s">
        <v>40795</v>
      </c>
      <c r="C7002" s="353" t="s">
        <v>3</v>
      </c>
      <c r="D7002" s="355">
        <v>1.58</v>
      </c>
      <c r="E7002" s="207"/>
    </row>
    <row r="7003" spans="1:5" x14ac:dyDescent="0.25">
      <c r="A7003" s="353">
        <v>88238</v>
      </c>
      <c r="B7003" s="354" t="s">
        <v>1222</v>
      </c>
      <c r="C7003" s="353" t="s">
        <v>220</v>
      </c>
      <c r="D7003" s="355">
        <v>24.7</v>
      </c>
      <c r="E7003" s="207"/>
    </row>
    <row r="7004" spans="1:5" x14ac:dyDescent="0.25">
      <c r="A7004" s="353">
        <v>101374</v>
      </c>
      <c r="B7004" s="354" t="s">
        <v>1222</v>
      </c>
      <c r="C7004" s="353" t="s">
        <v>1308</v>
      </c>
      <c r="D7004" s="355">
        <v>4435.74</v>
      </c>
      <c r="E7004" s="207"/>
    </row>
    <row r="7005" spans="1:5" x14ac:dyDescent="0.25">
      <c r="A7005" s="353">
        <v>88239</v>
      </c>
      <c r="B7005" s="354" t="s">
        <v>1223</v>
      </c>
      <c r="C7005" s="353" t="s">
        <v>220</v>
      </c>
      <c r="D7005" s="355">
        <v>24.54</v>
      </c>
      <c r="E7005" s="207"/>
    </row>
    <row r="7006" spans="1:5" x14ac:dyDescent="0.25">
      <c r="A7006" s="353">
        <v>101375</v>
      </c>
      <c r="B7006" s="354" t="s">
        <v>1500</v>
      </c>
      <c r="C7006" s="353" t="s">
        <v>1308</v>
      </c>
      <c r="D7006" s="355">
        <v>4501.9799999999996</v>
      </c>
      <c r="E7006" s="207"/>
    </row>
    <row r="7007" spans="1:5" x14ac:dyDescent="0.25">
      <c r="A7007" s="353">
        <v>88240</v>
      </c>
      <c r="B7007" s="354" t="s">
        <v>1224</v>
      </c>
      <c r="C7007" s="353" t="s">
        <v>220</v>
      </c>
      <c r="D7007" s="355">
        <v>23.51</v>
      </c>
      <c r="E7007" s="207"/>
    </row>
    <row r="7008" spans="1:5" x14ac:dyDescent="0.25">
      <c r="A7008" s="353">
        <v>101376</v>
      </c>
      <c r="B7008" s="354" t="s">
        <v>1501</v>
      </c>
      <c r="C7008" s="353" t="s">
        <v>1308</v>
      </c>
      <c r="D7008" s="355">
        <v>4208.72</v>
      </c>
      <c r="E7008" s="207"/>
    </row>
    <row r="7009" spans="1:5" x14ac:dyDescent="0.25">
      <c r="A7009" s="353">
        <v>88241</v>
      </c>
      <c r="B7009" s="354" t="s">
        <v>1225</v>
      </c>
      <c r="C7009" s="353" t="s">
        <v>220</v>
      </c>
      <c r="D7009" s="355">
        <v>26.22</v>
      </c>
      <c r="E7009" s="207"/>
    </row>
    <row r="7010" spans="1:5" x14ac:dyDescent="0.25">
      <c r="A7010" s="353">
        <v>101377</v>
      </c>
      <c r="B7010" s="354" t="s">
        <v>1225</v>
      </c>
      <c r="C7010" s="353" t="s">
        <v>1308</v>
      </c>
      <c r="D7010" s="355">
        <v>4703.34</v>
      </c>
      <c r="E7010" s="207"/>
    </row>
    <row r="7011" spans="1:5" x14ac:dyDescent="0.25">
      <c r="A7011" s="353">
        <v>88242</v>
      </c>
      <c r="B7011" s="354" t="s">
        <v>1226</v>
      </c>
      <c r="C7011" s="353" t="s">
        <v>220</v>
      </c>
      <c r="D7011" s="355">
        <v>24.76</v>
      </c>
      <c r="E7011" s="207"/>
    </row>
    <row r="7012" spans="1:5" x14ac:dyDescent="0.25">
      <c r="A7012" s="353">
        <v>100301</v>
      </c>
      <c r="B7012" s="354" t="s">
        <v>1417</v>
      </c>
      <c r="C7012" s="353" t="s">
        <v>220</v>
      </c>
      <c r="D7012" s="355">
        <v>26.57</v>
      </c>
      <c r="E7012" s="207"/>
    </row>
    <row r="7013" spans="1:5" x14ac:dyDescent="0.25">
      <c r="A7013" s="353">
        <v>101378</v>
      </c>
      <c r="B7013" s="354" t="s">
        <v>1417</v>
      </c>
      <c r="C7013" s="353" t="s">
        <v>1308</v>
      </c>
      <c r="D7013" s="355">
        <v>4784.2</v>
      </c>
      <c r="E7013" s="207"/>
    </row>
    <row r="7014" spans="1:5" x14ac:dyDescent="0.25">
      <c r="A7014" s="353">
        <v>101379</v>
      </c>
      <c r="B7014" s="354" t="s">
        <v>1502</v>
      </c>
      <c r="C7014" s="353" t="s">
        <v>1308</v>
      </c>
      <c r="D7014" s="355">
        <v>4435.74</v>
      </c>
      <c r="E7014" s="207"/>
    </row>
    <row r="7015" spans="1:5" x14ac:dyDescent="0.25">
      <c r="A7015" s="353">
        <v>88243</v>
      </c>
      <c r="B7015" s="354" t="s">
        <v>1227</v>
      </c>
      <c r="C7015" s="353" t="s">
        <v>220</v>
      </c>
      <c r="D7015" s="355">
        <v>26.13</v>
      </c>
      <c r="E7015" s="207"/>
    </row>
    <row r="7016" spans="1:5" x14ac:dyDescent="0.25">
      <c r="A7016" s="353">
        <v>101380</v>
      </c>
      <c r="B7016" s="354" t="s">
        <v>1227</v>
      </c>
      <c r="C7016" s="353" t="s">
        <v>1308</v>
      </c>
      <c r="D7016" s="355">
        <v>4685.0600000000004</v>
      </c>
      <c r="E7016" s="207"/>
    </row>
    <row r="7017" spans="1:5" x14ac:dyDescent="0.25">
      <c r="A7017" s="353">
        <v>90766</v>
      </c>
      <c r="B7017" s="354" t="s">
        <v>1293</v>
      </c>
      <c r="C7017" s="353" t="s">
        <v>220</v>
      </c>
      <c r="D7017" s="355">
        <v>28.65</v>
      </c>
      <c r="E7017" s="207"/>
    </row>
    <row r="7018" spans="1:5" x14ac:dyDescent="0.25">
      <c r="A7018" s="353">
        <v>93563</v>
      </c>
      <c r="B7018" s="354" t="s">
        <v>1293</v>
      </c>
      <c r="C7018" s="353" t="s">
        <v>1308</v>
      </c>
      <c r="D7018" s="355">
        <v>5119.62</v>
      </c>
      <c r="E7018" s="207"/>
    </row>
    <row r="7019" spans="1:5" x14ac:dyDescent="0.25">
      <c r="A7019" s="353">
        <v>90767</v>
      </c>
      <c r="B7019" s="354" t="s">
        <v>1294</v>
      </c>
      <c r="C7019" s="353" t="s">
        <v>220</v>
      </c>
      <c r="D7019" s="355">
        <v>25.91</v>
      </c>
      <c r="E7019" s="207"/>
    </row>
    <row r="7020" spans="1:5" x14ac:dyDescent="0.25">
      <c r="A7020" s="353">
        <v>93564</v>
      </c>
      <c r="B7020" s="354" t="s">
        <v>1294</v>
      </c>
      <c r="C7020" s="353" t="s">
        <v>1308</v>
      </c>
      <c r="D7020" s="355">
        <v>4625.99</v>
      </c>
      <c r="E7020" s="207"/>
    </row>
    <row r="7021" spans="1:5" x14ac:dyDescent="0.25">
      <c r="A7021" s="353">
        <v>88245</v>
      </c>
      <c r="B7021" s="354" t="s">
        <v>1228</v>
      </c>
      <c r="C7021" s="353" t="s">
        <v>220</v>
      </c>
      <c r="D7021" s="355">
        <v>30.02</v>
      </c>
      <c r="E7021" s="207"/>
    </row>
    <row r="7022" spans="1:5" x14ac:dyDescent="0.25">
      <c r="A7022" s="353">
        <v>101381</v>
      </c>
      <c r="B7022" s="354" t="s">
        <v>1228</v>
      </c>
      <c r="C7022" s="353" t="s">
        <v>1308</v>
      </c>
      <c r="D7022" s="355">
        <v>5369.81</v>
      </c>
      <c r="E7022" s="207"/>
    </row>
    <row r="7023" spans="1:5" x14ac:dyDescent="0.25">
      <c r="A7023" s="353">
        <v>90768</v>
      </c>
      <c r="B7023" s="354" t="s">
        <v>1295</v>
      </c>
      <c r="C7023" s="353" t="s">
        <v>220</v>
      </c>
      <c r="D7023" s="355">
        <v>115.43</v>
      </c>
      <c r="E7023" s="207"/>
    </row>
    <row r="7024" spans="1:5" x14ac:dyDescent="0.25">
      <c r="A7024" s="353">
        <v>90769</v>
      </c>
      <c r="B7024" s="354" t="s">
        <v>1296</v>
      </c>
      <c r="C7024" s="353" t="s">
        <v>220</v>
      </c>
      <c r="D7024" s="355">
        <v>121.55</v>
      </c>
      <c r="E7024" s="207"/>
    </row>
    <row r="7025" spans="1:5" x14ac:dyDescent="0.25">
      <c r="A7025" s="353">
        <v>90770</v>
      </c>
      <c r="B7025" s="354" t="s">
        <v>1297</v>
      </c>
      <c r="C7025" s="353" t="s">
        <v>220</v>
      </c>
      <c r="D7025" s="355">
        <v>125.26</v>
      </c>
      <c r="E7025" s="207"/>
    </row>
    <row r="7026" spans="1:5" x14ac:dyDescent="0.25">
      <c r="A7026" s="353">
        <v>93569</v>
      </c>
      <c r="B7026" s="354" t="s">
        <v>1309</v>
      </c>
      <c r="C7026" s="353" t="s">
        <v>1308</v>
      </c>
      <c r="D7026" s="355">
        <v>20392.36</v>
      </c>
      <c r="E7026" s="207"/>
    </row>
    <row r="7027" spans="1:5" x14ac:dyDescent="0.25">
      <c r="A7027" s="353">
        <v>93570</v>
      </c>
      <c r="B7027" s="354" t="s">
        <v>1310</v>
      </c>
      <c r="C7027" s="353" t="s">
        <v>1308</v>
      </c>
      <c r="D7027" s="355">
        <v>21468.74</v>
      </c>
      <c r="E7027" s="207"/>
    </row>
    <row r="7028" spans="1:5" x14ac:dyDescent="0.25">
      <c r="A7028" s="353">
        <v>93571</v>
      </c>
      <c r="B7028" s="354" t="s">
        <v>1311</v>
      </c>
      <c r="C7028" s="353" t="s">
        <v>1308</v>
      </c>
      <c r="D7028" s="355">
        <v>22120.67</v>
      </c>
      <c r="E7028" s="207"/>
    </row>
    <row r="7029" spans="1:5" x14ac:dyDescent="0.25">
      <c r="A7029" s="353">
        <v>101382</v>
      </c>
      <c r="B7029" s="354" t="s">
        <v>1503</v>
      </c>
      <c r="C7029" s="353" t="s">
        <v>1308</v>
      </c>
      <c r="D7029" s="355">
        <v>4053.53</v>
      </c>
      <c r="E7029" s="207"/>
    </row>
    <row r="7030" spans="1:5" x14ac:dyDescent="0.25">
      <c r="A7030" s="353">
        <v>88246</v>
      </c>
      <c r="B7030" s="354" t="s">
        <v>1229</v>
      </c>
      <c r="C7030" s="353" t="s">
        <v>220</v>
      </c>
      <c r="D7030" s="355">
        <v>22.65</v>
      </c>
      <c r="E7030" s="207"/>
    </row>
    <row r="7031" spans="1:5" x14ac:dyDescent="0.25">
      <c r="A7031" s="353">
        <v>100303</v>
      </c>
      <c r="B7031" s="354" t="s">
        <v>1418</v>
      </c>
      <c r="C7031" s="353" t="s">
        <v>220</v>
      </c>
      <c r="D7031" s="355">
        <v>22.41</v>
      </c>
      <c r="E7031" s="207"/>
    </row>
    <row r="7032" spans="1:5" x14ac:dyDescent="0.25">
      <c r="A7032" s="353">
        <v>101383</v>
      </c>
      <c r="B7032" s="354" t="s">
        <v>1418</v>
      </c>
      <c r="C7032" s="353" t="s">
        <v>1308</v>
      </c>
      <c r="D7032" s="355">
        <v>4029.41</v>
      </c>
      <c r="E7032" s="207"/>
    </row>
    <row r="7033" spans="1:5" x14ac:dyDescent="0.25">
      <c r="A7033" s="353">
        <v>88247</v>
      </c>
      <c r="B7033" s="354" t="s">
        <v>1230</v>
      </c>
      <c r="C7033" s="353" t="s">
        <v>220</v>
      </c>
      <c r="D7033" s="355">
        <v>25.19</v>
      </c>
      <c r="E7033" s="207"/>
    </row>
    <row r="7034" spans="1:5" x14ac:dyDescent="0.25">
      <c r="A7034" s="353">
        <v>88248</v>
      </c>
      <c r="B7034" s="354" t="s">
        <v>1231</v>
      </c>
      <c r="C7034" s="353" t="s">
        <v>220</v>
      </c>
      <c r="D7034" s="355">
        <v>24.17</v>
      </c>
      <c r="E7034" s="207"/>
    </row>
    <row r="7035" spans="1:5" x14ac:dyDescent="0.25">
      <c r="A7035" s="353">
        <v>101384</v>
      </c>
      <c r="B7035" s="354" t="s">
        <v>1231</v>
      </c>
      <c r="C7035" s="353" t="s">
        <v>1308</v>
      </c>
      <c r="D7035" s="355">
        <v>4327.57</v>
      </c>
      <c r="E7035" s="207"/>
    </row>
    <row r="7036" spans="1:5" x14ac:dyDescent="0.25">
      <c r="A7036" s="353">
        <v>90772</v>
      </c>
      <c r="B7036" s="354" t="s">
        <v>1298</v>
      </c>
      <c r="C7036" s="353" t="s">
        <v>220</v>
      </c>
      <c r="D7036" s="355">
        <v>24.54</v>
      </c>
      <c r="E7036" s="207"/>
    </row>
    <row r="7037" spans="1:5" x14ac:dyDescent="0.25">
      <c r="A7037" s="353">
        <v>93566</v>
      </c>
      <c r="B7037" s="354" t="s">
        <v>1298</v>
      </c>
      <c r="C7037" s="353" t="s">
        <v>1308</v>
      </c>
      <c r="D7037" s="355">
        <v>4398.0200000000004</v>
      </c>
      <c r="E7037" s="207"/>
    </row>
    <row r="7038" spans="1:5" x14ac:dyDescent="0.25">
      <c r="A7038" s="353">
        <v>101385</v>
      </c>
      <c r="B7038" s="354" t="s">
        <v>1504</v>
      </c>
      <c r="C7038" s="353" t="s">
        <v>1308</v>
      </c>
      <c r="D7038" s="355">
        <v>6293.15</v>
      </c>
      <c r="E7038" s="207"/>
    </row>
    <row r="7039" spans="1:5" x14ac:dyDescent="0.25">
      <c r="A7039" s="353">
        <v>88249</v>
      </c>
      <c r="B7039" s="354" t="s">
        <v>1232</v>
      </c>
      <c r="C7039" s="353" t="s">
        <v>220</v>
      </c>
      <c r="D7039" s="355">
        <v>35.33</v>
      </c>
      <c r="E7039" s="207"/>
    </row>
    <row r="7040" spans="1:5" x14ac:dyDescent="0.25">
      <c r="A7040" s="353">
        <v>88250</v>
      </c>
      <c r="B7040" s="354" t="s">
        <v>1233</v>
      </c>
      <c r="C7040" s="353" t="s">
        <v>220</v>
      </c>
      <c r="D7040" s="355">
        <v>23.51</v>
      </c>
      <c r="E7040" s="207"/>
    </row>
    <row r="7041" spans="1:5" x14ac:dyDescent="0.25">
      <c r="A7041" s="353">
        <v>101386</v>
      </c>
      <c r="B7041" s="354" t="s">
        <v>1233</v>
      </c>
      <c r="C7041" s="353" t="s">
        <v>1308</v>
      </c>
      <c r="D7041" s="355">
        <v>4208.72</v>
      </c>
      <c r="E7041" s="207"/>
    </row>
    <row r="7042" spans="1:5" x14ac:dyDescent="0.25">
      <c r="A7042" s="353">
        <v>101387</v>
      </c>
      <c r="B7042" s="354" t="s">
        <v>1505</v>
      </c>
      <c r="C7042" s="353" t="s">
        <v>1308</v>
      </c>
      <c r="D7042" s="355">
        <v>4443.43</v>
      </c>
      <c r="E7042" s="207"/>
    </row>
    <row r="7043" spans="1:5" x14ac:dyDescent="0.25">
      <c r="A7043" s="353">
        <v>88251</v>
      </c>
      <c r="B7043" s="354" t="s">
        <v>1234</v>
      </c>
      <c r="C7043" s="353" t="s">
        <v>220</v>
      </c>
      <c r="D7043" s="355">
        <v>24.7</v>
      </c>
      <c r="E7043" s="207"/>
    </row>
    <row r="7044" spans="1:5" x14ac:dyDescent="0.25">
      <c r="A7044" s="353">
        <v>88252</v>
      </c>
      <c r="B7044" s="354" t="s">
        <v>1235</v>
      </c>
      <c r="C7044" s="353" t="s">
        <v>220</v>
      </c>
      <c r="D7044" s="355">
        <v>22.6</v>
      </c>
      <c r="E7044" s="207"/>
    </row>
    <row r="7045" spans="1:5" x14ac:dyDescent="0.25">
      <c r="A7045" s="353">
        <v>101388</v>
      </c>
      <c r="B7045" s="354" t="s">
        <v>1235</v>
      </c>
      <c r="C7045" s="353" t="s">
        <v>1308</v>
      </c>
      <c r="D7045" s="355">
        <v>4061.92</v>
      </c>
      <c r="E7045" s="207"/>
    </row>
    <row r="7046" spans="1:5" x14ac:dyDescent="0.25">
      <c r="A7046" s="353">
        <v>88253</v>
      </c>
      <c r="B7046" s="354" t="s">
        <v>1236</v>
      </c>
      <c r="C7046" s="353" t="s">
        <v>220</v>
      </c>
      <c r="D7046" s="355">
        <v>23.51</v>
      </c>
      <c r="E7046" s="207"/>
    </row>
    <row r="7047" spans="1:5" x14ac:dyDescent="0.25">
      <c r="A7047" s="353">
        <v>101389</v>
      </c>
      <c r="B7047" s="354" t="s">
        <v>1236</v>
      </c>
      <c r="C7047" s="353" t="s">
        <v>1308</v>
      </c>
      <c r="D7047" s="355">
        <v>4211.24</v>
      </c>
      <c r="E7047" s="207"/>
    </row>
    <row r="7048" spans="1:5" x14ac:dyDescent="0.25">
      <c r="A7048" s="353">
        <v>101390</v>
      </c>
      <c r="B7048" s="354" t="s">
        <v>1506</v>
      </c>
      <c r="C7048" s="353" t="s">
        <v>1308</v>
      </c>
      <c r="D7048" s="355">
        <v>6956.76</v>
      </c>
      <c r="E7048" s="207"/>
    </row>
    <row r="7049" spans="1:5" x14ac:dyDescent="0.25">
      <c r="A7049" s="353">
        <v>88255</v>
      </c>
      <c r="B7049" s="354" t="s">
        <v>1237</v>
      </c>
      <c r="C7049" s="353" t="s">
        <v>220</v>
      </c>
      <c r="D7049" s="355">
        <v>39.090000000000003</v>
      </c>
      <c r="E7049" s="207"/>
    </row>
    <row r="7050" spans="1:5" x14ac:dyDescent="0.25">
      <c r="A7050" s="353">
        <v>88256</v>
      </c>
      <c r="B7050" s="354" t="s">
        <v>1507</v>
      </c>
      <c r="C7050" s="353" t="s">
        <v>220</v>
      </c>
      <c r="D7050" s="355">
        <v>32.07</v>
      </c>
      <c r="E7050" s="207"/>
    </row>
    <row r="7051" spans="1:5" x14ac:dyDescent="0.25">
      <c r="A7051" s="353">
        <v>101391</v>
      </c>
      <c r="B7051" s="354" t="s">
        <v>1507</v>
      </c>
      <c r="C7051" s="353" t="s">
        <v>1308</v>
      </c>
      <c r="D7051" s="355">
        <v>5728.7</v>
      </c>
      <c r="E7051" s="207"/>
    </row>
    <row r="7052" spans="1:5" x14ac:dyDescent="0.25">
      <c r="A7052" s="353">
        <v>88257</v>
      </c>
      <c r="B7052" s="354" t="s">
        <v>1238</v>
      </c>
      <c r="C7052" s="353" t="s">
        <v>220</v>
      </c>
      <c r="D7052" s="355">
        <v>25.33</v>
      </c>
      <c r="E7052" s="207"/>
    </row>
    <row r="7053" spans="1:5" x14ac:dyDescent="0.25">
      <c r="A7053" s="353">
        <v>101392</v>
      </c>
      <c r="B7053" s="354" t="s">
        <v>1508</v>
      </c>
      <c r="C7053" s="353" t="s">
        <v>1308</v>
      </c>
      <c r="D7053" s="355">
        <v>4523.47</v>
      </c>
      <c r="E7053" s="207"/>
    </row>
    <row r="7054" spans="1:5" x14ac:dyDescent="0.25">
      <c r="A7054" s="353">
        <v>88260</v>
      </c>
      <c r="B7054" s="354" t="s">
        <v>1239</v>
      </c>
      <c r="C7054" s="353" t="s">
        <v>220</v>
      </c>
      <c r="D7054" s="355">
        <v>23.32</v>
      </c>
      <c r="E7054" s="207"/>
    </row>
    <row r="7055" spans="1:5" x14ac:dyDescent="0.25">
      <c r="A7055" s="353">
        <v>101394</v>
      </c>
      <c r="B7055" s="354" t="s">
        <v>1239</v>
      </c>
      <c r="C7055" s="353" t="s">
        <v>1308</v>
      </c>
      <c r="D7055" s="355">
        <v>4190.3599999999997</v>
      </c>
      <c r="E7055" s="207"/>
    </row>
    <row r="7056" spans="1:5" x14ac:dyDescent="0.25">
      <c r="A7056" s="353">
        <v>101395</v>
      </c>
      <c r="B7056" s="354" t="s">
        <v>1509</v>
      </c>
      <c r="C7056" s="353" t="s">
        <v>1308</v>
      </c>
      <c r="D7056" s="355">
        <v>4401.2700000000004</v>
      </c>
      <c r="E7056" s="207"/>
    </row>
    <row r="7057" spans="1:5" x14ac:dyDescent="0.25">
      <c r="A7057" s="353">
        <v>88261</v>
      </c>
      <c r="B7057" s="354" t="s">
        <v>1510</v>
      </c>
      <c r="C7057" s="353" t="s">
        <v>220</v>
      </c>
      <c r="D7057" s="355">
        <v>33.61</v>
      </c>
      <c r="E7057" s="207"/>
    </row>
    <row r="7058" spans="1:5" x14ac:dyDescent="0.25">
      <c r="A7058" s="353">
        <v>101396</v>
      </c>
      <c r="B7058" s="354" t="s">
        <v>1510</v>
      </c>
      <c r="C7058" s="353" t="s">
        <v>1308</v>
      </c>
      <c r="D7058" s="355">
        <v>5997.84</v>
      </c>
      <c r="E7058" s="207"/>
    </row>
    <row r="7059" spans="1:5" x14ac:dyDescent="0.25">
      <c r="A7059" s="353">
        <v>88262</v>
      </c>
      <c r="B7059" s="354" t="s">
        <v>1241</v>
      </c>
      <c r="C7059" s="353" t="s">
        <v>220</v>
      </c>
      <c r="D7059" s="355">
        <v>29.8</v>
      </c>
      <c r="E7059" s="207"/>
    </row>
    <row r="7060" spans="1:5" x14ac:dyDescent="0.25">
      <c r="A7060" s="353">
        <v>101397</v>
      </c>
      <c r="B7060" s="354" t="s">
        <v>1241</v>
      </c>
      <c r="C7060" s="353" t="s">
        <v>1308</v>
      </c>
      <c r="D7060" s="355">
        <v>5327.65</v>
      </c>
      <c r="E7060" s="207"/>
    </row>
    <row r="7061" spans="1:5" x14ac:dyDescent="0.25">
      <c r="A7061" s="353">
        <v>101398</v>
      </c>
      <c r="B7061" s="354" t="s">
        <v>1511</v>
      </c>
      <c r="C7061" s="353" t="s">
        <v>1308</v>
      </c>
      <c r="D7061" s="355">
        <v>5957.58</v>
      </c>
      <c r="E7061" s="207"/>
    </row>
    <row r="7062" spans="1:5" x14ac:dyDescent="0.25">
      <c r="A7062" s="353">
        <v>88263</v>
      </c>
      <c r="B7062" s="354" t="s">
        <v>1242</v>
      </c>
      <c r="C7062" s="353" t="s">
        <v>220</v>
      </c>
      <c r="D7062" s="355">
        <v>33.46</v>
      </c>
      <c r="E7062" s="207"/>
    </row>
    <row r="7063" spans="1:5" x14ac:dyDescent="0.25">
      <c r="A7063" s="353">
        <v>95308</v>
      </c>
      <c r="B7063" s="354" t="s">
        <v>1313</v>
      </c>
      <c r="C7063" s="353" t="s">
        <v>220</v>
      </c>
      <c r="D7063" s="355">
        <v>0.2</v>
      </c>
      <c r="E7063" s="207"/>
    </row>
    <row r="7064" spans="1:5" x14ac:dyDescent="0.25">
      <c r="A7064" s="353">
        <v>101286</v>
      </c>
      <c r="B7064" s="354" t="s">
        <v>1426</v>
      </c>
      <c r="C7064" s="353" t="s">
        <v>1308</v>
      </c>
      <c r="D7064" s="355">
        <v>27.5</v>
      </c>
      <c r="E7064" s="207"/>
    </row>
    <row r="7065" spans="1:5" x14ac:dyDescent="0.25">
      <c r="A7065" s="353">
        <v>95309</v>
      </c>
      <c r="B7065" s="354" t="s">
        <v>1314</v>
      </c>
      <c r="C7065" s="353" t="s">
        <v>220</v>
      </c>
      <c r="D7065" s="355">
        <v>0.26</v>
      </c>
      <c r="E7065" s="207"/>
    </row>
    <row r="7066" spans="1:5" x14ac:dyDescent="0.25">
      <c r="A7066" s="353">
        <v>101287</v>
      </c>
      <c r="B7066" s="354" t="s">
        <v>1427</v>
      </c>
      <c r="C7066" s="353" t="s">
        <v>1308</v>
      </c>
      <c r="D7066" s="355">
        <v>88.97</v>
      </c>
      <c r="E7066" s="207"/>
    </row>
    <row r="7067" spans="1:5" x14ac:dyDescent="0.25">
      <c r="A7067" s="353">
        <v>95310</v>
      </c>
      <c r="B7067" s="354" t="s">
        <v>1315</v>
      </c>
      <c r="C7067" s="353" t="s">
        <v>220</v>
      </c>
      <c r="D7067" s="355">
        <v>0.2</v>
      </c>
      <c r="E7067" s="207"/>
    </row>
    <row r="7068" spans="1:5" x14ac:dyDescent="0.25">
      <c r="A7068" s="353">
        <v>101288</v>
      </c>
      <c r="B7068" s="354" t="s">
        <v>1428</v>
      </c>
      <c r="C7068" s="353" t="s">
        <v>1308</v>
      </c>
      <c r="D7068" s="355">
        <v>27.5</v>
      </c>
      <c r="E7068" s="207"/>
    </row>
    <row r="7069" spans="1:5" x14ac:dyDescent="0.25">
      <c r="A7069" s="353">
        <v>95311</v>
      </c>
      <c r="B7069" s="354" t="s">
        <v>1316</v>
      </c>
      <c r="C7069" s="353" t="s">
        <v>220</v>
      </c>
      <c r="D7069" s="355">
        <v>0.22</v>
      </c>
      <c r="E7069" s="207"/>
    </row>
    <row r="7070" spans="1:5" x14ac:dyDescent="0.25">
      <c r="A7070" s="353">
        <v>101289</v>
      </c>
      <c r="B7070" s="354" t="s">
        <v>1429</v>
      </c>
      <c r="C7070" s="353" t="s">
        <v>1308</v>
      </c>
      <c r="D7070" s="355">
        <v>29.81</v>
      </c>
      <c r="E7070" s="207"/>
    </row>
    <row r="7071" spans="1:5" x14ac:dyDescent="0.25">
      <c r="A7071" s="353">
        <v>95312</v>
      </c>
      <c r="B7071" s="354" t="s">
        <v>1317</v>
      </c>
      <c r="C7071" s="353" t="s">
        <v>220</v>
      </c>
      <c r="D7071" s="355">
        <v>0.26</v>
      </c>
      <c r="E7071" s="207"/>
    </row>
    <row r="7072" spans="1:5" x14ac:dyDescent="0.25">
      <c r="A7072" s="353">
        <v>100291</v>
      </c>
      <c r="B7072" s="354" t="s">
        <v>1412</v>
      </c>
      <c r="C7072" s="353" t="s">
        <v>220</v>
      </c>
      <c r="D7072" s="355">
        <v>0.26</v>
      </c>
      <c r="E7072" s="207"/>
    </row>
    <row r="7073" spans="1:5" x14ac:dyDescent="0.25">
      <c r="A7073" s="353">
        <v>101290</v>
      </c>
      <c r="B7073" s="354" t="s">
        <v>1430</v>
      </c>
      <c r="C7073" s="353" t="s">
        <v>1308</v>
      </c>
      <c r="D7073" s="355">
        <v>35.19</v>
      </c>
      <c r="E7073" s="207"/>
    </row>
    <row r="7074" spans="1:5" x14ac:dyDescent="0.25">
      <c r="A7074" s="353">
        <v>101291</v>
      </c>
      <c r="B7074" s="354" t="s">
        <v>1431</v>
      </c>
      <c r="C7074" s="353" t="s">
        <v>1308</v>
      </c>
      <c r="D7074" s="355">
        <v>27.5</v>
      </c>
      <c r="E7074" s="207"/>
    </row>
    <row r="7075" spans="1:5" x14ac:dyDescent="0.25">
      <c r="A7075" s="353">
        <v>95313</v>
      </c>
      <c r="B7075" s="354" t="s">
        <v>1318</v>
      </c>
      <c r="C7075" s="353" t="s">
        <v>220</v>
      </c>
      <c r="D7075" s="355">
        <v>0.22</v>
      </c>
      <c r="E7075" s="207"/>
    </row>
    <row r="7076" spans="1:5" x14ac:dyDescent="0.25">
      <c r="A7076" s="353">
        <v>101292</v>
      </c>
      <c r="B7076" s="354" t="s">
        <v>1432</v>
      </c>
      <c r="C7076" s="353" t="s">
        <v>1308</v>
      </c>
      <c r="D7076" s="355">
        <v>29.81</v>
      </c>
      <c r="E7076" s="207"/>
    </row>
    <row r="7077" spans="1:5" x14ac:dyDescent="0.25">
      <c r="A7077" s="353">
        <v>95392</v>
      </c>
      <c r="B7077" s="354" t="s">
        <v>1384</v>
      </c>
      <c r="C7077" s="353" t="s">
        <v>220</v>
      </c>
      <c r="D7077" s="355">
        <v>0.11</v>
      </c>
      <c r="E7077" s="207"/>
    </row>
    <row r="7078" spans="1:5" x14ac:dyDescent="0.25">
      <c r="A7078" s="353">
        <v>95413</v>
      </c>
      <c r="B7078" s="354" t="s">
        <v>1398</v>
      </c>
      <c r="C7078" s="353" t="s">
        <v>1308</v>
      </c>
      <c r="D7078" s="355">
        <v>15.66</v>
      </c>
      <c r="E7078" s="207"/>
    </row>
    <row r="7079" spans="1:5" x14ac:dyDescent="0.25">
      <c r="A7079" s="353">
        <v>95393</v>
      </c>
      <c r="B7079" s="354" t="s">
        <v>1385</v>
      </c>
      <c r="C7079" s="353" t="s">
        <v>220</v>
      </c>
      <c r="D7079" s="355">
        <v>0.42</v>
      </c>
      <c r="E7079" s="207"/>
    </row>
    <row r="7080" spans="1:5" x14ac:dyDescent="0.25">
      <c r="A7080" s="353">
        <v>95414</v>
      </c>
      <c r="B7080" s="354" t="s">
        <v>1399</v>
      </c>
      <c r="C7080" s="353" t="s">
        <v>1308</v>
      </c>
      <c r="D7080" s="355">
        <v>56.79</v>
      </c>
      <c r="E7080" s="207"/>
    </row>
    <row r="7081" spans="1:5" x14ac:dyDescent="0.25">
      <c r="A7081" s="353">
        <v>95314</v>
      </c>
      <c r="B7081" s="354" t="s">
        <v>1319</v>
      </c>
      <c r="C7081" s="353" t="s">
        <v>220</v>
      </c>
      <c r="D7081" s="355">
        <v>0.26</v>
      </c>
      <c r="E7081" s="207"/>
    </row>
    <row r="7082" spans="1:5" x14ac:dyDescent="0.25">
      <c r="A7082" s="353">
        <v>101293</v>
      </c>
      <c r="B7082" s="354" t="s">
        <v>1433</v>
      </c>
      <c r="C7082" s="353" t="s">
        <v>1308</v>
      </c>
      <c r="D7082" s="355">
        <v>35.549999999999997</v>
      </c>
      <c r="E7082" s="207"/>
    </row>
    <row r="7083" spans="1:5" x14ac:dyDescent="0.25">
      <c r="A7083" s="353">
        <v>95394</v>
      </c>
      <c r="B7083" s="354" t="s">
        <v>1386</v>
      </c>
      <c r="C7083" s="353" t="s">
        <v>220</v>
      </c>
      <c r="D7083" s="355">
        <v>0.91</v>
      </c>
      <c r="E7083" s="207"/>
    </row>
    <row r="7084" spans="1:5" x14ac:dyDescent="0.25">
      <c r="A7084" s="353">
        <v>95395</v>
      </c>
      <c r="B7084" s="354" t="s">
        <v>1387</v>
      </c>
      <c r="C7084" s="353" t="s">
        <v>220</v>
      </c>
      <c r="D7084" s="355">
        <v>0.96</v>
      </c>
      <c r="E7084" s="207"/>
    </row>
    <row r="7085" spans="1:5" x14ac:dyDescent="0.25">
      <c r="A7085" s="353">
        <v>95396</v>
      </c>
      <c r="B7085" s="354" t="s">
        <v>1388</v>
      </c>
      <c r="C7085" s="353" t="s">
        <v>220</v>
      </c>
      <c r="D7085" s="355">
        <v>0.99</v>
      </c>
      <c r="E7085" s="207"/>
    </row>
    <row r="7086" spans="1:5" x14ac:dyDescent="0.25">
      <c r="A7086" s="353">
        <v>95419</v>
      </c>
      <c r="B7086" s="354" t="s">
        <v>1404</v>
      </c>
      <c r="C7086" s="353" t="s">
        <v>1308</v>
      </c>
      <c r="D7086" s="355">
        <v>121.67</v>
      </c>
      <c r="E7086" s="207"/>
    </row>
    <row r="7087" spans="1:5" x14ac:dyDescent="0.25">
      <c r="A7087" s="353">
        <v>95420</v>
      </c>
      <c r="B7087" s="354" t="s">
        <v>1405</v>
      </c>
      <c r="C7087" s="353" t="s">
        <v>1308</v>
      </c>
      <c r="D7087" s="355">
        <v>128.37</v>
      </c>
      <c r="E7087" s="207"/>
    </row>
    <row r="7088" spans="1:5" x14ac:dyDescent="0.25">
      <c r="A7088" s="353">
        <v>95421</v>
      </c>
      <c r="B7088" s="354" t="s">
        <v>1406</v>
      </c>
      <c r="C7088" s="353" t="s">
        <v>1308</v>
      </c>
      <c r="D7088" s="355">
        <v>132.41999999999999</v>
      </c>
      <c r="E7088" s="207"/>
    </row>
    <row r="7089" spans="1:5" x14ac:dyDescent="0.25">
      <c r="A7089" s="353">
        <v>101294</v>
      </c>
      <c r="B7089" s="354" t="s">
        <v>1434</v>
      </c>
      <c r="C7089" s="353" t="s">
        <v>1308</v>
      </c>
      <c r="D7089" s="355">
        <v>33.4</v>
      </c>
      <c r="E7089" s="207"/>
    </row>
    <row r="7090" spans="1:5" x14ac:dyDescent="0.25">
      <c r="A7090" s="353">
        <v>95315</v>
      </c>
      <c r="B7090" s="354" t="s">
        <v>1320</v>
      </c>
      <c r="C7090" s="353" t="s">
        <v>220</v>
      </c>
      <c r="D7090" s="355">
        <v>0.25</v>
      </c>
      <c r="E7090" s="207"/>
    </row>
    <row r="7091" spans="1:5" x14ac:dyDescent="0.25">
      <c r="A7091" s="353">
        <v>100293</v>
      </c>
      <c r="B7091" s="354" t="s">
        <v>1413</v>
      </c>
      <c r="C7091" s="353" t="s">
        <v>220</v>
      </c>
      <c r="D7091" s="355">
        <v>0.23</v>
      </c>
      <c r="E7091" s="207"/>
    </row>
    <row r="7092" spans="1:5" x14ac:dyDescent="0.25">
      <c r="A7092" s="353">
        <v>101295</v>
      </c>
      <c r="B7092" s="354" t="s">
        <v>1435</v>
      </c>
      <c r="C7092" s="353" t="s">
        <v>1308</v>
      </c>
      <c r="D7092" s="355">
        <v>30.64</v>
      </c>
      <c r="E7092" s="207"/>
    </row>
    <row r="7093" spans="1:5" x14ac:dyDescent="0.25">
      <c r="A7093" s="353">
        <v>95316</v>
      </c>
      <c r="B7093" s="354" t="s">
        <v>1321</v>
      </c>
      <c r="C7093" s="353" t="s">
        <v>220</v>
      </c>
      <c r="D7093" s="355">
        <v>0.66</v>
      </c>
      <c r="E7093" s="207"/>
    </row>
    <row r="7094" spans="1:5" x14ac:dyDescent="0.25">
      <c r="A7094" s="353">
        <v>95317</v>
      </c>
      <c r="B7094" s="354" t="s">
        <v>1322</v>
      </c>
      <c r="C7094" s="353" t="s">
        <v>220</v>
      </c>
      <c r="D7094" s="355">
        <v>0.32</v>
      </c>
      <c r="E7094" s="207"/>
    </row>
    <row r="7095" spans="1:5" x14ac:dyDescent="0.25">
      <c r="A7095" s="353">
        <v>101296</v>
      </c>
      <c r="B7095" s="354" t="s">
        <v>1436</v>
      </c>
      <c r="C7095" s="353" t="s">
        <v>1308</v>
      </c>
      <c r="D7095" s="355">
        <v>42.85</v>
      </c>
      <c r="E7095" s="207"/>
    </row>
    <row r="7096" spans="1:5" x14ac:dyDescent="0.25">
      <c r="A7096" s="353">
        <v>95398</v>
      </c>
      <c r="B7096" s="354" t="s">
        <v>1389</v>
      </c>
      <c r="C7096" s="353" t="s">
        <v>220</v>
      </c>
      <c r="D7096" s="355">
        <v>0.09</v>
      </c>
      <c r="E7096" s="207"/>
    </row>
    <row r="7097" spans="1:5" x14ac:dyDescent="0.25">
      <c r="A7097" s="353">
        <v>95416</v>
      </c>
      <c r="B7097" s="354" t="s">
        <v>1401</v>
      </c>
      <c r="C7097" s="353" t="s">
        <v>1308</v>
      </c>
      <c r="D7097" s="355">
        <v>12.91</v>
      </c>
      <c r="E7097" s="207"/>
    </row>
    <row r="7098" spans="1:5" x14ac:dyDescent="0.25">
      <c r="A7098" s="353">
        <v>101297</v>
      </c>
      <c r="B7098" s="354" t="s">
        <v>40796</v>
      </c>
      <c r="C7098" s="353" t="s">
        <v>1308</v>
      </c>
      <c r="D7098" s="355">
        <v>32.840000000000003</v>
      </c>
      <c r="E7098" s="207"/>
    </row>
    <row r="7099" spans="1:5" x14ac:dyDescent="0.25">
      <c r="A7099" s="353">
        <v>95318</v>
      </c>
      <c r="B7099" s="354" t="s">
        <v>1323</v>
      </c>
      <c r="C7099" s="353" t="s">
        <v>220</v>
      </c>
      <c r="D7099" s="355">
        <v>0.24</v>
      </c>
      <c r="E7099" s="207"/>
    </row>
    <row r="7100" spans="1:5" x14ac:dyDescent="0.25">
      <c r="A7100" s="353">
        <v>101298</v>
      </c>
      <c r="B7100" s="354" t="s">
        <v>1437</v>
      </c>
      <c r="C7100" s="353" t="s">
        <v>1308</v>
      </c>
      <c r="D7100" s="355">
        <v>27.5</v>
      </c>
      <c r="E7100" s="207"/>
    </row>
    <row r="7101" spans="1:5" x14ac:dyDescent="0.25">
      <c r="A7101" s="353">
        <v>95319</v>
      </c>
      <c r="B7101" s="354" t="s">
        <v>1324</v>
      </c>
      <c r="C7101" s="353" t="s">
        <v>220</v>
      </c>
      <c r="D7101" s="355">
        <v>0.2</v>
      </c>
      <c r="E7101" s="207"/>
    </row>
    <row r="7102" spans="1:5" x14ac:dyDescent="0.25">
      <c r="A7102" s="353">
        <v>101299</v>
      </c>
      <c r="B7102" s="354" t="s">
        <v>1438</v>
      </c>
      <c r="C7102" s="353" t="s">
        <v>1308</v>
      </c>
      <c r="D7102" s="355">
        <v>35.19</v>
      </c>
      <c r="E7102" s="207"/>
    </row>
    <row r="7103" spans="1:5" x14ac:dyDescent="0.25">
      <c r="A7103" s="353">
        <v>95320</v>
      </c>
      <c r="B7103" s="354" t="s">
        <v>1325</v>
      </c>
      <c r="C7103" s="353" t="s">
        <v>220</v>
      </c>
      <c r="D7103" s="355">
        <v>0.2</v>
      </c>
      <c r="E7103" s="207"/>
    </row>
    <row r="7104" spans="1:5" x14ac:dyDescent="0.25">
      <c r="A7104" s="353">
        <v>95321</v>
      </c>
      <c r="B7104" s="354" t="s">
        <v>1326</v>
      </c>
      <c r="C7104" s="353" t="s">
        <v>220</v>
      </c>
      <c r="D7104" s="355">
        <v>0.18</v>
      </c>
      <c r="E7104" s="207"/>
    </row>
    <row r="7105" spans="1:5" x14ac:dyDescent="0.25">
      <c r="A7105" s="353">
        <v>101300</v>
      </c>
      <c r="B7105" s="354" t="s">
        <v>1439</v>
      </c>
      <c r="C7105" s="353" t="s">
        <v>1308</v>
      </c>
      <c r="D7105" s="355">
        <v>24.44</v>
      </c>
      <c r="E7105" s="207"/>
    </row>
    <row r="7106" spans="1:5" x14ac:dyDescent="0.25">
      <c r="A7106" s="353">
        <v>95322</v>
      </c>
      <c r="B7106" s="354" t="s">
        <v>1327</v>
      </c>
      <c r="C7106" s="353" t="s">
        <v>220</v>
      </c>
      <c r="D7106" s="355">
        <v>0.15</v>
      </c>
      <c r="E7106" s="207"/>
    </row>
    <row r="7107" spans="1:5" x14ac:dyDescent="0.25">
      <c r="A7107" s="353">
        <v>101301</v>
      </c>
      <c r="B7107" s="354" t="s">
        <v>1440</v>
      </c>
      <c r="C7107" s="353" t="s">
        <v>1308</v>
      </c>
      <c r="D7107" s="355">
        <v>19.989999999999998</v>
      </c>
      <c r="E7107" s="207"/>
    </row>
    <row r="7108" spans="1:5" x14ac:dyDescent="0.25">
      <c r="A7108" s="353">
        <v>95323</v>
      </c>
      <c r="B7108" s="354" t="s">
        <v>1328</v>
      </c>
      <c r="C7108" s="353" t="s">
        <v>220</v>
      </c>
      <c r="D7108" s="355">
        <v>0.27</v>
      </c>
      <c r="E7108" s="207"/>
    </row>
    <row r="7109" spans="1:5" x14ac:dyDescent="0.25">
      <c r="A7109" s="353">
        <v>101302</v>
      </c>
      <c r="B7109" s="354" t="s">
        <v>1441</v>
      </c>
      <c r="C7109" s="353" t="s">
        <v>1308</v>
      </c>
      <c r="D7109" s="355">
        <v>37.07</v>
      </c>
      <c r="E7109" s="207"/>
    </row>
    <row r="7110" spans="1:5" x14ac:dyDescent="0.25">
      <c r="A7110" s="353">
        <v>95324</v>
      </c>
      <c r="B7110" s="354" t="s">
        <v>40797</v>
      </c>
      <c r="C7110" s="353" t="s">
        <v>220</v>
      </c>
      <c r="D7110" s="355">
        <v>0.37</v>
      </c>
      <c r="E7110" s="207"/>
    </row>
    <row r="7111" spans="1:5" x14ac:dyDescent="0.25">
      <c r="A7111" s="353">
        <v>101304</v>
      </c>
      <c r="B7111" s="354" t="s">
        <v>40798</v>
      </c>
      <c r="C7111" s="353" t="s">
        <v>1308</v>
      </c>
      <c r="D7111" s="355">
        <v>49.33</v>
      </c>
      <c r="E7111" s="207"/>
    </row>
    <row r="7112" spans="1:5" x14ac:dyDescent="0.25">
      <c r="A7112" s="353">
        <v>95325</v>
      </c>
      <c r="B7112" s="354" t="s">
        <v>1329</v>
      </c>
      <c r="C7112" s="353" t="s">
        <v>220</v>
      </c>
      <c r="D7112" s="355">
        <v>0.35</v>
      </c>
      <c r="E7112" s="207"/>
    </row>
    <row r="7113" spans="1:5" x14ac:dyDescent="0.25">
      <c r="A7113" s="353">
        <v>101305</v>
      </c>
      <c r="B7113" s="354" t="s">
        <v>1443</v>
      </c>
      <c r="C7113" s="353" t="s">
        <v>1308</v>
      </c>
      <c r="D7113" s="355">
        <v>46.85</v>
      </c>
      <c r="E7113" s="207"/>
    </row>
    <row r="7114" spans="1:5" x14ac:dyDescent="0.25">
      <c r="A7114" s="353">
        <v>95328</v>
      </c>
      <c r="B7114" s="354" t="s">
        <v>1330</v>
      </c>
      <c r="C7114" s="353" t="s">
        <v>220</v>
      </c>
      <c r="D7114" s="355">
        <v>0.19</v>
      </c>
      <c r="E7114" s="207"/>
    </row>
    <row r="7115" spans="1:5" x14ac:dyDescent="0.25">
      <c r="A7115" s="353">
        <v>101307</v>
      </c>
      <c r="B7115" s="354" t="s">
        <v>1444</v>
      </c>
      <c r="C7115" s="353" t="s">
        <v>1308</v>
      </c>
      <c r="D7115" s="355">
        <v>25.39</v>
      </c>
      <c r="E7115" s="207"/>
    </row>
    <row r="7116" spans="1:5" x14ac:dyDescent="0.25">
      <c r="A7116" s="353">
        <v>101309</v>
      </c>
      <c r="B7116" s="354" t="s">
        <v>1446</v>
      </c>
      <c r="C7116" s="353" t="s">
        <v>1308</v>
      </c>
      <c r="D7116" s="355">
        <v>35.19</v>
      </c>
      <c r="E7116" s="207"/>
    </row>
    <row r="7117" spans="1:5" x14ac:dyDescent="0.25">
      <c r="A7117" s="353">
        <v>95329</v>
      </c>
      <c r="B7117" s="354" t="s">
        <v>1331</v>
      </c>
      <c r="C7117" s="353" t="s">
        <v>220</v>
      </c>
      <c r="D7117" s="355">
        <v>0.39</v>
      </c>
      <c r="E7117" s="207"/>
    </row>
    <row r="7118" spans="1:5" x14ac:dyDescent="0.25">
      <c r="A7118" s="353">
        <v>101310</v>
      </c>
      <c r="B7118" s="354" t="s">
        <v>1447</v>
      </c>
      <c r="C7118" s="353" t="s">
        <v>1308</v>
      </c>
      <c r="D7118" s="355">
        <v>52.75</v>
      </c>
      <c r="E7118" s="207"/>
    </row>
    <row r="7119" spans="1:5" x14ac:dyDescent="0.25">
      <c r="A7119" s="353">
        <v>101311</v>
      </c>
      <c r="B7119" s="354" t="s">
        <v>1448</v>
      </c>
      <c r="C7119" s="353" t="s">
        <v>1308</v>
      </c>
      <c r="D7119" s="355">
        <v>35.549999999999997</v>
      </c>
      <c r="E7119" s="207"/>
    </row>
    <row r="7120" spans="1:5" x14ac:dyDescent="0.25">
      <c r="A7120" s="353">
        <v>95330</v>
      </c>
      <c r="B7120" s="354" t="s">
        <v>1332</v>
      </c>
      <c r="C7120" s="353" t="s">
        <v>220</v>
      </c>
      <c r="D7120" s="355">
        <v>0.26</v>
      </c>
      <c r="E7120" s="207"/>
    </row>
    <row r="7121" spans="1:5" x14ac:dyDescent="0.25">
      <c r="A7121" s="353">
        <v>101312</v>
      </c>
      <c r="B7121" s="354" t="s">
        <v>1449</v>
      </c>
      <c r="C7121" s="353" t="s">
        <v>1308</v>
      </c>
      <c r="D7121" s="355">
        <v>42.57</v>
      </c>
      <c r="E7121" s="207"/>
    </row>
    <row r="7122" spans="1:5" x14ac:dyDescent="0.25">
      <c r="A7122" s="353">
        <v>95331</v>
      </c>
      <c r="B7122" s="354" t="s">
        <v>1333</v>
      </c>
      <c r="C7122" s="353" t="s">
        <v>220</v>
      </c>
      <c r="D7122" s="355">
        <v>0.32</v>
      </c>
      <c r="E7122" s="207"/>
    </row>
    <row r="7123" spans="1:5" x14ac:dyDescent="0.25">
      <c r="A7123" s="353">
        <v>95400</v>
      </c>
      <c r="B7123" s="354" t="s">
        <v>1390</v>
      </c>
      <c r="C7123" s="353" t="s">
        <v>220</v>
      </c>
      <c r="D7123" s="355">
        <v>0.2</v>
      </c>
      <c r="E7123" s="207"/>
    </row>
    <row r="7124" spans="1:5" x14ac:dyDescent="0.25">
      <c r="A7124" s="353">
        <v>95411</v>
      </c>
      <c r="B7124" s="354" t="s">
        <v>1397</v>
      </c>
      <c r="C7124" s="353" t="s">
        <v>1308</v>
      </c>
      <c r="D7124" s="355">
        <v>27.62</v>
      </c>
      <c r="E7124" s="207"/>
    </row>
    <row r="7125" spans="1:5" x14ac:dyDescent="0.25">
      <c r="A7125" s="353">
        <v>95332</v>
      </c>
      <c r="B7125" s="354" t="s">
        <v>1334</v>
      </c>
      <c r="C7125" s="353" t="s">
        <v>220</v>
      </c>
      <c r="D7125" s="355">
        <v>0.86</v>
      </c>
      <c r="E7125" s="207"/>
    </row>
    <row r="7126" spans="1:5" x14ac:dyDescent="0.25">
      <c r="A7126" s="353">
        <v>101313</v>
      </c>
      <c r="B7126" s="354" t="s">
        <v>1450</v>
      </c>
      <c r="C7126" s="353" t="s">
        <v>1308</v>
      </c>
      <c r="D7126" s="355">
        <v>115</v>
      </c>
      <c r="E7126" s="207"/>
    </row>
    <row r="7127" spans="1:5" x14ac:dyDescent="0.25">
      <c r="A7127" s="353">
        <v>95334</v>
      </c>
      <c r="B7127" s="354" t="s">
        <v>1335</v>
      </c>
      <c r="C7127" s="353" t="s">
        <v>220</v>
      </c>
      <c r="D7127" s="355">
        <v>1.1100000000000001</v>
      </c>
      <c r="E7127" s="207"/>
    </row>
    <row r="7128" spans="1:5" x14ac:dyDescent="0.25">
      <c r="A7128" s="353">
        <v>101315</v>
      </c>
      <c r="B7128" s="354" t="s">
        <v>1451</v>
      </c>
      <c r="C7128" s="353" t="s">
        <v>1308</v>
      </c>
      <c r="D7128" s="355">
        <v>148.65</v>
      </c>
      <c r="E7128" s="207"/>
    </row>
    <row r="7129" spans="1:5" x14ac:dyDescent="0.25">
      <c r="A7129" s="353">
        <v>95335</v>
      </c>
      <c r="B7129" s="354" t="s">
        <v>1336</v>
      </c>
      <c r="C7129" s="353" t="s">
        <v>220</v>
      </c>
      <c r="D7129" s="355">
        <v>0.41</v>
      </c>
      <c r="E7129" s="207"/>
    </row>
    <row r="7130" spans="1:5" x14ac:dyDescent="0.25">
      <c r="A7130" s="353">
        <v>101316</v>
      </c>
      <c r="B7130" s="354" t="s">
        <v>1452</v>
      </c>
      <c r="C7130" s="353" t="s">
        <v>1308</v>
      </c>
      <c r="D7130" s="355">
        <v>55.39</v>
      </c>
      <c r="E7130" s="207"/>
    </row>
    <row r="7131" spans="1:5" x14ac:dyDescent="0.25">
      <c r="A7131" s="353">
        <v>95401</v>
      </c>
      <c r="B7131" s="354" t="s">
        <v>1391</v>
      </c>
      <c r="C7131" s="353" t="s">
        <v>220</v>
      </c>
      <c r="D7131" s="355">
        <v>1.29</v>
      </c>
      <c r="E7131" s="207"/>
    </row>
    <row r="7132" spans="1:5" x14ac:dyDescent="0.25">
      <c r="A7132" s="353">
        <v>95422</v>
      </c>
      <c r="B7132" s="354" t="s">
        <v>1407</v>
      </c>
      <c r="C7132" s="353" t="s">
        <v>1308</v>
      </c>
      <c r="D7132" s="355">
        <v>172.02</v>
      </c>
      <c r="E7132" s="207"/>
    </row>
    <row r="7133" spans="1:5" x14ac:dyDescent="0.25">
      <c r="A7133" s="353">
        <v>95402</v>
      </c>
      <c r="B7133" s="354" t="s">
        <v>1392</v>
      </c>
      <c r="C7133" s="353" t="s">
        <v>220</v>
      </c>
      <c r="D7133" s="355">
        <v>1.67</v>
      </c>
      <c r="E7133" s="207"/>
    </row>
    <row r="7134" spans="1:5" x14ac:dyDescent="0.25">
      <c r="A7134" s="353">
        <v>95415</v>
      </c>
      <c r="B7134" s="354" t="s">
        <v>1400</v>
      </c>
      <c r="C7134" s="353" t="s">
        <v>1308</v>
      </c>
      <c r="D7134" s="355">
        <v>223.09</v>
      </c>
      <c r="E7134" s="207"/>
    </row>
    <row r="7135" spans="1:5" x14ac:dyDescent="0.25">
      <c r="A7135" s="353">
        <v>95403</v>
      </c>
      <c r="B7135" s="354" t="s">
        <v>1393</v>
      </c>
      <c r="C7135" s="353" t="s">
        <v>220</v>
      </c>
      <c r="D7135" s="355">
        <v>1.73</v>
      </c>
      <c r="E7135" s="207"/>
    </row>
    <row r="7136" spans="1:5" x14ac:dyDescent="0.25">
      <c r="A7136" s="353">
        <v>95417</v>
      </c>
      <c r="B7136" s="354" t="s">
        <v>1402</v>
      </c>
      <c r="C7136" s="353" t="s">
        <v>1308</v>
      </c>
      <c r="D7136" s="355">
        <v>230.78</v>
      </c>
      <c r="E7136" s="207"/>
    </row>
    <row r="7137" spans="1:5" x14ac:dyDescent="0.25">
      <c r="A7137" s="353">
        <v>95404</v>
      </c>
      <c r="B7137" s="354" t="s">
        <v>1394</v>
      </c>
      <c r="C7137" s="353" t="s">
        <v>220</v>
      </c>
      <c r="D7137" s="355">
        <v>2.17</v>
      </c>
      <c r="E7137" s="207"/>
    </row>
    <row r="7138" spans="1:5" x14ac:dyDescent="0.25">
      <c r="A7138" s="353">
        <v>95418</v>
      </c>
      <c r="B7138" s="354" t="s">
        <v>1403</v>
      </c>
      <c r="C7138" s="353" t="s">
        <v>1308</v>
      </c>
      <c r="D7138" s="355">
        <v>288.70999999999998</v>
      </c>
      <c r="E7138" s="207"/>
    </row>
    <row r="7139" spans="1:5" x14ac:dyDescent="0.25">
      <c r="A7139" s="353">
        <v>95337</v>
      </c>
      <c r="B7139" s="354" t="s">
        <v>1337</v>
      </c>
      <c r="C7139" s="353" t="s">
        <v>220</v>
      </c>
      <c r="D7139" s="355">
        <v>0.27</v>
      </c>
      <c r="E7139" s="207"/>
    </row>
    <row r="7140" spans="1:5" x14ac:dyDescent="0.25">
      <c r="A7140" s="353">
        <v>101322</v>
      </c>
      <c r="B7140" s="354" t="s">
        <v>1454</v>
      </c>
      <c r="C7140" s="353" t="s">
        <v>1308</v>
      </c>
      <c r="D7140" s="355">
        <v>36.61</v>
      </c>
      <c r="E7140" s="207"/>
    </row>
    <row r="7141" spans="1:5" x14ac:dyDescent="0.25">
      <c r="A7141" s="353">
        <v>95338</v>
      </c>
      <c r="B7141" s="354" t="s">
        <v>1338</v>
      </c>
      <c r="C7141" s="353" t="s">
        <v>220</v>
      </c>
      <c r="D7141" s="355">
        <v>0.49</v>
      </c>
      <c r="E7141" s="207"/>
    </row>
    <row r="7142" spans="1:5" x14ac:dyDescent="0.25">
      <c r="A7142" s="353">
        <v>101323</v>
      </c>
      <c r="B7142" s="354" t="s">
        <v>1455</v>
      </c>
      <c r="C7142" s="353" t="s">
        <v>1308</v>
      </c>
      <c r="D7142" s="355">
        <v>65.33</v>
      </c>
      <c r="E7142" s="207"/>
    </row>
    <row r="7143" spans="1:5" x14ac:dyDescent="0.25">
      <c r="A7143" s="353">
        <v>102918</v>
      </c>
      <c r="B7143" s="354" t="s">
        <v>35030</v>
      </c>
      <c r="C7143" s="353" t="s">
        <v>220</v>
      </c>
      <c r="D7143" s="355">
        <v>0</v>
      </c>
      <c r="E7143" s="207"/>
    </row>
    <row r="7144" spans="1:5" x14ac:dyDescent="0.25">
      <c r="A7144" s="353">
        <v>101325</v>
      </c>
      <c r="B7144" s="354" t="s">
        <v>1457</v>
      </c>
      <c r="C7144" s="353" t="s">
        <v>1308</v>
      </c>
      <c r="D7144" s="355">
        <v>36.24</v>
      </c>
      <c r="E7144" s="207"/>
    </row>
    <row r="7145" spans="1:5" x14ac:dyDescent="0.25">
      <c r="A7145" s="353">
        <v>95390</v>
      </c>
      <c r="B7145" s="354" t="s">
        <v>1383</v>
      </c>
      <c r="C7145" s="353" t="s">
        <v>220</v>
      </c>
      <c r="D7145" s="355">
        <v>0.09</v>
      </c>
      <c r="E7145" s="207"/>
    </row>
    <row r="7146" spans="1:5" x14ac:dyDescent="0.25">
      <c r="A7146" s="353">
        <v>101326</v>
      </c>
      <c r="B7146" s="354" t="s">
        <v>1458</v>
      </c>
      <c r="C7146" s="353" t="s">
        <v>1308</v>
      </c>
      <c r="D7146" s="355">
        <v>13.16</v>
      </c>
      <c r="E7146" s="207"/>
    </row>
    <row r="7147" spans="1:5" x14ac:dyDescent="0.25">
      <c r="A7147" s="353">
        <v>95340</v>
      </c>
      <c r="B7147" s="354" t="s">
        <v>1340</v>
      </c>
      <c r="C7147" s="353" t="s">
        <v>220</v>
      </c>
      <c r="D7147" s="355">
        <v>0.34</v>
      </c>
      <c r="E7147" s="207"/>
    </row>
    <row r="7148" spans="1:5" x14ac:dyDescent="0.25">
      <c r="A7148" s="353">
        <v>101330</v>
      </c>
      <c r="B7148" s="354" t="s">
        <v>1461</v>
      </c>
      <c r="C7148" s="353" t="s">
        <v>1308</v>
      </c>
      <c r="D7148" s="355">
        <v>45.55</v>
      </c>
      <c r="E7148" s="207"/>
    </row>
    <row r="7149" spans="1:5" x14ac:dyDescent="0.25">
      <c r="A7149" s="353">
        <v>101331</v>
      </c>
      <c r="B7149" s="354" t="s">
        <v>1462</v>
      </c>
      <c r="C7149" s="353" t="s">
        <v>1308</v>
      </c>
      <c r="D7149" s="355">
        <v>48.21</v>
      </c>
      <c r="E7149" s="207"/>
    </row>
    <row r="7150" spans="1:5" x14ac:dyDescent="0.25">
      <c r="A7150" s="353">
        <v>95341</v>
      </c>
      <c r="B7150" s="354" t="s">
        <v>1341</v>
      </c>
      <c r="C7150" s="353" t="s">
        <v>220</v>
      </c>
      <c r="D7150" s="355">
        <v>0.36</v>
      </c>
      <c r="E7150" s="207"/>
    </row>
    <row r="7151" spans="1:5" x14ac:dyDescent="0.25">
      <c r="A7151" s="353">
        <v>95339</v>
      </c>
      <c r="B7151" s="354" t="s">
        <v>1339</v>
      </c>
      <c r="C7151" s="353" t="s">
        <v>220</v>
      </c>
      <c r="D7151" s="355">
        <v>0.37</v>
      </c>
      <c r="E7151" s="207"/>
    </row>
    <row r="7152" spans="1:5" x14ac:dyDescent="0.25">
      <c r="A7152" s="353">
        <v>101329</v>
      </c>
      <c r="B7152" s="354" t="s">
        <v>1460</v>
      </c>
      <c r="C7152" s="353" t="s">
        <v>1308</v>
      </c>
      <c r="D7152" s="355">
        <v>49.65</v>
      </c>
      <c r="E7152" s="207"/>
    </row>
    <row r="7153" spans="1:5" x14ac:dyDescent="0.25">
      <c r="A7153" s="353">
        <v>95342</v>
      </c>
      <c r="B7153" s="354" t="s">
        <v>1342</v>
      </c>
      <c r="C7153" s="353" t="s">
        <v>220</v>
      </c>
      <c r="D7153" s="355">
        <v>0.25</v>
      </c>
      <c r="E7153" s="207"/>
    </row>
    <row r="7154" spans="1:5" x14ac:dyDescent="0.25">
      <c r="A7154" s="353">
        <v>101333</v>
      </c>
      <c r="B7154" s="354" t="s">
        <v>1464</v>
      </c>
      <c r="C7154" s="353" t="s">
        <v>1308</v>
      </c>
      <c r="D7154" s="355">
        <v>34.15</v>
      </c>
      <c r="E7154" s="207"/>
    </row>
    <row r="7155" spans="1:5" x14ac:dyDescent="0.25">
      <c r="A7155" s="353">
        <v>100298</v>
      </c>
      <c r="B7155" s="354" t="s">
        <v>1415</v>
      </c>
      <c r="C7155" s="353" t="s">
        <v>220</v>
      </c>
      <c r="D7155" s="355">
        <v>0.69</v>
      </c>
      <c r="E7155" s="207"/>
    </row>
    <row r="7156" spans="1:5" x14ac:dyDescent="0.25">
      <c r="A7156" s="353">
        <v>101334</v>
      </c>
      <c r="B7156" s="354" t="s">
        <v>1465</v>
      </c>
      <c r="C7156" s="353" t="s">
        <v>1308</v>
      </c>
      <c r="D7156" s="355">
        <v>92.03</v>
      </c>
      <c r="E7156" s="207"/>
    </row>
    <row r="7157" spans="1:5" x14ac:dyDescent="0.25">
      <c r="A7157" s="353">
        <v>95405</v>
      </c>
      <c r="B7157" s="354" t="s">
        <v>1395</v>
      </c>
      <c r="C7157" s="353" t="s">
        <v>220</v>
      </c>
      <c r="D7157" s="355">
        <v>2.11</v>
      </c>
      <c r="E7157" s="207"/>
    </row>
    <row r="7158" spans="1:5" x14ac:dyDescent="0.25">
      <c r="A7158" s="353">
        <v>95423</v>
      </c>
      <c r="B7158" s="354" t="s">
        <v>1408</v>
      </c>
      <c r="C7158" s="353" t="s">
        <v>1308</v>
      </c>
      <c r="D7158" s="355">
        <v>280.62</v>
      </c>
      <c r="E7158" s="207"/>
    </row>
    <row r="7159" spans="1:5" x14ac:dyDescent="0.25">
      <c r="A7159" s="353">
        <v>100295</v>
      </c>
      <c r="B7159" s="354" t="s">
        <v>1414</v>
      </c>
      <c r="C7159" s="353" t="s">
        <v>220</v>
      </c>
      <c r="D7159" s="355">
        <v>0.56000000000000005</v>
      </c>
      <c r="E7159" s="207"/>
    </row>
    <row r="7160" spans="1:5" x14ac:dyDescent="0.25">
      <c r="A7160" s="353">
        <v>101303</v>
      </c>
      <c r="B7160" s="354" t="s">
        <v>1442</v>
      </c>
      <c r="C7160" s="353" t="s">
        <v>1308</v>
      </c>
      <c r="D7160" s="355">
        <v>75.010000000000005</v>
      </c>
      <c r="E7160" s="207"/>
    </row>
    <row r="7161" spans="1:5" x14ac:dyDescent="0.25">
      <c r="A7161" s="353">
        <v>95344</v>
      </c>
      <c r="B7161" s="354" t="s">
        <v>1343</v>
      </c>
      <c r="C7161" s="353" t="s">
        <v>220</v>
      </c>
      <c r="D7161" s="355">
        <v>0.22</v>
      </c>
      <c r="E7161" s="207"/>
    </row>
    <row r="7162" spans="1:5" x14ac:dyDescent="0.25">
      <c r="A7162" s="353">
        <v>101308</v>
      </c>
      <c r="B7162" s="354" t="s">
        <v>1445</v>
      </c>
      <c r="C7162" s="353" t="s">
        <v>1308</v>
      </c>
      <c r="D7162" s="355">
        <v>29.86</v>
      </c>
      <c r="E7162" s="207"/>
    </row>
    <row r="7163" spans="1:5" x14ac:dyDescent="0.25">
      <c r="A7163" s="353">
        <v>105536</v>
      </c>
      <c r="B7163" s="354" t="s">
        <v>35031</v>
      </c>
      <c r="C7163" s="353" t="s">
        <v>220</v>
      </c>
      <c r="D7163" s="355">
        <v>0</v>
      </c>
      <c r="E7163" s="207"/>
    </row>
    <row r="7164" spans="1:5" x14ac:dyDescent="0.25">
      <c r="A7164" s="353">
        <v>101320</v>
      </c>
      <c r="B7164" s="354" t="s">
        <v>1453</v>
      </c>
      <c r="C7164" s="353" t="s">
        <v>1308</v>
      </c>
      <c r="D7164" s="355">
        <v>27.65</v>
      </c>
      <c r="E7164" s="207"/>
    </row>
    <row r="7165" spans="1:5" x14ac:dyDescent="0.25">
      <c r="A7165" s="353">
        <v>95343</v>
      </c>
      <c r="B7165" s="354" t="s">
        <v>38867</v>
      </c>
      <c r="C7165" s="353" t="s">
        <v>220</v>
      </c>
      <c r="D7165" s="355">
        <v>0.27</v>
      </c>
      <c r="E7165" s="207"/>
    </row>
    <row r="7166" spans="1:5" x14ac:dyDescent="0.25">
      <c r="A7166" s="353">
        <v>95345</v>
      </c>
      <c r="B7166" s="354" t="s">
        <v>1344</v>
      </c>
      <c r="C7166" s="353" t="s">
        <v>220</v>
      </c>
      <c r="D7166" s="355">
        <v>0.77</v>
      </c>
      <c r="E7166" s="207"/>
    </row>
    <row r="7167" spans="1:5" x14ac:dyDescent="0.25">
      <c r="A7167" s="353">
        <v>95346</v>
      </c>
      <c r="B7167" s="354" t="s">
        <v>1345</v>
      </c>
      <c r="C7167" s="353" t="s">
        <v>220</v>
      </c>
      <c r="D7167" s="355">
        <v>0.13</v>
      </c>
      <c r="E7167" s="207"/>
    </row>
    <row r="7168" spans="1:5" x14ac:dyDescent="0.25">
      <c r="A7168" s="353">
        <v>101324</v>
      </c>
      <c r="B7168" s="354" t="s">
        <v>1456</v>
      </c>
      <c r="C7168" s="353" t="s">
        <v>1308</v>
      </c>
      <c r="D7168" s="355">
        <v>17.64</v>
      </c>
      <c r="E7168" s="207"/>
    </row>
    <row r="7169" spans="1:5" x14ac:dyDescent="0.25">
      <c r="A7169" s="353">
        <v>101328</v>
      </c>
      <c r="B7169" s="354" t="s">
        <v>1459</v>
      </c>
      <c r="C7169" s="353" t="s">
        <v>1308</v>
      </c>
      <c r="D7169" s="355">
        <v>21.11</v>
      </c>
      <c r="E7169" s="207"/>
    </row>
    <row r="7170" spans="1:5" x14ac:dyDescent="0.25">
      <c r="A7170" s="353">
        <v>95347</v>
      </c>
      <c r="B7170" s="354" t="s">
        <v>1346</v>
      </c>
      <c r="C7170" s="353" t="s">
        <v>220</v>
      </c>
      <c r="D7170" s="355">
        <v>0.12</v>
      </c>
      <c r="E7170" s="207"/>
    </row>
    <row r="7171" spans="1:5" x14ac:dyDescent="0.25">
      <c r="A7171" s="353">
        <v>95408</v>
      </c>
      <c r="B7171" s="354" t="s">
        <v>38868</v>
      </c>
      <c r="C7171" s="353" t="s">
        <v>1308</v>
      </c>
      <c r="D7171" s="355">
        <v>16.97</v>
      </c>
      <c r="E7171" s="207"/>
    </row>
    <row r="7172" spans="1:5" x14ac:dyDescent="0.25">
      <c r="A7172" s="353">
        <v>95348</v>
      </c>
      <c r="B7172" s="354" t="s">
        <v>1347</v>
      </c>
      <c r="C7172" s="353" t="s">
        <v>220</v>
      </c>
      <c r="D7172" s="355">
        <v>0.15</v>
      </c>
      <c r="E7172" s="207"/>
    </row>
    <row r="7173" spans="1:5" x14ac:dyDescent="0.25">
      <c r="A7173" s="353">
        <v>101332</v>
      </c>
      <c r="B7173" s="354" t="s">
        <v>1463</v>
      </c>
      <c r="C7173" s="353" t="s">
        <v>1308</v>
      </c>
      <c r="D7173" s="355">
        <v>14.9</v>
      </c>
      <c r="E7173" s="207"/>
    </row>
    <row r="7174" spans="1:5" x14ac:dyDescent="0.25">
      <c r="A7174" s="353">
        <v>95349</v>
      </c>
      <c r="B7174" s="354" t="s">
        <v>1348</v>
      </c>
      <c r="C7174" s="353" t="s">
        <v>220</v>
      </c>
      <c r="D7174" s="355">
        <v>0.11</v>
      </c>
      <c r="E7174" s="207"/>
    </row>
    <row r="7175" spans="1:5" x14ac:dyDescent="0.25">
      <c r="A7175" s="353">
        <v>101336</v>
      </c>
      <c r="B7175" s="354" t="s">
        <v>1466</v>
      </c>
      <c r="C7175" s="353" t="s">
        <v>1308</v>
      </c>
      <c r="D7175" s="355">
        <v>61.29</v>
      </c>
      <c r="E7175" s="207"/>
    </row>
    <row r="7176" spans="1:5" x14ac:dyDescent="0.25">
      <c r="A7176" s="353">
        <v>95351</v>
      </c>
      <c r="B7176" s="354" t="s">
        <v>1349</v>
      </c>
      <c r="C7176" s="353" t="s">
        <v>220</v>
      </c>
      <c r="D7176" s="355">
        <v>0.46</v>
      </c>
      <c r="E7176" s="207"/>
    </row>
    <row r="7177" spans="1:5" x14ac:dyDescent="0.25">
      <c r="A7177" s="353">
        <v>95352</v>
      </c>
      <c r="B7177" s="354" t="s">
        <v>1350</v>
      </c>
      <c r="C7177" s="353" t="s">
        <v>220</v>
      </c>
      <c r="D7177" s="355">
        <v>0.14000000000000001</v>
      </c>
      <c r="E7177" s="207"/>
    </row>
    <row r="7178" spans="1:5" x14ac:dyDescent="0.25">
      <c r="A7178" s="353">
        <v>101337</v>
      </c>
      <c r="B7178" s="354" t="s">
        <v>1467</v>
      </c>
      <c r="C7178" s="353" t="s">
        <v>1308</v>
      </c>
      <c r="D7178" s="355">
        <v>19.809999999999999</v>
      </c>
      <c r="E7178" s="207"/>
    </row>
    <row r="7179" spans="1:5" x14ac:dyDescent="0.25">
      <c r="A7179" s="353">
        <v>101338</v>
      </c>
      <c r="B7179" s="354" t="s">
        <v>1468</v>
      </c>
      <c r="C7179" s="353" t="s">
        <v>1308</v>
      </c>
      <c r="D7179" s="355">
        <v>24.83</v>
      </c>
      <c r="E7179" s="207"/>
    </row>
    <row r="7180" spans="1:5" x14ac:dyDescent="0.25">
      <c r="A7180" s="353">
        <v>95354</v>
      </c>
      <c r="B7180" s="354" t="s">
        <v>1351</v>
      </c>
      <c r="C7180" s="353" t="s">
        <v>220</v>
      </c>
      <c r="D7180" s="355">
        <v>0.2</v>
      </c>
      <c r="E7180" s="207"/>
    </row>
    <row r="7181" spans="1:5" x14ac:dyDescent="0.25">
      <c r="A7181" s="353">
        <v>101339</v>
      </c>
      <c r="B7181" s="354" t="s">
        <v>1469</v>
      </c>
      <c r="C7181" s="353" t="s">
        <v>1308</v>
      </c>
      <c r="D7181" s="355">
        <v>27.67</v>
      </c>
      <c r="E7181" s="207"/>
    </row>
    <row r="7182" spans="1:5" x14ac:dyDescent="0.25">
      <c r="A7182" s="353">
        <v>101340</v>
      </c>
      <c r="B7182" s="354" t="s">
        <v>1470</v>
      </c>
      <c r="C7182" s="353" t="s">
        <v>1308</v>
      </c>
      <c r="D7182" s="355">
        <v>22.55</v>
      </c>
      <c r="E7182" s="207"/>
    </row>
    <row r="7183" spans="1:5" x14ac:dyDescent="0.25">
      <c r="A7183" s="353">
        <v>95389</v>
      </c>
      <c r="B7183" s="354" t="s">
        <v>1382</v>
      </c>
      <c r="C7183" s="353" t="s">
        <v>220</v>
      </c>
      <c r="D7183" s="355">
        <v>0.16</v>
      </c>
      <c r="E7183" s="207"/>
    </row>
    <row r="7184" spans="1:5" x14ac:dyDescent="0.25">
      <c r="A7184" s="353">
        <v>101341</v>
      </c>
      <c r="B7184" s="354" t="s">
        <v>1471</v>
      </c>
      <c r="C7184" s="353" t="s">
        <v>1308</v>
      </c>
      <c r="D7184" s="355">
        <v>22.27</v>
      </c>
      <c r="E7184" s="207"/>
    </row>
    <row r="7185" spans="1:5" x14ac:dyDescent="0.25">
      <c r="A7185" s="353">
        <v>95355</v>
      </c>
      <c r="B7185" s="354" t="s">
        <v>1352</v>
      </c>
      <c r="C7185" s="353" t="s">
        <v>220</v>
      </c>
      <c r="D7185" s="355">
        <v>0.16</v>
      </c>
      <c r="E7185" s="207"/>
    </row>
    <row r="7186" spans="1:5" x14ac:dyDescent="0.25">
      <c r="A7186" s="353">
        <v>95356</v>
      </c>
      <c r="B7186" s="354" t="s">
        <v>1353</v>
      </c>
      <c r="C7186" s="353" t="s">
        <v>220</v>
      </c>
      <c r="D7186" s="355">
        <v>0.2</v>
      </c>
      <c r="E7186" s="207"/>
    </row>
    <row r="7187" spans="1:5" x14ac:dyDescent="0.25">
      <c r="A7187" s="353">
        <v>101342</v>
      </c>
      <c r="B7187" s="354" t="s">
        <v>1472</v>
      </c>
      <c r="C7187" s="353" t="s">
        <v>1308</v>
      </c>
      <c r="D7187" s="355">
        <v>27.67</v>
      </c>
      <c r="E7187" s="207"/>
    </row>
    <row r="7188" spans="1:5" x14ac:dyDescent="0.25">
      <c r="A7188" s="353">
        <v>95357</v>
      </c>
      <c r="B7188" s="354" t="s">
        <v>1354</v>
      </c>
      <c r="C7188" s="353" t="s">
        <v>220</v>
      </c>
      <c r="D7188" s="355">
        <v>0.36</v>
      </c>
      <c r="E7188" s="207"/>
    </row>
    <row r="7189" spans="1:5" x14ac:dyDescent="0.25">
      <c r="A7189" s="353">
        <v>101343</v>
      </c>
      <c r="B7189" s="354" t="s">
        <v>1473</v>
      </c>
      <c r="C7189" s="353" t="s">
        <v>1308</v>
      </c>
      <c r="D7189" s="355">
        <v>48.57</v>
      </c>
      <c r="E7189" s="207"/>
    </row>
    <row r="7190" spans="1:5" x14ac:dyDescent="0.25">
      <c r="A7190" s="353">
        <v>95358</v>
      </c>
      <c r="B7190" s="354" t="s">
        <v>1355</v>
      </c>
      <c r="C7190" s="353" t="s">
        <v>220</v>
      </c>
      <c r="D7190" s="355">
        <v>0.33</v>
      </c>
      <c r="E7190" s="207"/>
    </row>
    <row r="7191" spans="1:5" x14ac:dyDescent="0.25">
      <c r="A7191" s="353">
        <v>101344</v>
      </c>
      <c r="B7191" s="354" t="s">
        <v>1474</v>
      </c>
      <c r="C7191" s="353" t="s">
        <v>1308</v>
      </c>
      <c r="D7191" s="355">
        <v>44.42</v>
      </c>
      <c r="E7191" s="207"/>
    </row>
    <row r="7192" spans="1:5" x14ac:dyDescent="0.25">
      <c r="A7192" s="353">
        <v>95359</v>
      </c>
      <c r="B7192" s="354" t="s">
        <v>1356</v>
      </c>
      <c r="C7192" s="353" t="s">
        <v>220</v>
      </c>
      <c r="D7192" s="355">
        <v>0.49</v>
      </c>
      <c r="E7192" s="207"/>
    </row>
    <row r="7193" spans="1:5" x14ac:dyDescent="0.25">
      <c r="A7193" s="353">
        <v>101345</v>
      </c>
      <c r="B7193" s="354" t="s">
        <v>1475</v>
      </c>
      <c r="C7193" s="353" t="s">
        <v>1308</v>
      </c>
      <c r="D7193" s="355">
        <v>65.959999999999994</v>
      </c>
      <c r="E7193" s="207"/>
    </row>
    <row r="7194" spans="1:5" x14ac:dyDescent="0.25">
      <c r="A7194" s="353">
        <v>101346</v>
      </c>
      <c r="B7194" s="354" t="s">
        <v>1476</v>
      </c>
      <c r="C7194" s="353" t="s">
        <v>1308</v>
      </c>
      <c r="D7194" s="355">
        <v>34.61</v>
      </c>
      <c r="E7194" s="207"/>
    </row>
    <row r="7195" spans="1:5" x14ac:dyDescent="0.25">
      <c r="A7195" s="353">
        <v>101347</v>
      </c>
      <c r="B7195" s="354" t="s">
        <v>1477</v>
      </c>
      <c r="C7195" s="353" t="s">
        <v>1308</v>
      </c>
      <c r="D7195" s="355">
        <v>44.49</v>
      </c>
      <c r="E7195" s="207"/>
    </row>
    <row r="7196" spans="1:5" x14ac:dyDescent="0.25">
      <c r="A7196" s="353">
        <v>95361</v>
      </c>
      <c r="B7196" s="354" t="s">
        <v>1358</v>
      </c>
      <c r="C7196" s="353" t="s">
        <v>220</v>
      </c>
      <c r="D7196" s="355">
        <v>0.16</v>
      </c>
      <c r="E7196" s="207"/>
    </row>
    <row r="7197" spans="1:5" x14ac:dyDescent="0.25">
      <c r="A7197" s="353">
        <v>101348</v>
      </c>
      <c r="B7197" s="354" t="s">
        <v>1478</v>
      </c>
      <c r="C7197" s="353" t="s">
        <v>1308</v>
      </c>
      <c r="D7197" s="355">
        <v>22.15</v>
      </c>
      <c r="E7197" s="207"/>
    </row>
    <row r="7198" spans="1:5" x14ac:dyDescent="0.25">
      <c r="A7198" s="353">
        <v>101349</v>
      </c>
      <c r="B7198" s="354" t="s">
        <v>1479</v>
      </c>
      <c r="C7198" s="353" t="s">
        <v>1308</v>
      </c>
      <c r="D7198" s="355">
        <v>36.93</v>
      </c>
      <c r="E7198" s="207"/>
    </row>
    <row r="7199" spans="1:5" x14ac:dyDescent="0.25">
      <c r="A7199" s="353">
        <v>95362</v>
      </c>
      <c r="B7199" s="354" t="s">
        <v>1359</v>
      </c>
      <c r="C7199" s="353" t="s">
        <v>220</v>
      </c>
      <c r="D7199" s="355">
        <v>0.27</v>
      </c>
      <c r="E7199" s="207"/>
    </row>
    <row r="7200" spans="1:5" x14ac:dyDescent="0.25">
      <c r="A7200" s="353">
        <v>95363</v>
      </c>
      <c r="B7200" s="354" t="s">
        <v>1360</v>
      </c>
      <c r="C7200" s="353" t="s">
        <v>220</v>
      </c>
      <c r="D7200" s="355">
        <v>0.27</v>
      </c>
      <c r="E7200" s="207"/>
    </row>
    <row r="7201" spans="1:5" x14ac:dyDescent="0.25">
      <c r="A7201" s="353">
        <v>101350</v>
      </c>
      <c r="B7201" s="354" t="s">
        <v>1480</v>
      </c>
      <c r="C7201" s="353" t="s">
        <v>1308</v>
      </c>
      <c r="D7201" s="355">
        <v>36.93</v>
      </c>
      <c r="E7201" s="207"/>
    </row>
    <row r="7202" spans="1:5" x14ac:dyDescent="0.25">
      <c r="A7202" s="353">
        <v>95360</v>
      </c>
      <c r="B7202" s="354" t="s">
        <v>1357</v>
      </c>
      <c r="C7202" s="353" t="s">
        <v>220</v>
      </c>
      <c r="D7202" s="355">
        <v>0.33</v>
      </c>
      <c r="E7202" s="207"/>
    </row>
    <row r="7203" spans="1:5" x14ac:dyDescent="0.25">
      <c r="A7203" s="353">
        <v>101351</v>
      </c>
      <c r="B7203" s="354" t="s">
        <v>1481</v>
      </c>
      <c r="C7203" s="353" t="s">
        <v>1308</v>
      </c>
      <c r="D7203" s="355">
        <v>27.67</v>
      </c>
      <c r="E7203" s="207"/>
    </row>
    <row r="7204" spans="1:5" x14ac:dyDescent="0.25">
      <c r="A7204" s="353">
        <v>95365</v>
      </c>
      <c r="B7204" s="354" t="s">
        <v>1362</v>
      </c>
      <c r="C7204" s="353" t="s">
        <v>220</v>
      </c>
      <c r="D7204" s="355">
        <v>0.2</v>
      </c>
      <c r="E7204" s="207"/>
    </row>
    <row r="7205" spans="1:5" x14ac:dyDescent="0.25">
      <c r="A7205" s="353">
        <v>101352</v>
      </c>
      <c r="B7205" s="354" t="s">
        <v>1482</v>
      </c>
      <c r="C7205" s="353" t="s">
        <v>1308</v>
      </c>
      <c r="D7205" s="355">
        <v>27.67</v>
      </c>
      <c r="E7205" s="207"/>
    </row>
    <row r="7206" spans="1:5" x14ac:dyDescent="0.25">
      <c r="A7206" s="353">
        <v>95364</v>
      </c>
      <c r="B7206" s="354" t="s">
        <v>1361</v>
      </c>
      <c r="C7206" s="353" t="s">
        <v>220</v>
      </c>
      <c r="D7206" s="355">
        <v>0.2</v>
      </c>
      <c r="E7206" s="207"/>
    </row>
    <row r="7207" spans="1:5" x14ac:dyDescent="0.25">
      <c r="A7207" s="353">
        <v>95366</v>
      </c>
      <c r="B7207" s="354" t="s">
        <v>1363</v>
      </c>
      <c r="C7207" s="353" t="s">
        <v>220</v>
      </c>
      <c r="D7207" s="355">
        <v>0.15</v>
      </c>
      <c r="E7207" s="207"/>
    </row>
    <row r="7208" spans="1:5" x14ac:dyDescent="0.25">
      <c r="A7208" s="353">
        <v>101353</v>
      </c>
      <c r="B7208" s="354" t="s">
        <v>1483</v>
      </c>
      <c r="C7208" s="353" t="s">
        <v>1308</v>
      </c>
      <c r="D7208" s="355">
        <v>20.81</v>
      </c>
      <c r="E7208" s="207"/>
    </row>
    <row r="7209" spans="1:5" x14ac:dyDescent="0.25">
      <c r="A7209" s="353">
        <v>95367</v>
      </c>
      <c r="B7209" s="354" t="s">
        <v>1364</v>
      </c>
      <c r="C7209" s="353" t="s">
        <v>220</v>
      </c>
      <c r="D7209" s="355">
        <v>0.27</v>
      </c>
      <c r="E7209" s="207"/>
    </row>
    <row r="7210" spans="1:5" x14ac:dyDescent="0.25">
      <c r="A7210" s="353">
        <v>101355</v>
      </c>
      <c r="B7210" s="354" t="s">
        <v>1484</v>
      </c>
      <c r="C7210" s="353" t="s">
        <v>1308</v>
      </c>
      <c r="D7210" s="355">
        <v>36.93</v>
      </c>
      <c r="E7210" s="207"/>
    </row>
    <row r="7211" spans="1:5" x14ac:dyDescent="0.25">
      <c r="A7211" s="353">
        <v>95368</v>
      </c>
      <c r="B7211" s="354" t="s">
        <v>1365</v>
      </c>
      <c r="C7211" s="353" t="s">
        <v>220</v>
      </c>
      <c r="D7211" s="355">
        <v>0.26</v>
      </c>
      <c r="E7211" s="207"/>
    </row>
    <row r="7212" spans="1:5" x14ac:dyDescent="0.25">
      <c r="A7212" s="353">
        <v>95369</v>
      </c>
      <c r="B7212" s="354" t="s">
        <v>1366</v>
      </c>
      <c r="C7212" s="353" t="s">
        <v>220</v>
      </c>
      <c r="D7212" s="355">
        <v>0.18</v>
      </c>
      <c r="E7212" s="207"/>
    </row>
    <row r="7213" spans="1:5" x14ac:dyDescent="0.25">
      <c r="A7213" s="353">
        <v>95370</v>
      </c>
      <c r="B7213" s="354" t="s">
        <v>1367</v>
      </c>
      <c r="C7213" s="353" t="s">
        <v>220</v>
      </c>
      <c r="D7213" s="355">
        <v>0.34</v>
      </c>
      <c r="E7213" s="207"/>
    </row>
    <row r="7214" spans="1:5" x14ac:dyDescent="0.25">
      <c r="A7214" s="353">
        <v>101356</v>
      </c>
      <c r="B7214" s="354" t="s">
        <v>1485</v>
      </c>
      <c r="C7214" s="353" t="s">
        <v>1308</v>
      </c>
      <c r="D7214" s="355">
        <v>45.5</v>
      </c>
      <c r="E7214" s="207"/>
    </row>
    <row r="7215" spans="1:5" x14ac:dyDescent="0.25">
      <c r="A7215" s="353">
        <v>95371</v>
      </c>
      <c r="B7215" s="354" t="s">
        <v>1368</v>
      </c>
      <c r="C7215" s="353" t="s">
        <v>220</v>
      </c>
      <c r="D7215" s="355">
        <v>0.49</v>
      </c>
      <c r="E7215" s="207"/>
    </row>
    <row r="7216" spans="1:5" x14ac:dyDescent="0.25">
      <c r="A7216" s="353">
        <v>101357</v>
      </c>
      <c r="B7216" s="354" t="s">
        <v>1486</v>
      </c>
      <c r="C7216" s="353" t="s">
        <v>1308</v>
      </c>
      <c r="D7216" s="355">
        <v>65.33</v>
      </c>
      <c r="E7216" s="207"/>
    </row>
    <row r="7217" spans="1:5" x14ac:dyDescent="0.25">
      <c r="A7217" s="353">
        <v>95372</v>
      </c>
      <c r="B7217" s="354" t="s">
        <v>1369</v>
      </c>
      <c r="C7217" s="353" t="s">
        <v>220</v>
      </c>
      <c r="D7217" s="355">
        <v>0.34</v>
      </c>
      <c r="E7217" s="207"/>
    </row>
    <row r="7218" spans="1:5" x14ac:dyDescent="0.25">
      <c r="A7218" s="353">
        <v>101358</v>
      </c>
      <c r="B7218" s="354" t="s">
        <v>1487</v>
      </c>
      <c r="C7218" s="353" t="s">
        <v>1308</v>
      </c>
      <c r="D7218" s="355">
        <v>45.49</v>
      </c>
      <c r="E7218" s="207"/>
    </row>
    <row r="7219" spans="1:5" x14ac:dyDescent="0.25">
      <c r="A7219" s="353">
        <v>95373</v>
      </c>
      <c r="B7219" s="354" t="s">
        <v>1370</v>
      </c>
      <c r="C7219" s="353" t="s">
        <v>220</v>
      </c>
      <c r="D7219" s="355">
        <v>0.33</v>
      </c>
      <c r="E7219" s="207"/>
    </row>
    <row r="7220" spans="1:5" x14ac:dyDescent="0.25">
      <c r="A7220" s="353">
        <v>101359</v>
      </c>
      <c r="B7220" s="354" t="s">
        <v>1488</v>
      </c>
      <c r="C7220" s="353" t="s">
        <v>1308</v>
      </c>
      <c r="D7220" s="355">
        <v>44.17</v>
      </c>
      <c r="E7220" s="207"/>
    </row>
    <row r="7221" spans="1:5" x14ac:dyDescent="0.25">
      <c r="A7221" s="353">
        <v>101360</v>
      </c>
      <c r="B7221" s="354" t="s">
        <v>1489</v>
      </c>
      <c r="C7221" s="353" t="s">
        <v>1308</v>
      </c>
      <c r="D7221" s="355">
        <v>45.49</v>
      </c>
      <c r="E7221" s="207"/>
    </row>
    <row r="7222" spans="1:5" x14ac:dyDescent="0.25">
      <c r="A7222" s="353">
        <v>95374</v>
      </c>
      <c r="B7222" s="354" t="s">
        <v>1371</v>
      </c>
      <c r="C7222" s="353" t="s">
        <v>220</v>
      </c>
      <c r="D7222" s="355">
        <v>0.34</v>
      </c>
      <c r="E7222" s="207"/>
    </row>
    <row r="7223" spans="1:5" x14ac:dyDescent="0.25">
      <c r="A7223" s="353">
        <v>95375</v>
      </c>
      <c r="B7223" s="354" t="s">
        <v>1372</v>
      </c>
      <c r="C7223" s="353" t="s">
        <v>220</v>
      </c>
      <c r="D7223" s="355">
        <v>0.43</v>
      </c>
      <c r="E7223" s="207"/>
    </row>
    <row r="7224" spans="1:5" x14ac:dyDescent="0.25">
      <c r="A7224" s="353">
        <v>101361</v>
      </c>
      <c r="B7224" s="354" t="s">
        <v>1490</v>
      </c>
      <c r="C7224" s="353" t="s">
        <v>1308</v>
      </c>
      <c r="D7224" s="355">
        <v>57.54</v>
      </c>
      <c r="E7224" s="207"/>
    </row>
    <row r="7225" spans="1:5" x14ac:dyDescent="0.25">
      <c r="A7225" s="353">
        <v>95376</v>
      </c>
      <c r="B7225" s="354" t="s">
        <v>1373</v>
      </c>
      <c r="C7225" s="353" t="s">
        <v>220</v>
      </c>
      <c r="D7225" s="355">
        <v>0.08</v>
      </c>
      <c r="E7225" s="207"/>
    </row>
    <row r="7226" spans="1:5" x14ac:dyDescent="0.25">
      <c r="A7226" s="353">
        <v>95377</v>
      </c>
      <c r="B7226" s="354" t="s">
        <v>1374</v>
      </c>
      <c r="C7226" s="353" t="s">
        <v>220</v>
      </c>
      <c r="D7226" s="355">
        <v>0.26</v>
      </c>
      <c r="E7226" s="207"/>
    </row>
    <row r="7227" spans="1:5" x14ac:dyDescent="0.25">
      <c r="A7227" s="353">
        <v>101363</v>
      </c>
      <c r="B7227" s="354" t="s">
        <v>1491</v>
      </c>
      <c r="C7227" s="353" t="s">
        <v>1308</v>
      </c>
      <c r="D7227" s="355">
        <v>35.549999999999997</v>
      </c>
      <c r="E7227" s="207"/>
    </row>
    <row r="7228" spans="1:5" x14ac:dyDescent="0.25">
      <c r="A7228" s="353">
        <v>95378</v>
      </c>
      <c r="B7228" s="354" t="s">
        <v>1375</v>
      </c>
      <c r="C7228" s="353" t="s">
        <v>220</v>
      </c>
      <c r="D7228" s="355">
        <v>0.32</v>
      </c>
      <c r="E7228" s="207"/>
    </row>
    <row r="7229" spans="1:5" x14ac:dyDescent="0.25">
      <c r="A7229" s="353">
        <v>101364</v>
      </c>
      <c r="B7229" s="354" t="s">
        <v>1492</v>
      </c>
      <c r="C7229" s="353" t="s">
        <v>1308</v>
      </c>
      <c r="D7229" s="355">
        <v>43.86</v>
      </c>
      <c r="E7229" s="207"/>
    </row>
    <row r="7230" spans="1:5" x14ac:dyDescent="0.25">
      <c r="A7230" s="353">
        <v>95379</v>
      </c>
      <c r="B7230" s="354" t="s">
        <v>1376</v>
      </c>
      <c r="C7230" s="353" t="s">
        <v>220</v>
      </c>
      <c r="D7230" s="355">
        <v>0.26</v>
      </c>
      <c r="E7230" s="207"/>
    </row>
    <row r="7231" spans="1:5" x14ac:dyDescent="0.25">
      <c r="A7231" s="353">
        <v>101365</v>
      </c>
      <c r="B7231" s="354" t="s">
        <v>1493</v>
      </c>
      <c r="C7231" s="353" t="s">
        <v>1308</v>
      </c>
      <c r="D7231" s="355">
        <v>35.549999999999997</v>
      </c>
      <c r="E7231" s="207"/>
    </row>
    <row r="7232" spans="1:5" x14ac:dyDescent="0.25">
      <c r="A7232" s="353">
        <v>95380</v>
      </c>
      <c r="B7232" s="354" t="s">
        <v>38869</v>
      </c>
      <c r="C7232" s="353" t="s">
        <v>220</v>
      </c>
      <c r="D7232" s="355">
        <v>0.36</v>
      </c>
      <c r="E7232" s="207"/>
    </row>
    <row r="7233" spans="1:5" x14ac:dyDescent="0.25">
      <c r="A7233" s="353">
        <v>101366</v>
      </c>
      <c r="B7233" s="354" t="s">
        <v>1494</v>
      </c>
      <c r="C7233" s="353" t="s">
        <v>1308</v>
      </c>
      <c r="D7233" s="355">
        <v>48.47</v>
      </c>
      <c r="E7233" s="207"/>
    </row>
    <row r="7234" spans="1:5" x14ac:dyDescent="0.25">
      <c r="A7234" s="353">
        <v>100535</v>
      </c>
      <c r="B7234" s="354" t="s">
        <v>1424</v>
      </c>
      <c r="C7234" s="353" t="s">
        <v>220</v>
      </c>
      <c r="D7234" s="355">
        <v>0.56999999999999995</v>
      </c>
      <c r="E7234" s="207"/>
    </row>
    <row r="7235" spans="1:5" x14ac:dyDescent="0.25">
      <c r="A7235" s="353">
        <v>100536</v>
      </c>
      <c r="B7235" s="354" t="s">
        <v>1425</v>
      </c>
      <c r="C7235" s="353" t="s">
        <v>1308</v>
      </c>
      <c r="D7235" s="355">
        <v>75.930000000000007</v>
      </c>
      <c r="E7235" s="207"/>
    </row>
    <row r="7236" spans="1:5" x14ac:dyDescent="0.25">
      <c r="A7236" s="353">
        <v>101368</v>
      </c>
      <c r="B7236" s="354" t="s">
        <v>1495</v>
      </c>
      <c r="C7236" s="353" t="s">
        <v>1308</v>
      </c>
      <c r="D7236" s="355">
        <v>42.08</v>
      </c>
      <c r="E7236" s="207"/>
    </row>
    <row r="7237" spans="1:5" x14ac:dyDescent="0.25">
      <c r="A7237" s="353">
        <v>101369</v>
      </c>
      <c r="B7237" s="354" t="s">
        <v>1496</v>
      </c>
      <c r="C7237" s="353" t="s">
        <v>1308</v>
      </c>
      <c r="D7237" s="355">
        <v>35.869999999999997</v>
      </c>
      <c r="E7237" s="207"/>
    </row>
    <row r="7238" spans="1:5" x14ac:dyDescent="0.25">
      <c r="A7238" s="353">
        <v>95385</v>
      </c>
      <c r="B7238" s="354" t="s">
        <v>1379</v>
      </c>
      <c r="C7238" s="353" t="s">
        <v>220</v>
      </c>
      <c r="D7238" s="355">
        <v>0.26</v>
      </c>
      <c r="E7238" s="207"/>
    </row>
    <row r="7239" spans="1:5" x14ac:dyDescent="0.25">
      <c r="A7239" s="353">
        <v>101370</v>
      </c>
      <c r="B7239" s="354" t="s">
        <v>1497</v>
      </c>
      <c r="C7239" s="353" t="s">
        <v>1308</v>
      </c>
      <c r="D7239" s="355">
        <v>35.130000000000003</v>
      </c>
      <c r="E7239" s="207"/>
    </row>
    <row r="7240" spans="1:5" x14ac:dyDescent="0.25">
      <c r="A7240" s="353">
        <v>95406</v>
      </c>
      <c r="B7240" s="354" t="s">
        <v>1396</v>
      </c>
      <c r="C7240" s="353" t="s">
        <v>220</v>
      </c>
      <c r="D7240" s="355">
        <v>0.33</v>
      </c>
      <c r="E7240" s="207"/>
    </row>
    <row r="7241" spans="1:5" x14ac:dyDescent="0.25">
      <c r="A7241" s="353">
        <v>95424</v>
      </c>
      <c r="B7241" s="354" t="s">
        <v>1409</v>
      </c>
      <c r="C7241" s="353" t="s">
        <v>1308</v>
      </c>
      <c r="D7241" s="355">
        <v>44.43</v>
      </c>
      <c r="E7241" s="207"/>
    </row>
    <row r="7242" spans="1:5" x14ac:dyDescent="0.25">
      <c r="A7242" s="353">
        <v>95386</v>
      </c>
      <c r="B7242" s="354" t="s">
        <v>1380</v>
      </c>
      <c r="C7242" s="353" t="s">
        <v>220</v>
      </c>
      <c r="D7242" s="355">
        <v>0.33</v>
      </c>
      <c r="E7242" s="207"/>
    </row>
    <row r="7243" spans="1:5" x14ac:dyDescent="0.25">
      <c r="A7243" s="353">
        <v>95383</v>
      </c>
      <c r="B7243" s="354" t="s">
        <v>1377</v>
      </c>
      <c r="C7243" s="353" t="s">
        <v>220</v>
      </c>
      <c r="D7243" s="355">
        <v>0.31</v>
      </c>
      <c r="E7243" s="207"/>
    </row>
    <row r="7244" spans="1:5" x14ac:dyDescent="0.25">
      <c r="A7244" s="353">
        <v>95384</v>
      </c>
      <c r="B7244" s="354" t="s">
        <v>1378</v>
      </c>
      <c r="C7244" s="353" t="s">
        <v>220</v>
      </c>
      <c r="D7244" s="355">
        <v>0.26</v>
      </c>
      <c r="E7244" s="207"/>
    </row>
    <row r="7245" spans="1:5" x14ac:dyDescent="0.25">
      <c r="A7245" s="353">
        <v>100299</v>
      </c>
      <c r="B7245" s="354" t="s">
        <v>1416</v>
      </c>
      <c r="C7245" s="353" t="s">
        <v>220</v>
      </c>
      <c r="D7245" s="355">
        <v>0.68</v>
      </c>
      <c r="E7245" s="207"/>
    </row>
    <row r="7246" spans="1:5" x14ac:dyDescent="0.25">
      <c r="A7246" s="353">
        <v>100315</v>
      </c>
      <c r="B7246" s="354" t="s">
        <v>1422</v>
      </c>
      <c r="C7246" s="353" t="s">
        <v>1308</v>
      </c>
      <c r="D7246" s="355">
        <v>90.66</v>
      </c>
      <c r="E7246" s="207"/>
    </row>
    <row r="7247" spans="1:5" x14ac:dyDescent="0.25">
      <c r="A7247" s="353">
        <v>95387</v>
      </c>
      <c r="B7247" s="354" t="s">
        <v>1381</v>
      </c>
      <c r="C7247" s="353" t="s">
        <v>220</v>
      </c>
      <c r="D7247" s="355">
        <v>0.25</v>
      </c>
      <c r="E7247" s="207"/>
    </row>
    <row r="7248" spans="1:5" x14ac:dyDescent="0.25">
      <c r="A7248" s="353">
        <v>101371</v>
      </c>
      <c r="B7248" s="354" t="s">
        <v>1498</v>
      </c>
      <c r="C7248" s="353" t="s">
        <v>1308</v>
      </c>
      <c r="D7248" s="355">
        <v>34.36</v>
      </c>
      <c r="E7248" s="207"/>
    </row>
    <row r="7249" spans="1:5" x14ac:dyDescent="0.25">
      <c r="A7249" s="353">
        <v>100288</v>
      </c>
      <c r="B7249" s="354" t="s">
        <v>1410</v>
      </c>
      <c r="C7249" s="353" t="s">
        <v>220</v>
      </c>
      <c r="D7249" s="355">
        <v>0.09</v>
      </c>
      <c r="E7249" s="207"/>
    </row>
    <row r="7250" spans="1:5" x14ac:dyDescent="0.25">
      <c r="A7250" s="353">
        <v>101372</v>
      </c>
      <c r="B7250" s="354" t="s">
        <v>1499</v>
      </c>
      <c r="C7250" s="353" t="s">
        <v>1308</v>
      </c>
      <c r="D7250" s="355">
        <v>12.82</v>
      </c>
      <c r="E7250" s="207"/>
    </row>
    <row r="7251" spans="1:5" x14ac:dyDescent="0.25">
      <c r="A7251" s="353">
        <v>90775</v>
      </c>
      <c r="B7251" s="354" t="s">
        <v>1299</v>
      </c>
      <c r="C7251" s="353" t="s">
        <v>220</v>
      </c>
      <c r="D7251" s="355">
        <v>46.33</v>
      </c>
      <c r="E7251" s="207"/>
    </row>
    <row r="7252" spans="1:5" x14ac:dyDescent="0.25">
      <c r="A7252" s="353">
        <v>93561</v>
      </c>
      <c r="B7252" s="354" t="s">
        <v>1299</v>
      </c>
      <c r="C7252" s="353" t="s">
        <v>1308</v>
      </c>
      <c r="D7252" s="355">
        <v>8238.18</v>
      </c>
      <c r="E7252" s="207"/>
    </row>
    <row r="7253" spans="1:5" x14ac:dyDescent="0.25">
      <c r="A7253" s="353">
        <v>88264</v>
      </c>
      <c r="B7253" s="354" t="s">
        <v>1243</v>
      </c>
      <c r="C7253" s="353" t="s">
        <v>220</v>
      </c>
      <c r="D7253" s="355">
        <v>30.65</v>
      </c>
      <c r="E7253" s="207"/>
    </row>
    <row r="7254" spans="1:5" x14ac:dyDescent="0.25">
      <c r="A7254" s="353">
        <v>101399</v>
      </c>
      <c r="B7254" s="354" t="s">
        <v>1243</v>
      </c>
      <c r="C7254" s="353" t="s">
        <v>1308</v>
      </c>
      <c r="D7254" s="355">
        <v>5454.03</v>
      </c>
      <c r="E7254" s="207"/>
    </row>
    <row r="7255" spans="1:5" x14ac:dyDescent="0.25">
      <c r="A7255" s="353">
        <v>88266</v>
      </c>
      <c r="B7255" s="354" t="s">
        <v>1244</v>
      </c>
      <c r="C7255" s="353" t="s">
        <v>220</v>
      </c>
      <c r="D7255" s="355">
        <v>43.94</v>
      </c>
      <c r="E7255" s="207"/>
    </row>
    <row r="7256" spans="1:5" x14ac:dyDescent="0.25">
      <c r="A7256" s="353">
        <v>101401</v>
      </c>
      <c r="B7256" s="354" t="s">
        <v>1244</v>
      </c>
      <c r="C7256" s="353" t="s">
        <v>1308</v>
      </c>
      <c r="D7256" s="355">
        <v>7790.1</v>
      </c>
      <c r="E7256" s="207"/>
    </row>
    <row r="7257" spans="1:5" x14ac:dyDescent="0.25">
      <c r="A7257" s="353">
        <v>88267</v>
      </c>
      <c r="B7257" s="354" t="s">
        <v>1245</v>
      </c>
      <c r="C7257" s="353" t="s">
        <v>220</v>
      </c>
      <c r="D7257" s="355">
        <v>29.52</v>
      </c>
      <c r="E7257" s="207"/>
    </row>
    <row r="7258" spans="1:5" x14ac:dyDescent="0.25">
      <c r="A7258" s="353">
        <v>101402</v>
      </c>
      <c r="B7258" s="354" t="s">
        <v>1245</v>
      </c>
      <c r="C7258" s="353" t="s">
        <v>1308</v>
      </c>
      <c r="D7258" s="355">
        <v>5266.13</v>
      </c>
      <c r="E7258" s="207"/>
    </row>
    <row r="7259" spans="1:5" x14ac:dyDescent="0.25">
      <c r="A7259" s="353">
        <v>90776</v>
      </c>
      <c r="B7259" s="354" t="s">
        <v>1300</v>
      </c>
      <c r="C7259" s="353" t="s">
        <v>220</v>
      </c>
      <c r="D7259" s="355">
        <v>68.17</v>
      </c>
      <c r="E7259" s="207"/>
    </row>
    <row r="7260" spans="1:5" x14ac:dyDescent="0.25">
      <c r="A7260" s="353">
        <v>93572</v>
      </c>
      <c r="B7260" s="354" t="s">
        <v>1312</v>
      </c>
      <c r="C7260" s="353" t="s">
        <v>1308</v>
      </c>
      <c r="D7260" s="355">
        <v>12049.53</v>
      </c>
      <c r="E7260" s="207"/>
    </row>
    <row r="7261" spans="1:5" x14ac:dyDescent="0.25">
      <c r="A7261" s="353">
        <v>90777</v>
      </c>
      <c r="B7261" s="354" t="s">
        <v>1301</v>
      </c>
      <c r="C7261" s="353" t="s">
        <v>220</v>
      </c>
      <c r="D7261" s="355">
        <v>119.76</v>
      </c>
      <c r="E7261" s="207"/>
    </row>
    <row r="7262" spans="1:5" x14ac:dyDescent="0.25">
      <c r="A7262" s="353">
        <v>93565</v>
      </c>
      <c r="B7262" s="354" t="s">
        <v>1301</v>
      </c>
      <c r="C7262" s="353" t="s">
        <v>1308</v>
      </c>
      <c r="D7262" s="355">
        <v>21119.94</v>
      </c>
      <c r="E7262" s="207"/>
    </row>
    <row r="7263" spans="1:5" x14ac:dyDescent="0.25">
      <c r="A7263" s="353">
        <v>90778</v>
      </c>
      <c r="B7263" s="354" t="s">
        <v>1302</v>
      </c>
      <c r="C7263" s="353" t="s">
        <v>220</v>
      </c>
      <c r="D7263" s="355">
        <v>123.73</v>
      </c>
      <c r="E7263" s="207"/>
    </row>
    <row r="7264" spans="1:5" x14ac:dyDescent="0.25">
      <c r="A7264" s="353">
        <v>93567</v>
      </c>
      <c r="B7264" s="354" t="s">
        <v>1302</v>
      </c>
      <c r="C7264" s="353" t="s">
        <v>1308</v>
      </c>
      <c r="D7264" s="355">
        <v>21819</v>
      </c>
      <c r="E7264" s="207"/>
    </row>
    <row r="7265" spans="1:5" x14ac:dyDescent="0.25">
      <c r="A7265" s="353">
        <v>90779</v>
      </c>
      <c r="B7265" s="354" t="s">
        <v>1303</v>
      </c>
      <c r="C7265" s="353" t="s">
        <v>220</v>
      </c>
      <c r="D7265" s="355">
        <v>153.66999999999999</v>
      </c>
      <c r="E7265" s="207"/>
    </row>
    <row r="7266" spans="1:5" x14ac:dyDescent="0.25">
      <c r="A7266" s="353">
        <v>93568</v>
      </c>
      <c r="B7266" s="354" t="s">
        <v>1303</v>
      </c>
      <c r="C7266" s="353" t="s">
        <v>1308</v>
      </c>
      <c r="D7266" s="355">
        <v>27086.14</v>
      </c>
      <c r="E7266" s="207"/>
    </row>
    <row r="7267" spans="1:5" x14ac:dyDescent="0.25">
      <c r="A7267" s="353">
        <v>88269</v>
      </c>
      <c r="B7267" s="354" t="s">
        <v>1247</v>
      </c>
      <c r="C7267" s="353" t="s">
        <v>220</v>
      </c>
      <c r="D7267" s="355">
        <v>30.71</v>
      </c>
      <c r="E7267" s="207"/>
    </row>
    <row r="7268" spans="1:5" x14ac:dyDescent="0.25">
      <c r="A7268" s="353">
        <v>101407</v>
      </c>
      <c r="B7268" s="354" t="s">
        <v>1247</v>
      </c>
      <c r="C7268" s="353" t="s">
        <v>1308</v>
      </c>
      <c r="D7268" s="355">
        <v>5492.76</v>
      </c>
      <c r="E7268" s="207"/>
    </row>
    <row r="7269" spans="1:5" x14ac:dyDescent="0.25">
      <c r="A7269" s="353">
        <v>88270</v>
      </c>
      <c r="B7269" s="354" t="s">
        <v>1248</v>
      </c>
      <c r="C7269" s="353" t="s">
        <v>220</v>
      </c>
      <c r="D7269" s="355">
        <v>30.25</v>
      </c>
      <c r="E7269" s="207"/>
    </row>
    <row r="7270" spans="1:5" x14ac:dyDescent="0.25">
      <c r="A7270" s="353">
        <v>101408</v>
      </c>
      <c r="B7270" s="354" t="s">
        <v>1248</v>
      </c>
      <c r="C7270" s="353" t="s">
        <v>1308</v>
      </c>
      <c r="D7270" s="355">
        <v>5399.59</v>
      </c>
      <c r="E7270" s="207"/>
    </row>
    <row r="7271" spans="1:5" x14ac:dyDescent="0.25">
      <c r="A7271" s="353">
        <v>102919</v>
      </c>
      <c r="B7271" s="354" t="s">
        <v>35032</v>
      </c>
      <c r="C7271" s="353" t="s">
        <v>220</v>
      </c>
      <c r="D7271" s="355">
        <v>0</v>
      </c>
      <c r="E7271" s="207"/>
    </row>
    <row r="7272" spans="1:5" x14ac:dyDescent="0.25">
      <c r="A7272" s="353">
        <v>101409</v>
      </c>
      <c r="B7272" s="354" t="s">
        <v>1512</v>
      </c>
      <c r="C7272" s="353" t="s">
        <v>1308</v>
      </c>
      <c r="D7272" s="355">
        <v>4311.84</v>
      </c>
      <c r="E7272" s="207"/>
    </row>
    <row r="7273" spans="1:5" x14ac:dyDescent="0.25">
      <c r="A7273" s="353">
        <v>88441</v>
      </c>
      <c r="B7273" s="354" t="s">
        <v>1292</v>
      </c>
      <c r="C7273" s="353" t="s">
        <v>220</v>
      </c>
      <c r="D7273" s="355">
        <v>26.13</v>
      </c>
      <c r="E7273" s="207"/>
    </row>
    <row r="7274" spans="1:5" x14ac:dyDescent="0.25">
      <c r="A7274" s="353">
        <v>101410</v>
      </c>
      <c r="B7274" s="354" t="s">
        <v>1292</v>
      </c>
      <c r="C7274" s="353" t="s">
        <v>1308</v>
      </c>
      <c r="D7274" s="355">
        <v>4692.63</v>
      </c>
      <c r="E7274" s="207"/>
    </row>
    <row r="7275" spans="1:5" x14ac:dyDescent="0.25">
      <c r="A7275" s="353">
        <v>88272</v>
      </c>
      <c r="B7275" s="354" t="s">
        <v>1249</v>
      </c>
      <c r="C7275" s="353" t="s">
        <v>220</v>
      </c>
      <c r="D7275" s="355">
        <v>28.66</v>
      </c>
      <c r="E7275" s="207"/>
    </row>
    <row r="7276" spans="1:5" x14ac:dyDescent="0.25">
      <c r="A7276" s="353">
        <v>88273</v>
      </c>
      <c r="B7276" s="354" t="s">
        <v>1250</v>
      </c>
      <c r="C7276" s="353" t="s">
        <v>220</v>
      </c>
      <c r="D7276" s="355">
        <v>29.9</v>
      </c>
      <c r="E7276" s="207"/>
    </row>
    <row r="7277" spans="1:5" x14ac:dyDescent="0.25">
      <c r="A7277" s="353">
        <v>101413</v>
      </c>
      <c r="B7277" s="354" t="s">
        <v>1250</v>
      </c>
      <c r="C7277" s="353" t="s">
        <v>1308</v>
      </c>
      <c r="D7277" s="355">
        <v>5342.95</v>
      </c>
      <c r="E7277" s="207"/>
    </row>
    <row r="7278" spans="1:5" x14ac:dyDescent="0.25">
      <c r="A7278" s="353">
        <v>101414</v>
      </c>
      <c r="B7278" s="354" t="s">
        <v>1514</v>
      </c>
      <c r="C7278" s="353" t="s">
        <v>1308</v>
      </c>
      <c r="D7278" s="355">
        <v>5627.21</v>
      </c>
      <c r="E7278" s="207"/>
    </row>
    <row r="7279" spans="1:5" x14ac:dyDescent="0.25">
      <c r="A7279" s="353">
        <v>88274</v>
      </c>
      <c r="B7279" s="354" t="s">
        <v>1251</v>
      </c>
      <c r="C7279" s="353" t="s">
        <v>220</v>
      </c>
      <c r="D7279" s="355">
        <v>31.49</v>
      </c>
      <c r="E7279" s="207"/>
    </row>
    <row r="7280" spans="1:5" x14ac:dyDescent="0.25">
      <c r="A7280" s="353">
        <v>101412</v>
      </c>
      <c r="B7280" s="354" t="s">
        <v>1513</v>
      </c>
      <c r="C7280" s="353" t="s">
        <v>1308</v>
      </c>
      <c r="D7280" s="355">
        <v>5136.78</v>
      </c>
      <c r="E7280" s="207"/>
    </row>
    <row r="7281" spans="1:5" x14ac:dyDescent="0.25">
      <c r="A7281" s="353">
        <v>101415</v>
      </c>
      <c r="B7281" s="354" t="s">
        <v>1515</v>
      </c>
      <c r="C7281" s="353" t="s">
        <v>1308</v>
      </c>
      <c r="D7281" s="355">
        <v>6506.14</v>
      </c>
      <c r="E7281" s="207"/>
    </row>
    <row r="7282" spans="1:5" x14ac:dyDescent="0.25">
      <c r="A7282" s="353">
        <v>100308</v>
      </c>
      <c r="B7282" s="354" t="s">
        <v>1420</v>
      </c>
      <c r="C7282" s="353" t="s">
        <v>220</v>
      </c>
      <c r="D7282" s="355">
        <v>32.340000000000003</v>
      </c>
      <c r="E7282" s="207"/>
    </row>
    <row r="7283" spans="1:5" x14ac:dyDescent="0.25">
      <c r="A7283" s="353">
        <v>101416</v>
      </c>
      <c r="B7283" s="354" t="s">
        <v>1420</v>
      </c>
      <c r="C7283" s="353" t="s">
        <v>1308</v>
      </c>
      <c r="D7283" s="355">
        <v>5760.37</v>
      </c>
      <c r="E7283" s="207"/>
    </row>
    <row r="7284" spans="1:5" x14ac:dyDescent="0.25">
      <c r="A7284" s="353">
        <v>88275</v>
      </c>
      <c r="B7284" s="354" t="s">
        <v>1252</v>
      </c>
      <c r="C7284" s="353" t="s">
        <v>220</v>
      </c>
      <c r="D7284" s="355">
        <v>36.53</v>
      </c>
      <c r="E7284" s="207"/>
    </row>
    <row r="7285" spans="1:5" x14ac:dyDescent="0.25">
      <c r="A7285" s="353">
        <v>90780</v>
      </c>
      <c r="B7285" s="354" t="s">
        <v>1304</v>
      </c>
      <c r="C7285" s="353" t="s">
        <v>220</v>
      </c>
      <c r="D7285" s="355">
        <v>107.51</v>
      </c>
      <c r="E7285" s="207"/>
    </row>
    <row r="7286" spans="1:5" x14ac:dyDescent="0.25">
      <c r="A7286" s="353">
        <v>94295</v>
      </c>
      <c r="B7286" s="354" t="s">
        <v>1304</v>
      </c>
      <c r="C7286" s="353" t="s">
        <v>1308</v>
      </c>
      <c r="D7286" s="355">
        <v>18957.900000000001</v>
      </c>
      <c r="E7286" s="207"/>
    </row>
    <row r="7287" spans="1:5" x14ac:dyDescent="0.25">
      <c r="A7287" s="353">
        <v>88277</v>
      </c>
      <c r="B7287" s="354" t="s">
        <v>1253</v>
      </c>
      <c r="C7287" s="353" t="s">
        <v>220</v>
      </c>
      <c r="D7287" s="355">
        <v>24.11</v>
      </c>
      <c r="E7287" s="207"/>
    </row>
    <row r="7288" spans="1:5" x14ac:dyDescent="0.25">
      <c r="A7288" s="353">
        <v>100307</v>
      </c>
      <c r="B7288" s="354" t="s">
        <v>1419</v>
      </c>
      <c r="C7288" s="353" t="s">
        <v>220</v>
      </c>
      <c r="D7288" s="355">
        <v>25.44</v>
      </c>
      <c r="E7288" s="207"/>
    </row>
    <row r="7289" spans="1:5" x14ac:dyDescent="0.25">
      <c r="A7289" s="353">
        <v>101417</v>
      </c>
      <c r="B7289" s="354" t="s">
        <v>1419</v>
      </c>
      <c r="C7289" s="353" t="s">
        <v>1308</v>
      </c>
      <c r="D7289" s="355">
        <v>4549.0600000000004</v>
      </c>
      <c r="E7289" s="207"/>
    </row>
    <row r="7290" spans="1:5" x14ac:dyDescent="0.25">
      <c r="A7290" s="353">
        <v>88278</v>
      </c>
      <c r="B7290" s="354" t="s">
        <v>1516</v>
      </c>
      <c r="C7290" s="353" t="s">
        <v>220</v>
      </c>
      <c r="D7290" s="355">
        <v>25.07</v>
      </c>
      <c r="E7290" s="207"/>
    </row>
    <row r="7291" spans="1:5" x14ac:dyDescent="0.25">
      <c r="A7291" s="353">
        <v>101418</v>
      </c>
      <c r="B7291" s="354" t="s">
        <v>1516</v>
      </c>
      <c r="C7291" s="353" t="s">
        <v>1308</v>
      </c>
      <c r="D7291" s="355">
        <v>4482.42</v>
      </c>
      <c r="E7291" s="207"/>
    </row>
    <row r="7292" spans="1:5" x14ac:dyDescent="0.25">
      <c r="A7292" s="353">
        <v>105535</v>
      </c>
      <c r="B7292" s="354" t="s">
        <v>35033</v>
      </c>
      <c r="C7292" s="353" t="s">
        <v>220</v>
      </c>
      <c r="D7292" s="355">
        <v>0</v>
      </c>
      <c r="E7292" s="207"/>
    </row>
    <row r="7293" spans="1:5" x14ac:dyDescent="0.25">
      <c r="A7293" s="353">
        <v>101419</v>
      </c>
      <c r="B7293" s="354" t="s">
        <v>1517</v>
      </c>
      <c r="C7293" s="353" t="s">
        <v>1308</v>
      </c>
      <c r="D7293" s="355">
        <v>5693.89</v>
      </c>
      <c r="E7293" s="207"/>
    </row>
    <row r="7294" spans="1:5" x14ac:dyDescent="0.25">
      <c r="A7294" s="353">
        <v>88279</v>
      </c>
      <c r="B7294" s="354" t="s">
        <v>40799</v>
      </c>
      <c r="C7294" s="353" t="s">
        <v>220</v>
      </c>
      <c r="D7294" s="355">
        <v>32.4</v>
      </c>
      <c r="E7294" s="207"/>
    </row>
    <row r="7295" spans="1:5" x14ac:dyDescent="0.25">
      <c r="A7295" s="353">
        <v>88281</v>
      </c>
      <c r="B7295" s="354" t="s">
        <v>1254</v>
      </c>
      <c r="C7295" s="353" t="s">
        <v>220</v>
      </c>
      <c r="D7295" s="355">
        <v>31.6</v>
      </c>
      <c r="E7295" s="207"/>
    </row>
    <row r="7296" spans="1:5" x14ac:dyDescent="0.25">
      <c r="A7296" s="353">
        <v>93558</v>
      </c>
      <c r="B7296" s="354" t="s">
        <v>1307</v>
      </c>
      <c r="C7296" s="353" t="s">
        <v>1308</v>
      </c>
      <c r="D7296" s="355">
        <v>5466.29</v>
      </c>
      <c r="E7296" s="207"/>
    </row>
    <row r="7297" spans="1:5" x14ac:dyDescent="0.25">
      <c r="A7297" s="353">
        <v>101420</v>
      </c>
      <c r="B7297" s="354" t="s">
        <v>1518</v>
      </c>
      <c r="C7297" s="353" t="s">
        <v>1308</v>
      </c>
      <c r="D7297" s="355">
        <v>5640.76</v>
      </c>
      <c r="E7297" s="207"/>
    </row>
    <row r="7298" spans="1:5" x14ac:dyDescent="0.25">
      <c r="A7298" s="353">
        <v>101421</v>
      </c>
      <c r="B7298" s="354" t="s">
        <v>1519</v>
      </c>
      <c r="C7298" s="353" t="s">
        <v>1308</v>
      </c>
      <c r="D7298" s="355">
        <v>6551.38</v>
      </c>
      <c r="E7298" s="207"/>
    </row>
    <row r="7299" spans="1:5" x14ac:dyDescent="0.25">
      <c r="A7299" s="353">
        <v>88282</v>
      </c>
      <c r="B7299" s="354" t="s">
        <v>1255</v>
      </c>
      <c r="C7299" s="353" t="s">
        <v>220</v>
      </c>
      <c r="D7299" s="355">
        <v>30.63</v>
      </c>
      <c r="E7299" s="207"/>
    </row>
    <row r="7300" spans="1:5" x14ac:dyDescent="0.25">
      <c r="A7300" s="353">
        <v>88283</v>
      </c>
      <c r="B7300" s="354" t="s">
        <v>1256</v>
      </c>
      <c r="C7300" s="353" t="s">
        <v>220</v>
      </c>
      <c r="D7300" s="355">
        <v>36.76</v>
      </c>
      <c r="E7300" s="207"/>
    </row>
    <row r="7301" spans="1:5" x14ac:dyDescent="0.25">
      <c r="A7301" s="353">
        <v>101422</v>
      </c>
      <c r="B7301" s="354" t="s">
        <v>1520</v>
      </c>
      <c r="C7301" s="353" t="s">
        <v>1308</v>
      </c>
      <c r="D7301" s="355">
        <v>4922.3500000000004</v>
      </c>
      <c r="E7301" s="207"/>
    </row>
    <row r="7302" spans="1:5" x14ac:dyDescent="0.25">
      <c r="A7302" s="353">
        <v>88284</v>
      </c>
      <c r="B7302" s="354" t="s">
        <v>21450</v>
      </c>
      <c r="C7302" s="353" t="s">
        <v>220</v>
      </c>
      <c r="D7302" s="355">
        <v>27.53</v>
      </c>
      <c r="E7302" s="207"/>
    </row>
    <row r="7303" spans="1:5" x14ac:dyDescent="0.25">
      <c r="A7303" s="353">
        <v>101424</v>
      </c>
      <c r="B7303" s="354" t="s">
        <v>1521</v>
      </c>
      <c r="C7303" s="353" t="s">
        <v>1308</v>
      </c>
      <c r="D7303" s="355">
        <v>6048.69</v>
      </c>
      <c r="E7303" s="207"/>
    </row>
    <row r="7304" spans="1:5" x14ac:dyDescent="0.25">
      <c r="A7304" s="353">
        <v>88286</v>
      </c>
      <c r="B7304" s="354" t="s">
        <v>1257</v>
      </c>
      <c r="C7304" s="353" t="s">
        <v>220</v>
      </c>
      <c r="D7304" s="355">
        <v>34.01</v>
      </c>
      <c r="E7304" s="207"/>
    </row>
    <row r="7305" spans="1:5" x14ac:dyDescent="0.25">
      <c r="A7305" s="353">
        <v>88288</v>
      </c>
      <c r="B7305" s="354" t="s">
        <v>1258</v>
      </c>
      <c r="C7305" s="353" t="s">
        <v>220</v>
      </c>
      <c r="D7305" s="355">
        <v>23.34</v>
      </c>
      <c r="E7305" s="207"/>
    </row>
    <row r="7306" spans="1:5" x14ac:dyDescent="0.25">
      <c r="A7306" s="353">
        <v>101425</v>
      </c>
      <c r="B7306" s="354" t="s">
        <v>1258</v>
      </c>
      <c r="C7306" s="353" t="s">
        <v>1308</v>
      </c>
      <c r="D7306" s="355">
        <v>4181.9399999999996</v>
      </c>
      <c r="E7306" s="207"/>
    </row>
    <row r="7307" spans="1:5" x14ac:dyDescent="0.25">
      <c r="A7307" s="353">
        <v>101426</v>
      </c>
      <c r="B7307" s="354" t="s">
        <v>1522</v>
      </c>
      <c r="C7307" s="353" t="s">
        <v>1308</v>
      </c>
      <c r="D7307" s="355">
        <v>5008.1400000000003</v>
      </c>
      <c r="E7307" s="207"/>
    </row>
    <row r="7308" spans="1:5" x14ac:dyDescent="0.25">
      <c r="A7308" s="353">
        <v>88291</v>
      </c>
      <c r="B7308" s="354" t="s">
        <v>1259</v>
      </c>
      <c r="C7308" s="353" t="s">
        <v>220</v>
      </c>
      <c r="D7308" s="355">
        <v>30.63</v>
      </c>
      <c r="E7308" s="207"/>
    </row>
    <row r="7309" spans="1:5" x14ac:dyDescent="0.25">
      <c r="A7309" s="353">
        <v>101427</v>
      </c>
      <c r="B7309" s="354" t="s">
        <v>1259</v>
      </c>
      <c r="C7309" s="353" t="s">
        <v>1308</v>
      </c>
      <c r="D7309" s="355">
        <v>5464.59</v>
      </c>
      <c r="E7309" s="207"/>
    </row>
    <row r="7310" spans="1:5" x14ac:dyDescent="0.25">
      <c r="A7310" s="353">
        <v>101428</v>
      </c>
      <c r="B7310" s="354" t="s">
        <v>1523</v>
      </c>
      <c r="C7310" s="353" t="s">
        <v>1308</v>
      </c>
      <c r="D7310" s="355">
        <v>4641.66</v>
      </c>
      <c r="E7310" s="207"/>
    </row>
    <row r="7311" spans="1:5" x14ac:dyDescent="0.25">
      <c r="A7311" s="353">
        <v>88377</v>
      </c>
      <c r="B7311" s="354" t="s">
        <v>1291</v>
      </c>
      <c r="C7311" s="353" t="s">
        <v>220</v>
      </c>
      <c r="D7311" s="355">
        <v>25.96</v>
      </c>
      <c r="E7311" s="207"/>
    </row>
    <row r="7312" spans="1:5" x14ac:dyDescent="0.25">
      <c r="A7312" s="353">
        <v>101429</v>
      </c>
      <c r="B7312" s="354" t="s">
        <v>1524</v>
      </c>
      <c r="C7312" s="353" t="s">
        <v>1308</v>
      </c>
      <c r="D7312" s="355">
        <v>4595.8500000000004</v>
      </c>
      <c r="E7312" s="207"/>
    </row>
    <row r="7313" spans="1:5" x14ac:dyDescent="0.25">
      <c r="A7313" s="353">
        <v>88292</v>
      </c>
      <c r="B7313" s="354" t="s">
        <v>1260</v>
      </c>
      <c r="C7313" s="353" t="s">
        <v>220</v>
      </c>
      <c r="D7313" s="355">
        <v>25.68</v>
      </c>
      <c r="E7313" s="207"/>
    </row>
    <row r="7314" spans="1:5" x14ac:dyDescent="0.25">
      <c r="A7314" s="353">
        <v>88293</v>
      </c>
      <c r="B7314" s="354" t="s">
        <v>1261</v>
      </c>
      <c r="C7314" s="353" t="s">
        <v>220</v>
      </c>
      <c r="D7314" s="355">
        <v>30.63</v>
      </c>
      <c r="E7314" s="207"/>
    </row>
    <row r="7315" spans="1:5" x14ac:dyDescent="0.25">
      <c r="A7315" s="353">
        <v>101430</v>
      </c>
      <c r="B7315" s="354" t="s">
        <v>1525</v>
      </c>
      <c r="C7315" s="353" t="s">
        <v>1308</v>
      </c>
      <c r="D7315" s="355">
        <v>5464.59</v>
      </c>
      <c r="E7315" s="207"/>
    </row>
    <row r="7316" spans="1:5" x14ac:dyDescent="0.25">
      <c r="A7316" s="353">
        <v>88294</v>
      </c>
      <c r="B7316" s="354" t="s">
        <v>1262</v>
      </c>
      <c r="C7316" s="353" t="s">
        <v>220</v>
      </c>
      <c r="D7316" s="355">
        <v>37.42</v>
      </c>
      <c r="E7316" s="207"/>
    </row>
    <row r="7317" spans="1:5" x14ac:dyDescent="0.25">
      <c r="A7317" s="353">
        <v>101431</v>
      </c>
      <c r="B7317" s="354" t="s">
        <v>1262</v>
      </c>
      <c r="C7317" s="353" t="s">
        <v>1308</v>
      </c>
      <c r="D7317" s="355">
        <v>6654.11</v>
      </c>
      <c r="E7317" s="207"/>
    </row>
    <row r="7318" spans="1:5" x14ac:dyDescent="0.25">
      <c r="A7318" s="353">
        <v>88295</v>
      </c>
      <c r="B7318" s="354" t="s">
        <v>1263</v>
      </c>
      <c r="C7318" s="353" t="s">
        <v>220</v>
      </c>
      <c r="D7318" s="355">
        <v>26.13</v>
      </c>
      <c r="E7318" s="207"/>
    </row>
    <row r="7319" spans="1:5" x14ac:dyDescent="0.25">
      <c r="A7319" s="353">
        <v>101432</v>
      </c>
      <c r="B7319" s="354" t="s">
        <v>1526</v>
      </c>
      <c r="C7319" s="353" t="s">
        <v>1308</v>
      </c>
      <c r="D7319" s="355">
        <v>4663.53</v>
      </c>
      <c r="E7319" s="207"/>
    </row>
    <row r="7320" spans="1:5" x14ac:dyDescent="0.25">
      <c r="A7320" s="353">
        <v>88296</v>
      </c>
      <c r="B7320" s="354" t="s">
        <v>1264</v>
      </c>
      <c r="C7320" s="353" t="s">
        <v>220</v>
      </c>
      <c r="D7320" s="355">
        <v>36.17</v>
      </c>
      <c r="E7320" s="207"/>
    </row>
    <row r="7321" spans="1:5" x14ac:dyDescent="0.25">
      <c r="A7321" s="353">
        <v>101433</v>
      </c>
      <c r="B7321" s="354" t="s">
        <v>1264</v>
      </c>
      <c r="C7321" s="353" t="s">
        <v>1308</v>
      </c>
      <c r="D7321" s="355">
        <v>6432</v>
      </c>
      <c r="E7321" s="207"/>
    </row>
    <row r="7322" spans="1:5" x14ac:dyDescent="0.25">
      <c r="A7322" s="353">
        <v>101434</v>
      </c>
      <c r="B7322" s="354" t="s">
        <v>1527</v>
      </c>
      <c r="C7322" s="353" t="s">
        <v>1308</v>
      </c>
      <c r="D7322" s="355">
        <v>5034.3999999999996</v>
      </c>
      <c r="E7322" s="207"/>
    </row>
    <row r="7323" spans="1:5" x14ac:dyDescent="0.25">
      <c r="A7323" s="353">
        <v>88298</v>
      </c>
      <c r="B7323" s="354" t="s">
        <v>1266</v>
      </c>
      <c r="C7323" s="353" t="s">
        <v>220</v>
      </c>
      <c r="D7323" s="355">
        <v>25.59</v>
      </c>
      <c r="E7323" s="207"/>
    </row>
    <row r="7324" spans="1:5" x14ac:dyDescent="0.25">
      <c r="A7324" s="353">
        <v>101436</v>
      </c>
      <c r="B7324" s="354" t="s">
        <v>1266</v>
      </c>
      <c r="C7324" s="353" t="s">
        <v>1308</v>
      </c>
      <c r="D7324" s="355">
        <v>4577.3100000000004</v>
      </c>
      <c r="E7324" s="207"/>
    </row>
    <row r="7325" spans="1:5" x14ac:dyDescent="0.25">
      <c r="A7325" s="353">
        <v>101437</v>
      </c>
      <c r="B7325" s="354" t="s">
        <v>1529</v>
      </c>
      <c r="C7325" s="353" t="s">
        <v>1308</v>
      </c>
      <c r="D7325" s="355">
        <v>6952.87</v>
      </c>
      <c r="E7325" s="207"/>
    </row>
    <row r="7326" spans="1:5" x14ac:dyDescent="0.25">
      <c r="A7326" s="353">
        <v>88299</v>
      </c>
      <c r="B7326" s="354" t="s">
        <v>1267</v>
      </c>
      <c r="C7326" s="353" t="s">
        <v>220</v>
      </c>
      <c r="D7326" s="355">
        <v>39.07</v>
      </c>
      <c r="E7326" s="207"/>
    </row>
    <row r="7327" spans="1:5" x14ac:dyDescent="0.25">
      <c r="A7327" s="353">
        <v>88300</v>
      </c>
      <c r="B7327" s="354" t="s">
        <v>1268</v>
      </c>
      <c r="C7327" s="353" t="s">
        <v>220</v>
      </c>
      <c r="D7327" s="355">
        <v>39.07</v>
      </c>
      <c r="E7327" s="207"/>
    </row>
    <row r="7328" spans="1:5" x14ac:dyDescent="0.25">
      <c r="A7328" s="353">
        <v>101438</v>
      </c>
      <c r="B7328" s="354" t="s">
        <v>1268</v>
      </c>
      <c r="C7328" s="353" t="s">
        <v>1308</v>
      </c>
      <c r="D7328" s="355">
        <v>6952.87</v>
      </c>
      <c r="E7328" s="207"/>
    </row>
    <row r="7329" spans="1:5" x14ac:dyDescent="0.25">
      <c r="A7329" s="353">
        <v>88297</v>
      </c>
      <c r="B7329" s="354" t="s">
        <v>1265</v>
      </c>
      <c r="C7329" s="353" t="s">
        <v>220</v>
      </c>
      <c r="D7329" s="355">
        <v>34.71</v>
      </c>
      <c r="E7329" s="207"/>
    </row>
    <row r="7330" spans="1:5" x14ac:dyDescent="0.25">
      <c r="A7330" s="353">
        <v>101435</v>
      </c>
      <c r="B7330" s="354" t="s">
        <v>1528</v>
      </c>
      <c r="C7330" s="353" t="s">
        <v>1308</v>
      </c>
      <c r="D7330" s="355">
        <v>6180.28</v>
      </c>
      <c r="E7330" s="207"/>
    </row>
    <row r="7331" spans="1:5" x14ac:dyDescent="0.25">
      <c r="A7331" s="353">
        <v>101440</v>
      </c>
      <c r="B7331" s="354" t="s">
        <v>1530</v>
      </c>
      <c r="C7331" s="353" t="s">
        <v>1308</v>
      </c>
      <c r="D7331" s="355">
        <v>5464.59</v>
      </c>
      <c r="E7331" s="207"/>
    </row>
    <row r="7332" spans="1:5" x14ac:dyDescent="0.25">
      <c r="A7332" s="353">
        <v>88302</v>
      </c>
      <c r="B7332" s="354" t="s">
        <v>1270</v>
      </c>
      <c r="C7332" s="353" t="s">
        <v>220</v>
      </c>
      <c r="D7332" s="355">
        <v>30.63</v>
      </c>
      <c r="E7332" s="207"/>
    </row>
    <row r="7333" spans="1:5" x14ac:dyDescent="0.25">
      <c r="A7333" s="353">
        <v>88301</v>
      </c>
      <c r="B7333" s="354" t="s">
        <v>1269</v>
      </c>
      <c r="C7333" s="353" t="s">
        <v>220</v>
      </c>
      <c r="D7333" s="355">
        <v>30.63</v>
      </c>
      <c r="E7333" s="207"/>
    </row>
    <row r="7334" spans="1:5" x14ac:dyDescent="0.25">
      <c r="A7334" s="353">
        <v>101439</v>
      </c>
      <c r="B7334" s="354" t="s">
        <v>1269</v>
      </c>
      <c r="C7334" s="353" t="s">
        <v>1308</v>
      </c>
      <c r="D7334" s="355">
        <v>5464.59</v>
      </c>
      <c r="E7334" s="207"/>
    </row>
    <row r="7335" spans="1:5" x14ac:dyDescent="0.25">
      <c r="A7335" s="353">
        <v>88303</v>
      </c>
      <c r="B7335" s="354" t="s">
        <v>1271</v>
      </c>
      <c r="C7335" s="353" t="s">
        <v>220</v>
      </c>
      <c r="D7335" s="355">
        <v>24.36</v>
      </c>
      <c r="E7335" s="207"/>
    </row>
    <row r="7336" spans="1:5" x14ac:dyDescent="0.25">
      <c r="A7336" s="353">
        <v>101441</v>
      </c>
      <c r="B7336" s="354" t="s">
        <v>1271</v>
      </c>
      <c r="C7336" s="353" t="s">
        <v>1308</v>
      </c>
      <c r="D7336" s="355">
        <v>4361.51</v>
      </c>
      <c r="E7336" s="207"/>
    </row>
    <row r="7337" spans="1:5" x14ac:dyDescent="0.25">
      <c r="A7337" s="353">
        <v>88304</v>
      </c>
      <c r="B7337" s="354" t="s">
        <v>1272</v>
      </c>
      <c r="C7337" s="353" t="s">
        <v>220</v>
      </c>
      <c r="D7337" s="355">
        <v>39.07</v>
      </c>
      <c r="E7337" s="207"/>
    </row>
    <row r="7338" spans="1:5" x14ac:dyDescent="0.25">
      <c r="A7338" s="353">
        <v>101443</v>
      </c>
      <c r="B7338" s="354" t="s">
        <v>1272</v>
      </c>
      <c r="C7338" s="353" t="s">
        <v>1308</v>
      </c>
      <c r="D7338" s="355">
        <v>6952.87</v>
      </c>
      <c r="E7338" s="207"/>
    </row>
    <row r="7339" spans="1:5" x14ac:dyDescent="0.25">
      <c r="A7339" s="353">
        <v>88306</v>
      </c>
      <c r="B7339" s="354" t="s">
        <v>1273</v>
      </c>
      <c r="C7339" s="353" t="s">
        <v>220</v>
      </c>
      <c r="D7339" s="355">
        <v>28.21</v>
      </c>
      <c r="E7339" s="207"/>
    </row>
    <row r="7340" spans="1:5" x14ac:dyDescent="0.25">
      <c r="A7340" s="353">
        <v>88307</v>
      </c>
      <c r="B7340" s="354" t="s">
        <v>1274</v>
      </c>
      <c r="C7340" s="353" t="s">
        <v>220</v>
      </c>
      <c r="D7340" s="355">
        <v>28.03</v>
      </c>
      <c r="E7340" s="207"/>
    </row>
    <row r="7341" spans="1:5" x14ac:dyDescent="0.25">
      <c r="A7341" s="353">
        <v>88308</v>
      </c>
      <c r="B7341" s="354" t="s">
        <v>1275</v>
      </c>
      <c r="C7341" s="353" t="s">
        <v>220</v>
      </c>
      <c r="D7341" s="355">
        <v>30.1</v>
      </c>
      <c r="E7341" s="207"/>
    </row>
    <row r="7342" spans="1:5" x14ac:dyDescent="0.25">
      <c r="A7342" s="353">
        <v>101444</v>
      </c>
      <c r="B7342" s="354" t="s">
        <v>1275</v>
      </c>
      <c r="C7342" s="353" t="s">
        <v>1308</v>
      </c>
      <c r="D7342" s="355">
        <v>5380.35</v>
      </c>
      <c r="E7342" s="207"/>
    </row>
    <row r="7343" spans="1:5" x14ac:dyDescent="0.25">
      <c r="A7343" s="353">
        <v>88309</v>
      </c>
      <c r="B7343" s="354" t="s">
        <v>1276</v>
      </c>
      <c r="C7343" s="353" t="s">
        <v>220</v>
      </c>
      <c r="D7343" s="355">
        <v>30.25</v>
      </c>
      <c r="E7343" s="207"/>
    </row>
    <row r="7344" spans="1:5" x14ac:dyDescent="0.25">
      <c r="A7344" s="353">
        <v>101445</v>
      </c>
      <c r="B7344" s="354" t="s">
        <v>1276</v>
      </c>
      <c r="C7344" s="353" t="s">
        <v>1308</v>
      </c>
      <c r="D7344" s="355">
        <v>5399.59</v>
      </c>
      <c r="E7344" s="207"/>
    </row>
    <row r="7345" spans="1:5" x14ac:dyDescent="0.25">
      <c r="A7345" s="353">
        <v>88310</v>
      </c>
      <c r="B7345" s="354" t="s">
        <v>1277</v>
      </c>
      <c r="C7345" s="353" t="s">
        <v>220</v>
      </c>
      <c r="D7345" s="355">
        <v>31.91</v>
      </c>
      <c r="E7345" s="207"/>
    </row>
    <row r="7346" spans="1:5" x14ac:dyDescent="0.25">
      <c r="A7346" s="353">
        <v>101446</v>
      </c>
      <c r="B7346" s="354" t="s">
        <v>1277</v>
      </c>
      <c r="C7346" s="353" t="s">
        <v>1308</v>
      </c>
      <c r="D7346" s="355">
        <v>5720.52</v>
      </c>
      <c r="E7346" s="207"/>
    </row>
    <row r="7347" spans="1:5" x14ac:dyDescent="0.25">
      <c r="A7347" s="353">
        <v>88311</v>
      </c>
      <c r="B7347" s="354" t="s">
        <v>1278</v>
      </c>
      <c r="C7347" s="353" t="s">
        <v>220</v>
      </c>
      <c r="D7347" s="355">
        <v>31.22</v>
      </c>
      <c r="E7347" s="207"/>
    </row>
    <row r="7348" spans="1:5" x14ac:dyDescent="0.25">
      <c r="A7348" s="353">
        <v>101447</v>
      </c>
      <c r="B7348" s="354" t="s">
        <v>1278</v>
      </c>
      <c r="C7348" s="353" t="s">
        <v>1308</v>
      </c>
      <c r="D7348" s="355">
        <v>5600.82</v>
      </c>
      <c r="E7348" s="207"/>
    </row>
    <row r="7349" spans="1:5" x14ac:dyDescent="0.25">
      <c r="A7349" s="353">
        <v>88312</v>
      </c>
      <c r="B7349" s="354" t="s">
        <v>1279</v>
      </c>
      <c r="C7349" s="353" t="s">
        <v>220</v>
      </c>
      <c r="D7349" s="355">
        <v>31.91</v>
      </c>
      <c r="E7349" s="207"/>
    </row>
    <row r="7350" spans="1:5" x14ac:dyDescent="0.25">
      <c r="A7350" s="353">
        <v>101448</v>
      </c>
      <c r="B7350" s="354" t="s">
        <v>1279</v>
      </c>
      <c r="C7350" s="353" t="s">
        <v>1308</v>
      </c>
      <c r="D7350" s="355">
        <v>5720.52</v>
      </c>
      <c r="E7350" s="207"/>
    </row>
    <row r="7351" spans="1:5" x14ac:dyDescent="0.25">
      <c r="A7351" s="353">
        <v>101449</v>
      </c>
      <c r="B7351" s="354" t="s">
        <v>1531</v>
      </c>
      <c r="C7351" s="353" t="s">
        <v>1308</v>
      </c>
      <c r="D7351" s="355">
        <v>4676.6499999999996</v>
      </c>
      <c r="E7351" s="207"/>
    </row>
    <row r="7352" spans="1:5" x14ac:dyDescent="0.25">
      <c r="A7352" s="353">
        <v>88313</v>
      </c>
      <c r="B7352" s="354" t="s">
        <v>1280</v>
      </c>
      <c r="C7352" s="353" t="s">
        <v>220</v>
      </c>
      <c r="D7352" s="355">
        <v>26.23</v>
      </c>
      <c r="E7352" s="207"/>
    </row>
    <row r="7353" spans="1:5" x14ac:dyDescent="0.25">
      <c r="A7353" s="353">
        <v>88314</v>
      </c>
      <c r="B7353" s="354" t="s">
        <v>1281</v>
      </c>
      <c r="C7353" s="353" t="s">
        <v>220</v>
      </c>
      <c r="D7353" s="355">
        <v>22.02</v>
      </c>
      <c r="E7353" s="207"/>
    </row>
    <row r="7354" spans="1:5" x14ac:dyDescent="0.25">
      <c r="A7354" s="353">
        <v>88315</v>
      </c>
      <c r="B7354" s="354" t="s">
        <v>1282</v>
      </c>
      <c r="C7354" s="353" t="s">
        <v>220</v>
      </c>
      <c r="D7354" s="355">
        <v>30.02</v>
      </c>
      <c r="E7354" s="207"/>
    </row>
    <row r="7355" spans="1:5" x14ac:dyDescent="0.25">
      <c r="A7355" s="353">
        <v>101451</v>
      </c>
      <c r="B7355" s="354" t="s">
        <v>1282</v>
      </c>
      <c r="C7355" s="353" t="s">
        <v>1308</v>
      </c>
      <c r="D7355" s="355">
        <v>5369.81</v>
      </c>
      <c r="E7355" s="207"/>
    </row>
    <row r="7356" spans="1:5" x14ac:dyDescent="0.25">
      <c r="A7356" s="353">
        <v>88316</v>
      </c>
      <c r="B7356" s="354" t="s">
        <v>1283</v>
      </c>
      <c r="C7356" s="353" t="s">
        <v>220</v>
      </c>
      <c r="D7356" s="355">
        <v>22.37</v>
      </c>
      <c r="E7356" s="207"/>
    </row>
    <row r="7357" spans="1:5" x14ac:dyDescent="0.25">
      <c r="A7357" s="353">
        <v>101452</v>
      </c>
      <c r="B7357" s="354" t="s">
        <v>1532</v>
      </c>
      <c r="C7357" s="353" t="s">
        <v>1308</v>
      </c>
      <c r="D7357" s="355">
        <v>4015.47</v>
      </c>
      <c r="E7357" s="207"/>
    </row>
    <row r="7358" spans="1:5" x14ac:dyDescent="0.25">
      <c r="A7358" s="353">
        <v>88318</v>
      </c>
      <c r="B7358" s="354" t="s">
        <v>1285</v>
      </c>
      <c r="C7358" s="353" t="s">
        <v>220</v>
      </c>
      <c r="D7358" s="355">
        <v>39.47</v>
      </c>
      <c r="E7358" s="207"/>
    </row>
    <row r="7359" spans="1:5" x14ac:dyDescent="0.25">
      <c r="A7359" s="353">
        <v>88317</v>
      </c>
      <c r="B7359" s="354" t="s">
        <v>1284</v>
      </c>
      <c r="C7359" s="353" t="s">
        <v>220</v>
      </c>
      <c r="D7359" s="355">
        <v>30.96</v>
      </c>
      <c r="E7359" s="207"/>
    </row>
    <row r="7360" spans="1:5" x14ac:dyDescent="0.25">
      <c r="A7360" s="353">
        <v>101453</v>
      </c>
      <c r="B7360" s="354" t="s">
        <v>1284</v>
      </c>
      <c r="C7360" s="353" t="s">
        <v>1308</v>
      </c>
      <c r="D7360" s="355">
        <v>5546.58</v>
      </c>
      <c r="E7360" s="207"/>
    </row>
    <row r="7361" spans="1:5" x14ac:dyDescent="0.25">
      <c r="A7361" s="353">
        <v>101454</v>
      </c>
      <c r="B7361" s="354" t="s">
        <v>1533</v>
      </c>
      <c r="C7361" s="353" t="s">
        <v>1308</v>
      </c>
      <c r="D7361" s="355">
        <v>7046.67</v>
      </c>
      <c r="E7361" s="207"/>
    </row>
    <row r="7362" spans="1:5" x14ac:dyDescent="0.25">
      <c r="A7362" s="353">
        <v>100533</v>
      </c>
      <c r="B7362" s="354" t="s">
        <v>1423</v>
      </c>
      <c r="C7362" s="353" t="s">
        <v>220</v>
      </c>
      <c r="D7362" s="355">
        <v>37.61</v>
      </c>
      <c r="E7362" s="207"/>
    </row>
    <row r="7363" spans="1:5" x14ac:dyDescent="0.25">
      <c r="A7363" s="353">
        <v>100534</v>
      </c>
      <c r="B7363" s="354" t="s">
        <v>1423</v>
      </c>
      <c r="C7363" s="353" t="s">
        <v>1308</v>
      </c>
      <c r="D7363" s="355">
        <v>6697.05</v>
      </c>
      <c r="E7363" s="207"/>
    </row>
    <row r="7364" spans="1:5" x14ac:dyDescent="0.25">
      <c r="A7364" s="353">
        <v>88323</v>
      </c>
      <c r="B7364" s="354" t="s">
        <v>1287</v>
      </c>
      <c r="C7364" s="353" t="s">
        <v>220</v>
      </c>
      <c r="D7364" s="355">
        <v>29.51</v>
      </c>
      <c r="E7364" s="207"/>
    </row>
    <row r="7365" spans="1:5" x14ac:dyDescent="0.25">
      <c r="A7365" s="353">
        <v>101458</v>
      </c>
      <c r="B7365" s="354" t="s">
        <v>1536</v>
      </c>
      <c r="C7365" s="353" t="s">
        <v>1308</v>
      </c>
      <c r="D7365" s="355">
        <v>5278.59</v>
      </c>
      <c r="E7365" s="207"/>
    </row>
    <row r="7366" spans="1:5" x14ac:dyDescent="0.25">
      <c r="A7366" s="353">
        <v>90781</v>
      </c>
      <c r="B7366" s="354" t="s">
        <v>1305</v>
      </c>
      <c r="C7366" s="353" t="s">
        <v>220</v>
      </c>
      <c r="D7366" s="355">
        <v>45.82</v>
      </c>
      <c r="E7366" s="207"/>
    </row>
    <row r="7367" spans="1:5" x14ac:dyDescent="0.25">
      <c r="A7367" s="353">
        <v>94296</v>
      </c>
      <c r="B7367" s="354" t="s">
        <v>1305</v>
      </c>
      <c r="C7367" s="353" t="s">
        <v>1308</v>
      </c>
      <c r="D7367" s="355">
        <v>8139.44</v>
      </c>
      <c r="E7367" s="207"/>
    </row>
    <row r="7368" spans="1:5" x14ac:dyDescent="0.25">
      <c r="A7368" s="353">
        <v>88324</v>
      </c>
      <c r="B7368" s="354" t="s">
        <v>1288</v>
      </c>
      <c r="C7368" s="353" t="s">
        <v>220</v>
      </c>
      <c r="D7368" s="355">
        <v>34.71</v>
      </c>
      <c r="E7368" s="207"/>
    </row>
    <row r="7369" spans="1:5" x14ac:dyDescent="0.25">
      <c r="A7369" s="353">
        <v>88321</v>
      </c>
      <c r="B7369" s="354" t="s">
        <v>1286</v>
      </c>
      <c r="C7369" s="353" t="s">
        <v>220</v>
      </c>
      <c r="D7369" s="355">
        <v>43.75</v>
      </c>
      <c r="E7369" s="207"/>
    </row>
    <row r="7370" spans="1:5" x14ac:dyDescent="0.25">
      <c r="A7370" s="353">
        <v>101456</v>
      </c>
      <c r="B7370" s="354" t="s">
        <v>1534</v>
      </c>
      <c r="C7370" s="353" t="s">
        <v>1308</v>
      </c>
      <c r="D7370" s="355">
        <v>7777.24</v>
      </c>
      <c r="E7370" s="207"/>
    </row>
    <row r="7371" spans="1:5" x14ac:dyDescent="0.25">
      <c r="A7371" s="353">
        <v>100309</v>
      </c>
      <c r="B7371" s="354" t="s">
        <v>1421</v>
      </c>
      <c r="C7371" s="353" t="s">
        <v>220</v>
      </c>
      <c r="D7371" s="355">
        <v>43.97</v>
      </c>
      <c r="E7371" s="207"/>
    </row>
    <row r="7372" spans="1:5" x14ac:dyDescent="0.25">
      <c r="A7372" s="353">
        <v>100321</v>
      </c>
      <c r="B7372" s="354" t="s">
        <v>1421</v>
      </c>
      <c r="C7372" s="353" t="s">
        <v>1308</v>
      </c>
      <c r="D7372" s="355">
        <v>7799.79</v>
      </c>
      <c r="E7372" s="207"/>
    </row>
    <row r="7373" spans="1:5" x14ac:dyDescent="0.25">
      <c r="A7373" s="353">
        <v>88322</v>
      </c>
      <c r="B7373" s="354" t="s">
        <v>1535</v>
      </c>
      <c r="C7373" s="353" t="s">
        <v>220</v>
      </c>
      <c r="D7373" s="355">
        <v>29.02</v>
      </c>
      <c r="E7373" s="207"/>
    </row>
    <row r="7374" spans="1:5" x14ac:dyDescent="0.25">
      <c r="A7374" s="353">
        <v>101457</v>
      </c>
      <c r="B7374" s="354" t="s">
        <v>1535</v>
      </c>
      <c r="C7374" s="353" t="s">
        <v>1308</v>
      </c>
      <c r="D7374" s="355">
        <v>5180.72</v>
      </c>
      <c r="E7374" s="207"/>
    </row>
    <row r="7375" spans="1:5" x14ac:dyDescent="0.25">
      <c r="A7375" s="353">
        <v>88325</v>
      </c>
      <c r="B7375" s="354" t="s">
        <v>1289</v>
      </c>
      <c r="C7375" s="353" t="s">
        <v>220</v>
      </c>
      <c r="D7375" s="355">
        <v>24.33</v>
      </c>
      <c r="E7375" s="207"/>
    </row>
    <row r="7376" spans="1:5" x14ac:dyDescent="0.25">
      <c r="A7376" s="353">
        <v>101459</v>
      </c>
      <c r="B7376" s="354" t="s">
        <v>1289</v>
      </c>
      <c r="C7376" s="353" t="s">
        <v>1308</v>
      </c>
      <c r="D7376" s="355">
        <v>4368.1499999999996</v>
      </c>
      <c r="E7376" s="207"/>
    </row>
    <row r="7377" spans="1:5" x14ac:dyDescent="0.25">
      <c r="A7377" s="353">
        <v>100289</v>
      </c>
      <c r="B7377" s="354" t="s">
        <v>1411</v>
      </c>
      <c r="C7377" s="353" t="s">
        <v>220</v>
      </c>
      <c r="D7377" s="355">
        <v>25.53</v>
      </c>
      <c r="E7377" s="207"/>
    </row>
    <row r="7378" spans="1:5" x14ac:dyDescent="0.25">
      <c r="A7378" s="353">
        <v>101460</v>
      </c>
      <c r="B7378" s="354" t="s">
        <v>1411</v>
      </c>
      <c r="C7378" s="353" t="s">
        <v>1308</v>
      </c>
      <c r="D7378" s="355">
        <v>4586.3500000000004</v>
      </c>
      <c r="E7378" s="207"/>
    </row>
    <row r="7379" spans="1:5" x14ac:dyDescent="0.25">
      <c r="A7379" s="353">
        <v>105011</v>
      </c>
      <c r="B7379" s="354" t="s">
        <v>24614</v>
      </c>
      <c r="C7379" s="353" t="s">
        <v>1</v>
      </c>
      <c r="D7379" s="355">
        <v>0.62</v>
      </c>
      <c r="E7379" s="207"/>
    </row>
    <row r="7380" spans="1:5" x14ac:dyDescent="0.25">
      <c r="A7380" s="353">
        <v>99061</v>
      </c>
      <c r="B7380" s="354" t="s">
        <v>24610</v>
      </c>
      <c r="C7380" s="353" t="s">
        <v>2</v>
      </c>
      <c r="D7380" s="355">
        <v>132.24</v>
      </c>
      <c r="E7380" s="207"/>
    </row>
    <row r="7381" spans="1:5" x14ac:dyDescent="0.25">
      <c r="A7381" s="353">
        <v>99060</v>
      </c>
      <c r="B7381" s="354" t="s">
        <v>24609</v>
      </c>
      <c r="C7381" s="353" t="s">
        <v>2</v>
      </c>
      <c r="D7381" s="355">
        <v>217.21</v>
      </c>
      <c r="E7381" s="207"/>
    </row>
    <row r="7382" spans="1:5" x14ac:dyDescent="0.25">
      <c r="A7382" s="353">
        <v>105008</v>
      </c>
      <c r="B7382" s="354" t="s">
        <v>35034</v>
      </c>
      <c r="C7382" s="353" t="s">
        <v>2</v>
      </c>
      <c r="D7382" s="355">
        <v>0</v>
      </c>
      <c r="E7382" s="207"/>
    </row>
    <row r="7383" spans="1:5" x14ac:dyDescent="0.25">
      <c r="A7383" s="353">
        <v>105009</v>
      </c>
      <c r="B7383" s="354" t="s">
        <v>38870</v>
      </c>
      <c r="C7383" s="353" t="s">
        <v>1</v>
      </c>
      <c r="D7383" s="355">
        <v>89.07</v>
      </c>
      <c r="E7383" s="207"/>
    </row>
    <row r="7384" spans="1:5" x14ac:dyDescent="0.25">
      <c r="A7384" s="353">
        <v>99059</v>
      </c>
      <c r="B7384" s="354" t="s">
        <v>38871</v>
      </c>
      <c r="C7384" s="353" t="s">
        <v>1</v>
      </c>
      <c r="D7384" s="355">
        <v>72.48</v>
      </c>
      <c r="E7384" s="207"/>
    </row>
    <row r="7385" spans="1:5" x14ac:dyDescent="0.25">
      <c r="A7385" s="353">
        <v>105137</v>
      </c>
      <c r="B7385" s="354" t="s">
        <v>35035</v>
      </c>
      <c r="C7385" s="353" t="s">
        <v>1</v>
      </c>
      <c r="D7385" s="355">
        <v>0</v>
      </c>
      <c r="E7385" s="207"/>
    </row>
    <row r="7386" spans="1:5" x14ac:dyDescent="0.25">
      <c r="A7386" s="353">
        <v>105136</v>
      </c>
      <c r="B7386" s="354" t="s">
        <v>35036</v>
      </c>
      <c r="C7386" s="353" t="s">
        <v>2</v>
      </c>
      <c r="D7386" s="355">
        <v>0</v>
      </c>
      <c r="E7386" s="207"/>
    </row>
    <row r="7387" spans="1:5" x14ac:dyDescent="0.25">
      <c r="A7387" s="353">
        <v>105007</v>
      </c>
      <c r="B7387" s="354" t="s">
        <v>24613</v>
      </c>
      <c r="C7387" s="353" t="s">
        <v>2</v>
      </c>
      <c r="D7387" s="355">
        <v>40.58</v>
      </c>
      <c r="E7387" s="207"/>
    </row>
    <row r="7388" spans="1:5" x14ac:dyDescent="0.25">
      <c r="A7388" s="353">
        <v>99063</v>
      </c>
      <c r="B7388" s="354" t="s">
        <v>24612</v>
      </c>
      <c r="C7388" s="353" t="s">
        <v>1</v>
      </c>
      <c r="D7388" s="355">
        <v>10.23</v>
      </c>
      <c r="E7388" s="207"/>
    </row>
    <row r="7389" spans="1:5" x14ac:dyDescent="0.25">
      <c r="A7389" s="353">
        <v>105010</v>
      </c>
      <c r="B7389" s="354" t="s">
        <v>35037</v>
      </c>
      <c r="C7389" s="353" t="s">
        <v>2</v>
      </c>
      <c r="D7389" s="355">
        <v>0</v>
      </c>
      <c r="E7389" s="207"/>
    </row>
    <row r="7390" spans="1:5" x14ac:dyDescent="0.25">
      <c r="A7390" s="353">
        <v>99062</v>
      </c>
      <c r="B7390" s="354" t="s">
        <v>24611</v>
      </c>
      <c r="C7390" s="353" t="s">
        <v>2</v>
      </c>
      <c r="D7390" s="355">
        <v>2.1800000000000002</v>
      </c>
      <c r="E7390" s="207"/>
    </row>
    <row r="7391" spans="1:5" x14ac:dyDescent="0.25">
      <c r="A7391" s="353">
        <v>100857</v>
      </c>
      <c r="B7391" s="354" t="s">
        <v>24439</v>
      </c>
      <c r="C7391" s="353" t="s">
        <v>2</v>
      </c>
      <c r="D7391" s="355">
        <v>532.51</v>
      </c>
      <c r="E7391" s="207"/>
    </row>
    <row r="7392" spans="1:5" x14ac:dyDescent="0.25">
      <c r="A7392" s="353">
        <v>86905</v>
      </c>
      <c r="B7392" s="354" t="s">
        <v>736</v>
      </c>
      <c r="C7392" s="353" t="s">
        <v>2</v>
      </c>
      <c r="D7392" s="355">
        <v>410.94</v>
      </c>
      <c r="E7392" s="207"/>
    </row>
    <row r="7393" spans="1:5" x14ac:dyDescent="0.25">
      <c r="A7393" s="353">
        <v>86908</v>
      </c>
      <c r="B7393" s="354" t="s">
        <v>737</v>
      </c>
      <c r="C7393" s="353" t="s">
        <v>2</v>
      </c>
      <c r="D7393" s="355">
        <v>490.84</v>
      </c>
      <c r="E7393" s="207"/>
    </row>
    <row r="7394" spans="1:5" x14ac:dyDescent="0.25">
      <c r="A7394" s="353">
        <v>100849</v>
      </c>
      <c r="B7394" s="354" t="s">
        <v>770</v>
      </c>
      <c r="C7394" s="353" t="s">
        <v>2</v>
      </c>
      <c r="D7394" s="355">
        <v>45.74</v>
      </c>
      <c r="E7394" s="207"/>
    </row>
    <row r="7395" spans="1:5" x14ac:dyDescent="0.25">
      <c r="A7395" s="353">
        <v>100851</v>
      </c>
      <c r="B7395" s="354" t="s">
        <v>771</v>
      </c>
      <c r="C7395" s="353" t="s">
        <v>2</v>
      </c>
      <c r="D7395" s="355">
        <v>91.01</v>
      </c>
      <c r="E7395" s="207"/>
    </row>
    <row r="7396" spans="1:5" x14ac:dyDescent="0.25">
      <c r="A7396" s="353">
        <v>100850</v>
      </c>
      <c r="B7396" s="354" t="s">
        <v>35038</v>
      </c>
      <c r="C7396" s="353" t="s">
        <v>2</v>
      </c>
      <c r="D7396" s="355">
        <v>0</v>
      </c>
      <c r="E7396" s="207"/>
    </row>
    <row r="7397" spans="1:5" x14ac:dyDescent="0.25">
      <c r="A7397" s="353">
        <v>86895</v>
      </c>
      <c r="B7397" s="354" t="s">
        <v>729</v>
      </c>
      <c r="C7397" s="353" t="s">
        <v>2</v>
      </c>
      <c r="D7397" s="355">
        <v>316.47000000000003</v>
      </c>
      <c r="E7397" s="207"/>
    </row>
    <row r="7398" spans="1:5" x14ac:dyDescent="0.25">
      <c r="A7398" s="353">
        <v>86889</v>
      </c>
      <c r="B7398" s="354" t="s">
        <v>726</v>
      </c>
      <c r="C7398" s="353" t="s">
        <v>2</v>
      </c>
      <c r="D7398" s="355">
        <v>616.14</v>
      </c>
      <c r="E7398" s="207"/>
    </row>
    <row r="7399" spans="1:5" x14ac:dyDescent="0.25">
      <c r="A7399" s="353">
        <v>86899</v>
      </c>
      <c r="B7399" s="354" t="s">
        <v>730</v>
      </c>
      <c r="C7399" s="353" t="s">
        <v>2</v>
      </c>
      <c r="D7399" s="355">
        <v>283.12</v>
      </c>
      <c r="E7399" s="207"/>
    </row>
    <row r="7400" spans="1:5" x14ac:dyDescent="0.25">
      <c r="A7400" s="353">
        <v>86893</v>
      </c>
      <c r="B7400" s="354" t="s">
        <v>727</v>
      </c>
      <c r="C7400" s="353" t="s">
        <v>2</v>
      </c>
      <c r="D7400" s="355">
        <v>527.26</v>
      </c>
      <c r="E7400" s="207"/>
    </row>
    <row r="7401" spans="1:5" x14ac:dyDescent="0.25">
      <c r="A7401" s="353">
        <v>86934</v>
      </c>
      <c r="B7401" s="354" t="s">
        <v>751</v>
      </c>
      <c r="C7401" s="353" t="s">
        <v>2</v>
      </c>
      <c r="D7401" s="355">
        <v>471.14</v>
      </c>
      <c r="E7401" s="207"/>
    </row>
    <row r="7402" spans="1:5" x14ac:dyDescent="0.25">
      <c r="A7402" s="353">
        <v>86933</v>
      </c>
      <c r="B7402" s="354" t="s">
        <v>750</v>
      </c>
      <c r="C7402" s="353" t="s">
        <v>2</v>
      </c>
      <c r="D7402" s="355">
        <v>483.19</v>
      </c>
      <c r="E7402" s="207"/>
    </row>
    <row r="7403" spans="1:5" x14ac:dyDescent="0.25">
      <c r="A7403" s="353">
        <v>86894</v>
      </c>
      <c r="B7403" s="354" t="s">
        <v>728</v>
      </c>
      <c r="C7403" s="353" t="s">
        <v>2</v>
      </c>
      <c r="D7403" s="355">
        <v>336.76</v>
      </c>
      <c r="E7403" s="207"/>
    </row>
    <row r="7404" spans="1:5" x14ac:dyDescent="0.25">
      <c r="A7404" s="353">
        <v>93441</v>
      </c>
      <c r="B7404" s="354" t="s">
        <v>38872</v>
      </c>
      <c r="C7404" s="353" t="s">
        <v>2</v>
      </c>
      <c r="D7404" s="355">
        <v>1031.28</v>
      </c>
      <c r="E7404" s="207"/>
    </row>
    <row r="7405" spans="1:5" x14ac:dyDescent="0.25">
      <c r="A7405" s="353">
        <v>93396</v>
      </c>
      <c r="B7405" s="354" t="s">
        <v>38873</v>
      </c>
      <c r="C7405" s="353" t="s">
        <v>2</v>
      </c>
      <c r="D7405" s="355">
        <v>659.27</v>
      </c>
      <c r="E7405" s="207"/>
    </row>
    <row r="7406" spans="1:5" x14ac:dyDescent="0.25">
      <c r="A7406" s="353">
        <v>93442</v>
      </c>
      <c r="B7406" s="354" t="s">
        <v>38874</v>
      </c>
      <c r="C7406" s="353" t="s">
        <v>2</v>
      </c>
      <c r="D7406" s="355">
        <v>1201.3699999999999</v>
      </c>
      <c r="E7406" s="207"/>
    </row>
    <row r="7407" spans="1:5" x14ac:dyDescent="0.25">
      <c r="A7407" s="353">
        <v>86947</v>
      </c>
      <c r="B7407" s="354" t="s">
        <v>761</v>
      </c>
      <c r="C7407" s="353" t="s">
        <v>2</v>
      </c>
      <c r="D7407" s="355">
        <v>1286.1500000000001</v>
      </c>
      <c r="E7407" s="207"/>
    </row>
    <row r="7408" spans="1:5" x14ac:dyDescent="0.25">
      <c r="A7408" s="353">
        <v>100875</v>
      </c>
      <c r="B7408" s="354" t="s">
        <v>781</v>
      </c>
      <c r="C7408" s="353" t="s">
        <v>2</v>
      </c>
      <c r="D7408" s="355">
        <v>1066.6300000000001</v>
      </c>
      <c r="E7408" s="207"/>
    </row>
    <row r="7409" spans="1:5" x14ac:dyDescent="0.25">
      <c r="A7409" s="353">
        <v>100863</v>
      </c>
      <c r="B7409" s="354" t="s">
        <v>776</v>
      </c>
      <c r="C7409" s="353" t="s">
        <v>2</v>
      </c>
      <c r="D7409" s="355">
        <v>611.15</v>
      </c>
      <c r="E7409" s="207"/>
    </row>
    <row r="7410" spans="1:5" x14ac:dyDescent="0.25">
      <c r="A7410" s="353">
        <v>100864</v>
      </c>
      <c r="B7410" s="354" t="s">
        <v>777</v>
      </c>
      <c r="C7410" s="353" t="s">
        <v>2</v>
      </c>
      <c r="D7410" s="355">
        <v>667.61</v>
      </c>
      <c r="E7410" s="207"/>
    </row>
    <row r="7411" spans="1:5" x14ac:dyDescent="0.25">
      <c r="A7411" s="353">
        <v>100865</v>
      </c>
      <c r="B7411" s="354" t="s">
        <v>778</v>
      </c>
      <c r="C7411" s="353" t="s">
        <v>2</v>
      </c>
      <c r="D7411" s="355">
        <v>576.47</v>
      </c>
      <c r="E7411" s="207"/>
    </row>
    <row r="7412" spans="1:5" x14ac:dyDescent="0.25">
      <c r="A7412" s="353">
        <v>100866</v>
      </c>
      <c r="B7412" s="354" t="s">
        <v>779</v>
      </c>
      <c r="C7412" s="353" t="s">
        <v>2</v>
      </c>
      <c r="D7412" s="355">
        <v>320.85000000000002</v>
      </c>
      <c r="E7412" s="207"/>
    </row>
    <row r="7413" spans="1:5" x14ac:dyDescent="0.25">
      <c r="A7413" s="353">
        <v>100867</v>
      </c>
      <c r="B7413" s="354" t="s">
        <v>38875</v>
      </c>
      <c r="C7413" s="353" t="s">
        <v>2</v>
      </c>
      <c r="D7413" s="355">
        <v>339.47</v>
      </c>
      <c r="E7413" s="207"/>
    </row>
    <row r="7414" spans="1:5" x14ac:dyDescent="0.25">
      <c r="A7414" s="353">
        <v>100868</v>
      </c>
      <c r="B7414" s="354" t="s">
        <v>38876</v>
      </c>
      <c r="C7414" s="353" t="s">
        <v>2</v>
      </c>
      <c r="D7414" s="355">
        <v>351.86</v>
      </c>
      <c r="E7414" s="207"/>
    </row>
    <row r="7415" spans="1:5" x14ac:dyDescent="0.25">
      <c r="A7415" s="353">
        <v>100869</v>
      </c>
      <c r="B7415" s="354" t="s">
        <v>38877</v>
      </c>
      <c r="C7415" s="353" t="s">
        <v>2</v>
      </c>
      <c r="D7415" s="355">
        <v>361.36</v>
      </c>
      <c r="E7415" s="207"/>
    </row>
    <row r="7416" spans="1:5" x14ac:dyDescent="0.25">
      <c r="A7416" s="353">
        <v>100870</v>
      </c>
      <c r="B7416" s="354" t="s">
        <v>38878</v>
      </c>
      <c r="C7416" s="353" t="s">
        <v>2</v>
      </c>
      <c r="D7416" s="355">
        <v>325.77</v>
      </c>
      <c r="E7416" s="207"/>
    </row>
    <row r="7417" spans="1:5" x14ac:dyDescent="0.25">
      <c r="A7417" s="353">
        <v>100871</v>
      </c>
      <c r="B7417" s="354" t="s">
        <v>38879</v>
      </c>
      <c r="C7417" s="353" t="s">
        <v>2</v>
      </c>
      <c r="D7417" s="355">
        <v>351.19</v>
      </c>
      <c r="E7417" s="207"/>
    </row>
    <row r="7418" spans="1:5" x14ac:dyDescent="0.25">
      <c r="A7418" s="353">
        <v>100872</v>
      </c>
      <c r="B7418" s="354" t="s">
        <v>38880</v>
      </c>
      <c r="C7418" s="353" t="s">
        <v>2</v>
      </c>
      <c r="D7418" s="355">
        <v>367.41</v>
      </c>
      <c r="E7418" s="207"/>
    </row>
    <row r="7419" spans="1:5" x14ac:dyDescent="0.25">
      <c r="A7419" s="353">
        <v>100873</v>
      </c>
      <c r="B7419" s="354" t="s">
        <v>38881</v>
      </c>
      <c r="C7419" s="353" t="s">
        <v>2</v>
      </c>
      <c r="D7419" s="355">
        <v>377.54</v>
      </c>
      <c r="E7419" s="207"/>
    </row>
    <row r="7420" spans="1:5" x14ac:dyDescent="0.25">
      <c r="A7420" s="353">
        <v>100860</v>
      </c>
      <c r="B7420" s="354" t="s">
        <v>24442</v>
      </c>
      <c r="C7420" s="353" t="s">
        <v>2</v>
      </c>
      <c r="D7420" s="355">
        <v>110.35</v>
      </c>
      <c r="E7420" s="207"/>
    </row>
    <row r="7421" spans="1:5" x14ac:dyDescent="0.25">
      <c r="A7421" s="353">
        <v>86936</v>
      </c>
      <c r="B7421" s="354" t="s">
        <v>753</v>
      </c>
      <c r="C7421" s="353" t="s">
        <v>2</v>
      </c>
      <c r="D7421" s="355">
        <v>529.72</v>
      </c>
      <c r="E7421" s="207"/>
    </row>
    <row r="7422" spans="1:5" x14ac:dyDescent="0.25">
      <c r="A7422" s="353">
        <v>86935</v>
      </c>
      <c r="B7422" s="354" t="s">
        <v>752</v>
      </c>
      <c r="C7422" s="353" t="s">
        <v>2</v>
      </c>
      <c r="D7422" s="355">
        <v>313.81</v>
      </c>
      <c r="E7422" s="207"/>
    </row>
    <row r="7423" spans="1:5" x14ac:dyDescent="0.25">
      <c r="A7423" s="353">
        <v>86901</v>
      </c>
      <c r="B7423" s="354" t="s">
        <v>732</v>
      </c>
      <c r="C7423" s="353" t="s">
        <v>2</v>
      </c>
      <c r="D7423" s="355">
        <v>164.48</v>
      </c>
      <c r="E7423" s="207"/>
    </row>
    <row r="7424" spans="1:5" x14ac:dyDescent="0.25">
      <c r="A7424" s="353">
        <v>86938</v>
      </c>
      <c r="B7424" s="354" t="s">
        <v>755</v>
      </c>
      <c r="C7424" s="353" t="s">
        <v>2</v>
      </c>
      <c r="D7424" s="355">
        <v>470.35</v>
      </c>
      <c r="E7424" s="207"/>
    </row>
    <row r="7425" spans="1:5" x14ac:dyDescent="0.25">
      <c r="A7425" s="353">
        <v>86937</v>
      </c>
      <c r="B7425" s="354" t="s">
        <v>754</v>
      </c>
      <c r="C7425" s="353" t="s">
        <v>2</v>
      </c>
      <c r="D7425" s="355">
        <v>254.44</v>
      </c>
      <c r="E7425" s="207"/>
    </row>
    <row r="7426" spans="1:5" x14ac:dyDescent="0.25">
      <c r="A7426" s="353">
        <v>86900</v>
      </c>
      <c r="B7426" s="354" t="s">
        <v>731</v>
      </c>
      <c r="C7426" s="353" t="s">
        <v>2</v>
      </c>
      <c r="D7426" s="355">
        <v>217.93</v>
      </c>
      <c r="E7426" s="207"/>
    </row>
    <row r="7427" spans="1:5" x14ac:dyDescent="0.25">
      <c r="A7427" s="353">
        <v>100852</v>
      </c>
      <c r="B7427" s="354" t="s">
        <v>772</v>
      </c>
      <c r="C7427" s="353" t="s">
        <v>2</v>
      </c>
      <c r="D7427" s="355">
        <v>238.48</v>
      </c>
      <c r="E7427" s="207"/>
    </row>
    <row r="7428" spans="1:5" x14ac:dyDescent="0.25">
      <c r="A7428" s="353">
        <v>86886</v>
      </c>
      <c r="B7428" s="354" t="s">
        <v>38882</v>
      </c>
      <c r="C7428" s="353" t="s">
        <v>2</v>
      </c>
      <c r="D7428" s="355">
        <v>56.1</v>
      </c>
      <c r="E7428" s="207"/>
    </row>
    <row r="7429" spans="1:5" x14ac:dyDescent="0.25">
      <c r="A7429" s="353">
        <v>86887</v>
      </c>
      <c r="B7429" s="354" t="s">
        <v>38883</v>
      </c>
      <c r="C7429" s="353" t="s">
        <v>2</v>
      </c>
      <c r="D7429" s="355">
        <v>60.87</v>
      </c>
      <c r="E7429" s="207"/>
    </row>
    <row r="7430" spans="1:5" x14ac:dyDescent="0.25">
      <c r="A7430" s="353">
        <v>86884</v>
      </c>
      <c r="B7430" s="354" t="s">
        <v>24428</v>
      </c>
      <c r="C7430" s="353" t="s">
        <v>2</v>
      </c>
      <c r="D7430" s="355">
        <v>12.3</v>
      </c>
      <c r="E7430" s="207"/>
    </row>
    <row r="7431" spans="1:5" x14ac:dyDescent="0.25">
      <c r="A7431" s="353">
        <v>86885</v>
      </c>
      <c r="B7431" s="354" t="s">
        <v>24429</v>
      </c>
      <c r="C7431" s="353" t="s">
        <v>2</v>
      </c>
      <c r="D7431" s="355">
        <v>14.04</v>
      </c>
      <c r="E7431" s="207"/>
    </row>
    <row r="7432" spans="1:5" x14ac:dyDescent="0.25">
      <c r="A7432" s="353">
        <v>95546</v>
      </c>
      <c r="B7432" s="354" t="s">
        <v>767</v>
      </c>
      <c r="C7432" s="353" t="s">
        <v>2</v>
      </c>
      <c r="D7432" s="355">
        <v>142.36000000000001</v>
      </c>
      <c r="E7432" s="207"/>
    </row>
    <row r="7433" spans="1:5" x14ac:dyDescent="0.25">
      <c r="A7433" s="353">
        <v>86902</v>
      </c>
      <c r="B7433" s="354" t="s">
        <v>733</v>
      </c>
      <c r="C7433" s="353" t="s">
        <v>2</v>
      </c>
      <c r="D7433" s="355">
        <v>350.61</v>
      </c>
      <c r="E7433" s="207"/>
    </row>
    <row r="7434" spans="1:5" x14ac:dyDescent="0.25">
      <c r="A7434" s="353">
        <v>86939</v>
      </c>
      <c r="B7434" s="354" t="s">
        <v>756</v>
      </c>
      <c r="C7434" s="353" t="s">
        <v>2</v>
      </c>
      <c r="D7434" s="355">
        <v>464.27</v>
      </c>
      <c r="E7434" s="207"/>
    </row>
    <row r="7435" spans="1:5" x14ac:dyDescent="0.25">
      <c r="A7435" s="353">
        <v>86903</v>
      </c>
      <c r="B7435" s="354" t="s">
        <v>734</v>
      </c>
      <c r="C7435" s="353" t="s">
        <v>2</v>
      </c>
      <c r="D7435" s="355">
        <v>396.27</v>
      </c>
      <c r="E7435" s="207"/>
    </row>
    <row r="7436" spans="1:5" x14ac:dyDescent="0.25">
      <c r="A7436" s="353">
        <v>86940</v>
      </c>
      <c r="B7436" s="354" t="s">
        <v>757</v>
      </c>
      <c r="C7436" s="353" t="s">
        <v>2</v>
      </c>
      <c r="D7436" s="355">
        <v>1234.82</v>
      </c>
      <c r="E7436" s="207"/>
    </row>
    <row r="7437" spans="1:5" x14ac:dyDescent="0.25">
      <c r="A7437" s="353">
        <v>86941</v>
      </c>
      <c r="B7437" s="354" t="s">
        <v>758</v>
      </c>
      <c r="C7437" s="353" t="s">
        <v>2</v>
      </c>
      <c r="D7437" s="355">
        <v>908.27</v>
      </c>
      <c r="E7437" s="207"/>
    </row>
    <row r="7438" spans="1:5" x14ac:dyDescent="0.25">
      <c r="A7438" s="353">
        <v>86904</v>
      </c>
      <c r="B7438" s="354" t="s">
        <v>735</v>
      </c>
      <c r="C7438" s="353" t="s">
        <v>2</v>
      </c>
      <c r="D7438" s="355">
        <v>165.66</v>
      </c>
      <c r="E7438" s="207"/>
    </row>
    <row r="7439" spans="1:5" x14ac:dyDescent="0.25">
      <c r="A7439" s="353">
        <v>86943</v>
      </c>
      <c r="B7439" s="354" t="s">
        <v>760</v>
      </c>
      <c r="C7439" s="353" t="s">
        <v>2</v>
      </c>
      <c r="D7439" s="355">
        <v>279.32</v>
      </c>
      <c r="E7439" s="207"/>
    </row>
    <row r="7440" spans="1:5" x14ac:dyDescent="0.25">
      <c r="A7440" s="353">
        <v>86942</v>
      </c>
      <c r="B7440" s="354" t="s">
        <v>759</v>
      </c>
      <c r="C7440" s="353" t="s">
        <v>2</v>
      </c>
      <c r="D7440" s="355">
        <v>291.37</v>
      </c>
      <c r="E7440" s="207"/>
    </row>
    <row r="7441" spans="1:5" x14ac:dyDescent="0.25">
      <c r="A7441" s="353">
        <v>100856</v>
      </c>
      <c r="B7441" s="354" t="s">
        <v>24438</v>
      </c>
      <c r="C7441" s="353" t="s">
        <v>2</v>
      </c>
      <c r="D7441" s="355">
        <v>38.770000000000003</v>
      </c>
      <c r="E7441" s="207"/>
    </row>
    <row r="7442" spans="1:5" x14ac:dyDescent="0.25">
      <c r="A7442" s="353">
        <v>100858</v>
      </c>
      <c r="B7442" s="354" t="s">
        <v>24440</v>
      </c>
      <c r="C7442" s="353" t="s">
        <v>2</v>
      </c>
      <c r="D7442" s="355">
        <v>810.41</v>
      </c>
      <c r="E7442" s="207"/>
    </row>
    <row r="7443" spans="1:5" x14ac:dyDescent="0.25">
      <c r="A7443" s="353">
        <v>100859</v>
      </c>
      <c r="B7443" s="354" t="s">
        <v>24441</v>
      </c>
      <c r="C7443" s="353" t="s">
        <v>2</v>
      </c>
      <c r="D7443" s="355">
        <v>1152.69</v>
      </c>
      <c r="E7443" s="207"/>
    </row>
    <row r="7444" spans="1:5" x14ac:dyDescent="0.25">
      <c r="A7444" s="353">
        <v>95544</v>
      </c>
      <c r="B7444" s="354" t="s">
        <v>765</v>
      </c>
      <c r="C7444" s="353" t="s">
        <v>2</v>
      </c>
      <c r="D7444" s="355">
        <v>39.950000000000003</v>
      </c>
      <c r="E7444" s="207"/>
    </row>
    <row r="7445" spans="1:5" x14ac:dyDescent="0.25">
      <c r="A7445" s="353">
        <v>95543</v>
      </c>
      <c r="B7445" s="354" t="s">
        <v>764</v>
      </c>
      <c r="C7445" s="353" t="s">
        <v>2</v>
      </c>
      <c r="D7445" s="355">
        <v>56.9</v>
      </c>
      <c r="E7445" s="207"/>
    </row>
    <row r="7446" spans="1:5" x14ac:dyDescent="0.25">
      <c r="A7446" s="353">
        <v>95542</v>
      </c>
      <c r="B7446" s="354" t="s">
        <v>763</v>
      </c>
      <c r="C7446" s="353" t="s">
        <v>2</v>
      </c>
      <c r="D7446" s="355">
        <v>33.25</v>
      </c>
      <c r="E7446" s="207"/>
    </row>
    <row r="7447" spans="1:5" x14ac:dyDescent="0.25">
      <c r="A7447" s="353">
        <v>100874</v>
      </c>
      <c r="B7447" s="354" t="s">
        <v>780</v>
      </c>
      <c r="C7447" s="353" t="s">
        <v>2</v>
      </c>
      <c r="D7447" s="355">
        <v>320.85000000000002</v>
      </c>
      <c r="E7447" s="207"/>
    </row>
    <row r="7448" spans="1:5" x14ac:dyDescent="0.25">
      <c r="A7448" s="353">
        <v>95545</v>
      </c>
      <c r="B7448" s="354" t="s">
        <v>766</v>
      </c>
      <c r="C7448" s="353" t="s">
        <v>2</v>
      </c>
      <c r="D7448" s="355">
        <v>39.24</v>
      </c>
      <c r="E7448" s="207"/>
    </row>
    <row r="7449" spans="1:5" x14ac:dyDescent="0.25">
      <c r="A7449" s="353">
        <v>95547</v>
      </c>
      <c r="B7449" s="354" t="s">
        <v>768</v>
      </c>
      <c r="C7449" s="353" t="s">
        <v>2</v>
      </c>
      <c r="D7449" s="355">
        <v>52.77</v>
      </c>
      <c r="E7449" s="207"/>
    </row>
    <row r="7450" spans="1:5" x14ac:dyDescent="0.25">
      <c r="A7450" s="353">
        <v>86883</v>
      </c>
      <c r="B7450" s="354" t="s">
        <v>38884</v>
      </c>
      <c r="C7450" s="353" t="s">
        <v>2</v>
      </c>
      <c r="D7450" s="355">
        <v>14.21</v>
      </c>
      <c r="E7450" s="207"/>
    </row>
    <row r="7451" spans="1:5" x14ac:dyDescent="0.25">
      <c r="A7451" s="353">
        <v>86881</v>
      </c>
      <c r="B7451" s="354" t="s">
        <v>24427</v>
      </c>
      <c r="C7451" s="353" t="s">
        <v>2</v>
      </c>
      <c r="D7451" s="355">
        <v>230.12</v>
      </c>
      <c r="E7451" s="207"/>
    </row>
    <row r="7452" spans="1:5" x14ac:dyDescent="0.25">
      <c r="A7452" s="353">
        <v>86882</v>
      </c>
      <c r="B7452" s="354" t="s">
        <v>38885</v>
      </c>
      <c r="C7452" s="353" t="s">
        <v>2</v>
      </c>
      <c r="D7452" s="355">
        <v>26.26</v>
      </c>
      <c r="E7452" s="207"/>
    </row>
    <row r="7453" spans="1:5" x14ac:dyDescent="0.25">
      <c r="A7453" s="353">
        <v>100862</v>
      </c>
      <c r="B7453" s="354" t="s">
        <v>775</v>
      </c>
      <c r="C7453" s="353" t="s">
        <v>2</v>
      </c>
      <c r="D7453" s="355">
        <v>39.799999999999997</v>
      </c>
      <c r="E7453" s="207"/>
    </row>
    <row r="7454" spans="1:5" x14ac:dyDescent="0.25">
      <c r="A7454" s="353">
        <v>100861</v>
      </c>
      <c r="B7454" s="354" t="s">
        <v>774</v>
      </c>
      <c r="C7454" s="353" t="s">
        <v>2</v>
      </c>
      <c r="D7454" s="355">
        <v>36.39</v>
      </c>
      <c r="E7454" s="207"/>
    </row>
    <row r="7455" spans="1:5" x14ac:dyDescent="0.25">
      <c r="A7455" s="353">
        <v>86872</v>
      </c>
      <c r="B7455" s="354" t="s">
        <v>722</v>
      </c>
      <c r="C7455" s="353" t="s">
        <v>2</v>
      </c>
      <c r="D7455" s="355">
        <v>815.31</v>
      </c>
      <c r="E7455" s="207"/>
    </row>
    <row r="7456" spans="1:5" x14ac:dyDescent="0.25">
      <c r="A7456" s="353">
        <v>86919</v>
      </c>
      <c r="B7456" s="354" t="s">
        <v>738</v>
      </c>
      <c r="C7456" s="353" t="s">
        <v>2</v>
      </c>
      <c r="D7456" s="355">
        <v>1005.32</v>
      </c>
      <c r="E7456" s="207"/>
    </row>
    <row r="7457" spans="1:5" x14ac:dyDescent="0.25">
      <c r="A7457" s="353">
        <v>86920</v>
      </c>
      <c r="B7457" s="354" t="s">
        <v>739</v>
      </c>
      <c r="C7457" s="353" t="s">
        <v>2</v>
      </c>
      <c r="D7457" s="355">
        <v>896.67</v>
      </c>
      <c r="E7457" s="207"/>
    </row>
    <row r="7458" spans="1:5" x14ac:dyDescent="0.25">
      <c r="A7458" s="353">
        <v>86921</v>
      </c>
      <c r="B7458" s="354" t="s">
        <v>740</v>
      </c>
      <c r="C7458" s="353" t="s">
        <v>2</v>
      </c>
      <c r="D7458" s="355">
        <v>867.37</v>
      </c>
      <c r="E7458" s="207"/>
    </row>
    <row r="7459" spans="1:5" x14ac:dyDescent="0.25">
      <c r="A7459" s="353">
        <v>86874</v>
      </c>
      <c r="B7459" s="354" t="s">
        <v>723</v>
      </c>
      <c r="C7459" s="353" t="s">
        <v>2</v>
      </c>
      <c r="D7459" s="355">
        <v>571.57000000000005</v>
      </c>
      <c r="E7459" s="207"/>
    </row>
    <row r="7460" spans="1:5" x14ac:dyDescent="0.25">
      <c r="A7460" s="353">
        <v>86922</v>
      </c>
      <c r="B7460" s="354" t="s">
        <v>741</v>
      </c>
      <c r="C7460" s="353" t="s">
        <v>2</v>
      </c>
      <c r="D7460" s="355">
        <v>977.49</v>
      </c>
      <c r="E7460" s="207"/>
    </row>
    <row r="7461" spans="1:5" x14ac:dyDescent="0.25">
      <c r="A7461" s="353">
        <v>86923</v>
      </c>
      <c r="B7461" s="354" t="s">
        <v>742</v>
      </c>
      <c r="C7461" s="353" t="s">
        <v>2</v>
      </c>
      <c r="D7461" s="355">
        <v>664.98</v>
      </c>
      <c r="E7461" s="207"/>
    </row>
    <row r="7462" spans="1:5" x14ac:dyDescent="0.25">
      <c r="A7462" s="353">
        <v>86924</v>
      </c>
      <c r="B7462" s="354" t="s">
        <v>743</v>
      </c>
      <c r="C7462" s="353" t="s">
        <v>2</v>
      </c>
      <c r="D7462" s="355">
        <v>635.67999999999995</v>
      </c>
      <c r="E7462" s="207"/>
    </row>
    <row r="7463" spans="1:5" x14ac:dyDescent="0.25">
      <c r="A7463" s="353">
        <v>86875</v>
      </c>
      <c r="B7463" s="354" t="s">
        <v>38886</v>
      </c>
      <c r="C7463" s="353" t="s">
        <v>2</v>
      </c>
      <c r="D7463" s="355">
        <v>613.55999999999995</v>
      </c>
      <c r="E7463" s="207"/>
    </row>
    <row r="7464" spans="1:5" x14ac:dyDescent="0.25">
      <c r="A7464" s="353">
        <v>86925</v>
      </c>
      <c r="B7464" s="354" t="s">
        <v>744</v>
      </c>
      <c r="C7464" s="353" t="s">
        <v>2</v>
      </c>
      <c r="D7464" s="355">
        <v>694.92</v>
      </c>
      <c r="E7464" s="207"/>
    </row>
    <row r="7465" spans="1:5" x14ac:dyDescent="0.25">
      <c r="A7465" s="353">
        <v>86926</v>
      </c>
      <c r="B7465" s="354" t="s">
        <v>745</v>
      </c>
      <c r="C7465" s="353" t="s">
        <v>2</v>
      </c>
      <c r="D7465" s="355">
        <v>665.62</v>
      </c>
      <c r="E7465" s="207"/>
    </row>
    <row r="7466" spans="1:5" x14ac:dyDescent="0.25">
      <c r="A7466" s="353">
        <v>86876</v>
      </c>
      <c r="B7466" s="354" t="s">
        <v>724</v>
      </c>
      <c r="C7466" s="353" t="s">
        <v>2</v>
      </c>
      <c r="D7466" s="355">
        <v>349.93</v>
      </c>
      <c r="E7466" s="207"/>
    </row>
    <row r="7467" spans="1:5" x14ac:dyDescent="0.25">
      <c r="A7467" s="353">
        <v>86929</v>
      </c>
      <c r="B7467" s="354" t="s">
        <v>748</v>
      </c>
      <c r="C7467" s="353" t="s">
        <v>2</v>
      </c>
      <c r="D7467" s="355">
        <v>431.29</v>
      </c>
      <c r="E7467" s="207"/>
    </row>
    <row r="7468" spans="1:5" x14ac:dyDescent="0.25">
      <c r="A7468" s="353">
        <v>86930</v>
      </c>
      <c r="B7468" s="354" t="s">
        <v>749</v>
      </c>
      <c r="C7468" s="353" t="s">
        <v>2</v>
      </c>
      <c r="D7468" s="355">
        <v>401.99</v>
      </c>
      <c r="E7468" s="207"/>
    </row>
    <row r="7469" spans="1:5" x14ac:dyDescent="0.25">
      <c r="A7469" s="353">
        <v>86927</v>
      </c>
      <c r="B7469" s="354" t="s">
        <v>746</v>
      </c>
      <c r="C7469" s="353" t="s">
        <v>2</v>
      </c>
      <c r="D7469" s="355">
        <v>443.34</v>
      </c>
      <c r="E7469" s="207"/>
    </row>
    <row r="7470" spans="1:5" x14ac:dyDescent="0.25">
      <c r="A7470" s="353">
        <v>86928</v>
      </c>
      <c r="B7470" s="354" t="s">
        <v>747</v>
      </c>
      <c r="C7470" s="353" t="s">
        <v>2</v>
      </c>
      <c r="D7470" s="355">
        <v>414.04</v>
      </c>
      <c r="E7470" s="207"/>
    </row>
    <row r="7471" spans="1:5" x14ac:dyDescent="0.25">
      <c r="A7471" s="353">
        <v>86914</v>
      </c>
      <c r="B7471" s="354" t="s">
        <v>24435</v>
      </c>
      <c r="C7471" s="353" t="s">
        <v>2</v>
      </c>
      <c r="D7471" s="355">
        <v>100.05</v>
      </c>
      <c r="E7471" s="207"/>
    </row>
    <row r="7472" spans="1:5" x14ac:dyDescent="0.25">
      <c r="A7472" s="353">
        <v>86913</v>
      </c>
      <c r="B7472" s="354" t="s">
        <v>24434</v>
      </c>
      <c r="C7472" s="353" t="s">
        <v>2</v>
      </c>
      <c r="D7472" s="355">
        <v>56.06</v>
      </c>
      <c r="E7472" s="207"/>
    </row>
    <row r="7473" spans="1:5" x14ac:dyDescent="0.25">
      <c r="A7473" s="353">
        <v>100853</v>
      </c>
      <c r="B7473" s="354" t="s">
        <v>6234</v>
      </c>
      <c r="C7473" s="353" t="s">
        <v>2</v>
      </c>
      <c r="D7473" s="355">
        <v>349.5</v>
      </c>
      <c r="E7473" s="207"/>
    </row>
    <row r="7474" spans="1:5" x14ac:dyDescent="0.25">
      <c r="A7474" s="353">
        <v>100854</v>
      </c>
      <c r="B7474" s="354" t="s">
        <v>773</v>
      </c>
      <c r="C7474" s="353" t="s">
        <v>2</v>
      </c>
      <c r="D7474" s="355">
        <v>1814.99</v>
      </c>
      <c r="E7474" s="207"/>
    </row>
    <row r="7475" spans="1:5" x14ac:dyDescent="0.25">
      <c r="A7475" s="353">
        <v>86915</v>
      </c>
      <c r="B7475" s="354" t="s">
        <v>24436</v>
      </c>
      <c r="C7475" s="353" t="s">
        <v>2</v>
      </c>
      <c r="D7475" s="355">
        <v>145.26</v>
      </c>
      <c r="E7475" s="207"/>
    </row>
    <row r="7476" spans="1:5" x14ac:dyDescent="0.25">
      <c r="A7476" s="353">
        <v>86906</v>
      </c>
      <c r="B7476" s="354" t="s">
        <v>24430</v>
      </c>
      <c r="C7476" s="353" t="s">
        <v>2</v>
      </c>
      <c r="D7476" s="355">
        <v>76.06</v>
      </c>
      <c r="E7476" s="207"/>
    </row>
    <row r="7477" spans="1:5" x14ac:dyDescent="0.25">
      <c r="A7477" s="353">
        <v>86911</v>
      </c>
      <c r="B7477" s="354" t="s">
        <v>24433</v>
      </c>
      <c r="C7477" s="353" t="s">
        <v>2</v>
      </c>
      <c r="D7477" s="355">
        <v>89.03</v>
      </c>
      <c r="E7477" s="207"/>
    </row>
    <row r="7478" spans="1:5" x14ac:dyDescent="0.25">
      <c r="A7478" s="353">
        <v>86909</v>
      </c>
      <c r="B7478" s="354" t="s">
        <v>24431</v>
      </c>
      <c r="C7478" s="353" t="s">
        <v>2</v>
      </c>
      <c r="D7478" s="355">
        <v>132.09</v>
      </c>
      <c r="E7478" s="207"/>
    </row>
    <row r="7479" spans="1:5" x14ac:dyDescent="0.25">
      <c r="A7479" s="353">
        <v>86910</v>
      </c>
      <c r="B7479" s="354" t="s">
        <v>24432</v>
      </c>
      <c r="C7479" s="353" t="s">
        <v>2</v>
      </c>
      <c r="D7479" s="355">
        <v>129.85</v>
      </c>
      <c r="E7479" s="207"/>
    </row>
    <row r="7480" spans="1:5" x14ac:dyDescent="0.25">
      <c r="A7480" s="353">
        <v>86916</v>
      </c>
      <c r="B7480" s="354" t="s">
        <v>24437</v>
      </c>
      <c r="C7480" s="353" t="s">
        <v>2</v>
      </c>
      <c r="D7480" s="355">
        <v>26.76</v>
      </c>
      <c r="E7480" s="207"/>
    </row>
    <row r="7481" spans="1:5" x14ac:dyDescent="0.25">
      <c r="A7481" s="353">
        <v>95469</v>
      </c>
      <c r="B7481" s="354" t="s">
        <v>38887</v>
      </c>
      <c r="C7481" s="353" t="s">
        <v>2</v>
      </c>
      <c r="D7481" s="355">
        <v>334.15</v>
      </c>
      <c r="E7481" s="207"/>
    </row>
    <row r="7482" spans="1:5" x14ac:dyDescent="0.25">
      <c r="A7482" s="353">
        <v>95470</v>
      </c>
      <c r="B7482" s="354" t="s">
        <v>25822</v>
      </c>
      <c r="C7482" s="353" t="s">
        <v>2</v>
      </c>
      <c r="D7482" s="355">
        <v>343.61</v>
      </c>
      <c r="E7482" s="207"/>
    </row>
    <row r="7483" spans="1:5" x14ac:dyDescent="0.25">
      <c r="A7483" s="353">
        <v>95471</v>
      </c>
      <c r="B7483" s="354" t="s">
        <v>38888</v>
      </c>
      <c r="C7483" s="353" t="s">
        <v>2</v>
      </c>
      <c r="D7483" s="355">
        <v>871.08</v>
      </c>
      <c r="E7483" s="207"/>
    </row>
    <row r="7484" spans="1:5" x14ac:dyDescent="0.25">
      <c r="A7484" s="353">
        <v>95472</v>
      </c>
      <c r="B7484" s="354" t="s">
        <v>762</v>
      </c>
      <c r="C7484" s="353" t="s">
        <v>2</v>
      </c>
      <c r="D7484" s="355">
        <v>880.54</v>
      </c>
      <c r="E7484" s="207"/>
    </row>
    <row r="7485" spans="1:5" x14ac:dyDescent="0.25">
      <c r="A7485" s="353">
        <v>100848</v>
      </c>
      <c r="B7485" s="354" t="s">
        <v>769</v>
      </c>
      <c r="C7485" s="353" t="s">
        <v>2</v>
      </c>
      <c r="D7485" s="355">
        <v>624.71</v>
      </c>
      <c r="E7485" s="207"/>
    </row>
    <row r="7486" spans="1:5" x14ac:dyDescent="0.25">
      <c r="A7486" s="353">
        <v>86888</v>
      </c>
      <c r="B7486" s="354" t="s">
        <v>725</v>
      </c>
      <c r="C7486" s="353" t="s">
        <v>2</v>
      </c>
      <c r="D7486" s="355">
        <v>552.21</v>
      </c>
      <c r="E7486" s="207"/>
    </row>
    <row r="7487" spans="1:5" x14ac:dyDescent="0.25">
      <c r="A7487" s="353">
        <v>86932</v>
      </c>
      <c r="B7487" s="354" t="s">
        <v>38889</v>
      </c>
      <c r="C7487" s="353" t="s">
        <v>2</v>
      </c>
      <c r="D7487" s="355">
        <v>613.08000000000004</v>
      </c>
      <c r="E7487" s="207"/>
    </row>
    <row r="7488" spans="1:5" x14ac:dyDescent="0.25">
      <c r="A7488" s="353">
        <v>86931</v>
      </c>
      <c r="B7488" s="354" t="s">
        <v>38890</v>
      </c>
      <c r="C7488" s="353" t="s">
        <v>2</v>
      </c>
      <c r="D7488" s="355">
        <v>566.25</v>
      </c>
      <c r="E7488" s="207"/>
    </row>
    <row r="7489" spans="1:5" x14ac:dyDescent="0.25">
      <c r="A7489" s="353">
        <v>100878</v>
      </c>
      <c r="B7489" s="354" t="s">
        <v>6235</v>
      </c>
      <c r="C7489" s="353" t="s">
        <v>2</v>
      </c>
      <c r="D7489" s="355">
        <v>743.36</v>
      </c>
      <c r="E7489" s="207"/>
    </row>
    <row r="7490" spans="1:5" x14ac:dyDescent="0.25">
      <c r="A7490" s="353">
        <v>86877</v>
      </c>
      <c r="B7490" s="354" t="s">
        <v>24423</v>
      </c>
      <c r="C7490" s="353" t="s">
        <v>2</v>
      </c>
      <c r="D7490" s="355">
        <v>75.75</v>
      </c>
      <c r="E7490" s="207"/>
    </row>
    <row r="7491" spans="1:5" x14ac:dyDescent="0.25">
      <c r="A7491" s="353">
        <v>86878</v>
      </c>
      <c r="B7491" s="354" t="s">
        <v>24424</v>
      </c>
      <c r="C7491" s="353" t="s">
        <v>2</v>
      </c>
      <c r="D7491" s="355">
        <v>81.67</v>
      </c>
      <c r="E7491" s="207"/>
    </row>
    <row r="7492" spans="1:5" x14ac:dyDescent="0.25">
      <c r="A7492" s="353">
        <v>86879</v>
      </c>
      <c r="B7492" s="354" t="s">
        <v>24425</v>
      </c>
      <c r="C7492" s="353" t="s">
        <v>2</v>
      </c>
      <c r="D7492" s="355">
        <v>11.09</v>
      </c>
      <c r="E7492" s="207"/>
    </row>
    <row r="7493" spans="1:5" x14ac:dyDescent="0.25">
      <c r="A7493" s="353">
        <v>86880</v>
      </c>
      <c r="B7493" s="354" t="s">
        <v>24426</v>
      </c>
      <c r="C7493" s="353" t="s">
        <v>2</v>
      </c>
      <c r="D7493" s="355">
        <v>31.14</v>
      </c>
      <c r="E7493" s="207"/>
    </row>
    <row r="7494" spans="1:5" x14ac:dyDescent="0.25">
      <c r="A7494" s="353">
        <v>101663</v>
      </c>
      <c r="B7494" s="354" t="s">
        <v>35039</v>
      </c>
      <c r="C7494" s="353" t="s">
        <v>2</v>
      </c>
      <c r="D7494" s="355">
        <v>26.95</v>
      </c>
      <c r="E7494" s="207"/>
    </row>
    <row r="7495" spans="1:5" x14ac:dyDescent="0.25">
      <c r="A7495" s="353">
        <v>101664</v>
      </c>
      <c r="B7495" s="354" t="s">
        <v>35040</v>
      </c>
      <c r="C7495" s="353" t="s">
        <v>2</v>
      </c>
      <c r="D7495" s="355">
        <v>28.28</v>
      </c>
      <c r="E7495" s="207"/>
    </row>
    <row r="7496" spans="1:5" x14ac:dyDescent="0.25">
      <c r="A7496" s="353">
        <v>101665</v>
      </c>
      <c r="B7496" s="354" t="s">
        <v>35041</v>
      </c>
      <c r="C7496" s="353" t="s">
        <v>2</v>
      </c>
      <c r="D7496" s="355">
        <v>34</v>
      </c>
      <c r="E7496" s="207"/>
    </row>
    <row r="7497" spans="1:5" x14ac:dyDescent="0.25">
      <c r="A7497" s="353">
        <v>101634</v>
      </c>
      <c r="B7497" s="354" t="s">
        <v>35042</v>
      </c>
      <c r="C7497" s="353" t="s">
        <v>2</v>
      </c>
      <c r="D7497" s="355">
        <v>0</v>
      </c>
      <c r="E7497" s="207"/>
    </row>
    <row r="7498" spans="1:5" x14ac:dyDescent="0.25">
      <c r="A7498" s="353">
        <v>101635</v>
      </c>
      <c r="B7498" s="354" t="s">
        <v>35043</v>
      </c>
      <c r="C7498" s="353" t="s">
        <v>2</v>
      </c>
      <c r="D7498" s="355">
        <v>0</v>
      </c>
      <c r="E7498" s="207"/>
    </row>
    <row r="7499" spans="1:5" x14ac:dyDescent="0.25">
      <c r="A7499" s="353">
        <v>101636</v>
      </c>
      <c r="B7499" s="354" t="s">
        <v>35044</v>
      </c>
      <c r="C7499" s="353" t="s">
        <v>2</v>
      </c>
      <c r="D7499" s="355">
        <v>144.77000000000001</v>
      </c>
      <c r="E7499" s="207"/>
    </row>
    <row r="7500" spans="1:5" x14ac:dyDescent="0.25">
      <c r="A7500" s="353">
        <v>101637</v>
      </c>
      <c r="B7500" s="354" t="s">
        <v>35045</v>
      </c>
      <c r="C7500" s="353" t="s">
        <v>2</v>
      </c>
      <c r="D7500" s="355">
        <v>138.93</v>
      </c>
      <c r="E7500" s="207"/>
    </row>
    <row r="7501" spans="1:5" x14ac:dyDescent="0.25">
      <c r="A7501" s="353">
        <v>101638</v>
      </c>
      <c r="B7501" s="354" t="s">
        <v>35046</v>
      </c>
      <c r="C7501" s="353" t="s">
        <v>2</v>
      </c>
      <c r="D7501" s="355">
        <v>0</v>
      </c>
      <c r="E7501" s="207"/>
    </row>
    <row r="7502" spans="1:5" x14ac:dyDescent="0.25">
      <c r="A7502" s="353">
        <v>101639</v>
      </c>
      <c r="B7502" s="354" t="s">
        <v>35047</v>
      </c>
      <c r="C7502" s="353" t="s">
        <v>2</v>
      </c>
      <c r="D7502" s="355">
        <v>0</v>
      </c>
      <c r="E7502" s="207"/>
    </row>
    <row r="7503" spans="1:5" x14ac:dyDescent="0.25">
      <c r="A7503" s="353">
        <v>105919</v>
      </c>
      <c r="B7503" s="354" t="s">
        <v>35048</v>
      </c>
      <c r="C7503" s="353" t="s">
        <v>2</v>
      </c>
      <c r="D7503" s="355">
        <v>0</v>
      </c>
      <c r="E7503" s="207"/>
    </row>
    <row r="7504" spans="1:5" x14ac:dyDescent="0.25">
      <c r="A7504" s="353">
        <v>101658</v>
      </c>
      <c r="B7504" s="354" t="s">
        <v>35049</v>
      </c>
      <c r="C7504" s="353" t="s">
        <v>2</v>
      </c>
      <c r="D7504" s="355">
        <v>495.35</v>
      </c>
      <c r="E7504" s="207"/>
    </row>
    <row r="7505" spans="1:5" x14ac:dyDescent="0.25">
      <c r="A7505" s="353">
        <v>101659</v>
      </c>
      <c r="B7505" s="354" t="s">
        <v>35050</v>
      </c>
      <c r="C7505" s="353" t="s">
        <v>2</v>
      </c>
      <c r="D7505" s="355">
        <v>563.92999999999995</v>
      </c>
      <c r="E7505" s="207"/>
    </row>
    <row r="7506" spans="1:5" x14ac:dyDescent="0.25">
      <c r="A7506" s="353">
        <v>101660</v>
      </c>
      <c r="B7506" s="354" t="s">
        <v>35051</v>
      </c>
      <c r="C7506" s="353" t="s">
        <v>2</v>
      </c>
      <c r="D7506" s="355">
        <v>887.69</v>
      </c>
      <c r="E7506" s="207"/>
    </row>
    <row r="7507" spans="1:5" x14ac:dyDescent="0.25">
      <c r="A7507" s="353">
        <v>101654</v>
      </c>
      <c r="B7507" s="354" t="s">
        <v>35052</v>
      </c>
      <c r="C7507" s="353" t="s">
        <v>2</v>
      </c>
      <c r="D7507" s="355">
        <v>198.46</v>
      </c>
      <c r="E7507" s="207"/>
    </row>
    <row r="7508" spans="1:5" x14ac:dyDescent="0.25">
      <c r="A7508" s="353">
        <v>101655</v>
      </c>
      <c r="B7508" s="354" t="s">
        <v>35053</v>
      </c>
      <c r="C7508" s="353" t="s">
        <v>2</v>
      </c>
      <c r="D7508" s="355">
        <v>306.27999999999997</v>
      </c>
      <c r="E7508" s="207"/>
    </row>
    <row r="7509" spans="1:5" x14ac:dyDescent="0.25">
      <c r="A7509" s="353">
        <v>101656</v>
      </c>
      <c r="B7509" s="354" t="s">
        <v>35054</v>
      </c>
      <c r="C7509" s="353" t="s">
        <v>2</v>
      </c>
      <c r="D7509" s="355">
        <v>331.46</v>
      </c>
      <c r="E7509" s="207"/>
    </row>
    <row r="7510" spans="1:5" x14ac:dyDescent="0.25">
      <c r="A7510" s="353">
        <v>101657</v>
      </c>
      <c r="B7510" s="354" t="s">
        <v>35055</v>
      </c>
      <c r="C7510" s="353" t="s">
        <v>2</v>
      </c>
      <c r="D7510" s="355">
        <v>385.08</v>
      </c>
      <c r="E7510" s="207"/>
    </row>
    <row r="7511" spans="1:5" x14ac:dyDescent="0.25">
      <c r="A7511" s="353">
        <v>105923</v>
      </c>
      <c r="B7511" s="354" t="s">
        <v>35056</v>
      </c>
      <c r="C7511" s="353" t="s">
        <v>2</v>
      </c>
      <c r="D7511" s="355">
        <v>0</v>
      </c>
      <c r="E7511" s="207"/>
    </row>
    <row r="7512" spans="1:5" x14ac:dyDescent="0.25">
      <c r="A7512" s="353">
        <v>105921</v>
      </c>
      <c r="B7512" s="354" t="s">
        <v>35057</v>
      </c>
      <c r="C7512" s="353" t="s">
        <v>2</v>
      </c>
      <c r="D7512" s="355">
        <v>0</v>
      </c>
      <c r="E7512" s="207"/>
    </row>
    <row r="7513" spans="1:5" x14ac:dyDescent="0.25">
      <c r="A7513" s="353">
        <v>105920</v>
      </c>
      <c r="B7513" s="354" t="s">
        <v>35058</v>
      </c>
      <c r="C7513" s="353" t="s">
        <v>2</v>
      </c>
      <c r="D7513" s="355">
        <v>0</v>
      </c>
      <c r="E7513" s="207"/>
    </row>
    <row r="7514" spans="1:5" x14ac:dyDescent="0.25">
      <c r="A7514" s="353">
        <v>105922</v>
      </c>
      <c r="B7514" s="354" t="s">
        <v>35059</v>
      </c>
      <c r="C7514" s="353" t="s">
        <v>2</v>
      </c>
      <c r="D7514" s="355">
        <v>0</v>
      </c>
      <c r="E7514" s="207"/>
    </row>
    <row r="7515" spans="1:5" x14ac:dyDescent="0.25">
      <c r="A7515" s="353">
        <v>101632</v>
      </c>
      <c r="B7515" s="354" t="s">
        <v>35060</v>
      </c>
      <c r="C7515" s="353" t="s">
        <v>2</v>
      </c>
      <c r="D7515" s="355">
        <v>36.14</v>
      </c>
      <c r="E7515" s="207"/>
    </row>
    <row r="7516" spans="1:5" x14ac:dyDescent="0.25">
      <c r="A7516" s="353">
        <v>101661</v>
      </c>
      <c r="B7516" s="354" t="s">
        <v>35061</v>
      </c>
      <c r="C7516" s="353" t="s">
        <v>2</v>
      </c>
      <c r="D7516" s="355">
        <v>127.4</v>
      </c>
      <c r="E7516" s="207"/>
    </row>
    <row r="7517" spans="1:5" x14ac:dyDescent="0.25">
      <c r="A7517" s="353">
        <v>105924</v>
      </c>
      <c r="B7517" s="354" t="s">
        <v>35062</v>
      </c>
      <c r="C7517" s="353" t="s">
        <v>2</v>
      </c>
      <c r="D7517" s="355">
        <v>12.94</v>
      </c>
      <c r="E7517" s="207"/>
    </row>
    <row r="7518" spans="1:5" x14ac:dyDescent="0.25">
      <c r="A7518" s="353">
        <v>101651</v>
      </c>
      <c r="B7518" s="354" t="s">
        <v>35063</v>
      </c>
      <c r="C7518" s="353" t="s">
        <v>2</v>
      </c>
      <c r="D7518" s="355">
        <v>62.16</v>
      </c>
      <c r="E7518" s="207"/>
    </row>
    <row r="7519" spans="1:5" x14ac:dyDescent="0.25">
      <c r="A7519" s="353">
        <v>101630</v>
      </c>
      <c r="B7519" s="354" t="s">
        <v>35064</v>
      </c>
      <c r="C7519" s="353" t="s">
        <v>2</v>
      </c>
      <c r="D7519" s="355">
        <v>72.8</v>
      </c>
      <c r="E7519" s="207"/>
    </row>
    <row r="7520" spans="1:5" x14ac:dyDescent="0.25">
      <c r="A7520" s="353">
        <v>101633</v>
      </c>
      <c r="B7520" s="354" t="s">
        <v>35065</v>
      </c>
      <c r="C7520" s="353" t="s">
        <v>2</v>
      </c>
      <c r="D7520" s="355">
        <v>95.83</v>
      </c>
      <c r="E7520" s="207"/>
    </row>
    <row r="7521" spans="1:5" x14ac:dyDescent="0.25">
      <c r="A7521" s="353">
        <v>104219</v>
      </c>
      <c r="B7521" s="354" t="s">
        <v>11691</v>
      </c>
      <c r="C7521" s="353" t="s">
        <v>3</v>
      </c>
      <c r="D7521" s="355">
        <v>78.95</v>
      </c>
      <c r="E7521" s="207"/>
    </row>
    <row r="7522" spans="1:5" x14ac:dyDescent="0.25">
      <c r="A7522" s="353">
        <v>104223</v>
      </c>
      <c r="B7522" s="354" t="s">
        <v>11695</v>
      </c>
      <c r="C7522" s="353" t="s">
        <v>3</v>
      </c>
      <c r="D7522" s="355">
        <v>103.31</v>
      </c>
      <c r="E7522" s="207"/>
    </row>
    <row r="7523" spans="1:5" x14ac:dyDescent="0.25">
      <c r="A7523" s="353">
        <v>104227</v>
      </c>
      <c r="B7523" s="354" t="s">
        <v>11699</v>
      </c>
      <c r="C7523" s="353" t="s">
        <v>3</v>
      </c>
      <c r="D7523" s="355">
        <v>119.62</v>
      </c>
      <c r="E7523" s="207"/>
    </row>
    <row r="7524" spans="1:5" x14ac:dyDescent="0.25">
      <c r="A7524" s="353">
        <v>104231</v>
      </c>
      <c r="B7524" s="354" t="s">
        <v>11703</v>
      </c>
      <c r="C7524" s="353" t="s">
        <v>3</v>
      </c>
      <c r="D7524" s="355">
        <v>131.91</v>
      </c>
      <c r="E7524" s="207"/>
    </row>
    <row r="7525" spans="1:5" x14ac:dyDescent="0.25">
      <c r="A7525" s="353">
        <v>104235</v>
      </c>
      <c r="B7525" s="354" t="s">
        <v>11707</v>
      </c>
      <c r="C7525" s="353" t="s">
        <v>3</v>
      </c>
      <c r="D7525" s="355">
        <v>64.61</v>
      </c>
      <c r="E7525" s="207"/>
    </row>
    <row r="7526" spans="1:5" x14ac:dyDescent="0.25">
      <c r="A7526" s="353">
        <v>104239</v>
      </c>
      <c r="B7526" s="354" t="s">
        <v>11711</v>
      </c>
      <c r="C7526" s="353" t="s">
        <v>3</v>
      </c>
      <c r="D7526" s="355">
        <v>87.96</v>
      </c>
      <c r="E7526" s="207"/>
    </row>
    <row r="7527" spans="1:5" x14ac:dyDescent="0.25">
      <c r="A7527" s="353">
        <v>104243</v>
      </c>
      <c r="B7527" s="354" t="s">
        <v>11715</v>
      </c>
      <c r="C7527" s="353" t="s">
        <v>3</v>
      </c>
      <c r="D7527" s="355">
        <v>103.2</v>
      </c>
      <c r="E7527" s="207"/>
    </row>
    <row r="7528" spans="1:5" x14ac:dyDescent="0.25">
      <c r="A7528" s="353">
        <v>104247</v>
      </c>
      <c r="B7528" s="354" t="s">
        <v>11719</v>
      </c>
      <c r="C7528" s="353" t="s">
        <v>3</v>
      </c>
      <c r="D7528" s="355">
        <v>110.18</v>
      </c>
      <c r="E7528" s="207"/>
    </row>
    <row r="7529" spans="1:5" x14ac:dyDescent="0.25">
      <c r="A7529" s="353">
        <v>87795</v>
      </c>
      <c r="B7529" s="354" t="s">
        <v>11649</v>
      </c>
      <c r="C7529" s="353" t="s">
        <v>3</v>
      </c>
      <c r="D7529" s="355">
        <v>66.88</v>
      </c>
      <c r="E7529" s="207"/>
    </row>
    <row r="7530" spans="1:5" x14ac:dyDescent="0.25">
      <c r="A7530" s="353">
        <v>87800</v>
      </c>
      <c r="B7530" s="354" t="s">
        <v>11652</v>
      </c>
      <c r="C7530" s="353" t="s">
        <v>3</v>
      </c>
      <c r="D7530" s="355">
        <v>91.22</v>
      </c>
      <c r="E7530" s="207"/>
    </row>
    <row r="7531" spans="1:5" x14ac:dyDescent="0.25">
      <c r="A7531" s="353">
        <v>87804</v>
      </c>
      <c r="B7531" s="354" t="s">
        <v>11655</v>
      </c>
      <c r="C7531" s="353" t="s">
        <v>3</v>
      </c>
      <c r="D7531" s="355">
        <v>106.46</v>
      </c>
      <c r="E7531" s="207"/>
    </row>
    <row r="7532" spans="1:5" x14ac:dyDescent="0.25">
      <c r="A7532" s="353">
        <v>87808</v>
      </c>
      <c r="B7532" s="354" t="s">
        <v>11658</v>
      </c>
      <c r="C7532" s="353" t="s">
        <v>3</v>
      </c>
      <c r="D7532" s="355">
        <v>113.34</v>
      </c>
      <c r="E7532" s="207"/>
    </row>
    <row r="7533" spans="1:5" x14ac:dyDescent="0.25">
      <c r="A7533" s="353">
        <v>87778</v>
      </c>
      <c r="B7533" s="354" t="s">
        <v>11638</v>
      </c>
      <c r="C7533" s="353" t="s">
        <v>3</v>
      </c>
      <c r="D7533" s="355">
        <v>82.64</v>
      </c>
      <c r="E7533" s="207"/>
    </row>
    <row r="7534" spans="1:5" x14ac:dyDescent="0.25">
      <c r="A7534" s="353">
        <v>87783</v>
      </c>
      <c r="B7534" s="354" t="s">
        <v>11641</v>
      </c>
      <c r="C7534" s="353" t="s">
        <v>3</v>
      </c>
      <c r="D7534" s="355">
        <v>108.1</v>
      </c>
      <c r="E7534" s="207"/>
    </row>
    <row r="7535" spans="1:5" x14ac:dyDescent="0.25">
      <c r="A7535" s="353">
        <v>87787</v>
      </c>
      <c r="B7535" s="354" t="s">
        <v>11644</v>
      </c>
      <c r="C7535" s="353" t="s">
        <v>3</v>
      </c>
      <c r="D7535" s="355">
        <v>124.41</v>
      </c>
      <c r="E7535" s="207"/>
    </row>
    <row r="7536" spans="1:5" x14ac:dyDescent="0.25">
      <c r="A7536" s="353">
        <v>87791</v>
      </c>
      <c r="B7536" s="354" t="s">
        <v>11646</v>
      </c>
      <c r="C7536" s="353" t="s">
        <v>3</v>
      </c>
      <c r="D7536" s="355">
        <v>137.18</v>
      </c>
      <c r="E7536" s="207"/>
    </row>
    <row r="7537" spans="1:5" x14ac:dyDescent="0.25">
      <c r="A7537" s="353">
        <v>87832</v>
      </c>
      <c r="B7537" s="354" t="s">
        <v>11675</v>
      </c>
      <c r="C7537" s="353" t="s">
        <v>3</v>
      </c>
      <c r="D7537" s="355">
        <v>130.76</v>
      </c>
      <c r="E7537" s="207"/>
    </row>
    <row r="7538" spans="1:5" x14ac:dyDescent="0.25">
      <c r="A7538" s="353">
        <v>87812</v>
      </c>
      <c r="B7538" s="354" t="s">
        <v>11661</v>
      </c>
      <c r="C7538" s="353" t="s">
        <v>3</v>
      </c>
      <c r="D7538" s="355">
        <v>102.78</v>
      </c>
      <c r="E7538" s="207"/>
    </row>
    <row r="7539" spans="1:5" x14ac:dyDescent="0.25">
      <c r="A7539" s="353">
        <v>87816</v>
      </c>
      <c r="B7539" s="354" t="s">
        <v>11664</v>
      </c>
      <c r="C7539" s="353" t="s">
        <v>3</v>
      </c>
      <c r="D7539" s="355">
        <v>127.18</v>
      </c>
      <c r="E7539" s="207"/>
    </row>
    <row r="7540" spans="1:5" x14ac:dyDescent="0.25">
      <c r="A7540" s="353">
        <v>87820</v>
      </c>
      <c r="B7540" s="354" t="s">
        <v>11667</v>
      </c>
      <c r="C7540" s="353" t="s">
        <v>3</v>
      </c>
      <c r="D7540" s="355">
        <v>142.41999999999999</v>
      </c>
      <c r="E7540" s="207"/>
    </row>
    <row r="7541" spans="1:5" x14ac:dyDescent="0.25">
      <c r="A7541" s="353">
        <v>87824</v>
      </c>
      <c r="B7541" s="354" t="s">
        <v>11669</v>
      </c>
      <c r="C7541" s="353" t="s">
        <v>3</v>
      </c>
      <c r="D7541" s="355">
        <v>165.72</v>
      </c>
      <c r="E7541" s="207"/>
    </row>
    <row r="7542" spans="1:5" x14ac:dyDescent="0.25">
      <c r="A7542" s="353">
        <v>87828</v>
      </c>
      <c r="B7542" s="354" t="s">
        <v>11672</v>
      </c>
      <c r="C7542" s="353" t="s">
        <v>3</v>
      </c>
      <c r="D7542" s="355">
        <v>104.37</v>
      </c>
      <c r="E7542" s="207"/>
    </row>
    <row r="7543" spans="1:5" x14ac:dyDescent="0.25">
      <c r="A7543" s="353">
        <v>104251</v>
      </c>
      <c r="B7543" s="354" t="s">
        <v>24916</v>
      </c>
      <c r="C7543" s="353" t="s">
        <v>3</v>
      </c>
      <c r="D7543" s="355">
        <v>96.16</v>
      </c>
      <c r="E7543" s="207"/>
    </row>
    <row r="7544" spans="1:5" x14ac:dyDescent="0.25">
      <c r="A7544" s="353">
        <v>104255</v>
      </c>
      <c r="B7544" s="354" t="s">
        <v>24917</v>
      </c>
      <c r="C7544" s="353" t="s">
        <v>3</v>
      </c>
      <c r="D7544" s="355">
        <v>119.5</v>
      </c>
      <c r="E7544" s="207"/>
    </row>
    <row r="7545" spans="1:5" x14ac:dyDescent="0.25">
      <c r="A7545" s="353">
        <v>104259</v>
      </c>
      <c r="B7545" s="354" t="s">
        <v>24918</v>
      </c>
      <c r="C7545" s="353" t="s">
        <v>3</v>
      </c>
      <c r="D7545" s="355">
        <v>134.74</v>
      </c>
      <c r="E7545" s="207"/>
    </row>
    <row r="7546" spans="1:5" x14ac:dyDescent="0.25">
      <c r="A7546" s="353">
        <v>104263</v>
      </c>
      <c r="B7546" s="354" t="s">
        <v>24919</v>
      </c>
      <c r="C7546" s="353" t="s">
        <v>3</v>
      </c>
      <c r="D7546" s="355">
        <v>156.25</v>
      </c>
      <c r="E7546" s="207"/>
    </row>
    <row r="7547" spans="1:5" x14ac:dyDescent="0.25">
      <c r="A7547" s="353">
        <v>87794</v>
      </c>
      <c r="B7547" s="354" t="s">
        <v>11648</v>
      </c>
      <c r="C7547" s="353" t="s">
        <v>3</v>
      </c>
      <c r="D7547" s="355">
        <v>47.57</v>
      </c>
      <c r="E7547" s="207"/>
    </row>
    <row r="7548" spans="1:5" x14ac:dyDescent="0.25">
      <c r="A7548" s="353">
        <v>87799</v>
      </c>
      <c r="B7548" s="354" t="s">
        <v>11651</v>
      </c>
      <c r="C7548" s="353" t="s">
        <v>3</v>
      </c>
      <c r="D7548" s="355">
        <v>65.62</v>
      </c>
      <c r="E7548" s="207"/>
    </row>
    <row r="7549" spans="1:5" x14ac:dyDescent="0.25">
      <c r="A7549" s="353">
        <v>87803</v>
      </c>
      <c r="B7549" s="354" t="s">
        <v>11654</v>
      </c>
      <c r="C7549" s="353" t="s">
        <v>3</v>
      </c>
      <c r="D7549" s="355">
        <v>73.61</v>
      </c>
      <c r="E7549" s="207"/>
    </row>
    <row r="7550" spans="1:5" x14ac:dyDescent="0.25">
      <c r="A7550" s="353">
        <v>87807</v>
      </c>
      <c r="B7550" s="354" t="s">
        <v>11657</v>
      </c>
      <c r="C7550" s="353" t="s">
        <v>3</v>
      </c>
      <c r="D7550" s="355">
        <v>80.489999999999995</v>
      </c>
      <c r="E7550" s="207"/>
    </row>
    <row r="7551" spans="1:5" x14ac:dyDescent="0.25">
      <c r="A7551" s="353">
        <v>104218</v>
      </c>
      <c r="B7551" s="354" t="s">
        <v>11690</v>
      </c>
      <c r="C7551" s="353" t="s">
        <v>3</v>
      </c>
      <c r="D7551" s="355">
        <v>59.03</v>
      </c>
      <c r="E7551" s="207"/>
    </row>
    <row r="7552" spans="1:5" x14ac:dyDescent="0.25">
      <c r="A7552" s="353">
        <v>87777</v>
      </c>
      <c r="B7552" s="354" t="s">
        <v>11637</v>
      </c>
      <c r="C7552" s="353" t="s">
        <v>3</v>
      </c>
      <c r="D7552" s="355">
        <v>63.12</v>
      </c>
      <c r="E7552" s="207"/>
    </row>
    <row r="7553" spans="1:5" x14ac:dyDescent="0.25">
      <c r="A7553" s="353">
        <v>104222</v>
      </c>
      <c r="B7553" s="354" t="s">
        <v>11694</v>
      </c>
      <c r="C7553" s="353" t="s">
        <v>3</v>
      </c>
      <c r="D7553" s="355">
        <v>76.42</v>
      </c>
      <c r="E7553" s="207"/>
    </row>
    <row r="7554" spans="1:5" x14ac:dyDescent="0.25">
      <c r="A7554" s="353">
        <v>87781</v>
      </c>
      <c r="B7554" s="354" t="s">
        <v>11640</v>
      </c>
      <c r="C7554" s="353" t="s">
        <v>3</v>
      </c>
      <c r="D7554" s="355">
        <v>81.67</v>
      </c>
      <c r="E7554" s="207"/>
    </row>
    <row r="7555" spans="1:5" x14ac:dyDescent="0.25">
      <c r="A7555" s="353">
        <v>104226</v>
      </c>
      <c r="B7555" s="354" t="s">
        <v>11698</v>
      </c>
      <c r="C7555" s="353" t="s">
        <v>3</v>
      </c>
      <c r="D7555" s="355">
        <v>84.97</v>
      </c>
      <c r="E7555" s="207"/>
    </row>
    <row r="7556" spans="1:5" x14ac:dyDescent="0.25">
      <c r="A7556" s="353">
        <v>87786</v>
      </c>
      <c r="B7556" s="354" t="s">
        <v>11643</v>
      </c>
      <c r="C7556" s="353" t="s">
        <v>3</v>
      </c>
      <c r="D7556" s="355">
        <v>90.22</v>
      </c>
      <c r="E7556" s="207"/>
    </row>
    <row r="7557" spans="1:5" x14ac:dyDescent="0.25">
      <c r="A7557" s="353">
        <v>104230</v>
      </c>
      <c r="B7557" s="354" t="s">
        <v>11702</v>
      </c>
      <c r="C7557" s="353" t="s">
        <v>3</v>
      </c>
      <c r="D7557" s="355">
        <v>99.3</v>
      </c>
      <c r="E7557" s="207"/>
    </row>
    <row r="7558" spans="1:5" x14ac:dyDescent="0.25">
      <c r="A7558" s="353">
        <v>104234</v>
      </c>
      <c r="B7558" s="354" t="s">
        <v>11706</v>
      </c>
      <c r="C7558" s="353" t="s">
        <v>3</v>
      </c>
      <c r="D7558" s="355">
        <v>45.16</v>
      </c>
      <c r="E7558" s="207"/>
    </row>
    <row r="7559" spans="1:5" x14ac:dyDescent="0.25">
      <c r="A7559" s="353">
        <v>104238</v>
      </c>
      <c r="B7559" s="354" t="s">
        <v>11710</v>
      </c>
      <c r="C7559" s="353" t="s">
        <v>3</v>
      </c>
      <c r="D7559" s="355">
        <v>62.04</v>
      </c>
      <c r="E7559" s="207"/>
    </row>
    <row r="7560" spans="1:5" x14ac:dyDescent="0.25">
      <c r="A7560" s="353">
        <v>104242</v>
      </c>
      <c r="B7560" s="354" t="s">
        <v>11714</v>
      </c>
      <c r="C7560" s="353" t="s">
        <v>3</v>
      </c>
      <c r="D7560" s="355">
        <v>70.03</v>
      </c>
      <c r="E7560" s="207"/>
    </row>
    <row r="7561" spans="1:5" x14ac:dyDescent="0.25">
      <c r="A7561" s="353">
        <v>104246</v>
      </c>
      <c r="B7561" s="354" t="s">
        <v>11718</v>
      </c>
      <c r="C7561" s="353" t="s">
        <v>3</v>
      </c>
      <c r="D7561" s="355">
        <v>76.540000000000006</v>
      </c>
      <c r="E7561" s="207"/>
    </row>
    <row r="7562" spans="1:5" x14ac:dyDescent="0.25">
      <c r="A7562" s="353">
        <v>104250</v>
      </c>
      <c r="B7562" s="354" t="s">
        <v>11722</v>
      </c>
      <c r="C7562" s="353" t="s">
        <v>3</v>
      </c>
      <c r="D7562" s="355">
        <v>80.010000000000005</v>
      </c>
      <c r="E7562" s="207"/>
    </row>
    <row r="7563" spans="1:5" x14ac:dyDescent="0.25">
      <c r="A7563" s="353">
        <v>87811</v>
      </c>
      <c r="B7563" s="354" t="s">
        <v>11660</v>
      </c>
      <c r="C7563" s="353" t="s">
        <v>3</v>
      </c>
      <c r="D7563" s="355">
        <v>87.38</v>
      </c>
      <c r="E7563" s="207"/>
    </row>
    <row r="7564" spans="1:5" x14ac:dyDescent="0.25">
      <c r="A7564" s="353">
        <v>104254</v>
      </c>
      <c r="B7564" s="354" t="s">
        <v>11725</v>
      </c>
      <c r="C7564" s="353" t="s">
        <v>3</v>
      </c>
      <c r="D7564" s="355">
        <v>96.9</v>
      </c>
      <c r="E7564" s="207"/>
    </row>
    <row r="7565" spans="1:5" x14ac:dyDescent="0.25">
      <c r="A7565" s="353">
        <v>87815</v>
      </c>
      <c r="B7565" s="354" t="s">
        <v>11663</v>
      </c>
      <c r="C7565" s="353" t="s">
        <v>3</v>
      </c>
      <c r="D7565" s="355">
        <v>105.42</v>
      </c>
      <c r="E7565" s="207"/>
    </row>
    <row r="7566" spans="1:5" x14ac:dyDescent="0.25">
      <c r="A7566" s="353">
        <v>104258</v>
      </c>
      <c r="B7566" s="354" t="s">
        <v>11728</v>
      </c>
      <c r="C7566" s="353" t="s">
        <v>3</v>
      </c>
      <c r="D7566" s="355">
        <v>104.89</v>
      </c>
      <c r="E7566" s="207"/>
    </row>
    <row r="7567" spans="1:5" x14ac:dyDescent="0.25">
      <c r="A7567" s="353">
        <v>87819</v>
      </c>
      <c r="B7567" s="354" t="s">
        <v>11666</v>
      </c>
      <c r="C7567" s="353" t="s">
        <v>3</v>
      </c>
      <c r="D7567" s="355">
        <v>113.41</v>
      </c>
      <c r="E7567" s="207"/>
    </row>
    <row r="7568" spans="1:5" x14ac:dyDescent="0.25">
      <c r="A7568" s="353">
        <v>104262</v>
      </c>
      <c r="B7568" s="354" t="s">
        <v>11731</v>
      </c>
      <c r="C7568" s="353" t="s">
        <v>3</v>
      </c>
      <c r="D7568" s="355">
        <v>134.03</v>
      </c>
      <c r="E7568" s="207"/>
    </row>
    <row r="7569" spans="1:5" x14ac:dyDescent="0.25">
      <c r="A7569" s="353">
        <v>87823</v>
      </c>
      <c r="B7569" s="354" t="s">
        <v>21388</v>
      </c>
      <c r="C7569" s="353" t="s">
        <v>3</v>
      </c>
      <c r="D7569" s="355">
        <v>145.65</v>
      </c>
      <c r="E7569" s="207"/>
    </row>
    <row r="7570" spans="1:5" x14ac:dyDescent="0.25">
      <c r="A7570" s="353">
        <v>87827</v>
      </c>
      <c r="B7570" s="354" t="s">
        <v>11671</v>
      </c>
      <c r="C7570" s="353" t="s">
        <v>3</v>
      </c>
      <c r="D7570" s="355">
        <v>83.23</v>
      </c>
      <c r="E7570" s="207"/>
    </row>
    <row r="7571" spans="1:5" x14ac:dyDescent="0.25">
      <c r="A7571" s="353">
        <v>87831</v>
      </c>
      <c r="B7571" s="354" t="s">
        <v>11674</v>
      </c>
      <c r="C7571" s="353" t="s">
        <v>3</v>
      </c>
      <c r="D7571" s="355">
        <v>101.56</v>
      </c>
      <c r="E7571" s="207"/>
    </row>
    <row r="7572" spans="1:5" x14ac:dyDescent="0.25">
      <c r="A7572" s="353">
        <v>104220</v>
      </c>
      <c r="B7572" s="354" t="s">
        <v>11692</v>
      </c>
      <c r="C7572" s="353" t="s">
        <v>3</v>
      </c>
      <c r="D7572" s="355">
        <v>59.06</v>
      </c>
      <c r="E7572" s="207"/>
    </row>
    <row r="7573" spans="1:5" x14ac:dyDescent="0.25">
      <c r="A7573" s="353">
        <v>104203</v>
      </c>
      <c r="B7573" s="354" t="s">
        <v>11676</v>
      </c>
      <c r="C7573" s="353" t="s">
        <v>3</v>
      </c>
      <c r="D7573" s="355">
        <v>63.37</v>
      </c>
      <c r="E7573" s="207"/>
    </row>
    <row r="7574" spans="1:5" x14ac:dyDescent="0.25">
      <c r="A7574" s="353">
        <v>104224</v>
      </c>
      <c r="B7574" s="354" t="s">
        <v>11696</v>
      </c>
      <c r="C7574" s="353" t="s">
        <v>3</v>
      </c>
      <c r="D7574" s="355">
        <v>76.44</v>
      </c>
      <c r="E7574" s="207"/>
    </row>
    <row r="7575" spans="1:5" x14ac:dyDescent="0.25">
      <c r="A7575" s="353">
        <v>104204</v>
      </c>
      <c r="B7575" s="354" t="s">
        <v>11677</v>
      </c>
      <c r="C7575" s="353" t="s">
        <v>3</v>
      </c>
      <c r="D7575" s="355">
        <v>82.04</v>
      </c>
      <c r="E7575" s="207"/>
    </row>
    <row r="7576" spans="1:5" x14ac:dyDescent="0.25">
      <c r="A7576" s="353">
        <v>104228</v>
      </c>
      <c r="B7576" s="354" t="s">
        <v>11700</v>
      </c>
      <c r="C7576" s="353" t="s">
        <v>3</v>
      </c>
      <c r="D7576" s="355">
        <v>84.4</v>
      </c>
      <c r="E7576" s="207"/>
    </row>
    <row r="7577" spans="1:5" x14ac:dyDescent="0.25">
      <c r="A7577" s="353">
        <v>104205</v>
      </c>
      <c r="B7577" s="354" t="s">
        <v>11678</v>
      </c>
      <c r="C7577" s="353" t="s">
        <v>3</v>
      </c>
      <c r="D7577" s="355">
        <v>90</v>
      </c>
      <c r="E7577" s="207"/>
    </row>
    <row r="7578" spans="1:5" x14ac:dyDescent="0.25">
      <c r="A7578" s="353">
        <v>104232</v>
      </c>
      <c r="B7578" s="354" t="s">
        <v>11704</v>
      </c>
      <c r="C7578" s="353" t="s">
        <v>3</v>
      </c>
      <c r="D7578" s="355">
        <v>93.27</v>
      </c>
      <c r="E7578" s="207"/>
    </row>
    <row r="7579" spans="1:5" x14ac:dyDescent="0.25">
      <c r="A7579" s="353">
        <v>104206</v>
      </c>
      <c r="B7579" s="354" t="s">
        <v>11679</v>
      </c>
      <c r="C7579" s="353" t="s">
        <v>3</v>
      </c>
      <c r="D7579" s="355">
        <v>99.43</v>
      </c>
      <c r="E7579" s="207"/>
    </row>
    <row r="7580" spans="1:5" x14ac:dyDescent="0.25">
      <c r="A7580" s="353">
        <v>104236</v>
      </c>
      <c r="B7580" s="354" t="s">
        <v>11708</v>
      </c>
      <c r="C7580" s="353" t="s">
        <v>3</v>
      </c>
      <c r="D7580" s="355">
        <v>44.53</v>
      </c>
      <c r="E7580" s="207"/>
    </row>
    <row r="7581" spans="1:5" x14ac:dyDescent="0.25">
      <c r="A7581" s="353">
        <v>104207</v>
      </c>
      <c r="B7581" s="354" t="s">
        <v>11680</v>
      </c>
      <c r="C7581" s="353" t="s">
        <v>3</v>
      </c>
      <c r="D7581" s="355">
        <v>47.19</v>
      </c>
      <c r="E7581" s="207"/>
    </row>
    <row r="7582" spans="1:5" x14ac:dyDescent="0.25">
      <c r="A7582" s="353">
        <v>104240</v>
      </c>
      <c r="B7582" s="354" t="s">
        <v>11712</v>
      </c>
      <c r="C7582" s="353" t="s">
        <v>3</v>
      </c>
      <c r="D7582" s="355">
        <v>61.5</v>
      </c>
      <c r="E7582" s="207"/>
    </row>
    <row r="7583" spans="1:5" x14ac:dyDescent="0.25">
      <c r="A7583" s="353">
        <v>104208</v>
      </c>
      <c r="B7583" s="354" t="s">
        <v>11681</v>
      </c>
      <c r="C7583" s="353" t="s">
        <v>3</v>
      </c>
      <c r="D7583" s="355">
        <v>65.319999999999993</v>
      </c>
      <c r="E7583" s="207"/>
    </row>
    <row r="7584" spans="1:5" x14ac:dyDescent="0.25">
      <c r="A7584" s="353">
        <v>104244</v>
      </c>
      <c r="B7584" s="354" t="s">
        <v>11716</v>
      </c>
      <c r="C7584" s="353" t="s">
        <v>3</v>
      </c>
      <c r="D7584" s="355">
        <v>69</v>
      </c>
      <c r="E7584" s="207"/>
    </row>
    <row r="7585" spans="1:5" x14ac:dyDescent="0.25">
      <c r="A7585" s="353">
        <v>104209</v>
      </c>
      <c r="B7585" s="354" t="s">
        <v>11682</v>
      </c>
      <c r="C7585" s="353" t="s">
        <v>3</v>
      </c>
      <c r="D7585" s="355">
        <v>72.81</v>
      </c>
      <c r="E7585" s="207"/>
    </row>
    <row r="7586" spans="1:5" x14ac:dyDescent="0.25">
      <c r="A7586" s="353">
        <v>104248</v>
      </c>
      <c r="B7586" s="354" t="s">
        <v>11720</v>
      </c>
      <c r="C7586" s="353" t="s">
        <v>3</v>
      </c>
      <c r="D7586" s="355">
        <v>71.989999999999995</v>
      </c>
      <c r="E7586" s="207"/>
    </row>
    <row r="7587" spans="1:5" x14ac:dyDescent="0.25">
      <c r="A7587" s="353">
        <v>104210</v>
      </c>
      <c r="B7587" s="354" t="s">
        <v>11683</v>
      </c>
      <c r="C7587" s="353" t="s">
        <v>3</v>
      </c>
      <c r="D7587" s="355">
        <v>75.69</v>
      </c>
      <c r="E7587" s="207"/>
    </row>
    <row r="7588" spans="1:5" x14ac:dyDescent="0.25">
      <c r="A7588" s="353">
        <v>104252</v>
      </c>
      <c r="B7588" s="354" t="s">
        <v>11723</v>
      </c>
      <c r="C7588" s="353" t="s">
        <v>3</v>
      </c>
      <c r="D7588" s="355">
        <v>81.900000000000006</v>
      </c>
      <c r="E7588" s="207"/>
    </row>
    <row r="7589" spans="1:5" x14ac:dyDescent="0.25">
      <c r="A7589" s="353">
        <v>104211</v>
      </c>
      <c r="B7589" s="354" t="s">
        <v>11684</v>
      </c>
      <c r="C7589" s="353" t="s">
        <v>3</v>
      </c>
      <c r="D7589" s="355">
        <v>89.65</v>
      </c>
      <c r="E7589" s="207"/>
    </row>
    <row r="7590" spans="1:5" x14ac:dyDescent="0.25">
      <c r="A7590" s="353">
        <v>104212</v>
      </c>
      <c r="B7590" s="354" t="s">
        <v>11685</v>
      </c>
      <c r="C7590" s="353" t="s">
        <v>3</v>
      </c>
      <c r="D7590" s="355">
        <v>107.85</v>
      </c>
      <c r="E7590" s="207"/>
    </row>
    <row r="7591" spans="1:5" x14ac:dyDescent="0.25">
      <c r="A7591" s="353">
        <v>104213</v>
      </c>
      <c r="B7591" s="354" t="s">
        <v>11686</v>
      </c>
      <c r="C7591" s="353" t="s">
        <v>3</v>
      </c>
      <c r="D7591" s="355">
        <v>115.34</v>
      </c>
      <c r="E7591" s="207"/>
    </row>
    <row r="7592" spans="1:5" x14ac:dyDescent="0.25">
      <c r="A7592" s="353">
        <v>104214</v>
      </c>
      <c r="B7592" s="354" t="s">
        <v>11687</v>
      </c>
      <c r="C7592" s="353" t="s">
        <v>3</v>
      </c>
      <c r="D7592" s="355">
        <v>137.43</v>
      </c>
      <c r="E7592" s="207"/>
    </row>
    <row r="7593" spans="1:5" x14ac:dyDescent="0.25">
      <c r="A7593" s="353">
        <v>104215</v>
      </c>
      <c r="B7593" s="354" t="s">
        <v>38891</v>
      </c>
      <c r="C7593" s="353" t="s">
        <v>3</v>
      </c>
      <c r="D7593" s="355">
        <v>84.23</v>
      </c>
      <c r="E7593" s="207"/>
    </row>
    <row r="7594" spans="1:5" x14ac:dyDescent="0.25">
      <c r="A7594" s="353">
        <v>104216</v>
      </c>
      <c r="B7594" s="354" t="s">
        <v>11688</v>
      </c>
      <c r="C7594" s="353" t="s">
        <v>3</v>
      </c>
      <c r="D7594" s="355">
        <v>102.33</v>
      </c>
      <c r="E7594" s="207"/>
    </row>
    <row r="7595" spans="1:5" x14ac:dyDescent="0.25">
      <c r="A7595" s="353">
        <v>104217</v>
      </c>
      <c r="B7595" s="354" t="s">
        <v>11689</v>
      </c>
      <c r="C7595" s="353" t="s">
        <v>3</v>
      </c>
      <c r="D7595" s="355">
        <v>55.33</v>
      </c>
      <c r="E7595" s="207"/>
    </row>
    <row r="7596" spans="1:5" x14ac:dyDescent="0.25">
      <c r="A7596" s="353">
        <v>104221</v>
      </c>
      <c r="B7596" s="354" t="s">
        <v>11693</v>
      </c>
      <c r="C7596" s="353" t="s">
        <v>3</v>
      </c>
      <c r="D7596" s="355">
        <v>71.459999999999994</v>
      </c>
      <c r="E7596" s="207"/>
    </row>
    <row r="7597" spans="1:5" x14ac:dyDescent="0.25">
      <c r="A7597" s="353">
        <v>104225</v>
      </c>
      <c r="B7597" s="354" t="s">
        <v>11697</v>
      </c>
      <c r="C7597" s="353" t="s">
        <v>3</v>
      </c>
      <c r="D7597" s="355">
        <v>78.739999999999995</v>
      </c>
      <c r="E7597" s="207"/>
    </row>
    <row r="7598" spans="1:5" x14ac:dyDescent="0.25">
      <c r="A7598" s="353">
        <v>104229</v>
      </c>
      <c r="B7598" s="354" t="s">
        <v>11701</v>
      </c>
      <c r="C7598" s="353" t="s">
        <v>3</v>
      </c>
      <c r="D7598" s="355">
        <v>92.45</v>
      </c>
      <c r="E7598" s="207"/>
    </row>
    <row r="7599" spans="1:5" x14ac:dyDescent="0.25">
      <c r="A7599" s="353">
        <v>104233</v>
      </c>
      <c r="B7599" s="354" t="s">
        <v>11705</v>
      </c>
      <c r="C7599" s="353" t="s">
        <v>3</v>
      </c>
      <c r="D7599" s="355">
        <v>41.71</v>
      </c>
      <c r="E7599" s="207"/>
    </row>
    <row r="7600" spans="1:5" x14ac:dyDescent="0.25">
      <c r="A7600" s="353">
        <v>104237</v>
      </c>
      <c r="B7600" s="354" t="s">
        <v>11709</v>
      </c>
      <c r="C7600" s="353" t="s">
        <v>3</v>
      </c>
      <c r="D7600" s="355">
        <v>57.41</v>
      </c>
      <c r="E7600" s="207"/>
    </row>
    <row r="7601" spans="1:5" x14ac:dyDescent="0.25">
      <c r="A7601" s="353">
        <v>104241</v>
      </c>
      <c r="B7601" s="354" t="s">
        <v>11713</v>
      </c>
      <c r="C7601" s="353" t="s">
        <v>3</v>
      </c>
      <c r="D7601" s="355">
        <v>64.22</v>
      </c>
      <c r="E7601" s="207"/>
    </row>
    <row r="7602" spans="1:5" x14ac:dyDescent="0.25">
      <c r="A7602" s="353">
        <v>104245</v>
      </c>
      <c r="B7602" s="354" t="s">
        <v>11717</v>
      </c>
      <c r="C7602" s="353" t="s">
        <v>3</v>
      </c>
      <c r="D7602" s="355">
        <v>70.150000000000006</v>
      </c>
      <c r="E7602" s="207"/>
    </row>
    <row r="7603" spans="1:5" x14ac:dyDescent="0.25">
      <c r="A7603" s="353">
        <v>104249</v>
      </c>
      <c r="B7603" s="354" t="s">
        <v>11721</v>
      </c>
      <c r="C7603" s="353" t="s">
        <v>3</v>
      </c>
      <c r="D7603" s="355">
        <v>76.56</v>
      </c>
      <c r="E7603" s="207"/>
    </row>
    <row r="7604" spans="1:5" x14ac:dyDescent="0.25">
      <c r="A7604" s="353">
        <v>104253</v>
      </c>
      <c r="B7604" s="354" t="s">
        <v>11724</v>
      </c>
      <c r="C7604" s="353" t="s">
        <v>3</v>
      </c>
      <c r="D7604" s="355">
        <v>92.27</v>
      </c>
      <c r="E7604" s="207"/>
    </row>
    <row r="7605" spans="1:5" x14ac:dyDescent="0.25">
      <c r="A7605" s="353">
        <v>104256</v>
      </c>
      <c r="B7605" s="354" t="s">
        <v>11726</v>
      </c>
      <c r="C7605" s="353" t="s">
        <v>3</v>
      </c>
      <c r="D7605" s="355">
        <v>98.86</v>
      </c>
      <c r="E7605" s="207"/>
    </row>
    <row r="7606" spans="1:5" x14ac:dyDescent="0.25">
      <c r="A7606" s="353">
        <v>104260</v>
      </c>
      <c r="B7606" s="354" t="s">
        <v>11729</v>
      </c>
      <c r="C7606" s="353" t="s">
        <v>3</v>
      </c>
      <c r="D7606" s="355">
        <v>106.35</v>
      </c>
      <c r="E7606" s="207"/>
    </row>
    <row r="7607" spans="1:5" x14ac:dyDescent="0.25">
      <c r="A7607" s="353">
        <v>104264</v>
      </c>
      <c r="B7607" s="354" t="s">
        <v>11732</v>
      </c>
      <c r="C7607" s="353" t="s">
        <v>3</v>
      </c>
      <c r="D7607" s="355">
        <v>126.35</v>
      </c>
      <c r="E7607" s="207"/>
    </row>
    <row r="7608" spans="1:5" x14ac:dyDescent="0.25">
      <c r="A7608" s="353">
        <v>87792</v>
      </c>
      <c r="B7608" s="354" t="s">
        <v>11647</v>
      </c>
      <c r="C7608" s="353" t="s">
        <v>3</v>
      </c>
      <c r="D7608" s="355">
        <v>44.12</v>
      </c>
      <c r="E7608" s="207"/>
    </row>
    <row r="7609" spans="1:5" x14ac:dyDescent="0.25">
      <c r="A7609" s="353">
        <v>87797</v>
      </c>
      <c r="B7609" s="354" t="s">
        <v>11650</v>
      </c>
      <c r="C7609" s="353" t="s">
        <v>3</v>
      </c>
      <c r="D7609" s="355">
        <v>60.99</v>
      </c>
      <c r="E7609" s="207"/>
    </row>
    <row r="7610" spans="1:5" x14ac:dyDescent="0.25">
      <c r="A7610" s="353">
        <v>87801</v>
      </c>
      <c r="B7610" s="354" t="s">
        <v>11653</v>
      </c>
      <c r="C7610" s="353" t="s">
        <v>3</v>
      </c>
      <c r="D7610" s="355">
        <v>67.8</v>
      </c>
      <c r="E7610" s="207"/>
    </row>
    <row r="7611" spans="1:5" x14ac:dyDescent="0.25">
      <c r="A7611" s="353">
        <v>87805</v>
      </c>
      <c r="B7611" s="354" t="s">
        <v>11656</v>
      </c>
      <c r="C7611" s="353" t="s">
        <v>3</v>
      </c>
      <c r="D7611" s="355">
        <v>74.099999999999994</v>
      </c>
      <c r="E7611" s="207"/>
    </row>
    <row r="7612" spans="1:5" x14ac:dyDescent="0.25">
      <c r="A7612" s="353">
        <v>87775</v>
      </c>
      <c r="B7612" s="354" t="s">
        <v>11636</v>
      </c>
      <c r="C7612" s="353" t="s">
        <v>3</v>
      </c>
      <c r="D7612" s="355">
        <v>59.42</v>
      </c>
      <c r="E7612" s="207"/>
    </row>
    <row r="7613" spans="1:5" x14ac:dyDescent="0.25">
      <c r="A7613" s="353">
        <v>87779</v>
      </c>
      <c r="B7613" s="354" t="s">
        <v>11639</v>
      </c>
      <c r="C7613" s="353" t="s">
        <v>3</v>
      </c>
      <c r="D7613" s="355">
        <v>76.709999999999994</v>
      </c>
      <c r="E7613" s="207"/>
    </row>
    <row r="7614" spans="1:5" x14ac:dyDescent="0.25">
      <c r="A7614" s="353">
        <v>87784</v>
      </c>
      <c r="B7614" s="354" t="s">
        <v>11642</v>
      </c>
      <c r="C7614" s="353" t="s">
        <v>3</v>
      </c>
      <c r="D7614" s="355">
        <v>83.99</v>
      </c>
      <c r="E7614" s="207"/>
    </row>
    <row r="7615" spans="1:5" x14ac:dyDescent="0.25">
      <c r="A7615" s="353">
        <v>87788</v>
      </c>
      <c r="B7615" s="354" t="s">
        <v>11645</v>
      </c>
      <c r="C7615" s="353" t="s">
        <v>3</v>
      </c>
      <c r="D7615" s="355">
        <v>98.98</v>
      </c>
      <c r="E7615" s="207"/>
    </row>
    <row r="7616" spans="1:5" x14ac:dyDescent="0.25">
      <c r="A7616" s="353">
        <v>87809</v>
      </c>
      <c r="B7616" s="354" t="s">
        <v>11659</v>
      </c>
      <c r="C7616" s="353" t="s">
        <v>3</v>
      </c>
      <c r="D7616" s="355">
        <v>83.93</v>
      </c>
      <c r="E7616" s="207"/>
    </row>
    <row r="7617" spans="1:5" x14ac:dyDescent="0.25">
      <c r="A7617" s="353">
        <v>87813</v>
      </c>
      <c r="B7617" s="354" t="s">
        <v>11662</v>
      </c>
      <c r="C7617" s="353" t="s">
        <v>3</v>
      </c>
      <c r="D7617" s="355">
        <v>100.79</v>
      </c>
      <c r="E7617" s="207"/>
    </row>
    <row r="7618" spans="1:5" x14ac:dyDescent="0.25">
      <c r="A7618" s="353">
        <v>104257</v>
      </c>
      <c r="B7618" s="354" t="s">
        <v>11727</v>
      </c>
      <c r="C7618" s="353" t="s">
        <v>3</v>
      </c>
      <c r="D7618" s="355">
        <v>99.08</v>
      </c>
      <c r="E7618" s="207"/>
    </row>
    <row r="7619" spans="1:5" x14ac:dyDescent="0.25">
      <c r="A7619" s="353">
        <v>87817</v>
      </c>
      <c r="B7619" s="354" t="s">
        <v>11665</v>
      </c>
      <c r="C7619" s="353" t="s">
        <v>3</v>
      </c>
      <c r="D7619" s="355">
        <v>107.6</v>
      </c>
      <c r="E7619" s="207"/>
    </row>
    <row r="7620" spans="1:5" x14ac:dyDescent="0.25">
      <c r="A7620" s="353">
        <v>104261</v>
      </c>
      <c r="B7620" s="354" t="s">
        <v>11730</v>
      </c>
      <c r="C7620" s="353" t="s">
        <v>3</v>
      </c>
      <c r="D7620" s="355">
        <v>127.64</v>
      </c>
      <c r="E7620" s="207"/>
    </row>
    <row r="7621" spans="1:5" x14ac:dyDescent="0.25">
      <c r="A7621" s="353">
        <v>87821</v>
      </c>
      <c r="B7621" s="354" t="s">
        <v>11668</v>
      </c>
      <c r="C7621" s="353" t="s">
        <v>3</v>
      </c>
      <c r="D7621" s="355">
        <v>139.26</v>
      </c>
      <c r="E7621" s="207"/>
    </row>
    <row r="7622" spans="1:5" x14ac:dyDescent="0.25">
      <c r="A7622" s="353">
        <v>87825</v>
      </c>
      <c r="B7622" s="354" t="s">
        <v>11670</v>
      </c>
      <c r="C7622" s="353" t="s">
        <v>3</v>
      </c>
      <c r="D7622" s="355">
        <v>78.989999999999995</v>
      </c>
      <c r="E7622" s="207"/>
    </row>
    <row r="7623" spans="1:5" x14ac:dyDescent="0.25">
      <c r="A7623" s="353">
        <v>87829</v>
      </c>
      <c r="B7623" s="354" t="s">
        <v>11673</v>
      </c>
      <c r="C7623" s="353" t="s">
        <v>3</v>
      </c>
      <c r="D7623" s="355">
        <v>95.89</v>
      </c>
      <c r="E7623" s="207"/>
    </row>
    <row r="7624" spans="1:5" x14ac:dyDescent="0.25">
      <c r="A7624" s="353">
        <v>87557</v>
      </c>
      <c r="B7624" s="354" t="s">
        <v>24540</v>
      </c>
      <c r="C7624" s="353" t="s">
        <v>3</v>
      </c>
      <c r="D7624" s="355">
        <v>39.369999999999997</v>
      </c>
      <c r="E7624" s="207"/>
    </row>
    <row r="7625" spans="1:5" x14ac:dyDescent="0.25">
      <c r="A7625" s="353">
        <v>87539</v>
      </c>
      <c r="B7625" s="354" t="s">
        <v>24530</v>
      </c>
      <c r="C7625" s="353" t="s">
        <v>3</v>
      </c>
      <c r="D7625" s="355">
        <v>59.24</v>
      </c>
      <c r="E7625" s="207"/>
    </row>
    <row r="7626" spans="1:5" x14ac:dyDescent="0.25">
      <c r="A7626" s="353">
        <v>104972</v>
      </c>
      <c r="B7626" s="354" t="s">
        <v>24573</v>
      </c>
      <c r="C7626" s="353" t="s">
        <v>3</v>
      </c>
      <c r="D7626" s="355">
        <v>37.74</v>
      </c>
      <c r="E7626" s="207"/>
    </row>
    <row r="7627" spans="1:5" x14ac:dyDescent="0.25">
      <c r="A7627" s="353">
        <v>104954</v>
      </c>
      <c r="B7627" s="354" t="s">
        <v>24555</v>
      </c>
      <c r="C7627" s="353" t="s">
        <v>3</v>
      </c>
      <c r="D7627" s="355">
        <v>52.53</v>
      </c>
      <c r="E7627" s="207"/>
    </row>
    <row r="7628" spans="1:5" x14ac:dyDescent="0.25">
      <c r="A7628" s="353">
        <v>104976</v>
      </c>
      <c r="B7628" s="354" t="s">
        <v>24577</v>
      </c>
      <c r="C7628" s="353" t="s">
        <v>3</v>
      </c>
      <c r="D7628" s="355">
        <v>33.49</v>
      </c>
      <c r="E7628" s="207"/>
    </row>
    <row r="7629" spans="1:5" x14ac:dyDescent="0.25">
      <c r="A7629" s="353">
        <v>104966</v>
      </c>
      <c r="B7629" s="354" t="s">
        <v>24567</v>
      </c>
      <c r="C7629" s="353" t="s">
        <v>3</v>
      </c>
      <c r="D7629" s="355">
        <v>48.28</v>
      </c>
      <c r="E7629" s="207"/>
    </row>
    <row r="7630" spans="1:5" x14ac:dyDescent="0.25">
      <c r="A7630" s="353">
        <v>104968</v>
      </c>
      <c r="B7630" s="354" t="s">
        <v>24569</v>
      </c>
      <c r="C7630" s="353" t="s">
        <v>3</v>
      </c>
      <c r="D7630" s="355">
        <v>44.88</v>
      </c>
      <c r="E7630" s="207"/>
    </row>
    <row r="7631" spans="1:5" x14ac:dyDescent="0.25">
      <c r="A7631" s="353">
        <v>104962</v>
      </c>
      <c r="B7631" s="354" t="s">
        <v>24563</v>
      </c>
      <c r="C7631" s="353" t="s">
        <v>3</v>
      </c>
      <c r="D7631" s="355">
        <v>59.67</v>
      </c>
      <c r="E7631" s="207"/>
    </row>
    <row r="7632" spans="1:5" x14ac:dyDescent="0.25">
      <c r="A7632" s="353">
        <v>87550</v>
      </c>
      <c r="B7632" s="354" t="s">
        <v>24537</v>
      </c>
      <c r="C7632" s="353" t="s">
        <v>3</v>
      </c>
      <c r="D7632" s="355">
        <v>29.85</v>
      </c>
      <c r="E7632" s="207"/>
    </row>
    <row r="7633" spans="1:5" x14ac:dyDescent="0.25">
      <c r="A7633" s="353">
        <v>87532</v>
      </c>
      <c r="B7633" s="354" t="s">
        <v>24527</v>
      </c>
      <c r="C7633" s="353" t="s">
        <v>3</v>
      </c>
      <c r="D7633" s="355">
        <v>42.51</v>
      </c>
      <c r="E7633" s="207"/>
    </row>
    <row r="7634" spans="1:5" x14ac:dyDescent="0.25">
      <c r="A7634" s="353">
        <v>87554</v>
      </c>
      <c r="B7634" s="354" t="s">
        <v>24539</v>
      </c>
      <c r="C7634" s="353" t="s">
        <v>3</v>
      </c>
      <c r="D7634" s="355">
        <v>27.1</v>
      </c>
      <c r="E7634" s="207"/>
    </row>
    <row r="7635" spans="1:5" x14ac:dyDescent="0.25">
      <c r="A7635" s="353">
        <v>87536</v>
      </c>
      <c r="B7635" s="354" t="s">
        <v>24529</v>
      </c>
      <c r="C7635" s="353" t="s">
        <v>3</v>
      </c>
      <c r="D7635" s="355">
        <v>39.770000000000003</v>
      </c>
      <c r="E7635" s="207"/>
    </row>
    <row r="7636" spans="1:5" x14ac:dyDescent="0.25">
      <c r="A7636" s="353">
        <v>87528</v>
      </c>
      <c r="B7636" s="354" t="s">
        <v>24523</v>
      </c>
      <c r="C7636" s="353" t="s">
        <v>3</v>
      </c>
      <c r="D7636" s="355">
        <v>47.11</v>
      </c>
      <c r="E7636" s="207"/>
    </row>
    <row r="7637" spans="1:5" x14ac:dyDescent="0.25">
      <c r="A7637" s="353">
        <v>87546</v>
      </c>
      <c r="B7637" s="354" t="s">
        <v>24533</v>
      </c>
      <c r="C7637" s="353" t="s">
        <v>3</v>
      </c>
      <c r="D7637" s="355">
        <v>34.46</v>
      </c>
      <c r="E7637" s="207"/>
    </row>
    <row r="7638" spans="1:5" x14ac:dyDescent="0.25">
      <c r="A7638" s="353">
        <v>104971</v>
      </c>
      <c r="B7638" s="354" t="s">
        <v>24572</v>
      </c>
      <c r="C7638" s="353" t="s">
        <v>3</v>
      </c>
      <c r="D7638" s="355">
        <v>35.46</v>
      </c>
      <c r="E7638" s="207"/>
    </row>
    <row r="7639" spans="1:5" x14ac:dyDescent="0.25">
      <c r="A7639" s="353">
        <v>104965</v>
      </c>
      <c r="B7639" s="354" t="s">
        <v>24566</v>
      </c>
      <c r="C7639" s="353" t="s">
        <v>3</v>
      </c>
      <c r="D7639" s="355">
        <v>48.95</v>
      </c>
      <c r="E7639" s="207"/>
    </row>
    <row r="7640" spans="1:5" x14ac:dyDescent="0.25">
      <c r="A7640" s="353">
        <v>104975</v>
      </c>
      <c r="B7640" s="354" t="s">
        <v>24576</v>
      </c>
      <c r="C7640" s="353" t="s">
        <v>3</v>
      </c>
      <c r="D7640" s="355">
        <v>31.21</v>
      </c>
      <c r="E7640" s="207"/>
    </row>
    <row r="7641" spans="1:5" x14ac:dyDescent="0.25">
      <c r="A7641" s="353">
        <v>104957</v>
      </c>
      <c r="B7641" s="354" t="s">
        <v>24558</v>
      </c>
      <c r="C7641" s="353" t="s">
        <v>3</v>
      </c>
      <c r="D7641" s="355">
        <v>44.7</v>
      </c>
      <c r="E7641" s="207"/>
    </row>
    <row r="7642" spans="1:5" x14ac:dyDescent="0.25">
      <c r="A7642" s="353">
        <v>104967</v>
      </c>
      <c r="B7642" s="354" t="s">
        <v>24568</v>
      </c>
      <c r="C7642" s="353" t="s">
        <v>3</v>
      </c>
      <c r="D7642" s="355">
        <v>42.6</v>
      </c>
      <c r="E7642" s="207"/>
    </row>
    <row r="7643" spans="1:5" x14ac:dyDescent="0.25">
      <c r="A7643" s="353">
        <v>104961</v>
      </c>
      <c r="B7643" s="354" t="s">
        <v>24562</v>
      </c>
      <c r="C7643" s="353" t="s">
        <v>3</v>
      </c>
      <c r="D7643" s="355">
        <v>56.09</v>
      </c>
      <c r="E7643" s="207"/>
    </row>
    <row r="7644" spans="1:5" x14ac:dyDescent="0.25">
      <c r="A7644" s="353">
        <v>87549</v>
      </c>
      <c r="B7644" s="354" t="s">
        <v>24536</v>
      </c>
      <c r="C7644" s="353" t="s">
        <v>3</v>
      </c>
      <c r="D7644" s="355">
        <v>27.57</v>
      </c>
      <c r="E7644" s="207"/>
    </row>
    <row r="7645" spans="1:5" x14ac:dyDescent="0.25">
      <c r="A7645" s="353">
        <v>87531</v>
      </c>
      <c r="B7645" s="354" t="s">
        <v>24526</v>
      </c>
      <c r="C7645" s="353" t="s">
        <v>3</v>
      </c>
      <c r="D7645" s="355">
        <v>38.93</v>
      </c>
      <c r="E7645" s="207"/>
    </row>
    <row r="7646" spans="1:5" x14ac:dyDescent="0.25">
      <c r="A7646" s="353">
        <v>87553</v>
      </c>
      <c r="B7646" s="354" t="s">
        <v>24538</v>
      </c>
      <c r="C7646" s="353" t="s">
        <v>3</v>
      </c>
      <c r="D7646" s="355">
        <v>24.82</v>
      </c>
      <c r="E7646" s="207"/>
    </row>
    <row r="7647" spans="1:5" x14ac:dyDescent="0.25">
      <c r="A7647" s="353">
        <v>87535</v>
      </c>
      <c r="B7647" s="354" t="s">
        <v>24528</v>
      </c>
      <c r="C7647" s="353" t="s">
        <v>3</v>
      </c>
      <c r="D7647" s="355">
        <v>36.19</v>
      </c>
      <c r="E7647" s="207"/>
    </row>
    <row r="7648" spans="1:5" x14ac:dyDescent="0.25">
      <c r="A7648" s="353">
        <v>87527</v>
      </c>
      <c r="B7648" s="354" t="s">
        <v>24522</v>
      </c>
      <c r="C7648" s="353" t="s">
        <v>3</v>
      </c>
      <c r="D7648" s="355">
        <v>43.53</v>
      </c>
      <c r="E7648" s="207"/>
    </row>
    <row r="7649" spans="1:5" x14ac:dyDescent="0.25">
      <c r="A7649" s="353">
        <v>87545</v>
      </c>
      <c r="B7649" s="354" t="s">
        <v>24532</v>
      </c>
      <c r="C7649" s="353" t="s">
        <v>3</v>
      </c>
      <c r="D7649" s="355">
        <v>32.18</v>
      </c>
      <c r="E7649" s="207"/>
    </row>
    <row r="7650" spans="1:5" x14ac:dyDescent="0.25">
      <c r="A7650" s="353">
        <v>104960</v>
      </c>
      <c r="B7650" s="354" t="s">
        <v>24561</v>
      </c>
      <c r="C7650" s="353" t="s">
        <v>3</v>
      </c>
      <c r="D7650" s="355">
        <v>37.74</v>
      </c>
      <c r="E7650" s="207"/>
    </row>
    <row r="7651" spans="1:5" x14ac:dyDescent="0.25">
      <c r="A7651" s="353">
        <v>87561</v>
      </c>
      <c r="B7651" s="354" t="s">
        <v>24541</v>
      </c>
      <c r="C7651" s="353" t="s">
        <v>3</v>
      </c>
      <c r="D7651" s="355">
        <v>38.78</v>
      </c>
      <c r="E7651" s="207"/>
    </row>
    <row r="7652" spans="1:5" x14ac:dyDescent="0.25">
      <c r="A7652" s="353">
        <v>104953</v>
      </c>
      <c r="B7652" s="354" t="s">
        <v>24554</v>
      </c>
      <c r="C7652" s="353" t="s">
        <v>3</v>
      </c>
      <c r="D7652" s="355">
        <v>57.6</v>
      </c>
      <c r="E7652" s="207"/>
    </row>
    <row r="7653" spans="1:5" x14ac:dyDescent="0.25">
      <c r="A7653" s="353">
        <v>87543</v>
      </c>
      <c r="B7653" s="354" t="s">
        <v>24531</v>
      </c>
      <c r="C7653" s="353" t="s">
        <v>3</v>
      </c>
      <c r="D7653" s="355">
        <v>23.03</v>
      </c>
      <c r="E7653" s="207"/>
    </row>
    <row r="7654" spans="1:5" x14ac:dyDescent="0.25">
      <c r="A7654" s="353">
        <v>104959</v>
      </c>
      <c r="B7654" s="354" t="s">
        <v>24560</v>
      </c>
      <c r="C7654" s="353" t="s">
        <v>3</v>
      </c>
      <c r="D7654" s="355">
        <v>27.79</v>
      </c>
      <c r="E7654" s="207"/>
    </row>
    <row r="7655" spans="1:5" x14ac:dyDescent="0.25">
      <c r="A7655" s="353">
        <v>104958</v>
      </c>
      <c r="B7655" s="354" t="s">
        <v>24559</v>
      </c>
      <c r="C7655" s="353" t="s">
        <v>3</v>
      </c>
      <c r="D7655" s="355">
        <v>25.51</v>
      </c>
      <c r="E7655" s="207"/>
    </row>
    <row r="7656" spans="1:5" x14ac:dyDescent="0.25">
      <c r="A7656" s="353">
        <v>104970</v>
      </c>
      <c r="B7656" s="354" t="s">
        <v>24571</v>
      </c>
      <c r="C7656" s="353" t="s">
        <v>3</v>
      </c>
      <c r="D7656" s="355">
        <v>39.799999999999997</v>
      </c>
      <c r="E7656" s="207"/>
    </row>
    <row r="7657" spans="1:5" x14ac:dyDescent="0.25">
      <c r="A7657" s="353">
        <v>104964</v>
      </c>
      <c r="B7657" s="354" t="s">
        <v>24565</v>
      </c>
      <c r="C7657" s="353" t="s">
        <v>3</v>
      </c>
      <c r="D7657" s="355">
        <v>54.59</v>
      </c>
      <c r="E7657" s="207"/>
    </row>
    <row r="7658" spans="1:5" x14ac:dyDescent="0.25">
      <c r="A7658" s="353">
        <v>104956</v>
      </c>
      <c r="B7658" s="354" t="s">
        <v>24557</v>
      </c>
      <c r="C7658" s="353" t="s">
        <v>3</v>
      </c>
      <c r="D7658" s="355">
        <v>49.34</v>
      </c>
      <c r="E7658" s="207"/>
    </row>
    <row r="7659" spans="1:5" x14ac:dyDescent="0.25">
      <c r="A7659" s="353">
        <v>104974</v>
      </c>
      <c r="B7659" s="354" t="s">
        <v>24575</v>
      </c>
      <c r="C7659" s="353" t="s">
        <v>3</v>
      </c>
      <c r="D7659" s="355">
        <v>34.549999999999997</v>
      </c>
      <c r="E7659" s="207"/>
    </row>
    <row r="7660" spans="1:5" x14ac:dyDescent="0.25">
      <c r="A7660" s="353">
        <v>87548</v>
      </c>
      <c r="B7660" s="354" t="s">
        <v>24535</v>
      </c>
      <c r="C7660" s="353" t="s">
        <v>3</v>
      </c>
      <c r="D7660" s="355">
        <v>31.18</v>
      </c>
      <c r="E7660" s="207"/>
    </row>
    <row r="7661" spans="1:5" x14ac:dyDescent="0.25">
      <c r="A7661" s="353">
        <v>87530</v>
      </c>
      <c r="B7661" s="354" t="s">
        <v>24525</v>
      </c>
      <c r="C7661" s="353" t="s">
        <v>3</v>
      </c>
      <c r="D7661" s="355">
        <v>43.85</v>
      </c>
      <c r="E7661" s="207"/>
    </row>
    <row r="7662" spans="1:5" x14ac:dyDescent="0.25">
      <c r="A7662" s="353">
        <v>104952</v>
      </c>
      <c r="B7662" s="354" t="s">
        <v>24553</v>
      </c>
      <c r="C7662" s="353" t="s">
        <v>3</v>
      </c>
      <c r="D7662" s="355">
        <v>40.450000000000003</v>
      </c>
      <c r="E7662" s="207"/>
    </row>
    <row r="7663" spans="1:5" x14ac:dyDescent="0.25">
      <c r="A7663" s="353">
        <v>104969</v>
      </c>
      <c r="B7663" s="354" t="s">
        <v>24570</v>
      </c>
      <c r="C7663" s="353" t="s">
        <v>3</v>
      </c>
      <c r="D7663" s="355">
        <v>37.520000000000003</v>
      </c>
      <c r="E7663" s="207"/>
    </row>
    <row r="7664" spans="1:5" x14ac:dyDescent="0.25">
      <c r="A7664" s="353">
        <v>104963</v>
      </c>
      <c r="B7664" s="354" t="s">
        <v>24564</v>
      </c>
      <c r="C7664" s="353" t="s">
        <v>3</v>
      </c>
      <c r="D7664" s="355">
        <v>51.01</v>
      </c>
      <c r="E7664" s="207"/>
    </row>
    <row r="7665" spans="1:5" x14ac:dyDescent="0.25">
      <c r="A7665" s="353">
        <v>104955</v>
      </c>
      <c r="B7665" s="354" t="s">
        <v>24556</v>
      </c>
      <c r="C7665" s="353" t="s">
        <v>3</v>
      </c>
      <c r="D7665" s="355">
        <v>45.76</v>
      </c>
      <c r="E7665" s="207"/>
    </row>
    <row r="7666" spans="1:5" x14ac:dyDescent="0.25">
      <c r="A7666" s="353">
        <v>104973</v>
      </c>
      <c r="B7666" s="354" t="s">
        <v>24574</v>
      </c>
      <c r="C7666" s="353" t="s">
        <v>3</v>
      </c>
      <c r="D7666" s="355">
        <v>32.270000000000003</v>
      </c>
      <c r="E7666" s="207"/>
    </row>
    <row r="7667" spans="1:5" x14ac:dyDescent="0.25">
      <c r="A7667" s="353">
        <v>87547</v>
      </c>
      <c r="B7667" s="354" t="s">
        <v>24534</v>
      </c>
      <c r="C7667" s="353" t="s">
        <v>3</v>
      </c>
      <c r="D7667" s="355">
        <v>28.9</v>
      </c>
      <c r="E7667" s="207"/>
    </row>
    <row r="7668" spans="1:5" x14ac:dyDescent="0.25">
      <c r="A7668" s="353">
        <v>87529</v>
      </c>
      <c r="B7668" s="354" t="s">
        <v>24524</v>
      </c>
      <c r="C7668" s="353" t="s">
        <v>3</v>
      </c>
      <c r="D7668" s="355">
        <v>40.270000000000003</v>
      </c>
      <c r="E7668" s="207"/>
    </row>
    <row r="7669" spans="1:5" x14ac:dyDescent="0.25">
      <c r="A7669" s="353">
        <v>104951</v>
      </c>
      <c r="B7669" s="354" t="s">
        <v>24552</v>
      </c>
      <c r="C7669" s="353" t="s">
        <v>3</v>
      </c>
      <c r="D7669" s="355">
        <v>36.869999999999997</v>
      </c>
      <c r="E7669" s="207"/>
    </row>
    <row r="7670" spans="1:5" x14ac:dyDescent="0.25">
      <c r="A7670" s="353">
        <v>104978</v>
      </c>
      <c r="B7670" s="354" t="s">
        <v>24579</v>
      </c>
      <c r="C7670" s="353" t="s">
        <v>3</v>
      </c>
      <c r="D7670" s="355">
        <v>40.119999999999997</v>
      </c>
      <c r="E7670" s="207"/>
    </row>
    <row r="7671" spans="1:5" x14ac:dyDescent="0.25">
      <c r="A7671" s="353">
        <v>104977</v>
      </c>
      <c r="B7671" s="354" t="s">
        <v>24578</v>
      </c>
      <c r="C7671" s="353" t="s">
        <v>3</v>
      </c>
      <c r="D7671" s="355">
        <v>53.43</v>
      </c>
      <c r="E7671" s="207"/>
    </row>
    <row r="7672" spans="1:5" x14ac:dyDescent="0.25">
      <c r="A7672" s="353">
        <v>90408</v>
      </c>
      <c r="B7672" s="354" t="s">
        <v>24551</v>
      </c>
      <c r="C7672" s="353" t="s">
        <v>3</v>
      </c>
      <c r="D7672" s="355">
        <v>35.26</v>
      </c>
      <c r="E7672" s="207"/>
    </row>
    <row r="7673" spans="1:5" x14ac:dyDescent="0.25">
      <c r="A7673" s="353">
        <v>90406</v>
      </c>
      <c r="B7673" s="354" t="s">
        <v>24550</v>
      </c>
      <c r="C7673" s="353" t="s">
        <v>3</v>
      </c>
      <c r="D7673" s="355">
        <v>47.52</v>
      </c>
      <c r="E7673" s="207"/>
    </row>
    <row r="7674" spans="1:5" x14ac:dyDescent="0.25">
      <c r="A7674" s="353">
        <v>103313</v>
      </c>
      <c r="B7674" s="354" t="s">
        <v>35066</v>
      </c>
      <c r="C7674" s="353" t="s">
        <v>2</v>
      </c>
      <c r="D7674" s="355">
        <v>0</v>
      </c>
      <c r="E7674" s="207"/>
    </row>
    <row r="7675" spans="1:5" x14ac:dyDescent="0.25">
      <c r="A7675" s="353">
        <v>103309</v>
      </c>
      <c r="B7675" s="354" t="s">
        <v>35067</v>
      </c>
      <c r="C7675" s="353" t="s">
        <v>2</v>
      </c>
      <c r="D7675" s="355">
        <v>0</v>
      </c>
      <c r="E7675" s="207"/>
    </row>
    <row r="7676" spans="1:5" x14ac:dyDescent="0.25">
      <c r="A7676" s="353">
        <v>103312</v>
      </c>
      <c r="B7676" s="354" t="s">
        <v>35068</v>
      </c>
      <c r="C7676" s="353" t="s">
        <v>2</v>
      </c>
      <c r="D7676" s="355">
        <v>0</v>
      </c>
      <c r="E7676" s="207"/>
    </row>
    <row r="7677" spans="1:5" x14ac:dyDescent="0.25">
      <c r="A7677" s="353">
        <v>103296</v>
      </c>
      <c r="B7677" s="354" t="s">
        <v>35069</v>
      </c>
      <c r="C7677" s="353" t="s">
        <v>2</v>
      </c>
      <c r="D7677" s="355">
        <v>0</v>
      </c>
      <c r="E7677" s="207"/>
    </row>
    <row r="7678" spans="1:5" x14ac:dyDescent="0.25">
      <c r="A7678" s="353">
        <v>103300</v>
      </c>
      <c r="B7678" s="354" t="s">
        <v>35070</v>
      </c>
      <c r="C7678" s="353" t="s">
        <v>2</v>
      </c>
      <c r="D7678" s="355">
        <v>0</v>
      </c>
      <c r="E7678" s="207"/>
    </row>
    <row r="7679" spans="1:5" x14ac:dyDescent="0.25">
      <c r="A7679" s="353">
        <v>103301</v>
      </c>
      <c r="B7679" s="354" t="s">
        <v>35071</v>
      </c>
      <c r="C7679" s="353" t="s">
        <v>2</v>
      </c>
      <c r="D7679" s="355">
        <v>0</v>
      </c>
      <c r="E7679" s="207"/>
    </row>
    <row r="7680" spans="1:5" x14ac:dyDescent="0.25">
      <c r="A7680" s="353">
        <v>103304</v>
      </c>
      <c r="B7680" s="354" t="s">
        <v>6581</v>
      </c>
      <c r="C7680" s="353" t="s">
        <v>2</v>
      </c>
      <c r="D7680" s="355">
        <v>1251.6300000000001</v>
      </c>
      <c r="E7680" s="207"/>
    </row>
    <row r="7681" spans="1:5" x14ac:dyDescent="0.25">
      <c r="A7681" s="353">
        <v>103305</v>
      </c>
      <c r="B7681" s="354" t="s">
        <v>35072</v>
      </c>
      <c r="C7681" s="353" t="s">
        <v>2</v>
      </c>
      <c r="D7681" s="355">
        <v>0</v>
      </c>
      <c r="E7681" s="207"/>
    </row>
    <row r="7682" spans="1:5" x14ac:dyDescent="0.25">
      <c r="A7682" s="353">
        <v>103294</v>
      </c>
      <c r="B7682" s="354" t="s">
        <v>35073</v>
      </c>
      <c r="C7682" s="353" t="s">
        <v>2</v>
      </c>
      <c r="D7682" s="355">
        <v>0</v>
      </c>
      <c r="E7682" s="207"/>
    </row>
    <row r="7683" spans="1:5" x14ac:dyDescent="0.25">
      <c r="A7683" s="353">
        <v>103298</v>
      </c>
      <c r="B7683" s="354" t="s">
        <v>35074</v>
      </c>
      <c r="C7683" s="353" t="s">
        <v>2</v>
      </c>
      <c r="D7683" s="355">
        <v>0</v>
      </c>
      <c r="E7683" s="207"/>
    </row>
    <row r="7684" spans="1:5" x14ac:dyDescent="0.25">
      <c r="A7684" s="353">
        <v>103293</v>
      </c>
      <c r="B7684" s="354" t="s">
        <v>35075</v>
      </c>
      <c r="C7684" s="353" t="s">
        <v>2</v>
      </c>
      <c r="D7684" s="355">
        <v>0</v>
      </c>
      <c r="E7684" s="207"/>
    </row>
    <row r="7685" spans="1:5" x14ac:dyDescent="0.25">
      <c r="A7685" s="353">
        <v>103297</v>
      </c>
      <c r="B7685" s="354" t="s">
        <v>35076</v>
      </c>
      <c r="C7685" s="353" t="s">
        <v>2</v>
      </c>
      <c r="D7685" s="355">
        <v>0</v>
      </c>
      <c r="E7685" s="207"/>
    </row>
    <row r="7686" spans="1:5" x14ac:dyDescent="0.25">
      <c r="A7686" s="353">
        <v>103311</v>
      </c>
      <c r="B7686" s="354" t="s">
        <v>35077</v>
      </c>
      <c r="C7686" s="353" t="s">
        <v>2</v>
      </c>
      <c r="D7686" s="355">
        <v>0</v>
      </c>
      <c r="E7686" s="207"/>
    </row>
    <row r="7687" spans="1:5" x14ac:dyDescent="0.25">
      <c r="A7687" s="353">
        <v>103306</v>
      </c>
      <c r="B7687" s="354" t="s">
        <v>35078</v>
      </c>
      <c r="C7687" s="353" t="s">
        <v>2</v>
      </c>
      <c r="D7687" s="355">
        <v>0</v>
      </c>
      <c r="E7687" s="207"/>
    </row>
    <row r="7688" spans="1:5" x14ac:dyDescent="0.25">
      <c r="A7688" s="353">
        <v>103308</v>
      </c>
      <c r="B7688" s="354" t="s">
        <v>35079</v>
      </c>
      <c r="C7688" s="353" t="s">
        <v>2</v>
      </c>
      <c r="D7688" s="355">
        <v>0</v>
      </c>
      <c r="E7688" s="207"/>
    </row>
    <row r="7689" spans="1:5" x14ac:dyDescent="0.25">
      <c r="A7689" s="353">
        <v>103295</v>
      </c>
      <c r="B7689" s="354" t="s">
        <v>35080</v>
      </c>
      <c r="C7689" s="353" t="s">
        <v>2</v>
      </c>
      <c r="D7689" s="355">
        <v>0</v>
      </c>
      <c r="E7689" s="207"/>
    </row>
    <row r="7690" spans="1:5" x14ac:dyDescent="0.25">
      <c r="A7690" s="353">
        <v>103299</v>
      </c>
      <c r="B7690" s="354" t="s">
        <v>35081</v>
      </c>
      <c r="C7690" s="353" t="s">
        <v>2</v>
      </c>
      <c r="D7690" s="355">
        <v>0</v>
      </c>
      <c r="E7690" s="207"/>
    </row>
    <row r="7691" spans="1:5" x14ac:dyDescent="0.25">
      <c r="A7691" s="353">
        <v>103302</v>
      </c>
      <c r="B7691" s="354" t="s">
        <v>35082</v>
      </c>
      <c r="C7691" s="353" t="s">
        <v>2</v>
      </c>
      <c r="D7691" s="355">
        <v>0</v>
      </c>
      <c r="E7691" s="207"/>
    </row>
    <row r="7692" spans="1:5" x14ac:dyDescent="0.25">
      <c r="A7692" s="353">
        <v>103307</v>
      </c>
      <c r="B7692" s="354" t="s">
        <v>6582</v>
      </c>
      <c r="C7692" s="353" t="s">
        <v>2</v>
      </c>
      <c r="D7692" s="355">
        <v>1346</v>
      </c>
      <c r="E7692" s="207"/>
    </row>
    <row r="7693" spans="1:5" x14ac:dyDescent="0.25">
      <c r="A7693" s="353">
        <v>103310</v>
      </c>
      <c r="B7693" s="354" t="s">
        <v>6583</v>
      </c>
      <c r="C7693" s="353" t="s">
        <v>2</v>
      </c>
      <c r="D7693" s="355">
        <v>1291.82</v>
      </c>
      <c r="E7693" s="207"/>
    </row>
    <row r="7694" spans="1:5" x14ac:dyDescent="0.25">
      <c r="A7694" s="353">
        <v>103303</v>
      </c>
      <c r="B7694" s="354" t="s">
        <v>35083</v>
      </c>
      <c r="C7694" s="353" t="s">
        <v>2</v>
      </c>
      <c r="D7694" s="355">
        <v>0</v>
      </c>
      <c r="E7694" s="207"/>
    </row>
    <row r="7695" spans="1:5" x14ac:dyDescent="0.25">
      <c r="A7695" s="353">
        <v>103314</v>
      </c>
      <c r="B7695" s="354" t="s">
        <v>6584</v>
      </c>
      <c r="C7695" s="353" t="s">
        <v>3</v>
      </c>
      <c r="D7695" s="355">
        <v>349.86</v>
      </c>
      <c r="E7695" s="207"/>
    </row>
    <row r="7696" spans="1:5" x14ac:dyDescent="0.25">
      <c r="A7696" s="353">
        <v>103315</v>
      </c>
      <c r="B7696" s="354" t="s">
        <v>6585</v>
      </c>
      <c r="C7696" s="353" t="s">
        <v>3</v>
      </c>
      <c r="D7696" s="355">
        <v>340.78</v>
      </c>
      <c r="E7696" s="207"/>
    </row>
    <row r="7697" spans="1:5" x14ac:dyDescent="0.25">
      <c r="A7697" s="353">
        <v>105188</v>
      </c>
      <c r="B7697" s="354" t="s">
        <v>24923</v>
      </c>
      <c r="C7697" s="353" t="s">
        <v>3</v>
      </c>
      <c r="D7697" s="355">
        <v>130.06</v>
      </c>
      <c r="E7697" s="207"/>
    </row>
    <row r="7698" spans="1:5" x14ac:dyDescent="0.25">
      <c r="A7698" s="353">
        <v>87841</v>
      </c>
      <c r="B7698" s="354" t="s">
        <v>24545</v>
      </c>
      <c r="C7698" s="353" t="s">
        <v>3</v>
      </c>
      <c r="D7698" s="355">
        <v>118.09</v>
      </c>
      <c r="E7698" s="207"/>
    </row>
    <row r="7699" spans="1:5" x14ac:dyDescent="0.25">
      <c r="A7699" s="353">
        <v>87853</v>
      </c>
      <c r="B7699" s="354" t="s">
        <v>24549</v>
      </c>
      <c r="C7699" s="353" t="s">
        <v>3</v>
      </c>
      <c r="D7699" s="355">
        <v>132.41</v>
      </c>
      <c r="E7699" s="207"/>
    </row>
    <row r="7700" spans="1:5" x14ac:dyDescent="0.25">
      <c r="A7700" s="353">
        <v>105187</v>
      </c>
      <c r="B7700" s="354" t="s">
        <v>24922</v>
      </c>
      <c r="C7700" s="353" t="s">
        <v>3</v>
      </c>
      <c r="D7700" s="355">
        <v>177.06</v>
      </c>
      <c r="E7700" s="207"/>
    </row>
    <row r="7701" spans="1:5" x14ac:dyDescent="0.25">
      <c r="A7701" s="353">
        <v>87840</v>
      </c>
      <c r="B7701" s="354" t="s">
        <v>24544</v>
      </c>
      <c r="C7701" s="353" t="s">
        <v>3</v>
      </c>
      <c r="D7701" s="355">
        <v>165.09</v>
      </c>
      <c r="E7701" s="207"/>
    </row>
    <row r="7702" spans="1:5" x14ac:dyDescent="0.25">
      <c r="A7702" s="353">
        <v>87852</v>
      </c>
      <c r="B7702" s="354" t="s">
        <v>24548</v>
      </c>
      <c r="C7702" s="353" t="s">
        <v>3</v>
      </c>
      <c r="D7702" s="355">
        <v>179.41</v>
      </c>
      <c r="E7702" s="207"/>
    </row>
    <row r="7703" spans="1:5" x14ac:dyDescent="0.25">
      <c r="A7703" s="353">
        <v>105186</v>
      </c>
      <c r="B7703" s="354" t="s">
        <v>24921</v>
      </c>
      <c r="C7703" s="353" t="s">
        <v>3</v>
      </c>
      <c r="D7703" s="355">
        <v>135.62</v>
      </c>
      <c r="E7703" s="207"/>
    </row>
    <row r="7704" spans="1:5" x14ac:dyDescent="0.25">
      <c r="A7704" s="353">
        <v>87839</v>
      </c>
      <c r="B7704" s="354" t="s">
        <v>24543</v>
      </c>
      <c r="C7704" s="353" t="s">
        <v>3</v>
      </c>
      <c r="D7704" s="355">
        <v>123.88</v>
      </c>
      <c r="E7704" s="207"/>
    </row>
    <row r="7705" spans="1:5" x14ac:dyDescent="0.25">
      <c r="A7705" s="353">
        <v>87851</v>
      </c>
      <c r="B7705" s="354" t="s">
        <v>24547</v>
      </c>
      <c r="C7705" s="353" t="s">
        <v>3</v>
      </c>
      <c r="D7705" s="355">
        <v>138.63999999999999</v>
      </c>
      <c r="E7705" s="207"/>
    </row>
    <row r="7706" spans="1:5" x14ac:dyDescent="0.25">
      <c r="A7706" s="353">
        <v>105185</v>
      </c>
      <c r="B7706" s="354" t="s">
        <v>24920</v>
      </c>
      <c r="C7706" s="353" t="s">
        <v>3</v>
      </c>
      <c r="D7706" s="355">
        <v>182.73</v>
      </c>
      <c r="E7706" s="207"/>
    </row>
    <row r="7707" spans="1:5" x14ac:dyDescent="0.25">
      <c r="A7707" s="353">
        <v>87838</v>
      </c>
      <c r="B7707" s="354" t="s">
        <v>24542</v>
      </c>
      <c r="C7707" s="353" t="s">
        <v>3</v>
      </c>
      <c r="D7707" s="355">
        <v>171.04</v>
      </c>
      <c r="E7707" s="207"/>
    </row>
    <row r="7708" spans="1:5" x14ac:dyDescent="0.25">
      <c r="A7708" s="353">
        <v>87850</v>
      </c>
      <c r="B7708" s="354" t="s">
        <v>24546</v>
      </c>
      <c r="C7708" s="353" t="s">
        <v>3</v>
      </c>
      <c r="D7708" s="355">
        <v>185.81</v>
      </c>
      <c r="E7708" s="207"/>
    </row>
    <row r="7709" spans="1:5" x14ac:dyDescent="0.25">
      <c r="A7709" s="353">
        <v>105110</v>
      </c>
      <c r="B7709" s="354" t="s">
        <v>24606</v>
      </c>
      <c r="C7709" s="353" t="s">
        <v>1</v>
      </c>
      <c r="D7709" s="355">
        <v>194.56</v>
      </c>
      <c r="E7709" s="207"/>
    </row>
    <row r="7710" spans="1:5" x14ac:dyDescent="0.25">
      <c r="A7710" s="353">
        <v>105105</v>
      </c>
      <c r="B7710" s="354" t="s">
        <v>24603</v>
      </c>
      <c r="C7710" s="353" t="s">
        <v>1</v>
      </c>
      <c r="D7710" s="355">
        <v>63.8</v>
      </c>
      <c r="E7710" s="207"/>
    </row>
    <row r="7711" spans="1:5" x14ac:dyDescent="0.25">
      <c r="A7711" s="353">
        <v>105103</v>
      </c>
      <c r="B7711" s="354" t="s">
        <v>24601</v>
      </c>
      <c r="C7711" s="353" t="s">
        <v>1</v>
      </c>
      <c r="D7711" s="355">
        <v>90.86</v>
      </c>
      <c r="E7711" s="207"/>
    </row>
    <row r="7712" spans="1:5" x14ac:dyDescent="0.25">
      <c r="A7712" s="353">
        <v>105112</v>
      </c>
      <c r="B7712" s="354" t="s">
        <v>24608</v>
      </c>
      <c r="C7712" s="353" t="s">
        <v>1</v>
      </c>
      <c r="D7712" s="355">
        <v>162.47999999999999</v>
      </c>
      <c r="E7712" s="207"/>
    </row>
    <row r="7713" spans="1:5" x14ac:dyDescent="0.25">
      <c r="A7713" s="353">
        <v>105109</v>
      </c>
      <c r="B7713" s="354" t="s">
        <v>35084</v>
      </c>
      <c r="C7713" s="353" t="s">
        <v>2</v>
      </c>
      <c r="D7713" s="355">
        <v>0</v>
      </c>
      <c r="E7713" s="207"/>
    </row>
    <row r="7714" spans="1:5" x14ac:dyDescent="0.25">
      <c r="A7714" s="353">
        <v>105108</v>
      </c>
      <c r="B7714" s="354" t="s">
        <v>35085</v>
      </c>
      <c r="C7714" s="353" t="s">
        <v>2</v>
      </c>
      <c r="D7714" s="355">
        <v>0</v>
      </c>
      <c r="E7714" s="207"/>
    </row>
    <row r="7715" spans="1:5" x14ac:dyDescent="0.25">
      <c r="A7715" s="353">
        <v>105104</v>
      </c>
      <c r="B7715" s="354" t="s">
        <v>24602</v>
      </c>
      <c r="C7715" s="353" t="s">
        <v>2</v>
      </c>
      <c r="D7715" s="355">
        <v>4509.38</v>
      </c>
      <c r="E7715" s="207"/>
    </row>
    <row r="7716" spans="1:5" x14ac:dyDescent="0.25">
      <c r="A7716" s="353">
        <v>105107</v>
      </c>
      <c r="B7716" s="354" t="s">
        <v>24605</v>
      </c>
      <c r="C7716" s="353" t="s">
        <v>2</v>
      </c>
      <c r="D7716" s="355">
        <v>3053.91</v>
      </c>
      <c r="E7716" s="207"/>
    </row>
    <row r="7717" spans="1:5" x14ac:dyDescent="0.25">
      <c r="A7717" s="353">
        <v>105106</v>
      </c>
      <c r="B7717" s="354" t="s">
        <v>24604</v>
      </c>
      <c r="C7717" s="353" t="s">
        <v>2</v>
      </c>
      <c r="D7717" s="355">
        <v>2068.21</v>
      </c>
      <c r="E7717" s="207"/>
    </row>
    <row r="7718" spans="1:5" x14ac:dyDescent="0.25">
      <c r="A7718" s="353">
        <v>105111</v>
      </c>
      <c r="B7718" s="354" t="s">
        <v>24607</v>
      </c>
      <c r="C7718" s="353" t="s">
        <v>2</v>
      </c>
      <c r="D7718" s="355">
        <v>17929.53</v>
      </c>
      <c r="E7718" s="207"/>
    </row>
    <row r="7719" spans="1:5" x14ac:dyDescent="0.25">
      <c r="A7719" s="353">
        <v>98520</v>
      </c>
      <c r="B7719" s="354" t="s">
        <v>26757</v>
      </c>
      <c r="C7719" s="353" t="s">
        <v>3</v>
      </c>
      <c r="D7719" s="355">
        <v>5.98</v>
      </c>
      <c r="E7719" s="207"/>
    </row>
    <row r="7720" spans="1:5" x14ac:dyDescent="0.25">
      <c r="A7720" s="353">
        <v>98521</v>
      </c>
      <c r="B7720" s="354" t="s">
        <v>26758</v>
      </c>
      <c r="C7720" s="353" t="s">
        <v>3</v>
      </c>
      <c r="D7720" s="355">
        <v>0.35</v>
      </c>
      <c r="E7720" s="207"/>
    </row>
    <row r="7721" spans="1:5" x14ac:dyDescent="0.25">
      <c r="A7721" s="353">
        <v>105521</v>
      </c>
      <c r="B7721" s="354" t="s">
        <v>26759</v>
      </c>
      <c r="C7721" s="353" t="s">
        <v>3</v>
      </c>
      <c r="D7721" s="355">
        <v>3.98</v>
      </c>
      <c r="E7721" s="207"/>
    </row>
    <row r="7722" spans="1:5" x14ac:dyDescent="0.25">
      <c r="A7722" s="353">
        <v>98509</v>
      </c>
      <c r="B7722" s="354" t="s">
        <v>38892</v>
      </c>
      <c r="C7722" s="353" t="s">
        <v>2</v>
      </c>
      <c r="D7722" s="355">
        <v>63.84</v>
      </c>
      <c r="E7722" s="207"/>
    </row>
    <row r="7723" spans="1:5" x14ac:dyDescent="0.25">
      <c r="A7723" s="353">
        <v>98507</v>
      </c>
      <c r="B7723" s="354" t="s">
        <v>35086</v>
      </c>
      <c r="C7723" s="353" t="s">
        <v>2</v>
      </c>
      <c r="D7723" s="355">
        <v>0</v>
      </c>
      <c r="E7723" s="207"/>
    </row>
    <row r="7724" spans="1:5" x14ac:dyDescent="0.25">
      <c r="A7724" s="353">
        <v>98508</v>
      </c>
      <c r="B7724" s="354" t="s">
        <v>35087</v>
      </c>
      <c r="C7724" s="353" t="s">
        <v>2</v>
      </c>
      <c r="D7724" s="355">
        <v>0</v>
      </c>
      <c r="E7724" s="207"/>
    </row>
    <row r="7725" spans="1:5" x14ac:dyDescent="0.25">
      <c r="A7725" s="353">
        <v>98506</v>
      </c>
      <c r="B7725" s="354" t="s">
        <v>35088</v>
      </c>
      <c r="C7725" s="353" t="s">
        <v>2</v>
      </c>
      <c r="D7725" s="355">
        <v>0</v>
      </c>
      <c r="E7725" s="207"/>
    </row>
    <row r="7726" spans="1:5" x14ac:dyDescent="0.25">
      <c r="A7726" s="353">
        <v>98505</v>
      </c>
      <c r="B7726" s="354" t="s">
        <v>26762</v>
      </c>
      <c r="C7726" s="353" t="s">
        <v>3</v>
      </c>
      <c r="D7726" s="355">
        <v>94.48</v>
      </c>
      <c r="E7726" s="207"/>
    </row>
    <row r="7727" spans="1:5" x14ac:dyDescent="0.25">
      <c r="A7727" s="353">
        <v>98504</v>
      </c>
      <c r="B7727" s="354" t="s">
        <v>26761</v>
      </c>
      <c r="C7727" s="353" t="s">
        <v>3</v>
      </c>
      <c r="D7727" s="355">
        <v>13.17</v>
      </c>
      <c r="E7727" s="207"/>
    </row>
    <row r="7728" spans="1:5" x14ac:dyDescent="0.25">
      <c r="A7728" s="353">
        <v>98503</v>
      </c>
      <c r="B7728" s="354" t="s">
        <v>26760</v>
      </c>
      <c r="C7728" s="353" t="s">
        <v>3</v>
      </c>
      <c r="D7728" s="355">
        <v>21.64</v>
      </c>
      <c r="E7728" s="207"/>
    </row>
    <row r="7729" spans="1:5" x14ac:dyDescent="0.25">
      <c r="A7729" s="353">
        <v>103946</v>
      </c>
      <c r="B7729" s="354" t="s">
        <v>26763</v>
      </c>
      <c r="C7729" s="353" t="s">
        <v>3</v>
      </c>
      <c r="D7729" s="355">
        <v>16.920000000000002</v>
      </c>
      <c r="E7729" s="207"/>
    </row>
    <row r="7730" spans="1:5" x14ac:dyDescent="0.25">
      <c r="A7730" s="353">
        <v>98517</v>
      </c>
      <c r="B7730" s="354" t="s">
        <v>35089</v>
      </c>
      <c r="C7730" s="353" t="s">
        <v>2</v>
      </c>
      <c r="D7730" s="355">
        <v>0</v>
      </c>
      <c r="E7730" s="207"/>
    </row>
    <row r="7731" spans="1:5" x14ac:dyDescent="0.25">
      <c r="A7731" s="353">
        <v>98518</v>
      </c>
      <c r="B7731" s="354" t="s">
        <v>35090</v>
      </c>
      <c r="C7731" s="353" t="s">
        <v>2</v>
      </c>
      <c r="D7731" s="355">
        <v>0</v>
      </c>
      <c r="E7731" s="207"/>
    </row>
    <row r="7732" spans="1:5" x14ac:dyDescent="0.25">
      <c r="A7732" s="353">
        <v>98516</v>
      </c>
      <c r="B7732" s="354" t="s">
        <v>26755</v>
      </c>
      <c r="C7732" s="353" t="s">
        <v>2</v>
      </c>
      <c r="D7732" s="355">
        <v>351.56</v>
      </c>
      <c r="E7732" s="207"/>
    </row>
    <row r="7733" spans="1:5" x14ac:dyDescent="0.25">
      <c r="A7733" s="353">
        <v>98514</v>
      </c>
      <c r="B7733" s="354" t="s">
        <v>35091</v>
      </c>
      <c r="C7733" s="353" t="s">
        <v>2</v>
      </c>
      <c r="D7733" s="355">
        <v>0</v>
      </c>
      <c r="E7733" s="207"/>
    </row>
    <row r="7734" spans="1:5" x14ac:dyDescent="0.25">
      <c r="A7734" s="353">
        <v>98515</v>
      </c>
      <c r="B7734" s="354" t="s">
        <v>35092</v>
      </c>
      <c r="C7734" s="353" t="s">
        <v>2</v>
      </c>
      <c r="D7734" s="355">
        <v>0</v>
      </c>
      <c r="E7734" s="207"/>
    </row>
    <row r="7735" spans="1:5" x14ac:dyDescent="0.25">
      <c r="A7735" s="353">
        <v>98513</v>
      </c>
      <c r="B7735" s="354" t="s">
        <v>35093</v>
      </c>
      <c r="C7735" s="353" t="s">
        <v>2</v>
      </c>
      <c r="D7735" s="355">
        <v>0</v>
      </c>
      <c r="E7735" s="207"/>
    </row>
    <row r="7736" spans="1:5" x14ac:dyDescent="0.25">
      <c r="A7736" s="353">
        <v>98511</v>
      </c>
      <c r="B7736" s="354" t="s">
        <v>26754</v>
      </c>
      <c r="C7736" s="353" t="s">
        <v>2</v>
      </c>
      <c r="D7736" s="355">
        <v>186.26</v>
      </c>
      <c r="E7736" s="207"/>
    </row>
    <row r="7737" spans="1:5" x14ac:dyDescent="0.25">
      <c r="A7737" s="353">
        <v>98512</v>
      </c>
      <c r="B7737" s="354" t="s">
        <v>35094</v>
      </c>
      <c r="C7737" s="353" t="s">
        <v>2</v>
      </c>
      <c r="D7737" s="355">
        <v>0</v>
      </c>
      <c r="E7737" s="207"/>
    </row>
    <row r="7738" spans="1:5" x14ac:dyDescent="0.25">
      <c r="A7738" s="353">
        <v>98510</v>
      </c>
      <c r="B7738" s="354" t="s">
        <v>26753</v>
      </c>
      <c r="C7738" s="353" t="s">
        <v>2</v>
      </c>
      <c r="D7738" s="355">
        <v>103.62</v>
      </c>
      <c r="E7738" s="207"/>
    </row>
    <row r="7739" spans="1:5" x14ac:dyDescent="0.25">
      <c r="A7739" s="353">
        <v>98519</v>
      </c>
      <c r="B7739" s="354" t="s">
        <v>26756</v>
      </c>
      <c r="C7739" s="353" t="s">
        <v>3</v>
      </c>
      <c r="D7739" s="355">
        <v>3.86</v>
      </c>
      <c r="E7739" s="207"/>
    </row>
    <row r="7740" spans="1:5" x14ac:dyDescent="0.25">
      <c r="A7740" s="353">
        <v>91599</v>
      </c>
      <c r="B7740" s="354" t="s">
        <v>29398</v>
      </c>
      <c r="C7740" s="353" t="s">
        <v>689</v>
      </c>
      <c r="D7740" s="355">
        <v>8.06</v>
      </c>
      <c r="E7740" s="207"/>
    </row>
    <row r="7741" spans="1:5" x14ac:dyDescent="0.25">
      <c r="A7741" s="353">
        <v>100065</v>
      </c>
      <c r="B7741" s="354" t="s">
        <v>35095</v>
      </c>
      <c r="C7741" s="353" t="s">
        <v>689</v>
      </c>
      <c r="D7741" s="355">
        <v>0</v>
      </c>
      <c r="E7741" s="207"/>
    </row>
    <row r="7742" spans="1:5" x14ac:dyDescent="0.25">
      <c r="A7742" s="353">
        <v>100069</v>
      </c>
      <c r="B7742" s="354" t="s">
        <v>35096</v>
      </c>
      <c r="C7742" s="353" t="s">
        <v>689</v>
      </c>
      <c r="D7742" s="355">
        <v>0</v>
      </c>
      <c r="E7742" s="207"/>
    </row>
    <row r="7743" spans="1:5" x14ac:dyDescent="0.25">
      <c r="A7743" s="353">
        <v>100063</v>
      </c>
      <c r="B7743" s="354" t="s">
        <v>35097</v>
      </c>
      <c r="C7743" s="353" t="s">
        <v>689</v>
      </c>
      <c r="D7743" s="355">
        <v>0</v>
      </c>
      <c r="E7743" s="207"/>
    </row>
    <row r="7744" spans="1:5" x14ac:dyDescent="0.25">
      <c r="A7744" s="353">
        <v>91597</v>
      </c>
      <c r="B7744" s="354" t="s">
        <v>29396</v>
      </c>
      <c r="C7744" s="353" t="s">
        <v>689</v>
      </c>
      <c r="D7744" s="355">
        <v>7.71</v>
      </c>
      <c r="E7744" s="207"/>
    </row>
    <row r="7745" spans="1:5" x14ac:dyDescent="0.25">
      <c r="A7745" s="353">
        <v>91598</v>
      </c>
      <c r="B7745" s="354" t="s">
        <v>29397</v>
      </c>
      <c r="C7745" s="353" t="s">
        <v>689</v>
      </c>
      <c r="D7745" s="355">
        <v>10.02</v>
      </c>
      <c r="E7745" s="207"/>
    </row>
    <row r="7746" spans="1:5" x14ac:dyDescent="0.25">
      <c r="A7746" s="353">
        <v>91596</v>
      </c>
      <c r="B7746" s="354" t="s">
        <v>29395</v>
      </c>
      <c r="C7746" s="353" t="s">
        <v>689</v>
      </c>
      <c r="D7746" s="355">
        <v>10.31</v>
      </c>
      <c r="E7746" s="207"/>
    </row>
    <row r="7747" spans="1:5" x14ac:dyDescent="0.25">
      <c r="A7747" s="353">
        <v>100064</v>
      </c>
      <c r="B7747" s="354" t="s">
        <v>29403</v>
      </c>
      <c r="C7747" s="353" t="s">
        <v>689</v>
      </c>
      <c r="D7747" s="355">
        <v>10.24</v>
      </c>
      <c r="E7747" s="207"/>
    </row>
    <row r="7748" spans="1:5" x14ac:dyDescent="0.25">
      <c r="A7748" s="353">
        <v>100066</v>
      </c>
      <c r="B7748" s="354" t="s">
        <v>29404</v>
      </c>
      <c r="C7748" s="353" t="s">
        <v>689</v>
      </c>
      <c r="D7748" s="355">
        <v>10.26</v>
      </c>
      <c r="E7748" s="207"/>
    </row>
    <row r="7749" spans="1:5" x14ac:dyDescent="0.25">
      <c r="A7749" s="353">
        <v>91603</v>
      </c>
      <c r="B7749" s="354" t="s">
        <v>29402</v>
      </c>
      <c r="C7749" s="353" t="s">
        <v>689</v>
      </c>
      <c r="D7749" s="355">
        <v>9.7799999999999994</v>
      </c>
      <c r="E7749" s="207"/>
    </row>
    <row r="7750" spans="1:5" x14ac:dyDescent="0.25">
      <c r="A7750" s="353">
        <v>100068</v>
      </c>
      <c r="B7750" s="354" t="s">
        <v>29406</v>
      </c>
      <c r="C7750" s="353" t="s">
        <v>689</v>
      </c>
      <c r="D7750" s="355">
        <v>8.41</v>
      </c>
      <c r="E7750" s="207"/>
    </row>
    <row r="7751" spans="1:5" x14ac:dyDescent="0.25">
      <c r="A7751" s="353">
        <v>100067</v>
      </c>
      <c r="B7751" s="354" t="s">
        <v>29405</v>
      </c>
      <c r="C7751" s="353" t="s">
        <v>689</v>
      </c>
      <c r="D7751" s="355">
        <v>11.74</v>
      </c>
      <c r="E7751" s="207"/>
    </row>
    <row r="7752" spans="1:5" x14ac:dyDescent="0.25">
      <c r="A7752" s="353">
        <v>91601</v>
      </c>
      <c r="B7752" s="354" t="s">
        <v>29400</v>
      </c>
      <c r="C7752" s="353" t="s">
        <v>689</v>
      </c>
      <c r="D7752" s="355">
        <v>11.99</v>
      </c>
      <c r="E7752" s="207"/>
    </row>
    <row r="7753" spans="1:5" x14ac:dyDescent="0.25">
      <c r="A7753" s="353">
        <v>91602</v>
      </c>
      <c r="B7753" s="354" t="s">
        <v>29401</v>
      </c>
      <c r="C7753" s="353" t="s">
        <v>689</v>
      </c>
      <c r="D7753" s="355">
        <v>11.03</v>
      </c>
      <c r="E7753" s="207"/>
    </row>
    <row r="7754" spans="1:5" x14ac:dyDescent="0.25">
      <c r="A7754" s="353">
        <v>91593</v>
      </c>
      <c r="B7754" s="354" t="s">
        <v>29392</v>
      </c>
      <c r="C7754" s="353" t="s">
        <v>689</v>
      </c>
      <c r="D7754" s="355">
        <v>10.36</v>
      </c>
      <c r="E7754" s="207"/>
    </row>
    <row r="7755" spans="1:5" x14ac:dyDescent="0.25">
      <c r="A7755" s="353">
        <v>105814</v>
      </c>
      <c r="B7755" s="354" t="s">
        <v>29407</v>
      </c>
      <c r="C7755" s="353" t="s">
        <v>689</v>
      </c>
      <c r="D7755" s="355">
        <v>10.06</v>
      </c>
      <c r="E7755" s="207"/>
    </row>
    <row r="7756" spans="1:5" x14ac:dyDescent="0.25">
      <c r="A7756" s="353">
        <v>91594</v>
      </c>
      <c r="B7756" s="354" t="s">
        <v>29393</v>
      </c>
      <c r="C7756" s="353" t="s">
        <v>689</v>
      </c>
      <c r="D7756" s="355">
        <v>10.38</v>
      </c>
      <c r="E7756" s="207"/>
    </row>
    <row r="7757" spans="1:5" x14ac:dyDescent="0.25">
      <c r="A7757" s="353">
        <v>91595</v>
      </c>
      <c r="B7757" s="354" t="s">
        <v>29394</v>
      </c>
      <c r="C7757" s="353" t="s">
        <v>689</v>
      </c>
      <c r="D7757" s="355">
        <v>10.65</v>
      </c>
      <c r="E7757" s="207"/>
    </row>
    <row r="7758" spans="1:5" x14ac:dyDescent="0.25">
      <c r="A7758" s="353">
        <v>105815</v>
      </c>
      <c r="B7758" s="354" t="s">
        <v>35098</v>
      </c>
      <c r="C7758" s="353" t="s">
        <v>689</v>
      </c>
      <c r="D7758" s="355">
        <v>0</v>
      </c>
      <c r="E7758" s="207"/>
    </row>
    <row r="7759" spans="1:5" x14ac:dyDescent="0.25">
      <c r="A7759" s="353">
        <v>91600</v>
      </c>
      <c r="B7759" s="354" t="s">
        <v>29399</v>
      </c>
      <c r="C7759" s="353" t="s">
        <v>689</v>
      </c>
      <c r="D7759" s="355">
        <v>11.61</v>
      </c>
      <c r="E7759" s="207"/>
    </row>
    <row r="7760" spans="1:5" x14ac:dyDescent="0.25">
      <c r="A7760" s="353">
        <v>99235</v>
      </c>
      <c r="B7760" s="354" t="s">
        <v>28431</v>
      </c>
      <c r="C7760" s="353" t="s">
        <v>691</v>
      </c>
      <c r="D7760" s="355">
        <v>675.48</v>
      </c>
      <c r="E7760" s="207"/>
    </row>
    <row r="7761" spans="1:5" x14ac:dyDescent="0.25">
      <c r="A7761" s="353">
        <v>105539</v>
      </c>
      <c r="B7761" s="354" t="s">
        <v>35099</v>
      </c>
      <c r="C7761" s="353" t="s">
        <v>691</v>
      </c>
      <c r="D7761" s="355">
        <v>0</v>
      </c>
      <c r="E7761" s="207"/>
    </row>
    <row r="7762" spans="1:5" x14ac:dyDescent="0.25">
      <c r="A7762" s="353">
        <v>99439</v>
      </c>
      <c r="B7762" s="354" t="s">
        <v>28440</v>
      </c>
      <c r="C7762" s="353" t="s">
        <v>691</v>
      </c>
      <c r="D7762" s="355">
        <v>744.11</v>
      </c>
      <c r="E7762" s="207"/>
    </row>
    <row r="7763" spans="1:5" x14ac:dyDescent="0.25">
      <c r="A7763" s="353">
        <v>105540</v>
      </c>
      <c r="B7763" s="354" t="s">
        <v>35100</v>
      </c>
      <c r="C7763" s="353" t="s">
        <v>691</v>
      </c>
      <c r="D7763" s="355">
        <v>0</v>
      </c>
      <c r="E7763" s="207"/>
    </row>
    <row r="7764" spans="1:5" x14ac:dyDescent="0.25">
      <c r="A7764" s="353">
        <v>103184</v>
      </c>
      <c r="B7764" s="354" t="s">
        <v>28442</v>
      </c>
      <c r="C7764" s="353" t="s">
        <v>691</v>
      </c>
      <c r="D7764" s="355">
        <v>697.73</v>
      </c>
      <c r="E7764" s="207"/>
    </row>
    <row r="7765" spans="1:5" x14ac:dyDescent="0.25">
      <c r="A7765" s="353">
        <v>103183</v>
      </c>
      <c r="B7765" s="354" t="s">
        <v>28441</v>
      </c>
      <c r="C7765" s="353" t="s">
        <v>691</v>
      </c>
      <c r="D7765" s="355">
        <v>820.88</v>
      </c>
      <c r="E7765" s="207"/>
    </row>
    <row r="7766" spans="1:5" x14ac:dyDescent="0.25">
      <c r="A7766" s="353">
        <v>99434</v>
      </c>
      <c r="B7766" s="354" t="s">
        <v>28435</v>
      </c>
      <c r="C7766" s="353" t="s">
        <v>691</v>
      </c>
      <c r="D7766" s="355">
        <v>757.21</v>
      </c>
      <c r="E7766" s="207"/>
    </row>
    <row r="7767" spans="1:5" x14ac:dyDescent="0.25">
      <c r="A7767" s="353">
        <v>99431</v>
      </c>
      <c r="B7767" s="354" t="s">
        <v>28432</v>
      </c>
      <c r="C7767" s="353" t="s">
        <v>691</v>
      </c>
      <c r="D7767" s="355">
        <v>753.36</v>
      </c>
      <c r="E7767" s="207"/>
    </row>
    <row r="7768" spans="1:5" x14ac:dyDescent="0.25">
      <c r="A7768" s="353">
        <v>99435</v>
      </c>
      <c r="B7768" s="354" t="s">
        <v>28436</v>
      </c>
      <c r="C7768" s="353" t="s">
        <v>691</v>
      </c>
      <c r="D7768" s="355">
        <v>739.1</v>
      </c>
      <c r="E7768" s="207"/>
    </row>
    <row r="7769" spans="1:5" x14ac:dyDescent="0.25">
      <c r="A7769" s="353">
        <v>99432</v>
      </c>
      <c r="B7769" s="354" t="s">
        <v>28433</v>
      </c>
      <c r="C7769" s="353" t="s">
        <v>691</v>
      </c>
      <c r="D7769" s="355">
        <v>736.34</v>
      </c>
      <c r="E7769" s="207"/>
    </row>
    <row r="7770" spans="1:5" x14ac:dyDescent="0.25">
      <c r="A7770" s="353">
        <v>99438</v>
      </c>
      <c r="B7770" s="354" t="s">
        <v>28438</v>
      </c>
      <c r="C7770" s="353" t="s">
        <v>691</v>
      </c>
      <c r="D7770" s="355">
        <v>725.88</v>
      </c>
      <c r="E7770" s="207"/>
    </row>
    <row r="7771" spans="1:5" x14ac:dyDescent="0.25">
      <c r="A7771" s="353">
        <v>105538</v>
      </c>
      <c r="B7771" s="354" t="s">
        <v>35101</v>
      </c>
      <c r="C7771" s="353" t="s">
        <v>691</v>
      </c>
      <c r="D7771" s="355">
        <v>0</v>
      </c>
      <c r="E7771" s="207"/>
    </row>
    <row r="7772" spans="1:5" x14ac:dyDescent="0.25">
      <c r="A7772" s="353">
        <v>99436</v>
      </c>
      <c r="B7772" s="354" t="s">
        <v>28437</v>
      </c>
      <c r="C7772" s="353" t="s">
        <v>691</v>
      </c>
      <c r="D7772" s="355">
        <v>821.09</v>
      </c>
      <c r="E7772" s="207"/>
    </row>
    <row r="7773" spans="1:5" x14ac:dyDescent="0.25">
      <c r="A7773" s="353">
        <v>99437</v>
      </c>
      <c r="B7773" s="354" t="s">
        <v>28439</v>
      </c>
      <c r="C7773" s="353" t="s">
        <v>691</v>
      </c>
      <c r="D7773" s="355">
        <v>718.54</v>
      </c>
      <c r="E7773" s="207"/>
    </row>
    <row r="7774" spans="1:5" x14ac:dyDescent="0.25">
      <c r="A7774" s="353">
        <v>105537</v>
      </c>
      <c r="B7774" s="354" t="s">
        <v>35102</v>
      </c>
      <c r="C7774" s="353" t="s">
        <v>691</v>
      </c>
      <c r="D7774" s="355">
        <v>0</v>
      </c>
      <c r="E7774" s="207"/>
    </row>
    <row r="7775" spans="1:5" x14ac:dyDescent="0.25">
      <c r="A7775" s="353">
        <v>99433</v>
      </c>
      <c r="B7775" s="354" t="s">
        <v>28434</v>
      </c>
      <c r="C7775" s="353" t="s">
        <v>691</v>
      </c>
      <c r="D7775" s="355">
        <v>799.06</v>
      </c>
      <c r="E7775" s="207"/>
    </row>
    <row r="7776" spans="1:5" x14ac:dyDescent="0.25">
      <c r="A7776" s="353">
        <v>104422</v>
      </c>
      <c r="B7776" s="354" t="s">
        <v>29422</v>
      </c>
      <c r="C7776" s="353" t="s">
        <v>3</v>
      </c>
      <c r="D7776" s="355">
        <v>9.89</v>
      </c>
      <c r="E7776" s="207"/>
    </row>
    <row r="7777" spans="1:5" x14ac:dyDescent="0.25">
      <c r="A7777" s="353">
        <v>105824</v>
      </c>
      <c r="B7777" s="354" t="s">
        <v>29433</v>
      </c>
      <c r="C7777" s="353" t="s">
        <v>3</v>
      </c>
      <c r="D7777" s="355">
        <v>12.63</v>
      </c>
      <c r="E7777" s="207"/>
    </row>
    <row r="7778" spans="1:5" x14ac:dyDescent="0.25">
      <c r="A7778" s="353">
        <v>105825</v>
      </c>
      <c r="B7778" s="354" t="s">
        <v>29434</v>
      </c>
      <c r="C7778" s="353" t="s">
        <v>3</v>
      </c>
      <c r="D7778" s="355">
        <v>6.97</v>
      </c>
      <c r="E7778" s="207"/>
    </row>
    <row r="7779" spans="1:5" x14ac:dyDescent="0.25">
      <c r="A7779" s="353">
        <v>104421</v>
      </c>
      <c r="B7779" s="354" t="s">
        <v>29421</v>
      </c>
      <c r="C7779" s="353" t="s">
        <v>3</v>
      </c>
      <c r="D7779" s="355">
        <v>15.42</v>
      </c>
      <c r="E7779" s="207"/>
    </row>
    <row r="7780" spans="1:5" x14ac:dyDescent="0.25">
      <c r="A7780" s="353">
        <v>105822</v>
      </c>
      <c r="B7780" s="354" t="s">
        <v>29431</v>
      </c>
      <c r="C7780" s="353" t="s">
        <v>3</v>
      </c>
      <c r="D7780" s="355">
        <v>18.16</v>
      </c>
      <c r="E7780" s="207"/>
    </row>
    <row r="7781" spans="1:5" x14ac:dyDescent="0.25">
      <c r="A7781" s="353">
        <v>105823</v>
      </c>
      <c r="B7781" s="354" t="s">
        <v>29432</v>
      </c>
      <c r="C7781" s="353" t="s">
        <v>3</v>
      </c>
      <c r="D7781" s="355">
        <v>12.5</v>
      </c>
      <c r="E7781" s="207"/>
    </row>
    <row r="7782" spans="1:5" x14ac:dyDescent="0.25">
      <c r="A7782" s="353">
        <v>104423</v>
      </c>
      <c r="B7782" s="354" t="s">
        <v>29423</v>
      </c>
      <c r="C7782" s="353" t="s">
        <v>3</v>
      </c>
      <c r="D7782" s="355">
        <v>13.76</v>
      </c>
      <c r="E7782" s="207"/>
    </row>
    <row r="7783" spans="1:5" x14ac:dyDescent="0.25">
      <c r="A7783" s="353">
        <v>105826</v>
      </c>
      <c r="B7783" s="354" t="s">
        <v>29435</v>
      </c>
      <c r="C7783" s="353" t="s">
        <v>3</v>
      </c>
      <c r="D7783" s="355">
        <v>16.5</v>
      </c>
      <c r="E7783" s="207"/>
    </row>
    <row r="7784" spans="1:5" x14ac:dyDescent="0.25">
      <c r="A7784" s="353">
        <v>105827</v>
      </c>
      <c r="B7784" s="354" t="s">
        <v>29436</v>
      </c>
      <c r="C7784" s="353" t="s">
        <v>3</v>
      </c>
      <c r="D7784" s="355">
        <v>10.84</v>
      </c>
      <c r="E7784" s="207"/>
    </row>
    <row r="7785" spans="1:5" x14ac:dyDescent="0.25">
      <c r="A7785" s="353">
        <v>104425</v>
      </c>
      <c r="B7785" s="354" t="s">
        <v>29424</v>
      </c>
      <c r="C7785" s="353" t="s">
        <v>3</v>
      </c>
      <c r="D7785" s="355">
        <v>8.2100000000000009</v>
      </c>
      <c r="E7785" s="207"/>
    </row>
    <row r="7786" spans="1:5" x14ac:dyDescent="0.25">
      <c r="A7786" s="353">
        <v>105828</v>
      </c>
      <c r="B7786" s="354" t="s">
        <v>29437</v>
      </c>
      <c r="C7786" s="353" t="s">
        <v>3</v>
      </c>
      <c r="D7786" s="355">
        <v>10.95</v>
      </c>
      <c r="E7786" s="207"/>
    </row>
    <row r="7787" spans="1:5" x14ac:dyDescent="0.25">
      <c r="A7787" s="353">
        <v>105829</v>
      </c>
      <c r="B7787" s="354" t="s">
        <v>29438</v>
      </c>
      <c r="C7787" s="353" t="s">
        <v>3</v>
      </c>
      <c r="D7787" s="355">
        <v>5.29</v>
      </c>
      <c r="E7787" s="207"/>
    </row>
    <row r="7788" spans="1:5" x14ac:dyDescent="0.25">
      <c r="A7788" s="353">
        <v>91525</v>
      </c>
      <c r="B7788" s="354" t="s">
        <v>29412</v>
      </c>
      <c r="C7788" s="353" t="s">
        <v>3</v>
      </c>
      <c r="D7788" s="355">
        <v>7.05</v>
      </c>
      <c r="E7788" s="207"/>
    </row>
    <row r="7789" spans="1:5" x14ac:dyDescent="0.25">
      <c r="A7789" s="353">
        <v>105818</v>
      </c>
      <c r="B7789" s="354" t="s">
        <v>29427</v>
      </c>
      <c r="C7789" s="353" t="s">
        <v>3</v>
      </c>
      <c r="D7789" s="355">
        <v>11.23</v>
      </c>
      <c r="E7789" s="207"/>
    </row>
    <row r="7790" spans="1:5" x14ac:dyDescent="0.25">
      <c r="A7790" s="353">
        <v>105819</v>
      </c>
      <c r="B7790" s="354" t="s">
        <v>29428</v>
      </c>
      <c r="C7790" s="353" t="s">
        <v>3</v>
      </c>
      <c r="D7790" s="355">
        <v>5.61</v>
      </c>
      <c r="E7790" s="207"/>
    </row>
    <row r="7791" spans="1:5" x14ac:dyDescent="0.25">
      <c r="A7791" s="353">
        <v>104414</v>
      </c>
      <c r="B7791" s="354" t="s">
        <v>29415</v>
      </c>
      <c r="C7791" s="353" t="s">
        <v>3</v>
      </c>
      <c r="D7791" s="355">
        <v>6.17</v>
      </c>
      <c r="E7791" s="207"/>
    </row>
    <row r="7792" spans="1:5" x14ac:dyDescent="0.25">
      <c r="A7792" s="353">
        <v>105816</v>
      </c>
      <c r="B7792" s="354" t="s">
        <v>29425</v>
      </c>
      <c r="C7792" s="353" t="s">
        <v>3</v>
      </c>
      <c r="D7792" s="355">
        <v>10.35</v>
      </c>
      <c r="E7792" s="207"/>
    </row>
    <row r="7793" spans="1:5" x14ac:dyDescent="0.25">
      <c r="A7793" s="353">
        <v>105817</v>
      </c>
      <c r="B7793" s="354" t="s">
        <v>29426</v>
      </c>
      <c r="C7793" s="353" t="s">
        <v>3</v>
      </c>
      <c r="D7793" s="355">
        <v>4.7300000000000004</v>
      </c>
      <c r="E7793" s="207"/>
    </row>
    <row r="7794" spans="1:5" x14ac:dyDescent="0.25">
      <c r="A7794" s="353">
        <v>104415</v>
      </c>
      <c r="B7794" s="354" t="s">
        <v>29416</v>
      </c>
      <c r="C7794" s="353" t="s">
        <v>3</v>
      </c>
      <c r="D7794" s="355">
        <v>11.63</v>
      </c>
      <c r="E7794" s="207"/>
    </row>
    <row r="7795" spans="1:5" x14ac:dyDescent="0.25">
      <c r="A7795" s="353">
        <v>105820</v>
      </c>
      <c r="B7795" s="354" t="s">
        <v>29429</v>
      </c>
      <c r="C7795" s="353" t="s">
        <v>3</v>
      </c>
      <c r="D7795" s="355">
        <v>15.81</v>
      </c>
      <c r="E7795" s="207"/>
    </row>
    <row r="7796" spans="1:5" x14ac:dyDescent="0.25">
      <c r="A7796" s="353">
        <v>105821</v>
      </c>
      <c r="B7796" s="354" t="s">
        <v>29430</v>
      </c>
      <c r="C7796" s="353" t="s">
        <v>3</v>
      </c>
      <c r="D7796" s="355">
        <v>10.19</v>
      </c>
      <c r="E7796" s="207"/>
    </row>
    <row r="7797" spans="1:5" x14ac:dyDescent="0.25">
      <c r="A7797" s="353">
        <v>104418</v>
      </c>
      <c r="B7797" s="354" t="s">
        <v>29419</v>
      </c>
      <c r="C7797" s="353" t="s">
        <v>3</v>
      </c>
      <c r="D7797" s="355">
        <v>2.75</v>
      </c>
      <c r="E7797" s="207"/>
    </row>
    <row r="7798" spans="1:5" x14ac:dyDescent="0.25">
      <c r="A7798" s="353">
        <v>91515</v>
      </c>
      <c r="B7798" s="354" t="s">
        <v>29408</v>
      </c>
      <c r="C7798" s="353" t="s">
        <v>3</v>
      </c>
      <c r="D7798" s="355">
        <v>5.07</v>
      </c>
      <c r="E7798" s="207"/>
    </row>
    <row r="7799" spans="1:5" x14ac:dyDescent="0.25">
      <c r="A7799" s="353">
        <v>104419</v>
      </c>
      <c r="B7799" s="354" t="s">
        <v>29420</v>
      </c>
      <c r="C7799" s="353" t="s">
        <v>3</v>
      </c>
      <c r="D7799" s="355">
        <v>4.38</v>
      </c>
      <c r="E7799" s="207"/>
    </row>
    <row r="7800" spans="1:5" x14ac:dyDescent="0.25">
      <c r="A7800" s="353">
        <v>91519</v>
      </c>
      <c r="B7800" s="354" t="s">
        <v>29409</v>
      </c>
      <c r="C7800" s="353" t="s">
        <v>3</v>
      </c>
      <c r="D7800" s="355">
        <v>2.1</v>
      </c>
      <c r="E7800" s="207"/>
    </row>
    <row r="7801" spans="1:5" x14ac:dyDescent="0.25">
      <c r="A7801" s="353">
        <v>91520</v>
      </c>
      <c r="B7801" s="354" t="s">
        <v>29410</v>
      </c>
      <c r="C7801" s="353" t="s">
        <v>3</v>
      </c>
      <c r="D7801" s="355">
        <v>2.14</v>
      </c>
      <c r="E7801" s="207"/>
    </row>
    <row r="7802" spans="1:5" x14ac:dyDescent="0.25">
      <c r="A7802" s="353">
        <v>104416</v>
      </c>
      <c r="B7802" s="354" t="s">
        <v>29417</v>
      </c>
      <c r="C7802" s="353" t="s">
        <v>3</v>
      </c>
      <c r="D7802" s="355">
        <v>1.77</v>
      </c>
      <c r="E7802" s="207"/>
    </row>
    <row r="7803" spans="1:5" x14ac:dyDescent="0.25">
      <c r="A7803" s="353">
        <v>104417</v>
      </c>
      <c r="B7803" s="354" t="s">
        <v>29418</v>
      </c>
      <c r="C7803" s="353" t="s">
        <v>3</v>
      </c>
      <c r="D7803" s="355">
        <v>4.01</v>
      </c>
      <c r="E7803" s="207"/>
    </row>
    <row r="7804" spans="1:5" x14ac:dyDescent="0.25">
      <c r="A7804" s="353">
        <v>91522</v>
      </c>
      <c r="B7804" s="354" t="s">
        <v>29411</v>
      </c>
      <c r="C7804" s="353" t="s">
        <v>3</v>
      </c>
      <c r="D7804" s="355">
        <v>3.61</v>
      </c>
      <c r="E7804" s="207"/>
    </row>
    <row r="7805" spans="1:5" x14ac:dyDescent="0.25">
      <c r="A7805" s="353">
        <v>104412</v>
      </c>
      <c r="B7805" s="354" t="s">
        <v>29413</v>
      </c>
      <c r="C7805" s="353" t="s">
        <v>3</v>
      </c>
      <c r="D7805" s="355">
        <v>3.24</v>
      </c>
      <c r="E7805" s="207"/>
    </row>
    <row r="7806" spans="1:5" x14ac:dyDescent="0.25">
      <c r="A7806" s="353">
        <v>104413</v>
      </c>
      <c r="B7806" s="354" t="s">
        <v>29414</v>
      </c>
      <c r="C7806" s="353" t="s">
        <v>3</v>
      </c>
      <c r="D7806" s="355">
        <v>5.51</v>
      </c>
      <c r="E7806" s="207"/>
    </row>
    <row r="7807" spans="1:5" x14ac:dyDescent="0.25">
      <c r="A7807" s="353">
        <v>102569</v>
      </c>
      <c r="B7807" s="354" t="s">
        <v>35103</v>
      </c>
      <c r="C7807" s="353" t="s">
        <v>3</v>
      </c>
      <c r="D7807" s="355">
        <v>0</v>
      </c>
      <c r="E7807" s="207"/>
    </row>
    <row r="7808" spans="1:5" x14ac:dyDescent="0.25">
      <c r="A7808" s="353">
        <v>102574</v>
      </c>
      <c r="B7808" s="354" t="s">
        <v>35104</v>
      </c>
      <c r="C7808" s="353" t="s">
        <v>3</v>
      </c>
      <c r="D7808" s="355">
        <v>0</v>
      </c>
      <c r="E7808" s="207"/>
    </row>
    <row r="7809" spans="1:5" x14ac:dyDescent="0.25">
      <c r="A7809" s="353">
        <v>102573</v>
      </c>
      <c r="B7809" s="354" t="s">
        <v>35105</v>
      </c>
      <c r="C7809" s="353" t="s">
        <v>3</v>
      </c>
      <c r="D7809" s="355">
        <v>0</v>
      </c>
      <c r="E7809" s="207"/>
    </row>
    <row r="7810" spans="1:5" x14ac:dyDescent="0.25">
      <c r="A7810" s="353">
        <v>102577</v>
      </c>
      <c r="B7810" s="354" t="s">
        <v>35106</v>
      </c>
      <c r="C7810" s="353" t="s">
        <v>3</v>
      </c>
      <c r="D7810" s="355">
        <v>0</v>
      </c>
      <c r="E7810" s="207"/>
    </row>
    <row r="7811" spans="1:5" x14ac:dyDescent="0.25">
      <c r="A7811" s="353">
        <v>102576</v>
      </c>
      <c r="B7811" s="354" t="s">
        <v>35107</v>
      </c>
      <c r="C7811" s="353" t="s">
        <v>3</v>
      </c>
      <c r="D7811" s="355">
        <v>0</v>
      </c>
      <c r="E7811" s="207"/>
    </row>
    <row r="7812" spans="1:5" x14ac:dyDescent="0.25">
      <c r="A7812" s="353">
        <v>103083</v>
      </c>
      <c r="B7812" s="354" t="s">
        <v>35108</v>
      </c>
      <c r="C7812" s="353" t="s">
        <v>3</v>
      </c>
      <c r="D7812" s="355">
        <v>0</v>
      </c>
      <c r="E7812" s="207"/>
    </row>
    <row r="7813" spans="1:5" x14ac:dyDescent="0.25">
      <c r="A7813" s="353">
        <v>103081</v>
      </c>
      <c r="B7813" s="354" t="s">
        <v>35109</v>
      </c>
      <c r="C7813" s="353" t="s">
        <v>3</v>
      </c>
      <c r="D7813" s="355">
        <v>0</v>
      </c>
      <c r="E7813" s="207"/>
    </row>
    <row r="7814" spans="1:5" x14ac:dyDescent="0.25">
      <c r="A7814" s="353">
        <v>103082</v>
      </c>
      <c r="B7814" s="354" t="s">
        <v>35110</v>
      </c>
      <c r="C7814" s="353" t="s">
        <v>3</v>
      </c>
      <c r="D7814" s="355">
        <v>0</v>
      </c>
      <c r="E7814" s="207"/>
    </row>
    <row r="7815" spans="1:5" x14ac:dyDescent="0.25">
      <c r="A7815" s="353">
        <v>103086</v>
      </c>
      <c r="B7815" s="354" t="s">
        <v>35111</v>
      </c>
      <c r="C7815" s="353" t="s">
        <v>3</v>
      </c>
      <c r="D7815" s="355">
        <v>0</v>
      </c>
      <c r="E7815" s="207"/>
    </row>
    <row r="7816" spans="1:5" x14ac:dyDescent="0.25">
      <c r="A7816" s="353">
        <v>103085</v>
      </c>
      <c r="B7816" s="354" t="s">
        <v>35112</v>
      </c>
      <c r="C7816" s="353" t="s">
        <v>3</v>
      </c>
      <c r="D7816" s="355">
        <v>0</v>
      </c>
      <c r="E7816" s="207"/>
    </row>
    <row r="7817" spans="1:5" x14ac:dyDescent="0.25">
      <c r="A7817" s="353">
        <v>104726</v>
      </c>
      <c r="B7817" s="354" t="s">
        <v>35113</v>
      </c>
      <c r="C7817" s="353" t="s">
        <v>3</v>
      </c>
      <c r="D7817" s="355">
        <v>0</v>
      </c>
      <c r="E7817" s="207"/>
    </row>
    <row r="7818" spans="1:5" x14ac:dyDescent="0.25">
      <c r="A7818" s="353">
        <v>104725</v>
      </c>
      <c r="B7818" s="354" t="s">
        <v>35114</v>
      </c>
      <c r="C7818" s="353" t="s">
        <v>3</v>
      </c>
      <c r="D7818" s="355">
        <v>0</v>
      </c>
      <c r="E7818" s="207"/>
    </row>
    <row r="7819" spans="1:5" x14ac:dyDescent="0.25">
      <c r="A7819" s="353">
        <v>96374</v>
      </c>
      <c r="B7819" s="354" t="s">
        <v>21380</v>
      </c>
      <c r="C7819" s="353" t="s">
        <v>1</v>
      </c>
      <c r="D7819" s="355">
        <v>39.270000000000003</v>
      </c>
      <c r="E7819" s="207"/>
    </row>
    <row r="7820" spans="1:5" x14ac:dyDescent="0.25">
      <c r="A7820" s="353">
        <v>96373</v>
      </c>
      <c r="B7820" s="354" t="s">
        <v>21379</v>
      </c>
      <c r="C7820" s="353" t="s">
        <v>1</v>
      </c>
      <c r="D7820" s="355">
        <v>10.91</v>
      </c>
      <c r="E7820" s="207"/>
    </row>
    <row r="7821" spans="1:5" x14ac:dyDescent="0.25">
      <c r="A7821" s="353">
        <v>96368</v>
      </c>
      <c r="B7821" s="354" t="s">
        <v>21375</v>
      </c>
      <c r="C7821" s="353" t="s">
        <v>3</v>
      </c>
      <c r="D7821" s="355">
        <v>179.36</v>
      </c>
      <c r="E7821" s="207"/>
    </row>
    <row r="7822" spans="1:5" x14ac:dyDescent="0.25">
      <c r="A7822" s="353">
        <v>96364</v>
      </c>
      <c r="B7822" s="354" t="s">
        <v>21372</v>
      </c>
      <c r="C7822" s="353" t="s">
        <v>3</v>
      </c>
      <c r="D7822" s="355">
        <v>150.66</v>
      </c>
      <c r="E7822" s="207"/>
    </row>
    <row r="7823" spans="1:5" x14ac:dyDescent="0.25">
      <c r="A7823" s="353">
        <v>96369</v>
      </c>
      <c r="B7823" s="354" t="s">
        <v>21376</v>
      </c>
      <c r="C7823" s="353" t="s">
        <v>3</v>
      </c>
      <c r="D7823" s="355">
        <v>200.76</v>
      </c>
      <c r="E7823" s="207"/>
    </row>
    <row r="7824" spans="1:5" x14ac:dyDescent="0.25">
      <c r="A7824" s="353">
        <v>104723</v>
      </c>
      <c r="B7824" s="354" t="s">
        <v>21386</v>
      </c>
      <c r="C7824" s="353" t="s">
        <v>3</v>
      </c>
      <c r="D7824" s="355">
        <v>238.25</v>
      </c>
      <c r="E7824" s="207"/>
    </row>
    <row r="7825" spans="1:5" x14ac:dyDescent="0.25">
      <c r="A7825" s="353">
        <v>96367</v>
      </c>
      <c r="B7825" s="354" t="s">
        <v>21374</v>
      </c>
      <c r="C7825" s="353" t="s">
        <v>3</v>
      </c>
      <c r="D7825" s="355">
        <v>163.83000000000001</v>
      </c>
      <c r="E7825" s="207"/>
    </row>
    <row r="7826" spans="1:5" x14ac:dyDescent="0.25">
      <c r="A7826" s="353">
        <v>104722</v>
      </c>
      <c r="B7826" s="354" t="s">
        <v>21385</v>
      </c>
      <c r="C7826" s="353" t="s">
        <v>3</v>
      </c>
      <c r="D7826" s="355">
        <v>185.26</v>
      </c>
      <c r="E7826" s="207"/>
    </row>
    <row r="7827" spans="1:5" x14ac:dyDescent="0.25">
      <c r="A7827" s="353">
        <v>96366</v>
      </c>
      <c r="B7827" s="354" t="s">
        <v>21373</v>
      </c>
      <c r="C7827" s="353" t="s">
        <v>3</v>
      </c>
      <c r="D7827" s="355">
        <v>151.96</v>
      </c>
      <c r="E7827" s="207"/>
    </row>
    <row r="7828" spans="1:5" x14ac:dyDescent="0.25">
      <c r="A7828" s="353">
        <v>96361</v>
      </c>
      <c r="B7828" s="354" t="s">
        <v>21369</v>
      </c>
      <c r="C7828" s="353" t="s">
        <v>3</v>
      </c>
      <c r="D7828" s="355">
        <v>142.25</v>
      </c>
      <c r="E7828" s="207"/>
    </row>
    <row r="7829" spans="1:5" x14ac:dyDescent="0.25">
      <c r="A7829" s="353">
        <v>104719</v>
      </c>
      <c r="B7829" s="354" t="s">
        <v>21382</v>
      </c>
      <c r="C7829" s="353" t="s">
        <v>3</v>
      </c>
      <c r="D7829" s="355">
        <v>177.42</v>
      </c>
      <c r="E7829" s="207"/>
    </row>
    <row r="7830" spans="1:5" x14ac:dyDescent="0.25">
      <c r="A7830" s="353">
        <v>96360</v>
      </c>
      <c r="B7830" s="354" t="s">
        <v>21368</v>
      </c>
      <c r="C7830" s="353" t="s">
        <v>3</v>
      </c>
      <c r="D7830" s="355">
        <v>122</v>
      </c>
      <c r="E7830" s="207"/>
    </row>
    <row r="7831" spans="1:5" x14ac:dyDescent="0.25">
      <c r="A7831" s="353">
        <v>96359</v>
      </c>
      <c r="B7831" s="354" t="s">
        <v>21367</v>
      </c>
      <c r="C7831" s="353" t="s">
        <v>3</v>
      </c>
      <c r="D7831" s="355">
        <v>105.33</v>
      </c>
      <c r="E7831" s="207"/>
    </row>
    <row r="7832" spans="1:5" x14ac:dyDescent="0.25">
      <c r="A7832" s="353">
        <v>104718</v>
      </c>
      <c r="B7832" s="354" t="s">
        <v>21381</v>
      </c>
      <c r="C7832" s="353" t="s">
        <v>3</v>
      </c>
      <c r="D7832" s="355">
        <v>124.42</v>
      </c>
      <c r="E7832" s="207"/>
    </row>
    <row r="7833" spans="1:5" x14ac:dyDescent="0.25">
      <c r="A7833" s="353">
        <v>96358</v>
      </c>
      <c r="B7833" s="354" t="s">
        <v>21366</v>
      </c>
      <c r="C7833" s="353" t="s">
        <v>3</v>
      </c>
      <c r="D7833" s="355">
        <v>94.64</v>
      </c>
      <c r="E7833" s="207"/>
    </row>
    <row r="7834" spans="1:5" x14ac:dyDescent="0.25">
      <c r="A7834" s="353">
        <v>96371</v>
      </c>
      <c r="B7834" s="354" t="s">
        <v>21378</v>
      </c>
      <c r="C7834" s="353" t="s">
        <v>3</v>
      </c>
      <c r="D7834" s="355">
        <v>72.290000000000006</v>
      </c>
      <c r="E7834" s="207"/>
    </row>
    <row r="7835" spans="1:5" x14ac:dyDescent="0.25">
      <c r="A7835" s="353">
        <v>104724</v>
      </c>
      <c r="B7835" s="354" t="s">
        <v>21387</v>
      </c>
      <c r="C7835" s="353" t="s">
        <v>3</v>
      </c>
      <c r="D7835" s="355">
        <v>90.22</v>
      </c>
      <c r="E7835" s="207"/>
    </row>
    <row r="7836" spans="1:5" x14ac:dyDescent="0.25">
      <c r="A7836" s="353">
        <v>96370</v>
      </c>
      <c r="B7836" s="354" t="s">
        <v>21377</v>
      </c>
      <c r="C7836" s="353" t="s">
        <v>3</v>
      </c>
      <c r="D7836" s="355">
        <v>62.22</v>
      </c>
      <c r="E7836" s="207"/>
    </row>
    <row r="7837" spans="1:5" x14ac:dyDescent="0.25">
      <c r="A7837" s="353">
        <v>96365</v>
      </c>
      <c r="B7837" s="354" t="s">
        <v>38893</v>
      </c>
      <c r="C7837" s="353" t="s">
        <v>3</v>
      </c>
      <c r="D7837" s="355">
        <v>171.51</v>
      </c>
      <c r="E7837" s="207"/>
    </row>
    <row r="7838" spans="1:5" x14ac:dyDescent="0.25">
      <c r="A7838" s="353">
        <v>104721</v>
      </c>
      <c r="B7838" s="354" t="s">
        <v>21384</v>
      </c>
      <c r="C7838" s="353" t="s">
        <v>3</v>
      </c>
      <c r="D7838" s="355">
        <v>207.84</v>
      </c>
      <c r="E7838" s="207"/>
    </row>
    <row r="7839" spans="1:5" x14ac:dyDescent="0.25">
      <c r="A7839" s="353">
        <v>96363</v>
      </c>
      <c r="B7839" s="354" t="s">
        <v>21371</v>
      </c>
      <c r="C7839" s="353" t="s">
        <v>3</v>
      </c>
      <c r="D7839" s="355">
        <v>134.57</v>
      </c>
      <c r="E7839" s="207"/>
    </row>
    <row r="7840" spans="1:5" x14ac:dyDescent="0.25">
      <c r="A7840" s="353">
        <v>104720</v>
      </c>
      <c r="B7840" s="354" t="s">
        <v>21383</v>
      </c>
      <c r="C7840" s="353" t="s">
        <v>3</v>
      </c>
      <c r="D7840" s="355">
        <v>154.83000000000001</v>
      </c>
      <c r="E7840" s="207"/>
    </row>
    <row r="7841" spans="1:5" x14ac:dyDescent="0.25">
      <c r="A7841" s="353">
        <v>96362</v>
      </c>
      <c r="B7841" s="354" t="s">
        <v>21370</v>
      </c>
      <c r="C7841" s="353" t="s">
        <v>3</v>
      </c>
      <c r="D7841" s="355">
        <v>123.3</v>
      </c>
      <c r="E7841" s="207"/>
    </row>
    <row r="7842" spans="1:5" x14ac:dyDescent="0.25">
      <c r="A7842" s="353">
        <v>103191</v>
      </c>
      <c r="B7842" s="354" t="s">
        <v>6570</v>
      </c>
      <c r="C7842" s="353" t="s">
        <v>2</v>
      </c>
      <c r="D7842" s="355">
        <v>2393.27</v>
      </c>
      <c r="E7842" s="207"/>
    </row>
    <row r="7843" spans="1:5" x14ac:dyDescent="0.25">
      <c r="A7843" s="353">
        <v>103206</v>
      </c>
      <c r="B7843" s="354" t="s">
        <v>6576</v>
      </c>
      <c r="C7843" s="353" t="s">
        <v>2</v>
      </c>
      <c r="D7843" s="355">
        <v>2406.5</v>
      </c>
      <c r="E7843" s="207"/>
    </row>
    <row r="7844" spans="1:5" x14ac:dyDescent="0.25">
      <c r="A7844" s="353">
        <v>103211</v>
      </c>
      <c r="B7844" s="354" t="s">
        <v>35115</v>
      </c>
      <c r="C7844" s="353" t="s">
        <v>2</v>
      </c>
      <c r="D7844" s="355">
        <v>0</v>
      </c>
      <c r="E7844" s="207"/>
    </row>
    <row r="7845" spans="1:5" x14ac:dyDescent="0.25">
      <c r="A7845" s="353">
        <v>103196</v>
      </c>
      <c r="B7845" s="354" t="s">
        <v>35116</v>
      </c>
      <c r="C7845" s="353" t="s">
        <v>2</v>
      </c>
      <c r="D7845" s="355">
        <v>0</v>
      </c>
      <c r="E7845" s="207"/>
    </row>
    <row r="7846" spans="1:5" x14ac:dyDescent="0.25">
      <c r="A7846" s="353">
        <v>103212</v>
      </c>
      <c r="B7846" s="354" t="s">
        <v>35117</v>
      </c>
      <c r="C7846" s="353" t="s">
        <v>2</v>
      </c>
      <c r="D7846" s="355">
        <v>0</v>
      </c>
      <c r="E7846" s="207"/>
    </row>
    <row r="7847" spans="1:5" x14ac:dyDescent="0.25">
      <c r="A7847" s="353">
        <v>103197</v>
      </c>
      <c r="B7847" s="354" t="s">
        <v>35118</v>
      </c>
      <c r="C7847" s="353" t="s">
        <v>2</v>
      </c>
      <c r="D7847" s="355">
        <v>0</v>
      </c>
      <c r="E7847" s="207"/>
    </row>
    <row r="7848" spans="1:5" x14ac:dyDescent="0.25">
      <c r="A7848" s="353">
        <v>103217</v>
      </c>
      <c r="B7848" s="354" t="s">
        <v>35119</v>
      </c>
      <c r="C7848" s="353" t="s">
        <v>2</v>
      </c>
      <c r="D7848" s="355">
        <v>0</v>
      </c>
      <c r="E7848" s="207"/>
    </row>
    <row r="7849" spans="1:5" x14ac:dyDescent="0.25">
      <c r="A7849" s="353">
        <v>103202</v>
      </c>
      <c r="B7849" s="354" t="s">
        <v>35120</v>
      </c>
      <c r="C7849" s="353" t="s">
        <v>2</v>
      </c>
      <c r="D7849" s="355">
        <v>0</v>
      </c>
      <c r="E7849" s="207"/>
    </row>
    <row r="7850" spans="1:5" x14ac:dyDescent="0.25">
      <c r="A7850" s="353">
        <v>103215</v>
      </c>
      <c r="B7850" s="354" t="s">
        <v>35121</v>
      </c>
      <c r="C7850" s="353" t="s">
        <v>2</v>
      </c>
      <c r="D7850" s="355">
        <v>0</v>
      </c>
      <c r="E7850" s="207"/>
    </row>
    <row r="7851" spans="1:5" x14ac:dyDescent="0.25">
      <c r="A7851" s="353">
        <v>103200</v>
      </c>
      <c r="B7851" s="354" t="s">
        <v>35122</v>
      </c>
      <c r="C7851" s="353" t="s">
        <v>2</v>
      </c>
      <c r="D7851" s="355">
        <v>0</v>
      </c>
      <c r="E7851" s="207"/>
    </row>
    <row r="7852" spans="1:5" x14ac:dyDescent="0.25">
      <c r="A7852" s="353">
        <v>103216</v>
      </c>
      <c r="B7852" s="354" t="s">
        <v>35123</v>
      </c>
      <c r="C7852" s="353" t="s">
        <v>2</v>
      </c>
      <c r="D7852" s="355">
        <v>0</v>
      </c>
      <c r="E7852" s="207"/>
    </row>
    <row r="7853" spans="1:5" x14ac:dyDescent="0.25">
      <c r="A7853" s="353">
        <v>103201</v>
      </c>
      <c r="B7853" s="354" t="s">
        <v>35124</v>
      </c>
      <c r="C7853" s="353" t="s">
        <v>2</v>
      </c>
      <c r="D7853" s="355">
        <v>0</v>
      </c>
      <c r="E7853" s="207"/>
    </row>
    <row r="7854" spans="1:5" x14ac:dyDescent="0.25">
      <c r="A7854" s="353">
        <v>103185</v>
      </c>
      <c r="B7854" s="354" t="s">
        <v>6564</v>
      </c>
      <c r="C7854" s="353" t="s">
        <v>2</v>
      </c>
      <c r="D7854" s="355">
        <v>6164.02</v>
      </c>
      <c r="E7854" s="207"/>
    </row>
    <row r="7855" spans="1:5" x14ac:dyDescent="0.25">
      <c r="A7855" s="353">
        <v>103218</v>
      </c>
      <c r="B7855" s="354" t="s">
        <v>35125</v>
      </c>
      <c r="C7855" s="353" t="s">
        <v>2</v>
      </c>
      <c r="D7855" s="355">
        <v>0</v>
      </c>
      <c r="E7855" s="207"/>
    </row>
    <row r="7856" spans="1:5" x14ac:dyDescent="0.25">
      <c r="A7856" s="353">
        <v>103203</v>
      </c>
      <c r="B7856" s="354" t="s">
        <v>35126</v>
      </c>
      <c r="C7856" s="353" t="s">
        <v>2</v>
      </c>
      <c r="D7856" s="355">
        <v>0</v>
      </c>
      <c r="E7856" s="207"/>
    </row>
    <row r="7857" spans="1:5" x14ac:dyDescent="0.25">
      <c r="A7857" s="353">
        <v>103213</v>
      </c>
      <c r="B7857" s="354" t="s">
        <v>35127</v>
      </c>
      <c r="C7857" s="353" t="s">
        <v>2</v>
      </c>
      <c r="D7857" s="355">
        <v>0</v>
      </c>
      <c r="E7857" s="207"/>
    </row>
    <row r="7858" spans="1:5" x14ac:dyDescent="0.25">
      <c r="A7858" s="353">
        <v>103198</v>
      </c>
      <c r="B7858" s="354" t="s">
        <v>35128</v>
      </c>
      <c r="C7858" s="353" t="s">
        <v>2</v>
      </c>
      <c r="D7858" s="355">
        <v>0</v>
      </c>
      <c r="E7858" s="207"/>
    </row>
    <row r="7859" spans="1:5" x14ac:dyDescent="0.25">
      <c r="A7859" s="353">
        <v>103214</v>
      </c>
      <c r="B7859" s="354" t="s">
        <v>35129</v>
      </c>
      <c r="C7859" s="353" t="s">
        <v>2</v>
      </c>
      <c r="D7859" s="355">
        <v>0</v>
      </c>
      <c r="E7859" s="207"/>
    </row>
    <row r="7860" spans="1:5" x14ac:dyDescent="0.25">
      <c r="A7860" s="353">
        <v>103199</v>
      </c>
      <c r="B7860" s="354" t="s">
        <v>35130</v>
      </c>
      <c r="C7860" s="353" t="s">
        <v>2</v>
      </c>
      <c r="D7860" s="355">
        <v>0</v>
      </c>
      <c r="E7860" s="207"/>
    </row>
    <row r="7861" spans="1:5" x14ac:dyDescent="0.25">
      <c r="A7861" s="353">
        <v>103219</v>
      </c>
      <c r="B7861" s="354" t="s">
        <v>35131</v>
      </c>
      <c r="C7861" s="353" t="s">
        <v>2</v>
      </c>
      <c r="D7861" s="355">
        <v>0</v>
      </c>
      <c r="E7861" s="207"/>
    </row>
    <row r="7862" spans="1:5" x14ac:dyDescent="0.25">
      <c r="A7862" s="353">
        <v>103204</v>
      </c>
      <c r="B7862" s="354" t="s">
        <v>35132</v>
      </c>
      <c r="C7862" s="353" t="s">
        <v>2</v>
      </c>
      <c r="D7862" s="355">
        <v>0</v>
      </c>
      <c r="E7862" s="207"/>
    </row>
    <row r="7863" spans="1:5" x14ac:dyDescent="0.25">
      <c r="A7863" s="353">
        <v>103186</v>
      </c>
      <c r="B7863" s="354" t="s">
        <v>6565</v>
      </c>
      <c r="C7863" s="353" t="s">
        <v>2</v>
      </c>
      <c r="D7863" s="355">
        <v>6491.13</v>
      </c>
      <c r="E7863" s="207"/>
    </row>
    <row r="7864" spans="1:5" x14ac:dyDescent="0.25">
      <c r="A7864" s="353">
        <v>103210</v>
      </c>
      <c r="B7864" s="354" t="s">
        <v>6580</v>
      </c>
      <c r="C7864" s="353" t="s">
        <v>2</v>
      </c>
      <c r="D7864" s="355">
        <v>2317.2600000000002</v>
      </c>
      <c r="E7864" s="207"/>
    </row>
    <row r="7865" spans="1:5" x14ac:dyDescent="0.25">
      <c r="A7865" s="353">
        <v>103195</v>
      </c>
      <c r="B7865" s="354" t="s">
        <v>6574</v>
      </c>
      <c r="C7865" s="353" t="s">
        <v>2</v>
      </c>
      <c r="D7865" s="355">
        <v>2206.9299999999998</v>
      </c>
      <c r="E7865" s="207"/>
    </row>
    <row r="7866" spans="1:5" x14ac:dyDescent="0.25">
      <c r="A7866" s="353">
        <v>103205</v>
      </c>
      <c r="B7866" s="354" t="s">
        <v>6575</v>
      </c>
      <c r="C7866" s="353" t="s">
        <v>2</v>
      </c>
      <c r="D7866" s="355">
        <v>4110.6899999999996</v>
      </c>
      <c r="E7866" s="207"/>
    </row>
    <row r="7867" spans="1:5" x14ac:dyDescent="0.25">
      <c r="A7867" s="353">
        <v>103190</v>
      </c>
      <c r="B7867" s="354" t="s">
        <v>6569</v>
      </c>
      <c r="C7867" s="353" t="s">
        <v>2</v>
      </c>
      <c r="D7867" s="355">
        <v>4097.46</v>
      </c>
      <c r="E7867" s="207"/>
    </row>
    <row r="7868" spans="1:5" x14ac:dyDescent="0.25">
      <c r="A7868" s="353">
        <v>103207</v>
      </c>
      <c r="B7868" s="354" t="s">
        <v>6577</v>
      </c>
      <c r="C7868" s="353" t="s">
        <v>2</v>
      </c>
      <c r="D7868" s="355">
        <v>2560.14</v>
      </c>
      <c r="E7868" s="207"/>
    </row>
    <row r="7869" spans="1:5" x14ac:dyDescent="0.25">
      <c r="A7869" s="353">
        <v>103192</v>
      </c>
      <c r="B7869" s="354" t="s">
        <v>6571</v>
      </c>
      <c r="C7869" s="353" t="s">
        <v>2</v>
      </c>
      <c r="D7869" s="355">
        <v>2546.91</v>
      </c>
      <c r="E7869" s="207"/>
    </row>
    <row r="7870" spans="1:5" x14ac:dyDescent="0.25">
      <c r="A7870" s="353">
        <v>103208</v>
      </c>
      <c r="B7870" s="354" t="s">
        <v>6578</v>
      </c>
      <c r="C7870" s="353" t="s">
        <v>2</v>
      </c>
      <c r="D7870" s="355">
        <v>1978.87</v>
      </c>
      <c r="E7870" s="207"/>
    </row>
    <row r="7871" spans="1:5" x14ac:dyDescent="0.25">
      <c r="A7871" s="353">
        <v>103193</v>
      </c>
      <c r="B7871" s="354" t="s">
        <v>6572</v>
      </c>
      <c r="C7871" s="353" t="s">
        <v>2</v>
      </c>
      <c r="D7871" s="355">
        <v>1965.64</v>
      </c>
      <c r="E7871" s="207"/>
    </row>
    <row r="7872" spans="1:5" x14ac:dyDescent="0.25">
      <c r="A7872" s="353">
        <v>103187</v>
      </c>
      <c r="B7872" s="354" t="s">
        <v>6566</v>
      </c>
      <c r="C7872" s="353" t="s">
        <v>2</v>
      </c>
      <c r="D7872" s="355">
        <v>4884.2</v>
      </c>
      <c r="E7872" s="207"/>
    </row>
    <row r="7873" spans="1:5" x14ac:dyDescent="0.25">
      <c r="A7873" s="353">
        <v>103188</v>
      </c>
      <c r="B7873" s="354" t="s">
        <v>6567</v>
      </c>
      <c r="C7873" s="353" t="s">
        <v>2</v>
      </c>
      <c r="D7873" s="355">
        <v>5248.47</v>
      </c>
      <c r="E7873" s="207"/>
    </row>
    <row r="7874" spans="1:5" x14ac:dyDescent="0.25">
      <c r="A7874" s="353">
        <v>103189</v>
      </c>
      <c r="B7874" s="354" t="s">
        <v>6568</v>
      </c>
      <c r="C7874" s="353" t="s">
        <v>2</v>
      </c>
      <c r="D7874" s="355">
        <v>2631.91</v>
      </c>
      <c r="E7874" s="207"/>
    </row>
    <row r="7875" spans="1:5" x14ac:dyDescent="0.25">
      <c r="A7875" s="353">
        <v>103209</v>
      </c>
      <c r="B7875" s="354" t="s">
        <v>6579</v>
      </c>
      <c r="C7875" s="353" t="s">
        <v>2</v>
      </c>
      <c r="D7875" s="355">
        <v>2836.84</v>
      </c>
      <c r="E7875" s="207"/>
    </row>
    <row r="7876" spans="1:5" x14ac:dyDescent="0.25">
      <c r="A7876" s="353">
        <v>103194</v>
      </c>
      <c r="B7876" s="354" t="s">
        <v>6573</v>
      </c>
      <c r="C7876" s="353" t="s">
        <v>2</v>
      </c>
      <c r="D7876" s="355">
        <v>2823.61</v>
      </c>
      <c r="E7876" s="207"/>
    </row>
    <row r="7877" spans="1:5" x14ac:dyDescent="0.25">
      <c r="A7877" s="353">
        <v>95001</v>
      </c>
      <c r="B7877" s="354" t="s">
        <v>35133</v>
      </c>
      <c r="C7877" s="353" t="s">
        <v>3</v>
      </c>
      <c r="D7877" s="355">
        <v>0</v>
      </c>
      <c r="E7877" s="207"/>
    </row>
    <row r="7878" spans="1:5" x14ac:dyDescent="0.25">
      <c r="A7878" s="353">
        <v>95000</v>
      </c>
      <c r="B7878" s="354" t="s">
        <v>35134</v>
      </c>
      <c r="C7878" s="353" t="s">
        <v>3</v>
      </c>
      <c r="D7878" s="355">
        <v>0</v>
      </c>
      <c r="E7878" s="207"/>
    </row>
    <row r="7879" spans="1:5" x14ac:dyDescent="0.25">
      <c r="A7879" s="353">
        <v>95005</v>
      </c>
      <c r="B7879" s="354" t="s">
        <v>35135</v>
      </c>
      <c r="C7879" s="353" t="s">
        <v>3</v>
      </c>
      <c r="D7879" s="355">
        <v>0</v>
      </c>
      <c r="E7879" s="207"/>
    </row>
    <row r="7880" spans="1:5" x14ac:dyDescent="0.25">
      <c r="A7880" s="353">
        <v>95004</v>
      </c>
      <c r="B7880" s="354" t="s">
        <v>35136</v>
      </c>
      <c r="C7880" s="353" t="s">
        <v>3</v>
      </c>
      <c r="D7880" s="355">
        <v>0</v>
      </c>
      <c r="E7880" s="207"/>
    </row>
    <row r="7881" spans="1:5" x14ac:dyDescent="0.25">
      <c r="A7881" s="353">
        <v>95003</v>
      </c>
      <c r="B7881" s="354" t="s">
        <v>35137</v>
      </c>
      <c r="C7881" s="353" t="s">
        <v>3</v>
      </c>
      <c r="D7881" s="355">
        <v>0</v>
      </c>
      <c r="E7881" s="207"/>
    </row>
    <row r="7882" spans="1:5" x14ac:dyDescent="0.25">
      <c r="A7882" s="353">
        <v>95002</v>
      </c>
      <c r="B7882" s="354" t="s">
        <v>35138</v>
      </c>
      <c r="C7882" s="353" t="s">
        <v>3</v>
      </c>
      <c r="D7882" s="355">
        <v>0</v>
      </c>
      <c r="E7882" s="207"/>
    </row>
    <row r="7883" spans="1:5" x14ac:dyDescent="0.25">
      <c r="A7883" s="353">
        <v>95007</v>
      </c>
      <c r="B7883" s="354" t="s">
        <v>35139</v>
      </c>
      <c r="C7883" s="353" t="s">
        <v>3</v>
      </c>
      <c r="D7883" s="355">
        <v>0</v>
      </c>
      <c r="E7883" s="207"/>
    </row>
    <row r="7884" spans="1:5" x14ac:dyDescent="0.25">
      <c r="A7884" s="353">
        <v>95006</v>
      </c>
      <c r="B7884" s="354" t="s">
        <v>35140</v>
      </c>
      <c r="C7884" s="353" t="s">
        <v>3</v>
      </c>
      <c r="D7884" s="355">
        <v>0</v>
      </c>
      <c r="E7884" s="207"/>
    </row>
    <row r="7885" spans="1:5" x14ac:dyDescent="0.25">
      <c r="A7885" s="353">
        <v>104313</v>
      </c>
      <c r="B7885" s="354" t="s">
        <v>35141</v>
      </c>
      <c r="C7885" s="353" t="s">
        <v>3</v>
      </c>
      <c r="D7885" s="355">
        <v>0</v>
      </c>
      <c r="E7885" s="207"/>
    </row>
    <row r="7886" spans="1:5" x14ac:dyDescent="0.25">
      <c r="A7886" s="353">
        <v>104312</v>
      </c>
      <c r="B7886" s="354" t="s">
        <v>35142</v>
      </c>
      <c r="C7886" s="353" t="s">
        <v>3</v>
      </c>
      <c r="D7886" s="355">
        <v>0</v>
      </c>
      <c r="E7886" s="207"/>
    </row>
    <row r="7887" spans="1:5" x14ac:dyDescent="0.25">
      <c r="A7887" s="353">
        <v>94992</v>
      </c>
      <c r="B7887" s="354" t="s">
        <v>11632</v>
      </c>
      <c r="C7887" s="353" t="s">
        <v>3</v>
      </c>
      <c r="D7887" s="355">
        <v>83.29</v>
      </c>
      <c r="E7887" s="207"/>
    </row>
    <row r="7888" spans="1:5" x14ac:dyDescent="0.25">
      <c r="A7888" s="353">
        <v>94994</v>
      </c>
      <c r="B7888" s="354" t="s">
        <v>11634</v>
      </c>
      <c r="C7888" s="353" t="s">
        <v>3</v>
      </c>
      <c r="D7888" s="355">
        <v>100.93</v>
      </c>
      <c r="E7888" s="207"/>
    </row>
    <row r="7889" spans="1:5" x14ac:dyDescent="0.25">
      <c r="A7889" s="353">
        <v>94990</v>
      </c>
      <c r="B7889" s="354" t="s">
        <v>11631</v>
      </c>
      <c r="C7889" s="353" t="s">
        <v>691</v>
      </c>
      <c r="D7889" s="355">
        <v>861.48</v>
      </c>
      <c r="E7889" s="207"/>
    </row>
    <row r="7890" spans="1:5" x14ac:dyDescent="0.25">
      <c r="A7890" s="353">
        <v>94991</v>
      </c>
      <c r="B7890" s="354" t="s">
        <v>12632</v>
      </c>
      <c r="C7890" s="353" t="s">
        <v>691</v>
      </c>
      <c r="D7890" s="355">
        <v>744.56</v>
      </c>
      <c r="E7890" s="207"/>
    </row>
    <row r="7891" spans="1:5" x14ac:dyDescent="0.25">
      <c r="A7891" s="353">
        <v>104626</v>
      </c>
      <c r="B7891" s="354" t="s">
        <v>12633</v>
      </c>
      <c r="C7891" s="353" t="s">
        <v>691</v>
      </c>
      <c r="D7891" s="355">
        <v>762.22</v>
      </c>
      <c r="E7891" s="207"/>
    </row>
    <row r="7892" spans="1:5" x14ac:dyDescent="0.25">
      <c r="A7892" s="353">
        <v>94993</v>
      </c>
      <c r="B7892" s="354" t="s">
        <v>11633</v>
      </c>
      <c r="C7892" s="353" t="s">
        <v>3</v>
      </c>
      <c r="D7892" s="355">
        <v>76.27</v>
      </c>
      <c r="E7892" s="207"/>
    </row>
    <row r="7893" spans="1:5" x14ac:dyDescent="0.25">
      <c r="A7893" s="353">
        <v>94995</v>
      </c>
      <c r="B7893" s="354" t="s">
        <v>11635</v>
      </c>
      <c r="C7893" s="353" t="s">
        <v>3</v>
      </c>
      <c r="D7893" s="355">
        <v>91.57</v>
      </c>
      <c r="E7893" s="207"/>
    </row>
    <row r="7894" spans="1:5" x14ac:dyDescent="0.25">
      <c r="A7894" s="353">
        <v>101169</v>
      </c>
      <c r="B7894" s="354" t="s">
        <v>837</v>
      </c>
      <c r="C7894" s="353" t="s">
        <v>3</v>
      </c>
      <c r="D7894" s="355">
        <v>216.27</v>
      </c>
      <c r="E7894" s="207"/>
    </row>
    <row r="7895" spans="1:5" x14ac:dyDescent="0.25">
      <c r="A7895" s="353">
        <v>104383</v>
      </c>
      <c r="B7895" s="354" t="s">
        <v>35143</v>
      </c>
      <c r="C7895" s="353" t="s">
        <v>3</v>
      </c>
      <c r="D7895" s="355">
        <v>0</v>
      </c>
      <c r="E7895" s="207"/>
    </row>
    <row r="7896" spans="1:5" x14ac:dyDescent="0.25">
      <c r="A7896" s="353">
        <v>101167</v>
      </c>
      <c r="B7896" s="354" t="s">
        <v>836</v>
      </c>
      <c r="C7896" s="353" t="s">
        <v>3</v>
      </c>
      <c r="D7896" s="355">
        <v>200.83</v>
      </c>
      <c r="E7896" s="207"/>
    </row>
    <row r="7897" spans="1:5" x14ac:dyDescent="0.25">
      <c r="A7897" s="353">
        <v>101172</v>
      </c>
      <c r="B7897" s="354" t="s">
        <v>839</v>
      </c>
      <c r="C7897" s="353" t="s">
        <v>3</v>
      </c>
      <c r="D7897" s="355">
        <v>86.89</v>
      </c>
      <c r="E7897" s="207"/>
    </row>
    <row r="7898" spans="1:5" x14ac:dyDescent="0.25">
      <c r="A7898" s="353">
        <v>104384</v>
      </c>
      <c r="B7898" s="354" t="s">
        <v>35144</v>
      </c>
      <c r="C7898" s="353" t="s">
        <v>3</v>
      </c>
      <c r="D7898" s="355">
        <v>0</v>
      </c>
      <c r="E7898" s="207"/>
    </row>
    <row r="7899" spans="1:5" x14ac:dyDescent="0.25">
      <c r="A7899" s="353">
        <v>101170</v>
      </c>
      <c r="B7899" s="354" t="s">
        <v>838</v>
      </c>
      <c r="C7899" s="353" t="s">
        <v>3</v>
      </c>
      <c r="D7899" s="355">
        <v>59.11</v>
      </c>
      <c r="E7899" s="207"/>
    </row>
    <row r="7900" spans="1:5" x14ac:dyDescent="0.25">
      <c r="A7900" s="353">
        <v>104438</v>
      </c>
      <c r="B7900" s="354" t="s">
        <v>35145</v>
      </c>
      <c r="C7900" s="353" t="s">
        <v>3</v>
      </c>
      <c r="D7900" s="355">
        <v>0</v>
      </c>
      <c r="E7900" s="207"/>
    </row>
    <row r="7901" spans="1:5" x14ac:dyDescent="0.25">
      <c r="A7901" s="353">
        <v>92402</v>
      </c>
      <c r="B7901" s="354" t="s">
        <v>12102</v>
      </c>
      <c r="C7901" s="353" t="s">
        <v>3</v>
      </c>
      <c r="D7901" s="355">
        <v>90.25</v>
      </c>
      <c r="E7901" s="207"/>
    </row>
    <row r="7902" spans="1:5" x14ac:dyDescent="0.25">
      <c r="A7902" s="353">
        <v>104429</v>
      </c>
      <c r="B7902" s="354" t="s">
        <v>35146</v>
      </c>
      <c r="C7902" s="353" t="s">
        <v>3</v>
      </c>
      <c r="D7902" s="355">
        <v>0</v>
      </c>
      <c r="E7902" s="207"/>
    </row>
    <row r="7903" spans="1:5" x14ac:dyDescent="0.25">
      <c r="A7903" s="353">
        <v>104426</v>
      </c>
      <c r="B7903" s="354" t="s">
        <v>35147</v>
      </c>
      <c r="C7903" s="353" t="s">
        <v>3</v>
      </c>
      <c r="D7903" s="355">
        <v>0</v>
      </c>
      <c r="E7903" s="207"/>
    </row>
    <row r="7904" spans="1:5" x14ac:dyDescent="0.25">
      <c r="A7904" s="353">
        <v>104436</v>
      </c>
      <c r="B7904" s="354" t="s">
        <v>35148</v>
      </c>
      <c r="C7904" s="353" t="s">
        <v>3</v>
      </c>
      <c r="D7904" s="355">
        <v>0</v>
      </c>
      <c r="E7904" s="207"/>
    </row>
    <row r="7905" spans="1:5" x14ac:dyDescent="0.25">
      <c r="A7905" s="353">
        <v>104434</v>
      </c>
      <c r="B7905" s="354" t="s">
        <v>35149</v>
      </c>
      <c r="C7905" s="353" t="s">
        <v>3</v>
      </c>
      <c r="D7905" s="355">
        <v>0</v>
      </c>
      <c r="E7905" s="207"/>
    </row>
    <row r="7906" spans="1:5" x14ac:dyDescent="0.25">
      <c r="A7906" s="353">
        <v>104432</v>
      </c>
      <c r="B7906" s="354" t="s">
        <v>38894</v>
      </c>
      <c r="C7906" s="353" t="s">
        <v>3</v>
      </c>
      <c r="D7906" s="355">
        <v>112.34</v>
      </c>
      <c r="E7906" s="207"/>
    </row>
    <row r="7907" spans="1:5" x14ac:dyDescent="0.25">
      <c r="A7907" s="353">
        <v>93679</v>
      </c>
      <c r="B7907" s="354" t="s">
        <v>12106</v>
      </c>
      <c r="C7907" s="353" t="s">
        <v>3</v>
      </c>
      <c r="D7907" s="355">
        <v>108.98</v>
      </c>
      <c r="E7907" s="207"/>
    </row>
    <row r="7908" spans="1:5" x14ac:dyDescent="0.25">
      <c r="A7908" s="353">
        <v>92396</v>
      </c>
      <c r="B7908" s="354" t="s">
        <v>12098</v>
      </c>
      <c r="C7908" s="353" t="s">
        <v>3</v>
      </c>
      <c r="D7908" s="355">
        <v>92.23</v>
      </c>
      <c r="E7908" s="207"/>
    </row>
    <row r="7909" spans="1:5" x14ac:dyDescent="0.25">
      <c r="A7909" s="353">
        <v>104439</v>
      </c>
      <c r="B7909" s="354" t="s">
        <v>35150</v>
      </c>
      <c r="C7909" s="353" t="s">
        <v>3</v>
      </c>
      <c r="D7909" s="355">
        <v>0</v>
      </c>
      <c r="E7909" s="207"/>
    </row>
    <row r="7910" spans="1:5" x14ac:dyDescent="0.25">
      <c r="A7910" s="353">
        <v>104440</v>
      </c>
      <c r="B7910" s="354" t="s">
        <v>35151</v>
      </c>
      <c r="C7910" s="353" t="s">
        <v>3</v>
      </c>
      <c r="D7910" s="355">
        <v>0</v>
      </c>
      <c r="E7910" s="207"/>
    </row>
    <row r="7911" spans="1:5" x14ac:dyDescent="0.25">
      <c r="A7911" s="353">
        <v>92406</v>
      </c>
      <c r="B7911" s="354" t="s">
        <v>12105</v>
      </c>
      <c r="C7911" s="353" t="s">
        <v>3</v>
      </c>
      <c r="D7911" s="355">
        <v>154.80000000000001</v>
      </c>
      <c r="E7911" s="207"/>
    </row>
    <row r="7912" spans="1:5" x14ac:dyDescent="0.25">
      <c r="A7912" s="353">
        <v>92403</v>
      </c>
      <c r="B7912" s="354" t="s">
        <v>12103</v>
      </c>
      <c r="C7912" s="353" t="s">
        <v>3</v>
      </c>
      <c r="D7912" s="355">
        <v>79.95</v>
      </c>
      <c r="E7912" s="207"/>
    </row>
    <row r="7913" spans="1:5" x14ac:dyDescent="0.25">
      <c r="A7913" s="353">
        <v>92404</v>
      </c>
      <c r="B7913" s="354" t="s">
        <v>12104</v>
      </c>
      <c r="C7913" s="353" t="s">
        <v>3</v>
      </c>
      <c r="D7913" s="355">
        <v>91.54</v>
      </c>
      <c r="E7913" s="207"/>
    </row>
    <row r="7914" spans="1:5" x14ac:dyDescent="0.25">
      <c r="A7914" s="353">
        <v>104430</v>
      </c>
      <c r="B7914" s="354" t="s">
        <v>35152</v>
      </c>
      <c r="C7914" s="353" t="s">
        <v>3</v>
      </c>
      <c r="D7914" s="355">
        <v>0</v>
      </c>
      <c r="E7914" s="207"/>
    </row>
    <row r="7915" spans="1:5" x14ac:dyDescent="0.25">
      <c r="A7915" s="353">
        <v>104431</v>
      </c>
      <c r="B7915" s="354" t="s">
        <v>35153</v>
      </c>
      <c r="C7915" s="353" t="s">
        <v>3</v>
      </c>
      <c r="D7915" s="355">
        <v>0</v>
      </c>
      <c r="E7915" s="207"/>
    </row>
    <row r="7916" spans="1:5" x14ac:dyDescent="0.25">
      <c r="A7916" s="353">
        <v>104427</v>
      </c>
      <c r="B7916" s="354" t="s">
        <v>35154</v>
      </c>
      <c r="C7916" s="353" t="s">
        <v>3</v>
      </c>
      <c r="D7916" s="355">
        <v>0</v>
      </c>
      <c r="E7916" s="207"/>
    </row>
    <row r="7917" spans="1:5" x14ac:dyDescent="0.25">
      <c r="A7917" s="353">
        <v>104428</v>
      </c>
      <c r="B7917" s="354" t="s">
        <v>35155</v>
      </c>
      <c r="C7917" s="353" t="s">
        <v>3</v>
      </c>
      <c r="D7917" s="355">
        <v>0</v>
      </c>
      <c r="E7917" s="207"/>
    </row>
    <row r="7918" spans="1:5" x14ac:dyDescent="0.25">
      <c r="A7918" s="353">
        <v>92391</v>
      </c>
      <c r="B7918" s="354" t="s">
        <v>12093</v>
      </c>
      <c r="C7918" s="353" t="s">
        <v>3</v>
      </c>
      <c r="D7918" s="355">
        <v>86.76</v>
      </c>
      <c r="E7918" s="207"/>
    </row>
    <row r="7919" spans="1:5" x14ac:dyDescent="0.25">
      <c r="A7919" s="353">
        <v>92392</v>
      </c>
      <c r="B7919" s="354" t="s">
        <v>12094</v>
      </c>
      <c r="C7919" s="353" t="s">
        <v>3</v>
      </c>
      <c r="D7919" s="355">
        <v>94.55</v>
      </c>
      <c r="E7919" s="207"/>
    </row>
    <row r="7920" spans="1:5" x14ac:dyDescent="0.25">
      <c r="A7920" s="353">
        <v>104437</v>
      </c>
      <c r="B7920" s="354" t="s">
        <v>35156</v>
      </c>
      <c r="C7920" s="353" t="s">
        <v>3</v>
      </c>
      <c r="D7920" s="355">
        <v>0</v>
      </c>
      <c r="E7920" s="207"/>
    </row>
    <row r="7921" spans="1:5" x14ac:dyDescent="0.25">
      <c r="A7921" s="353">
        <v>104435</v>
      </c>
      <c r="B7921" s="354" t="s">
        <v>35157</v>
      </c>
      <c r="C7921" s="353" t="s">
        <v>3</v>
      </c>
      <c r="D7921" s="355">
        <v>0</v>
      </c>
      <c r="E7921" s="207"/>
    </row>
    <row r="7922" spans="1:5" x14ac:dyDescent="0.25">
      <c r="A7922" s="353">
        <v>104433</v>
      </c>
      <c r="B7922" s="354" t="s">
        <v>38895</v>
      </c>
      <c r="C7922" s="353" t="s">
        <v>3</v>
      </c>
      <c r="D7922" s="355">
        <v>100.8</v>
      </c>
      <c r="E7922" s="207"/>
    </row>
    <row r="7923" spans="1:5" x14ac:dyDescent="0.25">
      <c r="A7923" s="353">
        <v>93680</v>
      </c>
      <c r="B7923" s="354" t="s">
        <v>12107</v>
      </c>
      <c r="C7923" s="353" t="s">
        <v>3</v>
      </c>
      <c r="D7923" s="355">
        <v>98.61</v>
      </c>
      <c r="E7923" s="207"/>
    </row>
    <row r="7924" spans="1:5" x14ac:dyDescent="0.25">
      <c r="A7924" s="353">
        <v>93681</v>
      </c>
      <c r="B7924" s="354" t="s">
        <v>12108</v>
      </c>
      <c r="C7924" s="353" t="s">
        <v>3</v>
      </c>
      <c r="D7924" s="355">
        <v>116.71</v>
      </c>
      <c r="E7924" s="207"/>
    </row>
    <row r="7925" spans="1:5" x14ac:dyDescent="0.25">
      <c r="A7925" s="353">
        <v>92397</v>
      </c>
      <c r="B7925" s="354" t="s">
        <v>12099</v>
      </c>
      <c r="C7925" s="353" t="s">
        <v>3</v>
      </c>
      <c r="D7925" s="355">
        <v>82.29</v>
      </c>
      <c r="E7925" s="207"/>
    </row>
    <row r="7926" spans="1:5" x14ac:dyDescent="0.25">
      <c r="A7926" s="353">
        <v>92398</v>
      </c>
      <c r="B7926" s="354" t="s">
        <v>12100</v>
      </c>
      <c r="C7926" s="353" t="s">
        <v>3</v>
      </c>
      <c r="D7926" s="355">
        <v>93.85</v>
      </c>
      <c r="E7926" s="207"/>
    </row>
    <row r="7927" spans="1:5" x14ac:dyDescent="0.25">
      <c r="A7927" s="353">
        <v>92400</v>
      </c>
      <c r="B7927" s="354" t="s">
        <v>12101</v>
      </c>
      <c r="C7927" s="353" t="s">
        <v>3</v>
      </c>
      <c r="D7927" s="355">
        <v>108.69</v>
      </c>
      <c r="E7927" s="207"/>
    </row>
    <row r="7928" spans="1:5" x14ac:dyDescent="0.25">
      <c r="A7928" s="353">
        <v>92395</v>
      </c>
      <c r="B7928" s="354" t="s">
        <v>12097</v>
      </c>
      <c r="C7928" s="353" t="s">
        <v>3</v>
      </c>
      <c r="D7928" s="355">
        <v>133.38</v>
      </c>
      <c r="E7928" s="207"/>
    </row>
    <row r="7929" spans="1:5" x14ac:dyDescent="0.25">
      <c r="A7929" s="353">
        <v>92393</v>
      </c>
      <c r="B7929" s="354" t="s">
        <v>12095</v>
      </c>
      <c r="C7929" s="353" t="s">
        <v>3</v>
      </c>
      <c r="D7929" s="355">
        <v>87.02</v>
      </c>
      <c r="E7929" s="207"/>
    </row>
    <row r="7930" spans="1:5" x14ac:dyDescent="0.25">
      <c r="A7930" s="353">
        <v>92394</v>
      </c>
      <c r="B7930" s="354" t="s">
        <v>12096</v>
      </c>
      <c r="C7930" s="353" t="s">
        <v>3</v>
      </c>
      <c r="D7930" s="355">
        <v>103.23</v>
      </c>
      <c r="E7930" s="207"/>
    </row>
    <row r="7931" spans="1:5" x14ac:dyDescent="0.25">
      <c r="A7931" s="353">
        <v>97115</v>
      </c>
      <c r="B7931" s="354" t="s">
        <v>6467</v>
      </c>
      <c r="C7931" s="353" t="s">
        <v>689</v>
      </c>
      <c r="D7931" s="355">
        <v>57.94</v>
      </c>
      <c r="E7931" s="207"/>
    </row>
    <row r="7932" spans="1:5" x14ac:dyDescent="0.25">
      <c r="A7932" s="353">
        <v>97113</v>
      </c>
      <c r="B7932" s="354" t="s">
        <v>6465</v>
      </c>
      <c r="C7932" s="353" t="s">
        <v>3</v>
      </c>
      <c r="D7932" s="355">
        <v>3.34</v>
      </c>
      <c r="E7932" s="207"/>
    </row>
    <row r="7933" spans="1:5" x14ac:dyDescent="0.25">
      <c r="A7933" s="353">
        <v>97120</v>
      </c>
      <c r="B7933" s="354" t="s">
        <v>24489</v>
      </c>
      <c r="C7933" s="353" t="s">
        <v>689</v>
      </c>
      <c r="D7933" s="355">
        <v>9.4</v>
      </c>
      <c r="E7933" s="207"/>
    </row>
    <row r="7934" spans="1:5" x14ac:dyDescent="0.25">
      <c r="A7934" s="353">
        <v>97116</v>
      </c>
      <c r="B7934" s="354" t="s">
        <v>24485</v>
      </c>
      <c r="C7934" s="353" t="s">
        <v>689</v>
      </c>
      <c r="D7934" s="355">
        <v>22.87</v>
      </c>
      <c r="E7934" s="207"/>
    </row>
    <row r="7935" spans="1:5" x14ac:dyDescent="0.25">
      <c r="A7935" s="353">
        <v>97117</v>
      </c>
      <c r="B7935" s="354" t="s">
        <v>24486</v>
      </c>
      <c r="C7935" s="353" t="s">
        <v>689</v>
      </c>
      <c r="D7935" s="355">
        <v>19.71</v>
      </c>
      <c r="E7935" s="207"/>
    </row>
    <row r="7936" spans="1:5" x14ac:dyDescent="0.25">
      <c r="A7936" s="353">
        <v>97118</v>
      </c>
      <c r="B7936" s="354" t="s">
        <v>24487</v>
      </c>
      <c r="C7936" s="353" t="s">
        <v>689</v>
      </c>
      <c r="D7936" s="355">
        <v>16.18</v>
      </c>
      <c r="E7936" s="207"/>
    </row>
    <row r="7937" spans="1:5" x14ac:dyDescent="0.25">
      <c r="A7937" s="353">
        <v>97119</v>
      </c>
      <c r="B7937" s="354" t="s">
        <v>24488</v>
      </c>
      <c r="C7937" s="353" t="s">
        <v>689</v>
      </c>
      <c r="D7937" s="355">
        <v>14.44</v>
      </c>
      <c r="E7937" s="207"/>
    </row>
    <row r="7938" spans="1:5" x14ac:dyDescent="0.25">
      <c r="A7938" s="353">
        <v>97114</v>
      </c>
      <c r="B7938" s="354" t="s">
        <v>6466</v>
      </c>
      <c r="C7938" s="353" t="s">
        <v>1</v>
      </c>
      <c r="D7938" s="355">
        <v>0.4</v>
      </c>
      <c r="E7938" s="207"/>
    </row>
    <row r="7939" spans="1:5" x14ac:dyDescent="0.25">
      <c r="A7939" s="353">
        <v>97111</v>
      </c>
      <c r="B7939" s="354" t="s">
        <v>6463</v>
      </c>
      <c r="C7939" s="353" t="s">
        <v>3</v>
      </c>
      <c r="D7939" s="355">
        <v>212.74</v>
      </c>
      <c r="E7939" s="207"/>
    </row>
    <row r="7940" spans="1:5" x14ac:dyDescent="0.25">
      <c r="A7940" s="353">
        <v>97112</v>
      </c>
      <c r="B7940" s="354" t="s">
        <v>6464</v>
      </c>
      <c r="C7940" s="353" t="s">
        <v>3</v>
      </c>
      <c r="D7940" s="355">
        <v>221.05</v>
      </c>
      <c r="E7940" s="207"/>
    </row>
    <row r="7941" spans="1:5" x14ac:dyDescent="0.25">
      <c r="A7941" s="353">
        <v>103904</v>
      </c>
      <c r="B7941" s="354" t="s">
        <v>6468</v>
      </c>
      <c r="C7941" s="353" t="s">
        <v>3</v>
      </c>
      <c r="D7941" s="355">
        <v>132.83000000000001</v>
      </c>
      <c r="E7941" s="207"/>
    </row>
    <row r="7942" spans="1:5" x14ac:dyDescent="0.25">
      <c r="A7942" s="353">
        <v>103905</v>
      </c>
      <c r="B7942" s="354" t="s">
        <v>6469</v>
      </c>
      <c r="C7942" s="353" t="s">
        <v>3</v>
      </c>
      <c r="D7942" s="355">
        <v>140.41</v>
      </c>
      <c r="E7942" s="207"/>
    </row>
    <row r="7943" spans="1:5" x14ac:dyDescent="0.25">
      <c r="A7943" s="353">
        <v>103907</v>
      </c>
      <c r="B7943" s="354" t="s">
        <v>6471</v>
      </c>
      <c r="C7943" s="353" t="s">
        <v>3</v>
      </c>
      <c r="D7943" s="355">
        <v>147.1</v>
      </c>
      <c r="E7943" s="207"/>
    </row>
    <row r="7944" spans="1:5" x14ac:dyDescent="0.25">
      <c r="A7944" s="353">
        <v>103911</v>
      </c>
      <c r="B7944" s="354" t="s">
        <v>6474</v>
      </c>
      <c r="C7944" s="353" t="s">
        <v>3</v>
      </c>
      <c r="D7944" s="355">
        <v>215.85</v>
      </c>
      <c r="E7944" s="207"/>
    </row>
    <row r="7945" spans="1:5" x14ac:dyDescent="0.25">
      <c r="A7945" s="353">
        <v>97104</v>
      </c>
      <c r="B7945" s="354" t="s">
        <v>6457</v>
      </c>
      <c r="C7945" s="353" t="s">
        <v>3</v>
      </c>
      <c r="D7945" s="355">
        <v>136.66999999999999</v>
      </c>
      <c r="E7945" s="207"/>
    </row>
    <row r="7946" spans="1:5" x14ac:dyDescent="0.25">
      <c r="A7946" s="353">
        <v>103906</v>
      </c>
      <c r="B7946" s="354" t="s">
        <v>6470</v>
      </c>
      <c r="C7946" s="353" t="s">
        <v>3</v>
      </c>
      <c r="D7946" s="355">
        <v>169.31</v>
      </c>
      <c r="E7946" s="207"/>
    </row>
    <row r="7947" spans="1:5" x14ac:dyDescent="0.25">
      <c r="A7947" s="353">
        <v>97105</v>
      </c>
      <c r="B7947" s="354" t="s">
        <v>6458</v>
      </c>
      <c r="C7947" s="353" t="s">
        <v>3</v>
      </c>
      <c r="D7947" s="355">
        <v>154.76</v>
      </c>
      <c r="E7947" s="207"/>
    </row>
    <row r="7948" spans="1:5" x14ac:dyDescent="0.25">
      <c r="A7948" s="353">
        <v>97106</v>
      </c>
      <c r="B7948" s="354" t="s">
        <v>6459</v>
      </c>
      <c r="C7948" s="353" t="s">
        <v>3</v>
      </c>
      <c r="D7948" s="355">
        <v>171.78</v>
      </c>
      <c r="E7948" s="207"/>
    </row>
    <row r="7949" spans="1:5" x14ac:dyDescent="0.25">
      <c r="A7949" s="353">
        <v>97107</v>
      </c>
      <c r="B7949" s="354" t="s">
        <v>6460</v>
      </c>
      <c r="C7949" s="353" t="s">
        <v>3</v>
      </c>
      <c r="D7949" s="355">
        <v>195.73</v>
      </c>
      <c r="E7949" s="207"/>
    </row>
    <row r="7950" spans="1:5" x14ac:dyDescent="0.25">
      <c r="A7950" s="353">
        <v>97108</v>
      </c>
      <c r="B7950" s="354" t="s">
        <v>6461</v>
      </c>
      <c r="C7950" s="353" t="s">
        <v>3</v>
      </c>
      <c r="D7950" s="355">
        <v>222.23</v>
      </c>
      <c r="E7950" s="207"/>
    </row>
    <row r="7951" spans="1:5" x14ac:dyDescent="0.25">
      <c r="A7951" s="353">
        <v>97109</v>
      </c>
      <c r="B7951" s="354" t="s">
        <v>6462</v>
      </c>
      <c r="C7951" s="353" t="s">
        <v>3</v>
      </c>
      <c r="D7951" s="355">
        <v>245.21</v>
      </c>
      <c r="E7951" s="207"/>
    </row>
    <row r="7952" spans="1:5" x14ac:dyDescent="0.25">
      <c r="A7952" s="353">
        <v>103913</v>
      </c>
      <c r="B7952" s="354" t="s">
        <v>6476</v>
      </c>
      <c r="C7952" s="353" t="s">
        <v>3</v>
      </c>
      <c r="D7952" s="355">
        <v>123.37</v>
      </c>
      <c r="E7952" s="207"/>
    </row>
    <row r="7953" spans="1:5" x14ac:dyDescent="0.25">
      <c r="A7953" s="353">
        <v>103914</v>
      </c>
      <c r="B7953" s="354" t="s">
        <v>6477</v>
      </c>
      <c r="C7953" s="353" t="s">
        <v>3</v>
      </c>
      <c r="D7953" s="355">
        <v>143.56</v>
      </c>
      <c r="E7953" s="207"/>
    </row>
    <row r="7954" spans="1:5" x14ac:dyDescent="0.25">
      <c r="A7954" s="353">
        <v>103915</v>
      </c>
      <c r="B7954" s="354" t="s">
        <v>6478</v>
      </c>
      <c r="C7954" s="353" t="s">
        <v>3</v>
      </c>
      <c r="D7954" s="355">
        <v>156.19</v>
      </c>
      <c r="E7954" s="207"/>
    </row>
    <row r="7955" spans="1:5" x14ac:dyDescent="0.25">
      <c r="A7955" s="353">
        <v>103916</v>
      </c>
      <c r="B7955" s="354" t="s">
        <v>6479</v>
      </c>
      <c r="C7955" s="353" t="s">
        <v>3</v>
      </c>
      <c r="D7955" s="355">
        <v>179.48</v>
      </c>
      <c r="E7955" s="207"/>
    </row>
    <row r="7956" spans="1:5" x14ac:dyDescent="0.25">
      <c r="A7956" s="353">
        <v>103917</v>
      </c>
      <c r="B7956" s="354" t="s">
        <v>6480</v>
      </c>
      <c r="C7956" s="353" t="s">
        <v>3</v>
      </c>
      <c r="D7956" s="355">
        <v>205.6</v>
      </c>
      <c r="E7956" s="207"/>
    </row>
    <row r="7957" spans="1:5" x14ac:dyDescent="0.25">
      <c r="A7957" s="353">
        <v>103918</v>
      </c>
      <c r="B7957" s="354" t="s">
        <v>6481</v>
      </c>
      <c r="C7957" s="353" t="s">
        <v>3</v>
      </c>
      <c r="D7957" s="355">
        <v>218.09</v>
      </c>
      <c r="E7957" s="207"/>
    </row>
    <row r="7958" spans="1:5" x14ac:dyDescent="0.25">
      <c r="A7958" s="353">
        <v>103919</v>
      </c>
      <c r="B7958" s="354" t="s">
        <v>35158</v>
      </c>
      <c r="C7958" s="353" t="s">
        <v>3</v>
      </c>
      <c r="D7958" s="355">
        <v>0</v>
      </c>
      <c r="E7958" s="207"/>
    </row>
    <row r="7959" spans="1:5" x14ac:dyDescent="0.25">
      <c r="A7959" s="353">
        <v>103920</v>
      </c>
      <c r="B7959" s="354" t="s">
        <v>35159</v>
      </c>
      <c r="C7959" s="353" t="s">
        <v>3</v>
      </c>
      <c r="D7959" s="355">
        <v>0</v>
      </c>
      <c r="E7959" s="207"/>
    </row>
    <row r="7960" spans="1:5" x14ac:dyDescent="0.25">
      <c r="A7960" s="353">
        <v>103921</v>
      </c>
      <c r="B7960" s="354" t="s">
        <v>35160</v>
      </c>
      <c r="C7960" s="353" t="s">
        <v>3</v>
      </c>
      <c r="D7960" s="355">
        <v>0</v>
      </c>
      <c r="E7960" s="207"/>
    </row>
    <row r="7961" spans="1:5" x14ac:dyDescent="0.25">
      <c r="A7961" s="353">
        <v>103922</v>
      </c>
      <c r="B7961" s="354" t="s">
        <v>35161</v>
      </c>
      <c r="C7961" s="353" t="s">
        <v>3</v>
      </c>
      <c r="D7961" s="355">
        <v>0</v>
      </c>
      <c r="E7961" s="207"/>
    </row>
    <row r="7962" spans="1:5" x14ac:dyDescent="0.25">
      <c r="A7962" s="353">
        <v>103923</v>
      </c>
      <c r="B7962" s="354" t="s">
        <v>35162</v>
      </c>
      <c r="C7962" s="353" t="s">
        <v>3</v>
      </c>
      <c r="D7962" s="355">
        <v>0</v>
      </c>
      <c r="E7962" s="207"/>
    </row>
    <row r="7963" spans="1:5" x14ac:dyDescent="0.25">
      <c r="A7963" s="353">
        <v>103908</v>
      </c>
      <c r="B7963" s="354" t="s">
        <v>6472</v>
      </c>
      <c r="C7963" s="353" t="s">
        <v>3</v>
      </c>
      <c r="D7963" s="355">
        <v>166.67</v>
      </c>
      <c r="E7963" s="207"/>
    </row>
    <row r="7964" spans="1:5" x14ac:dyDescent="0.25">
      <c r="A7964" s="353">
        <v>103909</v>
      </c>
      <c r="B7964" s="354" t="s">
        <v>6473</v>
      </c>
      <c r="C7964" s="353" t="s">
        <v>3</v>
      </c>
      <c r="D7964" s="355">
        <v>189.99</v>
      </c>
      <c r="E7964" s="207"/>
    </row>
    <row r="7965" spans="1:5" x14ac:dyDescent="0.25">
      <c r="A7965" s="353">
        <v>103912</v>
      </c>
      <c r="B7965" s="354" t="s">
        <v>6475</v>
      </c>
      <c r="C7965" s="353" t="s">
        <v>3</v>
      </c>
      <c r="D7965" s="355">
        <v>238.18</v>
      </c>
      <c r="E7965" s="207"/>
    </row>
    <row r="7966" spans="1:5" x14ac:dyDescent="0.25">
      <c r="A7966" s="353">
        <v>101979</v>
      </c>
      <c r="B7966" s="354" t="s">
        <v>4903</v>
      </c>
      <c r="C7966" s="353" t="s">
        <v>1</v>
      </c>
      <c r="D7966" s="355">
        <v>42.67</v>
      </c>
      <c r="E7966" s="207"/>
    </row>
    <row r="7967" spans="1:5" x14ac:dyDescent="0.25">
      <c r="A7967" s="353">
        <v>101970</v>
      </c>
      <c r="B7967" s="354" t="s">
        <v>35163</v>
      </c>
      <c r="C7967" s="353" t="s">
        <v>1</v>
      </c>
      <c r="D7967" s="355">
        <v>0</v>
      </c>
      <c r="E7967" s="207"/>
    </row>
    <row r="7968" spans="1:5" x14ac:dyDescent="0.25">
      <c r="A7968" s="353">
        <v>101972</v>
      </c>
      <c r="B7968" s="354" t="s">
        <v>35164</v>
      </c>
      <c r="C7968" s="353" t="s">
        <v>1</v>
      </c>
      <c r="D7968" s="355">
        <v>0</v>
      </c>
      <c r="E7968" s="207"/>
    </row>
    <row r="7969" spans="1:5" x14ac:dyDescent="0.25">
      <c r="A7969" s="353">
        <v>101966</v>
      </c>
      <c r="B7969" s="354" t="s">
        <v>4902</v>
      </c>
      <c r="C7969" s="353" t="s">
        <v>1</v>
      </c>
      <c r="D7969" s="355">
        <v>136.52000000000001</v>
      </c>
      <c r="E7969" s="207"/>
    </row>
    <row r="7970" spans="1:5" x14ac:dyDescent="0.25">
      <c r="A7970" s="353">
        <v>101976</v>
      </c>
      <c r="B7970" s="354" t="s">
        <v>35165</v>
      </c>
      <c r="C7970" s="353" t="s">
        <v>1</v>
      </c>
      <c r="D7970" s="355">
        <v>0</v>
      </c>
      <c r="E7970" s="207"/>
    </row>
    <row r="7971" spans="1:5" x14ac:dyDescent="0.25">
      <c r="A7971" s="353">
        <v>101978</v>
      </c>
      <c r="B7971" s="354" t="s">
        <v>35166</v>
      </c>
      <c r="C7971" s="353" t="s">
        <v>1</v>
      </c>
      <c r="D7971" s="355">
        <v>0</v>
      </c>
      <c r="E7971" s="207"/>
    </row>
    <row r="7972" spans="1:5" x14ac:dyDescent="0.25">
      <c r="A7972" s="353">
        <v>101967</v>
      </c>
      <c r="B7972" s="354" t="s">
        <v>35167</v>
      </c>
      <c r="C7972" s="353" t="s">
        <v>1</v>
      </c>
      <c r="D7972" s="355">
        <v>0</v>
      </c>
      <c r="E7972" s="207"/>
    </row>
    <row r="7973" spans="1:5" x14ac:dyDescent="0.25">
      <c r="A7973" s="353">
        <v>101968</v>
      </c>
      <c r="B7973" s="354" t="s">
        <v>35168</v>
      </c>
      <c r="C7973" s="353" t="s">
        <v>1</v>
      </c>
      <c r="D7973" s="355">
        <v>0</v>
      </c>
      <c r="E7973" s="207"/>
    </row>
    <row r="7974" spans="1:5" x14ac:dyDescent="0.25">
      <c r="A7974" s="353">
        <v>101965</v>
      </c>
      <c r="B7974" s="354" t="s">
        <v>35169</v>
      </c>
      <c r="C7974" s="353" t="s">
        <v>1</v>
      </c>
      <c r="D7974" s="355">
        <v>115.46</v>
      </c>
      <c r="E7974" s="207"/>
    </row>
    <row r="7975" spans="1:5" x14ac:dyDescent="0.25">
      <c r="A7975" s="353">
        <v>104100</v>
      </c>
      <c r="B7975" s="354" t="s">
        <v>35170</v>
      </c>
      <c r="C7975" s="353" t="s">
        <v>3</v>
      </c>
      <c r="D7975" s="355">
        <v>0</v>
      </c>
      <c r="E7975" s="207"/>
    </row>
    <row r="7976" spans="1:5" x14ac:dyDescent="0.25">
      <c r="A7976" s="353">
        <v>104099</v>
      </c>
      <c r="B7976" s="354" t="s">
        <v>35171</v>
      </c>
      <c r="C7976" s="353" t="s">
        <v>3</v>
      </c>
      <c r="D7976" s="355">
        <v>0</v>
      </c>
      <c r="E7976" s="207"/>
    </row>
    <row r="7977" spans="1:5" x14ac:dyDescent="0.25">
      <c r="A7977" s="353">
        <v>104102</v>
      </c>
      <c r="B7977" s="354" t="s">
        <v>35172</v>
      </c>
      <c r="C7977" s="353" t="s">
        <v>3</v>
      </c>
      <c r="D7977" s="355">
        <v>0</v>
      </c>
      <c r="E7977" s="207"/>
    </row>
    <row r="7978" spans="1:5" x14ac:dyDescent="0.25">
      <c r="A7978" s="353">
        <v>104101</v>
      </c>
      <c r="B7978" s="354" t="s">
        <v>35173</v>
      </c>
      <c r="C7978" s="353" t="s">
        <v>3</v>
      </c>
      <c r="D7978" s="355">
        <v>0</v>
      </c>
      <c r="E7978" s="207"/>
    </row>
    <row r="7979" spans="1:5" x14ac:dyDescent="0.25">
      <c r="A7979" s="353">
        <v>104103</v>
      </c>
      <c r="B7979" s="354" t="s">
        <v>38896</v>
      </c>
      <c r="C7979" s="353" t="s">
        <v>3</v>
      </c>
      <c r="D7979" s="355">
        <v>0</v>
      </c>
      <c r="E7979" s="207"/>
    </row>
    <row r="7980" spans="1:5" x14ac:dyDescent="0.25">
      <c r="A7980" s="353">
        <v>92123</v>
      </c>
      <c r="B7980" s="354" t="s">
        <v>1005</v>
      </c>
      <c r="C7980" s="353" t="s">
        <v>691</v>
      </c>
      <c r="D7980" s="355">
        <v>51.21</v>
      </c>
      <c r="E7980" s="207"/>
    </row>
    <row r="7981" spans="1:5" x14ac:dyDescent="0.25">
      <c r="A7981" s="353">
        <v>92121</v>
      </c>
      <c r="B7981" s="354" t="s">
        <v>1003</v>
      </c>
      <c r="C7981" s="353" t="s">
        <v>691</v>
      </c>
      <c r="D7981" s="355">
        <v>32.590000000000003</v>
      </c>
      <c r="E7981" s="207"/>
    </row>
    <row r="7982" spans="1:5" x14ac:dyDescent="0.25">
      <c r="A7982" s="353">
        <v>92122</v>
      </c>
      <c r="B7982" s="354" t="s">
        <v>1004</v>
      </c>
      <c r="C7982" s="353" t="s">
        <v>691</v>
      </c>
      <c r="D7982" s="355">
        <v>53.64</v>
      </c>
      <c r="E7982" s="207"/>
    </row>
    <row r="7983" spans="1:5" x14ac:dyDescent="0.25">
      <c r="A7983" s="353">
        <v>103615</v>
      </c>
      <c r="B7983" s="354" t="s">
        <v>35174</v>
      </c>
      <c r="C7983" s="353" t="s">
        <v>1</v>
      </c>
      <c r="D7983" s="355">
        <v>0</v>
      </c>
      <c r="E7983" s="207"/>
    </row>
    <row r="7984" spans="1:5" x14ac:dyDescent="0.25">
      <c r="A7984" s="353">
        <v>103637</v>
      </c>
      <c r="B7984" s="354" t="s">
        <v>35175</v>
      </c>
      <c r="C7984" s="353" t="s">
        <v>1</v>
      </c>
      <c r="D7984" s="355">
        <v>0</v>
      </c>
      <c r="E7984" s="207"/>
    </row>
    <row r="7985" spans="1:5" x14ac:dyDescent="0.25">
      <c r="A7985" s="353">
        <v>103593</v>
      </c>
      <c r="B7985" s="354" t="s">
        <v>35176</v>
      </c>
      <c r="C7985" s="353" t="s">
        <v>1</v>
      </c>
      <c r="D7985" s="355">
        <v>0</v>
      </c>
      <c r="E7985" s="207"/>
    </row>
    <row r="7986" spans="1:5" x14ac:dyDescent="0.25">
      <c r="A7986" s="353">
        <v>103616</v>
      </c>
      <c r="B7986" s="354" t="s">
        <v>35177</v>
      </c>
      <c r="C7986" s="353" t="s">
        <v>1</v>
      </c>
      <c r="D7986" s="355">
        <v>0</v>
      </c>
      <c r="E7986" s="207"/>
    </row>
    <row r="7987" spans="1:5" x14ac:dyDescent="0.25">
      <c r="A7987" s="353">
        <v>103638</v>
      </c>
      <c r="B7987" s="354" t="s">
        <v>35178</v>
      </c>
      <c r="C7987" s="353" t="s">
        <v>1</v>
      </c>
      <c r="D7987" s="355">
        <v>0</v>
      </c>
      <c r="E7987" s="207"/>
    </row>
    <row r="7988" spans="1:5" x14ac:dyDescent="0.25">
      <c r="A7988" s="353">
        <v>103594</v>
      </c>
      <c r="B7988" s="354" t="s">
        <v>35179</v>
      </c>
      <c r="C7988" s="353" t="s">
        <v>1</v>
      </c>
      <c r="D7988" s="355">
        <v>0</v>
      </c>
      <c r="E7988" s="207"/>
    </row>
    <row r="7989" spans="1:5" x14ac:dyDescent="0.25">
      <c r="A7989" s="353">
        <v>103617</v>
      </c>
      <c r="B7989" s="354" t="s">
        <v>35180</v>
      </c>
      <c r="C7989" s="353" t="s">
        <v>1</v>
      </c>
      <c r="D7989" s="355">
        <v>0</v>
      </c>
      <c r="E7989" s="207"/>
    </row>
    <row r="7990" spans="1:5" x14ac:dyDescent="0.25">
      <c r="A7990" s="353">
        <v>103639</v>
      </c>
      <c r="B7990" s="354" t="s">
        <v>35181</v>
      </c>
      <c r="C7990" s="353" t="s">
        <v>1</v>
      </c>
      <c r="D7990" s="355">
        <v>0</v>
      </c>
      <c r="E7990" s="207"/>
    </row>
    <row r="7991" spans="1:5" x14ac:dyDescent="0.25">
      <c r="A7991" s="353">
        <v>103595</v>
      </c>
      <c r="B7991" s="354" t="s">
        <v>35182</v>
      </c>
      <c r="C7991" s="353" t="s">
        <v>1</v>
      </c>
      <c r="D7991" s="355">
        <v>0</v>
      </c>
      <c r="E7991" s="207"/>
    </row>
    <row r="7992" spans="1:5" x14ac:dyDescent="0.25">
      <c r="A7992" s="353">
        <v>103609</v>
      </c>
      <c r="B7992" s="354" t="s">
        <v>35183</v>
      </c>
      <c r="C7992" s="353" t="s">
        <v>1</v>
      </c>
      <c r="D7992" s="355">
        <v>0</v>
      </c>
      <c r="E7992" s="207"/>
    </row>
    <row r="7993" spans="1:5" x14ac:dyDescent="0.25">
      <c r="A7993" s="353">
        <v>103631</v>
      </c>
      <c r="B7993" s="354" t="s">
        <v>35184</v>
      </c>
      <c r="C7993" s="353" t="s">
        <v>1</v>
      </c>
      <c r="D7993" s="355">
        <v>0</v>
      </c>
      <c r="E7993" s="207"/>
    </row>
    <row r="7994" spans="1:5" x14ac:dyDescent="0.25">
      <c r="A7994" s="353">
        <v>103587</v>
      </c>
      <c r="B7994" s="354" t="s">
        <v>35185</v>
      </c>
      <c r="C7994" s="353" t="s">
        <v>1</v>
      </c>
      <c r="D7994" s="355">
        <v>0</v>
      </c>
      <c r="E7994" s="207"/>
    </row>
    <row r="7995" spans="1:5" x14ac:dyDescent="0.25">
      <c r="A7995" s="353">
        <v>103618</v>
      </c>
      <c r="B7995" s="354" t="s">
        <v>35186</v>
      </c>
      <c r="C7995" s="353" t="s">
        <v>1</v>
      </c>
      <c r="D7995" s="355">
        <v>0</v>
      </c>
      <c r="E7995" s="207"/>
    </row>
    <row r="7996" spans="1:5" x14ac:dyDescent="0.25">
      <c r="A7996" s="353">
        <v>103640</v>
      </c>
      <c r="B7996" s="354" t="s">
        <v>35187</v>
      </c>
      <c r="C7996" s="353" t="s">
        <v>1</v>
      </c>
      <c r="D7996" s="355">
        <v>0</v>
      </c>
      <c r="E7996" s="207"/>
    </row>
    <row r="7997" spans="1:5" x14ac:dyDescent="0.25">
      <c r="A7997" s="353">
        <v>103596</v>
      </c>
      <c r="B7997" s="354" t="s">
        <v>35188</v>
      </c>
      <c r="C7997" s="353" t="s">
        <v>1</v>
      </c>
      <c r="D7997" s="355">
        <v>0</v>
      </c>
      <c r="E7997" s="207"/>
    </row>
    <row r="7998" spans="1:5" x14ac:dyDescent="0.25">
      <c r="A7998" s="353">
        <v>103619</v>
      </c>
      <c r="B7998" s="354" t="s">
        <v>35189</v>
      </c>
      <c r="C7998" s="353" t="s">
        <v>1</v>
      </c>
      <c r="D7998" s="355">
        <v>0</v>
      </c>
      <c r="E7998" s="207"/>
    </row>
    <row r="7999" spans="1:5" x14ac:dyDescent="0.25">
      <c r="A7999" s="353">
        <v>103641</v>
      </c>
      <c r="B7999" s="354" t="s">
        <v>35190</v>
      </c>
      <c r="C7999" s="353" t="s">
        <v>1</v>
      </c>
      <c r="D7999" s="355">
        <v>0</v>
      </c>
      <c r="E7999" s="207"/>
    </row>
    <row r="8000" spans="1:5" x14ac:dyDescent="0.25">
      <c r="A8000" s="353">
        <v>103597</v>
      </c>
      <c r="B8000" s="354" t="s">
        <v>35191</v>
      </c>
      <c r="C8000" s="353" t="s">
        <v>1</v>
      </c>
      <c r="D8000" s="355">
        <v>0</v>
      </c>
      <c r="E8000" s="207"/>
    </row>
    <row r="8001" spans="1:5" x14ac:dyDescent="0.25">
      <c r="A8001" s="353">
        <v>103620</v>
      </c>
      <c r="B8001" s="354" t="s">
        <v>35192</v>
      </c>
      <c r="C8001" s="353" t="s">
        <v>1</v>
      </c>
      <c r="D8001" s="355">
        <v>0</v>
      </c>
      <c r="E8001" s="207"/>
    </row>
    <row r="8002" spans="1:5" x14ac:dyDescent="0.25">
      <c r="A8002" s="353">
        <v>103642</v>
      </c>
      <c r="B8002" s="354" t="s">
        <v>35193</v>
      </c>
      <c r="C8002" s="353" t="s">
        <v>1</v>
      </c>
      <c r="D8002" s="355">
        <v>0</v>
      </c>
      <c r="E8002" s="207"/>
    </row>
    <row r="8003" spans="1:5" x14ac:dyDescent="0.25">
      <c r="A8003" s="353">
        <v>103598</v>
      </c>
      <c r="B8003" s="354" t="s">
        <v>35194</v>
      </c>
      <c r="C8003" s="353" t="s">
        <v>1</v>
      </c>
      <c r="D8003" s="355">
        <v>0</v>
      </c>
      <c r="E8003" s="207"/>
    </row>
    <row r="8004" spans="1:5" x14ac:dyDescent="0.25">
      <c r="A8004" s="353">
        <v>103621</v>
      </c>
      <c r="B8004" s="354" t="s">
        <v>35195</v>
      </c>
      <c r="C8004" s="353" t="s">
        <v>1</v>
      </c>
      <c r="D8004" s="355">
        <v>0</v>
      </c>
      <c r="E8004" s="207"/>
    </row>
    <row r="8005" spans="1:5" x14ac:dyDescent="0.25">
      <c r="A8005" s="353">
        <v>103643</v>
      </c>
      <c r="B8005" s="354" t="s">
        <v>35196</v>
      </c>
      <c r="C8005" s="353" t="s">
        <v>1</v>
      </c>
      <c r="D8005" s="355">
        <v>0</v>
      </c>
      <c r="E8005" s="207"/>
    </row>
    <row r="8006" spans="1:5" x14ac:dyDescent="0.25">
      <c r="A8006" s="353">
        <v>103599</v>
      </c>
      <c r="B8006" s="354" t="s">
        <v>35197</v>
      </c>
      <c r="C8006" s="353" t="s">
        <v>1</v>
      </c>
      <c r="D8006" s="355">
        <v>0</v>
      </c>
      <c r="E8006" s="207"/>
    </row>
    <row r="8007" spans="1:5" x14ac:dyDescent="0.25">
      <c r="A8007" s="353">
        <v>103622</v>
      </c>
      <c r="B8007" s="354" t="s">
        <v>35198</v>
      </c>
      <c r="C8007" s="353" t="s">
        <v>1</v>
      </c>
      <c r="D8007" s="355">
        <v>0</v>
      </c>
      <c r="E8007" s="207"/>
    </row>
    <row r="8008" spans="1:5" x14ac:dyDescent="0.25">
      <c r="A8008" s="353">
        <v>103644</v>
      </c>
      <c r="B8008" s="354" t="s">
        <v>35199</v>
      </c>
      <c r="C8008" s="353" t="s">
        <v>1</v>
      </c>
      <c r="D8008" s="355">
        <v>0</v>
      </c>
      <c r="E8008" s="207"/>
    </row>
    <row r="8009" spans="1:5" x14ac:dyDescent="0.25">
      <c r="A8009" s="353">
        <v>103600</v>
      </c>
      <c r="B8009" s="354" t="s">
        <v>35200</v>
      </c>
      <c r="C8009" s="353" t="s">
        <v>1</v>
      </c>
      <c r="D8009" s="355">
        <v>0</v>
      </c>
      <c r="E8009" s="207"/>
    </row>
    <row r="8010" spans="1:5" x14ac:dyDescent="0.25">
      <c r="A8010" s="353">
        <v>103610</v>
      </c>
      <c r="B8010" s="354" t="s">
        <v>35201</v>
      </c>
      <c r="C8010" s="353" t="s">
        <v>1</v>
      </c>
      <c r="D8010" s="355">
        <v>0</v>
      </c>
      <c r="E8010" s="207"/>
    </row>
    <row r="8011" spans="1:5" x14ac:dyDescent="0.25">
      <c r="A8011" s="353">
        <v>103632</v>
      </c>
      <c r="B8011" s="354" t="s">
        <v>35202</v>
      </c>
      <c r="C8011" s="353" t="s">
        <v>1</v>
      </c>
      <c r="D8011" s="355">
        <v>0</v>
      </c>
      <c r="E8011" s="207"/>
    </row>
    <row r="8012" spans="1:5" x14ac:dyDescent="0.25">
      <c r="A8012" s="353">
        <v>103588</v>
      </c>
      <c r="B8012" s="354" t="s">
        <v>35203</v>
      </c>
      <c r="C8012" s="353" t="s">
        <v>1</v>
      </c>
      <c r="D8012" s="355">
        <v>0</v>
      </c>
      <c r="E8012" s="207"/>
    </row>
    <row r="8013" spans="1:5" x14ac:dyDescent="0.25">
      <c r="A8013" s="353">
        <v>103623</v>
      </c>
      <c r="B8013" s="354" t="s">
        <v>35204</v>
      </c>
      <c r="C8013" s="353" t="s">
        <v>1</v>
      </c>
      <c r="D8013" s="355">
        <v>0</v>
      </c>
      <c r="E8013" s="207"/>
    </row>
    <row r="8014" spans="1:5" x14ac:dyDescent="0.25">
      <c r="A8014" s="353">
        <v>103645</v>
      </c>
      <c r="B8014" s="354" t="s">
        <v>35205</v>
      </c>
      <c r="C8014" s="353" t="s">
        <v>1</v>
      </c>
      <c r="D8014" s="355">
        <v>0</v>
      </c>
      <c r="E8014" s="207"/>
    </row>
    <row r="8015" spans="1:5" x14ac:dyDescent="0.25">
      <c r="A8015" s="353">
        <v>103601</v>
      </c>
      <c r="B8015" s="354" t="s">
        <v>35206</v>
      </c>
      <c r="C8015" s="353" t="s">
        <v>1</v>
      </c>
      <c r="D8015" s="355">
        <v>0</v>
      </c>
      <c r="E8015" s="207"/>
    </row>
    <row r="8016" spans="1:5" x14ac:dyDescent="0.25">
      <c r="A8016" s="353">
        <v>103624</v>
      </c>
      <c r="B8016" s="354" t="s">
        <v>35207</v>
      </c>
      <c r="C8016" s="353" t="s">
        <v>1</v>
      </c>
      <c r="D8016" s="355">
        <v>0</v>
      </c>
      <c r="E8016" s="207"/>
    </row>
    <row r="8017" spans="1:5" x14ac:dyDescent="0.25">
      <c r="A8017" s="353">
        <v>103646</v>
      </c>
      <c r="B8017" s="354" t="s">
        <v>35208</v>
      </c>
      <c r="C8017" s="353" t="s">
        <v>1</v>
      </c>
      <c r="D8017" s="355">
        <v>0</v>
      </c>
      <c r="E8017" s="207"/>
    </row>
    <row r="8018" spans="1:5" x14ac:dyDescent="0.25">
      <c r="A8018" s="353">
        <v>103602</v>
      </c>
      <c r="B8018" s="354" t="s">
        <v>35209</v>
      </c>
      <c r="C8018" s="353" t="s">
        <v>1</v>
      </c>
      <c r="D8018" s="355">
        <v>0</v>
      </c>
      <c r="E8018" s="207"/>
    </row>
    <row r="8019" spans="1:5" x14ac:dyDescent="0.25">
      <c r="A8019" s="353">
        <v>103625</v>
      </c>
      <c r="B8019" s="354" t="s">
        <v>35210</v>
      </c>
      <c r="C8019" s="353" t="s">
        <v>1</v>
      </c>
      <c r="D8019" s="355">
        <v>0</v>
      </c>
      <c r="E8019" s="207"/>
    </row>
    <row r="8020" spans="1:5" x14ac:dyDescent="0.25">
      <c r="A8020" s="353">
        <v>103647</v>
      </c>
      <c r="B8020" s="354" t="s">
        <v>35211</v>
      </c>
      <c r="C8020" s="353" t="s">
        <v>1</v>
      </c>
      <c r="D8020" s="355">
        <v>0</v>
      </c>
      <c r="E8020" s="207"/>
    </row>
    <row r="8021" spans="1:5" x14ac:dyDescent="0.25">
      <c r="A8021" s="353">
        <v>103603</v>
      </c>
      <c r="B8021" s="354" t="s">
        <v>35212</v>
      </c>
      <c r="C8021" s="353" t="s">
        <v>1</v>
      </c>
      <c r="D8021" s="355">
        <v>0</v>
      </c>
      <c r="E8021" s="207"/>
    </row>
    <row r="8022" spans="1:5" x14ac:dyDescent="0.25">
      <c r="A8022" s="353">
        <v>103611</v>
      </c>
      <c r="B8022" s="354" t="s">
        <v>35213</v>
      </c>
      <c r="C8022" s="353" t="s">
        <v>1</v>
      </c>
      <c r="D8022" s="355">
        <v>0</v>
      </c>
      <c r="E8022" s="207"/>
    </row>
    <row r="8023" spans="1:5" x14ac:dyDescent="0.25">
      <c r="A8023" s="353">
        <v>103633</v>
      </c>
      <c r="B8023" s="354" t="s">
        <v>35214</v>
      </c>
      <c r="C8023" s="353" t="s">
        <v>1</v>
      </c>
      <c r="D8023" s="355">
        <v>0</v>
      </c>
      <c r="E8023" s="207"/>
    </row>
    <row r="8024" spans="1:5" x14ac:dyDescent="0.25">
      <c r="A8024" s="353">
        <v>103589</v>
      </c>
      <c r="B8024" s="354" t="s">
        <v>35215</v>
      </c>
      <c r="C8024" s="353" t="s">
        <v>1</v>
      </c>
      <c r="D8024" s="355">
        <v>0</v>
      </c>
      <c r="E8024" s="207"/>
    </row>
    <row r="8025" spans="1:5" x14ac:dyDescent="0.25">
      <c r="A8025" s="353">
        <v>103626</v>
      </c>
      <c r="B8025" s="354" t="s">
        <v>35216</v>
      </c>
      <c r="C8025" s="353" t="s">
        <v>1</v>
      </c>
      <c r="D8025" s="355">
        <v>0</v>
      </c>
      <c r="E8025" s="207"/>
    </row>
    <row r="8026" spans="1:5" x14ac:dyDescent="0.25">
      <c r="A8026" s="353">
        <v>103648</v>
      </c>
      <c r="B8026" s="354" t="s">
        <v>35217</v>
      </c>
      <c r="C8026" s="353" t="s">
        <v>1</v>
      </c>
      <c r="D8026" s="355">
        <v>0</v>
      </c>
      <c r="E8026" s="207"/>
    </row>
    <row r="8027" spans="1:5" x14ac:dyDescent="0.25">
      <c r="A8027" s="353">
        <v>103604</v>
      </c>
      <c r="B8027" s="354" t="s">
        <v>35218</v>
      </c>
      <c r="C8027" s="353" t="s">
        <v>1</v>
      </c>
      <c r="D8027" s="355">
        <v>0</v>
      </c>
      <c r="E8027" s="207"/>
    </row>
    <row r="8028" spans="1:5" x14ac:dyDescent="0.25">
      <c r="A8028" s="353">
        <v>103627</v>
      </c>
      <c r="B8028" s="354" t="s">
        <v>35219</v>
      </c>
      <c r="C8028" s="353" t="s">
        <v>1</v>
      </c>
      <c r="D8028" s="355">
        <v>0</v>
      </c>
      <c r="E8028" s="207"/>
    </row>
    <row r="8029" spans="1:5" x14ac:dyDescent="0.25">
      <c r="A8029" s="353">
        <v>103649</v>
      </c>
      <c r="B8029" s="354" t="s">
        <v>35220</v>
      </c>
      <c r="C8029" s="353" t="s">
        <v>1</v>
      </c>
      <c r="D8029" s="355">
        <v>0</v>
      </c>
      <c r="E8029" s="207"/>
    </row>
    <row r="8030" spans="1:5" x14ac:dyDescent="0.25">
      <c r="A8030" s="353">
        <v>103605</v>
      </c>
      <c r="B8030" s="354" t="s">
        <v>35221</v>
      </c>
      <c r="C8030" s="353" t="s">
        <v>1</v>
      </c>
      <c r="D8030" s="355">
        <v>0</v>
      </c>
      <c r="E8030" s="207"/>
    </row>
    <row r="8031" spans="1:5" x14ac:dyDescent="0.25">
      <c r="A8031" s="353">
        <v>103612</v>
      </c>
      <c r="B8031" s="354" t="s">
        <v>35222</v>
      </c>
      <c r="C8031" s="353" t="s">
        <v>1</v>
      </c>
      <c r="D8031" s="355">
        <v>0</v>
      </c>
      <c r="E8031" s="207"/>
    </row>
    <row r="8032" spans="1:5" x14ac:dyDescent="0.25">
      <c r="A8032" s="353">
        <v>103634</v>
      </c>
      <c r="B8032" s="354" t="s">
        <v>35223</v>
      </c>
      <c r="C8032" s="353" t="s">
        <v>1</v>
      </c>
      <c r="D8032" s="355">
        <v>0</v>
      </c>
      <c r="E8032" s="207"/>
    </row>
    <row r="8033" spans="1:5" x14ac:dyDescent="0.25">
      <c r="A8033" s="353">
        <v>103590</v>
      </c>
      <c r="B8033" s="354" t="s">
        <v>35224</v>
      </c>
      <c r="C8033" s="353" t="s">
        <v>1</v>
      </c>
      <c r="D8033" s="355">
        <v>0</v>
      </c>
      <c r="E8033" s="207"/>
    </row>
    <row r="8034" spans="1:5" x14ac:dyDescent="0.25">
      <c r="A8034" s="353">
        <v>103628</v>
      </c>
      <c r="B8034" s="354" t="s">
        <v>35225</v>
      </c>
      <c r="C8034" s="353" t="s">
        <v>1</v>
      </c>
      <c r="D8034" s="355">
        <v>0</v>
      </c>
      <c r="E8034" s="207"/>
    </row>
    <row r="8035" spans="1:5" x14ac:dyDescent="0.25">
      <c r="A8035" s="353">
        <v>103650</v>
      </c>
      <c r="B8035" s="354" t="s">
        <v>35226</v>
      </c>
      <c r="C8035" s="353" t="s">
        <v>1</v>
      </c>
      <c r="D8035" s="355">
        <v>0</v>
      </c>
      <c r="E8035" s="207"/>
    </row>
    <row r="8036" spans="1:5" x14ac:dyDescent="0.25">
      <c r="A8036" s="353">
        <v>103606</v>
      </c>
      <c r="B8036" s="354" t="s">
        <v>35227</v>
      </c>
      <c r="C8036" s="353" t="s">
        <v>1</v>
      </c>
      <c r="D8036" s="355">
        <v>0</v>
      </c>
      <c r="E8036" s="207"/>
    </row>
    <row r="8037" spans="1:5" x14ac:dyDescent="0.25">
      <c r="A8037" s="353">
        <v>103629</v>
      </c>
      <c r="B8037" s="354" t="s">
        <v>35228</v>
      </c>
      <c r="C8037" s="353" t="s">
        <v>1</v>
      </c>
      <c r="D8037" s="355">
        <v>0</v>
      </c>
      <c r="E8037" s="207"/>
    </row>
    <row r="8038" spans="1:5" x14ac:dyDescent="0.25">
      <c r="A8038" s="353">
        <v>103651</v>
      </c>
      <c r="B8038" s="354" t="s">
        <v>35229</v>
      </c>
      <c r="C8038" s="353" t="s">
        <v>1</v>
      </c>
      <c r="D8038" s="355">
        <v>0</v>
      </c>
      <c r="E8038" s="207"/>
    </row>
    <row r="8039" spans="1:5" x14ac:dyDescent="0.25">
      <c r="A8039" s="353">
        <v>103607</v>
      </c>
      <c r="B8039" s="354" t="s">
        <v>35230</v>
      </c>
      <c r="C8039" s="353" t="s">
        <v>1</v>
      </c>
      <c r="D8039" s="355">
        <v>0</v>
      </c>
      <c r="E8039" s="207"/>
    </row>
    <row r="8040" spans="1:5" x14ac:dyDescent="0.25">
      <c r="A8040" s="353">
        <v>103613</v>
      </c>
      <c r="B8040" s="354" t="s">
        <v>35231</v>
      </c>
      <c r="C8040" s="353" t="s">
        <v>1</v>
      </c>
      <c r="D8040" s="355">
        <v>0</v>
      </c>
      <c r="E8040" s="207"/>
    </row>
    <row r="8041" spans="1:5" x14ac:dyDescent="0.25">
      <c r="A8041" s="353">
        <v>103635</v>
      </c>
      <c r="B8041" s="354" t="s">
        <v>35232</v>
      </c>
      <c r="C8041" s="353" t="s">
        <v>1</v>
      </c>
      <c r="D8041" s="355">
        <v>0</v>
      </c>
      <c r="E8041" s="207"/>
    </row>
    <row r="8042" spans="1:5" x14ac:dyDescent="0.25">
      <c r="A8042" s="353">
        <v>103591</v>
      </c>
      <c r="B8042" s="354" t="s">
        <v>35233</v>
      </c>
      <c r="C8042" s="353" t="s">
        <v>1</v>
      </c>
      <c r="D8042" s="355">
        <v>0</v>
      </c>
      <c r="E8042" s="207"/>
    </row>
    <row r="8043" spans="1:5" x14ac:dyDescent="0.25">
      <c r="A8043" s="353">
        <v>103630</v>
      </c>
      <c r="B8043" s="354" t="s">
        <v>35234</v>
      </c>
      <c r="C8043" s="353" t="s">
        <v>1</v>
      </c>
      <c r="D8043" s="355">
        <v>0</v>
      </c>
      <c r="E8043" s="207"/>
    </row>
    <row r="8044" spans="1:5" x14ac:dyDescent="0.25">
      <c r="A8044" s="353">
        <v>103652</v>
      </c>
      <c r="B8044" s="354" t="s">
        <v>35235</v>
      </c>
      <c r="C8044" s="353" t="s">
        <v>1</v>
      </c>
      <c r="D8044" s="355">
        <v>0</v>
      </c>
      <c r="E8044" s="207"/>
    </row>
    <row r="8045" spans="1:5" x14ac:dyDescent="0.25">
      <c r="A8045" s="353">
        <v>103608</v>
      </c>
      <c r="B8045" s="354" t="s">
        <v>35236</v>
      </c>
      <c r="C8045" s="353" t="s">
        <v>1</v>
      </c>
      <c r="D8045" s="355">
        <v>0</v>
      </c>
      <c r="E8045" s="207"/>
    </row>
    <row r="8046" spans="1:5" x14ac:dyDescent="0.25">
      <c r="A8046" s="353">
        <v>103614</v>
      </c>
      <c r="B8046" s="354" t="s">
        <v>35237</v>
      </c>
      <c r="C8046" s="353" t="s">
        <v>1</v>
      </c>
      <c r="D8046" s="355">
        <v>0</v>
      </c>
      <c r="E8046" s="207"/>
    </row>
    <row r="8047" spans="1:5" x14ac:dyDescent="0.25">
      <c r="A8047" s="353">
        <v>103636</v>
      </c>
      <c r="B8047" s="354" t="s">
        <v>35238</v>
      </c>
      <c r="C8047" s="353" t="s">
        <v>1</v>
      </c>
      <c r="D8047" s="355">
        <v>0</v>
      </c>
      <c r="E8047" s="207"/>
    </row>
    <row r="8048" spans="1:5" x14ac:dyDescent="0.25">
      <c r="A8048" s="353">
        <v>103592</v>
      </c>
      <c r="B8048" s="354" t="s">
        <v>35239</v>
      </c>
      <c r="C8048" s="353" t="s">
        <v>1</v>
      </c>
      <c r="D8048" s="355">
        <v>0</v>
      </c>
      <c r="E8048" s="207"/>
    </row>
    <row r="8049" spans="1:5" x14ac:dyDescent="0.25">
      <c r="A8049" s="353">
        <v>88412</v>
      </c>
      <c r="B8049" s="354" t="s">
        <v>24491</v>
      </c>
      <c r="C8049" s="353" t="s">
        <v>3</v>
      </c>
      <c r="D8049" s="355">
        <v>4.75</v>
      </c>
      <c r="E8049" s="207"/>
    </row>
    <row r="8050" spans="1:5" x14ac:dyDescent="0.25">
      <c r="A8050" s="353">
        <v>88411</v>
      </c>
      <c r="B8050" s="354" t="s">
        <v>24490</v>
      </c>
      <c r="C8050" s="353" t="s">
        <v>3</v>
      </c>
      <c r="D8050" s="355">
        <v>5.71</v>
      </c>
      <c r="E8050" s="207"/>
    </row>
    <row r="8051" spans="1:5" x14ac:dyDescent="0.25">
      <c r="A8051" s="353">
        <v>88415</v>
      </c>
      <c r="B8051" s="354" t="s">
        <v>24494</v>
      </c>
      <c r="C8051" s="353" t="s">
        <v>3</v>
      </c>
      <c r="D8051" s="355">
        <v>5.77</v>
      </c>
      <c r="E8051" s="207"/>
    </row>
    <row r="8052" spans="1:5" x14ac:dyDescent="0.25">
      <c r="A8052" s="353">
        <v>88413</v>
      </c>
      <c r="B8052" s="354" t="s">
        <v>24492</v>
      </c>
      <c r="C8052" s="353" t="s">
        <v>3</v>
      </c>
      <c r="D8052" s="355">
        <v>6.86</v>
      </c>
      <c r="E8052" s="207"/>
    </row>
    <row r="8053" spans="1:5" x14ac:dyDescent="0.25">
      <c r="A8053" s="353">
        <v>88414</v>
      </c>
      <c r="B8053" s="354" t="s">
        <v>24493</v>
      </c>
      <c r="C8053" s="353" t="s">
        <v>3</v>
      </c>
      <c r="D8053" s="355">
        <v>8.18</v>
      </c>
      <c r="E8053" s="207"/>
    </row>
    <row r="8054" spans="1:5" x14ac:dyDescent="0.25">
      <c r="A8054" s="353">
        <v>96131</v>
      </c>
      <c r="B8054" s="354" t="s">
        <v>24516</v>
      </c>
      <c r="C8054" s="353" t="s">
        <v>3</v>
      </c>
      <c r="D8054" s="355">
        <v>29.79</v>
      </c>
      <c r="E8054" s="207"/>
    </row>
    <row r="8055" spans="1:5" x14ac:dyDescent="0.25">
      <c r="A8055" s="353">
        <v>96126</v>
      </c>
      <c r="B8055" s="354" t="s">
        <v>24511</v>
      </c>
      <c r="C8055" s="353" t="s">
        <v>3</v>
      </c>
      <c r="D8055" s="355">
        <v>18.95</v>
      </c>
      <c r="E8055" s="207"/>
    </row>
    <row r="8056" spans="1:5" x14ac:dyDescent="0.25">
      <c r="A8056" s="353">
        <v>96132</v>
      </c>
      <c r="B8056" s="354" t="s">
        <v>24517</v>
      </c>
      <c r="C8056" s="353" t="s">
        <v>3</v>
      </c>
      <c r="D8056" s="355">
        <v>19.72</v>
      </c>
      <c r="E8056" s="207"/>
    </row>
    <row r="8057" spans="1:5" x14ac:dyDescent="0.25">
      <c r="A8057" s="353">
        <v>96127</v>
      </c>
      <c r="B8057" s="354" t="s">
        <v>24512</v>
      </c>
      <c r="C8057" s="353" t="s">
        <v>3</v>
      </c>
      <c r="D8057" s="355">
        <v>12.18</v>
      </c>
      <c r="E8057" s="207"/>
    </row>
    <row r="8058" spans="1:5" x14ac:dyDescent="0.25">
      <c r="A8058" s="353">
        <v>96135</v>
      </c>
      <c r="B8058" s="354" t="s">
        <v>24520</v>
      </c>
      <c r="C8058" s="353" t="s">
        <v>3</v>
      </c>
      <c r="D8058" s="355">
        <v>31.99</v>
      </c>
      <c r="E8058" s="207"/>
    </row>
    <row r="8059" spans="1:5" x14ac:dyDescent="0.25">
      <c r="A8059" s="353">
        <v>96130</v>
      </c>
      <c r="B8059" s="354" t="s">
        <v>24515</v>
      </c>
      <c r="C8059" s="353" t="s">
        <v>3</v>
      </c>
      <c r="D8059" s="355">
        <v>20.49</v>
      </c>
      <c r="E8059" s="207"/>
    </row>
    <row r="8060" spans="1:5" x14ac:dyDescent="0.25">
      <c r="A8060" s="353">
        <v>96133</v>
      </c>
      <c r="B8060" s="354" t="s">
        <v>24518</v>
      </c>
      <c r="C8060" s="353" t="s">
        <v>3</v>
      </c>
      <c r="D8060" s="355">
        <v>47.89</v>
      </c>
      <c r="E8060" s="207"/>
    </row>
    <row r="8061" spans="1:5" x14ac:dyDescent="0.25">
      <c r="A8061" s="353">
        <v>96128</v>
      </c>
      <c r="B8061" s="354" t="s">
        <v>24513</v>
      </c>
      <c r="C8061" s="353" t="s">
        <v>3</v>
      </c>
      <c r="D8061" s="355">
        <v>31.37</v>
      </c>
      <c r="E8061" s="207"/>
    </row>
    <row r="8062" spans="1:5" x14ac:dyDescent="0.25">
      <c r="A8062" s="353">
        <v>96134</v>
      </c>
      <c r="B8062" s="354" t="s">
        <v>24519</v>
      </c>
      <c r="C8062" s="353" t="s">
        <v>3</v>
      </c>
      <c r="D8062" s="355">
        <v>56.38</v>
      </c>
      <c r="E8062" s="207"/>
    </row>
    <row r="8063" spans="1:5" x14ac:dyDescent="0.25">
      <c r="A8063" s="353">
        <v>96129</v>
      </c>
      <c r="B8063" s="354" t="s">
        <v>24514</v>
      </c>
      <c r="C8063" s="353" t="s">
        <v>3</v>
      </c>
      <c r="D8063" s="355">
        <v>36.86</v>
      </c>
      <c r="E8063" s="207"/>
    </row>
    <row r="8064" spans="1:5" x14ac:dyDescent="0.25">
      <c r="A8064" s="353">
        <v>88432</v>
      </c>
      <c r="B8064" s="354" t="s">
        <v>24505</v>
      </c>
      <c r="C8064" s="353" t="s">
        <v>3</v>
      </c>
      <c r="D8064" s="355">
        <v>34.57</v>
      </c>
      <c r="E8064" s="207"/>
    </row>
    <row r="8065" spans="1:5" x14ac:dyDescent="0.25">
      <c r="A8065" s="353">
        <v>88426</v>
      </c>
      <c r="B8065" s="354" t="s">
        <v>24501</v>
      </c>
      <c r="C8065" s="353" t="s">
        <v>3</v>
      </c>
      <c r="D8065" s="355">
        <v>22.1</v>
      </c>
      <c r="E8065" s="207"/>
    </row>
    <row r="8066" spans="1:5" x14ac:dyDescent="0.25">
      <c r="A8066" s="353">
        <v>88417</v>
      </c>
      <c r="B8066" s="354" t="s">
        <v>24496</v>
      </c>
      <c r="C8066" s="353" t="s">
        <v>3</v>
      </c>
      <c r="D8066" s="355">
        <v>20.07</v>
      </c>
      <c r="E8066" s="207"/>
    </row>
    <row r="8067" spans="1:5" x14ac:dyDescent="0.25">
      <c r="A8067" s="353">
        <v>88424</v>
      </c>
      <c r="B8067" s="354" t="s">
        <v>24500</v>
      </c>
      <c r="C8067" s="353" t="s">
        <v>3</v>
      </c>
      <c r="D8067" s="355">
        <v>27.32</v>
      </c>
      <c r="E8067" s="207"/>
    </row>
    <row r="8068" spans="1:5" x14ac:dyDescent="0.25">
      <c r="A8068" s="353">
        <v>88416</v>
      </c>
      <c r="B8068" s="354" t="s">
        <v>24495</v>
      </c>
      <c r="C8068" s="353" t="s">
        <v>3</v>
      </c>
      <c r="D8068" s="355">
        <v>23.55</v>
      </c>
      <c r="E8068" s="207"/>
    </row>
    <row r="8069" spans="1:5" x14ac:dyDescent="0.25">
      <c r="A8069" s="353">
        <v>88431</v>
      </c>
      <c r="B8069" s="354" t="s">
        <v>24504</v>
      </c>
      <c r="C8069" s="353" t="s">
        <v>3</v>
      </c>
      <c r="D8069" s="355">
        <v>27.75</v>
      </c>
      <c r="E8069" s="207"/>
    </row>
    <row r="8070" spans="1:5" x14ac:dyDescent="0.25">
      <c r="A8070" s="353">
        <v>88423</v>
      </c>
      <c r="B8070" s="354" t="s">
        <v>24499</v>
      </c>
      <c r="C8070" s="353" t="s">
        <v>3</v>
      </c>
      <c r="D8070" s="355">
        <v>23.51</v>
      </c>
      <c r="E8070" s="207"/>
    </row>
    <row r="8071" spans="1:5" x14ac:dyDescent="0.25">
      <c r="A8071" s="353">
        <v>88428</v>
      </c>
      <c r="B8071" s="354" t="s">
        <v>24502</v>
      </c>
      <c r="C8071" s="353" t="s">
        <v>3</v>
      </c>
      <c r="D8071" s="355">
        <v>33.96</v>
      </c>
      <c r="E8071" s="207"/>
    </row>
    <row r="8072" spans="1:5" x14ac:dyDescent="0.25">
      <c r="A8072" s="353">
        <v>88420</v>
      </c>
      <c r="B8072" s="354" t="s">
        <v>24497</v>
      </c>
      <c r="C8072" s="353" t="s">
        <v>3</v>
      </c>
      <c r="D8072" s="355">
        <v>26.73</v>
      </c>
      <c r="E8072" s="207"/>
    </row>
    <row r="8073" spans="1:5" x14ac:dyDescent="0.25">
      <c r="A8073" s="353">
        <v>88429</v>
      </c>
      <c r="B8073" s="354" t="s">
        <v>24503</v>
      </c>
      <c r="C8073" s="353" t="s">
        <v>3</v>
      </c>
      <c r="D8073" s="355">
        <v>40.700000000000003</v>
      </c>
      <c r="E8073" s="207"/>
    </row>
    <row r="8074" spans="1:5" x14ac:dyDescent="0.25">
      <c r="A8074" s="353">
        <v>88421</v>
      </c>
      <c r="B8074" s="354" t="s">
        <v>24498</v>
      </c>
      <c r="C8074" s="353" t="s">
        <v>3</v>
      </c>
      <c r="D8074" s="355">
        <v>32.28</v>
      </c>
      <c r="E8074" s="207"/>
    </row>
    <row r="8075" spans="1:5" x14ac:dyDescent="0.25">
      <c r="A8075" s="353">
        <v>95622</v>
      </c>
      <c r="B8075" s="354" t="s">
        <v>24506</v>
      </c>
      <c r="C8075" s="353" t="s">
        <v>3</v>
      </c>
      <c r="D8075" s="355">
        <v>16.21</v>
      </c>
      <c r="E8075" s="207"/>
    </row>
    <row r="8076" spans="1:5" x14ac:dyDescent="0.25">
      <c r="A8076" s="353">
        <v>95623</v>
      </c>
      <c r="B8076" s="354" t="s">
        <v>24507</v>
      </c>
      <c r="C8076" s="353" t="s">
        <v>3</v>
      </c>
      <c r="D8076" s="355">
        <v>11.47</v>
      </c>
      <c r="E8076" s="207"/>
    </row>
    <row r="8077" spans="1:5" x14ac:dyDescent="0.25">
      <c r="A8077" s="353">
        <v>95626</v>
      </c>
      <c r="B8077" s="354" t="s">
        <v>24510</v>
      </c>
      <c r="C8077" s="353" t="s">
        <v>3</v>
      </c>
      <c r="D8077" s="355">
        <v>17.100000000000001</v>
      </c>
      <c r="E8077" s="207"/>
    </row>
    <row r="8078" spans="1:5" x14ac:dyDescent="0.25">
      <c r="A8078" s="353">
        <v>95624</v>
      </c>
      <c r="B8078" s="354" t="s">
        <v>24508</v>
      </c>
      <c r="C8078" s="353" t="s">
        <v>3</v>
      </c>
      <c r="D8078" s="355">
        <v>24.19</v>
      </c>
      <c r="E8078" s="207"/>
    </row>
    <row r="8079" spans="1:5" x14ac:dyDescent="0.25">
      <c r="A8079" s="353">
        <v>95625</v>
      </c>
      <c r="B8079" s="354" t="s">
        <v>24509</v>
      </c>
      <c r="C8079" s="353" t="s">
        <v>3</v>
      </c>
      <c r="D8079" s="355">
        <v>28.63</v>
      </c>
      <c r="E8079" s="207"/>
    </row>
    <row r="8080" spans="1:5" x14ac:dyDescent="0.25">
      <c r="A8080" s="353">
        <v>88497</v>
      </c>
      <c r="B8080" s="354" t="s">
        <v>12619</v>
      </c>
      <c r="C8080" s="353" t="s">
        <v>3</v>
      </c>
      <c r="D8080" s="355">
        <v>19.32</v>
      </c>
      <c r="E8080" s="207"/>
    </row>
    <row r="8081" spans="1:5" x14ac:dyDescent="0.25">
      <c r="A8081" s="353">
        <v>104648</v>
      </c>
      <c r="B8081" s="354" t="s">
        <v>35240</v>
      </c>
      <c r="C8081" s="353" t="s">
        <v>3</v>
      </c>
      <c r="D8081" s="355">
        <v>0</v>
      </c>
      <c r="E8081" s="207"/>
    </row>
    <row r="8082" spans="1:5" x14ac:dyDescent="0.25">
      <c r="A8082" s="353">
        <v>88495</v>
      </c>
      <c r="B8082" s="354" t="s">
        <v>12617</v>
      </c>
      <c r="C8082" s="353" t="s">
        <v>3</v>
      </c>
      <c r="D8082" s="355">
        <v>12.45</v>
      </c>
      <c r="E8082" s="207"/>
    </row>
    <row r="8083" spans="1:5" x14ac:dyDescent="0.25">
      <c r="A8083" s="353">
        <v>104646</v>
      </c>
      <c r="B8083" s="354" t="s">
        <v>35241</v>
      </c>
      <c r="C8083" s="353" t="s">
        <v>3</v>
      </c>
      <c r="D8083" s="355">
        <v>0</v>
      </c>
      <c r="E8083" s="207"/>
    </row>
    <row r="8084" spans="1:5" x14ac:dyDescent="0.25">
      <c r="A8084" s="353">
        <v>88496</v>
      </c>
      <c r="B8084" s="354" t="s">
        <v>12618</v>
      </c>
      <c r="C8084" s="353" t="s">
        <v>3</v>
      </c>
      <c r="D8084" s="355">
        <v>34.32</v>
      </c>
      <c r="E8084" s="207"/>
    </row>
    <row r="8085" spans="1:5" x14ac:dyDescent="0.25">
      <c r="A8085" s="353">
        <v>104647</v>
      </c>
      <c r="B8085" s="354" t="s">
        <v>35242</v>
      </c>
      <c r="C8085" s="353" t="s">
        <v>3</v>
      </c>
      <c r="D8085" s="355">
        <v>0</v>
      </c>
      <c r="E8085" s="207"/>
    </row>
    <row r="8086" spans="1:5" x14ac:dyDescent="0.25">
      <c r="A8086" s="353">
        <v>88494</v>
      </c>
      <c r="B8086" s="354" t="s">
        <v>12616</v>
      </c>
      <c r="C8086" s="353" t="s">
        <v>3</v>
      </c>
      <c r="D8086" s="355">
        <v>22.66</v>
      </c>
      <c r="E8086" s="207"/>
    </row>
    <row r="8087" spans="1:5" x14ac:dyDescent="0.25">
      <c r="A8087" s="353">
        <v>104645</v>
      </c>
      <c r="B8087" s="354" t="s">
        <v>35243</v>
      </c>
      <c r="C8087" s="353" t="s">
        <v>3</v>
      </c>
      <c r="D8087" s="355">
        <v>0</v>
      </c>
      <c r="E8087" s="207"/>
    </row>
    <row r="8088" spans="1:5" x14ac:dyDescent="0.25">
      <c r="A8088" s="353">
        <v>88485</v>
      </c>
      <c r="B8088" s="354" t="s">
        <v>12613</v>
      </c>
      <c r="C8088" s="353" t="s">
        <v>3</v>
      </c>
      <c r="D8088" s="355">
        <v>4.74</v>
      </c>
      <c r="E8088" s="207"/>
    </row>
    <row r="8089" spans="1:5" x14ac:dyDescent="0.25">
      <c r="A8089" s="353">
        <v>88484</v>
      </c>
      <c r="B8089" s="354" t="s">
        <v>12612</v>
      </c>
      <c r="C8089" s="353" t="s">
        <v>3</v>
      </c>
      <c r="D8089" s="355">
        <v>5.77</v>
      </c>
      <c r="E8089" s="207"/>
    </row>
    <row r="8090" spans="1:5" x14ac:dyDescent="0.25">
      <c r="A8090" s="353">
        <v>104638</v>
      </c>
      <c r="B8090" s="354" t="s">
        <v>35244</v>
      </c>
      <c r="C8090" s="353" t="s">
        <v>3</v>
      </c>
      <c r="D8090" s="355">
        <v>0</v>
      </c>
      <c r="E8090" s="207"/>
    </row>
    <row r="8091" spans="1:5" x14ac:dyDescent="0.25">
      <c r="A8091" s="353">
        <v>104637</v>
      </c>
      <c r="B8091" s="354" t="s">
        <v>35245</v>
      </c>
      <c r="C8091" s="353" t="s">
        <v>3</v>
      </c>
      <c r="D8091" s="355">
        <v>0</v>
      </c>
      <c r="E8091" s="207"/>
    </row>
    <row r="8092" spans="1:5" x14ac:dyDescent="0.25">
      <c r="A8092" s="353">
        <v>104641</v>
      </c>
      <c r="B8092" s="354" t="s">
        <v>12624</v>
      </c>
      <c r="C8092" s="353" t="s">
        <v>3</v>
      </c>
      <c r="D8092" s="355">
        <v>10.16</v>
      </c>
      <c r="E8092" s="207"/>
    </row>
    <row r="8093" spans="1:5" x14ac:dyDescent="0.25">
      <c r="A8093" s="353">
        <v>104639</v>
      </c>
      <c r="B8093" s="354" t="s">
        <v>12622</v>
      </c>
      <c r="C8093" s="353" t="s">
        <v>3</v>
      </c>
      <c r="D8093" s="355">
        <v>12.68</v>
      </c>
      <c r="E8093" s="207"/>
    </row>
    <row r="8094" spans="1:5" x14ac:dyDescent="0.25">
      <c r="A8094" s="353">
        <v>104644</v>
      </c>
      <c r="B8094" s="354" t="s">
        <v>35246</v>
      </c>
      <c r="C8094" s="353" t="s">
        <v>3</v>
      </c>
      <c r="D8094" s="355">
        <v>0</v>
      </c>
      <c r="E8094" s="207"/>
    </row>
    <row r="8095" spans="1:5" x14ac:dyDescent="0.25">
      <c r="A8095" s="353">
        <v>104643</v>
      </c>
      <c r="B8095" s="354" t="s">
        <v>35247</v>
      </c>
      <c r="C8095" s="353" t="s">
        <v>3</v>
      </c>
      <c r="D8095" s="355">
        <v>0</v>
      </c>
      <c r="E8095" s="207"/>
    </row>
    <row r="8096" spans="1:5" x14ac:dyDescent="0.25">
      <c r="A8096" s="353">
        <v>88489</v>
      </c>
      <c r="B8096" s="354" t="s">
        <v>12615</v>
      </c>
      <c r="C8096" s="353" t="s">
        <v>3</v>
      </c>
      <c r="D8096" s="355">
        <v>14.08</v>
      </c>
      <c r="E8096" s="207"/>
    </row>
    <row r="8097" spans="1:5" x14ac:dyDescent="0.25">
      <c r="A8097" s="353">
        <v>88488</v>
      </c>
      <c r="B8097" s="354" t="s">
        <v>12614</v>
      </c>
      <c r="C8097" s="353" t="s">
        <v>3</v>
      </c>
      <c r="D8097" s="355">
        <v>16.600000000000001</v>
      </c>
      <c r="E8097" s="207"/>
    </row>
    <row r="8098" spans="1:5" x14ac:dyDescent="0.25">
      <c r="A8098" s="353">
        <v>104642</v>
      </c>
      <c r="B8098" s="354" t="s">
        <v>12625</v>
      </c>
      <c r="C8098" s="353" t="s">
        <v>3</v>
      </c>
      <c r="D8098" s="355">
        <v>11.61</v>
      </c>
      <c r="E8098" s="207"/>
    </row>
    <row r="8099" spans="1:5" x14ac:dyDescent="0.25">
      <c r="A8099" s="353">
        <v>104640</v>
      </c>
      <c r="B8099" s="354" t="s">
        <v>12623</v>
      </c>
      <c r="C8099" s="353" t="s">
        <v>3</v>
      </c>
      <c r="D8099" s="355">
        <v>14.13</v>
      </c>
      <c r="E8099" s="207"/>
    </row>
    <row r="8100" spans="1:5" x14ac:dyDescent="0.25">
      <c r="A8100" s="353">
        <v>95305</v>
      </c>
      <c r="B8100" s="354" t="s">
        <v>12620</v>
      </c>
      <c r="C8100" s="353" t="s">
        <v>3</v>
      </c>
      <c r="D8100" s="355">
        <v>14.92</v>
      </c>
      <c r="E8100" s="207"/>
    </row>
    <row r="8101" spans="1:5" x14ac:dyDescent="0.25">
      <c r="A8101" s="353">
        <v>95306</v>
      </c>
      <c r="B8101" s="354" t="s">
        <v>12621</v>
      </c>
      <c r="C8101" s="353" t="s">
        <v>3</v>
      </c>
      <c r="D8101" s="355">
        <v>17.3</v>
      </c>
      <c r="E8101" s="207"/>
    </row>
    <row r="8102" spans="1:5" x14ac:dyDescent="0.25">
      <c r="A8102" s="353">
        <v>102201</v>
      </c>
      <c r="B8102" s="354" t="s">
        <v>6485</v>
      </c>
      <c r="C8102" s="353" t="s">
        <v>3</v>
      </c>
      <c r="D8102" s="355">
        <v>20.72</v>
      </c>
      <c r="E8102" s="207"/>
    </row>
    <row r="8103" spans="1:5" x14ac:dyDescent="0.25">
      <c r="A8103" s="353">
        <v>102200</v>
      </c>
      <c r="B8103" s="354" t="s">
        <v>5141</v>
      </c>
      <c r="C8103" s="353" t="s">
        <v>3</v>
      </c>
      <c r="D8103" s="355">
        <v>22.38</v>
      </c>
      <c r="E8103" s="207"/>
    </row>
    <row r="8104" spans="1:5" x14ac:dyDescent="0.25">
      <c r="A8104" s="353">
        <v>102202</v>
      </c>
      <c r="B8104" s="354" t="s">
        <v>5142</v>
      </c>
      <c r="C8104" s="353" t="s">
        <v>3</v>
      </c>
      <c r="D8104" s="355">
        <v>53.83</v>
      </c>
      <c r="E8104" s="207"/>
    </row>
    <row r="8105" spans="1:5" x14ac:dyDescent="0.25">
      <c r="A8105" s="353">
        <v>102193</v>
      </c>
      <c r="B8105" s="354" t="s">
        <v>5138</v>
      </c>
      <c r="C8105" s="353" t="s">
        <v>3</v>
      </c>
      <c r="D8105" s="355">
        <v>2.2200000000000002</v>
      </c>
      <c r="E8105" s="207"/>
    </row>
    <row r="8106" spans="1:5" x14ac:dyDescent="0.25">
      <c r="A8106" s="353">
        <v>102194</v>
      </c>
      <c r="B8106" s="354" t="s">
        <v>5139</v>
      </c>
      <c r="C8106" s="353" t="s">
        <v>3</v>
      </c>
      <c r="D8106" s="355">
        <v>8.94</v>
      </c>
      <c r="E8106" s="207"/>
    </row>
    <row r="8107" spans="1:5" x14ac:dyDescent="0.25">
      <c r="A8107" s="353">
        <v>102198</v>
      </c>
      <c r="B8107" s="354" t="s">
        <v>35248</v>
      </c>
      <c r="C8107" s="353" t="s">
        <v>3</v>
      </c>
      <c r="D8107" s="355">
        <v>0</v>
      </c>
      <c r="E8107" s="207"/>
    </row>
    <row r="8108" spans="1:5" x14ac:dyDescent="0.25">
      <c r="A8108" s="353">
        <v>102197</v>
      </c>
      <c r="B8108" s="354" t="s">
        <v>5140</v>
      </c>
      <c r="C8108" s="353" t="s">
        <v>3</v>
      </c>
      <c r="D8108" s="355">
        <v>28.53</v>
      </c>
      <c r="E8108" s="207"/>
    </row>
    <row r="8109" spans="1:5" x14ac:dyDescent="0.25">
      <c r="A8109" s="353">
        <v>102195</v>
      </c>
      <c r="B8109" s="354" t="s">
        <v>35249</v>
      </c>
      <c r="C8109" s="353" t="s">
        <v>3</v>
      </c>
      <c r="D8109" s="355">
        <v>0</v>
      </c>
      <c r="E8109" s="207"/>
    </row>
    <row r="8110" spans="1:5" x14ac:dyDescent="0.25">
      <c r="A8110" s="353">
        <v>102199</v>
      </c>
      <c r="B8110" s="354" t="s">
        <v>35250</v>
      </c>
      <c r="C8110" s="353" t="s">
        <v>3</v>
      </c>
      <c r="D8110" s="355">
        <v>0</v>
      </c>
      <c r="E8110" s="207"/>
    </row>
    <row r="8111" spans="1:5" x14ac:dyDescent="0.25">
      <c r="A8111" s="353">
        <v>102196</v>
      </c>
      <c r="B8111" s="354" t="s">
        <v>35251</v>
      </c>
      <c r="C8111" s="353" t="s">
        <v>3</v>
      </c>
      <c r="D8111" s="355">
        <v>0</v>
      </c>
      <c r="E8111" s="207"/>
    </row>
    <row r="8112" spans="1:5" x14ac:dyDescent="0.25">
      <c r="A8112" s="353">
        <v>102233</v>
      </c>
      <c r="B8112" s="354" t="s">
        <v>5164</v>
      </c>
      <c r="C8112" s="353" t="s">
        <v>3</v>
      </c>
      <c r="D8112" s="355">
        <v>11.32</v>
      </c>
      <c r="E8112" s="207"/>
    </row>
    <row r="8113" spans="1:5" x14ac:dyDescent="0.25">
      <c r="A8113" s="353">
        <v>102234</v>
      </c>
      <c r="B8113" s="354" t="s">
        <v>5165</v>
      </c>
      <c r="C8113" s="353" t="s">
        <v>3</v>
      </c>
      <c r="D8113" s="355">
        <v>22.65</v>
      </c>
      <c r="E8113" s="207"/>
    </row>
    <row r="8114" spans="1:5" x14ac:dyDescent="0.25">
      <c r="A8114" s="353">
        <v>102207</v>
      </c>
      <c r="B8114" s="354" t="s">
        <v>5146</v>
      </c>
      <c r="C8114" s="353" t="s">
        <v>3</v>
      </c>
      <c r="D8114" s="355">
        <v>9.98</v>
      </c>
      <c r="E8114" s="207"/>
    </row>
    <row r="8115" spans="1:5" x14ac:dyDescent="0.25">
      <c r="A8115" s="353">
        <v>102217</v>
      </c>
      <c r="B8115" s="354" t="s">
        <v>5153</v>
      </c>
      <c r="C8115" s="353" t="s">
        <v>3</v>
      </c>
      <c r="D8115" s="355">
        <v>19.989999999999998</v>
      </c>
      <c r="E8115" s="207"/>
    </row>
    <row r="8116" spans="1:5" x14ac:dyDescent="0.25">
      <c r="A8116" s="353">
        <v>102227</v>
      </c>
      <c r="B8116" s="354" t="s">
        <v>5160</v>
      </c>
      <c r="C8116" s="353" t="s">
        <v>3</v>
      </c>
      <c r="D8116" s="355">
        <v>29.98</v>
      </c>
      <c r="E8116" s="207"/>
    </row>
    <row r="8117" spans="1:5" x14ac:dyDescent="0.25">
      <c r="A8117" s="353">
        <v>102211</v>
      </c>
      <c r="B8117" s="354" t="s">
        <v>35252</v>
      </c>
      <c r="C8117" s="353" t="s">
        <v>3</v>
      </c>
      <c r="D8117" s="355">
        <v>0</v>
      </c>
      <c r="E8117" s="207"/>
    </row>
    <row r="8118" spans="1:5" x14ac:dyDescent="0.25">
      <c r="A8118" s="353">
        <v>102221</v>
      </c>
      <c r="B8118" s="354" t="s">
        <v>35253</v>
      </c>
      <c r="C8118" s="353" t="s">
        <v>3</v>
      </c>
      <c r="D8118" s="355">
        <v>0</v>
      </c>
      <c r="E8118" s="207"/>
    </row>
    <row r="8119" spans="1:5" x14ac:dyDescent="0.25">
      <c r="A8119" s="353">
        <v>102231</v>
      </c>
      <c r="B8119" s="354" t="s">
        <v>35254</v>
      </c>
      <c r="C8119" s="353" t="s">
        <v>3</v>
      </c>
      <c r="D8119" s="355">
        <v>0</v>
      </c>
      <c r="E8119" s="207"/>
    </row>
    <row r="8120" spans="1:5" x14ac:dyDescent="0.25">
      <c r="A8120" s="353">
        <v>102209</v>
      </c>
      <c r="B8120" s="354" t="s">
        <v>5148</v>
      </c>
      <c r="C8120" s="353" t="s">
        <v>3</v>
      </c>
      <c r="D8120" s="355">
        <v>9.8000000000000007</v>
      </c>
      <c r="E8120" s="207"/>
    </row>
    <row r="8121" spans="1:5" x14ac:dyDescent="0.25">
      <c r="A8121" s="353">
        <v>102219</v>
      </c>
      <c r="B8121" s="354" t="s">
        <v>5155</v>
      </c>
      <c r="C8121" s="353" t="s">
        <v>3</v>
      </c>
      <c r="D8121" s="355">
        <v>19.61</v>
      </c>
      <c r="E8121" s="207"/>
    </row>
    <row r="8122" spans="1:5" x14ac:dyDescent="0.25">
      <c r="A8122" s="353">
        <v>102229</v>
      </c>
      <c r="B8122" s="354" t="s">
        <v>5162</v>
      </c>
      <c r="C8122" s="353" t="s">
        <v>3</v>
      </c>
      <c r="D8122" s="355">
        <v>29.43</v>
      </c>
      <c r="E8122" s="207"/>
    </row>
    <row r="8123" spans="1:5" x14ac:dyDescent="0.25">
      <c r="A8123" s="353">
        <v>102210</v>
      </c>
      <c r="B8123" s="354" t="s">
        <v>5149</v>
      </c>
      <c r="C8123" s="353" t="s">
        <v>3</v>
      </c>
      <c r="D8123" s="355">
        <v>9.3000000000000007</v>
      </c>
      <c r="E8123" s="207"/>
    </row>
    <row r="8124" spans="1:5" x14ac:dyDescent="0.25">
      <c r="A8124" s="353">
        <v>102220</v>
      </c>
      <c r="B8124" s="354" t="s">
        <v>5156</v>
      </c>
      <c r="C8124" s="353" t="s">
        <v>3</v>
      </c>
      <c r="D8124" s="355">
        <v>18.61</v>
      </c>
      <c r="E8124" s="207"/>
    </row>
    <row r="8125" spans="1:5" x14ac:dyDescent="0.25">
      <c r="A8125" s="353">
        <v>102230</v>
      </c>
      <c r="B8125" s="354" t="s">
        <v>5163</v>
      </c>
      <c r="C8125" s="353" t="s">
        <v>3</v>
      </c>
      <c r="D8125" s="355">
        <v>27.92</v>
      </c>
      <c r="E8125" s="207"/>
    </row>
    <row r="8126" spans="1:5" x14ac:dyDescent="0.25">
      <c r="A8126" s="353">
        <v>102208</v>
      </c>
      <c r="B8126" s="354" t="s">
        <v>5147</v>
      </c>
      <c r="C8126" s="353" t="s">
        <v>3</v>
      </c>
      <c r="D8126" s="355">
        <v>9.4700000000000006</v>
      </c>
      <c r="E8126" s="207"/>
    </row>
    <row r="8127" spans="1:5" x14ac:dyDescent="0.25">
      <c r="A8127" s="353">
        <v>102218</v>
      </c>
      <c r="B8127" s="354" t="s">
        <v>5154</v>
      </c>
      <c r="C8127" s="353" t="s">
        <v>3</v>
      </c>
      <c r="D8127" s="355">
        <v>18.940000000000001</v>
      </c>
      <c r="E8127" s="207"/>
    </row>
    <row r="8128" spans="1:5" x14ac:dyDescent="0.25">
      <c r="A8128" s="353">
        <v>102228</v>
      </c>
      <c r="B8128" s="354" t="s">
        <v>5161</v>
      </c>
      <c r="C8128" s="353" t="s">
        <v>3</v>
      </c>
      <c r="D8128" s="355">
        <v>28.44</v>
      </c>
      <c r="E8128" s="207"/>
    </row>
    <row r="8129" spans="1:5" x14ac:dyDescent="0.25">
      <c r="A8129" s="353">
        <v>102212</v>
      </c>
      <c r="B8129" s="354" t="s">
        <v>35255</v>
      </c>
      <c r="C8129" s="353" t="s">
        <v>3</v>
      </c>
      <c r="D8129" s="355">
        <v>0</v>
      </c>
      <c r="E8129" s="207"/>
    </row>
    <row r="8130" spans="1:5" x14ac:dyDescent="0.25">
      <c r="A8130" s="353">
        <v>102222</v>
      </c>
      <c r="B8130" s="354" t="s">
        <v>35256</v>
      </c>
      <c r="C8130" s="353" t="s">
        <v>3</v>
      </c>
      <c r="D8130" s="355">
        <v>0</v>
      </c>
      <c r="E8130" s="207"/>
    </row>
    <row r="8131" spans="1:5" x14ac:dyDescent="0.25">
      <c r="A8131" s="353">
        <v>102232</v>
      </c>
      <c r="B8131" s="354" t="s">
        <v>35257</v>
      </c>
      <c r="C8131" s="353" t="s">
        <v>3</v>
      </c>
      <c r="D8131" s="355">
        <v>0</v>
      </c>
      <c r="E8131" s="207"/>
    </row>
    <row r="8132" spans="1:5" x14ac:dyDescent="0.25">
      <c r="A8132" s="353">
        <v>102203</v>
      </c>
      <c r="B8132" s="354" t="s">
        <v>5143</v>
      </c>
      <c r="C8132" s="353" t="s">
        <v>3</v>
      </c>
      <c r="D8132" s="355">
        <v>11.51</v>
      </c>
      <c r="E8132" s="207"/>
    </row>
    <row r="8133" spans="1:5" x14ac:dyDescent="0.25">
      <c r="A8133" s="353">
        <v>102213</v>
      </c>
      <c r="B8133" s="354" t="s">
        <v>5150</v>
      </c>
      <c r="C8133" s="353" t="s">
        <v>3</v>
      </c>
      <c r="D8133" s="355">
        <v>23.04</v>
      </c>
      <c r="E8133" s="207"/>
    </row>
    <row r="8134" spans="1:5" x14ac:dyDescent="0.25">
      <c r="A8134" s="353">
        <v>102223</v>
      </c>
      <c r="B8134" s="354" t="s">
        <v>5157</v>
      </c>
      <c r="C8134" s="353" t="s">
        <v>3</v>
      </c>
      <c r="D8134" s="355">
        <v>34.549999999999997</v>
      </c>
      <c r="E8134" s="207"/>
    </row>
    <row r="8135" spans="1:5" x14ac:dyDescent="0.25">
      <c r="A8135" s="353">
        <v>102204</v>
      </c>
      <c r="B8135" s="354" t="s">
        <v>5144</v>
      </c>
      <c r="C8135" s="353" t="s">
        <v>3</v>
      </c>
      <c r="D8135" s="355">
        <v>11.87</v>
      </c>
      <c r="E8135" s="207"/>
    </row>
    <row r="8136" spans="1:5" x14ac:dyDescent="0.25">
      <c r="A8136" s="353">
        <v>102214</v>
      </c>
      <c r="B8136" s="354" t="s">
        <v>5151</v>
      </c>
      <c r="C8136" s="353" t="s">
        <v>3</v>
      </c>
      <c r="D8136" s="355">
        <v>23.77</v>
      </c>
      <c r="E8136" s="207"/>
    </row>
    <row r="8137" spans="1:5" x14ac:dyDescent="0.25">
      <c r="A8137" s="353">
        <v>102224</v>
      </c>
      <c r="B8137" s="354" t="s">
        <v>5158</v>
      </c>
      <c r="C8137" s="353" t="s">
        <v>3</v>
      </c>
      <c r="D8137" s="355">
        <v>35.659999999999997</v>
      </c>
      <c r="E8137" s="207"/>
    </row>
    <row r="8138" spans="1:5" x14ac:dyDescent="0.25">
      <c r="A8138" s="353">
        <v>102205</v>
      </c>
      <c r="B8138" s="354" t="s">
        <v>5145</v>
      </c>
      <c r="C8138" s="353" t="s">
        <v>3</v>
      </c>
      <c r="D8138" s="355">
        <v>10.69</v>
      </c>
      <c r="E8138" s="207"/>
    </row>
    <row r="8139" spans="1:5" x14ac:dyDescent="0.25">
      <c r="A8139" s="353">
        <v>102215</v>
      </c>
      <c r="B8139" s="354" t="s">
        <v>5152</v>
      </c>
      <c r="C8139" s="353" t="s">
        <v>3</v>
      </c>
      <c r="D8139" s="355">
        <v>21.4</v>
      </c>
      <c r="E8139" s="207"/>
    </row>
    <row r="8140" spans="1:5" x14ac:dyDescent="0.25">
      <c r="A8140" s="353">
        <v>102225</v>
      </c>
      <c r="B8140" s="354" t="s">
        <v>5159</v>
      </c>
      <c r="C8140" s="353" t="s">
        <v>3</v>
      </c>
      <c r="D8140" s="355">
        <v>32.1</v>
      </c>
      <c r="E8140" s="207"/>
    </row>
    <row r="8141" spans="1:5" x14ac:dyDescent="0.25">
      <c r="A8141" s="353">
        <v>102206</v>
      </c>
      <c r="B8141" s="354" t="s">
        <v>35258</v>
      </c>
      <c r="C8141" s="353" t="s">
        <v>3</v>
      </c>
      <c r="D8141" s="355">
        <v>0</v>
      </c>
      <c r="E8141" s="207"/>
    </row>
    <row r="8142" spans="1:5" x14ac:dyDescent="0.25">
      <c r="A8142" s="353">
        <v>102216</v>
      </c>
      <c r="B8142" s="354" t="s">
        <v>35259</v>
      </c>
      <c r="C8142" s="353" t="s">
        <v>3</v>
      </c>
      <c r="D8142" s="355">
        <v>0</v>
      </c>
      <c r="E8142" s="207"/>
    </row>
    <row r="8143" spans="1:5" x14ac:dyDescent="0.25">
      <c r="A8143" s="353">
        <v>102226</v>
      </c>
      <c r="B8143" s="354" t="s">
        <v>35260</v>
      </c>
      <c r="C8143" s="353" t="s">
        <v>3</v>
      </c>
      <c r="D8143" s="355">
        <v>0</v>
      </c>
      <c r="E8143" s="207"/>
    </row>
    <row r="8144" spans="1:5" x14ac:dyDescent="0.25">
      <c r="A8144" s="353">
        <v>100718</v>
      </c>
      <c r="B8144" s="354" t="s">
        <v>842</v>
      </c>
      <c r="C8144" s="353" t="s">
        <v>1</v>
      </c>
      <c r="D8144" s="355">
        <v>1.65</v>
      </c>
      <c r="E8144" s="207"/>
    </row>
    <row r="8145" spans="1:5" x14ac:dyDescent="0.25">
      <c r="A8145" s="353">
        <v>100716</v>
      </c>
      <c r="B8145" s="354" t="s">
        <v>840</v>
      </c>
      <c r="C8145" s="353" t="s">
        <v>3</v>
      </c>
      <c r="D8145" s="355">
        <v>24.77</v>
      </c>
      <c r="E8145" s="207"/>
    </row>
    <row r="8146" spans="1:5" x14ac:dyDescent="0.25">
      <c r="A8146" s="353">
        <v>100717</v>
      </c>
      <c r="B8146" s="354" t="s">
        <v>841</v>
      </c>
      <c r="C8146" s="353" t="s">
        <v>3</v>
      </c>
      <c r="D8146" s="355">
        <v>10.65</v>
      </c>
      <c r="E8146" s="207"/>
    </row>
    <row r="8147" spans="1:5" x14ac:dyDescent="0.25">
      <c r="A8147" s="353">
        <v>100754</v>
      </c>
      <c r="B8147" s="354" t="s">
        <v>858</v>
      </c>
      <c r="C8147" s="353" t="s">
        <v>3</v>
      </c>
      <c r="D8147" s="355">
        <v>33.15</v>
      </c>
      <c r="E8147" s="207"/>
    </row>
    <row r="8148" spans="1:5" x14ac:dyDescent="0.25">
      <c r="A8148" s="353">
        <v>100736</v>
      </c>
      <c r="B8148" s="354" t="s">
        <v>850</v>
      </c>
      <c r="C8148" s="353" t="s">
        <v>3</v>
      </c>
      <c r="D8148" s="355">
        <v>16.57</v>
      </c>
      <c r="E8148" s="207"/>
    </row>
    <row r="8149" spans="1:5" x14ac:dyDescent="0.25">
      <c r="A8149" s="353">
        <v>100753</v>
      </c>
      <c r="B8149" s="354" t="s">
        <v>12122</v>
      </c>
      <c r="C8149" s="353" t="s">
        <v>3</v>
      </c>
      <c r="D8149" s="355">
        <v>25.35</v>
      </c>
      <c r="E8149" s="207"/>
    </row>
    <row r="8150" spans="1:5" x14ac:dyDescent="0.25">
      <c r="A8150" s="353">
        <v>100735</v>
      </c>
      <c r="B8150" s="354" t="s">
        <v>12116</v>
      </c>
      <c r="C8150" s="353" t="s">
        <v>3</v>
      </c>
      <c r="D8150" s="355">
        <v>12.67</v>
      </c>
      <c r="E8150" s="207"/>
    </row>
    <row r="8151" spans="1:5" x14ac:dyDescent="0.25">
      <c r="A8151" s="353">
        <v>100734</v>
      </c>
      <c r="B8151" s="354" t="s">
        <v>849</v>
      </c>
      <c r="C8151" s="353" t="s">
        <v>3</v>
      </c>
      <c r="D8151" s="355">
        <v>18.05</v>
      </c>
      <c r="E8151" s="207"/>
    </row>
    <row r="8152" spans="1:5" x14ac:dyDescent="0.25">
      <c r="A8152" s="353">
        <v>100733</v>
      </c>
      <c r="B8152" s="354" t="s">
        <v>12115</v>
      </c>
      <c r="C8152" s="353" t="s">
        <v>3</v>
      </c>
      <c r="D8152" s="355">
        <v>14.43</v>
      </c>
      <c r="E8152" s="207"/>
    </row>
    <row r="8153" spans="1:5" x14ac:dyDescent="0.25">
      <c r="A8153" s="353">
        <v>100740</v>
      </c>
      <c r="B8153" s="354" t="s">
        <v>851</v>
      </c>
      <c r="C8153" s="353" t="s">
        <v>3</v>
      </c>
      <c r="D8153" s="355">
        <v>13.47</v>
      </c>
      <c r="E8153" s="207"/>
    </row>
    <row r="8154" spans="1:5" x14ac:dyDescent="0.25">
      <c r="A8154" s="353">
        <v>100758</v>
      </c>
      <c r="B8154" s="354" t="s">
        <v>859</v>
      </c>
      <c r="C8154" s="353" t="s">
        <v>3</v>
      </c>
      <c r="D8154" s="355">
        <v>56.85</v>
      </c>
      <c r="E8154" s="207"/>
    </row>
    <row r="8155" spans="1:5" x14ac:dyDescent="0.25">
      <c r="A8155" s="353">
        <v>100742</v>
      </c>
      <c r="B8155" s="354" t="s">
        <v>852</v>
      </c>
      <c r="C8155" s="353" t="s">
        <v>3</v>
      </c>
      <c r="D8155" s="355">
        <v>28.41</v>
      </c>
      <c r="E8155" s="207"/>
    </row>
    <row r="8156" spans="1:5" x14ac:dyDescent="0.25">
      <c r="A8156" s="353">
        <v>100739</v>
      </c>
      <c r="B8156" s="354" t="s">
        <v>12117</v>
      </c>
      <c r="C8156" s="353" t="s">
        <v>3</v>
      </c>
      <c r="D8156" s="355">
        <v>13.49</v>
      </c>
      <c r="E8156" s="207"/>
    </row>
    <row r="8157" spans="1:5" x14ac:dyDescent="0.25">
      <c r="A8157" s="353">
        <v>100757</v>
      </c>
      <c r="B8157" s="354" t="s">
        <v>12123</v>
      </c>
      <c r="C8157" s="353" t="s">
        <v>3</v>
      </c>
      <c r="D8157" s="355">
        <v>57.97</v>
      </c>
      <c r="E8157" s="207"/>
    </row>
    <row r="8158" spans="1:5" x14ac:dyDescent="0.25">
      <c r="A8158" s="353">
        <v>100741</v>
      </c>
      <c r="B8158" s="354" t="s">
        <v>12118</v>
      </c>
      <c r="C8158" s="353" t="s">
        <v>3</v>
      </c>
      <c r="D8158" s="355">
        <v>28.98</v>
      </c>
      <c r="E8158" s="207"/>
    </row>
    <row r="8159" spans="1:5" x14ac:dyDescent="0.25">
      <c r="A8159" s="353">
        <v>100744</v>
      </c>
      <c r="B8159" s="354" t="s">
        <v>853</v>
      </c>
      <c r="C8159" s="353" t="s">
        <v>3</v>
      </c>
      <c r="D8159" s="355">
        <v>13.27</v>
      </c>
      <c r="E8159" s="207"/>
    </row>
    <row r="8160" spans="1:5" x14ac:dyDescent="0.25">
      <c r="A8160" s="353">
        <v>100760</v>
      </c>
      <c r="B8160" s="354" t="s">
        <v>860</v>
      </c>
      <c r="C8160" s="353" t="s">
        <v>3</v>
      </c>
      <c r="D8160" s="355">
        <v>56.44</v>
      </c>
      <c r="E8160" s="207"/>
    </row>
    <row r="8161" spans="1:5" x14ac:dyDescent="0.25">
      <c r="A8161" s="353">
        <v>100746</v>
      </c>
      <c r="B8161" s="354" t="s">
        <v>854</v>
      </c>
      <c r="C8161" s="353" t="s">
        <v>3</v>
      </c>
      <c r="D8161" s="355">
        <v>28.2</v>
      </c>
      <c r="E8161" s="207"/>
    </row>
    <row r="8162" spans="1:5" x14ac:dyDescent="0.25">
      <c r="A8162" s="353">
        <v>100743</v>
      </c>
      <c r="B8162" s="354" t="s">
        <v>38897</v>
      </c>
      <c r="C8162" s="353" t="s">
        <v>3</v>
      </c>
      <c r="D8162" s="355">
        <v>13.17</v>
      </c>
      <c r="E8162" s="207"/>
    </row>
    <row r="8163" spans="1:5" x14ac:dyDescent="0.25">
      <c r="A8163" s="353">
        <v>100759</v>
      </c>
      <c r="B8163" s="354" t="s">
        <v>12124</v>
      </c>
      <c r="C8163" s="353" t="s">
        <v>3</v>
      </c>
      <c r="D8163" s="355">
        <v>57.31</v>
      </c>
      <c r="E8163" s="207"/>
    </row>
    <row r="8164" spans="1:5" x14ac:dyDescent="0.25">
      <c r="A8164" s="353">
        <v>100745</v>
      </c>
      <c r="B8164" s="354" t="s">
        <v>38898</v>
      </c>
      <c r="C8164" s="353" t="s">
        <v>3</v>
      </c>
      <c r="D8164" s="355">
        <v>28.65</v>
      </c>
      <c r="E8164" s="207"/>
    </row>
    <row r="8165" spans="1:5" x14ac:dyDescent="0.25">
      <c r="A8165" s="353">
        <v>100748</v>
      </c>
      <c r="B8165" s="354" t="s">
        <v>855</v>
      </c>
      <c r="C8165" s="353" t="s">
        <v>3</v>
      </c>
      <c r="D8165" s="355">
        <v>13.35</v>
      </c>
      <c r="E8165" s="207"/>
    </row>
    <row r="8166" spans="1:5" x14ac:dyDescent="0.25">
      <c r="A8166" s="353">
        <v>100762</v>
      </c>
      <c r="B8166" s="354" t="s">
        <v>861</v>
      </c>
      <c r="C8166" s="353" t="s">
        <v>3</v>
      </c>
      <c r="D8166" s="355">
        <v>56.61</v>
      </c>
      <c r="E8166" s="207"/>
    </row>
    <row r="8167" spans="1:5" x14ac:dyDescent="0.25">
      <c r="A8167" s="353">
        <v>100750</v>
      </c>
      <c r="B8167" s="354" t="s">
        <v>856</v>
      </c>
      <c r="C8167" s="353" t="s">
        <v>3</v>
      </c>
      <c r="D8167" s="355">
        <v>28.29</v>
      </c>
      <c r="E8167" s="207"/>
    </row>
    <row r="8168" spans="1:5" x14ac:dyDescent="0.25">
      <c r="A8168" s="353">
        <v>100747</v>
      </c>
      <c r="B8168" s="354" t="s">
        <v>12119</v>
      </c>
      <c r="C8168" s="353" t="s">
        <v>3</v>
      </c>
      <c r="D8168" s="355">
        <v>13.3</v>
      </c>
      <c r="E8168" s="207"/>
    </row>
    <row r="8169" spans="1:5" x14ac:dyDescent="0.25">
      <c r="A8169" s="353">
        <v>100761</v>
      </c>
      <c r="B8169" s="354" t="s">
        <v>12125</v>
      </c>
      <c r="C8169" s="353" t="s">
        <v>3</v>
      </c>
      <c r="D8169" s="355">
        <v>57.58</v>
      </c>
      <c r="E8169" s="207"/>
    </row>
    <row r="8170" spans="1:5" x14ac:dyDescent="0.25">
      <c r="A8170" s="353">
        <v>100749</v>
      </c>
      <c r="B8170" s="354" t="s">
        <v>12120</v>
      </c>
      <c r="C8170" s="353" t="s">
        <v>3</v>
      </c>
      <c r="D8170" s="355">
        <v>28.79</v>
      </c>
      <c r="E8170" s="207"/>
    </row>
    <row r="8171" spans="1:5" x14ac:dyDescent="0.25">
      <c r="A8171" s="353">
        <v>100720</v>
      </c>
      <c r="B8171" s="354" t="s">
        <v>843</v>
      </c>
      <c r="C8171" s="353" t="s">
        <v>3</v>
      </c>
      <c r="D8171" s="355">
        <v>12.73</v>
      </c>
      <c r="E8171" s="207"/>
    </row>
    <row r="8172" spans="1:5" x14ac:dyDescent="0.25">
      <c r="A8172" s="353">
        <v>100722</v>
      </c>
      <c r="B8172" s="354" t="s">
        <v>844</v>
      </c>
      <c r="C8172" s="353" t="s">
        <v>3</v>
      </c>
      <c r="D8172" s="355">
        <v>27.72</v>
      </c>
      <c r="E8172" s="207"/>
    </row>
    <row r="8173" spans="1:5" x14ac:dyDescent="0.25">
      <c r="A8173" s="353">
        <v>100719</v>
      </c>
      <c r="B8173" s="354" t="s">
        <v>12109</v>
      </c>
      <c r="C8173" s="353" t="s">
        <v>3</v>
      </c>
      <c r="D8173" s="355">
        <v>13.7</v>
      </c>
      <c r="E8173" s="207"/>
    </row>
    <row r="8174" spans="1:5" x14ac:dyDescent="0.25">
      <c r="A8174" s="353">
        <v>100721</v>
      </c>
      <c r="B8174" s="354" t="s">
        <v>12110</v>
      </c>
      <c r="C8174" s="353" t="s">
        <v>3</v>
      </c>
      <c r="D8174" s="355">
        <v>29.46</v>
      </c>
      <c r="E8174" s="207"/>
    </row>
    <row r="8175" spans="1:5" x14ac:dyDescent="0.25">
      <c r="A8175" s="353">
        <v>100724</v>
      </c>
      <c r="B8175" s="354" t="s">
        <v>845</v>
      </c>
      <c r="C8175" s="353" t="s">
        <v>3</v>
      </c>
      <c r="D8175" s="355">
        <v>16.87</v>
      </c>
      <c r="E8175" s="207"/>
    </row>
    <row r="8176" spans="1:5" x14ac:dyDescent="0.25">
      <c r="A8176" s="353">
        <v>100726</v>
      </c>
      <c r="B8176" s="354" t="s">
        <v>846</v>
      </c>
      <c r="C8176" s="353" t="s">
        <v>3</v>
      </c>
      <c r="D8176" s="355">
        <v>31.73</v>
      </c>
      <c r="E8176" s="207"/>
    </row>
    <row r="8177" spans="1:5" x14ac:dyDescent="0.25">
      <c r="A8177" s="353">
        <v>100723</v>
      </c>
      <c r="B8177" s="354" t="s">
        <v>12111</v>
      </c>
      <c r="C8177" s="353" t="s">
        <v>3</v>
      </c>
      <c r="D8177" s="355">
        <v>14.73</v>
      </c>
      <c r="E8177" s="207"/>
    </row>
    <row r="8178" spans="1:5" x14ac:dyDescent="0.25">
      <c r="A8178" s="353">
        <v>100725</v>
      </c>
      <c r="B8178" s="354" t="s">
        <v>12112</v>
      </c>
      <c r="C8178" s="353" t="s">
        <v>3</v>
      </c>
      <c r="D8178" s="355">
        <v>29.79</v>
      </c>
      <c r="E8178" s="207"/>
    </row>
    <row r="8179" spans="1:5" x14ac:dyDescent="0.25">
      <c r="A8179" s="353">
        <v>100752</v>
      </c>
      <c r="B8179" s="354" t="s">
        <v>857</v>
      </c>
      <c r="C8179" s="353" t="s">
        <v>3</v>
      </c>
      <c r="D8179" s="355">
        <v>58.34</v>
      </c>
      <c r="E8179" s="207"/>
    </row>
    <row r="8180" spans="1:5" x14ac:dyDescent="0.25">
      <c r="A8180" s="353">
        <v>100730</v>
      </c>
      <c r="B8180" s="354" t="s">
        <v>848</v>
      </c>
      <c r="C8180" s="353" t="s">
        <v>3</v>
      </c>
      <c r="D8180" s="355">
        <v>29.17</v>
      </c>
      <c r="E8180" s="207"/>
    </row>
    <row r="8181" spans="1:5" x14ac:dyDescent="0.25">
      <c r="A8181" s="353">
        <v>100751</v>
      </c>
      <c r="B8181" s="354" t="s">
        <v>12121</v>
      </c>
      <c r="C8181" s="353" t="s">
        <v>3</v>
      </c>
      <c r="D8181" s="355">
        <v>51.24</v>
      </c>
      <c r="E8181" s="207"/>
    </row>
    <row r="8182" spans="1:5" x14ac:dyDescent="0.25">
      <c r="A8182" s="353">
        <v>100729</v>
      </c>
      <c r="B8182" s="354" t="s">
        <v>12114</v>
      </c>
      <c r="C8182" s="353" t="s">
        <v>3</v>
      </c>
      <c r="D8182" s="355">
        <v>25.61</v>
      </c>
      <c r="E8182" s="207"/>
    </row>
    <row r="8183" spans="1:5" x14ac:dyDescent="0.25">
      <c r="A8183" s="353">
        <v>100728</v>
      </c>
      <c r="B8183" s="354" t="s">
        <v>847</v>
      </c>
      <c r="C8183" s="353" t="s">
        <v>3</v>
      </c>
      <c r="D8183" s="355">
        <v>29.64</v>
      </c>
      <c r="E8183" s="207"/>
    </row>
    <row r="8184" spans="1:5" x14ac:dyDescent="0.25">
      <c r="A8184" s="353">
        <v>100732</v>
      </c>
      <c r="B8184" s="354" t="s">
        <v>35261</v>
      </c>
      <c r="C8184" s="353" t="s">
        <v>3</v>
      </c>
      <c r="D8184" s="355">
        <v>0</v>
      </c>
      <c r="E8184" s="207"/>
    </row>
    <row r="8185" spans="1:5" x14ac:dyDescent="0.25">
      <c r="A8185" s="353">
        <v>100731</v>
      </c>
      <c r="B8185" s="354" t="s">
        <v>35262</v>
      </c>
      <c r="C8185" s="353" t="s">
        <v>3</v>
      </c>
      <c r="D8185" s="355">
        <v>0</v>
      </c>
      <c r="E8185" s="207"/>
    </row>
    <row r="8186" spans="1:5" x14ac:dyDescent="0.25">
      <c r="A8186" s="353">
        <v>100727</v>
      </c>
      <c r="B8186" s="354" t="s">
        <v>12113</v>
      </c>
      <c r="C8186" s="353" t="s">
        <v>3</v>
      </c>
      <c r="D8186" s="355">
        <v>33.880000000000003</v>
      </c>
      <c r="E8186" s="207"/>
    </row>
    <row r="8187" spans="1:5" x14ac:dyDescent="0.25">
      <c r="A8187" s="353">
        <v>100756</v>
      </c>
      <c r="B8187" s="354" t="s">
        <v>35263</v>
      </c>
      <c r="C8187" s="353" t="s">
        <v>3</v>
      </c>
      <c r="D8187" s="355">
        <v>0</v>
      </c>
      <c r="E8187" s="207"/>
    </row>
    <row r="8188" spans="1:5" x14ac:dyDescent="0.25">
      <c r="A8188" s="353">
        <v>100738</v>
      </c>
      <c r="B8188" s="354" t="s">
        <v>35264</v>
      </c>
      <c r="C8188" s="353" t="s">
        <v>3</v>
      </c>
      <c r="D8188" s="355">
        <v>0</v>
      </c>
      <c r="E8188" s="207"/>
    </row>
    <row r="8189" spans="1:5" x14ac:dyDescent="0.25">
      <c r="A8189" s="353">
        <v>100755</v>
      </c>
      <c r="B8189" s="354" t="s">
        <v>35265</v>
      </c>
      <c r="C8189" s="353" t="s">
        <v>3</v>
      </c>
      <c r="D8189" s="355">
        <v>0</v>
      </c>
      <c r="E8189" s="207"/>
    </row>
    <row r="8190" spans="1:5" x14ac:dyDescent="0.25">
      <c r="A8190" s="353">
        <v>100737</v>
      </c>
      <c r="B8190" s="354" t="s">
        <v>35266</v>
      </c>
      <c r="C8190" s="353" t="s">
        <v>3</v>
      </c>
      <c r="D8190" s="355">
        <v>0</v>
      </c>
      <c r="E8190" s="207"/>
    </row>
    <row r="8191" spans="1:5" x14ac:dyDescent="0.25">
      <c r="A8191" s="353">
        <v>102499</v>
      </c>
      <c r="B8191" s="354" t="s">
        <v>6494</v>
      </c>
      <c r="C8191" s="353" t="s">
        <v>3</v>
      </c>
      <c r="D8191" s="355">
        <v>3.92</v>
      </c>
      <c r="E8191" s="207"/>
    </row>
    <row r="8192" spans="1:5" x14ac:dyDescent="0.25">
      <c r="A8192" s="353">
        <v>102505</v>
      </c>
      <c r="B8192" s="354" t="s">
        <v>6497</v>
      </c>
      <c r="C8192" s="353" t="s">
        <v>1</v>
      </c>
      <c r="D8192" s="355">
        <v>11.65</v>
      </c>
      <c r="E8192" s="207"/>
    </row>
    <row r="8193" spans="1:5" x14ac:dyDescent="0.25">
      <c r="A8193" s="353">
        <v>102504</v>
      </c>
      <c r="B8193" s="354" t="s">
        <v>6496</v>
      </c>
      <c r="C8193" s="353" t="s">
        <v>1</v>
      </c>
      <c r="D8193" s="355">
        <v>11</v>
      </c>
      <c r="E8193" s="207"/>
    </row>
    <row r="8194" spans="1:5" x14ac:dyDescent="0.25">
      <c r="A8194" s="353">
        <v>102506</v>
      </c>
      <c r="B8194" s="354" t="s">
        <v>6498</v>
      </c>
      <c r="C8194" s="353" t="s">
        <v>1</v>
      </c>
      <c r="D8194" s="355">
        <v>12.33</v>
      </c>
      <c r="E8194" s="207"/>
    </row>
    <row r="8195" spans="1:5" x14ac:dyDescent="0.25">
      <c r="A8195" s="353">
        <v>102500</v>
      </c>
      <c r="B8195" s="354" t="s">
        <v>6495</v>
      </c>
      <c r="C8195" s="353" t="s">
        <v>1</v>
      </c>
      <c r="D8195" s="355">
        <v>5.0599999999999996</v>
      </c>
      <c r="E8195" s="207"/>
    </row>
    <row r="8196" spans="1:5" x14ac:dyDescent="0.25">
      <c r="A8196" s="353">
        <v>102502</v>
      </c>
      <c r="B8196" s="354" t="s">
        <v>35267</v>
      </c>
      <c r="C8196" s="353" t="s">
        <v>1</v>
      </c>
      <c r="D8196" s="355">
        <v>0</v>
      </c>
      <c r="E8196" s="207"/>
    </row>
    <row r="8197" spans="1:5" x14ac:dyDescent="0.25">
      <c r="A8197" s="353">
        <v>102507</v>
      </c>
      <c r="B8197" s="354" t="s">
        <v>6499</v>
      </c>
      <c r="C8197" s="353" t="s">
        <v>1</v>
      </c>
      <c r="D8197" s="355">
        <v>7.7</v>
      </c>
      <c r="E8197" s="207"/>
    </row>
    <row r="8198" spans="1:5" x14ac:dyDescent="0.25">
      <c r="A8198" s="353">
        <v>102510</v>
      </c>
      <c r="B8198" s="354" t="s">
        <v>38899</v>
      </c>
      <c r="C8198" s="353" t="s">
        <v>1</v>
      </c>
      <c r="D8198" s="355">
        <v>0</v>
      </c>
      <c r="E8198" s="207"/>
    </row>
    <row r="8199" spans="1:5" x14ac:dyDescent="0.25">
      <c r="A8199" s="353">
        <v>102512</v>
      </c>
      <c r="B8199" s="354" t="s">
        <v>38900</v>
      </c>
      <c r="C8199" s="353" t="s">
        <v>1</v>
      </c>
      <c r="D8199" s="355">
        <v>7.15</v>
      </c>
      <c r="E8199" s="207"/>
    </row>
    <row r="8200" spans="1:5" x14ac:dyDescent="0.25">
      <c r="A8200" s="353">
        <v>102501</v>
      </c>
      <c r="B8200" s="354" t="s">
        <v>38901</v>
      </c>
      <c r="C8200" s="353" t="s">
        <v>3</v>
      </c>
      <c r="D8200" s="355">
        <v>27.62</v>
      </c>
      <c r="E8200" s="207"/>
    </row>
    <row r="8201" spans="1:5" x14ac:dyDescent="0.25">
      <c r="A8201" s="353">
        <v>102503</v>
      </c>
      <c r="B8201" s="354" t="s">
        <v>38902</v>
      </c>
      <c r="C8201" s="353" t="s">
        <v>3</v>
      </c>
      <c r="D8201" s="355">
        <v>0</v>
      </c>
      <c r="E8201" s="207"/>
    </row>
    <row r="8202" spans="1:5" x14ac:dyDescent="0.25">
      <c r="A8202" s="353">
        <v>102508</v>
      </c>
      <c r="B8202" s="354" t="s">
        <v>38903</v>
      </c>
      <c r="C8202" s="353" t="s">
        <v>3</v>
      </c>
      <c r="D8202" s="355">
        <v>54.59</v>
      </c>
      <c r="E8202" s="207"/>
    </row>
    <row r="8203" spans="1:5" x14ac:dyDescent="0.25">
      <c r="A8203" s="353">
        <v>102511</v>
      </c>
      <c r="B8203" s="354" t="s">
        <v>35268</v>
      </c>
      <c r="C8203" s="353" t="s">
        <v>3</v>
      </c>
      <c r="D8203" s="355">
        <v>0</v>
      </c>
      <c r="E8203" s="207"/>
    </row>
    <row r="8204" spans="1:5" x14ac:dyDescent="0.25">
      <c r="A8204" s="353">
        <v>102509</v>
      </c>
      <c r="B8204" s="354" t="s">
        <v>6500</v>
      </c>
      <c r="C8204" s="353" t="s">
        <v>3</v>
      </c>
      <c r="D8204" s="355">
        <v>35.71</v>
      </c>
      <c r="E8204" s="207"/>
    </row>
    <row r="8205" spans="1:5" x14ac:dyDescent="0.25">
      <c r="A8205" s="353">
        <v>102498</v>
      </c>
      <c r="B8205" s="354" t="s">
        <v>6493</v>
      </c>
      <c r="C8205" s="353" t="s">
        <v>1</v>
      </c>
      <c r="D8205" s="355">
        <v>1.74</v>
      </c>
      <c r="E8205" s="207"/>
    </row>
    <row r="8206" spans="1:5" x14ac:dyDescent="0.25">
      <c r="A8206" s="353">
        <v>102519</v>
      </c>
      <c r="B8206" s="354" t="s">
        <v>38904</v>
      </c>
      <c r="C8206" s="353" t="s">
        <v>2</v>
      </c>
      <c r="D8206" s="355">
        <v>0</v>
      </c>
      <c r="E8206" s="207"/>
    </row>
    <row r="8207" spans="1:5" x14ac:dyDescent="0.25">
      <c r="A8207" s="353">
        <v>102491</v>
      </c>
      <c r="B8207" s="354" t="s">
        <v>6488</v>
      </c>
      <c r="C8207" s="353" t="s">
        <v>3</v>
      </c>
      <c r="D8207" s="355">
        <v>23.17</v>
      </c>
      <c r="E8207" s="207"/>
    </row>
    <row r="8208" spans="1:5" x14ac:dyDescent="0.25">
      <c r="A8208" s="353">
        <v>102492</v>
      </c>
      <c r="B8208" s="354" t="s">
        <v>6489</v>
      </c>
      <c r="C8208" s="353" t="s">
        <v>3</v>
      </c>
      <c r="D8208" s="355">
        <v>29.28</v>
      </c>
      <c r="E8208" s="207"/>
    </row>
    <row r="8209" spans="1:5" x14ac:dyDescent="0.25">
      <c r="A8209" s="353">
        <v>102804</v>
      </c>
      <c r="B8209" s="354" t="s">
        <v>35269</v>
      </c>
      <c r="C8209" s="353" t="s">
        <v>3</v>
      </c>
      <c r="D8209" s="355">
        <v>0</v>
      </c>
      <c r="E8209" s="207"/>
    </row>
    <row r="8210" spans="1:5" x14ac:dyDescent="0.25">
      <c r="A8210" s="353">
        <v>102494</v>
      </c>
      <c r="B8210" s="354" t="s">
        <v>6490</v>
      </c>
      <c r="C8210" s="353" t="s">
        <v>3</v>
      </c>
      <c r="D8210" s="355">
        <v>78.709999999999994</v>
      </c>
      <c r="E8210" s="207"/>
    </row>
    <row r="8211" spans="1:5" x14ac:dyDescent="0.25">
      <c r="A8211" s="353">
        <v>102805</v>
      </c>
      <c r="B8211" s="354" t="s">
        <v>35270</v>
      </c>
      <c r="C8211" s="353" t="s">
        <v>3</v>
      </c>
      <c r="D8211" s="355">
        <v>0</v>
      </c>
      <c r="E8211" s="207"/>
    </row>
    <row r="8212" spans="1:5" x14ac:dyDescent="0.25">
      <c r="A8212" s="353">
        <v>102490</v>
      </c>
      <c r="B8212" s="354" t="s">
        <v>35271</v>
      </c>
      <c r="C8212" s="353" t="s">
        <v>3</v>
      </c>
      <c r="D8212" s="355">
        <v>0</v>
      </c>
      <c r="E8212" s="207"/>
    </row>
    <row r="8213" spans="1:5" x14ac:dyDescent="0.25">
      <c r="A8213" s="353">
        <v>102496</v>
      </c>
      <c r="B8213" s="354" t="s">
        <v>6491</v>
      </c>
      <c r="C8213" s="353" t="s">
        <v>1</v>
      </c>
      <c r="D8213" s="355">
        <v>16.09</v>
      </c>
      <c r="E8213" s="207"/>
    </row>
    <row r="8214" spans="1:5" x14ac:dyDescent="0.25">
      <c r="A8214" s="353">
        <v>102497</v>
      </c>
      <c r="B8214" s="354" t="s">
        <v>6492</v>
      </c>
      <c r="C8214" s="353" t="s">
        <v>1</v>
      </c>
      <c r="D8214" s="355">
        <v>5.59</v>
      </c>
      <c r="E8214" s="207"/>
    </row>
    <row r="8215" spans="1:5" x14ac:dyDescent="0.25">
      <c r="A8215" s="353">
        <v>102520</v>
      </c>
      <c r="B8215" s="354" t="s">
        <v>6502</v>
      </c>
      <c r="C8215" s="353" t="s">
        <v>3</v>
      </c>
      <c r="D8215" s="355">
        <v>90.79</v>
      </c>
      <c r="E8215" s="207"/>
    </row>
    <row r="8216" spans="1:5" x14ac:dyDescent="0.25">
      <c r="A8216" s="353">
        <v>102518</v>
      </c>
      <c r="B8216" s="354" t="s">
        <v>35272</v>
      </c>
      <c r="C8216" s="353" t="s">
        <v>2</v>
      </c>
      <c r="D8216" s="355">
        <v>0</v>
      </c>
      <c r="E8216" s="207"/>
    </row>
    <row r="8217" spans="1:5" x14ac:dyDescent="0.25">
      <c r="A8217" s="353">
        <v>102514</v>
      </c>
      <c r="B8217" s="354" t="s">
        <v>35273</v>
      </c>
      <c r="C8217" s="353" t="s">
        <v>2</v>
      </c>
      <c r="D8217" s="355">
        <v>0</v>
      </c>
      <c r="E8217" s="207"/>
    </row>
    <row r="8218" spans="1:5" x14ac:dyDescent="0.25">
      <c r="A8218" s="353">
        <v>102516</v>
      </c>
      <c r="B8218" s="354" t="s">
        <v>35274</v>
      </c>
      <c r="C8218" s="353" t="s">
        <v>2</v>
      </c>
      <c r="D8218" s="355">
        <v>0</v>
      </c>
      <c r="E8218" s="207"/>
    </row>
    <row r="8219" spans="1:5" x14ac:dyDescent="0.25">
      <c r="A8219" s="353">
        <v>102515</v>
      </c>
      <c r="B8219" s="354" t="s">
        <v>35275</v>
      </c>
      <c r="C8219" s="353" t="s">
        <v>2</v>
      </c>
      <c r="D8219" s="355">
        <v>0</v>
      </c>
      <c r="E8219" s="207"/>
    </row>
    <row r="8220" spans="1:5" x14ac:dyDescent="0.25">
      <c r="A8220" s="353">
        <v>102517</v>
      </c>
      <c r="B8220" s="354" t="s">
        <v>35276</v>
      </c>
      <c r="C8220" s="353" t="s">
        <v>2</v>
      </c>
      <c r="D8220" s="355">
        <v>0</v>
      </c>
      <c r="E8220" s="207"/>
    </row>
    <row r="8221" spans="1:5" x14ac:dyDescent="0.25">
      <c r="A8221" s="353">
        <v>102513</v>
      </c>
      <c r="B8221" s="354" t="s">
        <v>6501</v>
      </c>
      <c r="C8221" s="353" t="s">
        <v>3</v>
      </c>
      <c r="D8221" s="355">
        <v>53.15</v>
      </c>
      <c r="E8221" s="207"/>
    </row>
    <row r="8222" spans="1:5" x14ac:dyDescent="0.25">
      <c r="A8222" s="353">
        <v>102489</v>
      </c>
      <c r="B8222" s="354" t="s">
        <v>6487</v>
      </c>
      <c r="C8222" s="353" t="s">
        <v>3</v>
      </c>
      <c r="D8222" s="355">
        <v>27.56</v>
      </c>
      <c r="E8222" s="207"/>
    </row>
    <row r="8223" spans="1:5" x14ac:dyDescent="0.25">
      <c r="A8223" s="353">
        <v>102488</v>
      </c>
      <c r="B8223" s="354" t="s">
        <v>6486</v>
      </c>
      <c r="C8223" s="353" t="s">
        <v>3</v>
      </c>
      <c r="D8223" s="355">
        <v>3.89</v>
      </c>
      <c r="E8223" s="207"/>
    </row>
    <row r="8224" spans="1:5" x14ac:dyDescent="0.25">
      <c r="A8224" s="353">
        <v>101730</v>
      </c>
      <c r="B8224" s="354" t="s">
        <v>35277</v>
      </c>
      <c r="C8224" s="353" t="s">
        <v>3</v>
      </c>
      <c r="D8224" s="355">
        <v>0</v>
      </c>
      <c r="E8224" s="207"/>
    </row>
    <row r="8225" spans="1:5" x14ac:dyDescent="0.25">
      <c r="A8225" s="353">
        <v>101746</v>
      </c>
      <c r="B8225" s="354" t="s">
        <v>4597</v>
      </c>
      <c r="C8225" s="353" t="s">
        <v>3</v>
      </c>
      <c r="D8225" s="355">
        <v>531.1</v>
      </c>
      <c r="E8225" s="207"/>
    </row>
    <row r="8226" spans="1:5" x14ac:dyDescent="0.25">
      <c r="A8226" s="353">
        <v>98679</v>
      </c>
      <c r="B8226" s="354" t="s">
        <v>4602</v>
      </c>
      <c r="C8226" s="353" t="s">
        <v>3</v>
      </c>
      <c r="D8226" s="355">
        <v>43.76</v>
      </c>
      <c r="E8226" s="207"/>
    </row>
    <row r="8227" spans="1:5" x14ac:dyDescent="0.25">
      <c r="A8227" s="353">
        <v>98680</v>
      </c>
      <c r="B8227" s="354" t="s">
        <v>4603</v>
      </c>
      <c r="C8227" s="353" t="s">
        <v>3</v>
      </c>
      <c r="D8227" s="355">
        <v>54.58</v>
      </c>
      <c r="E8227" s="207"/>
    </row>
    <row r="8228" spans="1:5" x14ac:dyDescent="0.25">
      <c r="A8228" s="353">
        <v>101749</v>
      </c>
      <c r="B8228" s="354" t="s">
        <v>4594</v>
      </c>
      <c r="C8228" s="353" t="s">
        <v>3</v>
      </c>
      <c r="D8228" s="355">
        <v>63.41</v>
      </c>
      <c r="E8228" s="207"/>
    </row>
    <row r="8229" spans="1:5" x14ac:dyDescent="0.25">
      <c r="A8229" s="353">
        <v>98681</v>
      </c>
      <c r="B8229" s="354" t="s">
        <v>4604</v>
      </c>
      <c r="C8229" s="353" t="s">
        <v>3</v>
      </c>
      <c r="D8229" s="355">
        <v>41.07</v>
      </c>
      <c r="E8229" s="207"/>
    </row>
    <row r="8230" spans="1:5" x14ac:dyDescent="0.25">
      <c r="A8230" s="353">
        <v>98682</v>
      </c>
      <c r="B8230" s="354" t="s">
        <v>4605</v>
      </c>
      <c r="C8230" s="353" t="s">
        <v>3</v>
      </c>
      <c r="D8230" s="355">
        <v>51.88</v>
      </c>
      <c r="E8230" s="207"/>
    </row>
    <row r="8231" spans="1:5" x14ac:dyDescent="0.25">
      <c r="A8231" s="353">
        <v>101750</v>
      </c>
      <c r="B8231" s="354" t="s">
        <v>4595</v>
      </c>
      <c r="C8231" s="353" t="s">
        <v>3</v>
      </c>
      <c r="D8231" s="355">
        <v>60.71</v>
      </c>
      <c r="E8231" s="207"/>
    </row>
    <row r="8232" spans="1:5" x14ac:dyDescent="0.25">
      <c r="A8232" s="353">
        <v>101737</v>
      </c>
      <c r="B8232" s="354" t="s">
        <v>4618</v>
      </c>
      <c r="C8232" s="353" t="s">
        <v>3</v>
      </c>
      <c r="D8232" s="355">
        <v>133.47</v>
      </c>
      <c r="E8232" s="207"/>
    </row>
    <row r="8233" spans="1:5" x14ac:dyDescent="0.25">
      <c r="A8233" s="353">
        <v>101735</v>
      </c>
      <c r="B8233" s="354" t="s">
        <v>4616</v>
      </c>
      <c r="C8233" s="353" t="s">
        <v>3</v>
      </c>
      <c r="D8233" s="355">
        <v>422.43</v>
      </c>
      <c r="E8233" s="207"/>
    </row>
    <row r="8234" spans="1:5" x14ac:dyDescent="0.25">
      <c r="A8234" s="353">
        <v>101734</v>
      </c>
      <c r="B8234" s="354" t="s">
        <v>4615</v>
      </c>
      <c r="C8234" s="353" t="s">
        <v>3</v>
      </c>
      <c r="D8234" s="355">
        <v>412.36</v>
      </c>
      <c r="E8234" s="207"/>
    </row>
    <row r="8235" spans="1:5" x14ac:dyDescent="0.25">
      <c r="A8235" s="353">
        <v>101736</v>
      </c>
      <c r="B8235" s="354" t="s">
        <v>4617</v>
      </c>
      <c r="C8235" s="353" t="s">
        <v>3</v>
      </c>
      <c r="D8235" s="355">
        <v>113.55</v>
      </c>
      <c r="E8235" s="207"/>
    </row>
    <row r="8236" spans="1:5" x14ac:dyDescent="0.25">
      <c r="A8236" s="353">
        <v>101733</v>
      </c>
      <c r="B8236" s="354" t="s">
        <v>4614</v>
      </c>
      <c r="C8236" s="353" t="s">
        <v>3</v>
      </c>
      <c r="D8236" s="355">
        <v>273.57</v>
      </c>
      <c r="E8236" s="207"/>
    </row>
    <row r="8237" spans="1:5" x14ac:dyDescent="0.25">
      <c r="A8237" s="353">
        <v>98678</v>
      </c>
      <c r="B8237" s="354" t="s">
        <v>4601</v>
      </c>
      <c r="C8237" s="353" t="s">
        <v>3</v>
      </c>
      <c r="D8237" s="355">
        <v>390.75</v>
      </c>
      <c r="E8237" s="207"/>
    </row>
    <row r="8238" spans="1:5" x14ac:dyDescent="0.25">
      <c r="A8238" s="353">
        <v>98677</v>
      </c>
      <c r="B8238" s="354" t="s">
        <v>35278</v>
      </c>
      <c r="C8238" s="353" t="s">
        <v>3</v>
      </c>
      <c r="D8238" s="355">
        <v>0</v>
      </c>
      <c r="E8238" s="207"/>
    </row>
    <row r="8239" spans="1:5" x14ac:dyDescent="0.25">
      <c r="A8239" s="353">
        <v>98676</v>
      </c>
      <c r="B8239" s="354" t="s">
        <v>35279</v>
      </c>
      <c r="C8239" s="353" t="s">
        <v>3</v>
      </c>
      <c r="D8239" s="355">
        <v>0</v>
      </c>
      <c r="E8239" s="207"/>
    </row>
    <row r="8240" spans="1:5" x14ac:dyDescent="0.25">
      <c r="A8240" s="353">
        <v>98675</v>
      </c>
      <c r="B8240" s="354" t="s">
        <v>35280</v>
      </c>
      <c r="C8240" s="353" t="s">
        <v>3</v>
      </c>
      <c r="D8240" s="355">
        <v>0</v>
      </c>
      <c r="E8240" s="207"/>
    </row>
    <row r="8241" spans="1:5" x14ac:dyDescent="0.25">
      <c r="A8241" s="353">
        <v>101747</v>
      </c>
      <c r="B8241" s="354" t="s">
        <v>4626</v>
      </c>
      <c r="C8241" s="353" t="s">
        <v>3</v>
      </c>
      <c r="D8241" s="355">
        <v>77.599999999999994</v>
      </c>
      <c r="E8241" s="207"/>
    </row>
    <row r="8242" spans="1:5" x14ac:dyDescent="0.25">
      <c r="A8242" s="353">
        <v>104162</v>
      </c>
      <c r="B8242" s="354" t="s">
        <v>6503</v>
      </c>
      <c r="C8242" s="353" t="s">
        <v>3</v>
      </c>
      <c r="D8242" s="355">
        <v>101.79</v>
      </c>
      <c r="E8242" s="207"/>
    </row>
    <row r="8243" spans="1:5" x14ac:dyDescent="0.25">
      <c r="A8243" s="353">
        <v>98671</v>
      </c>
      <c r="B8243" s="354" t="s">
        <v>4599</v>
      </c>
      <c r="C8243" s="353" t="s">
        <v>3</v>
      </c>
      <c r="D8243" s="355">
        <v>346.9</v>
      </c>
      <c r="E8243" s="207"/>
    </row>
    <row r="8244" spans="1:5" x14ac:dyDescent="0.25">
      <c r="A8244" s="353">
        <v>101092</v>
      </c>
      <c r="B8244" s="354" t="s">
        <v>864</v>
      </c>
      <c r="C8244" s="353" t="s">
        <v>3</v>
      </c>
      <c r="D8244" s="355">
        <v>359.15</v>
      </c>
      <c r="E8244" s="207"/>
    </row>
    <row r="8245" spans="1:5" x14ac:dyDescent="0.25">
      <c r="A8245" s="353">
        <v>101091</v>
      </c>
      <c r="B8245" s="354" t="s">
        <v>863</v>
      </c>
      <c r="C8245" s="353" t="s">
        <v>3</v>
      </c>
      <c r="D8245" s="355">
        <v>167.07</v>
      </c>
      <c r="E8245" s="207"/>
    </row>
    <row r="8246" spans="1:5" x14ac:dyDescent="0.25">
      <c r="A8246" s="353">
        <v>101726</v>
      </c>
      <c r="B8246" s="354" t="s">
        <v>4611</v>
      </c>
      <c r="C8246" s="353" t="s">
        <v>3</v>
      </c>
      <c r="D8246" s="355">
        <v>213.97</v>
      </c>
      <c r="E8246" s="207"/>
    </row>
    <row r="8247" spans="1:5" x14ac:dyDescent="0.25">
      <c r="A8247" s="353">
        <v>101725</v>
      </c>
      <c r="B8247" s="354" t="s">
        <v>4610</v>
      </c>
      <c r="C8247" s="353" t="s">
        <v>3</v>
      </c>
      <c r="D8247" s="355">
        <v>317.55</v>
      </c>
      <c r="E8247" s="207"/>
    </row>
    <row r="8248" spans="1:5" x14ac:dyDescent="0.25">
      <c r="A8248" s="353">
        <v>98672</v>
      </c>
      <c r="B8248" s="354" t="s">
        <v>4600</v>
      </c>
      <c r="C8248" s="353" t="s">
        <v>3</v>
      </c>
      <c r="D8248" s="355">
        <v>445.64</v>
      </c>
      <c r="E8248" s="207"/>
    </row>
    <row r="8249" spans="1:5" x14ac:dyDescent="0.25">
      <c r="A8249" s="353">
        <v>101093</v>
      </c>
      <c r="B8249" s="354" t="s">
        <v>865</v>
      </c>
      <c r="C8249" s="353" t="s">
        <v>3</v>
      </c>
      <c r="D8249" s="355">
        <v>457.89</v>
      </c>
      <c r="E8249" s="207"/>
    </row>
    <row r="8250" spans="1:5" x14ac:dyDescent="0.25">
      <c r="A8250" s="353">
        <v>101732</v>
      </c>
      <c r="B8250" s="354" t="s">
        <v>4612</v>
      </c>
      <c r="C8250" s="353" t="s">
        <v>3</v>
      </c>
      <c r="D8250" s="355">
        <v>107.48</v>
      </c>
      <c r="E8250" s="207"/>
    </row>
    <row r="8251" spans="1:5" x14ac:dyDescent="0.25">
      <c r="A8251" s="353">
        <v>101731</v>
      </c>
      <c r="B8251" s="354" t="s">
        <v>38905</v>
      </c>
      <c r="C8251" s="353" t="s">
        <v>3</v>
      </c>
      <c r="D8251" s="355">
        <v>351.33</v>
      </c>
      <c r="E8251" s="207"/>
    </row>
    <row r="8252" spans="1:5" x14ac:dyDescent="0.25">
      <c r="A8252" s="353">
        <v>101090</v>
      </c>
      <c r="B8252" s="354" t="s">
        <v>862</v>
      </c>
      <c r="C8252" s="353" t="s">
        <v>3</v>
      </c>
      <c r="D8252" s="355">
        <v>236</v>
      </c>
      <c r="E8252" s="207"/>
    </row>
    <row r="8253" spans="1:5" x14ac:dyDescent="0.25">
      <c r="A8253" s="353">
        <v>101751</v>
      </c>
      <c r="B8253" s="354" t="s">
        <v>4598</v>
      </c>
      <c r="C8253" s="353" t="s">
        <v>3</v>
      </c>
      <c r="D8253" s="355">
        <v>347.38</v>
      </c>
      <c r="E8253" s="207"/>
    </row>
    <row r="8254" spans="1:5" x14ac:dyDescent="0.25">
      <c r="A8254" s="353">
        <v>101729</v>
      </c>
      <c r="B8254" s="354" t="s">
        <v>4596</v>
      </c>
      <c r="C8254" s="353" t="s">
        <v>3</v>
      </c>
      <c r="D8254" s="355">
        <v>340.37</v>
      </c>
      <c r="E8254" s="207"/>
    </row>
    <row r="8255" spans="1:5" x14ac:dyDescent="0.25">
      <c r="A8255" s="353">
        <v>98683</v>
      </c>
      <c r="B8255" s="354" t="s">
        <v>35281</v>
      </c>
      <c r="C8255" s="353" t="s">
        <v>3</v>
      </c>
      <c r="D8255" s="355">
        <v>0</v>
      </c>
      <c r="E8255" s="207"/>
    </row>
    <row r="8256" spans="1:5" x14ac:dyDescent="0.25">
      <c r="A8256" s="353">
        <v>101094</v>
      </c>
      <c r="B8256" s="354" t="s">
        <v>11769</v>
      </c>
      <c r="C8256" s="353" t="s">
        <v>1</v>
      </c>
      <c r="D8256" s="355">
        <v>168.59</v>
      </c>
      <c r="E8256" s="207"/>
    </row>
    <row r="8257" spans="1:5" x14ac:dyDescent="0.25">
      <c r="A8257" s="353">
        <v>101095</v>
      </c>
      <c r="B8257" s="354" t="s">
        <v>35282</v>
      </c>
      <c r="C8257" s="353" t="s">
        <v>1</v>
      </c>
      <c r="D8257" s="355">
        <v>0</v>
      </c>
      <c r="E8257" s="207"/>
    </row>
    <row r="8258" spans="1:5" x14ac:dyDescent="0.25">
      <c r="A8258" s="353">
        <v>101728</v>
      </c>
      <c r="B8258" s="354" t="s">
        <v>35283</v>
      </c>
      <c r="C8258" s="353" t="s">
        <v>3</v>
      </c>
      <c r="D8258" s="355">
        <v>0</v>
      </c>
      <c r="E8258" s="207"/>
    </row>
    <row r="8259" spans="1:5" x14ac:dyDescent="0.25">
      <c r="A8259" s="353">
        <v>101727</v>
      </c>
      <c r="B8259" s="354" t="s">
        <v>4613</v>
      </c>
      <c r="C8259" s="353" t="s">
        <v>3</v>
      </c>
      <c r="D8259" s="355">
        <v>198.67</v>
      </c>
      <c r="E8259" s="207"/>
    </row>
    <row r="8260" spans="1:5" x14ac:dyDescent="0.25">
      <c r="A8260" s="353">
        <v>101748</v>
      </c>
      <c r="B8260" s="354" t="s">
        <v>4619</v>
      </c>
      <c r="C8260" s="353" t="s">
        <v>3</v>
      </c>
      <c r="D8260" s="355">
        <v>3.9</v>
      </c>
      <c r="E8260" s="207"/>
    </row>
    <row r="8261" spans="1:5" x14ac:dyDescent="0.25">
      <c r="A8261" s="353">
        <v>101742</v>
      </c>
      <c r="B8261" s="354" t="s">
        <v>4627</v>
      </c>
      <c r="C8261" s="353" t="s">
        <v>1</v>
      </c>
      <c r="D8261" s="355">
        <v>61.59</v>
      </c>
      <c r="E8261" s="207"/>
    </row>
    <row r="8262" spans="1:5" x14ac:dyDescent="0.25">
      <c r="A8262" s="353">
        <v>101740</v>
      </c>
      <c r="B8262" s="354" t="s">
        <v>4624</v>
      </c>
      <c r="C8262" s="353" t="s">
        <v>1</v>
      </c>
      <c r="D8262" s="355">
        <v>53.25</v>
      </c>
      <c r="E8262" s="207"/>
    </row>
    <row r="8263" spans="1:5" x14ac:dyDescent="0.25">
      <c r="A8263" s="353">
        <v>98685</v>
      </c>
      <c r="B8263" s="354" t="s">
        <v>4606</v>
      </c>
      <c r="C8263" s="353" t="s">
        <v>1</v>
      </c>
      <c r="D8263" s="355">
        <v>64.11</v>
      </c>
      <c r="E8263" s="207"/>
    </row>
    <row r="8264" spans="1:5" x14ac:dyDescent="0.25">
      <c r="A8264" s="353">
        <v>98686</v>
      </c>
      <c r="B8264" s="354" t="s">
        <v>4607</v>
      </c>
      <c r="C8264" s="353" t="s">
        <v>1</v>
      </c>
      <c r="D8264" s="355">
        <v>48.78</v>
      </c>
      <c r="E8264" s="207"/>
    </row>
    <row r="8265" spans="1:5" x14ac:dyDescent="0.25">
      <c r="A8265" s="353">
        <v>101739</v>
      </c>
      <c r="B8265" s="354" t="s">
        <v>4623</v>
      </c>
      <c r="C8265" s="353" t="s">
        <v>1</v>
      </c>
      <c r="D8265" s="355">
        <v>47.35</v>
      </c>
      <c r="E8265" s="207"/>
    </row>
    <row r="8266" spans="1:5" x14ac:dyDescent="0.25">
      <c r="A8266" s="353">
        <v>101738</v>
      </c>
      <c r="B8266" s="354" t="s">
        <v>4622</v>
      </c>
      <c r="C8266" s="353" t="s">
        <v>1</v>
      </c>
      <c r="D8266" s="355">
        <v>44.16</v>
      </c>
      <c r="E8266" s="207"/>
    </row>
    <row r="8267" spans="1:5" x14ac:dyDescent="0.25">
      <c r="A8267" s="353">
        <v>101741</v>
      </c>
      <c r="B8267" s="354" t="s">
        <v>4625</v>
      </c>
      <c r="C8267" s="353" t="s">
        <v>1</v>
      </c>
      <c r="D8267" s="355">
        <v>25.44</v>
      </c>
      <c r="E8267" s="207"/>
    </row>
    <row r="8268" spans="1:5" x14ac:dyDescent="0.25">
      <c r="A8268" s="353">
        <v>98697</v>
      </c>
      <c r="B8268" s="354" t="s">
        <v>4621</v>
      </c>
      <c r="C8268" s="353" t="s">
        <v>1</v>
      </c>
      <c r="D8268" s="355">
        <v>54.52</v>
      </c>
      <c r="E8268" s="207"/>
    </row>
    <row r="8269" spans="1:5" x14ac:dyDescent="0.25">
      <c r="A8269" s="353">
        <v>98688</v>
      </c>
      <c r="B8269" s="354" t="s">
        <v>4608</v>
      </c>
      <c r="C8269" s="353" t="s">
        <v>1</v>
      </c>
      <c r="D8269" s="355">
        <v>77.88</v>
      </c>
      <c r="E8269" s="207"/>
    </row>
    <row r="8270" spans="1:5" x14ac:dyDescent="0.25">
      <c r="A8270" s="353">
        <v>98687</v>
      </c>
      <c r="B8270" s="354" t="s">
        <v>35284</v>
      </c>
      <c r="C8270" s="353" t="s">
        <v>1</v>
      </c>
      <c r="D8270" s="355">
        <v>0</v>
      </c>
      <c r="E8270" s="207"/>
    </row>
    <row r="8271" spans="1:5" x14ac:dyDescent="0.25">
      <c r="A8271" s="353">
        <v>98689</v>
      </c>
      <c r="B8271" s="354" t="s">
        <v>4609</v>
      </c>
      <c r="C8271" s="353" t="s">
        <v>1</v>
      </c>
      <c r="D8271" s="355">
        <v>92.83</v>
      </c>
      <c r="E8271" s="207"/>
    </row>
    <row r="8272" spans="1:5" x14ac:dyDescent="0.25">
      <c r="A8272" s="353">
        <v>98695</v>
      </c>
      <c r="B8272" s="354" t="s">
        <v>4620</v>
      </c>
      <c r="C8272" s="353" t="s">
        <v>1</v>
      </c>
      <c r="D8272" s="355">
        <v>83.66</v>
      </c>
      <c r="E8272" s="207"/>
    </row>
    <row r="8273" spans="1:5" x14ac:dyDescent="0.25">
      <c r="A8273" s="353">
        <v>100606</v>
      </c>
      <c r="B8273" s="354" t="s">
        <v>38906</v>
      </c>
      <c r="C8273" s="353" t="s">
        <v>2</v>
      </c>
      <c r="D8273" s="355">
        <v>1742.75</v>
      </c>
      <c r="E8273" s="207"/>
    </row>
    <row r="8274" spans="1:5" x14ac:dyDescent="0.25">
      <c r="A8274" s="353">
        <v>100604</v>
      </c>
      <c r="B8274" s="354" t="s">
        <v>38907</v>
      </c>
      <c r="C8274" s="353" t="s">
        <v>2</v>
      </c>
      <c r="D8274" s="355">
        <v>785.75</v>
      </c>
      <c r="E8274" s="207"/>
    </row>
    <row r="8275" spans="1:5" x14ac:dyDescent="0.25">
      <c r="A8275" s="353">
        <v>100605</v>
      </c>
      <c r="B8275" s="354" t="s">
        <v>38908</v>
      </c>
      <c r="C8275" s="353" t="s">
        <v>2</v>
      </c>
      <c r="D8275" s="355">
        <v>1180.95</v>
      </c>
      <c r="E8275" s="207"/>
    </row>
    <row r="8276" spans="1:5" x14ac:dyDescent="0.25">
      <c r="A8276" s="353">
        <v>100580</v>
      </c>
      <c r="B8276" s="354" t="s">
        <v>38909</v>
      </c>
      <c r="C8276" s="353" t="s">
        <v>2</v>
      </c>
      <c r="D8276" s="355">
        <v>708.15</v>
      </c>
      <c r="E8276" s="207"/>
    </row>
    <row r="8277" spans="1:5" x14ac:dyDescent="0.25">
      <c r="A8277" s="353">
        <v>100579</v>
      </c>
      <c r="B8277" s="354" t="s">
        <v>38910</v>
      </c>
      <c r="C8277" s="353" t="s">
        <v>2</v>
      </c>
      <c r="D8277" s="355">
        <v>660.64</v>
      </c>
      <c r="E8277" s="207"/>
    </row>
    <row r="8278" spans="1:5" x14ac:dyDescent="0.25">
      <c r="A8278" s="353">
        <v>100609</v>
      </c>
      <c r="B8278" s="354" t="s">
        <v>38911</v>
      </c>
      <c r="C8278" s="353" t="s">
        <v>2</v>
      </c>
      <c r="D8278" s="355">
        <v>1773.55</v>
      </c>
      <c r="E8278" s="207"/>
    </row>
    <row r="8279" spans="1:5" x14ac:dyDescent="0.25">
      <c r="A8279" s="353">
        <v>100607</v>
      </c>
      <c r="B8279" s="354" t="s">
        <v>38912</v>
      </c>
      <c r="C8279" s="353" t="s">
        <v>2</v>
      </c>
      <c r="D8279" s="355">
        <v>805.64</v>
      </c>
      <c r="E8279" s="207"/>
    </row>
    <row r="8280" spans="1:5" x14ac:dyDescent="0.25">
      <c r="A8280" s="353">
        <v>100608</v>
      </c>
      <c r="B8280" s="354" t="s">
        <v>38913</v>
      </c>
      <c r="C8280" s="353" t="s">
        <v>2</v>
      </c>
      <c r="D8280" s="355">
        <v>1204.8900000000001</v>
      </c>
      <c r="E8280" s="207"/>
    </row>
    <row r="8281" spans="1:5" x14ac:dyDescent="0.25">
      <c r="A8281" s="353">
        <v>100582</v>
      </c>
      <c r="B8281" s="354" t="s">
        <v>38914</v>
      </c>
      <c r="C8281" s="353" t="s">
        <v>2</v>
      </c>
      <c r="D8281" s="355">
        <v>770.24</v>
      </c>
      <c r="E8281" s="207"/>
    </row>
    <row r="8282" spans="1:5" x14ac:dyDescent="0.25">
      <c r="A8282" s="353">
        <v>100581</v>
      </c>
      <c r="B8282" s="354" t="s">
        <v>38915</v>
      </c>
      <c r="C8282" s="353" t="s">
        <v>2</v>
      </c>
      <c r="D8282" s="355">
        <v>686.04</v>
      </c>
      <c r="E8282" s="207"/>
    </row>
    <row r="8283" spans="1:5" x14ac:dyDescent="0.25">
      <c r="A8283" s="353">
        <v>100613</v>
      </c>
      <c r="B8283" s="354" t="s">
        <v>38916</v>
      </c>
      <c r="C8283" s="353" t="s">
        <v>2</v>
      </c>
      <c r="D8283" s="355">
        <v>1804.18</v>
      </c>
      <c r="E8283" s="207"/>
    </row>
    <row r="8284" spans="1:5" x14ac:dyDescent="0.25">
      <c r="A8284" s="353">
        <v>100610</v>
      </c>
      <c r="B8284" s="354" t="s">
        <v>38917</v>
      </c>
      <c r="C8284" s="353" t="s">
        <v>2</v>
      </c>
      <c r="D8284" s="355">
        <v>825.11</v>
      </c>
      <c r="E8284" s="207"/>
    </row>
    <row r="8285" spans="1:5" x14ac:dyDescent="0.25">
      <c r="A8285" s="353">
        <v>100611</v>
      </c>
      <c r="B8285" s="354" t="s">
        <v>38918</v>
      </c>
      <c r="C8285" s="353" t="s">
        <v>2</v>
      </c>
      <c r="D8285" s="355">
        <v>1004.36</v>
      </c>
      <c r="E8285" s="207"/>
    </row>
    <row r="8286" spans="1:5" x14ac:dyDescent="0.25">
      <c r="A8286" s="353">
        <v>100612</v>
      </c>
      <c r="B8286" s="354" t="s">
        <v>38919</v>
      </c>
      <c r="C8286" s="353" t="s">
        <v>2</v>
      </c>
      <c r="D8286" s="355">
        <v>1228.43</v>
      </c>
      <c r="E8286" s="207"/>
    </row>
    <row r="8287" spans="1:5" x14ac:dyDescent="0.25">
      <c r="A8287" s="353">
        <v>100584</v>
      </c>
      <c r="B8287" s="354" t="s">
        <v>38920</v>
      </c>
      <c r="C8287" s="353" t="s">
        <v>2</v>
      </c>
      <c r="D8287" s="355">
        <v>764.39</v>
      </c>
      <c r="E8287" s="207"/>
    </row>
    <row r="8288" spans="1:5" x14ac:dyDescent="0.25">
      <c r="A8288" s="353">
        <v>100583</v>
      </c>
      <c r="B8288" s="354" t="s">
        <v>38921</v>
      </c>
      <c r="C8288" s="353" t="s">
        <v>2</v>
      </c>
      <c r="D8288" s="355">
        <v>712.89</v>
      </c>
      <c r="E8288" s="207"/>
    </row>
    <row r="8289" spans="1:5" x14ac:dyDescent="0.25">
      <c r="A8289" s="353">
        <v>100616</v>
      </c>
      <c r="B8289" s="354" t="s">
        <v>38922</v>
      </c>
      <c r="C8289" s="353" t="s">
        <v>2</v>
      </c>
      <c r="D8289" s="355">
        <v>1868.07</v>
      </c>
      <c r="E8289" s="207"/>
    </row>
    <row r="8290" spans="1:5" x14ac:dyDescent="0.25">
      <c r="A8290" s="353">
        <v>100614</v>
      </c>
      <c r="B8290" s="354" t="s">
        <v>38923</v>
      </c>
      <c r="C8290" s="353" t="s">
        <v>2</v>
      </c>
      <c r="D8290" s="355">
        <v>1046.77</v>
      </c>
      <c r="E8290" s="207"/>
    </row>
    <row r="8291" spans="1:5" x14ac:dyDescent="0.25">
      <c r="A8291" s="353">
        <v>100615</v>
      </c>
      <c r="B8291" s="354" t="s">
        <v>38924</v>
      </c>
      <c r="C8291" s="353" t="s">
        <v>2</v>
      </c>
      <c r="D8291" s="355">
        <v>1275.3399999999999</v>
      </c>
      <c r="E8291" s="207"/>
    </row>
    <row r="8292" spans="1:5" x14ac:dyDescent="0.25">
      <c r="A8292" s="353">
        <v>100586</v>
      </c>
      <c r="B8292" s="354" t="s">
        <v>38925</v>
      </c>
      <c r="C8292" s="353" t="s">
        <v>2</v>
      </c>
      <c r="D8292" s="355">
        <v>847.65</v>
      </c>
      <c r="E8292" s="207"/>
    </row>
    <row r="8293" spans="1:5" x14ac:dyDescent="0.25">
      <c r="A8293" s="353">
        <v>100585</v>
      </c>
      <c r="B8293" s="354" t="s">
        <v>38926</v>
      </c>
      <c r="C8293" s="353" t="s">
        <v>2</v>
      </c>
      <c r="D8293" s="355">
        <v>765.31</v>
      </c>
      <c r="E8293" s="207"/>
    </row>
    <row r="8294" spans="1:5" x14ac:dyDescent="0.25">
      <c r="A8294" s="353">
        <v>100618</v>
      </c>
      <c r="B8294" s="354" t="s">
        <v>38927</v>
      </c>
      <c r="C8294" s="353" t="s">
        <v>2</v>
      </c>
      <c r="D8294" s="355">
        <v>1938.26</v>
      </c>
      <c r="E8294" s="207"/>
    </row>
    <row r="8295" spans="1:5" x14ac:dyDescent="0.25">
      <c r="A8295" s="353">
        <v>100617</v>
      </c>
      <c r="B8295" s="354" t="s">
        <v>38928</v>
      </c>
      <c r="C8295" s="353" t="s">
        <v>2</v>
      </c>
      <c r="D8295" s="355">
        <v>1322.12</v>
      </c>
      <c r="E8295" s="207"/>
    </row>
    <row r="8296" spans="1:5" x14ac:dyDescent="0.25">
      <c r="A8296" s="353">
        <v>100588</v>
      </c>
      <c r="B8296" s="354" t="s">
        <v>38929</v>
      </c>
      <c r="C8296" s="353" t="s">
        <v>2</v>
      </c>
      <c r="D8296" s="355">
        <v>883.34</v>
      </c>
      <c r="E8296" s="207"/>
    </row>
    <row r="8297" spans="1:5" x14ac:dyDescent="0.25">
      <c r="A8297" s="353">
        <v>100587</v>
      </c>
      <c r="B8297" s="354" t="s">
        <v>38930</v>
      </c>
      <c r="C8297" s="353" t="s">
        <v>2</v>
      </c>
      <c r="D8297" s="355">
        <v>819.47</v>
      </c>
      <c r="E8297" s="207"/>
    </row>
    <row r="8298" spans="1:5" x14ac:dyDescent="0.25">
      <c r="A8298" s="353">
        <v>100590</v>
      </c>
      <c r="B8298" s="354" t="s">
        <v>38931</v>
      </c>
      <c r="C8298" s="353" t="s">
        <v>2</v>
      </c>
      <c r="D8298" s="355">
        <v>952.48</v>
      </c>
      <c r="E8298" s="207"/>
    </row>
    <row r="8299" spans="1:5" x14ac:dyDescent="0.25">
      <c r="A8299" s="353">
        <v>100589</v>
      </c>
      <c r="B8299" s="354" t="s">
        <v>38932</v>
      </c>
      <c r="C8299" s="353" t="s">
        <v>2</v>
      </c>
      <c r="D8299" s="355">
        <v>889.08</v>
      </c>
      <c r="E8299" s="207"/>
    </row>
    <row r="8300" spans="1:5" x14ac:dyDescent="0.25">
      <c r="A8300" s="353">
        <v>100592</v>
      </c>
      <c r="B8300" s="354" t="s">
        <v>38933</v>
      </c>
      <c r="C8300" s="353" t="s">
        <v>2</v>
      </c>
      <c r="D8300" s="355">
        <v>942.83</v>
      </c>
      <c r="E8300" s="207"/>
    </row>
    <row r="8301" spans="1:5" x14ac:dyDescent="0.25">
      <c r="A8301" s="353">
        <v>100591</v>
      </c>
      <c r="B8301" s="354" t="s">
        <v>38934</v>
      </c>
      <c r="C8301" s="353" t="s">
        <v>2</v>
      </c>
      <c r="D8301" s="355">
        <v>874.73</v>
      </c>
      <c r="E8301" s="207"/>
    </row>
    <row r="8302" spans="1:5" x14ac:dyDescent="0.25">
      <c r="A8302" s="353">
        <v>100594</v>
      </c>
      <c r="B8302" s="354" t="s">
        <v>38935</v>
      </c>
      <c r="C8302" s="353" t="s">
        <v>2</v>
      </c>
      <c r="D8302" s="355">
        <v>1036.3599999999999</v>
      </c>
      <c r="E8302" s="207"/>
    </row>
    <row r="8303" spans="1:5" x14ac:dyDescent="0.25">
      <c r="A8303" s="353">
        <v>100593</v>
      </c>
      <c r="B8303" s="354" t="s">
        <v>38936</v>
      </c>
      <c r="C8303" s="353" t="s">
        <v>2</v>
      </c>
      <c r="D8303" s="355">
        <v>947.1</v>
      </c>
      <c r="E8303" s="207"/>
    </row>
    <row r="8304" spans="1:5" x14ac:dyDescent="0.25">
      <c r="A8304" s="353">
        <v>100596</v>
      </c>
      <c r="B8304" s="354" t="s">
        <v>38937</v>
      </c>
      <c r="C8304" s="353" t="s">
        <v>2</v>
      </c>
      <c r="D8304" s="355">
        <v>1238.8</v>
      </c>
      <c r="E8304" s="207"/>
    </row>
    <row r="8305" spans="1:5" x14ac:dyDescent="0.25">
      <c r="A8305" s="353">
        <v>100595</v>
      </c>
      <c r="B8305" s="354" t="s">
        <v>38938</v>
      </c>
      <c r="C8305" s="353" t="s">
        <v>2</v>
      </c>
      <c r="D8305" s="355">
        <v>1118.0999999999999</v>
      </c>
      <c r="E8305" s="207"/>
    </row>
    <row r="8306" spans="1:5" x14ac:dyDescent="0.25">
      <c r="A8306" s="353">
        <v>100598</v>
      </c>
      <c r="B8306" s="354" t="s">
        <v>38939</v>
      </c>
      <c r="C8306" s="353" t="s">
        <v>2</v>
      </c>
      <c r="D8306" s="355">
        <v>1372.95</v>
      </c>
      <c r="E8306" s="207"/>
    </row>
    <row r="8307" spans="1:5" x14ac:dyDescent="0.25">
      <c r="A8307" s="353">
        <v>100597</v>
      </c>
      <c r="B8307" s="354" t="s">
        <v>38940</v>
      </c>
      <c r="C8307" s="353" t="s">
        <v>2</v>
      </c>
      <c r="D8307" s="355">
        <v>1273.2</v>
      </c>
      <c r="E8307" s="207"/>
    </row>
    <row r="8308" spans="1:5" x14ac:dyDescent="0.25">
      <c r="A8308" s="353">
        <v>100603</v>
      </c>
      <c r="B8308" s="354" t="s">
        <v>38941</v>
      </c>
      <c r="C8308" s="353" t="s">
        <v>2</v>
      </c>
      <c r="D8308" s="355">
        <v>1684.39</v>
      </c>
      <c r="E8308" s="207"/>
    </row>
    <row r="8309" spans="1:5" x14ac:dyDescent="0.25">
      <c r="A8309" s="353">
        <v>100599</v>
      </c>
      <c r="B8309" s="354" t="s">
        <v>38942</v>
      </c>
      <c r="C8309" s="353" t="s">
        <v>2</v>
      </c>
      <c r="D8309" s="355">
        <v>644.46</v>
      </c>
      <c r="E8309" s="207"/>
    </row>
    <row r="8310" spans="1:5" x14ac:dyDescent="0.25">
      <c r="A8310" s="353">
        <v>100600</v>
      </c>
      <c r="B8310" s="354" t="s">
        <v>38943</v>
      </c>
      <c r="C8310" s="353" t="s">
        <v>2</v>
      </c>
      <c r="D8310" s="355">
        <v>745.24</v>
      </c>
      <c r="E8310" s="207"/>
    </row>
    <row r="8311" spans="1:5" x14ac:dyDescent="0.25">
      <c r="A8311" s="353">
        <v>100601</v>
      </c>
      <c r="B8311" s="354" t="s">
        <v>38944</v>
      </c>
      <c r="C8311" s="353" t="s">
        <v>2</v>
      </c>
      <c r="D8311" s="355">
        <v>917.28</v>
      </c>
      <c r="E8311" s="207"/>
    </row>
    <row r="8312" spans="1:5" x14ac:dyDescent="0.25">
      <c r="A8312" s="353">
        <v>100602</v>
      </c>
      <c r="B8312" s="354" t="s">
        <v>38945</v>
      </c>
      <c r="C8312" s="353" t="s">
        <v>2</v>
      </c>
      <c r="D8312" s="355">
        <v>1132.33</v>
      </c>
      <c r="E8312" s="207"/>
    </row>
    <row r="8313" spans="1:5" x14ac:dyDescent="0.25">
      <c r="A8313" s="353">
        <v>100578</v>
      </c>
      <c r="B8313" s="354" t="s">
        <v>38946</v>
      </c>
      <c r="C8313" s="353" t="s">
        <v>2</v>
      </c>
      <c r="D8313" s="355">
        <v>609.66</v>
      </c>
      <c r="E8313" s="207"/>
    </row>
    <row r="8314" spans="1:5" x14ac:dyDescent="0.25">
      <c r="A8314" s="353">
        <v>105975</v>
      </c>
      <c r="B8314" s="354" t="s">
        <v>38947</v>
      </c>
      <c r="C8314" s="353" t="s">
        <v>1</v>
      </c>
      <c r="D8314" s="355">
        <v>0</v>
      </c>
      <c r="E8314" s="207"/>
    </row>
    <row r="8315" spans="1:5" x14ac:dyDescent="0.25">
      <c r="A8315" s="353">
        <v>105976</v>
      </c>
      <c r="B8315" s="354" t="s">
        <v>38948</v>
      </c>
      <c r="C8315" s="353" t="s">
        <v>1</v>
      </c>
      <c r="D8315" s="355">
        <v>0</v>
      </c>
      <c r="E8315" s="207"/>
    </row>
    <row r="8316" spans="1:5" x14ac:dyDescent="0.25">
      <c r="A8316" s="353">
        <v>105977</v>
      </c>
      <c r="B8316" s="354" t="s">
        <v>38949</v>
      </c>
      <c r="C8316" s="353" t="s">
        <v>1</v>
      </c>
      <c r="D8316" s="355">
        <v>0</v>
      </c>
      <c r="E8316" s="207"/>
    </row>
    <row r="8317" spans="1:5" x14ac:dyDescent="0.25">
      <c r="A8317" s="353">
        <v>105978</v>
      </c>
      <c r="B8317" s="354" t="s">
        <v>38950</v>
      </c>
      <c r="C8317" s="353" t="s">
        <v>1</v>
      </c>
      <c r="D8317" s="355">
        <v>0</v>
      </c>
      <c r="E8317" s="207"/>
    </row>
    <row r="8318" spans="1:5" x14ac:dyDescent="0.25">
      <c r="A8318" s="353">
        <v>105970</v>
      </c>
      <c r="B8318" s="354" t="s">
        <v>38951</v>
      </c>
      <c r="C8318" s="353" t="s">
        <v>2</v>
      </c>
      <c r="D8318" s="355">
        <v>0</v>
      </c>
      <c r="E8318" s="207"/>
    </row>
    <row r="8319" spans="1:5" x14ac:dyDescent="0.25">
      <c r="A8319" s="353">
        <v>105972</v>
      </c>
      <c r="B8319" s="354" t="s">
        <v>38952</v>
      </c>
      <c r="C8319" s="353" t="s">
        <v>2</v>
      </c>
      <c r="D8319" s="355">
        <v>0</v>
      </c>
      <c r="E8319" s="207"/>
    </row>
    <row r="8320" spans="1:5" x14ac:dyDescent="0.25">
      <c r="A8320" s="353">
        <v>105973</v>
      </c>
      <c r="B8320" s="354" t="s">
        <v>38953</v>
      </c>
      <c r="C8320" s="353" t="s">
        <v>2</v>
      </c>
      <c r="D8320" s="355">
        <v>0</v>
      </c>
      <c r="E8320" s="207"/>
    </row>
    <row r="8321" spans="1:5" x14ac:dyDescent="0.25">
      <c r="A8321" s="353">
        <v>105974</v>
      </c>
      <c r="B8321" s="354" t="s">
        <v>38954</v>
      </c>
      <c r="C8321" s="353" t="s">
        <v>2</v>
      </c>
      <c r="D8321" s="355">
        <v>0</v>
      </c>
      <c r="E8321" s="207"/>
    </row>
    <row r="8322" spans="1:5" x14ac:dyDescent="0.25">
      <c r="A8322" s="353">
        <v>105971</v>
      </c>
      <c r="B8322" s="354" t="s">
        <v>38955</v>
      </c>
      <c r="C8322" s="353" t="s">
        <v>2</v>
      </c>
      <c r="D8322" s="355">
        <v>0</v>
      </c>
      <c r="E8322" s="207"/>
    </row>
    <row r="8323" spans="1:5" x14ac:dyDescent="0.25">
      <c r="A8323" s="353">
        <v>105967</v>
      </c>
      <c r="B8323" s="354" t="s">
        <v>38956</v>
      </c>
      <c r="C8323" s="353" t="s">
        <v>2</v>
      </c>
      <c r="D8323" s="355">
        <v>0</v>
      </c>
      <c r="E8323" s="207"/>
    </row>
    <row r="8324" spans="1:5" x14ac:dyDescent="0.25">
      <c r="A8324" s="353">
        <v>105968</v>
      </c>
      <c r="B8324" s="354" t="s">
        <v>38957</v>
      </c>
      <c r="C8324" s="353" t="s">
        <v>2</v>
      </c>
      <c r="D8324" s="355">
        <v>0</v>
      </c>
      <c r="E8324" s="207"/>
    </row>
    <row r="8325" spans="1:5" x14ac:dyDescent="0.25">
      <c r="A8325" s="353">
        <v>105969</v>
      </c>
      <c r="B8325" s="354" t="s">
        <v>38958</v>
      </c>
      <c r="C8325" s="353" t="s">
        <v>2</v>
      </c>
      <c r="D8325" s="355">
        <v>0</v>
      </c>
      <c r="E8325" s="207"/>
    </row>
    <row r="8326" spans="1:5" x14ac:dyDescent="0.25">
      <c r="A8326" s="353">
        <v>100623</v>
      </c>
      <c r="B8326" s="354" t="s">
        <v>38959</v>
      </c>
      <c r="C8326" s="353" t="s">
        <v>2</v>
      </c>
      <c r="D8326" s="355">
        <v>2270.9299999999998</v>
      </c>
      <c r="E8326" s="207"/>
    </row>
    <row r="8327" spans="1:5" x14ac:dyDescent="0.25">
      <c r="A8327" s="353">
        <v>105964</v>
      </c>
      <c r="B8327" s="354" t="s">
        <v>38960</v>
      </c>
      <c r="C8327" s="353" t="s">
        <v>2</v>
      </c>
      <c r="D8327" s="355">
        <v>0</v>
      </c>
      <c r="E8327" s="207"/>
    </row>
    <row r="8328" spans="1:5" x14ac:dyDescent="0.25">
      <c r="A8328" s="353">
        <v>105965</v>
      </c>
      <c r="B8328" s="354" t="s">
        <v>38961</v>
      </c>
      <c r="C8328" s="353" t="s">
        <v>2</v>
      </c>
      <c r="D8328" s="355">
        <v>0</v>
      </c>
      <c r="E8328" s="207"/>
    </row>
    <row r="8329" spans="1:5" x14ac:dyDescent="0.25">
      <c r="A8329" s="353">
        <v>105966</v>
      </c>
      <c r="B8329" s="354" t="s">
        <v>38962</v>
      </c>
      <c r="C8329" s="353" t="s">
        <v>2</v>
      </c>
      <c r="D8329" s="355">
        <v>0</v>
      </c>
      <c r="E8329" s="207"/>
    </row>
    <row r="8330" spans="1:5" x14ac:dyDescent="0.25">
      <c r="A8330" s="353">
        <v>100621</v>
      </c>
      <c r="B8330" s="354" t="s">
        <v>38963</v>
      </c>
      <c r="C8330" s="353" t="s">
        <v>2</v>
      </c>
      <c r="D8330" s="355">
        <v>2835</v>
      </c>
      <c r="E8330" s="207"/>
    </row>
    <row r="8331" spans="1:5" x14ac:dyDescent="0.25">
      <c r="A8331" s="353">
        <v>105960</v>
      </c>
      <c r="B8331" s="354" t="s">
        <v>38964</v>
      </c>
      <c r="C8331" s="353" t="s">
        <v>2</v>
      </c>
      <c r="D8331" s="355">
        <v>0</v>
      </c>
      <c r="E8331" s="207"/>
    </row>
    <row r="8332" spans="1:5" x14ac:dyDescent="0.25">
      <c r="A8332" s="353">
        <v>105961</v>
      </c>
      <c r="B8332" s="354" t="s">
        <v>38965</v>
      </c>
      <c r="C8332" s="353" t="s">
        <v>2</v>
      </c>
      <c r="D8332" s="355">
        <v>0</v>
      </c>
      <c r="E8332" s="207"/>
    </row>
    <row r="8333" spans="1:5" x14ac:dyDescent="0.25">
      <c r="A8333" s="353">
        <v>105962</v>
      </c>
      <c r="B8333" s="354" t="s">
        <v>38966</v>
      </c>
      <c r="C8333" s="353" t="s">
        <v>2</v>
      </c>
      <c r="D8333" s="355">
        <v>0</v>
      </c>
      <c r="E8333" s="207"/>
    </row>
    <row r="8334" spans="1:5" x14ac:dyDescent="0.25">
      <c r="A8334" s="353">
        <v>105963</v>
      </c>
      <c r="B8334" s="354" t="s">
        <v>38967</v>
      </c>
      <c r="C8334" s="353" t="s">
        <v>2</v>
      </c>
      <c r="D8334" s="355">
        <v>0</v>
      </c>
      <c r="E8334" s="207"/>
    </row>
    <row r="8335" spans="1:5" x14ac:dyDescent="0.25">
      <c r="A8335" s="353">
        <v>100622</v>
      </c>
      <c r="B8335" s="354" t="s">
        <v>38968</v>
      </c>
      <c r="C8335" s="353" t="s">
        <v>2</v>
      </c>
      <c r="D8335" s="355">
        <v>2210.21</v>
      </c>
      <c r="E8335" s="207"/>
    </row>
    <row r="8336" spans="1:5" x14ac:dyDescent="0.25">
      <c r="A8336" s="353">
        <v>105956</v>
      </c>
      <c r="B8336" s="354" t="s">
        <v>38969</v>
      </c>
      <c r="C8336" s="353" t="s">
        <v>2</v>
      </c>
      <c r="D8336" s="355">
        <v>0</v>
      </c>
      <c r="E8336" s="207"/>
    </row>
    <row r="8337" spans="1:5" x14ac:dyDescent="0.25">
      <c r="A8337" s="353">
        <v>105957</v>
      </c>
      <c r="B8337" s="354" t="s">
        <v>38970</v>
      </c>
      <c r="C8337" s="353" t="s">
        <v>2</v>
      </c>
      <c r="D8337" s="355">
        <v>0</v>
      </c>
      <c r="E8337" s="207"/>
    </row>
    <row r="8338" spans="1:5" x14ac:dyDescent="0.25">
      <c r="A8338" s="353">
        <v>105958</v>
      </c>
      <c r="B8338" s="354" t="s">
        <v>38971</v>
      </c>
      <c r="C8338" s="353" t="s">
        <v>2</v>
      </c>
      <c r="D8338" s="355">
        <v>1983.58</v>
      </c>
      <c r="E8338" s="207"/>
    </row>
    <row r="8339" spans="1:5" x14ac:dyDescent="0.25">
      <c r="A8339" s="353">
        <v>105959</v>
      </c>
      <c r="B8339" s="354" t="s">
        <v>38972</v>
      </c>
      <c r="C8339" s="353" t="s">
        <v>2</v>
      </c>
      <c r="D8339" s="355">
        <v>0</v>
      </c>
      <c r="E8339" s="207"/>
    </row>
    <row r="8340" spans="1:5" x14ac:dyDescent="0.25">
      <c r="A8340" s="353">
        <v>100620</v>
      </c>
      <c r="B8340" s="354" t="s">
        <v>38973</v>
      </c>
      <c r="C8340" s="353" t="s">
        <v>2</v>
      </c>
      <c r="D8340" s="355">
        <v>2542.2399999999998</v>
      </c>
      <c r="E8340" s="207"/>
    </row>
    <row r="8341" spans="1:5" x14ac:dyDescent="0.25">
      <c r="A8341" s="353">
        <v>105951</v>
      </c>
      <c r="B8341" s="354" t="s">
        <v>38974</v>
      </c>
      <c r="C8341" s="353" t="s">
        <v>2</v>
      </c>
      <c r="D8341" s="355">
        <v>0</v>
      </c>
      <c r="E8341" s="207"/>
    </row>
    <row r="8342" spans="1:5" x14ac:dyDescent="0.25">
      <c r="A8342" s="353">
        <v>105952</v>
      </c>
      <c r="B8342" s="354" t="s">
        <v>38975</v>
      </c>
      <c r="C8342" s="353" t="s">
        <v>2</v>
      </c>
      <c r="D8342" s="355">
        <v>0</v>
      </c>
      <c r="E8342" s="207"/>
    </row>
    <row r="8343" spans="1:5" x14ac:dyDescent="0.25">
      <c r="A8343" s="353">
        <v>105953</v>
      </c>
      <c r="B8343" s="354" t="s">
        <v>38976</v>
      </c>
      <c r="C8343" s="353" t="s">
        <v>2</v>
      </c>
      <c r="D8343" s="355">
        <v>1724.19</v>
      </c>
      <c r="E8343" s="207"/>
    </row>
    <row r="8344" spans="1:5" x14ac:dyDescent="0.25">
      <c r="A8344" s="353">
        <v>105954</v>
      </c>
      <c r="B8344" s="354" t="s">
        <v>38977</v>
      </c>
      <c r="C8344" s="353" t="s">
        <v>2</v>
      </c>
      <c r="D8344" s="355">
        <v>0</v>
      </c>
      <c r="E8344" s="207"/>
    </row>
    <row r="8345" spans="1:5" x14ac:dyDescent="0.25">
      <c r="A8345" s="353">
        <v>105955</v>
      </c>
      <c r="B8345" s="354" t="s">
        <v>38978</v>
      </c>
      <c r="C8345" s="353" t="s">
        <v>2</v>
      </c>
      <c r="D8345" s="355">
        <v>2290.06</v>
      </c>
      <c r="E8345" s="207"/>
    </row>
    <row r="8346" spans="1:5" x14ac:dyDescent="0.25">
      <c r="A8346" s="353">
        <v>105946</v>
      </c>
      <c r="B8346" s="354" t="s">
        <v>38979</v>
      </c>
      <c r="C8346" s="353" t="s">
        <v>2</v>
      </c>
      <c r="D8346" s="355">
        <v>0</v>
      </c>
      <c r="E8346" s="207"/>
    </row>
    <row r="8347" spans="1:5" x14ac:dyDescent="0.25">
      <c r="A8347" s="353">
        <v>105947</v>
      </c>
      <c r="B8347" s="354" t="s">
        <v>38980</v>
      </c>
      <c r="C8347" s="353" t="s">
        <v>2</v>
      </c>
      <c r="D8347" s="355">
        <v>0</v>
      </c>
      <c r="E8347" s="207"/>
    </row>
    <row r="8348" spans="1:5" x14ac:dyDescent="0.25">
      <c r="A8348" s="353">
        <v>105948</v>
      </c>
      <c r="B8348" s="354" t="s">
        <v>38981</v>
      </c>
      <c r="C8348" s="353" t="s">
        <v>2</v>
      </c>
      <c r="D8348" s="355">
        <v>0</v>
      </c>
      <c r="E8348" s="207"/>
    </row>
    <row r="8349" spans="1:5" x14ac:dyDescent="0.25">
      <c r="A8349" s="353">
        <v>105949</v>
      </c>
      <c r="B8349" s="354" t="s">
        <v>38982</v>
      </c>
      <c r="C8349" s="353" t="s">
        <v>2</v>
      </c>
      <c r="D8349" s="355">
        <v>0</v>
      </c>
      <c r="E8349" s="207"/>
    </row>
    <row r="8350" spans="1:5" x14ac:dyDescent="0.25">
      <c r="A8350" s="353">
        <v>105950</v>
      </c>
      <c r="B8350" s="354" t="s">
        <v>38983</v>
      </c>
      <c r="C8350" s="353" t="s">
        <v>2</v>
      </c>
      <c r="D8350" s="355">
        <v>0</v>
      </c>
      <c r="E8350" s="207"/>
    </row>
    <row r="8351" spans="1:5" x14ac:dyDescent="0.25">
      <c r="A8351" s="353">
        <v>100619</v>
      </c>
      <c r="B8351" s="354" t="s">
        <v>38984</v>
      </c>
      <c r="C8351" s="353" t="s">
        <v>2</v>
      </c>
      <c r="D8351" s="355">
        <v>582.86</v>
      </c>
      <c r="E8351" s="207"/>
    </row>
    <row r="8352" spans="1:5" x14ac:dyDescent="0.25">
      <c r="A8352" s="353">
        <v>99283</v>
      </c>
      <c r="B8352" s="354" t="s">
        <v>5005</v>
      </c>
      <c r="C8352" s="353" t="s">
        <v>1</v>
      </c>
      <c r="D8352" s="355">
        <v>1186.3699999999999</v>
      </c>
      <c r="E8352" s="207"/>
    </row>
    <row r="8353" spans="1:5" x14ac:dyDescent="0.25">
      <c r="A8353" s="353">
        <v>99293</v>
      </c>
      <c r="B8353" s="354" t="s">
        <v>5009</v>
      </c>
      <c r="C8353" s="353" t="s">
        <v>1</v>
      </c>
      <c r="D8353" s="355">
        <v>1431.99</v>
      </c>
      <c r="E8353" s="207"/>
    </row>
    <row r="8354" spans="1:5" x14ac:dyDescent="0.25">
      <c r="A8354" s="353">
        <v>99243</v>
      </c>
      <c r="B8354" s="354" t="s">
        <v>4991</v>
      </c>
      <c r="C8354" s="353" t="s">
        <v>1</v>
      </c>
      <c r="D8354" s="355">
        <v>1677.57</v>
      </c>
      <c r="E8354" s="207"/>
    </row>
    <row r="8355" spans="1:5" x14ac:dyDescent="0.25">
      <c r="A8355" s="353">
        <v>99249</v>
      </c>
      <c r="B8355" s="354" t="s">
        <v>4994</v>
      </c>
      <c r="C8355" s="353" t="s">
        <v>1</v>
      </c>
      <c r="D8355" s="355">
        <v>2046.05</v>
      </c>
      <c r="E8355" s="207"/>
    </row>
    <row r="8356" spans="1:5" x14ac:dyDescent="0.25">
      <c r="A8356" s="353">
        <v>99278</v>
      </c>
      <c r="B8356" s="354" t="s">
        <v>5002</v>
      </c>
      <c r="C8356" s="353" t="s">
        <v>1</v>
      </c>
      <c r="D8356" s="355">
        <v>406.26</v>
      </c>
      <c r="E8356" s="207"/>
    </row>
    <row r="8357" spans="1:5" x14ac:dyDescent="0.25">
      <c r="A8357" s="353">
        <v>99288</v>
      </c>
      <c r="B8357" s="354" t="s">
        <v>5006</v>
      </c>
      <c r="C8357" s="353" t="s">
        <v>1</v>
      </c>
      <c r="D8357" s="355">
        <v>535.76</v>
      </c>
      <c r="E8357" s="207"/>
    </row>
    <row r="8358" spans="1:5" x14ac:dyDescent="0.25">
      <c r="A8358" s="353">
        <v>99240</v>
      </c>
      <c r="B8358" s="354" t="s">
        <v>4989</v>
      </c>
      <c r="C8358" s="353" t="s">
        <v>1</v>
      </c>
      <c r="D8358" s="355">
        <v>712.31</v>
      </c>
      <c r="E8358" s="207"/>
    </row>
    <row r="8359" spans="1:5" x14ac:dyDescent="0.25">
      <c r="A8359" s="353">
        <v>99246</v>
      </c>
      <c r="B8359" s="354" t="s">
        <v>4992</v>
      </c>
      <c r="C8359" s="353" t="s">
        <v>1</v>
      </c>
      <c r="D8359" s="355">
        <v>975.85</v>
      </c>
      <c r="E8359" s="207"/>
    </row>
    <row r="8360" spans="1:5" x14ac:dyDescent="0.25">
      <c r="A8360" s="353">
        <v>97981</v>
      </c>
      <c r="B8360" s="354" t="s">
        <v>4954</v>
      </c>
      <c r="C8360" s="353" t="s">
        <v>1</v>
      </c>
      <c r="D8360" s="355">
        <v>1253.24</v>
      </c>
      <c r="E8360" s="207"/>
    </row>
    <row r="8361" spans="1:5" x14ac:dyDescent="0.25">
      <c r="A8361" s="353">
        <v>97985</v>
      </c>
      <c r="B8361" s="354" t="s">
        <v>38985</v>
      </c>
      <c r="C8361" s="353" t="s">
        <v>1</v>
      </c>
      <c r="D8361" s="355">
        <v>1507.61</v>
      </c>
      <c r="E8361" s="207"/>
    </row>
    <row r="8362" spans="1:5" x14ac:dyDescent="0.25">
      <c r="A8362" s="353">
        <v>97989</v>
      </c>
      <c r="B8362" s="354" t="s">
        <v>4957</v>
      </c>
      <c r="C8362" s="353" t="s">
        <v>1</v>
      </c>
      <c r="D8362" s="355">
        <v>1761.94</v>
      </c>
      <c r="E8362" s="207"/>
    </row>
    <row r="8363" spans="1:5" x14ac:dyDescent="0.25">
      <c r="A8363" s="353">
        <v>97993</v>
      </c>
      <c r="B8363" s="354" t="s">
        <v>38986</v>
      </c>
      <c r="C8363" s="353" t="s">
        <v>1</v>
      </c>
      <c r="D8363" s="355">
        <v>2143.56</v>
      </c>
      <c r="E8363" s="207"/>
    </row>
    <row r="8364" spans="1:5" x14ac:dyDescent="0.25">
      <c r="A8364" s="353">
        <v>98409</v>
      </c>
      <c r="B8364" s="354" t="s">
        <v>4988</v>
      </c>
      <c r="C8364" s="353" t="s">
        <v>1</v>
      </c>
      <c r="D8364" s="355">
        <v>408.16</v>
      </c>
      <c r="E8364" s="207"/>
    </row>
    <row r="8365" spans="1:5" x14ac:dyDescent="0.25">
      <c r="A8365" s="353">
        <v>97983</v>
      </c>
      <c r="B8365" s="354" t="s">
        <v>4955</v>
      </c>
      <c r="C8365" s="353" t="s">
        <v>1</v>
      </c>
      <c r="D8365" s="355">
        <v>538.25</v>
      </c>
      <c r="E8365" s="207"/>
    </row>
    <row r="8366" spans="1:5" x14ac:dyDescent="0.25">
      <c r="A8366" s="353">
        <v>97987</v>
      </c>
      <c r="B8366" s="354" t="s">
        <v>4956</v>
      </c>
      <c r="C8366" s="353" t="s">
        <v>1</v>
      </c>
      <c r="D8366" s="355">
        <v>715.43</v>
      </c>
      <c r="E8366" s="207"/>
    </row>
    <row r="8367" spans="1:5" x14ac:dyDescent="0.25">
      <c r="A8367" s="353">
        <v>97991</v>
      </c>
      <c r="B8367" s="354" t="s">
        <v>38987</v>
      </c>
      <c r="C8367" s="353" t="s">
        <v>1</v>
      </c>
      <c r="D8367" s="355">
        <v>980.11</v>
      </c>
      <c r="E8367" s="207"/>
    </row>
    <row r="8368" spans="1:5" x14ac:dyDescent="0.25">
      <c r="A8368" s="353">
        <v>99241</v>
      </c>
      <c r="B8368" s="354" t="s">
        <v>4990</v>
      </c>
      <c r="C8368" s="353" t="s">
        <v>1</v>
      </c>
      <c r="D8368" s="355">
        <v>1953.9</v>
      </c>
      <c r="E8368" s="207"/>
    </row>
    <row r="8369" spans="1:5" x14ac:dyDescent="0.25">
      <c r="A8369" s="353">
        <v>99247</v>
      </c>
      <c r="B8369" s="354" t="s">
        <v>4993</v>
      </c>
      <c r="C8369" s="353" t="s">
        <v>1</v>
      </c>
      <c r="D8369" s="355">
        <v>2228.13</v>
      </c>
      <c r="E8369" s="207"/>
    </row>
    <row r="8370" spans="1:5" x14ac:dyDescent="0.25">
      <c r="A8370" s="353">
        <v>99263</v>
      </c>
      <c r="B8370" s="354" t="s">
        <v>4997</v>
      </c>
      <c r="C8370" s="353" t="s">
        <v>1</v>
      </c>
      <c r="D8370" s="355">
        <v>2502.44</v>
      </c>
      <c r="E8370" s="207"/>
    </row>
    <row r="8371" spans="1:5" x14ac:dyDescent="0.25">
      <c r="A8371" s="353">
        <v>99276</v>
      </c>
      <c r="B8371" s="354" t="s">
        <v>5000</v>
      </c>
      <c r="C8371" s="353" t="s">
        <v>1</v>
      </c>
      <c r="D8371" s="355">
        <v>2776.76</v>
      </c>
      <c r="E8371" s="207"/>
    </row>
    <row r="8372" spans="1:5" x14ac:dyDescent="0.25">
      <c r="A8372" s="353">
        <v>99291</v>
      </c>
      <c r="B8372" s="354" t="s">
        <v>5008</v>
      </c>
      <c r="C8372" s="353" t="s">
        <v>1</v>
      </c>
      <c r="D8372" s="355">
        <v>3051.01</v>
      </c>
      <c r="E8372" s="207"/>
    </row>
    <row r="8373" spans="1:5" x14ac:dyDescent="0.25">
      <c r="A8373" s="353">
        <v>99297</v>
      </c>
      <c r="B8373" s="354" t="s">
        <v>5011</v>
      </c>
      <c r="C8373" s="353" t="s">
        <v>1</v>
      </c>
      <c r="D8373" s="355">
        <v>3348.19</v>
      </c>
      <c r="E8373" s="207"/>
    </row>
    <row r="8374" spans="1:5" x14ac:dyDescent="0.25">
      <c r="A8374" s="353">
        <v>99254</v>
      </c>
      <c r="B8374" s="354" t="s">
        <v>4995</v>
      </c>
      <c r="C8374" s="353" t="s">
        <v>1</v>
      </c>
      <c r="D8374" s="355">
        <v>1405.34</v>
      </c>
      <c r="E8374" s="207"/>
    </row>
    <row r="8375" spans="1:5" x14ac:dyDescent="0.25">
      <c r="A8375" s="353">
        <v>99261</v>
      </c>
      <c r="B8375" s="354" t="s">
        <v>4996</v>
      </c>
      <c r="C8375" s="353" t="s">
        <v>1</v>
      </c>
      <c r="D8375" s="355">
        <v>1679.59</v>
      </c>
      <c r="E8375" s="207"/>
    </row>
    <row r="8376" spans="1:5" x14ac:dyDescent="0.25">
      <c r="A8376" s="353">
        <v>99266</v>
      </c>
      <c r="B8376" s="354" t="s">
        <v>4998</v>
      </c>
      <c r="C8376" s="353" t="s">
        <v>1</v>
      </c>
      <c r="D8376" s="355">
        <v>1953.9</v>
      </c>
      <c r="E8376" s="207"/>
    </row>
    <row r="8377" spans="1:5" x14ac:dyDescent="0.25">
      <c r="A8377" s="353">
        <v>99269</v>
      </c>
      <c r="B8377" s="354" t="s">
        <v>4999</v>
      </c>
      <c r="C8377" s="353" t="s">
        <v>1</v>
      </c>
      <c r="D8377" s="355">
        <v>2228.13</v>
      </c>
      <c r="E8377" s="207"/>
    </row>
    <row r="8378" spans="1:5" x14ac:dyDescent="0.25">
      <c r="A8378" s="353">
        <v>99277</v>
      </c>
      <c r="B8378" s="354" t="s">
        <v>5001</v>
      </c>
      <c r="C8378" s="353" t="s">
        <v>1</v>
      </c>
      <c r="D8378" s="355">
        <v>2502.44</v>
      </c>
      <c r="E8378" s="207"/>
    </row>
    <row r="8379" spans="1:5" x14ac:dyDescent="0.25">
      <c r="A8379" s="353">
        <v>99281</v>
      </c>
      <c r="B8379" s="354" t="s">
        <v>5003</v>
      </c>
      <c r="C8379" s="353" t="s">
        <v>1</v>
      </c>
      <c r="D8379" s="355">
        <v>2776.76</v>
      </c>
      <c r="E8379" s="207"/>
    </row>
    <row r="8380" spans="1:5" x14ac:dyDescent="0.25">
      <c r="A8380" s="353">
        <v>99289</v>
      </c>
      <c r="B8380" s="354" t="s">
        <v>5007</v>
      </c>
      <c r="C8380" s="353" t="s">
        <v>1</v>
      </c>
      <c r="D8380" s="355">
        <v>3051.01</v>
      </c>
      <c r="E8380" s="207"/>
    </row>
    <row r="8381" spans="1:5" x14ac:dyDescent="0.25">
      <c r="A8381" s="353">
        <v>99282</v>
      </c>
      <c r="B8381" s="354" t="s">
        <v>5004</v>
      </c>
      <c r="C8381" s="353" t="s">
        <v>1</v>
      </c>
      <c r="D8381" s="355">
        <v>3078.71</v>
      </c>
      <c r="E8381" s="207"/>
    </row>
    <row r="8382" spans="1:5" x14ac:dyDescent="0.25">
      <c r="A8382" s="353">
        <v>99296</v>
      </c>
      <c r="B8382" s="354" t="s">
        <v>5010</v>
      </c>
      <c r="C8382" s="353" t="s">
        <v>1</v>
      </c>
      <c r="D8382" s="355">
        <v>3352.96</v>
      </c>
      <c r="E8382" s="207"/>
    </row>
    <row r="8383" spans="1:5" x14ac:dyDescent="0.25">
      <c r="A8383" s="353">
        <v>99299</v>
      </c>
      <c r="B8383" s="354" t="s">
        <v>5012</v>
      </c>
      <c r="C8383" s="353" t="s">
        <v>1</v>
      </c>
      <c r="D8383" s="355">
        <v>3627.18</v>
      </c>
      <c r="E8383" s="207"/>
    </row>
    <row r="8384" spans="1:5" x14ac:dyDescent="0.25">
      <c r="A8384" s="353">
        <v>99302</v>
      </c>
      <c r="B8384" s="354" t="s">
        <v>5013</v>
      </c>
      <c r="C8384" s="353" t="s">
        <v>1</v>
      </c>
      <c r="D8384" s="355">
        <v>3906.18</v>
      </c>
      <c r="E8384" s="207"/>
    </row>
    <row r="8385" spans="1:5" x14ac:dyDescent="0.25">
      <c r="A8385" s="353">
        <v>99307</v>
      </c>
      <c r="B8385" s="354" t="s">
        <v>5016</v>
      </c>
      <c r="C8385" s="353" t="s">
        <v>1</v>
      </c>
      <c r="D8385" s="355">
        <v>2525.37</v>
      </c>
      <c r="E8385" s="207"/>
    </row>
    <row r="8386" spans="1:5" x14ac:dyDescent="0.25">
      <c r="A8386" s="353">
        <v>99317</v>
      </c>
      <c r="B8386" s="354" t="s">
        <v>5020</v>
      </c>
      <c r="C8386" s="353" t="s">
        <v>1</v>
      </c>
      <c r="D8386" s="355">
        <v>2799.62</v>
      </c>
      <c r="E8386" s="207"/>
    </row>
    <row r="8387" spans="1:5" x14ac:dyDescent="0.25">
      <c r="A8387" s="353">
        <v>99321</v>
      </c>
      <c r="B8387" s="354" t="s">
        <v>5023</v>
      </c>
      <c r="C8387" s="353" t="s">
        <v>1</v>
      </c>
      <c r="D8387" s="355">
        <v>3073.93</v>
      </c>
      <c r="E8387" s="207"/>
    </row>
    <row r="8388" spans="1:5" x14ac:dyDescent="0.25">
      <c r="A8388" s="353">
        <v>99323</v>
      </c>
      <c r="B8388" s="354" t="s">
        <v>5024</v>
      </c>
      <c r="C8388" s="353" t="s">
        <v>1</v>
      </c>
      <c r="D8388" s="355">
        <v>3348.19</v>
      </c>
      <c r="E8388" s="207"/>
    </row>
    <row r="8389" spans="1:5" x14ac:dyDescent="0.25">
      <c r="A8389" s="353">
        <v>99325</v>
      </c>
      <c r="B8389" s="354" t="s">
        <v>5025</v>
      </c>
      <c r="C8389" s="353" t="s">
        <v>1</v>
      </c>
      <c r="D8389" s="355">
        <v>3627.18</v>
      </c>
      <c r="E8389" s="207"/>
    </row>
    <row r="8390" spans="1:5" x14ac:dyDescent="0.25">
      <c r="A8390" s="353">
        <v>99311</v>
      </c>
      <c r="B8390" s="354" t="s">
        <v>5018</v>
      </c>
      <c r="C8390" s="353" t="s">
        <v>1</v>
      </c>
      <c r="D8390" s="355">
        <v>4185.28</v>
      </c>
      <c r="E8390" s="207"/>
    </row>
    <row r="8391" spans="1:5" x14ac:dyDescent="0.25">
      <c r="A8391" s="353">
        <v>99314</v>
      </c>
      <c r="B8391" s="354" t="s">
        <v>5019</v>
      </c>
      <c r="C8391" s="353" t="s">
        <v>1</v>
      </c>
      <c r="D8391" s="355">
        <v>4464.32</v>
      </c>
      <c r="E8391" s="207"/>
    </row>
    <row r="8392" spans="1:5" x14ac:dyDescent="0.25">
      <c r="A8392" s="353">
        <v>99304</v>
      </c>
      <c r="B8392" s="354" t="s">
        <v>5014</v>
      </c>
      <c r="C8392" s="353" t="s">
        <v>1</v>
      </c>
      <c r="D8392" s="355">
        <v>3631.95</v>
      </c>
      <c r="E8392" s="207"/>
    </row>
    <row r="8393" spans="1:5" x14ac:dyDescent="0.25">
      <c r="A8393" s="353">
        <v>99306</v>
      </c>
      <c r="B8393" s="354" t="s">
        <v>5015</v>
      </c>
      <c r="C8393" s="353" t="s">
        <v>1</v>
      </c>
      <c r="D8393" s="355">
        <v>3906.18</v>
      </c>
      <c r="E8393" s="207"/>
    </row>
    <row r="8394" spans="1:5" x14ac:dyDescent="0.25">
      <c r="A8394" s="353">
        <v>99309</v>
      </c>
      <c r="B8394" s="354" t="s">
        <v>5017</v>
      </c>
      <c r="C8394" s="353" t="s">
        <v>1</v>
      </c>
      <c r="D8394" s="355">
        <v>4185.28</v>
      </c>
      <c r="E8394" s="207"/>
    </row>
    <row r="8395" spans="1:5" x14ac:dyDescent="0.25">
      <c r="A8395" s="353">
        <v>99327</v>
      </c>
      <c r="B8395" s="354" t="s">
        <v>5026</v>
      </c>
      <c r="C8395" s="353" t="s">
        <v>1</v>
      </c>
      <c r="D8395" s="355">
        <v>4696.6400000000003</v>
      </c>
      <c r="E8395" s="207"/>
    </row>
    <row r="8396" spans="1:5" x14ac:dyDescent="0.25">
      <c r="A8396" s="353">
        <v>98009</v>
      </c>
      <c r="B8396" s="354" t="s">
        <v>4965</v>
      </c>
      <c r="C8396" s="353" t="s">
        <v>1</v>
      </c>
      <c r="D8396" s="355">
        <v>2019.42</v>
      </c>
      <c r="E8396" s="207"/>
    </row>
    <row r="8397" spans="1:5" x14ac:dyDescent="0.25">
      <c r="A8397" s="353">
        <v>98011</v>
      </c>
      <c r="B8397" s="354" t="s">
        <v>4966</v>
      </c>
      <c r="C8397" s="353" t="s">
        <v>1</v>
      </c>
      <c r="D8397" s="355">
        <v>2303.27</v>
      </c>
      <c r="E8397" s="207"/>
    </row>
    <row r="8398" spans="1:5" x14ac:dyDescent="0.25">
      <c r="A8398" s="353">
        <v>98013</v>
      </c>
      <c r="B8398" s="354" t="s">
        <v>4967</v>
      </c>
      <c r="C8398" s="353" t="s">
        <v>1</v>
      </c>
      <c r="D8398" s="355">
        <v>2587.2199999999998</v>
      </c>
      <c r="E8398" s="207"/>
    </row>
    <row r="8399" spans="1:5" x14ac:dyDescent="0.25">
      <c r="A8399" s="353">
        <v>98015</v>
      </c>
      <c r="B8399" s="354" t="s">
        <v>4968</v>
      </c>
      <c r="C8399" s="353" t="s">
        <v>1</v>
      </c>
      <c r="D8399" s="355">
        <v>2871.18</v>
      </c>
      <c r="E8399" s="207"/>
    </row>
    <row r="8400" spans="1:5" x14ac:dyDescent="0.25">
      <c r="A8400" s="353">
        <v>98017</v>
      </c>
      <c r="B8400" s="354" t="s">
        <v>4969</v>
      </c>
      <c r="C8400" s="353" t="s">
        <v>1</v>
      </c>
      <c r="D8400" s="355">
        <v>3155.06</v>
      </c>
      <c r="E8400" s="207"/>
    </row>
    <row r="8401" spans="1:5" x14ac:dyDescent="0.25">
      <c r="A8401" s="353">
        <v>98019</v>
      </c>
      <c r="B8401" s="354" t="s">
        <v>4970</v>
      </c>
      <c r="C8401" s="353" t="s">
        <v>1</v>
      </c>
      <c r="D8401" s="355">
        <v>3464.77</v>
      </c>
      <c r="E8401" s="207"/>
    </row>
    <row r="8402" spans="1:5" x14ac:dyDescent="0.25">
      <c r="A8402" s="353">
        <v>97995</v>
      </c>
      <c r="B8402" s="354" t="s">
        <v>4958</v>
      </c>
      <c r="C8402" s="353" t="s">
        <v>1</v>
      </c>
      <c r="D8402" s="355">
        <v>1451.59</v>
      </c>
      <c r="E8402" s="207"/>
    </row>
    <row r="8403" spans="1:5" x14ac:dyDescent="0.25">
      <c r="A8403" s="353">
        <v>97997</v>
      </c>
      <c r="B8403" s="354" t="s">
        <v>4959</v>
      </c>
      <c r="C8403" s="353" t="s">
        <v>1</v>
      </c>
      <c r="D8403" s="355">
        <v>1735.46</v>
      </c>
      <c r="E8403" s="207"/>
    </row>
    <row r="8404" spans="1:5" x14ac:dyDescent="0.25">
      <c r="A8404" s="353">
        <v>97999</v>
      </c>
      <c r="B8404" s="354" t="s">
        <v>4960</v>
      </c>
      <c r="C8404" s="353" t="s">
        <v>1</v>
      </c>
      <c r="D8404" s="355">
        <v>2019.42</v>
      </c>
      <c r="E8404" s="207"/>
    </row>
    <row r="8405" spans="1:5" x14ac:dyDescent="0.25">
      <c r="A8405" s="353">
        <v>98001</v>
      </c>
      <c r="B8405" s="354" t="s">
        <v>4961</v>
      </c>
      <c r="C8405" s="353" t="s">
        <v>1</v>
      </c>
      <c r="D8405" s="355">
        <v>2303.27</v>
      </c>
      <c r="E8405" s="207"/>
    </row>
    <row r="8406" spans="1:5" x14ac:dyDescent="0.25">
      <c r="A8406" s="353">
        <v>98003</v>
      </c>
      <c r="B8406" s="354" t="s">
        <v>4962</v>
      </c>
      <c r="C8406" s="353" t="s">
        <v>1</v>
      </c>
      <c r="D8406" s="355">
        <v>2587.2199999999998</v>
      </c>
      <c r="E8406" s="207"/>
    </row>
    <row r="8407" spans="1:5" x14ac:dyDescent="0.25">
      <c r="A8407" s="353">
        <v>98005</v>
      </c>
      <c r="B8407" s="354" t="s">
        <v>4963</v>
      </c>
      <c r="C8407" s="353" t="s">
        <v>1</v>
      </c>
      <c r="D8407" s="355">
        <v>2871.18</v>
      </c>
      <c r="E8407" s="207"/>
    </row>
    <row r="8408" spans="1:5" x14ac:dyDescent="0.25">
      <c r="A8408" s="353">
        <v>98007</v>
      </c>
      <c r="B8408" s="354" t="s">
        <v>4964</v>
      </c>
      <c r="C8408" s="353" t="s">
        <v>1</v>
      </c>
      <c r="D8408" s="355">
        <v>3155.06</v>
      </c>
      <c r="E8408" s="207"/>
    </row>
    <row r="8409" spans="1:5" x14ac:dyDescent="0.25">
      <c r="A8409" s="353">
        <v>98031</v>
      </c>
      <c r="B8409" s="354" t="s">
        <v>4976</v>
      </c>
      <c r="C8409" s="353" t="s">
        <v>1</v>
      </c>
      <c r="D8409" s="355">
        <v>3186.27</v>
      </c>
      <c r="E8409" s="207"/>
    </row>
    <row r="8410" spans="1:5" x14ac:dyDescent="0.25">
      <c r="A8410" s="353">
        <v>98033</v>
      </c>
      <c r="B8410" s="354" t="s">
        <v>4977</v>
      </c>
      <c r="C8410" s="353" t="s">
        <v>1</v>
      </c>
      <c r="D8410" s="355">
        <v>3470.14</v>
      </c>
      <c r="E8410" s="207"/>
    </row>
    <row r="8411" spans="1:5" x14ac:dyDescent="0.25">
      <c r="A8411" s="353">
        <v>98035</v>
      </c>
      <c r="B8411" s="354" t="s">
        <v>4978</v>
      </c>
      <c r="C8411" s="353" t="s">
        <v>1</v>
      </c>
      <c r="D8411" s="355">
        <v>3754</v>
      </c>
      <c r="E8411" s="207"/>
    </row>
    <row r="8412" spans="1:5" x14ac:dyDescent="0.25">
      <c r="A8412" s="353">
        <v>98037</v>
      </c>
      <c r="B8412" s="354" t="s">
        <v>4979</v>
      </c>
      <c r="C8412" s="353" t="s">
        <v>1</v>
      </c>
      <c r="D8412" s="355">
        <v>4043.23</v>
      </c>
      <c r="E8412" s="207"/>
    </row>
    <row r="8413" spans="1:5" x14ac:dyDescent="0.25">
      <c r="A8413" s="353">
        <v>98021</v>
      </c>
      <c r="B8413" s="354" t="s">
        <v>4971</v>
      </c>
      <c r="C8413" s="353" t="s">
        <v>1</v>
      </c>
      <c r="D8413" s="355">
        <v>2613.0500000000002</v>
      </c>
      <c r="E8413" s="207"/>
    </row>
    <row r="8414" spans="1:5" x14ac:dyDescent="0.25">
      <c r="A8414" s="353">
        <v>98023</v>
      </c>
      <c r="B8414" s="354" t="s">
        <v>4972</v>
      </c>
      <c r="C8414" s="353" t="s">
        <v>1</v>
      </c>
      <c r="D8414" s="355">
        <v>2896.93</v>
      </c>
      <c r="E8414" s="207"/>
    </row>
    <row r="8415" spans="1:5" x14ac:dyDescent="0.25">
      <c r="A8415" s="353">
        <v>98025</v>
      </c>
      <c r="B8415" s="354" t="s">
        <v>4973</v>
      </c>
      <c r="C8415" s="353" t="s">
        <v>1</v>
      </c>
      <c r="D8415" s="355">
        <v>3180.88</v>
      </c>
      <c r="E8415" s="207"/>
    </row>
    <row r="8416" spans="1:5" x14ac:dyDescent="0.25">
      <c r="A8416" s="353">
        <v>98027</v>
      </c>
      <c r="B8416" s="354" t="s">
        <v>4974</v>
      </c>
      <c r="C8416" s="353" t="s">
        <v>1</v>
      </c>
      <c r="D8416" s="355">
        <v>3464.77</v>
      </c>
      <c r="E8416" s="207"/>
    </row>
    <row r="8417" spans="1:5" x14ac:dyDescent="0.25">
      <c r="A8417" s="353">
        <v>98029</v>
      </c>
      <c r="B8417" s="354" t="s">
        <v>4975</v>
      </c>
      <c r="C8417" s="353" t="s">
        <v>1</v>
      </c>
      <c r="D8417" s="355">
        <v>3754</v>
      </c>
      <c r="E8417" s="207"/>
    </row>
    <row r="8418" spans="1:5" x14ac:dyDescent="0.25">
      <c r="A8418" s="353">
        <v>98045</v>
      </c>
      <c r="B8418" s="354" t="s">
        <v>4983</v>
      </c>
      <c r="C8418" s="353" t="s">
        <v>1</v>
      </c>
      <c r="D8418" s="355">
        <v>4332.58</v>
      </c>
      <c r="E8418" s="207"/>
    </row>
    <row r="8419" spans="1:5" x14ac:dyDescent="0.25">
      <c r="A8419" s="353">
        <v>98047</v>
      </c>
      <c r="B8419" s="354" t="s">
        <v>4984</v>
      </c>
      <c r="C8419" s="353" t="s">
        <v>1</v>
      </c>
      <c r="D8419" s="355">
        <v>4621.84</v>
      </c>
      <c r="E8419" s="207"/>
    </row>
    <row r="8420" spans="1:5" x14ac:dyDescent="0.25">
      <c r="A8420" s="353">
        <v>98039</v>
      </c>
      <c r="B8420" s="354" t="s">
        <v>4980</v>
      </c>
      <c r="C8420" s="353" t="s">
        <v>1</v>
      </c>
      <c r="D8420" s="355">
        <v>3759.38</v>
      </c>
      <c r="E8420" s="207"/>
    </row>
    <row r="8421" spans="1:5" x14ac:dyDescent="0.25">
      <c r="A8421" s="353">
        <v>98041</v>
      </c>
      <c r="B8421" s="354" t="s">
        <v>4981</v>
      </c>
      <c r="C8421" s="353" t="s">
        <v>1</v>
      </c>
      <c r="D8421" s="355">
        <v>4043.23</v>
      </c>
      <c r="E8421" s="207"/>
    </row>
    <row r="8422" spans="1:5" x14ac:dyDescent="0.25">
      <c r="A8422" s="353">
        <v>98043</v>
      </c>
      <c r="B8422" s="354" t="s">
        <v>4982</v>
      </c>
      <c r="C8422" s="353" t="s">
        <v>1</v>
      </c>
      <c r="D8422" s="355">
        <v>4332.58</v>
      </c>
      <c r="E8422" s="207"/>
    </row>
    <row r="8423" spans="1:5" x14ac:dyDescent="0.25">
      <c r="A8423" s="353">
        <v>98049</v>
      </c>
      <c r="B8423" s="354" t="s">
        <v>4985</v>
      </c>
      <c r="C8423" s="353" t="s">
        <v>1</v>
      </c>
      <c r="D8423" s="355">
        <v>4858.5</v>
      </c>
      <c r="E8423" s="207"/>
    </row>
    <row r="8424" spans="1:5" x14ac:dyDescent="0.25">
      <c r="A8424" s="353">
        <v>101809</v>
      </c>
      <c r="B8424" s="354" t="s">
        <v>35285</v>
      </c>
      <c r="C8424" s="353" t="s">
        <v>2</v>
      </c>
      <c r="D8424" s="355">
        <v>3071.01</v>
      </c>
      <c r="E8424" s="207"/>
    </row>
    <row r="8425" spans="1:5" x14ac:dyDescent="0.25">
      <c r="A8425" s="353">
        <v>99280</v>
      </c>
      <c r="B8425" s="354" t="s">
        <v>35286</v>
      </c>
      <c r="C8425" s="353" t="s">
        <v>2</v>
      </c>
      <c r="D8425" s="355">
        <v>2121.69</v>
      </c>
      <c r="E8425" s="207"/>
    </row>
    <row r="8426" spans="1:5" x14ac:dyDescent="0.25">
      <c r="A8426" s="353">
        <v>99292</v>
      </c>
      <c r="B8426" s="354" t="s">
        <v>35287</v>
      </c>
      <c r="C8426" s="353" t="s">
        <v>2</v>
      </c>
      <c r="D8426" s="355">
        <v>2618.66</v>
      </c>
      <c r="E8426" s="207"/>
    </row>
    <row r="8427" spans="1:5" x14ac:dyDescent="0.25">
      <c r="A8427" s="353">
        <v>99242</v>
      </c>
      <c r="B8427" s="354" t="s">
        <v>35288</v>
      </c>
      <c r="C8427" s="353" t="s">
        <v>2</v>
      </c>
      <c r="D8427" s="355">
        <v>3116.97</v>
      </c>
      <c r="E8427" s="207"/>
    </row>
    <row r="8428" spans="1:5" x14ac:dyDescent="0.25">
      <c r="A8428" s="353">
        <v>99248</v>
      </c>
      <c r="B8428" s="354" t="s">
        <v>35289</v>
      </c>
      <c r="C8428" s="353" t="s">
        <v>2</v>
      </c>
      <c r="D8428" s="355">
        <v>3994.84</v>
      </c>
      <c r="E8428" s="207"/>
    </row>
    <row r="8429" spans="1:5" x14ac:dyDescent="0.25">
      <c r="A8429" s="353">
        <v>99275</v>
      </c>
      <c r="B8429" s="354" t="s">
        <v>35290</v>
      </c>
      <c r="C8429" s="353" t="s">
        <v>2</v>
      </c>
      <c r="D8429" s="355">
        <v>1005.73</v>
      </c>
      <c r="E8429" s="207"/>
    </row>
    <row r="8430" spans="1:5" x14ac:dyDescent="0.25">
      <c r="A8430" s="353">
        <v>99285</v>
      </c>
      <c r="B8430" s="354" t="s">
        <v>35291</v>
      </c>
      <c r="C8430" s="353" t="s">
        <v>2</v>
      </c>
      <c r="D8430" s="355">
        <v>1390.39</v>
      </c>
      <c r="E8430" s="207"/>
    </row>
    <row r="8431" spans="1:5" x14ac:dyDescent="0.25">
      <c r="A8431" s="353">
        <v>102457</v>
      </c>
      <c r="B8431" s="354" t="s">
        <v>35292</v>
      </c>
      <c r="C8431" s="353" t="s">
        <v>2</v>
      </c>
      <c r="D8431" s="355">
        <v>1741.7</v>
      </c>
      <c r="E8431" s="207"/>
    </row>
    <row r="8432" spans="1:5" x14ac:dyDescent="0.25">
      <c r="A8432" s="353">
        <v>102142</v>
      </c>
      <c r="B8432" s="354" t="s">
        <v>35293</v>
      </c>
      <c r="C8432" s="353" t="s">
        <v>2</v>
      </c>
      <c r="D8432" s="355">
        <v>2712.39</v>
      </c>
      <c r="E8432" s="207"/>
    </row>
    <row r="8433" spans="1:5" x14ac:dyDescent="0.25">
      <c r="A8433" s="353">
        <v>97980</v>
      </c>
      <c r="B8433" s="354" t="s">
        <v>38988</v>
      </c>
      <c r="C8433" s="353" t="s">
        <v>2</v>
      </c>
      <c r="D8433" s="355">
        <v>2191.9499999999998</v>
      </c>
      <c r="E8433" s="207"/>
    </row>
    <row r="8434" spans="1:5" x14ac:dyDescent="0.25">
      <c r="A8434" s="353">
        <v>98405</v>
      </c>
      <c r="B8434" s="354" t="s">
        <v>38989</v>
      </c>
      <c r="C8434" s="353" t="s">
        <v>2</v>
      </c>
      <c r="D8434" s="355">
        <v>2698.76</v>
      </c>
      <c r="E8434" s="207"/>
    </row>
    <row r="8435" spans="1:5" x14ac:dyDescent="0.25">
      <c r="A8435" s="353">
        <v>97988</v>
      </c>
      <c r="B8435" s="354" t="s">
        <v>38990</v>
      </c>
      <c r="C8435" s="353" t="s">
        <v>2</v>
      </c>
      <c r="D8435" s="355">
        <v>3206.06</v>
      </c>
      <c r="E8435" s="207"/>
    </row>
    <row r="8436" spans="1:5" x14ac:dyDescent="0.25">
      <c r="A8436" s="353">
        <v>97992</v>
      </c>
      <c r="B8436" s="354" t="s">
        <v>35294</v>
      </c>
      <c r="C8436" s="353" t="s">
        <v>2</v>
      </c>
      <c r="D8436" s="355">
        <v>4102.3500000000004</v>
      </c>
      <c r="E8436" s="207"/>
    </row>
    <row r="8437" spans="1:5" x14ac:dyDescent="0.25">
      <c r="A8437" s="353">
        <v>97978</v>
      </c>
      <c r="B8437" s="354" t="s">
        <v>35295</v>
      </c>
      <c r="C8437" s="353" t="s">
        <v>2</v>
      </c>
      <c r="D8437" s="355">
        <v>1013.55</v>
      </c>
      <c r="E8437" s="207"/>
    </row>
    <row r="8438" spans="1:5" x14ac:dyDescent="0.25">
      <c r="A8438" s="353">
        <v>98410</v>
      </c>
      <c r="B8438" s="354" t="s">
        <v>35296</v>
      </c>
      <c r="C8438" s="353" t="s">
        <v>2</v>
      </c>
      <c r="D8438" s="355">
        <v>1297.1199999999999</v>
      </c>
      <c r="E8438" s="207"/>
    </row>
    <row r="8439" spans="1:5" x14ac:dyDescent="0.25">
      <c r="A8439" s="353">
        <v>102139</v>
      </c>
      <c r="B8439" s="354" t="s">
        <v>38991</v>
      </c>
      <c r="C8439" s="353" t="s">
        <v>2</v>
      </c>
      <c r="D8439" s="355">
        <v>1782.66</v>
      </c>
      <c r="E8439" s="207"/>
    </row>
    <row r="8440" spans="1:5" x14ac:dyDescent="0.25">
      <c r="A8440" s="353">
        <v>102141</v>
      </c>
      <c r="B8440" s="354" t="s">
        <v>38992</v>
      </c>
      <c r="C8440" s="353" t="s">
        <v>2</v>
      </c>
      <c r="D8440" s="355">
        <v>2747.73</v>
      </c>
      <c r="E8440" s="207"/>
    </row>
    <row r="8441" spans="1:5" x14ac:dyDescent="0.25">
      <c r="A8441" s="353">
        <v>99290</v>
      </c>
      <c r="B8441" s="354" t="s">
        <v>35297</v>
      </c>
      <c r="C8441" s="353" t="s">
        <v>2</v>
      </c>
      <c r="D8441" s="355">
        <v>4359.57</v>
      </c>
      <c r="E8441" s="207"/>
    </row>
    <row r="8442" spans="1:5" x14ac:dyDescent="0.25">
      <c r="A8442" s="353">
        <v>99244</v>
      </c>
      <c r="B8442" s="354" t="s">
        <v>35298</v>
      </c>
      <c r="C8442" s="353" t="s">
        <v>2</v>
      </c>
      <c r="D8442" s="355">
        <v>5317.66</v>
      </c>
      <c r="E8442" s="207"/>
    </row>
    <row r="8443" spans="1:5" x14ac:dyDescent="0.25">
      <c r="A8443" s="353">
        <v>99256</v>
      </c>
      <c r="B8443" s="354" t="s">
        <v>35299</v>
      </c>
      <c r="C8443" s="353" t="s">
        <v>2</v>
      </c>
      <c r="D8443" s="355">
        <v>6250.98</v>
      </c>
      <c r="E8443" s="207"/>
    </row>
    <row r="8444" spans="1:5" x14ac:dyDescent="0.25">
      <c r="A8444" s="353">
        <v>99271</v>
      </c>
      <c r="B8444" s="354" t="s">
        <v>35300</v>
      </c>
      <c r="C8444" s="353" t="s">
        <v>2</v>
      </c>
      <c r="D8444" s="355">
        <v>7184.18</v>
      </c>
      <c r="E8444" s="207"/>
    </row>
    <row r="8445" spans="1:5" x14ac:dyDescent="0.25">
      <c r="A8445" s="353">
        <v>99284</v>
      </c>
      <c r="B8445" s="354" t="s">
        <v>35301</v>
      </c>
      <c r="C8445" s="353" t="s">
        <v>2</v>
      </c>
      <c r="D8445" s="355">
        <v>8117.58</v>
      </c>
      <c r="E8445" s="207"/>
    </row>
    <row r="8446" spans="1:5" x14ac:dyDescent="0.25">
      <c r="A8446" s="353">
        <v>99294</v>
      </c>
      <c r="B8446" s="354" t="s">
        <v>35302</v>
      </c>
      <c r="C8446" s="353" t="s">
        <v>2</v>
      </c>
      <c r="D8446" s="355">
        <v>9050.82</v>
      </c>
      <c r="E8446" s="207"/>
    </row>
    <row r="8447" spans="1:5" x14ac:dyDescent="0.25">
      <c r="A8447" s="353">
        <v>99252</v>
      </c>
      <c r="B8447" s="354" t="s">
        <v>35303</v>
      </c>
      <c r="C8447" s="353" t="s">
        <v>2</v>
      </c>
      <c r="D8447" s="355">
        <v>2779.25</v>
      </c>
      <c r="E8447" s="207"/>
    </row>
    <row r="8448" spans="1:5" x14ac:dyDescent="0.25">
      <c r="A8448" s="353">
        <v>99259</v>
      </c>
      <c r="B8448" s="354" t="s">
        <v>35304</v>
      </c>
      <c r="C8448" s="353" t="s">
        <v>2</v>
      </c>
      <c r="D8448" s="355">
        <v>3517.87</v>
      </c>
      <c r="E8448" s="207"/>
    </row>
    <row r="8449" spans="1:5" x14ac:dyDescent="0.25">
      <c r="A8449" s="353">
        <v>99265</v>
      </c>
      <c r="B8449" s="354" t="s">
        <v>35305</v>
      </c>
      <c r="C8449" s="353" t="s">
        <v>2</v>
      </c>
      <c r="D8449" s="355">
        <v>4256.3900000000003</v>
      </c>
      <c r="E8449" s="207"/>
    </row>
    <row r="8450" spans="1:5" x14ac:dyDescent="0.25">
      <c r="A8450" s="353">
        <v>99267</v>
      </c>
      <c r="B8450" s="354" t="s">
        <v>35306</v>
      </c>
      <c r="C8450" s="353" t="s">
        <v>2</v>
      </c>
      <c r="D8450" s="355">
        <v>4994.9799999999996</v>
      </c>
      <c r="E8450" s="207"/>
    </row>
    <row r="8451" spans="1:5" x14ac:dyDescent="0.25">
      <c r="A8451" s="353">
        <v>99274</v>
      </c>
      <c r="B8451" s="354" t="s">
        <v>35307</v>
      </c>
      <c r="C8451" s="353" t="s">
        <v>2</v>
      </c>
      <c r="D8451" s="355">
        <v>5764.82</v>
      </c>
      <c r="E8451" s="207"/>
    </row>
    <row r="8452" spans="1:5" x14ac:dyDescent="0.25">
      <c r="A8452" s="353">
        <v>99279</v>
      </c>
      <c r="B8452" s="354" t="s">
        <v>35308</v>
      </c>
      <c r="C8452" s="353" t="s">
        <v>2</v>
      </c>
      <c r="D8452" s="355">
        <v>6507.25</v>
      </c>
      <c r="E8452" s="207"/>
    </row>
    <row r="8453" spans="1:5" x14ac:dyDescent="0.25">
      <c r="A8453" s="353">
        <v>99286</v>
      </c>
      <c r="B8453" s="354" t="s">
        <v>35309</v>
      </c>
      <c r="C8453" s="353" t="s">
        <v>2</v>
      </c>
      <c r="D8453" s="355">
        <v>7249.82</v>
      </c>
      <c r="E8453" s="207"/>
    </row>
    <row r="8454" spans="1:5" x14ac:dyDescent="0.25">
      <c r="A8454" s="353">
        <v>99326</v>
      </c>
      <c r="B8454" s="354" t="s">
        <v>35310</v>
      </c>
      <c r="C8454" s="353" t="s">
        <v>2</v>
      </c>
      <c r="D8454" s="355">
        <v>8930.19</v>
      </c>
      <c r="E8454" s="207"/>
    </row>
    <row r="8455" spans="1:5" x14ac:dyDescent="0.25">
      <c r="A8455" s="353">
        <v>99287</v>
      </c>
      <c r="B8455" s="354" t="s">
        <v>35311</v>
      </c>
      <c r="C8455" s="353" t="s">
        <v>2</v>
      </c>
      <c r="D8455" s="355">
        <v>10281.31</v>
      </c>
      <c r="E8455" s="207"/>
    </row>
    <row r="8456" spans="1:5" x14ac:dyDescent="0.25">
      <c r="A8456" s="353">
        <v>99298</v>
      </c>
      <c r="B8456" s="354" t="s">
        <v>35312</v>
      </c>
      <c r="C8456" s="353" t="s">
        <v>2</v>
      </c>
      <c r="D8456" s="355">
        <v>11632.48</v>
      </c>
      <c r="E8456" s="207"/>
    </row>
    <row r="8457" spans="1:5" x14ac:dyDescent="0.25">
      <c r="A8457" s="353">
        <v>99300</v>
      </c>
      <c r="B8457" s="354" t="s">
        <v>35313</v>
      </c>
      <c r="C8457" s="353" t="s">
        <v>2</v>
      </c>
      <c r="D8457" s="355">
        <v>12983.61</v>
      </c>
      <c r="E8457" s="207"/>
    </row>
    <row r="8458" spans="1:5" x14ac:dyDescent="0.25">
      <c r="A8458" s="353">
        <v>99301</v>
      </c>
      <c r="B8458" s="354" t="s">
        <v>35314</v>
      </c>
      <c r="C8458" s="353" t="s">
        <v>2</v>
      </c>
      <c r="D8458" s="355">
        <v>6436.56</v>
      </c>
      <c r="E8458" s="207"/>
    </row>
    <row r="8459" spans="1:5" x14ac:dyDescent="0.25">
      <c r="A8459" s="353">
        <v>99312</v>
      </c>
      <c r="B8459" s="354" t="s">
        <v>35315</v>
      </c>
      <c r="C8459" s="353" t="s">
        <v>2</v>
      </c>
      <c r="D8459" s="355">
        <v>7548.03</v>
      </c>
      <c r="E8459" s="207"/>
    </row>
    <row r="8460" spans="1:5" x14ac:dyDescent="0.25">
      <c r="A8460" s="353">
        <v>99320</v>
      </c>
      <c r="B8460" s="354" t="s">
        <v>35316</v>
      </c>
      <c r="C8460" s="353" t="s">
        <v>2</v>
      </c>
      <c r="D8460" s="355">
        <v>8714.41</v>
      </c>
      <c r="E8460" s="207"/>
    </row>
    <row r="8461" spans="1:5" x14ac:dyDescent="0.25">
      <c r="A8461" s="353">
        <v>99322</v>
      </c>
      <c r="B8461" s="354" t="s">
        <v>35317</v>
      </c>
      <c r="C8461" s="353" t="s">
        <v>2</v>
      </c>
      <c r="D8461" s="355">
        <v>9832.85</v>
      </c>
      <c r="E8461" s="207"/>
    </row>
    <row r="8462" spans="1:5" x14ac:dyDescent="0.25">
      <c r="A8462" s="353">
        <v>99324</v>
      </c>
      <c r="B8462" s="354" t="s">
        <v>35318</v>
      </c>
      <c r="C8462" s="353" t="s">
        <v>2</v>
      </c>
      <c r="D8462" s="355">
        <v>10951.38</v>
      </c>
      <c r="E8462" s="207"/>
    </row>
    <row r="8463" spans="1:5" x14ac:dyDescent="0.25">
      <c r="A8463" s="353">
        <v>99310</v>
      </c>
      <c r="B8463" s="354" t="s">
        <v>35319</v>
      </c>
      <c r="C8463" s="353" t="s">
        <v>2</v>
      </c>
      <c r="D8463" s="355">
        <v>15245.17</v>
      </c>
      <c r="E8463" s="207"/>
    </row>
    <row r="8464" spans="1:5" x14ac:dyDescent="0.25">
      <c r="A8464" s="353">
        <v>99313</v>
      </c>
      <c r="B8464" s="354" t="s">
        <v>35320</v>
      </c>
      <c r="C8464" s="353" t="s">
        <v>2</v>
      </c>
      <c r="D8464" s="355">
        <v>17002.63</v>
      </c>
      <c r="E8464" s="207"/>
    </row>
    <row r="8465" spans="1:5" x14ac:dyDescent="0.25">
      <c r="A8465" s="353">
        <v>99303</v>
      </c>
      <c r="B8465" s="354" t="s">
        <v>35321</v>
      </c>
      <c r="C8465" s="353" t="s">
        <v>2</v>
      </c>
      <c r="D8465" s="355">
        <v>11884.38</v>
      </c>
      <c r="E8465" s="207"/>
    </row>
    <row r="8466" spans="1:5" x14ac:dyDescent="0.25">
      <c r="A8466" s="353">
        <v>99305</v>
      </c>
      <c r="B8466" s="354" t="s">
        <v>35322</v>
      </c>
      <c r="C8466" s="353" t="s">
        <v>2</v>
      </c>
      <c r="D8466" s="355">
        <v>13438.76</v>
      </c>
      <c r="E8466" s="207"/>
    </row>
    <row r="8467" spans="1:5" x14ac:dyDescent="0.25">
      <c r="A8467" s="353">
        <v>99308</v>
      </c>
      <c r="B8467" s="354" t="s">
        <v>35323</v>
      </c>
      <c r="C8467" s="353" t="s">
        <v>2</v>
      </c>
      <c r="D8467" s="355">
        <v>14993.17</v>
      </c>
      <c r="E8467" s="207"/>
    </row>
    <row r="8468" spans="1:5" x14ac:dyDescent="0.25">
      <c r="A8468" s="353">
        <v>99315</v>
      </c>
      <c r="B8468" s="354" t="s">
        <v>35324</v>
      </c>
      <c r="C8468" s="353" t="s">
        <v>2</v>
      </c>
      <c r="D8468" s="355">
        <v>19012.21</v>
      </c>
      <c r="E8468" s="207"/>
    </row>
    <row r="8469" spans="1:5" x14ac:dyDescent="0.25">
      <c r="A8469" s="353">
        <v>98008</v>
      </c>
      <c r="B8469" s="354" t="s">
        <v>35325</v>
      </c>
      <c r="C8469" s="353" t="s">
        <v>2</v>
      </c>
      <c r="D8469" s="355">
        <v>4447.29</v>
      </c>
      <c r="E8469" s="207"/>
    </row>
    <row r="8470" spans="1:5" x14ac:dyDescent="0.25">
      <c r="A8470" s="353">
        <v>98010</v>
      </c>
      <c r="B8470" s="354" t="s">
        <v>35326</v>
      </c>
      <c r="C8470" s="353" t="s">
        <v>2</v>
      </c>
      <c r="D8470" s="355">
        <v>5424.69</v>
      </c>
      <c r="E8470" s="207"/>
    </row>
    <row r="8471" spans="1:5" x14ac:dyDescent="0.25">
      <c r="A8471" s="353">
        <v>98012</v>
      </c>
      <c r="B8471" s="354" t="s">
        <v>35327</v>
      </c>
      <c r="C8471" s="353" t="s">
        <v>2</v>
      </c>
      <c r="D8471" s="355">
        <v>6377.3</v>
      </c>
      <c r="E8471" s="207"/>
    </row>
    <row r="8472" spans="1:5" x14ac:dyDescent="0.25">
      <c r="A8472" s="353">
        <v>98014</v>
      </c>
      <c r="B8472" s="354" t="s">
        <v>35328</v>
      </c>
      <c r="C8472" s="353" t="s">
        <v>2</v>
      </c>
      <c r="D8472" s="355">
        <v>7329.81</v>
      </c>
      <c r="E8472" s="207"/>
    </row>
    <row r="8473" spans="1:5" x14ac:dyDescent="0.25">
      <c r="A8473" s="353">
        <v>98016</v>
      </c>
      <c r="B8473" s="354" t="s">
        <v>35329</v>
      </c>
      <c r="C8473" s="353" t="s">
        <v>2</v>
      </c>
      <c r="D8473" s="355">
        <v>8282.52</v>
      </c>
      <c r="E8473" s="207"/>
    </row>
    <row r="8474" spans="1:5" x14ac:dyDescent="0.25">
      <c r="A8474" s="353">
        <v>98018</v>
      </c>
      <c r="B8474" s="354" t="s">
        <v>35330</v>
      </c>
      <c r="C8474" s="353" t="s">
        <v>2</v>
      </c>
      <c r="D8474" s="355">
        <v>9235.0499999999993</v>
      </c>
      <c r="E8474" s="207"/>
    </row>
    <row r="8475" spans="1:5" x14ac:dyDescent="0.25">
      <c r="A8475" s="353">
        <v>97994</v>
      </c>
      <c r="B8475" s="354" t="s">
        <v>38993</v>
      </c>
      <c r="C8475" s="353" t="s">
        <v>2</v>
      </c>
      <c r="D8475" s="355">
        <v>2835.05</v>
      </c>
      <c r="E8475" s="207"/>
    </row>
    <row r="8476" spans="1:5" x14ac:dyDescent="0.25">
      <c r="A8476" s="353">
        <v>97996</v>
      </c>
      <c r="B8476" s="354" t="s">
        <v>35331</v>
      </c>
      <c r="C8476" s="353" t="s">
        <v>2</v>
      </c>
      <c r="D8476" s="355">
        <v>3589.06</v>
      </c>
      <c r="E8476" s="207"/>
    </row>
    <row r="8477" spans="1:5" x14ac:dyDescent="0.25">
      <c r="A8477" s="353">
        <v>98407</v>
      </c>
      <c r="B8477" s="354" t="s">
        <v>35332</v>
      </c>
      <c r="C8477" s="353" t="s">
        <v>2</v>
      </c>
      <c r="D8477" s="355">
        <v>4342.9799999999996</v>
      </c>
      <c r="E8477" s="207"/>
    </row>
    <row r="8478" spans="1:5" x14ac:dyDescent="0.25">
      <c r="A8478" s="353">
        <v>98408</v>
      </c>
      <c r="B8478" s="354" t="s">
        <v>35333</v>
      </c>
      <c r="C8478" s="353" t="s">
        <v>2</v>
      </c>
      <c r="D8478" s="355">
        <v>5096.97</v>
      </c>
      <c r="E8478" s="207"/>
    </row>
    <row r="8479" spans="1:5" x14ac:dyDescent="0.25">
      <c r="A8479" s="353">
        <v>98002</v>
      </c>
      <c r="B8479" s="354" t="s">
        <v>35334</v>
      </c>
      <c r="C8479" s="353" t="s">
        <v>2</v>
      </c>
      <c r="D8479" s="355">
        <v>5882.19</v>
      </c>
      <c r="E8479" s="207"/>
    </row>
    <row r="8480" spans="1:5" x14ac:dyDescent="0.25">
      <c r="A8480" s="353">
        <v>98406</v>
      </c>
      <c r="B8480" s="354" t="s">
        <v>35335</v>
      </c>
      <c r="C8480" s="353" t="s">
        <v>2</v>
      </c>
      <c r="D8480" s="355">
        <v>6640.03</v>
      </c>
      <c r="E8480" s="207"/>
    </row>
    <row r="8481" spans="1:5" x14ac:dyDescent="0.25">
      <c r="A8481" s="353">
        <v>98006</v>
      </c>
      <c r="B8481" s="354" t="s">
        <v>35336</v>
      </c>
      <c r="C8481" s="353" t="s">
        <v>2</v>
      </c>
      <c r="D8481" s="355">
        <v>7397.98</v>
      </c>
      <c r="E8481" s="207"/>
    </row>
    <row r="8482" spans="1:5" x14ac:dyDescent="0.25">
      <c r="A8482" s="353">
        <v>98030</v>
      </c>
      <c r="B8482" s="354" t="s">
        <v>35337</v>
      </c>
      <c r="C8482" s="353" t="s">
        <v>2</v>
      </c>
      <c r="D8482" s="355">
        <v>9111.91</v>
      </c>
      <c r="E8482" s="207"/>
    </row>
    <row r="8483" spans="1:5" x14ac:dyDescent="0.25">
      <c r="A8483" s="353">
        <v>98032</v>
      </c>
      <c r="B8483" s="354" t="s">
        <v>35338</v>
      </c>
      <c r="C8483" s="353" t="s">
        <v>2</v>
      </c>
      <c r="D8483" s="355">
        <v>10491.24</v>
      </c>
      <c r="E8483" s="207"/>
    </row>
    <row r="8484" spans="1:5" x14ac:dyDescent="0.25">
      <c r="A8484" s="353">
        <v>98034</v>
      </c>
      <c r="B8484" s="354" t="s">
        <v>35339</v>
      </c>
      <c r="C8484" s="353" t="s">
        <v>2</v>
      </c>
      <c r="D8484" s="355">
        <v>11870.61</v>
      </c>
      <c r="E8484" s="207"/>
    </row>
    <row r="8485" spans="1:5" x14ac:dyDescent="0.25">
      <c r="A8485" s="353">
        <v>98036</v>
      </c>
      <c r="B8485" s="354" t="s">
        <v>35340</v>
      </c>
      <c r="C8485" s="353" t="s">
        <v>2</v>
      </c>
      <c r="D8485" s="355">
        <v>13249.94</v>
      </c>
      <c r="E8485" s="207"/>
    </row>
    <row r="8486" spans="1:5" x14ac:dyDescent="0.25">
      <c r="A8486" s="353">
        <v>98020</v>
      </c>
      <c r="B8486" s="354" t="s">
        <v>35341</v>
      </c>
      <c r="C8486" s="353" t="s">
        <v>2</v>
      </c>
      <c r="D8486" s="355">
        <v>6566.94</v>
      </c>
      <c r="E8486" s="207"/>
    </row>
    <row r="8487" spans="1:5" x14ac:dyDescent="0.25">
      <c r="A8487" s="353">
        <v>98022</v>
      </c>
      <c r="B8487" s="354" t="s">
        <v>35342</v>
      </c>
      <c r="C8487" s="353" t="s">
        <v>2</v>
      </c>
      <c r="D8487" s="355">
        <v>7701.14</v>
      </c>
      <c r="E8487" s="207"/>
    </row>
    <row r="8488" spans="1:5" x14ac:dyDescent="0.25">
      <c r="A8488" s="353">
        <v>98024</v>
      </c>
      <c r="B8488" s="354" t="s">
        <v>35343</v>
      </c>
      <c r="C8488" s="353" t="s">
        <v>2</v>
      </c>
      <c r="D8488" s="355">
        <v>8890.27</v>
      </c>
      <c r="E8488" s="207"/>
    </row>
    <row r="8489" spans="1:5" x14ac:dyDescent="0.25">
      <c r="A8489" s="353">
        <v>98026</v>
      </c>
      <c r="B8489" s="354" t="s">
        <v>35344</v>
      </c>
      <c r="C8489" s="353" t="s">
        <v>2</v>
      </c>
      <c r="D8489" s="355">
        <v>10031.450000000001</v>
      </c>
      <c r="E8489" s="207"/>
    </row>
    <row r="8490" spans="1:5" x14ac:dyDescent="0.25">
      <c r="A8490" s="353">
        <v>98028</v>
      </c>
      <c r="B8490" s="354" t="s">
        <v>35345</v>
      </c>
      <c r="C8490" s="353" t="s">
        <v>2</v>
      </c>
      <c r="D8490" s="355">
        <v>11172.72</v>
      </c>
      <c r="E8490" s="207"/>
    </row>
    <row r="8491" spans="1:5" x14ac:dyDescent="0.25">
      <c r="A8491" s="353">
        <v>98044</v>
      </c>
      <c r="B8491" s="354" t="s">
        <v>35346</v>
      </c>
      <c r="C8491" s="353" t="s">
        <v>2</v>
      </c>
      <c r="D8491" s="355">
        <v>15558.73</v>
      </c>
      <c r="E8491" s="207"/>
    </row>
    <row r="8492" spans="1:5" x14ac:dyDescent="0.25">
      <c r="A8492" s="353">
        <v>98046</v>
      </c>
      <c r="B8492" s="354" t="s">
        <v>35347</v>
      </c>
      <c r="C8492" s="353" t="s">
        <v>2</v>
      </c>
      <c r="D8492" s="355">
        <v>17352.61</v>
      </c>
      <c r="E8492" s="207"/>
    </row>
    <row r="8493" spans="1:5" x14ac:dyDescent="0.25">
      <c r="A8493" s="353">
        <v>98038</v>
      </c>
      <c r="B8493" s="354" t="s">
        <v>35348</v>
      </c>
      <c r="C8493" s="353" t="s">
        <v>2</v>
      </c>
      <c r="D8493" s="355">
        <v>12127.9</v>
      </c>
      <c r="E8493" s="207"/>
    </row>
    <row r="8494" spans="1:5" x14ac:dyDescent="0.25">
      <c r="A8494" s="353">
        <v>98040</v>
      </c>
      <c r="B8494" s="354" t="s">
        <v>35349</v>
      </c>
      <c r="C8494" s="353" t="s">
        <v>2</v>
      </c>
      <c r="D8494" s="355">
        <v>13714.6</v>
      </c>
      <c r="E8494" s="207"/>
    </row>
    <row r="8495" spans="1:5" x14ac:dyDescent="0.25">
      <c r="A8495" s="353">
        <v>98042</v>
      </c>
      <c r="B8495" s="354" t="s">
        <v>35350</v>
      </c>
      <c r="C8495" s="353" t="s">
        <v>2</v>
      </c>
      <c r="D8495" s="355">
        <v>15301.32</v>
      </c>
      <c r="E8495" s="207"/>
    </row>
    <row r="8496" spans="1:5" x14ac:dyDescent="0.25">
      <c r="A8496" s="353">
        <v>98048</v>
      </c>
      <c r="B8496" s="354" t="s">
        <v>35351</v>
      </c>
      <c r="C8496" s="353" t="s">
        <v>2</v>
      </c>
      <c r="D8496" s="355">
        <v>19404</v>
      </c>
      <c r="E8496" s="207"/>
    </row>
    <row r="8497" spans="1:5" x14ac:dyDescent="0.25">
      <c r="A8497" s="353">
        <v>97955</v>
      </c>
      <c r="B8497" s="354" t="s">
        <v>4949</v>
      </c>
      <c r="C8497" s="353" t="s">
        <v>2</v>
      </c>
      <c r="D8497" s="355">
        <v>3229.56</v>
      </c>
      <c r="E8497" s="207"/>
    </row>
    <row r="8498" spans="1:5" x14ac:dyDescent="0.25">
      <c r="A8498" s="353">
        <v>97948</v>
      </c>
      <c r="B8498" s="354" t="s">
        <v>4943</v>
      </c>
      <c r="C8498" s="353" t="s">
        <v>2</v>
      </c>
      <c r="D8498" s="355">
        <v>3440.57</v>
      </c>
      <c r="E8498" s="207"/>
    </row>
    <row r="8499" spans="1:5" x14ac:dyDescent="0.25">
      <c r="A8499" s="353">
        <v>97934</v>
      </c>
      <c r="B8499" s="354" t="s">
        <v>5421</v>
      </c>
      <c r="C8499" s="353" t="s">
        <v>2</v>
      </c>
      <c r="D8499" s="355">
        <v>2466.3200000000002</v>
      </c>
      <c r="E8499" s="207"/>
    </row>
    <row r="8500" spans="1:5" x14ac:dyDescent="0.25">
      <c r="A8500" s="353">
        <v>97953</v>
      </c>
      <c r="B8500" s="354" t="s">
        <v>4948</v>
      </c>
      <c r="C8500" s="353" t="s">
        <v>2</v>
      </c>
      <c r="D8500" s="355">
        <v>1490.17</v>
      </c>
      <c r="E8500" s="207"/>
    </row>
    <row r="8501" spans="1:5" x14ac:dyDescent="0.25">
      <c r="A8501" s="353">
        <v>97947</v>
      </c>
      <c r="B8501" s="354" t="s">
        <v>4942</v>
      </c>
      <c r="C8501" s="353" t="s">
        <v>2</v>
      </c>
      <c r="D8501" s="355">
        <v>1865.93</v>
      </c>
      <c r="E8501" s="207"/>
    </row>
    <row r="8502" spans="1:5" x14ac:dyDescent="0.25">
      <c r="A8502" s="353">
        <v>97933</v>
      </c>
      <c r="B8502" s="354" t="s">
        <v>4939</v>
      </c>
      <c r="C8502" s="353" t="s">
        <v>2</v>
      </c>
      <c r="D8502" s="355">
        <v>1117.02</v>
      </c>
      <c r="E8502" s="207"/>
    </row>
    <row r="8503" spans="1:5" x14ac:dyDescent="0.25">
      <c r="A8503" s="353">
        <v>97961</v>
      </c>
      <c r="B8503" s="354" t="s">
        <v>4952</v>
      </c>
      <c r="C8503" s="353" t="s">
        <v>2</v>
      </c>
      <c r="D8503" s="355">
        <v>2636.08</v>
      </c>
      <c r="E8503" s="207"/>
    </row>
    <row r="8504" spans="1:5" x14ac:dyDescent="0.25">
      <c r="A8504" s="353">
        <v>97951</v>
      </c>
      <c r="B8504" s="354" t="s">
        <v>4946</v>
      </c>
      <c r="C8504" s="353" t="s">
        <v>2</v>
      </c>
      <c r="D8504" s="355">
        <v>3034.39</v>
      </c>
      <c r="E8504" s="207"/>
    </row>
    <row r="8505" spans="1:5" x14ac:dyDescent="0.25">
      <c r="A8505" s="353">
        <v>97973</v>
      </c>
      <c r="B8505" s="354" t="s">
        <v>4953</v>
      </c>
      <c r="C8505" s="353" t="s">
        <v>2</v>
      </c>
      <c r="D8505" s="355">
        <v>4916.53</v>
      </c>
      <c r="E8505" s="207"/>
    </row>
    <row r="8506" spans="1:5" x14ac:dyDescent="0.25">
      <c r="A8506" s="353">
        <v>97952</v>
      </c>
      <c r="B8506" s="354" t="s">
        <v>4947</v>
      </c>
      <c r="C8506" s="353" t="s">
        <v>2</v>
      </c>
      <c r="D8506" s="355">
        <v>5260.41</v>
      </c>
      <c r="E8506" s="207"/>
    </row>
    <row r="8507" spans="1:5" x14ac:dyDescent="0.25">
      <c r="A8507" s="353">
        <v>97957</v>
      </c>
      <c r="B8507" s="354" t="s">
        <v>4951</v>
      </c>
      <c r="C8507" s="353" t="s">
        <v>2</v>
      </c>
      <c r="D8507" s="355">
        <v>2930.31</v>
      </c>
      <c r="E8507" s="207"/>
    </row>
    <row r="8508" spans="1:5" x14ac:dyDescent="0.25">
      <c r="A8508" s="353">
        <v>97950</v>
      </c>
      <c r="B8508" s="354" t="s">
        <v>4945</v>
      </c>
      <c r="C8508" s="353" t="s">
        <v>2</v>
      </c>
      <c r="D8508" s="355">
        <v>3349.5</v>
      </c>
      <c r="E8508" s="207"/>
    </row>
    <row r="8509" spans="1:5" x14ac:dyDescent="0.25">
      <c r="A8509" s="353">
        <v>97936</v>
      </c>
      <c r="B8509" s="354" t="s">
        <v>4941</v>
      </c>
      <c r="C8509" s="353" t="s">
        <v>2</v>
      </c>
      <c r="D8509" s="355">
        <v>2140.79</v>
      </c>
      <c r="E8509" s="207"/>
    </row>
    <row r="8510" spans="1:5" x14ac:dyDescent="0.25">
      <c r="A8510" s="353">
        <v>97956</v>
      </c>
      <c r="B8510" s="354" t="s">
        <v>4950</v>
      </c>
      <c r="C8510" s="353" t="s">
        <v>2</v>
      </c>
      <c r="D8510" s="355">
        <v>1643.94</v>
      </c>
      <c r="E8510" s="207"/>
    </row>
    <row r="8511" spans="1:5" x14ac:dyDescent="0.25">
      <c r="A8511" s="353">
        <v>97949</v>
      </c>
      <c r="B8511" s="354" t="s">
        <v>4944</v>
      </c>
      <c r="C8511" s="353" t="s">
        <v>2</v>
      </c>
      <c r="D8511" s="355">
        <v>1898.64</v>
      </c>
      <c r="E8511" s="207"/>
    </row>
    <row r="8512" spans="1:5" x14ac:dyDescent="0.25">
      <c r="A8512" s="353">
        <v>97935</v>
      </c>
      <c r="B8512" s="354" t="s">
        <v>4940</v>
      </c>
      <c r="C8512" s="353" t="s">
        <v>2</v>
      </c>
      <c r="D8512" s="355">
        <v>938.19</v>
      </c>
      <c r="E8512" s="207"/>
    </row>
    <row r="8513" spans="1:5" x14ac:dyDescent="0.25">
      <c r="A8513" s="353">
        <v>99319</v>
      </c>
      <c r="B8513" s="354" t="s">
        <v>5022</v>
      </c>
      <c r="C8513" s="353" t="s">
        <v>1</v>
      </c>
      <c r="D8513" s="355">
        <v>948.5</v>
      </c>
      <c r="E8513" s="207"/>
    </row>
    <row r="8514" spans="1:5" x14ac:dyDescent="0.25">
      <c r="A8514" s="353">
        <v>99318</v>
      </c>
      <c r="B8514" s="354" t="s">
        <v>5021</v>
      </c>
      <c r="C8514" s="353" t="s">
        <v>1</v>
      </c>
      <c r="D8514" s="355">
        <v>296.57</v>
      </c>
      <c r="E8514" s="207"/>
    </row>
    <row r="8515" spans="1:5" x14ac:dyDescent="0.25">
      <c r="A8515" s="353">
        <v>98051</v>
      </c>
      <c r="B8515" s="354" t="s">
        <v>4987</v>
      </c>
      <c r="C8515" s="353" t="s">
        <v>1</v>
      </c>
      <c r="D8515" s="355">
        <v>1004.44</v>
      </c>
      <c r="E8515" s="207"/>
    </row>
    <row r="8516" spans="1:5" x14ac:dyDescent="0.25">
      <c r="A8516" s="353">
        <v>98050</v>
      </c>
      <c r="B8516" s="354" t="s">
        <v>4986</v>
      </c>
      <c r="C8516" s="353" t="s">
        <v>1</v>
      </c>
      <c r="D8516" s="355">
        <v>297.42</v>
      </c>
      <c r="E8516" s="207"/>
    </row>
    <row r="8517" spans="1:5" x14ac:dyDescent="0.25">
      <c r="A8517" s="353">
        <v>99272</v>
      </c>
      <c r="B8517" s="354" t="s">
        <v>35352</v>
      </c>
      <c r="C8517" s="353" t="s">
        <v>2</v>
      </c>
      <c r="D8517" s="355">
        <v>1154.2</v>
      </c>
      <c r="E8517" s="207"/>
    </row>
    <row r="8518" spans="1:5" x14ac:dyDescent="0.25">
      <c r="A8518" s="353">
        <v>99273</v>
      </c>
      <c r="B8518" s="354" t="s">
        <v>35353</v>
      </c>
      <c r="C8518" s="353" t="s">
        <v>2</v>
      </c>
      <c r="D8518" s="355">
        <v>1632.68</v>
      </c>
      <c r="E8518" s="207"/>
    </row>
    <row r="8519" spans="1:5" x14ac:dyDescent="0.25">
      <c r="A8519" s="353">
        <v>99268</v>
      </c>
      <c r="B8519" s="354" t="s">
        <v>35354</v>
      </c>
      <c r="C8519" s="353" t="s">
        <v>2</v>
      </c>
      <c r="D8519" s="355">
        <v>502.19</v>
      </c>
      <c r="E8519" s="207"/>
    </row>
    <row r="8520" spans="1:5" x14ac:dyDescent="0.25">
      <c r="A8520" s="353">
        <v>99270</v>
      </c>
      <c r="B8520" s="354" t="s">
        <v>35355</v>
      </c>
      <c r="C8520" s="353" t="s">
        <v>2</v>
      </c>
      <c r="D8520" s="355">
        <v>654.29999999999995</v>
      </c>
      <c r="E8520" s="207"/>
    </row>
    <row r="8521" spans="1:5" x14ac:dyDescent="0.25">
      <c r="A8521" s="353">
        <v>97976</v>
      </c>
      <c r="B8521" s="354" t="s">
        <v>35356</v>
      </c>
      <c r="C8521" s="353" t="s">
        <v>2</v>
      </c>
      <c r="D8521" s="355">
        <v>1194.3</v>
      </c>
      <c r="E8521" s="207"/>
    </row>
    <row r="8522" spans="1:5" x14ac:dyDescent="0.25">
      <c r="A8522" s="353">
        <v>97977</v>
      </c>
      <c r="B8522" s="354" t="s">
        <v>35357</v>
      </c>
      <c r="C8522" s="353" t="s">
        <v>2</v>
      </c>
      <c r="D8522" s="355">
        <v>1703.77</v>
      </c>
      <c r="E8522" s="207"/>
    </row>
    <row r="8523" spans="1:5" x14ac:dyDescent="0.25">
      <c r="A8523" s="353">
        <v>97974</v>
      </c>
      <c r="B8523" s="354" t="s">
        <v>35358</v>
      </c>
      <c r="C8523" s="353" t="s">
        <v>2</v>
      </c>
      <c r="D8523" s="355">
        <v>506.18</v>
      </c>
      <c r="E8523" s="207"/>
    </row>
    <row r="8524" spans="1:5" x14ac:dyDescent="0.25">
      <c r="A8524" s="353">
        <v>97975</v>
      </c>
      <c r="B8524" s="354" t="s">
        <v>35359</v>
      </c>
      <c r="C8524" s="353" t="s">
        <v>2</v>
      </c>
      <c r="D8524" s="355">
        <v>658.96</v>
      </c>
      <c r="E8524" s="207"/>
    </row>
    <row r="8525" spans="1:5" x14ac:dyDescent="0.25">
      <c r="A8525" s="353">
        <v>101798</v>
      </c>
      <c r="B8525" s="354" t="s">
        <v>5053</v>
      </c>
      <c r="C8525" s="353" t="s">
        <v>2</v>
      </c>
      <c r="D8525" s="355">
        <v>284.81</v>
      </c>
      <c r="E8525" s="207"/>
    </row>
    <row r="8526" spans="1:5" x14ac:dyDescent="0.25">
      <c r="A8526" s="353">
        <v>101799</v>
      </c>
      <c r="B8526" s="354" t="s">
        <v>5054</v>
      </c>
      <c r="C8526" s="353" t="s">
        <v>2</v>
      </c>
      <c r="D8526" s="355">
        <v>677.3</v>
      </c>
      <c r="E8526" s="207"/>
    </row>
    <row r="8527" spans="1:5" x14ac:dyDescent="0.25">
      <c r="A8527" s="353">
        <v>102487</v>
      </c>
      <c r="B8527" s="354" t="s">
        <v>5643</v>
      </c>
      <c r="C8527" s="353" t="s">
        <v>691</v>
      </c>
      <c r="D8527" s="355">
        <v>661.64</v>
      </c>
      <c r="E8527" s="207"/>
    </row>
    <row r="8528" spans="1:5" x14ac:dyDescent="0.25">
      <c r="A8528" s="353">
        <v>102486</v>
      </c>
      <c r="B8528" s="354" t="s">
        <v>5642</v>
      </c>
      <c r="C8528" s="353" t="s">
        <v>691</v>
      </c>
      <c r="D8528" s="355">
        <v>746.09</v>
      </c>
      <c r="E8528" s="207"/>
    </row>
    <row r="8529" spans="1:5" x14ac:dyDescent="0.25">
      <c r="A8529" s="353">
        <v>102474</v>
      </c>
      <c r="B8529" s="354" t="s">
        <v>5630</v>
      </c>
      <c r="C8529" s="353" t="s">
        <v>691</v>
      </c>
      <c r="D8529" s="355">
        <v>690.61</v>
      </c>
      <c r="E8529" s="207"/>
    </row>
    <row r="8530" spans="1:5" x14ac:dyDescent="0.25">
      <c r="A8530" s="353">
        <v>102480</v>
      </c>
      <c r="B8530" s="354" t="s">
        <v>5636</v>
      </c>
      <c r="C8530" s="353" t="s">
        <v>691</v>
      </c>
      <c r="D8530" s="355">
        <v>684.64</v>
      </c>
      <c r="E8530" s="207"/>
    </row>
    <row r="8531" spans="1:5" x14ac:dyDescent="0.25">
      <c r="A8531" s="353">
        <v>94975</v>
      </c>
      <c r="B8531" s="354" t="s">
        <v>5628</v>
      </c>
      <c r="C8531" s="353" t="s">
        <v>691</v>
      </c>
      <c r="D8531" s="355">
        <v>565.19000000000005</v>
      </c>
      <c r="E8531" s="207"/>
    </row>
    <row r="8532" spans="1:5" x14ac:dyDescent="0.25">
      <c r="A8532" s="353">
        <v>94963</v>
      </c>
      <c r="B8532" s="354" t="s">
        <v>5616</v>
      </c>
      <c r="C8532" s="353" t="s">
        <v>691</v>
      </c>
      <c r="D8532" s="355">
        <v>511.27</v>
      </c>
      <c r="E8532" s="207"/>
    </row>
    <row r="8533" spans="1:5" x14ac:dyDescent="0.25">
      <c r="A8533" s="353">
        <v>94969</v>
      </c>
      <c r="B8533" s="354" t="s">
        <v>5622</v>
      </c>
      <c r="C8533" s="353" t="s">
        <v>691</v>
      </c>
      <c r="D8533" s="355">
        <v>504.67</v>
      </c>
      <c r="E8533" s="207"/>
    </row>
    <row r="8534" spans="1:5" x14ac:dyDescent="0.25">
      <c r="A8534" s="353">
        <v>102475</v>
      </c>
      <c r="B8534" s="354" t="s">
        <v>5631</v>
      </c>
      <c r="C8534" s="353" t="s">
        <v>691</v>
      </c>
      <c r="D8534" s="355">
        <v>734.08</v>
      </c>
      <c r="E8534" s="207"/>
    </row>
    <row r="8535" spans="1:5" x14ac:dyDescent="0.25">
      <c r="A8535" s="353">
        <v>102481</v>
      </c>
      <c r="B8535" s="354" t="s">
        <v>5637</v>
      </c>
      <c r="C8535" s="353" t="s">
        <v>691</v>
      </c>
      <c r="D8535" s="355">
        <v>721.23</v>
      </c>
      <c r="E8535" s="207"/>
    </row>
    <row r="8536" spans="1:5" x14ac:dyDescent="0.25">
      <c r="A8536" s="353">
        <v>94964</v>
      </c>
      <c r="B8536" s="354" t="s">
        <v>5617</v>
      </c>
      <c r="C8536" s="353" t="s">
        <v>691</v>
      </c>
      <c r="D8536" s="355">
        <v>550.15</v>
      </c>
      <c r="E8536" s="207"/>
    </row>
    <row r="8537" spans="1:5" x14ac:dyDescent="0.25">
      <c r="A8537" s="353">
        <v>94970</v>
      </c>
      <c r="B8537" s="354" t="s">
        <v>5623</v>
      </c>
      <c r="C8537" s="353" t="s">
        <v>691</v>
      </c>
      <c r="D8537" s="355">
        <v>536.59</v>
      </c>
      <c r="E8537" s="207"/>
    </row>
    <row r="8538" spans="1:5" x14ac:dyDescent="0.25">
      <c r="A8538" s="353">
        <v>102476</v>
      </c>
      <c r="B8538" s="354" t="s">
        <v>5632</v>
      </c>
      <c r="C8538" s="353" t="s">
        <v>691</v>
      </c>
      <c r="D8538" s="355">
        <v>749.81</v>
      </c>
      <c r="E8538" s="207"/>
    </row>
    <row r="8539" spans="1:5" x14ac:dyDescent="0.25">
      <c r="A8539" s="353">
        <v>102482</v>
      </c>
      <c r="B8539" s="354" t="s">
        <v>5638</v>
      </c>
      <c r="C8539" s="353" t="s">
        <v>691</v>
      </c>
      <c r="D8539" s="355">
        <v>747.75</v>
      </c>
      <c r="E8539" s="207"/>
    </row>
    <row r="8540" spans="1:5" x14ac:dyDescent="0.25">
      <c r="A8540" s="353">
        <v>94965</v>
      </c>
      <c r="B8540" s="354" t="s">
        <v>5618</v>
      </c>
      <c r="C8540" s="353" t="s">
        <v>691</v>
      </c>
      <c r="D8540" s="355">
        <v>566.65</v>
      </c>
      <c r="E8540" s="207"/>
    </row>
    <row r="8541" spans="1:5" x14ac:dyDescent="0.25">
      <c r="A8541" s="353">
        <v>94971</v>
      </c>
      <c r="B8541" s="354" t="s">
        <v>5624</v>
      </c>
      <c r="C8541" s="353" t="s">
        <v>691</v>
      </c>
      <c r="D8541" s="355">
        <v>559.99</v>
      </c>
      <c r="E8541" s="207"/>
    </row>
    <row r="8542" spans="1:5" x14ac:dyDescent="0.25">
      <c r="A8542" s="353">
        <v>102477</v>
      </c>
      <c r="B8542" s="354" t="s">
        <v>5633</v>
      </c>
      <c r="C8542" s="353" t="s">
        <v>691</v>
      </c>
      <c r="D8542" s="355">
        <v>785.11</v>
      </c>
      <c r="E8542" s="207"/>
    </row>
    <row r="8543" spans="1:5" x14ac:dyDescent="0.25">
      <c r="A8543" s="353">
        <v>102483</v>
      </c>
      <c r="B8543" s="354" t="s">
        <v>5639</v>
      </c>
      <c r="C8543" s="353" t="s">
        <v>691</v>
      </c>
      <c r="D8543" s="355">
        <v>778.51</v>
      </c>
      <c r="E8543" s="207"/>
    </row>
    <row r="8544" spans="1:5" x14ac:dyDescent="0.25">
      <c r="A8544" s="353">
        <v>94966</v>
      </c>
      <c r="B8544" s="354" t="s">
        <v>5619</v>
      </c>
      <c r="C8544" s="353" t="s">
        <v>691</v>
      </c>
      <c r="D8544" s="355">
        <v>582.70000000000005</v>
      </c>
      <c r="E8544" s="207"/>
    </row>
    <row r="8545" spans="1:5" x14ac:dyDescent="0.25">
      <c r="A8545" s="353">
        <v>94972</v>
      </c>
      <c r="B8545" s="354" t="s">
        <v>5625</v>
      </c>
      <c r="C8545" s="353" t="s">
        <v>691</v>
      </c>
      <c r="D8545" s="355">
        <v>576.02</v>
      </c>
      <c r="E8545" s="207"/>
    </row>
    <row r="8546" spans="1:5" x14ac:dyDescent="0.25">
      <c r="A8546" s="353">
        <v>102478</v>
      </c>
      <c r="B8546" s="354" t="s">
        <v>5634</v>
      </c>
      <c r="C8546" s="353" t="s">
        <v>691</v>
      </c>
      <c r="D8546" s="355">
        <v>832.11</v>
      </c>
      <c r="E8546" s="207"/>
    </row>
    <row r="8547" spans="1:5" x14ac:dyDescent="0.25">
      <c r="A8547" s="353">
        <v>102484</v>
      </c>
      <c r="B8547" s="354" t="s">
        <v>5640</v>
      </c>
      <c r="C8547" s="353" t="s">
        <v>691</v>
      </c>
      <c r="D8547" s="355">
        <v>831.91</v>
      </c>
      <c r="E8547" s="207"/>
    </row>
    <row r="8548" spans="1:5" x14ac:dyDescent="0.25">
      <c r="A8548" s="353">
        <v>94967</v>
      </c>
      <c r="B8548" s="354" t="s">
        <v>5620</v>
      </c>
      <c r="C8548" s="353" t="s">
        <v>691</v>
      </c>
      <c r="D8548" s="355">
        <v>653.63</v>
      </c>
      <c r="E8548" s="207"/>
    </row>
    <row r="8549" spans="1:5" x14ac:dyDescent="0.25">
      <c r="A8549" s="353">
        <v>94973</v>
      </c>
      <c r="B8549" s="354" t="s">
        <v>5626</v>
      </c>
      <c r="C8549" s="353" t="s">
        <v>691</v>
      </c>
      <c r="D8549" s="355">
        <v>644.91</v>
      </c>
      <c r="E8549" s="207"/>
    </row>
    <row r="8550" spans="1:5" x14ac:dyDescent="0.25">
      <c r="A8550" s="353">
        <v>94974</v>
      </c>
      <c r="B8550" s="354" t="s">
        <v>5627</v>
      </c>
      <c r="C8550" s="353" t="s">
        <v>691</v>
      </c>
      <c r="D8550" s="355">
        <v>529.19000000000005</v>
      </c>
      <c r="E8550" s="207"/>
    </row>
    <row r="8551" spans="1:5" x14ac:dyDescent="0.25">
      <c r="A8551" s="353">
        <v>94962</v>
      </c>
      <c r="B8551" s="354" t="s">
        <v>5615</v>
      </c>
      <c r="C8551" s="353" t="s">
        <v>691</v>
      </c>
      <c r="D8551" s="355">
        <v>469.24</v>
      </c>
      <c r="E8551" s="207"/>
    </row>
    <row r="8552" spans="1:5" x14ac:dyDescent="0.25">
      <c r="A8552" s="353">
        <v>94968</v>
      </c>
      <c r="B8552" s="354" t="s">
        <v>5621</v>
      </c>
      <c r="C8552" s="353" t="s">
        <v>691</v>
      </c>
      <c r="D8552" s="355">
        <v>466.24</v>
      </c>
      <c r="E8552" s="207"/>
    </row>
    <row r="8553" spans="1:5" x14ac:dyDescent="0.25">
      <c r="A8553" s="353">
        <v>102485</v>
      </c>
      <c r="B8553" s="354" t="s">
        <v>5641</v>
      </c>
      <c r="C8553" s="353" t="s">
        <v>691</v>
      </c>
      <c r="D8553" s="355">
        <v>716.95</v>
      </c>
      <c r="E8553" s="207"/>
    </row>
    <row r="8554" spans="1:5" x14ac:dyDescent="0.25">
      <c r="A8554" s="353">
        <v>102473</v>
      </c>
      <c r="B8554" s="354" t="s">
        <v>5629</v>
      </c>
      <c r="C8554" s="353" t="s">
        <v>691</v>
      </c>
      <c r="D8554" s="355">
        <v>652.9</v>
      </c>
      <c r="E8554" s="207"/>
    </row>
    <row r="8555" spans="1:5" x14ac:dyDescent="0.25">
      <c r="A8555" s="353">
        <v>102479</v>
      </c>
      <c r="B8555" s="354" t="s">
        <v>5635</v>
      </c>
      <c r="C8555" s="353" t="s">
        <v>691</v>
      </c>
      <c r="D8555" s="355">
        <v>650.73</v>
      </c>
      <c r="E8555" s="207"/>
    </row>
    <row r="8556" spans="1:5" x14ac:dyDescent="0.25">
      <c r="A8556" s="353">
        <v>104835</v>
      </c>
      <c r="B8556" s="354" t="s">
        <v>35360</v>
      </c>
      <c r="C8556" s="353" t="s">
        <v>691</v>
      </c>
      <c r="D8556" s="355">
        <v>0</v>
      </c>
      <c r="E8556" s="207"/>
    </row>
    <row r="8557" spans="1:5" x14ac:dyDescent="0.25">
      <c r="A8557" s="353">
        <v>104833</v>
      </c>
      <c r="B8557" s="354" t="s">
        <v>35361</v>
      </c>
      <c r="C8557" s="353" t="s">
        <v>691</v>
      </c>
      <c r="D8557" s="355">
        <v>0</v>
      </c>
      <c r="E8557" s="207"/>
    </row>
    <row r="8558" spans="1:5" x14ac:dyDescent="0.25">
      <c r="A8558" s="353">
        <v>104834</v>
      </c>
      <c r="B8558" s="354" t="s">
        <v>35362</v>
      </c>
      <c r="C8558" s="353" t="s">
        <v>691</v>
      </c>
      <c r="D8558" s="355">
        <v>0</v>
      </c>
      <c r="E8558" s="207"/>
    </row>
    <row r="8559" spans="1:5" x14ac:dyDescent="0.25">
      <c r="A8559" s="353">
        <v>104836</v>
      </c>
      <c r="B8559" s="354" t="s">
        <v>35363</v>
      </c>
      <c r="C8559" s="353" t="s">
        <v>691</v>
      </c>
      <c r="D8559" s="355">
        <v>0</v>
      </c>
      <c r="E8559" s="207"/>
    </row>
    <row r="8560" spans="1:5" x14ac:dyDescent="0.25">
      <c r="A8560" s="353">
        <v>104837</v>
      </c>
      <c r="B8560" s="354" t="s">
        <v>35364</v>
      </c>
      <c r="C8560" s="353" t="s">
        <v>691</v>
      </c>
      <c r="D8560" s="355">
        <v>0</v>
      </c>
      <c r="E8560" s="207"/>
    </row>
    <row r="8561" spans="1:5" x14ac:dyDescent="0.25">
      <c r="A8561" s="353">
        <v>104838</v>
      </c>
      <c r="B8561" s="354" t="s">
        <v>35365</v>
      </c>
      <c r="C8561" s="353" t="s">
        <v>691</v>
      </c>
      <c r="D8561" s="355">
        <v>0</v>
      </c>
      <c r="E8561" s="207"/>
    </row>
    <row r="8562" spans="1:5" x14ac:dyDescent="0.25">
      <c r="A8562" s="353">
        <v>104839</v>
      </c>
      <c r="B8562" s="354" t="s">
        <v>35366</v>
      </c>
      <c r="C8562" s="353" t="s">
        <v>691</v>
      </c>
      <c r="D8562" s="355">
        <v>0</v>
      </c>
      <c r="E8562" s="207"/>
    </row>
    <row r="8563" spans="1:5" x14ac:dyDescent="0.25">
      <c r="A8563" s="353">
        <v>104840</v>
      </c>
      <c r="B8563" s="354" t="s">
        <v>35367</v>
      </c>
      <c r="C8563" s="353" t="s">
        <v>691</v>
      </c>
      <c r="D8563" s="355">
        <v>0</v>
      </c>
      <c r="E8563" s="207"/>
    </row>
    <row r="8564" spans="1:5" x14ac:dyDescent="0.25">
      <c r="A8564" s="353">
        <v>104830</v>
      </c>
      <c r="B8564" s="354" t="s">
        <v>35368</v>
      </c>
      <c r="C8564" s="353" t="s">
        <v>691</v>
      </c>
      <c r="D8564" s="355">
        <v>0</v>
      </c>
      <c r="E8564" s="207"/>
    </row>
    <row r="8565" spans="1:5" x14ac:dyDescent="0.25">
      <c r="A8565" s="353">
        <v>104829</v>
      </c>
      <c r="B8565" s="354" t="s">
        <v>35369</v>
      </c>
      <c r="C8565" s="353" t="s">
        <v>691</v>
      </c>
      <c r="D8565" s="355">
        <v>0</v>
      </c>
      <c r="E8565" s="207"/>
    </row>
    <row r="8566" spans="1:5" x14ac:dyDescent="0.25">
      <c r="A8566" s="353">
        <v>104832</v>
      </c>
      <c r="B8566" s="354" t="s">
        <v>35370</v>
      </c>
      <c r="C8566" s="353" t="s">
        <v>691</v>
      </c>
      <c r="D8566" s="355">
        <v>0</v>
      </c>
      <c r="E8566" s="207"/>
    </row>
    <row r="8567" spans="1:5" x14ac:dyDescent="0.25">
      <c r="A8567" s="353">
        <v>104831</v>
      </c>
      <c r="B8567" s="354" t="s">
        <v>35371</v>
      </c>
      <c r="C8567" s="353" t="s">
        <v>691</v>
      </c>
      <c r="D8567" s="355">
        <v>0</v>
      </c>
      <c r="E8567" s="207"/>
    </row>
    <row r="8568" spans="1:5" x14ac:dyDescent="0.25">
      <c r="A8568" s="353">
        <v>103773</v>
      </c>
      <c r="B8568" s="354" t="s">
        <v>35372</v>
      </c>
      <c r="C8568" s="353" t="s">
        <v>2</v>
      </c>
      <c r="D8568" s="355">
        <v>0</v>
      </c>
      <c r="E8568" s="207"/>
    </row>
    <row r="8569" spans="1:5" x14ac:dyDescent="0.25">
      <c r="A8569" s="353">
        <v>103772</v>
      </c>
      <c r="B8569" s="354" t="s">
        <v>35373</v>
      </c>
      <c r="C8569" s="353" t="s">
        <v>2</v>
      </c>
      <c r="D8569" s="355">
        <v>0</v>
      </c>
      <c r="E8569" s="207"/>
    </row>
    <row r="8570" spans="1:5" x14ac:dyDescent="0.25">
      <c r="A8570" s="353">
        <v>103768</v>
      </c>
      <c r="B8570" s="354" t="s">
        <v>35374</v>
      </c>
      <c r="C8570" s="353" t="s">
        <v>2</v>
      </c>
      <c r="D8570" s="355">
        <v>0</v>
      </c>
      <c r="E8570" s="207"/>
    </row>
    <row r="8571" spans="1:5" x14ac:dyDescent="0.25">
      <c r="A8571" s="353">
        <v>103767</v>
      </c>
      <c r="B8571" s="354" t="s">
        <v>35375</v>
      </c>
      <c r="C8571" s="353" t="s">
        <v>2</v>
      </c>
      <c r="D8571" s="355">
        <v>0</v>
      </c>
      <c r="E8571" s="207"/>
    </row>
    <row r="8572" spans="1:5" x14ac:dyDescent="0.25">
      <c r="A8572" s="353">
        <v>103766</v>
      </c>
      <c r="B8572" s="354" t="s">
        <v>35376</v>
      </c>
      <c r="C8572" s="353" t="s">
        <v>2</v>
      </c>
      <c r="D8572" s="355">
        <v>0</v>
      </c>
      <c r="E8572" s="207"/>
    </row>
    <row r="8573" spans="1:5" x14ac:dyDescent="0.25">
      <c r="A8573" s="353">
        <v>103765</v>
      </c>
      <c r="B8573" s="354" t="s">
        <v>35377</v>
      </c>
      <c r="C8573" s="353" t="s">
        <v>2</v>
      </c>
      <c r="D8573" s="355">
        <v>0</v>
      </c>
      <c r="E8573" s="207"/>
    </row>
    <row r="8574" spans="1:5" x14ac:dyDescent="0.25">
      <c r="A8574" s="353">
        <v>103771</v>
      </c>
      <c r="B8574" s="354" t="s">
        <v>35378</v>
      </c>
      <c r="C8574" s="353" t="s">
        <v>2</v>
      </c>
      <c r="D8574" s="355">
        <v>0</v>
      </c>
      <c r="E8574" s="207"/>
    </row>
    <row r="8575" spans="1:5" x14ac:dyDescent="0.25">
      <c r="A8575" s="353">
        <v>103769</v>
      </c>
      <c r="B8575" s="354" t="s">
        <v>6586</v>
      </c>
      <c r="C8575" s="353" t="s">
        <v>2</v>
      </c>
      <c r="D8575" s="355">
        <v>3694.2</v>
      </c>
      <c r="E8575" s="207"/>
    </row>
    <row r="8576" spans="1:5" x14ac:dyDescent="0.25">
      <c r="A8576" s="353">
        <v>103770</v>
      </c>
      <c r="B8576" s="354" t="s">
        <v>35379</v>
      </c>
      <c r="C8576" s="353" t="s">
        <v>2</v>
      </c>
      <c r="D8576" s="355">
        <v>0</v>
      </c>
      <c r="E8576" s="207"/>
    </row>
    <row r="8577" spans="1:5" x14ac:dyDescent="0.25">
      <c r="A8577" s="353">
        <v>103764</v>
      </c>
      <c r="B8577" s="354" t="s">
        <v>35380</v>
      </c>
      <c r="C8577" s="353" t="s">
        <v>2</v>
      </c>
      <c r="D8577" s="355">
        <v>0</v>
      </c>
      <c r="E8577" s="207"/>
    </row>
    <row r="8578" spans="1:5" x14ac:dyDescent="0.25">
      <c r="A8578" s="353">
        <v>103780</v>
      </c>
      <c r="B8578" s="354" t="s">
        <v>35381</v>
      </c>
      <c r="C8578" s="353" t="s">
        <v>3</v>
      </c>
      <c r="D8578" s="355">
        <v>0</v>
      </c>
      <c r="E8578" s="207"/>
    </row>
    <row r="8579" spans="1:5" x14ac:dyDescent="0.25">
      <c r="A8579" s="353">
        <v>103781</v>
      </c>
      <c r="B8579" s="354" t="s">
        <v>35382</v>
      </c>
      <c r="C8579" s="353" t="s">
        <v>3</v>
      </c>
      <c r="D8579" s="355">
        <v>0</v>
      </c>
      <c r="E8579" s="207"/>
    </row>
    <row r="8580" spans="1:5" x14ac:dyDescent="0.25">
      <c r="A8580" s="353">
        <v>103779</v>
      </c>
      <c r="B8580" s="354" t="s">
        <v>35383</v>
      </c>
      <c r="C8580" s="353" t="s">
        <v>3</v>
      </c>
      <c r="D8580" s="355">
        <v>0</v>
      </c>
      <c r="E8580" s="207"/>
    </row>
    <row r="8581" spans="1:5" x14ac:dyDescent="0.25">
      <c r="A8581" s="353">
        <v>103778</v>
      </c>
      <c r="B8581" s="354" t="s">
        <v>35384</v>
      </c>
      <c r="C8581" s="353" t="s">
        <v>3</v>
      </c>
      <c r="D8581" s="355">
        <v>0</v>
      </c>
      <c r="E8581" s="207"/>
    </row>
    <row r="8582" spans="1:5" x14ac:dyDescent="0.25">
      <c r="A8582" s="353">
        <v>103924</v>
      </c>
      <c r="B8582" s="354" t="s">
        <v>35385</v>
      </c>
      <c r="C8582" s="353" t="s">
        <v>3</v>
      </c>
      <c r="D8582" s="355">
        <v>0</v>
      </c>
      <c r="E8582" s="207"/>
    </row>
    <row r="8583" spans="1:5" x14ac:dyDescent="0.25">
      <c r="A8583" s="353">
        <v>103776</v>
      </c>
      <c r="B8583" s="354" t="s">
        <v>35386</v>
      </c>
      <c r="C8583" s="353" t="s">
        <v>3</v>
      </c>
      <c r="D8583" s="355">
        <v>0</v>
      </c>
      <c r="E8583" s="207"/>
    </row>
    <row r="8584" spans="1:5" x14ac:dyDescent="0.25">
      <c r="A8584" s="353">
        <v>103774</v>
      </c>
      <c r="B8584" s="354" t="s">
        <v>35387</v>
      </c>
      <c r="C8584" s="353" t="s">
        <v>3</v>
      </c>
      <c r="D8584" s="355">
        <v>0</v>
      </c>
      <c r="E8584" s="207"/>
    </row>
    <row r="8585" spans="1:5" x14ac:dyDescent="0.25">
      <c r="A8585" s="353">
        <v>103775</v>
      </c>
      <c r="B8585" s="354" t="s">
        <v>35388</v>
      </c>
      <c r="C8585" s="353" t="s">
        <v>3</v>
      </c>
      <c r="D8585" s="355">
        <v>0</v>
      </c>
      <c r="E8585" s="207"/>
    </row>
    <row r="8586" spans="1:5" x14ac:dyDescent="0.25">
      <c r="A8586" s="353">
        <v>106266</v>
      </c>
      <c r="B8586" s="354" t="s">
        <v>40800</v>
      </c>
      <c r="C8586" s="353" t="s">
        <v>2</v>
      </c>
      <c r="D8586" s="355">
        <v>0</v>
      </c>
      <c r="E8586" s="207"/>
    </row>
    <row r="8587" spans="1:5" x14ac:dyDescent="0.25">
      <c r="A8587" s="353">
        <v>106270</v>
      </c>
      <c r="B8587" s="354" t="s">
        <v>40801</v>
      </c>
      <c r="C8587" s="353" t="s">
        <v>2</v>
      </c>
      <c r="D8587" s="355">
        <v>0</v>
      </c>
      <c r="E8587" s="207"/>
    </row>
    <row r="8588" spans="1:5" x14ac:dyDescent="0.25">
      <c r="A8588" s="353">
        <v>106271</v>
      </c>
      <c r="B8588" s="354" t="s">
        <v>40802</v>
      </c>
      <c r="C8588" s="353" t="s">
        <v>2</v>
      </c>
      <c r="D8588" s="355">
        <v>0</v>
      </c>
      <c r="E8588" s="207"/>
    </row>
    <row r="8589" spans="1:5" x14ac:dyDescent="0.25">
      <c r="A8589" s="353">
        <v>106267</v>
      </c>
      <c r="B8589" s="354" t="s">
        <v>40803</v>
      </c>
      <c r="C8589" s="353" t="s">
        <v>2</v>
      </c>
      <c r="D8589" s="355">
        <v>0</v>
      </c>
      <c r="E8589" s="207"/>
    </row>
    <row r="8590" spans="1:5" x14ac:dyDescent="0.25">
      <c r="A8590" s="353">
        <v>106272</v>
      </c>
      <c r="B8590" s="354" t="s">
        <v>40804</v>
      </c>
      <c r="C8590" s="353" t="s">
        <v>2</v>
      </c>
      <c r="D8590" s="355">
        <v>0</v>
      </c>
      <c r="E8590" s="207"/>
    </row>
    <row r="8591" spans="1:5" x14ac:dyDescent="0.25">
      <c r="A8591" s="353">
        <v>106268</v>
      </c>
      <c r="B8591" s="354" t="s">
        <v>40805</v>
      </c>
      <c r="C8591" s="353" t="s">
        <v>2</v>
      </c>
      <c r="D8591" s="355">
        <v>0</v>
      </c>
      <c r="E8591" s="207"/>
    </row>
    <row r="8592" spans="1:5" x14ac:dyDescent="0.25">
      <c r="A8592" s="353">
        <v>106269</v>
      </c>
      <c r="B8592" s="354" t="s">
        <v>40806</v>
      </c>
      <c r="C8592" s="353" t="s">
        <v>2</v>
      </c>
      <c r="D8592" s="355">
        <v>0</v>
      </c>
      <c r="E8592" s="207"/>
    </row>
    <row r="8593" spans="1:5" x14ac:dyDescent="0.25">
      <c r="A8593" s="353">
        <v>106279</v>
      </c>
      <c r="B8593" s="354" t="s">
        <v>40807</v>
      </c>
      <c r="C8593" s="353" t="s">
        <v>2</v>
      </c>
      <c r="D8593" s="355">
        <v>0</v>
      </c>
      <c r="E8593" s="207"/>
    </row>
    <row r="8594" spans="1:5" x14ac:dyDescent="0.25">
      <c r="A8594" s="353">
        <v>106280</v>
      </c>
      <c r="B8594" s="354" t="s">
        <v>40808</v>
      </c>
      <c r="C8594" s="353" t="s">
        <v>2</v>
      </c>
      <c r="D8594" s="355">
        <v>0</v>
      </c>
      <c r="E8594" s="207"/>
    </row>
    <row r="8595" spans="1:5" x14ac:dyDescent="0.25">
      <c r="A8595" s="353">
        <v>106265</v>
      </c>
      <c r="B8595" s="354" t="s">
        <v>40809</v>
      </c>
      <c r="C8595" s="353" t="s">
        <v>1</v>
      </c>
      <c r="D8595" s="355">
        <v>0</v>
      </c>
      <c r="E8595" s="207"/>
    </row>
    <row r="8596" spans="1:5" x14ac:dyDescent="0.25">
      <c r="A8596" s="353">
        <v>106273</v>
      </c>
      <c r="B8596" s="354" t="s">
        <v>40810</v>
      </c>
      <c r="C8596" s="353" t="s">
        <v>2</v>
      </c>
      <c r="D8596" s="355">
        <v>0</v>
      </c>
      <c r="E8596" s="207"/>
    </row>
    <row r="8597" spans="1:5" x14ac:dyDescent="0.25">
      <c r="A8597" s="353">
        <v>106274</v>
      </c>
      <c r="B8597" s="354" t="s">
        <v>40811</v>
      </c>
      <c r="C8597" s="353" t="s">
        <v>2</v>
      </c>
      <c r="D8597" s="355">
        <v>0</v>
      </c>
      <c r="E8597" s="207"/>
    </row>
    <row r="8598" spans="1:5" x14ac:dyDescent="0.25">
      <c r="A8598" s="353">
        <v>106275</v>
      </c>
      <c r="B8598" s="354" t="s">
        <v>40812</v>
      </c>
      <c r="C8598" s="353" t="s">
        <v>2</v>
      </c>
      <c r="D8598" s="355">
        <v>0</v>
      </c>
      <c r="E8598" s="207"/>
    </row>
    <row r="8599" spans="1:5" x14ac:dyDescent="0.25">
      <c r="A8599" s="353">
        <v>106276</v>
      </c>
      <c r="B8599" s="354" t="s">
        <v>40813</v>
      </c>
      <c r="C8599" s="353" t="s">
        <v>2</v>
      </c>
      <c r="D8599" s="355">
        <v>0</v>
      </c>
      <c r="E8599" s="207"/>
    </row>
    <row r="8600" spans="1:5" x14ac:dyDescent="0.25">
      <c r="A8600" s="353">
        <v>106277</v>
      </c>
      <c r="B8600" s="354" t="s">
        <v>40814</v>
      </c>
      <c r="C8600" s="353" t="s">
        <v>2</v>
      </c>
      <c r="D8600" s="355">
        <v>0</v>
      </c>
      <c r="E8600" s="207"/>
    </row>
    <row r="8601" spans="1:5" x14ac:dyDescent="0.25">
      <c r="A8601" s="353">
        <v>106278</v>
      </c>
      <c r="B8601" s="354" t="s">
        <v>40815</v>
      </c>
      <c r="C8601" s="353" t="s">
        <v>2</v>
      </c>
      <c r="D8601" s="355">
        <v>0</v>
      </c>
      <c r="E8601" s="207"/>
    </row>
    <row r="8602" spans="1:5" x14ac:dyDescent="0.25">
      <c r="A8602" s="353">
        <v>106295</v>
      </c>
      <c r="B8602" s="354" t="s">
        <v>40816</v>
      </c>
      <c r="C8602" s="353" t="s">
        <v>2</v>
      </c>
      <c r="D8602" s="355">
        <v>240.48</v>
      </c>
      <c r="E8602" s="207"/>
    </row>
    <row r="8603" spans="1:5" x14ac:dyDescent="0.25">
      <c r="A8603" s="353">
        <v>106300</v>
      </c>
      <c r="B8603" s="354" t="s">
        <v>40817</v>
      </c>
      <c r="C8603" s="353" t="s">
        <v>2</v>
      </c>
      <c r="D8603" s="355">
        <v>569.05999999999995</v>
      </c>
      <c r="E8603" s="207"/>
    </row>
    <row r="8604" spans="1:5" x14ac:dyDescent="0.25">
      <c r="A8604" s="353">
        <v>106293</v>
      </c>
      <c r="B8604" s="354" t="s">
        <v>40818</v>
      </c>
      <c r="C8604" s="353" t="s">
        <v>2</v>
      </c>
      <c r="D8604" s="355">
        <v>190.34</v>
      </c>
      <c r="E8604" s="207"/>
    </row>
    <row r="8605" spans="1:5" x14ac:dyDescent="0.25">
      <c r="A8605" s="353">
        <v>106297</v>
      </c>
      <c r="B8605" s="354" t="s">
        <v>40819</v>
      </c>
      <c r="C8605" s="353" t="s">
        <v>2</v>
      </c>
      <c r="D8605" s="355">
        <v>288.33</v>
      </c>
      <c r="E8605" s="207"/>
    </row>
    <row r="8606" spans="1:5" x14ac:dyDescent="0.25">
      <c r="A8606" s="353">
        <v>106298</v>
      </c>
      <c r="B8606" s="354" t="s">
        <v>40820</v>
      </c>
      <c r="C8606" s="353" t="s">
        <v>2</v>
      </c>
      <c r="D8606" s="355">
        <v>439.66</v>
      </c>
      <c r="E8606" s="207"/>
    </row>
    <row r="8607" spans="1:5" x14ac:dyDescent="0.25">
      <c r="A8607" s="353">
        <v>106301</v>
      </c>
      <c r="B8607" s="354" t="s">
        <v>40821</v>
      </c>
      <c r="C8607" s="353" t="s">
        <v>2</v>
      </c>
      <c r="D8607" s="355">
        <v>851.81</v>
      </c>
      <c r="E8607" s="207"/>
    </row>
    <row r="8608" spans="1:5" x14ac:dyDescent="0.25">
      <c r="A8608" s="353">
        <v>106292</v>
      </c>
      <c r="B8608" s="354" t="s">
        <v>40822</v>
      </c>
      <c r="C8608" s="353" t="s">
        <v>2</v>
      </c>
      <c r="D8608" s="355">
        <v>180.97</v>
      </c>
      <c r="E8608" s="207"/>
    </row>
    <row r="8609" spans="1:5" x14ac:dyDescent="0.25">
      <c r="A8609" s="353">
        <v>106282</v>
      </c>
      <c r="B8609" s="354" t="s">
        <v>40823</v>
      </c>
      <c r="C8609" s="353" t="s">
        <v>2</v>
      </c>
      <c r="D8609" s="355">
        <v>100.78</v>
      </c>
      <c r="E8609" s="207"/>
    </row>
    <row r="8610" spans="1:5" x14ac:dyDescent="0.25">
      <c r="A8610" s="353">
        <v>106283</v>
      </c>
      <c r="B8610" s="354" t="s">
        <v>40824</v>
      </c>
      <c r="C8610" s="353" t="s">
        <v>2</v>
      </c>
      <c r="D8610" s="355">
        <v>100.78</v>
      </c>
      <c r="E8610" s="207"/>
    </row>
    <row r="8611" spans="1:5" x14ac:dyDescent="0.25">
      <c r="A8611" s="353">
        <v>106286</v>
      </c>
      <c r="B8611" s="354" t="s">
        <v>40825</v>
      </c>
      <c r="C8611" s="353" t="s">
        <v>2</v>
      </c>
      <c r="D8611" s="355">
        <v>111.09</v>
      </c>
      <c r="E8611" s="207"/>
    </row>
    <row r="8612" spans="1:5" x14ac:dyDescent="0.25">
      <c r="A8612" s="353">
        <v>106287</v>
      </c>
      <c r="B8612" s="354" t="s">
        <v>40826</v>
      </c>
      <c r="C8612" s="353" t="s">
        <v>2</v>
      </c>
      <c r="D8612" s="355">
        <v>128.96</v>
      </c>
      <c r="E8612" s="207"/>
    </row>
    <row r="8613" spans="1:5" x14ac:dyDescent="0.25">
      <c r="A8613" s="353">
        <v>106288</v>
      </c>
      <c r="B8613" s="354" t="s">
        <v>40827</v>
      </c>
      <c r="C8613" s="353" t="s">
        <v>2</v>
      </c>
      <c r="D8613" s="355">
        <v>151.56</v>
      </c>
      <c r="E8613" s="207"/>
    </row>
    <row r="8614" spans="1:5" x14ac:dyDescent="0.25">
      <c r="A8614" s="353">
        <v>106289</v>
      </c>
      <c r="B8614" s="354" t="s">
        <v>40828</v>
      </c>
      <c r="C8614" s="353" t="s">
        <v>2</v>
      </c>
      <c r="D8614" s="355">
        <v>193.81</v>
      </c>
      <c r="E8614" s="207"/>
    </row>
    <row r="8615" spans="1:5" x14ac:dyDescent="0.25">
      <c r="A8615" s="353">
        <v>106290</v>
      </c>
      <c r="B8615" s="354" t="s">
        <v>40829</v>
      </c>
      <c r="C8615" s="353" t="s">
        <v>2</v>
      </c>
      <c r="D8615" s="355">
        <v>258.13</v>
      </c>
      <c r="E8615" s="207"/>
    </row>
    <row r="8616" spans="1:5" x14ac:dyDescent="0.25">
      <c r="A8616" s="353">
        <v>106291</v>
      </c>
      <c r="B8616" s="354" t="s">
        <v>40830</v>
      </c>
      <c r="C8616" s="353" t="s">
        <v>2</v>
      </c>
      <c r="D8616" s="355">
        <v>372.27</v>
      </c>
      <c r="E8616" s="207"/>
    </row>
    <row r="8617" spans="1:5" x14ac:dyDescent="0.25">
      <c r="A8617" s="353">
        <v>102136</v>
      </c>
      <c r="B8617" s="354" t="s">
        <v>40831</v>
      </c>
      <c r="C8617" s="353" t="s">
        <v>2</v>
      </c>
      <c r="D8617" s="355">
        <v>139.58000000000001</v>
      </c>
      <c r="E8617" s="207"/>
    </row>
    <row r="8618" spans="1:5" x14ac:dyDescent="0.25">
      <c r="A8618" s="353">
        <v>106263</v>
      </c>
      <c r="B8618" s="354" t="s">
        <v>40832</v>
      </c>
      <c r="C8618" s="353" t="s">
        <v>2</v>
      </c>
      <c r="D8618" s="355">
        <v>182.46</v>
      </c>
      <c r="E8618" s="207"/>
    </row>
    <row r="8619" spans="1:5" x14ac:dyDescent="0.25">
      <c r="A8619" s="353">
        <v>106259</v>
      </c>
      <c r="B8619" s="354" t="s">
        <v>40833</v>
      </c>
      <c r="C8619" s="353" t="s">
        <v>2</v>
      </c>
      <c r="D8619" s="355">
        <v>0</v>
      </c>
      <c r="E8619" s="207"/>
    </row>
    <row r="8620" spans="1:5" x14ac:dyDescent="0.25">
      <c r="A8620" s="353">
        <v>106261</v>
      </c>
      <c r="B8620" s="354" t="s">
        <v>40834</v>
      </c>
      <c r="C8620" s="353" t="s">
        <v>2</v>
      </c>
      <c r="D8620" s="355">
        <v>0</v>
      </c>
      <c r="E8620" s="207"/>
    </row>
    <row r="8621" spans="1:5" x14ac:dyDescent="0.25">
      <c r="A8621" s="353">
        <v>106260</v>
      </c>
      <c r="B8621" s="354" t="s">
        <v>40835</v>
      </c>
      <c r="C8621" s="353" t="s">
        <v>2</v>
      </c>
      <c r="D8621" s="355">
        <v>0</v>
      </c>
      <c r="E8621" s="207"/>
    </row>
    <row r="8622" spans="1:5" x14ac:dyDescent="0.25">
      <c r="A8622" s="353">
        <v>102134</v>
      </c>
      <c r="B8622" s="354" t="s">
        <v>40836</v>
      </c>
      <c r="C8622" s="353" t="s">
        <v>2</v>
      </c>
      <c r="D8622" s="355">
        <v>0</v>
      </c>
      <c r="E8622" s="207"/>
    </row>
    <row r="8623" spans="1:5" x14ac:dyDescent="0.25">
      <c r="A8623" s="353">
        <v>106262</v>
      </c>
      <c r="B8623" s="354" t="s">
        <v>40837</v>
      </c>
      <c r="C8623" s="353" t="s">
        <v>2</v>
      </c>
      <c r="D8623" s="355">
        <v>0</v>
      </c>
      <c r="E8623" s="207"/>
    </row>
    <row r="8624" spans="1:5" x14ac:dyDescent="0.25">
      <c r="A8624" s="353">
        <v>102135</v>
      </c>
      <c r="B8624" s="354" t="s">
        <v>40838</v>
      </c>
      <c r="C8624" s="353" t="s">
        <v>2</v>
      </c>
      <c r="D8624" s="355">
        <v>0</v>
      </c>
      <c r="E8624" s="207"/>
    </row>
    <row r="8625" spans="1:5" x14ac:dyDescent="0.25">
      <c r="A8625" s="353">
        <v>106302</v>
      </c>
      <c r="B8625" s="354" t="s">
        <v>40839</v>
      </c>
      <c r="C8625" s="353" t="s">
        <v>2</v>
      </c>
      <c r="D8625" s="355">
        <v>0</v>
      </c>
      <c r="E8625" s="207"/>
    </row>
    <row r="8626" spans="1:5" x14ac:dyDescent="0.25">
      <c r="A8626" s="353">
        <v>106284</v>
      </c>
      <c r="B8626" s="354" t="s">
        <v>40840</v>
      </c>
      <c r="C8626" s="353" t="s">
        <v>2</v>
      </c>
      <c r="D8626" s="355">
        <v>0</v>
      </c>
      <c r="E8626" s="207"/>
    </row>
    <row r="8627" spans="1:5" x14ac:dyDescent="0.25">
      <c r="A8627" s="353">
        <v>106285</v>
      </c>
      <c r="B8627" s="354" t="s">
        <v>40841</v>
      </c>
      <c r="C8627" s="353" t="s">
        <v>2</v>
      </c>
      <c r="D8627" s="355">
        <v>0</v>
      </c>
      <c r="E8627" s="207"/>
    </row>
    <row r="8628" spans="1:5" x14ac:dyDescent="0.25">
      <c r="A8628" s="353">
        <v>106296</v>
      </c>
      <c r="B8628" s="354" t="s">
        <v>40842</v>
      </c>
      <c r="C8628" s="353" t="s">
        <v>2</v>
      </c>
      <c r="D8628" s="355">
        <v>0</v>
      </c>
      <c r="E8628" s="207"/>
    </row>
    <row r="8629" spans="1:5" x14ac:dyDescent="0.25">
      <c r="A8629" s="353">
        <v>106299</v>
      </c>
      <c r="B8629" s="354" t="s">
        <v>40843</v>
      </c>
      <c r="C8629" s="353" t="s">
        <v>2</v>
      </c>
      <c r="D8629" s="355">
        <v>260.93</v>
      </c>
      <c r="E8629" s="207"/>
    </row>
    <row r="8630" spans="1:5" x14ac:dyDescent="0.25">
      <c r="A8630" s="353">
        <v>106294</v>
      </c>
      <c r="B8630" s="354" t="s">
        <v>40844</v>
      </c>
      <c r="C8630" s="353" t="s">
        <v>2</v>
      </c>
      <c r="D8630" s="355">
        <v>0</v>
      </c>
      <c r="E8630" s="207"/>
    </row>
    <row r="8631" spans="1:5" x14ac:dyDescent="0.25">
      <c r="A8631" s="353">
        <v>106281</v>
      </c>
      <c r="B8631" s="354" t="s">
        <v>40845</v>
      </c>
      <c r="C8631" s="353" t="s">
        <v>2</v>
      </c>
      <c r="D8631" s="355">
        <v>0</v>
      </c>
      <c r="E8631" s="207"/>
    </row>
    <row r="8632" spans="1:5" x14ac:dyDescent="0.25">
      <c r="A8632" s="353">
        <v>106264</v>
      </c>
      <c r="B8632" s="354" t="s">
        <v>40846</v>
      </c>
      <c r="C8632" s="353" t="s">
        <v>1</v>
      </c>
      <c r="D8632" s="355">
        <v>0</v>
      </c>
      <c r="E8632" s="207"/>
    </row>
    <row r="8633" spans="1:5" x14ac:dyDescent="0.25">
      <c r="A8633" s="353">
        <v>97097</v>
      </c>
      <c r="B8633" s="354" t="s">
        <v>5521</v>
      </c>
      <c r="C8633" s="353" t="s">
        <v>3</v>
      </c>
      <c r="D8633" s="355">
        <v>34.409999999999997</v>
      </c>
      <c r="E8633" s="207"/>
    </row>
    <row r="8634" spans="1:5" x14ac:dyDescent="0.25">
      <c r="A8634" s="353">
        <v>97089</v>
      </c>
      <c r="B8634" s="354" t="s">
        <v>5515</v>
      </c>
      <c r="C8634" s="353" t="s">
        <v>689</v>
      </c>
      <c r="D8634" s="355">
        <v>14.47</v>
      </c>
      <c r="E8634" s="207"/>
    </row>
    <row r="8635" spans="1:5" x14ac:dyDescent="0.25">
      <c r="A8635" s="353">
        <v>97090</v>
      </c>
      <c r="B8635" s="354" t="s">
        <v>5516</v>
      </c>
      <c r="C8635" s="353" t="s">
        <v>689</v>
      </c>
      <c r="D8635" s="355">
        <v>14.16</v>
      </c>
      <c r="E8635" s="207"/>
    </row>
    <row r="8636" spans="1:5" x14ac:dyDescent="0.25">
      <c r="A8636" s="353">
        <v>97091</v>
      </c>
      <c r="B8636" s="354" t="s">
        <v>5517</v>
      </c>
      <c r="C8636" s="353" t="s">
        <v>689</v>
      </c>
      <c r="D8636" s="355">
        <v>13.7</v>
      </c>
      <c r="E8636" s="207"/>
    </row>
    <row r="8637" spans="1:5" x14ac:dyDescent="0.25">
      <c r="A8637" s="353">
        <v>97092</v>
      </c>
      <c r="B8637" s="354" t="s">
        <v>5518</v>
      </c>
      <c r="C8637" s="353" t="s">
        <v>689</v>
      </c>
      <c r="D8637" s="355">
        <v>13.21</v>
      </c>
      <c r="E8637" s="207"/>
    </row>
    <row r="8638" spans="1:5" x14ac:dyDescent="0.25">
      <c r="A8638" s="353">
        <v>103053</v>
      </c>
      <c r="B8638" s="354" t="s">
        <v>35389</v>
      </c>
      <c r="C8638" s="353" t="s">
        <v>689</v>
      </c>
      <c r="D8638" s="355">
        <v>0</v>
      </c>
      <c r="E8638" s="207"/>
    </row>
    <row r="8639" spans="1:5" x14ac:dyDescent="0.25">
      <c r="A8639" s="353">
        <v>97093</v>
      </c>
      <c r="B8639" s="354" t="s">
        <v>5519</v>
      </c>
      <c r="C8639" s="353" t="s">
        <v>689</v>
      </c>
      <c r="D8639" s="355">
        <v>12.36</v>
      </c>
      <c r="E8639" s="207"/>
    </row>
    <row r="8640" spans="1:5" x14ac:dyDescent="0.25">
      <c r="A8640" s="353">
        <v>103054</v>
      </c>
      <c r="B8640" s="354" t="s">
        <v>35390</v>
      </c>
      <c r="C8640" s="353" t="s">
        <v>689</v>
      </c>
      <c r="D8640" s="355">
        <v>0</v>
      </c>
      <c r="E8640" s="207"/>
    </row>
    <row r="8641" spans="1:5" x14ac:dyDescent="0.25">
      <c r="A8641" s="353">
        <v>97088</v>
      </c>
      <c r="B8641" s="354" t="s">
        <v>5514</v>
      </c>
      <c r="C8641" s="353" t="s">
        <v>689</v>
      </c>
      <c r="D8641" s="355">
        <v>15.86</v>
      </c>
      <c r="E8641" s="207"/>
    </row>
    <row r="8642" spans="1:5" x14ac:dyDescent="0.25">
      <c r="A8642" s="353">
        <v>97087</v>
      </c>
      <c r="B8642" s="354" t="s">
        <v>5513</v>
      </c>
      <c r="C8642" s="353" t="s">
        <v>3</v>
      </c>
      <c r="D8642" s="355">
        <v>3.36</v>
      </c>
      <c r="E8642" s="207"/>
    </row>
    <row r="8643" spans="1:5" x14ac:dyDescent="0.25">
      <c r="A8643" s="353">
        <v>97083</v>
      </c>
      <c r="B8643" s="354" t="s">
        <v>5510</v>
      </c>
      <c r="C8643" s="353" t="s">
        <v>3</v>
      </c>
      <c r="D8643" s="355">
        <v>3.52</v>
      </c>
      <c r="E8643" s="207"/>
    </row>
    <row r="8644" spans="1:5" x14ac:dyDescent="0.25">
      <c r="A8644" s="353">
        <v>97084</v>
      </c>
      <c r="B8644" s="354" t="s">
        <v>5511</v>
      </c>
      <c r="C8644" s="353" t="s">
        <v>3</v>
      </c>
      <c r="D8644" s="355">
        <v>0.73</v>
      </c>
      <c r="E8644" s="207"/>
    </row>
    <row r="8645" spans="1:5" x14ac:dyDescent="0.25">
      <c r="A8645" s="353">
        <v>97096</v>
      </c>
      <c r="B8645" s="354" t="s">
        <v>5520</v>
      </c>
      <c r="C8645" s="353" t="s">
        <v>691</v>
      </c>
      <c r="D8645" s="355">
        <v>641.16999999999996</v>
      </c>
      <c r="E8645" s="207"/>
    </row>
    <row r="8646" spans="1:5" x14ac:dyDescent="0.25">
      <c r="A8646" s="353">
        <v>97082</v>
      </c>
      <c r="B8646" s="354" t="s">
        <v>5509</v>
      </c>
      <c r="C8646" s="353" t="s">
        <v>691</v>
      </c>
      <c r="D8646" s="355">
        <v>64.959999999999994</v>
      </c>
      <c r="E8646" s="207"/>
    </row>
    <row r="8647" spans="1:5" x14ac:dyDescent="0.25">
      <c r="A8647" s="353">
        <v>103076</v>
      </c>
      <c r="B8647" s="354" t="s">
        <v>5529</v>
      </c>
      <c r="C8647" s="353" t="s">
        <v>3</v>
      </c>
      <c r="D8647" s="355">
        <v>156.24</v>
      </c>
      <c r="E8647" s="207"/>
    </row>
    <row r="8648" spans="1:5" x14ac:dyDescent="0.25">
      <c r="A8648" s="353">
        <v>103067</v>
      </c>
      <c r="B8648" s="354" t="s">
        <v>35391</v>
      </c>
      <c r="C8648" s="353" t="s">
        <v>3</v>
      </c>
      <c r="D8648" s="355">
        <v>0</v>
      </c>
      <c r="E8648" s="207"/>
    </row>
    <row r="8649" spans="1:5" x14ac:dyDescent="0.25">
      <c r="A8649" s="353">
        <v>103077</v>
      </c>
      <c r="B8649" s="354" t="s">
        <v>5530</v>
      </c>
      <c r="C8649" s="353" t="s">
        <v>3</v>
      </c>
      <c r="D8649" s="355">
        <v>201.46</v>
      </c>
      <c r="E8649" s="207"/>
    </row>
    <row r="8650" spans="1:5" x14ac:dyDescent="0.25">
      <c r="A8650" s="353">
        <v>103068</v>
      </c>
      <c r="B8650" s="354" t="s">
        <v>35392</v>
      </c>
      <c r="C8650" s="353" t="s">
        <v>3</v>
      </c>
      <c r="D8650" s="355">
        <v>0</v>
      </c>
      <c r="E8650" s="207"/>
    </row>
    <row r="8651" spans="1:5" x14ac:dyDescent="0.25">
      <c r="A8651" s="353">
        <v>103078</v>
      </c>
      <c r="B8651" s="354" t="s">
        <v>5531</v>
      </c>
      <c r="C8651" s="353" t="s">
        <v>3</v>
      </c>
      <c r="D8651" s="355">
        <v>243.2</v>
      </c>
      <c r="E8651" s="207"/>
    </row>
    <row r="8652" spans="1:5" x14ac:dyDescent="0.25">
      <c r="A8652" s="353">
        <v>103069</v>
      </c>
      <c r="B8652" s="354" t="s">
        <v>35393</v>
      </c>
      <c r="C8652" s="353" t="s">
        <v>3</v>
      </c>
      <c r="D8652" s="355">
        <v>0</v>
      </c>
      <c r="E8652" s="207"/>
    </row>
    <row r="8653" spans="1:5" x14ac:dyDescent="0.25">
      <c r="A8653" s="353">
        <v>103079</v>
      </c>
      <c r="B8653" s="354" t="s">
        <v>5532</v>
      </c>
      <c r="C8653" s="353" t="s">
        <v>3</v>
      </c>
      <c r="D8653" s="355">
        <v>291.32</v>
      </c>
      <c r="E8653" s="207"/>
    </row>
    <row r="8654" spans="1:5" x14ac:dyDescent="0.25">
      <c r="A8654" s="353">
        <v>103070</v>
      </c>
      <c r="B8654" s="354" t="s">
        <v>35394</v>
      </c>
      <c r="C8654" s="353" t="s">
        <v>3</v>
      </c>
      <c r="D8654" s="355">
        <v>0</v>
      </c>
      <c r="E8654" s="207"/>
    </row>
    <row r="8655" spans="1:5" x14ac:dyDescent="0.25">
      <c r="A8655" s="353">
        <v>103080</v>
      </c>
      <c r="B8655" s="354" t="s">
        <v>5533</v>
      </c>
      <c r="C8655" s="353" t="s">
        <v>3</v>
      </c>
      <c r="D8655" s="355">
        <v>354.9</v>
      </c>
      <c r="E8655" s="207"/>
    </row>
    <row r="8656" spans="1:5" x14ac:dyDescent="0.25">
      <c r="A8656" s="353">
        <v>103071</v>
      </c>
      <c r="B8656" s="354" t="s">
        <v>35395</v>
      </c>
      <c r="C8656" s="353" t="s">
        <v>3</v>
      </c>
      <c r="D8656" s="355">
        <v>0</v>
      </c>
      <c r="E8656" s="207"/>
    </row>
    <row r="8657" spans="1:5" x14ac:dyDescent="0.25">
      <c r="A8657" s="353">
        <v>103075</v>
      </c>
      <c r="B8657" s="354" t="s">
        <v>5528</v>
      </c>
      <c r="C8657" s="353" t="s">
        <v>3</v>
      </c>
      <c r="D8657" s="355">
        <v>214.65</v>
      </c>
      <c r="E8657" s="207"/>
    </row>
    <row r="8658" spans="1:5" x14ac:dyDescent="0.25">
      <c r="A8658" s="353">
        <v>103062</v>
      </c>
      <c r="B8658" s="354" t="s">
        <v>35396</v>
      </c>
      <c r="C8658" s="353" t="s">
        <v>3</v>
      </c>
      <c r="D8658" s="355">
        <v>0</v>
      </c>
      <c r="E8658" s="207"/>
    </row>
    <row r="8659" spans="1:5" x14ac:dyDescent="0.25">
      <c r="A8659" s="353">
        <v>103065</v>
      </c>
      <c r="B8659" s="354" t="s">
        <v>35397</v>
      </c>
      <c r="C8659" s="353" t="s">
        <v>3</v>
      </c>
      <c r="D8659" s="355">
        <v>0</v>
      </c>
      <c r="E8659" s="207"/>
    </row>
    <row r="8660" spans="1:5" x14ac:dyDescent="0.25">
      <c r="A8660" s="353">
        <v>103063</v>
      </c>
      <c r="B8660" s="354" t="s">
        <v>35398</v>
      </c>
      <c r="C8660" s="353" t="s">
        <v>3</v>
      </c>
      <c r="D8660" s="355">
        <v>0</v>
      </c>
      <c r="E8660" s="207"/>
    </row>
    <row r="8661" spans="1:5" x14ac:dyDescent="0.25">
      <c r="A8661" s="353">
        <v>103066</v>
      </c>
      <c r="B8661" s="354" t="s">
        <v>35399</v>
      </c>
      <c r="C8661" s="353" t="s">
        <v>3</v>
      </c>
      <c r="D8661" s="355">
        <v>0</v>
      </c>
      <c r="E8661" s="207"/>
    </row>
    <row r="8662" spans="1:5" x14ac:dyDescent="0.25">
      <c r="A8662" s="353">
        <v>103064</v>
      </c>
      <c r="B8662" s="354" t="s">
        <v>35400</v>
      </c>
      <c r="C8662" s="353" t="s">
        <v>3</v>
      </c>
      <c r="D8662" s="355">
        <v>0</v>
      </c>
      <c r="E8662" s="207"/>
    </row>
    <row r="8663" spans="1:5" x14ac:dyDescent="0.25">
      <c r="A8663" s="353">
        <v>103074</v>
      </c>
      <c r="B8663" s="354" t="s">
        <v>5527</v>
      </c>
      <c r="C8663" s="353" t="s">
        <v>3</v>
      </c>
      <c r="D8663" s="355">
        <v>180.24</v>
      </c>
      <c r="E8663" s="207"/>
    </row>
    <row r="8664" spans="1:5" x14ac:dyDescent="0.25">
      <c r="A8664" s="353">
        <v>103057</v>
      </c>
      <c r="B8664" s="354" t="s">
        <v>35401</v>
      </c>
      <c r="C8664" s="353" t="s">
        <v>3</v>
      </c>
      <c r="D8664" s="355">
        <v>0</v>
      </c>
      <c r="E8664" s="207"/>
    </row>
    <row r="8665" spans="1:5" x14ac:dyDescent="0.25">
      <c r="A8665" s="353">
        <v>103060</v>
      </c>
      <c r="B8665" s="354" t="s">
        <v>35402</v>
      </c>
      <c r="C8665" s="353" t="s">
        <v>3</v>
      </c>
      <c r="D8665" s="355">
        <v>0</v>
      </c>
      <c r="E8665" s="207"/>
    </row>
    <row r="8666" spans="1:5" x14ac:dyDescent="0.25">
      <c r="A8666" s="353">
        <v>103058</v>
      </c>
      <c r="B8666" s="354" t="s">
        <v>35403</v>
      </c>
      <c r="C8666" s="353" t="s">
        <v>3</v>
      </c>
      <c r="D8666" s="355">
        <v>0</v>
      </c>
      <c r="E8666" s="207"/>
    </row>
    <row r="8667" spans="1:5" x14ac:dyDescent="0.25">
      <c r="A8667" s="353">
        <v>103061</v>
      </c>
      <c r="B8667" s="354" t="s">
        <v>35404</v>
      </c>
      <c r="C8667" s="353" t="s">
        <v>3</v>
      </c>
      <c r="D8667" s="355">
        <v>0</v>
      </c>
      <c r="E8667" s="207"/>
    </row>
    <row r="8668" spans="1:5" x14ac:dyDescent="0.25">
      <c r="A8668" s="353">
        <v>103059</v>
      </c>
      <c r="B8668" s="354" t="s">
        <v>35405</v>
      </c>
      <c r="C8668" s="353" t="s">
        <v>3</v>
      </c>
      <c r="D8668" s="355">
        <v>0</v>
      </c>
      <c r="E8668" s="207"/>
    </row>
    <row r="8669" spans="1:5" x14ac:dyDescent="0.25">
      <c r="A8669" s="353">
        <v>97101</v>
      </c>
      <c r="B8669" s="354" t="s">
        <v>5522</v>
      </c>
      <c r="C8669" s="353" t="s">
        <v>3</v>
      </c>
      <c r="D8669" s="355">
        <v>181.75</v>
      </c>
      <c r="E8669" s="207"/>
    </row>
    <row r="8670" spans="1:5" x14ac:dyDescent="0.25">
      <c r="A8670" s="353">
        <v>97098</v>
      </c>
      <c r="B8670" s="354" t="s">
        <v>35406</v>
      </c>
      <c r="C8670" s="353" t="s">
        <v>3</v>
      </c>
      <c r="D8670" s="355">
        <v>0</v>
      </c>
      <c r="E8670" s="207"/>
    </row>
    <row r="8671" spans="1:5" x14ac:dyDescent="0.25">
      <c r="A8671" s="353">
        <v>97102</v>
      </c>
      <c r="B8671" s="354" t="s">
        <v>5523</v>
      </c>
      <c r="C8671" s="353" t="s">
        <v>3</v>
      </c>
      <c r="D8671" s="355">
        <v>226.97</v>
      </c>
      <c r="E8671" s="207"/>
    </row>
    <row r="8672" spans="1:5" x14ac:dyDescent="0.25">
      <c r="A8672" s="353">
        <v>97099</v>
      </c>
      <c r="B8672" s="354" t="s">
        <v>35407</v>
      </c>
      <c r="C8672" s="353" t="s">
        <v>3</v>
      </c>
      <c r="D8672" s="355">
        <v>0</v>
      </c>
      <c r="E8672" s="207"/>
    </row>
    <row r="8673" spans="1:5" x14ac:dyDescent="0.25">
      <c r="A8673" s="353">
        <v>97103</v>
      </c>
      <c r="B8673" s="354" t="s">
        <v>5524</v>
      </c>
      <c r="C8673" s="353" t="s">
        <v>3</v>
      </c>
      <c r="D8673" s="355">
        <v>268.70999999999998</v>
      </c>
      <c r="E8673" s="207"/>
    </row>
    <row r="8674" spans="1:5" x14ac:dyDescent="0.25">
      <c r="A8674" s="353">
        <v>97100</v>
      </c>
      <c r="B8674" s="354" t="s">
        <v>35408</v>
      </c>
      <c r="C8674" s="353" t="s">
        <v>3</v>
      </c>
      <c r="D8674" s="355">
        <v>0</v>
      </c>
      <c r="E8674" s="207"/>
    </row>
    <row r="8675" spans="1:5" x14ac:dyDescent="0.25">
      <c r="A8675" s="353">
        <v>103072</v>
      </c>
      <c r="B8675" s="354" t="s">
        <v>5525</v>
      </c>
      <c r="C8675" s="353" t="s">
        <v>3</v>
      </c>
      <c r="D8675" s="355">
        <v>316.83</v>
      </c>
      <c r="E8675" s="207"/>
    </row>
    <row r="8676" spans="1:5" x14ac:dyDescent="0.25">
      <c r="A8676" s="353">
        <v>103055</v>
      </c>
      <c r="B8676" s="354" t="s">
        <v>35409</v>
      </c>
      <c r="C8676" s="353" t="s">
        <v>3</v>
      </c>
      <c r="D8676" s="355">
        <v>0</v>
      </c>
      <c r="E8676" s="207"/>
    </row>
    <row r="8677" spans="1:5" x14ac:dyDescent="0.25">
      <c r="A8677" s="353">
        <v>103073</v>
      </c>
      <c r="B8677" s="354" t="s">
        <v>5526</v>
      </c>
      <c r="C8677" s="353" t="s">
        <v>3</v>
      </c>
      <c r="D8677" s="355">
        <v>380.41</v>
      </c>
      <c r="E8677" s="207"/>
    </row>
    <row r="8678" spans="1:5" x14ac:dyDescent="0.25">
      <c r="A8678" s="353">
        <v>103056</v>
      </c>
      <c r="B8678" s="354" t="s">
        <v>35410</v>
      </c>
      <c r="C8678" s="353" t="s">
        <v>3</v>
      </c>
      <c r="D8678" s="355">
        <v>0</v>
      </c>
      <c r="E8678" s="207"/>
    </row>
    <row r="8679" spans="1:5" x14ac:dyDescent="0.25">
      <c r="A8679" s="353">
        <v>97086</v>
      </c>
      <c r="B8679" s="354" t="s">
        <v>5512</v>
      </c>
      <c r="C8679" s="353" t="s">
        <v>3</v>
      </c>
      <c r="D8679" s="355">
        <v>147.11000000000001</v>
      </c>
      <c r="E8679" s="207"/>
    </row>
    <row r="8680" spans="1:5" x14ac:dyDescent="0.25">
      <c r="A8680" s="353">
        <v>97085</v>
      </c>
      <c r="B8680" s="354" t="s">
        <v>35411</v>
      </c>
      <c r="C8680" s="353" t="s">
        <v>3</v>
      </c>
      <c r="D8680" s="355">
        <v>0</v>
      </c>
      <c r="E8680" s="207"/>
    </row>
    <row r="8681" spans="1:5" x14ac:dyDescent="0.25">
      <c r="A8681" s="353">
        <v>104766</v>
      </c>
      <c r="B8681" s="354" t="s">
        <v>23288</v>
      </c>
      <c r="C8681" s="353" t="s">
        <v>1</v>
      </c>
      <c r="D8681" s="355">
        <v>17.05</v>
      </c>
      <c r="E8681" s="207"/>
    </row>
    <row r="8682" spans="1:5" x14ac:dyDescent="0.25">
      <c r="A8682" s="353">
        <v>90467</v>
      </c>
      <c r="B8682" s="354" t="s">
        <v>23322</v>
      </c>
      <c r="C8682" s="353" t="s">
        <v>1</v>
      </c>
      <c r="D8682" s="355">
        <v>24.89</v>
      </c>
      <c r="E8682" s="207"/>
    </row>
    <row r="8683" spans="1:5" x14ac:dyDescent="0.25">
      <c r="A8683" s="353">
        <v>90466</v>
      </c>
      <c r="B8683" s="354" t="s">
        <v>23321</v>
      </c>
      <c r="C8683" s="353" t="s">
        <v>1</v>
      </c>
      <c r="D8683" s="355">
        <v>16.55</v>
      </c>
      <c r="E8683" s="207"/>
    </row>
    <row r="8684" spans="1:5" x14ac:dyDescent="0.25">
      <c r="A8684" s="353">
        <v>90469</v>
      </c>
      <c r="B8684" s="354" t="s">
        <v>23324</v>
      </c>
      <c r="C8684" s="353" t="s">
        <v>1</v>
      </c>
      <c r="D8684" s="355">
        <v>12.52</v>
      </c>
      <c r="E8684" s="207"/>
    </row>
    <row r="8685" spans="1:5" x14ac:dyDescent="0.25">
      <c r="A8685" s="353">
        <v>90470</v>
      </c>
      <c r="B8685" s="354" t="s">
        <v>23325</v>
      </c>
      <c r="C8685" s="353" t="s">
        <v>1</v>
      </c>
      <c r="D8685" s="355">
        <v>16.66</v>
      </c>
      <c r="E8685" s="207"/>
    </row>
    <row r="8686" spans="1:5" x14ac:dyDescent="0.25">
      <c r="A8686" s="353">
        <v>90468</v>
      </c>
      <c r="B8686" s="354" t="s">
        <v>23323</v>
      </c>
      <c r="C8686" s="353" t="s">
        <v>1</v>
      </c>
      <c r="D8686" s="355">
        <v>8.24</v>
      </c>
      <c r="E8686" s="207"/>
    </row>
    <row r="8687" spans="1:5" x14ac:dyDescent="0.25">
      <c r="A8687" s="353">
        <v>91188</v>
      </c>
      <c r="B8687" s="354" t="s">
        <v>38994</v>
      </c>
      <c r="C8687" s="353" t="s">
        <v>2</v>
      </c>
      <c r="D8687" s="355">
        <v>14.06</v>
      </c>
      <c r="E8687" s="207"/>
    </row>
    <row r="8688" spans="1:5" x14ac:dyDescent="0.25">
      <c r="A8688" s="353">
        <v>91189</v>
      </c>
      <c r="B8688" s="354" t="s">
        <v>38995</v>
      </c>
      <c r="C8688" s="353" t="s">
        <v>2</v>
      </c>
      <c r="D8688" s="355">
        <v>78.12</v>
      </c>
      <c r="E8688" s="207"/>
    </row>
    <row r="8689" spans="1:5" x14ac:dyDescent="0.25">
      <c r="A8689" s="353">
        <v>91192</v>
      </c>
      <c r="B8689" s="354" t="s">
        <v>23333</v>
      </c>
      <c r="C8689" s="353" t="s">
        <v>2</v>
      </c>
      <c r="D8689" s="355">
        <v>23.98</v>
      </c>
      <c r="E8689" s="207"/>
    </row>
    <row r="8690" spans="1:5" x14ac:dyDescent="0.25">
      <c r="A8690" s="353">
        <v>91190</v>
      </c>
      <c r="B8690" s="354" t="s">
        <v>23331</v>
      </c>
      <c r="C8690" s="353" t="s">
        <v>2</v>
      </c>
      <c r="D8690" s="355">
        <v>11.45</v>
      </c>
      <c r="E8690" s="207"/>
    </row>
    <row r="8691" spans="1:5" x14ac:dyDescent="0.25">
      <c r="A8691" s="353">
        <v>91191</v>
      </c>
      <c r="B8691" s="354" t="s">
        <v>23332</v>
      </c>
      <c r="C8691" s="353" t="s">
        <v>2</v>
      </c>
      <c r="D8691" s="355">
        <v>15.95</v>
      </c>
      <c r="E8691" s="207"/>
    </row>
    <row r="8692" spans="1:5" x14ac:dyDescent="0.25">
      <c r="A8692" s="353">
        <v>95541</v>
      </c>
      <c r="B8692" s="354" t="s">
        <v>38996</v>
      </c>
      <c r="C8692" s="353" t="s">
        <v>2</v>
      </c>
      <c r="D8692" s="355">
        <v>26.4</v>
      </c>
      <c r="E8692" s="207"/>
    </row>
    <row r="8693" spans="1:5" x14ac:dyDescent="0.25">
      <c r="A8693" s="353">
        <v>96564</v>
      </c>
      <c r="B8693" s="354" t="s">
        <v>38997</v>
      </c>
      <c r="C8693" s="353" t="s">
        <v>1</v>
      </c>
      <c r="D8693" s="355">
        <v>0</v>
      </c>
      <c r="E8693" s="207"/>
    </row>
    <row r="8694" spans="1:5" x14ac:dyDescent="0.25">
      <c r="A8694" s="353">
        <v>104785</v>
      </c>
      <c r="B8694" s="354" t="s">
        <v>23296</v>
      </c>
      <c r="C8694" s="353" t="s">
        <v>1</v>
      </c>
      <c r="D8694" s="355">
        <v>11.92</v>
      </c>
      <c r="E8694" s="207"/>
    </row>
    <row r="8695" spans="1:5" x14ac:dyDescent="0.25">
      <c r="A8695" s="353">
        <v>91166</v>
      </c>
      <c r="B8695" s="354" t="s">
        <v>23326</v>
      </c>
      <c r="C8695" s="353" t="s">
        <v>1</v>
      </c>
      <c r="D8695" s="355">
        <v>4.34</v>
      </c>
      <c r="E8695" s="207"/>
    </row>
    <row r="8696" spans="1:5" x14ac:dyDescent="0.25">
      <c r="A8696" s="353">
        <v>91167</v>
      </c>
      <c r="B8696" s="354" t="s">
        <v>24475</v>
      </c>
      <c r="C8696" s="353" t="s">
        <v>1</v>
      </c>
      <c r="D8696" s="355">
        <v>10.199999999999999</v>
      </c>
      <c r="E8696" s="207"/>
    </row>
    <row r="8697" spans="1:5" x14ac:dyDescent="0.25">
      <c r="A8697" s="353">
        <v>91176</v>
      </c>
      <c r="B8697" s="354" t="s">
        <v>38998</v>
      </c>
      <c r="C8697" s="353" t="s">
        <v>1</v>
      </c>
      <c r="D8697" s="355">
        <v>16.649999999999999</v>
      </c>
      <c r="E8697" s="207"/>
    </row>
    <row r="8698" spans="1:5" x14ac:dyDescent="0.25">
      <c r="A8698" s="353">
        <v>91182</v>
      </c>
      <c r="B8698" s="354" t="s">
        <v>23327</v>
      </c>
      <c r="C8698" s="353" t="s">
        <v>1</v>
      </c>
      <c r="D8698" s="355">
        <v>27.5</v>
      </c>
      <c r="E8698" s="207"/>
    </row>
    <row r="8699" spans="1:5" x14ac:dyDescent="0.25">
      <c r="A8699" s="353">
        <v>91186</v>
      </c>
      <c r="B8699" s="354" t="s">
        <v>23329</v>
      </c>
      <c r="C8699" s="353" t="s">
        <v>1</v>
      </c>
      <c r="D8699" s="355">
        <v>30.43</v>
      </c>
      <c r="E8699" s="207"/>
    </row>
    <row r="8700" spans="1:5" x14ac:dyDescent="0.25">
      <c r="A8700" s="353">
        <v>91171</v>
      </c>
      <c r="B8700" s="354" t="s">
        <v>24477</v>
      </c>
      <c r="C8700" s="353" t="s">
        <v>1</v>
      </c>
      <c r="D8700" s="355">
        <v>16.350000000000001</v>
      </c>
      <c r="E8700" s="207"/>
    </row>
    <row r="8701" spans="1:5" x14ac:dyDescent="0.25">
      <c r="A8701" s="353">
        <v>91187</v>
      </c>
      <c r="B8701" s="354" t="s">
        <v>23330</v>
      </c>
      <c r="C8701" s="353" t="s">
        <v>1</v>
      </c>
      <c r="D8701" s="355">
        <v>27.36</v>
      </c>
      <c r="E8701" s="207"/>
    </row>
    <row r="8702" spans="1:5" x14ac:dyDescent="0.25">
      <c r="A8702" s="353">
        <v>91172</v>
      </c>
      <c r="B8702" s="354" t="s">
        <v>24478</v>
      </c>
      <c r="C8702" s="353" t="s">
        <v>1</v>
      </c>
      <c r="D8702" s="355">
        <v>18.79</v>
      </c>
      <c r="E8702" s="207"/>
    </row>
    <row r="8703" spans="1:5" x14ac:dyDescent="0.25">
      <c r="A8703" s="353">
        <v>91185</v>
      </c>
      <c r="B8703" s="354" t="s">
        <v>23328</v>
      </c>
      <c r="C8703" s="353" t="s">
        <v>1</v>
      </c>
      <c r="D8703" s="355">
        <v>27.5</v>
      </c>
      <c r="E8703" s="207"/>
    </row>
    <row r="8704" spans="1:5" x14ac:dyDescent="0.25">
      <c r="A8704" s="353">
        <v>91170</v>
      </c>
      <c r="B8704" s="354" t="s">
        <v>24476</v>
      </c>
      <c r="C8704" s="353" t="s">
        <v>1</v>
      </c>
      <c r="D8704" s="355">
        <v>10.199999999999999</v>
      </c>
      <c r="E8704" s="207"/>
    </row>
    <row r="8705" spans="1:5" x14ac:dyDescent="0.25">
      <c r="A8705" s="353">
        <v>91180</v>
      </c>
      <c r="B8705" s="354" t="s">
        <v>38999</v>
      </c>
      <c r="C8705" s="353" t="s">
        <v>1</v>
      </c>
      <c r="D8705" s="355">
        <v>22.15</v>
      </c>
      <c r="E8705" s="207"/>
    </row>
    <row r="8706" spans="1:5" x14ac:dyDescent="0.25">
      <c r="A8706" s="353">
        <v>91181</v>
      </c>
      <c r="B8706" s="354" t="s">
        <v>39000</v>
      </c>
      <c r="C8706" s="353" t="s">
        <v>1</v>
      </c>
      <c r="D8706" s="355">
        <v>23.22</v>
      </c>
      <c r="E8706" s="207"/>
    </row>
    <row r="8707" spans="1:5" x14ac:dyDescent="0.25">
      <c r="A8707" s="353">
        <v>91179</v>
      </c>
      <c r="B8707" s="354" t="s">
        <v>39001</v>
      </c>
      <c r="C8707" s="353" t="s">
        <v>1</v>
      </c>
      <c r="D8707" s="355">
        <v>16.649999999999999</v>
      </c>
      <c r="E8707" s="207"/>
    </row>
    <row r="8708" spans="1:5" x14ac:dyDescent="0.25">
      <c r="A8708" s="353">
        <v>91174</v>
      </c>
      <c r="B8708" s="354" t="s">
        <v>24480</v>
      </c>
      <c r="C8708" s="353" t="s">
        <v>1</v>
      </c>
      <c r="D8708" s="355">
        <v>6.52</v>
      </c>
      <c r="E8708" s="207"/>
    </row>
    <row r="8709" spans="1:5" x14ac:dyDescent="0.25">
      <c r="A8709" s="353">
        <v>91175</v>
      </c>
      <c r="B8709" s="354" t="s">
        <v>24481</v>
      </c>
      <c r="C8709" s="353" t="s">
        <v>1</v>
      </c>
      <c r="D8709" s="355">
        <v>10.14</v>
      </c>
      <c r="E8709" s="207"/>
    </row>
    <row r="8710" spans="1:5" x14ac:dyDescent="0.25">
      <c r="A8710" s="353">
        <v>91173</v>
      </c>
      <c r="B8710" s="354" t="s">
        <v>24479</v>
      </c>
      <c r="C8710" s="353" t="s">
        <v>1</v>
      </c>
      <c r="D8710" s="355">
        <v>3.79</v>
      </c>
      <c r="E8710" s="207"/>
    </row>
    <row r="8711" spans="1:5" x14ac:dyDescent="0.25">
      <c r="A8711" s="353">
        <v>104759</v>
      </c>
      <c r="B8711" s="354" t="s">
        <v>23281</v>
      </c>
      <c r="C8711" s="353" t="s">
        <v>2</v>
      </c>
      <c r="D8711" s="355">
        <v>43.93</v>
      </c>
      <c r="E8711" s="207"/>
    </row>
    <row r="8712" spans="1:5" x14ac:dyDescent="0.25">
      <c r="A8712" s="353">
        <v>104760</v>
      </c>
      <c r="B8712" s="354" t="s">
        <v>23282</v>
      </c>
      <c r="C8712" s="353" t="s">
        <v>2</v>
      </c>
      <c r="D8712" s="355">
        <v>64.16</v>
      </c>
      <c r="E8712" s="207"/>
    </row>
    <row r="8713" spans="1:5" x14ac:dyDescent="0.25">
      <c r="A8713" s="353">
        <v>104758</v>
      </c>
      <c r="B8713" s="354" t="s">
        <v>23280</v>
      </c>
      <c r="C8713" s="353" t="s">
        <v>2</v>
      </c>
      <c r="D8713" s="355">
        <v>16.48</v>
      </c>
      <c r="E8713" s="207"/>
    </row>
    <row r="8714" spans="1:5" x14ac:dyDescent="0.25">
      <c r="A8714" s="353">
        <v>90437</v>
      </c>
      <c r="B8714" s="354" t="s">
        <v>23298</v>
      </c>
      <c r="C8714" s="353" t="s">
        <v>2</v>
      </c>
      <c r="D8714" s="355">
        <v>42.28</v>
      </c>
      <c r="E8714" s="207"/>
    </row>
    <row r="8715" spans="1:5" x14ac:dyDescent="0.25">
      <c r="A8715" s="353">
        <v>90438</v>
      </c>
      <c r="B8715" s="354" t="s">
        <v>23299</v>
      </c>
      <c r="C8715" s="353" t="s">
        <v>2</v>
      </c>
      <c r="D8715" s="355">
        <v>61.76</v>
      </c>
      <c r="E8715" s="207"/>
    </row>
    <row r="8716" spans="1:5" x14ac:dyDescent="0.25">
      <c r="A8716" s="353">
        <v>90436</v>
      </c>
      <c r="B8716" s="354" t="s">
        <v>23297</v>
      </c>
      <c r="C8716" s="353" t="s">
        <v>2</v>
      </c>
      <c r="D8716" s="355">
        <v>15.87</v>
      </c>
      <c r="E8716" s="207"/>
    </row>
    <row r="8717" spans="1:5" x14ac:dyDescent="0.25">
      <c r="A8717" s="353">
        <v>104770</v>
      </c>
      <c r="B8717" s="354" t="s">
        <v>23290</v>
      </c>
      <c r="C8717" s="353" t="s">
        <v>2</v>
      </c>
      <c r="D8717" s="355">
        <v>1.86</v>
      </c>
      <c r="E8717" s="207"/>
    </row>
    <row r="8718" spans="1:5" x14ac:dyDescent="0.25">
      <c r="A8718" s="353">
        <v>104772</v>
      </c>
      <c r="B8718" s="354" t="s">
        <v>23291</v>
      </c>
      <c r="C8718" s="353" t="s">
        <v>2</v>
      </c>
      <c r="D8718" s="355">
        <v>2.72</v>
      </c>
      <c r="E8718" s="207"/>
    </row>
    <row r="8719" spans="1:5" x14ac:dyDescent="0.25">
      <c r="A8719" s="353">
        <v>104768</v>
      </c>
      <c r="B8719" s="354" t="s">
        <v>23289</v>
      </c>
      <c r="C8719" s="353" t="s">
        <v>2</v>
      </c>
      <c r="D8719" s="355">
        <v>0.7</v>
      </c>
      <c r="E8719" s="207"/>
    </row>
    <row r="8720" spans="1:5" x14ac:dyDescent="0.25">
      <c r="A8720" s="353">
        <v>104769</v>
      </c>
      <c r="B8720" s="354" t="s">
        <v>23340</v>
      </c>
      <c r="C8720" s="353" t="s">
        <v>2</v>
      </c>
      <c r="D8720" s="355">
        <v>1.79</v>
      </c>
      <c r="E8720" s="207"/>
    </row>
    <row r="8721" spans="1:5" x14ac:dyDescent="0.25">
      <c r="A8721" s="353">
        <v>104771</v>
      </c>
      <c r="B8721" s="354" t="s">
        <v>23341</v>
      </c>
      <c r="C8721" s="353" t="s">
        <v>2</v>
      </c>
      <c r="D8721" s="355">
        <v>2.62</v>
      </c>
      <c r="E8721" s="207"/>
    </row>
    <row r="8722" spans="1:5" x14ac:dyDescent="0.25">
      <c r="A8722" s="353">
        <v>104767</v>
      </c>
      <c r="B8722" s="354" t="s">
        <v>23339</v>
      </c>
      <c r="C8722" s="353" t="s">
        <v>2</v>
      </c>
      <c r="D8722" s="355">
        <v>0.66</v>
      </c>
      <c r="E8722" s="207"/>
    </row>
    <row r="8723" spans="1:5" x14ac:dyDescent="0.25">
      <c r="A8723" s="353">
        <v>104762</v>
      </c>
      <c r="B8723" s="354" t="s">
        <v>23284</v>
      </c>
      <c r="C8723" s="353" t="s">
        <v>2</v>
      </c>
      <c r="D8723" s="355">
        <v>26.89</v>
      </c>
      <c r="E8723" s="207"/>
    </row>
    <row r="8724" spans="1:5" x14ac:dyDescent="0.25">
      <c r="A8724" s="353">
        <v>104763</v>
      </c>
      <c r="B8724" s="354" t="s">
        <v>23285</v>
      </c>
      <c r="C8724" s="353" t="s">
        <v>2</v>
      </c>
      <c r="D8724" s="355">
        <v>39.270000000000003</v>
      </c>
      <c r="E8724" s="207"/>
    </row>
    <row r="8725" spans="1:5" x14ac:dyDescent="0.25">
      <c r="A8725" s="353">
        <v>104761</v>
      </c>
      <c r="B8725" s="354" t="s">
        <v>23283</v>
      </c>
      <c r="C8725" s="353" t="s">
        <v>2</v>
      </c>
      <c r="D8725" s="355">
        <v>10.08</v>
      </c>
      <c r="E8725" s="207"/>
    </row>
    <row r="8726" spans="1:5" x14ac:dyDescent="0.25">
      <c r="A8726" s="353">
        <v>90440</v>
      </c>
      <c r="B8726" s="354" t="s">
        <v>23301</v>
      </c>
      <c r="C8726" s="353" t="s">
        <v>2</v>
      </c>
      <c r="D8726" s="355">
        <v>26.66</v>
      </c>
      <c r="E8726" s="207"/>
    </row>
    <row r="8727" spans="1:5" x14ac:dyDescent="0.25">
      <c r="A8727" s="353">
        <v>90441</v>
      </c>
      <c r="B8727" s="354" t="s">
        <v>23302</v>
      </c>
      <c r="C8727" s="353" t="s">
        <v>2</v>
      </c>
      <c r="D8727" s="355">
        <v>38.94</v>
      </c>
      <c r="E8727" s="207"/>
    </row>
    <row r="8728" spans="1:5" x14ac:dyDescent="0.25">
      <c r="A8728" s="353">
        <v>90439</v>
      </c>
      <c r="B8728" s="354" t="s">
        <v>23300</v>
      </c>
      <c r="C8728" s="353" t="s">
        <v>2</v>
      </c>
      <c r="D8728" s="355">
        <v>9.99</v>
      </c>
      <c r="E8728" s="207"/>
    </row>
    <row r="8729" spans="1:5" x14ac:dyDescent="0.25">
      <c r="A8729" s="353">
        <v>104776</v>
      </c>
      <c r="B8729" s="354" t="s">
        <v>23293</v>
      </c>
      <c r="C8729" s="353" t="s">
        <v>2</v>
      </c>
      <c r="D8729" s="355">
        <v>6.58</v>
      </c>
      <c r="E8729" s="207"/>
    </row>
    <row r="8730" spans="1:5" x14ac:dyDescent="0.25">
      <c r="A8730" s="353">
        <v>104778</v>
      </c>
      <c r="B8730" s="354" t="s">
        <v>23294</v>
      </c>
      <c r="C8730" s="353" t="s">
        <v>2</v>
      </c>
      <c r="D8730" s="355">
        <v>9.6199999999999992</v>
      </c>
      <c r="E8730" s="207"/>
    </row>
    <row r="8731" spans="1:5" x14ac:dyDescent="0.25">
      <c r="A8731" s="353">
        <v>104774</v>
      </c>
      <c r="B8731" s="354" t="s">
        <v>23292</v>
      </c>
      <c r="C8731" s="353" t="s">
        <v>2</v>
      </c>
      <c r="D8731" s="355">
        <v>2.46</v>
      </c>
      <c r="E8731" s="207"/>
    </row>
    <row r="8732" spans="1:5" x14ac:dyDescent="0.25">
      <c r="A8732" s="353">
        <v>104775</v>
      </c>
      <c r="B8732" s="354" t="s">
        <v>23343</v>
      </c>
      <c r="C8732" s="353" t="s">
        <v>2</v>
      </c>
      <c r="D8732" s="355">
        <v>6.37</v>
      </c>
      <c r="E8732" s="207"/>
    </row>
    <row r="8733" spans="1:5" x14ac:dyDescent="0.25">
      <c r="A8733" s="353">
        <v>104777</v>
      </c>
      <c r="B8733" s="354" t="s">
        <v>23344</v>
      </c>
      <c r="C8733" s="353" t="s">
        <v>2</v>
      </c>
      <c r="D8733" s="355">
        <v>9.31</v>
      </c>
      <c r="E8733" s="207"/>
    </row>
    <row r="8734" spans="1:5" x14ac:dyDescent="0.25">
      <c r="A8734" s="353">
        <v>104773</v>
      </c>
      <c r="B8734" s="354" t="s">
        <v>23342</v>
      </c>
      <c r="C8734" s="353" t="s">
        <v>2</v>
      </c>
      <c r="D8734" s="355">
        <v>2.38</v>
      </c>
      <c r="E8734" s="207"/>
    </row>
    <row r="8735" spans="1:5" x14ac:dyDescent="0.25">
      <c r="A8735" s="353">
        <v>104782</v>
      </c>
      <c r="B8735" s="354" t="s">
        <v>23347</v>
      </c>
      <c r="C8735" s="353" t="s">
        <v>2</v>
      </c>
      <c r="D8735" s="355">
        <v>66.599999999999994</v>
      </c>
      <c r="E8735" s="207"/>
    </row>
    <row r="8736" spans="1:5" x14ac:dyDescent="0.25">
      <c r="A8736" s="353">
        <v>90451</v>
      </c>
      <c r="B8736" s="354" t="s">
        <v>23308</v>
      </c>
      <c r="C8736" s="353" t="s">
        <v>2</v>
      </c>
      <c r="D8736" s="355">
        <v>6.59</v>
      </c>
      <c r="E8736" s="207"/>
    </row>
    <row r="8737" spans="1:5" x14ac:dyDescent="0.25">
      <c r="A8737" s="353">
        <v>90452</v>
      </c>
      <c r="B8737" s="354" t="s">
        <v>23309</v>
      </c>
      <c r="C8737" s="353" t="s">
        <v>2</v>
      </c>
      <c r="D8737" s="355">
        <v>23.72</v>
      </c>
      <c r="E8737" s="207"/>
    </row>
    <row r="8738" spans="1:5" x14ac:dyDescent="0.25">
      <c r="A8738" s="353">
        <v>90455</v>
      </c>
      <c r="B8738" s="354" t="s">
        <v>23312</v>
      </c>
      <c r="C8738" s="353" t="s">
        <v>2</v>
      </c>
      <c r="D8738" s="355">
        <v>8.61</v>
      </c>
      <c r="E8738" s="207"/>
    </row>
    <row r="8739" spans="1:5" x14ac:dyDescent="0.25">
      <c r="A8739" s="353">
        <v>104784</v>
      </c>
      <c r="B8739" s="354" t="s">
        <v>23349</v>
      </c>
      <c r="C8739" s="353" t="s">
        <v>2</v>
      </c>
      <c r="D8739" s="355">
        <v>14.71</v>
      </c>
      <c r="E8739" s="207"/>
    </row>
    <row r="8740" spans="1:5" x14ac:dyDescent="0.25">
      <c r="A8740" s="353">
        <v>90453</v>
      </c>
      <c r="B8740" s="354" t="s">
        <v>23310</v>
      </c>
      <c r="C8740" s="353" t="s">
        <v>2</v>
      </c>
      <c r="D8740" s="355">
        <v>4.18</v>
      </c>
      <c r="E8740" s="207"/>
    </row>
    <row r="8741" spans="1:5" x14ac:dyDescent="0.25">
      <c r="A8741" s="353">
        <v>104783</v>
      </c>
      <c r="B8741" s="354" t="s">
        <v>23348</v>
      </c>
      <c r="C8741" s="353" t="s">
        <v>2</v>
      </c>
      <c r="D8741" s="355">
        <v>5.3</v>
      </c>
      <c r="E8741" s="207"/>
    </row>
    <row r="8742" spans="1:5" x14ac:dyDescent="0.25">
      <c r="A8742" s="353">
        <v>90454</v>
      </c>
      <c r="B8742" s="354" t="s">
        <v>23311</v>
      </c>
      <c r="C8742" s="353" t="s">
        <v>2</v>
      </c>
      <c r="D8742" s="355">
        <v>6.73</v>
      </c>
      <c r="E8742" s="207"/>
    </row>
    <row r="8743" spans="1:5" x14ac:dyDescent="0.25">
      <c r="A8743" s="353">
        <v>90459</v>
      </c>
      <c r="B8743" s="354" t="s">
        <v>23316</v>
      </c>
      <c r="C8743" s="353" t="s">
        <v>2</v>
      </c>
      <c r="D8743" s="355">
        <v>52.01</v>
      </c>
      <c r="E8743" s="207"/>
    </row>
    <row r="8744" spans="1:5" x14ac:dyDescent="0.25">
      <c r="A8744" s="353">
        <v>90456</v>
      </c>
      <c r="B8744" s="354" t="s">
        <v>23313</v>
      </c>
      <c r="C8744" s="353" t="s">
        <v>2</v>
      </c>
      <c r="D8744" s="355">
        <v>5.86</v>
      </c>
      <c r="E8744" s="207"/>
    </row>
    <row r="8745" spans="1:5" x14ac:dyDescent="0.25">
      <c r="A8745" s="353">
        <v>90458</v>
      </c>
      <c r="B8745" s="354" t="s">
        <v>23315</v>
      </c>
      <c r="C8745" s="353" t="s">
        <v>2</v>
      </c>
      <c r="D8745" s="355">
        <v>38.19</v>
      </c>
      <c r="E8745" s="207"/>
    </row>
    <row r="8746" spans="1:5" x14ac:dyDescent="0.25">
      <c r="A8746" s="353">
        <v>90457</v>
      </c>
      <c r="B8746" s="354" t="s">
        <v>23314</v>
      </c>
      <c r="C8746" s="353" t="s">
        <v>2</v>
      </c>
      <c r="D8746" s="355">
        <v>13.39</v>
      </c>
      <c r="E8746" s="207"/>
    </row>
    <row r="8747" spans="1:5" x14ac:dyDescent="0.25">
      <c r="A8747" s="353">
        <v>90447</v>
      </c>
      <c r="B8747" s="354" t="s">
        <v>23307</v>
      </c>
      <c r="C8747" s="353" t="s">
        <v>1</v>
      </c>
      <c r="D8747" s="355">
        <v>8.85</v>
      </c>
      <c r="E8747" s="207"/>
    </row>
    <row r="8748" spans="1:5" x14ac:dyDescent="0.25">
      <c r="A8748" s="353">
        <v>91222</v>
      </c>
      <c r="B8748" s="354" t="s">
        <v>23334</v>
      </c>
      <c r="C8748" s="353" t="s">
        <v>1</v>
      </c>
      <c r="D8748" s="355">
        <v>9.4700000000000006</v>
      </c>
      <c r="E8748" s="207"/>
    </row>
    <row r="8749" spans="1:5" x14ac:dyDescent="0.25">
      <c r="A8749" s="353">
        <v>90443</v>
      </c>
      <c r="B8749" s="354" t="s">
        <v>23303</v>
      </c>
      <c r="C8749" s="353" t="s">
        <v>1</v>
      </c>
      <c r="D8749" s="355">
        <v>8.52</v>
      </c>
      <c r="E8749" s="207"/>
    </row>
    <row r="8750" spans="1:5" x14ac:dyDescent="0.25">
      <c r="A8750" s="353">
        <v>104780</v>
      </c>
      <c r="B8750" s="354" t="s">
        <v>23295</v>
      </c>
      <c r="C8750" s="353" t="s">
        <v>1</v>
      </c>
      <c r="D8750" s="355">
        <v>7.14</v>
      </c>
      <c r="E8750" s="207"/>
    </row>
    <row r="8751" spans="1:5" x14ac:dyDescent="0.25">
      <c r="A8751" s="353">
        <v>104781</v>
      </c>
      <c r="B8751" s="354" t="s">
        <v>23346</v>
      </c>
      <c r="C8751" s="353" t="s">
        <v>1</v>
      </c>
      <c r="D8751" s="355">
        <v>8.1999999999999993</v>
      </c>
      <c r="E8751" s="207"/>
    </row>
    <row r="8752" spans="1:5" x14ac:dyDescent="0.25">
      <c r="A8752" s="353">
        <v>104779</v>
      </c>
      <c r="B8752" s="354" t="s">
        <v>23345</v>
      </c>
      <c r="C8752" s="353" t="s">
        <v>1</v>
      </c>
      <c r="D8752" s="355">
        <v>7.09</v>
      </c>
      <c r="E8752" s="207"/>
    </row>
    <row r="8753" spans="1:5" x14ac:dyDescent="0.25">
      <c r="A8753" s="353">
        <v>104787</v>
      </c>
      <c r="B8753" s="354" t="s">
        <v>23351</v>
      </c>
      <c r="C8753" s="353" t="s">
        <v>1</v>
      </c>
      <c r="D8753" s="355">
        <v>8.82</v>
      </c>
      <c r="E8753" s="207"/>
    </row>
    <row r="8754" spans="1:5" x14ac:dyDescent="0.25">
      <c r="A8754" s="353">
        <v>104788</v>
      </c>
      <c r="B8754" s="354" t="s">
        <v>23352</v>
      </c>
      <c r="C8754" s="353" t="s">
        <v>1</v>
      </c>
      <c r="D8754" s="355">
        <v>11.71</v>
      </c>
      <c r="E8754" s="207"/>
    </row>
    <row r="8755" spans="1:5" x14ac:dyDescent="0.25">
      <c r="A8755" s="353">
        <v>104786</v>
      </c>
      <c r="B8755" s="354" t="s">
        <v>23350</v>
      </c>
      <c r="C8755" s="353" t="s">
        <v>1</v>
      </c>
      <c r="D8755" s="355">
        <v>6.65</v>
      </c>
      <c r="E8755" s="207"/>
    </row>
    <row r="8756" spans="1:5" x14ac:dyDescent="0.25">
      <c r="A8756" s="353">
        <v>90445</v>
      </c>
      <c r="B8756" s="354" t="s">
        <v>23305</v>
      </c>
      <c r="C8756" s="353" t="s">
        <v>1</v>
      </c>
      <c r="D8756" s="355">
        <v>18.16</v>
      </c>
      <c r="E8756" s="207"/>
    </row>
    <row r="8757" spans="1:5" x14ac:dyDescent="0.25">
      <c r="A8757" s="353">
        <v>90446</v>
      </c>
      <c r="B8757" s="354" t="s">
        <v>23306</v>
      </c>
      <c r="C8757" s="353" t="s">
        <v>1</v>
      </c>
      <c r="D8757" s="355">
        <v>24.12</v>
      </c>
      <c r="E8757" s="207"/>
    </row>
    <row r="8758" spans="1:5" x14ac:dyDescent="0.25">
      <c r="A8758" s="353">
        <v>90444</v>
      </c>
      <c r="B8758" s="354" t="s">
        <v>23304</v>
      </c>
      <c r="C8758" s="353" t="s">
        <v>1</v>
      </c>
      <c r="D8758" s="355">
        <v>13.71</v>
      </c>
      <c r="E8758" s="207"/>
    </row>
    <row r="8759" spans="1:5" x14ac:dyDescent="0.25">
      <c r="A8759" s="353">
        <v>104764</v>
      </c>
      <c r="B8759" s="354" t="s">
        <v>23286</v>
      </c>
      <c r="C8759" s="353" t="s">
        <v>1</v>
      </c>
      <c r="D8759" s="355">
        <v>21.8</v>
      </c>
      <c r="E8759" s="207"/>
    </row>
    <row r="8760" spans="1:5" x14ac:dyDescent="0.25">
      <c r="A8760" s="353">
        <v>90460</v>
      </c>
      <c r="B8760" s="354" t="s">
        <v>23317</v>
      </c>
      <c r="C8760" s="353" t="s">
        <v>1</v>
      </c>
      <c r="D8760" s="355">
        <v>26.73</v>
      </c>
      <c r="E8760" s="207"/>
    </row>
    <row r="8761" spans="1:5" x14ac:dyDescent="0.25">
      <c r="A8761" s="353">
        <v>90462</v>
      </c>
      <c r="B8761" s="354" t="s">
        <v>23319</v>
      </c>
      <c r="C8761" s="353" t="s">
        <v>1</v>
      </c>
      <c r="D8761" s="355">
        <v>4.66</v>
      </c>
      <c r="E8761" s="207"/>
    </row>
    <row r="8762" spans="1:5" x14ac:dyDescent="0.25">
      <c r="A8762" s="353">
        <v>104765</v>
      </c>
      <c r="B8762" s="354" t="s">
        <v>23287</v>
      </c>
      <c r="C8762" s="353" t="s">
        <v>1</v>
      </c>
      <c r="D8762" s="355">
        <v>17.559999999999999</v>
      </c>
      <c r="E8762" s="207"/>
    </row>
    <row r="8763" spans="1:5" x14ac:dyDescent="0.25">
      <c r="A8763" s="353">
        <v>90461</v>
      </c>
      <c r="B8763" s="354" t="s">
        <v>23318</v>
      </c>
      <c r="C8763" s="353" t="s">
        <v>1</v>
      </c>
      <c r="D8763" s="355">
        <v>19.96</v>
      </c>
      <c r="E8763" s="207"/>
    </row>
    <row r="8764" spans="1:5" x14ac:dyDescent="0.25">
      <c r="A8764" s="353">
        <v>90463</v>
      </c>
      <c r="B8764" s="354" t="s">
        <v>23320</v>
      </c>
      <c r="C8764" s="353" t="s">
        <v>1</v>
      </c>
      <c r="D8764" s="355">
        <v>3.95</v>
      </c>
      <c r="E8764" s="207"/>
    </row>
    <row r="8765" spans="1:5" x14ac:dyDescent="0.25">
      <c r="A8765" s="353">
        <v>96560</v>
      </c>
      <c r="B8765" s="354" t="s">
        <v>23336</v>
      </c>
      <c r="C8765" s="353" t="s">
        <v>3</v>
      </c>
      <c r="D8765" s="355">
        <v>35.47</v>
      </c>
      <c r="E8765" s="207"/>
    </row>
    <row r="8766" spans="1:5" x14ac:dyDescent="0.25">
      <c r="A8766" s="353">
        <v>96559</v>
      </c>
      <c r="B8766" s="354" t="s">
        <v>23335</v>
      </c>
      <c r="C8766" s="353" t="s">
        <v>3</v>
      </c>
      <c r="D8766" s="355">
        <v>37.43</v>
      </c>
      <c r="E8766" s="207"/>
    </row>
    <row r="8767" spans="1:5" x14ac:dyDescent="0.25">
      <c r="A8767" s="353">
        <v>96562</v>
      </c>
      <c r="B8767" s="354" t="s">
        <v>23337</v>
      </c>
      <c r="C8767" s="353" t="s">
        <v>1</v>
      </c>
      <c r="D8767" s="355">
        <v>53.87</v>
      </c>
      <c r="E8767" s="207"/>
    </row>
    <row r="8768" spans="1:5" x14ac:dyDescent="0.25">
      <c r="A8768" s="353">
        <v>96563</v>
      </c>
      <c r="B8768" s="354" t="s">
        <v>23338</v>
      </c>
      <c r="C8768" s="353" t="s">
        <v>1</v>
      </c>
      <c r="D8768" s="355">
        <v>59.87</v>
      </c>
      <c r="E8768" s="207"/>
    </row>
    <row r="8769" spans="1:5" x14ac:dyDescent="0.25">
      <c r="A8769" s="353">
        <v>102469</v>
      </c>
      <c r="B8769" s="354" t="s">
        <v>35412</v>
      </c>
      <c r="C8769" s="353" t="s">
        <v>3</v>
      </c>
      <c r="D8769" s="355">
        <v>0</v>
      </c>
      <c r="E8769" s="207"/>
    </row>
    <row r="8770" spans="1:5" x14ac:dyDescent="0.25">
      <c r="A8770" s="353">
        <v>104388</v>
      </c>
      <c r="B8770" s="354" t="s">
        <v>35413</v>
      </c>
      <c r="C8770" s="353" t="s">
        <v>3</v>
      </c>
      <c r="D8770" s="355">
        <v>0</v>
      </c>
      <c r="E8770" s="207"/>
    </row>
    <row r="8771" spans="1:5" x14ac:dyDescent="0.25">
      <c r="A8771" s="353">
        <v>104387</v>
      </c>
      <c r="B8771" s="354" t="s">
        <v>35414</v>
      </c>
      <c r="C8771" s="353" t="s">
        <v>691</v>
      </c>
      <c r="D8771" s="355">
        <v>0</v>
      </c>
      <c r="E8771" s="207"/>
    </row>
    <row r="8772" spans="1:5" x14ac:dyDescent="0.25">
      <c r="A8772" s="353">
        <v>104364</v>
      </c>
      <c r="B8772" s="354" t="s">
        <v>35415</v>
      </c>
      <c r="C8772" s="353" t="s">
        <v>691</v>
      </c>
      <c r="D8772" s="355">
        <v>0</v>
      </c>
      <c r="E8772" s="207"/>
    </row>
    <row r="8773" spans="1:5" x14ac:dyDescent="0.25">
      <c r="A8773" s="353">
        <v>102097</v>
      </c>
      <c r="B8773" s="354" t="s">
        <v>35416</v>
      </c>
      <c r="C8773" s="353" t="s">
        <v>691</v>
      </c>
      <c r="D8773" s="355">
        <v>0</v>
      </c>
      <c r="E8773" s="207"/>
    </row>
    <row r="8774" spans="1:5" x14ac:dyDescent="0.25">
      <c r="A8774" s="353">
        <v>104365</v>
      </c>
      <c r="B8774" s="354" t="s">
        <v>35417</v>
      </c>
      <c r="C8774" s="353" t="s">
        <v>691</v>
      </c>
      <c r="D8774" s="355">
        <v>0</v>
      </c>
      <c r="E8774" s="207"/>
    </row>
    <row r="8775" spans="1:5" x14ac:dyDescent="0.25">
      <c r="A8775" s="353">
        <v>101870</v>
      </c>
      <c r="B8775" s="354" t="s">
        <v>6454</v>
      </c>
      <c r="C8775" s="353" t="s">
        <v>3</v>
      </c>
      <c r="D8775" s="355">
        <v>41.89</v>
      </c>
      <c r="E8775" s="207"/>
    </row>
    <row r="8776" spans="1:5" x14ac:dyDescent="0.25">
      <c r="A8776" s="353">
        <v>101866</v>
      </c>
      <c r="B8776" s="354" t="s">
        <v>39002</v>
      </c>
      <c r="C8776" s="353" t="s">
        <v>3</v>
      </c>
      <c r="D8776" s="355">
        <v>36.28</v>
      </c>
      <c r="E8776" s="207"/>
    </row>
    <row r="8777" spans="1:5" x14ac:dyDescent="0.25">
      <c r="A8777" s="353">
        <v>101867</v>
      </c>
      <c r="B8777" s="354" t="s">
        <v>6451</v>
      </c>
      <c r="C8777" s="353" t="s">
        <v>3</v>
      </c>
      <c r="D8777" s="355">
        <v>40.61</v>
      </c>
      <c r="E8777" s="207"/>
    </row>
    <row r="8778" spans="1:5" x14ac:dyDescent="0.25">
      <c r="A8778" s="353">
        <v>101868</v>
      </c>
      <c r="B8778" s="354" t="s">
        <v>6452</v>
      </c>
      <c r="C8778" s="353" t="s">
        <v>3</v>
      </c>
      <c r="D8778" s="355">
        <v>33.270000000000003</v>
      </c>
      <c r="E8778" s="207"/>
    </row>
    <row r="8779" spans="1:5" x14ac:dyDescent="0.25">
      <c r="A8779" s="353">
        <v>101869</v>
      </c>
      <c r="B8779" s="354" t="s">
        <v>6453</v>
      </c>
      <c r="C8779" s="353" t="s">
        <v>3</v>
      </c>
      <c r="D8779" s="355">
        <v>37.58</v>
      </c>
      <c r="E8779" s="207"/>
    </row>
    <row r="8780" spans="1:5" x14ac:dyDescent="0.25">
      <c r="A8780" s="353">
        <v>101856</v>
      </c>
      <c r="B8780" s="354" t="s">
        <v>6442</v>
      </c>
      <c r="C8780" s="353" t="s">
        <v>3</v>
      </c>
      <c r="D8780" s="355">
        <v>30.62</v>
      </c>
      <c r="E8780" s="207"/>
    </row>
    <row r="8781" spans="1:5" x14ac:dyDescent="0.25">
      <c r="A8781" s="353">
        <v>101865</v>
      </c>
      <c r="B8781" s="354" t="s">
        <v>6450</v>
      </c>
      <c r="C8781" s="353" t="s">
        <v>3</v>
      </c>
      <c r="D8781" s="355">
        <v>40.159999999999997</v>
      </c>
      <c r="E8781" s="207"/>
    </row>
    <row r="8782" spans="1:5" x14ac:dyDescent="0.25">
      <c r="A8782" s="353">
        <v>101861</v>
      </c>
      <c r="B8782" s="354" t="s">
        <v>39003</v>
      </c>
      <c r="C8782" s="353" t="s">
        <v>3</v>
      </c>
      <c r="D8782" s="355">
        <v>36.07</v>
      </c>
      <c r="E8782" s="207"/>
    </row>
    <row r="8783" spans="1:5" x14ac:dyDescent="0.25">
      <c r="A8783" s="353">
        <v>101862</v>
      </c>
      <c r="B8783" s="354" t="s">
        <v>6447</v>
      </c>
      <c r="C8783" s="353" t="s">
        <v>3</v>
      </c>
      <c r="D8783" s="355">
        <v>38.869999999999997</v>
      </c>
      <c r="E8783" s="207"/>
    </row>
    <row r="8784" spans="1:5" x14ac:dyDescent="0.25">
      <c r="A8784" s="353">
        <v>101863</v>
      </c>
      <c r="B8784" s="354" t="s">
        <v>6448</v>
      </c>
      <c r="C8784" s="353" t="s">
        <v>3</v>
      </c>
      <c r="D8784" s="355">
        <v>31.54</v>
      </c>
      <c r="E8784" s="207"/>
    </row>
    <row r="8785" spans="1:5" x14ac:dyDescent="0.25">
      <c r="A8785" s="353">
        <v>101864</v>
      </c>
      <c r="B8785" s="354" t="s">
        <v>6449</v>
      </c>
      <c r="C8785" s="353" t="s">
        <v>3</v>
      </c>
      <c r="D8785" s="355">
        <v>35.85</v>
      </c>
      <c r="E8785" s="207"/>
    </row>
    <row r="8786" spans="1:5" x14ac:dyDescent="0.25">
      <c r="A8786" s="353">
        <v>101860</v>
      </c>
      <c r="B8786" s="354" t="s">
        <v>6446</v>
      </c>
      <c r="C8786" s="353" t="s">
        <v>3</v>
      </c>
      <c r="D8786" s="355">
        <v>38.21</v>
      </c>
      <c r="E8786" s="207"/>
    </row>
    <row r="8787" spans="1:5" x14ac:dyDescent="0.25">
      <c r="A8787" s="353">
        <v>101857</v>
      </c>
      <c r="B8787" s="354" t="s">
        <v>6443</v>
      </c>
      <c r="C8787" s="353" t="s">
        <v>3</v>
      </c>
      <c r="D8787" s="355">
        <v>37.01</v>
      </c>
      <c r="E8787" s="207"/>
    </row>
    <row r="8788" spans="1:5" x14ac:dyDescent="0.25">
      <c r="A8788" s="353">
        <v>101858</v>
      </c>
      <c r="B8788" s="354" t="s">
        <v>6444</v>
      </c>
      <c r="C8788" s="353" t="s">
        <v>3</v>
      </c>
      <c r="D8788" s="355">
        <v>31.16</v>
      </c>
      <c r="E8788" s="207"/>
    </row>
    <row r="8789" spans="1:5" x14ac:dyDescent="0.25">
      <c r="A8789" s="353">
        <v>101859</v>
      </c>
      <c r="B8789" s="354" t="s">
        <v>6445</v>
      </c>
      <c r="C8789" s="353" t="s">
        <v>3</v>
      </c>
      <c r="D8789" s="355">
        <v>33.9</v>
      </c>
      <c r="E8789" s="207"/>
    </row>
    <row r="8790" spans="1:5" x14ac:dyDescent="0.25">
      <c r="A8790" s="353">
        <v>101852</v>
      </c>
      <c r="B8790" s="354" t="s">
        <v>6440</v>
      </c>
      <c r="C8790" s="353" t="s">
        <v>3</v>
      </c>
      <c r="D8790" s="355">
        <v>82.82</v>
      </c>
      <c r="E8790" s="207"/>
    </row>
    <row r="8791" spans="1:5" x14ac:dyDescent="0.25">
      <c r="A8791" s="353">
        <v>104385</v>
      </c>
      <c r="B8791" s="354" t="s">
        <v>35418</v>
      </c>
      <c r="C8791" s="353" t="s">
        <v>3</v>
      </c>
      <c r="D8791" s="355">
        <v>0</v>
      </c>
      <c r="E8791" s="207"/>
    </row>
    <row r="8792" spans="1:5" x14ac:dyDescent="0.25">
      <c r="A8792" s="353">
        <v>101850</v>
      </c>
      <c r="B8792" s="354" t="s">
        <v>6439</v>
      </c>
      <c r="C8792" s="353" t="s">
        <v>3</v>
      </c>
      <c r="D8792" s="355">
        <v>67.430000000000007</v>
      </c>
      <c r="E8792" s="207"/>
    </row>
    <row r="8793" spans="1:5" x14ac:dyDescent="0.25">
      <c r="A8793" s="353">
        <v>101855</v>
      </c>
      <c r="B8793" s="354" t="s">
        <v>6441</v>
      </c>
      <c r="C8793" s="353" t="s">
        <v>3</v>
      </c>
      <c r="D8793" s="355">
        <v>89.58</v>
      </c>
      <c r="E8793" s="207"/>
    </row>
    <row r="8794" spans="1:5" x14ac:dyDescent="0.25">
      <c r="A8794" s="353">
        <v>104386</v>
      </c>
      <c r="B8794" s="354" t="s">
        <v>35419</v>
      </c>
      <c r="C8794" s="353" t="s">
        <v>3</v>
      </c>
      <c r="D8794" s="355">
        <v>0</v>
      </c>
      <c r="E8794" s="207"/>
    </row>
    <row r="8795" spans="1:5" x14ac:dyDescent="0.25">
      <c r="A8795" s="353">
        <v>101853</v>
      </c>
      <c r="B8795" s="354" t="s">
        <v>39004</v>
      </c>
      <c r="C8795" s="353" t="s">
        <v>3</v>
      </c>
      <c r="D8795" s="355">
        <v>61.96</v>
      </c>
      <c r="E8795" s="207"/>
    </row>
    <row r="8796" spans="1:5" x14ac:dyDescent="0.25">
      <c r="A8796" s="353">
        <v>101849</v>
      </c>
      <c r="B8796" s="354" t="s">
        <v>6438</v>
      </c>
      <c r="C8796" s="353" t="s">
        <v>691</v>
      </c>
      <c r="D8796" s="355">
        <v>229.79</v>
      </c>
      <c r="E8796" s="207"/>
    </row>
    <row r="8797" spans="1:5" x14ac:dyDescent="0.25">
      <c r="A8797" s="353">
        <v>101841</v>
      </c>
      <c r="B8797" s="354" t="s">
        <v>6430</v>
      </c>
      <c r="C8797" s="353" t="s">
        <v>691</v>
      </c>
      <c r="D8797" s="355">
        <v>132.18</v>
      </c>
      <c r="E8797" s="207"/>
    </row>
    <row r="8798" spans="1:5" x14ac:dyDescent="0.25">
      <c r="A8798" s="353">
        <v>101843</v>
      </c>
      <c r="B8798" s="354" t="s">
        <v>6432</v>
      </c>
      <c r="C8798" s="353" t="s">
        <v>691</v>
      </c>
      <c r="D8798" s="355">
        <v>198.68</v>
      </c>
      <c r="E8798" s="207"/>
    </row>
    <row r="8799" spans="1:5" x14ac:dyDescent="0.25">
      <c r="A8799" s="353">
        <v>101844</v>
      </c>
      <c r="B8799" s="354" t="s">
        <v>6433</v>
      </c>
      <c r="C8799" s="353" t="s">
        <v>691</v>
      </c>
      <c r="D8799" s="355">
        <v>229.76</v>
      </c>
      <c r="E8799" s="207"/>
    </row>
    <row r="8800" spans="1:5" x14ac:dyDescent="0.25">
      <c r="A8800" s="353">
        <v>101845</v>
      </c>
      <c r="B8800" s="354" t="s">
        <v>6434</v>
      </c>
      <c r="C8800" s="353" t="s">
        <v>691</v>
      </c>
      <c r="D8800" s="355">
        <v>260.39</v>
      </c>
      <c r="E8800" s="207"/>
    </row>
    <row r="8801" spans="1:5" x14ac:dyDescent="0.25">
      <c r="A8801" s="353">
        <v>101842</v>
      </c>
      <c r="B8801" s="354" t="s">
        <v>6431</v>
      </c>
      <c r="C8801" s="353" t="s">
        <v>691</v>
      </c>
      <c r="D8801" s="355">
        <v>114.73</v>
      </c>
      <c r="E8801" s="207"/>
    </row>
    <row r="8802" spans="1:5" x14ac:dyDescent="0.25">
      <c r="A8802" s="353">
        <v>101846</v>
      </c>
      <c r="B8802" s="354" t="s">
        <v>6435</v>
      </c>
      <c r="C8802" s="353" t="s">
        <v>691</v>
      </c>
      <c r="D8802" s="355">
        <v>181.93</v>
      </c>
      <c r="E8802" s="207"/>
    </row>
    <row r="8803" spans="1:5" x14ac:dyDescent="0.25">
      <c r="A8803" s="353">
        <v>101847</v>
      </c>
      <c r="B8803" s="354" t="s">
        <v>6436</v>
      </c>
      <c r="C8803" s="353" t="s">
        <v>691</v>
      </c>
      <c r="D8803" s="355">
        <v>213.35</v>
      </c>
      <c r="E8803" s="207"/>
    </row>
    <row r="8804" spans="1:5" x14ac:dyDescent="0.25">
      <c r="A8804" s="353">
        <v>101848</v>
      </c>
      <c r="B8804" s="354" t="s">
        <v>6437</v>
      </c>
      <c r="C8804" s="353" t="s">
        <v>691</v>
      </c>
      <c r="D8804" s="355">
        <v>244.34</v>
      </c>
      <c r="E8804" s="207"/>
    </row>
    <row r="8805" spans="1:5" x14ac:dyDescent="0.25">
      <c r="A8805" s="353">
        <v>101839</v>
      </c>
      <c r="B8805" s="354" t="s">
        <v>6428</v>
      </c>
      <c r="C8805" s="353" t="s">
        <v>691</v>
      </c>
      <c r="D8805" s="355">
        <v>131.30000000000001</v>
      </c>
      <c r="E8805" s="207"/>
    </row>
    <row r="8806" spans="1:5" x14ac:dyDescent="0.25">
      <c r="A8806" s="353">
        <v>101840</v>
      </c>
      <c r="B8806" s="354" t="s">
        <v>6429</v>
      </c>
      <c r="C8806" s="353" t="s">
        <v>691</v>
      </c>
      <c r="D8806" s="355">
        <v>219.24</v>
      </c>
      <c r="E8806" s="207"/>
    </row>
    <row r="8807" spans="1:5" x14ac:dyDescent="0.25">
      <c r="A8807" s="353">
        <v>101837</v>
      </c>
      <c r="B8807" s="354" t="s">
        <v>6426</v>
      </c>
      <c r="C8807" s="353" t="s">
        <v>691</v>
      </c>
      <c r="D8807" s="355">
        <v>64.06</v>
      </c>
      <c r="E8807" s="207"/>
    </row>
    <row r="8808" spans="1:5" x14ac:dyDescent="0.25">
      <c r="A8808" s="353">
        <v>101838</v>
      </c>
      <c r="B8808" s="354" t="s">
        <v>6427</v>
      </c>
      <c r="C8808" s="353" t="s">
        <v>691</v>
      </c>
      <c r="D8808" s="355">
        <v>98.14</v>
      </c>
      <c r="E8808" s="207"/>
    </row>
    <row r="8809" spans="1:5" x14ac:dyDescent="0.25">
      <c r="A8809" s="353">
        <v>101836</v>
      </c>
      <c r="B8809" s="354" t="s">
        <v>6425</v>
      </c>
      <c r="C8809" s="353" t="s">
        <v>691</v>
      </c>
      <c r="D8809" s="355">
        <v>27.45</v>
      </c>
      <c r="E8809" s="207"/>
    </row>
    <row r="8810" spans="1:5" x14ac:dyDescent="0.25">
      <c r="A8810" s="353">
        <v>101835</v>
      </c>
      <c r="B8810" s="354" t="s">
        <v>6424</v>
      </c>
      <c r="C8810" s="353" t="s">
        <v>691</v>
      </c>
      <c r="D8810" s="355">
        <v>335.03</v>
      </c>
      <c r="E8810" s="207"/>
    </row>
    <row r="8811" spans="1:5" x14ac:dyDescent="0.25">
      <c r="A8811" s="353">
        <v>101827</v>
      </c>
      <c r="B8811" s="354" t="s">
        <v>6416</v>
      </c>
      <c r="C8811" s="353" t="s">
        <v>691</v>
      </c>
      <c r="D8811" s="355">
        <v>237.42</v>
      </c>
      <c r="E8811" s="207"/>
    </row>
    <row r="8812" spans="1:5" x14ac:dyDescent="0.25">
      <c r="A8812" s="353">
        <v>101829</v>
      </c>
      <c r="B8812" s="354" t="s">
        <v>6418</v>
      </c>
      <c r="C8812" s="353" t="s">
        <v>691</v>
      </c>
      <c r="D8812" s="355">
        <v>303.92</v>
      </c>
      <c r="E8812" s="207"/>
    </row>
    <row r="8813" spans="1:5" x14ac:dyDescent="0.25">
      <c r="A8813" s="353">
        <v>101830</v>
      </c>
      <c r="B8813" s="354" t="s">
        <v>6419</v>
      </c>
      <c r="C8813" s="353" t="s">
        <v>691</v>
      </c>
      <c r="D8813" s="355">
        <v>335</v>
      </c>
      <c r="E8813" s="207"/>
    </row>
    <row r="8814" spans="1:5" x14ac:dyDescent="0.25">
      <c r="A8814" s="353">
        <v>101831</v>
      </c>
      <c r="B8814" s="354" t="s">
        <v>6420</v>
      </c>
      <c r="C8814" s="353" t="s">
        <v>691</v>
      </c>
      <c r="D8814" s="355">
        <v>365.63</v>
      </c>
      <c r="E8814" s="207"/>
    </row>
    <row r="8815" spans="1:5" x14ac:dyDescent="0.25">
      <c r="A8815" s="353">
        <v>101828</v>
      </c>
      <c r="B8815" s="354" t="s">
        <v>6417</v>
      </c>
      <c r="C8815" s="353" t="s">
        <v>691</v>
      </c>
      <c r="D8815" s="355">
        <v>219.97</v>
      </c>
      <c r="E8815" s="207"/>
    </row>
    <row r="8816" spans="1:5" x14ac:dyDescent="0.25">
      <c r="A8816" s="353">
        <v>101832</v>
      </c>
      <c r="B8816" s="354" t="s">
        <v>6421</v>
      </c>
      <c r="C8816" s="353" t="s">
        <v>691</v>
      </c>
      <c r="D8816" s="355">
        <v>287.17</v>
      </c>
      <c r="E8816" s="207"/>
    </row>
    <row r="8817" spans="1:5" x14ac:dyDescent="0.25">
      <c r="A8817" s="353">
        <v>101833</v>
      </c>
      <c r="B8817" s="354" t="s">
        <v>6422</v>
      </c>
      <c r="C8817" s="353" t="s">
        <v>691</v>
      </c>
      <c r="D8817" s="355">
        <v>318.58999999999997</v>
      </c>
      <c r="E8817" s="207"/>
    </row>
    <row r="8818" spans="1:5" x14ac:dyDescent="0.25">
      <c r="A8818" s="353">
        <v>101834</v>
      </c>
      <c r="B8818" s="354" t="s">
        <v>6423</v>
      </c>
      <c r="C8818" s="353" t="s">
        <v>691</v>
      </c>
      <c r="D8818" s="355">
        <v>349.58</v>
      </c>
      <c r="E8818" s="207"/>
    </row>
    <row r="8819" spans="1:5" x14ac:dyDescent="0.25">
      <c r="A8819" s="353">
        <v>101825</v>
      </c>
      <c r="B8819" s="354" t="s">
        <v>6414</v>
      </c>
      <c r="C8819" s="353" t="s">
        <v>691</v>
      </c>
      <c r="D8819" s="355">
        <v>236.55</v>
      </c>
      <c r="E8819" s="207"/>
    </row>
    <row r="8820" spans="1:5" x14ac:dyDescent="0.25">
      <c r="A8820" s="353">
        <v>101826</v>
      </c>
      <c r="B8820" s="354" t="s">
        <v>6415</v>
      </c>
      <c r="C8820" s="353" t="s">
        <v>691</v>
      </c>
      <c r="D8820" s="355">
        <v>269.27999999999997</v>
      </c>
      <c r="E8820" s="207"/>
    </row>
    <row r="8821" spans="1:5" x14ac:dyDescent="0.25">
      <c r="A8821" s="353">
        <v>101823</v>
      </c>
      <c r="B8821" s="354" t="s">
        <v>6412</v>
      </c>
      <c r="C8821" s="353" t="s">
        <v>691</v>
      </c>
      <c r="D8821" s="355">
        <v>169.3</v>
      </c>
      <c r="E8821" s="207"/>
    </row>
    <row r="8822" spans="1:5" x14ac:dyDescent="0.25">
      <c r="A8822" s="353">
        <v>101824</v>
      </c>
      <c r="B8822" s="354" t="s">
        <v>6413</v>
      </c>
      <c r="C8822" s="353" t="s">
        <v>691</v>
      </c>
      <c r="D8822" s="355">
        <v>203.38</v>
      </c>
      <c r="E8822" s="207"/>
    </row>
    <row r="8823" spans="1:5" x14ac:dyDescent="0.25">
      <c r="A8823" s="353">
        <v>101822</v>
      </c>
      <c r="B8823" s="354" t="s">
        <v>6411</v>
      </c>
      <c r="C8823" s="353" t="s">
        <v>691</v>
      </c>
      <c r="D8823" s="355">
        <v>132.69</v>
      </c>
      <c r="E8823" s="207"/>
    </row>
    <row r="8824" spans="1:5" x14ac:dyDescent="0.25">
      <c r="A8824" s="353">
        <v>101819</v>
      </c>
      <c r="B8824" s="354" t="s">
        <v>6409</v>
      </c>
      <c r="C8824" s="353" t="s">
        <v>3</v>
      </c>
      <c r="D8824" s="355">
        <v>75.8</v>
      </c>
      <c r="E8824" s="207"/>
    </row>
    <row r="8825" spans="1:5" x14ac:dyDescent="0.25">
      <c r="A8825" s="353">
        <v>104370</v>
      </c>
      <c r="B8825" s="354" t="s">
        <v>35420</v>
      </c>
      <c r="C8825" s="353" t="s">
        <v>3</v>
      </c>
      <c r="D8825" s="355">
        <v>0</v>
      </c>
      <c r="E8825" s="207"/>
    </row>
    <row r="8826" spans="1:5" x14ac:dyDescent="0.25">
      <c r="A8826" s="353">
        <v>101817</v>
      </c>
      <c r="B8826" s="354" t="s">
        <v>6408</v>
      </c>
      <c r="C8826" s="353" t="s">
        <v>3</v>
      </c>
      <c r="D8826" s="355">
        <v>60.54</v>
      </c>
      <c r="E8826" s="207"/>
    </row>
    <row r="8827" spans="1:5" x14ac:dyDescent="0.25">
      <c r="A8827" s="353">
        <v>101816</v>
      </c>
      <c r="B8827" s="354" t="s">
        <v>6407</v>
      </c>
      <c r="C8827" s="353" t="s">
        <v>3</v>
      </c>
      <c r="D8827" s="355">
        <v>84.17</v>
      </c>
      <c r="E8827" s="207"/>
    </row>
    <row r="8828" spans="1:5" x14ac:dyDescent="0.25">
      <c r="A8828" s="353">
        <v>104369</v>
      </c>
      <c r="B8828" s="354" t="s">
        <v>35421</v>
      </c>
      <c r="C8828" s="353" t="s">
        <v>3</v>
      </c>
      <c r="D8828" s="355">
        <v>0</v>
      </c>
      <c r="E8828" s="207"/>
    </row>
    <row r="8829" spans="1:5" x14ac:dyDescent="0.25">
      <c r="A8829" s="353">
        <v>101820</v>
      </c>
      <c r="B8829" s="354" t="s">
        <v>6410</v>
      </c>
      <c r="C8829" s="353" t="s">
        <v>3</v>
      </c>
      <c r="D8829" s="355">
        <v>46.89</v>
      </c>
      <c r="E8829" s="207"/>
    </row>
    <row r="8830" spans="1:5" x14ac:dyDescent="0.25">
      <c r="A8830" s="353">
        <v>102988</v>
      </c>
      <c r="B8830" s="354" t="s">
        <v>6456</v>
      </c>
      <c r="C8830" s="353" t="s">
        <v>3</v>
      </c>
      <c r="D8830" s="355">
        <v>61.28</v>
      </c>
      <c r="E8830" s="207"/>
    </row>
    <row r="8831" spans="1:5" x14ac:dyDescent="0.25">
      <c r="A8831" s="353">
        <v>101814</v>
      </c>
      <c r="B8831" s="354" t="s">
        <v>6406</v>
      </c>
      <c r="C8831" s="353" t="s">
        <v>3</v>
      </c>
      <c r="D8831" s="355">
        <v>56.56</v>
      </c>
      <c r="E8831" s="207"/>
    </row>
    <row r="8832" spans="1:5" x14ac:dyDescent="0.25">
      <c r="A8832" s="353">
        <v>102098</v>
      </c>
      <c r="B8832" s="354" t="s">
        <v>6455</v>
      </c>
      <c r="C8832" s="353" t="s">
        <v>691</v>
      </c>
      <c r="D8832" s="355">
        <v>2401.2800000000002</v>
      </c>
      <c r="E8832" s="207"/>
    </row>
    <row r="8833" spans="1:5" x14ac:dyDescent="0.25">
      <c r="A8833" s="353">
        <v>104366</v>
      </c>
      <c r="B8833" s="354" t="s">
        <v>35422</v>
      </c>
      <c r="C8833" s="353" t="s">
        <v>691</v>
      </c>
      <c r="D8833" s="355">
        <v>0</v>
      </c>
      <c r="E8833" s="207"/>
    </row>
    <row r="8834" spans="1:5" x14ac:dyDescent="0.25">
      <c r="A8834" s="353">
        <v>102099</v>
      </c>
      <c r="B8834" s="354" t="s">
        <v>35423</v>
      </c>
      <c r="C8834" s="353" t="s">
        <v>691</v>
      </c>
      <c r="D8834" s="355">
        <v>0</v>
      </c>
      <c r="E8834" s="207"/>
    </row>
    <row r="8835" spans="1:5" x14ac:dyDescent="0.25">
      <c r="A8835" s="353">
        <v>104367</v>
      </c>
      <c r="B8835" s="354" t="s">
        <v>35424</v>
      </c>
      <c r="C8835" s="353" t="s">
        <v>691</v>
      </c>
      <c r="D8835" s="355">
        <v>0</v>
      </c>
      <c r="E8835" s="207"/>
    </row>
    <row r="8836" spans="1:5" x14ac:dyDescent="0.25">
      <c r="A8836" s="353">
        <v>92994</v>
      </c>
      <c r="B8836" s="354" t="s">
        <v>5679</v>
      </c>
      <c r="C8836" s="353" t="s">
        <v>1</v>
      </c>
      <c r="D8836" s="355">
        <v>141.06</v>
      </c>
      <c r="E8836" s="207"/>
    </row>
    <row r="8837" spans="1:5" x14ac:dyDescent="0.25">
      <c r="A8837" s="353">
        <v>92996</v>
      </c>
      <c r="B8837" s="354" t="s">
        <v>5680</v>
      </c>
      <c r="C8837" s="353" t="s">
        <v>1</v>
      </c>
      <c r="D8837" s="355">
        <v>170.67</v>
      </c>
      <c r="E8837" s="207"/>
    </row>
    <row r="8838" spans="1:5" x14ac:dyDescent="0.25">
      <c r="A8838" s="353">
        <v>92998</v>
      </c>
      <c r="B8838" s="354" t="s">
        <v>5681</v>
      </c>
      <c r="C8838" s="353" t="s">
        <v>1</v>
      </c>
      <c r="D8838" s="355">
        <v>209.17</v>
      </c>
      <c r="E8838" s="207"/>
    </row>
    <row r="8839" spans="1:5" x14ac:dyDescent="0.25">
      <c r="A8839" s="353">
        <v>93000</v>
      </c>
      <c r="B8839" s="354" t="s">
        <v>5682</v>
      </c>
      <c r="C8839" s="353" t="s">
        <v>1</v>
      </c>
      <c r="D8839" s="355">
        <v>276.94</v>
      </c>
      <c r="E8839" s="207"/>
    </row>
    <row r="8840" spans="1:5" x14ac:dyDescent="0.25">
      <c r="A8840" s="353">
        <v>92984</v>
      </c>
      <c r="B8840" s="354" t="s">
        <v>5674</v>
      </c>
      <c r="C8840" s="353" t="s">
        <v>1</v>
      </c>
      <c r="D8840" s="355">
        <v>30.2</v>
      </c>
      <c r="E8840" s="207"/>
    </row>
    <row r="8841" spans="1:5" x14ac:dyDescent="0.25">
      <c r="A8841" s="353">
        <v>93002</v>
      </c>
      <c r="B8841" s="354" t="s">
        <v>5683</v>
      </c>
      <c r="C8841" s="353" t="s">
        <v>1</v>
      </c>
      <c r="D8841" s="355">
        <v>358.12</v>
      </c>
      <c r="E8841" s="207"/>
    </row>
    <row r="8842" spans="1:5" x14ac:dyDescent="0.25">
      <c r="A8842" s="353">
        <v>92986</v>
      </c>
      <c r="B8842" s="354" t="s">
        <v>5675</v>
      </c>
      <c r="C8842" s="353" t="s">
        <v>1</v>
      </c>
      <c r="D8842" s="355">
        <v>41.75</v>
      </c>
      <c r="E8842" s="207"/>
    </row>
    <row r="8843" spans="1:5" x14ac:dyDescent="0.25">
      <c r="A8843" s="353">
        <v>92988</v>
      </c>
      <c r="B8843" s="354" t="s">
        <v>5676</v>
      </c>
      <c r="C8843" s="353" t="s">
        <v>1</v>
      </c>
      <c r="D8843" s="355">
        <v>60.62</v>
      </c>
      <c r="E8843" s="207"/>
    </row>
    <row r="8844" spans="1:5" x14ac:dyDescent="0.25">
      <c r="A8844" s="353">
        <v>92990</v>
      </c>
      <c r="B8844" s="354" t="s">
        <v>5677</v>
      </c>
      <c r="C8844" s="353" t="s">
        <v>1</v>
      </c>
      <c r="D8844" s="355">
        <v>83.93</v>
      </c>
      <c r="E8844" s="207"/>
    </row>
    <row r="8845" spans="1:5" x14ac:dyDescent="0.25">
      <c r="A8845" s="353">
        <v>92992</v>
      </c>
      <c r="B8845" s="354" t="s">
        <v>5678</v>
      </c>
      <c r="C8845" s="353" t="s">
        <v>1</v>
      </c>
      <c r="D8845" s="355">
        <v>108.54</v>
      </c>
      <c r="E8845" s="207"/>
    </row>
    <row r="8846" spans="1:5" x14ac:dyDescent="0.25">
      <c r="A8846" s="353">
        <v>103491</v>
      </c>
      <c r="B8846" s="354" t="s">
        <v>5688</v>
      </c>
      <c r="C8846" s="353" t="s">
        <v>691</v>
      </c>
      <c r="D8846" s="355">
        <v>675.04</v>
      </c>
      <c r="E8846" s="207"/>
    </row>
    <row r="8847" spans="1:5" x14ac:dyDescent="0.25">
      <c r="A8847" s="353">
        <v>93026</v>
      </c>
      <c r="B8847" s="354" t="s">
        <v>5673</v>
      </c>
      <c r="C8847" s="353" t="s">
        <v>2</v>
      </c>
      <c r="D8847" s="355">
        <v>93.57</v>
      </c>
      <c r="E8847" s="207"/>
    </row>
    <row r="8848" spans="1:5" x14ac:dyDescent="0.25">
      <c r="A8848" s="353">
        <v>93018</v>
      </c>
      <c r="B8848" s="354" t="s">
        <v>5669</v>
      </c>
      <c r="C8848" s="353" t="s">
        <v>2</v>
      </c>
      <c r="D8848" s="355">
        <v>25.72</v>
      </c>
      <c r="E8848" s="207"/>
    </row>
    <row r="8849" spans="1:5" x14ac:dyDescent="0.25">
      <c r="A8849" s="353">
        <v>93020</v>
      </c>
      <c r="B8849" s="354" t="s">
        <v>5670</v>
      </c>
      <c r="C8849" s="353" t="s">
        <v>2</v>
      </c>
      <c r="D8849" s="355">
        <v>32.869999999999997</v>
      </c>
      <c r="E8849" s="207"/>
    </row>
    <row r="8850" spans="1:5" x14ac:dyDescent="0.25">
      <c r="A8850" s="353">
        <v>93022</v>
      </c>
      <c r="B8850" s="354" t="s">
        <v>5671</v>
      </c>
      <c r="C8850" s="353" t="s">
        <v>2</v>
      </c>
      <c r="D8850" s="355">
        <v>54.6</v>
      </c>
      <c r="E8850" s="207"/>
    </row>
    <row r="8851" spans="1:5" x14ac:dyDescent="0.25">
      <c r="A8851" s="353">
        <v>93024</v>
      </c>
      <c r="B8851" s="354" t="s">
        <v>5672</v>
      </c>
      <c r="C8851" s="353" t="s">
        <v>2</v>
      </c>
      <c r="D8851" s="355">
        <v>57.46</v>
      </c>
      <c r="E8851" s="207"/>
    </row>
    <row r="8852" spans="1:5" x14ac:dyDescent="0.25">
      <c r="A8852" s="353">
        <v>97670</v>
      </c>
      <c r="B8852" s="354" t="s">
        <v>5663</v>
      </c>
      <c r="C8852" s="353" t="s">
        <v>1</v>
      </c>
      <c r="D8852" s="355">
        <v>20.239999999999998</v>
      </c>
      <c r="E8852" s="207"/>
    </row>
    <row r="8853" spans="1:5" x14ac:dyDescent="0.25">
      <c r="A8853" s="353">
        <v>103486</v>
      </c>
      <c r="B8853" s="354" t="s">
        <v>35425</v>
      </c>
      <c r="C8853" s="353" t="s">
        <v>1</v>
      </c>
      <c r="D8853" s="355">
        <v>0</v>
      </c>
      <c r="E8853" s="207"/>
    </row>
    <row r="8854" spans="1:5" x14ac:dyDescent="0.25">
      <c r="A8854" s="353">
        <v>103487</v>
      </c>
      <c r="B8854" s="354" t="s">
        <v>35426</v>
      </c>
      <c r="C8854" s="353" t="s">
        <v>1</v>
      </c>
      <c r="D8854" s="355">
        <v>0</v>
      </c>
      <c r="E8854" s="207"/>
    </row>
    <row r="8855" spans="1:5" x14ac:dyDescent="0.25">
      <c r="A8855" s="353">
        <v>103488</v>
      </c>
      <c r="B8855" s="354" t="s">
        <v>35427</v>
      </c>
      <c r="C8855" s="353" t="s">
        <v>1</v>
      </c>
      <c r="D8855" s="355">
        <v>0</v>
      </c>
      <c r="E8855" s="207"/>
    </row>
    <row r="8856" spans="1:5" x14ac:dyDescent="0.25">
      <c r="A8856" s="353">
        <v>103489</v>
      </c>
      <c r="B8856" s="354" t="s">
        <v>35428</v>
      </c>
      <c r="C8856" s="353" t="s">
        <v>1</v>
      </c>
      <c r="D8856" s="355">
        <v>0</v>
      </c>
      <c r="E8856" s="207"/>
    </row>
    <row r="8857" spans="1:5" x14ac:dyDescent="0.25">
      <c r="A8857" s="353">
        <v>97667</v>
      </c>
      <c r="B8857" s="354" t="s">
        <v>5660</v>
      </c>
      <c r="C8857" s="353" t="s">
        <v>1</v>
      </c>
      <c r="D8857" s="355">
        <v>7.53</v>
      </c>
      <c r="E8857" s="207"/>
    </row>
    <row r="8858" spans="1:5" x14ac:dyDescent="0.25">
      <c r="A8858" s="353">
        <v>97668</v>
      </c>
      <c r="B8858" s="354" t="s">
        <v>5661</v>
      </c>
      <c r="C8858" s="353" t="s">
        <v>1</v>
      </c>
      <c r="D8858" s="355">
        <v>10.72</v>
      </c>
      <c r="E8858" s="207"/>
    </row>
    <row r="8859" spans="1:5" x14ac:dyDescent="0.25">
      <c r="A8859" s="353">
        <v>97669</v>
      </c>
      <c r="B8859" s="354" t="s">
        <v>5662</v>
      </c>
      <c r="C8859" s="353" t="s">
        <v>1</v>
      </c>
      <c r="D8859" s="355">
        <v>16.07</v>
      </c>
      <c r="E8859" s="207"/>
    </row>
    <row r="8860" spans="1:5" x14ac:dyDescent="0.25">
      <c r="A8860" s="353">
        <v>93012</v>
      </c>
      <c r="B8860" s="354" t="s">
        <v>5659</v>
      </c>
      <c r="C8860" s="353" t="s">
        <v>1</v>
      </c>
      <c r="D8860" s="355">
        <v>73.41</v>
      </c>
      <c r="E8860" s="207"/>
    </row>
    <row r="8861" spans="1:5" x14ac:dyDescent="0.25">
      <c r="A8861" s="353">
        <v>93008</v>
      </c>
      <c r="B8861" s="354" t="s">
        <v>5655</v>
      </c>
      <c r="C8861" s="353" t="s">
        <v>1</v>
      </c>
      <c r="D8861" s="355">
        <v>19.3</v>
      </c>
      <c r="E8861" s="207"/>
    </row>
    <row r="8862" spans="1:5" x14ac:dyDescent="0.25">
      <c r="A8862" s="353">
        <v>93009</v>
      </c>
      <c r="B8862" s="354" t="s">
        <v>5656</v>
      </c>
      <c r="C8862" s="353" t="s">
        <v>1</v>
      </c>
      <c r="D8862" s="355">
        <v>28.53</v>
      </c>
      <c r="E8862" s="207"/>
    </row>
    <row r="8863" spans="1:5" x14ac:dyDescent="0.25">
      <c r="A8863" s="353">
        <v>93010</v>
      </c>
      <c r="B8863" s="354" t="s">
        <v>5657</v>
      </c>
      <c r="C8863" s="353" t="s">
        <v>1</v>
      </c>
      <c r="D8863" s="355">
        <v>39.74</v>
      </c>
      <c r="E8863" s="207"/>
    </row>
    <row r="8864" spans="1:5" x14ac:dyDescent="0.25">
      <c r="A8864" s="353">
        <v>93011</v>
      </c>
      <c r="B8864" s="354" t="s">
        <v>5658</v>
      </c>
      <c r="C8864" s="353" t="s">
        <v>1</v>
      </c>
      <c r="D8864" s="355">
        <v>48.59</v>
      </c>
      <c r="E8864" s="207"/>
    </row>
    <row r="8865" spans="1:5" x14ac:dyDescent="0.25">
      <c r="A8865" s="353">
        <v>103492</v>
      </c>
      <c r="B8865" s="354" t="s">
        <v>35429</v>
      </c>
      <c r="C8865" s="353" t="s">
        <v>1</v>
      </c>
      <c r="D8865" s="355">
        <v>0</v>
      </c>
      <c r="E8865" s="207"/>
    </row>
    <row r="8866" spans="1:5" x14ac:dyDescent="0.25">
      <c r="A8866" s="353">
        <v>93017</v>
      </c>
      <c r="B8866" s="354" t="s">
        <v>5668</v>
      </c>
      <c r="C8866" s="353" t="s">
        <v>2</v>
      </c>
      <c r="D8866" s="355">
        <v>56.68</v>
      </c>
      <c r="E8866" s="207"/>
    </row>
    <row r="8867" spans="1:5" x14ac:dyDescent="0.25">
      <c r="A8867" s="353">
        <v>93013</v>
      </c>
      <c r="B8867" s="354" t="s">
        <v>5664</v>
      </c>
      <c r="C8867" s="353" t="s">
        <v>2</v>
      </c>
      <c r="D8867" s="355">
        <v>16.850000000000001</v>
      </c>
      <c r="E8867" s="207"/>
    </row>
    <row r="8868" spans="1:5" x14ac:dyDescent="0.25">
      <c r="A8868" s="353">
        <v>93014</v>
      </c>
      <c r="B8868" s="354" t="s">
        <v>5665</v>
      </c>
      <c r="C8868" s="353" t="s">
        <v>2</v>
      </c>
      <c r="D8868" s="355">
        <v>20.66</v>
      </c>
      <c r="E8868" s="207"/>
    </row>
    <row r="8869" spans="1:5" x14ac:dyDescent="0.25">
      <c r="A8869" s="353">
        <v>93015</v>
      </c>
      <c r="B8869" s="354" t="s">
        <v>5666</v>
      </c>
      <c r="C8869" s="353" t="s">
        <v>2</v>
      </c>
      <c r="D8869" s="355">
        <v>31.15</v>
      </c>
      <c r="E8869" s="207"/>
    </row>
    <row r="8870" spans="1:5" x14ac:dyDescent="0.25">
      <c r="A8870" s="353">
        <v>93016</v>
      </c>
      <c r="B8870" s="354" t="s">
        <v>5667</v>
      </c>
      <c r="C8870" s="353" t="s">
        <v>2</v>
      </c>
      <c r="D8870" s="355">
        <v>37.81</v>
      </c>
      <c r="E8870" s="207"/>
    </row>
    <row r="8871" spans="1:5" x14ac:dyDescent="0.25">
      <c r="A8871" s="353">
        <v>103490</v>
      </c>
      <c r="B8871" s="354" t="s">
        <v>5687</v>
      </c>
      <c r="C8871" s="353" t="s">
        <v>691</v>
      </c>
      <c r="D8871" s="355">
        <v>3344.79</v>
      </c>
      <c r="E8871" s="207"/>
    </row>
    <row r="8872" spans="1:5" x14ac:dyDescent="0.25">
      <c r="A8872" s="353">
        <v>106082</v>
      </c>
      <c r="B8872" s="354" t="s">
        <v>40847</v>
      </c>
      <c r="C8872" s="353" t="s">
        <v>2</v>
      </c>
      <c r="D8872" s="355">
        <v>17.04</v>
      </c>
      <c r="E8872" s="207"/>
    </row>
    <row r="8873" spans="1:5" x14ac:dyDescent="0.25">
      <c r="A8873" s="353">
        <v>98306</v>
      </c>
      <c r="B8873" s="354" t="s">
        <v>40848</v>
      </c>
      <c r="C8873" s="353" t="s">
        <v>2</v>
      </c>
      <c r="D8873" s="355">
        <v>61.69</v>
      </c>
      <c r="E8873" s="207"/>
    </row>
    <row r="8874" spans="1:5" x14ac:dyDescent="0.25">
      <c r="A8874" s="353">
        <v>100553</v>
      </c>
      <c r="B8874" s="354" t="s">
        <v>40849</v>
      </c>
      <c r="C8874" s="353" t="s">
        <v>1</v>
      </c>
      <c r="D8874" s="355">
        <v>24.63</v>
      </c>
      <c r="E8874" s="207"/>
    </row>
    <row r="8875" spans="1:5" x14ac:dyDescent="0.25">
      <c r="A8875" s="353">
        <v>100554</v>
      </c>
      <c r="B8875" s="354" t="s">
        <v>40850</v>
      </c>
      <c r="C8875" s="353" t="s">
        <v>1</v>
      </c>
      <c r="D8875" s="355">
        <v>6.46</v>
      </c>
      <c r="E8875" s="207"/>
    </row>
    <row r="8876" spans="1:5" x14ac:dyDescent="0.25">
      <c r="A8876" s="353">
        <v>98300</v>
      </c>
      <c r="B8876" s="354" t="s">
        <v>40851</v>
      </c>
      <c r="C8876" s="353" t="s">
        <v>1</v>
      </c>
      <c r="D8876" s="355">
        <v>6.53</v>
      </c>
      <c r="E8876" s="207"/>
    </row>
    <row r="8877" spans="1:5" x14ac:dyDescent="0.25">
      <c r="A8877" s="353">
        <v>98295</v>
      </c>
      <c r="B8877" s="354" t="s">
        <v>40852</v>
      </c>
      <c r="C8877" s="353" t="s">
        <v>1</v>
      </c>
      <c r="D8877" s="355">
        <v>5.84</v>
      </c>
      <c r="E8877" s="207"/>
    </row>
    <row r="8878" spans="1:5" x14ac:dyDescent="0.25">
      <c r="A8878" s="353">
        <v>98294</v>
      </c>
      <c r="B8878" s="354" t="s">
        <v>40853</v>
      </c>
      <c r="C8878" s="353" t="s">
        <v>1</v>
      </c>
      <c r="D8878" s="355">
        <v>8.01</v>
      </c>
      <c r="E8878" s="207"/>
    </row>
    <row r="8879" spans="1:5" x14ac:dyDescent="0.25">
      <c r="A8879" s="353">
        <v>98297</v>
      </c>
      <c r="B8879" s="354" t="s">
        <v>40854</v>
      </c>
      <c r="C8879" s="353" t="s">
        <v>1</v>
      </c>
      <c r="D8879" s="355">
        <v>8.23</v>
      </c>
      <c r="E8879" s="207"/>
    </row>
    <row r="8880" spans="1:5" x14ac:dyDescent="0.25">
      <c r="A8880" s="353">
        <v>98296</v>
      </c>
      <c r="B8880" s="354" t="s">
        <v>40855</v>
      </c>
      <c r="C8880" s="353" t="s">
        <v>1</v>
      </c>
      <c r="D8880" s="355">
        <v>10.47</v>
      </c>
      <c r="E8880" s="207"/>
    </row>
    <row r="8881" spans="1:5" x14ac:dyDescent="0.25">
      <c r="A8881" s="353">
        <v>98299</v>
      </c>
      <c r="B8881" s="354" t="s">
        <v>40856</v>
      </c>
      <c r="C8881" s="353" t="s">
        <v>1</v>
      </c>
      <c r="D8881" s="355">
        <v>20.91</v>
      </c>
      <c r="E8881" s="207"/>
    </row>
    <row r="8882" spans="1:5" x14ac:dyDescent="0.25">
      <c r="A8882" s="353">
        <v>98298</v>
      </c>
      <c r="B8882" s="354" t="s">
        <v>40857</v>
      </c>
      <c r="C8882" s="353" t="s">
        <v>1</v>
      </c>
      <c r="D8882" s="355">
        <v>23.15</v>
      </c>
      <c r="E8882" s="207"/>
    </row>
    <row r="8883" spans="1:5" x14ac:dyDescent="0.25">
      <c r="A8883" s="353">
        <v>98261</v>
      </c>
      <c r="B8883" s="354" t="s">
        <v>40858</v>
      </c>
      <c r="C8883" s="353" t="s">
        <v>1</v>
      </c>
      <c r="D8883" s="355">
        <v>3.38</v>
      </c>
      <c r="E8883" s="207"/>
    </row>
    <row r="8884" spans="1:5" x14ac:dyDescent="0.25">
      <c r="A8884" s="353">
        <v>98287</v>
      </c>
      <c r="B8884" s="354" t="s">
        <v>40859</v>
      </c>
      <c r="C8884" s="353" t="s">
        <v>1</v>
      </c>
      <c r="D8884" s="355">
        <v>1.33</v>
      </c>
      <c r="E8884" s="207"/>
    </row>
    <row r="8885" spans="1:5" x14ac:dyDescent="0.25">
      <c r="A8885" s="353">
        <v>98280</v>
      </c>
      <c r="B8885" s="354" t="s">
        <v>40860</v>
      </c>
      <c r="C8885" s="353" t="s">
        <v>1</v>
      </c>
      <c r="D8885" s="355">
        <v>6.8</v>
      </c>
      <c r="E8885" s="207"/>
    </row>
    <row r="8886" spans="1:5" x14ac:dyDescent="0.25">
      <c r="A8886" s="353">
        <v>98288</v>
      </c>
      <c r="B8886" s="354" t="s">
        <v>40861</v>
      </c>
      <c r="C8886" s="353" t="s">
        <v>1</v>
      </c>
      <c r="D8886" s="355">
        <v>2.1</v>
      </c>
      <c r="E8886" s="207"/>
    </row>
    <row r="8887" spans="1:5" x14ac:dyDescent="0.25">
      <c r="A8887" s="353">
        <v>98281</v>
      </c>
      <c r="B8887" s="354" t="s">
        <v>40862</v>
      </c>
      <c r="C8887" s="353" t="s">
        <v>1</v>
      </c>
      <c r="D8887" s="355">
        <v>7.55</v>
      </c>
      <c r="E8887" s="207"/>
    </row>
    <row r="8888" spans="1:5" x14ac:dyDescent="0.25">
      <c r="A8888" s="353">
        <v>98262</v>
      </c>
      <c r="B8888" s="354" t="s">
        <v>40863</v>
      </c>
      <c r="C8888" s="353" t="s">
        <v>1</v>
      </c>
      <c r="D8888" s="355">
        <v>4.1399999999999997</v>
      </c>
      <c r="E8888" s="207"/>
    </row>
    <row r="8889" spans="1:5" x14ac:dyDescent="0.25">
      <c r="A8889" s="353">
        <v>98289</v>
      </c>
      <c r="B8889" s="354" t="s">
        <v>40864</v>
      </c>
      <c r="C8889" s="353" t="s">
        <v>1</v>
      </c>
      <c r="D8889" s="355">
        <v>2.2799999999999998</v>
      </c>
      <c r="E8889" s="207"/>
    </row>
    <row r="8890" spans="1:5" x14ac:dyDescent="0.25">
      <c r="A8890" s="353">
        <v>98282</v>
      </c>
      <c r="B8890" s="354" t="s">
        <v>40865</v>
      </c>
      <c r="C8890" s="353" t="s">
        <v>1</v>
      </c>
      <c r="D8890" s="355">
        <v>7.75</v>
      </c>
      <c r="E8890" s="207"/>
    </row>
    <row r="8891" spans="1:5" x14ac:dyDescent="0.25">
      <c r="A8891" s="353">
        <v>98263</v>
      </c>
      <c r="B8891" s="354" t="s">
        <v>40866</v>
      </c>
      <c r="C8891" s="353" t="s">
        <v>1</v>
      </c>
      <c r="D8891" s="355">
        <v>4.33</v>
      </c>
      <c r="E8891" s="207"/>
    </row>
    <row r="8892" spans="1:5" x14ac:dyDescent="0.25">
      <c r="A8892" s="353">
        <v>98290</v>
      </c>
      <c r="B8892" s="354" t="s">
        <v>40867</v>
      </c>
      <c r="C8892" s="353" t="s">
        <v>1</v>
      </c>
      <c r="D8892" s="355">
        <v>3.11</v>
      </c>
      <c r="E8892" s="207"/>
    </row>
    <row r="8893" spans="1:5" x14ac:dyDescent="0.25">
      <c r="A8893" s="353">
        <v>98283</v>
      </c>
      <c r="B8893" s="354" t="s">
        <v>40868</v>
      </c>
      <c r="C8893" s="353" t="s">
        <v>1</v>
      </c>
      <c r="D8893" s="355">
        <v>8.57</v>
      </c>
      <c r="E8893" s="207"/>
    </row>
    <row r="8894" spans="1:5" x14ac:dyDescent="0.25">
      <c r="A8894" s="353">
        <v>98264</v>
      </c>
      <c r="B8894" s="354" t="s">
        <v>40869</v>
      </c>
      <c r="C8894" s="353" t="s">
        <v>1</v>
      </c>
      <c r="D8894" s="355">
        <v>5.15</v>
      </c>
      <c r="E8894" s="207"/>
    </row>
    <row r="8895" spans="1:5" x14ac:dyDescent="0.25">
      <c r="A8895" s="353">
        <v>98273</v>
      </c>
      <c r="B8895" s="354" t="s">
        <v>40870</v>
      </c>
      <c r="C8895" s="353" t="s">
        <v>1</v>
      </c>
      <c r="D8895" s="355">
        <v>2.4900000000000002</v>
      </c>
      <c r="E8895" s="207"/>
    </row>
    <row r="8896" spans="1:5" x14ac:dyDescent="0.25">
      <c r="A8896" s="353">
        <v>98291</v>
      </c>
      <c r="B8896" s="354" t="s">
        <v>40871</v>
      </c>
      <c r="C8896" s="353" t="s">
        <v>1</v>
      </c>
      <c r="D8896" s="355">
        <v>3.64</v>
      </c>
      <c r="E8896" s="207"/>
    </row>
    <row r="8897" spans="1:5" x14ac:dyDescent="0.25">
      <c r="A8897" s="353">
        <v>98284</v>
      </c>
      <c r="B8897" s="354" t="s">
        <v>40872</v>
      </c>
      <c r="C8897" s="353" t="s">
        <v>1</v>
      </c>
      <c r="D8897" s="355">
        <v>9.11</v>
      </c>
      <c r="E8897" s="207"/>
    </row>
    <row r="8898" spans="1:5" x14ac:dyDescent="0.25">
      <c r="A8898" s="353">
        <v>98265</v>
      </c>
      <c r="B8898" s="354" t="s">
        <v>40873</v>
      </c>
      <c r="C8898" s="353" t="s">
        <v>1</v>
      </c>
      <c r="D8898" s="355">
        <v>5.7</v>
      </c>
      <c r="E8898" s="207"/>
    </row>
    <row r="8899" spans="1:5" x14ac:dyDescent="0.25">
      <c r="A8899" s="353">
        <v>98274</v>
      </c>
      <c r="B8899" s="354" t="s">
        <v>40874</v>
      </c>
      <c r="C8899" s="353" t="s">
        <v>1</v>
      </c>
      <c r="D8899" s="355">
        <v>3.04</v>
      </c>
      <c r="E8899" s="207"/>
    </row>
    <row r="8900" spans="1:5" x14ac:dyDescent="0.25">
      <c r="A8900" s="353">
        <v>98292</v>
      </c>
      <c r="B8900" s="354" t="s">
        <v>40875</v>
      </c>
      <c r="C8900" s="353" t="s">
        <v>1</v>
      </c>
      <c r="D8900" s="355">
        <v>4.4000000000000004</v>
      </c>
      <c r="E8900" s="207"/>
    </row>
    <row r="8901" spans="1:5" x14ac:dyDescent="0.25">
      <c r="A8901" s="353">
        <v>98285</v>
      </c>
      <c r="B8901" s="354" t="s">
        <v>40876</v>
      </c>
      <c r="C8901" s="353" t="s">
        <v>1</v>
      </c>
      <c r="D8901" s="355">
        <v>9.85</v>
      </c>
      <c r="E8901" s="207"/>
    </row>
    <row r="8902" spans="1:5" x14ac:dyDescent="0.25">
      <c r="A8902" s="353">
        <v>98266</v>
      </c>
      <c r="B8902" s="354" t="s">
        <v>40877</v>
      </c>
      <c r="C8902" s="353" t="s">
        <v>1</v>
      </c>
      <c r="D8902" s="355">
        <v>6.44</v>
      </c>
      <c r="E8902" s="207"/>
    </row>
    <row r="8903" spans="1:5" x14ac:dyDescent="0.25">
      <c r="A8903" s="353">
        <v>98275</v>
      </c>
      <c r="B8903" s="354" t="s">
        <v>40878</v>
      </c>
      <c r="C8903" s="353" t="s">
        <v>1</v>
      </c>
      <c r="D8903" s="355">
        <v>3.79</v>
      </c>
      <c r="E8903" s="207"/>
    </row>
    <row r="8904" spans="1:5" x14ac:dyDescent="0.25">
      <c r="A8904" s="353">
        <v>98293</v>
      </c>
      <c r="B8904" s="354" t="s">
        <v>40879</v>
      </c>
      <c r="C8904" s="353" t="s">
        <v>1</v>
      </c>
      <c r="D8904" s="355">
        <v>8.09</v>
      </c>
      <c r="E8904" s="207"/>
    </row>
    <row r="8905" spans="1:5" x14ac:dyDescent="0.25">
      <c r="A8905" s="353">
        <v>98286</v>
      </c>
      <c r="B8905" s="354" t="s">
        <v>40880</v>
      </c>
      <c r="C8905" s="353" t="s">
        <v>1</v>
      </c>
      <c r="D8905" s="355">
        <v>13.55</v>
      </c>
      <c r="E8905" s="207"/>
    </row>
    <row r="8906" spans="1:5" x14ac:dyDescent="0.25">
      <c r="A8906" s="353">
        <v>98267</v>
      </c>
      <c r="B8906" s="354" t="s">
        <v>40881</v>
      </c>
      <c r="C8906" s="353" t="s">
        <v>1</v>
      </c>
      <c r="D8906" s="355">
        <v>10.14</v>
      </c>
      <c r="E8906" s="207"/>
    </row>
    <row r="8907" spans="1:5" x14ac:dyDescent="0.25">
      <c r="A8907" s="353">
        <v>98276</v>
      </c>
      <c r="B8907" s="354" t="s">
        <v>40882</v>
      </c>
      <c r="C8907" s="353" t="s">
        <v>1</v>
      </c>
      <c r="D8907" s="355">
        <v>7.49</v>
      </c>
      <c r="E8907" s="207"/>
    </row>
    <row r="8908" spans="1:5" x14ac:dyDescent="0.25">
      <c r="A8908" s="353">
        <v>98268</v>
      </c>
      <c r="B8908" s="354" t="s">
        <v>40883</v>
      </c>
      <c r="C8908" s="353" t="s">
        <v>1</v>
      </c>
      <c r="D8908" s="355">
        <v>16.16</v>
      </c>
      <c r="E8908" s="207"/>
    </row>
    <row r="8909" spans="1:5" x14ac:dyDescent="0.25">
      <c r="A8909" s="353">
        <v>98277</v>
      </c>
      <c r="B8909" s="354" t="s">
        <v>40884</v>
      </c>
      <c r="C8909" s="353" t="s">
        <v>1</v>
      </c>
      <c r="D8909" s="355">
        <v>13.51</v>
      </c>
      <c r="E8909" s="207"/>
    </row>
    <row r="8910" spans="1:5" x14ac:dyDescent="0.25">
      <c r="A8910" s="353">
        <v>98272</v>
      </c>
      <c r="B8910" s="354" t="s">
        <v>40885</v>
      </c>
      <c r="C8910" s="353" t="s">
        <v>1</v>
      </c>
      <c r="D8910" s="355">
        <v>105.65</v>
      </c>
      <c r="E8910" s="207"/>
    </row>
    <row r="8911" spans="1:5" x14ac:dyDescent="0.25">
      <c r="A8911" s="353">
        <v>98269</v>
      </c>
      <c r="B8911" s="354" t="s">
        <v>40886</v>
      </c>
      <c r="C8911" s="353" t="s">
        <v>1</v>
      </c>
      <c r="D8911" s="355">
        <v>21.98</v>
      </c>
      <c r="E8911" s="207"/>
    </row>
    <row r="8912" spans="1:5" x14ac:dyDescent="0.25">
      <c r="A8912" s="353">
        <v>98278</v>
      </c>
      <c r="B8912" s="354" t="s">
        <v>40887</v>
      </c>
      <c r="C8912" s="353" t="s">
        <v>1</v>
      </c>
      <c r="D8912" s="355">
        <v>19.32</v>
      </c>
      <c r="E8912" s="207"/>
    </row>
    <row r="8913" spans="1:5" x14ac:dyDescent="0.25">
      <c r="A8913" s="353">
        <v>98270</v>
      </c>
      <c r="B8913" s="354" t="s">
        <v>40888</v>
      </c>
      <c r="C8913" s="353" t="s">
        <v>1</v>
      </c>
      <c r="D8913" s="355">
        <v>32.979999999999997</v>
      </c>
      <c r="E8913" s="207"/>
    </row>
    <row r="8914" spans="1:5" x14ac:dyDescent="0.25">
      <c r="A8914" s="353">
        <v>98279</v>
      </c>
      <c r="B8914" s="354" t="s">
        <v>40889</v>
      </c>
      <c r="C8914" s="353" t="s">
        <v>1</v>
      </c>
      <c r="D8914" s="355">
        <v>30.33</v>
      </c>
      <c r="E8914" s="207"/>
    </row>
    <row r="8915" spans="1:5" x14ac:dyDescent="0.25">
      <c r="A8915" s="353">
        <v>98271</v>
      </c>
      <c r="B8915" s="354" t="s">
        <v>40890</v>
      </c>
      <c r="C8915" s="353" t="s">
        <v>1</v>
      </c>
      <c r="D8915" s="355">
        <v>46.25</v>
      </c>
      <c r="E8915" s="207"/>
    </row>
    <row r="8916" spans="1:5" x14ac:dyDescent="0.25">
      <c r="A8916" s="353">
        <v>98400</v>
      </c>
      <c r="B8916" s="354" t="s">
        <v>40891</v>
      </c>
      <c r="C8916" s="353" t="s">
        <v>1</v>
      </c>
      <c r="D8916" s="355">
        <v>12.38</v>
      </c>
      <c r="E8916" s="207"/>
    </row>
    <row r="8917" spans="1:5" x14ac:dyDescent="0.25">
      <c r="A8917" s="353">
        <v>98401</v>
      </c>
      <c r="B8917" s="354" t="s">
        <v>40892</v>
      </c>
      <c r="C8917" s="353" t="s">
        <v>1</v>
      </c>
      <c r="D8917" s="355">
        <v>19.27</v>
      </c>
      <c r="E8917" s="207"/>
    </row>
    <row r="8918" spans="1:5" x14ac:dyDescent="0.25">
      <c r="A8918" s="353">
        <v>98402</v>
      </c>
      <c r="B8918" s="354" t="s">
        <v>40893</v>
      </c>
      <c r="C8918" s="353" t="s">
        <v>1</v>
      </c>
      <c r="D8918" s="355">
        <v>22.47</v>
      </c>
      <c r="E8918" s="207"/>
    </row>
    <row r="8919" spans="1:5" x14ac:dyDescent="0.25">
      <c r="A8919" s="353">
        <v>100556</v>
      </c>
      <c r="B8919" s="354" t="s">
        <v>40894</v>
      </c>
      <c r="C8919" s="353" t="s">
        <v>2</v>
      </c>
      <c r="D8919" s="355">
        <v>32.75</v>
      </c>
      <c r="E8919" s="207"/>
    </row>
    <row r="8920" spans="1:5" x14ac:dyDescent="0.25">
      <c r="A8920" s="353">
        <v>106083</v>
      </c>
      <c r="B8920" s="354" t="s">
        <v>40895</v>
      </c>
      <c r="C8920" s="353" t="s">
        <v>2</v>
      </c>
      <c r="D8920" s="355">
        <v>0</v>
      </c>
      <c r="E8920" s="207"/>
    </row>
    <row r="8921" spans="1:5" x14ac:dyDescent="0.25">
      <c r="A8921" s="353">
        <v>100557</v>
      </c>
      <c r="B8921" s="354" t="s">
        <v>40896</v>
      </c>
      <c r="C8921" s="353" t="s">
        <v>2</v>
      </c>
      <c r="D8921" s="355">
        <v>458.81</v>
      </c>
      <c r="E8921" s="207"/>
    </row>
    <row r="8922" spans="1:5" x14ac:dyDescent="0.25">
      <c r="A8922" s="353">
        <v>106088</v>
      </c>
      <c r="B8922" s="354" t="s">
        <v>40897</v>
      </c>
      <c r="C8922" s="353" t="s">
        <v>2</v>
      </c>
      <c r="D8922" s="355">
        <v>0</v>
      </c>
      <c r="E8922" s="207"/>
    </row>
    <row r="8923" spans="1:5" x14ac:dyDescent="0.25">
      <c r="A8923" s="353">
        <v>106081</v>
      </c>
      <c r="B8923" s="354" t="s">
        <v>40898</v>
      </c>
      <c r="C8923" s="353" t="s">
        <v>2</v>
      </c>
      <c r="D8923" s="355">
        <v>0</v>
      </c>
      <c r="E8923" s="207"/>
    </row>
    <row r="8924" spans="1:5" x14ac:dyDescent="0.25">
      <c r="A8924" s="353">
        <v>106080</v>
      </c>
      <c r="B8924" s="354" t="s">
        <v>40899</v>
      </c>
      <c r="C8924" s="353" t="s">
        <v>2</v>
      </c>
      <c r="D8924" s="355">
        <v>0</v>
      </c>
      <c r="E8924" s="207"/>
    </row>
    <row r="8925" spans="1:5" x14ac:dyDescent="0.25">
      <c r="A8925" s="353">
        <v>98301</v>
      </c>
      <c r="B8925" s="354" t="s">
        <v>40900</v>
      </c>
      <c r="C8925" s="353" t="s">
        <v>2</v>
      </c>
      <c r="D8925" s="355">
        <v>627.65</v>
      </c>
      <c r="E8925" s="207"/>
    </row>
    <row r="8926" spans="1:5" x14ac:dyDescent="0.25">
      <c r="A8926" s="353">
        <v>98302</v>
      </c>
      <c r="B8926" s="354" t="s">
        <v>40901</v>
      </c>
      <c r="C8926" s="353" t="s">
        <v>2</v>
      </c>
      <c r="D8926" s="355">
        <v>1199.8599999999999</v>
      </c>
      <c r="E8926" s="207"/>
    </row>
    <row r="8927" spans="1:5" x14ac:dyDescent="0.25">
      <c r="A8927" s="353">
        <v>98593</v>
      </c>
      <c r="B8927" s="354" t="s">
        <v>40902</v>
      </c>
      <c r="C8927" s="353" t="s">
        <v>2</v>
      </c>
      <c r="D8927" s="355">
        <v>2621.57</v>
      </c>
      <c r="E8927" s="207"/>
    </row>
    <row r="8928" spans="1:5" x14ac:dyDescent="0.25">
      <c r="A8928" s="353">
        <v>98304</v>
      </c>
      <c r="B8928" s="354" t="s">
        <v>40903</v>
      </c>
      <c r="C8928" s="353" t="s">
        <v>2</v>
      </c>
      <c r="D8928" s="355">
        <v>3788.31</v>
      </c>
      <c r="E8928" s="207"/>
    </row>
    <row r="8929" spans="1:5" x14ac:dyDescent="0.25">
      <c r="A8929" s="353">
        <v>106079</v>
      </c>
      <c r="B8929" s="354" t="s">
        <v>40904</v>
      </c>
      <c r="C8929" s="353" t="s">
        <v>2</v>
      </c>
      <c r="D8929" s="355">
        <v>0</v>
      </c>
      <c r="E8929" s="207"/>
    </row>
    <row r="8930" spans="1:5" x14ac:dyDescent="0.25">
      <c r="A8930" s="353">
        <v>100561</v>
      </c>
      <c r="B8930" s="354" t="s">
        <v>40905</v>
      </c>
      <c r="C8930" s="353" t="s">
        <v>2</v>
      </c>
      <c r="D8930" s="355">
        <v>165.54</v>
      </c>
      <c r="E8930" s="207"/>
    </row>
    <row r="8931" spans="1:5" x14ac:dyDescent="0.25">
      <c r="A8931" s="353">
        <v>100562</v>
      </c>
      <c r="B8931" s="354" t="s">
        <v>40906</v>
      </c>
      <c r="C8931" s="353" t="s">
        <v>2</v>
      </c>
      <c r="D8931" s="355">
        <v>265.66000000000003</v>
      </c>
      <c r="E8931" s="207"/>
    </row>
    <row r="8932" spans="1:5" x14ac:dyDescent="0.25">
      <c r="A8932" s="353">
        <v>100560</v>
      </c>
      <c r="B8932" s="354" t="s">
        <v>40907</v>
      </c>
      <c r="C8932" s="353" t="s">
        <v>2</v>
      </c>
      <c r="D8932" s="355">
        <v>83.78</v>
      </c>
      <c r="E8932" s="207"/>
    </row>
    <row r="8933" spans="1:5" x14ac:dyDescent="0.25">
      <c r="A8933" s="353">
        <v>100563</v>
      </c>
      <c r="B8933" s="354" t="s">
        <v>40908</v>
      </c>
      <c r="C8933" s="353" t="s">
        <v>2</v>
      </c>
      <c r="D8933" s="355">
        <v>391.29</v>
      </c>
      <c r="E8933" s="207"/>
    </row>
    <row r="8934" spans="1:5" x14ac:dyDescent="0.25">
      <c r="A8934" s="353">
        <v>100555</v>
      </c>
      <c r="B8934" s="354" t="s">
        <v>40909</v>
      </c>
      <c r="C8934" s="353" t="s">
        <v>2</v>
      </c>
      <c r="D8934" s="355">
        <v>1411.13</v>
      </c>
      <c r="E8934" s="207"/>
    </row>
    <row r="8935" spans="1:5" x14ac:dyDescent="0.25">
      <c r="A8935" s="353">
        <v>106084</v>
      </c>
      <c r="B8935" s="354" t="s">
        <v>40910</v>
      </c>
      <c r="C8935" s="353" t="s">
        <v>2</v>
      </c>
      <c r="D8935" s="355">
        <v>0</v>
      </c>
      <c r="E8935" s="207"/>
    </row>
    <row r="8936" spans="1:5" x14ac:dyDescent="0.25">
      <c r="A8936" s="353">
        <v>106087</v>
      </c>
      <c r="B8936" s="354" t="s">
        <v>40911</v>
      </c>
      <c r="C8936" s="353" t="s">
        <v>2</v>
      </c>
      <c r="D8936" s="355">
        <v>0</v>
      </c>
      <c r="E8936" s="207"/>
    </row>
    <row r="8937" spans="1:5" x14ac:dyDescent="0.25">
      <c r="A8937" s="353">
        <v>106085</v>
      </c>
      <c r="B8937" s="354" t="s">
        <v>40912</v>
      </c>
      <c r="C8937" s="353" t="s">
        <v>2</v>
      </c>
      <c r="D8937" s="355">
        <v>0</v>
      </c>
      <c r="E8937" s="207"/>
    </row>
    <row r="8938" spans="1:5" x14ac:dyDescent="0.25">
      <c r="A8938" s="353">
        <v>106086</v>
      </c>
      <c r="B8938" s="354" t="s">
        <v>40913</v>
      </c>
      <c r="C8938" s="353" t="s">
        <v>2</v>
      </c>
      <c r="D8938" s="355">
        <v>0</v>
      </c>
      <c r="E8938" s="207"/>
    </row>
    <row r="8939" spans="1:5" x14ac:dyDescent="0.25">
      <c r="A8939" s="353">
        <v>98305</v>
      </c>
      <c r="B8939" s="354" t="s">
        <v>40914</v>
      </c>
      <c r="C8939" s="353" t="s">
        <v>2</v>
      </c>
      <c r="D8939" s="355">
        <v>2822.33</v>
      </c>
      <c r="E8939" s="207"/>
    </row>
    <row r="8940" spans="1:5" x14ac:dyDescent="0.25">
      <c r="A8940" s="353">
        <v>98307</v>
      </c>
      <c r="B8940" s="354" t="s">
        <v>40915</v>
      </c>
      <c r="C8940" s="353" t="s">
        <v>2</v>
      </c>
      <c r="D8940" s="355">
        <v>54.44</v>
      </c>
      <c r="E8940" s="207"/>
    </row>
    <row r="8941" spans="1:5" x14ac:dyDescent="0.25">
      <c r="A8941" s="353">
        <v>98308</v>
      </c>
      <c r="B8941" s="354" t="s">
        <v>40916</v>
      </c>
      <c r="C8941" s="353" t="s">
        <v>2</v>
      </c>
      <c r="D8941" s="355">
        <v>40.11</v>
      </c>
      <c r="E8941" s="207"/>
    </row>
    <row r="8942" spans="1:5" x14ac:dyDescent="0.25">
      <c r="A8942" s="353">
        <v>106077</v>
      </c>
      <c r="B8942" s="354" t="s">
        <v>40917</v>
      </c>
      <c r="C8942" s="353" t="s">
        <v>2</v>
      </c>
      <c r="D8942" s="355">
        <v>0</v>
      </c>
      <c r="E8942" s="207"/>
    </row>
    <row r="8943" spans="1:5" x14ac:dyDescent="0.25">
      <c r="A8943" s="353">
        <v>106078</v>
      </c>
      <c r="B8943" s="354" t="s">
        <v>40918</v>
      </c>
      <c r="C8943" s="353" t="s">
        <v>2</v>
      </c>
      <c r="D8943" s="355">
        <v>0</v>
      </c>
      <c r="E8943" s="207"/>
    </row>
    <row r="8944" spans="1:5" x14ac:dyDescent="0.25">
      <c r="A8944" s="353">
        <v>103401</v>
      </c>
      <c r="B8944" s="354" t="s">
        <v>5320</v>
      </c>
      <c r="C8944" s="353" t="s">
        <v>2</v>
      </c>
      <c r="D8944" s="355">
        <v>21.39</v>
      </c>
      <c r="E8944" s="207"/>
    </row>
    <row r="8945" spans="1:5" x14ac:dyDescent="0.25">
      <c r="A8945" s="353">
        <v>103402</v>
      </c>
      <c r="B8945" s="354" t="s">
        <v>5321</v>
      </c>
      <c r="C8945" s="353" t="s">
        <v>2</v>
      </c>
      <c r="D8945" s="355">
        <v>31.12</v>
      </c>
      <c r="E8945" s="207"/>
    </row>
    <row r="8946" spans="1:5" x14ac:dyDescent="0.25">
      <c r="A8946" s="353">
        <v>103403</v>
      </c>
      <c r="B8946" s="354" t="s">
        <v>5322</v>
      </c>
      <c r="C8946" s="353" t="s">
        <v>2</v>
      </c>
      <c r="D8946" s="355">
        <v>35</v>
      </c>
      <c r="E8946" s="207"/>
    </row>
    <row r="8947" spans="1:5" x14ac:dyDescent="0.25">
      <c r="A8947" s="353">
        <v>103397</v>
      </c>
      <c r="B8947" s="354" t="s">
        <v>5316</v>
      </c>
      <c r="C8947" s="353" t="s">
        <v>2</v>
      </c>
      <c r="D8947" s="355">
        <v>3.88</v>
      </c>
      <c r="E8947" s="207"/>
    </row>
    <row r="8948" spans="1:5" x14ac:dyDescent="0.25">
      <c r="A8948" s="353">
        <v>103404</v>
      </c>
      <c r="B8948" s="354" t="s">
        <v>5323</v>
      </c>
      <c r="C8948" s="353" t="s">
        <v>2</v>
      </c>
      <c r="D8948" s="355">
        <v>38.9</v>
      </c>
      <c r="E8948" s="207"/>
    </row>
    <row r="8949" spans="1:5" x14ac:dyDescent="0.25">
      <c r="A8949" s="353">
        <v>103405</v>
      </c>
      <c r="B8949" s="354" t="s">
        <v>5324</v>
      </c>
      <c r="C8949" s="353" t="s">
        <v>2</v>
      </c>
      <c r="D8949" s="355">
        <v>43.77</v>
      </c>
      <c r="E8949" s="207"/>
    </row>
    <row r="8950" spans="1:5" x14ac:dyDescent="0.25">
      <c r="A8950" s="353">
        <v>103406</v>
      </c>
      <c r="B8950" s="354" t="s">
        <v>5325</v>
      </c>
      <c r="C8950" s="353" t="s">
        <v>2</v>
      </c>
      <c r="D8950" s="355">
        <v>48.62</v>
      </c>
      <c r="E8950" s="207"/>
    </row>
    <row r="8951" spans="1:5" x14ac:dyDescent="0.25">
      <c r="A8951" s="353">
        <v>103407</v>
      </c>
      <c r="B8951" s="354" t="s">
        <v>5326</v>
      </c>
      <c r="C8951" s="353" t="s">
        <v>2</v>
      </c>
      <c r="D8951" s="355">
        <v>54.46</v>
      </c>
      <c r="E8951" s="207"/>
    </row>
    <row r="8952" spans="1:5" x14ac:dyDescent="0.25">
      <c r="A8952" s="353">
        <v>103408</v>
      </c>
      <c r="B8952" s="354" t="s">
        <v>5327</v>
      </c>
      <c r="C8952" s="353" t="s">
        <v>2</v>
      </c>
      <c r="D8952" s="355">
        <v>61.27</v>
      </c>
      <c r="E8952" s="207"/>
    </row>
    <row r="8953" spans="1:5" x14ac:dyDescent="0.25">
      <c r="A8953" s="353">
        <v>103398</v>
      </c>
      <c r="B8953" s="354" t="s">
        <v>5317</v>
      </c>
      <c r="C8953" s="353" t="s">
        <v>2</v>
      </c>
      <c r="D8953" s="355">
        <v>6.22</v>
      </c>
      <c r="E8953" s="207"/>
    </row>
    <row r="8954" spans="1:5" x14ac:dyDescent="0.25">
      <c r="A8954" s="353">
        <v>103409</v>
      </c>
      <c r="B8954" s="354" t="s">
        <v>5328</v>
      </c>
      <c r="C8954" s="353" t="s">
        <v>2</v>
      </c>
      <c r="D8954" s="355">
        <v>69.06</v>
      </c>
      <c r="E8954" s="207"/>
    </row>
    <row r="8955" spans="1:5" x14ac:dyDescent="0.25">
      <c r="A8955" s="353">
        <v>103410</v>
      </c>
      <c r="B8955" s="354" t="s">
        <v>5329</v>
      </c>
      <c r="C8955" s="353" t="s">
        <v>2</v>
      </c>
      <c r="D8955" s="355">
        <v>77.81</v>
      </c>
      <c r="E8955" s="207"/>
    </row>
    <row r="8956" spans="1:5" x14ac:dyDescent="0.25">
      <c r="A8956" s="353">
        <v>103399</v>
      </c>
      <c r="B8956" s="354" t="s">
        <v>5318</v>
      </c>
      <c r="C8956" s="353" t="s">
        <v>2</v>
      </c>
      <c r="D8956" s="355">
        <v>12.25</v>
      </c>
      <c r="E8956" s="207"/>
    </row>
    <row r="8957" spans="1:5" x14ac:dyDescent="0.25">
      <c r="A8957" s="353">
        <v>103400</v>
      </c>
      <c r="B8957" s="354" t="s">
        <v>5319</v>
      </c>
      <c r="C8957" s="353" t="s">
        <v>2</v>
      </c>
      <c r="D8957" s="355">
        <v>17.5</v>
      </c>
      <c r="E8957" s="207"/>
    </row>
    <row r="8958" spans="1:5" x14ac:dyDescent="0.25">
      <c r="A8958" s="353">
        <v>103415</v>
      </c>
      <c r="B8958" s="354" t="s">
        <v>5334</v>
      </c>
      <c r="C8958" s="353" t="s">
        <v>2</v>
      </c>
      <c r="D8958" s="355">
        <v>42.79</v>
      </c>
      <c r="E8958" s="207"/>
    </row>
    <row r="8959" spans="1:5" x14ac:dyDescent="0.25">
      <c r="A8959" s="353">
        <v>103416</v>
      </c>
      <c r="B8959" s="354" t="s">
        <v>5335</v>
      </c>
      <c r="C8959" s="353" t="s">
        <v>2</v>
      </c>
      <c r="D8959" s="355">
        <v>62.25</v>
      </c>
      <c r="E8959" s="207"/>
    </row>
    <row r="8960" spans="1:5" x14ac:dyDescent="0.25">
      <c r="A8960" s="353">
        <v>103417</v>
      </c>
      <c r="B8960" s="354" t="s">
        <v>5336</v>
      </c>
      <c r="C8960" s="353" t="s">
        <v>2</v>
      </c>
      <c r="D8960" s="355">
        <v>70.03</v>
      </c>
      <c r="E8960" s="207"/>
    </row>
    <row r="8961" spans="1:5" x14ac:dyDescent="0.25">
      <c r="A8961" s="353">
        <v>103411</v>
      </c>
      <c r="B8961" s="354" t="s">
        <v>5330</v>
      </c>
      <c r="C8961" s="353" t="s">
        <v>2</v>
      </c>
      <c r="D8961" s="355">
        <v>7.77</v>
      </c>
      <c r="E8961" s="207"/>
    </row>
    <row r="8962" spans="1:5" x14ac:dyDescent="0.25">
      <c r="A8962" s="353">
        <v>103418</v>
      </c>
      <c r="B8962" s="354" t="s">
        <v>5337</v>
      </c>
      <c r="C8962" s="353" t="s">
        <v>2</v>
      </c>
      <c r="D8962" s="355">
        <v>77.81</v>
      </c>
      <c r="E8962" s="207"/>
    </row>
    <row r="8963" spans="1:5" x14ac:dyDescent="0.25">
      <c r="A8963" s="353">
        <v>103419</v>
      </c>
      <c r="B8963" s="354" t="s">
        <v>5338</v>
      </c>
      <c r="C8963" s="353" t="s">
        <v>2</v>
      </c>
      <c r="D8963" s="355">
        <v>87.54</v>
      </c>
      <c r="E8963" s="207"/>
    </row>
    <row r="8964" spans="1:5" x14ac:dyDescent="0.25">
      <c r="A8964" s="353">
        <v>103420</v>
      </c>
      <c r="B8964" s="354" t="s">
        <v>5339</v>
      </c>
      <c r="C8964" s="353" t="s">
        <v>2</v>
      </c>
      <c r="D8964" s="355">
        <v>97.26</v>
      </c>
      <c r="E8964" s="207"/>
    </row>
    <row r="8965" spans="1:5" x14ac:dyDescent="0.25">
      <c r="A8965" s="353">
        <v>103421</v>
      </c>
      <c r="B8965" s="354" t="s">
        <v>5340</v>
      </c>
      <c r="C8965" s="353" t="s">
        <v>2</v>
      </c>
      <c r="D8965" s="355">
        <v>108.93</v>
      </c>
      <c r="E8965" s="207"/>
    </row>
    <row r="8966" spans="1:5" x14ac:dyDescent="0.25">
      <c r="A8966" s="353">
        <v>103422</v>
      </c>
      <c r="B8966" s="354" t="s">
        <v>5341</v>
      </c>
      <c r="C8966" s="353" t="s">
        <v>2</v>
      </c>
      <c r="D8966" s="355">
        <v>122.55</v>
      </c>
      <c r="E8966" s="207"/>
    </row>
    <row r="8967" spans="1:5" x14ac:dyDescent="0.25">
      <c r="A8967" s="353">
        <v>103412</v>
      </c>
      <c r="B8967" s="354" t="s">
        <v>5331</v>
      </c>
      <c r="C8967" s="353" t="s">
        <v>2</v>
      </c>
      <c r="D8967" s="355">
        <v>12.44</v>
      </c>
      <c r="E8967" s="207"/>
    </row>
    <row r="8968" spans="1:5" x14ac:dyDescent="0.25">
      <c r="A8968" s="353">
        <v>103423</v>
      </c>
      <c r="B8968" s="354" t="s">
        <v>5342</v>
      </c>
      <c r="C8968" s="353" t="s">
        <v>2</v>
      </c>
      <c r="D8968" s="355">
        <v>138.12</v>
      </c>
      <c r="E8968" s="207"/>
    </row>
    <row r="8969" spans="1:5" x14ac:dyDescent="0.25">
      <c r="A8969" s="353">
        <v>103424</v>
      </c>
      <c r="B8969" s="354" t="s">
        <v>5343</v>
      </c>
      <c r="C8969" s="353" t="s">
        <v>2</v>
      </c>
      <c r="D8969" s="355">
        <v>155.63</v>
      </c>
      <c r="E8969" s="207"/>
    </row>
    <row r="8970" spans="1:5" x14ac:dyDescent="0.25">
      <c r="A8970" s="353">
        <v>103413</v>
      </c>
      <c r="B8970" s="354" t="s">
        <v>5332</v>
      </c>
      <c r="C8970" s="353" t="s">
        <v>2</v>
      </c>
      <c r="D8970" s="355">
        <v>24.5</v>
      </c>
      <c r="E8970" s="207"/>
    </row>
    <row r="8971" spans="1:5" x14ac:dyDescent="0.25">
      <c r="A8971" s="353">
        <v>103414</v>
      </c>
      <c r="B8971" s="354" t="s">
        <v>5333</v>
      </c>
      <c r="C8971" s="353" t="s">
        <v>2</v>
      </c>
      <c r="D8971" s="355">
        <v>35</v>
      </c>
      <c r="E8971" s="207"/>
    </row>
    <row r="8972" spans="1:5" x14ac:dyDescent="0.25">
      <c r="A8972" s="353">
        <v>103432</v>
      </c>
      <c r="B8972" s="354" t="s">
        <v>5351</v>
      </c>
      <c r="C8972" s="353" t="s">
        <v>2</v>
      </c>
      <c r="D8972" s="355">
        <v>1647.74</v>
      </c>
      <c r="E8972" s="207"/>
    </row>
    <row r="8973" spans="1:5" x14ac:dyDescent="0.25">
      <c r="A8973" s="353">
        <v>103430</v>
      </c>
      <c r="B8973" s="354" t="s">
        <v>5349</v>
      </c>
      <c r="C8973" s="353" t="s">
        <v>2</v>
      </c>
      <c r="D8973" s="355">
        <v>35.14</v>
      </c>
      <c r="E8973" s="207"/>
    </row>
    <row r="8974" spans="1:5" x14ac:dyDescent="0.25">
      <c r="A8974" s="353">
        <v>103431</v>
      </c>
      <c r="B8974" s="354" t="s">
        <v>5350</v>
      </c>
      <c r="C8974" s="353" t="s">
        <v>2</v>
      </c>
      <c r="D8974" s="355">
        <v>61.61</v>
      </c>
      <c r="E8974" s="207"/>
    </row>
    <row r="8975" spans="1:5" x14ac:dyDescent="0.25">
      <c r="A8975" s="353">
        <v>103433</v>
      </c>
      <c r="B8975" s="354" t="s">
        <v>5352</v>
      </c>
      <c r="C8975" s="353" t="s">
        <v>2</v>
      </c>
      <c r="D8975" s="355">
        <v>34.72</v>
      </c>
      <c r="E8975" s="207"/>
    </row>
    <row r="8976" spans="1:5" x14ac:dyDescent="0.25">
      <c r="A8976" s="353">
        <v>103434</v>
      </c>
      <c r="B8976" s="354" t="s">
        <v>5353</v>
      </c>
      <c r="C8976" s="353" t="s">
        <v>2</v>
      </c>
      <c r="D8976" s="355">
        <v>48.05</v>
      </c>
      <c r="E8976" s="207"/>
    </row>
    <row r="8977" spans="1:5" x14ac:dyDescent="0.25">
      <c r="A8977" s="353">
        <v>103435</v>
      </c>
      <c r="B8977" s="354" t="s">
        <v>5354</v>
      </c>
      <c r="C8977" s="353" t="s">
        <v>2</v>
      </c>
      <c r="D8977" s="355">
        <v>89.41</v>
      </c>
      <c r="E8977" s="207"/>
    </row>
    <row r="8978" spans="1:5" x14ac:dyDescent="0.25">
      <c r="A8978" s="353">
        <v>103436</v>
      </c>
      <c r="B8978" s="354" t="s">
        <v>5355</v>
      </c>
      <c r="C8978" s="353" t="s">
        <v>2</v>
      </c>
      <c r="D8978" s="355">
        <v>2333.3200000000002</v>
      </c>
      <c r="E8978" s="207"/>
    </row>
    <row r="8979" spans="1:5" x14ac:dyDescent="0.25">
      <c r="A8979" s="353">
        <v>103482</v>
      </c>
      <c r="B8979" s="354" t="s">
        <v>35430</v>
      </c>
      <c r="C8979" s="353" t="s">
        <v>2</v>
      </c>
      <c r="D8979" s="355">
        <v>0</v>
      </c>
      <c r="E8979" s="207"/>
    </row>
    <row r="8980" spans="1:5" x14ac:dyDescent="0.25">
      <c r="A8980" s="353">
        <v>103465</v>
      </c>
      <c r="B8980" s="354" t="s">
        <v>35431</v>
      </c>
      <c r="C8980" s="353" t="s">
        <v>2</v>
      </c>
      <c r="D8980" s="355">
        <v>0</v>
      </c>
      <c r="E8980" s="207"/>
    </row>
    <row r="8981" spans="1:5" x14ac:dyDescent="0.25">
      <c r="A8981" s="353">
        <v>103483</v>
      </c>
      <c r="B8981" s="354" t="s">
        <v>35432</v>
      </c>
      <c r="C8981" s="353" t="s">
        <v>2</v>
      </c>
      <c r="D8981" s="355">
        <v>0</v>
      </c>
      <c r="E8981" s="207"/>
    </row>
    <row r="8982" spans="1:5" x14ac:dyDescent="0.25">
      <c r="A8982" s="353">
        <v>103484</v>
      </c>
      <c r="B8982" s="354" t="s">
        <v>35433</v>
      </c>
      <c r="C8982" s="353" t="s">
        <v>2</v>
      </c>
      <c r="D8982" s="355">
        <v>0</v>
      </c>
      <c r="E8982" s="207"/>
    </row>
    <row r="8983" spans="1:5" x14ac:dyDescent="0.25">
      <c r="A8983" s="353">
        <v>103466</v>
      </c>
      <c r="B8983" s="354" t="s">
        <v>35434</v>
      </c>
      <c r="C8983" s="353" t="s">
        <v>2</v>
      </c>
      <c r="D8983" s="355">
        <v>0</v>
      </c>
      <c r="E8983" s="207"/>
    </row>
    <row r="8984" spans="1:5" x14ac:dyDescent="0.25">
      <c r="A8984" s="353">
        <v>103485</v>
      </c>
      <c r="B8984" s="354" t="s">
        <v>35435</v>
      </c>
      <c r="C8984" s="353" t="s">
        <v>2</v>
      </c>
      <c r="D8984" s="355">
        <v>0</v>
      </c>
      <c r="E8984" s="207"/>
    </row>
    <row r="8985" spans="1:5" x14ac:dyDescent="0.25">
      <c r="A8985" s="353">
        <v>103467</v>
      </c>
      <c r="B8985" s="354" t="s">
        <v>35436</v>
      </c>
      <c r="C8985" s="353" t="s">
        <v>2</v>
      </c>
      <c r="D8985" s="355">
        <v>0</v>
      </c>
      <c r="E8985" s="207"/>
    </row>
    <row r="8986" spans="1:5" x14ac:dyDescent="0.25">
      <c r="A8986" s="353">
        <v>103461</v>
      </c>
      <c r="B8986" s="354" t="s">
        <v>35437</v>
      </c>
      <c r="C8986" s="353" t="s">
        <v>2</v>
      </c>
      <c r="D8986" s="355">
        <v>0</v>
      </c>
      <c r="E8986" s="207"/>
    </row>
    <row r="8987" spans="1:5" x14ac:dyDescent="0.25">
      <c r="A8987" s="353">
        <v>103468</v>
      </c>
      <c r="B8987" s="354" t="s">
        <v>35438</v>
      </c>
      <c r="C8987" s="353" t="s">
        <v>2</v>
      </c>
      <c r="D8987" s="355">
        <v>0</v>
      </c>
      <c r="E8987" s="207"/>
    </row>
    <row r="8988" spans="1:5" x14ac:dyDescent="0.25">
      <c r="A8988" s="353">
        <v>103469</v>
      </c>
      <c r="B8988" s="354" t="s">
        <v>35439</v>
      </c>
      <c r="C8988" s="353" t="s">
        <v>2</v>
      </c>
      <c r="D8988" s="355">
        <v>0</v>
      </c>
      <c r="E8988" s="207"/>
    </row>
    <row r="8989" spans="1:5" x14ac:dyDescent="0.25">
      <c r="A8989" s="353">
        <v>103470</v>
      </c>
      <c r="B8989" s="354" t="s">
        <v>35440</v>
      </c>
      <c r="C8989" s="353" t="s">
        <v>2</v>
      </c>
      <c r="D8989" s="355">
        <v>0</v>
      </c>
      <c r="E8989" s="207"/>
    </row>
    <row r="8990" spans="1:5" x14ac:dyDescent="0.25">
      <c r="A8990" s="353">
        <v>103471</v>
      </c>
      <c r="B8990" s="354" t="s">
        <v>35441</v>
      </c>
      <c r="C8990" s="353" t="s">
        <v>2</v>
      </c>
      <c r="D8990" s="355">
        <v>0</v>
      </c>
      <c r="E8990" s="207"/>
    </row>
    <row r="8991" spans="1:5" x14ac:dyDescent="0.25">
      <c r="A8991" s="353">
        <v>103472</v>
      </c>
      <c r="B8991" s="354" t="s">
        <v>35442</v>
      </c>
      <c r="C8991" s="353" t="s">
        <v>2</v>
      </c>
      <c r="D8991" s="355">
        <v>0</v>
      </c>
      <c r="E8991" s="207"/>
    </row>
    <row r="8992" spans="1:5" x14ac:dyDescent="0.25">
      <c r="A8992" s="353">
        <v>103462</v>
      </c>
      <c r="B8992" s="354" t="s">
        <v>35443</v>
      </c>
      <c r="C8992" s="353" t="s">
        <v>2</v>
      </c>
      <c r="D8992" s="355">
        <v>0</v>
      </c>
      <c r="E8992" s="207"/>
    </row>
    <row r="8993" spans="1:5" x14ac:dyDescent="0.25">
      <c r="A8993" s="353">
        <v>103473</v>
      </c>
      <c r="B8993" s="354" t="s">
        <v>35444</v>
      </c>
      <c r="C8993" s="353" t="s">
        <v>2</v>
      </c>
      <c r="D8993" s="355">
        <v>0</v>
      </c>
      <c r="E8993" s="207"/>
    </row>
    <row r="8994" spans="1:5" x14ac:dyDescent="0.25">
      <c r="A8994" s="353">
        <v>103474</v>
      </c>
      <c r="B8994" s="354" t="s">
        <v>35445</v>
      </c>
      <c r="C8994" s="353" t="s">
        <v>2</v>
      </c>
      <c r="D8994" s="355">
        <v>0</v>
      </c>
      <c r="E8994" s="207"/>
    </row>
    <row r="8995" spans="1:5" x14ac:dyDescent="0.25">
      <c r="A8995" s="353">
        <v>103475</v>
      </c>
      <c r="B8995" s="354" t="s">
        <v>35446</v>
      </c>
      <c r="C8995" s="353" t="s">
        <v>2</v>
      </c>
      <c r="D8995" s="355">
        <v>0</v>
      </c>
      <c r="E8995" s="207"/>
    </row>
    <row r="8996" spans="1:5" x14ac:dyDescent="0.25">
      <c r="A8996" s="353">
        <v>103476</v>
      </c>
      <c r="B8996" s="354" t="s">
        <v>35447</v>
      </c>
      <c r="C8996" s="353" t="s">
        <v>2</v>
      </c>
      <c r="D8996" s="355">
        <v>0</v>
      </c>
      <c r="E8996" s="207"/>
    </row>
    <row r="8997" spans="1:5" x14ac:dyDescent="0.25">
      <c r="A8997" s="353">
        <v>103477</v>
      </c>
      <c r="B8997" s="354" t="s">
        <v>35448</v>
      </c>
      <c r="C8997" s="353" t="s">
        <v>2</v>
      </c>
      <c r="D8997" s="355">
        <v>0</v>
      </c>
      <c r="E8997" s="207"/>
    </row>
    <row r="8998" spans="1:5" x14ac:dyDescent="0.25">
      <c r="A8998" s="353">
        <v>103463</v>
      </c>
      <c r="B8998" s="354" t="s">
        <v>35449</v>
      </c>
      <c r="C8998" s="353" t="s">
        <v>2</v>
      </c>
      <c r="D8998" s="355">
        <v>0</v>
      </c>
      <c r="E8998" s="207"/>
    </row>
    <row r="8999" spans="1:5" x14ac:dyDescent="0.25">
      <c r="A8999" s="353">
        <v>103478</v>
      </c>
      <c r="B8999" s="354" t="s">
        <v>35450</v>
      </c>
      <c r="C8999" s="353" t="s">
        <v>2</v>
      </c>
      <c r="D8999" s="355">
        <v>0</v>
      </c>
      <c r="E8999" s="207"/>
    </row>
    <row r="9000" spans="1:5" x14ac:dyDescent="0.25">
      <c r="A9000" s="353">
        <v>103479</v>
      </c>
      <c r="B9000" s="354" t="s">
        <v>35451</v>
      </c>
      <c r="C9000" s="353" t="s">
        <v>2</v>
      </c>
      <c r="D9000" s="355">
        <v>0</v>
      </c>
      <c r="E9000" s="207"/>
    </row>
    <row r="9001" spans="1:5" x14ac:dyDescent="0.25">
      <c r="A9001" s="353">
        <v>103480</v>
      </c>
      <c r="B9001" s="354" t="s">
        <v>35452</v>
      </c>
      <c r="C9001" s="353" t="s">
        <v>2</v>
      </c>
      <c r="D9001" s="355">
        <v>0</v>
      </c>
      <c r="E9001" s="207"/>
    </row>
    <row r="9002" spans="1:5" x14ac:dyDescent="0.25">
      <c r="A9002" s="353">
        <v>103464</v>
      </c>
      <c r="B9002" s="354" t="s">
        <v>35453</v>
      </c>
      <c r="C9002" s="353" t="s">
        <v>2</v>
      </c>
      <c r="D9002" s="355">
        <v>0</v>
      </c>
      <c r="E9002" s="207"/>
    </row>
    <row r="9003" spans="1:5" x14ac:dyDescent="0.25">
      <c r="A9003" s="353">
        <v>103481</v>
      </c>
      <c r="B9003" s="354" t="s">
        <v>35454</v>
      </c>
      <c r="C9003" s="353" t="s">
        <v>2</v>
      </c>
      <c r="D9003" s="355">
        <v>0</v>
      </c>
      <c r="E9003" s="207"/>
    </row>
    <row r="9004" spans="1:5" x14ac:dyDescent="0.25">
      <c r="A9004" s="353">
        <v>103459</v>
      </c>
      <c r="B9004" s="354" t="s">
        <v>35455</v>
      </c>
      <c r="C9004" s="353" t="s">
        <v>2</v>
      </c>
      <c r="D9004" s="355">
        <v>0</v>
      </c>
      <c r="E9004" s="207"/>
    </row>
    <row r="9005" spans="1:5" x14ac:dyDescent="0.25">
      <c r="A9005" s="353">
        <v>103460</v>
      </c>
      <c r="B9005" s="354" t="s">
        <v>35456</v>
      </c>
      <c r="C9005" s="353" t="s">
        <v>2</v>
      </c>
      <c r="D9005" s="355">
        <v>0</v>
      </c>
      <c r="E9005" s="207"/>
    </row>
    <row r="9006" spans="1:5" x14ac:dyDescent="0.25">
      <c r="A9006" s="353">
        <v>103443</v>
      </c>
      <c r="B9006" s="354" t="s">
        <v>35457</v>
      </c>
      <c r="C9006" s="353" t="s">
        <v>2</v>
      </c>
      <c r="D9006" s="355">
        <v>0</v>
      </c>
      <c r="E9006" s="207"/>
    </row>
    <row r="9007" spans="1:5" x14ac:dyDescent="0.25">
      <c r="A9007" s="353">
        <v>103444</v>
      </c>
      <c r="B9007" s="354" t="s">
        <v>35458</v>
      </c>
      <c r="C9007" s="353" t="s">
        <v>2</v>
      </c>
      <c r="D9007" s="355">
        <v>0</v>
      </c>
      <c r="E9007" s="207"/>
    </row>
    <row r="9008" spans="1:5" x14ac:dyDescent="0.25">
      <c r="A9008" s="353">
        <v>103445</v>
      </c>
      <c r="B9008" s="354" t="s">
        <v>35459</v>
      </c>
      <c r="C9008" s="353" t="s">
        <v>2</v>
      </c>
      <c r="D9008" s="355">
        <v>0</v>
      </c>
      <c r="E9008" s="207"/>
    </row>
    <row r="9009" spans="1:5" x14ac:dyDescent="0.25">
      <c r="A9009" s="353">
        <v>103446</v>
      </c>
      <c r="B9009" s="354" t="s">
        <v>35460</v>
      </c>
      <c r="C9009" s="353" t="s">
        <v>2</v>
      </c>
      <c r="D9009" s="355">
        <v>0</v>
      </c>
      <c r="E9009" s="207"/>
    </row>
    <row r="9010" spans="1:5" x14ac:dyDescent="0.25">
      <c r="A9010" s="353">
        <v>103447</v>
      </c>
      <c r="B9010" s="354" t="s">
        <v>35461</v>
      </c>
      <c r="C9010" s="353" t="s">
        <v>2</v>
      </c>
      <c r="D9010" s="355">
        <v>0</v>
      </c>
      <c r="E9010" s="207"/>
    </row>
    <row r="9011" spans="1:5" x14ac:dyDescent="0.25">
      <c r="A9011" s="353">
        <v>103448</v>
      </c>
      <c r="B9011" s="354" t="s">
        <v>35462</v>
      </c>
      <c r="C9011" s="353" t="s">
        <v>2</v>
      </c>
      <c r="D9011" s="355">
        <v>0</v>
      </c>
      <c r="E9011" s="207"/>
    </row>
    <row r="9012" spans="1:5" x14ac:dyDescent="0.25">
      <c r="A9012" s="353">
        <v>103449</v>
      </c>
      <c r="B9012" s="354" t="s">
        <v>35463</v>
      </c>
      <c r="C9012" s="353" t="s">
        <v>2</v>
      </c>
      <c r="D9012" s="355">
        <v>0</v>
      </c>
      <c r="E9012" s="207"/>
    </row>
    <row r="9013" spans="1:5" x14ac:dyDescent="0.25">
      <c r="A9013" s="353">
        <v>103450</v>
      </c>
      <c r="B9013" s="354" t="s">
        <v>35464</v>
      </c>
      <c r="C9013" s="353" t="s">
        <v>2</v>
      </c>
      <c r="D9013" s="355">
        <v>0</v>
      </c>
      <c r="E9013" s="207"/>
    </row>
    <row r="9014" spans="1:5" x14ac:dyDescent="0.25">
      <c r="A9014" s="353">
        <v>103451</v>
      </c>
      <c r="B9014" s="354" t="s">
        <v>35465</v>
      </c>
      <c r="C9014" s="353" t="s">
        <v>2</v>
      </c>
      <c r="D9014" s="355">
        <v>0</v>
      </c>
      <c r="E9014" s="207"/>
    </row>
    <row r="9015" spans="1:5" x14ac:dyDescent="0.25">
      <c r="A9015" s="353">
        <v>103452</v>
      </c>
      <c r="B9015" s="354" t="s">
        <v>35466</v>
      </c>
      <c r="C9015" s="353" t="s">
        <v>2</v>
      </c>
      <c r="D9015" s="355">
        <v>0</v>
      </c>
      <c r="E9015" s="207"/>
    </row>
    <row r="9016" spans="1:5" x14ac:dyDescent="0.25">
      <c r="A9016" s="353">
        <v>103453</v>
      </c>
      <c r="B9016" s="354" t="s">
        <v>35467</v>
      </c>
      <c r="C9016" s="353" t="s">
        <v>2</v>
      </c>
      <c r="D9016" s="355">
        <v>0</v>
      </c>
      <c r="E9016" s="207"/>
    </row>
    <row r="9017" spans="1:5" x14ac:dyDescent="0.25">
      <c r="A9017" s="353">
        <v>103454</v>
      </c>
      <c r="B9017" s="354" t="s">
        <v>35468</v>
      </c>
      <c r="C9017" s="353" t="s">
        <v>2</v>
      </c>
      <c r="D9017" s="355">
        <v>0</v>
      </c>
      <c r="E9017" s="207"/>
    </row>
    <row r="9018" spans="1:5" x14ac:dyDescent="0.25">
      <c r="A9018" s="353">
        <v>103455</v>
      </c>
      <c r="B9018" s="354" t="s">
        <v>35469</v>
      </c>
      <c r="C9018" s="353" t="s">
        <v>2</v>
      </c>
      <c r="D9018" s="355">
        <v>0</v>
      </c>
      <c r="E9018" s="207"/>
    </row>
    <row r="9019" spans="1:5" x14ac:dyDescent="0.25">
      <c r="A9019" s="353">
        <v>103456</v>
      </c>
      <c r="B9019" s="354" t="s">
        <v>35470</v>
      </c>
      <c r="C9019" s="353" t="s">
        <v>2</v>
      </c>
      <c r="D9019" s="355">
        <v>0</v>
      </c>
      <c r="E9019" s="207"/>
    </row>
    <row r="9020" spans="1:5" x14ac:dyDescent="0.25">
      <c r="A9020" s="353">
        <v>103457</v>
      </c>
      <c r="B9020" s="354" t="s">
        <v>35471</v>
      </c>
      <c r="C9020" s="353" t="s">
        <v>2</v>
      </c>
      <c r="D9020" s="355">
        <v>0</v>
      </c>
      <c r="E9020" s="207"/>
    </row>
    <row r="9021" spans="1:5" x14ac:dyDescent="0.25">
      <c r="A9021" s="353">
        <v>103458</v>
      </c>
      <c r="B9021" s="354" t="s">
        <v>35472</v>
      </c>
      <c r="C9021" s="353" t="s">
        <v>2</v>
      </c>
      <c r="D9021" s="355">
        <v>0</v>
      </c>
      <c r="E9021" s="207"/>
    </row>
    <row r="9022" spans="1:5" x14ac:dyDescent="0.25">
      <c r="A9022" s="353">
        <v>103425</v>
      </c>
      <c r="B9022" s="354" t="s">
        <v>5344</v>
      </c>
      <c r="C9022" s="353" t="s">
        <v>2</v>
      </c>
      <c r="D9022" s="355">
        <v>16.37</v>
      </c>
      <c r="E9022" s="207"/>
    </row>
    <row r="9023" spans="1:5" x14ac:dyDescent="0.25">
      <c r="A9023" s="353">
        <v>103428</v>
      </c>
      <c r="B9023" s="354" t="s">
        <v>5347</v>
      </c>
      <c r="C9023" s="353" t="s">
        <v>2</v>
      </c>
      <c r="D9023" s="355">
        <v>262.29000000000002</v>
      </c>
      <c r="E9023" s="207"/>
    </row>
    <row r="9024" spans="1:5" x14ac:dyDescent="0.25">
      <c r="A9024" s="353">
        <v>103426</v>
      </c>
      <c r="B9024" s="354" t="s">
        <v>5345</v>
      </c>
      <c r="C9024" s="353" t="s">
        <v>2</v>
      </c>
      <c r="D9024" s="355">
        <v>19.68</v>
      </c>
      <c r="E9024" s="207"/>
    </row>
    <row r="9025" spans="1:5" x14ac:dyDescent="0.25">
      <c r="A9025" s="353">
        <v>103429</v>
      </c>
      <c r="B9025" s="354" t="s">
        <v>5348</v>
      </c>
      <c r="C9025" s="353" t="s">
        <v>2</v>
      </c>
      <c r="D9025" s="355">
        <v>2902.7</v>
      </c>
      <c r="E9025" s="207"/>
    </row>
    <row r="9026" spans="1:5" x14ac:dyDescent="0.25">
      <c r="A9026" s="353">
        <v>103427</v>
      </c>
      <c r="B9026" s="354" t="s">
        <v>5346</v>
      </c>
      <c r="C9026" s="353" t="s">
        <v>2</v>
      </c>
      <c r="D9026" s="355">
        <v>39.42</v>
      </c>
      <c r="E9026" s="207"/>
    </row>
    <row r="9027" spans="1:5" x14ac:dyDescent="0.25">
      <c r="A9027" s="353">
        <v>103393</v>
      </c>
      <c r="B9027" s="354" t="s">
        <v>5315</v>
      </c>
      <c r="C9027" s="353" t="s">
        <v>1</v>
      </c>
      <c r="D9027" s="355">
        <v>5466.54</v>
      </c>
      <c r="E9027" s="207"/>
    </row>
    <row r="9028" spans="1:5" x14ac:dyDescent="0.25">
      <c r="A9028" s="353">
        <v>103376</v>
      </c>
      <c r="B9028" s="354" t="s">
        <v>5306</v>
      </c>
      <c r="C9028" s="353" t="s">
        <v>1</v>
      </c>
      <c r="D9028" s="355">
        <v>133.94</v>
      </c>
      <c r="E9028" s="207"/>
    </row>
    <row r="9029" spans="1:5" x14ac:dyDescent="0.25">
      <c r="A9029" s="353">
        <v>104804</v>
      </c>
      <c r="B9029" s="354" t="s">
        <v>35473</v>
      </c>
      <c r="C9029" s="353" t="s">
        <v>1</v>
      </c>
      <c r="D9029" s="355">
        <v>0</v>
      </c>
      <c r="E9029" s="207"/>
    </row>
    <row r="9030" spans="1:5" x14ac:dyDescent="0.25">
      <c r="A9030" s="353">
        <v>104805</v>
      </c>
      <c r="B9030" s="354" t="s">
        <v>35474</v>
      </c>
      <c r="C9030" s="353" t="s">
        <v>1</v>
      </c>
      <c r="D9030" s="355">
        <v>0</v>
      </c>
      <c r="E9030" s="207"/>
    </row>
    <row r="9031" spans="1:5" x14ac:dyDescent="0.25">
      <c r="A9031" s="353">
        <v>103377</v>
      </c>
      <c r="B9031" s="354" t="s">
        <v>5307</v>
      </c>
      <c r="C9031" s="353" t="s">
        <v>1</v>
      </c>
      <c r="D9031" s="355">
        <v>286.66000000000003</v>
      </c>
      <c r="E9031" s="207"/>
    </row>
    <row r="9032" spans="1:5" x14ac:dyDescent="0.25">
      <c r="A9032" s="353">
        <v>104806</v>
      </c>
      <c r="B9032" s="354" t="s">
        <v>35475</v>
      </c>
      <c r="C9032" s="353" t="s">
        <v>1</v>
      </c>
      <c r="D9032" s="355">
        <v>0</v>
      </c>
      <c r="E9032" s="207"/>
    </row>
    <row r="9033" spans="1:5" x14ac:dyDescent="0.25">
      <c r="A9033" s="353">
        <v>103378</v>
      </c>
      <c r="B9033" s="354" t="s">
        <v>35476</v>
      </c>
      <c r="C9033" s="353" t="s">
        <v>1</v>
      </c>
      <c r="D9033" s="355">
        <v>0</v>
      </c>
      <c r="E9033" s="207"/>
    </row>
    <row r="9034" spans="1:5" x14ac:dyDescent="0.25">
      <c r="A9034" s="353">
        <v>103372</v>
      </c>
      <c r="B9034" s="354" t="s">
        <v>5304</v>
      </c>
      <c r="C9034" s="353" t="s">
        <v>1</v>
      </c>
      <c r="D9034" s="355">
        <v>5.73</v>
      </c>
      <c r="E9034" s="207"/>
    </row>
    <row r="9035" spans="1:5" x14ac:dyDescent="0.25">
      <c r="A9035" s="353">
        <v>103379</v>
      </c>
      <c r="B9035" s="354" t="s">
        <v>5308</v>
      </c>
      <c r="C9035" s="353" t="s">
        <v>1</v>
      </c>
      <c r="D9035" s="355">
        <v>446.3</v>
      </c>
      <c r="E9035" s="207"/>
    </row>
    <row r="9036" spans="1:5" x14ac:dyDescent="0.25">
      <c r="A9036" s="353">
        <v>103380</v>
      </c>
      <c r="B9036" s="354" t="s">
        <v>35477</v>
      </c>
      <c r="C9036" s="353" t="s">
        <v>1</v>
      </c>
      <c r="D9036" s="355">
        <v>0</v>
      </c>
      <c r="E9036" s="207"/>
    </row>
    <row r="9037" spans="1:5" x14ac:dyDescent="0.25">
      <c r="A9037" s="353">
        <v>103381</v>
      </c>
      <c r="B9037" s="354" t="s">
        <v>35478</v>
      </c>
      <c r="C9037" s="353" t="s">
        <v>1</v>
      </c>
      <c r="D9037" s="355">
        <v>0</v>
      </c>
      <c r="E9037" s="207"/>
    </row>
    <row r="9038" spans="1:5" x14ac:dyDescent="0.25">
      <c r="A9038" s="353">
        <v>103382</v>
      </c>
      <c r="B9038" s="354" t="s">
        <v>35479</v>
      </c>
      <c r="C9038" s="353" t="s">
        <v>1</v>
      </c>
      <c r="D9038" s="355">
        <v>0</v>
      </c>
      <c r="E9038" s="207"/>
    </row>
    <row r="9039" spans="1:5" x14ac:dyDescent="0.25">
      <c r="A9039" s="353">
        <v>103383</v>
      </c>
      <c r="B9039" s="354" t="s">
        <v>5309</v>
      </c>
      <c r="C9039" s="353" t="s">
        <v>1</v>
      </c>
      <c r="D9039" s="355">
        <v>1094.21</v>
      </c>
      <c r="E9039" s="207"/>
    </row>
    <row r="9040" spans="1:5" x14ac:dyDescent="0.25">
      <c r="A9040" s="353">
        <v>103373</v>
      </c>
      <c r="B9040" s="354" t="s">
        <v>5305</v>
      </c>
      <c r="C9040" s="353" t="s">
        <v>1</v>
      </c>
      <c r="D9040" s="355">
        <v>11.24</v>
      </c>
      <c r="E9040" s="207"/>
    </row>
    <row r="9041" spans="1:5" x14ac:dyDescent="0.25">
      <c r="A9041" s="353">
        <v>103384</v>
      </c>
      <c r="B9041" s="354" t="s">
        <v>35480</v>
      </c>
      <c r="C9041" s="353" t="s">
        <v>1</v>
      </c>
      <c r="D9041" s="355">
        <v>0</v>
      </c>
      <c r="E9041" s="207"/>
    </row>
    <row r="9042" spans="1:5" x14ac:dyDescent="0.25">
      <c r="A9042" s="353">
        <v>103385</v>
      </c>
      <c r="B9042" s="354" t="s">
        <v>5310</v>
      </c>
      <c r="C9042" s="353" t="s">
        <v>1</v>
      </c>
      <c r="D9042" s="355">
        <v>1764.28</v>
      </c>
      <c r="E9042" s="207"/>
    </row>
    <row r="9043" spans="1:5" x14ac:dyDescent="0.25">
      <c r="A9043" s="353">
        <v>103386</v>
      </c>
      <c r="B9043" s="354" t="s">
        <v>35481</v>
      </c>
      <c r="C9043" s="353" t="s">
        <v>1</v>
      </c>
      <c r="D9043" s="355">
        <v>0</v>
      </c>
      <c r="E9043" s="207"/>
    </row>
    <row r="9044" spans="1:5" x14ac:dyDescent="0.25">
      <c r="A9044" s="353">
        <v>103387</v>
      </c>
      <c r="B9044" s="354" t="s">
        <v>5311</v>
      </c>
      <c r="C9044" s="353" t="s">
        <v>1</v>
      </c>
      <c r="D9044" s="355">
        <v>3095.13</v>
      </c>
      <c r="E9044" s="207"/>
    </row>
    <row r="9045" spans="1:5" x14ac:dyDescent="0.25">
      <c r="A9045" s="353">
        <v>103388</v>
      </c>
      <c r="B9045" s="354" t="s">
        <v>35482</v>
      </c>
      <c r="C9045" s="353" t="s">
        <v>1</v>
      </c>
      <c r="D9045" s="355">
        <v>0</v>
      </c>
      <c r="E9045" s="207"/>
    </row>
    <row r="9046" spans="1:5" x14ac:dyDescent="0.25">
      <c r="A9046" s="353">
        <v>103374</v>
      </c>
      <c r="B9046" s="354" t="s">
        <v>35483</v>
      </c>
      <c r="C9046" s="353" t="s">
        <v>1</v>
      </c>
      <c r="D9046" s="355">
        <v>0</v>
      </c>
      <c r="E9046" s="207"/>
    </row>
    <row r="9047" spans="1:5" x14ac:dyDescent="0.25">
      <c r="A9047" s="353">
        <v>103389</v>
      </c>
      <c r="B9047" s="354" t="s">
        <v>5312</v>
      </c>
      <c r="C9047" s="353" t="s">
        <v>1</v>
      </c>
      <c r="D9047" s="355">
        <v>4602.97</v>
      </c>
      <c r="E9047" s="207"/>
    </row>
    <row r="9048" spans="1:5" x14ac:dyDescent="0.25">
      <c r="A9048" s="353">
        <v>103390</v>
      </c>
      <c r="B9048" s="354" t="s">
        <v>35484</v>
      </c>
      <c r="C9048" s="353" t="s">
        <v>1</v>
      </c>
      <c r="D9048" s="355">
        <v>0</v>
      </c>
      <c r="E9048" s="207"/>
    </row>
    <row r="9049" spans="1:5" x14ac:dyDescent="0.25">
      <c r="A9049" s="353">
        <v>103391</v>
      </c>
      <c r="B9049" s="354" t="s">
        <v>5313</v>
      </c>
      <c r="C9049" s="353" t="s">
        <v>1</v>
      </c>
      <c r="D9049" s="355">
        <v>3032.34</v>
      </c>
      <c r="E9049" s="207"/>
    </row>
    <row r="9050" spans="1:5" x14ac:dyDescent="0.25">
      <c r="A9050" s="353">
        <v>103375</v>
      </c>
      <c r="B9050" s="354" t="s">
        <v>35485</v>
      </c>
      <c r="C9050" s="353" t="s">
        <v>1</v>
      </c>
      <c r="D9050" s="355">
        <v>0</v>
      </c>
      <c r="E9050" s="207"/>
    </row>
    <row r="9051" spans="1:5" x14ac:dyDescent="0.25">
      <c r="A9051" s="353">
        <v>103392</v>
      </c>
      <c r="B9051" s="354" t="s">
        <v>5314</v>
      </c>
      <c r="C9051" s="353" t="s">
        <v>1</v>
      </c>
      <c r="D9051" s="355">
        <v>4956.26</v>
      </c>
      <c r="E9051" s="207"/>
    </row>
    <row r="9052" spans="1:5" x14ac:dyDescent="0.25">
      <c r="A9052" s="353">
        <v>103440</v>
      </c>
      <c r="B9052" s="354" t="s">
        <v>5359</v>
      </c>
      <c r="C9052" s="353" t="s">
        <v>2</v>
      </c>
      <c r="D9052" s="355">
        <v>418.63</v>
      </c>
      <c r="E9052" s="207"/>
    </row>
    <row r="9053" spans="1:5" x14ac:dyDescent="0.25">
      <c r="A9053" s="353">
        <v>103441</v>
      </c>
      <c r="B9053" s="354" t="s">
        <v>5360</v>
      </c>
      <c r="C9053" s="353" t="s">
        <v>2</v>
      </c>
      <c r="D9053" s="355">
        <v>423.96</v>
      </c>
      <c r="E9053" s="207"/>
    </row>
    <row r="9054" spans="1:5" x14ac:dyDescent="0.25">
      <c r="A9054" s="353">
        <v>103442</v>
      </c>
      <c r="B9054" s="354" t="s">
        <v>5361</v>
      </c>
      <c r="C9054" s="353" t="s">
        <v>2</v>
      </c>
      <c r="D9054" s="355">
        <v>552.61</v>
      </c>
      <c r="E9054" s="207"/>
    </row>
    <row r="9055" spans="1:5" x14ac:dyDescent="0.25">
      <c r="A9055" s="353">
        <v>103437</v>
      </c>
      <c r="B9055" s="354" t="s">
        <v>5356</v>
      </c>
      <c r="C9055" s="353" t="s">
        <v>2</v>
      </c>
      <c r="D9055" s="355">
        <v>185.48</v>
      </c>
      <c r="E9055" s="207"/>
    </row>
    <row r="9056" spans="1:5" x14ac:dyDescent="0.25">
      <c r="A9056" s="353">
        <v>103438</v>
      </c>
      <c r="B9056" s="354" t="s">
        <v>5357</v>
      </c>
      <c r="C9056" s="353" t="s">
        <v>2</v>
      </c>
      <c r="D9056" s="355">
        <v>185.48</v>
      </c>
      <c r="E9056" s="207"/>
    </row>
    <row r="9057" spans="1:5" x14ac:dyDescent="0.25">
      <c r="A9057" s="353">
        <v>103439</v>
      </c>
      <c r="B9057" s="354" t="s">
        <v>5358</v>
      </c>
      <c r="C9057" s="353" t="s">
        <v>2</v>
      </c>
      <c r="D9057" s="355">
        <v>218.39</v>
      </c>
      <c r="E9057" s="207"/>
    </row>
    <row r="9058" spans="1:5" x14ac:dyDescent="0.25">
      <c r="A9058" s="353">
        <v>106122</v>
      </c>
      <c r="B9058" s="354" t="s">
        <v>40919</v>
      </c>
      <c r="C9058" s="353" t="s">
        <v>691</v>
      </c>
      <c r="D9058" s="355">
        <v>76.44</v>
      </c>
      <c r="E9058" s="207"/>
    </row>
    <row r="9059" spans="1:5" x14ac:dyDescent="0.25">
      <c r="A9059" s="353">
        <v>106131</v>
      </c>
      <c r="B9059" s="354" t="s">
        <v>40920</v>
      </c>
      <c r="C9059" s="353" t="s">
        <v>691</v>
      </c>
      <c r="D9059" s="355">
        <v>114.22</v>
      </c>
      <c r="E9059" s="207"/>
    </row>
    <row r="9060" spans="1:5" x14ac:dyDescent="0.25">
      <c r="A9060" s="353">
        <v>106127</v>
      </c>
      <c r="B9060" s="354" t="s">
        <v>40921</v>
      </c>
      <c r="C9060" s="353" t="s">
        <v>691</v>
      </c>
      <c r="D9060" s="355">
        <v>102.83</v>
      </c>
      <c r="E9060" s="207"/>
    </row>
    <row r="9061" spans="1:5" x14ac:dyDescent="0.25">
      <c r="A9061" s="353">
        <v>106126</v>
      </c>
      <c r="B9061" s="354" t="s">
        <v>40922</v>
      </c>
      <c r="C9061" s="353" t="s">
        <v>691</v>
      </c>
      <c r="D9061" s="355">
        <v>45.42</v>
      </c>
      <c r="E9061" s="207"/>
    </row>
    <row r="9062" spans="1:5" x14ac:dyDescent="0.25">
      <c r="A9062" s="353">
        <v>106128</v>
      </c>
      <c r="B9062" s="354" t="s">
        <v>40923</v>
      </c>
      <c r="C9062" s="353" t="s">
        <v>691</v>
      </c>
      <c r="D9062" s="355">
        <v>143.37</v>
      </c>
      <c r="E9062" s="207"/>
    </row>
    <row r="9063" spans="1:5" x14ac:dyDescent="0.25">
      <c r="A9063" s="353">
        <v>106130</v>
      </c>
      <c r="B9063" s="354" t="s">
        <v>40924</v>
      </c>
      <c r="C9063" s="353" t="s">
        <v>691</v>
      </c>
      <c r="D9063" s="355">
        <v>129.36000000000001</v>
      </c>
      <c r="E9063" s="207"/>
    </row>
    <row r="9064" spans="1:5" x14ac:dyDescent="0.25">
      <c r="A9064" s="353">
        <v>106129</v>
      </c>
      <c r="B9064" s="354" t="s">
        <v>40925</v>
      </c>
      <c r="C9064" s="353" t="s">
        <v>691</v>
      </c>
      <c r="D9064" s="355">
        <v>68</v>
      </c>
      <c r="E9064" s="207"/>
    </row>
    <row r="9065" spans="1:5" x14ac:dyDescent="0.25">
      <c r="A9065" s="353">
        <v>106125</v>
      </c>
      <c r="B9065" s="354" t="s">
        <v>40926</v>
      </c>
      <c r="C9065" s="353" t="s">
        <v>691</v>
      </c>
      <c r="D9065" s="355">
        <v>52.57</v>
      </c>
      <c r="E9065" s="207"/>
    </row>
    <row r="9066" spans="1:5" x14ac:dyDescent="0.25">
      <c r="A9066" s="353">
        <v>106124</v>
      </c>
      <c r="B9066" s="354" t="s">
        <v>40927</v>
      </c>
      <c r="C9066" s="353" t="s">
        <v>691</v>
      </c>
      <c r="D9066" s="355">
        <v>52.38</v>
      </c>
      <c r="E9066" s="207"/>
    </row>
    <row r="9067" spans="1:5" x14ac:dyDescent="0.25">
      <c r="A9067" s="353">
        <v>106123</v>
      </c>
      <c r="B9067" s="354" t="s">
        <v>40928</v>
      </c>
      <c r="C9067" s="353" t="s">
        <v>691</v>
      </c>
      <c r="D9067" s="355">
        <v>143.79</v>
      </c>
      <c r="E9067" s="207"/>
    </row>
    <row r="9068" spans="1:5" x14ac:dyDescent="0.25">
      <c r="A9068" s="353">
        <v>106445</v>
      </c>
      <c r="B9068" s="354" t="s">
        <v>46789</v>
      </c>
      <c r="C9068" s="353" t="s">
        <v>2</v>
      </c>
      <c r="D9068" s="355">
        <v>0</v>
      </c>
      <c r="E9068" s="207"/>
    </row>
    <row r="9069" spans="1:5" x14ac:dyDescent="0.25">
      <c r="A9069" s="353">
        <v>106446</v>
      </c>
      <c r="B9069" s="354" t="s">
        <v>46790</v>
      </c>
      <c r="C9069" s="353" t="s">
        <v>2</v>
      </c>
      <c r="D9069" s="355">
        <v>0</v>
      </c>
      <c r="E9069" s="207"/>
    </row>
    <row r="9070" spans="1:5" x14ac:dyDescent="0.25">
      <c r="A9070" s="353">
        <v>106447</v>
      </c>
      <c r="B9070" s="354" t="s">
        <v>46791</v>
      </c>
      <c r="C9070" s="353" t="s">
        <v>2</v>
      </c>
      <c r="D9070" s="355">
        <v>0</v>
      </c>
      <c r="E9070" s="207"/>
    </row>
    <row r="9071" spans="1:5" x14ac:dyDescent="0.25">
      <c r="A9071" s="353">
        <v>106448</v>
      </c>
      <c r="B9071" s="354" t="s">
        <v>46792</v>
      </c>
      <c r="C9071" s="353" t="s">
        <v>2</v>
      </c>
      <c r="D9071" s="355">
        <v>0</v>
      </c>
      <c r="E9071" s="207"/>
    </row>
    <row r="9072" spans="1:5" x14ac:dyDescent="0.25">
      <c r="A9072" s="353">
        <v>106449</v>
      </c>
      <c r="B9072" s="354" t="s">
        <v>46793</v>
      </c>
      <c r="C9072" s="353" t="s">
        <v>2</v>
      </c>
      <c r="D9072" s="355">
        <v>0</v>
      </c>
      <c r="E9072" s="207"/>
    </row>
    <row r="9073" spans="1:5" x14ac:dyDescent="0.25">
      <c r="A9073" s="353">
        <v>106455</v>
      </c>
      <c r="B9073" s="354" t="s">
        <v>46794</v>
      </c>
      <c r="C9073" s="353" t="s">
        <v>1</v>
      </c>
      <c r="D9073" s="355">
        <v>1064.05</v>
      </c>
      <c r="E9073" s="207"/>
    </row>
    <row r="9074" spans="1:5" x14ac:dyDescent="0.25">
      <c r="A9074" s="353">
        <v>106450</v>
      </c>
      <c r="B9074" s="354" t="s">
        <v>46795</v>
      </c>
      <c r="C9074" s="353" t="s">
        <v>2</v>
      </c>
      <c r="D9074" s="355">
        <v>0</v>
      </c>
      <c r="E9074" s="207"/>
    </row>
    <row r="9075" spans="1:5" x14ac:dyDescent="0.25">
      <c r="A9075" s="353">
        <v>106451</v>
      </c>
      <c r="B9075" s="354" t="s">
        <v>46796</v>
      </c>
      <c r="C9075" s="353" t="s">
        <v>2</v>
      </c>
      <c r="D9075" s="355">
        <v>0</v>
      </c>
      <c r="E9075" s="207"/>
    </row>
    <row r="9076" spans="1:5" x14ac:dyDescent="0.25">
      <c r="A9076" s="353">
        <v>106452</v>
      </c>
      <c r="B9076" s="354" t="s">
        <v>46797</v>
      </c>
      <c r="C9076" s="353" t="s">
        <v>2</v>
      </c>
      <c r="D9076" s="355">
        <v>0</v>
      </c>
      <c r="E9076" s="207"/>
    </row>
    <row r="9077" spans="1:5" x14ac:dyDescent="0.25">
      <c r="A9077" s="353">
        <v>106453</v>
      </c>
      <c r="B9077" s="354" t="s">
        <v>46798</v>
      </c>
      <c r="C9077" s="353" t="s">
        <v>2</v>
      </c>
      <c r="D9077" s="355">
        <v>0</v>
      </c>
      <c r="E9077" s="207"/>
    </row>
    <row r="9078" spans="1:5" x14ac:dyDescent="0.25">
      <c r="A9078" s="353">
        <v>106454</v>
      </c>
      <c r="B9078" s="354" t="s">
        <v>46799</v>
      </c>
      <c r="C9078" s="353" t="s">
        <v>2</v>
      </c>
      <c r="D9078" s="355">
        <v>0</v>
      </c>
      <c r="E9078" s="207"/>
    </row>
    <row r="9079" spans="1:5" x14ac:dyDescent="0.25">
      <c r="A9079" s="353">
        <v>106456</v>
      </c>
      <c r="B9079" s="354" t="s">
        <v>46800</v>
      </c>
      <c r="C9079" s="353" t="s">
        <v>1</v>
      </c>
      <c r="D9079" s="355">
        <v>1198.33</v>
      </c>
      <c r="E9079" s="207"/>
    </row>
    <row r="9080" spans="1:5" x14ac:dyDescent="0.25">
      <c r="A9080" s="353">
        <v>106426</v>
      </c>
      <c r="B9080" s="354" t="s">
        <v>46801</v>
      </c>
      <c r="C9080" s="353" t="s">
        <v>2</v>
      </c>
      <c r="D9080" s="355">
        <v>0</v>
      </c>
      <c r="E9080" s="207"/>
    </row>
    <row r="9081" spans="1:5" x14ac:dyDescent="0.25">
      <c r="A9081" s="353">
        <v>106442</v>
      </c>
      <c r="B9081" s="354" t="s">
        <v>46802</v>
      </c>
      <c r="C9081" s="353" t="s">
        <v>2</v>
      </c>
      <c r="D9081" s="355">
        <v>0</v>
      </c>
      <c r="E9081" s="207"/>
    </row>
    <row r="9082" spans="1:5" x14ac:dyDescent="0.25">
      <c r="A9082" s="353">
        <v>106427</v>
      </c>
      <c r="B9082" s="354" t="s">
        <v>46803</v>
      </c>
      <c r="C9082" s="353" t="s">
        <v>2</v>
      </c>
      <c r="D9082" s="355">
        <v>0</v>
      </c>
      <c r="E9082" s="207"/>
    </row>
    <row r="9083" spans="1:5" x14ac:dyDescent="0.25">
      <c r="A9083" s="353">
        <v>106428</v>
      </c>
      <c r="B9083" s="354" t="s">
        <v>46804</v>
      </c>
      <c r="C9083" s="353" t="s">
        <v>2</v>
      </c>
      <c r="D9083" s="355">
        <v>0</v>
      </c>
      <c r="E9083" s="207"/>
    </row>
    <row r="9084" spans="1:5" x14ac:dyDescent="0.25">
      <c r="A9084" s="353">
        <v>106429</v>
      </c>
      <c r="B9084" s="354" t="s">
        <v>46805</v>
      </c>
      <c r="C9084" s="353" t="s">
        <v>2</v>
      </c>
      <c r="D9084" s="355">
        <v>0</v>
      </c>
      <c r="E9084" s="207"/>
    </row>
    <row r="9085" spans="1:5" x14ac:dyDescent="0.25">
      <c r="A9085" s="353">
        <v>106430</v>
      </c>
      <c r="B9085" s="354" t="s">
        <v>46806</v>
      </c>
      <c r="C9085" s="353" t="s">
        <v>2</v>
      </c>
      <c r="D9085" s="355">
        <v>0</v>
      </c>
      <c r="E9085" s="207"/>
    </row>
    <row r="9086" spans="1:5" x14ac:dyDescent="0.25">
      <c r="A9086" s="353">
        <v>106425</v>
      </c>
      <c r="B9086" s="354" t="s">
        <v>46807</v>
      </c>
      <c r="C9086" s="353" t="s">
        <v>2</v>
      </c>
      <c r="D9086" s="355">
        <v>0</v>
      </c>
      <c r="E9086" s="207"/>
    </row>
    <row r="9087" spans="1:5" x14ac:dyDescent="0.25">
      <c r="A9087" s="353">
        <v>106431</v>
      </c>
      <c r="B9087" s="354" t="s">
        <v>46808</v>
      </c>
      <c r="C9087" s="353" t="s">
        <v>2</v>
      </c>
      <c r="D9087" s="355">
        <v>0</v>
      </c>
      <c r="E9087" s="207"/>
    </row>
    <row r="9088" spans="1:5" x14ac:dyDescent="0.25">
      <c r="A9088" s="353">
        <v>106441</v>
      </c>
      <c r="B9088" s="354" t="s">
        <v>46809</v>
      </c>
      <c r="C9088" s="353" t="s">
        <v>2</v>
      </c>
      <c r="D9088" s="355">
        <v>0</v>
      </c>
      <c r="E9088" s="207"/>
    </row>
    <row r="9089" spans="1:5" x14ac:dyDescent="0.25">
      <c r="A9089" s="353">
        <v>106433</v>
      </c>
      <c r="B9089" s="354" t="s">
        <v>46810</v>
      </c>
      <c r="C9089" s="353" t="s">
        <v>2</v>
      </c>
      <c r="D9089" s="355">
        <v>0</v>
      </c>
      <c r="E9089" s="207"/>
    </row>
    <row r="9090" spans="1:5" x14ac:dyDescent="0.25">
      <c r="A9090" s="353">
        <v>106444</v>
      </c>
      <c r="B9090" s="354" t="s">
        <v>46811</v>
      </c>
      <c r="C9090" s="353" t="s">
        <v>2</v>
      </c>
      <c r="D9090" s="355">
        <v>0</v>
      </c>
      <c r="E9090" s="207"/>
    </row>
    <row r="9091" spans="1:5" x14ac:dyDescent="0.25">
      <c r="A9091" s="353">
        <v>106434</v>
      </c>
      <c r="B9091" s="354" t="s">
        <v>46812</v>
      </c>
      <c r="C9091" s="353" t="s">
        <v>2</v>
      </c>
      <c r="D9091" s="355">
        <v>0</v>
      </c>
      <c r="E9091" s="207"/>
    </row>
    <row r="9092" spans="1:5" x14ac:dyDescent="0.25">
      <c r="A9092" s="353">
        <v>106435</v>
      </c>
      <c r="B9092" s="354" t="s">
        <v>46813</v>
      </c>
      <c r="C9092" s="353" t="s">
        <v>2</v>
      </c>
      <c r="D9092" s="355">
        <v>0</v>
      </c>
      <c r="E9092" s="207"/>
    </row>
    <row r="9093" spans="1:5" x14ac:dyDescent="0.25">
      <c r="A9093" s="353">
        <v>106436</v>
      </c>
      <c r="B9093" s="354" t="s">
        <v>46814</v>
      </c>
      <c r="C9093" s="353" t="s">
        <v>2</v>
      </c>
      <c r="D9093" s="355">
        <v>0</v>
      </c>
      <c r="E9093" s="207"/>
    </row>
    <row r="9094" spans="1:5" x14ac:dyDescent="0.25">
      <c r="A9094" s="353">
        <v>106437</v>
      </c>
      <c r="B9094" s="354" t="s">
        <v>46815</v>
      </c>
      <c r="C9094" s="353" t="s">
        <v>2</v>
      </c>
      <c r="D9094" s="355">
        <v>0</v>
      </c>
      <c r="E9094" s="207"/>
    </row>
    <row r="9095" spans="1:5" x14ac:dyDescent="0.25">
      <c r="A9095" s="353">
        <v>106432</v>
      </c>
      <c r="B9095" s="354" t="s">
        <v>46816</v>
      </c>
      <c r="C9095" s="353" t="s">
        <v>2</v>
      </c>
      <c r="D9095" s="355">
        <v>0</v>
      </c>
      <c r="E9095" s="207"/>
    </row>
    <row r="9096" spans="1:5" x14ac:dyDescent="0.25">
      <c r="A9096" s="353">
        <v>106438</v>
      </c>
      <c r="B9096" s="354" t="s">
        <v>46817</v>
      </c>
      <c r="C9096" s="353" t="s">
        <v>2</v>
      </c>
      <c r="D9096" s="355">
        <v>0</v>
      </c>
      <c r="E9096" s="207"/>
    </row>
    <row r="9097" spans="1:5" x14ac:dyDescent="0.25">
      <c r="A9097" s="353">
        <v>106443</v>
      </c>
      <c r="B9097" s="354" t="s">
        <v>46818</v>
      </c>
      <c r="C9097" s="353" t="s">
        <v>2</v>
      </c>
      <c r="D9097" s="355">
        <v>0</v>
      </c>
      <c r="E9097" s="207"/>
    </row>
    <row r="9098" spans="1:5" x14ac:dyDescent="0.25">
      <c r="A9098" s="353">
        <v>106419</v>
      </c>
      <c r="B9098" s="354" t="s">
        <v>46819</v>
      </c>
      <c r="C9098" s="353" t="s">
        <v>2</v>
      </c>
      <c r="D9098" s="355">
        <v>0</v>
      </c>
      <c r="E9098" s="207"/>
    </row>
    <row r="9099" spans="1:5" x14ac:dyDescent="0.25">
      <c r="A9099" s="353">
        <v>106440</v>
      </c>
      <c r="B9099" s="354" t="s">
        <v>46820</v>
      </c>
      <c r="C9099" s="353" t="s">
        <v>2</v>
      </c>
      <c r="D9099" s="355">
        <v>0</v>
      </c>
      <c r="E9099" s="207"/>
    </row>
    <row r="9100" spans="1:5" x14ac:dyDescent="0.25">
      <c r="A9100" s="353">
        <v>106420</v>
      </c>
      <c r="B9100" s="354" t="s">
        <v>46821</v>
      </c>
      <c r="C9100" s="353" t="s">
        <v>2</v>
      </c>
      <c r="D9100" s="355">
        <v>0</v>
      </c>
      <c r="E9100" s="207"/>
    </row>
    <row r="9101" spans="1:5" x14ac:dyDescent="0.25">
      <c r="A9101" s="353">
        <v>106421</v>
      </c>
      <c r="B9101" s="354" t="s">
        <v>46822</v>
      </c>
      <c r="C9101" s="353" t="s">
        <v>2</v>
      </c>
      <c r="D9101" s="355">
        <v>0</v>
      </c>
      <c r="E9101" s="207"/>
    </row>
    <row r="9102" spans="1:5" x14ac:dyDescent="0.25">
      <c r="A9102" s="353">
        <v>106422</v>
      </c>
      <c r="B9102" s="354" t="s">
        <v>46823</v>
      </c>
      <c r="C9102" s="353" t="s">
        <v>2</v>
      </c>
      <c r="D9102" s="355">
        <v>0</v>
      </c>
      <c r="E9102" s="207"/>
    </row>
    <row r="9103" spans="1:5" x14ac:dyDescent="0.25">
      <c r="A9103" s="353">
        <v>106423</v>
      </c>
      <c r="B9103" s="354" t="s">
        <v>46824</v>
      </c>
      <c r="C9103" s="353" t="s">
        <v>2</v>
      </c>
      <c r="D9103" s="355">
        <v>0</v>
      </c>
      <c r="E9103" s="207"/>
    </row>
    <row r="9104" spans="1:5" x14ac:dyDescent="0.25">
      <c r="A9104" s="353">
        <v>106418</v>
      </c>
      <c r="B9104" s="354" t="s">
        <v>46825</v>
      </c>
      <c r="C9104" s="353" t="s">
        <v>2</v>
      </c>
      <c r="D9104" s="355">
        <v>0</v>
      </c>
      <c r="E9104" s="207"/>
    </row>
    <row r="9105" spans="1:5" x14ac:dyDescent="0.25">
      <c r="A9105" s="353">
        <v>106424</v>
      </c>
      <c r="B9105" s="354" t="s">
        <v>46826</v>
      </c>
      <c r="C9105" s="353" t="s">
        <v>2</v>
      </c>
      <c r="D9105" s="355">
        <v>0</v>
      </c>
      <c r="E9105" s="207"/>
    </row>
    <row r="9106" spans="1:5" x14ac:dyDescent="0.25">
      <c r="A9106" s="353">
        <v>106439</v>
      </c>
      <c r="B9106" s="354" t="s">
        <v>46827</v>
      </c>
      <c r="C9106" s="353" t="s">
        <v>2</v>
      </c>
      <c r="D9106" s="355">
        <v>0</v>
      </c>
      <c r="E9106" s="207"/>
    </row>
    <row r="9107" spans="1:5" x14ac:dyDescent="0.25">
      <c r="A9107" s="353">
        <v>88789</v>
      </c>
      <c r="B9107" s="354" t="s">
        <v>12661</v>
      </c>
      <c r="C9107" s="353" t="s">
        <v>3</v>
      </c>
      <c r="D9107" s="355">
        <v>439.24</v>
      </c>
      <c r="E9107" s="207"/>
    </row>
    <row r="9108" spans="1:5" x14ac:dyDescent="0.25">
      <c r="A9108" s="353">
        <v>88788</v>
      </c>
      <c r="B9108" s="354" t="s">
        <v>12660</v>
      </c>
      <c r="C9108" s="353" t="s">
        <v>3</v>
      </c>
      <c r="D9108" s="355">
        <v>364.95</v>
      </c>
      <c r="E9108" s="207"/>
    </row>
    <row r="9109" spans="1:5" x14ac:dyDescent="0.25">
      <c r="A9109" s="353">
        <v>87245</v>
      </c>
      <c r="B9109" s="354" t="s">
        <v>12659</v>
      </c>
      <c r="C9109" s="353" t="s">
        <v>3</v>
      </c>
      <c r="D9109" s="355">
        <v>336.5</v>
      </c>
      <c r="E9109" s="207"/>
    </row>
    <row r="9110" spans="1:5" x14ac:dyDescent="0.25">
      <c r="A9110" s="353">
        <v>87244</v>
      </c>
      <c r="B9110" s="354" t="s">
        <v>12658</v>
      </c>
      <c r="C9110" s="353" t="s">
        <v>3</v>
      </c>
      <c r="D9110" s="355">
        <v>280.02999999999997</v>
      </c>
      <c r="E9110" s="207"/>
    </row>
    <row r="9111" spans="1:5" x14ac:dyDescent="0.25">
      <c r="A9111" s="353">
        <v>104589</v>
      </c>
      <c r="B9111" s="354" t="s">
        <v>39005</v>
      </c>
      <c r="C9111" s="353" t="s">
        <v>3</v>
      </c>
      <c r="D9111" s="355">
        <v>278.27999999999997</v>
      </c>
      <c r="E9111" s="207"/>
    </row>
    <row r="9112" spans="1:5" x14ac:dyDescent="0.25">
      <c r="A9112" s="353">
        <v>104588</v>
      </c>
      <c r="B9112" s="354" t="s">
        <v>29106</v>
      </c>
      <c r="C9112" s="353" t="s">
        <v>3</v>
      </c>
      <c r="D9112" s="355">
        <v>232.14</v>
      </c>
      <c r="E9112" s="207"/>
    </row>
    <row r="9113" spans="1:5" x14ac:dyDescent="0.25">
      <c r="A9113" s="353">
        <v>104591</v>
      </c>
      <c r="B9113" s="354" t="s">
        <v>39006</v>
      </c>
      <c r="C9113" s="353" t="s">
        <v>3</v>
      </c>
      <c r="D9113" s="355">
        <v>305.35000000000002</v>
      </c>
      <c r="E9113" s="207"/>
    </row>
    <row r="9114" spans="1:5" x14ac:dyDescent="0.25">
      <c r="A9114" s="353">
        <v>104590</v>
      </c>
      <c r="B9114" s="354" t="s">
        <v>29107</v>
      </c>
      <c r="C9114" s="353" t="s">
        <v>3</v>
      </c>
      <c r="D9114" s="355">
        <v>256.10000000000002</v>
      </c>
      <c r="E9114" s="207"/>
    </row>
    <row r="9115" spans="1:5" x14ac:dyDescent="0.25">
      <c r="A9115" s="353">
        <v>87267</v>
      </c>
      <c r="B9115" s="354" t="s">
        <v>26741</v>
      </c>
      <c r="C9115" s="353" t="s">
        <v>3</v>
      </c>
      <c r="D9115" s="355">
        <v>65.900000000000006</v>
      </c>
      <c r="E9115" s="207"/>
    </row>
    <row r="9116" spans="1:5" x14ac:dyDescent="0.25">
      <c r="A9116" s="353">
        <v>104614</v>
      </c>
      <c r="B9116" s="354" t="s">
        <v>26749</v>
      </c>
      <c r="C9116" s="353" t="s">
        <v>3</v>
      </c>
      <c r="D9116" s="355">
        <v>71.45</v>
      </c>
      <c r="E9116" s="207"/>
    </row>
    <row r="9117" spans="1:5" x14ac:dyDescent="0.25">
      <c r="A9117" s="353">
        <v>104613</v>
      </c>
      <c r="B9117" s="354" t="s">
        <v>26748</v>
      </c>
      <c r="C9117" s="353" t="s">
        <v>3</v>
      </c>
      <c r="D9117" s="355">
        <v>63.96</v>
      </c>
      <c r="E9117" s="207"/>
    </row>
    <row r="9118" spans="1:5" x14ac:dyDescent="0.25">
      <c r="A9118" s="353">
        <v>87265</v>
      </c>
      <c r="B9118" s="354" t="s">
        <v>39007</v>
      </c>
      <c r="C9118" s="353" t="s">
        <v>3</v>
      </c>
      <c r="D9118" s="355">
        <v>60.13</v>
      </c>
      <c r="E9118" s="207"/>
    </row>
    <row r="9119" spans="1:5" x14ac:dyDescent="0.25">
      <c r="A9119" s="353">
        <v>87271</v>
      </c>
      <c r="B9119" s="354" t="s">
        <v>26743</v>
      </c>
      <c r="C9119" s="353" t="s">
        <v>3</v>
      </c>
      <c r="D9119" s="355">
        <v>70.349999999999994</v>
      </c>
      <c r="E9119" s="207"/>
    </row>
    <row r="9120" spans="1:5" x14ac:dyDescent="0.25">
      <c r="A9120" s="353">
        <v>87269</v>
      </c>
      <c r="B9120" s="354" t="s">
        <v>26742</v>
      </c>
      <c r="C9120" s="353" t="s">
        <v>3</v>
      </c>
      <c r="D9120" s="355">
        <v>64.510000000000005</v>
      </c>
      <c r="E9120" s="207"/>
    </row>
    <row r="9121" spans="1:5" x14ac:dyDescent="0.25">
      <c r="A9121" s="353">
        <v>87275</v>
      </c>
      <c r="B9121" s="354" t="s">
        <v>26745</v>
      </c>
      <c r="C9121" s="353" t="s">
        <v>3</v>
      </c>
      <c r="D9121" s="355">
        <v>75.36</v>
      </c>
      <c r="E9121" s="207"/>
    </row>
    <row r="9122" spans="1:5" x14ac:dyDescent="0.25">
      <c r="A9122" s="353">
        <v>87273</v>
      </c>
      <c r="B9122" s="354" t="s">
        <v>26744</v>
      </c>
      <c r="C9122" s="353" t="s">
        <v>3</v>
      </c>
      <c r="D9122" s="355">
        <v>67.64</v>
      </c>
      <c r="E9122" s="207"/>
    </row>
    <row r="9123" spans="1:5" x14ac:dyDescent="0.25">
      <c r="A9123" s="353">
        <v>104612</v>
      </c>
      <c r="B9123" s="354" t="s">
        <v>26747</v>
      </c>
      <c r="C9123" s="353" t="s">
        <v>3</v>
      </c>
      <c r="D9123" s="355">
        <v>95.56</v>
      </c>
      <c r="E9123" s="207"/>
    </row>
    <row r="9124" spans="1:5" x14ac:dyDescent="0.25">
      <c r="A9124" s="353">
        <v>104611</v>
      </c>
      <c r="B9124" s="354" t="s">
        <v>26746</v>
      </c>
      <c r="C9124" s="353" t="s">
        <v>3</v>
      </c>
      <c r="D9124" s="355">
        <v>94.74</v>
      </c>
      <c r="E9124" s="207"/>
    </row>
    <row r="9125" spans="1:5" x14ac:dyDescent="0.25">
      <c r="A9125" s="353">
        <v>104618</v>
      </c>
      <c r="B9125" s="354" t="s">
        <v>12665</v>
      </c>
      <c r="C9125" s="353" t="s">
        <v>3</v>
      </c>
      <c r="D9125" s="355">
        <v>379.12</v>
      </c>
      <c r="E9125" s="207"/>
    </row>
    <row r="9126" spans="1:5" x14ac:dyDescent="0.25">
      <c r="A9126" s="353">
        <v>104616</v>
      </c>
      <c r="B9126" s="354" t="s">
        <v>12663</v>
      </c>
      <c r="C9126" s="353" t="s">
        <v>3</v>
      </c>
      <c r="D9126" s="355">
        <v>367.45</v>
      </c>
      <c r="E9126" s="207"/>
    </row>
    <row r="9127" spans="1:5" x14ac:dyDescent="0.25">
      <c r="A9127" s="353">
        <v>104617</v>
      </c>
      <c r="B9127" s="354" t="s">
        <v>12664</v>
      </c>
      <c r="C9127" s="353" t="s">
        <v>3</v>
      </c>
      <c r="D9127" s="355">
        <v>291.16000000000003</v>
      </c>
      <c r="E9127" s="207"/>
    </row>
    <row r="9128" spans="1:5" x14ac:dyDescent="0.25">
      <c r="A9128" s="353">
        <v>104615</v>
      </c>
      <c r="B9128" s="354" t="s">
        <v>12662</v>
      </c>
      <c r="C9128" s="353" t="s">
        <v>3</v>
      </c>
      <c r="D9128" s="355">
        <v>279.49</v>
      </c>
      <c r="E9128" s="207"/>
    </row>
    <row r="9129" spans="1:5" x14ac:dyDescent="0.25">
      <c r="A9129" s="353">
        <v>87247</v>
      </c>
      <c r="B9129" s="354" t="s">
        <v>26721</v>
      </c>
      <c r="C9129" s="353" t="s">
        <v>3</v>
      </c>
      <c r="D9129" s="355">
        <v>60.56</v>
      </c>
      <c r="E9129" s="207"/>
    </row>
    <row r="9130" spans="1:5" x14ac:dyDescent="0.25">
      <c r="A9130" s="353">
        <v>87248</v>
      </c>
      <c r="B9130" s="354" t="s">
        <v>26722</v>
      </c>
      <c r="C9130" s="353" t="s">
        <v>3</v>
      </c>
      <c r="D9130" s="355">
        <v>52.24</v>
      </c>
      <c r="E9130" s="207"/>
    </row>
    <row r="9131" spans="1:5" x14ac:dyDescent="0.25">
      <c r="A9131" s="353">
        <v>87246</v>
      </c>
      <c r="B9131" s="354" t="s">
        <v>26720</v>
      </c>
      <c r="C9131" s="353" t="s">
        <v>3</v>
      </c>
      <c r="D9131" s="355">
        <v>68.430000000000007</v>
      </c>
      <c r="E9131" s="207"/>
    </row>
    <row r="9132" spans="1:5" x14ac:dyDescent="0.25">
      <c r="A9132" s="353">
        <v>104601</v>
      </c>
      <c r="B9132" s="354" t="s">
        <v>26733</v>
      </c>
      <c r="C9132" s="353" t="s">
        <v>3</v>
      </c>
      <c r="D9132" s="355">
        <v>66.02</v>
      </c>
      <c r="E9132" s="207"/>
    </row>
    <row r="9133" spans="1:5" x14ac:dyDescent="0.25">
      <c r="A9133" s="353">
        <v>104603</v>
      </c>
      <c r="B9133" s="354" t="s">
        <v>26734</v>
      </c>
      <c r="C9133" s="353" t="s">
        <v>3</v>
      </c>
      <c r="D9133" s="355">
        <v>54.94</v>
      </c>
      <c r="E9133" s="207"/>
    </row>
    <row r="9134" spans="1:5" x14ac:dyDescent="0.25">
      <c r="A9134" s="353">
        <v>104599</v>
      </c>
      <c r="B9134" s="354" t="s">
        <v>26732</v>
      </c>
      <c r="C9134" s="353" t="s">
        <v>3</v>
      </c>
      <c r="D9134" s="355">
        <v>82.88</v>
      </c>
      <c r="E9134" s="207"/>
    </row>
    <row r="9135" spans="1:5" x14ac:dyDescent="0.25">
      <c r="A9135" s="353">
        <v>87250</v>
      </c>
      <c r="B9135" s="354" t="s">
        <v>26724</v>
      </c>
      <c r="C9135" s="353" t="s">
        <v>3</v>
      </c>
      <c r="D9135" s="355">
        <v>62.08</v>
      </c>
      <c r="E9135" s="207"/>
    </row>
    <row r="9136" spans="1:5" x14ac:dyDescent="0.25">
      <c r="A9136" s="353">
        <v>87251</v>
      </c>
      <c r="B9136" s="354" t="s">
        <v>26725</v>
      </c>
      <c r="C9136" s="353" t="s">
        <v>3</v>
      </c>
      <c r="D9136" s="355">
        <v>52.56</v>
      </c>
      <c r="E9136" s="207"/>
    </row>
    <row r="9137" spans="1:5" x14ac:dyDescent="0.25">
      <c r="A9137" s="353">
        <v>87249</v>
      </c>
      <c r="B9137" s="354" t="s">
        <v>26723</v>
      </c>
      <c r="C9137" s="353" t="s">
        <v>3</v>
      </c>
      <c r="D9137" s="355">
        <v>73.739999999999995</v>
      </c>
      <c r="E9137" s="207"/>
    </row>
    <row r="9138" spans="1:5" x14ac:dyDescent="0.25">
      <c r="A9138" s="353">
        <v>104606</v>
      </c>
      <c r="B9138" s="354" t="s">
        <v>26736</v>
      </c>
      <c r="C9138" s="353" t="s">
        <v>3</v>
      </c>
      <c r="D9138" s="355">
        <v>70.739999999999995</v>
      </c>
      <c r="E9138" s="207"/>
    </row>
    <row r="9139" spans="1:5" x14ac:dyDescent="0.25">
      <c r="A9139" s="353">
        <v>104607</v>
      </c>
      <c r="B9139" s="354" t="s">
        <v>26737</v>
      </c>
      <c r="C9139" s="353" t="s">
        <v>3</v>
      </c>
      <c r="D9139" s="355">
        <v>56.42</v>
      </c>
      <c r="E9139" s="207"/>
    </row>
    <row r="9140" spans="1:5" x14ac:dyDescent="0.25">
      <c r="A9140" s="353">
        <v>104605</v>
      </c>
      <c r="B9140" s="354" t="s">
        <v>26735</v>
      </c>
      <c r="C9140" s="353" t="s">
        <v>3</v>
      </c>
      <c r="D9140" s="355">
        <v>104.31</v>
      </c>
      <c r="E9140" s="207"/>
    </row>
    <row r="9141" spans="1:5" x14ac:dyDescent="0.25">
      <c r="A9141" s="353">
        <v>87256</v>
      </c>
      <c r="B9141" s="354" t="s">
        <v>26727</v>
      </c>
      <c r="C9141" s="353" t="s">
        <v>3</v>
      </c>
      <c r="D9141" s="355">
        <v>73.260000000000005</v>
      </c>
      <c r="E9141" s="207"/>
    </row>
    <row r="9142" spans="1:5" x14ac:dyDescent="0.25">
      <c r="A9142" s="353">
        <v>87257</v>
      </c>
      <c r="B9142" s="354" t="s">
        <v>26728</v>
      </c>
      <c r="C9142" s="353" t="s">
        <v>3</v>
      </c>
      <c r="D9142" s="355">
        <v>62.6</v>
      </c>
      <c r="E9142" s="207"/>
    </row>
    <row r="9143" spans="1:5" x14ac:dyDescent="0.25">
      <c r="A9143" s="353">
        <v>87255</v>
      </c>
      <c r="B9143" s="354" t="s">
        <v>26726</v>
      </c>
      <c r="C9143" s="353" t="s">
        <v>3</v>
      </c>
      <c r="D9143" s="355">
        <v>86.04</v>
      </c>
      <c r="E9143" s="207"/>
    </row>
    <row r="9144" spans="1:5" x14ac:dyDescent="0.25">
      <c r="A9144" s="353">
        <v>104594</v>
      </c>
      <c r="B9144" s="354" t="s">
        <v>26730</v>
      </c>
      <c r="C9144" s="353" t="s">
        <v>3</v>
      </c>
      <c r="D9144" s="355">
        <v>75.59</v>
      </c>
      <c r="E9144" s="207"/>
    </row>
    <row r="9145" spans="1:5" x14ac:dyDescent="0.25">
      <c r="A9145" s="353">
        <v>104595</v>
      </c>
      <c r="B9145" s="354" t="s">
        <v>26731</v>
      </c>
      <c r="C9145" s="353" t="s">
        <v>3</v>
      </c>
      <c r="D9145" s="355">
        <v>63.11</v>
      </c>
      <c r="E9145" s="207"/>
    </row>
    <row r="9146" spans="1:5" x14ac:dyDescent="0.25">
      <c r="A9146" s="353">
        <v>104593</v>
      </c>
      <c r="B9146" s="354" t="s">
        <v>26729</v>
      </c>
      <c r="C9146" s="353" t="s">
        <v>3</v>
      </c>
      <c r="D9146" s="355">
        <v>89.83</v>
      </c>
      <c r="E9146" s="207"/>
    </row>
    <row r="9147" spans="1:5" x14ac:dyDescent="0.25">
      <c r="A9147" s="353">
        <v>87262</v>
      </c>
      <c r="B9147" s="354" t="s">
        <v>12627</v>
      </c>
      <c r="C9147" s="353" t="s">
        <v>3</v>
      </c>
      <c r="D9147" s="355">
        <v>123.08</v>
      </c>
      <c r="E9147" s="207"/>
    </row>
    <row r="9148" spans="1:5" x14ac:dyDescent="0.25">
      <c r="A9148" s="353">
        <v>87263</v>
      </c>
      <c r="B9148" s="354" t="s">
        <v>12628</v>
      </c>
      <c r="C9148" s="353" t="s">
        <v>3</v>
      </c>
      <c r="D9148" s="355">
        <v>111.95</v>
      </c>
      <c r="E9148" s="207"/>
    </row>
    <row r="9149" spans="1:5" x14ac:dyDescent="0.25">
      <c r="A9149" s="353">
        <v>87261</v>
      </c>
      <c r="B9149" s="354" t="s">
        <v>12626</v>
      </c>
      <c r="C9149" s="353" t="s">
        <v>3</v>
      </c>
      <c r="D9149" s="355">
        <v>137.09</v>
      </c>
      <c r="E9149" s="207"/>
    </row>
    <row r="9150" spans="1:5" x14ac:dyDescent="0.25">
      <c r="A9150" s="353">
        <v>104597</v>
      </c>
      <c r="B9150" s="354" t="s">
        <v>12630</v>
      </c>
      <c r="C9150" s="353" t="s">
        <v>3</v>
      </c>
      <c r="D9150" s="355">
        <v>125.76</v>
      </c>
      <c r="E9150" s="207"/>
    </row>
    <row r="9151" spans="1:5" x14ac:dyDescent="0.25">
      <c r="A9151" s="353">
        <v>104598</v>
      </c>
      <c r="B9151" s="354" t="s">
        <v>12631</v>
      </c>
      <c r="C9151" s="353" t="s">
        <v>3</v>
      </c>
      <c r="D9151" s="355">
        <v>112.57</v>
      </c>
      <c r="E9151" s="207"/>
    </row>
    <row r="9152" spans="1:5" x14ac:dyDescent="0.25">
      <c r="A9152" s="353">
        <v>104596</v>
      </c>
      <c r="B9152" s="354" t="s">
        <v>12629</v>
      </c>
      <c r="C9152" s="353" t="s">
        <v>3</v>
      </c>
      <c r="D9152" s="355">
        <v>141.46</v>
      </c>
      <c r="E9152" s="207"/>
    </row>
    <row r="9153" spans="1:5" x14ac:dyDescent="0.25">
      <c r="A9153" s="353">
        <v>88648</v>
      </c>
      <c r="B9153" s="354" t="s">
        <v>26738</v>
      </c>
      <c r="C9153" s="353" t="s">
        <v>1</v>
      </c>
      <c r="D9153" s="355">
        <v>7.73</v>
      </c>
      <c r="E9153" s="207"/>
    </row>
    <row r="9154" spans="1:5" x14ac:dyDescent="0.25">
      <c r="A9154" s="353">
        <v>88649</v>
      </c>
      <c r="B9154" s="354" t="s">
        <v>26739</v>
      </c>
      <c r="C9154" s="353" t="s">
        <v>1</v>
      </c>
      <c r="D9154" s="355">
        <v>8.7799999999999994</v>
      </c>
      <c r="E9154" s="207"/>
    </row>
    <row r="9155" spans="1:5" x14ac:dyDescent="0.25">
      <c r="A9155" s="353">
        <v>88650</v>
      </c>
      <c r="B9155" s="354" t="s">
        <v>26740</v>
      </c>
      <c r="C9155" s="353" t="s">
        <v>1</v>
      </c>
      <c r="D9155" s="355">
        <v>11.92</v>
      </c>
      <c r="E9155" s="207"/>
    </row>
    <row r="9156" spans="1:5" x14ac:dyDescent="0.25">
      <c r="A9156" s="353">
        <v>104619</v>
      </c>
      <c r="B9156" s="354" t="s">
        <v>26750</v>
      </c>
      <c r="C9156" s="353" t="s">
        <v>1</v>
      </c>
      <c r="D9156" s="355">
        <v>14.15</v>
      </c>
      <c r="E9156" s="207"/>
    </row>
    <row r="9157" spans="1:5" x14ac:dyDescent="0.25">
      <c r="A9157" s="353">
        <v>103741</v>
      </c>
      <c r="B9157" s="354" t="s">
        <v>35486</v>
      </c>
      <c r="C9157" s="353" t="s">
        <v>2</v>
      </c>
      <c r="D9157" s="355">
        <v>0</v>
      </c>
      <c r="E9157" s="207"/>
    </row>
    <row r="9158" spans="1:5" x14ac:dyDescent="0.25">
      <c r="A9158" s="353">
        <v>103755</v>
      </c>
      <c r="B9158" s="354" t="s">
        <v>35487</v>
      </c>
      <c r="C9158" s="353" t="s">
        <v>1</v>
      </c>
      <c r="D9158" s="355">
        <v>0</v>
      </c>
      <c r="E9158" s="207"/>
    </row>
    <row r="9159" spans="1:5" x14ac:dyDescent="0.25">
      <c r="A9159" s="353">
        <v>103753</v>
      </c>
      <c r="B9159" s="354" t="s">
        <v>35488</v>
      </c>
      <c r="C9159" s="353" t="s">
        <v>1</v>
      </c>
      <c r="D9159" s="355">
        <v>0</v>
      </c>
      <c r="E9159" s="207"/>
    </row>
    <row r="9160" spans="1:5" x14ac:dyDescent="0.25">
      <c r="A9160" s="353">
        <v>103754</v>
      </c>
      <c r="B9160" s="354" t="s">
        <v>35489</v>
      </c>
      <c r="C9160" s="353" t="s">
        <v>1</v>
      </c>
      <c r="D9160" s="355">
        <v>0</v>
      </c>
      <c r="E9160" s="207"/>
    </row>
    <row r="9161" spans="1:5" x14ac:dyDescent="0.25">
      <c r="A9161" s="353">
        <v>103752</v>
      </c>
      <c r="B9161" s="354" t="s">
        <v>35490</v>
      </c>
      <c r="C9161" s="353" t="s">
        <v>1</v>
      </c>
      <c r="D9161" s="355">
        <v>0</v>
      </c>
      <c r="E9161" s="207"/>
    </row>
    <row r="9162" spans="1:5" x14ac:dyDescent="0.25">
      <c r="A9162" s="353">
        <v>103759</v>
      </c>
      <c r="B9162" s="354" t="s">
        <v>35491</v>
      </c>
      <c r="C9162" s="353" t="s">
        <v>1</v>
      </c>
      <c r="D9162" s="355">
        <v>0</v>
      </c>
      <c r="E9162" s="207"/>
    </row>
    <row r="9163" spans="1:5" x14ac:dyDescent="0.25">
      <c r="A9163" s="353">
        <v>103757</v>
      </c>
      <c r="B9163" s="354" t="s">
        <v>35492</v>
      </c>
      <c r="C9163" s="353" t="s">
        <v>1</v>
      </c>
      <c r="D9163" s="355">
        <v>0</v>
      </c>
      <c r="E9163" s="207"/>
    </row>
    <row r="9164" spans="1:5" x14ac:dyDescent="0.25">
      <c r="A9164" s="353">
        <v>103758</v>
      </c>
      <c r="B9164" s="354" t="s">
        <v>35493</v>
      </c>
      <c r="C9164" s="353" t="s">
        <v>1</v>
      </c>
      <c r="D9164" s="355">
        <v>0</v>
      </c>
      <c r="E9164" s="207"/>
    </row>
    <row r="9165" spans="1:5" x14ac:dyDescent="0.25">
      <c r="A9165" s="353">
        <v>103756</v>
      </c>
      <c r="B9165" s="354" t="s">
        <v>35494</v>
      </c>
      <c r="C9165" s="353" t="s">
        <v>1</v>
      </c>
      <c r="D9165" s="355">
        <v>0</v>
      </c>
      <c r="E9165" s="207"/>
    </row>
    <row r="9166" spans="1:5" x14ac:dyDescent="0.25">
      <c r="A9166" s="353">
        <v>103734</v>
      </c>
      <c r="B9166" s="354" t="s">
        <v>35495</v>
      </c>
      <c r="C9166" s="353" t="s">
        <v>2</v>
      </c>
      <c r="D9166" s="355">
        <v>0</v>
      </c>
      <c r="E9166" s="207"/>
    </row>
    <row r="9167" spans="1:5" x14ac:dyDescent="0.25">
      <c r="A9167" s="353">
        <v>103740</v>
      </c>
      <c r="B9167" s="354" t="s">
        <v>35496</v>
      </c>
      <c r="C9167" s="353" t="s">
        <v>2</v>
      </c>
      <c r="D9167" s="355">
        <v>0</v>
      </c>
      <c r="E9167" s="207"/>
    </row>
    <row r="9168" spans="1:5" x14ac:dyDescent="0.25">
      <c r="A9168" s="353">
        <v>103747</v>
      </c>
      <c r="B9168" s="354" t="s">
        <v>35497</v>
      </c>
      <c r="C9168" s="353" t="s">
        <v>1</v>
      </c>
      <c r="D9168" s="355">
        <v>0</v>
      </c>
      <c r="E9168" s="207"/>
    </row>
    <row r="9169" spans="1:5" x14ac:dyDescent="0.25">
      <c r="A9169" s="353">
        <v>103746</v>
      </c>
      <c r="B9169" s="354" t="s">
        <v>35498</v>
      </c>
      <c r="C9169" s="353" t="s">
        <v>1</v>
      </c>
      <c r="D9169" s="355">
        <v>0</v>
      </c>
      <c r="E9169" s="207"/>
    </row>
    <row r="9170" spans="1:5" x14ac:dyDescent="0.25">
      <c r="A9170" s="353">
        <v>103749</v>
      </c>
      <c r="B9170" s="354" t="s">
        <v>35499</v>
      </c>
      <c r="C9170" s="353" t="s">
        <v>1</v>
      </c>
      <c r="D9170" s="355">
        <v>0</v>
      </c>
      <c r="E9170" s="207"/>
    </row>
    <row r="9171" spans="1:5" x14ac:dyDescent="0.25">
      <c r="A9171" s="353">
        <v>103744</v>
      </c>
      <c r="B9171" s="354" t="s">
        <v>35500</v>
      </c>
      <c r="C9171" s="353" t="s">
        <v>1</v>
      </c>
      <c r="D9171" s="355">
        <v>0</v>
      </c>
      <c r="E9171" s="207"/>
    </row>
    <row r="9172" spans="1:5" x14ac:dyDescent="0.25">
      <c r="A9172" s="353">
        <v>103748</v>
      </c>
      <c r="B9172" s="354" t="s">
        <v>35501</v>
      </c>
      <c r="C9172" s="353" t="s">
        <v>1</v>
      </c>
      <c r="D9172" s="355">
        <v>0</v>
      </c>
      <c r="E9172" s="207"/>
    </row>
    <row r="9173" spans="1:5" x14ac:dyDescent="0.25">
      <c r="A9173" s="353">
        <v>103745</v>
      </c>
      <c r="B9173" s="354" t="s">
        <v>35502</v>
      </c>
      <c r="C9173" s="353" t="s">
        <v>1</v>
      </c>
      <c r="D9173" s="355">
        <v>0</v>
      </c>
      <c r="E9173" s="207"/>
    </row>
    <row r="9174" spans="1:5" x14ac:dyDescent="0.25">
      <c r="A9174" s="353">
        <v>103751</v>
      </c>
      <c r="B9174" s="354" t="s">
        <v>35503</v>
      </c>
      <c r="C9174" s="353" t="s">
        <v>1</v>
      </c>
      <c r="D9174" s="355">
        <v>0</v>
      </c>
      <c r="E9174" s="207"/>
    </row>
    <row r="9175" spans="1:5" x14ac:dyDescent="0.25">
      <c r="A9175" s="353">
        <v>103750</v>
      </c>
      <c r="B9175" s="354" t="s">
        <v>35504</v>
      </c>
      <c r="C9175" s="353" t="s">
        <v>1</v>
      </c>
      <c r="D9175" s="355">
        <v>0</v>
      </c>
      <c r="E9175" s="207"/>
    </row>
    <row r="9176" spans="1:5" x14ac:dyDescent="0.25">
      <c r="A9176" s="353">
        <v>103735</v>
      </c>
      <c r="B9176" s="354" t="s">
        <v>35505</v>
      </c>
      <c r="C9176" s="353" t="s">
        <v>2</v>
      </c>
      <c r="D9176" s="355">
        <v>0</v>
      </c>
      <c r="E9176" s="207"/>
    </row>
    <row r="9177" spans="1:5" x14ac:dyDescent="0.25">
      <c r="A9177" s="353">
        <v>103738</v>
      </c>
      <c r="B9177" s="354" t="s">
        <v>35506</v>
      </c>
      <c r="C9177" s="353" t="s">
        <v>2</v>
      </c>
      <c r="D9177" s="355">
        <v>0</v>
      </c>
      <c r="E9177" s="207"/>
    </row>
    <row r="9178" spans="1:5" x14ac:dyDescent="0.25">
      <c r="A9178" s="353">
        <v>103736</v>
      </c>
      <c r="B9178" s="354" t="s">
        <v>35507</v>
      </c>
      <c r="C9178" s="353" t="s">
        <v>2</v>
      </c>
      <c r="D9178" s="355">
        <v>0</v>
      </c>
      <c r="E9178" s="207"/>
    </row>
    <row r="9179" spans="1:5" x14ac:dyDescent="0.25">
      <c r="A9179" s="353">
        <v>103739</v>
      </c>
      <c r="B9179" s="354" t="s">
        <v>35508</v>
      </c>
      <c r="C9179" s="353" t="s">
        <v>2</v>
      </c>
      <c r="D9179" s="355">
        <v>0</v>
      </c>
      <c r="E9179" s="207"/>
    </row>
    <row r="9180" spans="1:5" x14ac:dyDescent="0.25">
      <c r="A9180" s="353">
        <v>103737</v>
      </c>
      <c r="B9180" s="354" t="s">
        <v>35509</v>
      </c>
      <c r="C9180" s="353" t="s">
        <v>2</v>
      </c>
      <c r="D9180" s="355">
        <v>0</v>
      </c>
      <c r="E9180" s="207"/>
    </row>
    <row r="9181" spans="1:5" x14ac:dyDescent="0.25">
      <c r="A9181" s="353">
        <v>103742</v>
      </c>
      <c r="B9181" s="354" t="s">
        <v>35510</v>
      </c>
      <c r="C9181" s="353" t="s">
        <v>2</v>
      </c>
      <c r="D9181" s="355">
        <v>0</v>
      </c>
      <c r="E9181" s="207"/>
    </row>
    <row r="9182" spans="1:5" x14ac:dyDescent="0.25">
      <c r="A9182" s="353">
        <v>103689</v>
      </c>
      <c r="B9182" s="354" t="s">
        <v>12611</v>
      </c>
      <c r="C9182" s="353" t="s">
        <v>3</v>
      </c>
      <c r="D9182" s="355">
        <v>500.31</v>
      </c>
      <c r="E9182" s="207"/>
    </row>
    <row r="9183" spans="1:5" x14ac:dyDescent="0.25">
      <c r="A9183" s="353">
        <v>103702</v>
      </c>
      <c r="B9183" s="354" t="s">
        <v>35511</v>
      </c>
      <c r="C9183" s="353" t="s">
        <v>3</v>
      </c>
      <c r="D9183" s="355">
        <v>0</v>
      </c>
      <c r="E9183" s="207"/>
    </row>
    <row r="9184" spans="1:5" x14ac:dyDescent="0.25">
      <c r="A9184" s="353">
        <v>103700</v>
      </c>
      <c r="B9184" s="354" t="s">
        <v>35512</v>
      </c>
      <c r="C9184" s="353" t="s">
        <v>3</v>
      </c>
      <c r="D9184" s="355">
        <v>0</v>
      </c>
      <c r="E9184" s="207"/>
    </row>
    <row r="9185" spans="1:5" x14ac:dyDescent="0.25">
      <c r="A9185" s="353">
        <v>103698</v>
      </c>
      <c r="B9185" s="354" t="s">
        <v>35513</v>
      </c>
      <c r="C9185" s="353" t="s">
        <v>3</v>
      </c>
      <c r="D9185" s="355">
        <v>0</v>
      </c>
      <c r="E9185" s="207"/>
    </row>
    <row r="9186" spans="1:5" x14ac:dyDescent="0.25">
      <c r="A9186" s="353">
        <v>103703</v>
      </c>
      <c r="B9186" s="354" t="s">
        <v>35514</v>
      </c>
      <c r="C9186" s="353" t="s">
        <v>3</v>
      </c>
      <c r="D9186" s="355">
        <v>0</v>
      </c>
      <c r="E9186" s="207"/>
    </row>
    <row r="9187" spans="1:5" x14ac:dyDescent="0.25">
      <c r="A9187" s="353">
        <v>103701</v>
      </c>
      <c r="B9187" s="354" t="s">
        <v>35515</v>
      </c>
      <c r="C9187" s="353" t="s">
        <v>3</v>
      </c>
      <c r="D9187" s="355">
        <v>0</v>
      </c>
      <c r="E9187" s="207"/>
    </row>
    <row r="9188" spans="1:5" x14ac:dyDescent="0.25">
      <c r="A9188" s="353">
        <v>103699</v>
      </c>
      <c r="B9188" s="354" t="s">
        <v>35516</v>
      </c>
      <c r="C9188" s="353" t="s">
        <v>3</v>
      </c>
      <c r="D9188" s="355">
        <v>0</v>
      </c>
      <c r="E9188" s="207"/>
    </row>
    <row r="9189" spans="1:5" x14ac:dyDescent="0.25">
      <c r="A9189" s="353">
        <v>103704</v>
      </c>
      <c r="B9189" s="354" t="s">
        <v>35517</v>
      </c>
      <c r="C9189" s="353" t="s">
        <v>3</v>
      </c>
      <c r="D9189" s="355">
        <v>0</v>
      </c>
      <c r="E9189" s="207"/>
    </row>
    <row r="9190" spans="1:5" x14ac:dyDescent="0.25">
      <c r="A9190" s="353">
        <v>103706</v>
      </c>
      <c r="B9190" s="354" t="s">
        <v>35518</v>
      </c>
      <c r="C9190" s="353" t="s">
        <v>2</v>
      </c>
      <c r="D9190" s="355">
        <v>0</v>
      </c>
      <c r="E9190" s="207"/>
    </row>
    <row r="9191" spans="1:5" x14ac:dyDescent="0.25">
      <c r="A9191" s="353">
        <v>103707</v>
      </c>
      <c r="B9191" s="354" t="s">
        <v>35519</v>
      </c>
      <c r="C9191" s="353" t="s">
        <v>2</v>
      </c>
      <c r="D9191" s="355">
        <v>0</v>
      </c>
      <c r="E9191" s="207"/>
    </row>
    <row r="9192" spans="1:5" x14ac:dyDescent="0.25">
      <c r="A9192" s="353">
        <v>103708</v>
      </c>
      <c r="B9192" s="354" t="s">
        <v>35520</v>
      </c>
      <c r="C9192" s="353" t="s">
        <v>2</v>
      </c>
      <c r="D9192" s="355">
        <v>0</v>
      </c>
      <c r="E9192" s="207"/>
    </row>
    <row r="9193" spans="1:5" x14ac:dyDescent="0.25">
      <c r="A9193" s="353">
        <v>103709</v>
      </c>
      <c r="B9193" s="354" t="s">
        <v>35521</v>
      </c>
      <c r="C9193" s="353" t="s">
        <v>2</v>
      </c>
      <c r="D9193" s="355">
        <v>0</v>
      </c>
      <c r="E9193" s="207"/>
    </row>
    <row r="9194" spans="1:5" x14ac:dyDescent="0.25">
      <c r="A9194" s="353">
        <v>103710</v>
      </c>
      <c r="B9194" s="354" t="s">
        <v>35522</v>
      </c>
      <c r="C9194" s="353" t="s">
        <v>2</v>
      </c>
      <c r="D9194" s="355">
        <v>0</v>
      </c>
      <c r="E9194" s="207"/>
    </row>
    <row r="9195" spans="1:5" x14ac:dyDescent="0.25">
      <c r="A9195" s="353">
        <v>103711</v>
      </c>
      <c r="B9195" s="354" t="s">
        <v>35523</v>
      </c>
      <c r="C9195" s="353" t="s">
        <v>2</v>
      </c>
      <c r="D9195" s="355">
        <v>0</v>
      </c>
      <c r="E9195" s="207"/>
    </row>
    <row r="9196" spans="1:5" x14ac:dyDescent="0.25">
      <c r="A9196" s="353">
        <v>103712</v>
      </c>
      <c r="B9196" s="354" t="s">
        <v>35524</v>
      </c>
      <c r="C9196" s="353" t="s">
        <v>2</v>
      </c>
      <c r="D9196" s="355">
        <v>0</v>
      </c>
      <c r="E9196" s="207"/>
    </row>
    <row r="9197" spans="1:5" x14ac:dyDescent="0.25">
      <c r="A9197" s="353">
        <v>103713</v>
      </c>
      <c r="B9197" s="354" t="s">
        <v>35525</v>
      </c>
      <c r="C9197" s="353" t="s">
        <v>2</v>
      </c>
      <c r="D9197" s="355">
        <v>0</v>
      </c>
      <c r="E9197" s="207"/>
    </row>
    <row r="9198" spans="1:5" x14ac:dyDescent="0.25">
      <c r="A9198" s="353">
        <v>103714</v>
      </c>
      <c r="B9198" s="354" t="s">
        <v>35526</v>
      </c>
      <c r="C9198" s="353" t="s">
        <v>2</v>
      </c>
      <c r="D9198" s="355">
        <v>0</v>
      </c>
      <c r="E9198" s="207"/>
    </row>
    <row r="9199" spans="1:5" x14ac:dyDescent="0.25">
      <c r="A9199" s="353">
        <v>103715</v>
      </c>
      <c r="B9199" s="354" t="s">
        <v>35527</v>
      </c>
      <c r="C9199" s="353" t="s">
        <v>2</v>
      </c>
      <c r="D9199" s="355">
        <v>0</v>
      </c>
      <c r="E9199" s="207"/>
    </row>
    <row r="9200" spans="1:5" x14ac:dyDescent="0.25">
      <c r="A9200" s="353">
        <v>103716</v>
      </c>
      <c r="B9200" s="354" t="s">
        <v>35528</v>
      </c>
      <c r="C9200" s="353" t="s">
        <v>2</v>
      </c>
      <c r="D9200" s="355">
        <v>0</v>
      </c>
      <c r="E9200" s="207"/>
    </row>
    <row r="9201" spans="1:5" x14ac:dyDescent="0.25">
      <c r="A9201" s="353">
        <v>103717</v>
      </c>
      <c r="B9201" s="354" t="s">
        <v>35529</v>
      </c>
      <c r="C9201" s="353" t="s">
        <v>2</v>
      </c>
      <c r="D9201" s="355">
        <v>0</v>
      </c>
      <c r="E9201" s="207"/>
    </row>
    <row r="9202" spans="1:5" x14ac:dyDescent="0.25">
      <c r="A9202" s="353">
        <v>103718</v>
      </c>
      <c r="B9202" s="354" t="s">
        <v>35530</v>
      </c>
      <c r="C9202" s="353" t="s">
        <v>2</v>
      </c>
      <c r="D9202" s="355">
        <v>0</v>
      </c>
      <c r="E9202" s="207"/>
    </row>
    <row r="9203" spans="1:5" x14ac:dyDescent="0.25">
      <c r="A9203" s="353">
        <v>103719</v>
      </c>
      <c r="B9203" s="354" t="s">
        <v>35531</v>
      </c>
      <c r="C9203" s="353" t="s">
        <v>2</v>
      </c>
      <c r="D9203" s="355">
        <v>0</v>
      </c>
      <c r="E9203" s="207"/>
    </row>
    <row r="9204" spans="1:5" x14ac:dyDescent="0.25">
      <c r="A9204" s="353">
        <v>103720</v>
      </c>
      <c r="B9204" s="354" t="s">
        <v>35532</v>
      </c>
      <c r="C9204" s="353" t="s">
        <v>2</v>
      </c>
      <c r="D9204" s="355">
        <v>0</v>
      </c>
      <c r="E9204" s="207"/>
    </row>
    <row r="9205" spans="1:5" x14ac:dyDescent="0.25">
      <c r="A9205" s="353">
        <v>103721</v>
      </c>
      <c r="B9205" s="354" t="s">
        <v>35533</v>
      </c>
      <c r="C9205" s="353" t="s">
        <v>2</v>
      </c>
      <c r="D9205" s="355">
        <v>0</v>
      </c>
      <c r="E9205" s="207"/>
    </row>
    <row r="9206" spans="1:5" x14ac:dyDescent="0.25">
      <c r="A9206" s="353">
        <v>103705</v>
      </c>
      <c r="B9206" s="354" t="s">
        <v>35534</v>
      </c>
      <c r="C9206" s="353" t="s">
        <v>2</v>
      </c>
      <c r="D9206" s="355">
        <v>0</v>
      </c>
      <c r="E9206" s="207"/>
    </row>
    <row r="9207" spans="1:5" x14ac:dyDescent="0.25">
      <c r="A9207" s="353">
        <v>103722</v>
      </c>
      <c r="B9207" s="354" t="s">
        <v>35535</v>
      </c>
      <c r="C9207" s="353" t="s">
        <v>2</v>
      </c>
      <c r="D9207" s="355">
        <v>0</v>
      </c>
      <c r="E9207" s="207"/>
    </row>
    <row r="9208" spans="1:5" x14ac:dyDescent="0.25">
      <c r="A9208" s="353">
        <v>103723</v>
      </c>
      <c r="B9208" s="354" t="s">
        <v>35536</v>
      </c>
      <c r="C9208" s="353" t="s">
        <v>2</v>
      </c>
      <c r="D9208" s="355">
        <v>0</v>
      </c>
      <c r="E9208" s="207"/>
    </row>
    <row r="9209" spans="1:5" x14ac:dyDescent="0.25">
      <c r="A9209" s="353">
        <v>103724</v>
      </c>
      <c r="B9209" s="354" t="s">
        <v>35537</v>
      </c>
      <c r="C9209" s="353" t="s">
        <v>2</v>
      </c>
      <c r="D9209" s="355">
        <v>0</v>
      </c>
      <c r="E9209" s="207"/>
    </row>
    <row r="9210" spans="1:5" x14ac:dyDescent="0.25">
      <c r="A9210" s="353">
        <v>103725</v>
      </c>
      <c r="B9210" s="354" t="s">
        <v>35538</v>
      </c>
      <c r="C9210" s="353" t="s">
        <v>2</v>
      </c>
      <c r="D9210" s="355">
        <v>0</v>
      </c>
      <c r="E9210" s="207"/>
    </row>
    <row r="9211" spans="1:5" x14ac:dyDescent="0.25">
      <c r="A9211" s="353">
        <v>103726</v>
      </c>
      <c r="B9211" s="354" t="s">
        <v>35539</v>
      </c>
      <c r="C9211" s="353" t="s">
        <v>2</v>
      </c>
      <c r="D9211" s="355">
        <v>0</v>
      </c>
      <c r="E9211" s="207"/>
    </row>
    <row r="9212" spans="1:5" x14ac:dyDescent="0.25">
      <c r="A9212" s="353">
        <v>103727</v>
      </c>
      <c r="B9212" s="354" t="s">
        <v>35540</v>
      </c>
      <c r="C9212" s="353" t="s">
        <v>2</v>
      </c>
      <c r="D9212" s="355">
        <v>0</v>
      </c>
      <c r="E9212" s="207"/>
    </row>
    <row r="9213" spans="1:5" x14ac:dyDescent="0.25">
      <c r="A9213" s="353">
        <v>103728</v>
      </c>
      <c r="B9213" s="354" t="s">
        <v>35541</v>
      </c>
      <c r="C9213" s="353" t="s">
        <v>2</v>
      </c>
      <c r="D9213" s="355">
        <v>0</v>
      </c>
      <c r="E9213" s="207"/>
    </row>
    <row r="9214" spans="1:5" x14ac:dyDescent="0.25">
      <c r="A9214" s="353">
        <v>103729</v>
      </c>
      <c r="B9214" s="354" t="s">
        <v>35542</v>
      </c>
      <c r="C9214" s="353" t="s">
        <v>2</v>
      </c>
      <c r="D9214" s="355">
        <v>0</v>
      </c>
      <c r="E9214" s="207"/>
    </row>
    <row r="9215" spans="1:5" x14ac:dyDescent="0.25">
      <c r="A9215" s="353">
        <v>103730</v>
      </c>
      <c r="B9215" s="354" t="s">
        <v>35543</v>
      </c>
      <c r="C9215" s="353" t="s">
        <v>2</v>
      </c>
      <c r="D9215" s="355">
        <v>0</v>
      </c>
      <c r="E9215" s="207"/>
    </row>
    <row r="9216" spans="1:5" x14ac:dyDescent="0.25">
      <c r="A9216" s="353">
        <v>103731</v>
      </c>
      <c r="B9216" s="354" t="s">
        <v>35544</v>
      </c>
      <c r="C9216" s="353" t="s">
        <v>2</v>
      </c>
      <c r="D9216" s="355">
        <v>0</v>
      </c>
      <c r="E9216" s="207"/>
    </row>
    <row r="9217" spans="1:5" x14ac:dyDescent="0.25">
      <c r="A9217" s="353">
        <v>103732</v>
      </c>
      <c r="B9217" s="354" t="s">
        <v>35545</v>
      </c>
      <c r="C9217" s="353" t="s">
        <v>2</v>
      </c>
      <c r="D9217" s="355">
        <v>0</v>
      </c>
      <c r="E9217" s="207"/>
    </row>
    <row r="9218" spans="1:5" x14ac:dyDescent="0.25">
      <c r="A9218" s="353">
        <v>103733</v>
      </c>
      <c r="B9218" s="354" t="s">
        <v>35546</v>
      </c>
      <c r="C9218" s="353" t="s">
        <v>2</v>
      </c>
      <c r="D9218" s="355">
        <v>0</v>
      </c>
      <c r="E9218" s="207"/>
    </row>
    <row r="9219" spans="1:5" x14ac:dyDescent="0.25">
      <c r="A9219" s="353">
        <v>103696</v>
      </c>
      <c r="B9219" s="354" t="s">
        <v>6483</v>
      </c>
      <c r="C9219" s="353" t="s">
        <v>2</v>
      </c>
      <c r="D9219" s="355">
        <v>142.11000000000001</v>
      </c>
      <c r="E9219" s="207"/>
    </row>
    <row r="9220" spans="1:5" x14ac:dyDescent="0.25">
      <c r="A9220" s="353">
        <v>103697</v>
      </c>
      <c r="B9220" s="354" t="s">
        <v>6484</v>
      </c>
      <c r="C9220" s="353" t="s">
        <v>2</v>
      </c>
      <c r="D9220" s="355">
        <v>130.66</v>
      </c>
      <c r="E9220" s="207"/>
    </row>
    <row r="9221" spans="1:5" x14ac:dyDescent="0.25">
      <c r="A9221" s="353">
        <v>103695</v>
      </c>
      <c r="B9221" s="354" t="s">
        <v>6482</v>
      </c>
      <c r="C9221" s="353" t="s">
        <v>2</v>
      </c>
      <c r="D9221" s="355">
        <v>101.45</v>
      </c>
      <c r="E9221" s="207"/>
    </row>
    <row r="9222" spans="1:5" x14ac:dyDescent="0.25">
      <c r="A9222" s="353">
        <v>103694</v>
      </c>
      <c r="B9222" s="354" t="s">
        <v>39008</v>
      </c>
      <c r="C9222" s="353" t="s">
        <v>2</v>
      </c>
      <c r="D9222" s="355">
        <v>112.9</v>
      </c>
      <c r="E9222" s="207"/>
    </row>
    <row r="9223" spans="1:5" x14ac:dyDescent="0.25">
      <c r="A9223" s="353">
        <v>103690</v>
      </c>
      <c r="B9223" s="354" t="s">
        <v>35547</v>
      </c>
      <c r="C9223" s="353" t="s">
        <v>2</v>
      </c>
      <c r="D9223" s="355">
        <v>0</v>
      </c>
      <c r="E9223" s="207"/>
    </row>
    <row r="9224" spans="1:5" x14ac:dyDescent="0.25">
      <c r="A9224" s="353">
        <v>103693</v>
      </c>
      <c r="B9224" s="354" t="s">
        <v>35548</v>
      </c>
      <c r="C9224" s="353" t="s">
        <v>2</v>
      </c>
      <c r="D9224" s="355">
        <v>0</v>
      </c>
      <c r="E9224" s="207"/>
    </row>
    <row r="9225" spans="1:5" x14ac:dyDescent="0.25">
      <c r="A9225" s="353">
        <v>103692</v>
      </c>
      <c r="B9225" s="354" t="s">
        <v>35549</v>
      </c>
      <c r="C9225" s="353" t="s">
        <v>2</v>
      </c>
      <c r="D9225" s="355">
        <v>0</v>
      </c>
      <c r="E9225" s="207"/>
    </row>
    <row r="9226" spans="1:5" x14ac:dyDescent="0.25">
      <c r="A9226" s="353">
        <v>103691</v>
      </c>
      <c r="B9226" s="354" t="s">
        <v>35550</v>
      </c>
      <c r="C9226" s="353" t="s">
        <v>2</v>
      </c>
      <c r="D9226" s="355">
        <v>0</v>
      </c>
      <c r="E9226" s="207"/>
    </row>
    <row r="9227" spans="1:5" x14ac:dyDescent="0.25">
      <c r="A9227" s="353">
        <v>96987</v>
      </c>
      <c r="B9227" s="354" t="s">
        <v>39009</v>
      </c>
      <c r="C9227" s="353" t="s">
        <v>2</v>
      </c>
      <c r="D9227" s="355">
        <v>125.43</v>
      </c>
      <c r="E9227" s="207"/>
    </row>
    <row r="9228" spans="1:5" x14ac:dyDescent="0.25">
      <c r="A9228" s="353">
        <v>96989</v>
      </c>
      <c r="B9228" s="354" t="s">
        <v>21400</v>
      </c>
      <c r="C9228" s="353" t="s">
        <v>2</v>
      </c>
      <c r="D9228" s="355">
        <v>133.61000000000001</v>
      </c>
      <c r="E9228" s="207"/>
    </row>
    <row r="9229" spans="1:5" x14ac:dyDescent="0.25">
      <c r="A9229" s="353">
        <v>104749</v>
      </c>
      <c r="B9229" s="354" t="s">
        <v>21403</v>
      </c>
      <c r="C9229" s="353" t="s">
        <v>2</v>
      </c>
      <c r="D9229" s="355">
        <v>24.21</v>
      </c>
      <c r="E9229" s="207"/>
    </row>
    <row r="9230" spans="1:5" x14ac:dyDescent="0.25">
      <c r="A9230" s="353">
        <v>104750</v>
      </c>
      <c r="B9230" s="354" t="s">
        <v>21404</v>
      </c>
      <c r="C9230" s="353" t="s">
        <v>2</v>
      </c>
      <c r="D9230" s="355">
        <v>18.96</v>
      </c>
      <c r="E9230" s="207"/>
    </row>
    <row r="9231" spans="1:5" x14ac:dyDescent="0.25">
      <c r="A9231" s="353">
        <v>104751</v>
      </c>
      <c r="B9231" s="354" t="s">
        <v>21405</v>
      </c>
      <c r="C9231" s="353" t="s">
        <v>2</v>
      </c>
      <c r="D9231" s="355">
        <v>27.97</v>
      </c>
      <c r="E9231" s="207"/>
    </row>
    <row r="9232" spans="1:5" x14ac:dyDescent="0.25">
      <c r="A9232" s="353">
        <v>104752</v>
      </c>
      <c r="B9232" s="354" t="s">
        <v>21406</v>
      </c>
      <c r="C9232" s="353" t="s">
        <v>2</v>
      </c>
      <c r="D9232" s="355">
        <v>23.86</v>
      </c>
      <c r="E9232" s="207"/>
    </row>
    <row r="9233" spans="1:5" x14ac:dyDescent="0.25">
      <c r="A9233" s="353">
        <v>104753</v>
      </c>
      <c r="B9233" s="354" t="s">
        <v>21407</v>
      </c>
      <c r="C9233" s="353" t="s">
        <v>2</v>
      </c>
      <c r="D9233" s="355">
        <v>29.28</v>
      </c>
      <c r="E9233" s="207"/>
    </row>
    <row r="9234" spans="1:5" x14ac:dyDescent="0.25">
      <c r="A9234" s="353">
        <v>104754</v>
      </c>
      <c r="B9234" s="354" t="s">
        <v>21408</v>
      </c>
      <c r="C9234" s="353" t="s">
        <v>2</v>
      </c>
      <c r="D9234" s="355">
        <v>38.590000000000003</v>
      </c>
      <c r="E9234" s="207"/>
    </row>
    <row r="9235" spans="1:5" x14ac:dyDescent="0.25">
      <c r="A9235" s="353">
        <v>104755</v>
      </c>
      <c r="B9235" s="354" t="s">
        <v>21409</v>
      </c>
      <c r="C9235" s="353" t="s">
        <v>2</v>
      </c>
      <c r="D9235" s="355">
        <v>53.02</v>
      </c>
      <c r="E9235" s="207"/>
    </row>
    <row r="9236" spans="1:5" x14ac:dyDescent="0.25">
      <c r="A9236" s="353">
        <v>96982</v>
      </c>
      <c r="B9236" s="354" t="s">
        <v>35551</v>
      </c>
      <c r="C9236" s="353" t="s">
        <v>2</v>
      </c>
      <c r="D9236" s="355">
        <v>0</v>
      </c>
      <c r="E9236" s="207"/>
    </row>
    <row r="9237" spans="1:5" x14ac:dyDescent="0.25">
      <c r="A9237" s="353">
        <v>96993</v>
      </c>
      <c r="B9237" s="354" t="s">
        <v>35552</v>
      </c>
      <c r="C9237" s="353" t="s">
        <v>2</v>
      </c>
      <c r="D9237" s="355">
        <v>0</v>
      </c>
      <c r="E9237" s="207"/>
    </row>
    <row r="9238" spans="1:5" x14ac:dyDescent="0.25">
      <c r="A9238" s="353">
        <v>96990</v>
      </c>
      <c r="B9238" s="354" t="s">
        <v>35553</v>
      </c>
      <c r="C9238" s="353" t="s">
        <v>2</v>
      </c>
      <c r="D9238" s="355">
        <v>0</v>
      </c>
      <c r="E9238" s="207"/>
    </row>
    <row r="9239" spans="1:5" x14ac:dyDescent="0.25">
      <c r="A9239" s="353">
        <v>96991</v>
      </c>
      <c r="B9239" s="354" t="s">
        <v>35554</v>
      </c>
      <c r="C9239" s="353" t="s">
        <v>2</v>
      </c>
      <c r="D9239" s="355">
        <v>0</v>
      </c>
      <c r="E9239" s="207"/>
    </row>
    <row r="9240" spans="1:5" x14ac:dyDescent="0.25">
      <c r="A9240" s="353">
        <v>96992</v>
      </c>
      <c r="B9240" s="354" t="s">
        <v>35555</v>
      </c>
      <c r="C9240" s="353" t="s">
        <v>2</v>
      </c>
      <c r="D9240" s="355">
        <v>0</v>
      </c>
      <c r="E9240" s="207"/>
    </row>
    <row r="9241" spans="1:5" x14ac:dyDescent="0.25">
      <c r="A9241" s="353">
        <v>96994</v>
      </c>
      <c r="B9241" s="354" t="s">
        <v>35556</v>
      </c>
      <c r="C9241" s="353" t="s">
        <v>2</v>
      </c>
      <c r="D9241" s="355">
        <v>0</v>
      </c>
      <c r="E9241" s="207"/>
    </row>
    <row r="9242" spans="1:5" x14ac:dyDescent="0.25">
      <c r="A9242" s="353">
        <v>96973</v>
      </c>
      <c r="B9242" s="354" t="s">
        <v>21389</v>
      </c>
      <c r="C9242" s="353" t="s">
        <v>1</v>
      </c>
      <c r="D9242" s="355">
        <v>74.47</v>
      </c>
      <c r="E9242" s="207"/>
    </row>
    <row r="9243" spans="1:5" x14ac:dyDescent="0.25">
      <c r="A9243" s="353">
        <v>104743</v>
      </c>
      <c r="B9243" s="354" t="s">
        <v>35557</v>
      </c>
      <c r="C9243" s="353" t="s">
        <v>1</v>
      </c>
      <c r="D9243" s="355">
        <v>0</v>
      </c>
      <c r="E9243" s="207"/>
    </row>
    <row r="9244" spans="1:5" x14ac:dyDescent="0.25">
      <c r="A9244" s="353">
        <v>96977</v>
      </c>
      <c r="B9244" s="354" t="s">
        <v>21393</v>
      </c>
      <c r="C9244" s="353" t="s">
        <v>1</v>
      </c>
      <c r="D9244" s="355">
        <v>62.71</v>
      </c>
      <c r="E9244" s="207"/>
    </row>
    <row r="9245" spans="1:5" x14ac:dyDescent="0.25">
      <c r="A9245" s="353">
        <v>96974</v>
      </c>
      <c r="B9245" s="354" t="s">
        <v>21390</v>
      </c>
      <c r="C9245" s="353" t="s">
        <v>1</v>
      </c>
      <c r="D9245" s="355">
        <v>96.55</v>
      </c>
      <c r="E9245" s="207"/>
    </row>
    <row r="9246" spans="1:5" x14ac:dyDescent="0.25">
      <c r="A9246" s="353">
        <v>104744</v>
      </c>
      <c r="B9246" s="354" t="s">
        <v>35558</v>
      </c>
      <c r="C9246" s="353" t="s">
        <v>1</v>
      </c>
      <c r="D9246" s="355">
        <v>0</v>
      </c>
      <c r="E9246" s="207"/>
    </row>
    <row r="9247" spans="1:5" x14ac:dyDescent="0.25">
      <c r="A9247" s="353">
        <v>96978</v>
      </c>
      <c r="B9247" s="354" t="s">
        <v>21394</v>
      </c>
      <c r="C9247" s="353" t="s">
        <v>1</v>
      </c>
      <c r="D9247" s="355">
        <v>82.63</v>
      </c>
      <c r="E9247" s="207"/>
    </row>
    <row r="9248" spans="1:5" x14ac:dyDescent="0.25">
      <c r="A9248" s="353">
        <v>96975</v>
      </c>
      <c r="B9248" s="354" t="s">
        <v>21391</v>
      </c>
      <c r="C9248" s="353" t="s">
        <v>1</v>
      </c>
      <c r="D9248" s="355">
        <v>119.79</v>
      </c>
      <c r="E9248" s="207"/>
    </row>
    <row r="9249" spans="1:5" x14ac:dyDescent="0.25">
      <c r="A9249" s="353">
        <v>104745</v>
      </c>
      <c r="B9249" s="354" t="s">
        <v>35559</v>
      </c>
      <c r="C9249" s="353" t="s">
        <v>1</v>
      </c>
      <c r="D9249" s="355">
        <v>0</v>
      </c>
      <c r="E9249" s="207"/>
    </row>
    <row r="9250" spans="1:5" x14ac:dyDescent="0.25">
      <c r="A9250" s="353">
        <v>96979</v>
      </c>
      <c r="B9250" s="354" t="s">
        <v>21395</v>
      </c>
      <c r="C9250" s="353" t="s">
        <v>1</v>
      </c>
      <c r="D9250" s="355">
        <v>118.23</v>
      </c>
      <c r="E9250" s="207"/>
    </row>
    <row r="9251" spans="1:5" x14ac:dyDescent="0.25">
      <c r="A9251" s="353">
        <v>96976</v>
      </c>
      <c r="B9251" s="354" t="s">
        <v>21392</v>
      </c>
      <c r="C9251" s="353" t="s">
        <v>1</v>
      </c>
      <c r="D9251" s="355">
        <v>158.41</v>
      </c>
      <c r="E9251" s="207"/>
    </row>
    <row r="9252" spans="1:5" x14ac:dyDescent="0.25">
      <c r="A9252" s="353">
        <v>96984</v>
      </c>
      <c r="B9252" s="354" t="s">
        <v>21396</v>
      </c>
      <c r="C9252" s="353" t="s">
        <v>2</v>
      </c>
      <c r="D9252" s="355">
        <v>61.17</v>
      </c>
      <c r="E9252" s="207"/>
    </row>
    <row r="9253" spans="1:5" x14ac:dyDescent="0.25">
      <c r="A9253" s="353">
        <v>96980</v>
      </c>
      <c r="B9253" s="354" t="s">
        <v>35560</v>
      </c>
      <c r="C9253" s="353" t="s">
        <v>1</v>
      </c>
      <c r="D9253" s="355">
        <v>0</v>
      </c>
      <c r="E9253" s="207"/>
    </row>
    <row r="9254" spans="1:5" x14ac:dyDescent="0.25">
      <c r="A9254" s="353">
        <v>96986</v>
      </c>
      <c r="B9254" s="354" t="s">
        <v>21398</v>
      </c>
      <c r="C9254" s="353" t="s">
        <v>2</v>
      </c>
      <c r="D9254" s="355">
        <v>155.16999999999999</v>
      </c>
      <c r="E9254" s="207"/>
    </row>
    <row r="9255" spans="1:5" x14ac:dyDescent="0.25">
      <c r="A9255" s="353">
        <v>96985</v>
      </c>
      <c r="B9255" s="354" t="s">
        <v>21397</v>
      </c>
      <c r="C9255" s="353" t="s">
        <v>2</v>
      </c>
      <c r="D9255" s="355">
        <v>104.09</v>
      </c>
      <c r="E9255" s="207"/>
    </row>
    <row r="9256" spans="1:5" x14ac:dyDescent="0.25">
      <c r="A9256" s="353">
        <v>96988</v>
      </c>
      <c r="B9256" s="354" t="s">
        <v>21399</v>
      </c>
      <c r="C9256" s="353" t="s">
        <v>2</v>
      </c>
      <c r="D9256" s="355">
        <v>159.65</v>
      </c>
      <c r="E9256" s="207"/>
    </row>
    <row r="9257" spans="1:5" x14ac:dyDescent="0.25">
      <c r="A9257" s="353">
        <v>104746</v>
      </c>
      <c r="B9257" s="354" t="s">
        <v>21402</v>
      </c>
      <c r="C9257" s="353" t="s">
        <v>2</v>
      </c>
      <c r="D9257" s="355">
        <v>27.31</v>
      </c>
      <c r="E9257" s="207"/>
    </row>
    <row r="9258" spans="1:5" x14ac:dyDescent="0.25">
      <c r="A9258" s="353">
        <v>104747</v>
      </c>
      <c r="B9258" s="354" t="s">
        <v>35561</v>
      </c>
      <c r="C9258" s="353" t="s">
        <v>2</v>
      </c>
      <c r="D9258" s="355">
        <v>0</v>
      </c>
      <c r="E9258" s="207"/>
    </row>
    <row r="9259" spans="1:5" x14ac:dyDescent="0.25">
      <c r="A9259" s="353">
        <v>96983</v>
      </c>
      <c r="B9259" s="354" t="s">
        <v>35562</v>
      </c>
      <c r="C9259" s="353" t="s">
        <v>2</v>
      </c>
      <c r="D9259" s="355">
        <v>0</v>
      </c>
      <c r="E9259" s="207"/>
    </row>
    <row r="9260" spans="1:5" x14ac:dyDescent="0.25">
      <c r="A9260" s="353">
        <v>104748</v>
      </c>
      <c r="B9260" s="354" t="s">
        <v>35563</v>
      </c>
      <c r="C9260" s="353" t="s">
        <v>2</v>
      </c>
      <c r="D9260" s="355">
        <v>0</v>
      </c>
      <c r="E9260" s="207"/>
    </row>
    <row r="9261" spans="1:5" x14ac:dyDescent="0.25">
      <c r="A9261" s="353">
        <v>98463</v>
      </c>
      <c r="B9261" s="354" t="s">
        <v>21401</v>
      </c>
      <c r="C9261" s="353" t="s">
        <v>2</v>
      </c>
      <c r="D9261" s="355">
        <v>26.83</v>
      </c>
      <c r="E9261" s="207"/>
    </row>
    <row r="9262" spans="1:5" x14ac:dyDescent="0.25">
      <c r="A9262" s="353">
        <v>104827</v>
      </c>
      <c r="B9262" s="354" t="s">
        <v>35564</v>
      </c>
      <c r="C9262" s="353" t="s">
        <v>2</v>
      </c>
      <c r="D9262" s="355">
        <v>0</v>
      </c>
      <c r="E9262" s="207"/>
    </row>
    <row r="9263" spans="1:5" x14ac:dyDescent="0.25">
      <c r="A9263" s="353">
        <v>104828</v>
      </c>
      <c r="B9263" s="354" t="s">
        <v>35565</v>
      </c>
      <c r="C9263" s="353" t="s">
        <v>2</v>
      </c>
      <c r="D9263" s="355">
        <v>0</v>
      </c>
      <c r="E9263" s="207"/>
    </row>
    <row r="9264" spans="1:5" x14ac:dyDescent="0.25">
      <c r="A9264" s="353">
        <v>104824</v>
      </c>
      <c r="B9264" s="354" t="s">
        <v>35566</v>
      </c>
      <c r="C9264" s="353" t="s">
        <v>2</v>
      </c>
      <c r="D9264" s="355">
        <v>0</v>
      </c>
      <c r="E9264" s="207"/>
    </row>
    <row r="9265" spans="1:5" x14ac:dyDescent="0.25">
      <c r="A9265" s="353">
        <v>104826</v>
      </c>
      <c r="B9265" s="354" t="s">
        <v>35567</v>
      </c>
      <c r="C9265" s="353" t="s">
        <v>2</v>
      </c>
      <c r="D9265" s="355">
        <v>0</v>
      </c>
      <c r="E9265" s="207"/>
    </row>
    <row r="9266" spans="1:5" x14ac:dyDescent="0.25">
      <c r="A9266" s="353">
        <v>104825</v>
      </c>
      <c r="B9266" s="354" t="s">
        <v>35568</v>
      </c>
      <c r="C9266" s="353" t="s">
        <v>2</v>
      </c>
      <c r="D9266" s="355">
        <v>0</v>
      </c>
      <c r="E9266" s="207"/>
    </row>
    <row r="9267" spans="1:5" x14ac:dyDescent="0.25">
      <c r="A9267" s="353">
        <v>104993</v>
      </c>
      <c r="B9267" s="354" t="s">
        <v>35569</v>
      </c>
      <c r="C9267" s="353" t="s">
        <v>2</v>
      </c>
      <c r="D9267" s="355">
        <v>0</v>
      </c>
      <c r="E9267" s="207"/>
    </row>
    <row r="9268" spans="1:5" x14ac:dyDescent="0.25">
      <c r="A9268" s="353">
        <v>104994</v>
      </c>
      <c r="B9268" s="354" t="s">
        <v>35570</v>
      </c>
      <c r="C9268" s="353" t="s">
        <v>2</v>
      </c>
      <c r="D9268" s="355">
        <v>0</v>
      </c>
      <c r="E9268" s="207"/>
    </row>
    <row r="9269" spans="1:5" x14ac:dyDescent="0.25">
      <c r="A9269" s="353">
        <v>104995</v>
      </c>
      <c r="B9269" s="354" t="s">
        <v>35571</v>
      </c>
      <c r="C9269" s="353" t="s">
        <v>2</v>
      </c>
      <c r="D9269" s="355">
        <v>0</v>
      </c>
      <c r="E9269" s="207"/>
    </row>
    <row r="9270" spans="1:5" x14ac:dyDescent="0.25">
      <c r="A9270" s="353">
        <v>104996</v>
      </c>
      <c r="B9270" s="354" t="s">
        <v>35572</v>
      </c>
      <c r="C9270" s="353" t="s">
        <v>2</v>
      </c>
      <c r="D9270" s="355">
        <v>0</v>
      </c>
      <c r="E9270" s="207"/>
    </row>
    <row r="9271" spans="1:5" x14ac:dyDescent="0.25">
      <c r="A9271" s="353">
        <v>95676</v>
      </c>
      <c r="B9271" s="354" t="s">
        <v>24474</v>
      </c>
      <c r="C9271" s="353" t="s">
        <v>2</v>
      </c>
      <c r="D9271" s="355">
        <v>134.58000000000001</v>
      </c>
      <c r="E9271" s="207"/>
    </row>
    <row r="9272" spans="1:5" x14ac:dyDescent="0.25">
      <c r="A9272" s="353">
        <v>95677</v>
      </c>
      <c r="B9272" s="354" t="s">
        <v>35573</v>
      </c>
      <c r="C9272" s="353" t="s">
        <v>2</v>
      </c>
      <c r="D9272" s="355">
        <v>0</v>
      </c>
      <c r="E9272" s="207"/>
    </row>
    <row r="9273" spans="1:5" x14ac:dyDescent="0.25">
      <c r="A9273" s="353">
        <v>105135</v>
      </c>
      <c r="B9273" s="354" t="s">
        <v>24911</v>
      </c>
      <c r="C9273" s="353" t="s">
        <v>2</v>
      </c>
      <c r="D9273" s="355">
        <v>1231</v>
      </c>
      <c r="E9273" s="207"/>
    </row>
    <row r="9274" spans="1:5" x14ac:dyDescent="0.25">
      <c r="A9274" s="353">
        <v>104998</v>
      </c>
      <c r="B9274" s="354" t="s">
        <v>24910</v>
      </c>
      <c r="C9274" s="353" t="s">
        <v>2</v>
      </c>
      <c r="D9274" s="355">
        <v>751.29</v>
      </c>
      <c r="E9274" s="207"/>
    </row>
    <row r="9275" spans="1:5" x14ac:dyDescent="0.25">
      <c r="A9275" s="353">
        <v>104997</v>
      </c>
      <c r="B9275" s="354" t="s">
        <v>24909</v>
      </c>
      <c r="C9275" s="353" t="s">
        <v>2</v>
      </c>
      <c r="D9275" s="355">
        <v>559.61</v>
      </c>
      <c r="E9275" s="207"/>
    </row>
    <row r="9276" spans="1:5" x14ac:dyDescent="0.25">
      <c r="A9276" s="353">
        <v>95673</v>
      </c>
      <c r="B9276" s="354" t="s">
        <v>24471</v>
      </c>
      <c r="C9276" s="353" t="s">
        <v>2</v>
      </c>
      <c r="D9276" s="355">
        <v>160.51</v>
      </c>
      <c r="E9276" s="207"/>
    </row>
    <row r="9277" spans="1:5" x14ac:dyDescent="0.25">
      <c r="A9277" s="353">
        <v>95674</v>
      </c>
      <c r="B9277" s="354" t="s">
        <v>24472</v>
      </c>
      <c r="C9277" s="353" t="s">
        <v>2</v>
      </c>
      <c r="D9277" s="355">
        <v>170.59</v>
      </c>
      <c r="E9277" s="207"/>
    </row>
    <row r="9278" spans="1:5" x14ac:dyDescent="0.25">
      <c r="A9278" s="353">
        <v>104992</v>
      </c>
      <c r="B9278" s="354" t="s">
        <v>39010</v>
      </c>
      <c r="C9278" s="353" t="s">
        <v>2</v>
      </c>
      <c r="D9278" s="355">
        <v>1720.82</v>
      </c>
      <c r="E9278" s="207"/>
    </row>
    <row r="9279" spans="1:5" x14ac:dyDescent="0.25">
      <c r="A9279" s="353">
        <v>95675</v>
      </c>
      <c r="B9279" s="354" t="s">
        <v>24473</v>
      </c>
      <c r="C9279" s="353" t="s">
        <v>2</v>
      </c>
      <c r="D9279" s="355">
        <v>210.45</v>
      </c>
      <c r="E9279" s="207"/>
    </row>
    <row r="9280" spans="1:5" x14ac:dyDescent="0.25">
      <c r="A9280" s="353">
        <v>95648</v>
      </c>
      <c r="B9280" s="354" t="s">
        <v>24447</v>
      </c>
      <c r="C9280" s="353" t="s">
        <v>2</v>
      </c>
      <c r="D9280" s="355">
        <v>655.99</v>
      </c>
      <c r="E9280" s="207"/>
    </row>
    <row r="9281" spans="1:5" x14ac:dyDescent="0.25">
      <c r="A9281" s="353">
        <v>95649</v>
      </c>
      <c r="B9281" s="354" t="s">
        <v>24448</v>
      </c>
      <c r="C9281" s="353" t="s">
        <v>2</v>
      </c>
      <c r="D9281" s="355">
        <v>1142.6300000000001</v>
      </c>
      <c r="E9281" s="207"/>
    </row>
    <row r="9282" spans="1:5" x14ac:dyDescent="0.25">
      <c r="A9282" s="353">
        <v>95650</v>
      </c>
      <c r="B9282" s="354" t="s">
        <v>24449</v>
      </c>
      <c r="C9282" s="353" t="s">
        <v>2</v>
      </c>
      <c r="D9282" s="355">
        <v>1672.04</v>
      </c>
      <c r="E9282" s="207"/>
    </row>
    <row r="9283" spans="1:5" x14ac:dyDescent="0.25">
      <c r="A9283" s="353">
        <v>95651</v>
      </c>
      <c r="B9283" s="354" t="s">
        <v>24450</v>
      </c>
      <c r="C9283" s="353" t="s">
        <v>2</v>
      </c>
      <c r="D9283" s="355">
        <v>2176.02</v>
      </c>
      <c r="E9283" s="207"/>
    </row>
    <row r="9284" spans="1:5" x14ac:dyDescent="0.25">
      <c r="A9284" s="353">
        <v>95652</v>
      </c>
      <c r="B9284" s="354" t="s">
        <v>24451</v>
      </c>
      <c r="C9284" s="353" t="s">
        <v>2</v>
      </c>
      <c r="D9284" s="355">
        <v>814.92</v>
      </c>
      <c r="E9284" s="207"/>
    </row>
    <row r="9285" spans="1:5" x14ac:dyDescent="0.25">
      <c r="A9285" s="353">
        <v>95653</v>
      </c>
      <c r="B9285" s="354" t="s">
        <v>24452</v>
      </c>
      <c r="C9285" s="353" t="s">
        <v>2</v>
      </c>
      <c r="D9285" s="355">
        <v>1458.54</v>
      </c>
      <c r="E9285" s="207"/>
    </row>
    <row r="9286" spans="1:5" x14ac:dyDescent="0.25">
      <c r="A9286" s="353">
        <v>95654</v>
      </c>
      <c r="B9286" s="354" t="s">
        <v>24453</v>
      </c>
      <c r="C9286" s="353" t="s">
        <v>2</v>
      </c>
      <c r="D9286" s="355">
        <v>2150.7800000000002</v>
      </c>
      <c r="E9286" s="207"/>
    </row>
    <row r="9287" spans="1:5" x14ac:dyDescent="0.25">
      <c r="A9287" s="353">
        <v>95655</v>
      </c>
      <c r="B9287" s="354" t="s">
        <v>24454</v>
      </c>
      <c r="C9287" s="353" t="s">
        <v>2</v>
      </c>
      <c r="D9287" s="355">
        <v>2810.42</v>
      </c>
      <c r="E9287" s="207"/>
    </row>
    <row r="9288" spans="1:5" x14ac:dyDescent="0.25">
      <c r="A9288" s="353">
        <v>95657</v>
      </c>
      <c r="B9288" s="354" t="s">
        <v>24455</v>
      </c>
      <c r="C9288" s="353" t="s">
        <v>2</v>
      </c>
      <c r="D9288" s="355">
        <v>359.68</v>
      </c>
      <c r="E9288" s="207"/>
    </row>
    <row r="9289" spans="1:5" x14ac:dyDescent="0.25">
      <c r="A9289" s="353">
        <v>95658</v>
      </c>
      <c r="B9289" s="354" t="s">
        <v>24456</v>
      </c>
      <c r="C9289" s="353" t="s">
        <v>2</v>
      </c>
      <c r="D9289" s="355">
        <v>658.54</v>
      </c>
      <c r="E9289" s="207"/>
    </row>
    <row r="9290" spans="1:5" x14ac:dyDescent="0.25">
      <c r="A9290" s="353">
        <v>95659</v>
      </c>
      <c r="B9290" s="354" t="s">
        <v>24457</v>
      </c>
      <c r="C9290" s="353" t="s">
        <v>2</v>
      </c>
      <c r="D9290" s="355">
        <v>980.61</v>
      </c>
      <c r="E9290" s="207"/>
    </row>
    <row r="9291" spans="1:5" x14ac:dyDescent="0.25">
      <c r="A9291" s="353">
        <v>95660</v>
      </c>
      <c r="B9291" s="354" t="s">
        <v>24458</v>
      </c>
      <c r="C9291" s="353" t="s">
        <v>2</v>
      </c>
      <c r="D9291" s="355">
        <v>1286.79</v>
      </c>
      <c r="E9291" s="207"/>
    </row>
    <row r="9292" spans="1:5" x14ac:dyDescent="0.25">
      <c r="A9292" s="353">
        <v>95661</v>
      </c>
      <c r="B9292" s="354" t="s">
        <v>24459</v>
      </c>
      <c r="C9292" s="353" t="s">
        <v>2</v>
      </c>
      <c r="D9292" s="355">
        <v>453.2</v>
      </c>
      <c r="E9292" s="207"/>
    </row>
    <row r="9293" spans="1:5" x14ac:dyDescent="0.25">
      <c r="A9293" s="353">
        <v>95662</v>
      </c>
      <c r="B9293" s="354" t="s">
        <v>24460</v>
      </c>
      <c r="C9293" s="353" t="s">
        <v>2</v>
      </c>
      <c r="D9293" s="355">
        <v>843.99</v>
      </c>
      <c r="E9293" s="207"/>
    </row>
    <row r="9294" spans="1:5" x14ac:dyDescent="0.25">
      <c r="A9294" s="353">
        <v>95663</v>
      </c>
      <c r="B9294" s="354" t="s">
        <v>24461</v>
      </c>
      <c r="C9294" s="353" t="s">
        <v>2</v>
      </c>
      <c r="D9294" s="355">
        <v>1262.71</v>
      </c>
      <c r="E9294" s="207"/>
    </row>
    <row r="9295" spans="1:5" x14ac:dyDescent="0.25">
      <c r="A9295" s="353">
        <v>95664</v>
      </c>
      <c r="B9295" s="354" t="s">
        <v>24462</v>
      </c>
      <c r="C9295" s="353" t="s">
        <v>2</v>
      </c>
      <c r="D9295" s="355">
        <v>1659.76</v>
      </c>
      <c r="E9295" s="207"/>
    </row>
    <row r="9296" spans="1:5" x14ac:dyDescent="0.25">
      <c r="A9296" s="353">
        <v>95665</v>
      </c>
      <c r="B9296" s="354" t="s">
        <v>24463</v>
      </c>
      <c r="C9296" s="353" t="s">
        <v>2</v>
      </c>
      <c r="D9296" s="355">
        <v>396.74</v>
      </c>
      <c r="E9296" s="207"/>
    </row>
    <row r="9297" spans="1:5" x14ac:dyDescent="0.25">
      <c r="A9297" s="353">
        <v>95666</v>
      </c>
      <c r="B9297" s="354" t="s">
        <v>24464</v>
      </c>
      <c r="C9297" s="353" t="s">
        <v>2</v>
      </c>
      <c r="D9297" s="355">
        <v>706.35</v>
      </c>
      <c r="E9297" s="207"/>
    </row>
    <row r="9298" spans="1:5" x14ac:dyDescent="0.25">
      <c r="A9298" s="353">
        <v>95667</v>
      </c>
      <c r="B9298" s="354" t="s">
        <v>24465</v>
      </c>
      <c r="C9298" s="353" t="s">
        <v>2</v>
      </c>
      <c r="D9298" s="355">
        <v>1046.67</v>
      </c>
      <c r="E9298" s="207"/>
    </row>
    <row r="9299" spans="1:5" x14ac:dyDescent="0.25">
      <c r="A9299" s="353">
        <v>95668</v>
      </c>
      <c r="B9299" s="354" t="s">
        <v>24466</v>
      </c>
      <c r="C9299" s="353" t="s">
        <v>2</v>
      </c>
      <c r="D9299" s="355">
        <v>1368.89</v>
      </c>
      <c r="E9299" s="207"/>
    </row>
    <row r="9300" spans="1:5" x14ac:dyDescent="0.25">
      <c r="A9300" s="353">
        <v>95669</v>
      </c>
      <c r="B9300" s="354" t="s">
        <v>24467</v>
      </c>
      <c r="C9300" s="353" t="s">
        <v>2</v>
      </c>
      <c r="D9300" s="355">
        <v>485.73</v>
      </c>
      <c r="E9300" s="207"/>
    </row>
    <row r="9301" spans="1:5" x14ac:dyDescent="0.25">
      <c r="A9301" s="353">
        <v>95670</v>
      </c>
      <c r="B9301" s="354" t="s">
        <v>24468</v>
      </c>
      <c r="C9301" s="353" t="s">
        <v>2</v>
      </c>
      <c r="D9301" s="355">
        <v>882.99</v>
      </c>
      <c r="E9301" s="207"/>
    </row>
    <row r="9302" spans="1:5" x14ac:dyDescent="0.25">
      <c r="A9302" s="353">
        <v>95671</v>
      </c>
      <c r="B9302" s="354" t="s">
        <v>24469</v>
      </c>
      <c r="C9302" s="353" t="s">
        <v>2</v>
      </c>
      <c r="D9302" s="355">
        <v>1314.96</v>
      </c>
      <c r="E9302" s="207"/>
    </row>
    <row r="9303" spans="1:5" x14ac:dyDescent="0.25">
      <c r="A9303" s="353">
        <v>95672</v>
      </c>
      <c r="B9303" s="354" t="s">
        <v>24470</v>
      </c>
      <c r="C9303" s="353" t="s">
        <v>2</v>
      </c>
      <c r="D9303" s="355">
        <v>1723.96</v>
      </c>
      <c r="E9303" s="207"/>
    </row>
    <row r="9304" spans="1:5" x14ac:dyDescent="0.25">
      <c r="A9304" s="353">
        <v>97741</v>
      </c>
      <c r="B9304" s="354" t="s">
        <v>26719</v>
      </c>
      <c r="C9304" s="353" t="s">
        <v>2</v>
      </c>
      <c r="D9304" s="355">
        <v>199.03</v>
      </c>
      <c r="E9304" s="207"/>
    </row>
    <row r="9305" spans="1:5" x14ac:dyDescent="0.25">
      <c r="A9305" s="353">
        <v>95641</v>
      </c>
      <c r="B9305" s="354" t="s">
        <v>26712</v>
      </c>
      <c r="C9305" s="353" t="s">
        <v>2</v>
      </c>
      <c r="D9305" s="355">
        <v>359.44</v>
      </c>
      <c r="E9305" s="207"/>
    </row>
    <row r="9306" spans="1:5" x14ac:dyDescent="0.25">
      <c r="A9306" s="353">
        <v>95642</v>
      </c>
      <c r="B9306" s="354" t="s">
        <v>26713</v>
      </c>
      <c r="C9306" s="353" t="s">
        <v>2</v>
      </c>
      <c r="D9306" s="355">
        <v>532.61</v>
      </c>
      <c r="E9306" s="207"/>
    </row>
    <row r="9307" spans="1:5" x14ac:dyDescent="0.25">
      <c r="A9307" s="353">
        <v>95643</v>
      </c>
      <c r="B9307" s="354" t="s">
        <v>26714</v>
      </c>
      <c r="C9307" s="353" t="s">
        <v>2</v>
      </c>
      <c r="D9307" s="355">
        <v>698.15</v>
      </c>
      <c r="E9307" s="207"/>
    </row>
    <row r="9308" spans="1:5" x14ac:dyDescent="0.25">
      <c r="A9308" s="353">
        <v>95644</v>
      </c>
      <c r="B9308" s="354" t="s">
        <v>26715</v>
      </c>
      <c r="C9308" s="353" t="s">
        <v>2</v>
      </c>
      <c r="D9308" s="355">
        <v>265.41000000000003</v>
      </c>
      <c r="E9308" s="207"/>
    </row>
    <row r="9309" spans="1:5" x14ac:dyDescent="0.25">
      <c r="A9309" s="353">
        <v>95645</v>
      </c>
      <c r="B9309" s="354" t="s">
        <v>26716</v>
      </c>
      <c r="C9309" s="353" t="s">
        <v>2</v>
      </c>
      <c r="D9309" s="355">
        <v>491.11</v>
      </c>
      <c r="E9309" s="207"/>
    </row>
    <row r="9310" spans="1:5" x14ac:dyDescent="0.25">
      <c r="A9310" s="353">
        <v>95646</v>
      </c>
      <c r="B9310" s="354" t="s">
        <v>26717</v>
      </c>
      <c r="C9310" s="353" t="s">
        <v>2</v>
      </c>
      <c r="D9310" s="355">
        <v>732.76</v>
      </c>
      <c r="E9310" s="207"/>
    </row>
    <row r="9311" spans="1:5" x14ac:dyDescent="0.25">
      <c r="A9311" s="353">
        <v>95647</v>
      </c>
      <c r="B9311" s="354" t="s">
        <v>26718</v>
      </c>
      <c r="C9311" s="353" t="s">
        <v>2</v>
      </c>
      <c r="D9311" s="355">
        <v>962.9</v>
      </c>
      <c r="E9311" s="207"/>
    </row>
    <row r="9312" spans="1:5" x14ac:dyDescent="0.25">
      <c r="A9312" s="353">
        <v>95636</v>
      </c>
      <c r="B9312" s="354" t="s">
        <v>24443</v>
      </c>
      <c r="C9312" s="353" t="s">
        <v>2</v>
      </c>
      <c r="D9312" s="355">
        <v>447.17</v>
      </c>
      <c r="E9312" s="207"/>
    </row>
    <row r="9313" spans="1:5" x14ac:dyDescent="0.25">
      <c r="A9313" s="353">
        <v>95637</v>
      </c>
      <c r="B9313" s="354" t="s">
        <v>24444</v>
      </c>
      <c r="C9313" s="353" t="s">
        <v>2</v>
      </c>
      <c r="D9313" s="355">
        <v>591.91999999999996</v>
      </c>
      <c r="E9313" s="207"/>
    </row>
    <row r="9314" spans="1:5" x14ac:dyDescent="0.25">
      <c r="A9314" s="353">
        <v>95638</v>
      </c>
      <c r="B9314" s="354" t="s">
        <v>24445</v>
      </c>
      <c r="C9314" s="353" t="s">
        <v>2</v>
      </c>
      <c r="D9314" s="355">
        <v>730.75</v>
      </c>
      <c r="E9314" s="207"/>
    </row>
    <row r="9315" spans="1:5" x14ac:dyDescent="0.25">
      <c r="A9315" s="353">
        <v>95639</v>
      </c>
      <c r="B9315" s="354" t="s">
        <v>24446</v>
      </c>
      <c r="C9315" s="353" t="s">
        <v>2</v>
      </c>
      <c r="D9315" s="355">
        <v>1002.19</v>
      </c>
      <c r="E9315" s="207"/>
    </row>
    <row r="9316" spans="1:5" x14ac:dyDescent="0.25">
      <c r="A9316" s="353">
        <v>95634</v>
      </c>
      <c r="B9316" s="354" t="s">
        <v>26710</v>
      </c>
      <c r="C9316" s="353" t="s">
        <v>2</v>
      </c>
      <c r="D9316" s="355">
        <v>216.73</v>
      </c>
      <c r="E9316" s="207"/>
    </row>
    <row r="9317" spans="1:5" x14ac:dyDescent="0.25">
      <c r="A9317" s="353">
        <v>95635</v>
      </c>
      <c r="B9317" s="354" t="s">
        <v>26711</v>
      </c>
      <c r="C9317" s="353" t="s">
        <v>2</v>
      </c>
      <c r="D9317" s="355">
        <v>228.05</v>
      </c>
      <c r="E9317" s="207"/>
    </row>
    <row r="9318" spans="1:5" x14ac:dyDescent="0.25">
      <c r="A9318" s="353">
        <v>98751</v>
      </c>
      <c r="B9318" s="354" t="s">
        <v>709</v>
      </c>
      <c r="C9318" s="353" t="s">
        <v>1</v>
      </c>
      <c r="D9318" s="355">
        <v>204.86</v>
      </c>
      <c r="E9318" s="207"/>
    </row>
    <row r="9319" spans="1:5" x14ac:dyDescent="0.25">
      <c r="A9319" s="353">
        <v>98746</v>
      </c>
      <c r="B9319" s="354" t="s">
        <v>706</v>
      </c>
      <c r="C9319" s="353" t="s">
        <v>1</v>
      </c>
      <c r="D9319" s="355">
        <v>87.13</v>
      </c>
      <c r="E9319" s="207"/>
    </row>
    <row r="9320" spans="1:5" x14ac:dyDescent="0.25">
      <c r="A9320" s="353">
        <v>98753</v>
      </c>
      <c r="B9320" s="354" t="s">
        <v>711</v>
      </c>
      <c r="C9320" s="353" t="s">
        <v>1</v>
      </c>
      <c r="D9320" s="355">
        <v>394.71</v>
      </c>
      <c r="E9320" s="207"/>
    </row>
    <row r="9321" spans="1:5" x14ac:dyDescent="0.25">
      <c r="A9321" s="353">
        <v>98750</v>
      </c>
      <c r="B9321" s="354" t="s">
        <v>708</v>
      </c>
      <c r="C9321" s="353" t="s">
        <v>1</v>
      </c>
      <c r="D9321" s="355">
        <v>135.31</v>
      </c>
      <c r="E9321" s="207"/>
    </row>
    <row r="9322" spans="1:5" x14ac:dyDescent="0.25">
      <c r="A9322" s="353">
        <v>98749</v>
      </c>
      <c r="B9322" s="354" t="s">
        <v>707</v>
      </c>
      <c r="C9322" s="353" t="s">
        <v>1</v>
      </c>
      <c r="D9322" s="355">
        <v>108.74</v>
      </c>
      <c r="E9322" s="207"/>
    </row>
    <row r="9323" spans="1:5" x14ac:dyDescent="0.25">
      <c r="A9323" s="353">
        <v>98752</v>
      </c>
      <c r="B9323" s="354" t="s">
        <v>710</v>
      </c>
      <c r="C9323" s="353" t="s">
        <v>1</v>
      </c>
      <c r="D9323" s="355">
        <v>289.26</v>
      </c>
      <c r="E9323" s="207"/>
    </row>
    <row r="9324" spans="1:5" x14ac:dyDescent="0.25">
      <c r="A9324" s="353">
        <v>98529</v>
      </c>
      <c r="B9324" s="354" t="s">
        <v>24620</v>
      </c>
      <c r="C9324" s="353" t="s">
        <v>2</v>
      </c>
      <c r="D9324" s="355">
        <v>78.64</v>
      </c>
      <c r="E9324" s="207"/>
    </row>
    <row r="9325" spans="1:5" x14ac:dyDescent="0.25">
      <c r="A9325" s="353">
        <v>98530</v>
      </c>
      <c r="B9325" s="354" t="s">
        <v>24621</v>
      </c>
      <c r="C9325" s="353" t="s">
        <v>2</v>
      </c>
      <c r="D9325" s="355">
        <v>154.36000000000001</v>
      </c>
      <c r="E9325" s="207"/>
    </row>
    <row r="9326" spans="1:5" x14ac:dyDescent="0.25">
      <c r="A9326" s="353">
        <v>98531</v>
      </c>
      <c r="B9326" s="354" t="s">
        <v>24622</v>
      </c>
      <c r="C9326" s="353" t="s">
        <v>2</v>
      </c>
      <c r="D9326" s="355">
        <v>403.13</v>
      </c>
      <c r="E9326" s="207"/>
    </row>
    <row r="9327" spans="1:5" x14ac:dyDescent="0.25">
      <c r="A9327" s="353">
        <v>98524</v>
      </c>
      <c r="B9327" s="354" t="s">
        <v>24615</v>
      </c>
      <c r="C9327" s="353" t="s">
        <v>3</v>
      </c>
      <c r="D9327" s="355">
        <v>4.76</v>
      </c>
      <c r="E9327" s="207"/>
    </row>
    <row r="9328" spans="1:5" x14ac:dyDescent="0.25">
      <c r="A9328" s="353">
        <v>98525</v>
      </c>
      <c r="B9328" s="354" t="s">
        <v>24616</v>
      </c>
      <c r="C9328" s="353" t="s">
        <v>3</v>
      </c>
      <c r="D9328" s="355">
        <v>0.69</v>
      </c>
      <c r="E9328" s="207"/>
    </row>
    <row r="9329" spans="1:5" x14ac:dyDescent="0.25">
      <c r="A9329" s="353">
        <v>98533</v>
      </c>
      <c r="B9329" s="354" t="s">
        <v>24624</v>
      </c>
      <c r="C9329" s="353" t="s">
        <v>2</v>
      </c>
      <c r="D9329" s="355">
        <v>120.1</v>
      </c>
      <c r="E9329" s="207"/>
    </row>
    <row r="9330" spans="1:5" x14ac:dyDescent="0.25">
      <c r="A9330" s="353">
        <v>98534</v>
      </c>
      <c r="B9330" s="354" t="s">
        <v>24625</v>
      </c>
      <c r="C9330" s="353" t="s">
        <v>2</v>
      </c>
      <c r="D9330" s="355">
        <v>332.02</v>
      </c>
      <c r="E9330" s="207"/>
    </row>
    <row r="9331" spans="1:5" x14ac:dyDescent="0.25">
      <c r="A9331" s="353">
        <v>98535</v>
      </c>
      <c r="B9331" s="354" t="s">
        <v>24626</v>
      </c>
      <c r="C9331" s="353" t="s">
        <v>2</v>
      </c>
      <c r="D9331" s="355">
        <v>697.99</v>
      </c>
      <c r="E9331" s="207"/>
    </row>
    <row r="9332" spans="1:5" x14ac:dyDescent="0.25">
      <c r="A9332" s="353">
        <v>98532</v>
      </c>
      <c r="B9332" s="354" t="s">
        <v>24623</v>
      </c>
      <c r="C9332" s="353" t="s">
        <v>2</v>
      </c>
      <c r="D9332" s="355">
        <v>31.6</v>
      </c>
      <c r="E9332" s="207"/>
    </row>
    <row r="9333" spans="1:5" x14ac:dyDescent="0.25">
      <c r="A9333" s="353">
        <v>98526</v>
      </c>
      <c r="B9333" s="354" t="s">
        <v>24617</v>
      </c>
      <c r="C9333" s="353" t="s">
        <v>2</v>
      </c>
      <c r="D9333" s="355">
        <v>141.44999999999999</v>
      </c>
      <c r="E9333" s="207"/>
    </row>
    <row r="9334" spans="1:5" x14ac:dyDescent="0.25">
      <c r="A9334" s="353">
        <v>98527</v>
      </c>
      <c r="B9334" s="354" t="s">
        <v>24618</v>
      </c>
      <c r="C9334" s="353" t="s">
        <v>2</v>
      </c>
      <c r="D9334" s="355">
        <v>234.76</v>
      </c>
      <c r="E9334" s="207"/>
    </row>
    <row r="9335" spans="1:5" x14ac:dyDescent="0.25">
      <c r="A9335" s="353">
        <v>98528</v>
      </c>
      <c r="B9335" s="354" t="s">
        <v>24619</v>
      </c>
      <c r="C9335" s="353" t="s">
        <v>2</v>
      </c>
      <c r="D9335" s="355">
        <v>309.39999999999998</v>
      </c>
      <c r="E9335" s="207"/>
    </row>
    <row r="9336" spans="1:5" x14ac:dyDescent="0.25">
      <c r="A9336" s="353">
        <v>94232</v>
      </c>
      <c r="B9336" s="354" t="s">
        <v>661</v>
      </c>
      <c r="C9336" s="353" t="s">
        <v>2</v>
      </c>
      <c r="D9336" s="355">
        <v>3.14</v>
      </c>
      <c r="E9336" s="207"/>
    </row>
    <row r="9337" spans="1:5" x14ac:dyDescent="0.25">
      <c r="A9337" s="353">
        <v>100434</v>
      </c>
      <c r="B9337" s="354" t="s">
        <v>682</v>
      </c>
      <c r="C9337" s="353" t="s">
        <v>1</v>
      </c>
      <c r="D9337" s="355">
        <v>174.49</v>
      </c>
      <c r="E9337" s="207"/>
    </row>
    <row r="9338" spans="1:5" x14ac:dyDescent="0.25">
      <c r="A9338" s="353">
        <v>94229</v>
      </c>
      <c r="B9338" s="354" t="s">
        <v>686</v>
      </c>
      <c r="C9338" s="353" t="s">
        <v>1</v>
      </c>
      <c r="D9338" s="355">
        <v>188.17</v>
      </c>
      <c r="E9338" s="207"/>
    </row>
    <row r="9339" spans="1:5" x14ac:dyDescent="0.25">
      <c r="A9339" s="353">
        <v>94227</v>
      </c>
      <c r="B9339" s="354" t="s">
        <v>684</v>
      </c>
      <c r="C9339" s="353" t="s">
        <v>1</v>
      </c>
      <c r="D9339" s="355">
        <v>70.44</v>
      </c>
      <c r="E9339" s="207"/>
    </row>
    <row r="9340" spans="1:5" x14ac:dyDescent="0.25">
      <c r="A9340" s="353">
        <v>94228</v>
      </c>
      <c r="B9340" s="354" t="s">
        <v>685</v>
      </c>
      <c r="C9340" s="353" t="s">
        <v>1</v>
      </c>
      <c r="D9340" s="355">
        <v>97.01</v>
      </c>
      <c r="E9340" s="207"/>
    </row>
    <row r="9341" spans="1:5" x14ac:dyDescent="0.25">
      <c r="A9341" s="353">
        <v>94219</v>
      </c>
      <c r="B9341" s="354" t="s">
        <v>674</v>
      </c>
      <c r="C9341" s="353" t="s">
        <v>1</v>
      </c>
      <c r="D9341" s="355">
        <v>47.82</v>
      </c>
      <c r="E9341" s="207"/>
    </row>
    <row r="9342" spans="1:5" x14ac:dyDescent="0.25">
      <c r="A9342" s="353">
        <v>94220</v>
      </c>
      <c r="B9342" s="354" t="s">
        <v>675</v>
      </c>
      <c r="C9342" s="353" t="s">
        <v>1</v>
      </c>
      <c r="D9342" s="355">
        <v>63.06</v>
      </c>
      <c r="E9342" s="207"/>
    </row>
    <row r="9343" spans="1:5" x14ac:dyDescent="0.25">
      <c r="A9343" s="353">
        <v>100326</v>
      </c>
      <c r="B9343" s="354" t="s">
        <v>35574</v>
      </c>
      <c r="C9343" s="353" t="s">
        <v>1</v>
      </c>
      <c r="D9343" s="355">
        <v>0</v>
      </c>
      <c r="E9343" s="207"/>
    </row>
    <row r="9344" spans="1:5" x14ac:dyDescent="0.25">
      <c r="A9344" s="353">
        <v>94221</v>
      </c>
      <c r="B9344" s="354" t="s">
        <v>676</v>
      </c>
      <c r="C9344" s="353" t="s">
        <v>1</v>
      </c>
      <c r="D9344" s="355">
        <v>40.5</v>
      </c>
      <c r="E9344" s="207"/>
    </row>
    <row r="9345" spans="1:5" x14ac:dyDescent="0.25">
      <c r="A9345" s="353">
        <v>94222</v>
      </c>
      <c r="B9345" s="354" t="s">
        <v>677</v>
      </c>
      <c r="C9345" s="353" t="s">
        <v>1</v>
      </c>
      <c r="D9345" s="355">
        <v>55.74</v>
      </c>
      <c r="E9345" s="207"/>
    </row>
    <row r="9346" spans="1:5" x14ac:dyDescent="0.25">
      <c r="A9346" s="353">
        <v>94451</v>
      </c>
      <c r="B9346" s="354" t="s">
        <v>679</v>
      </c>
      <c r="C9346" s="353" t="s">
        <v>1</v>
      </c>
      <c r="D9346" s="355">
        <v>80.38</v>
      </c>
      <c r="E9346" s="207"/>
    </row>
    <row r="9347" spans="1:5" x14ac:dyDescent="0.25">
      <c r="A9347" s="353">
        <v>94223</v>
      </c>
      <c r="B9347" s="354" t="s">
        <v>678</v>
      </c>
      <c r="C9347" s="353" t="s">
        <v>1</v>
      </c>
      <c r="D9347" s="355">
        <v>72.260000000000005</v>
      </c>
      <c r="E9347" s="207"/>
    </row>
    <row r="9348" spans="1:5" x14ac:dyDescent="0.25">
      <c r="A9348" s="353">
        <v>100325</v>
      </c>
      <c r="B9348" s="354" t="s">
        <v>680</v>
      </c>
      <c r="C9348" s="353" t="s">
        <v>1</v>
      </c>
      <c r="D9348" s="355">
        <v>77.930000000000007</v>
      </c>
      <c r="E9348" s="207"/>
    </row>
    <row r="9349" spans="1:5" x14ac:dyDescent="0.25">
      <c r="A9349" s="353">
        <v>94224</v>
      </c>
      <c r="B9349" s="354" t="s">
        <v>659</v>
      </c>
      <c r="C9349" s="353" t="s">
        <v>1</v>
      </c>
      <c r="D9349" s="355">
        <v>28.69</v>
      </c>
      <c r="E9349" s="207"/>
    </row>
    <row r="9350" spans="1:5" x14ac:dyDescent="0.25">
      <c r="A9350" s="353">
        <v>102653</v>
      </c>
      <c r="B9350" s="354" t="s">
        <v>35575</v>
      </c>
      <c r="C9350" s="353" t="s">
        <v>3</v>
      </c>
      <c r="D9350" s="355">
        <v>0</v>
      </c>
      <c r="E9350" s="207"/>
    </row>
    <row r="9351" spans="1:5" x14ac:dyDescent="0.25">
      <c r="A9351" s="353">
        <v>100330</v>
      </c>
      <c r="B9351" s="354" t="s">
        <v>39011</v>
      </c>
      <c r="C9351" s="353" t="s">
        <v>3</v>
      </c>
      <c r="D9351" s="355">
        <v>28.46</v>
      </c>
      <c r="E9351" s="207"/>
    </row>
    <row r="9352" spans="1:5" x14ac:dyDescent="0.25">
      <c r="A9352" s="353">
        <v>100331</v>
      </c>
      <c r="B9352" s="354" t="s">
        <v>39012</v>
      </c>
      <c r="C9352" s="353" t="s">
        <v>3</v>
      </c>
      <c r="D9352" s="355">
        <v>34.79</v>
      </c>
      <c r="E9352" s="207"/>
    </row>
    <row r="9353" spans="1:5" x14ac:dyDescent="0.25">
      <c r="A9353" s="353">
        <v>100328</v>
      </c>
      <c r="B9353" s="354" t="s">
        <v>39013</v>
      </c>
      <c r="C9353" s="353" t="s">
        <v>3</v>
      </c>
      <c r="D9353" s="355">
        <v>20.91</v>
      </c>
      <c r="E9353" s="207"/>
    </row>
    <row r="9354" spans="1:5" x14ac:dyDescent="0.25">
      <c r="A9354" s="353">
        <v>100329</v>
      </c>
      <c r="B9354" s="354" t="s">
        <v>39014</v>
      </c>
      <c r="C9354" s="353" t="s">
        <v>3</v>
      </c>
      <c r="D9354" s="355">
        <v>24.62</v>
      </c>
      <c r="E9354" s="207"/>
    </row>
    <row r="9355" spans="1:5" x14ac:dyDescent="0.25">
      <c r="A9355" s="353">
        <v>94231</v>
      </c>
      <c r="B9355" s="354" t="s">
        <v>687</v>
      </c>
      <c r="C9355" s="353" t="s">
        <v>1</v>
      </c>
      <c r="D9355" s="355">
        <v>56.18</v>
      </c>
      <c r="E9355" s="207"/>
    </row>
    <row r="9356" spans="1:5" x14ac:dyDescent="0.25">
      <c r="A9356" s="353">
        <v>100435</v>
      </c>
      <c r="B9356" s="354" t="s">
        <v>683</v>
      </c>
      <c r="C9356" s="353" t="s">
        <v>1</v>
      </c>
      <c r="D9356" s="355">
        <v>55.11</v>
      </c>
      <c r="E9356" s="207"/>
    </row>
    <row r="9357" spans="1:5" x14ac:dyDescent="0.25">
      <c r="A9357" s="353">
        <v>100327</v>
      </c>
      <c r="B9357" s="354" t="s">
        <v>681</v>
      </c>
      <c r="C9357" s="353" t="s">
        <v>1</v>
      </c>
      <c r="D9357" s="355">
        <v>64.599999999999994</v>
      </c>
      <c r="E9357" s="207"/>
    </row>
    <row r="9358" spans="1:5" x14ac:dyDescent="0.25">
      <c r="A9358" s="353">
        <v>94226</v>
      </c>
      <c r="B9358" s="354" t="s">
        <v>660</v>
      </c>
      <c r="C9358" s="353" t="s">
        <v>3</v>
      </c>
      <c r="D9358" s="355">
        <v>21.61</v>
      </c>
      <c r="E9358" s="207"/>
    </row>
    <row r="9359" spans="1:5" x14ac:dyDescent="0.25">
      <c r="A9359" s="353">
        <v>94201</v>
      </c>
      <c r="B9359" s="354" t="s">
        <v>657</v>
      </c>
      <c r="C9359" s="353" t="s">
        <v>3</v>
      </c>
      <c r="D9359" s="355">
        <v>96.34</v>
      </c>
      <c r="E9359" s="207"/>
    </row>
    <row r="9360" spans="1:5" x14ac:dyDescent="0.25">
      <c r="A9360" s="353">
        <v>94204</v>
      </c>
      <c r="B9360" s="354" t="s">
        <v>658</v>
      </c>
      <c r="C9360" s="353" t="s">
        <v>3</v>
      </c>
      <c r="D9360" s="355">
        <v>102.64</v>
      </c>
      <c r="E9360" s="207"/>
    </row>
    <row r="9361" spans="1:5" x14ac:dyDescent="0.25">
      <c r="A9361" s="353">
        <v>94447</v>
      </c>
      <c r="B9361" s="354" t="s">
        <v>668</v>
      </c>
      <c r="C9361" s="353" t="s">
        <v>3</v>
      </c>
      <c r="D9361" s="355">
        <v>96.34</v>
      </c>
      <c r="E9361" s="207"/>
    </row>
    <row r="9362" spans="1:5" x14ac:dyDescent="0.25">
      <c r="A9362" s="353">
        <v>94448</v>
      </c>
      <c r="B9362" s="354" t="s">
        <v>669</v>
      </c>
      <c r="C9362" s="353" t="s">
        <v>3</v>
      </c>
      <c r="D9362" s="355">
        <v>102.64</v>
      </c>
      <c r="E9362" s="207"/>
    </row>
    <row r="9363" spans="1:5" x14ac:dyDescent="0.25">
      <c r="A9363" s="353">
        <v>94445</v>
      </c>
      <c r="B9363" s="354" t="s">
        <v>666</v>
      </c>
      <c r="C9363" s="353" t="s">
        <v>3</v>
      </c>
      <c r="D9363" s="355">
        <v>96.34</v>
      </c>
      <c r="E9363" s="207"/>
    </row>
    <row r="9364" spans="1:5" x14ac:dyDescent="0.25">
      <c r="A9364" s="353">
        <v>94446</v>
      </c>
      <c r="B9364" s="354" t="s">
        <v>667</v>
      </c>
      <c r="C9364" s="353" t="s">
        <v>3</v>
      </c>
      <c r="D9364" s="355">
        <v>102.64</v>
      </c>
      <c r="E9364" s="207"/>
    </row>
    <row r="9365" spans="1:5" x14ac:dyDescent="0.25">
      <c r="A9365" s="353">
        <v>94440</v>
      </c>
      <c r="B9365" s="354" t="s">
        <v>662</v>
      </c>
      <c r="C9365" s="353" t="s">
        <v>3</v>
      </c>
      <c r="D9365" s="355">
        <v>68.680000000000007</v>
      </c>
      <c r="E9365" s="207"/>
    </row>
    <row r="9366" spans="1:5" x14ac:dyDescent="0.25">
      <c r="A9366" s="353">
        <v>94441</v>
      </c>
      <c r="B9366" s="354" t="s">
        <v>663</v>
      </c>
      <c r="C9366" s="353" t="s">
        <v>3</v>
      </c>
      <c r="D9366" s="355">
        <v>72.400000000000006</v>
      </c>
      <c r="E9366" s="207"/>
    </row>
    <row r="9367" spans="1:5" x14ac:dyDescent="0.25">
      <c r="A9367" s="353">
        <v>94195</v>
      </c>
      <c r="B9367" s="354" t="s">
        <v>655</v>
      </c>
      <c r="C9367" s="353" t="s">
        <v>3</v>
      </c>
      <c r="D9367" s="355">
        <v>68.680000000000007</v>
      </c>
      <c r="E9367" s="207"/>
    </row>
    <row r="9368" spans="1:5" x14ac:dyDescent="0.25">
      <c r="A9368" s="353">
        <v>94198</v>
      </c>
      <c r="B9368" s="354" t="s">
        <v>656</v>
      </c>
      <c r="C9368" s="353" t="s">
        <v>3</v>
      </c>
      <c r="D9368" s="355">
        <v>72.400000000000006</v>
      </c>
      <c r="E9368" s="207"/>
    </row>
    <row r="9369" spans="1:5" x14ac:dyDescent="0.25">
      <c r="A9369" s="353">
        <v>94442</v>
      </c>
      <c r="B9369" s="354" t="s">
        <v>664</v>
      </c>
      <c r="C9369" s="353" t="s">
        <v>3</v>
      </c>
      <c r="D9369" s="355">
        <v>68.680000000000007</v>
      </c>
      <c r="E9369" s="207"/>
    </row>
    <row r="9370" spans="1:5" x14ac:dyDescent="0.25">
      <c r="A9370" s="353">
        <v>94443</v>
      </c>
      <c r="B9370" s="354" t="s">
        <v>665</v>
      </c>
      <c r="C9370" s="353" t="s">
        <v>3</v>
      </c>
      <c r="D9370" s="355">
        <v>72.400000000000006</v>
      </c>
      <c r="E9370" s="207"/>
    </row>
    <row r="9371" spans="1:5" x14ac:dyDescent="0.25">
      <c r="A9371" s="353">
        <v>94213</v>
      </c>
      <c r="B9371" s="354" t="s">
        <v>672</v>
      </c>
      <c r="C9371" s="353" t="s">
        <v>3</v>
      </c>
      <c r="D9371" s="355">
        <v>55.61</v>
      </c>
      <c r="E9371" s="207"/>
    </row>
    <row r="9372" spans="1:5" x14ac:dyDescent="0.25">
      <c r="A9372" s="353">
        <v>94189</v>
      </c>
      <c r="B9372" s="354" t="s">
        <v>653</v>
      </c>
      <c r="C9372" s="353" t="s">
        <v>3</v>
      </c>
      <c r="D9372" s="355">
        <v>46.05</v>
      </c>
      <c r="E9372" s="207"/>
    </row>
    <row r="9373" spans="1:5" x14ac:dyDescent="0.25">
      <c r="A9373" s="353">
        <v>94192</v>
      </c>
      <c r="B9373" s="354" t="s">
        <v>654</v>
      </c>
      <c r="C9373" s="353" t="s">
        <v>3</v>
      </c>
      <c r="D9373" s="355">
        <v>48.86</v>
      </c>
      <c r="E9373" s="207"/>
    </row>
    <row r="9374" spans="1:5" x14ac:dyDescent="0.25">
      <c r="A9374" s="353">
        <v>94444</v>
      </c>
      <c r="B9374" s="354" t="s">
        <v>690</v>
      </c>
      <c r="C9374" s="353" t="s">
        <v>3</v>
      </c>
      <c r="D9374" s="355">
        <v>562.46</v>
      </c>
      <c r="E9374" s="207"/>
    </row>
    <row r="9375" spans="1:5" x14ac:dyDescent="0.25">
      <c r="A9375" s="353">
        <v>94218</v>
      </c>
      <c r="B9375" s="354" t="s">
        <v>11758</v>
      </c>
      <c r="C9375" s="353" t="s">
        <v>3</v>
      </c>
      <c r="D9375" s="355">
        <v>107.16</v>
      </c>
      <c r="E9375" s="207"/>
    </row>
    <row r="9376" spans="1:5" x14ac:dyDescent="0.25">
      <c r="A9376" s="353">
        <v>94216</v>
      </c>
      <c r="B9376" s="354" t="s">
        <v>673</v>
      </c>
      <c r="C9376" s="353" t="s">
        <v>3</v>
      </c>
      <c r="D9376" s="355">
        <v>152.44</v>
      </c>
      <c r="E9376" s="207"/>
    </row>
    <row r="9377" spans="1:5" x14ac:dyDescent="0.25">
      <c r="A9377" s="353">
        <v>94449</v>
      </c>
      <c r="B9377" s="354" t="s">
        <v>688</v>
      </c>
      <c r="C9377" s="353" t="s">
        <v>3</v>
      </c>
      <c r="D9377" s="355">
        <v>62.34</v>
      </c>
      <c r="E9377" s="207"/>
    </row>
    <row r="9378" spans="1:5" x14ac:dyDescent="0.25">
      <c r="A9378" s="353">
        <v>94210</v>
      </c>
      <c r="B9378" s="354" t="s">
        <v>671</v>
      </c>
      <c r="C9378" s="353" t="s">
        <v>3</v>
      </c>
      <c r="D9378" s="355">
        <v>45.3</v>
      </c>
      <c r="E9378" s="207"/>
    </row>
    <row r="9379" spans="1:5" x14ac:dyDescent="0.25">
      <c r="A9379" s="353">
        <v>94207</v>
      </c>
      <c r="B9379" s="354" t="s">
        <v>670</v>
      </c>
      <c r="C9379" s="353" t="s">
        <v>3</v>
      </c>
      <c r="D9379" s="355">
        <v>42.62</v>
      </c>
      <c r="E9379" s="207"/>
    </row>
    <row r="9380" spans="1:5" x14ac:dyDescent="0.25">
      <c r="A9380" s="353">
        <v>102109</v>
      </c>
      <c r="B9380" s="354" t="s">
        <v>5050</v>
      </c>
      <c r="C9380" s="353" t="s">
        <v>2</v>
      </c>
      <c r="D9380" s="355">
        <v>57.16</v>
      </c>
      <c r="E9380" s="207"/>
    </row>
    <row r="9381" spans="1:5" x14ac:dyDescent="0.25">
      <c r="A9381" s="353">
        <v>102110</v>
      </c>
      <c r="B9381" s="354" t="s">
        <v>5051</v>
      </c>
      <c r="C9381" s="353" t="s">
        <v>2</v>
      </c>
      <c r="D9381" s="355">
        <v>166.06</v>
      </c>
      <c r="E9381" s="207"/>
    </row>
    <row r="9382" spans="1:5" x14ac:dyDescent="0.25">
      <c r="A9382" s="353">
        <v>103656</v>
      </c>
      <c r="B9382" s="354" t="s">
        <v>5686</v>
      </c>
      <c r="C9382" s="353" t="s">
        <v>2</v>
      </c>
      <c r="D9382" s="355">
        <v>123573.17</v>
      </c>
      <c r="E9382" s="207"/>
    </row>
    <row r="9383" spans="1:5" x14ac:dyDescent="0.25">
      <c r="A9383" s="353">
        <v>102105</v>
      </c>
      <c r="B9383" s="354" t="s">
        <v>5046</v>
      </c>
      <c r="C9383" s="353" t="s">
        <v>2</v>
      </c>
      <c r="D9383" s="355">
        <v>19557.759999999998</v>
      </c>
      <c r="E9383" s="207"/>
    </row>
    <row r="9384" spans="1:5" x14ac:dyDescent="0.25">
      <c r="A9384" s="353">
        <v>102106</v>
      </c>
      <c r="B9384" s="354" t="s">
        <v>5047</v>
      </c>
      <c r="C9384" s="353" t="s">
        <v>2</v>
      </c>
      <c r="D9384" s="355">
        <v>24526.560000000001</v>
      </c>
      <c r="E9384" s="207"/>
    </row>
    <row r="9385" spans="1:5" x14ac:dyDescent="0.25">
      <c r="A9385" s="353">
        <v>102107</v>
      </c>
      <c r="B9385" s="354" t="s">
        <v>5048</v>
      </c>
      <c r="C9385" s="353" t="s">
        <v>2</v>
      </c>
      <c r="D9385" s="355">
        <v>34215.199999999997</v>
      </c>
      <c r="E9385" s="207"/>
    </row>
    <row r="9386" spans="1:5" x14ac:dyDescent="0.25">
      <c r="A9386" s="353">
        <v>102102</v>
      </c>
      <c r="B9386" s="354" t="s">
        <v>5043</v>
      </c>
      <c r="C9386" s="353" t="s">
        <v>2</v>
      </c>
      <c r="D9386" s="355">
        <v>11156.16</v>
      </c>
      <c r="E9386" s="207"/>
    </row>
    <row r="9387" spans="1:5" x14ac:dyDescent="0.25">
      <c r="A9387" s="353">
        <v>102108</v>
      </c>
      <c r="B9387" s="354" t="s">
        <v>5049</v>
      </c>
      <c r="C9387" s="353" t="s">
        <v>2</v>
      </c>
      <c r="D9387" s="355">
        <v>39840.120000000003</v>
      </c>
      <c r="E9387" s="207"/>
    </row>
    <row r="9388" spans="1:5" x14ac:dyDescent="0.25">
      <c r="A9388" s="353">
        <v>102103</v>
      </c>
      <c r="B9388" s="354" t="s">
        <v>5044</v>
      </c>
      <c r="C9388" s="353" t="s">
        <v>2</v>
      </c>
      <c r="D9388" s="355">
        <v>12412.99</v>
      </c>
      <c r="E9388" s="207"/>
    </row>
    <row r="9389" spans="1:5" x14ac:dyDescent="0.25">
      <c r="A9389" s="353">
        <v>103654</v>
      </c>
      <c r="B9389" s="354" t="s">
        <v>5684</v>
      </c>
      <c r="C9389" s="353" t="s">
        <v>2</v>
      </c>
      <c r="D9389" s="355">
        <v>64536.51</v>
      </c>
      <c r="E9389" s="207"/>
    </row>
    <row r="9390" spans="1:5" x14ac:dyDescent="0.25">
      <c r="A9390" s="353">
        <v>102104</v>
      </c>
      <c r="B9390" s="354" t="s">
        <v>5045</v>
      </c>
      <c r="C9390" s="353" t="s">
        <v>2</v>
      </c>
      <c r="D9390" s="355">
        <v>15917</v>
      </c>
      <c r="E9390" s="207"/>
    </row>
    <row r="9391" spans="1:5" x14ac:dyDescent="0.25">
      <c r="A9391" s="353">
        <v>103655</v>
      </c>
      <c r="B9391" s="354" t="s">
        <v>5685</v>
      </c>
      <c r="C9391" s="353" t="s">
        <v>2</v>
      </c>
      <c r="D9391" s="355">
        <v>88395.59</v>
      </c>
      <c r="E9391" s="207"/>
    </row>
    <row r="9392" spans="1:5" x14ac:dyDescent="0.25">
      <c r="A9392" s="353">
        <v>105473</v>
      </c>
      <c r="B9392" s="354" t="s">
        <v>35576</v>
      </c>
      <c r="C9392" s="353" t="s">
        <v>821</v>
      </c>
      <c r="D9392" s="355">
        <v>0</v>
      </c>
      <c r="E9392" s="207"/>
    </row>
    <row r="9393" spans="1:5" x14ac:dyDescent="0.25">
      <c r="A9393" s="353">
        <v>105414</v>
      </c>
      <c r="B9393" s="354" t="s">
        <v>35577</v>
      </c>
      <c r="C9393" s="353" t="s">
        <v>821</v>
      </c>
      <c r="D9393" s="355">
        <v>0</v>
      </c>
      <c r="E9393" s="207"/>
    </row>
    <row r="9394" spans="1:5" x14ac:dyDescent="0.25">
      <c r="A9394" s="353">
        <v>105424</v>
      </c>
      <c r="B9394" s="354" t="s">
        <v>35578</v>
      </c>
      <c r="C9394" s="353" t="s">
        <v>821</v>
      </c>
      <c r="D9394" s="355">
        <v>0</v>
      </c>
      <c r="E9394" s="207"/>
    </row>
    <row r="9395" spans="1:5" x14ac:dyDescent="0.25">
      <c r="A9395" s="353">
        <v>105448</v>
      </c>
      <c r="B9395" s="354" t="s">
        <v>35579</v>
      </c>
      <c r="C9395" s="353" t="s">
        <v>821</v>
      </c>
      <c r="D9395" s="355">
        <v>0</v>
      </c>
      <c r="E9395" s="207"/>
    </row>
    <row r="9396" spans="1:5" x14ac:dyDescent="0.25">
      <c r="A9396" s="353">
        <v>105409</v>
      </c>
      <c r="B9396" s="354" t="s">
        <v>35580</v>
      </c>
      <c r="C9396" s="353" t="s">
        <v>821</v>
      </c>
      <c r="D9396" s="355">
        <v>0</v>
      </c>
      <c r="E9396" s="207"/>
    </row>
    <row r="9397" spans="1:5" x14ac:dyDescent="0.25">
      <c r="A9397" s="353">
        <v>105415</v>
      </c>
      <c r="B9397" s="354" t="s">
        <v>35581</v>
      </c>
      <c r="C9397" s="353" t="s">
        <v>821</v>
      </c>
      <c r="D9397" s="355">
        <v>0</v>
      </c>
      <c r="E9397" s="207"/>
    </row>
    <row r="9398" spans="1:5" x14ac:dyDescent="0.25">
      <c r="A9398" s="353">
        <v>105487</v>
      </c>
      <c r="B9398" s="354" t="s">
        <v>35582</v>
      </c>
      <c r="C9398" s="353" t="s">
        <v>821</v>
      </c>
      <c r="D9398" s="355">
        <v>0</v>
      </c>
      <c r="E9398" s="207"/>
    </row>
    <row r="9399" spans="1:5" x14ac:dyDescent="0.25">
      <c r="A9399" s="353">
        <v>105451</v>
      </c>
      <c r="B9399" s="354" t="s">
        <v>35583</v>
      </c>
      <c r="C9399" s="353" t="s">
        <v>821</v>
      </c>
      <c r="D9399" s="355">
        <v>0</v>
      </c>
      <c r="E9399" s="207"/>
    </row>
    <row r="9400" spans="1:5" x14ac:dyDescent="0.25">
      <c r="A9400" s="353">
        <v>105454</v>
      </c>
      <c r="B9400" s="354" t="s">
        <v>35584</v>
      </c>
      <c r="C9400" s="353" t="s">
        <v>821</v>
      </c>
      <c r="D9400" s="355">
        <v>0</v>
      </c>
      <c r="E9400" s="207"/>
    </row>
    <row r="9401" spans="1:5" x14ac:dyDescent="0.25">
      <c r="A9401" s="353">
        <v>105411</v>
      </c>
      <c r="B9401" s="354" t="s">
        <v>35585</v>
      </c>
      <c r="C9401" s="353" t="s">
        <v>821</v>
      </c>
      <c r="D9401" s="355">
        <v>0</v>
      </c>
      <c r="E9401" s="207"/>
    </row>
    <row r="9402" spans="1:5" x14ac:dyDescent="0.25">
      <c r="A9402" s="353">
        <v>105419</v>
      </c>
      <c r="B9402" s="354" t="s">
        <v>35586</v>
      </c>
      <c r="C9402" s="353" t="s">
        <v>821</v>
      </c>
      <c r="D9402" s="355">
        <v>0</v>
      </c>
      <c r="E9402" s="207"/>
    </row>
    <row r="9403" spans="1:5" x14ac:dyDescent="0.25">
      <c r="A9403" s="353">
        <v>105443</v>
      </c>
      <c r="B9403" s="354" t="s">
        <v>35587</v>
      </c>
      <c r="C9403" s="353" t="s">
        <v>821</v>
      </c>
      <c r="D9403" s="355">
        <v>0</v>
      </c>
      <c r="E9403" s="207"/>
    </row>
    <row r="9404" spans="1:5" x14ac:dyDescent="0.25">
      <c r="A9404" s="353">
        <v>105455</v>
      </c>
      <c r="B9404" s="354" t="s">
        <v>35588</v>
      </c>
      <c r="C9404" s="353" t="s">
        <v>821</v>
      </c>
      <c r="D9404" s="355">
        <v>0</v>
      </c>
      <c r="E9404" s="207"/>
    </row>
    <row r="9405" spans="1:5" x14ac:dyDescent="0.25">
      <c r="A9405" s="353">
        <v>105412</v>
      </c>
      <c r="B9405" s="354" t="s">
        <v>35589</v>
      </c>
      <c r="C9405" s="353" t="s">
        <v>821</v>
      </c>
      <c r="D9405" s="355">
        <v>0</v>
      </c>
      <c r="E9405" s="207"/>
    </row>
    <row r="9406" spans="1:5" x14ac:dyDescent="0.25">
      <c r="A9406" s="353">
        <v>105420</v>
      </c>
      <c r="B9406" s="354" t="s">
        <v>35590</v>
      </c>
      <c r="C9406" s="353" t="s">
        <v>821</v>
      </c>
      <c r="D9406" s="355">
        <v>0</v>
      </c>
      <c r="E9406" s="207"/>
    </row>
    <row r="9407" spans="1:5" x14ac:dyDescent="0.25">
      <c r="A9407" s="353">
        <v>105444</v>
      </c>
      <c r="B9407" s="354" t="s">
        <v>35591</v>
      </c>
      <c r="C9407" s="353" t="s">
        <v>821</v>
      </c>
      <c r="D9407" s="355">
        <v>0</v>
      </c>
      <c r="E9407" s="207"/>
    </row>
    <row r="9408" spans="1:5" x14ac:dyDescent="0.25">
      <c r="A9408" s="353">
        <v>105456</v>
      </c>
      <c r="B9408" s="354" t="s">
        <v>35592</v>
      </c>
      <c r="C9408" s="353" t="s">
        <v>821</v>
      </c>
      <c r="D9408" s="355">
        <v>0</v>
      </c>
      <c r="E9408" s="207"/>
    </row>
    <row r="9409" spans="1:5" x14ac:dyDescent="0.25">
      <c r="A9409" s="353">
        <v>105478</v>
      </c>
      <c r="B9409" s="354" t="s">
        <v>35593</v>
      </c>
      <c r="C9409" s="353" t="s">
        <v>821</v>
      </c>
      <c r="D9409" s="355">
        <v>0</v>
      </c>
      <c r="E9409" s="207"/>
    </row>
    <row r="9410" spans="1:5" x14ac:dyDescent="0.25">
      <c r="A9410" s="353">
        <v>105421</v>
      </c>
      <c r="B9410" s="354" t="s">
        <v>35594</v>
      </c>
      <c r="C9410" s="353" t="s">
        <v>821</v>
      </c>
      <c r="D9410" s="355">
        <v>0</v>
      </c>
      <c r="E9410" s="207"/>
    </row>
    <row r="9411" spans="1:5" x14ac:dyDescent="0.25">
      <c r="A9411" s="353">
        <v>105445</v>
      </c>
      <c r="B9411" s="354" t="s">
        <v>35595</v>
      </c>
      <c r="C9411" s="353" t="s">
        <v>821</v>
      </c>
      <c r="D9411" s="355">
        <v>0</v>
      </c>
      <c r="E9411" s="207"/>
    </row>
    <row r="9412" spans="1:5" x14ac:dyDescent="0.25">
      <c r="A9412" s="353">
        <v>105453</v>
      </c>
      <c r="B9412" s="354" t="s">
        <v>35596</v>
      </c>
      <c r="C9412" s="353" t="s">
        <v>821</v>
      </c>
      <c r="D9412" s="355">
        <v>0</v>
      </c>
      <c r="E9412" s="207"/>
    </row>
    <row r="9413" spans="1:5" x14ac:dyDescent="0.25">
      <c r="A9413" s="353">
        <v>105497</v>
      </c>
      <c r="B9413" s="354" t="s">
        <v>35597</v>
      </c>
      <c r="C9413" s="353" t="s">
        <v>821</v>
      </c>
      <c r="D9413" s="355">
        <v>0</v>
      </c>
      <c r="E9413" s="207"/>
    </row>
    <row r="9414" spans="1:5" x14ac:dyDescent="0.25">
      <c r="A9414" s="353">
        <v>105418</v>
      </c>
      <c r="B9414" s="354" t="s">
        <v>35598</v>
      </c>
      <c r="C9414" s="353" t="s">
        <v>821</v>
      </c>
      <c r="D9414" s="355">
        <v>0</v>
      </c>
      <c r="E9414" s="207"/>
    </row>
    <row r="9415" spans="1:5" x14ac:dyDescent="0.25">
      <c r="A9415" s="353">
        <v>105442</v>
      </c>
      <c r="B9415" s="354" t="s">
        <v>35599</v>
      </c>
      <c r="C9415" s="353" t="s">
        <v>821</v>
      </c>
      <c r="D9415" s="355">
        <v>0</v>
      </c>
      <c r="E9415" s="207"/>
    </row>
    <row r="9416" spans="1:5" x14ac:dyDescent="0.25">
      <c r="A9416" s="353">
        <v>105410</v>
      </c>
      <c r="B9416" s="354" t="s">
        <v>35600</v>
      </c>
      <c r="C9416" s="353" t="s">
        <v>821</v>
      </c>
      <c r="D9416" s="355">
        <v>0</v>
      </c>
      <c r="E9416" s="207"/>
    </row>
    <row r="9417" spans="1:5" x14ac:dyDescent="0.25">
      <c r="A9417" s="353">
        <v>105416</v>
      </c>
      <c r="B9417" s="354" t="s">
        <v>35601</v>
      </c>
      <c r="C9417" s="353" t="s">
        <v>821</v>
      </c>
      <c r="D9417" s="355">
        <v>0</v>
      </c>
      <c r="E9417" s="207"/>
    </row>
    <row r="9418" spans="1:5" x14ac:dyDescent="0.25">
      <c r="A9418" s="353">
        <v>105488</v>
      </c>
      <c r="B9418" s="354" t="s">
        <v>35602</v>
      </c>
      <c r="C9418" s="353" t="s">
        <v>821</v>
      </c>
      <c r="D9418" s="355">
        <v>0</v>
      </c>
      <c r="E9418" s="207"/>
    </row>
    <row r="9419" spans="1:5" x14ac:dyDescent="0.25">
      <c r="A9419" s="353">
        <v>105452</v>
      </c>
      <c r="B9419" s="354" t="s">
        <v>35603</v>
      </c>
      <c r="C9419" s="353" t="s">
        <v>821</v>
      </c>
      <c r="D9419" s="355">
        <v>0</v>
      </c>
      <c r="E9419" s="207"/>
    </row>
    <row r="9420" spans="1:5" x14ac:dyDescent="0.25">
      <c r="A9420" s="353">
        <v>105475</v>
      </c>
      <c r="B9420" s="354" t="s">
        <v>35604</v>
      </c>
      <c r="C9420" s="353" t="s">
        <v>821</v>
      </c>
      <c r="D9420" s="355">
        <v>0</v>
      </c>
      <c r="E9420" s="207"/>
    </row>
    <row r="9421" spans="1:5" x14ac:dyDescent="0.25">
      <c r="A9421" s="353">
        <v>105498</v>
      </c>
      <c r="B9421" s="354" t="s">
        <v>35605</v>
      </c>
      <c r="C9421" s="353" t="s">
        <v>821</v>
      </c>
      <c r="D9421" s="355">
        <v>0</v>
      </c>
      <c r="E9421" s="207"/>
    </row>
    <row r="9422" spans="1:5" x14ac:dyDescent="0.25">
      <c r="A9422" s="353">
        <v>105486</v>
      </c>
      <c r="B9422" s="354" t="s">
        <v>35606</v>
      </c>
      <c r="C9422" s="353" t="s">
        <v>821</v>
      </c>
      <c r="D9422" s="355">
        <v>0</v>
      </c>
      <c r="E9422" s="207"/>
    </row>
    <row r="9423" spans="1:5" x14ac:dyDescent="0.25">
      <c r="A9423" s="353">
        <v>105450</v>
      </c>
      <c r="B9423" s="354" t="s">
        <v>35607</v>
      </c>
      <c r="C9423" s="353" t="s">
        <v>821</v>
      </c>
      <c r="D9423" s="355">
        <v>0</v>
      </c>
      <c r="E9423" s="207"/>
    </row>
    <row r="9424" spans="1:5" x14ac:dyDescent="0.25">
      <c r="A9424" s="353">
        <v>105438</v>
      </c>
      <c r="B9424" s="354" t="s">
        <v>35608</v>
      </c>
      <c r="C9424" s="353" t="s">
        <v>821</v>
      </c>
      <c r="D9424" s="355">
        <v>0</v>
      </c>
      <c r="E9424" s="207"/>
    </row>
    <row r="9425" spans="1:5" x14ac:dyDescent="0.25">
      <c r="A9425" s="353">
        <v>105463</v>
      </c>
      <c r="B9425" s="354" t="s">
        <v>35609</v>
      </c>
      <c r="C9425" s="353" t="s">
        <v>821</v>
      </c>
      <c r="D9425" s="355">
        <v>0</v>
      </c>
      <c r="E9425" s="207"/>
    </row>
    <row r="9426" spans="1:5" x14ac:dyDescent="0.25">
      <c r="A9426" s="353">
        <v>105485</v>
      </c>
      <c r="B9426" s="354" t="s">
        <v>35610</v>
      </c>
      <c r="C9426" s="353" t="s">
        <v>821</v>
      </c>
      <c r="D9426" s="355">
        <v>0</v>
      </c>
      <c r="E9426" s="207"/>
    </row>
    <row r="9427" spans="1:5" x14ac:dyDescent="0.25">
      <c r="A9427" s="353">
        <v>105428</v>
      </c>
      <c r="B9427" s="354" t="s">
        <v>35611</v>
      </c>
      <c r="C9427" s="353" t="s">
        <v>821</v>
      </c>
      <c r="D9427" s="355">
        <v>0</v>
      </c>
      <c r="E9427" s="207"/>
    </row>
    <row r="9428" spans="1:5" x14ac:dyDescent="0.25">
      <c r="A9428" s="353">
        <v>105426</v>
      </c>
      <c r="B9428" s="354" t="s">
        <v>35612</v>
      </c>
      <c r="C9428" s="353" t="s">
        <v>821</v>
      </c>
      <c r="D9428" s="355">
        <v>0</v>
      </c>
      <c r="E9428" s="207"/>
    </row>
    <row r="9429" spans="1:5" x14ac:dyDescent="0.25">
      <c r="A9429" s="353">
        <v>105491</v>
      </c>
      <c r="B9429" s="354" t="s">
        <v>35613</v>
      </c>
      <c r="C9429" s="353" t="s">
        <v>821</v>
      </c>
      <c r="D9429" s="355">
        <v>0</v>
      </c>
      <c r="E9429" s="207"/>
    </row>
    <row r="9430" spans="1:5" x14ac:dyDescent="0.25">
      <c r="A9430" s="353">
        <v>105495</v>
      </c>
      <c r="B9430" s="354" t="s">
        <v>35614</v>
      </c>
      <c r="C9430" s="353" t="s">
        <v>821</v>
      </c>
      <c r="D9430" s="355">
        <v>0</v>
      </c>
      <c r="E9430" s="207"/>
    </row>
    <row r="9431" spans="1:5" x14ac:dyDescent="0.25">
      <c r="A9431" s="353">
        <v>105407</v>
      </c>
      <c r="B9431" s="354" t="s">
        <v>35615</v>
      </c>
      <c r="C9431" s="353" t="s">
        <v>821</v>
      </c>
      <c r="D9431" s="355">
        <v>0</v>
      </c>
      <c r="E9431" s="207"/>
    </row>
    <row r="9432" spans="1:5" x14ac:dyDescent="0.25">
      <c r="A9432" s="353">
        <v>105427</v>
      </c>
      <c r="B9432" s="354" t="s">
        <v>35616</v>
      </c>
      <c r="C9432" s="353" t="s">
        <v>821</v>
      </c>
      <c r="D9432" s="355">
        <v>0</v>
      </c>
      <c r="E9432" s="207"/>
    </row>
    <row r="9433" spans="1:5" x14ac:dyDescent="0.25">
      <c r="A9433" s="353">
        <v>105492</v>
      </c>
      <c r="B9433" s="354" t="s">
        <v>35617</v>
      </c>
      <c r="C9433" s="353" t="s">
        <v>821</v>
      </c>
      <c r="D9433" s="355">
        <v>0</v>
      </c>
      <c r="E9433" s="207"/>
    </row>
    <row r="9434" spans="1:5" x14ac:dyDescent="0.25">
      <c r="A9434" s="353">
        <v>105496</v>
      </c>
      <c r="B9434" s="354" t="s">
        <v>35618</v>
      </c>
      <c r="C9434" s="353" t="s">
        <v>821</v>
      </c>
      <c r="D9434" s="355">
        <v>0</v>
      </c>
      <c r="E9434" s="207"/>
    </row>
    <row r="9435" spans="1:5" x14ac:dyDescent="0.25">
      <c r="A9435" s="353">
        <v>105425</v>
      </c>
      <c r="B9435" s="354" t="s">
        <v>35619</v>
      </c>
      <c r="C9435" s="353" t="s">
        <v>821</v>
      </c>
      <c r="D9435" s="355">
        <v>0</v>
      </c>
      <c r="E9435" s="207"/>
    </row>
    <row r="9436" spans="1:5" x14ac:dyDescent="0.25">
      <c r="A9436" s="353">
        <v>105477</v>
      </c>
      <c r="B9436" s="354" t="s">
        <v>35620</v>
      </c>
      <c r="C9436" s="353" t="s">
        <v>821</v>
      </c>
      <c r="D9436" s="355">
        <v>0</v>
      </c>
      <c r="E9436" s="207"/>
    </row>
    <row r="9437" spans="1:5" x14ac:dyDescent="0.25">
      <c r="A9437" s="353">
        <v>105490</v>
      </c>
      <c r="B9437" s="354" t="s">
        <v>35621</v>
      </c>
      <c r="C9437" s="353" t="s">
        <v>821</v>
      </c>
      <c r="D9437" s="355">
        <v>0</v>
      </c>
      <c r="E9437" s="207"/>
    </row>
    <row r="9438" spans="1:5" x14ac:dyDescent="0.25">
      <c r="A9438" s="353">
        <v>105494</v>
      </c>
      <c r="B9438" s="354" t="s">
        <v>35622</v>
      </c>
      <c r="C9438" s="353" t="s">
        <v>821</v>
      </c>
      <c r="D9438" s="355">
        <v>0</v>
      </c>
      <c r="E9438" s="207"/>
    </row>
    <row r="9439" spans="1:5" x14ac:dyDescent="0.25">
      <c r="A9439" s="353">
        <v>105417</v>
      </c>
      <c r="B9439" s="354" t="s">
        <v>35623</v>
      </c>
      <c r="C9439" s="353" t="s">
        <v>821</v>
      </c>
      <c r="D9439" s="355">
        <v>0</v>
      </c>
      <c r="E9439" s="207"/>
    </row>
    <row r="9440" spans="1:5" x14ac:dyDescent="0.25">
      <c r="A9440" s="353">
        <v>105461</v>
      </c>
      <c r="B9440" s="354" t="s">
        <v>35624</v>
      </c>
      <c r="C9440" s="353" t="s">
        <v>821</v>
      </c>
      <c r="D9440" s="355">
        <v>0</v>
      </c>
      <c r="E9440" s="207"/>
    </row>
    <row r="9441" spans="1:5" x14ac:dyDescent="0.25">
      <c r="A9441" s="353">
        <v>105436</v>
      </c>
      <c r="B9441" s="354" t="s">
        <v>35625</v>
      </c>
      <c r="C9441" s="353" t="s">
        <v>821</v>
      </c>
      <c r="D9441" s="355">
        <v>0</v>
      </c>
      <c r="E9441" s="207"/>
    </row>
    <row r="9442" spans="1:5" x14ac:dyDescent="0.25">
      <c r="A9442" s="353">
        <v>105483</v>
      </c>
      <c r="B9442" s="354" t="s">
        <v>35626</v>
      </c>
      <c r="C9442" s="353" t="s">
        <v>821</v>
      </c>
      <c r="D9442" s="355">
        <v>0</v>
      </c>
      <c r="E9442" s="207"/>
    </row>
    <row r="9443" spans="1:5" x14ac:dyDescent="0.25">
      <c r="A9443" s="353">
        <v>105505</v>
      </c>
      <c r="B9443" s="354" t="s">
        <v>35627</v>
      </c>
      <c r="C9443" s="353" t="s">
        <v>821</v>
      </c>
      <c r="D9443" s="355">
        <v>0</v>
      </c>
      <c r="E9443" s="207"/>
    </row>
    <row r="9444" spans="1:5" x14ac:dyDescent="0.25">
      <c r="A9444" s="353">
        <v>105435</v>
      </c>
      <c r="B9444" s="354" t="s">
        <v>35628</v>
      </c>
      <c r="C9444" s="353" t="s">
        <v>821</v>
      </c>
      <c r="D9444" s="355">
        <v>0</v>
      </c>
      <c r="E9444" s="207"/>
    </row>
    <row r="9445" spans="1:5" x14ac:dyDescent="0.25">
      <c r="A9445" s="353">
        <v>105460</v>
      </c>
      <c r="B9445" s="354" t="s">
        <v>35629</v>
      </c>
      <c r="C9445" s="353" t="s">
        <v>821</v>
      </c>
      <c r="D9445" s="355">
        <v>0</v>
      </c>
      <c r="E9445" s="207"/>
    </row>
    <row r="9446" spans="1:5" x14ac:dyDescent="0.25">
      <c r="A9446" s="353">
        <v>105470</v>
      </c>
      <c r="B9446" s="354" t="s">
        <v>35630</v>
      </c>
      <c r="C9446" s="353" t="s">
        <v>821</v>
      </c>
      <c r="D9446" s="355">
        <v>0</v>
      </c>
      <c r="E9446" s="207"/>
    </row>
    <row r="9447" spans="1:5" x14ac:dyDescent="0.25">
      <c r="A9447" s="353">
        <v>105504</v>
      </c>
      <c r="B9447" s="354" t="s">
        <v>35631</v>
      </c>
      <c r="C9447" s="353" t="s">
        <v>821</v>
      </c>
      <c r="D9447" s="355">
        <v>0</v>
      </c>
      <c r="E9447" s="207"/>
    </row>
    <row r="9448" spans="1:5" x14ac:dyDescent="0.25">
      <c r="A9448" s="353">
        <v>105476</v>
      </c>
      <c r="B9448" s="354" t="s">
        <v>35632</v>
      </c>
      <c r="C9448" s="353" t="s">
        <v>821</v>
      </c>
      <c r="D9448" s="355">
        <v>0</v>
      </c>
      <c r="E9448" s="207"/>
    </row>
    <row r="9449" spans="1:5" x14ac:dyDescent="0.25">
      <c r="A9449" s="353">
        <v>105471</v>
      </c>
      <c r="B9449" s="354" t="s">
        <v>35633</v>
      </c>
      <c r="C9449" s="353" t="s">
        <v>821</v>
      </c>
      <c r="D9449" s="355">
        <v>0</v>
      </c>
      <c r="E9449" s="207"/>
    </row>
    <row r="9450" spans="1:5" x14ac:dyDescent="0.25">
      <c r="A9450" s="353">
        <v>105493</v>
      </c>
      <c r="B9450" s="354" t="s">
        <v>35634</v>
      </c>
      <c r="C9450" s="353" t="s">
        <v>821</v>
      </c>
      <c r="D9450" s="355">
        <v>0</v>
      </c>
      <c r="E9450" s="207"/>
    </row>
    <row r="9451" spans="1:5" x14ac:dyDescent="0.25">
      <c r="A9451" s="353">
        <v>105482</v>
      </c>
      <c r="B9451" s="354" t="s">
        <v>35635</v>
      </c>
      <c r="C9451" s="353" t="s">
        <v>821</v>
      </c>
      <c r="D9451" s="355">
        <v>0</v>
      </c>
      <c r="E9451" s="207"/>
    </row>
    <row r="9452" spans="1:5" x14ac:dyDescent="0.25">
      <c r="A9452" s="353">
        <v>105430</v>
      </c>
      <c r="B9452" s="354" t="s">
        <v>35636</v>
      </c>
      <c r="C9452" s="353" t="s">
        <v>821</v>
      </c>
      <c r="D9452" s="355">
        <v>0</v>
      </c>
      <c r="E9452" s="207"/>
    </row>
    <row r="9453" spans="1:5" x14ac:dyDescent="0.25">
      <c r="A9453" s="353">
        <v>105440</v>
      </c>
      <c r="B9453" s="354" t="s">
        <v>35637</v>
      </c>
      <c r="C9453" s="353" t="s">
        <v>821</v>
      </c>
      <c r="D9453" s="355">
        <v>0</v>
      </c>
      <c r="E9453" s="207"/>
    </row>
    <row r="9454" spans="1:5" x14ac:dyDescent="0.25">
      <c r="A9454" s="353">
        <v>105465</v>
      </c>
      <c r="B9454" s="354" t="s">
        <v>35638</v>
      </c>
      <c r="C9454" s="353" t="s">
        <v>821</v>
      </c>
      <c r="D9454" s="355">
        <v>0</v>
      </c>
      <c r="E9454" s="207"/>
    </row>
    <row r="9455" spans="1:5" x14ac:dyDescent="0.25">
      <c r="A9455" s="353">
        <v>105499</v>
      </c>
      <c r="B9455" s="354" t="s">
        <v>35639</v>
      </c>
      <c r="C9455" s="353" t="s">
        <v>821</v>
      </c>
      <c r="D9455" s="355">
        <v>0</v>
      </c>
      <c r="E9455" s="207"/>
    </row>
    <row r="9456" spans="1:5" x14ac:dyDescent="0.25">
      <c r="A9456" s="353">
        <v>105431</v>
      </c>
      <c r="B9456" s="354" t="s">
        <v>35640</v>
      </c>
      <c r="C9456" s="353" t="s">
        <v>821</v>
      </c>
      <c r="D9456" s="355">
        <v>0</v>
      </c>
      <c r="E9456" s="207"/>
    </row>
    <row r="9457" spans="1:5" x14ac:dyDescent="0.25">
      <c r="A9457" s="353">
        <v>105441</v>
      </c>
      <c r="B9457" s="354" t="s">
        <v>35641</v>
      </c>
      <c r="C9457" s="353" t="s">
        <v>821</v>
      </c>
      <c r="D9457" s="355">
        <v>0</v>
      </c>
      <c r="E9457" s="207"/>
    </row>
    <row r="9458" spans="1:5" x14ac:dyDescent="0.25">
      <c r="A9458" s="353">
        <v>105466</v>
      </c>
      <c r="B9458" s="354" t="s">
        <v>35642</v>
      </c>
      <c r="C9458" s="353" t="s">
        <v>821</v>
      </c>
      <c r="D9458" s="355">
        <v>0</v>
      </c>
      <c r="E9458" s="207"/>
    </row>
    <row r="9459" spans="1:5" x14ac:dyDescent="0.25">
      <c r="A9459" s="353">
        <v>105500</v>
      </c>
      <c r="B9459" s="354" t="s">
        <v>35643</v>
      </c>
      <c r="C9459" s="353" t="s">
        <v>821</v>
      </c>
      <c r="D9459" s="355">
        <v>0</v>
      </c>
      <c r="E9459" s="207"/>
    </row>
    <row r="9460" spans="1:5" x14ac:dyDescent="0.25">
      <c r="A9460" s="353">
        <v>105429</v>
      </c>
      <c r="B9460" s="354" t="s">
        <v>35644</v>
      </c>
      <c r="C9460" s="353" t="s">
        <v>821</v>
      </c>
      <c r="D9460" s="355">
        <v>0</v>
      </c>
      <c r="E9460" s="207"/>
    </row>
    <row r="9461" spans="1:5" x14ac:dyDescent="0.25">
      <c r="A9461" s="353">
        <v>105439</v>
      </c>
      <c r="B9461" s="354" t="s">
        <v>35645</v>
      </c>
      <c r="C9461" s="353" t="s">
        <v>821</v>
      </c>
      <c r="D9461" s="355">
        <v>0</v>
      </c>
      <c r="E9461" s="207"/>
    </row>
    <row r="9462" spans="1:5" x14ac:dyDescent="0.25">
      <c r="A9462" s="353">
        <v>105464</v>
      </c>
      <c r="B9462" s="354" t="s">
        <v>35646</v>
      </c>
      <c r="C9462" s="353" t="s">
        <v>821</v>
      </c>
      <c r="D9462" s="355">
        <v>0</v>
      </c>
      <c r="E9462" s="207"/>
    </row>
    <row r="9463" spans="1:5" x14ac:dyDescent="0.25">
      <c r="A9463" s="353">
        <v>105489</v>
      </c>
      <c r="B9463" s="354" t="s">
        <v>35647</v>
      </c>
      <c r="C9463" s="353" t="s">
        <v>821</v>
      </c>
      <c r="D9463" s="355">
        <v>0</v>
      </c>
      <c r="E9463" s="207"/>
    </row>
    <row r="9464" spans="1:5" x14ac:dyDescent="0.25">
      <c r="A9464" s="353">
        <v>105437</v>
      </c>
      <c r="B9464" s="354" t="s">
        <v>35648</v>
      </c>
      <c r="C9464" s="353" t="s">
        <v>821</v>
      </c>
      <c r="D9464" s="355">
        <v>0</v>
      </c>
      <c r="E9464" s="207"/>
    </row>
    <row r="9465" spans="1:5" x14ac:dyDescent="0.25">
      <c r="A9465" s="353">
        <v>105462</v>
      </c>
      <c r="B9465" s="354" t="s">
        <v>35649</v>
      </c>
      <c r="C9465" s="353" t="s">
        <v>821</v>
      </c>
      <c r="D9465" s="355">
        <v>0</v>
      </c>
      <c r="E9465" s="207"/>
    </row>
    <row r="9466" spans="1:5" x14ac:dyDescent="0.25">
      <c r="A9466" s="353">
        <v>105484</v>
      </c>
      <c r="B9466" s="354" t="s">
        <v>35650</v>
      </c>
      <c r="C9466" s="353" t="s">
        <v>821</v>
      </c>
      <c r="D9466" s="355">
        <v>0</v>
      </c>
      <c r="E9466" s="207"/>
    </row>
    <row r="9467" spans="1:5" x14ac:dyDescent="0.25">
      <c r="A9467" s="353">
        <v>105506</v>
      </c>
      <c r="B9467" s="354" t="s">
        <v>35651</v>
      </c>
      <c r="C9467" s="353" t="s">
        <v>821</v>
      </c>
      <c r="D9467" s="355">
        <v>0</v>
      </c>
      <c r="E9467" s="207"/>
    </row>
    <row r="9468" spans="1:5" x14ac:dyDescent="0.25">
      <c r="A9468" s="353">
        <v>105432</v>
      </c>
      <c r="B9468" s="354" t="s">
        <v>35652</v>
      </c>
      <c r="C9468" s="353" t="s">
        <v>821</v>
      </c>
      <c r="D9468" s="355">
        <v>0</v>
      </c>
      <c r="E9468" s="207"/>
    </row>
    <row r="9469" spans="1:5" x14ac:dyDescent="0.25">
      <c r="A9469" s="353">
        <v>105457</v>
      </c>
      <c r="B9469" s="354" t="s">
        <v>35653</v>
      </c>
      <c r="C9469" s="353" t="s">
        <v>821</v>
      </c>
      <c r="D9469" s="355">
        <v>0</v>
      </c>
      <c r="E9469" s="207"/>
    </row>
    <row r="9470" spans="1:5" x14ac:dyDescent="0.25">
      <c r="A9470" s="353">
        <v>105467</v>
      </c>
      <c r="B9470" s="354" t="s">
        <v>35654</v>
      </c>
      <c r="C9470" s="353" t="s">
        <v>821</v>
      </c>
      <c r="D9470" s="355">
        <v>0</v>
      </c>
      <c r="E9470" s="207"/>
    </row>
    <row r="9471" spans="1:5" x14ac:dyDescent="0.25">
      <c r="A9471" s="353">
        <v>105501</v>
      </c>
      <c r="B9471" s="354" t="s">
        <v>35655</v>
      </c>
      <c r="C9471" s="353" t="s">
        <v>821</v>
      </c>
      <c r="D9471" s="355">
        <v>0</v>
      </c>
      <c r="E9471" s="207"/>
    </row>
    <row r="9472" spans="1:5" x14ac:dyDescent="0.25">
      <c r="A9472" s="353">
        <v>105433</v>
      </c>
      <c r="B9472" s="354" t="s">
        <v>35656</v>
      </c>
      <c r="C9472" s="353" t="s">
        <v>821</v>
      </c>
      <c r="D9472" s="355">
        <v>0</v>
      </c>
      <c r="E9472" s="207"/>
    </row>
    <row r="9473" spans="1:5" x14ac:dyDescent="0.25">
      <c r="A9473" s="353">
        <v>105458</v>
      </c>
      <c r="B9473" s="354" t="s">
        <v>35657</v>
      </c>
      <c r="C9473" s="353" t="s">
        <v>821</v>
      </c>
      <c r="D9473" s="355">
        <v>0</v>
      </c>
      <c r="E9473" s="207"/>
    </row>
    <row r="9474" spans="1:5" x14ac:dyDescent="0.25">
      <c r="A9474" s="353">
        <v>105468</v>
      </c>
      <c r="B9474" s="354" t="s">
        <v>35658</v>
      </c>
      <c r="C9474" s="353" t="s">
        <v>821</v>
      </c>
      <c r="D9474" s="355">
        <v>0</v>
      </c>
      <c r="E9474" s="207"/>
    </row>
    <row r="9475" spans="1:5" x14ac:dyDescent="0.25">
      <c r="A9475" s="353">
        <v>105502</v>
      </c>
      <c r="B9475" s="354" t="s">
        <v>35659</v>
      </c>
      <c r="C9475" s="353" t="s">
        <v>821</v>
      </c>
      <c r="D9475" s="355">
        <v>0</v>
      </c>
      <c r="E9475" s="207"/>
    </row>
    <row r="9476" spans="1:5" x14ac:dyDescent="0.25">
      <c r="A9476" s="353">
        <v>105434</v>
      </c>
      <c r="B9476" s="354" t="s">
        <v>35660</v>
      </c>
      <c r="C9476" s="353" t="s">
        <v>821</v>
      </c>
      <c r="D9476" s="355">
        <v>0</v>
      </c>
      <c r="E9476" s="207"/>
    </row>
    <row r="9477" spans="1:5" x14ac:dyDescent="0.25">
      <c r="A9477" s="353">
        <v>105459</v>
      </c>
      <c r="B9477" s="354" t="s">
        <v>35661</v>
      </c>
      <c r="C9477" s="353" t="s">
        <v>821</v>
      </c>
      <c r="D9477" s="355">
        <v>0</v>
      </c>
      <c r="E9477" s="207"/>
    </row>
    <row r="9478" spans="1:5" x14ac:dyDescent="0.25">
      <c r="A9478" s="353">
        <v>105469</v>
      </c>
      <c r="B9478" s="354" t="s">
        <v>35662</v>
      </c>
      <c r="C9478" s="353" t="s">
        <v>821</v>
      </c>
      <c r="D9478" s="355">
        <v>0</v>
      </c>
      <c r="E9478" s="207"/>
    </row>
    <row r="9479" spans="1:5" x14ac:dyDescent="0.25">
      <c r="A9479" s="353">
        <v>105503</v>
      </c>
      <c r="B9479" s="354" t="s">
        <v>35663</v>
      </c>
      <c r="C9479" s="353" t="s">
        <v>821</v>
      </c>
      <c r="D9479" s="355">
        <v>0</v>
      </c>
      <c r="E9479" s="207"/>
    </row>
    <row r="9480" spans="1:5" x14ac:dyDescent="0.25">
      <c r="A9480" s="353">
        <v>105472</v>
      </c>
      <c r="B9480" s="354" t="s">
        <v>35664</v>
      </c>
      <c r="C9480" s="353" t="s">
        <v>821</v>
      </c>
      <c r="D9480" s="355">
        <v>0</v>
      </c>
      <c r="E9480" s="207"/>
    </row>
    <row r="9481" spans="1:5" x14ac:dyDescent="0.25">
      <c r="A9481" s="353">
        <v>105413</v>
      </c>
      <c r="B9481" s="354" t="s">
        <v>35665</v>
      </c>
      <c r="C9481" s="353" t="s">
        <v>821</v>
      </c>
      <c r="D9481" s="355">
        <v>0</v>
      </c>
      <c r="E9481" s="207"/>
    </row>
    <row r="9482" spans="1:5" x14ac:dyDescent="0.25">
      <c r="A9482" s="353">
        <v>105423</v>
      </c>
      <c r="B9482" s="354" t="s">
        <v>35666</v>
      </c>
      <c r="C9482" s="353" t="s">
        <v>821</v>
      </c>
      <c r="D9482" s="355">
        <v>0</v>
      </c>
      <c r="E9482" s="207"/>
    </row>
    <row r="9483" spans="1:5" x14ac:dyDescent="0.25">
      <c r="A9483" s="353">
        <v>105447</v>
      </c>
      <c r="B9483" s="354" t="s">
        <v>35667</v>
      </c>
      <c r="C9483" s="353" t="s">
        <v>821</v>
      </c>
      <c r="D9483" s="355">
        <v>0</v>
      </c>
      <c r="E9483" s="207"/>
    </row>
    <row r="9484" spans="1:5" x14ac:dyDescent="0.25">
      <c r="A9484" s="353">
        <v>105408</v>
      </c>
      <c r="B9484" s="354" t="s">
        <v>35668</v>
      </c>
      <c r="C9484" s="353" t="s">
        <v>821</v>
      </c>
      <c r="D9484" s="355">
        <v>0</v>
      </c>
      <c r="E9484" s="207"/>
    </row>
    <row r="9485" spans="1:5" x14ac:dyDescent="0.25">
      <c r="A9485" s="353">
        <v>105479</v>
      </c>
      <c r="B9485" s="354" t="s">
        <v>35669</v>
      </c>
      <c r="C9485" s="353" t="s">
        <v>821</v>
      </c>
      <c r="D9485" s="355">
        <v>0</v>
      </c>
      <c r="E9485" s="207"/>
    </row>
    <row r="9486" spans="1:5" x14ac:dyDescent="0.25">
      <c r="A9486" s="353">
        <v>105422</v>
      </c>
      <c r="B9486" s="354" t="s">
        <v>35670</v>
      </c>
      <c r="C9486" s="353" t="s">
        <v>821</v>
      </c>
      <c r="D9486" s="355">
        <v>0</v>
      </c>
      <c r="E9486" s="207"/>
    </row>
    <row r="9487" spans="1:5" x14ac:dyDescent="0.25">
      <c r="A9487" s="353">
        <v>105446</v>
      </c>
      <c r="B9487" s="354" t="s">
        <v>35671</v>
      </c>
      <c r="C9487" s="353" t="s">
        <v>821</v>
      </c>
      <c r="D9487" s="355">
        <v>0</v>
      </c>
      <c r="E9487" s="207"/>
    </row>
    <row r="9488" spans="1:5" x14ac:dyDescent="0.25">
      <c r="A9488" s="353">
        <v>105474</v>
      </c>
      <c r="B9488" s="354" t="s">
        <v>35672</v>
      </c>
      <c r="C9488" s="353" t="s">
        <v>821</v>
      </c>
      <c r="D9488" s="355">
        <v>0</v>
      </c>
      <c r="E9488" s="207"/>
    </row>
    <row r="9489" spans="1:5" x14ac:dyDescent="0.25">
      <c r="A9489" s="353">
        <v>105480</v>
      </c>
      <c r="B9489" s="354" t="s">
        <v>35673</v>
      </c>
      <c r="C9489" s="353" t="s">
        <v>821</v>
      </c>
      <c r="D9489" s="355">
        <v>0</v>
      </c>
      <c r="E9489" s="207"/>
    </row>
    <row r="9490" spans="1:5" x14ac:dyDescent="0.25">
      <c r="A9490" s="353">
        <v>105481</v>
      </c>
      <c r="B9490" s="354" t="s">
        <v>35674</v>
      </c>
      <c r="C9490" s="353" t="s">
        <v>821</v>
      </c>
      <c r="D9490" s="355">
        <v>0</v>
      </c>
      <c r="E9490" s="207"/>
    </row>
    <row r="9491" spans="1:5" x14ac:dyDescent="0.25">
      <c r="A9491" s="353">
        <v>105449</v>
      </c>
      <c r="B9491" s="354" t="s">
        <v>35675</v>
      </c>
      <c r="C9491" s="353" t="s">
        <v>821</v>
      </c>
      <c r="D9491" s="355">
        <v>0</v>
      </c>
      <c r="E9491" s="207"/>
    </row>
    <row r="9492" spans="1:5" x14ac:dyDescent="0.25">
      <c r="A9492" s="353">
        <v>105511</v>
      </c>
      <c r="B9492" s="354" t="s">
        <v>35676</v>
      </c>
      <c r="C9492" s="353" t="s">
        <v>824</v>
      </c>
      <c r="D9492" s="355">
        <v>0</v>
      </c>
      <c r="E9492" s="207"/>
    </row>
    <row r="9493" spans="1:5" x14ac:dyDescent="0.25">
      <c r="A9493" s="353">
        <v>105507</v>
      </c>
      <c r="B9493" s="354" t="s">
        <v>35677</v>
      </c>
      <c r="C9493" s="353" t="s">
        <v>824</v>
      </c>
      <c r="D9493" s="355">
        <v>0</v>
      </c>
      <c r="E9493" s="207"/>
    </row>
    <row r="9494" spans="1:5" x14ac:dyDescent="0.25">
      <c r="A9494" s="353">
        <v>105512</v>
      </c>
      <c r="B9494" s="354" t="s">
        <v>35678</v>
      </c>
      <c r="C9494" s="353" t="s">
        <v>824</v>
      </c>
      <c r="D9494" s="355">
        <v>0</v>
      </c>
      <c r="E9494" s="207"/>
    </row>
    <row r="9495" spans="1:5" x14ac:dyDescent="0.25">
      <c r="A9495" s="353">
        <v>105508</v>
      </c>
      <c r="B9495" s="354" t="s">
        <v>35679</v>
      </c>
      <c r="C9495" s="353" t="s">
        <v>824</v>
      </c>
      <c r="D9495" s="355">
        <v>0</v>
      </c>
      <c r="E9495" s="207"/>
    </row>
    <row r="9496" spans="1:5" x14ac:dyDescent="0.25">
      <c r="A9496" s="353">
        <v>105513</v>
      </c>
      <c r="B9496" s="354" t="s">
        <v>35680</v>
      </c>
      <c r="C9496" s="353" t="s">
        <v>824</v>
      </c>
      <c r="D9496" s="355">
        <v>0</v>
      </c>
      <c r="E9496" s="207"/>
    </row>
    <row r="9497" spans="1:5" x14ac:dyDescent="0.25">
      <c r="A9497" s="353">
        <v>105509</v>
      </c>
      <c r="B9497" s="354" t="s">
        <v>35681</v>
      </c>
      <c r="C9497" s="353" t="s">
        <v>824</v>
      </c>
      <c r="D9497" s="355">
        <v>0</v>
      </c>
      <c r="E9497" s="207"/>
    </row>
    <row r="9498" spans="1:5" x14ac:dyDescent="0.25">
      <c r="A9498" s="353">
        <v>105514</v>
      </c>
      <c r="B9498" s="354" t="s">
        <v>35682</v>
      </c>
      <c r="C9498" s="353" t="s">
        <v>824</v>
      </c>
      <c r="D9498" s="355">
        <v>0</v>
      </c>
      <c r="E9498" s="207"/>
    </row>
    <row r="9499" spans="1:5" x14ac:dyDescent="0.25">
      <c r="A9499" s="353">
        <v>105510</v>
      </c>
      <c r="B9499" s="354" t="s">
        <v>35683</v>
      </c>
      <c r="C9499" s="353" t="s">
        <v>824</v>
      </c>
      <c r="D9499" s="355">
        <v>0</v>
      </c>
      <c r="E9499" s="207"/>
    </row>
    <row r="9500" spans="1:5" x14ac:dyDescent="0.25">
      <c r="A9500" s="353">
        <v>100207</v>
      </c>
      <c r="B9500" s="354" t="s">
        <v>1019</v>
      </c>
      <c r="C9500" s="353" t="s">
        <v>822</v>
      </c>
      <c r="D9500" s="355">
        <v>492.09</v>
      </c>
      <c r="E9500" s="207"/>
    </row>
    <row r="9501" spans="1:5" x14ac:dyDescent="0.25">
      <c r="A9501" s="353">
        <v>100211</v>
      </c>
      <c r="B9501" s="354" t="s">
        <v>1024</v>
      </c>
      <c r="C9501" s="353" t="s">
        <v>1021</v>
      </c>
      <c r="D9501" s="355">
        <v>7.18</v>
      </c>
      <c r="E9501" s="207"/>
    </row>
    <row r="9502" spans="1:5" x14ac:dyDescent="0.25">
      <c r="A9502" s="353">
        <v>100210</v>
      </c>
      <c r="B9502" s="354" t="s">
        <v>1023</v>
      </c>
      <c r="C9502" s="353" t="s">
        <v>1021</v>
      </c>
      <c r="D9502" s="355">
        <v>18.62</v>
      </c>
      <c r="E9502" s="207"/>
    </row>
    <row r="9503" spans="1:5" x14ac:dyDescent="0.25">
      <c r="A9503" s="353">
        <v>100221</v>
      </c>
      <c r="B9503" s="354" t="s">
        <v>1035</v>
      </c>
      <c r="C9503" s="353" t="s">
        <v>1034</v>
      </c>
      <c r="D9503" s="355">
        <v>32.909999999999997</v>
      </c>
      <c r="E9503" s="207"/>
    </row>
    <row r="9504" spans="1:5" x14ac:dyDescent="0.25">
      <c r="A9504" s="353">
        <v>100203</v>
      </c>
      <c r="B9504" s="354" t="s">
        <v>1015</v>
      </c>
      <c r="C9504" s="353" t="s">
        <v>1007</v>
      </c>
      <c r="D9504" s="355">
        <v>1.1499999999999999</v>
      </c>
      <c r="E9504" s="207"/>
    </row>
    <row r="9505" spans="1:5" x14ac:dyDescent="0.25">
      <c r="A9505" s="353">
        <v>100202</v>
      </c>
      <c r="B9505" s="354" t="s">
        <v>1014</v>
      </c>
      <c r="C9505" s="353" t="s">
        <v>1007</v>
      </c>
      <c r="D9505" s="355">
        <v>0.97</v>
      </c>
      <c r="E9505" s="207"/>
    </row>
    <row r="9506" spans="1:5" x14ac:dyDescent="0.25">
      <c r="A9506" s="353">
        <v>100201</v>
      </c>
      <c r="B9506" s="354" t="s">
        <v>1013</v>
      </c>
      <c r="C9506" s="353" t="s">
        <v>1007</v>
      </c>
      <c r="D9506" s="355">
        <v>0.83</v>
      </c>
      <c r="E9506" s="207"/>
    </row>
    <row r="9507" spans="1:5" x14ac:dyDescent="0.25">
      <c r="A9507" s="353">
        <v>100216</v>
      </c>
      <c r="B9507" s="354" t="s">
        <v>1029</v>
      </c>
      <c r="C9507" s="353" t="s">
        <v>1021</v>
      </c>
      <c r="D9507" s="355">
        <v>1.01</v>
      </c>
      <c r="E9507" s="207"/>
    </row>
    <row r="9508" spans="1:5" x14ac:dyDescent="0.25">
      <c r="A9508" s="353">
        <v>100215</v>
      </c>
      <c r="B9508" s="354" t="s">
        <v>1028</v>
      </c>
      <c r="C9508" s="353" t="s">
        <v>1021</v>
      </c>
      <c r="D9508" s="355">
        <v>3.75</v>
      </c>
      <c r="E9508" s="207"/>
    </row>
    <row r="9509" spans="1:5" x14ac:dyDescent="0.25">
      <c r="A9509" s="353">
        <v>100214</v>
      </c>
      <c r="B9509" s="354" t="s">
        <v>1027</v>
      </c>
      <c r="C9509" s="353" t="s">
        <v>1021</v>
      </c>
      <c r="D9509" s="355">
        <v>4.37</v>
      </c>
      <c r="E9509" s="207"/>
    </row>
    <row r="9510" spans="1:5" x14ac:dyDescent="0.25">
      <c r="A9510" s="353">
        <v>100223</v>
      </c>
      <c r="B9510" s="354" t="s">
        <v>1037</v>
      </c>
      <c r="C9510" s="353" t="s">
        <v>1034</v>
      </c>
      <c r="D9510" s="355">
        <v>5.83</v>
      </c>
      <c r="E9510" s="207"/>
    </row>
    <row r="9511" spans="1:5" x14ac:dyDescent="0.25">
      <c r="A9511" s="353">
        <v>100280</v>
      </c>
      <c r="B9511" s="354" t="s">
        <v>1097</v>
      </c>
      <c r="C9511" s="353" t="s">
        <v>1021</v>
      </c>
      <c r="D9511" s="355">
        <v>19.14</v>
      </c>
      <c r="E9511" s="207"/>
    </row>
    <row r="9512" spans="1:5" x14ac:dyDescent="0.25">
      <c r="A9512" s="353">
        <v>100270</v>
      </c>
      <c r="B9512" s="354" t="s">
        <v>1087</v>
      </c>
      <c r="C9512" s="353" t="s">
        <v>1021</v>
      </c>
      <c r="D9512" s="355">
        <v>65.3</v>
      </c>
      <c r="E9512" s="207"/>
    </row>
    <row r="9513" spans="1:5" x14ac:dyDescent="0.25">
      <c r="A9513" s="353">
        <v>100286</v>
      </c>
      <c r="B9513" s="354" t="s">
        <v>1103</v>
      </c>
      <c r="C9513" s="353" t="s">
        <v>1053</v>
      </c>
      <c r="D9513" s="355">
        <v>14.29</v>
      </c>
      <c r="E9513" s="207"/>
    </row>
    <row r="9514" spans="1:5" x14ac:dyDescent="0.25">
      <c r="A9514" s="353">
        <v>100213</v>
      </c>
      <c r="B9514" s="354" t="s">
        <v>1026</v>
      </c>
      <c r="C9514" s="353" t="s">
        <v>1021</v>
      </c>
      <c r="D9514" s="355">
        <v>2.85</v>
      </c>
      <c r="E9514" s="207"/>
    </row>
    <row r="9515" spans="1:5" x14ac:dyDescent="0.25">
      <c r="A9515" s="353">
        <v>100212</v>
      </c>
      <c r="B9515" s="354" t="s">
        <v>1025</v>
      </c>
      <c r="C9515" s="353" t="s">
        <v>1021</v>
      </c>
      <c r="D9515" s="355">
        <v>7.93</v>
      </c>
      <c r="E9515" s="207"/>
    </row>
    <row r="9516" spans="1:5" x14ac:dyDescent="0.25">
      <c r="A9516" s="353">
        <v>100222</v>
      </c>
      <c r="B9516" s="354" t="s">
        <v>1036</v>
      </c>
      <c r="C9516" s="353" t="s">
        <v>1034</v>
      </c>
      <c r="D9516" s="355">
        <v>12.47</v>
      </c>
      <c r="E9516" s="207"/>
    </row>
    <row r="9517" spans="1:5" x14ac:dyDescent="0.25">
      <c r="A9517" s="353">
        <v>100226</v>
      </c>
      <c r="B9517" s="354" t="s">
        <v>1041</v>
      </c>
      <c r="C9517" s="353" t="s">
        <v>1040</v>
      </c>
      <c r="D9517" s="355">
        <v>0.71</v>
      </c>
      <c r="E9517" s="207"/>
    </row>
    <row r="9518" spans="1:5" x14ac:dyDescent="0.25">
      <c r="A9518" s="353">
        <v>100200</v>
      </c>
      <c r="B9518" s="354" t="s">
        <v>1012</v>
      </c>
      <c r="C9518" s="353" t="s">
        <v>1007</v>
      </c>
      <c r="D9518" s="355">
        <v>0.42</v>
      </c>
      <c r="E9518" s="207"/>
    </row>
    <row r="9519" spans="1:5" x14ac:dyDescent="0.25">
      <c r="A9519" s="353">
        <v>100199</v>
      </c>
      <c r="B9519" s="354" t="s">
        <v>1011</v>
      </c>
      <c r="C9519" s="353" t="s">
        <v>1007</v>
      </c>
      <c r="D9519" s="355">
        <v>0.34</v>
      </c>
      <c r="E9519" s="207"/>
    </row>
    <row r="9520" spans="1:5" x14ac:dyDescent="0.25">
      <c r="A9520" s="353">
        <v>100198</v>
      </c>
      <c r="B9520" s="354" t="s">
        <v>1010</v>
      </c>
      <c r="C9520" s="353" t="s">
        <v>1007</v>
      </c>
      <c r="D9520" s="355">
        <v>0.28000000000000003</v>
      </c>
      <c r="E9520" s="207"/>
    </row>
    <row r="9521" spans="1:5" x14ac:dyDescent="0.25">
      <c r="A9521" s="353">
        <v>100283</v>
      </c>
      <c r="B9521" s="354" t="s">
        <v>1100</v>
      </c>
      <c r="C9521" s="353" t="s">
        <v>1034</v>
      </c>
      <c r="D9521" s="355">
        <v>26.36</v>
      </c>
      <c r="E9521" s="207"/>
    </row>
    <row r="9522" spans="1:5" x14ac:dyDescent="0.25">
      <c r="A9522" s="353">
        <v>100227</v>
      </c>
      <c r="B9522" s="354" t="s">
        <v>1042</v>
      </c>
      <c r="C9522" s="353" t="s">
        <v>1040</v>
      </c>
      <c r="D9522" s="355">
        <v>1.06</v>
      </c>
      <c r="E9522" s="207"/>
    </row>
    <row r="9523" spans="1:5" x14ac:dyDescent="0.25">
      <c r="A9523" s="353">
        <v>100205</v>
      </c>
      <c r="B9523" s="354" t="s">
        <v>1017</v>
      </c>
      <c r="C9523" s="353" t="s">
        <v>822</v>
      </c>
      <c r="D9523" s="355">
        <v>1528.01</v>
      </c>
      <c r="E9523" s="207"/>
    </row>
    <row r="9524" spans="1:5" x14ac:dyDescent="0.25">
      <c r="A9524" s="353">
        <v>100206</v>
      </c>
      <c r="B9524" s="354" t="s">
        <v>1018</v>
      </c>
      <c r="C9524" s="353" t="s">
        <v>822</v>
      </c>
      <c r="D9524" s="355">
        <v>1104.49</v>
      </c>
      <c r="E9524" s="207"/>
    </row>
    <row r="9525" spans="1:5" x14ac:dyDescent="0.25">
      <c r="A9525" s="353">
        <v>100281</v>
      </c>
      <c r="B9525" s="354" t="s">
        <v>1098</v>
      </c>
      <c r="C9525" s="353" t="s">
        <v>1021</v>
      </c>
      <c r="D9525" s="355">
        <v>4.26</v>
      </c>
      <c r="E9525" s="207"/>
    </row>
    <row r="9526" spans="1:5" x14ac:dyDescent="0.25">
      <c r="A9526" s="353">
        <v>100219</v>
      </c>
      <c r="B9526" s="354" t="s">
        <v>1032</v>
      </c>
      <c r="C9526" s="353" t="s">
        <v>1021</v>
      </c>
      <c r="D9526" s="355">
        <v>0.53</v>
      </c>
      <c r="E9526" s="207"/>
    </row>
    <row r="9527" spans="1:5" x14ac:dyDescent="0.25">
      <c r="A9527" s="353">
        <v>100218</v>
      </c>
      <c r="B9527" s="354" t="s">
        <v>1031</v>
      </c>
      <c r="C9527" s="353" t="s">
        <v>1021</v>
      </c>
      <c r="D9527" s="355">
        <v>2.38</v>
      </c>
      <c r="E9527" s="207"/>
    </row>
    <row r="9528" spans="1:5" x14ac:dyDescent="0.25">
      <c r="A9528" s="353">
        <v>100217</v>
      </c>
      <c r="B9528" s="354" t="s">
        <v>1030</v>
      </c>
      <c r="C9528" s="353" t="s">
        <v>1021</v>
      </c>
      <c r="D9528" s="355">
        <v>3.48</v>
      </c>
      <c r="E9528" s="207"/>
    </row>
    <row r="9529" spans="1:5" x14ac:dyDescent="0.25">
      <c r="A9529" s="353">
        <v>100224</v>
      </c>
      <c r="B9529" s="354" t="s">
        <v>1038</v>
      </c>
      <c r="C9529" s="353" t="s">
        <v>1034</v>
      </c>
      <c r="D9529" s="355">
        <v>3.48</v>
      </c>
      <c r="E9529" s="207"/>
    </row>
    <row r="9530" spans="1:5" x14ac:dyDescent="0.25">
      <c r="A9530" s="353">
        <v>100228</v>
      </c>
      <c r="B9530" s="354" t="s">
        <v>1043</v>
      </c>
      <c r="C9530" s="353" t="s">
        <v>1040</v>
      </c>
      <c r="D9530" s="355">
        <v>0.34</v>
      </c>
      <c r="E9530" s="207"/>
    </row>
    <row r="9531" spans="1:5" x14ac:dyDescent="0.25">
      <c r="A9531" s="353">
        <v>100204</v>
      </c>
      <c r="B9531" s="354" t="s">
        <v>1016</v>
      </c>
      <c r="C9531" s="353" t="s">
        <v>1007</v>
      </c>
      <c r="D9531" s="355">
        <v>0.13</v>
      </c>
      <c r="E9531" s="207"/>
    </row>
    <row r="9532" spans="1:5" x14ac:dyDescent="0.25">
      <c r="A9532" s="353">
        <v>100284</v>
      </c>
      <c r="B9532" s="354" t="s">
        <v>1101</v>
      </c>
      <c r="C9532" s="353" t="s">
        <v>1034</v>
      </c>
      <c r="D9532" s="355">
        <v>12.47</v>
      </c>
      <c r="E9532" s="207"/>
    </row>
    <row r="9533" spans="1:5" x14ac:dyDescent="0.25">
      <c r="A9533" s="353">
        <v>100277</v>
      </c>
      <c r="B9533" s="354" t="s">
        <v>1094</v>
      </c>
      <c r="C9533" s="353" t="s">
        <v>1034</v>
      </c>
      <c r="D9533" s="355">
        <v>2.23</v>
      </c>
      <c r="E9533" s="207"/>
    </row>
    <row r="9534" spans="1:5" x14ac:dyDescent="0.25">
      <c r="A9534" s="353">
        <v>100278</v>
      </c>
      <c r="B9534" s="354" t="s">
        <v>1095</v>
      </c>
      <c r="C9534" s="353" t="s">
        <v>1021</v>
      </c>
      <c r="D9534" s="355">
        <v>41.68</v>
      </c>
      <c r="E9534" s="207"/>
    </row>
    <row r="9535" spans="1:5" x14ac:dyDescent="0.25">
      <c r="A9535" s="353">
        <v>100268</v>
      </c>
      <c r="B9535" s="354" t="s">
        <v>1085</v>
      </c>
      <c r="C9535" s="353" t="s">
        <v>1021</v>
      </c>
      <c r="D9535" s="355">
        <v>87.12</v>
      </c>
      <c r="E9535" s="207"/>
    </row>
    <row r="9536" spans="1:5" x14ac:dyDescent="0.25">
      <c r="A9536" s="353">
        <v>100285</v>
      </c>
      <c r="B9536" s="354" t="s">
        <v>1102</v>
      </c>
      <c r="C9536" s="353" t="s">
        <v>1053</v>
      </c>
      <c r="D9536" s="355">
        <v>43.85</v>
      </c>
      <c r="E9536" s="207"/>
    </row>
    <row r="9537" spans="1:5" x14ac:dyDescent="0.25">
      <c r="A9537" s="353">
        <v>100209</v>
      </c>
      <c r="B9537" s="354" t="s">
        <v>1022</v>
      </c>
      <c r="C9537" s="353" t="s">
        <v>1021</v>
      </c>
      <c r="D9537" s="355">
        <v>10.1</v>
      </c>
      <c r="E9537" s="207"/>
    </row>
    <row r="9538" spans="1:5" x14ac:dyDescent="0.25">
      <c r="A9538" s="353">
        <v>100208</v>
      </c>
      <c r="B9538" s="354" t="s">
        <v>1020</v>
      </c>
      <c r="C9538" s="353" t="s">
        <v>1021</v>
      </c>
      <c r="D9538" s="355">
        <v>20.21</v>
      </c>
      <c r="E9538" s="207"/>
    </row>
    <row r="9539" spans="1:5" x14ac:dyDescent="0.25">
      <c r="A9539" s="353">
        <v>100256</v>
      </c>
      <c r="B9539" s="354" t="s">
        <v>1073</v>
      </c>
      <c r="C9539" s="353" t="s">
        <v>1053</v>
      </c>
      <c r="D9539" s="355">
        <v>9.26</v>
      </c>
      <c r="E9539" s="207"/>
    </row>
    <row r="9540" spans="1:5" x14ac:dyDescent="0.25">
      <c r="A9540" s="353">
        <v>100220</v>
      </c>
      <c r="B9540" s="354" t="s">
        <v>1033</v>
      </c>
      <c r="C9540" s="353" t="s">
        <v>1034</v>
      </c>
      <c r="D9540" s="355">
        <v>29.04</v>
      </c>
      <c r="E9540" s="207"/>
    </row>
    <row r="9541" spans="1:5" x14ac:dyDescent="0.25">
      <c r="A9541" s="353">
        <v>100287</v>
      </c>
      <c r="B9541" s="354" t="s">
        <v>24580</v>
      </c>
      <c r="C9541" s="353" t="s">
        <v>1053</v>
      </c>
      <c r="D9541" s="355">
        <v>13.68</v>
      </c>
      <c r="E9541" s="207"/>
    </row>
    <row r="9542" spans="1:5" x14ac:dyDescent="0.25">
      <c r="A9542" s="353">
        <v>100274</v>
      </c>
      <c r="B9542" s="354" t="s">
        <v>1091</v>
      </c>
      <c r="C9542" s="353" t="s">
        <v>1034</v>
      </c>
      <c r="D9542" s="355">
        <v>29.05</v>
      </c>
      <c r="E9542" s="207"/>
    </row>
    <row r="9543" spans="1:5" x14ac:dyDescent="0.25">
      <c r="A9543" s="353">
        <v>100264</v>
      </c>
      <c r="B9543" s="354" t="s">
        <v>1081</v>
      </c>
      <c r="C9543" s="353" t="s">
        <v>1034</v>
      </c>
      <c r="D9543" s="355">
        <v>40.99</v>
      </c>
      <c r="E9543" s="207"/>
    </row>
    <row r="9544" spans="1:5" x14ac:dyDescent="0.25">
      <c r="A9544" s="353">
        <v>100225</v>
      </c>
      <c r="B9544" s="354" t="s">
        <v>1039</v>
      </c>
      <c r="C9544" s="353" t="s">
        <v>1040</v>
      </c>
      <c r="D9544" s="355">
        <v>2.2799999999999998</v>
      </c>
      <c r="E9544" s="207"/>
    </row>
    <row r="9545" spans="1:5" x14ac:dyDescent="0.25">
      <c r="A9545" s="353">
        <v>100266</v>
      </c>
      <c r="B9545" s="354" t="s">
        <v>1083</v>
      </c>
      <c r="C9545" s="353" t="s">
        <v>1021</v>
      </c>
      <c r="D9545" s="355">
        <v>87.12</v>
      </c>
      <c r="E9545" s="207"/>
    </row>
    <row r="9546" spans="1:5" x14ac:dyDescent="0.25">
      <c r="A9546" s="353">
        <v>100257</v>
      </c>
      <c r="B9546" s="354" t="s">
        <v>1074</v>
      </c>
      <c r="C9546" s="353" t="s">
        <v>1053</v>
      </c>
      <c r="D9546" s="355">
        <v>5.55</v>
      </c>
      <c r="E9546" s="207"/>
    </row>
    <row r="9547" spans="1:5" x14ac:dyDescent="0.25">
      <c r="A9547" s="353">
        <v>100197</v>
      </c>
      <c r="B9547" s="354" t="s">
        <v>1009</v>
      </c>
      <c r="C9547" s="353" t="s">
        <v>1007</v>
      </c>
      <c r="D9547" s="355">
        <v>2.0499999999999998</v>
      </c>
      <c r="E9547" s="207"/>
    </row>
    <row r="9548" spans="1:5" x14ac:dyDescent="0.25">
      <c r="A9548" s="353">
        <v>100196</v>
      </c>
      <c r="B9548" s="354" t="s">
        <v>1008</v>
      </c>
      <c r="C9548" s="353" t="s">
        <v>1007</v>
      </c>
      <c r="D9548" s="355">
        <v>1.36</v>
      </c>
      <c r="E9548" s="207"/>
    </row>
    <row r="9549" spans="1:5" x14ac:dyDescent="0.25">
      <c r="A9549" s="353">
        <v>100195</v>
      </c>
      <c r="B9549" s="354" t="s">
        <v>1006</v>
      </c>
      <c r="C9549" s="353" t="s">
        <v>1007</v>
      </c>
      <c r="D9549" s="355">
        <v>0.82</v>
      </c>
      <c r="E9549" s="207"/>
    </row>
    <row r="9550" spans="1:5" x14ac:dyDescent="0.25">
      <c r="A9550" s="353">
        <v>100273</v>
      </c>
      <c r="B9550" s="354" t="s">
        <v>1090</v>
      </c>
      <c r="C9550" s="353" t="s">
        <v>1007</v>
      </c>
      <c r="D9550" s="355">
        <v>3.4</v>
      </c>
      <c r="E9550" s="207"/>
    </row>
    <row r="9551" spans="1:5" x14ac:dyDescent="0.25">
      <c r="A9551" s="353">
        <v>100282</v>
      </c>
      <c r="B9551" s="354" t="s">
        <v>1099</v>
      </c>
      <c r="C9551" s="353" t="s">
        <v>1034</v>
      </c>
      <c r="D9551" s="355">
        <v>163.22</v>
      </c>
      <c r="E9551" s="207"/>
    </row>
    <row r="9552" spans="1:5" x14ac:dyDescent="0.25">
      <c r="A9552" s="353">
        <v>100276</v>
      </c>
      <c r="B9552" s="354" t="s">
        <v>1093</v>
      </c>
      <c r="C9552" s="353" t="s">
        <v>1034</v>
      </c>
      <c r="D9552" s="355">
        <v>34.28</v>
      </c>
      <c r="E9552" s="207"/>
    </row>
    <row r="9553" spans="1:5" x14ac:dyDescent="0.25">
      <c r="A9553" s="353">
        <v>100275</v>
      </c>
      <c r="B9553" s="354" t="s">
        <v>1092</v>
      </c>
      <c r="C9553" s="353" t="s">
        <v>1034</v>
      </c>
      <c r="D9553" s="355">
        <v>18.78</v>
      </c>
      <c r="E9553" s="207"/>
    </row>
    <row r="9554" spans="1:5" x14ac:dyDescent="0.25">
      <c r="A9554" s="353">
        <v>100254</v>
      </c>
      <c r="B9554" s="354" t="s">
        <v>1071</v>
      </c>
      <c r="C9554" s="353" t="s">
        <v>1053</v>
      </c>
      <c r="D9554" s="355">
        <v>41.05</v>
      </c>
      <c r="E9554" s="207"/>
    </row>
    <row r="9555" spans="1:5" x14ac:dyDescent="0.25">
      <c r="A9555" s="353">
        <v>100250</v>
      </c>
      <c r="B9555" s="354" t="s">
        <v>1067</v>
      </c>
      <c r="C9555" s="353" t="s">
        <v>1053</v>
      </c>
      <c r="D9555" s="355">
        <v>4.63</v>
      </c>
      <c r="E9555" s="207"/>
    </row>
    <row r="9556" spans="1:5" x14ac:dyDescent="0.25">
      <c r="A9556" s="353">
        <v>100251</v>
      </c>
      <c r="B9556" s="354" t="s">
        <v>1068</v>
      </c>
      <c r="C9556" s="353" t="s">
        <v>1053</v>
      </c>
      <c r="D9556" s="355">
        <v>13.68</v>
      </c>
      <c r="E9556" s="207"/>
    </row>
    <row r="9557" spans="1:5" x14ac:dyDescent="0.25">
      <c r="A9557" s="353">
        <v>100252</v>
      </c>
      <c r="B9557" s="354" t="s">
        <v>1069</v>
      </c>
      <c r="C9557" s="353" t="s">
        <v>1053</v>
      </c>
      <c r="D9557" s="355">
        <v>20.52</v>
      </c>
      <c r="E9557" s="207"/>
    </row>
    <row r="9558" spans="1:5" x14ac:dyDescent="0.25">
      <c r="A9558" s="353">
        <v>100253</v>
      </c>
      <c r="B9558" s="354" t="s">
        <v>1070</v>
      </c>
      <c r="C9558" s="353" t="s">
        <v>1053</v>
      </c>
      <c r="D9558" s="355">
        <v>27.37</v>
      </c>
      <c r="E9558" s="207"/>
    </row>
    <row r="9559" spans="1:5" x14ac:dyDescent="0.25">
      <c r="A9559" s="353">
        <v>100249</v>
      </c>
      <c r="B9559" s="354" t="s">
        <v>1066</v>
      </c>
      <c r="C9559" s="353" t="s">
        <v>1053</v>
      </c>
      <c r="D9559" s="355">
        <v>2.77</v>
      </c>
      <c r="E9559" s="207"/>
    </row>
    <row r="9560" spans="1:5" x14ac:dyDescent="0.25">
      <c r="A9560" s="353">
        <v>100244</v>
      </c>
      <c r="B9560" s="354" t="s">
        <v>1061</v>
      </c>
      <c r="C9560" s="353" t="s">
        <v>1053</v>
      </c>
      <c r="D9560" s="355">
        <v>4.16</v>
      </c>
      <c r="E9560" s="207"/>
    </row>
    <row r="9561" spans="1:5" x14ac:dyDescent="0.25">
      <c r="A9561" s="353">
        <v>100245</v>
      </c>
      <c r="B9561" s="354" t="s">
        <v>1062</v>
      </c>
      <c r="C9561" s="353" t="s">
        <v>1053</v>
      </c>
      <c r="D9561" s="355">
        <v>8.33</v>
      </c>
      <c r="E9561" s="207"/>
    </row>
    <row r="9562" spans="1:5" x14ac:dyDescent="0.25">
      <c r="A9562" s="353">
        <v>100243</v>
      </c>
      <c r="B9562" s="354" t="s">
        <v>1060</v>
      </c>
      <c r="C9562" s="353" t="s">
        <v>1053</v>
      </c>
      <c r="D9562" s="355">
        <v>3.33</v>
      </c>
      <c r="E9562" s="207"/>
    </row>
    <row r="9563" spans="1:5" x14ac:dyDescent="0.25">
      <c r="A9563" s="353">
        <v>100239</v>
      </c>
      <c r="B9563" s="354" t="s">
        <v>1056</v>
      </c>
      <c r="C9563" s="353" t="s">
        <v>1053</v>
      </c>
      <c r="D9563" s="355">
        <v>6.94</v>
      </c>
      <c r="E9563" s="207"/>
    </row>
    <row r="9564" spans="1:5" x14ac:dyDescent="0.25">
      <c r="A9564" s="353">
        <v>100238</v>
      </c>
      <c r="B9564" s="354" t="s">
        <v>1055</v>
      </c>
      <c r="C9564" s="353" t="s">
        <v>1053</v>
      </c>
      <c r="D9564" s="355">
        <v>5.55</v>
      </c>
      <c r="E9564" s="207"/>
    </row>
    <row r="9565" spans="1:5" x14ac:dyDescent="0.25">
      <c r="A9565" s="353">
        <v>100241</v>
      </c>
      <c r="B9565" s="354" t="s">
        <v>1058</v>
      </c>
      <c r="C9565" s="353" t="s">
        <v>1053</v>
      </c>
      <c r="D9565" s="355">
        <v>6.94</v>
      </c>
      <c r="E9565" s="207"/>
    </row>
    <row r="9566" spans="1:5" x14ac:dyDescent="0.25">
      <c r="A9566" s="353">
        <v>100242</v>
      </c>
      <c r="B9566" s="354" t="s">
        <v>1059</v>
      </c>
      <c r="C9566" s="353" t="s">
        <v>1053</v>
      </c>
      <c r="D9566" s="355">
        <v>20.52</v>
      </c>
      <c r="E9566" s="207"/>
    </row>
    <row r="9567" spans="1:5" x14ac:dyDescent="0.25">
      <c r="A9567" s="353">
        <v>100240</v>
      </c>
      <c r="B9567" s="354" t="s">
        <v>1057</v>
      </c>
      <c r="C9567" s="353" t="s">
        <v>1053</v>
      </c>
      <c r="D9567" s="355">
        <v>4.16</v>
      </c>
      <c r="E9567" s="207"/>
    </row>
    <row r="9568" spans="1:5" x14ac:dyDescent="0.25">
      <c r="A9568" s="353">
        <v>100237</v>
      </c>
      <c r="B9568" s="354" t="s">
        <v>1054</v>
      </c>
      <c r="C9568" s="353" t="s">
        <v>1053</v>
      </c>
      <c r="D9568" s="355">
        <v>3.47</v>
      </c>
      <c r="E9568" s="207"/>
    </row>
    <row r="9569" spans="1:5" x14ac:dyDescent="0.25">
      <c r="A9569" s="353">
        <v>100236</v>
      </c>
      <c r="B9569" s="354" t="s">
        <v>1052</v>
      </c>
      <c r="C9569" s="353" t="s">
        <v>1053</v>
      </c>
      <c r="D9569" s="355">
        <v>2.89</v>
      </c>
      <c r="E9569" s="207"/>
    </row>
    <row r="9570" spans="1:5" x14ac:dyDescent="0.25">
      <c r="A9570" s="353">
        <v>100248</v>
      </c>
      <c r="B9570" s="354" t="s">
        <v>1065</v>
      </c>
      <c r="C9570" s="353" t="s">
        <v>1053</v>
      </c>
      <c r="D9570" s="355">
        <v>13.68</v>
      </c>
      <c r="E9570" s="207"/>
    </row>
    <row r="9571" spans="1:5" x14ac:dyDescent="0.25">
      <c r="A9571" s="353">
        <v>100247</v>
      </c>
      <c r="B9571" s="354" t="s">
        <v>1064</v>
      </c>
      <c r="C9571" s="353" t="s">
        <v>1053</v>
      </c>
      <c r="D9571" s="355">
        <v>3.47</v>
      </c>
      <c r="E9571" s="207"/>
    </row>
    <row r="9572" spans="1:5" x14ac:dyDescent="0.25">
      <c r="A9572" s="353">
        <v>100246</v>
      </c>
      <c r="B9572" s="354" t="s">
        <v>1063</v>
      </c>
      <c r="C9572" s="353" t="s">
        <v>1053</v>
      </c>
      <c r="D9572" s="355">
        <v>2.77</v>
      </c>
      <c r="E9572" s="207"/>
    </row>
    <row r="9573" spans="1:5" x14ac:dyDescent="0.25">
      <c r="A9573" s="353">
        <v>100255</v>
      </c>
      <c r="B9573" s="354" t="s">
        <v>1072</v>
      </c>
      <c r="C9573" s="353" t="s">
        <v>1053</v>
      </c>
      <c r="D9573" s="355">
        <v>13.89</v>
      </c>
      <c r="E9573" s="207"/>
    </row>
    <row r="9574" spans="1:5" x14ac:dyDescent="0.25">
      <c r="A9574" s="353">
        <v>100263</v>
      </c>
      <c r="B9574" s="354" t="s">
        <v>1080</v>
      </c>
      <c r="C9574" s="353" t="s">
        <v>1007</v>
      </c>
      <c r="D9574" s="355">
        <v>2.25</v>
      </c>
      <c r="E9574" s="207"/>
    </row>
    <row r="9575" spans="1:5" x14ac:dyDescent="0.25">
      <c r="A9575" s="353">
        <v>100260</v>
      </c>
      <c r="B9575" s="354" t="s">
        <v>1077</v>
      </c>
      <c r="C9575" s="353" t="s">
        <v>1007</v>
      </c>
      <c r="D9575" s="355">
        <v>9.02</v>
      </c>
      <c r="E9575" s="207"/>
    </row>
    <row r="9576" spans="1:5" x14ac:dyDescent="0.25">
      <c r="A9576" s="353">
        <v>100261</v>
      </c>
      <c r="B9576" s="354" t="s">
        <v>1078</v>
      </c>
      <c r="C9576" s="353" t="s">
        <v>1007</v>
      </c>
      <c r="D9576" s="355">
        <v>5.67</v>
      </c>
      <c r="E9576" s="207"/>
    </row>
    <row r="9577" spans="1:5" x14ac:dyDescent="0.25">
      <c r="A9577" s="353">
        <v>100262</v>
      </c>
      <c r="B9577" s="354" t="s">
        <v>1079</v>
      </c>
      <c r="C9577" s="353" t="s">
        <v>1007</v>
      </c>
      <c r="D9577" s="355">
        <v>3.51</v>
      </c>
      <c r="E9577" s="207"/>
    </row>
    <row r="9578" spans="1:5" x14ac:dyDescent="0.25">
      <c r="A9578" s="353">
        <v>100271</v>
      </c>
      <c r="B9578" s="354" t="s">
        <v>1088</v>
      </c>
      <c r="C9578" s="353" t="s">
        <v>1034</v>
      </c>
      <c r="D9578" s="355">
        <v>65.34</v>
      </c>
      <c r="E9578" s="207"/>
    </row>
    <row r="9579" spans="1:5" x14ac:dyDescent="0.25">
      <c r="A9579" s="353">
        <v>100258</v>
      </c>
      <c r="B9579" s="354" t="s">
        <v>1075</v>
      </c>
      <c r="C9579" s="353" t="s">
        <v>1053</v>
      </c>
      <c r="D9579" s="355">
        <v>13.89</v>
      </c>
      <c r="E9579" s="207"/>
    </row>
    <row r="9580" spans="1:5" x14ac:dyDescent="0.25">
      <c r="A9580" s="353">
        <v>100259</v>
      </c>
      <c r="B9580" s="354" t="s">
        <v>1076</v>
      </c>
      <c r="C9580" s="353" t="s">
        <v>1053</v>
      </c>
      <c r="D9580" s="355">
        <v>27.37</v>
      </c>
      <c r="E9580" s="207"/>
    </row>
    <row r="9581" spans="1:5" x14ac:dyDescent="0.25">
      <c r="A9581" s="353">
        <v>100279</v>
      </c>
      <c r="B9581" s="354" t="s">
        <v>1096</v>
      </c>
      <c r="C9581" s="353" t="s">
        <v>2</v>
      </c>
      <c r="D9581" s="355">
        <v>0.8</v>
      </c>
      <c r="E9581" s="207"/>
    </row>
    <row r="9582" spans="1:5" x14ac:dyDescent="0.25">
      <c r="A9582" s="353">
        <v>100233</v>
      </c>
      <c r="B9582" s="354" t="s">
        <v>1048</v>
      </c>
      <c r="C9582" s="353" t="s">
        <v>2</v>
      </c>
      <c r="D9582" s="355">
        <v>0.19</v>
      </c>
      <c r="E9582" s="207"/>
    </row>
    <row r="9583" spans="1:5" x14ac:dyDescent="0.25">
      <c r="A9583" s="353">
        <v>100232</v>
      </c>
      <c r="B9583" s="354" t="s">
        <v>1047</v>
      </c>
      <c r="C9583" s="353" t="s">
        <v>2</v>
      </c>
      <c r="D9583" s="355">
        <v>0.38</v>
      </c>
      <c r="E9583" s="207"/>
    </row>
    <row r="9584" spans="1:5" x14ac:dyDescent="0.25">
      <c r="A9584" s="353">
        <v>100234</v>
      </c>
      <c r="B9584" s="354" t="s">
        <v>1049</v>
      </c>
      <c r="C9584" s="353" t="s">
        <v>3</v>
      </c>
      <c r="D9584" s="355">
        <v>0.56999999999999995</v>
      </c>
      <c r="E9584" s="207"/>
    </row>
    <row r="9585" spans="1:5" x14ac:dyDescent="0.25">
      <c r="A9585" s="353">
        <v>100265</v>
      </c>
      <c r="B9585" s="354" t="s">
        <v>1082</v>
      </c>
      <c r="C9585" s="353" t="s">
        <v>3</v>
      </c>
      <c r="D9585" s="355">
        <v>0.86</v>
      </c>
      <c r="E9585" s="207"/>
    </row>
    <row r="9586" spans="1:5" x14ac:dyDescent="0.25">
      <c r="A9586" s="353">
        <v>100235</v>
      </c>
      <c r="B9586" s="354" t="s">
        <v>1050</v>
      </c>
      <c r="C9586" s="353" t="s">
        <v>1051</v>
      </c>
      <c r="D9586" s="355">
        <v>0.04</v>
      </c>
      <c r="E9586" s="207"/>
    </row>
    <row r="9587" spans="1:5" x14ac:dyDescent="0.25">
      <c r="A9587" s="353">
        <v>100267</v>
      </c>
      <c r="B9587" s="354" t="s">
        <v>1084</v>
      </c>
      <c r="C9587" s="353" t="s">
        <v>2</v>
      </c>
      <c r="D9587" s="355">
        <v>1.72</v>
      </c>
      <c r="E9587" s="207"/>
    </row>
    <row r="9588" spans="1:5" x14ac:dyDescent="0.25">
      <c r="A9588" s="353">
        <v>100231</v>
      </c>
      <c r="B9588" s="354" t="s">
        <v>1046</v>
      </c>
      <c r="C9588" s="353" t="s">
        <v>689</v>
      </c>
      <c r="D9588" s="355">
        <v>0.04</v>
      </c>
      <c r="E9588" s="207"/>
    </row>
    <row r="9589" spans="1:5" x14ac:dyDescent="0.25">
      <c r="A9589" s="353">
        <v>100230</v>
      </c>
      <c r="B9589" s="354" t="s">
        <v>1045</v>
      </c>
      <c r="C9589" s="353" t="s">
        <v>689</v>
      </c>
      <c r="D9589" s="355">
        <v>0.02</v>
      </c>
      <c r="E9589" s="207"/>
    </row>
    <row r="9590" spans="1:5" x14ac:dyDescent="0.25">
      <c r="A9590" s="353">
        <v>100229</v>
      </c>
      <c r="B9590" s="354" t="s">
        <v>1044</v>
      </c>
      <c r="C9590" s="353" t="s">
        <v>689</v>
      </c>
      <c r="D9590" s="355">
        <v>0.01</v>
      </c>
      <c r="E9590" s="207"/>
    </row>
    <row r="9591" spans="1:5" x14ac:dyDescent="0.25">
      <c r="A9591" s="353">
        <v>100272</v>
      </c>
      <c r="B9591" s="354" t="s">
        <v>1089</v>
      </c>
      <c r="C9591" s="353" t="s">
        <v>3</v>
      </c>
      <c r="D9591" s="355">
        <v>1.29</v>
      </c>
      <c r="E9591" s="207"/>
    </row>
    <row r="9592" spans="1:5" x14ac:dyDescent="0.25">
      <c r="A9592" s="353">
        <v>100269</v>
      </c>
      <c r="B9592" s="354" t="s">
        <v>1086</v>
      </c>
      <c r="C9592" s="353" t="s">
        <v>2</v>
      </c>
      <c r="D9592" s="355">
        <v>1.72</v>
      </c>
      <c r="E9592" s="207"/>
    </row>
    <row r="9593" spans="1:5" x14ac:dyDescent="0.25">
      <c r="A9593" s="353">
        <v>100986</v>
      </c>
      <c r="B9593" s="354" t="s">
        <v>1171</v>
      </c>
      <c r="C9593" s="353" t="s">
        <v>691</v>
      </c>
      <c r="D9593" s="355">
        <v>9.1199999999999992</v>
      </c>
      <c r="E9593" s="207"/>
    </row>
    <row r="9594" spans="1:5" x14ac:dyDescent="0.25">
      <c r="A9594" s="353">
        <v>101002</v>
      </c>
      <c r="B9594" s="354" t="s">
        <v>1183</v>
      </c>
      <c r="C9594" s="353" t="s">
        <v>821</v>
      </c>
      <c r="D9594" s="355">
        <v>6.07</v>
      </c>
      <c r="E9594" s="207"/>
    </row>
    <row r="9595" spans="1:5" x14ac:dyDescent="0.25">
      <c r="A9595" s="353">
        <v>100987</v>
      </c>
      <c r="B9595" s="354" t="s">
        <v>1172</v>
      </c>
      <c r="C9595" s="353" t="s">
        <v>691</v>
      </c>
      <c r="D9595" s="355">
        <v>10.52</v>
      </c>
      <c r="E9595" s="207"/>
    </row>
    <row r="9596" spans="1:5" x14ac:dyDescent="0.25">
      <c r="A9596" s="353">
        <v>101003</v>
      </c>
      <c r="B9596" s="354" t="s">
        <v>1184</v>
      </c>
      <c r="C9596" s="353" t="s">
        <v>821</v>
      </c>
      <c r="D9596" s="355">
        <v>6.99</v>
      </c>
      <c r="E9596" s="207"/>
    </row>
    <row r="9597" spans="1:5" x14ac:dyDescent="0.25">
      <c r="A9597" s="353">
        <v>100988</v>
      </c>
      <c r="B9597" s="354" t="s">
        <v>1173</v>
      </c>
      <c r="C9597" s="353" t="s">
        <v>691</v>
      </c>
      <c r="D9597" s="355">
        <v>11.14</v>
      </c>
      <c r="E9597" s="207"/>
    </row>
    <row r="9598" spans="1:5" x14ac:dyDescent="0.25">
      <c r="A9598" s="353">
        <v>101004</v>
      </c>
      <c r="B9598" s="354" t="s">
        <v>1185</v>
      </c>
      <c r="C9598" s="353" t="s">
        <v>821</v>
      </c>
      <c r="D9598" s="355">
        <v>7.42</v>
      </c>
      <c r="E9598" s="207"/>
    </row>
    <row r="9599" spans="1:5" x14ac:dyDescent="0.25">
      <c r="A9599" s="353">
        <v>100985</v>
      </c>
      <c r="B9599" s="354" t="s">
        <v>1170</v>
      </c>
      <c r="C9599" s="353" t="s">
        <v>691</v>
      </c>
      <c r="D9599" s="355">
        <v>7.64</v>
      </c>
      <c r="E9599" s="207"/>
    </row>
    <row r="9600" spans="1:5" x14ac:dyDescent="0.25">
      <c r="A9600" s="353">
        <v>101001</v>
      </c>
      <c r="B9600" s="354" t="s">
        <v>1182</v>
      </c>
      <c r="C9600" s="353" t="s">
        <v>821</v>
      </c>
      <c r="D9600" s="355">
        <v>5.0999999999999996</v>
      </c>
      <c r="E9600" s="207"/>
    </row>
    <row r="9601" spans="1:5" x14ac:dyDescent="0.25">
      <c r="A9601" s="353">
        <v>101008</v>
      </c>
      <c r="B9601" s="354" t="s">
        <v>1189</v>
      </c>
      <c r="C9601" s="353" t="s">
        <v>691</v>
      </c>
      <c r="D9601" s="355">
        <v>5.48</v>
      </c>
      <c r="E9601" s="207"/>
    </row>
    <row r="9602" spans="1:5" x14ac:dyDescent="0.25">
      <c r="A9602" s="353">
        <v>101007</v>
      </c>
      <c r="B9602" s="354" t="s">
        <v>1188</v>
      </c>
      <c r="C9602" s="353" t="s">
        <v>691</v>
      </c>
      <c r="D9602" s="355">
        <v>5.42</v>
      </c>
      <c r="E9602" s="207"/>
    </row>
    <row r="9603" spans="1:5" x14ac:dyDescent="0.25">
      <c r="A9603" s="353">
        <v>100982</v>
      </c>
      <c r="B9603" s="354" t="s">
        <v>39015</v>
      </c>
      <c r="C9603" s="353" t="s">
        <v>691</v>
      </c>
      <c r="D9603" s="355">
        <v>9.08</v>
      </c>
      <c r="E9603" s="207"/>
    </row>
    <row r="9604" spans="1:5" x14ac:dyDescent="0.25">
      <c r="A9604" s="353">
        <v>100998</v>
      </c>
      <c r="B9604" s="354" t="s">
        <v>39016</v>
      </c>
      <c r="C9604" s="353" t="s">
        <v>821</v>
      </c>
      <c r="D9604" s="355">
        <v>6.06</v>
      </c>
      <c r="E9604" s="207"/>
    </row>
    <row r="9605" spans="1:5" x14ac:dyDescent="0.25">
      <c r="A9605" s="353">
        <v>100983</v>
      </c>
      <c r="B9605" s="354" t="s">
        <v>39017</v>
      </c>
      <c r="C9605" s="353" t="s">
        <v>691</v>
      </c>
      <c r="D9605" s="355">
        <v>9.1300000000000008</v>
      </c>
      <c r="E9605" s="207"/>
    </row>
    <row r="9606" spans="1:5" x14ac:dyDescent="0.25">
      <c r="A9606" s="353">
        <v>100999</v>
      </c>
      <c r="B9606" s="354" t="s">
        <v>39018</v>
      </c>
      <c r="C9606" s="353" t="s">
        <v>821</v>
      </c>
      <c r="D9606" s="355">
        <v>6.11</v>
      </c>
      <c r="E9606" s="207"/>
    </row>
    <row r="9607" spans="1:5" x14ac:dyDescent="0.25">
      <c r="A9607" s="353">
        <v>100984</v>
      </c>
      <c r="B9607" s="354" t="s">
        <v>39019</v>
      </c>
      <c r="C9607" s="353" t="s">
        <v>691</v>
      </c>
      <c r="D9607" s="355">
        <v>8.94</v>
      </c>
      <c r="E9607" s="207"/>
    </row>
    <row r="9608" spans="1:5" x14ac:dyDescent="0.25">
      <c r="A9608" s="353">
        <v>101000</v>
      </c>
      <c r="B9608" s="354" t="s">
        <v>39020</v>
      </c>
      <c r="C9608" s="353" t="s">
        <v>821</v>
      </c>
      <c r="D9608" s="355">
        <v>5.95</v>
      </c>
      <c r="E9608" s="207"/>
    </row>
    <row r="9609" spans="1:5" x14ac:dyDescent="0.25">
      <c r="A9609" s="353">
        <v>100981</v>
      </c>
      <c r="B9609" s="354" t="s">
        <v>39021</v>
      </c>
      <c r="C9609" s="353" t="s">
        <v>691</v>
      </c>
      <c r="D9609" s="355">
        <v>9.5399999999999991</v>
      </c>
      <c r="E9609" s="207"/>
    </row>
    <row r="9610" spans="1:5" x14ac:dyDescent="0.25">
      <c r="A9610" s="353">
        <v>100997</v>
      </c>
      <c r="B9610" s="354" t="s">
        <v>39022</v>
      </c>
      <c r="C9610" s="353" t="s">
        <v>821</v>
      </c>
      <c r="D9610" s="355">
        <v>6.37</v>
      </c>
      <c r="E9610" s="207"/>
    </row>
    <row r="9611" spans="1:5" x14ac:dyDescent="0.25">
      <c r="A9611" s="353">
        <v>101010</v>
      </c>
      <c r="B9611" s="354" t="s">
        <v>1191</v>
      </c>
      <c r="C9611" s="353" t="s">
        <v>821</v>
      </c>
      <c r="D9611" s="355">
        <v>27.23</v>
      </c>
      <c r="E9611" s="207"/>
    </row>
    <row r="9612" spans="1:5" x14ac:dyDescent="0.25">
      <c r="A9612" s="353">
        <v>101009</v>
      </c>
      <c r="B9612" s="354" t="s">
        <v>1190</v>
      </c>
      <c r="C9612" s="353" t="s">
        <v>821</v>
      </c>
      <c r="D9612" s="355">
        <v>43.23</v>
      </c>
      <c r="E9612" s="207"/>
    </row>
    <row r="9613" spans="1:5" x14ac:dyDescent="0.25">
      <c r="A9613" s="353">
        <v>100978</v>
      </c>
      <c r="B9613" s="354" t="s">
        <v>1167</v>
      </c>
      <c r="C9613" s="353" t="s">
        <v>691</v>
      </c>
      <c r="D9613" s="355">
        <v>7.04</v>
      </c>
      <c r="E9613" s="207"/>
    </row>
    <row r="9614" spans="1:5" x14ac:dyDescent="0.25">
      <c r="A9614" s="353">
        <v>100994</v>
      </c>
      <c r="B9614" s="354" t="s">
        <v>1179</v>
      </c>
      <c r="C9614" s="353" t="s">
        <v>821</v>
      </c>
      <c r="D9614" s="355">
        <v>4.67</v>
      </c>
      <c r="E9614" s="207"/>
    </row>
    <row r="9615" spans="1:5" x14ac:dyDescent="0.25">
      <c r="A9615" s="353">
        <v>100974</v>
      </c>
      <c r="B9615" s="354" t="s">
        <v>1156</v>
      </c>
      <c r="C9615" s="353" t="s">
        <v>691</v>
      </c>
      <c r="D9615" s="355">
        <v>8.57</v>
      </c>
      <c r="E9615" s="207"/>
    </row>
    <row r="9616" spans="1:5" x14ac:dyDescent="0.25">
      <c r="A9616" s="353">
        <v>100990</v>
      </c>
      <c r="B9616" s="354" t="s">
        <v>1175</v>
      </c>
      <c r="C9616" s="353" t="s">
        <v>821</v>
      </c>
      <c r="D9616" s="355">
        <v>5.72</v>
      </c>
      <c r="E9616" s="207"/>
    </row>
    <row r="9617" spans="1:5" x14ac:dyDescent="0.25">
      <c r="A9617" s="353">
        <v>100979</v>
      </c>
      <c r="B9617" s="354" t="s">
        <v>1168</v>
      </c>
      <c r="C9617" s="353" t="s">
        <v>691</v>
      </c>
      <c r="D9617" s="355">
        <v>6.76</v>
      </c>
      <c r="E9617" s="207"/>
    </row>
    <row r="9618" spans="1:5" x14ac:dyDescent="0.25">
      <c r="A9618" s="353">
        <v>100995</v>
      </c>
      <c r="B9618" s="354" t="s">
        <v>1180</v>
      </c>
      <c r="C9618" s="353" t="s">
        <v>821</v>
      </c>
      <c r="D9618" s="355">
        <v>4.5199999999999996</v>
      </c>
      <c r="E9618" s="207"/>
    </row>
    <row r="9619" spans="1:5" x14ac:dyDescent="0.25">
      <c r="A9619" s="353">
        <v>100975</v>
      </c>
      <c r="B9619" s="354" t="s">
        <v>1157</v>
      </c>
      <c r="C9619" s="353" t="s">
        <v>691</v>
      </c>
      <c r="D9619" s="355">
        <v>8.65</v>
      </c>
      <c r="E9619" s="207"/>
    </row>
    <row r="9620" spans="1:5" x14ac:dyDescent="0.25">
      <c r="A9620" s="353">
        <v>100991</v>
      </c>
      <c r="B9620" s="354" t="s">
        <v>1176</v>
      </c>
      <c r="C9620" s="353" t="s">
        <v>821</v>
      </c>
      <c r="D9620" s="355">
        <v>5.79</v>
      </c>
      <c r="E9620" s="207"/>
    </row>
    <row r="9621" spans="1:5" x14ac:dyDescent="0.25">
      <c r="A9621" s="353">
        <v>100980</v>
      </c>
      <c r="B9621" s="354" t="s">
        <v>1169</v>
      </c>
      <c r="C9621" s="353" t="s">
        <v>691</v>
      </c>
      <c r="D9621" s="355">
        <v>6.4</v>
      </c>
      <c r="E9621" s="207"/>
    </row>
    <row r="9622" spans="1:5" x14ac:dyDescent="0.25">
      <c r="A9622" s="353">
        <v>100996</v>
      </c>
      <c r="B9622" s="354" t="s">
        <v>1181</v>
      </c>
      <c r="C9622" s="353" t="s">
        <v>821</v>
      </c>
      <c r="D9622" s="355">
        <v>4.25</v>
      </c>
      <c r="E9622" s="207"/>
    </row>
    <row r="9623" spans="1:5" x14ac:dyDescent="0.25">
      <c r="A9623" s="353">
        <v>100976</v>
      </c>
      <c r="B9623" s="354" t="s">
        <v>1165</v>
      </c>
      <c r="C9623" s="353" t="s">
        <v>691</v>
      </c>
      <c r="D9623" s="355">
        <v>8.4700000000000006</v>
      </c>
      <c r="E9623" s="207"/>
    </row>
    <row r="9624" spans="1:5" x14ac:dyDescent="0.25">
      <c r="A9624" s="353">
        <v>100992</v>
      </c>
      <c r="B9624" s="354" t="s">
        <v>1177</v>
      </c>
      <c r="C9624" s="353" t="s">
        <v>821</v>
      </c>
      <c r="D9624" s="355">
        <v>5.65</v>
      </c>
      <c r="E9624" s="207"/>
    </row>
    <row r="9625" spans="1:5" x14ac:dyDescent="0.25">
      <c r="A9625" s="353">
        <v>100977</v>
      </c>
      <c r="B9625" s="354" t="s">
        <v>1166</v>
      </c>
      <c r="C9625" s="353" t="s">
        <v>691</v>
      </c>
      <c r="D9625" s="355">
        <v>7.86</v>
      </c>
      <c r="E9625" s="207"/>
    </row>
    <row r="9626" spans="1:5" x14ac:dyDescent="0.25">
      <c r="A9626" s="353">
        <v>100993</v>
      </c>
      <c r="B9626" s="354" t="s">
        <v>1178</v>
      </c>
      <c r="C9626" s="353" t="s">
        <v>821</v>
      </c>
      <c r="D9626" s="355">
        <v>5.23</v>
      </c>
      <c r="E9626" s="207"/>
    </row>
    <row r="9627" spans="1:5" x14ac:dyDescent="0.25">
      <c r="A9627" s="353">
        <v>100973</v>
      </c>
      <c r="B9627" s="354" t="s">
        <v>1155</v>
      </c>
      <c r="C9627" s="353" t="s">
        <v>691</v>
      </c>
      <c r="D9627" s="355">
        <v>8.9600000000000009</v>
      </c>
      <c r="E9627" s="207"/>
    </row>
    <row r="9628" spans="1:5" x14ac:dyDescent="0.25">
      <c r="A9628" s="353">
        <v>100989</v>
      </c>
      <c r="B9628" s="354" t="s">
        <v>1174</v>
      </c>
      <c r="C9628" s="353" t="s">
        <v>821</v>
      </c>
      <c r="D9628" s="355">
        <v>5.97</v>
      </c>
      <c r="E9628" s="207"/>
    </row>
    <row r="9629" spans="1:5" x14ac:dyDescent="0.25">
      <c r="A9629" s="353">
        <v>101467</v>
      </c>
      <c r="B9629" s="354" t="s">
        <v>1202</v>
      </c>
      <c r="C9629" s="353" t="s">
        <v>821</v>
      </c>
      <c r="D9629" s="355">
        <v>18.29</v>
      </c>
      <c r="E9629" s="207"/>
    </row>
    <row r="9630" spans="1:5" x14ac:dyDescent="0.25">
      <c r="A9630" s="353">
        <v>101468</v>
      </c>
      <c r="B9630" s="354" t="s">
        <v>1203</v>
      </c>
      <c r="C9630" s="353" t="s">
        <v>821</v>
      </c>
      <c r="D9630" s="355">
        <v>16.73</v>
      </c>
      <c r="E9630" s="207"/>
    </row>
    <row r="9631" spans="1:5" x14ac:dyDescent="0.25">
      <c r="A9631" s="353">
        <v>101014</v>
      </c>
      <c r="B9631" s="354" t="s">
        <v>1193</v>
      </c>
      <c r="C9631" s="353" t="s">
        <v>821</v>
      </c>
      <c r="D9631" s="355">
        <v>41.79</v>
      </c>
      <c r="E9631" s="207"/>
    </row>
    <row r="9632" spans="1:5" x14ac:dyDescent="0.25">
      <c r="A9632" s="353">
        <v>101015</v>
      </c>
      <c r="B9632" s="354" t="s">
        <v>1194</v>
      </c>
      <c r="C9632" s="353" t="s">
        <v>821</v>
      </c>
      <c r="D9632" s="355">
        <v>34.33</v>
      </c>
      <c r="E9632" s="207"/>
    </row>
    <row r="9633" spans="1:5" x14ac:dyDescent="0.25">
      <c r="A9633" s="353">
        <v>101463</v>
      </c>
      <c r="B9633" s="354" t="s">
        <v>1198</v>
      </c>
      <c r="C9633" s="353" t="s">
        <v>821</v>
      </c>
      <c r="D9633" s="355">
        <v>45.75</v>
      </c>
      <c r="E9633" s="207"/>
    </row>
    <row r="9634" spans="1:5" x14ac:dyDescent="0.25">
      <c r="A9634" s="353">
        <v>101464</v>
      </c>
      <c r="B9634" s="354" t="s">
        <v>1199</v>
      </c>
      <c r="C9634" s="353" t="s">
        <v>821</v>
      </c>
      <c r="D9634" s="355">
        <v>35.14</v>
      </c>
      <c r="E9634" s="207"/>
    </row>
    <row r="9635" spans="1:5" x14ac:dyDescent="0.25">
      <c r="A9635" s="353">
        <v>101465</v>
      </c>
      <c r="B9635" s="354" t="s">
        <v>1200</v>
      </c>
      <c r="C9635" s="353" t="s">
        <v>821</v>
      </c>
      <c r="D9635" s="355">
        <v>26.86</v>
      </c>
      <c r="E9635" s="207"/>
    </row>
    <row r="9636" spans="1:5" x14ac:dyDescent="0.25">
      <c r="A9636" s="353">
        <v>101466</v>
      </c>
      <c r="B9636" s="354" t="s">
        <v>1201</v>
      </c>
      <c r="C9636" s="353" t="s">
        <v>821</v>
      </c>
      <c r="D9636" s="355">
        <v>21.85</v>
      </c>
      <c r="E9636" s="207"/>
    </row>
    <row r="9637" spans="1:5" x14ac:dyDescent="0.25">
      <c r="A9637" s="353">
        <v>101013</v>
      </c>
      <c r="B9637" s="354" t="s">
        <v>1192</v>
      </c>
      <c r="C9637" s="353" t="s">
        <v>821</v>
      </c>
      <c r="D9637" s="355">
        <v>45.61</v>
      </c>
      <c r="E9637" s="207"/>
    </row>
    <row r="9638" spans="1:5" x14ac:dyDescent="0.25">
      <c r="A9638" s="353">
        <v>101477</v>
      </c>
      <c r="B9638" s="354" t="s">
        <v>1212</v>
      </c>
      <c r="C9638" s="353" t="s">
        <v>821</v>
      </c>
      <c r="D9638" s="355">
        <v>13.24</v>
      </c>
      <c r="E9638" s="207"/>
    </row>
    <row r="9639" spans="1:5" x14ac:dyDescent="0.25">
      <c r="A9639" s="353">
        <v>101478</v>
      </c>
      <c r="B9639" s="354" t="s">
        <v>1213</v>
      </c>
      <c r="C9639" s="353" t="s">
        <v>821</v>
      </c>
      <c r="D9639" s="355">
        <v>11.27</v>
      </c>
      <c r="E9639" s="207"/>
    </row>
    <row r="9640" spans="1:5" x14ac:dyDescent="0.25">
      <c r="A9640" s="353">
        <v>101017</v>
      </c>
      <c r="B9640" s="354" t="s">
        <v>1196</v>
      </c>
      <c r="C9640" s="353" t="s">
        <v>821</v>
      </c>
      <c r="D9640" s="355">
        <v>30.14</v>
      </c>
      <c r="E9640" s="207"/>
    </row>
    <row r="9641" spans="1:5" x14ac:dyDescent="0.25">
      <c r="A9641" s="353">
        <v>101018</v>
      </c>
      <c r="B9641" s="354" t="s">
        <v>1197</v>
      </c>
      <c r="C9641" s="353" t="s">
        <v>821</v>
      </c>
      <c r="D9641" s="355">
        <v>24.75</v>
      </c>
      <c r="E9641" s="207"/>
    </row>
    <row r="9642" spans="1:5" x14ac:dyDescent="0.25">
      <c r="A9642" s="353">
        <v>101469</v>
      </c>
      <c r="B9642" s="354" t="s">
        <v>1204</v>
      </c>
      <c r="C9642" s="353" t="s">
        <v>821</v>
      </c>
      <c r="D9642" s="355">
        <v>37.44</v>
      </c>
      <c r="E9642" s="207"/>
    </row>
    <row r="9643" spans="1:5" x14ac:dyDescent="0.25">
      <c r="A9643" s="353">
        <v>101470</v>
      </c>
      <c r="B9643" s="354" t="s">
        <v>1205</v>
      </c>
      <c r="C9643" s="353" t="s">
        <v>821</v>
      </c>
      <c r="D9643" s="355">
        <v>29.73</v>
      </c>
      <c r="E9643" s="207"/>
    </row>
    <row r="9644" spans="1:5" x14ac:dyDescent="0.25">
      <c r="A9644" s="353">
        <v>101471</v>
      </c>
      <c r="B9644" s="354" t="s">
        <v>1206</v>
      </c>
      <c r="C9644" s="353" t="s">
        <v>821</v>
      </c>
      <c r="D9644" s="355">
        <v>25.5</v>
      </c>
      <c r="E9644" s="207"/>
    </row>
    <row r="9645" spans="1:5" x14ac:dyDescent="0.25">
      <c r="A9645" s="353">
        <v>101472</v>
      </c>
      <c r="B9645" s="354" t="s">
        <v>1207</v>
      </c>
      <c r="C9645" s="353" t="s">
        <v>821</v>
      </c>
      <c r="D9645" s="355">
        <v>19.850000000000001</v>
      </c>
      <c r="E9645" s="207"/>
    </row>
    <row r="9646" spans="1:5" x14ac:dyDescent="0.25">
      <c r="A9646" s="353">
        <v>101473</v>
      </c>
      <c r="B9646" s="354" t="s">
        <v>1208</v>
      </c>
      <c r="C9646" s="353" t="s">
        <v>821</v>
      </c>
      <c r="D9646" s="355">
        <v>28.57</v>
      </c>
      <c r="E9646" s="207"/>
    </row>
    <row r="9647" spans="1:5" x14ac:dyDescent="0.25">
      <c r="A9647" s="353">
        <v>101474</v>
      </c>
      <c r="B9647" s="354" t="s">
        <v>1209</v>
      </c>
      <c r="C9647" s="353" t="s">
        <v>821</v>
      </c>
      <c r="D9647" s="355">
        <v>20.45</v>
      </c>
      <c r="E9647" s="207"/>
    </row>
    <row r="9648" spans="1:5" x14ac:dyDescent="0.25">
      <c r="A9648" s="353">
        <v>101475</v>
      </c>
      <c r="B9648" s="354" t="s">
        <v>1210</v>
      </c>
      <c r="C9648" s="353" t="s">
        <v>821</v>
      </c>
      <c r="D9648" s="355">
        <v>18.13</v>
      </c>
      <c r="E9648" s="207"/>
    </row>
    <row r="9649" spans="1:5" x14ac:dyDescent="0.25">
      <c r="A9649" s="353">
        <v>101476</v>
      </c>
      <c r="B9649" s="354" t="s">
        <v>1211</v>
      </c>
      <c r="C9649" s="353" t="s">
        <v>821</v>
      </c>
      <c r="D9649" s="355">
        <v>16.170000000000002</v>
      </c>
      <c r="E9649" s="207"/>
    </row>
    <row r="9650" spans="1:5" x14ac:dyDescent="0.25">
      <c r="A9650" s="353">
        <v>101016</v>
      </c>
      <c r="B9650" s="354" t="s">
        <v>1195</v>
      </c>
      <c r="C9650" s="353" t="s">
        <v>821</v>
      </c>
      <c r="D9650" s="355">
        <v>39.75</v>
      </c>
      <c r="E9650" s="207"/>
    </row>
    <row r="9651" spans="1:5" x14ac:dyDescent="0.25">
      <c r="A9651" s="353">
        <v>101487</v>
      </c>
      <c r="B9651" s="354" t="s">
        <v>1220</v>
      </c>
      <c r="C9651" s="353" t="s">
        <v>821</v>
      </c>
      <c r="D9651" s="355">
        <v>98.44</v>
      </c>
      <c r="E9651" s="207"/>
    </row>
    <row r="9652" spans="1:5" x14ac:dyDescent="0.25">
      <c r="A9652" s="353">
        <v>101488</v>
      </c>
      <c r="B9652" s="354" t="s">
        <v>1221</v>
      </c>
      <c r="C9652" s="353" t="s">
        <v>821</v>
      </c>
      <c r="D9652" s="355">
        <v>85.18</v>
      </c>
      <c r="E9652" s="207"/>
    </row>
    <row r="9653" spans="1:5" x14ac:dyDescent="0.25">
      <c r="A9653" s="353">
        <v>101480</v>
      </c>
      <c r="B9653" s="354" t="s">
        <v>1214</v>
      </c>
      <c r="C9653" s="353" t="s">
        <v>821</v>
      </c>
      <c r="D9653" s="355">
        <v>66.959999999999994</v>
      </c>
      <c r="E9653" s="207"/>
    </row>
    <row r="9654" spans="1:5" x14ac:dyDescent="0.25">
      <c r="A9654" s="353">
        <v>101481</v>
      </c>
      <c r="B9654" s="354" t="s">
        <v>1215</v>
      </c>
      <c r="C9654" s="353" t="s">
        <v>821</v>
      </c>
      <c r="D9654" s="355">
        <v>48.37</v>
      </c>
      <c r="E9654" s="207"/>
    </row>
    <row r="9655" spans="1:5" x14ac:dyDescent="0.25">
      <c r="A9655" s="353">
        <v>101482</v>
      </c>
      <c r="B9655" s="354" t="s">
        <v>6563</v>
      </c>
      <c r="C9655" s="353" t="s">
        <v>821</v>
      </c>
      <c r="D9655" s="355">
        <v>36.15</v>
      </c>
      <c r="E9655" s="207"/>
    </row>
    <row r="9656" spans="1:5" x14ac:dyDescent="0.25">
      <c r="A9656" s="353">
        <v>101483</v>
      </c>
      <c r="B9656" s="354" t="s">
        <v>1216</v>
      </c>
      <c r="C9656" s="353" t="s">
        <v>821</v>
      </c>
      <c r="D9656" s="355">
        <v>37.520000000000003</v>
      </c>
      <c r="E9656" s="207"/>
    </row>
    <row r="9657" spans="1:5" x14ac:dyDescent="0.25">
      <c r="A9657" s="353">
        <v>101484</v>
      </c>
      <c r="B9657" s="354" t="s">
        <v>1217</v>
      </c>
      <c r="C9657" s="353" t="s">
        <v>821</v>
      </c>
      <c r="D9657" s="355">
        <v>194.44</v>
      </c>
      <c r="E9657" s="207"/>
    </row>
    <row r="9658" spans="1:5" x14ac:dyDescent="0.25">
      <c r="A9658" s="353">
        <v>101485</v>
      </c>
      <c r="B9658" s="354" t="s">
        <v>1218</v>
      </c>
      <c r="C9658" s="353" t="s">
        <v>821</v>
      </c>
      <c r="D9658" s="355">
        <v>149.25</v>
      </c>
      <c r="E9658" s="207"/>
    </row>
    <row r="9659" spans="1:5" x14ac:dyDescent="0.25">
      <c r="A9659" s="353">
        <v>101486</v>
      </c>
      <c r="B9659" s="354" t="s">
        <v>1219</v>
      </c>
      <c r="C9659" s="353" t="s">
        <v>821</v>
      </c>
      <c r="D9659" s="355">
        <v>134.46</v>
      </c>
      <c r="E9659" s="207"/>
    </row>
    <row r="9660" spans="1:5" x14ac:dyDescent="0.25">
      <c r="A9660" s="353">
        <v>101006</v>
      </c>
      <c r="B9660" s="354" t="s">
        <v>1187</v>
      </c>
      <c r="C9660" s="353" t="s">
        <v>691</v>
      </c>
      <c r="D9660" s="355">
        <v>20.71</v>
      </c>
      <c r="E9660" s="207"/>
    </row>
    <row r="9661" spans="1:5" x14ac:dyDescent="0.25">
      <c r="A9661" s="353">
        <v>101005</v>
      </c>
      <c r="B9661" s="354" t="s">
        <v>1186</v>
      </c>
      <c r="C9661" s="353" t="s">
        <v>691</v>
      </c>
      <c r="D9661" s="355">
        <v>18.670000000000002</v>
      </c>
      <c r="E9661" s="207"/>
    </row>
    <row r="9662" spans="1:5" x14ac:dyDescent="0.25">
      <c r="A9662" s="353">
        <v>102568</v>
      </c>
      <c r="B9662" s="354" t="s">
        <v>6562</v>
      </c>
      <c r="C9662" s="353" t="s">
        <v>821</v>
      </c>
      <c r="D9662" s="355">
        <v>288.38</v>
      </c>
      <c r="E9662" s="207"/>
    </row>
    <row r="9663" spans="1:5" x14ac:dyDescent="0.25">
      <c r="A9663" s="353">
        <v>101479</v>
      </c>
      <c r="B9663" s="354" t="s">
        <v>1164</v>
      </c>
      <c r="C9663" s="353" t="s">
        <v>821</v>
      </c>
      <c r="D9663" s="355">
        <v>169.28</v>
      </c>
      <c r="E9663" s="207"/>
    </row>
    <row r="9664" spans="1:5" x14ac:dyDescent="0.25">
      <c r="A9664" s="353">
        <v>101019</v>
      </c>
      <c r="B9664" s="354" t="s">
        <v>1163</v>
      </c>
      <c r="C9664" s="353" t="s">
        <v>821</v>
      </c>
      <c r="D9664" s="355">
        <v>581.03</v>
      </c>
      <c r="E9664" s="207"/>
    </row>
    <row r="9665" spans="1:5" x14ac:dyDescent="0.25">
      <c r="A9665" s="353">
        <v>100938</v>
      </c>
      <c r="B9665" s="354" t="s">
        <v>1133</v>
      </c>
      <c r="C9665" s="353" t="s">
        <v>822</v>
      </c>
      <c r="D9665" s="355">
        <v>7.52</v>
      </c>
      <c r="E9665" s="207"/>
    </row>
    <row r="9666" spans="1:5" x14ac:dyDescent="0.25">
      <c r="A9666" s="353">
        <v>100942</v>
      </c>
      <c r="B9666" s="354" t="s">
        <v>1137</v>
      </c>
      <c r="C9666" s="353" t="s">
        <v>824</v>
      </c>
      <c r="D9666" s="355">
        <v>5.01</v>
      </c>
      <c r="E9666" s="207"/>
    </row>
    <row r="9667" spans="1:5" x14ac:dyDescent="0.25">
      <c r="A9667" s="353">
        <v>93588</v>
      </c>
      <c r="B9667" s="354" t="s">
        <v>1104</v>
      </c>
      <c r="C9667" s="353" t="s">
        <v>822</v>
      </c>
      <c r="D9667" s="355">
        <v>3.15</v>
      </c>
      <c r="E9667" s="207"/>
    </row>
    <row r="9668" spans="1:5" x14ac:dyDescent="0.25">
      <c r="A9668" s="353">
        <v>93594</v>
      </c>
      <c r="B9668" s="354" t="s">
        <v>1110</v>
      </c>
      <c r="C9668" s="353" t="s">
        <v>824</v>
      </c>
      <c r="D9668" s="355">
        <v>2.1</v>
      </c>
      <c r="E9668" s="207"/>
    </row>
    <row r="9669" spans="1:5" x14ac:dyDescent="0.25">
      <c r="A9669" s="353">
        <v>93589</v>
      </c>
      <c r="B9669" s="354" t="s">
        <v>1105</v>
      </c>
      <c r="C9669" s="353" t="s">
        <v>822</v>
      </c>
      <c r="D9669" s="355">
        <v>2.7</v>
      </c>
      <c r="E9669" s="207"/>
    </row>
    <row r="9670" spans="1:5" x14ac:dyDescent="0.25">
      <c r="A9670" s="353">
        <v>93595</v>
      </c>
      <c r="B9670" s="354" t="s">
        <v>1111</v>
      </c>
      <c r="C9670" s="353" t="s">
        <v>824</v>
      </c>
      <c r="D9670" s="355">
        <v>1.82</v>
      </c>
      <c r="E9670" s="207"/>
    </row>
    <row r="9671" spans="1:5" x14ac:dyDescent="0.25">
      <c r="A9671" s="353">
        <v>93590</v>
      </c>
      <c r="B9671" s="354" t="s">
        <v>1106</v>
      </c>
      <c r="C9671" s="353" t="s">
        <v>822</v>
      </c>
      <c r="D9671" s="355">
        <v>0.98</v>
      </c>
      <c r="E9671" s="207"/>
    </row>
    <row r="9672" spans="1:5" x14ac:dyDescent="0.25">
      <c r="A9672" s="353">
        <v>93596</v>
      </c>
      <c r="B9672" s="354" t="s">
        <v>1112</v>
      </c>
      <c r="C9672" s="353" t="s">
        <v>824</v>
      </c>
      <c r="D9672" s="355">
        <v>0.65</v>
      </c>
      <c r="E9672" s="207"/>
    </row>
    <row r="9673" spans="1:5" x14ac:dyDescent="0.25">
      <c r="A9673" s="353">
        <v>95875</v>
      </c>
      <c r="B9673" s="354" t="s">
        <v>1122</v>
      </c>
      <c r="C9673" s="353" t="s">
        <v>822</v>
      </c>
      <c r="D9673" s="355">
        <v>2.4900000000000002</v>
      </c>
      <c r="E9673" s="207"/>
    </row>
    <row r="9674" spans="1:5" x14ac:dyDescent="0.25">
      <c r="A9674" s="353">
        <v>95878</v>
      </c>
      <c r="B9674" s="354" t="s">
        <v>1125</v>
      </c>
      <c r="C9674" s="353" t="s">
        <v>824</v>
      </c>
      <c r="D9674" s="355">
        <v>1.68</v>
      </c>
      <c r="E9674" s="207"/>
    </row>
    <row r="9675" spans="1:5" x14ac:dyDescent="0.25">
      <c r="A9675" s="353">
        <v>100943</v>
      </c>
      <c r="B9675" s="354" t="s">
        <v>1138</v>
      </c>
      <c r="C9675" s="353" t="s">
        <v>824</v>
      </c>
      <c r="D9675" s="355">
        <v>4.3899999999999997</v>
      </c>
      <c r="E9675" s="207"/>
    </row>
    <row r="9676" spans="1:5" x14ac:dyDescent="0.25">
      <c r="A9676" s="353">
        <v>100939</v>
      </c>
      <c r="B9676" s="354" t="s">
        <v>1134</v>
      </c>
      <c r="C9676" s="353" t="s">
        <v>822</v>
      </c>
      <c r="D9676" s="355">
        <v>6.62</v>
      </c>
      <c r="E9676" s="207"/>
    </row>
    <row r="9677" spans="1:5" x14ac:dyDescent="0.25">
      <c r="A9677" s="353">
        <v>93591</v>
      </c>
      <c r="B9677" s="354" t="s">
        <v>1107</v>
      </c>
      <c r="C9677" s="353" t="s">
        <v>822</v>
      </c>
      <c r="D9677" s="355">
        <v>2.77</v>
      </c>
      <c r="E9677" s="207"/>
    </row>
    <row r="9678" spans="1:5" x14ac:dyDescent="0.25">
      <c r="A9678" s="353">
        <v>93597</v>
      </c>
      <c r="B9678" s="354" t="s">
        <v>1113</v>
      </c>
      <c r="C9678" s="353" t="s">
        <v>824</v>
      </c>
      <c r="D9678" s="355">
        <v>1.84</v>
      </c>
      <c r="E9678" s="207"/>
    </row>
    <row r="9679" spans="1:5" x14ac:dyDescent="0.25">
      <c r="A9679" s="353">
        <v>93592</v>
      </c>
      <c r="B9679" s="354" t="s">
        <v>1108</v>
      </c>
      <c r="C9679" s="353" t="s">
        <v>822</v>
      </c>
      <c r="D9679" s="355">
        <v>2.4</v>
      </c>
      <c r="E9679" s="207"/>
    </row>
    <row r="9680" spans="1:5" x14ac:dyDescent="0.25">
      <c r="A9680" s="353">
        <v>93598</v>
      </c>
      <c r="B9680" s="354" t="s">
        <v>1114</v>
      </c>
      <c r="C9680" s="353" t="s">
        <v>824</v>
      </c>
      <c r="D9680" s="355">
        <v>1.59</v>
      </c>
      <c r="E9680" s="207"/>
    </row>
    <row r="9681" spans="1:5" x14ac:dyDescent="0.25">
      <c r="A9681" s="353">
        <v>93593</v>
      </c>
      <c r="B9681" s="354" t="s">
        <v>1109</v>
      </c>
      <c r="C9681" s="353" t="s">
        <v>822</v>
      </c>
      <c r="D9681" s="355">
        <v>0.88</v>
      </c>
      <c r="E9681" s="207"/>
    </row>
    <row r="9682" spans="1:5" x14ac:dyDescent="0.25">
      <c r="A9682" s="353">
        <v>93599</v>
      </c>
      <c r="B9682" s="354" t="s">
        <v>1115</v>
      </c>
      <c r="C9682" s="353" t="s">
        <v>824</v>
      </c>
      <c r="D9682" s="355">
        <v>0.57999999999999996</v>
      </c>
      <c r="E9682" s="207"/>
    </row>
    <row r="9683" spans="1:5" x14ac:dyDescent="0.25">
      <c r="A9683" s="353">
        <v>95876</v>
      </c>
      <c r="B9683" s="354" t="s">
        <v>1123</v>
      </c>
      <c r="C9683" s="353" t="s">
        <v>822</v>
      </c>
      <c r="D9683" s="355">
        <v>2.17</v>
      </c>
      <c r="E9683" s="207"/>
    </row>
    <row r="9684" spans="1:5" x14ac:dyDescent="0.25">
      <c r="A9684" s="353">
        <v>95879</v>
      </c>
      <c r="B9684" s="354" t="s">
        <v>1126</v>
      </c>
      <c r="C9684" s="353" t="s">
        <v>824</v>
      </c>
      <c r="D9684" s="355">
        <v>1.47</v>
      </c>
      <c r="E9684" s="207"/>
    </row>
    <row r="9685" spans="1:5" x14ac:dyDescent="0.25">
      <c r="A9685" s="353">
        <v>100940</v>
      </c>
      <c r="B9685" s="354" t="s">
        <v>1135</v>
      </c>
      <c r="C9685" s="353" t="s">
        <v>822</v>
      </c>
      <c r="D9685" s="355">
        <v>5.65</v>
      </c>
      <c r="E9685" s="207"/>
    </row>
    <row r="9686" spans="1:5" x14ac:dyDescent="0.25">
      <c r="A9686" s="353">
        <v>100944</v>
      </c>
      <c r="B9686" s="354" t="s">
        <v>1139</v>
      </c>
      <c r="C9686" s="353" t="s">
        <v>824</v>
      </c>
      <c r="D9686" s="355">
        <v>3.78</v>
      </c>
      <c r="E9686" s="207"/>
    </row>
    <row r="9687" spans="1:5" x14ac:dyDescent="0.25">
      <c r="A9687" s="353">
        <v>95425</v>
      </c>
      <c r="B9687" s="354" t="s">
        <v>1116</v>
      </c>
      <c r="C9687" s="353" t="s">
        <v>822</v>
      </c>
      <c r="D9687" s="355">
        <v>2.35</v>
      </c>
      <c r="E9687" s="207"/>
    </row>
    <row r="9688" spans="1:5" x14ac:dyDescent="0.25">
      <c r="A9688" s="353">
        <v>95428</v>
      </c>
      <c r="B9688" s="354" t="s">
        <v>1119</v>
      </c>
      <c r="C9688" s="353" t="s">
        <v>824</v>
      </c>
      <c r="D9688" s="355">
        <v>1.58</v>
      </c>
      <c r="E9688" s="207"/>
    </row>
    <row r="9689" spans="1:5" x14ac:dyDescent="0.25">
      <c r="A9689" s="353">
        <v>95426</v>
      </c>
      <c r="B9689" s="354" t="s">
        <v>1117</v>
      </c>
      <c r="C9689" s="353" t="s">
        <v>822</v>
      </c>
      <c r="D9689" s="355">
        <v>2.0299999999999998</v>
      </c>
      <c r="E9689" s="207"/>
    </row>
    <row r="9690" spans="1:5" x14ac:dyDescent="0.25">
      <c r="A9690" s="353">
        <v>95429</v>
      </c>
      <c r="B9690" s="354" t="s">
        <v>1120</v>
      </c>
      <c r="C9690" s="353" t="s">
        <v>824</v>
      </c>
      <c r="D9690" s="355">
        <v>1.37</v>
      </c>
      <c r="E9690" s="207"/>
    </row>
    <row r="9691" spans="1:5" x14ac:dyDescent="0.25">
      <c r="A9691" s="353">
        <v>95427</v>
      </c>
      <c r="B9691" s="354" t="s">
        <v>1118</v>
      </c>
      <c r="C9691" s="353" t="s">
        <v>822</v>
      </c>
      <c r="D9691" s="355">
        <v>0.76</v>
      </c>
      <c r="E9691" s="207"/>
    </row>
    <row r="9692" spans="1:5" x14ac:dyDescent="0.25">
      <c r="A9692" s="353">
        <v>95430</v>
      </c>
      <c r="B9692" s="354" t="s">
        <v>1121</v>
      </c>
      <c r="C9692" s="353" t="s">
        <v>824</v>
      </c>
      <c r="D9692" s="355">
        <v>0.47</v>
      </c>
      <c r="E9692" s="207"/>
    </row>
    <row r="9693" spans="1:5" x14ac:dyDescent="0.25">
      <c r="A9693" s="353">
        <v>95877</v>
      </c>
      <c r="B9693" s="354" t="s">
        <v>1124</v>
      </c>
      <c r="C9693" s="353" t="s">
        <v>822</v>
      </c>
      <c r="D9693" s="355">
        <v>1.87</v>
      </c>
      <c r="E9693" s="207"/>
    </row>
    <row r="9694" spans="1:5" x14ac:dyDescent="0.25">
      <c r="A9694" s="353">
        <v>95880</v>
      </c>
      <c r="B9694" s="354" t="s">
        <v>1127</v>
      </c>
      <c r="C9694" s="353" t="s">
        <v>824</v>
      </c>
      <c r="D9694" s="355">
        <v>1.25</v>
      </c>
      <c r="E9694" s="207"/>
    </row>
    <row r="9695" spans="1:5" x14ac:dyDescent="0.25">
      <c r="A9695" s="353">
        <v>100937</v>
      </c>
      <c r="B9695" s="354" t="s">
        <v>1132</v>
      </c>
      <c r="C9695" s="353" t="s">
        <v>822</v>
      </c>
      <c r="D9695" s="355">
        <v>9.0500000000000007</v>
      </c>
      <c r="E9695" s="207"/>
    </row>
    <row r="9696" spans="1:5" x14ac:dyDescent="0.25">
      <c r="A9696" s="353">
        <v>100941</v>
      </c>
      <c r="B9696" s="354" t="s">
        <v>1136</v>
      </c>
      <c r="C9696" s="353" t="s">
        <v>824</v>
      </c>
      <c r="D9696" s="355">
        <v>6.02</v>
      </c>
      <c r="E9696" s="207"/>
    </row>
    <row r="9697" spans="1:5" x14ac:dyDescent="0.25">
      <c r="A9697" s="353">
        <v>97912</v>
      </c>
      <c r="B9697" s="354" t="s">
        <v>1128</v>
      </c>
      <c r="C9697" s="353" t="s">
        <v>822</v>
      </c>
      <c r="D9697" s="355">
        <v>3.79</v>
      </c>
      <c r="E9697" s="207"/>
    </row>
    <row r="9698" spans="1:5" x14ac:dyDescent="0.25">
      <c r="A9698" s="353">
        <v>97916</v>
      </c>
      <c r="B9698" s="354" t="s">
        <v>823</v>
      </c>
      <c r="C9698" s="353" t="s">
        <v>824</v>
      </c>
      <c r="D9698" s="355">
        <v>2.5299999999999998</v>
      </c>
      <c r="E9698" s="207"/>
    </row>
    <row r="9699" spans="1:5" x14ac:dyDescent="0.25">
      <c r="A9699" s="353">
        <v>97913</v>
      </c>
      <c r="B9699" s="354" t="s">
        <v>1129</v>
      </c>
      <c r="C9699" s="353" t="s">
        <v>822</v>
      </c>
      <c r="D9699" s="355">
        <v>3.29</v>
      </c>
      <c r="E9699" s="207"/>
    </row>
    <row r="9700" spans="1:5" x14ac:dyDescent="0.25">
      <c r="A9700" s="353">
        <v>97917</v>
      </c>
      <c r="B9700" s="354" t="s">
        <v>825</v>
      </c>
      <c r="C9700" s="353" t="s">
        <v>824</v>
      </c>
      <c r="D9700" s="355">
        <v>2.1800000000000002</v>
      </c>
      <c r="E9700" s="207"/>
    </row>
    <row r="9701" spans="1:5" x14ac:dyDescent="0.25">
      <c r="A9701" s="353">
        <v>97915</v>
      </c>
      <c r="B9701" s="354" t="s">
        <v>1131</v>
      </c>
      <c r="C9701" s="353" t="s">
        <v>822</v>
      </c>
      <c r="D9701" s="355">
        <v>1.21</v>
      </c>
      <c r="E9701" s="207"/>
    </row>
    <row r="9702" spans="1:5" x14ac:dyDescent="0.25">
      <c r="A9702" s="353">
        <v>97919</v>
      </c>
      <c r="B9702" s="354" t="s">
        <v>827</v>
      </c>
      <c r="C9702" s="353" t="s">
        <v>824</v>
      </c>
      <c r="D9702" s="355">
        <v>0.79</v>
      </c>
      <c r="E9702" s="207"/>
    </row>
    <row r="9703" spans="1:5" x14ac:dyDescent="0.25">
      <c r="A9703" s="353">
        <v>97914</v>
      </c>
      <c r="B9703" s="354" t="s">
        <v>1130</v>
      </c>
      <c r="C9703" s="353" t="s">
        <v>822</v>
      </c>
      <c r="D9703" s="355">
        <v>3.01</v>
      </c>
      <c r="E9703" s="207"/>
    </row>
    <row r="9704" spans="1:5" x14ac:dyDescent="0.25">
      <c r="A9704" s="353">
        <v>97918</v>
      </c>
      <c r="B9704" s="354" t="s">
        <v>826</v>
      </c>
      <c r="C9704" s="353" t="s">
        <v>824</v>
      </c>
      <c r="D9704" s="355">
        <v>2.0099999999999998</v>
      </c>
      <c r="E9704" s="207"/>
    </row>
    <row r="9705" spans="1:5" x14ac:dyDescent="0.25">
      <c r="A9705" s="353">
        <v>100949</v>
      </c>
      <c r="B9705" s="354" t="s">
        <v>1144</v>
      </c>
      <c r="C9705" s="353" t="s">
        <v>824</v>
      </c>
      <c r="D9705" s="355">
        <v>6.74</v>
      </c>
      <c r="E9705" s="207"/>
    </row>
    <row r="9706" spans="1:5" x14ac:dyDescent="0.25">
      <c r="A9706" s="353">
        <v>100945</v>
      </c>
      <c r="B9706" s="354" t="s">
        <v>1140</v>
      </c>
      <c r="C9706" s="353" t="s">
        <v>824</v>
      </c>
      <c r="D9706" s="355">
        <v>2.83</v>
      </c>
      <c r="E9706" s="207"/>
    </row>
    <row r="9707" spans="1:5" x14ac:dyDescent="0.25">
      <c r="A9707" s="353">
        <v>100946</v>
      </c>
      <c r="B9707" s="354" t="s">
        <v>1141</v>
      </c>
      <c r="C9707" s="353" t="s">
        <v>824</v>
      </c>
      <c r="D9707" s="355">
        <v>2.44</v>
      </c>
      <c r="E9707" s="207"/>
    </row>
    <row r="9708" spans="1:5" x14ac:dyDescent="0.25">
      <c r="A9708" s="353">
        <v>100948</v>
      </c>
      <c r="B9708" s="354" t="s">
        <v>1143</v>
      </c>
      <c r="C9708" s="353" t="s">
        <v>824</v>
      </c>
      <c r="D9708" s="355">
        <v>0.89</v>
      </c>
      <c r="E9708" s="207"/>
    </row>
    <row r="9709" spans="1:5" x14ac:dyDescent="0.25">
      <c r="A9709" s="353">
        <v>100947</v>
      </c>
      <c r="B9709" s="354" t="s">
        <v>1142</v>
      </c>
      <c r="C9709" s="353" t="s">
        <v>824</v>
      </c>
      <c r="D9709" s="355">
        <v>2.25</v>
      </c>
      <c r="E9709" s="207"/>
    </row>
    <row r="9710" spans="1:5" x14ac:dyDescent="0.25">
      <c r="A9710" s="353">
        <v>100954</v>
      </c>
      <c r="B9710" s="354" t="s">
        <v>39023</v>
      </c>
      <c r="C9710" s="353" t="s">
        <v>824</v>
      </c>
      <c r="D9710" s="355">
        <v>8.5399999999999991</v>
      </c>
      <c r="E9710" s="207"/>
    </row>
    <row r="9711" spans="1:5" x14ac:dyDescent="0.25">
      <c r="A9711" s="353">
        <v>100950</v>
      </c>
      <c r="B9711" s="354" t="s">
        <v>39024</v>
      </c>
      <c r="C9711" s="353" t="s">
        <v>824</v>
      </c>
      <c r="D9711" s="355">
        <v>3.58</v>
      </c>
      <c r="E9711" s="207"/>
    </row>
    <row r="9712" spans="1:5" x14ac:dyDescent="0.25">
      <c r="A9712" s="353">
        <v>100951</v>
      </c>
      <c r="B9712" s="354" t="s">
        <v>39025</v>
      </c>
      <c r="C9712" s="353" t="s">
        <v>824</v>
      </c>
      <c r="D9712" s="355">
        <v>3.09</v>
      </c>
      <c r="E9712" s="207"/>
    </row>
    <row r="9713" spans="1:5" x14ac:dyDescent="0.25">
      <c r="A9713" s="353">
        <v>100953</v>
      </c>
      <c r="B9713" s="354" t="s">
        <v>39026</v>
      </c>
      <c r="C9713" s="353" t="s">
        <v>824</v>
      </c>
      <c r="D9713" s="355">
        <v>1.1299999999999999</v>
      </c>
      <c r="E9713" s="207"/>
    </row>
    <row r="9714" spans="1:5" x14ac:dyDescent="0.25">
      <c r="A9714" s="353">
        <v>100952</v>
      </c>
      <c r="B9714" s="354" t="s">
        <v>39027</v>
      </c>
      <c r="C9714" s="353" t="s">
        <v>824</v>
      </c>
      <c r="D9714" s="355">
        <v>2.85</v>
      </c>
      <c r="E9714" s="207"/>
    </row>
    <row r="9715" spans="1:5" x14ac:dyDescent="0.25">
      <c r="A9715" s="353">
        <v>100964</v>
      </c>
      <c r="B9715" s="354" t="s">
        <v>1154</v>
      </c>
      <c r="C9715" s="353" t="s">
        <v>822</v>
      </c>
      <c r="D9715" s="355">
        <v>8.7200000000000006</v>
      </c>
      <c r="E9715" s="207"/>
    </row>
    <row r="9716" spans="1:5" x14ac:dyDescent="0.25">
      <c r="A9716" s="353">
        <v>100960</v>
      </c>
      <c r="B9716" s="354" t="s">
        <v>1150</v>
      </c>
      <c r="C9716" s="353" t="s">
        <v>822</v>
      </c>
      <c r="D9716" s="355">
        <v>3.63</v>
      </c>
      <c r="E9716" s="207"/>
    </row>
    <row r="9717" spans="1:5" x14ac:dyDescent="0.25">
      <c r="A9717" s="353">
        <v>100961</v>
      </c>
      <c r="B9717" s="354" t="s">
        <v>1151</v>
      </c>
      <c r="C9717" s="353" t="s">
        <v>822</v>
      </c>
      <c r="D9717" s="355">
        <v>3.15</v>
      </c>
      <c r="E9717" s="207"/>
    </row>
    <row r="9718" spans="1:5" x14ac:dyDescent="0.25">
      <c r="A9718" s="353">
        <v>100963</v>
      </c>
      <c r="B9718" s="354" t="s">
        <v>1153</v>
      </c>
      <c r="C9718" s="353" t="s">
        <v>822</v>
      </c>
      <c r="D9718" s="355">
        <v>1.1299999999999999</v>
      </c>
      <c r="E9718" s="207"/>
    </row>
    <row r="9719" spans="1:5" x14ac:dyDescent="0.25">
      <c r="A9719" s="353">
        <v>100962</v>
      </c>
      <c r="B9719" s="354" t="s">
        <v>1152</v>
      </c>
      <c r="C9719" s="353" t="s">
        <v>822</v>
      </c>
      <c r="D9719" s="355">
        <v>2.88</v>
      </c>
      <c r="E9719" s="207"/>
    </row>
    <row r="9720" spans="1:5" x14ac:dyDescent="0.25">
      <c r="A9720" s="353">
        <v>100959</v>
      </c>
      <c r="B9720" s="354" t="s">
        <v>1149</v>
      </c>
      <c r="C9720" s="353" t="s">
        <v>822</v>
      </c>
      <c r="D9720" s="355">
        <v>11.7</v>
      </c>
      <c r="E9720" s="207"/>
    </row>
    <row r="9721" spans="1:5" x14ac:dyDescent="0.25">
      <c r="A9721" s="353">
        <v>100955</v>
      </c>
      <c r="B9721" s="354" t="s">
        <v>1145</v>
      </c>
      <c r="C9721" s="353" t="s">
        <v>822</v>
      </c>
      <c r="D9721" s="355">
        <v>4.91</v>
      </c>
      <c r="E9721" s="207"/>
    </row>
    <row r="9722" spans="1:5" x14ac:dyDescent="0.25">
      <c r="A9722" s="353">
        <v>100956</v>
      </c>
      <c r="B9722" s="354" t="s">
        <v>1146</v>
      </c>
      <c r="C9722" s="353" t="s">
        <v>822</v>
      </c>
      <c r="D9722" s="355">
        <v>4.25</v>
      </c>
      <c r="E9722" s="207"/>
    </row>
    <row r="9723" spans="1:5" x14ac:dyDescent="0.25">
      <c r="A9723" s="353">
        <v>100958</v>
      </c>
      <c r="B9723" s="354" t="s">
        <v>1148</v>
      </c>
      <c r="C9723" s="353" t="s">
        <v>822</v>
      </c>
      <c r="D9723" s="355">
        <v>1.57</v>
      </c>
      <c r="E9723" s="207"/>
    </row>
    <row r="9724" spans="1:5" x14ac:dyDescent="0.25">
      <c r="A9724" s="353">
        <v>100957</v>
      </c>
      <c r="B9724" s="354" t="s">
        <v>1147</v>
      </c>
      <c r="C9724" s="353" t="s">
        <v>822</v>
      </c>
      <c r="D9724" s="355">
        <v>3.89</v>
      </c>
      <c r="E9724" s="207"/>
    </row>
    <row r="9725" spans="1:5" x14ac:dyDescent="0.25">
      <c r="A9725" s="353">
        <v>100969</v>
      </c>
      <c r="B9725" s="354" t="s">
        <v>1160</v>
      </c>
      <c r="C9725" s="353" t="s">
        <v>824</v>
      </c>
      <c r="D9725" s="355">
        <v>2.31</v>
      </c>
      <c r="E9725" s="207"/>
    </row>
    <row r="9726" spans="1:5" x14ac:dyDescent="0.25">
      <c r="A9726" s="353">
        <v>100970</v>
      </c>
      <c r="B9726" s="354" t="s">
        <v>39028</v>
      </c>
      <c r="C9726" s="353" t="s">
        <v>824</v>
      </c>
      <c r="D9726" s="355">
        <v>1.96</v>
      </c>
      <c r="E9726" s="207"/>
    </row>
    <row r="9727" spans="1:5" x14ac:dyDescent="0.25">
      <c r="A9727" s="353">
        <v>102333</v>
      </c>
      <c r="B9727" s="354" t="s">
        <v>1162</v>
      </c>
      <c r="C9727" s="353" t="s">
        <v>824</v>
      </c>
      <c r="D9727" s="355">
        <v>0.73</v>
      </c>
      <c r="E9727" s="207"/>
    </row>
    <row r="9728" spans="1:5" x14ac:dyDescent="0.25">
      <c r="A9728" s="353">
        <v>102332</v>
      </c>
      <c r="B9728" s="354" t="s">
        <v>1161</v>
      </c>
      <c r="C9728" s="353" t="s">
        <v>824</v>
      </c>
      <c r="D9728" s="355">
        <v>1.82</v>
      </c>
      <c r="E9728" s="207"/>
    </row>
    <row r="9729" spans="1:5" x14ac:dyDescent="0.25">
      <c r="A9729" s="353">
        <v>100965</v>
      </c>
      <c r="B9729" s="354" t="s">
        <v>39029</v>
      </c>
      <c r="C9729" s="353" t="s">
        <v>824</v>
      </c>
      <c r="D9729" s="355">
        <v>1.75</v>
      </c>
      <c r="E9729" s="207"/>
    </row>
    <row r="9730" spans="1:5" x14ac:dyDescent="0.25">
      <c r="A9730" s="353">
        <v>100966</v>
      </c>
      <c r="B9730" s="354" t="s">
        <v>39030</v>
      </c>
      <c r="C9730" s="353" t="s">
        <v>824</v>
      </c>
      <c r="D9730" s="355">
        <v>1.5</v>
      </c>
      <c r="E9730" s="207"/>
    </row>
    <row r="9731" spans="1:5" x14ac:dyDescent="0.25">
      <c r="A9731" s="353">
        <v>102331</v>
      </c>
      <c r="B9731" s="354" t="s">
        <v>1159</v>
      </c>
      <c r="C9731" s="353" t="s">
        <v>824</v>
      </c>
      <c r="D9731" s="355">
        <v>0.54</v>
      </c>
      <c r="E9731" s="207"/>
    </row>
    <row r="9732" spans="1:5" x14ac:dyDescent="0.25">
      <c r="A9732" s="353">
        <v>102330</v>
      </c>
      <c r="B9732" s="354" t="s">
        <v>1158</v>
      </c>
      <c r="C9732" s="353" t="s">
        <v>824</v>
      </c>
      <c r="D9732" s="355">
        <v>1.4</v>
      </c>
      <c r="E9732" s="207"/>
    </row>
    <row r="9733" spans="1:5" x14ac:dyDescent="0.25">
      <c r="A9733" s="353">
        <v>97804</v>
      </c>
      <c r="B9733" s="354" t="s">
        <v>40929</v>
      </c>
      <c r="C9733" s="353" t="s">
        <v>3</v>
      </c>
      <c r="D9733" s="355">
        <v>0</v>
      </c>
      <c r="E9733" s="207"/>
    </row>
    <row r="9734" spans="1:5" x14ac:dyDescent="0.25">
      <c r="A9734" s="353">
        <v>106306</v>
      </c>
      <c r="B9734" s="354" t="s">
        <v>40930</v>
      </c>
      <c r="C9734" s="353" t="s">
        <v>3</v>
      </c>
      <c r="D9734" s="355">
        <v>0</v>
      </c>
      <c r="E9734" s="207"/>
    </row>
    <row r="9735" spans="1:5" x14ac:dyDescent="0.25">
      <c r="A9735" s="353">
        <v>104389</v>
      </c>
      <c r="B9735" s="354" t="s">
        <v>40931</v>
      </c>
      <c r="C9735" s="353" t="s">
        <v>3</v>
      </c>
      <c r="D9735" s="355">
        <v>0</v>
      </c>
      <c r="E9735" s="207"/>
    </row>
    <row r="9736" spans="1:5" x14ac:dyDescent="0.25">
      <c r="A9736" s="353">
        <v>106307</v>
      </c>
      <c r="B9736" s="354" t="s">
        <v>40932</v>
      </c>
      <c r="C9736" s="353" t="s">
        <v>3</v>
      </c>
      <c r="D9736" s="355">
        <v>0</v>
      </c>
      <c r="E9736" s="207"/>
    </row>
    <row r="9737" spans="1:5" x14ac:dyDescent="0.25">
      <c r="A9737" s="353">
        <v>104378</v>
      </c>
      <c r="B9737" s="354" t="s">
        <v>40933</v>
      </c>
      <c r="C9737" s="353" t="s">
        <v>3</v>
      </c>
      <c r="D9737" s="355">
        <v>0</v>
      </c>
      <c r="E9737" s="207"/>
    </row>
    <row r="9738" spans="1:5" x14ac:dyDescent="0.25">
      <c r="A9738" s="353">
        <v>106308</v>
      </c>
      <c r="B9738" s="354" t="s">
        <v>40934</v>
      </c>
      <c r="C9738" s="353" t="s">
        <v>3</v>
      </c>
      <c r="D9738" s="355">
        <v>0</v>
      </c>
      <c r="E9738" s="207"/>
    </row>
    <row r="9739" spans="1:5" x14ac:dyDescent="0.25">
      <c r="A9739" s="353">
        <v>104379</v>
      </c>
      <c r="B9739" s="354" t="s">
        <v>40935</v>
      </c>
      <c r="C9739" s="353" t="s">
        <v>3</v>
      </c>
      <c r="D9739" s="355">
        <v>0</v>
      </c>
      <c r="E9739" s="207"/>
    </row>
    <row r="9740" spans="1:5" x14ac:dyDescent="0.25">
      <c r="A9740" s="353">
        <v>106309</v>
      </c>
      <c r="B9740" s="354" t="s">
        <v>40936</v>
      </c>
      <c r="C9740" s="353" t="s">
        <v>3</v>
      </c>
      <c r="D9740" s="355">
        <v>0</v>
      </c>
      <c r="E9740" s="207"/>
    </row>
    <row r="9741" spans="1:5" x14ac:dyDescent="0.25">
      <c r="A9741" s="353">
        <v>97801</v>
      </c>
      <c r="B9741" s="354" t="s">
        <v>40937</v>
      </c>
      <c r="C9741" s="353" t="s">
        <v>3</v>
      </c>
      <c r="D9741" s="355">
        <v>0</v>
      </c>
      <c r="E9741" s="207"/>
    </row>
    <row r="9742" spans="1:5" x14ac:dyDescent="0.25">
      <c r="A9742" s="353">
        <v>106303</v>
      </c>
      <c r="B9742" s="354" t="s">
        <v>40938</v>
      </c>
      <c r="C9742" s="353" t="s">
        <v>3</v>
      </c>
      <c r="D9742" s="355">
        <v>0</v>
      </c>
      <c r="E9742" s="207"/>
    </row>
    <row r="9743" spans="1:5" x14ac:dyDescent="0.25">
      <c r="A9743" s="353">
        <v>104376</v>
      </c>
      <c r="B9743" s="354" t="s">
        <v>40939</v>
      </c>
      <c r="C9743" s="353" t="s">
        <v>3</v>
      </c>
      <c r="D9743" s="355">
        <v>0</v>
      </c>
      <c r="E9743" s="207"/>
    </row>
    <row r="9744" spans="1:5" x14ac:dyDescent="0.25">
      <c r="A9744" s="353">
        <v>106304</v>
      </c>
      <c r="B9744" s="354" t="s">
        <v>40940</v>
      </c>
      <c r="C9744" s="353" t="s">
        <v>3</v>
      </c>
      <c r="D9744" s="355">
        <v>0</v>
      </c>
      <c r="E9744" s="207"/>
    </row>
    <row r="9745" spans="1:5" x14ac:dyDescent="0.25">
      <c r="A9745" s="353">
        <v>104377</v>
      </c>
      <c r="B9745" s="354" t="s">
        <v>40941</v>
      </c>
      <c r="C9745" s="353" t="s">
        <v>3</v>
      </c>
      <c r="D9745" s="355">
        <v>0</v>
      </c>
      <c r="E9745" s="207"/>
    </row>
    <row r="9746" spans="1:5" x14ac:dyDescent="0.25">
      <c r="A9746" s="353">
        <v>106305</v>
      </c>
      <c r="B9746" s="354" t="s">
        <v>40942</v>
      </c>
      <c r="C9746" s="353" t="s">
        <v>3</v>
      </c>
      <c r="D9746" s="355">
        <v>0</v>
      </c>
      <c r="E9746" s="207"/>
    </row>
    <row r="9747" spans="1:5" x14ac:dyDescent="0.25">
      <c r="A9747" s="353">
        <v>97808</v>
      </c>
      <c r="B9747" s="354" t="s">
        <v>40943</v>
      </c>
      <c r="C9747" s="353" t="s">
        <v>3</v>
      </c>
      <c r="D9747" s="355">
        <v>0</v>
      </c>
      <c r="E9747" s="207"/>
    </row>
    <row r="9748" spans="1:5" x14ac:dyDescent="0.25">
      <c r="A9748" s="353">
        <v>106310</v>
      </c>
      <c r="B9748" s="354" t="s">
        <v>40944</v>
      </c>
      <c r="C9748" s="353" t="s">
        <v>3</v>
      </c>
      <c r="D9748" s="355">
        <v>0</v>
      </c>
      <c r="E9748" s="207"/>
    </row>
    <row r="9749" spans="1:5" x14ac:dyDescent="0.25">
      <c r="A9749" s="353">
        <v>104380</v>
      </c>
      <c r="B9749" s="354" t="s">
        <v>40945</v>
      </c>
      <c r="C9749" s="353" t="s">
        <v>3</v>
      </c>
      <c r="D9749" s="355">
        <v>0</v>
      </c>
      <c r="E9749" s="207"/>
    </row>
    <row r="9750" spans="1:5" x14ac:dyDescent="0.25">
      <c r="A9750" s="353">
        <v>106311</v>
      </c>
      <c r="B9750" s="354" t="s">
        <v>40946</v>
      </c>
      <c r="C9750" s="353" t="s">
        <v>3</v>
      </c>
      <c r="D9750" s="355">
        <v>0</v>
      </c>
      <c r="E9750" s="207"/>
    </row>
    <row r="9751" spans="1:5" x14ac:dyDescent="0.25">
      <c r="A9751" s="353">
        <v>104381</v>
      </c>
      <c r="B9751" s="354" t="s">
        <v>40947</v>
      </c>
      <c r="C9751" s="353" t="s">
        <v>3</v>
      </c>
      <c r="D9751" s="355">
        <v>0</v>
      </c>
      <c r="E9751" s="207"/>
    </row>
    <row r="9752" spans="1:5" x14ac:dyDescent="0.25">
      <c r="A9752" s="353">
        <v>106312</v>
      </c>
      <c r="B9752" s="354" t="s">
        <v>40948</v>
      </c>
      <c r="C9752" s="353" t="s">
        <v>3</v>
      </c>
      <c r="D9752" s="355">
        <v>0</v>
      </c>
      <c r="E9752" s="207"/>
    </row>
    <row r="9753" spans="1:5" x14ac:dyDescent="0.25">
      <c r="A9753" s="353">
        <v>104382</v>
      </c>
      <c r="B9753" s="354" t="s">
        <v>40949</v>
      </c>
      <c r="C9753" s="353" t="s">
        <v>3</v>
      </c>
      <c r="D9753" s="355">
        <v>0</v>
      </c>
      <c r="E9753" s="207"/>
    </row>
    <row r="9754" spans="1:5" x14ac:dyDescent="0.25">
      <c r="A9754" s="353">
        <v>106313</v>
      </c>
      <c r="B9754" s="354" t="s">
        <v>40950</v>
      </c>
      <c r="C9754" s="353" t="s">
        <v>3</v>
      </c>
      <c r="D9754" s="355">
        <v>0</v>
      </c>
      <c r="E9754" s="207"/>
    </row>
    <row r="9755" spans="1:5" x14ac:dyDescent="0.25">
      <c r="A9755" s="353">
        <v>103138</v>
      </c>
      <c r="B9755" s="354" t="s">
        <v>39031</v>
      </c>
      <c r="C9755" s="353" t="s">
        <v>2</v>
      </c>
      <c r="D9755" s="355">
        <v>39.130000000000003</v>
      </c>
      <c r="E9755" s="207"/>
    </row>
    <row r="9756" spans="1:5" x14ac:dyDescent="0.25">
      <c r="A9756" s="353">
        <v>103151</v>
      </c>
      <c r="B9756" s="354" t="s">
        <v>39032</v>
      </c>
      <c r="C9756" s="353" t="s">
        <v>2</v>
      </c>
      <c r="D9756" s="355">
        <v>374.44</v>
      </c>
      <c r="E9756" s="207"/>
    </row>
    <row r="9757" spans="1:5" x14ac:dyDescent="0.25">
      <c r="A9757" s="353">
        <v>103152</v>
      </c>
      <c r="B9757" s="354" t="s">
        <v>39033</v>
      </c>
      <c r="C9757" s="353" t="s">
        <v>2</v>
      </c>
      <c r="D9757" s="355">
        <v>446.38</v>
      </c>
      <c r="E9757" s="207"/>
    </row>
    <row r="9758" spans="1:5" x14ac:dyDescent="0.25">
      <c r="A9758" s="353">
        <v>103139</v>
      </c>
      <c r="B9758" s="354" t="s">
        <v>39034</v>
      </c>
      <c r="C9758" s="353" t="s">
        <v>2</v>
      </c>
      <c r="D9758" s="355">
        <v>51.39</v>
      </c>
      <c r="E9758" s="207"/>
    </row>
    <row r="9759" spans="1:5" x14ac:dyDescent="0.25">
      <c r="A9759" s="353">
        <v>103140</v>
      </c>
      <c r="B9759" s="354" t="s">
        <v>39035</v>
      </c>
      <c r="C9759" s="353" t="s">
        <v>2</v>
      </c>
      <c r="D9759" s="355">
        <v>63.61</v>
      </c>
      <c r="E9759" s="207"/>
    </row>
    <row r="9760" spans="1:5" x14ac:dyDescent="0.25">
      <c r="A9760" s="353">
        <v>103141</v>
      </c>
      <c r="B9760" s="354" t="s">
        <v>39036</v>
      </c>
      <c r="C9760" s="353" t="s">
        <v>2</v>
      </c>
      <c r="D9760" s="355">
        <v>98.87</v>
      </c>
      <c r="E9760" s="207"/>
    </row>
    <row r="9761" spans="1:5" x14ac:dyDescent="0.25">
      <c r="A9761" s="353">
        <v>103142</v>
      </c>
      <c r="B9761" s="354" t="s">
        <v>39037</v>
      </c>
      <c r="C9761" s="353" t="s">
        <v>2</v>
      </c>
      <c r="D9761" s="355">
        <v>111.09</v>
      </c>
      <c r="E9761" s="207"/>
    </row>
    <row r="9762" spans="1:5" x14ac:dyDescent="0.25">
      <c r="A9762" s="353">
        <v>103143</v>
      </c>
      <c r="B9762" s="354" t="s">
        <v>39038</v>
      </c>
      <c r="C9762" s="353" t="s">
        <v>2</v>
      </c>
      <c r="D9762" s="355">
        <v>146.35</v>
      </c>
      <c r="E9762" s="207"/>
    </row>
    <row r="9763" spans="1:5" x14ac:dyDescent="0.25">
      <c r="A9763" s="353">
        <v>103144</v>
      </c>
      <c r="B9763" s="354" t="s">
        <v>39039</v>
      </c>
      <c r="C9763" s="353" t="s">
        <v>2</v>
      </c>
      <c r="D9763" s="355">
        <v>158.57</v>
      </c>
      <c r="E9763" s="207"/>
    </row>
    <row r="9764" spans="1:5" x14ac:dyDescent="0.25">
      <c r="A9764" s="353">
        <v>103145</v>
      </c>
      <c r="B9764" s="354" t="s">
        <v>39040</v>
      </c>
      <c r="C9764" s="353" t="s">
        <v>2</v>
      </c>
      <c r="D9764" s="355">
        <v>193.83</v>
      </c>
      <c r="E9764" s="207"/>
    </row>
    <row r="9765" spans="1:5" x14ac:dyDescent="0.25">
      <c r="A9765" s="353">
        <v>103146</v>
      </c>
      <c r="B9765" s="354" t="s">
        <v>39041</v>
      </c>
      <c r="C9765" s="353" t="s">
        <v>2</v>
      </c>
      <c r="D9765" s="355">
        <v>206.04</v>
      </c>
      <c r="E9765" s="207"/>
    </row>
    <row r="9766" spans="1:5" x14ac:dyDescent="0.25">
      <c r="A9766" s="353">
        <v>103147</v>
      </c>
      <c r="B9766" s="354" t="s">
        <v>39042</v>
      </c>
      <c r="C9766" s="353" t="s">
        <v>2</v>
      </c>
      <c r="D9766" s="355">
        <v>230.53</v>
      </c>
      <c r="E9766" s="207"/>
    </row>
    <row r="9767" spans="1:5" x14ac:dyDescent="0.25">
      <c r="A9767" s="353">
        <v>103148</v>
      </c>
      <c r="B9767" s="354" t="s">
        <v>39043</v>
      </c>
      <c r="C9767" s="353" t="s">
        <v>2</v>
      </c>
      <c r="D9767" s="355">
        <v>278</v>
      </c>
      <c r="E9767" s="207"/>
    </row>
    <row r="9768" spans="1:5" x14ac:dyDescent="0.25">
      <c r="A9768" s="353">
        <v>103137</v>
      </c>
      <c r="B9768" s="354" t="s">
        <v>39044</v>
      </c>
      <c r="C9768" s="353" t="s">
        <v>2</v>
      </c>
      <c r="D9768" s="355">
        <v>34.24</v>
      </c>
      <c r="E9768" s="207"/>
    </row>
    <row r="9769" spans="1:5" x14ac:dyDescent="0.25">
      <c r="A9769" s="353">
        <v>103149</v>
      </c>
      <c r="B9769" s="354" t="s">
        <v>39045</v>
      </c>
      <c r="C9769" s="353" t="s">
        <v>2</v>
      </c>
      <c r="D9769" s="355">
        <v>302.48</v>
      </c>
      <c r="E9769" s="207"/>
    </row>
    <row r="9770" spans="1:5" x14ac:dyDescent="0.25">
      <c r="A9770" s="353">
        <v>103150</v>
      </c>
      <c r="B9770" s="354" t="s">
        <v>39046</v>
      </c>
      <c r="C9770" s="353" t="s">
        <v>2</v>
      </c>
      <c r="D9770" s="355">
        <v>349.91</v>
      </c>
      <c r="E9770" s="207"/>
    </row>
    <row r="9771" spans="1:5" x14ac:dyDescent="0.25">
      <c r="A9771" s="353">
        <v>103106</v>
      </c>
      <c r="B9771" s="354" t="s">
        <v>39047</v>
      </c>
      <c r="C9771" s="353" t="s">
        <v>2</v>
      </c>
      <c r="D9771" s="355">
        <v>59.88</v>
      </c>
      <c r="E9771" s="207"/>
    </row>
    <row r="9772" spans="1:5" x14ac:dyDescent="0.25">
      <c r="A9772" s="353">
        <v>103119</v>
      </c>
      <c r="B9772" s="354" t="s">
        <v>39048</v>
      </c>
      <c r="C9772" s="353" t="s">
        <v>2</v>
      </c>
      <c r="D9772" s="355">
        <v>730.48</v>
      </c>
      <c r="E9772" s="207"/>
    </row>
    <row r="9773" spans="1:5" x14ac:dyDescent="0.25">
      <c r="A9773" s="353">
        <v>103120</v>
      </c>
      <c r="B9773" s="354" t="s">
        <v>39049</v>
      </c>
      <c r="C9773" s="353" t="s">
        <v>2</v>
      </c>
      <c r="D9773" s="355">
        <v>874.39</v>
      </c>
      <c r="E9773" s="207"/>
    </row>
    <row r="9774" spans="1:5" x14ac:dyDescent="0.25">
      <c r="A9774" s="353">
        <v>103107</v>
      </c>
      <c r="B9774" s="354" t="s">
        <v>39050</v>
      </c>
      <c r="C9774" s="353" t="s">
        <v>2</v>
      </c>
      <c r="D9774" s="355">
        <v>84.35</v>
      </c>
      <c r="E9774" s="207"/>
    </row>
    <row r="9775" spans="1:5" x14ac:dyDescent="0.25">
      <c r="A9775" s="353">
        <v>103108</v>
      </c>
      <c r="B9775" s="354" t="s">
        <v>39051</v>
      </c>
      <c r="C9775" s="353" t="s">
        <v>2</v>
      </c>
      <c r="D9775" s="355">
        <v>108.84</v>
      </c>
      <c r="E9775" s="207"/>
    </row>
    <row r="9776" spans="1:5" x14ac:dyDescent="0.25">
      <c r="A9776" s="353">
        <v>103109</v>
      </c>
      <c r="B9776" s="354" t="s">
        <v>39052</v>
      </c>
      <c r="C9776" s="353" t="s">
        <v>2</v>
      </c>
      <c r="D9776" s="355">
        <v>179.3</v>
      </c>
      <c r="E9776" s="207"/>
    </row>
    <row r="9777" spans="1:5" x14ac:dyDescent="0.25">
      <c r="A9777" s="353">
        <v>103110</v>
      </c>
      <c r="B9777" s="354" t="s">
        <v>39053</v>
      </c>
      <c r="C9777" s="353" t="s">
        <v>2</v>
      </c>
      <c r="D9777" s="355">
        <v>203.79</v>
      </c>
      <c r="E9777" s="207"/>
    </row>
    <row r="9778" spans="1:5" x14ac:dyDescent="0.25">
      <c r="A9778" s="353">
        <v>103111</v>
      </c>
      <c r="B9778" s="354" t="s">
        <v>39054</v>
      </c>
      <c r="C9778" s="353" t="s">
        <v>2</v>
      </c>
      <c r="D9778" s="355">
        <v>274.27</v>
      </c>
      <c r="E9778" s="207"/>
    </row>
    <row r="9779" spans="1:5" x14ac:dyDescent="0.25">
      <c r="A9779" s="353">
        <v>103112</v>
      </c>
      <c r="B9779" s="354" t="s">
        <v>39055</v>
      </c>
      <c r="C9779" s="353" t="s">
        <v>2</v>
      </c>
      <c r="D9779" s="355">
        <v>298.75</v>
      </c>
      <c r="E9779" s="207"/>
    </row>
    <row r="9780" spans="1:5" x14ac:dyDescent="0.25">
      <c r="A9780" s="353">
        <v>103113</v>
      </c>
      <c r="B9780" s="354" t="s">
        <v>39056</v>
      </c>
      <c r="C9780" s="353" t="s">
        <v>2</v>
      </c>
      <c r="D9780" s="355">
        <v>369.22</v>
      </c>
      <c r="E9780" s="207"/>
    </row>
    <row r="9781" spans="1:5" x14ac:dyDescent="0.25">
      <c r="A9781" s="353">
        <v>103114</v>
      </c>
      <c r="B9781" s="354" t="s">
        <v>39057</v>
      </c>
      <c r="C9781" s="353" t="s">
        <v>2</v>
      </c>
      <c r="D9781" s="355">
        <v>393.69</v>
      </c>
      <c r="E9781" s="207"/>
    </row>
    <row r="9782" spans="1:5" x14ac:dyDescent="0.25">
      <c r="A9782" s="353">
        <v>103115</v>
      </c>
      <c r="B9782" s="354" t="s">
        <v>39058</v>
      </c>
      <c r="C9782" s="353" t="s">
        <v>2</v>
      </c>
      <c r="D9782" s="355">
        <v>442.65</v>
      </c>
      <c r="E9782" s="207"/>
    </row>
    <row r="9783" spans="1:5" x14ac:dyDescent="0.25">
      <c r="A9783" s="353">
        <v>103116</v>
      </c>
      <c r="B9783" s="354" t="s">
        <v>39059</v>
      </c>
      <c r="C9783" s="353" t="s">
        <v>2</v>
      </c>
      <c r="D9783" s="355">
        <v>537.61</v>
      </c>
      <c r="E9783" s="207"/>
    </row>
    <row r="9784" spans="1:5" x14ac:dyDescent="0.25">
      <c r="A9784" s="353">
        <v>103105</v>
      </c>
      <c r="B9784" s="354" t="s">
        <v>39060</v>
      </c>
      <c r="C9784" s="353" t="s">
        <v>2</v>
      </c>
      <c r="D9784" s="355">
        <v>50.08</v>
      </c>
      <c r="E9784" s="207"/>
    </row>
    <row r="9785" spans="1:5" x14ac:dyDescent="0.25">
      <c r="A9785" s="353">
        <v>103117</v>
      </c>
      <c r="B9785" s="354" t="s">
        <v>39061</v>
      </c>
      <c r="C9785" s="353" t="s">
        <v>2</v>
      </c>
      <c r="D9785" s="355">
        <v>586.55999999999995</v>
      </c>
      <c r="E9785" s="207"/>
    </row>
    <row r="9786" spans="1:5" x14ac:dyDescent="0.25">
      <c r="A9786" s="353">
        <v>103118</v>
      </c>
      <c r="B9786" s="354" t="s">
        <v>39062</v>
      </c>
      <c r="C9786" s="353" t="s">
        <v>2</v>
      </c>
      <c r="D9786" s="355">
        <v>681.52</v>
      </c>
      <c r="E9786" s="207"/>
    </row>
    <row r="9787" spans="1:5" x14ac:dyDescent="0.25">
      <c r="A9787" s="353">
        <v>103122</v>
      </c>
      <c r="B9787" s="354" t="s">
        <v>39063</v>
      </c>
      <c r="C9787" s="353" t="s">
        <v>2</v>
      </c>
      <c r="D9787" s="355">
        <v>80.61</v>
      </c>
      <c r="E9787" s="207"/>
    </row>
    <row r="9788" spans="1:5" x14ac:dyDescent="0.25">
      <c r="A9788" s="353">
        <v>103135</v>
      </c>
      <c r="B9788" s="354" t="s">
        <v>39064</v>
      </c>
      <c r="C9788" s="353" t="s">
        <v>2</v>
      </c>
      <c r="D9788" s="355">
        <v>1086.53</v>
      </c>
      <c r="E9788" s="207"/>
    </row>
    <row r="9789" spans="1:5" x14ac:dyDescent="0.25">
      <c r="A9789" s="353">
        <v>103136</v>
      </c>
      <c r="B9789" s="354" t="s">
        <v>39065</v>
      </c>
      <c r="C9789" s="353" t="s">
        <v>2</v>
      </c>
      <c r="D9789" s="355">
        <v>1302.4000000000001</v>
      </c>
      <c r="E9789" s="207"/>
    </row>
    <row r="9790" spans="1:5" x14ac:dyDescent="0.25">
      <c r="A9790" s="353">
        <v>103123</v>
      </c>
      <c r="B9790" s="354" t="s">
        <v>39066</v>
      </c>
      <c r="C9790" s="353" t="s">
        <v>2</v>
      </c>
      <c r="D9790" s="355">
        <v>117.35</v>
      </c>
      <c r="E9790" s="207"/>
    </row>
    <row r="9791" spans="1:5" x14ac:dyDescent="0.25">
      <c r="A9791" s="353">
        <v>103124</v>
      </c>
      <c r="B9791" s="354" t="s">
        <v>39067</v>
      </c>
      <c r="C9791" s="353" t="s">
        <v>2</v>
      </c>
      <c r="D9791" s="355">
        <v>154.05000000000001</v>
      </c>
      <c r="E9791" s="207"/>
    </row>
    <row r="9792" spans="1:5" x14ac:dyDescent="0.25">
      <c r="A9792" s="353">
        <v>103125</v>
      </c>
      <c r="B9792" s="354" t="s">
        <v>39068</v>
      </c>
      <c r="C9792" s="353" t="s">
        <v>2</v>
      </c>
      <c r="D9792" s="355">
        <v>259.79000000000002</v>
      </c>
      <c r="E9792" s="207"/>
    </row>
    <row r="9793" spans="1:5" x14ac:dyDescent="0.25">
      <c r="A9793" s="353">
        <v>103126</v>
      </c>
      <c r="B9793" s="354" t="s">
        <v>39069</v>
      </c>
      <c r="C9793" s="353" t="s">
        <v>2</v>
      </c>
      <c r="D9793" s="355">
        <v>296.49</v>
      </c>
      <c r="E9793" s="207"/>
    </row>
    <row r="9794" spans="1:5" x14ac:dyDescent="0.25">
      <c r="A9794" s="353">
        <v>103127</v>
      </c>
      <c r="B9794" s="354" t="s">
        <v>39070</v>
      </c>
      <c r="C9794" s="353" t="s">
        <v>2</v>
      </c>
      <c r="D9794" s="355">
        <v>402.21</v>
      </c>
      <c r="E9794" s="207"/>
    </row>
    <row r="9795" spans="1:5" x14ac:dyDescent="0.25">
      <c r="A9795" s="353">
        <v>103128</v>
      </c>
      <c r="B9795" s="354" t="s">
        <v>39071</v>
      </c>
      <c r="C9795" s="353" t="s">
        <v>2</v>
      </c>
      <c r="D9795" s="355">
        <v>438.92</v>
      </c>
      <c r="E9795" s="207"/>
    </row>
    <row r="9796" spans="1:5" x14ac:dyDescent="0.25">
      <c r="A9796" s="353">
        <v>103129</v>
      </c>
      <c r="B9796" s="354" t="s">
        <v>39072</v>
      </c>
      <c r="C9796" s="353" t="s">
        <v>2</v>
      </c>
      <c r="D9796" s="355">
        <v>544.64</v>
      </c>
      <c r="E9796" s="207"/>
    </row>
    <row r="9797" spans="1:5" x14ac:dyDescent="0.25">
      <c r="A9797" s="353">
        <v>103130</v>
      </c>
      <c r="B9797" s="354" t="s">
        <v>39073</v>
      </c>
      <c r="C9797" s="353" t="s">
        <v>2</v>
      </c>
      <c r="D9797" s="355">
        <v>581.34</v>
      </c>
      <c r="E9797" s="207"/>
    </row>
    <row r="9798" spans="1:5" x14ac:dyDescent="0.25">
      <c r="A9798" s="353">
        <v>103131</v>
      </c>
      <c r="B9798" s="354" t="s">
        <v>39074</v>
      </c>
      <c r="C9798" s="353" t="s">
        <v>2</v>
      </c>
      <c r="D9798" s="355">
        <v>654.78</v>
      </c>
      <c r="E9798" s="207"/>
    </row>
    <row r="9799" spans="1:5" x14ac:dyDescent="0.25">
      <c r="A9799" s="353">
        <v>103132</v>
      </c>
      <c r="B9799" s="354" t="s">
        <v>39075</v>
      </c>
      <c r="C9799" s="353" t="s">
        <v>2</v>
      </c>
      <c r="D9799" s="355">
        <v>797.22</v>
      </c>
      <c r="E9799" s="207"/>
    </row>
    <row r="9800" spans="1:5" x14ac:dyDescent="0.25">
      <c r="A9800" s="353">
        <v>103121</v>
      </c>
      <c r="B9800" s="354" t="s">
        <v>39076</v>
      </c>
      <c r="C9800" s="353" t="s">
        <v>2</v>
      </c>
      <c r="D9800" s="355">
        <v>65.94</v>
      </c>
      <c r="E9800" s="207"/>
    </row>
    <row r="9801" spans="1:5" x14ac:dyDescent="0.25">
      <c r="A9801" s="353">
        <v>103133</v>
      </c>
      <c r="B9801" s="354" t="s">
        <v>39077</v>
      </c>
      <c r="C9801" s="353" t="s">
        <v>2</v>
      </c>
      <c r="D9801" s="355">
        <v>870.66</v>
      </c>
      <c r="E9801" s="207"/>
    </row>
    <row r="9802" spans="1:5" x14ac:dyDescent="0.25">
      <c r="A9802" s="353">
        <v>103134</v>
      </c>
      <c r="B9802" s="354" t="s">
        <v>39078</v>
      </c>
      <c r="C9802" s="353" t="s">
        <v>2</v>
      </c>
      <c r="D9802" s="355">
        <v>1013.09</v>
      </c>
      <c r="E9802" s="207"/>
    </row>
    <row r="9803" spans="1:5" x14ac:dyDescent="0.25">
      <c r="A9803" s="353">
        <v>103090</v>
      </c>
      <c r="B9803" s="354" t="s">
        <v>5289</v>
      </c>
      <c r="C9803" s="353" t="s">
        <v>1</v>
      </c>
      <c r="D9803" s="355">
        <v>14.37</v>
      </c>
      <c r="E9803" s="207"/>
    </row>
    <row r="9804" spans="1:5" x14ac:dyDescent="0.25">
      <c r="A9804" s="353">
        <v>103103</v>
      </c>
      <c r="B9804" s="354" t="s">
        <v>5302</v>
      </c>
      <c r="C9804" s="353" t="s">
        <v>1</v>
      </c>
      <c r="D9804" s="355">
        <v>141.63999999999999</v>
      </c>
      <c r="E9804" s="207"/>
    </row>
    <row r="9805" spans="1:5" x14ac:dyDescent="0.25">
      <c r="A9805" s="353">
        <v>103104</v>
      </c>
      <c r="B9805" s="354" t="s">
        <v>5303</v>
      </c>
      <c r="C9805" s="353" t="s">
        <v>1</v>
      </c>
      <c r="D9805" s="355">
        <v>169.4</v>
      </c>
      <c r="E9805" s="207"/>
    </row>
    <row r="9806" spans="1:5" x14ac:dyDescent="0.25">
      <c r="A9806" s="353">
        <v>103091</v>
      </c>
      <c r="B9806" s="354" t="s">
        <v>5290</v>
      </c>
      <c r="C9806" s="353" t="s">
        <v>1</v>
      </c>
      <c r="D9806" s="355">
        <v>20.23</v>
      </c>
      <c r="E9806" s="207"/>
    </row>
    <row r="9807" spans="1:5" x14ac:dyDescent="0.25">
      <c r="A9807" s="353">
        <v>103092</v>
      </c>
      <c r="B9807" s="354" t="s">
        <v>5291</v>
      </c>
      <c r="C9807" s="353" t="s">
        <v>1</v>
      </c>
      <c r="D9807" s="355">
        <v>26.09</v>
      </c>
      <c r="E9807" s="207"/>
    </row>
    <row r="9808" spans="1:5" x14ac:dyDescent="0.25">
      <c r="A9808" s="353">
        <v>103093</v>
      </c>
      <c r="B9808" s="354" t="s">
        <v>5292</v>
      </c>
      <c r="C9808" s="353" t="s">
        <v>1</v>
      </c>
      <c r="D9808" s="355">
        <v>39.880000000000003</v>
      </c>
      <c r="E9808" s="207"/>
    </row>
    <row r="9809" spans="1:5" x14ac:dyDescent="0.25">
      <c r="A9809" s="353">
        <v>103094</v>
      </c>
      <c r="B9809" s="354" t="s">
        <v>5293</v>
      </c>
      <c r="C9809" s="353" t="s">
        <v>1</v>
      </c>
      <c r="D9809" s="355">
        <v>45.79</v>
      </c>
      <c r="E9809" s="207"/>
    </row>
    <row r="9810" spans="1:5" x14ac:dyDescent="0.25">
      <c r="A9810" s="353">
        <v>103095</v>
      </c>
      <c r="B9810" s="354" t="s">
        <v>5294</v>
      </c>
      <c r="C9810" s="353" t="s">
        <v>1</v>
      </c>
      <c r="D9810" s="355">
        <v>59.55</v>
      </c>
      <c r="E9810" s="207"/>
    </row>
    <row r="9811" spans="1:5" x14ac:dyDescent="0.25">
      <c r="A9811" s="353">
        <v>103096</v>
      </c>
      <c r="B9811" s="354" t="s">
        <v>5295</v>
      </c>
      <c r="C9811" s="353" t="s">
        <v>1</v>
      </c>
      <c r="D9811" s="355">
        <v>65.459999999999994</v>
      </c>
      <c r="E9811" s="207"/>
    </row>
    <row r="9812" spans="1:5" x14ac:dyDescent="0.25">
      <c r="A9812" s="353">
        <v>103097</v>
      </c>
      <c r="B9812" s="354" t="s">
        <v>5296</v>
      </c>
      <c r="C9812" s="353" t="s">
        <v>1</v>
      </c>
      <c r="D9812" s="355">
        <v>79.23</v>
      </c>
      <c r="E9812" s="207"/>
    </row>
    <row r="9813" spans="1:5" x14ac:dyDescent="0.25">
      <c r="A9813" s="353">
        <v>103098</v>
      </c>
      <c r="B9813" s="354" t="s">
        <v>5297</v>
      </c>
      <c r="C9813" s="353" t="s">
        <v>1</v>
      </c>
      <c r="D9813" s="355">
        <v>85.12</v>
      </c>
      <c r="E9813" s="207"/>
    </row>
    <row r="9814" spans="1:5" x14ac:dyDescent="0.25">
      <c r="A9814" s="353">
        <v>103099</v>
      </c>
      <c r="B9814" s="354" t="s">
        <v>5298</v>
      </c>
      <c r="C9814" s="353" t="s">
        <v>1</v>
      </c>
      <c r="D9814" s="355">
        <v>96.85</v>
      </c>
      <c r="E9814" s="207"/>
    </row>
    <row r="9815" spans="1:5" x14ac:dyDescent="0.25">
      <c r="A9815" s="353">
        <v>103100</v>
      </c>
      <c r="B9815" s="354" t="s">
        <v>5299</v>
      </c>
      <c r="C9815" s="353" t="s">
        <v>1</v>
      </c>
      <c r="D9815" s="355">
        <v>103.37</v>
      </c>
      <c r="E9815" s="207"/>
    </row>
    <row r="9816" spans="1:5" x14ac:dyDescent="0.25">
      <c r="A9816" s="353">
        <v>103089</v>
      </c>
      <c r="B9816" s="354" t="s">
        <v>5288</v>
      </c>
      <c r="C9816" s="353" t="s">
        <v>1</v>
      </c>
      <c r="D9816" s="355">
        <v>12.02</v>
      </c>
      <c r="E9816" s="207"/>
    </row>
    <row r="9817" spans="1:5" x14ac:dyDescent="0.25">
      <c r="A9817" s="353">
        <v>103101</v>
      </c>
      <c r="B9817" s="354" t="s">
        <v>5300</v>
      </c>
      <c r="C9817" s="353" t="s">
        <v>1</v>
      </c>
      <c r="D9817" s="355">
        <v>113.87</v>
      </c>
      <c r="E9817" s="207"/>
    </row>
    <row r="9818" spans="1:5" x14ac:dyDescent="0.25">
      <c r="A9818" s="353">
        <v>103102</v>
      </c>
      <c r="B9818" s="354" t="s">
        <v>5301</v>
      </c>
      <c r="C9818" s="353" t="s">
        <v>1</v>
      </c>
      <c r="D9818" s="355">
        <v>131.13</v>
      </c>
      <c r="E9818" s="207"/>
    </row>
    <row r="9819" spans="1:5" x14ac:dyDescent="0.25">
      <c r="A9819" s="353">
        <v>101112</v>
      </c>
      <c r="B9819" s="354" t="s">
        <v>692</v>
      </c>
      <c r="C9819" s="353" t="s">
        <v>691</v>
      </c>
      <c r="D9819" s="355">
        <v>1056.01</v>
      </c>
      <c r="E9819" s="207"/>
    </row>
    <row r="9820" spans="1:5" x14ac:dyDescent="0.25">
      <c r="A9820" s="353">
        <v>101113</v>
      </c>
      <c r="B9820" s="354" t="s">
        <v>12294</v>
      </c>
      <c r="C9820" s="353" t="s">
        <v>691</v>
      </c>
      <c r="D9820" s="355">
        <v>1006.42</v>
      </c>
      <c r="E9820" s="207"/>
    </row>
    <row r="9821" spans="1:5" x14ac:dyDescent="0.25">
      <c r="A9821" s="353">
        <v>101098</v>
      </c>
      <c r="B9821" s="354" t="s">
        <v>35684</v>
      </c>
      <c r="C9821" s="353" t="s">
        <v>691</v>
      </c>
      <c r="D9821" s="355">
        <v>1267.56</v>
      </c>
      <c r="E9821" s="207"/>
    </row>
    <row r="9822" spans="1:5" x14ac:dyDescent="0.25">
      <c r="A9822" s="353">
        <v>101106</v>
      </c>
      <c r="B9822" s="354" t="s">
        <v>35685</v>
      </c>
      <c r="C9822" s="353" t="s">
        <v>691</v>
      </c>
      <c r="D9822" s="355">
        <v>1217.1400000000001</v>
      </c>
      <c r="E9822" s="207"/>
    </row>
    <row r="9823" spans="1:5" x14ac:dyDescent="0.25">
      <c r="A9823" s="353">
        <v>101102</v>
      </c>
      <c r="B9823" s="354" t="s">
        <v>35686</v>
      </c>
      <c r="C9823" s="353" t="s">
        <v>691</v>
      </c>
      <c r="D9823" s="355">
        <v>977.6</v>
      </c>
      <c r="E9823" s="207"/>
    </row>
    <row r="9824" spans="1:5" x14ac:dyDescent="0.25">
      <c r="A9824" s="353">
        <v>101110</v>
      </c>
      <c r="B9824" s="354" t="s">
        <v>35687</v>
      </c>
      <c r="C9824" s="353" t="s">
        <v>691</v>
      </c>
      <c r="D9824" s="355">
        <v>920.35</v>
      </c>
      <c r="E9824" s="207"/>
    </row>
    <row r="9825" spans="1:5" x14ac:dyDescent="0.25">
      <c r="A9825" s="353">
        <v>101099</v>
      </c>
      <c r="B9825" s="354" t="s">
        <v>35688</v>
      </c>
      <c r="C9825" s="353" t="s">
        <v>691</v>
      </c>
      <c r="D9825" s="355">
        <v>1159.82</v>
      </c>
      <c r="E9825" s="207"/>
    </row>
    <row r="9826" spans="1:5" x14ac:dyDescent="0.25">
      <c r="A9826" s="353">
        <v>101107</v>
      </c>
      <c r="B9826" s="354" t="s">
        <v>35689</v>
      </c>
      <c r="C9826" s="353" t="s">
        <v>691</v>
      </c>
      <c r="D9826" s="355">
        <v>1111.5899999999999</v>
      </c>
      <c r="E9826" s="207"/>
    </row>
    <row r="9827" spans="1:5" x14ac:dyDescent="0.25">
      <c r="A9827" s="353">
        <v>101103</v>
      </c>
      <c r="B9827" s="354" t="s">
        <v>35690</v>
      </c>
      <c r="C9827" s="353" t="s">
        <v>691</v>
      </c>
      <c r="D9827" s="355">
        <v>923.02</v>
      </c>
      <c r="E9827" s="207"/>
    </row>
    <row r="9828" spans="1:5" x14ac:dyDescent="0.25">
      <c r="A9828" s="353">
        <v>101111</v>
      </c>
      <c r="B9828" s="354" t="s">
        <v>35691</v>
      </c>
      <c r="C9828" s="353" t="s">
        <v>691</v>
      </c>
      <c r="D9828" s="355">
        <v>868.88</v>
      </c>
      <c r="E9828" s="207"/>
    </row>
    <row r="9829" spans="1:5" x14ac:dyDescent="0.25">
      <c r="A9829" s="353">
        <v>101096</v>
      </c>
      <c r="B9829" s="354" t="s">
        <v>35692</v>
      </c>
      <c r="C9829" s="353" t="s">
        <v>691</v>
      </c>
      <c r="D9829" s="355">
        <v>1462.78</v>
      </c>
      <c r="E9829" s="207"/>
    </row>
    <row r="9830" spans="1:5" x14ac:dyDescent="0.25">
      <c r="A9830" s="353">
        <v>101104</v>
      </c>
      <c r="B9830" s="354" t="s">
        <v>35693</v>
      </c>
      <c r="C9830" s="353" t="s">
        <v>691</v>
      </c>
      <c r="D9830" s="355">
        <v>1409.2</v>
      </c>
      <c r="E9830" s="207"/>
    </row>
    <row r="9831" spans="1:5" x14ac:dyDescent="0.25">
      <c r="A9831" s="353">
        <v>101100</v>
      </c>
      <c r="B9831" s="354" t="s">
        <v>35694</v>
      </c>
      <c r="C9831" s="353" t="s">
        <v>691</v>
      </c>
      <c r="D9831" s="355">
        <v>1031.5899999999999</v>
      </c>
      <c r="E9831" s="207"/>
    </row>
    <row r="9832" spans="1:5" x14ac:dyDescent="0.25">
      <c r="A9832" s="353">
        <v>101108</v>
      </c>
      <c r="B9832" s="354" t="s">
        <v>35695</v>
      </c>
      <c r="C9832" s="353" t="s">
        <v>691</v>
      </c>
      <c r="D9832" s="355">
        <v>969.8</v>
      </c>
      <c r="E9832" s="207"/>
    </row>
    <row r="9833" spans="1:5" x14ac:dyDescent="0.25">
      <c r="A9833" s="353">
        <v>101097</v>
      </c>
      <c r="B9833" s="354" t="s">
        <v>35696</v>
      </c>
      <c r="C9833" s="353" t="s">
        <v>691</v>
      </c>
      <c r="D9833" s="355">
        <v>1378.14</v>
      </c>
      <c r="E9833" s="207"/>
    </row>
    <row r="9834" spans="1:5" x14ac:dyDescent="0.25">
      <c r="A9834" s="353">
        <v>101105</v>
      </c>
      <c r="B9834" s="354" t="s">
        <v>35697</v>
      </c>
      <c r="C9834" s="353" t="s">
        <v>691</v>
      </c>
      <c r="D9834" s="355">
        <v>1325.64</v>
      </c>
      <c r="E9834" s="207"/>
    </row>
    <row r="9835" spans="1:5" x14ac:dyDescent="0.25">
      <c r="A9835" s="353">
        <v>101101</v>
      </c>
      <c r="B9835" s="354" t="s">
        <v>35698</v>
      </c>
      <c r="C9835" s="353" t="s">
        <v>691</v>
      </c>
      <c r="D9835" s="355">
        <v>1006.37</v>
      </c>
      <c r="E9835" s="207"/>
    </row>
    <row r="9836" spans="1:5" x14ac:dyDescent="0.25">
      <c r="A9836" s="353">
        <v>101109</v>
      </c>
      <c r="B9836" s="354" t="s">
        <v>35699</v>
      </c>
      <c r="C9836" s="353" t="s">
        <v>691</v>
      </c>
      <c r="D9836" s="355">
        <v>946.13</v>
      </c>
      <c r="E9836" s="207"/>
    </row>
    <row r="9837" spans="1:5" x14ac:dyDescent="0.25">
      <c r="A9837" s="353">
        <v>106209</v>
      </c>
      <c r="B9837" s="354" t="s">
        <v>40951</v>
      </c>
      <c r="C9837" s="353" t="s">
        <v>2</v>
      </c>
      <c r="D9837" s="355">
        <v>0</v>
      </c>
      <c r="E9837" s="207"/>
    </row>
    <row r="9838" spans="1:5" x14ac:dyDescent="0.25">
      <c r="A9838" s="353">
        <v>106172</v>
      </c>
      <c r="B9838" s="354" t="s">
        <v>40952</v>
      </c>
      <c r="C9838" s="353" t="s">
        <v>1</v>
      </c>
      <c r="D9838" s="355">
        <v>0</v>
      </c>
      <c r="E9838" s="207"/>
    </row>
    <row r="9839" spans="1:5" x14ac:dyDescent="0.25">
      <c r="A9839" s="353">
        <v>106173</v>
      </c>
      <c r="B9839" s="354" t="s">
        <v>40953</v>
      </c>
      <c r="C9839" s="353" t="s">
        <v>1</v>
      </c>
      <c r="D9839" s="355">
        <v>0</v>
      </c>
      <c r="E9839" s="207"/>
    </row>
    <row r="9840" spans="1:5" x14ac:dyDescent="0.25">
      <c r="A9840" s="353">
        <v>106174</v>
      </c>
      <c r="B9840" s="354" t="s">
        <v>40954</v>
      </c>
      <c r="C9840" s="353" t="s">
        <v>1</v>
      </c>
      <c r="D9840" s="355">
        <v>0</v>
      </c>
      <c r="E9840" s="207"/>
    </row>
    <row r="9841" spans="1:5" x14ac:dyDescent="0.25">
      <c r="A9841" s="353">
        <v>106175</v>
      </c>
      <c r="B9841" s="354" t="s">
        <v>40955</v>
      </c>
      <c r="C9841" s="353" t="s">
        <v>1</v>
      </c>
      <c r="D9841" s="355">
        <v>0</v>
      </c>
      <c r="E9841" s="207"/>
    </row>
    <row r="9842" spans="1:5" x14ac:dyDescent="0.25">
      <c r="A9842" s="353">
        <v>106176</v>
      </c>
      <c r="B9842" s="354" t="s">
        <v>40956</v>
      </c>
      <c r="C9842" s="353" t="s">
        <v>1</v>
      </c>
      <c r="D9842" s="355">
        <v>0</v>
      </c>
      <c r="E9842" s="207"/>
    </row>
    <row r="9843" spans="1:5" x14ac:dyDescent="0.25">
      <c r="A9843" s="353">
        <v>106177</v>
      </c>
      <c r="B9843" s="354" t="s">
        <v>40957</v>
      </c>
      <c r="C9843" s="353" t="s">
        <v>1</v>
      </c>
      <c r="D9843" s="355">
        <v>0</v>
      </c>
      <c r="E9843" s="207"/>
    </row>
    <row r="9844" spans="1:5" x14ac:dyDescent="0.25">
      <c r="A9844" s="353">
        <v>106178</v>
      </c>
      <c r="B9844" s="354" t="s">
        <v>40958</v>
      </c>
      <c r="C9844" s="353" t="s">
        <v>1</v>
      </c>
      <c r="D9844" s="355">
        <v>0</v>
      </c>
      <c r="E9844" s="207"/>
    </row>
    <row r="9845" spans="1:5" x14ac:dyDescent="0.25">
      <c r="A9845" s="353">
        <v>106179</v>
      </c>
      <c r="B9845" s="354" t="s">
        <v>40959</v>
      </c>
      <c r="C9845" s="353" t="s">
        <v>1</v>
      </c>
      <c r="D9845" s="355">
        <v>0</v>
      </c>
      <c r="E9845" s="207"/>
    </row>
    <row r="9846" spans="1:5" x14ac:dyDescent="0.25">
      <c r="A9846" s="353">
        <v>106180</v>
      </c>
      <c r="B9846" s="354" t="s">
        <v>40960</v>
      </c>
      <c r="C9846" s="353" t="s">
        <v>1</v>
      </c>
      <c r="D9846" s="355">
        <v>0</v>
      </c>
      <c r="E9846" s="207"/>
    </row>
    <row r="9847" spans="1:5" x14ac:dyDescent="0.25">
      <c r="A9847" s="353">
        <v>106181</v>
      </c>
      <c r="B9847" s="354" t="s">
        <v>40961</v>
      </c>
      <c r="C9847" s="353" t="s">
        <v>1</v>
      </c>
      <c r="D9847" s="355">
        <v>0</v>
      </c>
      <c r="E9847" s="207"/>
    </row>
    <row r="9848" spans="1:5" x14ac:dyDescent="0.25">
      <c r="A9848" s="353">
        <v>106182</v>
      </c>
      <c r="B9848" s="354" t="s">
        <v>40962</v>
      </c>
      <c r="C9848" s="353" t="s">
        <v>1</v>
      </c>
      <c r="D9848" s="355">
        <v>0</v>
      </c>
      <c r="E9848" s="207"/>
    </row>
    <row r="9849" spans="1:5" x14ac:dyDescent="0.25">
      <c r="A9849" s="353">
        <v>106183</v>
      </c>
      <c r="B9849" s="354" t="s">
        <v>40963</v>
      </c>
      <c r="C9849" s="353" t="s">
        <v>1</v>
      </c>
      <c r="D9849" s="355">
        <v>0</v>
      </c>
      <c r="E9849" s="207"/>
    </row>
    <row r="9850" spans="1:5" x14ac:dyDescent="0.25">
      <c r="A9850" s="353">
        <v>106184</v>
      </c>
      <c r="B9850" s="354" t="s">
        <v>40964</v>
      </c>
      <c r="C9850" s="353" t="s">
        <v>1</v>
      </c>
      <c r="D9850" s="355">
        <v>0</v>
      </c>
      <c r="E9850" s="207"/>
    </row>
    <row r="9851" spans="1:5" x14ac:dyDescent="0.25">
      <c r="A9851" s="353">
        <v>106185</v>
      </c>
      <c r="B9851" s="354" t="s">
        <v>40965</v>
      </c>
      <c r="C9851" s="353" t="s">
        <v>1</v>
      </c>
      <c r="D9851" s="355">
        <v>0</v>
      </c>
      <c r="E9851" s="207"/>
    </row>
    <row r="9852" spans="1:5" x14ac:dyDescent="0.25">
      <c r="A9852" s="353">
        <v>106186</v>
      </c>
      <c r="B9852" s="354" t="s">
        <v>40966</v>
      </c>
      <c r="C9852" s="353" t="s">
        <v>1</v>
      </c>
      <c r="D9852" s="355">
        <v>0</v>
      </c>
      <c r="E9852" s="207"/>
    </row>
    <row r="9853" spans="1:5" x14ac:dyDescent="0.25">
      <c r="A9853" s="353">
        <v>106187</v>
      </c>
      <c r="B9853" s="354" t="s">
        <v>40967</v>
      </c>
      <c r="C9853" s="353" t="s">
        <v>1</v>
      </c>
      <c r="D9853" s="355">
        <v>0</v>
      </c>
      <c r="E9853" s="207"/>
    </row>
    <row r="9854" spans="1:5" x14ac:dyDescent="0.25">
      <c r="A9854" s="353">
        <v>106188</v>
      </c>
      <c r="B9854" s="354" t="s">
        <v>40968</v>
      </c>
      <c r="C9854" s="353" t="s">
        <v>1</v>
      </c>
      <c r="D9854" s="355">
        <v>0</v>
      </c>
      <c r="E9854" s="207"/>
    </row>
    <row r="9855" spans="1:5" x14ac:dyDescent="0.25">
      <c r="A9855" s="353">
        <v>106189</v>
      </c>
      <c r="B9855" s="354" t="s">
        <v>40969</v>
      </c>
      <c r="C9855" s="353" t="s">
        <v>1</v>
      </c>
      <c r="D9855" s="355">
        <v>0</v>
      </c>
      <c r="E9855" s="207"/>
    </row>
    <row r="9856" spans="1:5" x14ac:dyDescent="0.25">
      <c r="A9856" s="353">
        <v>106190</v>
      </c>
      <c r="B9856" s="354" t="s">
        <v>40970</v>
      </c>
      <c r="C9856" s="353" t="s">
        <v>1</v>
      </c>
      <c r="D9856" s="355">
        <v>0</v>
      </c>
      <c r="E9856" s="207"/>
    </row>
    <row r="9857" spans="1:5" x14ac:dyDescent="0.25">
      <c r="A9857" s="353">
        <v>106191</v>
      </c>
      <c r="B9857" s="354" t="s">
        <v>40971</v>
      </c>
      <c r="C9857" s="353" t="s">
        <v>1</v>
      </c>
      <c r="D9857" s="355">
        <v>0</v>
      </c>
      <c r="E9857" s="207"/>
    </row>
    <row r="9858" spans="1:5" x14ac:dyDescent="0.25">
      <c r="A9858" s="353">
        <v>106192</v>
      </c>
      <c r="B9858" s="354" t="s">
        <v>40972</v>
      </c>
      <c r="C9858" s="353" t="s">
        <v>1</v>
      </c>
      <c r="D9858" s="355">
        <v>0</v>
      </c>
      <c r="E9858" s="207"/>
    </row>
    <row r="9859" spans="1:5" x14ac:dyDescent="0.25">
      <c r="A9859" s="353">
        <v>106193</v>
      </c>
      <c r="B9859" s="354" t="s">
        <v>40973</v>
      </c>
      <c r="C9859" s="353" t="s">
        <v>1</v>
      </c>
      <c r="D9859" s="355">
        <v>0</v>
      </c>
      <c r="E9859" s="207"/>
    </row>
    <row r="9860" spans="1:5" x14ac:dyDescent="0.25">
      <c r="A9860" s="353">
        <v>106194</v>
      </c>
      <c r="B9860" s="354" t="s">
        <v>40974</v>
      </c>
      <c r="C9860" s="353" t="s">
        <v>1</v>
      </c>
      <c r="D9860" s="355">
        <v>0</v>
      </c>
      <c r="E9860" s="207"/>
    </row>
    <row r="9861" spans="1:5" x14ac:dyDescent="0.25">
      <c r="A9861" s="353">
        <v>106195</v>
      </c>
      <c r="B9861" s="354" t="s">
        <v>40975</v>
      </c>
      <c r="C9861" s="353" t="s">
        <v>1</v>
      </c>
      <c r="D9861" s="355">
        <v>0</v>
      </c>
      <c r="E9861" s="207"/>
    </row>
    <row r="9862" spans="1:5" x14ac:dyDescent="0.25">
      <c r="A9862" s="353">
        <v>106196</v>
      </c>
      <c r="B9862" s="354" t="s">
        <v>40976</v>
      </c>
      <c r="C9862" s="353" t="s">
        <v>1</v>
      </c>
      <c r="D9862" s="355">
        <v>0</v>
      </c>
      <c r="E9862" s="207"/>
    </row>
    <row r="9863" spans="1:5" x14ac:dyDescent="0.25">
      <c r="A9863" s="353">
        <v>106197</v>
      </c>
      <c r="B9863" s="354" t="s">
        <v>40977</v>
      </c>
      <c r="C9863" s="353" t="s">
        <v>1</v>
      </c>
      <c r="D9863" s="355">
        <v>0</v>
      </c>
      <c r="E9863" s="207"/>
    </row>
    <row r="9864" spans="1:5" x14ac:dyDescent="0.25">
      <c r="A9864" s="353">
        <v>106200</v>
      </c>
      <c r="B9864" s="354" t="s">
        <v>40978</v>
      </c>
      <c r="C9864" s="353" t="s">
        <v>1</v>
      </c>
      <c r="D9864" s="355">
        <v>0</v>
      </c>
      <c r="E9864" s="207"/>
    </row>
    <row r="9865" spans="1:5" x14ac:dyDescent="0.25">
      <c r="A9865" s="353">
        <v>106198</v>
      </c>
      <c r="B9865" s="354" t="s">
        <v>40979</v>
      </c>
      <c r="C9865" s="353" t="s">
        <v>1</v>
      </c>
      <c r="D9865" s="355">
        <v>0</v>
      </c>
      <c r="E9865" s="207"/>
    </row>
    <row r="9866" spans="1:5" x14ac:dyDescent="0.25">
      <c r="A9866" s="353">
        <v>106199</v>
      </c>
      <c r="B9866" s="354" t="s">
        <v>40980</v>
      </c>
      <c r="C9866" s="353" t="s">
        <v>1</v>
      </c>
      <c r="D9866" s="355">
        <v>0</v>
      </c>
      <c r="E9866" s="207"/>
    </row>
    <row r="9867" spans="1:5" x14ac:dyDescent="0.25">
      <c r="A9867" s="353">
        <v>106201</v>
      </c>
      <c r="B9867" s="354" t="s">
        <v>40981</v>
      </c>
      <c r="C9867" s="353" t="s">
        <v>1</v>
      </c>
      <c r="D9867" s="355">
        <v>0</v>
      </c>
      <c r="E9867" s="207"/>
    </row>
    <row r="9868" spans="1:5" x14ac:dyDescent="0.25">
      <c r="A9868" s="353">
        <v>106202</v>
      </c>
      <c r="B9868" s="354" t="s">
        <v>40982</v>
      </c>
      <c r="C9868" s="353" t="s">
        <v>1</v>
      </c>
      <c r="D9868" s="355">
        <v>0</v>
      </c>
      <c r="E9868" s="207"/>
    </row>
    <row r="9869" spans="1:5" x14ac:dyDescent="0.25">
      <c r="A9869" s="353">
        <v>106203</v>
      </c>
      <c r="B9869" s="354" t="s">
        <v>40983</v>
      </c>
      <c r="C9869" s="353" t="s">
        <v>1</v>
      </c>
      <c r="D9869" s="355">
        <v>0</v>
      </c>
      <c r="E9869" s="207"/>
    </row>
    <row r="9870" spans="1:5" x14ac:dyDescent="0.25">
      <c r="A9870" s="353">
        <v>106204</v>
      </c>
      <c r="B9870" s="354" t="s">
        <v>40984</v>
      </c>
      <c r="C9870" s="353" t="s">
        <v>1</v>
      </c>
      <c r="D9870" s="355">
        <v>0</v>
      </c>
      <c r="E9870" s="207"/>
    </row>
    <row r="9871" spans="1:5" x14ac:dyDescent="0.25">
      <c r="A9871" s="353">
        <v>106205</v>
      </c>
      <c r="B9871" s="354" t="s">
        <v>40985</v>
      </c>
      <c r="C9871" s="353" t="s">
        <v>691</v>
      </c>
      <c r="D9871" s="355">
        <v>110.98</v>
      </c>
      <c r="E9871" s="207"/>
    </row>
    <row r="9872" spans="1:5" x14ac:dyDescent="0.25">
      <c r="A9872" s="353">
        <v>106206</v>
      </c>
      <c r="B9872" s="354" t="s">
        <v>40986</v>
      </c>
      <c r="C9872" s="353" t="s">
        <v>691</v>
      </c>
      <c r="D9872" s="355">
        <v>126.9</v>
      </c>
      <c r="E9872" s="207"/>
    </row>
    <row r="9873" spans="1:5" x14ac:dyDescent="0.25">
      <c r="A9873" s="353">
        <v>106207</v>
      </c>
      <c r="B9873" s="354" t="s">
        <v>40987</v>
      </c>
      <c r="C9873" s="353" t="s">
        <v>691</v>
      </c>
      <c r="D9873" s="355">
        <v>0</v>
      </c>
      <c r="E9873" s="207"/>
    </row>
    <row r="9874" spans="1:5" x14ac:dyDescent="0.25">
      <c r="A9874" s="353">
        <v>106208</v>
      </c>
      <c r="B9874" s="354" t="s">
        <v>40988</v>
      </c>
      <c r="C9874" s="353" t="s">
        <v>1</v>
      </c>
      <c r="D9874" s="355">
        <v>0</v>
      </c>
      <c r="E9874" s="207"/>
    </row>
    <row r="9875" spans="1:5" x14ac:dyDescent="0.25">
      <c r="A9875" s="353">
        <v>96393</v>
      </c>
      <c r="B9875" s="354" t="s">
        <v>40989</v>
      </c>
      <c r="C9875" s="353" t="s">
        <v>691</v>
      </c>
      <c r="D9875" s="355">
        <v>202.34</v>
      </c>
      <c r="E9875" s="207"/>
    </row>
    <row r="9876" spans="1:5" x14ac:dyDescent="0.25">
      <c r="A9876" s="353">
        <v>96394</v>
      </c>
      <c r="B9876" s="354" t="s">
        <v>40990</v>
      </c>
      <c r="C9876" s="353" t="s">
        <v>691</v>
      </c>
      <c r="D9876" s="355">
        <v>265.13</v>
      </c>
      <c r="E9876" s="207"/>
    </row>
    <row r="9877" spans="1:5" x14ac:dyDescent="0.25">
      <c r="A9877" s="353">
        <v>104363</v>
      </c>
      <c r="B9877" s="354" t="s">
        <v>40991</v>
      </c>
      <c r="C9877" s="353" t="s">
        <v>821</v>
      </c>
      <c r="D9877" s="355">
        <v>0</v>
      </c>
      <c r="E9877" s="207"/>
    </row>
    <row r="9878" spans="1:5" x14ac:dyDescent="0.25">
      <c r="A9878" s="353">
        <v>104360</v>
      </c>
      <c r="B9878" s="354" t="s">
        <v>40992</v>
      </c>
      <c r="C9878" s="353" t="s">
        <v>821</v>
      </c>
      <c r="D9878" s="355">
        <v>0</v>
      </c>
      <c r="E9878" s="207"/>
    </row>
    <row r="9879" spans="1:5" x14ac:dyDescent="0.25">
      <c r="A9879" s="353">
        <v>104358</v>
      </c>
      <c r="B9879" s="354" t="s">
        <v>40993</v>
      </c>
      <c r="C9879" s="353" t="s">
        <v>821</v>
      </c>
      <c r="D9879" s="355">
        <v>0</v>
      </c>
      <c r="E9879" s="207"/>
    </row>
    <row r="9880" spans="1:5" x14ac:dyDescent="0.25">
      <c r="A9880" s="353">
        <v>104362</v>
      </c>
      <c r="B9880" s="354" t="s">
        <v>40994</v>
      </c>
      <c r="C9880" s="353" t="s">
        <v>821</v>
      </c>
      <c r="D9880" s="355">
        <v>0</v>
      </c>
      <c r="E9880" s="207"/>
    </row>
    <row r="9881" spans="1:5" x14ac:dyDescent="0.25">
      <c r="A9881" s="353">
        <v>104361</v>
      </c>
      <c r="B9881" s="354" t="s">
        <v>40995</v>
      </c>
      <c r="C9881" s="353" t="s">
        <v>821</v>
      </c>
      <c r="D9881" s="355">
        <v>0</v>
      </c>
      <c r="E9881" s="207"/>
    </row>
    <row r="9882" spans="1:5" x14ac:dyDescent="0.25">
      <c r="A9882" s="353">
        <v>104359</v>
      </c>
      <c r="B9882" s="354" t="s">
        <v>40996</v>
      </c>
      <c r="C9882" s="353" t="s">
        <v>821</v>
      </c>
      <c r="D9882" s="355">
        <v>0</v>
      </c>
      <c r="E9882" s="207"/>
    </row>
    <row r="9883" spans="1:5" x14ac:dyDescent="0.25">
      <c r="A9883" s="353">
        <v>96395</v>
      </c>
      <c r="B9883" s="354" t="s">
        <v>40997</v>
      </c>
      <c r="C9883" s="353" t="s">
        <v>691</v>
      </c>
      <c r="D9883" s="355">
        <v>353.86</v>
      </c>
      <c r="E9883" s="207"/>
    </row>
    <row r="9884" spans="1:5" x14ac:dyDescent="0.25">
      <c r="A9884" s="353">
        <v>106102</v>
      </c>
      <c r="B9884" s="354" t="s">
        <v>40998</v>
      </c>
      <c r="C9884" s="353" t="s">
        <v>821</v>
      </c>
      <c r="D9884" s="355">
        <v>0</v>
      </c>
      <c r="E9884" s="207"/>
    </row>
    <row r="9885" spans="1:5" x14ac:dyDescent="0.25">
      <c r="A9885" s="353">
        <v>106103</v>
      </c>
      <c r="B9885" s="354" t="s">
        <v>40999</v>
      </c>
      <c r="C9885" s="353" t="s">
        <v>821</v>
      </c>
      <c r="D9885" s="355">
        <v>0</v>
      </c>
      <c r="E9885" s="207"/>
    </row>
    <row r="9886" spans="1:5" x14ac:dyDescent="0.25">
      <c r="A9886" s="353">
        <v>104373</v>
      </c>
      <c r="B9886" s="354" t="s">
        <v>41000</v>
      </c>
      <c r="C9886" s="353" t="s">
        <v>821</v>
      </c>
      <c r="D9886" s="355">
        <v>0</v>
      </c>
      <c r="E9886" s="207"/>
    </row>
    <row r="9887" spans="1:5" x14ac:dyDescent="0.25">
      <c r="A9887" s="353">
        <v>104374</v>
      </c>
      <c r="B9887" s="354" t="s">
        <v>41001</v>
      </c>
      <c r="C9887" s="353" t="s">
        <v>821</v>
      </c>
      <c r="D9887" s="355">
        <v>0</v>
      </c>
      <c r="E9887" s="207"/>
    </row>
    <row r="9888" spans="1:5" x14ac:dyDescent="0.25">
      <c r="A9888" s="353">
        <v>105529</v>
      </c>
      <c r="B9888" s="354" t="s">
        <v>41002</v>
      </c>
      <c r="C9888" s="353" t="s">
        <v>691</v>
      </c>
      <c r="D9888" s="355">
        <v>225.97</v>
      </c>
      <c r="E9888" s="207"/>
    </row>
    <row r="9889" spans="1:5" x14ac:dyDescent="0.25">
      <c r="A9889" s="353">
        <v>105530</v>
      </c>
      <c r="B9889" s="354" t="s">
        <v>41003</v>
      </c>
      <c r="C9889" s="353" t="s">
        <v>691</v>
      </c>
      <c r="D9889" s="355">
        <v>254.68</v>
      </c>
      <c r="E9889" s="207"/>
    </row>
    <row r="9890" spans="1:5" x14ac:dyDescent="0.25">
      <c r="A9890" s="353">
        <v>105531</v>
      </c>
      <c r="B9890" s="354" t="s">
        <v>41004</v>
      </c>
      <c r="C9890" s="353" t="s">
        <v>691</v>
      </c>
      <c r="D9890" s="355">
        <v>283.39999999999998</v>
      </c>
      <c r="E9890" s="207"/>
    </row>
    <row r="9891" spans="1:5" x14ac:dyDescent="0.25">
      <c r="A9891" s="353">
        <v>105527</v>
      </c>
      <c r="B9891" s="354" t="s">
        <v>41005</v>
      </c>
      <c r="C9891" s="353" t="s">
        <v>691</v>
      </c>
      <c r="D9891" s="355">
        <v>168.53</v>
      </c>
      <c r="E9891" s="207"/>
    </row>
    <row r="9892" spans="1:5" x14ac:dyDescent="0.25">
      <c r="A9892" s="353">
        <v>105532</v>
      </c>
      <c r="B9892" s="354" t="s">
        <v>41006</v>
      </c>
      <c r="C9892" s="353" t="s">
        <v>691</v>
      </c>
      <c r="D9892" s="355">
        <v>200.48</v>
      </c>
      <c r="E9892" s="207"/>
    </row>
    <row r="9893" spans="1:5" x14ac:dyDescent="0.25">
      <c r="A9893" s="353">
        <v>105533</v>
      </c>
      <c r="B9893" s="354" t="s">
        <v>41007</v>
      </c>
      <c r="C9893" s="353" t="s">
        <v>691</v>
      </c>
      <c r="D9893" s="355">
        <v>229.74</v>
      </c>
      <c r="E9893" s="207"/>
    </row>
    <row r="9894" spans="1:5" x14ac:dyDescent="0.25">
      <c r="A9894" s="353">
        <v>105534</v>
      </c>
      <c r="B9894" s="354" t="s">
        <v>41008</v>
      </c>
      <c r="C9894" s="353" t="s">
        <v>691</v>
      </c>
      <c r="D9894" s="355">
        <v>258.98</v>
      </c>
      <c r="E9894" s="207"/>
    </row>
    <row r="9895" spans="1:5" x14ac:dyDescent="0.25">
      <c r="A9895" s="353">
        <v>105528</v>
      </c>
      <c r="B9895" s="354" t="s">
        <v>41009</v>
      </c>
      <c r="C9895" s="353" t="s">
        <v>691</v>
      </c>
      <c r="D9895" s="355">
        <v>141.99</v>
      </c>
      <c r="E9895" s="207"/>
    </row>
    <row r="9896" spans="1:5" x14ac:dyDescent="0.25">
      <c r="A9896" s="353">
        <v>105523</v>
      </c>
      <c r="B9896" s="354" t="s">
        <v>41010</v>
      </c>
      <c r="C9896" s="353" t="s">
        <v>691</v>
      </c>
      <c r="D9896" s="355">
        <v>41.18</v>
      </c>
      <c r="E9896" s="207"/>
    </row>
    <row r="9897" spans="1:5" x14ac:dyDescent="0.25">
      <c r="A9897" s="353">
        <v>105759</v>
      </c>
      <c r="B9897" s="354" t="s">
        <v>41011</v>
      </c>
      <c r="C9897" s="353" t="s">
        <v>691</v>
      </c>
      <c r="D9897" s="355">
        <v>57.12</v>
      </c>
      <c r="E9897" s="207"/>
    </row>
    <row r="9898" spans="1:5" x14ac:dyDescent="0.25">
      <c r="A9898" s="353">
        <v>105524</v>
      </c>
      <c r="B9898" s="354" t="s">
        <v>41012</v>
      </c>
      <c r="C9898" s="353" t="s">
        <v>691</v>
      </c>
      <c r="D9898" s="355">
        <v>73.069999999999993</v>
      </c>
      <c r="E9898" s="207"/>
    </row>
    <row r="9899" spans="1:5" x14ac:dyDescent="0.25">
      <c r="A9899" s="353">
        <v>105525</v>
      </c>
      <c r="B9899" s="354" t="s">
        <v>41013</v>
      </c>
      <c r="C9899" s="353" t="s">
        <v>691</v>
      </c>
      <c r="D9899" s="355">
        <v>104.98</v>
      </c>
      <c r="E9899" s="207"/>
    </row>
    <row r="9900" spans="1:5" x14ac:dyDescent="0.25">
      <c r="A9900" s="353">
        <v>105526</v>
      </c>
      <c r="B9900" s="354" t="s">
        <v>41014</v>
      </c>
      <c r="C9900" s="353" t="s">
        <v>691</v>
      </c>
      <c r="D9900" s="355">
        <v>136.88</v>
      </c>
      <c r="E9900" s="207"/>
    </row>
    <row r="9901" spans="1:5" x14ac:dyDescent="0.25">
      <c r="A9901" s="353">
        <v>105034</v>
      </c>
      <c r="B9901" s="354" t="s">
        <v>24336</v>
      </c>
      <c r="C9901" s="353" t="s">
        <v>1</v>
      </c>
      <c r="D9901" s="355">
        <v>43</v>
      </c>
      <c r="E9901" s="207"/>
    </row>
    <row r="9902" spans="1:5" x14ac:dyDescent="0.25">
      <c r="A9902" s="353">
        <v>105033</v>
      </c>
      <c r="B9902" s="354" t="s">
        <v>24335</v>
      </c>
      <c r="C9902" s="353" t="s">
        <v>1</v>
      </c>
      <c r="D9902" s="355">
        <v>60.61</v>
      </c>
      <c r="E9902" s="207"/>
    </row>
    <row r="9903" spans="1:5" x14ac:dyDescent="0.25">
      <c r="A9903" s="353">
        <v>93205</v>
      </c>
      <c r="B9903" s="354" t="s">
        <v>24322</v>
      </c>
      <c r="C9903" s="353" t="s">
        <v>1</v>
      </c>
      <c r="D9903" s="355">
        <v>73.36</v>
      </c>
      <c r="E9903" s="207"/>
    </row>
    <row r="9904" spans="1:5" x14ac:dyDescent="0.25">
      <c r="A9904" s="353">
        <v>105032</v>
      </c>
      <c r="B9904" s="354" t="s">
        <v>24334</v>
      </c>
      <c r="C9904" s="353" t="s">
        <v>1</v>
      </c>
      <c r="D9904" s="355">
        <v>34.130000000000003</v>
      </c>
      <c r="E9904" s="207"/>
    </row>
    <row r="9905" spans="1:5" x14ac:dyDescent="0.25">
      <c r="A9905" s="353">
        <v>105031</v>
      </c>
      <c r="B9905" s="354" t="s">
        <v>24333</v>
      </c>
      <c r="C9905" s="353" t="s">
        <v>1</v>
      </c>
      <c r="D9905" s="355">
        <v>50.52</v>
      </c>
      <c r="E9905" s="207"/>
    </row>
    <row r="9906" spans="1:5" x14ac:dyDescent="0.25">
      <c r="A9906" s="353">
        <v>93199</v>
      </c>
      <c r="B9906" s="354" t="s">
        <v>24318</v>
      </c>
      <c r="C9906" s="353" t="s">
        <v>1</v>
      </c>
      <c r="D9906" s="355">
        <v>53.25</v>
      </c>
      <c r="E9906" s="207"/>
    </row>
    <row r="9907" spans="1:5" x14ac:dyDescent="0.25">
      <c r="A9907" s="353">
        <v>105030</v>
      </c>
      <c r="B9907" s="354" t="s">
        <v>24332</v>
      </c>
      <c r="C9907" s="353" t="s">
        <v>1</v>
      </c>
      <c r="D9907" s="355">
        <v>45.88</v>
      </c>
      <c r="E9907" s="207"/>
    </row>
    <row r="9908" spans="1:5" x14ac:dyDescent="0.25">
      <c r="A9908" s="353">
        <v>105029</v>
      </c>
      <c r="B9908" s="354" t="s">
        <v>24331</v>
      </c>
      <c r="C9908" s="353" t="s">
        <v>1</v>
      </c>
      <c r="D9908" s="355">
        <v>54.45</v>
      </c>
      <c r="E9908" s="207"/>
    </row>
    <row r="9909" spans="1:5" x14ac:dyDescent="0.25">
      <c r="A9909" s="353">
        <v>93197</v>
      </c>
      <c r="B9909" s="354" t="s">
        <v>24317</v>
      </c>
      <c r="C9909" s="353" t="s">
        <v>1</v>
      </c>
      <c r="D9909" s="355">
        <v>63.05</v>
      </c>
      <c r="E9909" s="207"/>
    </row>
    <row r="9910" spans="1:5" x14ac:dyDescent="0.25">
      <c r="A9910" s="353">
        <v>105040</v>
      </c>
      <c r="B9910" s="354" t="s">
        <v>24342</v>
      </c>
      <c r="C9910" s="353" t="s">
        <v>1</v>
      </c>
      <c r="D9910" s="355">
        <v>34.11</v>
      </c>
      <c r="E9910" s="207"/>
    </row>
    <row r="9911" spans="1:5" x14ac:dyDescent="0.25">
      <c r="A9911" s="353">
        <v>105039</v>
      </c>
      <c r="B9911" s="354" t="s">
        <v>24341</v>
      </c>
      <c r="C9911" s="353" t="s">
        <v>1</v>
      </c>
      <c r="D9911" s="355">
        <v>50.4</v>
      </c>
      <c r="E9911" s="207"/>
    </row>
    <row r="9912" spans="1:5" x14ac:dyDescent="0.25">
      <c r="A9912" s="353">
        <v>105038</v>
      </c>
      <c r="B9912" s="354" t="s">
        <v>24340</v>
      </c>
      <c r="C9912" s="353" t="s">
        <v>1</v>
      </c>
      <c r="D9912" s="355">
        <v>70</v>
      </c>
      <c r="E9912" s="207"/>
    </row>
    <row r="9913" spans="1:5" x14ac:dyDescent="0.25">
      <c r="A9913" s="353">
        <v>105028</v>
      </c>
      <c r="B9913" s="354" t="s">
        <v>24330</v>
      </c>
      <c r="C9913" s="353" t="s">
        <v>1</v>
      </c>
      <c r="D9913" s="355">
        <v>23.57</v>
      </c>
      <c r="E9913" s="207"/>
    </row>
    <row r="9914" spans="1:5" x14ac:dyDescent="0.25">
      <c r="A9914" s="353">
        <v>105027</v>
      </c>
      <c r="B9914" s="354" t="s">
        <v>24329</v>
      </c>
      <c r="C9914" s="353" t="s">
        <v>1</v>
      </c>
      <c r="D9914" s="355">
        <v>26.98</v>
      </c>
      <c r="E9914" s="207"/>
    </row>
    <row r="9915" spans="1:5" x14ac:dyDescent="0.25">
      <c r="A9915" s="353">
        <v>93194</v>
      </c>
      <c r="B9915" s="354" t="s">
        <v>24316</v>
      </c>
      <c r="C9915" s="353" t="s">
        <v>1</v>
      </c>
      <c r="D9915" s="355">
        <v>30.82</v>
      </c>
      <c r="E9915" s="207"/>
    </row>
    <row r="9916" spans="1:5" x14ac:dyDescent="0.25">
      <c r="A9916" s="353">
        <v>93200</v>
      </c>
      <c r="B9916" s="354" t="s">
        <v>24319</v>
      </c>
      <c r="C9916" s="353" t="s">
        <v>1</v>
      </c>
      <c r="D9916" s="355">
        <v>12.64</v>
      </c>
      <c r="E9916" s="207"/>
    </row>
    <row r="9917" spans="1:5" x14ac:dyDescent="0.25">
      <c r="A9917" s="353">
        <v>93203</v>
      </c>
      <c r="B9917" s="354" t="s">
        <v>24321</v>
      </c>
      <c r="C9917" s="353" t="s">
        <v>1</v>
      </c>
      <c r="D9917" s="355">
        <v>13.59</v>
      </c>
      <c r="E9917" s="207"/>
    </row>
    <row r="9918" spans="1:5" x14ac:dyDescent="0.25">
      <c r="A9918" s="353">
        <v>93202</v>
      </c>
      <c r="B9918" s="354" t="s">
        <v>24320</v>
      </c>
      <c r="C9918" s="353" t="s">
        <v>1</v>
      </c>
      <c r="D9918" s="355">
        <v>29.43</v>
      </c>
      <c r="E9918" s="207"/>
    </row>
    <row r="9919" spans="1:5" x14ac:dyDescent="0.25">
      <c r="A9919" s="353">
        <v>105026</v>
      </c>
      <c r="B9919" s="354" t="s">
        <v>24328</v>
      </c>
      <c r="C9919" s="353" t="s">
        <v>1</v>
      </c>
      <c r="D9919" s="355">
        <v>44.28</v>
      </c>
      <c r="E9919" s="207"/>
    </row>
    <row r="9920" spans="1:5" x14ac:dyDescent="0.25">
      <c r="A9920" s="353">
        <v>105025</v>
      </c>
      <c r="B9920" s="354" t="s">
        <v>24327</v>
      </c>
      <c r="C9920" s="353" t="s">
        <v>1</v>
      </c>
      <c r="D9920" s="355">
        <v>62.73</v>
      </c>
      <c r="E9920" s="207"/>
    </row>
    <row r="9921" spans="1:5" x14ac:dyDescent="0.25">
      <c r="A9921" s="353">
        <v>93191</v>
      </c>
      <c r="B9921" s="354" t="s">
        <v>24315</v>
      </c>
      <c r="C9921" s="353" t="s">
        <v>1</v>
      </c>
      <c r="D9921" s="355">
        <v>75.900000000000006</v>
      </c>
      <c r="E9921" s="207"/>
    </row>
    <row r="9922" spans="1:5" x14ac:dyDescent="0.25">
      <c r="A9922" s="353">
        <v>105024</v>
      </c>
      <c r="B9922" s="354" t="s">
        <v>24326</v>
      </c>
      <c r="C9922" s="353" t="s">
        <v>1</v>
      </c>
      <c r="D9922" s="355">
        <v>58.74</v>
      </c>
      <c r="E9922" s="207"/>
    </row>
    <row r="9923" spans="1:5" x14ac:dyDescent="0.25">
      <c r="A9923" s="353">
        <v>105023</v>
      </c>
      <c r="B9923" s="354" t="s">
        <v>24325</v>
      </c>
      <c r="C9923" s="353" t="s">
        <v>1</v>
      </c>
      <c r="D9923" s="355">
        <v>71.599999999999994</v>
      </c>
      <c r="E9923" s="207"/>
    </row>
    <row r="9924" spans="1:5" x14ac:dyDescent="0.25">
      <c r="A9924" s="353">
        <v>93187</v>
      </c>
      <c r="B9924" s="354" t="s">
        <v>24314</v>
      </c>
      <c r="C9924" s="353" t="s">
        <v>1</v>
      </c>
      <c r="D9924" s="355">
        <v>84.44</v>
      </c>
      <c r="E9924" s="207"/>
    </row>
    <row r="9925" spans="1:5" x14ac:dyDescent="0.25">
      <c r="A9925" s="353">
        <v>105037</v>
      </c>
      <c r="B9925" s="354" t="s">
        <v>24339</v>
      </c>
      <c r="C9925" s="353" t="s">
        <v>1</v>
      </c>
      <c r="D9925" s="355">
        <v>34.28</v>
      </c>
      <c r="E9925" s="207"/>
    </row>
    <row r="9926" spans="1:5" x14ac:dyDescent="0.25">
      <c r="A9926" s="353">
        <v>105036</v>
      </c>
      <c r="B9926" s="354" t="s">
        <v>24338</v>
      </c>
      <c r="C9926" s="353" t="s">
        <v>1</v>
      </c>
      <c r="D9926" s="355">
        <v>50.61</v>
      </c>
      <c r="E9926" s="207"/>
    </row>
    <row r="9927" spans="1:5" x14ac:dyDescent="0.25">
      <c r="A9927" s="353">
        <v>105035</v>
      </c>
      <c r="B9927" s="354" t="s">
        <v>24337</v>
      </c>
      <c r="C9927" s="353" t="s">
        <v>1</v>
      </c>
      <c r="D9927" s="355">
        <v>70.19</v>
      </c>
      <c r="E9927" s="207"/>
    </row>
    <row r="9928" spans="1:5" x14ac:dyDescent="0.25">
      <c r="A9928" s="353">
        <v>105022</v>
      </c>
      <c r="B9928" s="354" t="s">
        <v>24324</v>
      </c>
      <c r="C9928" s="353" t="s">
        <v>1</v>
      </c>
      <c r="D9928" s="355">
        <v>23.97</v>
      </c>
      <c r="E9928" s="207"/>
    </row>
    <row r="9929" spans="1:5" x14ac:dyDescent="0.25">
      <c r="A9929" s="353">
        <v>105021</v>
      </c>
      <c r="B9929" s="354" t="s">
        <v>24323</v>
      </c>
      <c r="C9929" s="353" t="s">
        <v>1</v>
      </c>
      <c r="D9929" s="355">
        <v>27.4</v>
      </c>
      <c r="E9929" s="207"/>
    </row>
    <row r="9930" spans="1:5" x14ac:dyDescent="0.25">
      <c r="A9930" s="353">
        <v>93184</v>
      </c>
      <c r="B9930" s="354" t="s">
        <v>24313</v>
      </c>
      <c r="C9930" s="353" t="s">
        <v>1</v>
      </c>
      <c r="D9930" s="355">
        <v>31.7</v>
      </c>
      <c r="E9930" s="207"/>
    </row>
    <row r="9931" spans="1:5" x14ac:dyDescent="0.25">
      <c r="A9931" s="353">
        <v>106317</v>
      </c>
      <c r="B9931" s="354" t="s">
        <v>41015</v>
      </c>
      <c r="C9931" s="353" t="s">
        <v>3</v>
      </c>
      <c r="D9931" s="355">
        <v>0</v>
      </c>
      <c r="E9931" s="207"/>
    </row>
    <row r="9932" spans="1:5" x14ac:dyDescent="0.25">
      <c r="A9932" s="353">
        <v>102237</v>
      </c>
      <c r="B9932" s="354" t="s">
        <v>41016</v>
      </c>
      <c r="C9932" s="353" t="s">
        <v>3</v>
      </c>
      <c r="D9932" s="355">
        <v>0</v>
      </c>
      <c r="E9932" s="207"/>
    </row>
    <row r="9933" spans="1:5" x14ac:dyDescent="0.25">
      <c r="A9933" s="353">
        <v>102149</v>
      </c>
      <c r="B9933" s="354" t="s">
        <v>41017</v>
      </c>
      <c r="C9933" s="353" t="s">
        <v>3</v>
      </c>
      <c r="D9933" s="355">
        <v>0</v>
      </c>
      <c r="E9933" s="207"/>
    </row>
    <row r="9934" spans="1:5" x14ac:dyDescent="0.25">
      <c r="A9934" s="353">
        <v>102144</v>
      </c>
      <c r="B9934" s="354" t="s">
        <v>41018</v>
      </c>
      <c r="C9934" s="353" t="s">
        <v>3</v>
      </c>
      <c r="D9934" s="355">
        <v>0</v>
      </c>
      <c r="E9934" s="207"/>
    </row>
    <row r="9935" spans="1:5" x14ac:dyDescent="0.25">
      <c r="A9935" s="353">
        <v>102150</v>
      </c>
      <c r="B9935" s="354" t="s">
        <v>41019</v>
      </c>
      <c r="C9935" s="353" t="s">
        <v>3</v>
      </c>
      <c r="D9935" s="355">
        <v>0</v>
      </c>
      <c r="E9935" s="207"/>
    </row>
    <row r="9936" spans="1:5" x14ac:dyDescent="0.25">
      <c r="A9936" s="353">
        <v>102145</v>
      </c>
      <c r="B9936" s="354" t="s">
        <v>41020</v>
      </c>
      <c r="C9936" s="353" t="s">
        <v>3</v>
      </c>
      <c r="D9936" s="355">
        <v>0</v>
      </c>
      <c r="E9936" s="207"/>
    </row>
    <row r="9937" spans="1:5" x14ac:dyDescent="0.25">
      <c r="A9937" s="353">
        <v>102146</v>
      </c>
      <c r="B9937" s="354" t="s">
        <v>41021</v>
      </c>
      <c r="C9937" s="353" t="s">
        <v>3</v>
      </c>
      <c r="D9937" s="355">
        <v>0</v>
      </c>
      <c r="E9937" s="207"/>
    </row>
    <row r="9938" spans="1:5" x14ac:dyDescent="0.25">
      <c r="A9938" s="353">
        <v>102147</v>
      </c>
      <c r="B9938" s="354" t="s">
        <v>41022</v>
      </c>
      <c r="C9938" s="353" t="s">
        <v>3</v>
      </c>
      <c r="D9938" s="355">
        <v>0</v>
      </c>
      <c r="E9938" s="207"/>
    </row>
    <row r="9939" spans="1:5" x14ac:dyDescent="0.25">
      <c r="A9939" s="353">
        <v>102148</v>
      </c>
      <c r="B9939" s="354" t="s">
        <v>41023</v>
      </c>
      <c r="C9939" s="353" t="s">
        <v>3</v>
      </c>
      <c r="D9939" s="355">
        <v>0</v>
      </c>
      <c r="E9939" s="207"/>
    </row>
    <row r="9940" spans="1:5" x14ac:dyDescent="0.25">
      <c r="A9940" s="353">
        <v>102171</v>
      </c>
      <c r="B9940" s="354" t="s">
        <v>41024</v>
      </c>
      <c r="C9940" s="353" t="s">
        <v>3</v>
      </c>
      <c r="D9940" s="355">
        <v>470.24</v>
      </c>
      <c r="E9940" s="207"/>
    </row>
    <row r="9941" spans="1:5" x14ac:dyDescent="0.25">
      <c r="A9941" s="353">
        <v>102172</v>
      </c>
      <c r="B9941" s="354" t="s">
        <v>41025</v>
      </c>
      <c r="C9941" s="353" t="s">
        <v>3</v>
      </c>
      <c r="D9941" s="355">
        <v>431.38</v>
      </c>
      <c r="E9941" s="207"/>
    </row>
    <row r="9942" spans="1:5" x14ac:dyDescent="0.25">
      <c r="A9942" s="353">
        <v>102170</v>
      </c>
      <c r="B9942" s="354" t="s">
        <v>41026</v>
      </c>
      <c r="C9942" s="353" t="s">
        <v>3</v>
      </c>
      <c r="D9942" s="355">
        <v>344.45</v>
      </c>
      <c r="E9942" s="207"/>
    </row>
    <row r="9943" spans="1:5" x14ac:dyDescent="0.25">
      <c r="A9943" s="353">
        <v>102160</v>
      </c>
      <c r="B9943" s="354" t="s">
        <v>41027</v>
      </c>
      <c r="C9943" s="353" t="s">
        <v>3</v>
      </c>
      <c r="D9943" s="355">
        <v>126.33</v>
      </c>
      <c r="E9943" s="207"/>
    </row>
    <row r="9944" spans="1:5" x14ac:dyDescent="0.25">
      <c r="A9944" s="353">
        <v>106315</v>
      </c>
      <c r="B9944" s="354" t="s">
        <v>41028</v>
      </c>
      <c r="C9944" s="353" t="s">
        <v>3</v>
      </c>
      <c r="D9944" s="355">
        <v>0</v>
      </c>
      <c r="E9944" s="207"/>
    </row>
    <row r="9945" spans="1:5" x14ac:dyDescent="0.25">
      <c r="A9945" s="353">
        <v>102174</v>
      </c>
      <c r="B9945" s="354" t="s">
        <v>41029</v>
      </c>
      <c r="C9945" s="353" t="s">
        <v>3</v>
      </c>
      <c r="D9945" s="355">
        <v>0</v>
      </c>
      <c r="E9945" s="207"/>
    </row>
    <row r="9946" spans="1:5" x14ac:dyDescent="0.25">
      <c r="A9946" s="353">
        <v>106316</v>
      </c>
      <c r="B9946" s="354" t="s">
        <v>41030</v>
      </c>
      <c r="C9946" s="353" t="s">
        <v>3</v>
      </c>
      <c r="D9946" s="355">
        <v>0</v>
      </c>
      <c r="E9946" s="207"/>
    </row>
    <row r="9947" spans="1:5" x14ac:dyDescent="0.25">
      <c r="A9947" s="353">
        <v>102175</v>
      </c>
      <c r="B9947" s="354" t="s">
        <v>41031</v>
      </c>
      <c r="C9947" s="353" t="s">
        <v>3</v>
      </c>
      <c r="D9947" s="355">
        <v>0</v>
      </c>
      <c r="E9947" s="207"/>
    </row>
    <row r="9948" spans="1:5" x14ac:dyDescent="0.25">
      <c r="A9948" s="353">
        <v>106314</v>
      </c>
      <c r="B9948" s="354" t="s">
        <v>41032</v>
      </c>
      <c r="C9948" s="353" t="s">
        <v>3</v>
      </c>
      <c r="D9948" s="355">
        <v>0</v>
      </c>
      <c r="E9948" s="207"/>
    </row>
    <row r="9949" spans="1:5" x14ac:dyDescent="0.25">
      <c r="A9949" s="353">
        <v>102173</v>
      </c>
      <c r="B9949" s="354" t="s">
        <v>41033</v>
      </c>
      <c r="C9949" s="353" t="s">
        <v>3</v>
      </c>
      <c r="D9949" s="355">
        <v>0</v>
      </c>
      <c r="E9949" s="207"/>
    </row>
    <row r="9950" spans="1:5" x14ac:dyDescent="0.25">
      <c r="A9950" s="353">
        <v>102163</v>
      </c>
      <c r="B9950" s="354" t="s">
        <v>41034</v>
      </c>
      <c r="C9950" s="353" t="s">
        <v>3</v>
      </c>
      <c r="D9950" s="355">
        <v>396.45</v>
      </c>
      <c r="E9950" s="207"/>
    </row>
    <row r="9951" spans="1:5" x14ac:dyDescent="0.25">
      <c r="A9951" s="353">
        <v>102153</v>
      </c>
      <c r="B9951" s="354" t="s">
        <v>41035</v>
      </c>
      <c r="C9951" s="353" t="s">
        <v>3</v>
      </c>
      <c r="D9951" s="355">
        <v>178.33</v>
      </c>
      <c r="E9951" s="207"/>
    </row>
    <row r="9952" spans="1:5" x14ac:dyDescent="0.25">
      <c r="A9952" s="353">
        <v>102165</v>
      </c>
      <c r="B9952" s="354" t="s">
        <v>41036</v>
      </c>
      <c r="C9952" s="353" t="s">
        <v>3</v>
      </c>
      <c r="D9952" s="355">
        <v>359.93</v>
      </c>
      <c r="E9952" s="207"/>
    </row>
    <row r="9953" spans="1:5" x14ac:dyDescent="0.25">
      <c r="A9953" s="353">
        <v>102155</v>
      </c>
      <c r="B9953" s="354" t="s">
        <v>41037</v>
      </c>
      <c r="C9953" s="353" t="s">
        <v>3</v>
      </c>
      <c r="D9953" s="355">
        <v>181.6</v>
      </c>
      <c r="E9953" s="207"/>
    </row>
    <row r="9954" spans="1:5" x14ac:dyDescent="0.25">
      <c r="A9954" s="353">
        <v>102167</v>
      </c>
      <c r="B9954" s="354" t="s">
        <v>41038</v>
      </c>
      <c r="C9954" s="353" t="s">
        <v>3</v>
      </c>
      <c r="D9954" s="355">
        <v>370.72</v>
      </c>
      <c r="E9954" s="207"/>
    </row>
    <row r="9955" spans="1:5" x14ac:dyDescent="0.25">
      <c r="A9955" s="353">
        <v>102157</v>
      </c>
      <c r="B9955" s="354" t="s">
        <v>41039</v>
      </c>
      <c r="C9955" s="353" t="s">
        <v>3</v>
      </c>
      <c r="D9955" s="355">
        <v>232.48</v>
      </c>
      <c r="E9955" s="207"/>
    </row>
    <row r="9956" spans="1:5" x14ac:dyDescent="0.25">
      <c r="A9956" s="353">
        <v>102169</v>
      </c>
      <c r="B9956" s="354" t="s">
        <v>41040</v>
      </c>
      <c r="C9956" s="353" t="s">
        <v>3</v>
      </c>
      <c r="D9956" s="355">
        <v>365.09</v>
      </c>
      <c r="E9956" s="207"/>
    </row>
    <row r="9957" spans="1:5" x14ac:dyDescent="0.25">
      <c r="A9957" s="353">
        <v>102159</v>
      </c>
      <c r="B9957" s="354" t="s">
        <v>41041</v>
      </c>
      <c r="C9957" s="353" t="s">
        <v>3</v>
      </c>
      <c r="D9957" s="355">
        <v>275.88</v>
      </c>
      <c r="E9957" s="207"/>
    </row>
    <row r="9958" spans="1:5" x14ac:dyDescent="0.25">
      <c r="A9958" s="353">
        <v>102161</v>
      </c>
      <c r="B9958" s="354" t="s">
        <v>41042</v>
      </c>
      <c r="C9958" s="353" t="s">
        <v>3</v>
      </c>
      <c r="D9958" s="355">
        <v>348.79</v>
      </c>
      <c r="E9958" s="207"/>
    </row>
    <row r="9959" spans="1:5" x14ac:dyDescent="0.25">
      <c r="A9959" s="353">
        <v>102151</v>
      </c>
      <c r="B9959" s="354" t="s">
        <v>41043</v>
      </c>
      <c r="C9959" s="353" t="s">
        <v>3</v>
      </c>
      <c r="D9959" s="355">
        <v>130.66999999999999</v>
      </c>
      <c r="E9959" s="207"/>
    </row>
    <row r="9960" spans="1:5" x14ac:dyDescent="0.25">
      <c r="A9960" s="353">
        <v>102162</v>
      </c>
      <c r="B9960" s="354" t="s">
        <v>41044</v>
      </c>
      <c r="C9960" s="353" t="s">
        <v>3</v>
      </c>
      <c r="D9960" s="355">
        <v>361.79</v>
      </c>
      <c r="E9960" s="207"/>
    </row>
    <row r="9961" spans="1:5" x14ac:dyDescent="0.25">
      <c r="A9961" s="353">
        <v>102152</v>
      </c>
      <c r="B9961" s="354" t="s">
        <v>41045</v>
      </c>
      <c r="C9961" s="353" t="s">
        <v>3</v>
      </c>
      <c r="D9961" s="355">
        <v>143.66999999999999</v>
      </c>
      <c r="E9961" s="207"/>
    </row>
    <row r="9962" spans="1:5" x14ac:dyDescent="0.25">
      <c r="A9962" s="353">
        <v>102164</v>
      </c>
      <c r="B9962" s="354" t="s">
        <v>41046</v>
      </c>
      <c r="C9962" s="353" t="s">
        <v>3</v>
      </c>
      <c r="D9962" s="355">
        <v>331.57</v>
      </c>
      <c r="E9962" s="207"/>
    </row>
    <row r="9963" spans="1:5" x14ac:dyDescent="0.25">
      <c r="A9963" s="353">
        <v>102154</v>
      </c>
      <c r="B9963" s="354" t="s">
        <v>41047</v>
      </c>
      <c r="C9963" s="353" t="s">
        <v>3</v>
      </c>
      <c r="D9963" s="355">
        <v>153.24</v>
      </c>
      <c r="E9963" s="207"/>
    </row>
    <row r="9964" spans="1:5" x14ac:dyDescent="0.25">
      <c r="A9964" s="353">
        <v>102166</v>
      </c>
      <c r="B9964" s="354" t="s">
        <v>41048</v>
      </c>
      <c r="C9964" s="353" t="s">
        <v>3</v>
      </c>
      <c r="D9964" s="355">
        <v>310.05</v>
      </c>
      <c r="E9964" s="207"/>
    </row>
    <row r="9965" spans="1:5" x14ac:dyDescent="0.25">
      <c r="A9965" s="353">
        <v>102156</v>
      </c>
      <c r="B9965" s="354" t="s">
        <v>41049</v>
      </c>
      <c r="C9965" s="353" t="s">
        <v>3</v>
      </c>
      <c r="D9965" s="355">
        <v>171.81</v>
      </c>
      <c r="E9965" s="207"/>
    </row>
    <row r="9966" spans="1:5" x14ac:dyDescent="0.25">
      <c r="A9966" s="353">
        <v>102168</v>
      </c>
      <c r="B9966" s="354" t="s">
        <v>41050</v>
      </c>
      <c r="C9966" s="353" t="s">
        <v>3</v>
      </c>
      <c r="D9966" s="355">
        <v>335.53</v>
      </c>
      <c r="E9966" s="207"/>
    </row>
    <row r="9967" spans="1:5" x14ac:dyDescent="0.25">
      <c r="A9967" s="353">
        <v>102158</v>
      </c>
      <c r="B9967" s="354" t="s">
        <v>41051</v>
      </c>
      <c r="C9967" s="353" t="s">
        <v>3</v>
      </c>
      <c r="D9967" s="355">
        <v>233.08</v>
      </c>
      <c r="E9967" s="207"/>
    </row>
    <row r="9968" spans="1:5" x14ac:dyDescent="0.25">
      <c r="A9968" s="353">
        <v>102181</v>
      </c>
      <c r="B9968" s="354" t="s">
        <v>41052</v>
      </c>
      <c r="C9968" s="353" t="s">
        <v>3</v>
      </c>
      <c r="D9968" s="355">
        <v>334.91</v>
      </c>
      <c r="E9968" s="207"/>
    </row>
    <row r="9969" spans="1:5" x14ac:dyDescent="0.25">
      <c r="A9969" s="353">
        <v>102179</v>
      </c>
      <c r="B9969" s="354" t="s">
        <v>41053</v>
      </c>
      <c r="C9969" s="353" t="s">
        <v>3</v>
      </c>
      <c r="D9969" s="355">
        <v>268.54000000000002</v>
      </c>
      <c r="E9969" s="207"/>
    </row>
    <row r="9970" spans="1:5" x14ac:dyDescent="0.25">
      <c r="A9970" s="353">
        <v>102180</v>
      </c>
      <c r="B9970" s="354" t="s">
        <v>41054</v>
      </c>
      <c r="C9970" s="353" t="s">
        <v>3</v>
      </c>
      <c r="D9970" s="355">
        <v>295.20999999999998</v>
      </c>
      <c r="E9970" s="207"/>
    </row>
    <row r="9971" spans="1:5" x14ac:dyDescent="0.25">
      <c r="A9971" s="353">
        <v>102189</v>
      </c>
      <c r="B9971" s="354" t="s">
        <v>41055</v>
      </c>
      <c r="C9971" s="353" t="s">
        <v>2</v>
      </c>
      <c r="D9971" s="355">
        <v>235.38</v>
      </c>
      <c r="E9971" s="207"/>
    </row>
    <row r="9972" spans="1:5" x14ac:dyDescent="0.25">
      <c r="A9972" s="353">
        <v>102188</v>
      </c>
      <c r="B9972" s="354" t="s">
        <v>41056</v>
      </c>
      <c r="C9972" s="353" t="s">
        <v>2</v>
      </c>
      <c r="D9972" s="355">
        <v>915.23</v>
      </c>
      <c r="E9972" s="207"/>
    </row>
    <row r="9973" spans="1:5" x14ac:dyDescent="0.25">
      <c r="A9973" s="353">
        <v>106320</v>
      </c>
      <c r="B9973" s="354" t="s">
        <v>41057</v>
      </c>
      <c r="C9973" s="353" t="s">
        <v>2</v>
      </c>
      <c r="D9973" s="355">
        <v>1743.3</v>
      </c>
      <c r="E9973" s="207"/>
    </row>
    <row r="9974" spans="1:5" x14ac:dyDescent="0.25">
      <c r="A9974" s="353">
        <v>102185</v>
      </c>
      <c r="B9974" s="354" t="s">
        <v>41058</v>
      </c>
      <c r="C9974" s="353" t="s">
        <v>2</v>
      </c>
      <c r="D9974" s="355">
        <v>3173.24</v>
      </c>
      <c r="E9974" s="207"/>
    </row>
    <row r="9975" spans="1:5" x14ac:dyDescent="0.25">
      <c r="A9975" s="353">
        <v>106318</v>
      </c>
      <c r="B9975" s="354" t="s">
        <v>41059</v>
      </c>
      <c r="C9975" s="353" t="s">
        <v>2</v>
      </c>
      <c r="D9975" s="355">
        <v>1472.94</v>
      </c>
      <c r="E9975" s="207"/>
    </row>
    <row r="9976" spans="1:5" x14ac:dyDescent="0.25">
      <c r="A9976" s="353">
        <v>106319</v>
      </c>
      <c r="B9976" s="354" t="s">
        <v>41060</v>
      </c>
      <c r="C9976" s="353" t="s">
        <v>2</v>
      </c>
      <c r="D9976" s="355">
        <v>1527</v>
      </c>
      <c r="E9976" s="207"/>
    </row>
    <row r="9977" spans="1:5" x14ac:dyDescent="0.25">
      <c r="A9977" s="353">
        <v>102184</v>
      </c>
      <c r="B9977" s="354" t="s">
        <v>41061</v>
      </c>
      <c r="C9977" s="353" t="s">
        <v>2</v>
      </c>
      <c r="D9977" s="355">
        <v>1581.08</v>
      </c>
      <c r="E9977" s="207"/>
    </row>
    <row r="9978" spans="1:5" x14ac:dyDescent="0.25">
      <c r="A9978" s="353">
        <v>102187</v>
      </c>
      <c r="B9978" s="354" t="s">
        <v>41062</v>
      </c>
      <c r="C9978" s="353" t="s">
        <v>2</v>
      </c>
      <c r="D9978" s="355">
        <v>0</v>
      </c>
      <c r="E9978" s="207"/>
    </row>
    <row r="9979" spans="1:5" x14ac:dyDescent="0.25">
      <c r="A9979" s="353">
        <v>102186</v>
      </c>
      <c r="B9979" s="354" t="s">
        <v>41063</v>
      </c>
      <c r="C9979" s="353" t="s">
        <v>2</v>
      </c>
      <c r="D9979" s="355">
        <v>0</v>
      </c>
      <c r="E9979" s="207"/>
    </row>
    <row r="9980" spans="1:5" x14ac:dyDescent="0.25">
      <c r="A9980" s="353">
        <v>102183</v>
      </c>
      <c r="B9980" s="354" t="s">
        <v>41064</v>
      </c>
      <c r="C9980" s="353" t="s">
        <v>2</v>
      </c>
      <c r="D9980" s="355">
        <v>1228.6500000000001</v>
      </c>
      <c r="E9980" s="207"/>
    </row>
    <row r="9981" spans="1:5" x14ac:dyDescent="0.25">
      <c r="A9981" s="353">
        <v>102182</v>
      </c>
      <c r="B9981" s="354" t="s">
        <v>41065</v>
      </c>
      <c r="C9981" s="353" t="s">
        <v>2</v>
      </c>
      <c r="D9981" s="355">
        <v>686.52</v>
      </c>
      <c r="E9981" s="207"/>
    </row>
    <row r="9982" spans="1:5" x14ac:dyDescent="0.25">
      <c r="A9982" s="353">
        <v>102191</v>
      </c>
      <c r="B9982" s="354" t="s">
        <v>41066</v>
      </c>
      <c r="C9982" s="353" t="s">
        <v>3</v>
      </c>
      <c r="D9982" s="355">
        <v>18.510000000000002</v>
      </c>
      <c r="E9982" s="207"/>
    </row>
    <row r="9983" spans="1:5" x14ac:dyDescent="0.25">
      <c r="A9983" s="353">
        <v>102190</v>
      </c>
      <c r="B9983" s="354" t="s">
        <v>41067</v>
      </c>
      <c r="C9983" s="353" t="s">
        <v>3</v>
      </c>
      <c r="D9983" s="355">
        <v>17.09</v>
      </c>
      <c r="E9983" s="207"/>
    </row>
    <row r="9984" spans="1:5" x14ac:dyDescent="0.25">
      <c r="A9984" s="353">
        <v>102192</v>
      </c>
      <c r="B9984" s="354" t="s">
        <v>41068</v>
      </c>
      <c r="C9984" s="353" t="s">
        <v>3</v>
      </c>
      <c r="D9984" s="355">
        <v>16.34</v>
      </c>
      <c r="E9984" s="207"/>
    </row>
    <row r="9985" spans="1:5" x14ac:dyDescent="0.25">
      <c r="A9985" s="353">
        <v>89354</v>
      </c>
      <c r="B9985" s="354" t="s">
        <v>6272</v>
      </c>
      <c r="C9985" s="353" t="s">
        <v>2</v>
      </c>
      <c r="D9985" s="355">
        <v>553.45000000000005</v>
      </c>
      <c r="E9985" s="207"/>
    </row>
    <row r="9986" spans="1:5" x14ac:dyDescent="0.25">
      <c r="A9986" s="353">
        <v>103041</v>
      </c>
      <c r="B9986" s="354" t="s">
        <v>6333</v>
      </c>
      <c r="C9986" s="353" t="s">
        <v>2</v>
      </c>
      <c r="D9986" s="355">
        <v>15.8</v>
      </c>
      <c r="E9986" s="207"/>
    </row>
    <row r="9987" spans="1:5" x14ac:dyDescent="0.25">
      <c r="A9987" s="353">
        <v>103042</v>
      </c>
      <c r="B9987" s="354" t="s">
        <v>6334</v>
      </c>
      <c r="C9987" s="353" t="s">
        <v>2</v>
      </c>
      <c r="D9987" s="355">
        <v>19.97</v>
      </c>
      <c r="E9987" s="207"/>
    </row>
    <row r="9988" spans="1:5" x14ac:dyDescent="0.25">
      <c r="A9988" s="353">
        <v>103043</v>
      </c>
      <c r="B9988" s="354" t="s">
        <v>6335</v>
      </c>
      <c r="C9988" s="353" t="s">
        <v>2</v>
      </c>
      <c r="D9988" s="355">
        <v>18.010000000000002</v>
      </c>
      <c r="E9988" s="207"/>
    </row>
    <row r="9989" spans="1:5" x14ac:dyDescent="0.25">
      <c r="A9989" s="353">
        <v>103044</v>
      </c>
      <c r="B9989" s="354" t="s">
        <v>6336</v>
      </c>
      <c r="C9989" s="353" t="s">
        <v>2</v>
      </c>
      <c r="D9989" s="355">
        <v>24.58</v>
      </c>
      <c r="E9989" s="207"/>
    </row>
    <row r="9990" spans="1:5" x14ac:dyDescent="0.25">
      <c r="A9990" s="353">
        <v>103039</v>
      </c>
      <c r="B9990" s="354" t="s">
        <v>6331</v>
      </c>
      <c r="C9990" s="353" t="s">
        <v>2</v>
      </c>
      <c r="D9990" s="355">
        <v>54.69</v>
      </c>
      <c r="E9990" s="207"/>
    </row>
    <row r="9991" spans="1:5" x14ac:dyDescent="0.25">
      <c r="A9991" s="353">
        <v>103038</v>
      </c>
      <c r="B9991" s="354" t="s">
        <v>6330</v>
      </c>
      <c r="C9991" s="353" t="s">
        <v>2</v>
      </c>
      <c r="D9991" s="355">
        <v>49.44</v>
      </c>
      <c r="E9991" s="207"/>
    </row>
    <row r="9992" spans="1:5" x14ac:dyDescent="0.25">
      <c r="A9992" s="353">
        <v>103037</v>
      </c>
      <c r="B9992" s="354" t="s">
        <v>6329</v>
      </c>
      <c r="C9992" s="353" t="s">
        <v>2</v>
      </c>
      <c r="D9992" s="355">
        <v>36.869999999999997</v>
      </c>
      <c r="E9992" s="207"/>
    </row>
    <row r="9993" spans="1:5" x14ac:dyDescent="0.25">
      <c r="A9993" s="353">
        <v>103036</v>
      </c>
      <c r="B9993" s="354" t="s">
        <v>6328</v>
      </c>
      <c r="C9993" s="353" t="s">
        <v>2</v>
      </c>
      <c r="D9993" s="355">
        <v>18.66</v>
      </c>
      <c r="E9993" s="207"/>
    </row>
    <row r="9994" spans="1:5" x14ac:dyDescent="0.25">
      <c r="A9994" s="353">
        <v>103040</v>
      </c>
      <c r="B9994" s="354" t="s">
        <v>6332</v>
      </c>
      <c r="C9994" s="353" t="s">
        <v>2</v>
      </c>
      <c r="D9994" s="355">
        <v>80.23</v>
      </c>
      <c r="E9994" s="207"/>
    </row>
    <row r="9995" spans="1:5" x14ac:dyDescent="0.25">
      <c r="A9995" s="353">
        <v>90371</v>
      </c>
      <c r="B9995" s="354" t="s">
        <v>6277</v>
      </c>
      <c r="C9995" s="353" t="s">
        <v>2</v>
      </c>
      <c r="D9995" s="355">
        <v>23.67</v>
      </c>
      <c r="E9995" s="207"/>
    </row>
    <row r="9996" spans="1:5" x14ac:dyDescent="0.25">
      <c r="A9996" s="353">
        <v>103047</v>
      </c>
      <c r="B9996" s="354" t="s">
        <v>39079</v>
      </c>
      <c r="C9996" s="353" t="s">
        <v>2</v>
      </c>
      <c r="D9996" s="355">
        <v>19.77</v>
      </c>
      <c r="E9996" s="207"/>
    </row>
    <row r="9997" spans="1:5" x14ac:dyDescent="0.25">
      <c r="A9997" s="353">
        <v>94489</v>
      </c>
      <c r="B9997" s="354" t="s">
        <v>39080</v>
      </c>
      <c r="C9997" s="353" t="s">
        <v>2</v>
      </c>
      <c r="D9997" s="355">
        <v>23.9</v>
      </c>
      <c r="E9997" s="207"/>
    </row>
    <row r="9998" spans="1:5" x14ac:dyDescent="0.25">
      <c r="A9998" s="353">
        <v>94490</v>
      </c>
      <c r="B9998" s="354" t="s">
        <v>39081</v>
      </c>
      <c r="C9998" s="353" t="s">
        <v>2</v>
      </c>
      <c r="D9998" s="355">
        <v>34.39</v>
      </c>
      <c r="E9998" s="207"/>
    </row>
    <row r="9999" spans="1:5" x14ac:dyDescent="0.25">
      <c r="A9999" s="353">
        <v>94491</v>
      </c>
      <c r="B9999" s="354" t="s">
        <v>39082</v>
      </c>
      <c r="C9999" s="353" t="s">
        <v>2</v>
      </c>
      <c r="D9999" s="355">
        <v>47.27</v>
      </c>
      <c r="E9999" s="207"/>
    </row>
    <row r="10000" spans="1:5" x14ac:dyDescent="0.25">
      <c r="A10000" s="353">
        <v>94492</v>
      </c>
      <c r="B10000" s="354" t="s">
        <v>39083</v>
      </c>
      <c r="C10000" s="353" t="s">
        <v>2</v>
      </c>
      <c r="D10000" s="355">
        <v>48.51</v>
      </c>
      <c r="E10000" s="207"/>
    </row>
    <row r="10001" spans="1:5" x14ac:dyDescent="0.25">
      <c r="A10001" s="353">
        <v>94493</v>
      </c>
      <c r="B10001" s="354" t="s">
        <v>39084</v>
      </c>
      <c r="C10001" s="353" t="s">
        <v>2</v>
      </c>
      <c r="D10001" s="355">
        <v>88.84</v>
      </c>
      <c r="E10001" s="207"/>
    </row>
    <row r="10002" spans="1:5" x14ac:dyDescent="0.25">
      <c r="A10002" s="353">
        <v>94497</v>
      </c>
      <c r="B10002" s="354" t="s">
        <v>6280</v>
      </c>
      <c r="C10002" s="353" t="s">
        <v>2</v>
      </c>
      <c r="D10002" s="355">
        <v>167.49</v>
      </c>
      <c r="E10002" s="207"/>
    </row>
    <row r="10003" spans="1:5" x14ac:dyDescent="0.25">
      <c r="A10003" s="353">
        <v>94794</v>
      </c>
      <c r="B10003" s="354" t="s">
        <v>6287</v>
      </c>
      <c r="C10003" s="353" t="s">
        <v>2</v>
      </c>
      <c r="D10003" s="355">
        <v>265.14</v>
      </c>
      <c r="E10003" s="207"/>
    </row>
    <row r="10004" spans="1:5" x14ac:dyDescent="0.25">
      <c r="A10004" s="353">
        <v>94496</v>
      </c>
      <c r="B10004" s="354" t="s">
        <v>6279</v>
      </c>
      <c r="C10004" s="353" t="s">
        <v>2</v>
      </c>
      <c r="D10004" s="355">
        <v>132.34</v>
      </c>
      <c r="E10004" s="207"/>
    </row>
    <row r="10005" spans="1:5" x14ac:dyDescent="0.25">
      <c r="A10005" s="353">
        <v>94793</v>
      </c>
      <c r="B10005" s="354" t="s">
        <v>6286</v>
      </c>
      <c r="C10005" s="353" t="s">
        <v>2</v>
      </c>
      <c r="D10005" s="355">
        <v>251.07</v>
      </c>
      <c r="E10005" s="207"/>
    </row>
    <row r="10006" spans="1:5" x14ac:dyDescent="0.25">
      <c r="A10006" s="353">
        <v>94495</v>
      </c>
      <c r="B10006" s="354" t="s">
        <v>6278</v>
      </c>
      <c r="C10006" s="353" t="s">
        <v>2</v>
      </c>
      <c r="D10006" s="355">
        <v>97.11</v>
      </c>
      <c r="E10006" s="207"/>
    </row>
    <row r="10007" spans="1:5" x14ac:dyDescent="0.25">
      <c r="A10007" s="353">
        <v>94792</v>
      </c>
      <c r="B10007" s="354" t="s">
        <v>6285</v>
      </c>
      <c r="C10007" s="353" t="s">
        <v>2</v>
      </c>
      <c r="D10007" s="355">
        <v>182.44</v>
      </c>
      <c r="E10007" s="207"/>
    </row>
    <row r="10008" spans="1:5" x14ac:dyDescent="0.25">
      <c r="A10008" s="353">
        <v>89352</v>
      </c>
      <c r="B10008" s="354" t="s">
        <v>6270</v>
      </c>
      <c r="C10008" s="353" t="s">
        <v>2</v>
      </c>
      <c r="D10008" s="355">
        <v>57.4</v>
      </c>
      <c r="E10008" s="207"/>
    </row>
    <row r="10009" spans="1:5" x14ac:dyDescent="0.25">
      <c r="A10009" s="353">
        <v>89986</v>
      </c>
      <c r="B10009" s="354" t="s">
        <v>6275</v>
      </c>
      <c r="C10009" s="353" t="s">
        <v>2</v>
      </c>
      <c r="D10009" s="355">
        <v>131.82</v>
      </c>
      <c r="E10009" s="207"/>
    </row>
    <row r="10010" spans="1:5" x14ac:dyDescent="0.25">
      <c r="A10010" s="353">
        <v>94499</v>
      </c>
      <c r="B10010" s="354" t="s">
        <v>6282</v>
      </c>
      <c r="C10010" s="353" t="s">
        <v>2</v>
      </c>
      <c r="D10010" s="355">
        <v>467.02</v>
      </c>
      <c r="E10010" s="207"/>
    </row>
    <row r="10011" spans="1:5" x14ac:dyDescent="0.25">
      <c r="A10011" s="353">
        <v>94498</v>
      </c>
      <c r="B10011" s="354" t="s">
        <v>6281</v>
      </c>
      <c r="C10011" s="353" t="s">
        <v>2</v>
      </c>
      <c r="D10011" s="355">
        <v>231.81</v>
      </c>
      <c r="E10011" s="207"/>
    </row>
    <row r="10012" spans="1:5" x14ac:dyDescent="0.25">
      <c r="A10012" s="353">
        <v>94500</v>
      </c>
      <c r="B10012" s="354" t="s">
        <v>6283</v>
      </c>
      <c r="C10012" s="353" t="s">
        <v>2</v>
      </c>
      <c r="D10012" s="355">
        <v>566.44000000000005</v>
      </c>
      <c r="E10012" s="207"/>
    </row>
    <row r="10013" spans="1:5" x14ac:dyDescent="0.25">
      <c r="A10013" s="353">
        <v>89353</v>
      </c>
      <c r="B10013" s="354" t="s">
        <v>6271</v>
      </c>
      <c r="C10013" s="353" t="s">
        <v>2</v>
      </c>
      <c r="D10013" s="355">
        <v>62.43</v>
      </c>
      <c r="E10013" s="207"/>
    </row>
    <row r="10014" spans="1:5" x14ac:dyDescent="0.25">
      <c r="A10014" s="353">
        <v>89987</v>
      </c>
      <c r="B10014" s="354" t="s">
        <v>6276</v>
      </c>
      <c r="C10014" s="353" t="s">
        <v>2</v>
      </c>
      <c r="D10014" s="355">
        <v>149.52000000000001</v>
      </c>
      <c r="E10014" s="207"/>
    </row>
    <row r="10015" spans="1:5" x14ac:dyDescent="0.25">
      <c r="A10015" s="353">
        <v>94501</v>
      </c>
      <c r="B10015" s="354" t="s">
        <v>6284</v>
      </c>
      <c r="C10015" s="353" t="s">
        <v>2</v>
      </c>
      <c r="D10015" s="355">
        <v>1154.9100000000001</v>
      </c>
      <c r="E10015" s="207"/>
    </row>
    <row r="10016" spans="1:5" x14ac:dyDescent="0.25">
      <c r="A10016" s="353">
        <v>89349</v>
      </c>
      <c r="B10016" s="354" t="s">
        <v>6269</v>
      </c>
      <c r="C10016" s="353" t="s">
        <v>2</v>
      </c>
      <c r="D10016" s="355">
        <v>41.84</v>
      </c>
      <c r="E10016" s="207"/>
    </row>
    <row r="10017" spans="1:5" x14ac:dyDescent="0.25">
      <c r="A10017" s="353">
        <v>89984</v>
      </c>
      <c r="B10017" s="354" t="s">
        <v>6273</v>
      </c>
      <c r="C10017" s="353" t="s">
        <v>2</v>
      </c>
      <c r="D10017" s="355">
        <v>135.38999999999999</v>
      </c>
      <c r="E10017" s="207"/>
    </row>
    <row r="10018" spans="1:5" x14ac:dyDescent="0.25">
      <c r="A10018" s="353">
        <v>89985</v>
      </c>
      <c r="B10018" s="354" t="s">
        <v>6274</v>
      </c>
      <c r="C10018" s="353" t="s">
        <v>2</v>
      </c>
      <c r="D10018" s="355">
        <v>141.71</v>
      </c>
      <c r="E10018" s="207"/>
    </row>
    <row r="10019" spans="1:5" x14ac:dyDescent="0.25">
      <c r="A10019" s="353">
        <v>89351</v>
      </c>
      <c r="B10019" s="354" t="s">
        <v>39085</v>
      </c>
      <c r="C10019" s="353" t="s">
        <v>2</v>
      </c>
      <c r="D10019" s="355">
        <v>51.28</v>
      </c>
      <c r="E10019" s="207"/>
    </row>
    <row r="10020" spans="1:5" x14ac:dyDescent="0.25">
      <c r="A10020" s="353">
        <v>103045</v>
      </c>
      <c r="B10020" s="354" t="s">
        <v>6337</v>
      </c>
      <c r="C10020" s="353" t="s">
        <v>2</v>
      </c>
      <c r="D10020" s="355">
        <v>8.52</v>
      </c>
      <c r="E10020" s="207"/>
    </row>
    <row r="10021" spans="1:5" x14ac:dyDescent="0.25">
      <c r="A10021" s="353">
        <v>103046</v>
      </c>
      <c r="B10021" s="354" t="s">
        <v>6338</v>
      </c>
      <c r="C10021" s="353" t="s">
        <v>2</v>
      </c>
      <c r="D10021" s="355">
        <v>19.04</v>
      </c>
      <c r="E10021" s="207"/>
    </row>
    <row r="10022" spans="1:5" x14ac:dyDescent="0.25">
      <c r="A10022" s="353">
        <v>103048</v>
      </c>
      <c r="B10022" s="354" t="s">
        <v>39086</v>
      </c>
      <c r="C10022" s="353" t="s">
        <v>2</v>
      </c>
      <c r="D10022" s="355">
        <v>15.37</v>
      </c>
      <c r="E10022" s="207"/>
    </row>
    <row r="10023" spans="1:5" x14ac:dyDescent="0.25">
      <c r="A10023" s="353">
        <v>103049</v>
      </c>
      <c r="B10023" s="354" t="s">
        <v>39087</v>
      </c>
      <c r="C10023" s="353" t="s">
        <v>2</v>
      </c>
      <c r="D10023" s="355">
        <v>16.57</v>
      </c>
      <c r="E10023" s="207"/>
    </row>
    <row r="10024" spans="1:5" x14ac:dyDescent="0.25">
      <c r="A10024" s="353">
        <v>103029</v>
      </c>
      <c r="B10024" s="354" t="s">
        <v>6327</v>
      </c>
      <c r="C10024" s="353" t="s">
        <v>2</v>
      </c>
      <c r="D10024" s="355">
        <v>71.739999999999995</v>
      </c>
      <c r="E10024" s="207"/>
    </row>
    <row r="10025" spans="1:5" x14ac:dyDescent="0.25">
      <c r="A10025" s="353">
        <v>103019</v>
      </c>
      <c r="B10025" s="354" t="s">
        <v>6326</v>
      </c>
      <c r="C10025" s="353" t="s">
        <v>2</v>
      </c>
      <c r="D10025" s="355">
        <v>182.34</v>
      </c>
      <c r="E10025" s="207"/>
    </row>
    <row r="10026" spans="1:5" x14ac:dyDescent="0.25">
      <c r="A10026" s="353">
        <v>103050</v>
      </c>
      <c r="B10026" s="354" t="s">
        <v>39088</v>
      </c>
      <c r="C10026" s="353" t="s">
        <v>2</v>
      </c>
      <c r="D10026" s="355">
        <v>26.88</v>
      </c>
      <c r="E10026" s="207"/>
    </row>
    <row r="10027" spans="1:5" x14ac:dyDescent="0.25">
      <c r="A10027" s="353">
        <v>103051</v>
      </c>
      <c r="B10027" s="354" t="s">
        <v>39089</v>
      </c>
      <c r="C10027" s="353" t="s">
        <v>2</v>
      </c>
      <c r="D10027" s="355">
        <v>32.49</v>
      </c>
      <c r="E10027" s="207"/>
    </row>
    <row r="10028" spans="1:5" x14ac:dyDescent="0.25">
      <c r="A10028" s="353">
        <v>103052</v>
      </c>
      <c r="B10028" s="354" t="s">
        <v>39090</v>
      </c>
      <c r="C10028" s="353" t="s">
        <v>2</v>
      </c>
      <c r="D10028" s="355">
        <v>43.56</v>
      </c>
      <c r="E10028" s="207"/>
    </row>
    <row r="10029" spans="1:5" x14ac:dyDescent="0.25">
      <c r="A10029" s="353">
        <v>94799</v>
      </c>
      <c r="B10029" s="354" t="s">
        <v>6292</v>
      </c>
      <c r="C10029" s="353" t="s">
        <v>2</v>
      </c>
      <c r="D10029" s="355">
        <v>152.5</v>
      </c>
      <c r="E10029" s="207"/>
    </row>
    <row r="10030" spans="1:5" x14ac:dyDescent="0.25">
      <c r="A10030" s="353">
        <v>94798</v>
      </c>
      <c r="B10030" s="354" t="s">
        <v>6291</v>
      </c>
      <c r="C10030" s="353" t="s">
        <v>2</v>
      </c>
      <c r="D10030" s="355">
        <v>123.83</v>
      </c>
      <c r="E10030" s="207"/>
    </row>
    <row r="10031" spans="1:5" x14ac:dyDescent="0.25">
      <c r="A10031" s="353">
        <v>94797</v>
      </c>
      <c r="B10031" s="354" t="s">
        <v>6290</v>
      </c>
      <c r="C10031" s="353" t="s">
        <v>2</v>
      </c>
      <c r="D10031" s="355">
        <v>75.489999999999995</v>
      </c>
      <c r="E10031" s="207"/>
    </row>
    <row r="10032" spans="1:5" x14ac:dyDescent="0.25">
      <c r="A10032" s="353">
        <v>94795</v>
      </c>
      <c r="B10032" s="354" t="s">
        <v>6288</v>
      </c>
      <c r="C10032" s="353" t="s">
        <v>2</v>
      </c>
      <c r="D10032" s="355">
        <v>32.090000000000003</v>
      </c>
      <c r="E10032" s="207"/>
    </row>
    <row r="10033" spans="1:5" x14ac:dyDescent="0.25">
      <c r="A10033" s="353">
        <v>94800</v>
      </c>
      <c r="B10033" s="354" t="s">
        <v>6293</v>
      </c>
      <c r="C10033" s="353" t="s">
        <v>2</v>
      </c>
      <c r="D10033" s="355">
        <v>195.85</v>
      </c>
      <c r="E10033" s="207"/>
    </row>
    <row r="10034" spans="1:5" x14ac:dyDescent="0.25">
      <c r="A10034" s="353">
        <v>94796</v>
      </c>
      <c r="B10034" s="354" t="s">
        <v>6289</v>
      </c>
      <c r="C10034" s="353" t="s">
        <v>2</v>
      </c>
      <c r="D10034" s="355">
        <v>37.700000000000003</v>
      </c>
      <c r="E10034" s="207"/>
    </row>
    <row r="10035" spans="1:5" x14ac:dyDescent="0.25">
      <c r="A10035" s="353">
        <v>99635</v>
      </c>
      <c r="B10035" s="354" t="s">
        <v>6314</v>
      </c>
      <c r="C10035" s="353" t="s">
        <v>2</v>
      </c>
      <c r="D10035" s="355">
        <v>408.34</v>
      </c>
      <c r="E10035" s="207"/>
    </row>
    <row r="10036" spans="1:5" x14ac:dyDescent="0.25">
      <c r="A10036" s="353">
        <v>103018</v>
      </c>
      <c r="B10036" s="354" t="s">
        <v>6325</v>
      </c>
      <c r="C10036" s="353" t="s">
        <v>2</v>
      </c>
      <c r="D10036" s="355">
        <v>333.67</v>
      </c>
      <c r="E10036" s="207"/>
    </row>
    <row r="10037" spans="1:5" x14ac:dyDescent="0.25">
      <c r="A10037" s="353">
        <v>95252</v>
      </c>
      <c r="B10037" s="354" t="s">
        <v>6298</v>
      </c>
      <c r="C10037" s="353" t="s">
        <v>2</v>
      </c>
      <c r="D10037" s="355">
        <v>238.6</v>
      </c>
      <c r="E10037" s="207"/>
    </row>
    <row r="10038" spans="1:5" x14ac:dyDescent="0.25">
      <c r="A10038" s="353">
        <v>95251</v>
      </c>
      <c r="B10038" s="354" t="s">
        <v>6297</v>
      </c>
      <c r="C10038" s="353" t="s">
        <v>2</v>
      </c>
      <c r="D10038" s="355">
        <v>197.13</v>
      </c>
      <c r="E10038" s="207"/>
    </row>
    <row r="10039" spans="1:5" x14ac:dyDescent="0.25">
      <c r="A10039" s="353">
        <v>95250</v>
      </c>
      <c r="B10039" s="354" t="s">
        <v>6296</v>
      </c>
      <c r="C10039" s="353" t="s">
        <v>2</v>
      </c>
      <c r="D10039" s="355">
        <v>132.97</v>
      </c>
      <c r="E10039" s="207"/>
    </row>
    <row r="10040" spans="1:5" x14ac:dyDescent="0.25">
      <c r="A10040" s="353">
        <v>95248</v>
      </c>
      <c r="B10040" s="354" t="s">
        <v>6294</v>
      </c>
      <c r="C10040" s="353" t="s">
        <v>2</v>
      </c>
      <c r="D10040" s="355">
        <v>84.07</v>
      </c>
      <c r="E10040" s="207"/>
    </row>
    <row r="10041" spans="1:5" x14ac:dyDescent="0.25">
      <c r="A10041" s="353">
        <v>95253</v>
      </c>
      <c r="B10041" s="354" t="s">
        <v>6299</v>
      </c>
      <c r="C10041" s="353" t="s">
        <v>2</v>
      </c>
      <c r="D10041" s="355">
        <v>364.28</v>
      </c>
      <c r="E10041" s="207"/>
    </row>
    <row r="10042" spans="1:5" x14ac:dyDescent="0.25">
      <c r="A10042" s="353">
        <v>95249</v>
      </c>
      <c r="B10042" s="354" t="s">
        <v>6295</v>
      </c>
      <c r="C10042" s="353" t="s">
        <v>2</v>
      </c>
      <c r="D10042" s="355">
        <v>98.53</v>
      </c>
      <c r="E10042" s="207"/>
    </row>
    <row r="10043" spans="1:5" x14ac:dyDescent="0.25">
      <c r="A10043" s="353">
        <v>99622</v>
      </c>
      <c r="B10043" s="354" t="s">
        <v>39091</v>
      </c>
      <c r="C10043" s="353" t="s">
        <v>2</v>
      </c>
      <c r="D10043" s="355">
        <v>318.77</v>
      </c>
      <c r="E10043" s="207"/>
    </row>
    <row r="10044" spans="1:5" x14ac:dyDescent="0.25">
      <c r="A10044" s="353">
        <v>99621</v>
      </c>
      <c r="B10044" s="354" t="s">
        <v>6302</v>
      </c>
      <c r="C10044" s="353" t="s">
        <v>2</v>
      </c>
      <c r="D10044" s="355">
        <v>283.42</v>
      </c>
      <c r="E10044" s="207"/>
    </row>
    <row r="10045" spans="1:5" x14ac:dyDescent="0.25">
      <c r="A10045" s="353">
        <v>99620</v>
      </c>
      <c r="B10045" s="354" t="s">
        <v>6301</v>
      </c>
      <c r="C10045" s="353" t="s">
        <v>2</v>
      </c>
      <c r="D10045" s="355">
        <v>190.06</v>
      </c>
      <c r="E10045" s="207"/>
    </row>
    <row r="10046" spans="1:5" x14ac:dyDescent="0.25">
      <c r="A10046" s="353">
        <v>103008</v>
      </c>
      <c r="B10046" s="354" t="s">
        <v>6315</v>
      </c>
      <c r="C10046" s="353" t="s">
        <v>2</v>
      </c>
      <c r="D10046" s="355">
        <v>114.41</v>
      </c>
      <c r="E10046" s="207"/>
    </row>
    <row r="10047" spans="1:5" x14ac:dyDescent="0.25">
      <c r="A10047" s="353">
        <v>99624</v>
      </c>
      <c r="B10047" s="354" t="s">
        <v>6303</v>
      </c>
      <c r="C10047" s="353" t="s">
        <v>2</v>
      </c>
      <c r="D10047" s="355">
        <v>634.6</v>
      </c>
      <c r="E10047" s="207"/>
    </row>
    <row r="10048" spans="1:5" x14ac:dyDescent="0.25">
      <c r="A10048" s="353">
        <v>99623</v>
      </c>
      <c r="B10048" s="354" t="s">
        <v>39092</v>
      </c>
      <c r="C10048" s="353" t="s">
        <v>2</v>
      </c>
      <c r="D10048" s="355">
        <v>444.99</v>
      </c>
      <c r="E10048" s="207"/>
    </row>
    <row r="10049" spans="1:5" x14ac:dyDescent="0.25">
      <c r="A10049" s="353">
        <v>99625</v>
      </c>
      <c r="B10049" s="354" t="s">
        <v>6304</v>
      </c>
      <c r="C10049" s="353" t="s">
        <v>2</v>
      </c>
      <c r="D10049" s="355">
        <v>873.3</v>
      </c>
      <c r="E10049" s="207"/>
    </row>
    <row r="10050" spans="1:5" x14ac:dyDescent="0.25">
      <c r="A10050" s="353">
        <v>99619</v>
      </c>
      <c r="B10050" s="354" t="s">
        <v>6300</v>
      </c>
      <c r="C10050" s="353" t="s">
        <v>2</v>
      </c>
      <c r="D10050" s="355">
        <v>139.91</v>
      </c>
      <c r="E10050" s="207"/>
    </row>
    <row r="10051" spans="1:5" x14ac:dyDescent="0.25">
      <c r="A10051" s="353">
        <v>99626</v>
      </c>
      <c r="B10051" s="354" t="s">
        <v>6305</v>
      </c>
      <c r="C10051" s="353" t="s">
        <v>2</v>
      </c>
      <c r="D10051" s="355">
        <v>1345.72</v>
      </c>
      <c r="E10051" s="207"/>
    </row>
    <row r="10052" spans="1:5" x14ac:dyDescent="0.25">
      <c r="A10052" s="353">
        <v>99631</v>
      </c>
      <c r="B10052" s="354" t="s">
        <v>6310</v>
      </c>
      <c r="C10052" s="353" t="s">
        <v>2</v>
      </c>
      <c r="D10052" s="355">
        <v>176.44</v>
      </c>
      <c r="E10052" s="207"/>
    </row>
    <row r="10053" spans="1:5" x14ac:dyDescent="0.25">
      <c r="A10053" s="353">
        <v>99630</v>
      </c>
      <c r="B10053" s="354" t="s">
        <v>6309</v>
      </c>
      <c r="C10053" s="353" t="s">
        <v>2</v>
      </c>
      <c r="D10053" s="355">
        <v>151.72999999999999</v>
      </c>
      <c r="E10053" s="207"/>
    </row>
    <row r="10054" spans="1:5" x14ac:dyDescent="0.25">
      <c r="A10054" s="353">
        <v>99629</v>
      </c>
      <c r="B10054" s="354" t="s">
        <v>6308</v>
      </c>
      <c r="C10054" s="353" t="s">
        <v>2</v>
      </c>
      <c r="D10054" s="355">
        <v>101.89</v>
      </c>
      <c r="E10054" s="207"/>
    </row>
    <row r="10055" spans="1:5" x14ac:dyDescent="0.25">
      <c r="A10055" s="353">
        <v>99627</v>
      </c>
      <c r="B10055" s="354" t="s">
        <v>6306</v>
      </c>
      <c r="C10055" s="353" t="s">
        <v>2</v>
      </c>
      <c r="D10055" s="355">
        <v>84.37</v>
      </c>
      <c r="E10055" s="207"/>
    </row>
    <row r="10056" spans="1:5" x14ac:dyDescent="0.25">
      <c r="A10056" s="353">
        <v>103009</v>
      </c>
      <c r="B10056" s="354" t="s">
        <v>6316</v>
      </c>
      <c r="C10056" s="353" t="s">
        <v>2</v>
      </c>
      <c r="D10056" s="355">
        <v>403.14</v>
      </c>
      <c r="E10056" s="207"/>
    </row>
    <row r="10057" spans="1:5" x14ac:dyDescent="0.25">
      <c r="A10057" s="353">
        <v>99632</v>
      </c>
      <c r="B10057" s="354" t="s">
        <v>6311</v>
      </c>
      <c r="C10057" s="353" t="s">
        <v>2</v>
      </c>
      <c r="D10057" s="355">
        <v>254.68</v>
      </c>
      <c r="E10057" s="207"/>
    </row>
    <row r="10058" spans="1:5" x14ac:dyDescent="0.25">
      <c r="A10058" s="353">
        <v>99633</v>
      </c>
      <c r="B10058" s="354" t="s">
        <v>6312</v>
      </c>
      <c r="C10058" s="353" t="s">
        <v>2</v>
      </c>
      <c r="D10058" s="355">
        <v>547.69000000000005</v>
      </c>
      <c r="E10058" s="207"/>
    </row>
    <row r="10059" spans="1:5" x14ac:dyDescent="0.25">
      <c r="A10059" s="353">
        <v>99628</v>
      </c>
      <c r="B10059" s="354" t="s">
        <v>6307</v>
      </c>
      <c r="C10059" s="353" t="s">
        <v>2</v>
      </c>
      <c r="D10059" s="355">
        <v>91.87</v>
      </c>
      <c r="E10059" s="207"/>
    </row>
    <row r="10060" spans="1:5" x14ac:dyDescent="0.25">
      <c r="A10060" s="353">
        <v>99634</v>
      </c>
      <c r="B10060" s="354" t="s">
        <v>6313</v>
      </c>
      <c r="C10060" s="353" t="s">
        <v>2</v>
      </c>
      <c r="D10060" s="355">
        <v>936.03</v>
      </c>
      <c r="E10060" s="207"/>
    </row>
    <row r="10061" spans="1:5" x14ac:dyDescent="0.25">
      <c r="A10061" s="353">
        <v>103013</v>
      </c>
      <c r="B10061" s="354" t="s">
        <v>6320</v>
      </c>
      <c r="C10061" s="353" t="s">
        <v>2</v>
      </c>
      <c r="D10061" s="355">
        <v>164.06</v>
      </c>
      <c r="E10061" s="207"/>
    </row>
    <row r="10062" spans="1:5" x14ac:dyDescent="0.25">
      <c r="A10062" s="353">
        <v>103012</v>
      </c>
      <c r="B10062" s="354" t="s">
        <v>6319</v>
      </c>
      <c r="C10062" s="353" t="s">
        <v>2</v>
      </c>
      <c r="D10062" s="355">
        <v>152.53</v>
      </c>
      <c r="E10062" s="207"/>
    </row>
    <row r="10063" spans="1:5" x14ac:dyDescent="0.25">
      <c r="A10063" s="353">
        <v>103011</v>
      </c>
      <c r="B10063" s="354" t="s">
        <v>6318</v>
      </c>
      <c r="C10063" s="353" t="s">
        <v>2</v>
      </c>
      <c r="D10063" s="355">
        <v>96.66</v>
      </c>
      <c r="E10063" s="207"/>
    </row>
    <row r="10064" spans="1:5" x14ac:dyDescent="0.25">
      <c r="A10064" s="353">
        <v>103015</v>
      </c>
      <c r="B10064" s="354" t="s">
        <v>6322</v>
      </c>
      <c r="C10064" s="353" t="s">
        <v>2</v>
      </c>
      <c r="D10064" s="355">
        <v>437.02</v>
      </c>
      <c r="E10064" s="207"/>
    </row>
    <row r="10065" spans="1:5" x14ac:dyDescent="0.25">
      <c r="A10065" s="353">
        <v>103014</v>
      </c>
      <c r="B10065" s="354" t="s">
        <v>6321</v>
      </c>
      <c r="C10065" s="353" t="s">
        <v>2</v>
      </c>
      <c r="D10065" s="355">
        <v>246.89</v>
      </c>
      <c r="E10065" s="207"/>
    </row>
    <row r="10066" spans="1:5" x14ac:dyDescent="0.25">
      <c r="A10066" s="353">
        <v>103016</v>
      </c>
      <c r="B10066" s="354" t="s">
        <v>6323</v>
      </c>
      <c r="C10066" s="353" t="s">
        <v>2</v>
      </c>
      <c r="D10066" s="355">
        <v>597.63</v>
      </c>
      <c r="E10066" s="207"/>
    </row>
    <row r="10067" spans="1:5" x14ac:dyDescent="0.25">
      <c r="A10067" s="353">
        <v>103010</v>
      </c>
      <c r="B10067" s="354" t="s">
        <v>6317</v>
      </c>
      <c r="C10067" s="353" t="s">
        <v>2</v>
      </c>
      <c r="D10067" s="355">
        <v>86.77</v>
      </c>
      <c r="E10067" s="207"/>
    </row>
    <row r="10068" spans="1:5" x14ac:dyDescent="0.25">
      <c r="A10068" s="353">
        <v>103017</v>
      </c>
      <c r="B10068" s="354" t="s">
        <v>6324</v>
      </c>
      <c r="C10068" s="353" t="s">
        <v>2</v>
      </c>
      <c r="D10068" s="355">
        <v>1044.1600000000001</v>
      </c>
      <c r="E10068" s="207"/>
    </row>
    <row r="10069" spans="1:5" x14ac:dyDescent="0.25">
      <c r="A10069" s="353">
        <v>103033</v>
      </c>
      <c r="B10069" s="354" t="s">
        <v>35700</v>
      </c>
      <c r="C10069" s="353" t="s">
        <v>2</v>
      </c>
      <c r="D10069" s="355">
        <v>0</v>
      </c>
      <c r="E10069" s="207"/>
    </row>
    <row r="10070" spans="1:5" x14ac:dyDescent="0.25">
      <c r="A10070" s="353">
        <v>103032</v>
      </c>
      <c r="B10070" s="354" t="s">
        <v>35701</v>
      </c>
      <c r="C10070" s="353" t="s">
        <v>2</v>
      </c>
      <c r="D10070" s="355">
        <v>0</v>
      </c>
      <c r="E10070" s="207"/>
    </row>
    <row r="10071" spans="1:5" x14ac:dyDescent="0.25">
      <c r="A10071" s="353">
        <v>103030</v>
      </c>
      <c r="B10071" s="354" t="s">
        <v>35702</v>
      </c>
      <c r="C10071" s="353" t="s">
        <v>2</v>
      </c>
      <c r="D10071" s="355">
        <v>0</v>
      </c>
      <c r="E10071" s="207"/>
    </row>
    <row r="10072" spans="1:5" x14ac:dyDescent="0.25">
      <c r="A10072" s="353">
        <v>103031</v>
      </c>
      <c r="B10072" s="354" t="s">
        <v>35703</v>
      </c>
      <c r="C10072" s="353" t="s">
        <v>2</v>
      </c>
      <c r="D10072" s="355">
        <v>0</v>
      </c>
      <c r="E10072" s="207"/>
    </row>
    <row r="10073" spans="1:5" x14ac:dyDescent="0.25">
      <c r="A10073" s="353">
        <v>103035</v>
      </c>
      <c r="B10073" s="354" t="s">
        <v>35704</v>
      </c>
      <c r="C10073" s="353" t="s">
        <v>2</v>
      </c>
      <c r="D10073" s="355">
        <v>0</v>
      </c>
      <c r="E10073" s="207"/>
    </row>
    <row r="10074" spans="1:5" x14ac:dyDescent="0.25">
      <c r="A10074" s="353">
        <v>103034</v>
      </c>
      <c r="B10074" s="354" t="s">
        <v>35705</v>
      </c>
      <c r="C10074" s="353" t="s">
        <v>2</v>
      </c>
      <c r="D10074" s="355">
        <v>0</v>
      </c>
      <c r="E10074" s="207"/>
    </row>
    <row r="10075" spans="1:5" x14ac:dyDescent="0.25">
      <c r="A10075" s="353">
        <v>103024</v>
      </c>
      <c r="B10075" s="354" t="s">
        <v>35706</v>
      </c>
      <c r="C10075" s="353" t="s">
        <v>2</v>
      </c>
      <c r="D10075" s="355">
        <v>0</v>
      </c>
      <c r="E10075" s="207"/>
    </row>
    <row r="10076" spans="1:5" x14ac:dyDescent="0.25">
      <c r="A10076" s="353">
        <v>103023</v>
      </c>
      <c r="B10076" s="354" t="s">
        <v>35707</v>
      </c>
      <c r="C10076" s="353" t="s">
        <v>2</v>
      </c>
      <c r="D10076" s="355">
        <v>0</v>
      </c>
      <c r="E10076" s="207"/>
    </row>
    <row r="10077" spans="1:5" x14ac:dyDescent="0.25">
      <c r="A10077" s="353">
        <v>103022</v>
      </c>
      <c r="B10077" s="354" t="s">
        <v>35708</v>
      </c>
      <c r="C10077" s="353" t="s">
        <v>2</v>
      </c>
      <c r="D10077" s="355">
        <v>0</v>
      </c>
      <c r="E10077" s="207"/>
    </row>
    <row r="10078" spans="1:5" x14ac:dyDescent="0.25">
      <c r="A10078" s="353">
        <v>103020</v>
      </c>
      <c r="B10078" s="354" t="s">
        <v>35709</v>
      </c>
      <c r="C10078" s="353" t="s">
        <v>2</v>
      </c>
      <c r="D10078" s="355">
        <v>0</v>
      </c>
      <c r="E10078" s="207"/>
    </row>
    <row r="10079" spans="1:5" x14ac:dyDescent="0.25">
      <c r="A10079" s="353">
        <v>103026</v>
      </c>
      <c r="B10079" s="354" t="s">
        <v>35710</v>
      </c>
      <c r="C10079" s="353" t="s">
        <v>2</v>
      </c>
      <c r="D10079" s="355">
        <v>0</v>
      </c>
      <c r="E10079" s="207"/>
    </row>
    <row r="10080" spans="1:5" x14ac:dyDescent="0.25">
      <c r="A10080" s="353">
        <v>103025</v>
      </c>
      <c r="B10080" s="354" t="s">
        <v>35711</v>
      </c>
      <c r="C10080" s="353" t="s">
        <v>2</v>
      </c>
      <c r="D10080" s="355">
        <v>0</v>
      </c>
      <c r="E10080" s="207"/>
    </row>
    <row r="10081" spans="1:5" x14ac:dyDescent="0.25">
      <c r="A10081" s="353">
        <v>103021</v>
      </c>
      <c r="B10081" s="354" t="s">
        <v>35712</v>
      </c>
      <c r="C10081" s="353" t="s">
        <v>2</v>
      </c>
      <c r="D10081" s="355">
        <v>0</v>
      </c>
      <c r="E10081" s="207"/>
    </row>
    <row r="10082" spans="1:5" x14ac:dyDescent="0.25">
      <c r="A10082" s="353">
        <v>103027</v>
      </c>
      <c r="B10082" s="354" t="s">
        <v>35713</v>
      </c>
      <c r="C10082" s="353" t="s">
        <v>2</v>
      </c>
      <c r="D10082" s="355">
        <v>0</v>
      </c>
      <c r="E10082" s="207"/>
    </row>
    <row r="10083" spans="1:5" x14ac:dyDescent="0.25">
      <c r="A10083" s="353">
        <v>103028</v>
      </c>
      <c r="B10083" s="354" t="s">
        <v>35714</v>
      </c>
      <c r="C10083" s="353" t="s">
        <v>2</v>
      </c>
      <c r="D10083" s="355">
        <v>0</v>
      </c>
      <c r="E10083" s="207"/>
    </row>
    <row r="10084" spans="1:5" x14ac:dyDescent="0.25">
      <c r="A10084" s="353">
        <v>103563</v>
      </c>
      <c r="B10084" s="354" t="s">
        <v>35715</v>
      </c>
      <c r="C10084" s="353" t="s">
        <v>2</v>
      </c>
      <c r="D10084" s="355">
        <v>0</v>
      </c>
      <c r="E10084" s="207"/>
    </row>
    <row r="10085" spans="1:5" x14ac:dyDescent="0.25">
      <c r="A10085" s="353">
        <v>103564</v>
      </c>
      <c r="B10085" s="354" t="s">
        <v>35716</v>
      </c>
      <c r="C10085" s="353" t="s">
        <v>2</v>
      </c>
      <c r="D10085" s="355">
        <v>0</v>
      </c>
      <c r="E10085" s="207"/>
    </row>
    <row r="10086" spans="1:5" x14ac:dyDescent="0.25">
      <c r="A10086" s="353">
        <v>103565</v>
      </c>
      <c r="B10086" s="354" t="s">
        <v>35717</v>
      </c>
      <c r="C10086" s="353" t="s">
        <v>2</v>
      </c>
      <c r="D10086" s="355">
        <v>0</v>
      </c>
      <c r="E10086" s="207"/>
    </row>
    <row r="10087" spans="1:5" x14ac:dyDescent="0.25">
      <c r="A10087" s="353">
        <v>103566</v>
      </c>
      <c r="B10087" s="354" t="s">
        <v>35718</v>
      </c>
      <c r="C10087" s="353" t="s">
        <v>2</v>
      </c>
      <c r="D10087" s="355">
        <v>0</v>
      </c>
      <c r="E10087" s="207"/>
    </row>
    <row r="10088" spans="1:5" x14ac:dyDescent="0.25">
      <c r="A10088" s="353">
        <v>103567</v>
      </c>
      <c r="B10088" s="354" t="s">
        <v>35719</v>
      </c>
      <c r="C10088" s="353" t="s">
        <v>2</v>
      </c>
      <c r="D10088" s="355">
        <v>0</v>
      </c>
      <c r="E10088" s="207"/>
    </row>
    <row r="10089" spans="1:5" x14ac:dyDescent="0.25">
      <c r="A10089" s="353">
        <v>103568</v>
      </c>
      <c r="B10089" s="354" t="s">
        <v>35720</v>
      </c>
      <c r="C10089" s="353" t="s">
        <v>2</v>
      </c>
      <c r="D10089" s="355">
        <v>0</v>
      </c>
      <c r="E10089" s="207"/>
    </row>
    <row r="10090" spans="1:5" x14ac:dyDescent="0.25">
      <c r="A10090" s="353">
        <v>103569</v>
      </c>
      <c r="B10090" s="354" t="s">
        <v>35721</v>
      </c>
      <c r="C10090" s="353" t="s">
        <v>2</v>
      </c>
      <c r="D10090" s="355">
        <v>0</v>
      </c>
      <c r="E10090" s="207"/>
    </row>
    <row r="10091" spans="1:5" x14ac:dyDescent="0.25">
      <c r="A10091" s="353">
        <v>103570</v>
      </c>
      <c r="B10091" s="354" t="s">
        <v>35722</v>
      </c>
      <c r="C10091" s="353" t="s">
        <v>2</v>
      </c>
      <c r="D10091" s="355">
        <v>0</v>
      </c>
      <c r="E10091" s="207"/>
    </row>
    <row r="10092" spans="1:5" x14ac:dyDescent="0.25">
      <c r="A10092" s="353">
        <v>103571</v>
      </c>
      <c r="B10092" s="354" t="s">
        <v>35723</v>
      </c>
      <c r="C10092" s="353" t="s">
        <v>2</v>
      </c>
      <c r="D10092" s="355">
        <v>0</v>
      </c>
      <c r="E10092" s="207"/>
    </row>
    <row r="10093" spans="1:5" x14ac:dyDescent="0.25">
      <c r="A10093" s="353">
        <v>103562</v>
      </c>
      <c r="B10093" s="354" t="s">
        <v>35724</v>
      </c>
      <c r="C10093" s="353" t="s">
        <v>2</v>
      </c>
      <c r="D10093" s="355">
        <v>0</v>
      </c>
      <c r="E10093" s="207"/>
    </row>
    <row r="10094" spans="1:5" x14ac:dyDescent="0.25">
      <c r="A10094" s="353">
        <v>103573</v>
      </c>
      <c r="B10094" s="354" t="s">
        <v>35725</v>
      </c>
      <c r="C10094" s="353" t="s">
        <v>2</v>
      </c>
      <c r="D10094" s="355">
        <v>0</v>
      </c>
      <c r="E10094" s="207"/>
    </row>
    <row r="10095" spans="1:5" x14ac:dyDescent="0.25">
      <c r="A10095" s="353">
        <v>103585</v>
      </c>
      <c r="B10095" s="354" t="s">
        <v>35726</v>
      </c>
      <c r="C10095" s="353" t="s">
        <v>2</v>
      </c>
      <c r="D10095" s="355">
        <v>0</v>
      </c>
      <c r="E10095" s="207"/>
    </row>
    <row r="10096" spans="1:5" x14ac:dyDescent="0.25">
      <c r="A10096" s="353">
        <v>103586</v>
      </c>
      <c r="B10096" s="354" t="s">
        <v>35727</v>
      </c>
      <c r="C10096" s="353" t="s">
        <v>2</v>
      </c>
      <c r="D10096" s="355">
        <v>0</v>
      </c>
      <c r="E10096" s="207"/>
    </row>
    <row r="10097" spans="1:5" x14ac:dyDescent="0.25">
      <c r="A10097" s="353">
        <v>103574</v>
      </c>
      <c r="B10097" s="354" t="s">
        <v>35728</v>
      </c>
      <c r="C10097" s="353" t="s">
        <v>2</v>
      </c>
      <c r="D10097" s="355">
        <v>0</v>
      </c>
      <c r="E10097" s="207"/>
    </row>
    <row r="10098" spans="1:5" x14ac:dyDescent="0.25">
      <c r="A10098" s="353">
        <v>103575</v>
      </c>
      <c r="B10098" s="354" t="s">
        <v>35729</v>
      </c>
      <c r="C10098" s="353" t="s">
        <v>2</v>
      </c>
      <c r="D10098" s="355">
        <v>0</v>
      </c>
      <c r="E10098" s="207"/>
    </row>
    <row r="10099" spans="1:5" x14ac:dyDescent="0.25">
      <c r="A10099" s="353">
        <v>103576</v>
      </c>
      <c r="B10099" s="354" t="s">
        <v>35730</v>
      </c>
      <c r="C10099" s="353" t="s">
        <v>2</v>
      </c>
      <c r="D10099" s="355">
        <v>0</v>
      </c>
      <c r="E10099" s="207"/>
    </row>
    <row r="10100" spans="1:5" x14ac:dyDescent="0.25">
      <c r="A10100" s="353">
        <v>103577</v>
      </c>
      <c r="B10100" s="354" t="s">
        <v>35731</v>
      </c>
      <c r="C10100" s="353" t="s">
        <v>2</v>
      </c>
      <c r="D10100" s="355">
        <v>0</v>
      </c>
      <c r="E10100" s="207"/>
    </row>
    <row r="10101" spans="1:5" x14ac:dyDescent="0.25">
      <c r="A10101" s="353">
        <v>103578</v>
      </c>
      <c r="B10101" s="354" t="s">
        <v>35732</v>
      </c>
      <c r="C10101" s="353" t="s">
        <v>2</v>
      </c>
      <c r="D10101" s="355">
        <v>0</v>
      </c>
      <c r="E10101" s="207"/>
    </row>
    <row r="10102" spans="1:5" x14ac:dyDescent="0.25">
      <c r="A10102" s="353">
        <v>103579</v>
      </c>
      <c r="B10102" s="354" t="s">
        <v>35733</v>
      </c>
      <c r="C10102" s="353" t="s">
        <v>2</v>
      </c>
      <c r="D10102" s="355">
        <v>0</v>
      </c>
      <c r="E10102" s="207"/>
    </row>
    <row r="10103" spans="1:5" x14ac:dyDescent="0.25">
      <c r="A10103" s="353">
        <v>103580</v>
      </c>
      <c r="B10103" s="354" t="s">
        <v>35734</v>
      </c>
      <c r="C10103" s="353" t="s">
        <v>2</v>
      </c>
      <c r="D10103" s="355">
        <v>0</v>
      </c>
      <c r="E10103" s="207"/>
    </row>
    <row r="10104" spans="1:5" x14ac:dyDescent="0.25">
      <c r="A10104" s="353">
        <v>103581</v>
      </c>
      <c r="B10104" s="354" t="s">
        <v>35735</v>
      </c>
      <c r="C10104" s="353" t="s">
        <v>2</v>
      </c>
      <c r="D10104" s="355">
        <v>0</v>
      </c>
      <c r="E10104" s="207"/>
    </row>
    <row r="10105" spans="1:5" x14ac:dyDescent="0.25">
      <c r="A10105" s="353">
        <v>103582</v>
      </c>
      <c r="B10105" s="354" t="s">
        <v>35736</v>
      </c>
      <c r="C10105" s="353" t="s">
        <v>2</v>
      </c>
      <c r="D10105" s="355">
        <v>0</v>
      </c>
      <c r="E10105" s="207"/>
    </row>
    <row r="10106" spans="1:5" x14ac:dyDescent="0.25">
      <c r="A10106" s="353">
        <v>103572</v>
      </c>
      <c r="B10106" s="354" t="s">
        <v>35737</v>
      </c>
      <c r="C10106" s="353" t="s">
        <v>2</v>
      </c>
      <c r="D10106" s="355">
        <v>0</v>
      </c>
      <c r="E10106" s="207"/>
    </row>
    <row r="10107" spans="1:5" x14ac:dyDescent="0.25">
      <c r="A10107" s="353">
        <v>103583</v>
      </c>
      <c r="B10107" s="354" t="s">
        <v>35738</v>
      </c>
      <c r="C10107" s="353" t="s">
        <v>2</v>
      </c>
      <c r="D10107" s="355">
        <v>0</v>
      </c>
      <c r="E10107" s="207"/>
    </row>
    <row r="10108" spans="1:5" x14ac:dyDescent="0.25">
      <c r="A10108" s="353">
        <v>103584</v>
      </c>
      <c r="B10108" s="354" t="s">
        <v>35739</v>
      </c>
      <c r="C10108" s="353" t="s">
        <v>2</v>
      </c>
      <c r="D10108" s="355">
        <v>0</v>
      </c>
      <c r="E10108" s="207"/>
    </row>
    <row r="10109" spans="1:5" x14ac:dyDescent="0.25">
      <c r="A10109" s="353">
        <v>103557</v>
      </c>
      <c r="B10109" s="354" t="s">
        <v>35740</v>
      </c>
      <c r="C10109" s="353" t="s">
        <v>2</v>
      </c>
      <c r="D10109" s="355">
        <v>0</v>
      </c>
      <c r="E10109" s="207"/>
    </row>
    <row r="10110" spans="1:5" x14ac:dyDescent="0.25">
      <c r="A10110" s="353">
        <v>103558</v>
      </c>
      <c r="B10110" s="354" t="s">
        <v>35741</v>
      </c>
      <c r="C10110" s="353" t="s">
        <v>2</v>
      </c>
      <c r="D10110" s="355">
        <v>0</v>
      </c>
      <c r="E10110" s="207"/>
    </row>
    <row r="10111" spans="1:5" x14ac:dyDescent="0.25">
      <c r="A10111" s="353">
        <v>103559</v>
      </c>
      <c r="B10111" s="354" t="s">
        <v>35742</v>
      </c>
      <c r="C10111" s="353" t="s">
        <v>2</v>
      </c>
      <c r="D10111" s="355">
        <v>0</v>
      </c>
      <c r="E10111" s="207"/>
    </row>
    <row r="10112" spans="1:5" x14ac:dyDescent="0.25">
      <c r="A10112" s="353">
        <v>103560</v>
      </c>
      <c r="B10112" s="354" t="s">
        <v>35743</v>
      </c>
      <c r="C10112" s="353" t="s">
        <v>2</v>
      </c>
      <c r="D10112" s="355">
        <v>0</v>
      </c>
      <c r="E10112" s="207"/>
    </row>
    <row r="10113" spans="1:5" x14ac:dyDescent="0.25">
      <c r="A10113" s="353">
        <v>103561</v>
      </c>
      <c r="B10113" s="354" t="s">
        <v>35744</v>
      </c>
      <c r="C10113" s="353" t="s">
        <v>2</v>
      </c>
      <c r="D10113" s="355">
        <v>0</v>
      </c>
      <c r="E10113" s="207"/>
    </row>
    <row r="10114" spans="1:5" x14ac:dyDescent="0.25">
      <c r="A10114" s="353">
        <v>103529</v>
      </c>
      <c r="B10114" s="354" t="s">
        <v>35745</v>
      </c>
      <c r="C10114" s="353" t="s">
        <v>2</v>
      </c>
      <c r="D10114" s="355">
        <v>0</v>
      </c>
      <c r="E10114" s="207"/>
    </row>
    <row r="10115" spans="1:5" x14ac:dyDescent="0.25">
      <c r="A10115" s="353">
        <v>103530</v>
      </c>
      <c r="B10115" s="354" t="s">
        <v>35746</v>
      </c>
      <c r="C10115" s="353" t="s">
        <v>2</v>
      </c>
      <c r="D10115" s="355">
        <v>0</v>
      </c>
      <c r="E10115" s="207"/>
    </row>
    <row r="10116" spans="1:5" x14ac:dyDescent="0.25">
      <c r="A10116" s="353">
        <v>103531</v>
      </c>
      <c r="B10116" s="354" t="s">
        <v>35747</v>
      </c>
      <c r="C10116" s="353" t="s">
        <v>2</v>
      </c>
      <c r="D10116" s="355">
        <v>0</v>
      </c>
      <c r="E10116" s="207"/>
    </row>
    <row r="10117" spans="1:5" x14ac:dyDescent="0.25">
      <c r="A10117" s="353">
        <v>103532</v>
      </c>
      <c r="B10117" s="354" t="s">
        <v>35748</v>
      </c>
      <c r="C10117" s="353" t="s">
        <v>2</v>
      </c>
      <c r="D10117" s="355">
        <v>0</v>
      </c>
      <c r="E10117" s="207"/>
    </row>
    <row r="10118" spans="1:5" x14ac:dyDescent="0.25">
      <c r="A10118" s="353">
        <v>103533</v>
      </c>
      <c r="B10118" s="354" t="s">
        <v>35749</v>
      </c>
      <c r="C10118" s="353" t="s">
        <v>2</v>
      </c>
      <c r="D10118" s="355">
        <v>0</v>
      </c>
      <c r="E10118" s="207"/>
    </row>
    <row r="10119" spans="1:5" x14ac:dyDescent="0.25">
      <c r="A10119" s="353">
        <v>103534</v>
      </c>
      <c r="B10119" s="354" t="s">
        <v>35750</v>
      </c>
      <c r="C10119" s="353" t="s">
        <v>2</v>
      </c>
      <c r="D10119" s="355">
        <v>0</v>
      </c>
      <c r="E10119" s="207"/>
    </row>
    <row r="10120" spans="1:5" x14ac:dyDescent="0.25">
      <c r="A10120" s="353">
        <v>103535</v>
      </c>
      <c r="B10120" s="354" t="s">
        <v>35751</v>
      </c>
      <c r="C10120" s="353" t="s">
        <v>2</v>
      </c>
      <c r="D10120" s="355">
        <v>0</v>
      </c>
      <c r="E10120" s="207"/>
    </row>
    <row r="10121" spans="1:5" x14ac:dyDescent="0.25">
      <c r="A10121" s="353">
        <v>103527</v>
      </c>
      <c r="B10121" s="354" t="s">
        <v>35752</v>
      </c>
      <c r="C10121" s="353" t="s">
        <v>2</v>
      </c>
      <c r="D10121" s="355">
        <v>0</v>
      </c>
      <c r="E10121" s="207"/>
    </row>
    <row r="10122" spans="1:5" x14ac:dyDescent="0.25">
      <c r="A10122" s="353">
        <v>103536</v>
      </c>
      <c r="B10122" s="354" t="s">
        <v>35753</v>
      </c>
      <c r="C10122" s="353" t="s">
        <v>2</v>
      </c>
      <c r="D10122" s="355">
        <v>0</v>
      </c>
      <c r="E10122" s="207"/>
    </row>
    <row r="10123" spans="1:5" x14ac:dyDescent="0.25">
      <c r="A10123" s="353">
        <v>103528</v>
      </c>
      <c r="B10123" s="354" t="s">
        <v>35754</v>
      </c>
      <c r="C10123" s="353" t="s">
        <v>2</v>
      </c>
      <c r="D10123" s="355">
        <v>0</v>
      </c>
      <c r="E10123" s="207"/>
    </row>
    <row r="10124" spans="1:5" x14ac:dyDescent="0.25">
      <c r="A10124" s="353">
        <v>103541</v>
      </c>
      <c r="B10124" s="354" t="s">
        <v>35755</v>
      </c>
      <c r="C10124" s="353" t="s">
        <v>2</v>
      </c>
      <c r="D10124" s="355">
        <v>0</v>
      </c>
      <c r="E10124" s="207"/>
    </row>
    <row r="10125" spans="1:5" x14ac:dyDescent="0.25">
      <c r="A10125" s="353">
        <v>103539</v>
      </c>
      <c r="B10125" s="354" t="s">
        <v>35756</v>
      </c>
      <c r="C10125" s="353" t="s">
        <v>2</v>
      </c>
      <c r="D10125" s="355">
        <v>0</v>
      </c>
      <c r="E10125" s="207"/>
    </row>
    <row r="10126" spans="1:5" x14ac:dyDescent="0.25">
      <c r="A10126" s="353">
        <v>103540</v>
      </c>
      <c r="B10126" s="354" t="s">
        <v>35757</v>
      </c>
      <c r="C10126" s="353" t="s">
        <v>2</v>
      </c>
      <c r="D10126" s="355">
        <v>0</v>
      </c>
      <c r="E10126" s="207"/>
    </row>
    <row r="10127" spans="1:5" x14ac:dyDescent="0.25">
      <c r="A10127" s="353">
        <v>103542</v>
      </c>
      <c r="B10127" s="354" t="s">
        <v>35758</v>
      </c>
      <c r="C10127" s="353" t="s">
        <v>2</v>
      </c>
      <c r="D10127" s="355">
        <v>0</v>
      </c>
      <c r="E10127" s="207"/>
    </row>
    <row r="10128" spans="1:5" x14ac:dyDescent="0.25">
      <c r="A10128" s="353">
        <v>103543</v>
      </c>
      <c r="B10128" s="354" t="s">
        <v>35759</v>
      </c>
      <c r="C10128" s="353" t="s">
        <v>2</v>
      </c>
      <c r="D10128" s="355">
        <v>0</v>
      </c>
      <c r="E10128" s="207"/>
    </row>
    <row r="10129" spans="1:5" x14ac:dyDescent="0.25">
      <c r="A10129" s="353">
        <v>103544</v>
      </c>
      <c r="B10129" s="354" t="s">
        <v>35760</v>
      </c>
      <c r="C10129" s="353" t="s">
        <v>2</v>
      </c>
      <c r="D10129" s="355">
        <v>0</v>
      </c>
      <c r="E10129" s="207"/>
    </row>
    <row r="10130" spans="1:5" x14ac:dyDescent="0.25">
      <c r="A10130" s="353">
        <v>103545</v>
      </c>
      <c r="B10130" s="354" t="s">
        <v>35761</v>
      </c>
      <c r="C10130" s="353" t="s">
        <v>2</v>
      </c>
      <c r="D10130" s="355">
        <v>0</v>
      </c>
      <c r="E10130" s="207"/>
    </row>
    <row r="10131" spans="1:5" x14ac:dyDescent="0.25">
      <c r="A10131" s="353">
        <v>103537</v>
      </c>
      <c r="B10131" s="354" t="s">
        <v>35762</v>
      </c>
      <c r="C10131" s="353" t="s">
        <v>2</v>
      </c>
      <c r="D10131" s="355">
        <v>0</v>
      </c>
      <c r="E10131" s="207"/>
    </row>
    <row r="10132" spans="1:5" x14ac:dyDescent="0.25">
      <c r="A10132" s="353">
        <v>103546</v>
      </c>
      <c r="B10132" s="354" t="s">
        <v>35763</v>
      </c>
      <c r="C10132" s="353" t="s">
        <v>2</v>
      </c>
      <c r="D10132" s="355">
        <v>0</v>
      </c>
      <c r="E10132" s="207"/>
    </row>
    <row r="10133" spans="1:5" x14ac:dyDescent="0.25">
      <c r="A10133" s="353">
        <v>103538</v>
      </c>
      <c r="B10133" s="354" t="s">
        <v>35764</v>
      </c>
      <c r="C10133" s="353" t="s">
        <v>2</v>
      </c>
      <c r="D10133" s="355">
        <v>0</v>
      </c>
      <c r="E10133" s="207"/>
    </row>
    <row r="10134" spans="1:5" x14ac:dyDescent="0.25">
      <c r="A10134" s="353">
        <v>103549</v>
      </c>
      <c r="B10134" s="354" t="s">
        <v>35765</v>
      </c>
      <c r="C10134" s="353" t="s">
        <v>2</v>
      </c>
      <c r="D10134" s="355">
        <v>0</v>
      </c>
      <c r="E10134" s="207"/>
    </row>
    <row r="10135" spans="1:5" x14ac:dyDescent="0.25">
      <c r="A10135" s="353">
        <v>103550</v>
      </c>
      <c r="B10135" s="354" t="s">
        <v>35766</v>
      </c>
      <c r="C10135" s="353" t="s">
        <v>2</v>
      </c>
      <c r="D10135" s="355">
        <v>0</v>
      </c>
      <c r="E10135" s="207"/>
    </row>
    <row r="10136" spans="1:5" x14ac:dyDescent="0.25">
      <c r="A10136" s="353">
        <v>103551</v>
      </c>
      <c r="B10136" s="354" t="s">
        <v>35767</v>
      </c>
      <c r="C10136" s="353" t="s">
        <v>2</v>
      </c>
      <c r="D10136" s="355">
        <v>0</v>
      </c>
      <c r="E10136" s="207"/>
    </row>
    <row r="10137" spans="1:5" x14ac:dyDescent="0.25">
      <c r="A10137" s="353">
        <v>103552</v>
      </c>
      <c r="B10137" s="354" t="s">
        <v>35768</v>
      </c>
      <c r="C10137" s="353" t="s">
        <v>2</v>
      </c>
      <c r="D10137" s="355">
        <v>0</v>
      </c>
      <c r="E10137" s="207"/>
    </row>
    <row r="10138" spans="1:5" x14ac:dyDescent="0.25">
      <c r="A10138" s="353">
        <v>103553</v>
      </c>
      <c r="B10138" s="354" t="s">
        <v>35769</v>
      </c>
      <c r="C10138" s="353" t="s">
        <v>2</v>
      </c>
      <c r="D10138" s="355">
        <v>0</v>
      </c>
      <c r="E10138" s="207"/>
    </row>
    <row r="10139" spans="1:5" x14ac:dyDescent="0.25">
      <c r="A10139" s="353">
        <v>103554</v>
      </c>
      <c r="B10139" s="354" t="s">
        <v>35770</v>
      </c>
      <c r="C10139" s="353" t="s">
        <v>2</v>
      </c>
      <c r="D10139" s="355">
        <v>0</v>
      </c>
      <c r="E10139" s="207"/>
    </row>
    <row r="10140" spans="1:5" x14ac:dyDescent="0.25">
      <c r="A10140" s="353">
        <v>103555</v>
      </c>
      <c r="B10140" s="354" t="s">
        <v>35771</v>
      </c>
      <c r="C10140" s="353" t="s">
        <v>2</v>
      </c>
      <c r="D10140" s="355">
        <v>0</v>
      </c>
      <c r="E10140" s="207"/>
    </row>
    <row r="10141" spans="1:5" x14ac:dyDescent="0.25">
      <c r="A10141" s="353">
        <v>103547</v>
      </c>
      <c r="B10141" s="354" t="s">
        <v>35772</v>
      </c>
      <c r="C10141" s="353" t="s">
        <v>2</v>
      </c>
      <c r="D10141" s="355">
        <v>0</v>
      </c>
      <c r="E10141" s="207"/>
    </row>
    <row r="10142" spans="1:5" x14ac:dyDescent="0.25">
      <c r="A10142" s="353">
        <v>103556</v>
      </c>
      <c r="B10142" s="354" t="s">
        <v>35773</v>
      </c>
      <c r="C10142" s="353" t="s">
        <v>2</v>
      </c>
      <c r="D10142" s="355">
        <v>0</v>
      </c>
      <c r="E10142" s="207"/>
    </row>
    <row r="10143" spans="1:5" x14ac:dyDescent="0.25">
      <c r="A10143" s="353">
        <v>103548</v>
      </c>
      <c r="B10143" s="354" t="s">
        <v>35774</v>
      </c>
      <c r="C10143" s="353" t="s">
        <v>2</v>
      </c>
      <c r="D10143" s="355">
        <v>0</v>
      </c>
      <c r="E10143" s="207"/>
    </row>
    <row r="10144" spans="1:5" x14ac:dyDescent="0.25">
      <c r="A10144" s="353">
        <v>45333</v>
      </c>
      <c r="B10144" s="354" t="s">
        <v>29439</v>
      </c>
      <c r="C10144" s="353" t="s">
        <v>2</v>
      </c>
      <c r="D10144" s="355">
        <v>115.31</v>
      </c>
      <c r="E10144" s="207"/>
    </row>
    <row r="10145" spans="1:5" x14ac:dyDescent="0.25">
      <c r="A10145" s="353">
        <v>11270</v>
      </c>
      <c r="B10145" s="354" t="s">
        <v>29440</v>
      </c>
      <c r="C10145" s="353" t="s">
        <v>2</v>
      </c>
      <c r="D10145" s="355">
        <v>3.06</v>
      </c>
      <c r="E10145" s="207"/>
    </row>
    <row r="10146" spans="1:5" x14ac:dyDescent="0.25">
      <c r="A10146" s="353">
        <v>412</v>
      </c>
      <c r="B10146" s="354" t="s">
        <v>29441</v>
      </c>
      <c r="C10146" s="353" t="s">
        <v>2</v>
      </c>
      <c r="D10146" s="355">
        <v>1.02</v>
      </c>
      <c r="E10146" s="207"/>
    </row>
    <row r="10147" spans="1:5" x14ac:dyDescent="0.25">
      <c r="A10147" s="353">
        <v>414</v>
      </c>
      <c r="B10147" s="354" t="s">
        <v>29442</v>
      </c>
      <c r="C10147" s="353" t="s">
        <v>2</v>
      </c>
      <c r="D10147" s="355">
        <v>0.06</v>
      </c>
      <c r="E10147" s="207"/>
    </row>
    <row r="10148" spans="1:5" x14ac:dyDescent="0.25">
      <c r="A10148" s="353">
        <v>410</v>
      </c>
      <c r="B10148" s="354" t="s">
        <v>29443</v>
      </c>
      <c r="C10148" s="353" t="s">
        <v>2</v>
      </c>
      <c r="D10148" s="355">
        <v>0.15</v>
      </c>
      <c r="E10148" s="207"/>
    </row>
    <row r="10149" spans="1:5" x14ac:dyDescent="0.25">
      <c r="A10149" s="353">
        <v>411</v>
      </c>
      <c r="B10149" s="354" t="s">
        <v>29444</v>
      </c>
      <c r="C10149" s="353" t="s">
        <v>2</v>
      </c>
      <c r="D10149" s="355">
        <v>0.2</v>
      </c>
      <c r="E10149" s="207"/>
    </row>
    <row r="10150" spans="1:5" x14ac:dyDescent="0.25">
      <c r="A10150" s="353">
        <v>408</v>
      </c>
      <c r="B10150" s="354" t="s">
        <v>29445</v>
      </c>
      <c r="C10150" s="353" t="s">
        <v>2</v>
      </c>
      <c r="D10150" s="355">
        <v>0.99</v>
      </c>
      <c r="E10150" s="207"/>
    </row>
    <row r="10151" spans="1:5" x14ac:dyDescent="0.25">
      <c r="A10151" s="353">
        <v>39131</v>
      </c>
      <c r="B10151" s="354" t="s">
        <v>29446</v>
      </c>
      <c r="C10151" s="353" t="s">
        <v>2</v>
      </c>
      <c r="D10151" s="355">
        <v>3.18</v>
      </c>
      <c r="E10151" s="207"/>
    </row>
    <row r="10152" spans="1:5" x14ac:dyDescent="0.25">
      <c r="A10152" s="353">
        <v>394</v>
      </c>
      <c r="B10152" s="354" t="s">
        <v>29447</v>
      </c>
      <c r="C10152" s="353" t="s">
        <v>2</v>
      </c>
      <c r="D10152" s="355">
        <v>3.22</v>
      </c>
      <c r="E10152" s="207"/>
    </row>
    <row r="10153" spans="1:5" x14ac:dyDescent="0.25">
      <c r="A10153" s="353">
        <v>39130</v>
      </c>
      <c r="B10153" s="354" t="s">
        <v>29448</v>
      </c>
      <c r="C10153" s="353" t="s">
        <v>2</v>
      </c>
      <c r="D10153" s="355">
        <v>2.9</v>
      </c>
      <c r="E10153" s="207"/>
    </row>
    <row r="10154" spans="1:5" x14ac:dyDescent="0.25">
      <c r="A10154" s="353">
        <v>395</v>
      </c>
      <c r="B10154" s="354" t="s">
        <v>29449</v>
      </c>
      <c r="C10154" s="353" t="s">
        <v>2</v>
      </c>
      <c r="D10154" s="355">
        <v>3.1</v>
      </c>
      <c r="E10154" s="207"/>
    </row>
    <row r="10155" spans="1:5" x14ac:dyDescent="0.25">
      <c r="A10155" s="353">
        <v>39129</v>
      </c>
      <c r="B10155" s="354" t="s">
        <v>29450</v>
      </c>
      <c r="C10155" s="353" t="s">
        <v>2</v>
      </c>
      <c r="D10155" s="355">
        <v>1.79</v>
      </c>
      <c r="E10155" s="207"/>
    </row>
    <row r="10156" spans="1:5" x14ac:dyDescent="0.25">
      <c r="A10156" s="353">
        <v>393</v>
      </c>
      <c r="B10156" s="354" t="s">
        <v>29451</v>
      </c>
      <c r="C10156" s="353" t="s">
        <v>2</v>
      </c>
      <c r="D10156" s="355">
        <v>1.87</v>
      </c>
      <c r="E10156" s="207"/>
    </row>
    <row r="10157" spans="1:5" x14ac:dyDescent="0.25">
      <c r="A10157" s="353">
        <v>39127</v>
      </c>
      <c r="B10157" s="354" t="s">
        <v>29452</v>
      </c>
      <c r="C10157" s="353" t="s">
        <v>2</v>
      </c>
      <c r="D10157" s="355">
        <v>1.53</v>
      </c>
      <c r="E10157" s="207"/>
    </row>
    <row r="10158" spans="1:5" x14ac:dyDescent="0.25">
      <c r="A10158" s="353">
        <v>392</v>
      </c>
      <c r="B10158" s="354" t="s">
        <v>29453</v>
      </c>
      <c r="C10158" s="353" t="s">
        <v>2</v>
      </c>
      <c r="D10158" s="355">
        <v>1.57</v>
      </c>
      <c r="E10158" s="207"/>
    </row>
    <row r="10159" spans="1:5" x14ac:dyDescent="0.25">
      <c r="A10159" s="353">
        <v>39133</v>
      </c>
      <c r="B10159" s="354" t="s">
        <v>29454</v>
      </c>
      <c r="C10159" s="353" t="s">
        <v>2</v>
      </c>
      <c r="D10159" s="355">
        <v>4.17</v>
      </c>
      <c r="E10159" s="207"/>
    </row>
    <row r="10160" spans="1:5" x14ac:dyDescent="0.25">
      <c r="A10160" s="353">
        <v>397</v>
      </c>
      <c r="B10160" s="354" t="s">
        <v>29455</v>
      </c>
      <c r="C10160" s="353" t="s">
        <v>2</v>
      </c>
      <c r="D10160" s="355">
        <v>4.6100000000000003</v>
      </c>
      <c r="E10160" s="207"/>
    </row>
    <row r="10161" spans="1:5" x14ac:dyDescent="0.25">
      <c r="A10161" s="353">
        <v>39132</v>
      </c>
      <c r="B10161" s="354" t="s">
        <v>29456</v>
      </c>
      <c r="C10161" s="353" t="s">
        <v>2</v>
      </c>
      <c r="D10161" s="355">
        <v>3.34</v>
      </c>
      <c r="E10161" s="207"/>
    </row>
    <row r="10162" spans="1:5" x14ac:dyDescent="0.25">
      <c r="A10162" s="353">
        <v>396</v>
      </c>
      <c r="B10162" s="354" t="s">
        <v>29457</v>
      </c>
      <c r="C10162" s="353" t="s">
        <v>2</v>
      </c>
      <c r="D10162" s="355">
        <v>3.58</v>
      </c>
      <c r="E10162" s="207"/>
    </row>
    <row r="10163" spans="1:5" x14ac:dyDescent="0.25">
      <c r="A10163" s="353">
        <v>39135</v>
      </c>
      <c r="B10163" s="354" t="s">
        <v>29458</v>
      </c>
      <c r="C10163" s="353" t="s">
        <v>2</v>
      </c>
      <c r="D10163" s="355">
        <v>6.68</v>
      </c>
      <c r="E10163" s="207"/>
    </row>
    <row r="10164" spans="1:5" x14ac:dyDescent="0.25">
      <c r="A10164" s="353">
        <v>39134</v>
      </c>
      <c r="B10164" s="354" t="s">
        <v>29459</v>
      </c>
      <c r="C10164" s="353" t="s">
        <v>2</v>
      </c>
      <c r="D10164" s="355">
        <v>5.57</v>
      </c>
      <c r="E10164" s="207"/>
    </row>
    <row r="10165" spans="1:5" x14ac:dyDescent="0.25">
      <c r="A10165" s="353">
        <v>398</v>
      </c>
      <c r="B10165" s="354" t="s">
        <v>29460</v>
      </c>
      <c r="C10165" s="353" t="s">
        <v>2</v>
      </c>
      <c r="D10165" s="355">
        <v>5.13</v>
      </c>
      <c r="E10165" s="207"/>
    </row>
    <row r="10166" spans="1:5" x14ac:dyDescent="0.25">
      <c r="A10166" s="353">
        <v>39128</v>
      </c>
      <c r="B10166" s="354" t="s">
        <v>29461</v>
      </c>
      <c r="C10166" s="353" t="s">
        <v>2</v>
      </c>
      <c r="D10166" s="355">
        <v>1.67</v>
      </c>
      <c r="E10166" s="207"/>
    </row>
    <row r="10167" spans="1:5" x14ac:dyDescent="0.25">
      <c r="A10167" s="353">
        <v>400</v>
      </c>
      <c r="B10167" s="354" t="s">
        <v>29462</v>
      </c>
      <c r="C10167" s="353" t="s">
        <v>2</v>
      </c>
      <c r="D10167" s="355">
        <v>1.63</v>
      </c>
      <c r="E10167" s="207"/>
    </row>
    <row r="10168" spans="1:5" x14ac:dyDescent="0.25">
      <c r="A10168" s="353">
        <v>39125</v>
      </c>
      <c r="B10168" s="354" t="s">
        <v>29463</v>
      </c>
      <c r="C10168" s="353" t="s">
        <v>2</v>
      </c>
      <c r="D10168" s="355">
        <v>1.67</v>
      </c>
      <c r="E10168" s="207"/>
    </row>
    <row r="10169" spans="1:5" x14ac:dyDescent="0.25">
      <c r="A10169" s="353">
        <v>39126</v>
      </c>
      <c r="B10169" s="354" t="s">
        <v>29464</v>
      </c>
      <c r="C10169" s="353" t="s">
        <v>2</v>
      </c>
      <c r="D10169" s="355">
        <v>7.51</v>
      </c>
      <c r="E10169" s="207"/>
    </row>
    <row r="10170" spans="1:5" x14ac:dyDescent="0.25">
      <c r="A10170" s="353">
        <v>399</v>
      </c>
      <c r="B10170" s="354" t="s">
        <v>29465</v>
      </c>
      <c r="C10170" s="353" t="s">
        <v>2</v>
      </c>
      <c r="D10170" s="355">
        <v>6.62</v>
      </c>
      <c r="E10170" s="207"/>
    </row>
    <row r="10171" spans="1:5" x14ac:dyDescent="0.25">
      <c r="A10171" s="353">
        <v>39158</v>
      </c>
      <c r="B10171" s="354" t="s">
        <v>29466</v>
      </c>
      <c r="C10171" s="353" t="s">
        <v>2</v>
      </c>
      <c r="D10171" s="355">
        <v>17.78</v>
      </c>
      <c r="E10171" s="207"/>
    </row>
    <row r="10172" spans="1:5" x14ac:dyDescent="0.25">
      <c r="A10172" s="353">
        <v>39141</v>
      </c>
      <c r="B10172" s="354" t="s">
        <v>29467</v>
      </c>
      <c r="C10172" s="353" t="s">
        <v>2</v>
      </c>
      <c r="D10172" s="355">
        <v>1.29</v>
      </c>
      <c r="E10172" s="207"/>
    </row>
    <row r="10173" spans="1:5" x14ac:dyDescent="0.25">
      <c r="A10173" s="353">
        <v>39140</v>
      </c>
      <c r="B10173" s="354" t="s">
        <v>29468</v>
      </c>
      <c r="C10173" s="353" t="s">
        <v>2</v>
      </c>
      <c r="D10173" s="355">
        <v>1.17</v>
      </c>
      <c r="E10173" s="207"/>
    </row>
    <row r="10174" spans="1:5" x14ac:dyDescent="0.25">
      <c r="A10174" s="353">
        <v>39139</v>
      </c>
      <c r="B10174" s="354" t="s">
        <v>29469</v>
      </c>
      <c r="C10174" s="353" t="s">
        <v>2</v>
      </c>
      <c r="D10174" s="355">
        <v>0.97</v>
      </c>
      <c r="E10174" s="207"/>
    </row>
    <row r="10175" spans="1:5" x14ac:dyDescent="0.25">
      <c r="A10175" s="353">
        <v>39137</v>
      </c>
      <c r="B10175" s="354" t="s">
        <v>29470</v>
      </c>
      <c r="C10175" s="353" t="s">
        <v>2</v>
      </c>
      <c r="D10175" s="355">
        <v>0.67</v>
      </c>
      <c r="E10175" s="207"/>
    </row>
    <row r="10176" spans="1:5" x14ac:dyDescent="0.25">
      <c r="A10176" s="353">
        <v>39143</v>
      </c>
      <c r="B10176" s="354" t="s">
        <v>29471</v>
      </c>
      <c r="C10176" s="353" t="s">
        <v>2</v>
      </c>
      <c r="D10176" s="355">
        <v>2.66</v>
      </c>
      <c r="E10176" s="207"/>
    </row>
    <row r="10177" spans="1:5" x14ac:dyDescent="0.25">
      <c r="A10177" s="353">
        <v>39142</v>
      </c>
      <c r="B10177" s="354" t="s">
        <v>29472</v>
      </c>
      <c r="C10177" s="353" t="s">
        <v>2</v>
      </c>
      <c r="D10177" s="355">
        <v>1.9</v>
      </c>
      <c r="E10177" s="207"/>
    </row>
    <row r="10178" spans="1:5" x14ac:dyDescent="0.25">
      <c r="A10178" s="353">
        <v>39144</v>
      </c>
      <c r="B10178" s="354" t="s">
        <v>29473</v>
      </c>
      <c r="C10178" s="353" t="s">
        <v>2</v>
      </c>
      <c r="D10178" s="355">
        <v>3.1</v>
      </c>
      <c r="E10178" s="207"/>
    </row>
    <row r="10179" spans="1:5" x14ac:dyDescent="0.25">
      <c r="A10179" s="353">
        <v>39138</v>
      </c>
      <c r="B10179" s="354" t="s">
        <v>29474</v>
      </c>
      <c r="C10179" s="353" t="s">
        <v>2</v>
      </c>
      <c r="D10179" s="355">
        <v>0.71</v>
      </c>
      <c r="E10179" s="207"/>
    </row>
    <row r="10180" spans="1:5" x14ac:dyDescent="0.25">
      <c r="A10180" s="353">
        <v>39136</v>
      </c>
      <c r="B10180" s="354" t="s">
        <v>29475</v>
      </c>
      <c r="C10180" s="353" t="s">
        <v>2</v>
      </c>
      <c r="D10180" s="355">
        <v>0.47</v>
      </c>
      <c r="E10180" s="207"/>
    </row>
    <row r="10181" spans="1:5" x14ac:dyDescent="0.25">
      <c r="A10181" s="353">
        <v>39145</v>
      </c>
      <c r="B10181" s="354" t="s">
        <v>29476</v>
      </c>
      <c r="C10181" s="353" t="s">
        <v>2</v>
      </c>
      <c r="D10181" s="355">
        <v>5.1100000000000003</v>
      </c>
      <c r="E10181" s="207"/>
    </row>
    <row r="10182" spans="1:5" x14ac:dyDescent="0.25">
      <c r="A10182" s="353">
        <v>12615</v>
      </c>
      <c r="B10182" s="354" t="s">
        <v>29477</v>
      </c>
      <c r="C10182" s="353" t="s">
        <v>2</v>
      </c>
      <c r="D10182" s="355">
        <v>13.56</v>
      </c>
      <c r="E10182" s="207"/>
    </row>
    <row r="10183" spans="1:5" x14ac:dyDescent="0.25">
      <c r="A10183" s="353">
        <v>11927</v>
      </c>
      <c r="B10183" s="354" t="s">
        <v>29478</v>
      </c>
      <c r="C10183" s="353" t="s">
        <v>2</v>
      </c>
      <c r="D10183" s="355">
        <v>9.1300000000000008</v>
      </c>
      <c r="E10183" s="207"/>
    </row>
    <row r="10184" spans="1:5" x14ac:dyDescent="0.25">
      <c r="A10184" s="353">
        <v>11928</v>
      </c>
      <c r="B10184" s="354" t="s">
        <v>29479</v>
      </c>
      <c r="C10184" s="353" t="s">
        <v>2</v>
      </c>
      <c r="D10184" s="355">
        <v>10.46</v>
      </c>
      <c r="E10184" s="207"/>
    </row>
    <row r="10185" spans="1:5" x14ac:dyDescent="0.25">
      <c r="A10185" s="353">
        <v>11929</v>
      </c>
      <c r="B10185" s="354" t="s">
        <v>29480</v>
      </c>
      <c r="C10185" s="353" t="s">
        <v>2</v>
      </c>
      <c r="D10185" s="355">
        <v>16.18</v>
      </c>
      <c r="E10185" s="207"/>
    </row>
    <row r="10186" spans="1:5" x14ac:dyDescent="0.25">
      <c r="A10186" s="353">
        <v>36801</v>
      </c>
      <c r="B10186" s="354" t="s">
        <v>29481</v>
      </c>
      <c r="C10186" s="353" t="s">
        <v>2</v>
      </c>
      <c r="D10186" s="355">
        <v>35.270000000000003</v>
      </c>
      <c r="E10186" s="207"/>
    </row>
    <row r="10187" spans="1:5" x14ac:dyDescent="0.25">
      <c r="A10187" s="353">
        <v>36246</v>
      </c>
      <c r="B10187" s="354" t="s">
        <v>29482</v>
      </c>
      <c r="C10187" s="353" t="s">
        <v>1</v>
      </c>
      <c r="D10187" s="355">
        <v>3.9</v>
      </c>
      <c r="E10187" s="207"/>
    </row>
    <row r="10188" spans="1:5" x14ac:dyDescent="0.25">
      <c r="A10188" s="353">
        <v>37600</v>
      </c>
      <c r="B10188" s="354" t="s">
        <v>29483</v>
      </c>
      <c r="C10188" s="353" t="s">
        <v>2</v>
      </c>
      <c r="D10188" s="355"/>
      <c r="E10188" s="207"/>
    </row>
    <row r="10189" spans="1:5" x14ac:dyDescent="0.25">
      <c r="A10189" s="353">
        <v>37599</v>
      </c>
      <c r="B10189" s="354" t="s">
        <v>29484</v>
      </c>
      <c r="C10189" s="353" t="s">
        <v>2</v>
      </c>
      <c r="D10189" s="355"/>
      <c r="E10189" s="207"/>
    </row>
    <row r="10190" spans="1:5" x14ac:dyDescent="0.25">
      <c r="A10190" s="353">
        <v>1</v>
      </c>
      <c r="B10190" s="354" t="s">
        <v>29485</v>
      </c>
      <c r="C10190" s="353" t="s">
        <v>689</v>
      </c>
      <c r="D10190" s="355">
        <v>80</v>
      </c>
      <c r="E10190" s="207"/>
    </row>
    <row r="10191" spans="1:5" x14ac:dyDescent="0.25">
      <c r="A10191" s="353">
        <v>3</v>
      </c>
      <c r="B10191" s="354" t="s">
        <v>29486</v>
      </c>
      <c r="C10191" s="353" t="s">
        <v>1051</v>
      </c>
      <c r="D10191" s="355">
        <v>21.47</v>
      </c>
      <c r="E10191" s="207"/>
    </row>
    <row r="10192" spans="1:5" x14ac:dyDescent="0.25">
      <c r="A10192" s="353">
        <v>43054</v>
      </c>
      <c r="B10192" s="354" t="s">
        <v>29487</v>
      </c>
      <c r="C10192" s="353" t="s">
        <v>689</v>
      </c>
      <c r="D10192" s="355">
        <v>8.25</v>
      </c>
      <c r="E10192" s="207"/>
    </row>
    <row r="10193" spans="1:5" x14ac:dyDescent="0.25">
      <c r="A10193" s="353">
        <v>42402</v>
      </c>
      <c r="B10193" s="354" t="s">
        <v>29488</v>
      </c>
      <c r="C10193" s="353" t="s">
        <v>689</v>
      </c>
      <c r="D10193" s="355">
        <v>7.88</v>
      </c>
      <c r="E10193" s="207"/>
    </row>
    <row r="10194" spans="1:5" x14ac:dyDescent="0.25">
      <c r="A10194" s="353">
        <v>42403</v>
      </c>
      <c r="B10194" s="354" t="s">
        <v>29489</v>
      </c>
      <c r="C10194" s="353" t="s">
        <v>689</v>
      </c>
      <c r="D10194" s="355">
        <v>10.11</v>
      </c>
      <c r="E10194" s="207"/>
    </row>
    <row r="10195" spans="1:5" x14ac:dyDescent="0.25">
      <c r="A10195" s="353">
        <v>42404</v>
      </c>
      <c r="B10195" s="354" t="s">
        <v>29490</v>
      </c>
      <c r="C10195" s="353" t="s">
        <v>689</v>
      </c>
      <c r="D10195" s="355">
        <v>10.050000000000001</v>
      </c>
      <c r="E10195" s="207"/>
    </row>
    <row r="10196" spans="1:5" x14ac:dyDescent="0.25">
      <c r="A10196" s="353">
        <v>42405</v>
      </c>
      <c r="B10196" s="354" t="s">
        <v>29491</v>
      </c>
      <c r="C10196" s="353" t="s">
        <v>689</v>
      </c>
      <c r="D10196" s="355">
        <v>10.71</v>
      </c>
      <c r="E10196" s="207"/>
    </row>
    <row r="10197" spans="1:5" x14ac:dyDescent="0.25">
      <c r="A10197" s="353">
        <v>34341</v>
      </c>
      <c r="B10197" s="354" t="s">
        <v>29492</v>
      </c>
      <c r="C10197" s="353" t="s">
        <v>689</v>
      </c>
      <c r="D10197" s="355">
        <v>9.3000000000000007</v>
      </c>
      <c r="E10197" s="207"/>
    </row>
    <row r="10198" spans="1:5" x14ac:dyDescent="0.25">
      <c r="A10198" s="353">
        <v>43053</v>
      </c>
      <c r="B10198" s="354" t="s">
        <v>29493</v>
      </c>
      <c r="C10198" s="353" t="s">
        <v>689</v>
      </c>
      <c r="D10198" s="355">
        <v>7.37</v>
      </c>
      <c r="E10198" s="207"/>
    </row>
    <row r="10199" spans="1:5" x14ac:dyDescent="0.25">
      <c r="A10199" s="353">
        <v>43058</v>
      </c>
      <c r="B10199" s="354" t="s">
        <v>29494</v>
      </c>
      <c r="C10199" s="353" t="s">
        <v>689</v>
      </c>
      <c r="D10199" s="355">
        <v>7.64</v>
      </c>
      <c r="E10199" s="207"/>
    </row>
    <row r="10200" spans="1:5" x14ac:dyDescent="0.25">
      <c r="A10200" s="353">
        <v>34</v>
      </c>
      <c r="B10200" s="354" t="s">
        <v>29495</v>
      </c>
      <c r="C10200" s="353" t="s">
        <v>689</v>
      </c>
      <c r="D10200" s="355">
        <v>7.68</v>
      </c>
      <c r="E10200" s="207"/>
    </row>
    <row r="10201" spans="1:5" x14ac:dyDescent="0.25">
      <c r="A10201" s="353">
        <v>43055</v>
      </c>
      <c r="B10201" s="354" t="s">
        <v>29496</v>
      </c>
      <c r="C10201" s="353" t="s">
        <v>689</v>
      </c>
      <c r="D10201" s="355">
        <v>6.65</v>
      </c>
      <c r="E10201" s="207"/>
    </row>
    <row r="10202" spans="1:5" x14ac:dyDescent="0.25">
      <c r="A10202" s="353">
        <v>43056</v>
      </c>
      <c r="B10202" s="354" t="s">
        <v>29497</v>
      </c>
      <c r="C10202" s="353" t="s">
        <v>689</v>
      </c>
      <c r="D10202" s="355">
        <v>7.67</v>
      </c>
      <c r="E10202" s="207"/>
    </row>
    <row r="10203" spans="1:5" x14ac:dyDescent="0.25">
      <c r="A10203" s="353">
        <v>43057</v>
      </c>
      <c r="B10203" s="354" t="s">
        <v>29498</v>
      </c>
      <c r="C10203" s="353" t="s">
        <v>689</v>
      </c>
      <c r="D10203" s="355">
        <v>8.42</v>
      </c>
      <c r="E10203" s="207"/>
    </row>
    <row r="10204" spans="1:5" x14ac:dyDescent="0.25">
      <c r="A10204" s="353">
        <v>34449</v>
      </c>
      <c r="B10204" s="354" t="s">
        <v>29499</v>
      </c>
      <c r="C10204" s="353" t="s">
        <v>689</v>
      </c>
      <c r="D10204" s="355">
        <v>9.01</v>
      </c>
      <c r="E10204" s="207"/>
    </row>
    <row r="10205" spans="1:5" x14ac:dyDescent="0.25">
      <c r="A10205" s="353">
        <v>32</v>
      </c>
      <c r="B10205" s="354" t="s">
        <v>29500</v>
      </c>
      <c r="C10205" s="353" t="s">
        <v>689</v>
      </c>
      <c r="D10205" s="355">
        <v>8.1</v>
      </c>
      <c r="E10205" s="207"/>
    </row>
    <row r="10206" spans="1:5" x14ac:dyDescent="0.25">
      <c r="A10206" s="353">
        <v>33</v>
      </c>
      <c r="B10206" s="354" t="s">
        <v>29501</v>
      </c>
      <c r="C10206" s="353" t="s">
        <v>689</v>
      </c>
      <c r="D10206" s="355">
        <v>8.14</v>
      </c>
      <c r="E10206" s="207"/>
    </row>
    <row r="10207" spans="1:5" x14ac:dyDescent="0.25">
      <c r="A10207" s="353">
        <v>43061</v>
      </c>
      <c r="B10207" s="354" t="s">
        <v>29502</v>
      </c>
      <c r="C10207" s="353" t="s">
        <v>689</v>
      </c>
      <c r="D10207" s="355">
        <v>7.61</v>
      </c>
      <c r="E10207" s="207"/>
    </row>
    <row r="10208" spans="1:5" x14ac:dyDescent="0.25">
      <c r="A10208" s="353">
        <v>43059</v>
      </c>
      <c r="B10208" s="354" t="s">
        <v>29503</v>
      </c>
      <c r="C10208" s="353" t="s">
        <v>689</v>
      </c>
      <c r="D10208" s="355">
        <v>7.26</v>
      </c>
      <c r="E10208" s="207"/>
    </row>
    <row r="10209" spans="1:5" x14ac:dyDescent="0.25">
      <c r="A10209" s="353">
        <v>43062</v>
      </c>
      <c r="B10209" s="354" t="s">
        <v>29504</v>
      </c>
      <c r="C10209" s="353" t="s">
        <v>689</v>
      </c>
      <c r="D10209" s="355">
        <v>8.0500000000000007</v>
      </c>
      <c r="E10209" s="207"/>
    </row>
    <row r="10210" spans="1:5" x14ac:dyDescent="0.25">
      <c r="A10210" s="353">
        <v>43060</v>
      </c>
      <c r="B10210" s="354" t="s">
        <v>29505</v>
      </c>
      <c r="C10210" s="353" t="s">
        <v>689</v>
      </c>
      <c r="D10210" s="355">
        <v>6.33</v>
      </c>
      <c r="E10210" s="207"/>
    </row>
    <row r="10211" spans="1:5" x14ac:dyDescent="0.25">
      <c r="A10211" s="353">
        <v>40410</v>
      </c>
      <c r="B10211" s="354" t="s">
        <v>29506</v>
      </c>
      <c r="C10211" s="353" t="s">
        <v>2</v>
      </c>
      <c r="D10211" s="355"/>
      <c r="E10211" s="207"/>
    </row>
    <row r="10212" spans="1:5" x14ac:dyDescent="0.25">
      <c r="A10212" s="353">
        <v>40411</v>
      </c>
      <c r="B10212" s="354" t="s">
        <v>29507</v>
      </c>
      <c r="C10212" s="353" t="s">
        <v>2</v>
      </c>
      <c r="D10212" s="355"/>
      <c r="E10212" s="207"/>
    </row>
    <row r="10213" spans="1:5" x14ac:dyDescent="0.25">
      <c r="A10213" s="353">
        <v>40412</v>
      </c>
      <c r="B10213" s="354" t="s">
        <v>29508</v>
      </c>
      <c r="C10213" s="353" t="s">
        <v>2</v>
      </c>
      <c r="D10213" s="355"/>
      <c r="E10213" s="207"/>
    </row>
    <row r="10214" spans="1:5" x14ac:dyDescent="0.25">
      <c r="A10214" s="353">
        <v>44254</v>
      </c>
      <c r="B10214" s="354" t="s">
        <v>29509</v>
      </c>
      <c r="C10214" s="353" t="s">
        <v>2</v>
      </c>
      <c r="D10214" s="355">
        <v>30.45</v>
      </c>
      <c r="E10214" s="207"/>
    </row>
    <row r="10215" spans="1:5" x14ac:dyDescent="0.25">
      <c r="A10215" s="353">
        <v>44255</v>
      </c>
      <c r="B10215" s="354" t="s">
        <v>29510</v>
      </c>
      <c r="C10215" s="353" t="s">
        <v>2</v>
      </c>
      <c r="D10215" s="355">
        <v>33.75</v>
      </c>
      <c r="E10215" s="207"/>
    </row>
    <row r="10216" spans="1:5" x14ac:dyDescent="0.25">
      <c r="A10216" s="353">
        <v>44256</v>
      </c>
      <c r="B10216" s="354" t="s">
        <v>29511</v>
      </c>
      <c r="C10216" s="353" t="s">
        <v>2</v>
      </c>
      <c r="D10216" s="355">
        <v>38.119999999999997</v>
      </c>
      <c r="E10216" s="207"/>
    </row>
    <row r="10217" spans="1:5" x14ac:dyDescent="0.25">
      <c r="A10217" s="353">
        <v>44257</v>
      </c>
      <c r="B10217" s="354" t="s">
        <v>29512</v>
      </c>
      <c r="C10217" s="353" t="s">
        <v>2</v>
      </c>
      <c r="D10217" s="355">
        <v>60.31</v>
      </c>
      <c r="E10217" s="207"/>
    </row>
    <row r="10218" spans="1:5" x14ac:dyDescent="0.25">
      <c r="A10218" s="353">
        <v>44258</v>
      </c>
      <c r="B10218" s="354" t="s">
        <v>29513</v>
      </c>
      <c r="C10218" s="353" t="s">
        <v>2</v>
      </c>
      <c r="D10218" s="355">
        <v>68.92</v>
      </c>
      <c r="E10218" s="207"/>
    </row>
    <row r="10219" spans="1:5" x14ac:dyDescent="0.25">
      <c r="A10219" s="353">
        <v>44259</v>
      </c>
      <c r="B10219" s="354" t="s">
        <v>29514</v>
      </c>
      <c r="C10219" s="353" t="s">
        <v>2</v>
      </c>
      <c r="D10219" s="355">
        <v>94.6</v>
      </c>
      <c r="E10219" s="207"/>
    </row>
    <row r="10220" spans="1:5" x14ac:dyDescent="0.25">
      <c r="A10220" s="353">
        <v>37997</v>
      </c>
      <c r="B10220" s="354" t="s">
        <v>29515</v>
      </c>
      <c r="C10220" s="353" t="s">
        <v>2</v>
      </c>
      <c r="D10220" s="355">
        <v>18.14</v>
      </c>
      <c r="E10220" s="207"/>
    </row>
    <row r="10221" spans="1:5" x14ac:dyDescent="0.25">
      <c r="A10221" s="353">
        <v>37998</v>
      </c>
      <c r="B10221" s="354" t="s">
        <v>29516</v>
      </c>
      <c r="C10221" s="353" t="s">
        <v>2</v>
      </c>
      <c r="D10221" s="355">
        <v>24.28</v>
      </c>
      <c r="E10221" s="207"/>
    </row>
    <row r="10222" spans="1:5" x14ac:dyDescent="0.25">
      <c r="A10222" s="353">
        <v>55</v>
      </c>
      <c r="B10222" s="354" t="s">
        <v>29517</v>
      </c>
      <c r="C10222" s="353" t="s">
        <v>2</v>
      </c>
      <c r="D10222" s="355">
        <v>6.31</v>
      </c>
      <c r="E10222" s="207"/>
    </row>
    <row r="10223" spans="1:5" x14ac:dyDescent="0.25">
      <c r="A10223" s="353">
        <v>61</v>
      </c>
      <c r="B10223" s="354" t="s">
        <v>29518</v>
      </c>
      <c r="C10223" s="353" t="s">
        <v>2</v>
      </c>
      <c r="D10223" s="355">
        <v>5.97</v>
      </c>
      <c r="E10223" s="207"/>
    </row>
    <row r="10224" spans="1:5" x14ac:dyDescent="0.25">
      <c r="A10224" s="353">
        <v>62</v>
      </c>
      <c r="B10224" s="354" t="s">
        <v>29519</v>
      </c>
      <c r="C10224" s="353" t="s">
        <v>2</v>
      </c>
      <c r="D10224" s="355">
        <v>12.37</v>
      </c>
      <c r="E10224" s="207"/>
    </row>
    <row r="10225" spans="1:5" x14ac:dyDescent="0.25">
      <c r="A10225" s="353">
        <v>10899</v>
      </c>
      <c r="B10225" s="354" t="s">
        <v>29520</v>
      </c>
      <c r="C10225" s="353" t="s">
        <v>2</v>
      </c>
      <c r="D10225" s="355">
        <v>68.989999999999995</v>
      </c>
      <c r="E10225" s="207"/>
    </row>
    <row r="10226" spans="1:5" x14ac:dyDescent="0.25">
      <c r="A10226" s="353">
        <v>10900</v>
      </c>
      <c r="B10226" s="354" t="s">
        <v>29521</v>
      </c>
      <c r="C10226" s="353" t="s">
        <v>2</v>
      </c>
      <c r="D10226" s="355">
        <v>53.99</v>
      </c>
      <c r="E10226" s="207"/>
    </row>
    <row r="10227" spans="1:5" x14ac:dyDescent="0.25">
      <c r="A10227" s="353">
        <v>47</v>
      </c>
      <c r="B10227" s="354" t="s">
        <v>29522</v>
      </c>
      <c r="C10227" s="353" t="s">
        <v>2</v>
      </c>
      <c r="D10227" s="355">
        <v>94.42</v>
      </c>
      <c r="E10227" s="207"/>
    </row>
    <row r="10228" spans="1:5" x14ac:dyDescent="0.25">
      <c r="A10228" s="353">
        <v>48</v>
      </c>
      <c r="B10228" s="354" t="s">
        <v>29523</v>
      </c>
      <c r="C10228" s="353" t="s">
        <v>2</v>
      </c>
      <c r="D10228" s="355">
        <v>24.63</v>
      </c>
      <c r="E10228" s="207"/>
    </row>
    <row r="10229" spans="1:5" x14ac:dyDescent="0.25">
      <c r="A10229" s="353">
        <v>46</v>
      </c>
      <c r="B10229" s="354" t="s">
        <v>29524</v>
      </c>
      <c r="C10229" s="353" t="s">
        <v>2</v>
      </c>
      <c r="D10229" s="355">
        <v>55.22</v>
      </c>
      <c r="E10229" s="207"/>
    </row>
    <row r="10230" spans="1:5" x14ac:dyDescent="0.25">
      <c r="A10230" s="353">
        <v>52</v>
      </c>
      <c r="B10230" s="354" t="s">
        <v>29525</v>
      </c>
      <c r="C10230" s="353" t="s">
        <v>2</v>
      </c>
      <c r="D10230" s="355">
        <v>18.71</v>
      </c>
      <c r="E10230" s="207"/>
    </row>
    <row r="10231" spans="1:5" x14ac:dyDescent="0.25">
      <c r="A10231" s="353">
        <v>43</v>
      </c>
      <c r="B10231" s="354" t="s">
        <v>29526</v>
      </c>
      <c r="C10231" s="353" t="s">
        <v>2</v>
      </c>
      <c r="D10231" s="355">
        <v>63.15</v>
      </c>
      <c r="E10231" s="207"/>
    </row>
    <row r="10232" spans="1:5" x14ac:dyDescent="0.25">
      <c r="A10232" s="353">
        <v>103</v>
      </c>
      <c r="B10232" s="354" t="s">
        <v>29527</v>
      </c>
      <c r="C10232" s="353" t="s">
        <v>2</v>
      </c>
      <c r="D10232" s="355">
        <v>45.62</v>
      </c>
      <c r="E10232" s="207"/>
    </row>
    <row r="10233" spans="1:5" x14ac:dyDescent="0.25">
      <c r="A10233" s="353">
        <v>107</v>
      </c>
      <c r="B10233" s="354" t="s">
        <v>29528</v>
      </c>
      <c r="C10233" s="353" t="s">
        <v>2</v>
      </c>
      <c r="D10233" s="355">
        <v>0.86</v>
      </c>
      <c r="E10233" s="207"/>
    </row>
    <row r="10234" spans="1:5" x14ac:dyDescent="0.25">
      <c r="A10234" s="353">
        <v>65</v>
      </c>
      <c r="B10234" s="354" t="s">
        <v>29529</v>
      </c>
      <c r="C10234" s="353" t="s">
        <v>2</v>
      </c>
      <c r="D10234" s="355">
        <v>0.94</v>
      </c>
      <c r="E10234" s="207"/>
    </row>
    <row r="10235" spans="1:5" x14ac:dyDescent="0.25">
      <c r="A10235" s="353">
        <v>108</v>
      </c>
      <c r="B10235" s="354" t="s">
        <v>29530</v>
      </c>
      <c r="C10235" s="353" t="s">
        <v>2</v>
      </c>
      <c r="D10235" s="355">
        <v>1.89</v>
      </c>
      <c r="E10235" s="207"/>
    </row>
    <row r="10236" spans="1:5" x14ac:dyDescent="0.25">
      <c r="A10236" s="353">
        <v>110</v>
      </c>
      <c r="B10236" s="354" t="s">
        <v>29531</v>
      </c>
      <c r="C10236" s="353" t="s">
        <v>2</v>
      </c>
      <c r="D10236" s="355">
        <v>6.56</v>
      </c>
      <c r="E10236" s="207"/>
    </row>
    <row r="10237" spans="1:5" x14ac:dyDescent="0.25">
      <c r="A10237" s="353">
        <v>109</v>
      </c>
      <c r="B10237" s="354" t="s">
        <v>29532</v>
      </c>
      <c r="C10237" s="353" t="s">
        <v>2</v>
      </c>
      <c r="D10237" s="355">
        <v>3.91</v>
      </c>
      <c r="E10237" s="207"/>
    </row>
    <row r="10238" spans="1:5" x14ac:dyDescent="0.25">
      <c r="A10238" s="353">
        <v>111</v>
      </c>
      <c r="B10238" s="354" t="s">
        <v>29533</v>
      </c>
      <c r="C10238" s="353" t="s">
        <v>2</v>
      </c>
      <c r="D10238" s="355">
        <v>8.8800000000000008</v>
      </c>
      <c r="E10238" s="207"/>
    </row>
    <row r="10239" spans="1:5" x14ac:dyDescent="0.25">
      <c r="A10239" s="353">
        <v>112</v>
      </c>
      <c r="B10239" s="354" t="s">
        <v>29534</v>
      </c>
      <c r="C10239" s="353" t="s">
        <v>2</v>
      </c>
      <c r="D10239" s="355">
        <v>4.7</v>
      </c>
      <c r="E10239" s="207"/>
    </row>
    <row r="10240" spans="1:5" x14ac:dyDescent="0.25">
      <c r="A10240" s="353">
        <v>113</v>
      </c>
      <c r="B10240" s="354" t="s">
        <v>29535</v>
      </c>
      <c r="C10240" s="353" t="s">
        <v>2</v>
      </c>
      <c r="D10240" s="355">
        <v>11.78</v>
      </c>
      <c r="E10240" s="207"/>
    </row>
    <row r="10241" spans="1:5" x14ac:dyDescent="0.25">
      <c r="A10241" s="353">
        <v>104</v>
      </c>
      <c r="B10241" s="354" t="s">
        <v>29536</v>
      </c>
      <c r="C10241" s="353" t="s">
        <v>2</v>
      </c>
      <c r="D10241" s="355">
        <v>20.5</v>
      </c>
      <c r="E10241" s="207"/>
    </row>
    <row r="10242" spans="1:5" x14ac:dyDescent="0.25">
      <c r="A10242" s="353">
        <v>102</v>
      </c>
      <c r="B10242" s="354" t="s">
        <v>29537</v>
      </c>
      <c r="C10242" s="353" t="s">
        <v>2</v>
      </c>
      <c r="D10242" s="355">
        <v>28.27</v>
      </c>
      <c r="E10242" s="207"/>
    </row>
    <row r="10243" spans="1:5" x14ac:dyDescent="0.25">
      <c r="A10243" s="353">
        <v>95</v>
      </c>
      <c r="B10243" s="354" t="s">
        <v>29538</v>
      </c>
      <c r="C10243" s="353" t="s">
        <v>2</v>
      </c>
      <c r="D10243" s="355">
        <v>11.94</v>
      </c>
      <c r="E10243" s="207"/>
    </row>
    <row r="10244" spans="1:5" x14ac:dyDescent="0.25">
      <c r="A10244" s="353">
        <v>96</v>
      </c>
      <c r="B10244" s="354" t="s">
        <v>29539</v>
      </c>
      <c r="C10244" s="353" t="s">
        <v>2</v>
      </c>
      <c r="D10244" s="355">
        <v>12.99</v>
      </c>
      <c r="E10244" s="207"/>
    </row>
    <row r="10245" spans="1:5" x14ac:dyDescent="0.25">
      <c r="A10245" s="353">
        <v>97</v>
      </c>
      <c r="B10245" s="354" t="s">
        <v>29540</v>
      </c>
      <c r="C10245" s="353" t="s">
        <v>2</v>
      </c>
      <c r="D10245" s="355">
        <v>19.55</v>
      </c>
      <c r="E10245" s="207"/>
    </row>
    <row r="10246" spans="1:5" x14ac:dyDescent="0.25">
      <c r="A10246" s="353">
        <v>98</v>
      </c>
      <c r="B10246" s="354" t="s">
        <v>29541</v>
      </c>
      <c r="C10246" s="353" t="s">
        <v>2</v>
      </c>
      <c r="D10246" s="355">
        <v>29.26</v>
      </c>
      <c r="E10246" s="207"/>
    </row>
    <row r="10247" spans="1:5" x14ac:dyDescent="0.25">
      <c r="A10247" s="353">
        <v>99</v>
      </c>
      <c r="B10247" s="354" t="s">
        <v>29542</v>
      </c>
      <c r="C10247" s="353" t="s">
        <v>2</v>
      </c>
      <c r="D10247" s="355">
        <v>27.66</v>
      </c>
      <c r="E10247" s="207"/>
    </row>
    <row r="10248" spans="1:5" x14ac:dyDescent="0.25">
      <c r="A10248" s="353">
        <v>60</v>
      </c>
      <c r="B10248" s="354" t="s">
        <v>29543</v>
      </c>
      <c r="C10248" s="353" t="s">
        <v>2</v>
      </c>
      <c r="D10248" s="355">
        <v>8.19</v>
      </c>
      <c r="E10248" s="207"/>
    </row>
    <row r="10249" spans="1:5" x14ac:dyDescent="0.25">
      <c r="A10249" s="353">
        <v>72</v>
      </c>
      <c r="B10249" s="354" t="s">
        <v>29544</v>
      </c>
      <c r="C10249" s="353" t="s">
        <v>2</v>
      </c>
      <c r="D10249" s="355">
        <v>53.04</v>
      </c>
      <c r="E10249" s="207"/>
    </row>
    <row r="10250" spans="1:5" x14ac:dyDescent="0.25">
      <c r="A10250" s="353">
        <v>71</v>
      </c>
      <c r="B10250" s="354" t="s">
        <v>29545</v>
      </c>
      <c r="C10250" s="353" t="s">
        <v>2</v>
      </c>
      <c r="D10250" s="355">
        <v>32.76</v>
      </c>
      <c r="E10250" s="207"/>
    </row>
    <row r="10251" spans="1:5" x14ac:dyDescent="0.25">
      <c r="A10251" s="353">
        <v>67</v>
      </c>
      <c r="B10251" s="354" t="s">
        <v>29546</v>
      </c>
      <c r="C10251" s="353" t="s">
        <v>2</v>
      </c>
      <c r="D10251" s="355">
        <v>17.149999999999999</v>
      </c>
      <c r="E10251" s="207"/>
    </row>
    <row r="10252" spans="1:5" x14ac:dyDescent="0.25">
      <c r="A10252" s="353">
        <v>73</v>
      </c>
      <c r="B10252" s="354" t="s">
        <v>29547</v>
      </c>
      <c r="C10252" s="353" t="s">
        <v>2</v>
      </c>
      <c r="D10252" s="355">
        <v>16.41</v>
      </c>
      <c r="E10252" s="207"/>
    </row>
    <row r="10253" spans="1:5" x14ac:dyDescent="0.25">
      <c r="A10253" s="353">
        <v>100</v>
      </c>
      <c r="B10253" s="354" t="s">
        <v>29548</v>
      </c>
      <c r="C10253" s="353" t="s">
        <v>2</v>
      </c>
      <c r="D10253" s="355">
        <v>48.32</v>
      </c>
      <c r="E10253" s="207"/>
    </row>
    <row r="10254" spans="1:5" x14ac:dyDescent="0.25">
      <c r="A10254" s="353">
        <v>75</v>
      </c>
      <c r="B10254" s="354" t="s">
        <v>29549</v>
      </c>
      <c r="C10254" s="353" t="s">
        <v>2</v>
      </c>
      <c r="D10254" s="355">
        <v>281.72000000000003</v>
      </c>
      <c r="E10254" s="207"/>
    </row>
    <row r="10255" spans="1:5" x14ac:dyDescent="0.25">
      <c r="A10255" s="353">
        <v>83</v>
      </c>
      <c r="B10255" s="354" t="s">
        <v>29550</v>
      </c>
      <c r="C10255" s="353" t="s">
        <v>2</v>
      </c>
      <c r="D10255" s="355">
        <v>225.23</v>
      </c>
      <c r="E10255" s="207"/>
    </row>
    <row r="10256" spans="1:5" x14ac:dyDescent="0.25">
      <c r="A10256" s="353">
        <v>74</v>
      </c>
      <c r="B10256" s="354" t="s">
        <v>29551</v>
      </c>
      <c r="C10256" s="353" t="s">
        <v>2</v>
      </c>
      <c r="D10256" s="355">
        <v>322.01</v>
      </c>
      <c r="E10256" s="207"/>
    </row>
    <row r="10257" spans="1:5" x14ac:dyDescent="0.25">
      <c r="A10257" s="353">
        <v>106</v>
      </c>
      <c r="B10257" s="354" t="s">
        <v>29552</v>
      </c>
      <c r="C10257" s="353" t="s">
        <v>2</v>
      </c>
      <c r="D10257" s="355">
        <v>407.2</v>
      </c>
      <c r="E10257" s="207"/>
    </row>
    <row r="10258" spans="1:5" x14ac:dyDescent="0.25">
      <c r="A10258" s="353">
        <v>88</v>
      </c>
      <c r="B10258" s="354" t="s">
        <v>29553</v>
      </c>
      <c r="C10258" s="353" t="s">
        <v>2</v>
      </c>
      <c r="D10258" s="355">
        <v>11.44</v>
      </c>
      <c r="E10258" s="207"/>
    </row>
    <row r="10259" spans="1:5" x14ac:dyDescent="0.25">
      <c r="A10259" s="353">
        <v>82</v>
      </c>
      <c r="B10259" s="354" t="s">
        <v>29554</v>
      </c>
      <c r="C10259" s="353" t="s">
        <v>2</v>
      </c>
      <c r="D10259" s="355">
        <v>214.29</v>
      </c>
      <c r="E10259" s="207"/>
    </row>
    <row r="10260" spans="1:5" x14ac:dyDescent="0.25">
      <c r="A10260" s="353">
        <v>105</v>
      </c>
      <c r="B10260" s="354" t="s">
        <v>29555</v>
      </c>
      <c r="C10260" s="353" t="s">
        <v>2</v>
      </c>
      <c r="D10260" s="355">
        <v>303.64</v>
      </c>
      <c r="E10260" s="207"/>
    </row>
    <row r="10261" spans="1:5" x14ac:dyDescent="0.25">
      <c r="A10261" s="353">
        <v>39719</v>
      </c>
      <c r="B10261" s="354" t="s">
        <v>29556</v>
      </c>
      <c r="C10261" s="353" t="s">
        <v>1051</v>
      </c>
      <c r="D10261" s="355">
        <v>194.75</v>
      </c>
      <c r="E10261" s="207"/>
    </row>
    <row r="10262" spans="1:5" x14ac:dyDescent="0.25">
      <c r="A10262" s="353">
        <v>3410</v>
      </c>
      <c r="B10262" s="354" t="s">
        <v>29557</v>
      </c>
      <c r="C10262" s="353" t="s">
        <v>689</v>
      </c>
      <c r="D10262" s="355">
        <v>43.81</v>
      </c>
      <c r="E10262" s="207"/>
    </row>
    <row r="10263" spans="1:5" x14ac:dyDescent="0.25">
      <c r="A10263" s="353">
        <v>4791</v>
      </c>
      <c r="B10263" s="354" t="s">
        <v>29558</v>
      </c>
      <c r="C10263" s="353" t="s">
        <v>689</v>
      </c>
      <c r="D10263" s="355">
        <v>55.19</v>
      </c>
      <c r="E10263" s="207"/>
    </row>
    <row r="10264" spans="1:5" x14ac:dyDescent="0.25">
      <c r="A10264" s="353">
        <v>157</v>
      </c>
      <c r="B10264" s="354" t="s">
        <v>29559</v>
      </c>
      <c r="C10264" s="353" t="s">
        <v>689</v>
      </c>
      <c r="D10264" s="355">
        <v>134.05000000000001</v>
      </c>
      <c r="E10264" s="207"/>
    </row>
    <row r="10265" spans="1:5" x14ac:dyDescent="0.25">
      <c r="A10265" s="353">
        <v>156</v>
      </c>
      <c r="B10265" s="354" t="s">
        <v>29560</v>
      </c>
      <c r="C10265" s="353" t="s">
        <v>689</v>
      </c>
      <c r="D10265" s="355">
        <v>47.73</v>
      </c>
      <c r="E10265" s="207"/>
    </row>
    <row r="10266" spans="1:5" x14ac:dyDescent="0.25">
      <c r="A10266" s="353">
        <v>131</v>
      </c>
      <c r="B10266" s="354" t="s">
        <v>29561</v>
      </c>
      <c r="C10266" s="353" t="s">
        <v>689</v>
      </c>
      <c r="D10266" s="355">
        <v>40.82</v>
      </c>
      <c r="E10266" s="207"/>
    </row>
    <row r="10267" spans="1:5" x14ac:dyDescent="0.25">
      <c r="A10267" s="353">
        <v>21114</v>
      </c>
      <c r="B10267" s="354" t="s">
        <v>29562</v>
      </c>
      <c r="C10267" s="353" t="s">
        <v>2</v>
      </c>
      <c r="D10267" s="355">
        <v>38.39</v>
      </c>
      <c r="E10267" s="207"/>
    </row>
    <row r="10268" spans="1:5" x14ac:dyDescent="0.25">
      <c r="A10268" s="353">
        <v>119</v>
      </c>
      <c r="B10268" s="354" t="s">
        <v>29563</v>
      </c>
      <c r="C10268" s="353" t="s">
        <v>2</v>
      </c>
      <c r="D10268" s="355">
        <v>9.73</v>
      </c>
      <c r="E10268" s="207"/>
    </row>
    <row r="10269" spans="1:5" x14ac:dyDescent="0.25">
      <c r="A10269" s="353">
        <v>122</v>
      </c>
      <c r="B10269" s="354" t="s">
        <v>29564</v>
      </c>
      <c r="C10269" s="353" t="s">
        <v>2</v>
      </c>
      <c r="D10269" s="355">
        <v>74.86</v>
      </c>
      <c r="E10269" s="207"/>
    </row>
    <row r="10270" spans="1:5" x14ac:dyDescent="0.25">
      <c r="A10270" s="353">
        <v>20080</v>
      </c>
      <c r="B10270" s="354" t="s">
        <v>29565</v>
      </c>
      <c r="C10270" s="353" t="s">
        <v>2</v>
      </c>
      <c r="D10270" s="355">
        <v>24.43</v>
      </c>
      <c r="E10270" s="207"/>
    </row>
    <row r="10271" spans="1:5" x14ac:dyDescent="0.25">
      <c r="A10271" s="353">
        <v>124</v>
      </c>
      <c r="B10271" s="354" t="s">
        <v>29566</v>
      </c>
      <c r="C10271" s="353" t="s">
        <v>1051</v>
      </c>
      <c r="D10271" s="355">
        <v>15.74</v>
      </c>
      <c r="E10271" s="207"/>
    </row>
    <row r="10272" spans="1:5" x14ac:dyDescent="0.25">
      <c r="A10272" s="353">
        <v>7334</v>
      </c>
      <c r="B10272" s="354" t="s">
        <v>29567</v>
      </c>
      <c r="C10272" s="353" t="s">
        <v>1051</v>
      </c>
      <c r="D10272" s="355">
        <v>13.49</v>
      </c>
      <c r="E10272" s="207"/>
    </row>
    <row r="10273" spans="1:5" x14ac:dyDescent="0.25">
      <c r="A10273" s="353">
        <v>45146</v>
      </c>
      <c r="B10273" s="354" t="s">
        <v>29568</v>
      </c>
      <c r="C10273" s="353" t="s">
        <v>689</v>
      </c>
      <c r="D10273" s="355">
        <v>30.18</v>
      </c>
      <c r="E10273" s="207"/>
    </row>
    <row r="10274" spans="1:5" x14ac:dyDescent="0.25">
      <c r="A10274" s="353">
        <v>123</v>
      </c>
      <c r="B10274" s="354" t="s">
        <v>29569</v>
      </c>
      <c r="C10274" s="353" t="s">
        <v>1051</v>
      </c>
      <c r="D10274" s="355">
        <v>6.44</v>
      </c>
      <c r="E10274" s="207"/>
    </row>
    <row r="10275" spans="1:5" x14ac:dyDescent="0.25">
      <c r="A10275" s="353">
        <v>127</v>
      </c>
      <c r="B10275" s="354" t="s">
        <v>29570</v>
      </c>
      <c r="C10275" s="353" t="s">
        <v>1051</v>
      </c>
      <c r="D10275" s="355">
        <v>15.37</v>
      </c>
      <c r="E10275" s="207"/>
    </row>
    <row r="10276" spans="1:5" x14ac:dyDescent="0.25">
      <c r="A10276" s="353">
        <v>133</v>
      </c>
      <c r="B10276" s="354" t="s">
        <v>29571</v>
      </c>
      <c r="C10276" s="353" t="s">
        <v>1051</v>
      </c>
      <c r="D10276" s="355">
        <v>6.38</v>
      </c>
      <c r="E10276" s="207"/>
    </row>
    <row r="10277" spans="1:5" x14ac:dyDescent="0.25">
      <c r="A10277" s="353">
        <v>43617</v>
      </c>
      <c r="B10277" s="354" t="s">
        <v>29572</v>
      </c>
      <c r="C10277" s="353" t="s">
        <v>1051</v>
      </c>
      <c r="D10277" s="355">
        <v>7.13</v>
      </c>
      <c r="E10277" s="207"/>
    </row>
    <row r="10278" spans="1:5" x14ac:dyDescent="0.25">
      <c r="A10278" s="353">
        <v>132</v>
      </c>
      <c r="B10278" s="354" t="s">
        <v>29573</v>
      </c>
      <c r="C10278" s="353" t="s">
        <v>1051</v>
      </c>
      <c r="D10278" s="355">
        <v>6.62</v>
      </c>
      <c r="E10278" s="207"/>
    </row>
    <row r="10279" spans="1:5" x14ac:dyDescent="0.25">
      <c r="A10279" s="353">
        <v>43618</v>
      </c>
      <c r="B10279" s="354" t="s">
        <v>29574</v>
      </c>
      <c r="C10279" s="353" t="s">
        <v>689</v>
      </c>
      <c r="D10279" s="355">
        <v>16.66</v>
      </c>
      <c r="E10279" s="207"/>
    </row>
    <row r="10280" spans="1:5" x14ac:dyDescent="0.25">
      <c r="A10280" s="353">
        <v>37476</v>
      </c>
      <c r="B10280" s="354" t="s">
        <v>29575</v>
      </c>
      <c r="C10280" s="353" t="s">
        <v>2</v>
      </c>
      <c r="D10280" s="355">
        <v>3910.08</v>
      </c>
      <c r="E10280" s="207"/>
    </row>
    <row r="10281" spans="1:5" x14ac:dyDescent="0.25">
      <c r="A10281" s="353">
        <v>37478</v>
      </c>
      <c r="B10281" s="354" t="s">
        <v>29576</v>
      </c>
      <c r="C10281" s="353" t="s">
        <v>2</v>
      </c>
      <c r="D10281" s="355">
        <v>4897.47</v>
      </c>
      <c r="E10281" s="207"/>
    </row>
    <row r="10282" spans="1:5" x14ac:dyDescent="0.25">
      <c r="A10282" s="353">
        <v>37477</v>
      </c>
      <c r="B10282" s="354" t="s">
        <v>29577</v>
      </c>
      <c r="C10282" s="353" t="s">
        <v>2</v>
      </c>
      <c r="D10282" s="355">
        <v>6635.29</v>
      </c>
      <c r="E10282" s="207"/>
    </row>
    <row r="10283" spans="1:5" x14ac:dyDescent="0.25">
      <c r="A10283" s="353">
        <v>37479</v>
      </c>
      <c r="B10283" s="354" t="s">
        <v>29578</v>
      </c>
      <c r="C10283" s="353" t="s">
        <v>2</v>
      </c>
      <c r="D10283" s="355">
        <v>7869.53</v>
      </c>
      <c r="E10283" s="207"/>
    </row>
    <row r="10284" spans="1:5" x14ac:dyDescent="0.25">
      <c r="A10284" s="353">
        <v>4319</v>
      </c>
      <c r="B10284" s="354" t="s">
        <v>29579</v>
      </c>
      <c r="C10284" s="353" t="s">
        <v>2</v>
      </c>
      <c r="D10284" s="355">
        <v>1.67</v>
      </c>
      <c r="E10284" s="207"/>
    </row>
    <row r="10285" spans="1:5" x14ac:dyDescent="0.25">
      <c r="A10285" s="353">
        <v>42409</v>
      </c>
      <c r="B10285" s="354" t="s">
        <v>29580</v>
      </c>
      <c r="C10285" s="353" t="s">
        <v>689</v>
      </c>
      <c r="D10285" s="355">
        <v>10.49</v>
      </c>
      <c r="E10285" s="207"/>
    </row>
    <row r="10286" spans="1:5" x14ac:dyDescent="0.25">
      <c r="A10286" s="353">
        <v>40553</v>
      </c>
      <c r="B10286" s="354" t="s">
        <v>29581</v>
      </c>
      <c r="C10286" s="353" t="s">
        <v>691</v>
      </c>
      <c r="D10286" s="355"/>
      <c r="E10286" s="207"/>
    </row>
    <row r="10287" spans="1:5" x14ac:dyDescent="0.25">
      <c r="A10287" s="353">
        <v>6114</v>
      </c>
      <c r="B10287" s="354" t="s">
        <v>29582</v>
      </c>
      <c r="C10287" s="353" t="s">
        <v>220</v>
      </c>
      <c r="D10287" s="355">
        <v>17.920000000000002</v>
      </c>
      <c r="E10287" s="207"/>
    </row>
    <row r="10288" spans="1:5" x14ac:dyDescent="0.25">
      <c r="A10288" s="353">
        <v>40912</v>
      </c>
      <c r="B10288" s="354" t="s">
        <v>29583</v>
      </c>
      <c r="C10288" s="353" t="s">
        <v>1308</v>
      </c>
      <c r="D10288" s="355">
        <v>3165.23</v>
      </c>
      <c r="E10288" s="207"/>
    </row>
    <row r="10289" spans="1:5" x14ac:dyDescent="0.25">
      <c r="A10289" s="353">
        <v>247</v>
      </c>
      <c r="B10289" s="354" t="s">
        <v>29584</v>
      </c>
      <c r="C10289" s="353" t="s">
        <v>220</v>
      </c>
      <c r="D10289" s="355">
        <v>17.920000000000002</v>
      </c>
      <c r="E10289" s="207"/>
    </row>
    <row r="10290" spans="1:5" x14ac:dyDescent="0.25">
      <c r="A10290" s="353">
        <v>40919</v>
      </c>
      <c r="B10290" s="354" t="s">
        <v>29585</v>
      </c>
      <c r="C10290" s="353" t="s">
        <v>1308</v>
      </c>
      <c r="D10290" s="355">
        <v>3165.23</v>
      </c>
      <c r="E10290" s="207"/>
    </row>
    <row r="10291" spans="1:5" x14ac:dyDescent="0.25">
      <c r="A10291" s="353">
        <v>44499</v>
      </c>
      <c r="B10291" s="354" t="s">
        <v>29586</v>
      </c>
      <c r="C10291" s="353" t="s">
        <v>220</v>
      </c>
      <c r="D10291" s="355">
        <v>17.920000000000002</v>
      </c>
      <c r="E10291" s="207"/>
    </row>
    <row r="10292" spans="1:5" x14ac:dyDescent="0.25">
      <c r="A10292" s="353">
        <v>40984</v>
      </c>
      <c r="B10292" s="354" t="s">
        <v>29587</v>
      </c>
      <c r="C10292" s="353" t="s">
        <v>1308</v>
      </c>
      <c r="D10292" s="355">
        <v>3165.23</v>
      </c>
      <c r="E10292" s="207"/>
    </row>
    <row r="10293" spans="1:5" x14ac:dyDescent="0.25">
      <c r="A10293" s="353">
        <v>248</v>
      </c>
      <c r="B10293" s="354" t="s">
        <v>29588</v>
      </c>
      <c r="C10293" s="353" t="s">
        <v>220</v>
      </c>
      <c r="D10293" s="355">
        <v>19.420000000000002</v>
      </c>
      <c r="E10293" s="207"/>
    </row>
    <row r="10294" spans="1:5" x14ac:dyDescent="0.25">
      <c r="A10294" s="353">
        <v>41086</v>
      </c>
      <c r="B10294" s="354" t="s">
        <v>29589</v>
      </c>
      <c r="C10294" s="353" t="s">
        <v>1308</v>
      </c>
      <c r="D10294" s="355">
        <v>3430.52</v>
      </c>
      <c r="E10294" s="207"/>
    </row>
    <row r="10295" spans="1:5" x14ac:dyDescent="0.25">
      <c r="A10295" s="353">
        <v>34466</v>
      </c>
      <c r="B10295" s="354" t="s">
        <v>29590</v>
      </c>
      <c r="C10295" s="353" t="s">
        <v>220</v>
      </c>
      <c r="D10295" s="355">
        <v>17.920000000000002</v>
      </c>
      <c r="E10295" s="207"/>
    </row>
    <row r="10296" spans="1:5" x14ac:dyDescent="0.25">
      <c r="A10296" s="353">
        <v>41083</v>
      </c>
      <c r="B10296" s="354" t="s">
        <v>29591</v>
      </c>
      <c r="C10296" s="353" t="s">
        <v>1308</v>
      </c>
      <c r="D10296" s="355">
        <v>3165.23</v>
      </c>
      <c r="E10296" s="207"/>
    </row>
    <row r="10297" spans="1:5" x14ac:dyDescent="0.25">
      <c r="A10297" s="353">
        <v>252</v>
      </c>
      <c r="B10297" s="354" t="s">
        <v>29592</v>
      </c>
      <c r="C10297" s="353" t="s">
        <v>220</v>
      </c>
      <c r="D10297" s="355">
        <v>17.920000000000002</v>
      </c>
      <c r="E10297" s="207"/>
    </row>
    <row r="10298" spans="1:5" x14ac:dyDescent="0.25">
      <c r="A10298" s="353">
        <v>40909</v>
      </c>
      <c r="B10298" s="354" t="s">
        <v>29593</v>
      </c>
      <c r="C10298" s="353" t="s">
        <v>1308</v>
      </c>
      <c r="D10298" s="355">
        <v>3165.23</v>
      </c>
      <c r="E10298" s="207"/>
    </row>
    <row r="10299" spans="1:5" x14ac:dyDescent="0.25">
      <c r="A10299" s="353">
        <v>242</v>
      </c>
      <c r="B10299" s="354" t="s">
        <v>29594</v>
      </c>
      <c r="C10299" s="353" t="s">
        <v>220</v>
      </c>
      <c r="D10299" s="355">
        <v>19.420000000000002</v>
      </c>
      <c r="E10299" s="207"/>
    </row>
    <row r="10300" spans="1:5" x14ac:dyDescent="0.25">
      <c r="A10300" s="353">
        <v>41085</v>
      </c>
      <c r="B10300" s="354" t="s">
        <v>29595</v>
      </c>
      <c r="C10300" s="353" t="s">
        <v>1308</v>
      </c>
      <c r="D10300" s="355">
        <v>3430.52</v>
      </c>
      <c r="E10300" s="207"/>
    </row>
    <row r="10301" spans="1:5" x14ac:dyDescent="0.25">
      <c r="A10301" s="353">
        <v>427</v>
      </c>
      <c r="B10301" s="354" t="s">
        <v>29596</v>
      </c>
      <c r="C10301" s="353" t="s">
        <v>2</v>
      </c>
      <c r="D10301" s="355"/>
      <c r="E10301" s="207"/>
    </row>
    <row r="10302" spans="1:5" x14ac:dyDescent="0.25">
      <c r="A10302" s="353">
        <v>417</v>
      </c>
      <c r="B10302" s="354" t="s">
        <v>29597</v>
      </c>
      <c r="C10302" s="353" t="s">
        <v>2</v>
      </c>
      <c r="D10302" s="355"/>
      <c r="E10302" s="207"/>
    </row>
    <row r="10303" spans="1:5" x14ac:dyDescent="0.25">
      <c r="A10303" s="353">
        <v>11273</v>
      </c>
      <c r="B10303" s="354" t="s">
        <v>29598</v>
      </c>
      <c r="C10303" s="353" t="s">
        <v>2</v>
      </c>
      <c r="D10303" s="355"/>
      <c r="E10303" s="207"/>
    </row>
    <row r="10304" spans="1:5" x14ac:dyDescent="0.25">
      <c r="A10304" s="353">
        <v>11272</v>
      </c>
      <c r="B10304" s="354" t="s">
        <v>29599</v>
      </c>
      <c r="C10304" s="353" t="s">
        <v>2</v>
      </c>
      <c r="D10304" s="355"/>
      <c r="E10304" s="207"/>
    </row>
    <row r="10305" spans="1:5" x14ac:dyDescent="0.25">
      <c r="A10305" s="353">
        <v>11275</v>
      </c>
      <c r="B10305" s="354" t="s">
        <v>29600</v>
      </c>
      <c r="C10305" s="353" t="s">
        <v>2</v>
      </c>
      <c r="D10305" s="355"/>
      <c r="E10305" s="207"/>
    </row>
    <row r="10306" spans="1:5" x14ac:dyDescent="0.25">
      <c r="A10306" s="353">
        <v>11274</v>
      </c>
      <c r="B10306" s="354" t="s">
        <v>29601</v>
      </c>
      <c r="C10306" s="353" t="s">
        <v>2</v>
      </c>
      <c r="D10306" s="355"/>
      <c r="E10306" s="207"/>
    </row>
    <row r="10307" spans="1:5" x14ac:dyDescent="0.25">
      <c r="A10307" s="353">
        <v>45208</v>
      </c>
      <c r="B10307" s="354" t="s">
        <v>40027</v>
      </c>
      <c r="C10307" s="353" t="s">
        <v>2</v>
      </c>
      <c r="D10307" s="355">
        <v>248.92</v>
      </c>
      <c r="E10307" s="207"/>
    </row>
    <row r="10308" spans="1:5" x14ac:dyDescent="0.25">
      <c r="A10308" s="353">
        <v>45250</v>
      </c>
      <c r="B10308" s="354" t="s">
        <v>39800</v>
      </c>
      <c r="C10308" s="353" t="s">
        <v>2</v>
      </c>
      <c r="D10308" s="355">
        <v>43.93</v>
      </c>
      <c r="E10308" s="207"/>
    </row>
    <row r="10309" spans="1:5" x14ac:dyDescent="0.25">
      <c r="A10309" s="353">
        <v>38470</v>
      </c>
      <c r="B10309" s="354" t="s">
        <v>29602</v>
      </c>
      <c r="C10309" s="353" t="s">
        <v>2</v>
      </c>
      <c r="D10309" s="355">
        <v>44.97</v>
      </c>
      <c r="E10309" s="207"/>
    </row>
    <row r="10310" spans="1:5" x14ac:dyDescent="0.25">
      <c r="A10310" s="353">
        <v>38547</v>
      </c>
      <c r="B10310" s="354" t="s">
        <v>29603</v>
      </c>
      <c r="C10310" s="353" t="s">
        <v>2</v>
      </c>
      <c r="D10310" s="355">
        <v>298.52</v>
      </c>
      <c r="E10310" s="207"/>
    </row>
    <row r="10311" spans="1:5" x14ac:dyDescent="0.25">
      <c r="A10311" s="353">
        <v>38467</v>
      </c>
      <c r="B10311" s="354" t="s">
        <v>29604</v>
      </c>
      <c r="C10311" s="353" t="s">
        <v>2</v>
      </c>
      <c r="D10311" s="355">
        <v>148.35</v>
      </c>
      <c r="E10311" s="207"/>
    </row>
    <row r="10312" spans="1:5" x14ac:dyDescent="0.25">
      <c r="A10312" s="353">
        <v>38468</v>
      </c>
      <c r="B10312" s="354" t="s">
        <v>29605</v>
      </c>
      <c r="C10312" s="353" t="s">
        <v>2</v>
      </c>
      <c r="D10312" s="355">
        <v>185.18</v>
      </c>
      <c r="E10312" s="207"/>
    </row>
    <row r="10313" spans="1:5" x14ac:dyDescent="0.25">
      <c r="A10313" s="353">
        <v>38469</v>
      </c>
      <c r="B10313" s="354" t="s">
        <v>29606</v>
      </c>
      <c r="C10313" s="353" t="s">
        <v>2</v>
      </c>
      <c r="D10313" s="355">
        <v>285.04000000000002</v>
      </c>
      <c r="E10313" s="207"/>
    </row>
    <row r="10314" spans="1:5" x14ac:dyDescent="0.25">
      <c r="A10314" s="353">
        <v>45197</v>
      </c>
      <c r="B10314" s="354" t="s">
        <v>39801</v>
      </c>
      <c r="C10314" s="353" t="s">
        <v>2</v>
      </c>
      <c r="D10314" s="355">
        <v>227.33</v>
      </c>
      <c r="E10314" s="207"/>
    </row>
    <row r="10315" spans="1:5" x14ac:dyDescent="0.25">
      <c r="A10315" s="353">
        <v>38471</v>
      </c>
      <c r="B10315" s="354" t="s">
        <v>29607</v>
      </c>
      <c r="C10315" s="353" t="s">
        <v>2</v>
      </c>
      <c r="D10315" s="355">
        <v>304.86</v>
      </c>
      <c r="E10315" s="207"/>
    </row>
    <row r="10316" spans="1:5" x14ac:dyDescent="0.25">
      <c r="A10316" s="353">
        <v>45206</v>
      </c>
      <c r="B10316" s="354" t="s">
        <v>39802</v>
      </c>
      <c r="C10316" s="353" t="s">
        <v>2</v>
      </c>
      <c r="D10316" s="355">
        <v>60.23</v>
      </c>
      <c r="E10316" s="207"/>
    </row>
    <row r="10317" spans="1:5" x14ac:dyDescent="0.25">
      <c r="A10317" s="353">
        <v>37370</v>
      </c>
      <c r="B10317" s="354" t="s">
        <v>29608</v>
      </c>
      <c r="C10317" s="353" t="s">
        <v>220</v>
      </c>
      <c r="D10317" s="355">
        <v>2.12</v>
      </c>
      <c r="E10317" s="207"/>
    </row>
    <row r="10318" spans="1:5" x14ac:dyDescent="0.25">
      <c r="A10318" s="353">
        <v>40862</v>
      </c>
      <c r="B10318" s="354" t="s">
        <v>29609</v>
      </c>
      <c r="C10318" s="353" t="s">
        <v>1308</v>
      </c>
      <c r="D10318" s="355">
        <v>399.66</v>
      </c>
      <c r="E10318" s="207"/>
    </row>
    <row r="10319" spans="1:5" x14ac:dyDescent="0.25">
      <c r="A10319" s="353">
        <v>10658</v>
      </c>
      <c r="B10319" s="354" t="s">
        <v>29610</v>
      </c>
      <c r="C10319" s="353" t="s">
        <v>2</v>
      </c>
      <c r="D10319" s="355"/>
      <c r="E10319" s="207"/>
    </row>
    <row r="10320" spans="1:5" x14ac:dyDescent="0.25">
      <c r="A10320" s="353">
        <v>253</v>
      </c>
      <c r="B10320" s="354" t="s">
        <v>29611</v>
      </c>
      <c r="C10320" s="353" t="s">
        <v>220</v>
      </c>
      <c r="D10320" s="355">
        <v>23.18</v>
      </c>
      <c r="E10320" s="207"/>
    </row>
    <row r="10321" spans="1:5" x14ac:dyDescent="0.25">
      <c r="A10321" s="353">
        <v>40809</v>
      </c>
      <c r="B10321" s="354" t="s">
        <v>29612</v>
      </c>
      <c r="C10321" s="353" t="s">
        <v>1308</v>
      </c>
      <c r="D10321" s="355">
        <v>4091.25</v>
      </c>
      <c r="E10321" s="207"/>
    </row>
    <row r="10322" spans="1:5" x14ac:dyDescent="0.25">
      <c r="A10322" s="353">
        <v>42428</v>
      </c>
      <c r="B10322" s="354" t="s">
        <v>29613</v>
      </c>
      <c r="C10322" s="353" t="s">
        <v>2</v>
      </c>
      <c r="D10322" s="355"/>
      <c r="E10322" s="207"/>
    </row>
    <row r="10323" spans="1:5" x14ac:dyDescent="0.25">
      <c r="A10323" s="353">
        <v>301</v>
      </c>
      <c r="B10323" s="354" t="s">
        <v>29614</v>
      </c>
      <c r="C10323" s="353" t="s">
        <v>2</v>
      </c>
      <c r="D10323" s="355">
        <v>3</v>
      </c>
      <c r="E10323" s="207"/>
    </row>
    <row r="10324" spans="1:5" x14ac:dyDescent="0.25">
      <c r="A10324" s="353">
        <v>296</v>
      </c>
      <c r="B10324" s="354" t="s">
        <v>29615</v>
      </c>
      <c r="C10324" s="353" t="s">
        <v>2</v>
      </c>
      <c r="D10324" s="355">
        <v>1.69</v>
      </c>
      <c r="E10324" s="207"/>
    </row>
    <row r="10325" spans="1:5" x14ac:dyDescent="0.25">
      <c r="A10325" s="353">
        <v>297</v>
      </c>
      <c r="B10325" s="354" t="s">
        <v>29616</v>
      </c>
      <c r="C10325" s="353" t="s">
        <v>2</v>
      </c>
      <c r="D10325" s="355">
        <v>2.4900000000000002</v>
      </c>
      <c r="E10325" s="207"/>
    </row>
    <row r="10326" spans="1:5" x14ac:dyDescent="0.25">
      <c r="A10326" s="353">
        <v>299</v>
      </c>
      <c r="B10326" s="354" t="s">
        <v>29617</v>
      </c>
      <c r="C10326" s="353" t="s">
        <v>2</v>
      </c>
      <c r="D10326" s="355">
        <v>3.52</v>
      </c>
      <c r="E10326" s="207"/>
    </row>
    <row r="10327" spans="1:5" x14ac:dyDescent="0.25">
      <c r="A10327" s="353">
        <v>300</v>
      </c>
      <c r="B10327" s="354" t="s">
        <v>29618</v>
      </c>
      <c r="C10327" s="353" t="s">
        <v>2</v>
      </c>
      <c r="D10327" s="355">
        <v>12.18</v>
      </c>
      <c r="E10327" s="207"/>
    </row>
    <row r="10328" spans="1:5" x14ac:dyDescent="0.25">
      <c r="A10328" s="353">
        <v>20085</v>
      </c>
      <c r="B10328" s="354" t="s">
        <v>29619</v>
      </c>
      <c r="C10328" s="353" t="s">
        <v>2</v>
      </c>
      <c r="D10328" s="355">
        <v>2.2200000000000002</v>
      </c>
      <c r="E10328" s="207"/>
    </row>
    <row r="10329" spans="1:5" x14ac:dyDescent="0.25">
      <c r="A10329" s="353">
        <v>298</v>
      </c>
      <c r="B10329" s="354" t="s">
        <v>29620</v>
      </c>
      <c r="C10329" s="353" t="s">
        <v>2</v>
      </c>
      <c r="D10329" s="355">
        <v>2.7</v>
      </c>
      <c r="E10329" s="207"/>
    </row>
    <row r="10330" spans="1:5" x14ac:dyDescent="0.25">
      <c r="A10330" s="353">
        <v>311</v>
      </c>
      <c r="B10330" s="354" t="s">
        <v>29621</v>
      </c>
      <c r="C10330" s="353" t="s">
        <v>2</v>
      </c>
      <c r="D10330" s="355">
        <v>10.039999999999999</v>
      </c>
      <c r="E10330" s="207"/>
    </row>
    <row r="10331" spans="1:5" x14ac:dyDescent="0.25">
      <c r="A10331" s="353">
        <v>318</v>
      </c>
      <c r="B10331" s="354" t="s">
        <v>29622</v>
      </c>
      <c r="C10331" s="353" t="s">
        <v>2</v>
      </c>
      <c r="D10331" s="355">
        <v>20.22</v>
      </c>
      <c r="E10331" s="207"/>
    </row>
    <row r="10332" spans="1:5" x14ac:dyDescent="0.25">
      <c r="A10332" s="353">
        <v>319</v>
      </c>
      <c r="B10332" s="354" t="s">
        <v>29623</v>
      </c>
      <c r="C10332" s="353" t="s">
        <v>2</v>
      </c>
      <c r="D10332" s="355">
        <v>31.71</v>
      </c>
      <c r="E10332" s="207"/>
    </row>
    <row r="10333" spans="1:5" x14ac:dyDescent="0.25">
      <c r="A10333" s="353">
        <v>303</v>
      </c>
      <c r="B10333" s="354" t="s">
        <v>29624</v>
      </c>
      <c r="C10333" s="353" t="s">
        <v>2</v>
      </c>
      <c r="D10333" s="355">
        <v>3.32</v>
      </c>
      <c r="E10333" s="207"/>
    </row>
    <row r="10334" spans="1:5" x14ac:dyDescent="0.25">
      <c r="A10334" s="353">
        <v>305</v>
      </c>
      <c r="B10334" s="354" t="s">
        <v>29625</v>
      </c>
      <c r="C10334" s="353" t="s">
        <v>2</v>
      </c>
      <c r="D10334" s="355">
        <v>10.45</v>
      </c>
      <c r="E10334" s="207"/>
    </row>
    <row r="10335" spans="1:5" x14ac:dyDescent="0.25">
      <c r="A10335" s="353">
        <v>306</v>
      </c>
      <c r="B10335" s="354" t="s">
        <v>29626</v>
      </c>
      <c r="C10335" s="353" t="s">
        <v>2</v>
      </c>
      <c r="D10335" s="355">
        <v>15.85</v>
      </c>
      <c r="E10335" s="207"/>
    </row>
    <row r="10336" spans="1:5" x14ac:dyDescent="0.25">
      <c r="A10336" s="353">
        <v>307</v>
      </c>
      <c r="B10336" s="354" t="s">
        <v>29627</v>
      </c>
      <c r="C10336" s="353" t="s">
        <v>2</v>
      </c>
      <c r="D10336" s="355">
        <v>40.06</v>
      </c>
      <c r="E10336" s="207"/>
    </row>
    <row r="10337" spans="1:5" x14ac:dyDescent="0.25">
      <c r="A10337" s="353">
        <v>309</v>
      </c>
      <c r="B10337" s="354" t="s">
        <v>29628</v>
      </c>
      <c r="C10337" s="353" t="s">
        <v>2</v>
      </c>
      <c r="D10337" s="355">
        <v>65.62</v>
      </c>
      <c r="E10337" s="207"/>
    </row>
    <row r="10338" spans="1:5" x14ac:dyDescent="0.25">
      <c r="A10338" s="353">
        <v>310</v>
      </c>
      <c r="B10338" s="354" t="s">
        <v>29629</v>
      </c>
      <c r="C10338" s="353" t="s">
        <v>2</v>
      </c>
      <c r="D10338" s="355">
        <v>90.95</v>
      </c>
      <c r="E10338" s="207"/>
    </row>
    <row r="10339" spans="1:5" x14ac:dyDescent="0.25">
      <c r="A10339" s="353">
        <v>308</v>
      </c>
      <c r="B10339" s="354" t="s">
        <v>29630</v>
      </c>
      <c r="C10339" s="353" t="s">
        <v>2</v>
      </c>
      <c r="D10339" s="355">
        <v>89.4</v>
      </c>
      <c r="E10339" s="207"/>
    </row>
    <row r="10340" spans="1:5" x14ac:dyDescent="0.25">
      <c r="A10340" s="353">
        <v>328</v>
      </c>
      <c r="B10340" s="354" t="s">
        <v>29631</v>
      </c>
      <c r="C10340" s="353" t="s">
        <v>2</v>
      </c>
      <c r="D10340" s="355">
        <v>7.95</v>
      </c>
      <c r="E10340" s="207"/>
    </row>
    <row r="10341" spans="1:5" x14ac:dyDescent="0.25">
      <c r="A10341" s="353">
        <v>325</v>
      </c>
      <c r="B10341" s="354" t="s">
        <v>29632</v>
      </c>
      <c r="C10341" s="353" t="s">
        <v>2</v>
      </c>
      <c r="D10341" s="355">
        <v>2.34</v>
      </c>
      <c r="E10341" s="207"/>
    </row>
    <row r="10342" spans="1:5" x14ac:dyDescent="0.25">
      <c r="A10342" s="353">
        <v>20326</v>
      </c>
      <c r="B10342" s="354" t="s">
        <v>29633</v>
      </c>
      <c r="C10342" s="353" t="s">
        <v>2</v>
      </c>
      <c r="D10342" s="355">
        <v>4.29</v>
      </c>
      <c r="E10342" s="207"/>
    </row>
    <row r="10343" spans="1:5" x14ac:dyDescent="0.25">
      <c r="A10343" s="353">
        <v>329</v>
      </c>
      <c r="B10343" s="354" t="s">
        <v>29634</v>
      </c>
      <c r="C10343" s="353" t="s">
        <v>2</v>
      </c>
      <c r="D10343" s="355">
        <v>6.65</v>
      </c>
      <c r="E10343" s="207"/>
    </row>
    <row r="10344" spans="1:5" x14ac:dyDescent="0.25">
      <c r="A10344" s="353">
        <v>39642</v>
      </c>
      <c r="B10344" s="354" t="s">
        <v>29635</v>
      </c>
      <c r="C10344" s="353" t="s">
        <v>2</v>
      </c>
      <c r="D10344" s="355">
        <v>2.94</v>
      </c>
      <c r="E10344" s="207"/>
    </row>
    <row r="10345" spans="1:5" x14ac:dyDescent="0.25">
      <c r="A10345" s="353">
        <v>39641</v>
      </c>
      <c r="B10345" s="354" t="s">
        <v>29636</v>
      </c>
      <c r="C10345" s="353" t="s">
        <v>2</v>
      </c>
      <c r="D10345" s="355">
        <v>2.58</v>
      </c>
      <c r="E10345" s="207"/>
    </row>
    <row r="10346" spans="1:5" x14ac:dyDescent="0.25">
      <c r="A10346" s="353">
        <v>39643</v>
      </c>
      <c r="B10346" s="354" t="s">
        <v>29637</v>
      </c>
      <c r="C10346" s="353" t="s">
        <v>2</v>
      </c>
      <c r="D10346" s="355">
        <v>3.46</v>
      </c>
      <c r="E10346" s="207"/>
    </row>
    <row r="10347" spans="1:5" x14ac:dyDescent="0.25">
      <c r="A10347" s="353">
        <v>39644</v>
      </c>
      <c r="B10347" s="354" t="s">
        <v>29638</v>
      </c>
      <c r="C10347" s="353" t="s">
        <v>2</v>
      </c>
      <c r="D10347" s="355">
        <v>5.36</v>
      </c>
      <c r="E10347" s="207"/>
    </row>
    <row r="10348" spans="1:5" x14ac:dyDescent="0.25">
      <c r="A10348" s="353">
        <v>39645</v>
      </c>
      <c r="B10348" s="354" t="s">
        <v>29639</v>
      </c>
      <c r="C10348" s="353" t="s">
        <v>2</v>
      </c>
      <c r="D10348" s="355">
        <v>5.88</v>
      </c>
      <c r="E10348" s="207"/>
    </row>
    <row r="10349" spans="1:5" x14ac:dyDescent="0.25">
      <c r="A10349" s="353">
        <v>41610</v>
      </c>
      <c r="B10349" s="354" t="s">
        <v>29640</v>
      </c>
      <c r="C10349" s="353" t="s">
        <v>2</v>
      </c>
      <c r="D10349" s="355">
        <v>725.41</v>
      </c>
      <c r="E10349" s="207"/>
    </row>
    <row r="10350" spans="1:5" x14ac:dyDescent="0.25">
      <c r="A10350" s="353">
        <v>41611</v>
      </c>
      <c r="B10350" s="354" t="s">
        <v>29641</v>
      </c>
      <c r="C10350" s="353" t="s">
        <v>2</v>
      </c>
      <c r="D10350" s="355">
        <v>1143.4000000000001</v>
      </c>
      <c r="E10350" s="207"/>
    </row>
    <row r="10351" spans="1:5" x14ac:dyDescent="0.25">
      <c r="A10351" s="353">
        <v>41612</v>
      </c>
      <c r="B10351" s="354" t="s">
        <v>29642</v>
      </c>
      <c r="C10351" s="353" t="s">
        <v>2</v>
      </c>
      <c r="D10351" s="355">
        <v>1605.5</v>
      </c>
      <c r="E10351" s="207"/>
    </row>
    <row r="10352" spans="1:5" x14ac:dyDescent="0.25">
      <c r="A10352" s="353">
        <v>41637</v>
      </c>
      <c r="B10352" s="354" t="s">
        <v>29643</v>
      </c>
      <c r="C10352" s="353" t="s">
        <v>2</v>
      </c>
      <c r="D10352" s="355">
        <v>150.08000000000001</v>
      </c>
      <c r="E10352" s="207"/>
    </row>
    <row r="10353" spans="1:5" x14ac:dyDescent="0.25">
      <c r="A10353" s="353">
        <v>41638</v>
      </c>
      <c r="B10353" s="354" t="s">
        <v>29644</v>
      </c>
      <c r="C10353" s="353" t="s">
        <v>2</v>
      </c>
      <c r="D10353" s="355">
        <v>195.5</v>
      </c>
      <c r="E10353" s="207"/>
    </row>
    <row r="10354" spans="1:5" x14ac:dyDescent="0.25">
      <c r="A10354" s="353">
        <v>41639</v>
      </c>
      <c r="B10354" s="354" t="s">
        <v>29645</v>
      </c>
      <c r="C10354" s="353" t="s">
        <v>2</v>
      </c>
      <c r="D10354" s="355">
        <v>472.96</v>
      </c>
      <c r="E10354" s="207"/>
    </row>
    <row r="10355" spans="1:5" x14ac:dyDescent="0.25">
      <c r="A10355" s="353">
        <v>11789</v>
      </c>
      <c r="B10355" s="354" t="s">
        <v>29646</v>
      </c>
      <c r="C10355" s="353" t="s">
        <v>2</v>
      </c>
      <c r="D10355" s="355"/>
      <c r="E10355" s="207"/>
    </row>
    <row r="10356" spans="1:5" x14ac:dyDescent="0.25">
      <c r="A10356" s="353">
        <v>20975</v>
      </c>
      <c r="B10356" s="354" t="s">
        <v>29647</v>
      </c>
      <c r="C10356" s="353" t="s">
        <v>2</v>
      </c>
      <c r="D10356" s="355">
        <v>10.82</v>
      </c>
      <c r="E10356" s="207"/>
    </row>
    <row r="10357" spans="1:5" x14ac:dyDescent="0.25">
      <c r="A10357" s="353">
        <v>20976</v>
      </c>
      <c r="B10357" s="354" t="s">
        <v>29648</v>
      </c>
      <c r="C10357" s="353" t="s">
        <v>2</v>
      </c>
      <c r="D10357" s="355">
        <v>16.34</v>
      </c>
      <c r="E10357" s="207"/>
    </row>
    <row r="10358" spans="1:5" x14ac:dyDescent="0.25">
      <c r="A10358" s="353">
        <v>6138</v>
      </c>
      <c r="B10358" s="354" t="s">
        <v>29649</v>
      </c>
      <c r="C10358" s="353" t="s">
        <v>2</v>
      </c>
      <c r="D10358" s="355">
        <v>12.3</v>
      </c>
      <c r="E10358" s="207"/>
    </row>
    <row r="10359" spans="1:5" x14ac:dyDescent="0.25">
      <c r="A10359" s="353">
        <v>40340</v>
      </c>
      <c r="B10359" s="354" t="s">
        <v>29650</v>
      </c>
      <c r="C10359" s="353" t="s">
        <v>2</v>
      </c>
      <c r="D10359" s="355">
        <v>22.07</v>
      </c>
      <c r="E10359" s="207"/>
    </row>
    <row r="10360" spans="1:5" x14ac:dyDescent="0.25">
      <c r="A10360" s="353">
        <v>40341</v>
      </c>
      <c r="B10360" s="354" t="s">
        <v>29651</v>
      </c>
      <c r="C10360" s="353" t="s">
        <v>2</v>
      </c>
      <c r="D10360" s="355">
        <v>26.34</v>
      </c>
      <c r="E10360" s="207"/>
    </row>
    <row r="10361" spans="1:5" x14ac:dyDescent="0.25">
      <c r="A10361" s="353">
        <v>40342</v>
      </c>
      <c r="B10361" s="354" t="s">
        <v>29652</v>
      </c>
      <c r="C10361" s="353" t="s">
        <v>2</v>
      </c>
      <c r="D10361" s="355">
        <v>31.41</v>
      </c>
      <c r="E10361" s="207"/>
    </row>
    <row r="10362" spans="1:5" x14ac:dyDescent="0.25">
      <c r="A10362" s="353">
        <v>40343</v>
      </c>
      <c r="B10362" s="354" t="s">
        <v>29653</v>
      </c>
      <c r="C10362" s="353" t="s">
        <v>2</v>
      </c>
      <c r="D10362" s="355">
        <v>37.26</v>
      </c>
      <c r="E10362" s="207"/>
    </row>
    <row r="10363" spans="1:5" x14ac:dyDescent="0.25">
      <c r="A10363" s="353">
        <v>40344</v>
      </c>
      <c r="B10363" s="354" t="s">
        <v>29654</v>
      </c>
      <c r="C10363" s="353" t="s">
        <v>2</v>
      </c>
      <c r="D10363" s="355">
        <v>50.79</v>
      </c>
      <c r="E10363" s="207"/>
    </row>
    <row r="10364" spans="1:5" x14ac:dyDescent="0.25">
      <c r="A10364" s="353">
        <v>40345</v>
      </c>
      <c r="B10364" s="354" t="s">
        <v>29655</v>
      </c>
      <c r="C10364" s="353" t="s">
        <v>2</v>
      </c>
      <c r="D10364" s="355">
        <v>62.58</v>
      </c>
      <c r="E10364" s="207"/>
    </row>
    <row r="10365" spans="1:5" x14ac:dyDescent="0.25">
      <c r="A10365" s="353">
        <v>40346</v>
      </c>
      <c r="B10365" s="354" t="s">
        <v>29656</v>
      </c>
      <c r="C10365" s="353" t="s">
        <v>2</v>
      </c>
      <c r="D10365" s="355">
        <v>72.599999999999994</v>
      </c>
      <c r="E10365" s="207"/>
    </row>
    <row r="10366" spans="1:5" x14ac:dyDescent="0.25">
      <c r="A10366" s="353">
        <v>40347</v>
      </c>
      <c r="B10366" s="354" t="s">
        <v>29657</v>
      </c>
      <c r="C10366" s="353" t="s">
        <v>2</v>
      </c>
      <c r="D10366" s="355">
        <v>91.21</v>
      </c>
      <c r="E10366" s="207"/>
    </row>
    <row r="10367" spans="1:5" x14ac:dyDescent="0.25">
      <c r="A10367" s="353">
        <v>43424</v>
      </c>
      <c r="B10367" s="354" t="s">
        <v>29658</v>
      </c>
      <c r="C10367" s="353" t="s">
        <v>2</v>
      </c>
      <c r="D10367" s="355">
        <v>607.78</v>
      </c>
      <c r="E10367" s="207"/>
    </row>
    <row r="10368" spans="1:5" x14ac:dyDescent="0.25">
      <c r="A10368" s="353">
        <v>43426</v>
      </c>
      <c r="B10368" s="354" t="s">
        <v>29659</v>
      </c>
      <c r="C10368" s="353" t="s">
        <v>2</v>
      </c>
      <c r="D10368" s="355">
        <v>2096.23</v>
      </c>
      <c r="E10368" s="207"/>
    </row>
    <row r="10369" spans="1:5" x14ac:dyDescent="0.25">
      <c r="A10369" s="353">
        <v>12565</v>
      </c>
      <c r="B10369" s="354" t="s">
        <v>29660</v>
      </c>
      <c r="C10369" s="353" t="s">
        <v>2</v>
      </c>
      <c r="D10369" s="355">
        <v>735.12</v>
      </c>
      <c r="E10369" s="207"/>
    </row>
    <row r="10370" spans="1:5" x14ac:dyDescent="0.25">
      <c r="A10370" s="353">
        <v>12567</v>
      </c>
      <c r="B10370" s="354" t="s">
        <v>29661</v>
      </c>
      <c r="C10370" s="353" t="s">
        <v>2</v>
      </c>
      <c r="D10370" s="355">
        <v>987.39</v>
      </c>
      <c r="E10370" s="207"/>
    </row>
    <row r="10371" spans="1:5" x14ac:dyDescent="0.25">
      <c r="A10371" s="353">
        <v>12568</v>
      </c>
      <c r="B10371" s="354" t="s">
        <v>29662</v>
      </c>
      <c r="C10371" s="353" t="s">
        <v>2</v>
      </c>
      <c r="D10371" s="355">
        <v>1382.35</v>
      </c>
      <c r="E10371" s="207"/>
    </row>
    <row r="10372" spans="1:5" x14ac:dyDescent="0.25">
      <c r="A10372" s="353">
        <v>43441</v>
      </c>
      <c r="B10372" s="354" t="s">
        <v>29663</v>
      </c>
      <c r="C10372" s="353" t="s">
        <v>2</v>
      </c>
      <c r="D10372" s="355">
        <v>177.73</v>
      </c>
      <c r="E10372" s="207"/>
    </row>
    <row r="10373" spans="1:5" x14ac:dyDescent="0.25">
      <c r="A10373" s="353">
        <v>43423</v>
      </c>
      <c r="B10373" s="354" t="s">
        <v>29664</v>
      </c>
      <c r="C10373" s="353" t="s">
        <v>2</v>
      </c>
      <c r="D10373" s="355">
        <v>82.94</v>
      </c>
      <c r="E10373" s="207"/>
    </row>
    <row r="10374" spans="1:5" x14ac:dyDescent="0.25">
      <c r="A10374" s="353">
        <v>12532</v>
      </c>
      <c r="B10374" s="354" t="s">
        <v>29665</v>
      </c>
      <c r="C10374" s="353" t="s">
        <v>2</v>
      </c>
      <c r="D10374" s="355">
        <v>127.91</v>
      </c>
      <c r="E10374" s="207"/>
    </row>
    <row r="10375" spans="1:5" x14ac:dyDescent="0.25">
      <c r="A10375" s="353">
        <v>43444</v>
      </c>
      <c r="B10375" s="354" t="s">
        <v>29666</v>
      </c>
      <c r="C10375" s="353" t="s">
        <v>2</v>
      </c>
      <c r="D10375" s="355">
        <v>429.51</v>
      </c>
      <c r="E10375" s="207"/>
    </row>
    <row r="10376" spans="1:5" x14ac:dyDescent="0.25">
      <c r="A10376" s="353">
        <v>12551</v>
      </c>
      <c r="B10376" s="354" t="s">
        <v>29667</v>
      </c>
      <c r="C10376" s="353" t="s">
        <v>2</v>
      </c>
      <c r="D10376" s="355">
        <v>306.44</v>
      </c>
      <c r="E10376" s="207"/>
    </row>
    <row r="10377" spans="1:5" x14ac:dyDescent="0.25">
      <c r="A10377" s="353">
        <v>43442</v>
      </c>
      <c r="B10377" s="354" t="s">
        <v>29668</v>
      </c>
      <c r="C10377" s="353" t="s">
        <v>2</v>
      </c>
      <c r="D10377" s="355">
        <v>236.97</v>
      </c>
      <c r="E10377" s="207"/>
    </row>
    <row r="10378" spans="1:5" x14ac:dyDescent="0.25">
      <c r="A10378" s="353">
        <v>43443</v>
      </c>
      <c r="B10378" s="354" t="s">
        <v>29669</v>
      </c>
      <c r="C10378" s="353" t="s">
        <v>2</v>
      </c>
      <c r="D10378" s="355">
        <v>311.02</v>
      </c>
      <c r="E10378" s="207"/>
    </row>
    <row r="10379" spans="1:5" x14ac:dyDescent="0.25">
      <c r="A10379" s="353">
        <v>12544</v>
      </c>
      <c r="B10379" s="354" t="s">
        <v>29670</v>
      </c>
      <c r="C10379" s="353" t="s">
        <v>2</v>
      </c>
      <c r="D10379" s="355">
        <v>167.85</v>
      </c>
      <c r="E10379" s="207"/>
    </row>
    <row r="10380" spans="1:5" x14ac:dyDescent="0.25">
      <c r="A10380" s="353">
        <v>12547</v>
      </c>
      <c r="B10380" s="354" t="s">
        <v>29671</v>
      </c>
      <c r="C10380" s="353" t="s">
        <v>2</v>
      </c>
      <c r="D10380" s="355">
        <v>225.75</v>
      </c>
      <c r="E10380" s="207"/>
    </row>
    <row r="10381" spans="1:5" x14ac:dyDescent="0.25">
      <c r="A10381" s="353">
        <v>43445</v>
      </c>
      <c r="B10381" s="354" t="s">
        <v>29672</v>
      </c>
      <c r="C10381" s="353" t="s">
        <v>2</v>
      </c>
      <c r="D10381" s="355">
        <v>592.42999999999995</v>
      </c>
      <c r="E10381" s="207"/>
    </row>
    <row r="10382" spans="1:5" x14ac:dyDescent="0.25">
      <c r="A10382" s="353">
        <v>12563</v>
      </c>
      <c r="B10382" s="354" t="s">
        <v>29673</v>
      </c>
      <c r="C10382" s="353" t="s">
        <v>2</v>
      </c>
      <c r="D10382" s="355">
        <v>423.86</v>
      </c>
      <c r="E10382" s="207"/>
    </row>
    <row r="10383" spans="1:5" x14ac:dyDescent="0.25">
      <c r="A10383" s="353">
        <v>43425</v>
      </c>
      <c r="B10383" s="354" t="s">
        <v>29674</v>
      </c>
      <c r="C10383" s="353" t="s">
        <v>2</v>
      </c>
      <c r="D10383" s="355">
        <v>266.58999999999997</v>
      </c>
      <c r="E10383" s="207"/>
    </row>
    <row r="10384" spans="1:5" x14ac:dyDescent="0.25">
      <c r="A10384" s="353">
        <v>43446</v>
      </c>
      <c r="B10384" s="354" t="s">
        <v>29675</v>
      </c>
      <c r="C10384" s="353" t="s">
        <v>2</v>
      </c>
      <c r="D10384" s="355">
        <v>562.80999999999995</v>
      </c>
      <c r="E10384" s="207"/>
    </row>
    <row r="10385" spans="1:5" x14ac:dyDescent="0.25">
      <c r="A10385" s="353">
        <v>43447</v>
      </c>
      <c r="B10385" s="354" t="s">
        <v>29676</v>
      </c>
      <c r="C10385" s="353" t="s">
        <v>2</v>
      </c>
      <c r="D10385" s="355">
        <v>691.17</v>
      </c>
      <c r="E10385" s="207"/>
    </row>
    <row r="10386" spans="1:5" x14ac:dyDescent="0.25">
      <c r="A10386" s="353">
        <v>43448</v>
      </c>
      <c r="B10386" s="354" t="s">
        <v>29677</v>
      </c>
      <c r="C10386" s="353" t="s">
        <v>2</v>
      </c>
      <c r="D10386" s="355">
        <v>967.64</v>
      </c>
      <c r="E10386" s="207"/>
    </row>
    <row r="10387" spans="1:5" x14ac:dyDescent="0.25">
      <c r="A10387" s="353">
        <v>13761</v>
      </c>
      <c r="B10387" s="354" t="s">
        <v>29678</v>
      </c>
      <c r="C10387" s="353" t="s">
        <v>2</v>
      </c>
      <c r="D10387" s="355">
        <v>3738.81</v>
      </c>
      <c r="E10387" s="207"/>
    </row>
    <row r="10388" spans="1:5" x14ac:dyDescent="0.25">
      <c r="A10388" s="353">
        <v>4814</v>
      </c>
      <c r="B10388" s="354" t="s">
        <v>29679</v>
      </c>
      <c r="C10388" s="353" t="s">
        <v>2</v>
      </c>
      <c r="D10388" s="355">
        <v>54.72</v>
      </c>
      <c r="E10388" s="207"/>
    </row>
    <row r="10389" spans="1:5" x14ac:dyDescent="0.25">
      <c r="A10389" s="353">
        <v>44473</v>
      </c>
      <c r="B10389" s="354" t="s">
        <v>39917</v>
      </c>
      <c r="C10389" s="353" t="s">
        <v>2</v>
      </c>
      <c r="D10389" s="355"/>
      <c r="E10389" s="207"/>
    </row>
    <row r="10390" spans="1:5" x14ac:dyDescent="0.25">
      <c r="A10390" s="353">
        <v>6122</v>
      </c>
      <c r="B10390" s="354" t="s">
        <v>29680</v>
      </c>
      <c r="C10390" s="353" t="s">
        <v>220</v>
      </c>
      <c r="D10390" s="355">
        <v>20.13</v>
      </c>
      <c r="E10390" s="207"/>
    </row>
    <row r="10391" spans="1:5" x14ac:dyDescent="0.25">
      <c r="A10391" s="353">
        <v>40810</v>
      </c>
      <c r="B10391" s="354" t="s">
        <v>29681</v>
      </c>
      <c r="C10391" s="353" t="s">
        <v>1308</v>
      </c>
      <c r="D10391" s="355">
        <v>3556.49</v>
      </c>
      <c r="E10391" s="207"/>
    </row>
    <row r="10392" spans="1:5" x14ac:dyDescent="0.25">
      <c r="A10392" s="353">
        <v>34469</v>
      </c>
      <c r="B10392" s="354" t="s">
        <v>29682</v>
      </c>
      <c r="C10392" s="353" t="s">
        <v>2</v>
      </c>
      <c r="D10392" s="355">
        <v>9801.1299999999992</v>
      </c>
      <c r="E10392" s="207"/>
    </row>
    <row r="10393" spans="1:5" x14ac:dyDescent="0.25">
      <c r="A10393" s="353">
        <v>34476</v>
      </c>
      <c r="B10393" s="354" t="s">
        <v>29683</v>
      </c>
      <c r="C10393" s="353" t="s">
        <v>2</v>
      </c>
      <c r="D10393" s="355">
        <v>5111.7</v>
      </c>
      <c r="E10393" s="207"/>
    </row>
    <row r="10394" spans="1:5" x14ac:dyDescent="0.25">
      <c r="A10394" s="353">
        <v>34477</v>
      </c>
      <c r="B10394" s="354" t="s">
        <v>29684</v>
      </c>
      <c r="C10394" s="353" t="s">
        <v>2</v>
      </c>
      <c r="D10394" s="355">
        <v>6784.21</v>
      </c>
      <c r="E10394" s="207"/>
    </row>
    <row r="10395" spans="1:5" x14ac:dyDescent="0.25">
      <c r="A10395" s="353">
        <v>34482</v>
      </c>
      <c r="B10395" s="354" t="s">
        <v>29685</v>
      </c>
      <c r="C10395" s="353" t="s">
        <v>2</v>
      </c>
      <c r="D10395" s="355">
        <v>6336.08</v>
      </c>
      <c r="E10395" s="207"/>
    </row>
    <row r="10396" spans="1:5" x14ac:dyDescent="0.25">
      <c r="A10396" s="353">
        <v>34472</v>
      </c>
      <c r="B10396" s="354" t="s">
        <v>29686</v>
      </c>
      <c r="C10396" s="353" t="s">
        <v>2</v>
      </c>
      <c r="D10396" s="355">
        <v>3015.5</v>
      </c>
      <c r="E10396" s="207"/>
    </row>
    <row r="10397" spans="1:5" x14ac:dyDescent="0.25">
      <c r="A10397" s="353">
        <v>42425</v>
      </c>
      <c r="B10397" s="354" t="s">
        <v>29687</v>
      </c>
      <c r="C10397" s="353" t="s">
        <v>2</v>
      </c>
      <c r="D10397" s="355">
        <v>2319.92</v>
      </c>
      <c r="E10397" s="207"/>
    </row>
    <row r="10398" spans="1:5" x14ac:dyDescent="0.25">
      <c r="A10398" s="353">
        <v>42422</v>
      </c>
      <c r="B10398" s="354" t="s">
        <v>29688</v>
      </c>
      <c r="C10398" s="353" t="s">
        <v>2</v>
      </c>
      <c r="D10398" s="355">
        <v>3444</v>
      </c>
      <c r="E10398" s="207"/>
    </row>
    <row r="10399" spans="1:5" x14ac:dyDescent="0.25">
      <c r="A10399" s="353">
        <v>43184</v>
      </c>
      <c r="B10399" s="354" t="s">
        <v>29689</v>
      </c>
      <c r="C10399" s="353" t="s">
        <v>2</v>
      </c>
      <c r="D10399" s="355">
        <v>4759.9399999999996</v>
      </c>
      <c r="E10399" s="207"/>
    </row>
    <row r="10400" spans="1:5" x14ac:dyDescent="0.25">
      <c r="A10400" s="353">
        <v>42424</v>
      </c>
      <c r="B10400" s="354" t="s">
        <v>29690</v>
      </c>
      <c r="C10400" s="353" t="s">
        <v>2</v>
      </c>
      <c r="D10400" s="355">
        <v>2071.89</v>
      </c>
      <c r="E10400" s="207"/>
    </row>
    <row r="10401" spans="1:5" x14ac:dyDescent="0.25">
      <c r="A10401" s="353">
        <v>42416</v>
      </c>
      <c r="B10401" s="354" t="s">
        <v>29691</v>
      </c>
      <c r="C10401" s="353" t="s">
        <v>2</v>
      </c>
      <c r="D10401" s="355">
        <v>8931.68</v>
      </c>
      <c r="E10401" s="207"/>
    </row>
    <row r="10402" spans="1:5" x14ac:dyDescent="0.25">
      <c r="A10402" s="353">
        <v>42417</v>
      </c>
      <c r="B10402" s="354" t="s">
        <v>29692</v>
      </c>
      <c r="C10402" s="353" t="s">
        <v>2</v>
      </c>
      <c r="D10402" s="355">
        <v>10013.15</v>
      </c>
      <c r="E10402" s="207"/>
    </row>
    <row r="10403" spans="1:5" x14ac:dyDescent="0.25">
      <c r="A10403" s="353">
        <v>42419</v>
      </c>
      <c r="B10403" s="354" t="s">
        <v>29693</v>
      </c>
      <c r="C10403" s="353" t="s">
        <v>2</v>
      </c>
      <c r="D10403" s="355">
        <v>11312.73</v>
      </c>
      <c r="E10403" s="207"/>
    </row>
    <row r="10404" spans="1:5" x14ac:dyDescent="0.25">
      <c r="A10404" s="353">
        <v>42420</v>
      </c>
      <c r="B10404" s="354" t="s">
        <v>29694</v>
      </c>
      <c r="C10404" s="353" t="s">
        <v>2</v>
      </c>
      <c r="D10404" s="355">
        <v>15548.51</v>
      </c>
      <c r="E10404" s="207"/>
    </row>
    <row r="10405" spans="1:5" x14ac:dyDescent="0.25">
      <c r="A10405" s="353">
        <v>42421</v>
      </c>
      <c r="B10405" s="354" t="s">
        <v>29695</v>
      </c>
      <c r="C10405" s="353" t="s">
        <v>2</v>
      </c>
      <c r="D10405" s="355">
        <v>18864.34</v>
      </c>
      <c r="E10405" s="207"/>
    </row>
    <row r="10406" spans="1:5" x14ac:dyDescent="0.25">
      <c r="A10406" s="353">
        <v>39556</v>
      </c>
      <c r="B10406" s="354" t="s">
        <v>29696</v>
      </c>
      <c r="C10406" s="353" t="s">
        <v>2</v>
      </c>
      <c r="D10406" s="355">
        <v>6551.16</v>
      </c>
      <c r="E10406" s="207"/>
    </row>
    <row r="10407" spans="1:5" x14ac:dyDescent="0.25">
      <c r="A10407" s="353">
        <v>39557</v>
      </c>
      <c r="B10407" s="354" t="s">
        <v>29697</v>
      </c>
      <c r="C10407" s="353" t="s">
        <v>2</v>
      </c>
      <c r="D10407" s="355">
        <v>7054.17</v>
      </c>
      <c r="E10407" s="207"/>
    </row>
    <row r="10408" spans="1:5" x14ac:dyDescent="0.25">
      <c r="A10408" s="353">
        <v>39559</v>
      </c>
      <c r="B10408" s="354" t="s">
        <v>29698</v>
      </c>
      <c r="C10408" s="353" t="s">
        <v>2</v>
      </c>
      <c r="D10408" s="355">
        <v>10424.709999999999</v>
      </c>
      <c r="E10408" s="207"/>
    </row>
    <row r="10409" spans="1:5" x14ac:dyDescent="0.25">
      <c r="A10409" s="353">
        <v>39560</v>
      </c>
      <c r="B10409" s="354" t="s">
        <v>29699</v>
      </c>
      <c r="C10409" s="353" t="s">
        <v>2</v>
      </c>
      <c r="D10409" s="355">
        <v>12060.37</v>
      </c>
      <c r="E10409" s="207"/>
    </row>
    <row r="10410" spans="1:5" x14ac:dyDescent="0.25">
      <c r="A10410" s="353">
        <v>39561</v>
      </c>
      <c r="B10410" s="354" t="s">
        <v>29700</v>
      </c>
      <c r="C10410" s="353" t="s">
        <v>2</v>
      </c>
      <c r="D10410" s="355">
        <v>12616.69</v>
      </c>
      <c r="E10410" s="207"/>
    </row>
    <row r="10411" spans="1:5" x14ac:dyDescent="0.25">
      <c r="A10411" s="353">
        <v>43195</v>
      </c>
      <c r="B10411" s="354" t="s">
        <v>29701</v>
      </c>
      <c r="C10411" s="353" t="s">
        <v>2</v>
      </c>
      <c r="D10411" s="355">
        <v>5474.85</v>
      </c>
      <c r="E10411" s="207"/>
    </row>
    <row r="10412" spans="1:5" x14ac:dyDescent="0.25">
      <c r="A10412" s="353">
        <v>43196</v>
      </c>
      <c r="B10412" s="354" t="s">
        <v>29702</v>
      </c>
      <c r="C10412" s="353" t="s">
        <v>2</v>
      </c>
      <c r="D10412" s="355">
        <v>6785.29</v>
      </c>
      <c r="E10412" s="207"/>
    </row>
    <row r="10413" spans="1:5" x14ac:dyDescent="0.25">
      <c r="A10413" s="353">
        <v>43198</v>
      </c>
      <c r="B10413" s="354" t="s">
        <v>29703</v>
      </c>
      <c r="C10413" s="353" t="s">
        <v>2</v>
      </c>
      <c r="D10413" s="355">
        <v>10082.780000000001</v>
      </c>
      <c r="E10413" s="207"/>
    </row>
    <row r="10414" spans="1:5" x14ac:dyDescent="0.25">
      <c r="A10414" s="353">
        <v>43199</v>
      </c>
      <c r="B10414" s="354" t="s">
        <v>29704</v>
      </c>
      <c r="C10414" s="353" t="s">
        <v>2</v>
      </c>
      <c r="D10414" s="355">
        <v>10452.25</v>
      </c>
      <c r="E10414" s="207"/>
    </row>
    <row r="10415" spans="1:5" x14ac:dyDescent="0.25">
      <c r="A10415" s="353">
        <v>43200</v>
      </c>
      <c r="B10415" s="354" t="s">
        <v>29705</v>
      </c>
      <c r="C10415" s="353" t="s">
        <v>2</v>
      </c>
      <c r="D10415" s="355">
        <v>11994.72</v>
      </c>
      <c r="E10415" s="207"/>
    </row>
    <row r="10416" spans="1:5" x14ac:dyDescent="0.25">
      <c r="A10416" s="353">
        <v>43190</v>
      </c>
      <c r="B10416" s="354" t="s">
        <v>29706</v>
      </c>
      <c r="C10416" s="353" t="s">
        <v>2</v>
      </c>
      <c r="D10416" s="355">
        <v>1861.89</v>
      </c>
      <c r="E10416" s="207"/>
    </row>
    <row r="10417" spans="1:5" x14ac:dyDescent="0.25">
      <c r="A10417" s="353">
        <v>39555</v>
      </c>
      <c r="B10417" s="354" t="s">
        <v>29707</v>
      </c>
      <c r="C10417" s="353" t="s">
        <v>2</v>
      </c>
      <c r="D10417" s="355">
        <v>2014.08</v>
      </c>
      <c r="E10417" s="207"/>
    </row>
    <row r="10418" spans="1:5" x14ac:dyDescent="0.25">
      <c r="A10418" s="353">
        <v>43191</v>
      </c>
      <c r="B10418" s="354" t="s">
        <v>29708</v>
      </c>
      <c r="C10418" s="353" t="s">
        <v>2</v>
      </c>
      <c r="D10418" s="355">
        <v>2679.01</v>
      </c>
      <c r="E10418" s="207"/>
    </row>
    <row r="10419" spans="1:5" x14ac:dyDescent="0.25">
      <c r="A10419" s="353">
        <v>39548</v>
      </c>
      <c r="B10419" s="354" t="s">
        <v>29709</v>
      </c>
      <c r="C10419" s="353" t="s">
        <v>2</v>
      </c>
      <c r="D10419" s="355">
        <v>2987.51</v>
      </c>
      <c r="E10419" s="207"/>
    </row>
    <row r="10420" spans="1:5" x14ac:dyDescent="0.25">
      <c r="A10420" s="353">
        <v>43192</v>
      </c>
      <c r="B10420" s="354" t="s">
        <v>29710</v>
      </c>
      <c r="C10420" s="353" t="s">
        <v>2</v>
      </c>
      <c r="D10420" s="355">
        <v>3509.26</v>
      </c>
      <c r="E10420" s="207"/>
    </row>
    <row r="10421" spans="1:5" x14ac:dyDescent="0.25">
      <c r="A10421" s="353">
        <v>39554</v>
      </c>
      <c r="B10421" s="354" t="s">
        <v>29711</v>
      </c>
      <c r="C10421" s="353" t="s">
        <v>2</v>
      </c>
      <c r="D10421" s="355">
        <v>3950.53</v>
      </c>
      <c r="E10421" s="207"/>
    </row>
    <row r="10422" spans="1:5" x14ac:dyDescent="0.25">
      <c r="A10422" s="353">
        <v>43194</v>
      </c>
      <c r="B10422" s="354" t="s">
        <v>29712</v>
      </c>
      <c r="C10422" s="353" t="s">
        <v>2</v>
      </c>
      <c r="D10422" s="355">
        <v>1595.02</v>
      </c>
      <c r="E10422" s="207"/>
    </row>
    <row r="10423" spans="1:5" x14ac:dyDescent="0.25">
      <c r="A10423" s="353">
        <v>39551</v>
      </c>
      <c r="B10423" s="354" t="s">
        <v>29713</v>
      </c>
      <c r="C10423" s="353" t="s">
        <v>2</v>
      </c>
      <c r="D10423" s="355">
        <v>1756.29</v>
      </c>
      <c r="E10423" s="207"/>
    </row>
    <row r="10424" spans="1:5" x14ac:dyDescent="0.25">
      <c r="A10424" s="353">
        <v>43185</v>
      </c>
      <c r="B10424" s="354" t="s">
        <v>29714</v>
      </c>
      <c r="C10424" s="353" t="s">
        <v>2</v>
      </c>
      <c r="D10424" s="355">
        <v>4991.07</v>
      </c>
      <c r="E10424" s="207"/>
    </row>
    <row r="10425" spans="1:5" x14ac:dyDescent="0.25">
      <c r="A10425" s="353">
        <v>43186</v>
      </c>
      <c r="B10425" s="354" t="s">
        <v>29715</v>
      </c>
      <c r="C10425" s="353" t="s">
        <v>2</v>
      </c>
      <c r="D10425" s="355">
        <v>5264.57</v>
      </c>
      <c r="E10425" s="207"/>
    </row>
    <row r="10426" spans="1:5" x14ac:dyDescent="0.25">
      <c r="A10426" s="353">
        <v>43187</v>
      </c>
      <c r="B10426" s="354" t="s">
        <v>29716</v>
      </c>
      <c r="C10426" s="353" t="s">
        <v>2</v>
      </c>
      <c r="D10426" s="355">
        <v>6986.14</v>
      </c>
      <c r="E10426" s="207"/>
    </row>
    <row r="10427" spans="1:5" x14ac:dyDescent="0.25">
      <c r="A10427" s="353">
        <v>43188</v>
      </c>
      <c r="B10427" s="354" t="s">
        <v>29717</v>
      </c>
      <c r="C10427" s="353" t="s">
        <v>2</v>
      </c>
      <c r="D10427" s="355">
        <v>8464.6299999999992</v>
      </c>
      <c r="E10427" s="207"/>
    </row>
    <row r="10428" spans="1:5" x14ac:dyDescent="0.25">
      <c r="A10428" s="353">
        <v>43189</v>
      </c>
      <c r="B10428" s="354" t="s">
        <v>29718</v>
      </c>
      <c r="C10428" s="353" t="s">
        <v>2</v>
      </c>
      <c r="D10428" s="355">
        <v>9521.2999999999993</v>
      </c>
      <c r="E10428" s="207"/>
    </row>
    <row r="10429" spans="1:5" x14ac:dyDescent="0.25">
      <c r="A10429" s="353">
        <v>39577</v>
      </c>
      <c r="B10429" s="354" t="s">
        <v>29719</v>
      </c>
      <c r="C10429" s="353" t="s">
        <v>2</v>
      </c>
      <c r="D10429" s="355">
        <v>23484.77</v>
      </c>
      <c r="E10429" s="207"/>
    </row>
    <row r="10430" spans="1:5" x14ac:dyDescent="0.25">
      <c r="A10430" s="353">
        <v>39578</v>
      </c>
      <c r="B10430" s="354" t="s">
        <v>29720</v>
      </c>
      <c r="C10430" s="353" t="s">
        <v>2</v>
      </c>
      <c r="D10430" s="355">
        <v>30307.56</v>
      </c>
      <c r="E10430" s="207"/>
    </row>
    <row r="10431" spans="1:5" x14ac:dyDescent="0.25">
      <c r="A10431" s="353">
        <v>39579</v>
      </c>
      <c r="B10431" s="354" t="s">
        <v>29721</v>
      </c>
      <c r="C10431" s="353" t="s">
        <v>2</v>
      </c>
      <c r="D10431" s="355">
        <v>44095.13</v>
      </c>
      <c r="E10431" s="207"/>
    </row>
    <row r="10432" spans="1:5" x14ac:dyDescent="0.25">
      <c r="A10432" s="353">
        <v>39826</v>
      </c>
      <c r="B10432" s="354" t="s">
        <v>29722</v>
      </c>
      <c r="C10432" s="353" t="s">
        <v>2</v>
      </c>
      <c r="D10432" s="355">
        <v>5415.68</v>
      </c>
      <c r="E10432" s="207"/>
    </row>
    <row r="10433" spans="1:5" x14ac:dyDescent="0.25">
      <c r="A10433" s="353">
        <v>346</v>
      </c>
      <c r="B10433" s="354" t="s">
        <v>29723</v>
      </c>
      <c r="C10433" s="353" t="s">
        <v>689</v>
      </c>
      <c r="D10433" s="355">
        <v>24.38</v>
      </c>
      <c r="E10433" s="207"/>
    </row>
    <row r="10434" spans="1:5" x14ac:dyDescent="0.25">
      <c r="A10434" s="353">
        <v>3312</v>
      </c>
      <c r="B10434" s="354" t="s">
        <v>29724</v>
      </c>
      <c r="C10434" s="353" t="s">
        <v>689</v>
      </c>
      <c r="D10434" s="355">
        <v>21.59</v>
      </c>
      <c r="E10434" s="207"/>
    </row>
    <row r="10435" spans="1:5" x14ac:dyDescent="0.25">
      <c r="A10435" s="353">
        <v>339</v>
      </c>
      <c r="B10435" s="354" t="s">
        <v>29725</v>
      </c>
      <c r="C10435" s="353" t="s">
        <v>1</v>
      </c>
      <c r="D10435" s="355">
        <v>1.25</v>
      </c>
      <c r="E10435" s="207"/>
    </row>
    <row r="10436" spans="1:5" x14ac:dyDescent="0.25">
      <c r="A10436" s="353">
        <v>340</v>
      </c>
      <c r="B10436" s="354" t="s">
        <v>21339</v>
      </c>
      <c r="C10436" s="353" t="s">
        <v>1</v>
      </c>
      <c r="D10436" s="355">
        <v>1.1299999999999999</v>
      </c>
      <c r="E10436" s="207"/>
    </row>
    <row r="10437" spans="1:5" x14ac:dyDescent="0.25">
      <c r="A10437" s="353">
        <v>43130</v>
      </c>
      <c r="B10437" s="354" t="s">
        <v>29726</v>
      </c>
      <c r="C10437" s="353" t="s">
        <v>689</v>
      </c>
      <c r="D10437" s="355">
        <v>20.58</v>
      </c>
      <c r="E10437" s="207"/>
    </row>
    <row r="10438" spans="1:5" x14ac:dyDescent="0.25">
      <c r="A10438" s="353">
        <v>344</v>
      </c>
      <c r="B10438" s="354" t="s">
        <v>29727</v>
      </c>
      <c r="C10438" s="353" t="s">
        <v>689</v>
      </c>
      <c r="D10438" s="355">
        <v>27.05</v>
      </c>
      <c r="E10438" s="207"/>
    </row>
    <row r="10439" spans="1:5" x14ac:dyDescent="0.25">
      <c r="A10439" s="353">
        <v>345</v>
      </c>
      <c r="B10439" s="354" t="s">
        <v>29728</v>
      </c>
      <c r="C10439" s="353" t="s">
        <v>689</v>
      </c>
      <c r="D10439" s="355">
        <v>29.35</v>
      </c>
      <c r="E10439" s="207"/>
    </row>
    <row r="10440" spans="1:5" x14ac:dyDescent="0.25">
      <c r="A10440" s="353">
        <v>43131</v>
      </c>
      <c r="B10440" s="354" t="s">
        <v>29729</v>
      </c>
      <c r="C10440" s="353" t="s">
        <v>689</v>
      </c>
      <c r="D10440" s="355">
        <v>23.9</v>
      </c>
      <c r="E10440" s="207"/>
    </row>
    <row r="10441" spans="1:5" x14ac:dyDescent="0.25">
      <c r="A10441" s="353">
        <v>3313</v>
      </c>
      <c r="B10441" s="354" t="s">
        <v>29730</v>
      </c>
      <c r="C10441" s="353" t="s">
        <v>689</v>
      </c>
      <c r="D10441" s="355">
        <v>27.78</v>
      </c>
      <c r="E10441" s="207"/>
    </row>
    <row r="10442" spans="1:5" x14ac:dyDescent="0.25">
      <c r="A10442" s="353">
        <v>43132</v>
      </c>
      <c r="B10442" s="354" t="s">
        <v>29731</v>
      </c>
      <c r="C10442" s="353" t="s">
        <v>689</v>
      </c>
      <c r="D10442" s="355">
        <v>20.58</v>
      </c>
      <c r="E10442" s="207"/>
    </row>
    <row r="10443" spans="1:5" x14ac:dyDescent="0.25">
      <c r="A10443" s="353">
        <v>45245</v>
      </c>
      <c r="B10443" s="354" t="s">
        <v>39803</v>
      </c>
      <c r="C10443" s="353" t="s">
        <v>2</v>
      </c>
      <c r="D10443" s="355">
        <v>48.3</v>
      </c>
      <c r="E10443" s="207"/>
    </row>
    <row r="10444" spans="1:5" x14ac:dyDescent="0.25">
      <c r="A10444" s="353">
        <v>366</v>
      </c>
      <c r="B10444" s="354" t="s">
        <v>29732</v>
      </c>
      <c r="C10444" s="353" t="s">
        <v>691</v>
      </c>
      <c r="D10444" s="355">
        <v>171.5</v>
      </c>
      <c r="E10444" s="207"/>
    </row>
    <row r="10445" spans="1:5" x14ac:dyDescent="0.25">
      <c r="A10445" s="353">
        <v>367</v>
      </c>
      <c r="B10445" s="354" t="s">
        <v>29733</v>
      </c>
      <c r="C10445" s="353" t="s">
        <v>691</v>
      </c>
      <c r="D10445" s="355">
        <v>173.74</v>
      </c>
      <c r="E10445" s="207"/>
    </row>
    <row r="10446" spans="1:5" x14ac:dyDescent="0.25">
      <c r="A10446" s="353">
        <v>370</v>
      </c>
      <c r="B10446" s="354" t="s">
        <v>29734</v>
      </c>
      <c r="C10446" s="353" t="s">
        <v>691</v>
      </c>
      <c r="D10446" s="355">
        <v>171.5</v>
      </c>
      <c r="E10446" s="207"/>
    </row>
    <row r="10447" spans="1:5" x14ac:dyDescent="0.25">
      <c r="A10447" s="353">
        <v>368</v>
      </c>
      <c r="B10447" s="354" t="s">
        <v>29735</v>
      </c>
      <c r="C10447" s="353" t="s">
        <v>691</v>
      </c>
      <c r="D10447" s="355">
        <v>85.75</v>
      </c>
      <c r="E10447" s="207"/>
    </row>
    <row r="10448" spans="1:5" x14ac:dyDescent="0.25">
      <c r="A10448" s="353">
        <v>11075</v>
      </c>
      <c r="B10448" s="354" t="s">
        <v>29736</v>
      </c>
      <c r="C10448" s="353" t="s">
        <v>691</v>
      </c>
      <c r="D10448" s="355">
        <v>1968.29</v>
      </c>
      <c r="E10448" s="207"/>
    </row>
    <row r="10449" spans="1:5" x14ac:dyDescent="0.25">
      <c r="A10449" s="353">
        <v>1381</v>
      </c>
      <c r="B10449" s="354" t="s">
        <v>21341</v>
      </c>
      <c r="C10449" s="353" t="s">
        <v>689</v>
      </c>
      <c r="D10449" s="355">
        <v>0.68</v>
      </c>
      <c r="E10449" s="207"/>
    </row>
    <row r="10450" spans="1:5" x14ac:dyDescent="0.25">
      <c r="A10450" s="353">
        <v>34353</v>
      </c>
      <c r="B10450" s="354" t="s">
        <v>29737</v>
      </c>
      <c r="C10450" s="353" t="s">
        <v>689</v>
      </c>
      <c r="D10450" s="355">
        <v>1.26</v>
      </c>
      <c r="E10450" s="207"/>
    </row>
    <row r="10451" spans="1:5" x14ac:dyDescent="0.25">
      <c r="A10451" s="353">
        <v>37595</v>
      </c>
      <c r="B10451" s="354" t="s">
        <v>29738</v>
      </c>
      <c r="C10451" s="353" t="s">
        <v>689</v>
      </c>
      <c r="D10451" s="355">
        <v>2.09</v>
      </c>
      <c r="E10451" s="207"/>
    </row>
    <row r="10452" spans="1:5" x14ac:dyDescent="0.25">
      <c r="A10452" s="353">
        <v>37596</v>
      </c>
      <c r="B10452" s="354" t="s">
        <v>29739</v>
      </c>
      <c r="C10452" s="353" t="s">
        <v>689</v>
      </c>
      <c r="D10452" s="355">
        <v>2.39</v>
      </c>
      <c r="E10452" s="207"/>
    </row>
    <row r="10453" spans="1:5" x14ac:dyDescent="0.25">
      <c r="A10453" s="353">
        <v>371</v>
      </c>
      <c r="B10453" s="354" t="s">
        <v>29740</v>
      </c>
      <c r="C10453" s="353" t="s">
        <v>689</v>
      </c>
      <c r="D10453" s="355">
        <v>0.74</v>
      </c>
      <c r="E10453" s="207"/>
    </row>
    <row r="10454" spans="1:5" x14ac:dyDescent="0.25">
      <c r="A10454" s="353">
        <v>37553</v>
      </c>
      <c r="B10454" s="354" t="s">
        <v>29741</v>
      </c>
      <c r="C10454" s="353" t="s">
        <v>689</v>
      </c>
      <c r="D10454" s="355">
        <v>1.39</v>
      </c>
      <c r="E10454" s="207"/>
    </row>
    <row r="10455" spans="1:5" x14ac:dyDescent="0.25">
      <c r="A10455" s="353">
        <v>37552</v>
      </c>
      <c r="B10455" s="354" t="s">
        <v>29742</v>
      </c>
      <c r="C10455" s="353" t="s">
        <v>689</v>
      </c>
      <c r="D10455" s="355">
        <v>2.23</v>
      </c>
      <c r="E10455" s="207"/>
    </row>
    <row r="10456" spans="1:5" x14ac:dyDescent="0.25">
      <c r="A10456" s="353">
        <v>36880</v>
      </c>
      <c r="B10456" s="354" t="s">
        <v>29743</v>
      </c>
      <c r="C10456" s="353" t="s">
        <v>689</v>
      </c>
      <c r="D10456" s="355">
        <v>2.27</v>
      </c>
      <c r="E10456" s="207"/>
    </row>
    <row r="10457" spans="1:5" x14ac:dyDescent="0.25">
      <c r="A10457" s="353">
        <v>34355</v>
      </c>
      <c r="B10457" s="354" t="s">
        <v>29744</v>
      </c>
      <c r="C10457" s="353" t="s">
        <v>689</v>
      </c>
      <c r="D10457" s="355">
        <v>1.95</v>
      </c>
      <c r="E10457" s="207"/>
    </row>
    <row r="10458" spans="1:5" x14ac:dyDescent="0.25">
      <c r="A10458" s="353">
        <v>130</v>
      </c>
      <c r="B10458" s="354" t="s">
        <v>29745</v>
      </c>
      <c r="C10458" s="353" t="s">
        <v>689</v>
      </c>
      <c r="D10458" s="355">
        <v>3.67</v>
      </c>
      <c r="E10458" s="207"/>
    </row>
    <row r="10459" spans="1:5" x14ac:dyDescent="0.25">
      <c r="A10459" s="353">
        <v>135</v>
      </c>
      <c r="B10459" s="354" t="s">
        <v>29746</v>
      </c>
      <c r="C10459" s="353" t="s">
        <v>689</v>
      </c>
      <c r="D10459" s="355">
        <v>2.95</v>
      </c>
      <c r="E10459" s="207"/>
    </row>
    <row r="10460" spans="1:5" x14ac:dyDescent="0.25">
      <c r="A10460" s="353">
        <v>36886</v>
      </c>
      <c r="B10460" s="354" t="s">
        <v>29747</v>
      </c>
      <c r="C10460" s="353" t="s">
        <v>689</v>
      </c>
      <c r="D10460" s="355">
        <v>0.7</v>
      </c>
      <c r="E10460" s="207"/>
    </row>
    <row r="10461" spans="1:5" x14ac:dyDescent="0.25">
      <c r="A10461" s="353">
        <v>38546</v>
      </c>
      <c r="B10461" s="354" t="s">
        <v>29748</v>
      </c>
      <c r="C10461" s="353" t="s">
        <v>691</v>
      </c>
      <c r="D10461" s="355">
        <v>555.39</v>
      </c>
      <c r="E10461" s="207"/>
    </row>
    <row r="10462" spans="1:5" x14ac:dyDescent="0.25">
      <c r="A10462" s="353">
        <v>34549</v>
      </c>
      <c r="B10462" s="354" t="s">
        <v>29749</v>
      </c>
      <c r="C10462" s="353" t="s">
        <v>691</v>
      </c>
      <c r="D10462" s="355"/>
      <c r="E10462" s="207"/>
    </row>
    <row r="10463" spans="1:5" x14ac:dyDescent="0.25">
      <c r="A10463" s="353">
        <v>6081</v>
      </c>
      <c r="B10463" s="354" t="s">
        <v>29750</v>
      </c>
      <c r="C10463" s="353" t="s">
        <v>691</v>
      </c>
      <c r="D10463" s="355"/>
      <c r="E10463" s="207"/>
    </row>
    <row r="10464" spans="1:5" x14ac:dyDescent="0.25">
      <c r="A10464" s="353">
        <v>6077</v>
      </c>
      <c r="B10464" s="354" t="s">
        <v>29751</v>
      </c>
      <c r="C10464" s="353" t="s">
        <v>691</v>
      </c>
      <c r="D10464" s="355"/>
      <c r="E10464" s="207"/>
    </row>
    <row r="10465" spans="1:5" x14ac:dyDescent="0.25">
      <c r="A10465" s="353">
        <v>6079</v>
      </c>
      <c r="B10465" s="354" t="s">
        <v>29752</v>
      </c>
      <c r="C10465" s="353" t="s">
        <v>691</v>
      </c>
      <c r="D10465" s="355"/>
      <c r="E10465" s="207"/>
    </row>
    <row r="10466" spans="1:5" x14ac:dyDescent="0.25">
      <c r="A10466" s="353">
        <v>1091</v>
      </c>
      <c r="B10466" s="354" t="s">
        <v>29753</v>
      </c>
      <c r="C10466" s="353" t="s">
        <v>2</v>
      </c>
      <c r="D10466" s="355"/>
      <c r="E10466" s="207"/>
    </row>
    <row r="10467" spans="1:5" x14ac:dyDescent="0.25">
      <c r="A10467" s="353">
        <v>1094</v>
      </c>
      <c r="B10467" s="354" t="s">
        <v>29754</v>
      </c>
      <c r="C10467" s="353" t="s">
        <v>2</v>
      </c>
      <c r="D10467" s="355"/>
      <c r="E10467" s="207"/>
    </row>
    <row r="10468" spans="1:5" x14ac:dyDescent="0.25">
      <c r="A10468" s="353">
        <v>1095</v>
      </c>
      <c r="B10468" s="354" t="s">
        <v>29755</v>
      </c>
      <c r="C10468" s="353" t="s">
        <v>2</v>
      </c>
      <c r="D10468" s="355"/>
      <c r="E10468" s="207"/>
    </row>
    <row r="10469" spans="1:5" x14ac:dyDescent="0.25">
      <c r="A10469" s="353">
        <v>1092</v>
      </c>
      <c r="B10469" s="354" t="s">
        <v>29756</v>
      </c>
      <c r="C10469" s="353" t="s">
        <v>2</v>
      </c>
      <c r="D10469" s="355"/>
      <c r="E10469" s="207"/>
    </row>
    <row r="10470" spans="1:5" x14ac:dyDescent="0.25">
      <c r="A10470" s="353">
        <v>1093</v>
      </c>
      <c r="B10470" s="354" t="s">
        <v>29757</v>
      </c>
      <c r="C10470" s="353" t="s">
        <v>2</v>
      </c>
      <c r="D10470" s="355"/>
      <c r="E10470" s="207"/>
    </row>
    <row r="10471" spans="1:5" x14ac:dyDescent="0.25">
      <c r="A10471" s="353">
        <v>1090</v>
      </c>
      <c r="B10471" s="354" t="s">
        <v>29758</v>
      </c>
      <c r="C10471" s="353" t="s">
        <v>2</v>
      </c>
      <c r="D10471" s="355"/>
      <c r="E10471" s="207"/>
    </row>
    <row r="10472" spans="1:5" x14ac:dyDescent="0.25">
      <c r="A10472" s="353">
        <v>1096</v>
      </c>
      <c r="B10472" s="354" t="s">
        <v>29759</v>
      </c>
      <c r="C10472" s="353" t="s">
        <v>2</v>
      </c>
      <c r="D10472" s="355"/>
      <c r="E10472" s="207"/>
    </row>
    <row r="10473" spans="1:5" x14ac:dyDescent="0.25">
      <c r="A10473" s="353">
        <v>1097</v>
      </c>
      <c r="B10473" s="354" t="s">
        <v>29760</v>
      </c>
      <c r="C10473" s="353" t="s">
        <v>2</v>
      </c>
      <c r="D10473" s="355"/>
      <c r="E10473" s="207"/>
    </row>
    <row r="10474" spans="1:5" x14ac:dyDescent="0.25">
      <c r="A10474" s="353">
        <v>378</v>
      </c>
      <c r="B10474" s="354" t="s">
        <v>29761</v>
      </c>
      <c r="C10474" s="353" t="s">
        <v>220</v>
      </c>
      <c r="D10474" s="355">
        <v>23.18</v>
      </c>
      <c r="E10474" s="207"/>
    </row>
    <row r="10475" spans="1:5" x14ac:dyDescent="0.25">
      <c r="A10475" s="353">
        <v>40911</v>
      </c>
      <c r="B10475" s="354" t="s">
        <v>29762</v>
      </c>
      <c r="C10475" s="353" t="s">
        <v>1308</v>
      </c>
      <c r="D10475" s="355">
        <v>4091.25</v>
      </c>
      <c r="E10475" s="207"/>
    </row>
    <row r="10476" spans="1:5" x14ac:dyDescent="0.25">
      <c r="A10476" s="353">
        <v>33939</v>
      </c>
      <c r="B10476" s="354" t="s">
        <v>29763</v>
      </c>
      <c r="C10476" s="353" t="s">
        <v>220</v>
      </c>
      <c r="D10476" s="355">
        <v>110.11</v>
      </c>
      <c r="E10476" s="207"/>
    </row>
    <row r="10477" spans="1:5" x14ac:dyDescent="0.25">
      <c r="A10477" s="353">
        <v>40815</v>
      </c>
      <c r="B10477" s="354" t="s">
        <v>29764</v>
      </c>
      <c r="C10477" s="353" t="s">
        <v>1308</v>
      </c>
      <c r="D10477" s="355">
        <v>19436.71</v>
      </c>
      <c r="E10477" s="207"/>
    </row>
    <row r="10478" spans="1:5" x14ac:dyDescent="0.25">
      <c r="A10478" s="353">
        <v>33952</v>
      </c>
      <c r="B10478" s="354" t="s">
        <v>29765</v>
      </c>
      <c r="C10478" s="353" t="s">
        <v>220</v>
      </c>
      <c r="D10478" s="355">
        <v>116.18</v>
      </c>
      <c r="E10478" s="207"/>
    </row>
    <row r="10479" spans="1:5" x14ac:dyDescent="0.25">
      <c r="A10479" s="353">
        <v>40816</v>
      </c>
      <c r="B10479" s="354" t="s">
        <v>29766</v>
      </c>
      <c r="C10479" s="353" t="s">
        <v>1308</v>
      </c>
      <c r="D10479" s="355">
        <v>20506.39</v>
      </c>
      <c r="E10479" s="207"/>
    </row>
    <row r="10480" spans="1:5" x14ac:dyDescent="0.25">
      <c r="A10480" s="353">
        <v>33953</v>
      </c>
      <c r="B10480" s="354" t="s">
        <v>29767</v>
      </c>
      <c r="C10480" s="353" t="s">
        <v>220</v>
      </c>
      <c r="D10480" s="355">
        <v>119.86</v>
      </c>
      <c r="E10480" s="207"/>
    </row>
    <row r="10481" spans="1:5" x14ac:dyDescent="0.25">
      <c r="A10481" s="353">
        <v>40817</v>
      </c>
      <c r="B10481" s="354" t="s">
        <v>29768</v>
      </c>
      <c r="C10481" s="353" t="s">
        <v>1308</v>
      </c>
      <c r="D10481" s="355">
        <v>21154.27</v>
      </c>
      <c r="E10481" s="207"/>
    </row>
    <row r="10482" spans="1:5" x14ac:dyDescent="0.25">
      <c r="A10482" s="353">
        <v>13348</v>
      </c>
      <c r="B10482" s="354" t="s">
        <v>29769</v>
      </c>
      <c r="C10482" s="353" t="s">
        <v>2</v>
      </c>
      <c r="D10482" s="355"/>
      <c r="E10482" s="207"/>
    </row>
    <row r="10483" spans="1:5" x14ac:dyDescent="0.25">
      <c r="A10483" s="353">
        <v>39212</v>
      </c>
      <c r="B10483" s="354" t="s">
        <v>29770</v>
      </c>
      <c r="C10483" s="353" t="s">
        <v>2</v>
      </c>
      <c r="D10483" s="355">
        <v>2.54</v>
      </c>
      <c r="E10483" s="207"/>
    </row>
    <row r="10484" spans="1:5" x14ac:dyDescent="0.25">
      <c r="A10484" s="353">
        <v>39211</v>
      </c>
      <c r="B10484" s="354" t="s">
        <v>29771</v>
      </c>
      <c r="C10484" s="353" t="s">
        <v>2</v>
      </c>
      <c r="D10484" s="355">
        <v>2.2799999999999998</v>
      </c>
      <c r="E10484" s="207"/>
    </row>
    <row r="10485" spans="1:5" x14ac:dyDescent="0.25">
      <c r="A10485" s="353">
        <v>39210</v>
      </c>
      <c r="B10485" s="354" t="s">
        <v>29772</v>
      </c>
      <c r="C10485" s="353" t="s">
        <v>2</v>
      </c>
      <c r="D10485" s="355">
        <v>1.27</v>
      </c>
      <c r="E10485" s="207"/>
    </row>
    <row r="10486" spans="1:5" x14ac:dyDescent="0.25">
      <c r="A10486" s="353">
        <v>39208</v>
      </c>
      <c r="B10486" s="354" t="s">
        <v>29773</v>
      </c>
      <c r="C10486" s="353" t="s">
        <v>2</v>
      </c>
      <c r="D10486" s="355">
        <v>0.69</v>
      </c>
      <c r="E10486" s="207"/>
    </row>
    <row r="10487" spans="1:5" x14ac:dyDescent="0.25">
      <c r="A10487" s="353">
        <v>39214</v>
      </c>
      <c r="B10487" s="354" t="s">
        <v>29774</v>
      </c>
      <c r="C10487" s="353" t="s">
        <v>2</v>
      </c>
      <c r="D10487" s="355">
        <v>4.71</v>
      </c>
      <c r="E10487" s="207"/>
    </row>
    <row r="10488" spans="1:5" x14ac:dyDescent="0.25">
      <c r="A10488" s="353">
        <v>39213</v>
      </c>
      <c r="B10488" s="354" t="s">
        <v>29775</v>
      </c>
      <c r="C10488" s="353" t="s">
        <v>2</v>
      </c>
      <c r="D10488" s="355">
        <v>3.33</v>
      </c>
      <c r="E10488" s="207"/>
    </row>
    <row r="10489" spans="1:5" x14ac:dyDescent="0.25">
      <c r="A10489" s="353">
        <v>39215</v>
      </c>
      <c r="B10489" s="354" t="s">
        <v>29776</v>
      </c>
      <c r="C10489" s="353" t="s">
        <v>2</v>
      </c>
      <c r="D10489" s="355">
        <v>8.57</v>
      </c>
      <c r="E10489" s="207"/>
    </row>
    <row r="10490" spans="1:5" x14ac:dyDescent="0.25">
      <c r="A10490" s="353">
        <v>39209</v>
      </c>
      <c r="B10490" s="354" t="s">
        <v>29777</v>
      </c>
      <c r="C10490" s="353" t="s">
        <v>2</v>
      </c>
      <c r="D10490" s="355">
        <v>0.82</v>
      </c>
      <c r="E10490" s="207"/>
    </row>
    <row r="10491" spans="1:5" x14ac:dyDescent="0.25">
      <c r="A10491" s="353">
        <v>39207</v>
      </c>
      <c r="B10491" s="354" t="s">
        <v>29778</v>
      </c>
      <c r="C10491" s="353" t="s">
        <v>2</v>
      </c>
      <c r="D10491" s="355">
        <v>1.27</v>
      </c>
      <c r="E10491" s="207"/>
    </row>
    <row r="10492" spans="1:5" x14ac:dyDescent="0.25">
      <c r="A10492" s="353">
        <v>39216</v>
      </c>
      <c r="B10492" s="354" t="s">
        <v>29779</v>
      </c>
      <c r="C10492" s="353" t="s">
        <v>2</v>
      </c>
      <c r="D10492" s="355">
        <v>11.96</v>
      </c>
      <c r="E10492" s="207"/>
    </row>
    <row r="10493" spans="1:5" x14ac:dyDescent="0.25">
      <c r="A10493" s="353">
        <v>11267</v>
      </c>
      <c r="B10493" s="354" t="s">
        <v>29780</v>
      </c>
      <c r="C10493" s="353" t="s">
        <v>2</v>
      </c>
      <c r="D10493" s="355"/>
      <c r="E10493" s="207"/>
    </row>
    <row r="10494" spans="1:5" x14ac:dyDescent="0.25">
      <c r="A10494" s="353">
        <v>379</v>
      </c>
      <c r="B10494" s="354" t="s">
        <v>29781</v>
      </c>
      <c r="C10494" s="353" t="s">
        <v>2</v>
      </c>
      <c r="D10494" s="355"/>
      <c r="E10494" s="207"/>
    </row>
    <row r="10495" spans="1:5" x14ac:dyDescent="0.25">
      <c r="A10495" s="353">
        <v>510</v>
      </c>
      <c r="B10495" s="354" t="s">
        <v>29782</v>
      </c>
      <c r="C10495" s="353" t="s">
        <v>689</v>
      </c>
      <c r="D10495" s="355">
        <v>12.81</v>
      </c>
      <c r="E10495" s="207"/>
    </row>
    <row r="10496" spans="1:5" x14ac:dyDescent="0.25">
      <c r="A10496" s="353">
        <v>516</v>
      </c>
      <c r="B10496" s="354" t="s">
        <v>29783</v>
      </c>
      <c r="C10496" s="353" t="s">
        <v>689</v>
      </c>
      <c r="D10496" s="355">
        <v>15.18</v>
      </c>
      <c r="E10496" s="207"/>
    </row>
    <row r="10497" spans="1:5" x14ac:dyDescent="0.25">
      <c r="A10497" s="353">
        <v>509</v>
      </c>
      <c r="B10497" s="354" t="s">
        <v>29784</v>
      </c>
      <c r="C10497" s="353" t="s">
        <v>689</v>
      </c>
      <c r="D10497" s="355">
        <v>17.03</v>
      </c>
      <c r="E10497" s="207"/>
    </row>
    <row r="10498" spans="1:5" x14ac:dyDescent="0.25">
      <c r="A10498" s="353">
        <v>40331</v>
      </c>
      <c r="B10498" s="354" t="s">
        <v>29785</v>
      </c>
      <c r="C10498" s="353" t="s">
        <v>220</v>
      </c>
      <c r="D10498" s="355">
        <v>17.010000000000002</v>
      </c>
      <c r="E10498" s="207"/>
    </row>
    <row r="10499" spans="1:5" x14ac:dyDescent="0.25">
      <c r="A10499" s="353">
        <v>40930</v>
      </c>
      <c r="B10499" s="354" t="s">
        <v>29786</v>
      </c>
      <c r="C10499" s="353" t="s">
        <v>1308</v>
      </c>
      <c r="D10499" s="355">
        <v>3004.14</v>
      </c>
      <c r="E10499" s="207"/>
    </row>
    <row r="10500" spans="1:5" x14ac:dyDescent="0.25">
      <c r="A10500" s="353">
        <v>377</v>
      </c>
      <c r="B10500" s="354" t="s">
        <v>29787</v>
      </c>
      <c r="C10500" s="353" t="s">
        <v>2</v>
      </c>
      <c r="D10500" s="355">
        <v>40.130000000000003</v>
      </c>
      <c r="E10500" s="207"/>
    </row>
    <row r="10501" spans="1:5" x14ac:dyDescent="0.25">
      <c r="A10501" s="353">
        <v>11761</v>
      </c>
      <c r="B10501" s="354" t="s">
        <v>29788</v>
      </c>
      <c r="C10501" s="353" t="s">
        <v>2</v>
      </c>
      <c r="D10501" s="355">
        <v>85.4</v>
      </c>
      <c r="E10501" s="207"/>
    </row>
    <row r="10502" spans="1:5" x14ac:dyDescent="0.25">
      <c r="A10502" s="353">
        <v>7588</v>
      </c>
      <c r="B10502" s="354" t="s">
        <v>29789</v>
      </c>
      <c r="C10502" s="353" t="s">
        <v>2</v>
      </c>
      <c r="D10502" s="355">
        <v>52.5</v>
      </c>
      <c r="E10502" s="207"/>
    </row>
    <row r="10503" spans="1:5" x14ac:dyDescent="0.25">
      <c r="A10503" s="353">
        <v>34551</v>
      </c>
      <c r="B10503" s="354" t="s">
        <v>29790</v>
      </c>
      <c r="C10503" s="353" t="s">
        <v>220</v>
      </c>
      <c r="D10503" s="355">
        <v>15.6</v>
      </c>
      <c r="E10503" s="207"/>
    </row>
    <row r="10504" spans="1:5" x14ac:dyDescent="0.25">
      <c r="A10504" s="353">
        <v>41078</v>
      </c>
      <c r="B10504" s="354" t="s">
        <v>29791</v>
      </c>
      <c r="C10504" s="353" t="s">
        <v>1308</v>
      </c>
      <c r="D10504" s="355">
        <v>2755.76</v>
      </c>
      <c r="E10504" s="207"/>
    </row>
    <row r="10505" spans="1:5" x14ac:dyDescent="0.25">
      <c r="A10505" s="353">
        <v>246</v>
      </c>
      <c r="B10505" s="354" t="s">
        <v>29792</v>
      </c>
      <c r="C10505" s="353" t="s">
        <v>220</v>
      </c>
      <c r="D10505" s="355">
        <v>17.920000000000002</v>
      </c>
      <c r="E10505" s="207"/>
    </row>
    <row r="10506" spans="1:5" x14ac:dyDescent="0.25">
      <c r="A10506" s="353">
        <v>40927</v>
      </c>
      <c r="B10506" s="354" t="s">
        <v>29793</v>
      </c>
      <c r="C10506" s="353" t="s">
        <v>1308</v>
      </c>
      <c r="D10506" s="355">
        <v>3165.23</v>
      </c>
      <c r="E10506" s="207"/>
    </row>
    <row r="10507" spans="1:5" x14ac:dyDescent="0.25">
      <c r="A10507" s="353">
        <v>2350</v>
      </c>
      <c r="B10507" s="354" t="s">
        <v>29794</v>
      </c>
      <c r="C10507" s="353" t="s">
        <v>220</v>
      </c>
      <c r="D10507" s="355">
        <v>19.09</v>
      </c>
      <c r="E10507" s="207"/>
    </row>
    <row r="10508" spans="1:5" x14ac:dyDescent="0.25">
      <c r="A10508" s="353">
        <v>40812</v>
      </c>
      <c r="B10508" s="354" t="s">
        <v>29795</v>
      </c>
      <c r="C10508" s="353" t="s">
        <v>1308</v>
      </c>
      <c r="D10508" s="355">
        <v>3372.4</v>
      </c>
      <c r="E10508" s="207"/>
    </row>
    <row r="10509" spans="1:5" x14ac:dyDescent="0.25">
      <c r="A10509" s="353">
        <v>245</v>
      </c>
      <c r="B10509" s="354" t="s">
        <v>29796</v>
      </c>
      <c r="C10509" s="353" t="s">
        <v>220</v>
      </c>
      <c r="D10509" s="355">
        <v>29.73</v>
      </c>
      <c r="E10509" s="207"/>
    </row>
    <row r="10510" spans="1:5" x14ac:dyDescent="0.25">
      <c r="A10510" s="353">
        <v>41090</v>
      </c>
      <c r="B10510" s="354" t="s">
        <v>29797</v>
      </c>
      <c r="C10510" s="353" t="s">
        <v>1308</v>
      </c>
      <c r="D10510" s="355">
        <v>5247.6</v>
      </c>
      <c r="E10510" s="207"/>
    </row>
    <row r="10511" spans="1:5" x14ac:dyDescent="0.25">
      <c r="A10511" s="353">
        <v>251</v>
      </c>
      <c r="B10511" s="354" t="s">
        <v>29798</v>
      </c>
      <c r="C10511" s="353" t="s">
        <v>220</v>
      </c>
      <c r="D10511" s="355">
        <v>17.920000000000002</v>
      </c>
      <c r="E10511" s="207"/>
    </row>
    <row r="10512" spans="1:5" x14ac:dyDescent="0.25">
      <c r="A10512" s="353">
        <v>40975</v>
      </c>
      <c r="B10512" s="354" t="s">
        <v>29799</v>
      </c>
      <c r="C10512" s="353" t="s">
        <v>1308</v>
      </c>
      <c r="D10512" s="355">
        <v>3165.23</v>
      </c>
      <c r="E10512" s="207"/>
    </row>
    <row r="10513" spans="1:5" x14ac:dyDescent="0.25">
      <c r="A10513" s="353">
        <v>6127</v>
      </c>
      <c r="B10513" s="354" t="s">
        <v>29800</v>
      </c>
      <c r="C10513" s="353" t="s">
        <v>220</v>
      </c>
      <c r="D10513" s="355">
        <v>17.920000000000002</v>
      </c>
      <c r="E10513" s="207"/>
    </row>
    <row r="10514" spans="1:5" x14ac:dyDescent="0.25">
      <c r="A10514" s="353">
        <v>41072</v>
      </c>
      <c r="B10514" s="354" t="s">
        <v>29801</v>
      </c>
      <c r="C10514" s="353" t="s">
        <v>1308</v>
      </c>
      <c r="D10514" s="355">
        <v>3165.23</v>
      </c>
      <c r="E10514" s="207"/>
    </row>
    <row r="10515" spans="1:5" x14ac:dyDescent="0.25">
      <c r="A10515" s="353">
        <v>6121</v>
      </c>
      <c r="B10515" s="354" t="s">
        <v>29802</v>
      </c>
      <c r="C10515" s="353" t="s">
        <v>220</v>
      </c>
      <c r="D10515" s="355">
        <v>15.93</v>
      </c>
      <c r="E10515" s="207"/>
    </row>
    <row r="10516" spans="1:5" x14ac:dyDescent="0.25">
      <c r="A10516" s="353">
        <v>41071</v>
      </c>
      <c r="B10516" s="354" t="s">
        <v>29803</v>
      </c>
      <c r="C10516" s="353" t="s">
        <v>1308</v>
      </c>
      <c r="D10516" s="355">
        <v>2812.75</v>
      </c>
      <c r="E10516" s="207"/>
    </row>
    <row r="10517" spans="1:5" x14ac:dyDescent="0.25">
      <c r="A10517" s="353">
        <v>244</v>
      </c>
      <c r="B10517" s="354" t="s">
        <v>29804</v>
      </c>
      <c r="C10517" s="353" t="s">
        <v>220</v>
      </c>
      <c r="D10517" s="355">
        <v>18.079999999999998</v>
      </c>
      <c r="E10517" s="207"/>
    </row>
    <row r="10518" spans="1:5" x14ac:dyDescent="0.25">
      <c r="A10518" s="353">
        <v>41093</v>
      </c>
      <c r="B10518" s="354" t="s">
        <v>29805</v>
      </c>
      <c r="C10518" s="353" t="s">
        <v>1308</v>
      </c>
      <c r="D10518" s="355">
        <v>3194.35</v>
      </c>
      <c r="E10518" s="207"/>
    </row>
    <row r="10519" spans="1:5" x14ac:dyDescent="0.25">
      <c r="A10519" s="353">
        <v>532</v>
      </c>
      <c r="B10519" s="354" t="s">
        <v>29806</v>
      </c>
      <c r="C10519" s="353" t="s">
        <v>220</v>
      </c>
      <c r="D10519" s="355">
        <v>33.549999999999997</v>
      </c>
      <c r="E10519" s="207"/>
    </row>
    <row r="10520" spans="1:5" x14ac:dyDescent="0.25">
      <c r="A10520" s="353">
        <v>40931</v>
      </c>
      <c r="B10520" s="354" t="s">
        <v>29807</v>
      </c>
      <c r="C10520" s="353" t="s">
        <v>1308</v>
      </c>
      <c r="D10520" s="355">
        <v>5923.31</v>
      </c>
      <c r="E10520" s="207"/>
    </row>
    <row r="10521" spans="1:5" x14ac:dyDescent="0.25">
      <c r="A10521" s="353">
        <v>36150</v>
      </c>
      <c r="B10521" s="354" t="s">
        <v>29808</v>
      </c>
      <c r="C10521" s="353" t="s">
        <v>2</v>
      </c>
      <c r="D10521" s="355">
        <v>39.81</v>
      </c>
      <c r="E10521" s="207"/>
    </row>
    <row r="10522" spans="1:5" x14ac:dyDescent="0.25">
      <c r="A10522" s="353">
        <v>45262</v>
      </c>
      <c r="B10522" s="354" t="s">
        <v>39804</v>
      </c>
      <c r="C10522" s="353" t="s">
        <v>2</v>
      </c>
      <c r="D10522" s="355">
        <v>11.85</v>
      </c>
      <c r="E10522" s="207"/>
    </row>
    <row r="10523" spans="1:5" x14ac:dyDescent="0.25">
      <c r="A10523" s="353">
        <v>4760</v>
      </c>
      <c r="B10523" s="354" t="s">
        <v>29809</v>
      </c>
      <c r="C10523" s="353" t="s">
        <v>220</v>
      </c>
      <c r="D10523" s="355">
        <v>25.12</v>
      </c>
      <c r="E10523" s="207"/>
    </row>
    <row r="10524" spans="1:5" x14ac:dyDescent="0.25">
      <c r="A10524" s="353">
        <v>41069</v>
      </c>
      <c r="B10524" s="354" t="s">
        <v>29810</v>
      </c>
      <c r="C10524" s="353" t="s">
        <v>1308</v>
      </c>
      <c r="D10524" s="355">
        <v>4436.3599999999997</v>
      </c>
      <c r="E10524" s="207"/>
    </row>
    <row r="10525" spans="1:5" x14ac:dyDescent="0.25">
      <c r="A10525" s="353">
        <v>10422</v>
      </c>
      <c r="B10525" s="354" t="s">
        <v>29811</v>
      </c>
      <c r="C10525" s="353" t="s">
        <v>2</v>
      </c>
      <c r="D10525" s="355">
        <v>446.74</v>
      </c>
      <c r="E10525" s="207"/>
    </row>
    <row r="10526" spans="1:5" x14ac:dyDescent="0.25">
      <c r="A10526" s="353">
        <v>44019</v>
      </c>
      <c r="B10526" s="354" t="s">
        <v>29812</v>
      </c>
      <c r="C10526" s="353" t="s">
        <v>2</v>
      </c>
      <c r="D10526" s="355">
        <v>618.39</v>
      </c>
      <c r="E10526" s="207"/>
    </row>
    <row r="10527" spans="1:5" x14ac:dyDescent="0.25">
      <c r="A10527" s="353">
        <v>36520</v>
      </c>
      <c r="B10527" s="354" t="s">
        <v>29813</v>
      </c>
      <c r="C10527" s="353" t="s">
        <v>2</v>
      </c>
      <c r="D10527" s="355">
        <v>751.9</v>
      </c>
      <c r="E10527" s="207"/>
    </row>
    <row r="10528" spans="1:5" x14ac:dyDescent="0.25">
      <c r="A10528" s="353">
        <v>42319</v>
      </c>
      <c r="B10528" s="354" t="s">
        <v>29814</v>
      </c>
      <c r="C10528" s="353" t="s">
        <v>2</v>
      </c>
      <c r="D10528" s="355">
        <v>673.74</v>
      </c>
      <c r="E10528" s="207"/>
    </row>
    <row r="10529" spans="1:5" x14ac:dyDescent="0.25">
      <c r="A10529" s="353">
        <v>10420</v>
      </c>
      <c r="B10529" s="354" t="s">
        <v>29815</v>
      </c>
      <c r="C10529" s="353" t="s">
        <v>2</v>
      </c>
      <c r="D10529" s="355">
        <v>239</v>
      </c>
      <c r="E10529" s="207"/>
    </row>
    <row r="10530" spans="1:5" x14ac:dyDescent="0.25">
      <c r="A10530" s="353">
        <v>10421</v>
      </c>
      <c r="B10530" s="354" t="s">
        <v>29816</v>
      </c>
      <c r="C10530" s="353" t="s">
        <v>2</v>
      </c>
      <c r="D10530" s="355">
        <v>262.63</v>
      </c>
      <c r="E10530" s="207"/>
    </row>
    <row r="10531" spans="1:5" x14ac:dyDescent="0.25">
      <c r="A10531" s="353">
        <v>11786</v>
      </c>
      <c r="B10531" s="354" t="s">
        <v>29817</v>
      </c>
      <c r="C10531" s="353" t="s">
        <v>2</v>
      </c>
      <c r="D10531" s="355">
        <v>529.55999999999995</v>
      </c>
      <c r="E10531" s="207"/>
    </row>
    <row r="10532" spans="1:5" x14ac:dyDescent="0.25">
      <c r="A10532" s="353">
        <v>45195</v>
      </c>
      <c r="B10532" s="354" t="s">
        <v>39805</v>
      </c>
      <c r="C10532" s="353" t="s">
        <v>2</v>
      </c>
      <c r="D10532" s="355">
        <v>5730.11</v>
      </c>
      <c r="E10532" s="207"/>
    </row>
    <row r="10533" spans="1:5" x14ac:dyDescent="0.25">
      <c r="A10533" s="353">
        <v>45226</v>
      </c>
      <c r="B10533" s="354" t="s">
        <v>39918</v>
      </c>
      <c r="C10533" s="353" t="s">
        <v>2</v>
      </c>
      <c r="D10533" s="355">
        <v>15.18</v>
      </c>
      <c r="E10533" s="207"/>
    </row>
    <row r="10534" spans="1:5" x14ac:dyDescent="0.25">
      <c r="A10534" s="353">
        <v>4815</v>
      </c>
      <c r="B10534" s="354" t="s">
        <v>29818</v>
      </c>
      <c r="C10534" s="353" t="s">
        <v>2</v>
      </c>
      <c r="D10534" s="355">
        <v>9.75</v>
      </c>
      <c r="E10534" s="207"/>
    </row>
    <row r="10535" spans="1:5" x14ac:dyDescent="0.25">
      <c r="A10535" s="353">
        <v>541</v>
      </c>
      <c r="B10535" s="354" t="s">
        <v>29819</v>
      </c>
      <c r="C10535" s="353" t="s">
        <v>2</v>
      </c>
      <c r="D10535" s="355">
        <v>244.3</v>
      </c>
      <c r="E10535" s="207"/>
    </row>
    <row r="10536" spans="1:5" x14ac:dyDescent="0.25">
      <c r="A10536" s="353">
        <v>542</v>
      </c>
      <c r="B10536" s="354" t="s">
        <v>29820</v>
      </c>
      <c r="C10536" s="353" t="s">
        <v>2</v>
      </c>
      <c r="D10536" s="355">
        <v>306.23</v>
      </c>
      <c r="E10536" s="207"/>
    </row>
    <row r="10537" spans="1:5" x14ac:dyDescent="0.25">
      <c r="A10537" s="353">
        <v>540</v>
      </c>
      <c r="B10537" s="354" t="s">
        <v>29821</v>
      </c>
      <c r="C10537" s="353" t="s">
        <v>2</v>
      </c>
      <c r="D10537" s="355">
        <v>690.09</v>
      </c>
      <c r="E10537" s="207"/>
    </row>
    <row r="10538" spans="1:5" x14ac:dyDescent="0.25">
      <c r="A10538" s="353">
        <v>38364</v>
      </c>
      <c r="B10538" s="354" t="s">
        <v>29822</v>
      </c>
      <c r="C10538" s="353" t="s">
        <v>2</v>
      </c>
      <c r="D10538" s="355">
        <v>664.9</v>
      </c>
      <c r="E10538" s="207"/>
    </row>
    <row r="10539" spans="1:5" x14ac:dyDescent="0.25">
      <c r="A10539" s="353">
        <v>11692</v>
      </c>
      <c r="B10539" s="354" t="s">
        <v>29823</v>
      </c>
      <c r="C10539" s="353" t="s">
        <v>3</v>
      </c>
      <c r="D10539" s="355">
        <v>390.29</v>
      </c>
      <c r="E10539" s="207"/>
    </row>
    <row r="10540" spans="1:5" x14ac:dyDescent="0.25">
      <c r="A10540" s="353">
        <v>1746</v>
      </c>
      <c r="B10540" s="354" t="s">
        <v>29824</v>
      </c>
      <c r="C10540" s="353" t="s">
        <v>2</v>
      </c>
      <c r="D10540" s="355">
        <v>259.89999999999998</v>
      </c>
      <c r="E10540" s="207"/>
    </row>
    <row r="10541" spans="1:5" x14ac:dyDescent="0.25">
      <c r="A10541" s="353">
        <v>1748</v>
      </c>
      <c r="B10541" s="354" t="s">
        <v>29825</v>
      </c>
      <c r="C10541" s="353" t="s">
        <v>2</v>
      </c>
      <c r="D10541" s="355">
        <v>345.6</v>
      </c>
      <c r="E10541" s="207"/>
    </row>
    <row r="10542" spans="1:5" x14ac:dyDescent="0.25">
      <c r="A10542" s="353">
        <v>1749</v>
      </c>
      <c r="B10542" s="354" t="s">
        <v>29826</v>
      </c>
      <c r="C10542" s="353" t="s">
        <v>2</v>
      </c>
      <c r="D10542" s="355">
        <v>500.72</v>
      </c>
      <c r="E10542" s="207"/>
    </row>
    <row r="10543" spans="1:5" x14ac:dyDescent="0.25">
      <c r="A10543" s="353">
        <v>37412</v>
      </c>
      <c r="B10543" s="354" t="s">
        <v>29827</v>
      </c>
      <c r="C10543" s="353" t="s">
        <v>2</v>
      </c>
      <c r="D10543" s="355">
        <v>254.05</v>
      </c>
      <c r="E10543" s="207"/>
    </row>
    <row r="10544" spans="1:5" x14ac:dyDescent="0.25">
      <c r="A10544" s="353">
        <v>1745</v>
      </c>
      <c r="B10544" s="354" t="s">
        <v>29828</v>
      </c>
      <c r="C10544" s="353" t="s">
        <v>2</v>
      </c>
      <c r="D10544" s="355">
        <v>302.10000000000002</v>
      </c>
      <c r="E10544" s="207"/>
    </row>
    <row r="10545" spans="1:5" x14ac:dyDescent="0.25">
      <c r="A10545" s="353">
        <v>1750</v>
      </c>
      <c r="B10545" s="354" t="s">
        <v>29829</v>
      </c>
      <c r="C10545" s="353" t="s">
        <v>2</v>
      </c>
      <c r="D10545" s="355">
        <v>705.96</v>
      </c>
      <c r="E10545" s="207"/>
    </row>
    <row r="10546" spans="1:5" x14ac:dyDescent="0.25">
      <c r="A10546" s="353">
        <v>11687</v>
      </c>
      <c r="B10546" s="354" t="s">
        <v>29830</v>
      </c>
      <c r="C10546" s="353" t="s">
        <v>1</v>
      </c>
      <c r="D10546" s="355">
        <v>1124.82</v>
      </c>
      <c r="E10546" s="207"/>
    </row>
    <row r="10547" spans="1:5" x14ac:dyDescent="0.25">
      <c r="A10547" s="353">
        <v>11689</v>
      </c>
      <c r="B10547" s="354" t="s">
        <v>29831</v>
      </c>
      <c r="C10547" s="353" t="s">
        <v>1</v>
      </c>
      <c r="D10547" s="355">
        <v>1409.33</v>
      </c>
      <c r="E10547" s="207"/>
    </row>
    <row r="10548" spans="1:5" x14ac:dyDescent="0.25">
      <c r="A10548" s="353">
        <v>11693</v>
      </c>
      <c r="B10548" s="354" t="s">
        <v>29832</v>
      </c>
      <c r="C10548" s="353" t="s">
        <v>3</v>
      </c>
      <c r="D10548" s="355">
        <v>270.88</v>
      </c>
      <c r="E10548" s="207"/>
    </row>
    <row r="10549" spans="1:5" x14ac:dyDescent="0.25">
      <c r="A10549" s="353">
        <v>36215</v>
      </c>
      <c r="B10549" s="354" t="s">
        <v>29833</v>
      </c>
      <c r="C10549" s="353" t="s">
        <v>2</v>
      </c>
      <c r="D10549" s="355"/>
      <c r="E10549" s="207"/>
    </row>
    <row r="10550" spans="1:5" x14ac:dyDescent="0.25">
      <c r="A10550" s="353">
        <v>42439</v>
      </c>
      <c r="B10550" s="354" t="s">
        <v>29834</v>
      </c>
      <c r="C10550" s="353" t="s">
        <v>2</v>
      </c>
      <c r="D10550" s="355"/>
      <c r="E10550" s="207"/>
    </row>
    <row r="10551" spans="1:5" x14ac:dyDescent="0.25">
      <c r="A10551" s="353">
        <v>38381</v>
      </c>
      <c r="B10551" s="354" t="s">
        <v>29835</v>
      </c>
      <c r="C10551" s="353" t="s">
        <v>2</v>
      </c>
      <c r="D10551" s="355">
        <v>12.14</v>
      </c>
      <c r="E10551" s="207"/>
    </row>
    <row r="10552" spans="1:5" x14ac:dyDescent="0.25">
      <c r="A10552" s="353">
        <v>39621</v>
      </c>
      <c r="B10552" s="354" t="s">
        <v>29836</v>
      </c>
      <c r="C10552" s="353" t="s">
        <v>22926</v>
      </c>
      <c r="D10552" s="355">
        <v>1171.71</v>
      </c>
      <c r="E10552" s="207"/>
    </row>
    <row r="10553" spans="1:5" x14ac:dyDescent="0.25">
      <c r="A10553" s="353">
        <v>39624</v>
      </c>
      <c r="B10553" s="354" t="s">
        <v>29837</v>
      </c>
      <c r="C10553" s="353" t="s">
        <v>22926</v>
      </c>
      <c r="D10553" s="355">
        <v>1292.52</v>
      </c>
      <c r="E10553" s="207"/>
    </row>
    <row r="10554" spans="1:5" x14ac:dyDescent="0.25">
      <c r="A10554" s="353">
        <v>39615</v>
      </c>
      <c r="B10554" s="354" t="s">
        <v>29838</v>
      </c>
      <c r="C10554" s="353" t="s">
        <v>2</v>
      </c>
      <c r="D10554" s="355">
        <v>522.29999999999995</v>
      </c>
      <c r="E10554" s="207"/>
    </row>
    <row r="10555" spans="1:5" x14ac:dyDescent="0.25">
      <c r="A10555" s="353">
        <v>39620</v>
      </c>
      <c r="B10555" s="354" t="s">
        <v>29839</v>
      </c>
      <c r="C10555" s="353" t="s">
        <v>2</v>
      </c>
      <c r="D10555" s="355">
        <v>797.69</v>
      </c>
      <c r="E10555" s="207"/>
    </row>
    <row r="10556" spans="1:5" x14ac:dyDescent="0.25">
      <c r="A10556" s="353">
        <v>39623</v>
      </c>
      <c r="B10556" s="354" t="s">
        <v>29840</v>
      </c>
      <c r="C10556" s="353" t="s">
        <v>2</v>
      </c>
      <c r="D10556" s="355">
        <v>854.4</v>
      </c>
      <c r="E10556" s="207"/>
    </row>
    <row r="10557" spans="1:5" x14ac:dyDescent="0.25">
      <c r="A10557" s="353">
        <v>546</v>
      </c>
      <c r="B10557" s="354" t="s">
        <v>29841</v>
      </c>
      <c r="C10557" s="353" t="s">
        <v>689</v>
      </c>
      <c r="D10557" s="355">
        <v>8.65</v>
      </c>
      <c r="E10557" s="207"/>
    </row>
    <row r="10558" spans="1:5" x14ac:dyDescent="0.25">
      <c r="A10558" s="353">
        <v>566</v>
      </c>
      <c r="B10558" s="354" t="s">
        <v>29842</v>
      </c>
      <c r="C10558" s="353" t="s">
        <v>1</v>
      </c>
      <c r="D10558" s="355">
        <v>4.0999999999999996</v>
      </c>
      <c r="E10558" s="207"/>
    </row>
    <row r="10559" spans="1:5" x14ac:dyDescent="0.25">
      <c r="A10559" s="353">
        <v>565</v>
      </c>
      <c r="B10559" s="354" t="s">
        <v>29843</v>
      </c>
      <c r="C10559" s="353" t="s">
        <v>1</v>
      </c>
      <c r="D10559" s="355">
        <v>8.1300000000000008</v>
      </c>
      <c r="E10559" s="207"/>
    </row>
    <row r="10560" spans="1:5" x14ac:dyDescent="0.25">
      <c r="A10560" s="353">
        <v>555</v>
      </c>
      <c r="B10560" s="354" t="s">
        <v>29844</v>
      </c>
      <c r="C10560" s="353" t="s">
        <v>1</v>
      </c>
      <c r="D10560" s="355">
        <v>10.6</v>
      </c>
      <c r="E10560" s="207"/>
    </row>
    <row r="10561" spans="1:5" x14ac:dyDescent="0.25">
      <c r="A10561" s="353">
        <v>557</v>
      </c>
      <c r="B10561" s="354" t="s">
        <v>29845</v>
      </c>
      <c r="C10561" s="353" t="s">
        <v>1</v>
      </c>
      <c r="D10561" s="355">
        <v>33.28</v>
      </c>
      <c r="E10561" s="207"/>
    </row>
    <row r="10562" spans="1:5" x14ac:dyDescent="0.25">
      <c r="A10562" s="353">
        <v>552</v>
      </c>
      <c r="B10562" s="354" t="s">
        <v>29846</v>
      </c>
      <c r="C10562" s="353" t="s">
        <v>1</v>
      </c>
      <c r="D10562" s="355">
        <v>16.510000000000002</v>
      </c>
      <c r="E10562" s="207"/>
    </row>
    <row r="10563" spans="1:5" x14ac:dyDescent="0.25">
      <c r="A10563" s="353">
        <v>563</v>
      </c>
      <c r="B10563" s="354" t="s">
        <v>29847</v>
      </c>
      <c r="C10563" s="353" t="s">
        <v>1</v>
      </c>
      <c r="D10563" s="355">
        <v>24.81</v>
      </c>
      <c r="E10563" s="207"/>
    </row>
    <row r="10564" spans="1:5" x14ac:dyDescent="0.25">
      <c r="A10564" s="353">
        <v>549</v>
      </c>
      <c r="B10564" s="354" t="s">
        <v>29848</v>
      </c>
      <c r="C10564" s="353" t="s">
        <v>1</v>
      </c>
      <c r="D10564" s="355">
        <v>44.66</v>
      </c>
      <c r="E10564" s="207"/>
    </row>
    <row r="10565" spans="1:5" x14ac:dyDescent="0.25">
      <c r="A10565" s="353">
        <v>551</v>
      </c>
      <c r="B10565" s="354" t="s">
        <v>29849</v>
      </c>
      <c r="C10565" s="353" t="s">
        <v>1</v>
      </c>
      <c r="D10565" s="355">
        <v>88.43</v>
      </c>
      <c r="E10565" s="207"/>
    </row>
    <row r="10566" spans="1:5" x14ac:dyDescent="0.25">
      <c r="A10566" s="353">
        <v>559</v>
      </c>
      <c r="B10566" s="354" t="s">
        <v>29850</v>
      </c>
      <c r="C10566" s="353" t="s">
        <v>1</v>
      </c>
      <c r="D10566" s="355">
        <v>22.1</v>
      </c>
      <c r="E10566" s="207"/>
    </row>
    <row r="10567" spans="1:5" x14ac:dyDescent="0.25">
      <c r="A10567" s="353">
        <v>560</v>
      </c>
      <c r="B10567" s="354" t="s">
        <v>29851</v>
      </c>
      <c r="C10567" s="353" t="s">
        <v>1</v>
      </c>
      <c r="D10567" s="355">
        <v>27.65</v>
      </c>
      <c r="E10567" s="207"/>
    </row>
    <row r="10568" spans="1:5" x14ac:dyDescent="0.25">
      <c r="A10568" s="353">
        <v>547</v>
      </c>
      <c r="B10568" s="354" t="s">
        <v>29852</v>
      </c>
      <c r="C10568" s="353" t="s">
        <v>1</v>
      </c>
      <c r="D10568" s="355">
        <v>33.11</v>
      </c>
      <c r="E10568" s="207"/>
    </row>
    <row r="10569" spans="1:5" x14ac:dyDescent="0.25">
      <c r="A10569" s="353">
        <v>36207</v>
      </c>
      <c r="B10569" s="354" t="s">
        <v>29853</v>
      </c>
      <c r="C10569" s="353" t="s">
        <v>2</v>
      </c>
      <c r="D10569" s="355"/>
      <c r="E10569" s="207"/>
    </row>
    <row r="10570" spans="1:5" x14ac:dyDescent="0.25">
      <c r="A10570" s="353">
        <v>36209</v>
      </c>
      <c r="B10570" s="354" t="s">
        <v>29854</v>
      </c>
      <c r="C10570" s="353" t="s">
        <v>2</v>
      </c>
      <c r="D10570" s="355"/>
      <c r="E10570" s="207"/>
    </row>
    <row r="10571" spans="1:5" x14ac:dyDescent="0.25">
      <c r="A10571" s="353">
        <v>36210</v>
      </c>
      <c r="B10571" s="354" t="s">
        <v>29855</v>
      </c>
      <c r="C10571" s="353" t="s">
        <v>2</v>
      </c>
      <c r="D10571" s="355"/>
      <c r="E10571" s="207"/>
    </row>
    <row r="10572" spans="1:5" x14ac:dyDescent="0.25">
      <c r="A10572" s="353">
        <v>36204</v>
      </c>
      <c r="B10572" s="354" t="s">
        <v>29856</v>
      </c>
      <c r="C10572" s="353" t="s">
        <v>2</v>
      </c>
      <c r="D10572" s="355"/>
      <c r="E10572" s="207"/>
    </row>
    <row r="10573" spans="1:5" x14ac:dyDescent="0.25">
      <c r="A10573" s="353">
        <v>36205</v>
      </c>
      <c r="B10573" s="354" t="s">
        <v>29857</v>
      </c>
      <c r="C10573" s="353" t="s">
        <v>2</v>
      </c>
      <c r="D10573" s="355"/>
      <c r="E10573" s="207"/>
    </row>
    <row r="10574" spans="1:5" x14ac:dyDescent="0.25">
      <c r="A10574" s="353">
        <v>36081</v>
      </c>
      <c r="B10574" s="354" t="s">
        <v>29858</v>
      </c>
      <c r="C10574" s="353" t="s">
        <v>2</v>
      </c>
      <c r="D10574" s="355"/>
      <c r="E10574" s="207"/>
    </row>
    <row r="10575" spans="1:5" x14ac:dyDescent="0.25">
      <c r="A10575" s="353">
        <v>36206</v>
      </c>
      <c r="B10575" s="354" t="s">
        <v>29859</v>
      </c>
      <c r="C10575" s="353" t="s">
        <v>2</v>
      </c>
      <c r="D10575" s="355"/>
      <c r="E10575" s="207"/>
    </row>
    <row r="10576" spans="1:5" x14ac:dyDescent="0.25">
      <c r="A10576" s="353">
        <v>36218</v>
      </c>
      <c r="B10576" s="354" t="s">
        <v>29860</v>
      </c>
      <c r="C10576" s="353" t="s">
        <v>2</v>
      </c>
      <c r="D10576" s="355"/>
      <c r="E10576" s="207"/>
    </row>
    <row r="10577" spans="1:5" x14ac:dyDescent="0.25">
      <c r="A10577" s="353">
        <v>36220</v>
      </c>
      <c r="B10577" s="354" t="s">
        <v>29861</v>
      </c>
      <c r="C10577" s="353" t="s">
        <v>2</v>
      </c>
      <c r="D10577" s="355"/>
      <c r="E10577" s="207"/>
    </row>
    <row r="10578" spans="1:5" x14ac:dyDescent="0.25">
      <c r="A10578" s="353">
        <v>36080</v>
      </c>
      <c r="B10578" s="354" t="s">
        <v>29862</v>
      </c>
      <c r="C10578" s="353" t="s">
        <v>2</v>
      </c>
      <c r="D10578" s="355"/>
      <c r="E10578" s="207"/>
    </row>
    <row r="10579" spans="1:5" x14ac:dyDescent="0.25">
      <c r="A10579" s="353">
        <v>36223</v>
      </c>
      <c r="B10579" s="354" t="s">
        <v>29863</v>
      </c>
      <c r="C10579" s="353" t="s">
        <v>2</v>
      </c>
      <c r="D10579" s="355"/>
      <c r="E10579" s="207"/>
    </row>
    <row r="10580" spans="1:5" x14ac:dyDescent="0.25">
      <c r="A10580" s="353">
        <v>38127</v>
      </c>
      <c r="B10580" s="354" t="s">
        <v>29864</v>
      </c>
      <c r="C10580" s="353" t="s">
        <v>2</v>
      </c>
      <c r="D10580" s="355">
        <v>449</v>
      </c>
      <c r="E10580" s="207"/>
    </row>
    <row r="10581" spans="1:5" x14ac:dyDescent="0.25">
      <c r="A10581" s="353">
        <v>38060</v>
      </c>
      <c r="B10581" s="354" t="s">
        <v>29865</v>
      </c>
      <c r="C10581" s="353" t="s">
        <v>2</v>
      </c>
      <c r="D10581" s="355">
        <v>50.88</v>
      </c>
      <c r="E10581" s="207"/>
    </row>
    <row r="10582" spans="1:5" x14ac:dyDescent="0.25">
      <c r="A10582" s="353">
        <v>10956</v>
      </c>
      <c r="B10582" s="354" t="s">
        <v>29866</v>
      </c>
      <c r="C10582" s="353" t="s">
        <v>2</v>
      </c>
      <c r="D10582" s="355">
        <v>55.8</v>
      </c>
      <c r="E10582" s="207"/>
    </row>
    <row r="10583" spans="1:5" x14ac:dyDescent="0.25">
      <c r="A10583" s="353">
        <v>39380</v>
      </c>
      <c r="B10583" s="354" t="s">
        <v>21350</v>
      </c>
      <c r="C10583" s="353" t="s">
        <v>2</v>
      </c>
      <c r="D10583" s="355"/>
      <c r="E10583" s="207"/>
    </row>
    <row r="10584" spans="1:5" x14ac:dyDescent="0.25">
      <c r="A10584" s="353">
        <v>44172</v>
      </c>
      <c r="B10584" s="354" t="s">
        <v>29867</v>
      </c>
      <c r="C10584" s="353" t="s">
        <v>2</v>
      </c>
      <c r="D10584" s="355">
        <v>7.83</v>
      </c>
      <c r="E10584" s="207"/>
    </row>
    <row r="10585" spans="1:5" x14ac:dyDescent="0.25">
      <c r="A10585" s="353">
        <v>37597</v>
      </c>
      <c r="B10585" s="354" t="s">
        <v>29868</v>
      </c>
      <c r="C10585" s="353" t="s">
        <v>2</v>
      </c>
      <c r="D10585" s="355"/>
      <c r="E10585" s="207"/>
    </row>
    <row r="10586" spans="1:5" x14ac:dyDescent="0.25">
      <c r="A10586" s="353">
        <v>183</v>
      </c>
      <c r="B10586" s="354" t="s">
        <v>29869</v>
      </c>
      <c r="C10586" s="353" t="s">
        <v>29870</v>
      </c>
      <c r="D10586" s="355">
        <v>209.5</v>
      </c>
      <c r="E10586" s="207"/>
    </row>
    <row r="10587" spans="1:5" x14ac:dyDescent="0.25">
      <c r="A10587" s="353">
        <v>184</v>
      </c>
      <c r="B10587" s="354" t="s">
        <v>29871</v>
      </c>
      <c r="C10587" s="353" t="s">
        <v>29870</v>
      </c>
      <c r="D10587" s="355">
        <v>129.75</v>
      </c>
      <c r="E10587" s="207"/>
    </row>
    <row r="10588" spans="1:5" x14ac:dyDescent="0.25">
      <c r="A10588" s="353">
        <v>181</v>
      </c>
      <c r="B10588" s="354" t="s">
        <v>29872</v>
      </c>
      <c r="C10588" s="353" t="s">
        <v>29870</v>
      </c>
      <c r="D10588" s="355">
        <v>279.77999999999997</v>
      </c>
      <c r="E10588" s="207"/>
    </row>
    <row r="10589" spans="1:5" x14ac:dyDescent="0.25">
      <c r="A10589" s="353">
        <v>20001</v>
      </c>
      <c r="B10589" s="354" t="s">
        <v>29873</v>
      </c>
      <c r="C10589" s="353" t="s">
        <v>29870</v>
      </c>
      <c r="D10589" s="355">
        <v>162.19</v>
      </c>
      <c r="E10589" s="207"/>
    </row>
    <row r="10590" spans="1:5" x14ac:dyDescent="0.25">
      <c r="A10590" s="353">
        <v>39837</v>
      </c>
      <c r="B10590" s="354" t="s">
        <v>29874</v>
      </c>
      <c r="C10590" s="353" t="s">
        <v>29870</v>
      </c>
      <c r="D10590" s="355">
        <v>429.76</v>
      </c>
      <c r="E10590" s="207"/>
    </row>
    <row r="10591" spans="1:5" x14ac:dyDescent="0.25">
      <c r="A10591" s="353">
        <v>43366</v>
      </c>
      <c r="B10591" s="354" t="s">
        <v>39919</v>
      </c>
      <c r="C10591" s="353" t="s">
        <v>689</v>
      </c>
      <c r="D10591" s="355"/>
      <c r="E10591" s="207"/>
    </row>
    <row r="10592" spans="1:5" x14ac:dyDescent="0.25">
      <c r="A10592" s="353">
        <v>10535</v>
      </c>
      <c r="B10592" s="354" t="s">
        <v>40028</v>
      </c>
      <c r="C10592" s="353" t="s">
        <v>2</v>
      </c>
      <c r="D10592" s="355">
        <v>6185</v>
      </c>
      <c r="E10592" s="207"/>
    </row>
    <row r="10593" spans="1:5" x14ac:dyDescent="0.25">
      <c r="A10593" s="353">
        <v>10537</v>
      </c>
      <c r="B10593" s="354" t="s">
        <v>40029</v>
      </c>
      <c r="C10593" s="353" t="s">
        <v>2</v>
      </c>
      <c r="D10593" s="355">
        <v>8434.66</v>
      </c>
      <c r="E10593" s="207"/>
    </row>
    <row r="10594" spans="1:5" x14ac:dyDescent="0.25">
      <c r="A10594" s="353">
        <v>13891</v>
      </c>
      <c r="B10594" s="354" t="s">
        <v>40030</v>
      </c>
      <c r="C10594" s="353" t="s">
        <v>2</v>
      </c>
      <c r="D10594" s="355">
        <v>7736.49</v>
      </c>
      <c r="E10594" s="207"/>
    </row>
    <row r="10595" spans="1:5" x14ac:dyDescent="0.25">
      <c r="A10595" s="353">
        <v>36397</v>
      </c>
      <c r="B10595" s="354" t="s">
        <v>40031</v>
      </c>
      <c r="C10595" s="353" t="s">
        <v>2</v>
      </c>
      <c r="D10595" s="355">
        <v>25159.32</v>
      </c>
      <c r="E10595" s="207"/>
    </row>
    <row r="10596" spans="1:5" x14ac:dyDescent="0.25">
      <c r="A10596" s="353">
        <v>36398</v>
      </c>
      <c r="B10596" s="354" t="s">
        <v>40032</v>
      </c>
      <c r="C10596" s="353" t="s">
        <v>2</v>
      </c>
      <c r="D10596" s="355">
        <v>30579.05</v>
      </c>
      <c r="E10596" s="207"/>
    </row>
    <row r="10597" spans="1:5" x14ac:dyDescent="0.25">
      <c r="A10597" s="353">
        <v>647</v>
      </c>
      <c r="B10597" s="354" t="s">
        <v>29875</v>
      </c>
      <c r="C10597" s="353" t="s">
        <v>220</v>
      </c>
      <c r="D10597" s="355">
        <v>19.59</v>
      </c>
      <c r="E10597" s="207"/>
    </row>
    <row r="10598" spans="1:5" x14ac:dyDescent="0.25">
      <c r="A10598" s="353">
        <v>40920</v>
      </c>
      <c r="B10598" s="354" t="s">
        <v>29876</v>
      </c>
      <c r="C10598" s="353" t="s">
        <v>1308</v>
      </c>
      <c r="D10598" s="355">
        <v>3460.63</v>
      </c>
      <c r="E10598" s="207"/>
    </row>
    <row r="10599" spans="1:5" x14ac:dyDescent="0.25">
      <c r="A10599" s="353">
        <v>715</v>
      </c>
      <c r="B10599" s="354" t="s">
        <v>29877</v>
      </c>
      <c r="C10599" s="353" t="s">
        <v>2</v>
      </c>
      <c r="D10599" s="355">
        <v>17.010000000000002</v>
      </c>
      <c r="E10599" s="207"/>
    </row>
    <row r="10600" spans="1:5" x14ac:dyDescent="0.25">
      <c r="A10600" s="353">
        <v>716</v>
      </c>
      <c r="B10600" s="354" t="s">
        <v>29878</v>
      </c>
      <c r="C10600" s="353" t="s">
        <v>2</v>
      </c>
      <c r="D10600" s="355">
        <v>19.23</v>
      </c>
      <c r="E10600" s="207"/>
    </row>
    <row r="10601" spans="1:5" x14ac:dyDescent="0.25">
      <c r="A10601" s="353">
        <v>7270</v>
      </c>
      <c r="B10601" s="354" t="s">
        <v>29879</v>
      </c>
      <c r="C10601" s="353" t="s">
        <v>2</v>
      </c>
      <c r="D10601" s="355">
        <v>0.79</v>
      </c>
      <c r="E10601" s="207"/>
    </row>
    <row r="10602" spans="1:5" x14ac:dyDescent="0.25">
      <c r="A10602" s="353">
        <v>44460</v>
      </c>
      <c r="B10602" s="354" t="s">
        <v>29880</v>
      </c>
      <c r="C10602" s="353" t="s">
        <v>2</v>
      </c>
      <c r="D10602" s="355">
        <v>1.33</v>
      </c>
      <c r="E10602" s="207"/>
    </row>
    <row r="10603" spans="1:5" x14ac:dyDescent="0.25">
      <c r="A10603" s="353">
        <v>44461</v>
      </c>
      <c r="B10603" s="354" t="s">
        <v>29881</v>
      </c>
      <c r="C10603" s="353" t="s">
        <v>2</v>
      </c>
      <c r="D10603" s="355">
        <v>1.82</v>
      </c>
      <c r="E10603" s="207"/>
    </row>
    <row r="10604" spans="1:5" x14ac:dyDescent="0.25">
      <c r="A10604" s="353">
        <v>7267</v>
      </c>
      <c r="B10604" s="354" t="s">
        <v>29882</v>
      </c>
      <c r="C10604" s="353" t="s">
        <v>2</v>
      </c>
      <c r="D10604" s="355">
        <v>0.67</v>
      </c>
      <c r="E10604" s="207"/>
    </row>
    <row r="10605" spans="1:5" x14ac:dyDescent="0.25">
      <c r="A10605" s="353">
        <v>44458</v>
      </c>
      <c r="B10605" s="354" t="s">
        <v>29883</v>
      </c>
      <c r="C10605" s="353" t="s">
        <v>2</v>
      </c>
      <c r="D10605" s="355">
        <v>0.81</v>
      </c>
      <c r="E10605" s="207"/>
    </row>
    <row r="10606" spans="1:5" x14ac:dyDescent="0.25">
      <c r="A10606" s="353">
        <v>44457</v>
      </c>
      <c r="B10606" s="354" t="s">
        <v>29884</v>
      </c>
      <c r="C10606" s="353" t="s">
        <v>2</v>
      </c>
      <c r="D10606" s="355">
        <v>1.57</v>
      </c>
      <c r="E10606" s="207"/>
    </row>
    <row r="10607" spans="1:5" x14ac:dyDescent="0.25">
      <c r="A10607" s="353">
        <v>7271</v>
      </c>
      <c r="B10607" s="354" t="s">
        <v>29885</v>
      </c>
      <c r="C10607" s="353" t="s">
        <v>2</v>
      </c>
      <c r="D10607" s="355">
        <v>0.85</v>
      </c>
      <c r="E10607" s="207"/>
    </row>
    <row r="10608" spans="1:5" x14ac:dyDescent="0.25">
      <c r="A10608" s="353">
        <v>7268</v>
      </c>
      <c r="B10608" s="354" t="s">
        <v>29886</v>
      </c>
      <c r="C10608" s="353" t="s">
        <v>2</v>
      </c>
      <c r="D10608" s="355">
        <v>1.32</v>
      </c>
      <c r="E10608" s="207"/>
    </row>
    <row r="10609" spans="1:5" x14ac:dyDescent="0.25">
      <c r="A10609" s="353">
        <v>44459</v>
      </c>
      <c r="B10609" s="354" t="s">
        <v>29887</v>
      </c>
      <c r="C10609" s="353" t="s">
        <v>2</v>
      </c>
      <c r="D10609" s="355">
        <v>0.85</v>
      </c>
      <c r="E10609" s="207"/>
    </row>
    <row r="10610" spans="1:5" x14ac:dyDescent="0.25">
      <c r="A10610" s="353">
        <v>44462</v>
      </c>
      <c r="B10610" s="354" t="s">
        <v>29888</v>
      </c>
      <c r="C10610" s="353" t="s">
        <v>2</v>
      </c>
      <c r="D10610" s="355">
        <v>1.51</v>
      </c>
      <c r="E10610" s="207"/>
    </row>
    <row r="10611" spans="1:5" x14ac:dyDescent="0.25">
      <c r="A10611" s="353">
        <v>44463</v>
      </c>
      <c r="B10611" s="354" t="s">
        <v>29889</v>
      </c>
      <c r="C10611" s="353" t="s">
        <v>2</v>
      </c>
      <c r="D10611" s="355">
        <v>1.95</v>
      </c>
      <c r="E10611" s="207"/>
    </row>
    <row r="10612" spans="1:5" x14ac:dyDescent="0.25">
      <c r="A10612" s="353">
        <v>44464</v>
      </c>
      <c r="B10612" s="354" t="s">
        <v>29890</v>
      </c>
      <c r="C10612" s="353" t="s">
        <v>2</v>
      </c>
      <c r="D10612" s="355">
        <v>2.02</v>
      </c>
      <c r="E10612" s="207"/>
    </row>
    <row r="10613" spans="1:5" x14ac:dyDescent="0.25">
      <c r="A10613" s="353">
        <v>44465</v>
      </c>
      <c r="B10613" s="354" t="s">
        <v>29891</v>
      </c>
      <c r="C10613" s="353" t="s">
        <v>2</v>
      </c>
      <c r="D10613" s="355">
        <v>2.77</v>
      </c>
      <c r="E10613" s="207"/>
    </row>
    <row r="10614" spans="1:5" x14ac:dyDescent="0.25">
      <c r="A10614" s="353">
        <v>38783</v>
      </c>
      <c r="B10614" s="354" t="s">
        <v>29892</v>
      </c>
      <c r="C10614" s="353" t="s">
        <v>2</v>
      </c>
      <c r="D10614" s="355">
        <v>0.97</v>
      </c>
      <c r="E10614" s="207"/>
    </row>
    <row r="10615" spans="1:5" x14ac:dyDescent="0.25">
      <c r="A10615" s="353">
        <v>44466</v>
      </c>
      <c r="B10615" s="354" t="s">
        <v>29893</v>
      </c>
      <c r="C10615" s="353" t="s">
        <v>2</v>
      </c>
      <c r="D10615" s="355">
        <v>1.97</v>
      </c>
      <c r="E10615" s="207"/>
    </row>
    <row r="10616" spans="1:5" x14ac:dyDescent="0.25">
      <c r="A10616" s="353">
        <v>44467</v>
      </c>
      <c r="B10616" s="354" t="s">
        <v>29894</v>
      </c>
      <c r="C10616" s="353" t="s">
        <v>2</v>
      </c>
      <c r="D10616" s="355">
        <v>2.37</v>
      </c>
      <c r="E10616" s="207"/>
    </row>
    <row r="10617" spans="1:5" x14ac:dyDescent="0.25">
      <c r="A10617" s="353">
        <v>44468</v>
      </c>
      <c r="B10617" s="354" t="s">
        <v>29895</v>
      </c>
      <c r="C10617" s="353" t="s">
        <v>2</v>
      </c>
      <c r="D10617" s="355">
        <v>2.06</v>
      </c>
      <c r="E10617" s="207"/>
    </row>
    <row r="10618" spans="1:5" x14ac:dyDescent="0.25">
      <c r="A10618" s="353">
        <v>37593</v>
      </c>
      <c r="B10618" s="354" t="s">
        <v>29896</v>
      </c>
      <c r="C10618" s="353" t="s">
        <v>2</v>
      </c>
      <c r="D10618" s="355">
        <v>2.65</v>
      </c>
      <c r="E10618" s="207"/>
    </row>
    <row r="10619" spans="1:5" x14ac:dyDescent="0.25">
      <c r="A10619" s="353">
        <v>37594</v>
      </c>
      <c r="B10619" s="354" t="s">
        <v>29897</v>
      </c>
      <c r="C10619" s="353" t="s">
        <v>2</v>
      </c>
      <c r="D10619" s="355">
        <v>3.15</v>
      </c>
      <c r="E10619" s="207"/>
    </row>
    <row r="10620" spans="1:5" x14ac:dyDescent="0.25">
      <c r="A10620" s="353">
        <v>37592</v>
      </c>
      <c r="B10620" s="354" t="s">
        <v>29898</v>
      </c>
      <c r="C10620" s="353" t="s">
        <v>2</v>
      </c>
      <c r="D10620" s="355">
        <v>2.1</v>
      </c>
      <c r="E10620" s="207"/>
    </row>
    <row r="10621" spans="1:5" x14ac:dyDescent="0.25">
      <c r="A10621" s="353">
        <v>41372</v>
      </c>
      <c r="B10621" s="354" t="s">
        <v>29899</v>
      </c>
      <c r="C10621" s="353" t="s">
        <v>3</v>
      </c>
      <c r="D10621" s="355">
        <v>121.66</v>
      </c>
      <c r="E10621" s="207"/>
    </row>
    <row r="10622" spans="1:5" x14ac:dyDescent="0.25">
      <c r="A10622" s="353">
        <v>41371</v>
      </c>
      <c r="B10622" s="354" t="s">
        <v>29900</v>
      </c>
      <c r="C10622" s="353" t="s">
        <v>3</v>
      </c>
      <c r="D10622" s="355">
        <v>71.91</v>
      </c>
      <c r="E10622" s="207"/>
    </row>
    <row r="10623" spans="1:5" x14ac:dyDescent="0.25">
      <c r="A10623" s="353">
        <v>34556</v>
      </c>
      <c r="B10623" s="354" t="s">
        <v>29901</v>
      </c>
      <c r="C10623" s="353" t="s">
        <v>2</v>
      </c>
      <c r="D10623" s="355">
        <v>5.27</v>
      </c>
      <c r="E10623" s="207"/>
    </row>
    <row r="10624" spans="1:5" x14ac:dyDescent="0.25">
      <c r="A10624" s="353">
        <v>37873</v>
      </c>
      <c r="B10624" s="354" t="s">
        <v>29902</v>
      </c>
      <c r="C10624" s="353" t="s">
        <v>2</v>
      </c>
      <c r="D10624" s="355">
        <v>5.36</v>
      </c>
      <c r="E10624" s="207"/>
    </row>
    <row r="10625" spans="1:5" x14ac:dyDescent="0.25">
      <c r="A10625" s="353">
        <v>34564</v>
      </c>
      <c r="B10625" s="354" t="s">
        <v>29903</v>
      </c>
      <c r="C10625" s="353" t="s">
        <v>2</v>
      </c>
      <c r="D10625" s="355">
        <v>5.62</v>
      </c>
      <c r="E10625" s="207"/>
    </row>
    <row r="10626" spans="1:5" x14ac:dyDescent="0.25">
      <c r="A10626" s="353">
        <v>34565</v>
      </c>
      <c r="B10626" s="354" t="s">
        <v>29904</v>
      </c>
      <c r="C10626" s="353" t="s">
        <v>2</v>
      </c>
      <c r="D10626" s="355">
        <v>5.94</v>
      </c>
      <c r="E10626" s="207"/>
    </row>
    <row r="10627" spans="1:5" x14ac:dyDescent="0.25">
      <c r="A10627" s="353">
        <v>38590</v>
      </c>
      <c r="B10627" s="354" t="s">
        <v>29905</v>
      </c>
      <c r="C10627" s="353" t="s">
        <v>2</v>
      </c>
      <c r="D10627" s="355">
        <v>4.3899999999999997</v>
      </c>
      <c r="E10627" s="207"/>
    </row>
    <row r="10628" spans="1:5" x14ac:dyDescent="0.25">
      <c r="A10628" s="353">
        <v>34566</v>
      </c>
      <c r="B10628" s="354" t="s">
        <v>29906</v>
      </c>
      <c r="C10628" s="353" t="s">
        <v>2</v>
      </c>
      <c r="D10628" s="355">
        <v>4.6100000000000003</v>
      </c>
      <c r="E10628" s="207"/>
    </row>
    <row r="10629" spans="1:5" x14ac:dyDescent="0.25">
      <c r="A10629" s="353">
        <v>34567</v>
      </c>
      <c r="B10629" s="354" t="s">
        <v>29907</v>
      </c>
      <c r="C10629" s="353" t="s">
        <v>2</v>
      </c>
      <c r="D10629" s="355">
        <v>4.8899999999999997</v>
      </c>
      <c r="E10629" s="207"/>
    </row>
    <row r="10630" spans="1:5" x14ac:dyDescent="0.25">
      <c r="A10630" s="353">
        <v>38591</v>
      </c>
      <c r="B10630" s="354" t="s">
        <v>29908</v>
      </c>
      <c r="C10630" s="353" t="s">
        <v>2</v>
      </c>
      <c r="D10630" s="355">
        <v>4.4400000000000004</v>
      </c>
      <c r="E10630" s="207"/>
    </row>
    <row r="10631" spans="1:5" x14ac:dyDescent="0.25">
      <c r="A10631" s="353">
        <v>34568</v>
      </c>
      <c r="B10631" s="354" t="s">
        <v>29909</v>
      </c>
      <c r="C10631" s="353" t="s">
        <v>2</v>
      </c>
      <c r="D10631" s="355">
        <v>5.78</v>
      </c>
      <c r="E10631" s="207"/>
    </row>
    <row r="10632" spans="1:5" x14ac:dyDescent="0.25">
      <c r="A10632" s="353">
        <v>34569</v>
      </c>
      <c r="B10632" s="354" t="s">
        <v>29910</v>
      </c>
      <c r="C10632" s="353" t="s">
        <v>2</v>
      </c>
      <c r="D10632" s="355">
        <v>5.94</v>
      </c>
      <c r="E10632" s="207"/>
    </row>
    <row r="10633" spans="1:5" x14ac:dyDescent="0.25">
      <c r="A10633" s="353">
        <v>34570</v>
      </c>
      <c r="B10633" s="354" t="s">
        <v>29911</v>
      </c>
      <c r="C10633" s="353" t="s">
        <v>2</v>
      </c>
      <c r="D10633" s="355">
        <v>6.45</v>
      </c>
      <c r="E10633" s="207"/>
    </row>
    <row r="10634" spans="1:5" x14ac:dyDescent="0.25">
      <c r="A10634" s="353">
        <v>25070</v>
      </c>
      <c r="B10634" s="354" t="s">
        <v>29912</v>
      </c>
      <c r="C10634" s="353" t="s">
        <v>2</v>
      </c>
      <c r="D10634" s="355">
        <v>4.8499999999999996</v>
      </c>
      <c r="E10634" s="207"/>
    </row>
    <row r="10635" spans="1:5" x14ac:dyDescent="0.25">
      <c r="A10635" s="353">
        <v>34571</v>
      </c>
      <c r="B10635" s="354" t="s">
        <v>29913</v>
      </c>
      <c r="C10635" s="353" t="s">
        <v>2</v>
      </c>
      <c r="D10635" s="355">
        <v>4.9000000000000004</v>
      </c>
      <c r="E10635" s="207"/>
    </row>
    <row r="10636" spans="1:5" x14ac:dyDescent="0.25">
      <c r="A10636" s="353">
        <v>34573</v>
      </c>
      <c r="B10636" s="354" t="s">
        <v>29914</v>
      </c>
      <c r="C10636" s="353" t="s">
        <v>2</v>
      </c>
      <c r="D10636" s="355">
        <v>5.15</v>
      </c>
      <c r="E10636" s="207"/>
    </row>
    <row r="10637" spans="1:5" x14ac:dyDescent="0.25">
      <c r="A10637" s="353">
        <v>37107</v>
      </c>
      <c r="B10637" s="354" t="s">
        <v>29915</v>
      </c>
      <c r="C10637" s="353" t="s">
        <v>2</v>
      </c>
      <c r="D10637" s="355">
        <v>6.81</v>
      </c>
      <c r="E10637" s="207"/>
    </row>
    <row r="10638" spans="1:5" x14ac:dyDescent="0.25">
      <c r="A10638" s="353">
        <v>34576</v>
      </c>
      <c r="B10638" s="354" t="s">
        <v>29916</v>
      </c>
      <c r="C10638" s="353" t="s">
        <v>2</v>
      </c>
      <c r="D10638" s="355">
        <v>7.51</v>
      </c>
      <c r="E10638" s="207"/>
    </row>
    <row r="10639" spans="1:5" x14ac:dyDescent="0.25">
      <c r="A10639" s="353">
        <v>34577</v>
      </c>
      <c r="B10639" s="354" t="s">
        <v>29917</v>
      </c>
      <c r="C10639" s="353" t="s">
        <v>2</v>
      </c>
      <c r="D10639" s="355">
        <v>7.84</v>
      </c>
      <c r="E10639" s="207"/>
    </row>
    <row r="10640" spans="1:5" x14ac:dyDescent="0.25">
      <c r="A10640" s="353">
        <v>34578</v>
      </c>
      <c r="B10640" s="354" t="s">
        <v>29918</v>
      </c>
      <c r="C10640" s="353" t="s">
        <v>2</v>
      </c>
      <c r="D10640" s="355">
        <v>8.5</v>
      </c>
      <c r="E10640" s="207"/>
    </row>
    <row r="10641" spans="1:5" x14ac:dyDescent="0.25">
      <c r="A10641" s="353">
        <v>34579</v>
      </c>
      <c r="B10641" s="354" t="s">
        <v>29919</v>
      </c>
      <c r="C10641" s="353" t="s">
        <v>2</v>
      </c>
      <c r="D10641" s="355">
        <v>9.06</v>
      </c>
      <c r="E10641" s="207"/>
    </row>
    <row r="10642" spans="1:5" x14ac:dyDescent="0.25">
      <c r="A10642" s="353">
        <v>25067</v>
      </c>
      <c r="B10642" s="354" t="s">
        <v>29920</v>
      </c>
      <c r="C10642" s="353" t="s">
        <v>2</v>
      </c>
      <c r="D10642" s="355">
        <v>6.07</v>
      </c>
      <c r="E10642" s="207"/>
    </row>
    <row r="10643" spans="1:5" x14ac:dyDescent="0.25">
      <c r="A10643" s="353">
        <v>34580</v>
      </c>
      <c r="B10643" s="354" t="s">
        <v>29921</v>
      </c>
      <c r="C10643" s="353" t="s">
        <v>2</v>
      </c>
      <c r="D10643" s="355">
        <v>6.77</v>
      </c>
      <c r="E10643" s="207"/>
    </row>
    <row r="10644" spans="1:5" x14ac:dyDescent="0.25">
      <c r="A10644" s="353">
        <v>25071</v>
      </c>
      <c r="B10644" s="354" t="s">
        <v>29922</v>
      </c>
      <c r="C10644" s="353" t="s">
        <v>2</v>
      </c>
      <c r="D10644" s="355">
        <v>3.37</v>
      </c>
      <c r="E10644" s="207"/>
    </row>
    <row r="10645" spans="1:5" x14ac:dyDescent="0.25">
      <c r="A10645" s="353">
        <v>44171</v>
      </c>
      <c r="B10645" s="354" t="s">
        <v>29923</v>
      </c>
      <c r="C10645" s="353" t="s">
        <v>2</v>
      </c>
      <c r="D10645" s="355">
        <v>22.34</v>
      </c>
      <c r="E10645" s="207"/>
    </row>
    <row r="10646" spans="1:5" x14ac:dyDescent="0.25">
      <c r="A10646" s="353">
        <v>38395</v>
      </c>
      <c r="B10646" s="354" t="s">
        <v>29924</v>
      </c>
      <c r="C10646" s="353" t="s">
        <v>2</v>
      </c>
      <c r="D10646" s="355">
        <v>11.58</v>
      </c>
      <c r="E10646" s="207"/>
    </row>
    <row r="10647" spans="1:5" x14ac:dyDescent="0.25">
      <c r="A10647" s="353">
        <v>34583</v>
      </c>
      <c r="B10647" s="354" t="s">
        <v>29925</v>
      </c>
      <c r="C10647" s="353" t="s">
        <v>3</v>
      </c>
      <c r="D10647" s="355">
        <v>62.22</v>
      </c>
      <c r="E10647" s="207"/>
    </row>
    <row r="10648" spans="1:5" x14ac:dyDescent="0.25">
      <c r="A10648" s="353">
        <v>34584</v>
      </c>
      <c r="B10648" s="354" t="s">
        <v>29926</v>
      </c>
      <c r="C10648" s="353" t="s">
        <v>3</v>
      </c>
      <c r="D10648" s="355">
        <v>45.63</v>
      </c>
      <c r="E10648" s="207"/>
    </row>
    <row r="10649" spans="1:5" x14ac:dyDescent="0.25">
      <c r="A10649" s="353">
        <v>709</v>
      </c>
      <c r="B10649" s="354" t="s">
        <v>29927</v>
      </c>
      <c r="C10649" s="353" t="s">
        <v>3</v>
      </c>
      <c r="D10649" s="355"/>
      <c r="E10649" s="207"/>
    </row>
    <row r="10650" spans="1:5" x14ac:dyDescent="0.25">
      <c r="A10650" s="353">
        <v>34592</v>
      </c>
      <c r="B10650" s="354" t="s">
        <v>29928</v>
      </c>
      <c r="C10650" s="353" t="s">
        <v>2</v>
      </c>
      <c r="D10650" s="355">
        <v>3.86</v>
      </c>
      <c r="E10650" s="207"/>
    </row>
    <row r="10651" spans="1:5" x14ac:dyDescent="0.25">
      <c r="A10651" s="353">
        <v>34599</v>
      </c>
      <c r="B10651" s="354" t="s">
        <v>29929</v>
      </c>
      <c r="C10651" s="353" t="s">
        <v>2</v>
      </c>
      <c r="D10651" s="355">
        <v>3.46</v>
      </c>
      <c r="E10651" s="207"/>
    </row>
    <row r="10652" spans="1:5" x14ac:dyDescent="0.25">
      <c r="A10652" s="353">
        <v>651</v>
      </c>
      <c r="B10652" s="354" t="s">
        <v>29930</v>
      </c>
      <c r="C10652" s="353" t="s">
        <v>2</v>
      </c>
      <c r="D10652" s="355">
        <v>4.25</v>
      </c>
      <c r="E10652" s="207"/>
    </row>
    <row r="10653" spans="1:5" x14ac:dyDescent="0.25">
      <c r="A10653" s="353">
        <v>654</v>
      </c>
      <c r="B10653" s="354" t="s">
        <v>29931</v>
      </c>
      <c r="C10653" s="353" t="s">
        <v>2</v>
      </c>
      <c r="D10653" s="355">
        <v>5.27</v>
      </c>
      <c r="E10653" s="207"/>
    </row>
    <row r="10654" spans="1:5" x14ac:dyDescent="0.25">
      <c r="A10654" s="353">
        <v>37103</v>
      </c>
      <c r="B10654" s="354" t="s">
        <v>29932</v>
      </c>
      <c r="C10654" s="353" t="s">
        <v>2</v>
      </c>
      <c r="D10654" s="355">
        <v>4.41</v>
      </c>
      <c r="E10654" s="207"/>
    </row>
    <row r="10655" spans="1:5" x14ac:dyDescent="0.25">
      <c r="A10655" s="353">
        <v>34555</v>
      </c>
      <c r="B10655" s="354" t="s">
        <v>29933</v>
      </c>
      <c r="C10655" s="353" t="s">
        <v>2</v>
      </c>
      <c r="D10655" s="355">
        <v>5.6</v>
      </c>
      <c r="E10655" s="207"/>
    </row>
    <row r="10656" spans="1:5" x14ac:dyDescent="0.25">
      <c r="A10656" s="353">
        <v>674</v>
      </c>
      <c r="B10656" s="354" t="s">
        <v>29934</v>
      </c>
      <c r="C10656" s="353" t="s">
        <v>3</v>
      </c>
      <c r="D10656" s="355">
        <v>86.69</v>
      </c>
      <c r="E10656" s="207"/>
    </row>
    <row r="10657" spans="1:5" x14ac:dyDescent="0.25">
      <c r="A10657" s="353">
        <v>34600</v>
      </c>
      <c r="B10657" s="354" t="s">
        <v>29935</v>
      </c>
      <c r="C10657" s="353" t="s">
        <v>3</v>
      </c>
      <c r="D10657" s="355">
        <v>127.33</v>
      </c>
      <c r="E10657" s="207"/>
    </row>
    <row r="10658" spans="1:5" x14ac:dyDescent="0.25">
      <c r="A10658" s="353">
        <v>652</v>
      </c>
      <c r="B10658" s="354" t="s">
        <v>29936</v>
      </c>
      <c r="C10658" s="353" t="s">
        <v>3</v>
      </c>
      <c r="D10658" s="355">
        <v>195.05</v>
      </c>
      <c r="E10658" s="207"/>
    </row>
    <row r="10659" spans="1:5" x14ac:dyDescent="0.25">
      <c r="A10659" s="353">
        <v>650</v>
      </c>
      <c r="B10659" s="354" t="s">
        <v>29937</v>
      </c>
      <c r="C10659" s="353" t="s">
        <v>2</v>
      </c>
      <c r="D10659" s="355">
        <v>3.4</v>
      </c>
      <c r="E10659" s="207"/>
    </row>
    <row r="10660" spans="1:5" x14ac:dyDescent="0.25">
      <c r="A10660" s="353">
        <v>718</v>
      </c>
      <c r="B10660" s="354" t="s">
        <v>29938</v>
      </c>
      <c r="C10660" s="353" t="s">
        <v>2</v>
      </c>
      <c r="D10660" s="355">
        <v>16.809999999999999</v>
      </c>
      <c r="E10660" s="207"/>
    </row>
    <row r="10661" spans="1:5" x14ac:dyDescent="0.25">
      <c r="A10661" s="353">
        <v>11981</v>
      </c>
      <c r="B10661" s="354" t="s">
        <v>29939</v>
      </c>
      <c r="C10661" s="353" t="s">
        <v>2</v>
      </c>
      <c r="D10661" s="355">
        <v>16.32</v>
      </c>
      <c r="E10661" s="207"/>
    </row>
    <row r="10662" spans="1:5" x14ac:dyDescent="0.25">
      <c r="A10662" s="353">
        <v>34586</v>
      </c>
      <c r="B10662" s="354" t="s">
        <v>29940</v>
      </c>
      <c r="C10662" s="353" t="s">
        <v>2</v>
      </c>
      <c r="D10662" s="355">
        <v>2.1</v>
      </c>
      <c r="E10662" s="207"/>
    </row>
    <row r="10663" spans="1:5" x14ac:dyDescent="0.25">
      <c r="A10663" s="353">
        <v>38603</v>
      </c>
      <c r="B10663" s="354" t="s">
        <v>29941</v>
      </c>
      <c r="C10663" s="353" t="s">
        <v>2</v>
      </c>
      <c r="D10663" s="355">
        <v>2.4900000000000002</v>
      </c>
      <c r="E10663" s="207"/>
    </row>
    <row r="10664" spans="1:5" x14ac:dyDescent="0.25">
      <c r="A10664" s="353">
        <v>34588</v>
      </c>
      <c r="B10664" s="354" t="s">
        <v>29942</v>
      </c>
      <c r="C10664" s="353" t="s">
        <v>2</v>
      </c>
      <c r="D10664" s="355">
        <v>2.83</v>
      </c>
      <c r="E10664" s="207"/>
    </row>
    <row r="10665" spans="1:5" x14ac:dyDescent="0.25">
      <c r="A10665" s="353">
        <v>34590</v>
      </c>
      <c r="B10665" s="354" t="s">
        <v>29943</v>
      </c>
      <c r="C10665" s="353" t="s">
        <v>2</v>
      </c>
      <c r="D10665" s="355">
        <v>2.8</v>
      </c>
      <c r="E10665" s="207"/>
    </row>
    <row r="10666" spans="1:5" x14ac:dyDescent="0.25">
      <c r="A10666" s="353">
        <v>34591</v>
      </c>
      <c r="B10666" s="354" t="s">
        <v>29944</v>
      </c>
      <c r="C10666" s="353" t="s">
        <v>2</v>
      </c>
      <c r="D10666" s="355">
        <v>3.42</v>
      </c>
      <c r="E10666" s="207"/>
    </row>
    <row r="10667" spans="1:5" x14ac:dyDescent="0.25">
      <c r="A10667" s="353">
        <v>40517</v>
      </c>
      <c r="B10667" s="354" t="s">
        <v>29945</v>
      </c>
      <c r="C10667" s="353" t="s">
        <v>3</v>
      </c>
      <c r="D10667" s="355">
        <v>72.069999999999993</v>
      </c>
      <c r="E10667" s="207"/>
    </row>
    <row r="10668" spans="1:5" x14ac:dyDescent="0.25">
      <c r="A10668" s="353">
        <v>40515</v>
      </c>
      <c r="B10668" s="354" t="s">
        <v>29946</v>
      </c>
      <c r="C10668" s="353" t="s">
        <v>3</v>
      </c>
      <c r="D10668" s="355">
        <v>79.28</v>
      </c>
      <c r="E10668" s="207"/>
    </row>
    <row r="10669" spans="1:5" x14ac:dyDescent="0.25">
      <c r="A10669" s="353">
        <v>40524</v>
      </c>
      <c r="B10669" s="354" t="s">
        <v>29947</v>
      </c>
      <c r="C10669" s="353" t="s">
        <v>3</v>
      </c>
      <c r="D10669" s="355">
        <v>82.37</v>
      </c>
      <c r="E10669" s="207"/>
    </row>
    <row r="10670" spans="1:5" x14ac:dyDescent="0.25">
      <c r="A10670" s="353">
        <v>40529</v>
      </c>
      <c r="B10670" s="354" t="s">
        <v>29948</v>
      </c>
      <c r="C10670" s="353" t="s">
        <v>3</v>
      </c>
      <c r="D10670" s="355">
        <v>130.6</v>
      </c>
      <c r="E10670" s="207"/>
    </row>
    <row r="10671" spans="1:5" x14ac:dyDescent="0.25">
      <c r="A10671" s="353">
        <v>36156</v>
      </c>
      <c r="B10671" s="354" t="s">
        <v>29949</v>
      </c>
      <c r="C10671" s="353" t="s">
        <v>3</v>
      </c>
      <c r="D10671" s="355">
        <v>78.03</v>
      </c>
      <c r="E10671" s="207"/>
    </row>
    <row r="10672" spans="1:5" x14ac:dyDescent="0.25">
      <c r="A10672" s="353">
        <v>36155</v>
      </c>
      <c r="B10672" s="354" t="s">
        <v>29950</v>
      </c>
      <c r="C10672" s="353" t="s">
        <v>3</v>
      </c>
      <c r="D10672" s="355">
        <v>61.77</v>
      </c>
      <c r="E10672" s="207"/>
    </row>
    <row r="10673" spans="1:5" x14ac:dyDescent="0.25">
      <c r="A10673" s="353">
        <v>36154</v>
      </c>
      <c r="B10673" s="354" t="s">
        <v>29951</v>
      </c>
      <c r="C10673" s="353" t="s">
        <v>3</v>
      </c>
      <c r="D10673" s="355">
        <v>93.21</v>
      </c>
      <c r="E10673" s="207"/>
    </row>
    <row r="10674" spans="1:5" x14ac:dyDescent="0.25">
      <c r="A10674" s="353">
        <v>36170</v>
      </c>
      <c r="B10674" s="354" t="s">
        <v>29952</v>
      </c>
      <c r="C10674" s="353" t="s">
        <v>3</v>
      </c>
      <c r="D10674" s="355">
        <v>70.45</v>
      </c>
      <c r="E10674" s="207"/>
    </row>
    <row r="10675" spans="1:5" x14ac:dyDescent="0.25">
      <c r="A10675" s="353">
        <v>695</v>
      </c>
      <c r="B10675" s="354" t="s">
        <v>29953</v>
      </c>
      <c r="C10675" s="353" t="s">
        <v>3</v>
      </c>
      <c r="D10675" s="355">
        <v>78.3</v>
      </c>
      <c r="E10675" s="207"/>
    </row>
    <row r="10676" spans="1:5" x14ac:dyDescent="0.25">
      <c r="A10676" s="353">
        <v>679</v>
      </c>
      <c r="B10676" s="354" t="s">
        <v>29954</v>
      </c>
      <c r="C10676" s="353" t="s">
        <v>3</v>
      </c>
      <c r="D10676" s="355">
        <v>111.74</v>
      </c>
      <c r="E10676" s="207"/>
    </row>
    <row r="10677" spans="1:5" x14ac:dyDescent="0.25">
      <c r="A10677" s="353">
        <v>711</v>
      </c>
      <c r="B10677" s="354" t="s">
        <v>29955</v>
      </c>
      <c r="C10677" s="353" t="s">
        <v>3</v>
      </c>
      <c r="D10677" s="355">
        <v>70.45</v>
      </c>
      <c r="E10677" s="207"/>
    </row>
    <row r="10678" spans="1:5" x14ac:dyDescent="0.25">
      <c r="A10678" s="353">
        <v>712</v>
      </c>
      <c r="B10678" s="354" t="s">
        <v>29956</v>
      </c>
      <c r="C10678" s="353" t="s">
        <v>3</v>
      </c>
      <c r="D10678" s="355">
        <v>84.54</v>
      </c>
      <c r="E10678" s="207"/>
    </row>
    <row r="10679" spans="1:5" x14ac:dyDescent="0.25">
      <c r="A10679" s="353">
        <v>12614</v>
      </c>
      <c r="B10679" s="354" t="s">
        <v>29957</v>
      </c>
      <c r="C10679" s="353" t="s">
        <v>2</v>
      </c>
      <c r="D10679" s="355">
        <v>58.47</v>
      </c>
      <c r="E10679" s="207"/>
    </row>
    <row r="10680" spans="1:5" x14ac:dyDescent="0.25">
      <c r="A10680" s="353">
        <v>6140</v>
      </c>
      <c r="B10680" s="354" t="s">
        <v>29325</v>
      </c>
      <c r="C10680" s="353" t="s">
        <v>2</v>
      </c>
      <c r="D10680" s="355">
        <v>4.3499999999999996</v>
      </c>
      <c r="E10680" s="207"/>
    </row>
    <row r="10681" spans="1:5" x14ac:dyDescent="0.25">
      <c r="A10681" s="353">
        <v>38399</v>
      </c>
      <c r="B10681" s="354" t="s">
        <v>29958</v>
      </c>
      <c r="C10681" s="353" t="s">
        <v>2</v>
      </c>
      <c r="D10681" s="355">
        <v>223.53</v>
      </c>
      <c r="E10681" s="207"/>
    </row>
    <row r="10682" spans="1:5" x14ac:dyDescent="0.25">
      <c r="A10682" s="353">
        <v>729</v>
      </c>
      <c r="B10682" s="354" t="s">
        <v>29959</v>
      </c>
      <c r="C10682" s="353" t="s">
        <v>2</v>
      </c>
      <c r="D10682" s="355">
        <v>1364.9</v>
      </c>
      <c r="E10682" s="207"/>
    </row>
    <row r="10683" spans="1:5" x14ac:dyDescent="0.25">
      <c r="A10683" s="353">
        <v>39925</v>
      </c>
      <c r="B10683" s="354" t="s">
        <v>29960</v>
      </c>
      <c r="C10683" s="353" t="s">
        <v>2</v>
      </c>
      <c r="D10683" s="355">
        <v>19722.68</v>
      </c>
      <c r="E10683" s="207"/>
    </row>
    <row r="10684" spans="1:5" x14ac:dyDescent="0.25">
      <c r="A10684" s="353">
        <v>731</v>
      </c>
      <c r="B10684" s="354" t="s">
        <v>29961</v>
      </c>
      <c r="C10684" s="353" t="s">
        <v>2</v>
      </c>
      <c r="D10684" s="355">
        <v>1328.38</v>
      </c>
      <c r="E10684" s="207"/>
    </row>
    <row r="10685" spans="1:5" x14ac:dyDescent="0.25">
      <c r="A10685" s="353">
        <v>732</v>
      </c>
      <c r="B10685" s="354" t="s">
        <v>29962</v>
      </c>
      <c r="C10685" s="353" t="s">
        <v>2</v>
      </c>
      <c r="D10685" s="355">
        <v>2239.2199999999998</v>
      </c>
      <c r="E10685" s="207"/>
    </row>
    <row r="10686" spans="1:5" x14ac:dyDescent="0.25">
      <c r="A10686" s="353">
        <v>735</v>
      </c>
      <c r="B10686" s="354" t="s">
        <v>29963</v>
      </c>
      <c r="C10686" s="353" t="s">
        <v>2</v>
      </c>
      <c r="D10686" s="355">
        <v>3983.45</v>
      </c>
      <c r="E10686" s="207"/>
    </row>
    <row r="10687" spans="1:5" x14ac:dyDescent="0.25">
      <c r="A10687" s="353">
        <v>736</v>
      </c>
      <c r="B10687" s="354" t="s">
        <v>29964</v>
      </c>
      <c r="C10687" s="353" t="s">
        <v>2</v>
      </c>
      <c r="D10687" s="355">
        <v>3349.36</v>
      </c>
      <c r="E10687" s="207"/>
    </row>
    <row r="10688" spans="1:5" x14ac:dyDescent="0.25">
      <c r="A10688" s="353">
        <v>740</v>
      </c>
      <c r="B10688" s="354" t="s">
        <v>29965</v>
      </c>
      <c r="C10688" s="353" t="s">
        <v>2</v>
      </c>
      <c r="D10688" s="355">
        <v>11812.7</v>
      </c>
      <c r="E10688" s="207"/>
    </row>
    <row r="10689" spans="1:5" x14ac:dyDescent="0.25">
      <c r="A10689" s="353">
        <v>734</v>
      </c>
      <c r="B10689" s="354" t="s">
        <v>29966</v>
      </c>
      <c r="C10689" s="353" t="s">
        <v>2</v>
      </c>
      <c r="D10689" s="355">
        <v>2400.4299999999998</v>
      </c>
      <c r="E10689" s="207"/>
    </row>
    <row r="10690" spans="1:5" x14ac:dyDescent="0.25">
      <c r="A10690" s="353">
        <v>39008</v>
      </c>
      <c r="B10690" s="354" t="s">
        <v>29967</v>
      </c>
      <c r="C10690" s="353" t="s">
        <v>2</v>
      </c>
      <c r="D10690" s="355">
        <v>75397.039999999994</v>
      </c>
      <c r="E10690" s="207"/>
    </row>
    <row r="10691" spans="1:5" x14ac:dyDescent="0.25">
      <c r="A10691" s="353">
        <v>39009</v>
      </c>
      <c r="B10691" s="354" t="s">
        <v>29968</v>
      </c>
      <c r="C10691" s="353" t="s">
        <v>2</v>
      </c>
      <c r="D10691" s="355">
        <v>80778.58</v>
      </c>
      <c r="E10691" s="207"/>
    </row>
    <row r="10692" spans="1:5" x14ac:dyDescent="0.25">
      <c r="A10692" s="353">
        <v>10592</v>
      </c>
      <c r="B10692" s="354" t="s">
        <v>29969</v>
      </c>
      <c r="C10692" s="353" t="s">
        <v>2</v>
      </c>
      <c r="D10692" s="355">
        <v>6883.81</v>
      </c>
      <c r="E10692" s="207"/>
    </row>
    <row r="10693" spans="1:5" x14ac:dyDescent="0.25">
      <c r="A10693" s="353">
        <v>751</v>
      </c>
      <c r="B10693" s="354" t="s">
        <v>29970</v>
      </c>
      <c r="C10693" s="353" t="s">
        <v>2</v>
      </c>
      <c r="D10693" s="355">
        <v>8131.5</v>
      </c>
      <c r="E10693" s="207"/>
    </row>
    <row r="10694" spans="1:5" x14ac:dyDescent="0.25">
      <c r="A10694" s="353">
        <v>754</v>
      </c>
      <c r="B10694" s="354" t="s">
        <v>29971</v>
      </c>
      <c r="C10694" s="353" t="s">
        <v>2</v>
      </c>
      <c r="D10694" s="355">
        <v>12907.14</v>
      </c>
      <c r="E10694" s="207"/>
    </row>
    <row r="10695" spans="1:5" x14ac:dyDescent="0.25">
      <c r="A10695" s="353">
        <v>39917</v>
      </c>
      <c r="B10695" s="354" t="s">
        <v>29972</v>
      </c>
      <c r="C10695" s="353" t="s">
        <v>2</v>
      </c>
      <c r="D10695" s="355">
        <v>115815.29</v>
      </c>
      <c r="E10695" s="207"/>
    </row>
    <row r="10696" spans="1:5" x14ac:dyDescent="0.25">
      <c r="A10696" s="353">
        <v>38167</v>
      </c>
      <c r="B10696" s="354" t="s">
        <v>29973</v>
      </c>
      <c r="C10696" s="353" t="s">
        <v>22926</v>
      </c>
      <c r="D10696" s="355">
        <v>28.87</v>
      </c>
      <c r="E10696" s="207"/>
    </row>
    <row r="10697" spans="1:5" x14ac:dyDescent="0.25">
      <c r="A10697" s="353">
        <v>36145</v>
      </c>
      <c r="B10697" s="354" t="s">
        <v>29974</v>
      </c>
      <c r="C10697" s="353" t="s">
        <v>22926</v>
      </c>
      <c r="D10697" s="355">
        <v>42.66</v>
      </c>
      <c r="E10697" s="207"/>
    </row>
    <row r="10698" spans="1:5" x14ac:dyDescent="0.25">
      <c r="A10698" s="353">
        <v>12893</v>
      </c>
      <c r="B10698" s="354" t="s">
        <v>29975</v>
      </c>
      <c r="C10698" s="353" t="s">
        <v>22926</v>
      </c>
      <c r="D10698" s="355">
        <v>75.08</v>
      </c>
      <c r="E10698" s="207"/>
    </row>
    <row r="10699" spans="1:5" x14ac:dyDescent="0.25">
      <c r="A10699" s="353">
        <v>11685</v>
      </c>
      <c r="B10699" s="354" t="s">
        <v>29976</v>
      </c>
      <c r="C10699" s="353" t="s">
        <v>2</v>
      </c>
      <c r="D10699" s="355">
        <v>35.57</v>
      </c>
      <c r="E10699" s="207"/>
    </row>
    <row r="10700" spans="1:5" x14ac:dyDescent="0.25">
      <c r="A10700" s="353">
        <v>11680</v>
      </c>
      <c r="B10700" s="354" t="s">
        <v>39920</v>
      </c>
      <c r="C10700" s="353" t="s">
        <v>2</v>
      </c>
      <c r="D10700" s="355">
        <v>18.82</v>
      </c>
      <c r="E10700" s="207"/>
    </row>
    <row r="10701" spans="1:5" x14ac:dyDescent="0.25">
      <c r="A10701" s="353">
        <v>11679</v>
      </c>
      <c r="B10701" s="354" t="s">
        <v>39921</v>
      </c>
      <c r="C10701" s="353" t="s">
        <v>2</v>
      </c>
      <c r="D10701" s="355">
        <v>25.52</v>
      </c>
      <c r="E10701" s="207"/>
    </row>
    <row r="10702" spans="1:5" x14ac:dyDescent="0.25">
      <c r="A10702" s="353">
        <v>2512</v>
      </c>
      <c r="B10702" s="354" t="s">
        <v>29977</v>
      </c>
      <c r="C10702" s="353" t="s">
        <v>2</v>
      </c>
      <c r="D10702" s="355"/>
      <c r="E10702" s="207"/>
    </row>
    <row r="10703" spans="1:5" x14ac:dyDescent="0.25">
      <c r="A10703" s="353">
        <v>45203</v>
      </c>
      <c r="B10703" s="354" t="s">
        <v>39922</v>
      </c>
      <c r="C10703" s="353" t="s">
        <v>2</v>
      </c>
      <c r="D10703" s="355">
        <v>10.9</v>
      </c>
      <c r="E10703" s="207"/>
    </row>
    <row r="10704" spans="1:5" x14ac:dyDescent="0.25">
      <c r="A10704" s="353">
        <v>4374</v>
      </c>
      <c r="B10704" s="354" t="s">
        <v>29978</v>
      </c>
      <c r="C10704" s="353" t="s">
        <v>2</v>
      </c>
      <c r="D10704" s="355">
        <v>0.44</v>
      </c>
      <c r="E10704" s="207"/>
    </row>
    <row r="10705" spans="1:5" x14ac:dyDescent="0.25">
      <c r="A10705" s="353">
        <v>7568</v>
      </c>
      <c r="B10705" s="354" t="s">
        <v>29979</v>
      </c>
      <c r="C10705" s="353" t="s">
        <v>2</v>
      </c>
      <c r="D10705" s="355">
        <v>0.73</v>
      </c>
      <c r="E10705" s="207"/>
    </row>
    <row r="10706" spans="1:5" x14ac:dyDescent="0.25">
      <c r="A10706" s="353">
        <v>7584</v>
      </c>
      <c r="B10706" s="354" t="s">
        <v>29980</v>
      </c>
      <c r="C10706" s="353" t="s">
        <v>2</v>
      </c>
      <c r="D10706" s="355">
        <v>1.1200000000000001</v>
      </c>
      <c r="E10706" s="207"/>
    </row>
    <row r="10707" spans="1:5" x14ac:dyDescent="0.25">
      <c r="A10707" s="353">
        <v>11945</v>
      </c>
      <c r="B10707" s="354" t="s">
        <v>29981</v>
      </c>
      <c r="C10707" s="353" t="s">
        <v>2</v>
      </c>
      <c r="D10707" s="355">
        <v>7.0000000000000007E-2</v>
      </c>
      <c r="E10707" s="207"/>
    </row>
    <row r="10708" spans="1:5" x14ac:dyDescent="0.25">
      <c r="A10708" s="353">
        <v>11946</v>
      </c>
      <c r="B10708" s="354" t="s">
        <v>29982</v>
      </c>
      <c r="C10708" s="353" t="s">
        <v>2</v>
      </c>
      <c r="D10708" s="355">
        <v>0.08</v>
      </c>
      <c r="E10708" s="207"/>
    </row>
    <row r="10709" spans="1:5" x14ac:dyDescent="0.25">
      <c r="A10709" s="353">
        <v>4375</v>
      </c>
      <c r="B10709" s="354" t="s">
        <v>29983</v>
      </c>
      <c r="C10709" s="353" t="s">
        <v>2</v>
      </c>
      <c r="D10709" s="355">
        <v>0.12</v>
      </c>
      <c r="E10709" s="207"/>
    </row>
    <row r="10710" spans="1:5" x14ac:dyDescent="0.25">
      <c r="A10710" s="353">
        <v>11950</v>
      </c>
      <c r="B10710" s="354" t="s">
        <v>29984</v>
      </c>
      <c r="C10710" s="353" t="s">
        <v>2</v>
      </c>
      <c r="D10710" s="355">
        <v>0.24</v>
      </c>
      <c r="E10710" s="207"/>
    </row>
    <row r="10711" spans="1:5" x14ac:dyDescent="0.25">
      <c r="A10711" s="353">
        <v>4376</v>
      </c>
      <c r="B10711" s="354" t="s">
        <v>29985</v>
      </c>
      <c r="C10711" s="353" t="s">
        <v>2</v>
      </c>
      <c r="D10711" s="355">
        <v>0.23</v>
      </c>
      <c r="E10711" s="207"/>
    </row>
    <row r="10712" spans="1:5" x14ac:dyDescent="0.25">
      <c r="A10712" s="353">
        <v>7583</v>
      </c>
      <c r="B10712" s="354" t="s">
        <v>29986</v>
      </c>
      <c r="C10712" s="353" t="s">
        <v>2</v>
      </c>
      <c r="D10712" s="355">
        <v>0.5</v>
      </c>
      <c r="E10712" s="207"/>
    </row>
    <row r="10713" spans="1:5" x14ac:dyDescent="0.25">
      <c r="A10713" s="353">
        <v>4350</v>
      </c>
      <c r="B10713" s="354" t="s">
        <v>29987</v>
      </c>
      <c r="C10713" s="353" t="s">
        <v>2</v>
      </c>
      <c r="D10713" s="355">
        <v>0.75</v>
      </c>
      <c r="E10713" s="207"/>
    </row>
    <row r="10714" spans="1:5" x14ac:dyDescent="0.25">
      <c r="A10714" s="353">
        <v>44400</v>
      </c>
      <c r="B10714" s="354" t="s">
        <v>29988</v>
      </c>
      <c r="C10714" s="353" t="s">
        <v>2</v>
      </c>
      <c r="D10714" s="355">
        <v>33.630000000000003</v>
      </c>
      <c r="E10714" s="207"/>
    </row>
    <row r="10715" spans="1:5" x14ac:dyDescent="0.25">
      <c r="A10715" s="353">
        <v>39886</v>
      </c>
      <c r="B10715" s="354" t="s">
        <v>29989</v>
      </c>
      <c r="C10715" s="353" t="s">
        <v>2</v>
      </c>
      <c r="D10715" s="355"/>
      <c r="E10715" s="207"/>
    </row>
    <row r="10716" spans="1:5" x14ac:dyDescent="0.25">
      <c r="A10716" s="353">
        <v>39887</v>
      </c>
      <c r="B10716" s="354" t="s">
        <v>29990</v>
      </c>
      <c r="C10716" s="353" t="s">
        <v>2</v>
      </c>
      <c r="D10716" s="355"/>
      <c r="E10716" s="207"/>
    </row>
    <row r="10717" spans="1:5" x14ac:dyDescent="0.25">
      <c r="A10717" s="353">
        <v>39888</v>
      </c>
      <c r="B10717" s="354" t="s">
        <v>29991</v>
      </c>
      <c r="C10717" s="353" t="s">
        <v>2</v>
      </c>
      <c r="D10717" s="355"/>
      <c r="E10717" s="207"/>
    </row>
    <row r="10718" spans="1:5" x14ac:dyDescent="0.25">
      <c r="A10718" s="353">
        <v>39890</v>
      </c>
      <c r="B10718" s="354" t="s">
        <v>29992</v>
      </c>
      <c r="C10718" s="353" t="s">
        <v>2</v>
      </c>
      <c r="D10718" s="355"/>
      <c r="E10718" s="207"/>
    </row>
    <row r="10719" spans="1:5" x14ac:dyDescent="0.25">
      <c r="A10719" s="353">
        <v>39891</v>
      </c>
      <c r="B10719" s="354" t="s">
        <v>29993</v>
      </c>
      <c r="C10719" s="353" t="s">
        <v>2</v>
      </c>
      <c r="D10719" s="355"/>
      <c r="E10719" s="207"/>
    </row>
    <row r="10720" spans="1:5" x14ac:dyDescent="0.25">
      <c r="A10720" s="353">
        <v>39892</v>
      </c>
      <c r="B10720" s="354" t="s">
        <v>29994</v>
      </c>
      <c r="C10720" s="353" t="s">
        <v>2</v>
      </c>
      <c r="D10720" s="355"/>
      <c r="E10720" s="207"/>
    </row>
    <row r="10721" spans="1:5" x14ac:dyDescent="0.25">
      <c r="A10721" s="353">
        <v>790</v>
      </c>
      <c r="B10721" s="354" t="s">
        <v>29995</v>
      </c>
      <c r="C10721" s="353" t="s">
        <v>2</v>
      </c>
      <c r="D10721" s="355">
        <v>20.69</v>
      </c>
      <c r="E10721" s="207"/>
    </row>
    <row r="10722" spans="1:5" x14ac:dyDescent="0.25">
      <c r="A10722" s="353">
        <v>791</v>
      </c>
      <c r="B10722" s="354" t="s">
        <v>29996</v>
      </c>
      <c r="C10722" s="353" t="s">
        <v>2</v>
      </c>
      <c r="D10722" s="355">
        <v>20.69</v>
      </c>
      <c r="E10722" s="207"/>
    </row>
    <row r="10723" spans="1:5" x14ac:dyDescent="0.25">
      <c r="A10723" s="353">
        <v>766</v>
      </c>
      <c r="B10723" s="354" t="s">
        <v>29997</v>
      </c>
      <c r="C10723" s="353" t="s">
        <v>2</v>
      </c>
      <c r="D10723" s="355">
        <v>20.69</v>
      </c>
      <c r="E10723" s="207"/>
    </row>
    <row r="10724" spans="1:5" x14ac:dyDescent="0.25">
      <c r="A10724" s="353">
        <v>767</v>
      </c>
      <c r="B10724" s="354" t="s">
        <v>29998</v>
      </c>
      <c r="C10724" s="353" t="s">
        <v>2</v>
      </c>
      <c r="D10724" s="355">
        <v>20.69</v>
      </c>
      <c r="E10724" s="207"/>
    </row>
    <row r="10725" spans="1:5" x14ac:dyDescent="0.25">
      <c r="A10725" s="353">
        <v>789</v>
      </c>
      <c r="B10725" s="354" t="s">
        <v>29999</v>
      </c>
      <c r="C10725" s="353" t="s">
        <v>2</v>
      </c>
      <c r="D10725" s="355">
        <v>15.9</v>
      </c>
      <c r="E10725" s="207"/>
    </row>
    <row r="10726" spans="1:5" x14ac:dyDescent="0.25">
      <c r="A10726" s="353">
        <v>768</v>
      </c>
      <c r="B10726" s="354" t="s">
        <v>30000</v>
      </c>
      <c r="C10726" s="353" t="s">
        <v>2</v>
      </c>
      <c r="D10726" s="355">
        <v>16.25</v>
      </c>
      <c r="E10726" s="207"/>
    </row>
    <row r="10727" spans="1:5" x14ac:dyDescent="0.25">
      <c r="A10727" s="353">
        <v>769</v>
      </c>
      <c r="B10727" s="354" t="s">
        <v>30001</v>
      </c>
      <c r="C10727" s="353" t="s">
        <v>2</v>
      </c>
      <c r="D10727" s="355">
        <v>16.25</v>
      </c>
      <c r="E10727" s="207"/>
    </row>
    <row r="10728" spans="1:5" x14ac:dyDescent="0.25">
      <c r="A10728" s="353">
        <v>764</v>
      </c>
      <c r="B10728" s="354" t="s">
        <v>30002</v>
      </c>
      <c r="C10728" s="353" t="s">
        <v>2</v>
      </c>
      <c r="D10728" s="355">
        <v>10</v>
      </c>
      <c r="E10728" s="207"/>
    </row>
    <row r="10729" spans="1:5" x14ac:dyDescent="0.25">
      <c r="A10729" s="353">
        <v>765</v>
      </c>
      <c r="B10729" s="354" t="s">
        <v>30003</v>
      </c>
      <c r="C10729" s="353" t="s">
        <v>2</v>
      </c>
      <c r="D10729" s="355">
        <v>10</v>
      </c>
      <c r="E10729" s="207"/>
    </row>
    <row r="10730" spans="1:5" x14ac:dyDescent="0.25">
      <c r="A10730" s="353">
        <v>770</v>
      </c>
      <c r="B10730" s="354" t="s">
        <v>30004</v>
      </c>
      <c r="C10730" s="353" t="s">
        <v>2</v>
      </c>
      <c r="D10730" s="355">
        <v>5.73</v>
      </c>
      <c r="E10730" s="207"/>
    </row>
    <row r="10731" spans="1:5" x14ac:dyDescent="0.25">
      <c r="A10731" s="353">
        <v>12394</v>
      </c>
      <c r="B10731" s="354" t="s">
        <v>30005</v>
      </c>
      <c r="C10731" s="353" t="s">
        <v>2</v>
      </c>
      <c r="D10731" s="355">
        <v>5.73</v>
      </c>
      <c r="E10731" s="207"/>
    </row>
    <row r="10732" spans="1:5" x14ac:dyDescent="0.25">
      <c r="A10732" s="353">
        <v>787</v>
      </c>
      <c r="B10732" s="354" t="s">
        <v>30006</v>
      </c>
      <c r="C10732" s="353" t="s">
        <v>2</v>
      </c>
      <c r="D10732" s="355">
        <v>44.67</v>
      </c>
      <c r="E10732" s="207"/>
    </row>
    <row r="10733" spans="1:5" x14ac:dyDescent="0.25">
      <c r="A10733" s="353">
        <v>774</v>
      </c>
      <c r="B10733" s="354" t="s">
        <v>30007</v>
      </c>
      <c r="C10733" s="353" t="s">
        <v>2</v>
      </c>
      <c r="D10733" s="355">
        <v>44.67</v>
      </c>
      <c r="E10733" s="207"/>
    </row>
    <row r="10734" spans="1:5" x14ac:dyDescent="0.25">
      <c r="A10734" s="353">
        <v>773</v>
      </c>
      <c r="B10734" s="354" t="s">
        <v>30008</v>
      </c>
      <c r="C10734" s="353" t="s">
        <v>2</v>
      </c>
      <c r="D10734" s="355">
        <v>44.67</v>
      </c>
      <c r="E10734" s="207"/>
    </row>
    <row r="10735" spans="1:5" x14ac:dyDescent="0.25">
      <c r="A10735" s="353">
        <v>775</v>
      </c>
      <c r="B10735" s="354" t="s">
        <v>30009</v>
      </c>
      <c r="C10735" s="353" t="s">
        <v>2</v>
      </c>
      <c r="D10735" s="355">
        <v>44.67</v>
      </c>
      <c r="E10735" s="207"/>
    </row>
    <row r="10736" spans="1:5" x14ac:dyDescent="0.25">
      <c r="A10736" s="353">
        <v>788</v>
      </c>
      <c r="B10736" s="354" t="s">
        <v>30010</v>
      </c>
      <c r="C10736" s="353" t="s">
        <v>2</v>
      </c>
      <c r="D10736" s="355">
        <v>27.76</v>
      </c>
      <c r="E10736" s="207"/>
    </row>
    <row r="10737" spans="1:5" x14ac:dyDescent="0.25">
      <c r="A10737" s="353">
        <v>772</v>
      </c>
      <c r="B10737" s="354" t="s">
        <v>30011</v>
      </c>
      <c r="C10737" s="353" t="s">
        <v>2</v>
      </c>
      <c r="D10737" s="355">
        <v>27.76</v>
      </c>
      <c r="E10737" s="207"/>
    </row>
    <row r="10738" spans="1:5" x14ac:dyDescent="0.25">
      <c r="A10738" s="353">
        <v>771</v>
      </c>
      <c r="B10738" s="354" t="s">
        <v>30012</v>
      </c>
      <c r="C10738" s="353" t="s">
        <v>2</v>
      </c>
      <c r="D10738" s="355">
        <v>27.76</v>
      </c>
      <c r="E10738" s="207"/>
    </row>
    <row r="10739" spans="1:5" x14ac:dyDescent="0.25">
      <c r="A10739" s="353">
        <v>776</v>
      </c>
      <c r="B10739" s="354" t="s">
        <v>30013</v>
      </c>
      <c r="C10739" s="353" t="s">
        <v>2</v>
      </c>
      <c r="D10739" s="355">
        <v>65.849999999999994</v>
      </c>
      <c r="E10739" s="207"/>
    </row>
    <row r="10740" spans="1:5" x14ac:dyDescent="0.25">
      <c r="A10740" s="353">
        <v>777</v>
      </c>
      <c r="B10740" s="354" t="s">
        <v>30014</v>
      </c>
      <c r="C10740" s="353" t="s">
        <v>2</v>
      </c>
      <c r="D10740" s="355">
        <v>64.010000000000005</v>
      </c>
      <c r="E10740" s="207"/>
    </row>
    <row r="10741" spans="1:5" x14ac:dyDescent="0.25">
      <c r="A10741" s="353">
        <v>780</v>
      </c>
      <c r="B10741" s="354" t="s">
        <v>30015</v>
      </c>
      <c r="C10741" s="353" t="s">
        <v>2</v>
      </c>
      <c r="D10741" s="355">
        <v>64.33</v>
      </c>
      <c r="E10741" s="207"/>
    </row>
    <row r="10742" spans="1:5" x14ac:dyDescent="0.25">
      <c r="A10742" s="353">
        <v>778</v>
      </c>
      <c r="B10742" s="354" t="s">
        <v>30016</v>
      </c>
      <c r="C10742" s="353" t="s">
        <v>2</v>
      </c>
      <c r="D10742" s="355">
        <v>65.849999999999994</v>
      </c>
      <c r="E10742" s="207"/>
    </row>
    <row r="10743" spans="1:5" x14ac:dyDescent="0.25">
      <c r="A10743" s="353">
        <v>779</v>
      </c>
      <c r="B10743" s="354" t="s">
        <v>30017</v>
      </c>
      <c r="C10743" s="353" t="s">
        <v>2</v>
      </c>
      <c r="D10743" s="355">
        <v>6.9</v>
      </c>
      <c r="E10743" s="207"/>
    </row>
    <row r="10744" spans="1:5" x14ac:dyDescent="0.25">
      <c r="A10744" s="353">
        <v>781</v>
      </c>
      <c r="B10744" s="354" t="s">
        <v>30018</v>
      </c>
      <c r="C10744" s="353" t="s">
        <v>2</v>
      </c>
      <c r="D10744" s="355">
        <v>121.66</v>
      </c>
      <c r="E10744" s="207"/>
    </row>
    <row r="10745" spans="1:5" x14ac:dyDescent="0.25">
      <c r="A10745" s="353">
        <v>786</v>
      </c>
      <c r="B10745" s="354" t="s">
        <v>30019</v>
      </c>
      <c r="C10745" s="353" t="s">
        <v>2</v>
      </c>
      <c r="D10745" s="355">
        <v>121.66</v>
      </c>
      <c r="E10745" s="207"/>
    </row>
    <row r="10746" spans="1:5" x14ac:dyDescent="0.25">
      <c r="A10746" s="353">
        <v>782</v>
      </c>
      <c r="B10746" s="354" t="s">
        <v>30020</v>
      </c>
      <c r="C10746" s="353" t="s">
        <v>2</v>
      </c>
      <c r="D10746" s="355">
        <v>121.66</v>
      </c>
      <c r="E10746" s="207"/>
    </row>
    <row r="10747" spans="1:5" x14ac:dyDescent="0.25">
      <c r="A10747" s="353">
        <v>783</v>
      </c>
      <c r="B10747" s="354" t="s">
        <v>30021</v>
      </c>
      <c r="C10747" s="353" t="s">
        <v>2</v>
      </c>
      <c r="D10747" s="355">
        <v>332.99</v>
      </c>
      <c r="E10747" s="207"/>
    </row>
    <row r="10748" spans="1:5" x14ac:dyDescent="0.25">
      <c r="A10748" s="353">
        <v>785</v>
      </c>
      <c r="B10748" s="354" t="s">
        <v>30022</v>
      </c>
      <c r="C10748" s="353" t="s">
        <v>2</v>
      </c>
      <c r="D10748" s="355">
        <v>351.83</v>
      </c>
      <c r="E10748" s="207"/>
    </row>
    <row r="10749" spans="1:5" x14ac:dyDescent="0.25">
      <c r="A10749" s="353">
        <v>784</v>
      </c>
      <c r="B10749" s="354" t="s">
        <v>30023</v>
      </c>
      <c r="C10749" s="353" t="s">
        <v>2</v>
      </c>
      <c r="D10749" s="355">
        <v>377.43</v>
      </c>
      <c r="E10749" s="207"/>
    </row>
    <row r="10750" spans="1:5" x14ac:dyDescent="0.25">
      <c r="A10750" s="353">
        <v>828</v>
      </c>
      <c r="B10750" s="354" t="s">
        <v>30024</v>
      </c>
      <c r="C10750" s="353" t="s">
        <v>2</v>
      </c>
      <c r="D10750" s="355">
        <v>0.62</v>
      </c>
      <c r="E10750" s="207"/>
    </row>
    <row r="10751" spans="1:5" x14ac:dyDescent="0.25">
      <c r="A10751" s="353">
        <v>829</v>
      </c>
      <c r="B10751" s="354" t="s">
        <v>30025</v>
      </c>
      <c r="C10751" s="353" t="s">
        <v>2</v>
      </c>
      <c r="D10751" s="355">
        <v>1.01</v>
      </c>
      <c r="E10751" s="207"/>
    </row>
    <row r="10752" spans="1:5" x14ac:dyDescent="0.25">
      <c r="A10752" s="353">
        <v>812</v>
      </c>
      <c r="B10752" s="354" t="s">
        <v>30026</v>
      </c>
      <c r="C10752" s="353" t="s">
        <v>2</v>
      </c>
      <c r="D10752" s="355">
        <v>2.2200000000000002</v>
      </c>
      <c r="E10752" s="207"/>
    </row>
    <row r="10753" spans="1:5" x14ac:dyDescent="0.25">
      <c r="A10753" s="353">
        <v>819</v>
      </c>
      <c r="B10753" s="354" t="s">
        <v>30027</v>
      </c>
      <c r="C10753" s="353" t="s">
        <v>2</v>
      </c>
      <c r="D10753" s="355">
        <v>3.85</v>
      </c>
      <c r="E10753" s="207"/>
    </row>
    <row r="10754" spans="1:5" x14ac:dyDescent="0.25">
      <c r="A10754" s="353">
        <v>818</v>
      </c>
      <c r="B10754" s="354" t="s">
        <v>30028</v>
      </c>
      <c r="C10754" s="353" t="s">
        <v>2</v>
      </c>
      <c r="D10754" s="355">
        <v>7.19</v>
      </c>
      <c r="E10754" s="207"/>
    </row>
    <row r="10755" spans="1:5" x14ac:dyDescent="0.25">
      <c r="A10755" s="353">
        <v>20086</v>
      </c>
      <c r="B10755" s="354" t="s">
        <v>30029</v>
      </c>
      <c r="C10755" s="353" t="s">
        <v>2</v>
      </c>
      <c r="D10755" s="355">
        <v>3.34</v>
      </c>
      <c r="E10755" s="207"/>
    </row>
    <row r="10756" spans="1:5" x14ac:dyDescent="0.25">
      <c r="A10756" s="353">
        <v>832</v>
      </c>
      <c r="B10756" s="354" t="s">
        <v>30030</v>
      </c>
      <c r="C10756" s="353" t="s">
        <v>2</v>
      </c>
      <c r="D10756" s="355">
        <v>2.97</v>
      </c>
      <c r="E10756" s="207"/>
    </row>
    <row r="10757" spans="1:5" x14ac:dyDescent="0.25">
      <c r="A10757" s="353">
        <v>834</v>
      </c>
      <c r="B10757" s="354" t="s">
        <v>30031</v>
      </c>
      <c r="C10757" s="353" t="s">
        <v>2</v>
      </c>
      <c r="D10757" s="355">
        <v>3.84</v>
      </c>
      <c r="E10757" s="207"/>
    </row>
    <row r="10758" spans="1:5" x14ac:dyDescent="0.25">
      <c r="A10758" s="353">
        <v>813</v>
      </c>
      <c r="B10758" s="354" t="s">
        <v>30032</v>
      </c>
      <c r="C10758" s="353" t="s">
        <v>2</v>
      </c>
      <c r="D10758" s="355">
        <v>4.47</v>
      </c>
      <c r="E10758" s="207"/>
    </row>
    <row r="10759" spans="1:5" x14ac:dyDescent="0.25">
      <c r="A10759" s="353">
        <v>820</v>
      </c>
      <c r="B10759" s="354" t="s">
        <v>30033</v>
      </c>
      <c r="C10759" s="353" t="s">
        <v>2</v>
      </c>
      <c r="D10759" s="355">
        <v>6.02</v>
      </c>
      <c r="E10759" s="207"/>
    </row>
    <row r="10760" spans="1:5" x14ac:dyDescent="0.25">
      <c r="A10760" s="353">
        <v>816</v>
      </c>
      <c r="B10760" s="354" t="s">
        <v>30034</v>
      </c>
      <c r="C10760" s="353" t="s">
        <v>2</v>
      </c>
      <c r="D10760" s="355">
        <v>10.73</v>
      </c>
      <c r="E10760" s="207"/>
    </row>
    <row r="10761" spans="1:5" x14ac:dyDescent="0.25">
      <c r="A10761" s="353">
        <v>814</v>
      </c>
      <c r="B10761" s="354" t="s">
        <v>30035</v>
      </c>
      <c r="C10761" s="353" t="s">
        <v>2</v>
      </c>
      <c r="D10761" s="355">
        <v>13.33</v>
      </c>
      <c r="E10761" s="207"/>
    </row>
    <row r="10762" spans="1:5" x14ac:dyDescent="0.25">
      <c r="A10762" s="353">
        <v>822</v>
      </c>
      <c r="B10762" s="354" t="s">
        <v>30036</v>
      </c>
      <c r="C10762" s="353" t="s">
        <v>2</v>
      </c>
      <c r="D10762" s="355">
        <v>17.399999999999999</v>
      </c>
      <c r="E10762" s="207"/>
    </row>
    <row r="10763" spans="1:5" x14ac:dyDescent="0.25">
      <c r="A10763" s="353">
        <v>821</v>
      </c>
      <c r="B10763" s="354" t="s">
        <v>30037</v>
      </c>
      <c r="C10763" s="353" t="s">
        <v>2</v>
      </c>
      <c r="D10763" s="355">
        <v>19.899999999999999</v>
      </c>
      <c r="E10763" s="207"/>
    </row>
    <row r="10764" spans="1:5" x14ac:dyDescent="0.25">
      <c r="A10764" s="353">
        <v>39191</v>
      </c>
      <c r="B10764" s="354" t="s">
        <v>30038</v>
      </c>
      <c r="C10764" s="353" t="s">
        <v>2</v>
      </c>
      <c r="D10764" s="355">
        <v>26.72</v>
      </c>
      <c r="E10764" s="207"/>
    </row>
    <row r="10765" spans="1:5" x14ac:dyDescent="0.25">
      <c r="A10765" s="353">
        <v>39190</v>
      </c>
      <c r="B10765" s="354" t="s">
        <v>30039</v>
      </c>
      <c r="C10765" s="353" t="s">
        <v>2</v>
      </c>
      <c r="D10765" s="355">
        <v>27.92</v>
      </c>
      <c r="E10765" s="207"/>
    </row>
    <row r="10766" spans="1:5" x14ac:dyDescent="0.25">
      <c r="A10766" s="353">
        <v>39189</v>
      </c>
      <c r="B10766" s="354" t="s">
        <v>30040</v>
      </c>
      <c r="C10766" s="353" t="s">
        <v>2</v>
      </c>
      <c r="D10766" s="355">
        <v>29.54</v>
      </c>
      <c r="E10766" s="207"/>
    </row>
    <row r="10767" spans="1:5" x14ac:dyDescent="0.25">
      <c r="A10767" s="353">
        <v>39188</v>
      </c>
      <c r="B10767" s="354" t="s">
        <v>30041</v>
      </c>
      <c r="C10767" s="353" t="s">
        <v>2</v>
      </c>
      <c r="D10767" s="355">
        <v>21.75</v>
      </c>
      <c r="E10767" s="207"/>
    </row>
    <row r="10768" spans="1:5" x14ac:dyDescent="0.25">
      <c r="A10768" s="353">
        <v>39186</v>
      </c>
      <c r="B10768" s="354" t="s">
        <v>30042</v>
      </c>
      <c r="C10768" s="353" t="s">
        <v>2</v>
      </c>
      <c r="D10768" s="355">
        <v>26.43</v>
      </c>
      <c r="E10768" s="207"/>
    </row>
    <row r="10769" spans="1:5" x14ac:dyDescent="0.25">
      <c r="A10769" s="353">
        <v>39187</v>
      </c>
      <c r="B10769" s="354" t="s">
        <v>30043</v>
      </c>
      <c r="C10769" s="353" t="s">
        <v>2</v>
      </c>
      <c r="D10769" s="355">
        <v>22.8</v>
      </c>
      <c r="E10769" s="207"/>
    </row>
    <row r="10770" spans="1:5" x14ac:dyDescent="0.25">
      <c r="A10770" s="353">
        <v>39184</v>
      </c>
      <c r="B10770" s="354" t="s">
        <v>30044</v>
      </c>
      <c r="C10770" s="353" t="s">
        <v>2</v>
      </c>
      <c r="D10770" s="355">
        <v>8.57</v>
      </c>
      <c r="E10770" s="207"/>
    </row>
    <row r="10771" spans="1:5" x14ac:dyDescent="0.25">
      <c r="A10771" s="353">
        <v>39185</v>
      </c>
      <c r="B10771" s="354" t="s">
        <v>30045</v>
      </c>
      <c r="C10771" s="353" t="s">
        <v>2</v>
      </c>
      <c r="D10771" s="355">
        <v>7.82</v>
      </c>
      <c r="E10771" s="207"/>
    </row>
    <row r="10772" spans="1:5" x14ac:dyDescent="0.25">
      <c r="A10772" s="353">
        <v>39198</v>
      </c>
      <c r="B10772" s="354" t="s">
        <v>30046</v>
      </c>
      <c r="C10772" s="353" t="s">
        <v>2</v>
      </c>
      <c r="D10772" s="355">
        <v>87.67</v>
      </c>
      <c r="E10772" s="207"/>
    </row>
    <row r="10773" spans="1:5" x14ac:dyDescent="0.25">
      <c r="A10773" s="353">
        <v>39197</v>
      </c>
      <c r="B10773" s="354" t="s">
        <v>30047</v>
      </c>
      <c r="C10773" s="353" t="s">
        <v>2</v>
      </c>
      <c r="D10773" s="355">
        <v>91.58</v>
      </c>
      <c r="E10773" s="207"/>
    </row>
    <row r="10774" spans="1:5" x14ac:dyDescent="0.25">
      <c r="A10774" s="353">
        <v>39196</v>
      </c>
      <c r="B10774" s="354" t="s">
        <v>30048</v>
      </c>
      <c r="C10774" s="353" t="s">
        <v>2</v>
      </c>
      <c r="D10774" s="355">
        <v>94.44</v>
      </c>
      <c r="E10774" s="207"/>
    </row>
    <row r="10775" spans="1:5" x14ac:dyDescent="0.25">
      <c r="A10775" s="353">
        <v>39199</v>
      </c>
      <c r="B10775" s="354" t="s">
        <v>30049</v>
      </c>
      <c r="C10775" s="353" t="s">
        <v>2</v>
      </c>
      <c r="D10775" s="355">
        <v>84.37</v>
      </c>
      <c r="E10775" s="207"/>
    </row>
    <row r="10776" spans="1:5" x14ac:dyDescent="0.25">
      <c r="A10776" s="353">
        <v>39195</v>
      </c>
      <c r="B10776" s="354" t="s">
        <v>30050</v>
      </c>
      <c r="C10776" s="353" t="s">
        <v>2</v>
      </c>
      <c r="D10776" s="355">
        <v>48.7</v>
      </c>
      <c r="E10776" s="207"/>
    </row>
    <row r="10777" spans="1:5" x14ac:dyDescent="0.25">
      <c r="A10777" s="353">
        <v>39194</v>
      </c>
      <c r="B10777" s="354" t="s">
        <v>30051</v>
      </c>
      <c r="C10777" s="353" t="s">
        <v>2</v>
      </c>
      <c r="D10777" s="355">
        <v>52.11</v>
      </c>
      <c r="E10777" s="207"/>
    </row>
    <row r="10778" spans="1:5" x14ac:dyDescent="0.25">
      <c r="A10778" s="353">
        <v>39193</v>
      </c>
      <c r="B10778" s="354" t="s">
        <v>30052</v>
      </c>
      <c r="C10778" s="353" t="s">
        <v>2</v>
      </c>
      <c r="D10778" s="355">
        <v>57.12</v>
      </c>
      <c r="E10778" s="207"/>
    </row>
    <row r="10779" spans="1:5" x14ac:dyDescent="0.25">
      <c r="A10779" s="353">
        <v>39192</v>
      </c>
      <c r="B10779" s="354" t="s">
        <v>30053</v>
      </c>
      <c r="C10779" s="353" t="s">
        <v>2</v>
      </c>
      <c r="D10779" s="355">
        <v>59.41</v>
      </c>
      <c r="E10779" s="207"/>
    </row>
    <row r="10780" spans="1:5" x14ac:dyDescent="0.25">
      <c r="A10780" s="353">
        <v>39201</v>
      </c>
      <c r="B10780" s="354" t="s">
        <v>30054</v>
      </c>
      <c r="C10780" s="353" t="s">
        <v>2</v>
      </c>
      <c r="D10780" s="355">
        <v>104.81</v>
      </c>
      <c r="E10780" s="207"/>
    </row>
    <row r="10781" spans="1:5" x14ac:dyDescent="0.25">
      <c r="A10781" s="353">
        <v>39200</v>
      </c>
      <c r="B10781" s="354" t="s">
        <v>30055</v>
      </c>
      <c r="C10781" s="353" t="s">
        <v>2</v>
      </c>
      <c r="D10781" s="355">
        <v>105.66</v>
      </c>
      <c r="E10781" s="207"/>
    </row>
    <row r="10782" spans="1:5" x14ac:dyDescent="0.25">
      <c r="A10782" s="353">
        <v>39203</v>
      </c>
      <c r="B10782" s="354" t="s">
        <v>30056</v>
      </c>
      <c r="C10782" s="353" t="s">
        <v>2</v>
      </c>
      <c r="D10782" s="355">
        <v>85.31</v>
      </c>
      <c r="E10782" s="207"/>
    </row>
    <row r="10783" spans="1:5" x14ac:dyDescent="0.25">
      <c r="A10783" s="353">
        <v>39202</v>
      </c>
      <c r="B10783" s="354" t="s">
        <v>30057</v>
      </c>
      <c r="C10783" s="353" t="s">
        <v>2</v>
      </c>
      <c r="D10783" s="355">
        <v>100.22</v>
      </c>
      <c r="E10783" s="207"/>
    </row>
    <row r="10784" spans="1:5" x14ac:dyDescent="0.25">
      <c r="A10784" s="353">
        <v>39920</v>
      </c>
      <c r="B10784" s="354" t="s">
        <v>39923</v>
      </c>
      <c r="C10784" s="353" t="s">
        <v>2</v>
      </c>
      <c r="D10784" s="355">
        <v>7.19</v>
      </c>
      <c r="E10784" s="207"/>
    </row>
    <row r="10785" spans="1:5" x14ac:dyDescent="0.25">
      <c r="A10785" s="353">
        <v>39205</v>
      </c>
      <c r="B10785" s="354" t="s">
        <v>30058</v>
      </c>
      <c r="C10785" s="353" t="s">
        <v>2</v>
      </c>
      <c r="D10785" s="355">
        <v>167.2</v>
      </c>
      <c r="E10785" s="207"/>
    </row>
    <row r="10786" spans="1:5" x14ac:dyDescent="0.25">
      <c r="A10786" s="353">
        <v>39204</v>
      </c>
      <c r="B10786" s="354" t="s">
        <v>30059</v>
      </c>
      <c r="C10786" s="353" t="s">
        <v>2</v>
      </c>
      <c r="D10786" s="355">
        <v>171.24</v>
      </c>
      <c r="E10786" s="207"/>
    </row>
    <row r="10787" spans="1:5" x14ac:dyDescent="0.25">
      <c r="A10787" s="353">
        <v>39206</v>
      </c>
      <c r="B10787" s="354" t="s">
        <v>30060</v>
      </c>
      <c r="C10787" s="353" t="s">
        <v>2</v>
      </c>
      <c r="D10787" s="355">
        <v>162.46</v>
      </c>
      <c r="E10787" s="207"/>
    </row>
    <row r="10788" spans="1:5" x14ac:dyDescent="0.25">
      <c r="A10788" s="353">
        <v>798</v>
      </c>
      <c r="B10788" s="354" t="s">
        <v>30061</v>
      </c>
      <c r="C10788" s="353" t="s">
        <v>2</v>
      </c>
      <c r="D10788" s="355">
        <v>1.24</v>
      </c>
      <c r="E10788" s="207"/>
    </row>
    <row r="10789" spans="1:5" x14ac:dyDescent="0.25">
      <c r="A10789" s="353">
        <v>797</v>
      </c>
      <c r="B10789" s="354" t="s">
        <v>30062</v>
      </c>
      <c r="C10789" s="353" t="s">
        <v>2</v>
      </c>
      <c r="D10789" s="355">
        <v>9.01</v>
      </c>
      <c r="E10789" s="207"/>
    </row>
    <row r="10790" spans="1:5" x14ac:dyDescent="0.25">
      <c r="A10790" s="353">
        <v>796</v>
      </c>
      <c r="B10790" s="354" t="s">
        <v>30063</v>
      </c>
      <c r="C10790" s="353" t="s">
        <v>2</v>
      </c>
      <c r="D10790" s="355">
        <v>7.65</v>
      </c>
      <c r="E10790" s="207"/>
    </row>
    <row r="10791" spans="1:5" x14ac:dyDescent="0.25">
      <c r="A10791" s="353">
        <v>799</v>
      </c>
      <c r="B10791" s="354" t="s">
        <v>30064</v>
      </c>
      <c r="C10791" s="353" t="s">
        <v>2</v>
      </c>
      <c r="D10791" s="355">
        <v>3.7</v>
      </c>
      <c r="E10791" s="207"/>
    </row>
    <row r="10792" spans="1:5" x14ac:dyDescent="0.25">
      <c r="A10792" s="353">
        <v>792</v>
      </c>
      <c r="B10792" s="354" t="s">
        <v>30065</v>
      </c>
      <c r="C10792" s="353" t="s">
        <v>2</v>
      </c>
      <c r="D10792" s="355">
        <v>3.59</v>
      </c>
      <c r="E10792" s="207"/>
    </row>
    <row r="10793" spans="1:5" x14ac:dyDescent="0.25">
      <c r="A10793" s="353">
        <v>38001</v>
      </c>
      <c r="B10793" s="354" t="s">
        <v>30066</v>
      </c>
      <c r="C10793" s="353" t="s">
        <v>2</v>
      </c>
      <c r="D10793" s="355">
        <v>1.24</v>
      </c>
      <c r="E10793" s="207"/>
    </row>
    <row r="10794" spans="1:5" x14ac:dyDescent="0.25">
      <c r="A10794" s="353">
        <v>38002</v>
      </c>
      <c r="B10794" s="354" t="s">
        <v>30067</v>
      </c>
      <c r="C10794" s="353" t="s">
        <v>2</v>
      </c>
      <c r="D10794" s="355">
        <v>4.34</v>
      </c>
      <c r="E10794" s="207"/>
    </row>
    <row r="10795" spans="1:5" x14ac:dyDescent="0.25">
      <c r="A10795" s="353">
        <v>38003</v>
      </c>
      <c r="B10795" s="354" t="s">
        <v>30068</v>
      </c>
      <c r="C10795" s="353" t="s">
        <v>2</v>
      </c>
      <c r="D10795" s="355">
        <v>29.65</v>
      </c>
      <c r="E10795" s="207"/>
    </row>
    <row r="10796" spans="1:5" x14ac:dyDescent="0.25">
      <c r="A10796" s="353">
        <v>38004</v>
      </c>
      <c r="B10796" s="354" t="s">
        <v>30069</v>
      </c>
      <c r="C10796" s="353" t="s">
        <v>2</v>
      </c>
      <c r="D10796" s="355">
        <v>34.1</v>
      </c>
      <c r="E10796" s="207"/>
    </row>
    <row r="10797" spans="1:5" x14ac:dyDescent="0.25">
      <c r="A10797" s="353">
        <v>44263</v>
      </c>
      <c r="B10797" s="354" t="s">
        <v>30070</v>
      </c>
      <c r="C10797" s="353" t="s">
        <v>2</v>
      </c>
      <c r="D10797" s="355">
        <v>61.21</v>
      </c>
      <c r="E10797" s="207"/>
    </row>
    <row r="10798" spans="1:5" x14ac:dyDescent="0.25">
      <c r="A10798" s="353">
        <v>36327</v>
      </c>
      <c r="B10798" s="354" t="s">
        <v>30071</v>
      </c>
      <c r="C10798" s="353" t="s">
        <v>2</v>
      </c>
      <c r="D10798" s="355"/>
      <c r="E10798" s="207"/>
    </row>
    <row r="10799" spans="1:5" x14ac:dyDescent="0.25">
      <c r="A10799" s="353">
        <v>38992</v>
      </c>
      <c r="B10799" s="354" t="s">
        <v>30072</v>
      </c>
      <c r="C10799" s="353" t="s">
        <v>2</v>
      </c>
      <c r="D10799" s="355"/>
      <c r="E10799" s="207"/>
    </row>
    <row r="10800" spans="1:5" x14ac:dyDescent="0.25">
      <c r="A10800" s="353">
        <v>38993</v>
      </c>
      <c r="B10800" s="354" t="s">
        <v>30073</v>
      </c>
      <c r="C10800" s="353" t="s">
        <v>2</v>
      </c>
      <c r="D10800" s="355"/>
      <c r="E10800" s="207"/>
    </row>
    <row r="10801" spans="1:5" x14ac:dyDescent="0.25">
      <c r="A10801" s="353">
        <v>44175</v>
      </c>
      <c r="B10801" s="354" t="s">
        <v>30074</v>
      </c>
      <c r="C10801" s="353" t="s">
        <v>2</v>
      </c>
      <c r="D10801" s="355"/>
      <c r="E10801" s="207"/>
    </row>
    <row r="10802" spans="1:5" x14ac:dyDescent="0.25">
      <c r="A10802" s="353">
        <v>44177</v>
      </c>
      <c r="B10802" s="354" t="s">
        <v>30075</v>
      </c>
      <c r="C10802" s="353" t="s">
        <v>2</v>
      </c>
      <c r="D10802" s="355"/>
      <c r="E10802" s="207"/>
    </row>
    <row r="10803" spans="1:5" x14ac:dyDescent="0.25">
      <c r="A10803" s="353">
        <v>38418</v>
      </c>
      <c r="B10803" s="354" t="s">
        <v>30076</v>
      </c>
      <c r="C10803" s="353" t="s">
        <v>2</v>
      </c>
      <c r="D10803" s="355">
        <v>5.75</v>
      </c>
      <c r="E10803" s="207"/>
    </row>
    <row r="10804" spans="1:5" x14ac:dyDescent="0.25">
      <c r="A10804" s="353">
        <v>39178</v>
      </c>
      <c r="B10804" s="354" t="s">
        <v>30077</v>
      </c>
      <c r="C10804" s="353" t="s">
        <v>2</v>
      </c>
      <c r="D10804" s="355">
        <v>2.89</v>
      </c>
      <c r="E10804" s="207"/>
    </row>
    <row r="10805" spans="1:5" x14ac:dyDescent="0.25">
      <c r="A10805" s="353">
        <v>39177</v>
      </c>
      <c r="B10805" s="354" t="s">
        <v>30078</v>
      </c>
      <c r="C10805" s="353" t="s">
        <v>2</v>
      </c>
      <c r="D10805" s="355">
        <v>2.61</v>
      </c>
      <c r="E10805" s="207"/>
    </row>
    <row r="10806" spans="1:5" x14ac:dyDescent="0.25">
      <c r="A10806" s="353">
        <v>39176</v>
      </c>
      <c r="B10806" s="354" t="s">
        <v>30079</v>
      </c>
      <c r="C10806" s="353" t="s">
        <v>2</v>
      </c>
      <c r="D10806" s="355">
        <v>1.71</v>
      </c>
      <c r="E10806" s="207"/>
    </row>
    <row r="10807" spans="1:5" x14ac:dyDescent="0.25">
      <c r="A10807" s="353">
        <v>39174</v>
      </c>
      <c r="B10807" s="354" t="s">
        <v>30080</v>
      </c>
      <c r="C10807" s="353" t="s">
        <v>2</v>
      </c>
      <c r="D10807" s="355">
        <v>1.3</v>
      </c>
      <c r="E10807" s="207"/>
    </row>
    <row r="10808" spans="1:5" x14ac:dyDescent="0.25">
      <c r="A10808" s="353">
        <v>39180</v>
      </c>
      <c r="B10808" s="354" t="s">
        <v>30081</v>
      </c>
      <c r="C10808" s="353" t="s">
        <v>2</v>
      </c>
      <c r="D10808" s="355">
        <v>7.85</v>
      </c>
      <c r="E10808" s="207"/>
    </row>
    <row r="10809" spans="1:5" x14ac:dyDescent="0.25">
      <c r="A10809" s="353">
        <v>39179</v>
      </c>
      <c r="B10809" s="354" t="s">
        <v>30082</v>
      </c>
      <c r="C10809" s="353" t="s">
        <v>2</v>
      </c>
      <c r="D10809" s="355">
        <v>6.95</v>
      </c>
      <c r="E10809" s="207"/>
    </row>
    <row r="10810" spans="1:5" x14ac:dyDescent="0.25">
      <c r="A10810" s="353">
        <v>39181</v>
      </c>
      <c r="B10810" s="354" t="s">
        <v>30083</v>
      </c>
      <c r="C10810" s="353" t="s">
        <v>2</v>
      </c>
      <c r="D10810" s="355">
        <v>10.52</v>
      </c>
      <c r="E10810" s="207"/>
    </row>
    <row r="10811" spans="1:5" x14ac:dyDescent="0.25">
      <c r="A10811" s="353">
        <v>39175</v>
      </c>
      <c r="B10811" s="354" t="s">
        <v>30084</v>
      </c>
      <c r="C10811" s="353" t="s">
        <v>2</v>
      </c>
      <c r="D10811" s="355">
        <v>1.59</v>
      </c>
      <c r="E10811" s="207"/>
    </row>
    <row r="10812" spans="1:5" x14ac:dyDescent="0.25">
      <c r="A10812" s="353">
        <v>39217</v>
      </c>
      <c r="B10812" s="354" t="s">
        <v>30085</v>
      </c>
      <c r="C10812" s="353" t="s">
        <v>2</v>
      </c>
      <c r="D10812" s="355">
        <v>1.23</v>
      </c>
      <c r="E10812" s="207"/>
    </row>
    <row r="10813" spans="1:5" x14ac:dyDescent="0.25">
      <c r="A10813" s="353">
        <v>39182</v>
      </c>
      <c r="B10813" s="354" t="s">
        <v>30086</v>
      </c>
      <c r="C10813" s="353" t="s">
        <v>2</v>
      </c>
      <c r="D10813" s="355">
        <v>14.8</v>
      </c>
      <c r="E10813" s="207"/>
    </row>
    <row r="10814" spans="1:5" x14ac:dyDescent="0.25">
      <c r="A10814" s="353">
        <v>12616</v>
      </c>
      <c r="B10814" s="354" t="s">
        <v>30087</v>
      </c>
      <c r="C10814" s="353" t="s">
        <v>2</v>
      </c>
      <c r="D10814" s="355">
        <v>17.73</v>
      </c>
      <c r="E10814" s="207"/>
    </row>
    <row r="10815" spans="1:5" x14ac:dyDescent="0.25">
      <c r="A10815" s="353">
        <v>1049</v>
      </c>
      <c r="B10815" s="354" t="s">
        <v>30088</v>
      </c>
      <c r="C10815" s="353" t="s">
        <v>2</v>
      </c>
      <c r="D10815" s="355">
        <v>12.38</v>
      </c>
      <c r="E10815" s="207"/>
    </row>
    <row r="10816" spans="1:5" x14ac:dyDescent="0.25">
      <c r="A10816" s="353">
        <v>1099</v>
      </c>
      <c r="B10816" s="354" t="s">
        <v>30089</v>
      </c>
      <c r="C10816" s="353" t="s">
        <v>2</v>
      </c>
      <c r="D10816" s="355">
        <v>9.48</v>
      </c>
      <c r="E10816" s="207"/>
    </row>
    <row r="10817" spans="1:5" x14ac:dyDescent="0.25">
      <c r="A10817" s="353">
        <v>1050</v>
      </c>
      <c r="B10817" s="354" t="s">
        <v>30090</v>
      </c>
      <c r="C10817" s="353" t="s">
        <v>2</v>
      </c>
      <c r="D10817" s="355">
        <v>6.48</v>
      </c>
      <c r="E10817" s="207"/>
    </row>
    <row r="10818" spans="1:5" x14ac:dyDescent="0.25">
      <c r="A10818" s="353">
        <v>39678</v>
      </c>
      <c r="B10818" s="354" t="s">
        <v>30091</v>
      </c>
      <c r="C10818" s="353" t="s">
        <v>2</v>
      </c>
      <c r="D10818" s="355">
        <v>3.82</v>
      </c>
      <c r="E10818" s="207"/>
    </row>
    <row r="10819" spans="1:5" x14ac:dyDescent="0.25">
      <c r="A10819" s="353">
        <v>1101</v>
      </c>
      <c r="B10819" s="354" t="s">
        <v>30092</v>
      </c>
      <c r="C10819" s="353" t="s">
        <v>2</v>
      </c>
      <c r="D10819" s="355">
        <v>40.86</v>
      </c>
      <c r="E10819" s="207"/>
    </row>
    <row r="10820" spans="1:5" x14ac:dyDescent="0.25">
      <c r="A10820" s="353">
        <v>1100</v>
      </c>
      <c r="B10820" s="354" t="s">
        <v>30093</v>
      </c>
      <c r="C10820" s="353" t="s">
        <v>2</v>
      </c>
      <c r="D10820" s="355">
        <v>21.08</v>
      </c>
      <c r="E10820" s="207"/>
    </row>
    <row r="10821" spans="1:5" x14ac:dyDescent="0.25">
      <c r="A10821" s="353">
        <v>39679</v>
      </c>
      <c r="B10821" s="354" t="s">
        <v>30094</v>
      </c>
      <c r="C10821" s="353" t="s">
        <v>2</v>
      </c>
      <c r="D10821" s="355">
        <v>81.430000000000007</v>
      </c>
      <c r="E10821" s="207"/>
    </row>
    <row r="10822" spans="1:5" x14ac:dyDescent="0.25">
      <c r="A10822" s="353">
        <v>1102</v>
      </c>
      <c r="B10822" s="354" t="s">
        <v>30095</v>
      </c>
      <c r="C10822" s="353" t="s">
        <v>2</v>
      </c>
      <c r="D10822" s="355">
        <v>60.93</v>
      </c>
      <c r="E10822" s="207"/>
    </row>
    <row r="10823" spans="1:5" x14ac:dyDescent="0.25">
      <c r="A10823" s="353">
        <v>1098</v>
      </c>
      <c r="B10823" s="354" t="s">
        <v>30096</v>
      </c>
      <c r="C10823" s="353" t="s">
        <v>2</v>
      </c>
      <c r="D10823" s="355">
        <v>5.0599999999999996</v>
      </c>
      <c r="E10823" s="207"/>
    </row>
    <row r="10824" spans="1:5" x14ac:dyDescent="0.25">
      <c r="A10824" s="353">
        <v>1051</v>
      </c>
      <c r="B10824" s="354" t="s">
        <v>30097</v>
      </c>
      <c r="C10824" s="353" t="s">
        <v>2</v>
      </c>
      <c r="D10824" s="355">
        <v>88.55</v>
      </c>
      <c r="E10824" s="207"/>
    </row>
    <row r="10825" spans="1:5" x14ac:dyDescent="0.25">
      <c r="A10825" s="353">
        <v>37399</v>
      </c>
      <c r="B10825" s="354" t="s">
        <v>29336</v>
      </c>
      <c r="C10825" s="353" t="s">
        <v>2</v>
      </c>
      <c r="D10825" s="355">
        <v>18.809999999999999</v>
      </c>
      <c r="E10825" s="207"/>
    </row>
    <row r="10826" spans="1:5" x14ac:dyDescent="0.25">
      <c r="A10826" s="353">
        <v>43834</v>
      </c>
      <c r="B10826" s="354" t="s">
        <v>30098</v>
      </c>
      <c r="C10826" s="353" t="s">
        <v>1</v>
      </c>
      <c r="D10826" s="355">
        <v>19</v>
      </c>
      <c r="E10826" s="207"/>
    </row>
    <row r="10827" spans="1:5" x14ac:dyDescent="0.25">
      <c r="A10827" s="353">
        <v>43835</v>
      </c>
      <c r="B10827" s="354" t="s">
        <v>30099</v>
      </c>
      <c r="C10827" s="353" t="s">
        <v>1</v>
      </c>
      <c r="D10827" s="355">
        <v>1.7</v>
      </c>
      <c r="E10827" s="207"/>
    </row>
    <row r="10828" spans="1:5" x14ac:dyDescent="0.25">
      <c r="A10828" s="353">
        <v>43833</v>
      </c>
      <c r="B10828" s="354" t="s">
        <v>30100</v>
      </c>
      <c r="C10828" s="353" t="s">
        <v>1</v>
      </c>
      <c r="D10828" s="355">
        <v>1.77</v>
      </c>
      <c r="E10828" s="207"/>
    </row>
    <row r="10829" spans="1:5" x14ac:dyDescent="0.25">
      <c r="A10829" s="353">
        <v>41955</v>
      </c>
      <c r="B10829" s="354" t="s">
        <v>30101</v>
      </c>
      <c r="C10829" s="353" t="s">
        <v>689</v>
      </c>
      <c r="D10829" s="355">
        <v>68.88</v>
      </c>
      <c r="E10829" s="207"/>
    </row>
    <row r="10830" spans="1:5" x14ac:dyDescent="0.25">
      <c r="A10830" s="353">
        <v>41953</v>
      </c>
      <c r="B10830" s="354" t="s">
        <v>30102</v>
      </c>
      <c r="C10830" s="353" t="s">
        <v>689</v>
      </c>
      <c r="D10830" s="355">
        <v>65.73</v>
      </c>
      <c r="E10830" s="207"/>
    </row>
    <row r="10831" spans="1:5" x14ac:dyDescent="0.25">
      <c r="A10831" s="353">
        <v>41954</v>
      </c>
      <c r="B10831" s="354" t="s">
        <v>30103</v>
      </c>
      <c r="C10831" s="353" t="s">
        <v>689</v>
      </c>
      <c r="D10831" s="355">
        <v>65.099999999999994</v>
      </c>
      <c r="E10831" s="207"/>
    </row>
    <row r="10832" spans="1:5" x14ac:dyDescent="0.25">
      <c r="A10832" s="353">
        <v>25004</v>
      </c>
      <c r="B10832" s="354" t="s">
        <v>30104</v>
      </c>
      <c r="C10832" s="353" t="s">
        <v>689</v>
      </c>
      <c r="D10832" s="355">
        <v>53.57</v>
      </c>
      <c r="E10832" s="207"/>
    </row>
    <row r="10833" spans="1:5" x14ac:dyDescent="0.25">
      <c r="A10833" s="353">
        <v>25002</v>
      </c>
      <c r="B10833" s="354" t="s">
        <v>30105</v>
      </c>
      <c r="C10833" s="353" t="s">
        <v>689</v>
      </c>
      <c r="D10833" s="355">
        <v>53.57</v>
      </c>
      <c r="E10833" s="207"/>
    </row>
    <row r="10834" spans="1:5" x14ac:dyDescent="0.25">
      <c r="A10834" s="353">
        <v>37409</v>
      </c>
      <c r="B10834" s="354" t="s">
        <v>30106</v>
      </c>
      <c r="C10834" s="353" t="s">
        <v>689</v>
      </c>
      <c r="D10834" s="355">
        <v>53.57</v>
      </c>
      <c r="E10834" s="207"/>
    </row>
    <row r="10835" spans="1:5" x14ac:dyDescent="0.25">
      <c r="A10835" s="353">
        <v>841</v>
      </c>
      <c r="B10835" s="354" t="s">
        <v>30107</v>
      </c>
      <c r="C10835" s="353" t="s">
        <v>689</v>
      </c>
      <c r="D10835" s="355">
        <v>54.23</v>
      </c>
      <c r="E10835" s="207"/>
    </row>
    <row r="10836" spans="1:5" x14ac:dyDescent="0.25">
      <c r="A10836" s="353">
        <v>25005</v>
      </c>
      <c r="B10836" s="354" t="s">
        <v>30108</v>
      </c>
      <c r="C10836" s="353" t="s">
        <v>689</v>
      </c>
      <c r="D10836" s="355">
        <v>58.78</v>
      </c>
      <c r="E10836" s="207"/>
    </row>
    <row r="10837" spans="1:5" x14ac:dyDescent="0.25">
      <c r="A10837" s="353">
        <v>25003</v>
      </c>
      <c r="B10837" s="354" t="s">
        <v>30109</v>
      </c>
      <c r="C10837" s="353" t="s">
        <v>689</v>
      </c>
      <c r="D10837" s="355">
        <v>59.67</v>
      </c>
      <c r="E10837" s="207"/>
    </row>
    <row r="10838" spans="1:5" x14ac:dyDescent="0.25">
      <c r="A10838" s="353">
        <v>37410</v>
      </c>
      <c r="B10838" s="354" t="s">
        <v>30110</v>
      </c>
      <c r="C10838" s="353" t="s">
        <v>689</v>
      </c>
      <c r="D10838" s="355">
        <v>58.78</v>
      </c>
      <c r="E10838" s="207"/>
    </row>
    <row r="10839" spans="1:5" x14ac:dyDescent="0.25">
      <c r="A10839" s="353">
        <v>842</v>
      </c>
      <c r="B10839" s="354" t="s">
        <v>30111</v>
      </c>
      <c r="C10839" s="353" t="s">
        <v>689</v>
      </c>
      <c r="D10839" s="355">
        <v>59.62</v>
      </c>
      <c r="E10839" s="207"/>
    </row>
    <row r="10840" spans="1:5" x14ac:dyDescent="0.25">
      <c r="A10840" s="353">
        <v>44391</v>
      </c>
      <c r="B10840" s="354" t="s">
        <v>30112</v>
      </c>
      <c r="C10840" s="353" t="s">
        <v>1</v>
      </c>
      <c r="D10840" s="355">
        <v>127.04</v>
      </c>
      <c r="E10840" s="207"/>
    </row>
    <row r="10841" spans="1:5" x14ac:dyDescent="0.25">
      <c r="A10841" s="353">
        <v>44388</v>
      </c>
      <c r="B10841" s="354" t="s">
        <v>30113</v>
      </c>
      <c r="C10841" s="353" t="s">
        <v>1</v>
      </c>
      <c r="D10841" s="355">
        <v>2.75</v>
      </c>
      <c r="E10841" s="207"/>
    </row>
    <row r="10842" spans="1:5" x14ac:dyDescent="0.25">
      <c r="A10842" s="353">
        <v>44392</v>
      </c>
      <c r="B10842" s="354" t="s">
        <v>30114</v>
      </c>
      <c r="C10842" s="353" t="s">
        <v>1</v>
      </c>
      <c r="D10842" s="355">
        <v>252.95</v>
      </c>
      <c r="E10842" s="207"/>
    </row>
    <row r="10843" spans="1:5" x14ac:dyDescent="0.25">
      <c r="A10843" s="353">
        <v>44390</v>
      </c>
      <c r="B10843" s="354" t="s">
        <v>30115</v>
      </c>
      <c r="C10843" s="353" t="s">
        <v>1</v>
      </c>
      <c r="D10843" s="355">
        <v>53.59</v>
      </c>
      <c r="E10843" s="207"/>
    </row>
    <row r="10844" spans="1:5" x14ac:dyDescent="0.25">
      <c r="A10844" s="353">
        <v>44389</v>
      </c>
      <c r="B10844" s="354" t="s">
        <v>30116</v>
      </c>
      <c r="C10844" s="353" t="s">
        <v>1</v>
      </c>
      <c r="D10844" s="355">
        <v>6.33</v>
      </c>
      <c r="E10844" s="207"/>
    </row>
    <row r="10845" spans="1:5" x14ac:dyDescent="0.25">
      <c r="A10845" s="353">
        <v>862</v>
      </c>
      <c r="B10845" s="354" t="s">
        <v>30117</v>
      </c>
      <c r="C10845" s="353" t="s">
        <v>1</v>
      </c>
      <c r="D10845" s="355">
        <v>11.59</v>
      </c>
      <c r="E10845" s="207"/>
    </row>
    <row r="10846" spans="1:5" x14ac:dyDescent="0.25">
      <c r="A10846" s="353">
        <v>866</v>
      </c>
      <c r="B10846" s="354" t="s">
        <v>30118</v>
      </c>
      <c r="C10846" s="353" t="s">
        <v>1</v>
      </c>
      <c r="D10846" s="355">
        <v>147.29</v>
      </c>
      <c r="E10846" s="207"/>
    </row>
    <row r="10847" spans="1:5" x14ac:dyDescent="0.25">
      <c r="A10847" s="353">
        <v>892</v>
      </c>
      <c r="B10847" s="354" t="s">
        <v>30119</v>
      </c>
      <c r="C10847" s="353" t="s">
        <v>1</v>
      </c>
      <c r="D10847" s="355">
        <v>178.3</v>
      </c>
      <c r="E10847" s="207"/>
    </row>
    <row r="10848" spans="1:5" x14ac:dyDescent="0.25">
      <c r="A10848" s="353">
        <v>857</v>
      </c>
      <c r="B10848" s="354" t="s">
        <v>30120</v>
      </c>
      <c r="C10848" s="353" t="s">
        <v>1</v>
      </c>
      <c r="D10848" s="355">
        <v>19.39</v>
      </c>
      <c r="E10848" s="207"/>
    </row>
    <row r="10849" spans="1:5" x14ac:dyDescent="0.25">
      <c r="A10849" s="353">
        <v>37404</v>
      </c>
      <c r="B10849" s="354" t="s">
        <v>30121</v>
      </c>
      <c r="C10849" s="353" t="s">
        <v>1</v>
      </c>
      <c r="D10849" s="355">
        <v>206.29</v>
      </c>
      <c r="E10849" s="207"/>
    </row>
    <row r="10850" spans="1:5" x14ac:dyDescent="0.25">
      <c r="A10850" s="353">
        <v>868</v>
      </c>
      <c r="B10850" s="354" t="s">
        <v>30122</v>
      </c>
      <c r="C10850" s="353" t="s">
        <v>1</v>
      </c>
      <c r="D10850" s="355">
        <v>27.63</v>
      </c>
      <c r="E10850" s="207"/>
    </row>
    <row r="10851" spans="1:5" x14ac:dyDescent="0.25">
      <c r="A10851" s="353">
        <v>863</v>
      </c>
      <c r="B10851" s="354" t="s">
        <v>30123</v>
      </c>
      <c r="C10851" s="353" t="s">
        <v>1</v>
      </c>
      <c r="D10851" s="355">
        <v>40.700000000000003</v>
      </c>
      <c r="E10851" s="207"/>
    </row>
    <row r="10852" spans="1:5" x14ac:dyDescent="0.25">
      <c r="A10852" s="353">
        <v>867</v>
      </c>
      <c r="B10852" s="354" t="s">
        <v>30124</v>
      </c>
      <c r="C10852" s="353" t="s">
        <v>1</v>
      </c>
      <c r="D10852" s="355">
        <v>57.98</v>
      </c>
      <c r="E10852" s="207"/>
    </row>
    <row r="10853" spans="1:5" x14ac:dyDescent="0.25">
      <c r="A10853" s="353">
        <v>864</v>
      </c>
      <c r="B10853" s="354" t="s">
        <v>30125</v>
      </c>
      <c r="C10853" s="353" t="s">
        <v>1</v>
      </c>
      <c r="D10853" s="355">
        <v>76.59</v>
      </c>
      <c r="E10853" s="207"/>
    </row>
    <row r="10854" spans="1:5" x14ac:dyDescent="0.25">
      <c r="A10854" s="353">
        <v>865</v>
      </c>
      <c r="B10854" s="354" t="s">
        <v>30126</v>
      </c>
      <c r="C10854" s="353" t="s">
        <v>1</v>
      </c>
      <c r="D10854" s="355">
        <v>110.16</v>
      </c>
      <c r="E10854" s="207"/>
    </row>
    <row r="10855" spans="1:5" x14ac:dyDescent="0.25">
      <c r="A10855" s="353">
        <v>39251</v>
      </c>
      <c r="B10855" s="354" t="s">
        <v>30127</v>
      </c>
      <c r="C10855" s="353" t="s">
        <v>1</v>
      </c>
      <c r="D10855" s="355">
        <v>0.72</v>
      </c>
      <c r="E10855" s="207"/>
    </row>
    <row r="10856" spans="1:5" x14ac:dyDescent="0.25">
      <c r="A10856" s="353">
        <v>1011</v>
      </c>
      <c r="B10856" s="354" t="s">
        <v>30128</v>
      </c>
      <c r="C10856" s="353" t="s">
        <v>1</v>
      </c>
      <c r="D10856" s="355">
        <v>0.98</v>
      </c>
      <c r="E10856" s="207"/>
    </row>
    <row r="10857" spans="1:5" x14ac:dyDescent="0.25">
      <c r="A10857" s="353">
        <v>39252</v>
      </c>
      <c r="B10857" s="354" t="s">
        <v>30129</v>
      </c>
      <c r="C10857" s="353" t="s">
        <v>1</v>
      </c>
      <c r="D10857" s="355">
        <v>1.29</v>
      </c>
      <c r="E10857" s="207"/>
    </row>
    <row r="10858" spans="1:5" x14ac:dyDescent="0.25">
      <c r="A10858" s="353">
        <v>1013</v>
      </c>
      <c r="B10858" s="354" t="s">
        <v>30130</v>
      </c>
      <c r="C10858" s="353" t="s">
        <v>1</v>
      </c>
      <c r="D10858" s="355">
        <v>1.55</v>
      </c>
      <c r="E10858" s="207"/>
    </row>
    <row r="10859" spans="1:5" x14ac:dyDescent="0.25">
      <c r="A10859" s="353">
        <v>980</v>
      </c>
      <c r="B10859" s="354" t="s">
        <v>30131</v>
      </c>
      <c r="C10859" s="353" t="s">
        <v>1</v>
      </c>
      <c r="D10859" s="355">
        <v>11.21</v>
      </c>
      <c r="E10859" s="207"/>
    </row>
    <row r="10860" spans="1:5" x14ac:dyDescent="0.25">
      <c r="A10860" s="353">
        <v>39237</v>
      </c>
      <c r="B10860" s="354" t="s">
        <v>30132</v>
      </c>
      <c r="C10860" s="353" t="s">
        <v>1</v>
      </c>
      <c r="D10860" s="355">
        <v>119.24</v>
      </c>
      <c r="E10860" s="207"/>
    </row>
    <row r="10861" spans="1:5" x14ac:dyDescent="0.25">
      <c r="A10861" s="353">
        <v>39238</v>
      </c>
      <c r="B10861" s="354" t="s">
        <v>30133</v>
      </c>
      <c r="C10861" s="353" t="s">
        <v>1</v>
      </c>
      <c r="D10861" s="355">
        <v>150.38999999999999</v>
      </c>
      <c r="E10861" s="207"/>
    </row>
    <row r="10862" spans="1:5" x14ac:dyDescent="0.25">
      <c r="A10862" s="353">
        <v>979</v>
      </c>
      <c r="B10862" s="354" t="s">
        <v>30134</v>
      </c>
      <c r="C10862" s="353" t="s">
        <v>1</v>
      </c>
      <c r="D10862" s="355">
        <v>16.010000000000002</v>
      </c>
      <c r="E10862" s="207"/>
    </row>
    <row r="10863" spans="1:5" x14ac:dyDescent="0.25">
      <c r="A10863" s="353">
        <v>39239</v>
      </c>
      <c r="B10863" s="354" t="s">
        <v>30135</v>
      </c>
      <c r="C10863" s="353" t="s">
        <v>1</v>
      </c>
      <c r="D10863" s="355">
        <v>181.69</v>
      </c>
      <c r="E10863" s="207"/>
    </row>
    <row r="10864" spans="1:5" x14ac:dyDescent="0.25">
      <c r="A10864" s="353">
        <v>1014</v>
      </c>
      <c r="B10864" s="354" t="s">
        <v>30136</v>
      </c>
      <c r="C10864" s="353" t="s">
        <v>1</v>
      </c>
      <c r="D10864" s="355">
        <v>2.46</v>
      </c>
      <c r="E10864" s="207"/>
    </row>
    <row r="10865" spans="1:5" x14ac:dyDescent="0.25">
      <c r="A10865" s="353">
        <v>39240</v>
      </c>
      <c r="B10865" s="354" t="s">
        <v>30137</v>
      </c>
      <c r="C10865" s="353" t="s">
        <v>1</v>
      </c>
      <c r="D10865" s="355">
        <v>238.97</v>
      </c>
      <c r="E10865" s="207"/>
    </row>
    <row r="10866" spans="1:5" x14ac:dyDescent="0.25">
      <c r="A10866" s="353">
        <v>39232</v>
      </c>
      <c r="B10866" s="354" t="s">
        <v>30138</v>
      </c>
      <c r="C10866" s="353" t="s">
        <v>1</v>
      </c>
      <c r="D10866" s="355">
        <v>25.08</v>
      </c>
      <c r="E10866" s="207"/>
    </row>
    <row r="10867" spans="1:5" x14ac:dyDescent="0.25">
      <c r="A10867" s="353">
        <v>39233</v>
      </c>
      <c r="B10867" s="354" t="s">
        <v>30139</v>
      </c>
      <c r="C10867" s="353" t="s">
        <v>1</v>
      </c>
      <c r="D10867" s="355">
        <v>36.549999999999997</v>
      </c>
      <c r="E10867" s="207"/>
    </row>
    <row r="10868" spans="1:5" x14ac:dyDescent="0.25">
      <c r="A10868" s="353">
        <v>981</v>
      </c>
      <c r="B10868" s="354" t="s">
        <v>30140</v>
      </c>
      <c r="C10868" s="353" t="s">
        <v>1</v>
      </c>
      <c r="D10868" s="355">
        <v>4.08</v>
      </c>
      <c r="E10868" s="207"/>
    </row>
    <row r="10869" spans="1:5" x14ac:dyDescent="0.25">
      <c r="A10869" s="353">
        <v>39234</v>
      </c>
      <c r="B10869" s="354" t="s">
        <v>30141</v>
      </c>
      <c r="C10869" s="353" t="s">
        <v>1</v>
      </c>
      <c r="D10869" s="355">
        <v>50.88</v>
      </c>
      <c r="E10869" s="207"/>
    </row>
    <row r="10870" spans="1:5" x14ac:dyDescent="0.25">
      <c r="A10870" s="353">
        <v>982</v>
      </c>
      <c r="B10870" s="354" t="s">
        <v>30142</v>
      </c>
      <c r="C10870" s="353" t="s">
        <v>1</v>
      </c>
      <c r="D10870" s="355">
        <v>5.86</v>
      </c>
      <c r="E10870" s="207"/>
    </row>
    <row r="10871" spans="1:5" x14ac:dyDescent="0.25">
      <c r="A10871" s="353">
        <v>39235</v>
      </c>
      <c r="B10871" s="354" t="s">
        <v>30143</v>
      </c>
      <c r="C10871" s="353" t="s">
        <v>1</v>
      </c>
      <c r="D10871" s="355">
        <v>75.05</v>
      </c>
      <c r="E10871" s="207"/>
    </row>
    <row r="10872" spans="1:5" x14ac:dyDescent="0.25">
      <c r="A10872" s="353">
        <v>39236</v>
      </c>
      <c r="B10872" s="354" t="s">
        <v>30144</v>
      </c>
      <c r="C10872" s="353" t="s">
        <v>1</v>
      </c>
      <c r="D10872" s="355">
        <v>99.46</v>
      </c>
      <c r="E10872" s="207"/>
    </row>
    <row r="10873" spans="1:5" x14ac:dyDescent="0.25">
      <c r="A10873" s="353">
        <v>993</v>
      </c>
      <c r="B10873" s="354" t="s">
        <v>30145</v>
      </c>
      <c r="C10873" s="353" t="s">
        <v>1</v>
      </c>
      <c r="D10873" s="355">
        <v>2.09</v>
      </c>
      <c r="E10873" s="207"/>
    </row>
    <row r="10874" spans="1:5" x14ac:dyDescent="0.25">
      <c r="A10874" s="353">
        <v>1020</v>
      </c>
      <c r="B10874" s="354" t="s">
        <v>30146</v>
      </c>
      <c r="C10874" s="353" t="s">
        <v>1</v>
      </c>
      <c r="D10874" s="355">
        <v>10.69</v>
      </c>
      <c r="E10874" s="207"/>
    </row>
    <row r="10875" spans="1:5" x14ac:dyDescent="0.25">
      <c r="A10875" s="353">
        <v>1017</v>
      </c>
      <c r="B10875" s="354" t="s">
        <v>30147</v>
      </c>
      <c r="C10875" s="353" t="s">
        <v>1</v>
      </c>
      <c r="D10875" s="355">
        <v>130.97999999999999</v>
      </c>
      <c r="E10875" s="207"/>
    </row>
    <row r="10876" spans="1:5" x14ac:dyDescent="0.25">
      <c r="A10876" s="353">
        <v>999</v>
      </c>
      <c r="B10876" s="354" t="s">
        <v>30148</v>
      </c>
      <c r="C10876" s="353" t="s">
        <v>1</v>
      </c>
      <c r="D10876" s="355">
        <v>158.69</v>
      </c>
      <c r="E10876" s="207"/>
    </row>
    <row r="10877" spans="1:5" x14ac:dyDescent="0.25">
      <c r="A10877" s="353">
        <v>995</v>
      </c>
      <c r="B10877" s="354" t="s">
        <v>30149</v>
      </c>
      <c r="C10877" s="353" t="s">
        <v>1</v>
      </c>
      <c r="D10877" s="355">
        <v>17.02</v>
      </c>
      <c r="E10877" s="207"/>
    </row>
    <row r="10878" spans="1:5" x14ac:dyDescent="0.25">
      <c r="A10878" s="353">
        <v>1000</v>
      </c>
      <c r="B10878" s="354" t="s">
        <v>30150</v>
      </c>
      <c r="C10878" s="353" t="s">
        <v>1</v>
      </c>
      <c r="D10878" s="355">
        <v>194.92</v>
      </c>
      <c r="E10878" s="207"/>
    </row>
    <row r="10879" spans="1:5" x14ac:dyDescent="0.25">
      <c r="A10879" s="353">
        <v>1022</v>
      </c>
      <c r="B10879" s="354" t="s">
        <v>30151</v>
      </c>
      <c r="C10879" s="353" t="s">
        <v>1</v>
      </c>
      <c r="D10879" s="355">
        <v>2.92</v>
      </c>
      <c r="E10879" s="207"/>
    </row>
    <row r="10880" spans="1:5" x14ac:dyDescent="0.25">
      <c r="A10880" s="353">
        <v>1015</v>
      </c>
      <c r="B10880" s="354" t="s">
        <v>30152</v>
      </c>
      <c r="C10880" s="353" t="s">
        <v>1</v>
      </c>
      <c r="D10880" s="355">
        <v>259.02</v>
      </c>
      <c r="E10880" s="207"/>
    </row>
    <row r="10881" spans="1:5" x14ac:dyDescent="0.25">
      <c r="A10881" s="353">
        <v>996</v>
      </c>
      <c r="B10881" s="354" t="s">
        <v>30153</v>
      </c>
      <c r="C10881" s="353" t="s">
        <v>1</v>
      </c>
      <c r="D10881" s="355">
        <v>26.39</v>
      </c>
      <c r="E10881" s="207"/>
    </row>
    <row r="10882" spans="1:5" x14ac:dyDescent="0.25">
      <c r="A10882" s="353">
        <v>1001</v>
      </c>
      <c r="B10882" s="354" t="s">
        <v>30154</v>
      </c>
      <c r="C10882" s="353" t="s">
        <v>1</v>
      </c>
      <c r="D10882" s="355">
        <v>336.07</v>
      </c>
      <c r="E10882" s="207"/>
    </row>
    <row r="10883" spans="1:5" x14ac:dyDescent="0.25">
      <c r="A10883" s="353">
        <v>1019</v>
      </c>
      <c r="B10883" s="354" t="s">
        <v>30155</v>
      </c>
      <c r="C10883" s="353" t="s">
        <v>1</v>
      </c>
      <c r="D10883" s="355">
        <v>37.29</v>
      </c>
      <c r="E10883" s="207"/>
    </row>
    <row r="10884" spans="1:5" x14ac:dyDescent="0.25">
      <c r="A10884" s="353">
        <v>1021</v>
      </c>
      <c r="B10884" s="354" t="s">
        <v>30156</v>
      </c>
      <c r="C10884" s="353" t="s">
        <v>1</v>
      </c>
      <c r="D10884" s="355">
        <v>4.4800000000000004</v>
      </c>
      <c r="E10884" s="207"/>
    </row>
    <row r="10885" spans="1:5" x14ac:dyDescent="0.25">
      <c r="A10885" s="353">
        <v>39249</v>
      </c>
      <c r="B10885" s="354" t="s">
        <v>30157</v>
      </c>
      <c r="C10885" s="353" t="s">
        <v>1</v>
      </c>
      <c r="D10885" s="355">
        <v>451.86</v>
      </c>
      <c r="E10885" s="207"/>
    </row>
    <row r="10886" spans="1:5" x14ac:dyDescent="0.25">
      <c r="A10886" s="353">
        <v>1018</v>
      </c>
      <c r="B10886" s="354" t="s">
        <v>30158</v>
      </c>
      <c r="C10886" s="353" t="s">
        <v>1</v>
      </c>
      <c r="D10886" s="355">
        <v>55.14</v>
      </c>
      <c r="E10886" s="207"/>
    </row>
    <row r="10887" spans="1:5" x14ac:dyDescent="0.25">
      <c r="A10887" s="353">
        <v>39250</v>
      </c>
      <c r="B10887" s="354" t="s">
        <v>30159</v>
      </c>
      <c r="C10887" s="353" t="s">
        <v>1</v>
      </c>
      <c r="D10887" s="355">
        <v>540.53</v>
      </c>
      <c r="E10887" s="207"/>
    </row>
    <row r="10888" spans="1:5" x14ac:dyDescent="0.25">
      <c r="A10888" s="353">
        <v>994</v>
      </c>
      <c r="B10888" s="354" t="s">
        <v>30160</v>
      </c>
      <c r="C10888" s="353" t="s">
        <v>1</v>
      </c>
      <c r="D10888" s="355">
        <v>6.52</v>
      </c>
      <c r="E10888" s="207"/>
    </row>
    <row r="10889" spans="1:5" x14ac:dyDescent="0.25">
      <c r="A10889" s="353">
        <v>977</v>
      </c>
      <c r="B10889" s="354" t="s">
        <v>30161</v>
      </c>
      <c r="C10889" s="353" t="s">
        <v>1</v>
      </c>
      <c r="D10889" s="355">
        <v>77.14</v>
      </c>
      <c r="E10889" s="207"/>
    </row>
    <row r="10890" spans="1:5" x14ac:dyDescent="0.25">
      <c r="A10890" s="353">
        <v>998</v>
      </c>
      <c r="B10890" s="354" t="s">
        <v>30162</v>
      </c>
      <c r="C10890" s="353" t="s">
        <v>1</v>
      </c>
      <c r="D10890" s="355">
        <v>100.16</v>
      </c>
      <c r="E10890" s="207"/>
    </row>
    <row r="10891" spans="1:5" x14ac:dyDescent="0.25">
      <c r="A10891" s="353">
        <v>1006</v>
      </c>
      <c r="B10891" s="354" t="s">
        <v>30163</v>
      </c>
      <c r="C10891" s="353" t="s">
        <v>1</v>
      </c>
      <c r="D10891" s="355">
        <v>132.72</v>
      </c>
      <c r="E10891" s="207"/>
    </row>
    <row r="10892" spans="1:5" x14ac:dyDescent="0.25">
      <c r="A10892" s="353">
        <v>990</v>
      </c>
      <c r="B10892" s="354" t="s">
        <v>30164</v>
      </c>
      <c r="C10892" s="353" t="s">
        <v>1</v>
      </c>
      <c r="D10892" s="355">
        <v>176.47</v>
      </c>
      <c r="E10892" s="207"/>
    </row>
    <row r="10893" spans="1:5" x14ac:dyDescent="0.25">
      <c r="A10893" s="353">
        <v>39241</v>
      </c>
      <c r="B10893" s="354" t="s">
        <v>30165</v>
      </c>
      <c r="C10893" s="353" t="s">
        <v>1</v>
      </c>
      <c r="D10893" s="355">
        <v>17.37</v>
      </c>
      <c r="E10893" s="207"/>
    </row>
    <row r="10894" spans="1:5" x14ac:dyDescent="0.25">
      <c r="A10894" s="353">
        <v>1005</v>
      </c>
      <c r="B10894" s="354" t="s">
        <v>21351</v>
      </c>
      <c r="C10894" s="353" t="s">
        <v>1</v>
      </c>
      <c r="D10894" s="355">
        <v>219.72</v>
      </c>
      <c r="E10894" s="207"/>
    </row>
    <row r="10895" spans="1:5" x14ac:dyDescent="0.25">
      <c r="A10895" s="353">
        <v>991</v>
      </c>
      <c r="B10895" s="354" t="s">
        <v>30166</v>
      </c>
      <c r="C10895" s="353" t="s">
        <v>1</v>
      </c>
      <c r="D10895" s="355">
        <v>287.79000000000002</v>
      </c>
      <c r="E10895" s="207"/>
    </row>
    <row r="10896" spans="1:5" x14ac:dyDescent="0.25">
      <c r="A10896" s="353">
        <v>986</v>
      </c>
      <c r="B10896" s="354" t="s">
        <v>30167</v>
      </c>
      <c r="C10896" s="353" t="s">
        <v>1</v>
      </c>
      <c r="D10896" s="355">
        <v>27.45</v>
      </c>
      <c r="E10896" s="207"/>
    </row>
    <row r="10897" spans="1:5" x14ac:dyDescent="0.25">
      <c r="A10897" s="353">
        <v>987</v>
      </c>
      <c r="B10897" s="354" t="s">
        <v>30168</v>
      </c>
      <c r="C10897" s="353" t="s">
        <v>1</v>
      </c>
      <c r="D10897" s="355">
        <v>37.58</v>
      </c>
      <c r="E10897" s="207"/>
    </row>
    <row r="10898" spans="1:5" x14ac:dyDescent="0.25">
      <c r="A10898" s="353">
        <v>1007</v>
      </c>
      <c r="B10898" s="354" t="s">
        <v>30169</v>
      </c>
      <c r="C10898" s="353" t="s">
        <v>1</v>
      </c>
      <c r="D10898" s="355">
        <v>52.01</v>
      </c>
      <c r="E10898" s="207"/>
    </row>
    <row r="10899" spans="1:5" x14ac:dyDescent="0.25">
      <c r="A10899" s="353">
        <v>1008</v>
      </c>
      <c r="B10899" s="354" t="s">
        <v>30170</v>
      </c>
      <c r="C10899" s="353" t="s">
        <v>1</v>
      </c>
      <c r="D10899" s="355">
        <v>6.6</v>
      </c>
      <c r="E10899" s="207"/>
    </row>
    <row r="10900" spans="1:5" x14ac:dyDescent="0.25">
      <c r="A10900" s="353">
        <v>988</v>
      </c>
      <c r="B10900" s="354" t="s">
        <v>30171</v>
      </c>
      <c r="C10900" s="353" t="s">
        <v>1</v>
      </c>
      <c r="D10900" s="355">
        <v>71.72</v>
      </c>
      <c r="E10900" s="207"/>
    </row>
    <row r="10901" spans="1:5" x14ac:dyDescent="0.25">
      <c r="A10901" s="353">
        <v>989</v>
      </c>
      <c r="B10901" s="354" t="s">
        <v>30172</v>
      </c>
      <c r="C10901" s="353" t="s">
        <v>1</v>
      </c>
      <c r="D10901" s="355">
        <v>99</v>
      </c>
      <c r="E10901" s="207"/>
    </row>
    <row r="10902" spans="1:5" x14ac:dyDescent="0.25">
      <c r="A10902" s="353">
        <v>43972</v>
      </c>
      <c r="B10902" s="354" t="s">
        <v>30173</v>
      </c>
      <c r="C10902" s="353" t="s">
        <v>1</v>
      </c>
      <c r="D10902" s="355">
        <v>3.62</v>
      </c>
      <c r="E10902" s="207"/>
    </row>
    <row r="10903" spans="1:5" x14ac:dyDescent="0.25">
      <c r="A10903" s="353">
        <v>43971</v>
      </c>
      <c r="B10903" s="354" t="s">
        <v>30174</v>
      </c>
      <c r="C10903" s="353" t="s">
        <v>1</v>
      </c>
      <c r="D10903" s="355">
        <v>2.77</v>
      </c>
      <c r="E10903" s="207"/>
    </row>
    <row r="10904" spans="1:5" x14ac:dyDescent="0.25">
      <c r="A10904" s="353">
        <v>39598</v>
      </c>
      <c r="B10904" s="354" t="s">
        <v>30175</v>
      </c>
      <c r="C10904" s="353" t="s">
        <v>1</v>
      </c>
      <c r="D10904" s="355">
        <v>5.13</v>
      </c>
      <c r="E10904" s="207"/>
    </row>
    <row r="10905" spans="1:5" x14ac:dyDescent="0.25">
      <c r="A10905" s="353">
        <v>43973</v>
      </c>
      <c r="B10905" s="354" t="s">
        <v>30176</v>
      </c>
      <c r="C10905" s="353" t="s">
        <v>1</v>
      </c>
      <c r="D10905" s="355">
        <v>3.79</v>
      </c>
      <c r="E10905" s="207"/>
    </row>
    <row r="10906" spans="1:5" x14ac:dyDescent="0.25">
      <c r="A10906" s="353">
        <v>39599</v>
      </c>
      <c r="B10906" s="354" t="s">
        <v>30177</v>
      </c>
      <c r="C10906" s="353" t="s">
        <v>1</v>
      </c>
      <c r="D10906" s="355">
        <v>7.39</v>
      </c>
      <c r="E10906" s="207"/>
    </row>
    <row r="10907" spans="1:5" x14ac:dyDescent="0.25">
      <c r="A10907" s="353">
        <v>43832</v>
      </c>
      <c r="B10907" s="354" t="s">
        <v>30178</v>
      </c>
      <c r="C10907" s="353" t="s">
        <v>1</v>
      </c>
      <c r="D10907" s="355">
        <v>19.46</v>
      </c>
      <c r="E10907" s="207"/>
    </row>
    <row r="10908" spans="1:5" x14ac:dyDescent="0.25">
      <c r="A10908" s="353">
        <v>34602</v>
      </c>
      <c r="B10908" s="354" t="s">
        <v>30179</v>
      </c>
      <c r="C10908" s="353" t="s">
        <v>1</v>
      </c>
      <c r="D10908" s="355">
        <v>4.54</v>
      </c>
      <c r="E10908" s="207"/>
    </row>
    <row r="10909" spans="1:5" x14ac:dyDescent="0.25">
      <c r="A10909" s="353">
        <v>34607</v>
      </c>
      <c r="B10909" s="354" t="s">
        <v>30180</v>
      </c>
      <c r="C10909" s="353" t="s">
        <v>1</v>
      </c>
      <c r="D10909" s="355">
        <v>11.13</v>
      </c>
      <c r="E10909" s="207"/>
    </row>
    <row r="10910" spans="1:5" x14ac:dyDescent="0.25">
      <c r="A10910" s="353">
        <v>34609</v>
      </c>
      <c r="B10910" s="354" t="s">
        <v>30181</v>
      </c>
      <c r="C10910" s="353" t="s">
        <v>1</v>
      </c>
      <c r="D10910" s="355">
        <v>16.190000000000001</v>
      </c>
      <c r="E10910" s="207"/>
    </row>
    <row r="10911" spans="1:5" x14ac:dyDescent="0.25">
      <c r="A10911" s="353">
        <v>34618</v>
      </c>
      <c r="B10911" s="354" t="s">
        <v>30182</v>
      </c>
      <c r="C10911" s="353" t="s">
        <v>1</v>
      </c>
      <c r="D10911" s="355">
        <v>6.19</v>
      </c>
      <c r="E10911" s="207"/>
    </row>
    <row r="10912" spans="1:5" x14ac:dyDescent="0.25">
      <c r="A10912" s="353">
        <v>34621</v>
      </c>
      <c r="B10912" s="354" t="s">
        <v>30183</v>
      </c>
      <c r="C10912" s="353" t="s">
        <v>1</v>
      </c>
      <c r="D10912" s="355">
        <v>15.34</v>
      </c>
      <c r="E10912" s="207"/>
    </row>
    <row r="10913" spans="1:5" x14ac:dyDescent="0.25">
      <c r="A10913" s="353">
        <v>34622</v>
      </c>
      <c r="B10913" s="354" t="s">
        <v>30184</v>
      </c>
      <c r="C10913" s="353" t="s">
        <v>1</v>
      </c>
      <c r="D10913" s="355">
        <v>22.79</v>
      </c>
      <c r="E10913" s="207"/>
    </row>
    <row r="10914" spans="1:5" x14ac:dyDescent="0.25">
      <c r="A10914" s="353">
        <v>34624</v>
      </c>
      <c r="B10914" s="354" t="s">
        <v>30185</v>
      </c>
      <c r="C10914" s="353" t="s">
        <v>1</v>
      </c>
      <c r="D10914" s="355">
        <v>8.27</v>
      </c>
      <c r="E10914" s="207"/>
    </row>
    <row r="10915" spans="1:5" x14ac:dyDescent="0.25">
      <c r="A10915" s="353">
        <v>34627</v>
      </c>
      <c r="B10915" s="354" t="s">
        <v>30186</v>
      </c>
      <c r="C10915" s="353" t="s">
        <v>1</v>
      </c>
      <c r="D10915" s="355">
        <v>19.93</v>
      </c>
      <c r="E10915" s="207"/>
    </row>
    <row r="10916" spans="1:5" x14ac:dyDescent="0.25">
      <c r="A10916" s="353">
        <v>34629</v>
      </c>
      <c r="B10916" s="354" t="s">
        <v>30187</v>
      </c>
      <c r="C10916" s="353" t="s">
        <v>1</v>
      </c>
      <c r="D10916" s="355">
        <v>30.45</v>
      </c>
      <c r="E10916" s="207"/>
    </row>
    <row r="10917" spans="1:5" x14ac:dyDescent="0.25">
      <c r="A10917" s="353">
        <v>39257</v>
      </c>
      <c r="B10917" s="354" t="s">
        <v>30188</v>
      </c>
      <c r="C10917" s="353" t="s">
        <v>1</v>
      </c>
      <c r="D10917" s="355">
        <v>6.2</v>
      </c>
      <c r="E10917" s="207"/>
    </row>
    <row r="10918" spans="1:5" x14ac:dyDescent="0.25">
      <c r="A10918" s="353">
        <v>39261</v>
      </c>
      <c r="B10918" s="354" t="s">
        <v>30189</v>
      </c>
      <c r="C10918" s="353" t="s">
        <v>1</v>
      </c>
      <c r="D10918" s="355">
        <v>35.479999999999997</v>
      </c>
      <c r="E10918" s="207"/>
    </row>
    <row r="10919" spans="1:5" x14ac:dyDescent="0.25">
      <c r="A10919" s="353">
        <v>39268</v>
      </c>
      <c r="B10919" s="354" t="s">
        <v>30190</v>
      </c>
      <c r="C10919" s="353" t="s">
        <v>1</v>
      </c>
      <c r="D10919" s="355">
        <v>554.55999999999995</v>
      </c>
      <c r="E10919" s="207"/>
    </row>
    <row r="10920" spans="1:5" x14ac:dyDescent="0.25">
      <c r="A10920" s="353">
        <v>39262</v>
      </c>
      <c r="B10920" s="354" t="s">
        <v>30191</v>
      </c>
      <c r="C10920" s="353" t="s">
        <v>1</v>
      </c>
      <c r="D10920" s="355">
        <v>56.5</v>
      </c>
      <c r="E10920" s="207"/>
    </row>
    <row r="10921" spans="1:5" x14ac:dyDescent="0.25">
      <c r="A10921" s="353">
        <v>39258</v>
      </c>
      <c r="B10921" s="354" t="s">
        <v>30192</v>
      </c>
      <c r="C10921" s="353" t="s">
        <v>1</v>
      </c>
      <c r="D10921" s="355">
        <v>9.34</v>
      </c>
      <c r="E10921" s="207"/>
    </row>
    <row r="10922" spans="1:5" x14ac:dyDescent="0.25">
      <c r="A10922" s="353">
        <v>39263</v>
      </c>
      <c r="B10922" s="354" t="s">
        <v>30193</v>
      </c>
      <c r="C10922" s="353" t="s">
        <v>1</v>
      </c>
      <c r="D10922" s="355">
        <v>97.69</v>
      </c>
      <c r="E10922" s="207"/>
    </row>
    <row r="10923" spans="1:5" x14ac:dyDescent="0.25">
      <c r="A10923" s="353">
        <v>39264</v>
      </c>
      <c r="B10923" s="354" t="s">
        <v>30194</v>
      </c>
      <c r="C10923" s="353" t="s">
        <v>1</v>
      </c>
      <c r="D10923" s="355">
        <v>135.33000000000001</v>
      </c>
      <c r="E10923" s="207"/>
    </row>
    <row r="10924" spans="1:5" x14ac:dyDescent="0.25">
      <c r="A10924" s="353">
        <v>39259</v>
      </c>
      <c r="B10924" s="354" t="s">
        <v>30195</v>
      </c>
      <c r="C10924" s="353" t="s">
        <v>1</v>
      </c>
      <c r="D10924" s="355">
        <v>14.38</v>
      </c>
      <c r="E10924" s="207"/>
    </row>
    <row r="10925" spans="1:5" x14ac:dyDescent="0.25">
      <c r="A10925" s="353">
        <v>39265</v>
      </c>
      <c r="B10925" s="354" t="s">
        <v>30196</v>
      </c>
      <c r="C10925" s="353" t="s">
        <v>1</v>
      </c>
      <c r="D10925" s="355">
        <v>183.74</v>
      </c>
      <c r="E10925" s="207"/>
    </row>
    <row r="10926" spans="1:5" x14ac:dyDescent="0.25">
      <c r="A10926" s="353">
        <v>39260</v>
      </c>
      <c r="B10926" s="354" t="s">
        <v>30197</v>
      </c>
      <c r="C10926" s="353" t="s">
        <v>1</v>
      </c>
      <c r="D10926" s="355">
        <v>22.02</v>
      </c>
      <c r="E10926" s="207"/>
    </row>
    <row r="10927" spans="1:5" x14ac:dyDescent="0.25">
      <c r="A10927" s="353">
        <v>39266</v>
      </c>
      <c r="B10927" s="354" t="s">
        <v>30198</v>
      </c>
      <c r="C10927" s="353" t="s">
        <v>1</v>
      </c>
      <c r="D10927" s="355">
        <v>277.25</v>
      </c>
      <c r="E10927" s="207"/>
    </row>
    <row r="10928" spans="1:5" x14ac:dyDescent="0.25">
      <c r="A10928" s="353">
        <v>39267</v>
      </c>
      <c r="B10928" s="354" t="s">
        <v>30199</v>
      </c>
      <c r="C10928" s="353" t="s">
        <v>1</v>
      </c>
      <c r="D10928" s="355">
        <v>346.64</v>
      </c>
      <c r="E10928" s="207"/>
    </row>
    <row r="10929" spans="1:5" x14ac:dyDescent="0.25">
      <c r="A10929" s="353">
        <v>11901</v>
      </c>
      <c r="B10929" s="354" t="s">
        <v>30200</v>
      </c>
      <c r="C10929" s="353" t="s">
        <v>1</v>
      </c>
      <c r="D10929" s="355">
        <v>0.66</v>
      </c>
      <c r="E10929" s="207"/>
    </row>
    <row r="10930" spans="1:5" x14ac:dyDescent="0.25">
      <c r="A10930" s="353">
        <v>11902</v>
      </c>
      <c r="B10930" s="354" t="s">
        <v>30201</v>
      </c>
      <c r="C10930" s="353" t="s">
        <v>1</v>
      </c>
      <c r="D10930" s="355">
        <v>1.27</v>
      </c>
      <c r="E10930" s="207"/>
    </row>
    <row r="10931" spans="1:5" x14ac:dyDescent="0.25">
      <c r="A10931" s="353">
        <v>11903</v>
      </c>
      <c r="B10931" s="354" t="s">
        <v>30202</v>
      </c>
      <c r="C10931" s="353" t="s">
        <v>1</v>
      </c>
      <c r="D10931" s="355">
        <v>1.35</v>
      </c>
      <c r="E10931" s="207"/>
    </row>
    <row r="10932" spans="1:5" x14ac:dyDescent="0.25">
      <c r="A10932" s="353">
        <v>11904</v>
      </c>
      <c r="B10932" s="354" t="s">
        <v>30203</v>
      </c>
      <c r="C10932" s="353" t="s">
        <v>1</v>
      </c>
      <c r="D10932" s="355">
        <v>2.04</v>
      </c>
      <c r="E10932" s="207"/>
    </row>
    <row r="10933" spans="1:5" x14ac:dyDescent="0.25">
      <c r="A10933" s="353">
        <v>11905</v>
      </c>
      <c r="B10933" s="354" t="s">
        <v>30204</v>
      </c>
      <c r="C10933" s="353" t="s">
        <v>1</v>
      </c>
      <c r="D10933" s="355">
        <v>2.4900000000000002</v>
      </c>
      <c r="E10933" s="207"/>
    </row>
    <row r="10934" spans="1:5" x14ac:dyDescent="0.25">
      <c r="A10934" s="353">
        <v>11906</v>
      </c>
      <c r="B10934" s="354" t="s">
        <v>30205</v>
      </c>
      <c r="C10934" s="353" t="s">
        <v>1</v>
      </c>
      <c r="D10934" s="355">
        <v>3.17</v>
      </c>
      <c r="E10934" s="207"/>
    </row>
    <row r="10935" spans="1:5" x14ac:dyDescent="0.25">
      <c r="A10935" s="353">
        <v>11919</v>
      </c>
      <c r="B10935" s="354" t="s">
        <v>30206</v>
      </c>
      <c r="C10935" s="353" t="s">
        <v>1</v>
      </c>
      <c r="D10935" s="355">
        <v>5.81</v>
      </c>
      <c r="E10935" s="207"/>
    </row>
    <row r="10936" spans="1:5" x14ac:dyDescent="0.25">
      <c r="A10936" s="353">
        <v>11920</v>
      </c>
      <c r="B10936" s="354" t="s">
        <v>30207</v>
      </c>
      <c r="C10936" s="353" t="s">
        <v>1</v>
      </c>
      <c r="D10936" s="355">
        <v>11.04</v>
      </c>
      <c r="E10936" s="207"/>
    </row>
    <row r="10937" spans="1:5" x14ac:dyDescent="0.25">
      <c r="A10937" s="353">
        <v>11924</v>
      </c>
      <c r="B10937" s="354" t="s">
        <v>30208</v>
      </c>
      <c r="C10937" s="353" t="s">
        <v>1</v>
      </c>
      <c r="D10937" s="355">
        <v>92.67</v>
      </c>
      <c r="E10937" s="207"/>
    </row>
    <row r="10938" spans="1:5" x14ac:dyDescent="0.25">
      <c r="A10938" s="353">
        <v>11921</v>
      </c>
      <c r="B10938" s="354" t="s">
        <v>30209</v>
      </c>
      <c r="C10938" s="353" t="s">
        <v>1</v>
      </c>
      <c r="D10938" s="355">
        <v>16.149999999999999</v>
      </c>
      <c r="E10938" s="207"/>
    </row>
    <row r="10939" spans="1:5" x14ac:dyDescent="0.25">
      <c r="A10939" s="353">
        <v>11922</v>
      </c>
      <c r="B10939" s="354" t="s">
        <v>30210</v>
      </c>
      <c r="C10939" s="353" t="s">
        <v>1</v>
      </c>
      <c r="D10939" s="355">
        <v>26.12</v>
      </c>
      <c r="E10939" s="207"/>
    </row>
    <row r="10940" spans="1:5" x14ac:dyDescent="0.25">
      <c r="A10940" s="353">
        <v>11923</v>
      </c>
      <c r="B10940" s="354" t="s">
        <v>30211</v>
      </c>
      <c r="C10940" s="353" t="s">
        <v>1</v>
      </c>
      <c r="D10940" s="355">
        <v>38.229999999999997</v>
      </c>
      <c r="E10940" s="207"/>
    </row>
    <row r="10941" spans="1:5" x14ac:dyDescent="0.25">
      <c r="A10941" s="353">
        <v>11916</v>
      </c>
      <c r="B10941" s="354" t="s">
        <v>30212</v>
      </c>
      <c r="C10941" s="353" t="s">
        <v>1</v>
      </c>
      <c r="D10941" s="355">
        <v>7.95</v>
      </c>
      <c r="E10941" s="207"/>
    </row>
    <row r="10942" spans="1:5" x14ac:dyDescent="0.25">
      <c r="A10942" s="353">
        <v>11914</v>
      </c>
      <c r="B10942" s="354" t="s">
        <v>30213</v>
      </c>
      <c r="C10942" s="353" t="s">
        <v>1</v>
      </c>
      <c r="D10942" s="355">
        <v>57.28</v>
      </c>
      <c r="E10942" s="207"/>
    </row>
    <row r="10943" spans="1:5" x14ac:dyDescent="0.25">
      <c r="A10943" s="353">
        <v>11917</v>
      </c>
      <c r="B10943" s="354" t="s">
        <v>30214</v>
      </c>
      <c r="C10943" s="353" t="s">
        <v>1</v>
      </c>
      <c r="D10943" s="355">
        <v>14</v>
      </c>
      <c r="E10943" s="207"/>
    </row>
    <row r="10944" spans="1:5" x14ac:dyDescent="0.25">
      <c r="A10944" s="353">
        <v>11918</v>
      </c>
      <c r="B10944" s="354" t="s">
        <v>30215</v>
      </c>
      <c r="C10944" s="353" t="s">
        <v>1</v>
      </c>
      <c r="D10944" s="355">
        <v>16.61</v>
      </c>
      <c r="E10944" s="207"/>
    </row>
    <row r="10945" spans="1:5" x14ac:dyDescent="0.25">
      <c r="A10945" s="353">
        <v>37734</v>
      </c>
      <c r="B10945" s="354" t="s">
        <v>30216</v>
      </c>
      <c r="C10945" s="353" t="s">
        <v>2</v>
      </c>
      <c r="D10945" s="355">
        <v>89665.38</v>
      </c>
      <c r="E10945" s="207"/>
    </row>
    <row r="10946" spans="1:5" x14ac:dyDescent="0.25">
      <c r="A10946" s="353">
        <v>37733</v>
      </c>
      <c r="B10946" s="354" t="s">
        <v>30217</v>
      </c>
      <c r="C10946" s="353" t="s">
        <v>2</v>
      </c>
      <c r="D10946" s="355">
        <v>67230.759999999995</v>
      </c>
      <c r="E10946" s="207"/>
    </row>
    <row r="10947" spans="1:5" x14ac:dyDescent="0.25">
      <c r="A10947" s="353">
        <v>5090</v>
      </c>
      <c r="B10947" s="354" t="s">
        <v>30218</v>
      </c>
      <c r="C10947" s="353" t="s">
        <v>2</v>
      </c>
      <c r="D10947" s="355">
        <v>21.19</v>
      </c>
      <c r="E10947" s="207"/>
    </row>
    <row r="10948" spans="1:5" x14ac:dyDescent="0.25">
      <c r="A10948" s="353">
        <v>5085</v>
      </c>
      <c r="B10948" s="354" t="s">
        <v>30219</v>
      </c>
      <c r="C10948" s="353" t="s">
        <v>2</v>
      </c>
      <c r="D10948" s="355">
        <v>31.54</v>
      </c>
      <c r="E10948" s="207"/>
    </row>
    <row r="10949" spans="1:5" x14ac:dyDescent="0.25">
      <c r="A10949" s="353">
        <v>43603</v>
      </c>
      <c r="B10949" s="354" t="s">
        <v>30220</v>
      </c>
      <c r="C10949" s="353" t="s">
        <v>2</v>
      </c>
      <c r="D10949" s="355">
        <v>45.07</v>
      </c>
      <c r="E10949" s="207"/>
    </row>
    <row r="10950" spans="1:5" x14ac:dyDescent="0.25">
      <c r="A10950" s="353">
        <v>38374</v>
      </c>
      <c r="B10950" s="354" t="s">
        <v>30221</v>
      </c>
      <c r="C10950" s="353" t="s">
        <v>2</v>
      </c>
      <c r="D10950" s="355">
        <v>786.91</v>
      </c>
      <c r="E10950" s="207"/>
    </row>
    <row r="10951" spans="1:5" x14ac:dyDescent="0.25">
      <c r="A10951" s="353">
        <v>4513</v>
      </c>
      <c r="B10951" s="354" t="s">
        <v>30222</v>
      </c>
      <c r="C10951" s="353" t="s">
        <v>1</v>
      </c>
      <c r="D10951" s="355">
        <v>5.52</v>
      </c>
      <c r="E10951" s="207"/>
    </row>
    <row r="10952" spans="1:5" x14ac:dyDescent="0.25">
      <c r="A10952" s="353">
        <v>20212</v>
      </c>
      <c r="B10952" s="354" t="s">
        <v>30223</v>
      </c>
      <c r="C10952" s="353" t="s">
        <v>1</v>
      </c>
      <c r="D10952" s="355">
        <v>31.18</v>
      </c>
      <c r="E10952" s="207"/>
    </row>
    <row r="10953" spans="1:5" x14ac:dyDescent="0.25">
      <c r="A10953" s="353">
        <v>20209</v>
      </c>
      <c r="B10953" s="354" t="s">
        <v>30224</v>
      </c>
      <c r="C10953" s="353" t="s">
        <v>1</v>
      </c>
      <c r="D10953" s="355">
        <v>37.25</v>
      </c>
      <c r="E10953" s="207"/>
    </row>
    <row r="10954" spans="1:5" x14ac:dyDescent="0.25">
      <c r="A10954" s="353">
        <v>4430</v>
      </c>
      <c r="B10954" s="354" t="s">
        <v>30225</v>
      </c>
      <c r="C10954" s="353" t="s">
        <v>1</v>
      </c>
      <c r="D10954" s="355">
        <v>18.25</v>
      </c>
      <c r="E10954" s="207"/>
    </row>
    <row r="10955" spans="1:5" x14ac:dyDescent="0.25">
      <c r="A10955" s="353">
        <v>4433</v>
      </c>
      <c r="B10955" s="354" t="s">
        <v>30226</v>
      </c>
      <c r="C10955" s="353" t="s">
        <v>1</v>
      </c>
      <c r="D10955" s="355">
        <v>35.69</v>
      </c>
      <c r="E10955" s="207"/>
    </row>
    <row r="10956" spans="1:5" x14ac:dyDescent="0.25">
      <c r="A10956" s="353">
        <v>4400</v>
      </c>
      <c r="B10956" s="354" t="s">
        <v>30227</v>
      </c>
      <c r="C10956" s="353" t="s">
        <v>1</v>
      </c>
      <c r="D10956" s="355">
        <v>29.04</v>
      </c>
      <c r="E10956" s="207"/>
    </row>
    <row r="10957" spans="1:5" x14ac:dyDescent="0.25">
      <c r="A10957" s="353">
        <v>2729</v>
      </c>
      <c r="B10957" s="354" t="s">
        <v>30228</v>
      </c>
      <c r="C10957" s="353" t="s">
        <v>2</v>
      </c>
      <c r="D10957" s="355">
        <v>25</v>
      </c>
      <c r="E10957" s="207"/>
    </row>
    <row r="10958" spans="1:5" x14ac:dyDescent="0.25">
      <c r="A10958" s="353">
        <v>37106</v>
      </c>
      <c r="B10958" s="354" t="s">
        <v>30229</v>
      </c>
      <c r="C10958" s="353" t="s">
        <v>2</v>
      </c>
      <c r="D10958" s="355">
        <v>5521.51</v>
      </c>
      <c r="E10958" s="207"/>
    </row>
    <row r="10959" spans="1:5" x14ac:dyDescent="0.25">
      <c r="A10959" s="353">
        <v>11869</v>
      </c>
      <c r="B10959" s="354" t="s">
        <v>30230</v>
      </c>
      <c r="C10959" s="353" t="s">
        <v>2</v>
      </c>
      <c r="D10959" s="355">
        <v>1104.3</v>
      </c>
      <c r="E10959" s="207"/>
    </row>
    <row r="10960" spans="1:5" x14ac:dyDescent="0.25">
      <c r="A10960" s="353">
        <v>43981</v>
      </c>
      <c r="B10960" s="354" t="s">
        <v>30231</v>
      </c>
      <c r="C10960" s="353" t="s">
        <v>2</v>
      </c>
      <c r="D10960" s="355">
        <v>8320.8700000000008</v>
      </c>
      <c r="E10960" s="207"/>
    </row>
    <row r="10961" spans="1:5" x14ac:dyDescent="0.25">
      <c r="A10961" s="353">
        <v>37104</v>
      </c>
      <c r="B10961" s="354" t="s">
        <v>30232</v>
      </c>
      <c r="C10961" s="353" t="s">
        <v>2</v>
      </c>
      <c r="D10961" s="355">
        <v>1385.92</v>
      </c>
      <c r="E10961" s="207"/>
    </row>
    <row r="10962" spans="1:5" x14ac:dyDescent="0.25">
      <c r="A10962" s="353">
        <v>43982</v>
      </c>
      <c r="B10962" s="354" t="s">
        <v>30233</v>
      </c>
      <c r="C10962" s="353" t="s">
        <v>2</v>
      </c>
      <c r="D10962" s="355">
        <v>13144.88</v>
      </c>
      <c r="E10962" s="207"/>
    </row>
    <row r="10963" spans="1:5" x14ac:dyDescent="0.25">
      <c r="A10963" s="353">
        <v>43978</v>
      </c>
      <c r="B10963" s="354" t="s">
        <v>30234</v>
      </c>
      <c r="C10963" s="353" t="s">
        <v>2</v>
      </c>
      <c r="D10963" s="355">
        <v>2053.91</v>
      </c>
      <c r="E10963" s="207"/>
    </row>
    <row r="10964" spans="1:5" x14ac:dyDescent="0.25">
      <c r="A10964" s="353">
        <v>11871</v>
      </c>
      <c r="B10964" s="354" t="s">
        <v>30235</v>
      </c>
      <c r="C10964" s="353" t="s">
        <v>2</v>
      </c>
      <c r="D10964" s="355">
        <v>514.77</v>
      </c>
      <c r="E10964" s="207"/>
    </row>
    <row r="10965" spans="1:5" x14ac:dyDescent="0.25">
      <c r="A10965" s="353">
        <v>37105</v>
      </c>
      <c r="B10965" s="354" t="s">
        <v>30236</v>
      </c>
      <c r="C10965" s="353" t="s">
        <v>2</v>
      </c>
      <c r="D10965" s="355">
        <v>3167.36</v>
      </c>
      <c r="E10965" s="207"/>
    </row>
    <row r="10966" spans="1:5" x14ac:dyDescent="0.25">
      <c r="A10966" s="353">
        <v>43980</v>
      </c>
      <c r="B10966" s="354" t="s">
        <v>30237</v>
      </c>
      <c r="C10966" s="353" t="s">
        <v>2</v>
      </c>
      <c r="D10966" s="355">
        <v>3944.61</v>
      </c>
      <c r="E10966" s="207"/>
    </row>
    <row r="10967" spans="1:5" x14ac:dyDescent="0.25">
      <c r="A10967" s="353">
        <v>43979</v>
      </c>
      <c r="B10967" s="354" t="s">
        <v>30238</v>
      </c>
      <c r="C10967" s="353" t="s">
        <v>2</v>
      </c>
      <c r="D10967" s="355">
        <v>741.15</v>
      </c>
      <c r="E10967" s="207"/>
    </row>
    <row r="10968" spans="1:5" x14ac:dyDescent="0.25">
      <c r="A10968" s="353">
        <v>11868</v>
      </c>
      <c r="B10968" s="354" t="s">
        <v>30239</v>
      </c>
      <c r="C10968" s="353" t="s">
        <v>2</v>
      </c>
      <c r="D10968" s="355">
        <v>716.77</v>
      </c>
      <c r="E10968" s="207"/>
    </row>
    <row r="10969" spans="1:5" x14ac:dyDescent="0.25">
      <c r="A10969" s="353">
        <v>34636</v>
      </c>
      <c r="B10969" s="354" t="s">
        <v>30240</v>
      </c>
      <c r="C10969" s="353" t="s">
        <v>2</v>
      </c>
      <c r="D10969" s="355">
        <v>509</v>
      </c>
      <c r="E10969" s="207"/>
    </row>
    <row r="10970" spans="1:5" x14ac:dyDescent="0.25">
      <c r="A10970" s="353">
        <v>34639</v>
      </c>
      <c r="B10970" s="354" t="s">
        <v>30241</v>
      </c>
      <c r="C10970" s="353" t="s">
        <v>2</v>
      </c>
      <c r="D10970" s="355">
        <v>1174.8599999999999</v>
      </c>
      <c r="E10970" s="207"/>
    </row>
    <row r="10971" spans="1:5" x14ac:dyDescent="0.25">
      <c r="A10971" s="353">
        <v>34640</v>
      </c>
      <c r="B10971" s="354" t="s">
        <v>30242</v>
      </c>
      <c r="C10971" s="353" t="s">
        <v>2</v>
      </c>
      <c r="D10971" s="355">
        <v>1332.7</v>
      </c>
      <c r="E10971" s="207"/>
    </row>
    <row r="10972" spans="1:5" x14ac:dyDescent="0.25">
      <c r="A10972" s="353">
        <v>43977</v>
      </c>
      <c r="B10972" s="354" t="s">
        <v>30243</v>
      </c>
      <c r="C10972" s="353" t="s">
        <v>2</v>
      </c>
      <c r="D10972" s="355">
        <v>2297.4899999999998</v>
      </c>
      <c r="E10972" s="207"/>
    </row>
    <row r="10973" spans="1:5" x14ac:dyDescent="0.25">
      <c r="A10973" s="353">
        <v>34637</v>
      </c>
      <c r="B10973" s="354" t="s">
        <v>30244</v>
      </c>
      <c r="C10973" s="353" t="s">
        <v>2</v>
      </c>
      <c r="D10973" s="355">
        <v>307.81</v>
      </c>
      <c r="E10973" s="207"/>
    </row>
    <row r="10974" spans="1:5" x14ac:dyDescent="0.25">
      <c r="A10974" s="353">
        <v>34638</v>
      </c>
      <c r="B10974" s="354" t="s">
        <v>30245</v>
      </c>
      <c r="C10974" s="353" t="s">
        <v>2</v>
      </c>
      <c r="D10974" s="355">
        <v>476.13</v>
      </c>
      <c r="E10974" s="207"/>
    </row>
    <row r="10975" spans="1:5" x14ac:dyDescent="0.25">
      <c r="A10975" s="353">
        <v>34641</v>
      </c>
      <c r="B10975" s="354" t="s">
        <v>30246</v>
      </c>
      <c r="C10975" s="353" t="s">
        <v>2</v>
      </c>
      <c r="D10975" s="355">
        <v>109.59</v>
      </c>
      <c r="E10975" s="207"/>
    </row>
    <row r="10976" spans="1:5" x14ac:dyDescent="0.25">
      <c r="A10976" s="353">
        <v>43434</v>
      </c>
      <c r="B10976" s="354" t="s">
        <v>30247</v>
      </c>
      <c r="C10976" s="353" t="s">
        <v>2</v>
      </c>
      <c r="D10976" s="355">
        <v>118.48</v>
      </c>
      <c r="E10976" s="207"/>
    </row>
    <row r="10977" spans="1:5" x14ac:dyDescent="0.25">
      <c r="A10977" s="353">
        <v>43435</v>
      </c>
      <c r="B10977" s="354" t="s">
        <v>30248</v>
      </c>
      <c r="C10977" s="353" t="s">
        <v>2</v>
      </c>
      <c r="D10977" s="355">
        <v>217.22</v>
      </c>
      <c r="E10977" s="207"/>
    </row>
    <row r="10978" spans="1:5" x14ac:dyDescent="0.25">
      <c r="A10978" s="353">
        <v>43436</v>
      </c>
      <c r="B10978" s="354" t="s">
        <v>30249</v>
      </c>
      <c r="C10978" s="353" t="s">
        <v>2</v>
      </c>
      <c r="D10978" s="355">
        <v>380.14</v>
      </c>
      <c r="E10978" s="207"/>
    </row>
    <row r="10979" spans="1:5" x14ac:dyDescent="0.25">
      <c r="A10979" s="353">
        <v>43437</v>
      </c>
      <c r="B10979" s="354" t="s">
        <v>30250</v>
      </c>
      <c r="C10979" s="353" t="s">
        <v>2</v>
      </c>
      <c r="D10979" s="355">
        <v>689.2</v>
      </c>
      <c r="E10979" s="207"/>
    </row>
    <row r="10980" spans="1:5" x14ac:dyDescent="0.25">
      <c r="A10980" s="353">
        <v>43438</v>
      </c>
      <c r="B10980" s="354" t="s">
        <v>30251</v>
      </c>
      <c r="C10980" s="353" t="s">
        <v>2</v>
      </c>
      <c r="D10980" s="355">
        <v>1234.24</v>
      </c>
      <c r="E10980" s="207"/>
    </row>
    <row r="10981" spans="1:5" x14ac:dyDescent="0.25">
      <c r="A10981" s="353">
        <v>41627</v>
      </c>
      <c r="B10981" s="354" t="s">
        <v>30252</v>
      </c>
      <c r="C10981" s="353" t="s">
        <v>2</v>
      </c>
      <c r="D10981" s="355">
        <v>182.66</v>
      </c>
      <c r="E10981" s="207"/>
    </row>
    <row r="10982" spans="1:5" x14ac:dyDescent="0.25">
      <c r="A10982" s="353">
        <v>41628</v>
      </c>
      <c r="B10982" s="354" t="s">
        <v>30253</v>
      </c>
      <c r="C10982" s="353" t="s">
        <v>2</v>
      </c>
      <c r="D10982" s="355">
        <v>335.71</v>
      </c>
      <c r="E10982" s="207"/>
    </row>
    <row r="10983" spans="1:5" x14ac:dyDescent="0.25">
      <c r="A10983" s="353">
        <v>41629</v>
      </c>
      <c r="B10983" s="354" t="s">
        <v>30254</v>
      </c>
      <c r="C10983" s="353" t="s">
        <v>2</v>
      </c>
      <c r="D10983" s="355">
        <v>426.55</v>
      </c>
      <c r="E10983" s="207"/>
    </row>
    <row r="10984" spans="1:5" x14ac:dyDescent="0.25">
      <c r="A10984" s="353">
        <v>43429</v>
      </c>
      <c r="B10984" s="354" t="s">
        <v>30255</v>
      </c>
      <c r="C10984" s="353" t="s">
        <v>2</v>
      </c>
      <c r="D10984" s="355">
        <v>94.51</v>
      </c>
      <c r="E10984" s="207"/>
    </row>
    <row r="10985" spans="1:5" x14ac:dyDescent="0.25">
      <c r="A10985" s="353">
        <v>43430</v>
      </c>
      <c r="B10985" s="354" t="s">
        <v>30256</v>
      </c>
      <c r="C10985" s="353" t="s">
        <v>2</v>
      </c>
      <c r="D10985" s="355">
        <v>156.99</v>
      </c>
      <c r="E10985" s="207"/>
    </row>
    <row r="10986" spans="1:5" x14ac:dyDescent="0.25">
      <c r="A10986" s="353">
        <v>43431</v>
      </c>
      <c r="B10986" s="354" t="s">
        <v>30257</v>
      </c>
      <c r="C10986" s="353" t="s">
        <v>2</v>
      </c>
      <c r="D10986" s="355">
        <v>304.11</v>
      </c>
      <c r="E10986" s="207"/>
    </row>
    <row r="10987" spans="1:5" x14ac:dyDescent="0.25">
      <c r="A10987" s="353">
        <v>43432</v>
      </c>
      <c r="B10987" s="354" t="s">
        <v>30258</v>
      </c>
      <c r="C10987" s="353" t="s">
        <v>2</v>
      </c>
      <c r="D10987" s="355">
        <v>631.92999999999995</v>
      </c>
      <c r="E10987" s="207"/>
    </row>
    <row r="10988" spans="1:5" x14ac:dyDescent="0.25">
      <c r="A10988" s="353">
        <v>43433</v>
      </c>
      <c r="B10988" s="354" t="s">
        <v>30259</v>
      </c>
      <c r="C10988" s="353" t="s">
        <v>2</v>
      </c>
      <c r="D10988" s="355">
        <v>996.28</v>
      </c>
      <c r="E10988" s="207"/>
    </row>
    <row r="10989" spans="1:5" x14ac:dyDescent="0.25">
      <c r="A10989" s="353">
        <v>43094</v>
      </c>
      <c r="B10989" s="354" t="s">
        <v>30260</v>
      </c>
      <c r="C10989" s="353" t="s">
        <v>2</v>
      </c>
      <c r="D10989" s="355">
        <v>290.41000000000003</v>
      </c>
      <c r="E10989" s="207"/>
    </row>
    <row r="10990" spans="1:5" x14ac:dyDescent="0.25">
      <c r="A10990" s="353">
        <v>43093</v>
      </c>
      <c r="B10990" s="354" t="s">
        <v>30261</v>
      </c>
      <c r="C10990" s="353" t="s">
        <v>2</v>
      </c>
      <c r="D10990" s="355">
        <v>308.62</v>
      </c>
      <c r="E10990" s="207"/>
    </row>
    <row r="10991" spans="1:5" x14ac:dyDescent="0.25">
      <c r="A10991" s="353">
        <v>11694</v>
      </c>
      <c r="B10991" s="354" t="s">
        <v>30262</v>
      </c>
      <c r="C10991" s="353" t="s">
        <v>2</v>
      </c>
      <c r="D10991" s="355">
        <v>1105.26</v>
      </c>
      <c r="E10991" s="207"/>
    </row>
    <row r="10992" spans="1:5" x14ac:dyDescent="0.25">
      <c r="A10992" s="353">
        <v>1030</v>
      </c>
      <c r="B10992" s="354" t="s">
        <v>30263</v>
      </c>
      <c r="C10992" s="353" t="s">
        <v>2</v>
      </c>
      <c r="D10992" s="355">
        <v>50</v>
      </c>
      <c r="E10992" s="207"/>
    </row>
    <row r="10993" spans="1:5" x14ac:dyDescent="0.25">
      <c r="A10993" s="353">
        <v>11881</v>
      </c>
      <c r="B10993" s="354" t="s">
        <v>30264</v>
      </c>
      <c r="C10993" s="353" t="s">
        <v>2</v>
      </c>
      <c r="D10993" s="355">
        <v>167.85</v>
      </c>
      <c r="E10993" s="207"/>
    </row>
    <row r="10994" spans="1:5" x14ac:dyDescent="0.25">
      <c r="A10994" s="353">
        <v>35277</v>
      </c>
      <c r="B10994" s="354" t="s">
        <v>30265</v>
      </c>
      <c r="C10994" s="353" t="s">
        <v>2</v>
      </c>
      <c r="D10994" s="355">
        <v>403.62</v>
      </c>
      <c r="E10994" s="207"/>
    </row>
    <row r="10995" spans="1:5" x14ac:dyDescent="0.25">
      <c r="A10995" s="353">
        <v>10521</v>
      </c>
      <c r="B10995" s="354" t="s">
        <v>30266</v>
      </c>
      <c r="C10995" s="353" t="s">
        <v>2</v>
      </c>
      <c r="D10995" s="355">
        <v>263.45</v>
      </c>
      <c r="E10995" s="207"/>
    </row>
    <row r="10996" spans="1:5" x14ac:dyDescent="0.25">
      <c r="A10996" s="353">
        <v>10885</v>
      </c>
      <c r="B10996" s="354" t="s">
        <v>30267</v>
      </c>
      <c r="C10996" s="353" t="s">
        <v>2</v>
      </c>
      <c r="D10996" s="355">
        <v>333.23</v>
      </c>
      <c r="E10996" s="207"/>
    </row>
    <row r="10997" spans="1:5" x14ac:dyDescent="0.25">
      <c r="A10997" s="353">
        <v>20962</v>
      </c>
      <c r="B10997" s="354" t="s">
        <v>30268</v>
      </c>
      <c r="C10997" s="353" t="s">
        <v>2</v>
      </c>
      <c r="D10997" s="355">
        <v>276</v>
      </c>
      <c r="E10997" s="207"/>
    </row>
    <row r="10998" spans="1:5" x14ac:dyDescent="0.25">
      <c r="A10998" s="353">
        <v>20963</v>
      </c>
      <c r="B10998" s="354" t="s">
        <v>30269</v>
      </c>
      <c r="C10998" s="353" t="s">
        <v>2</v>
      </c>
      <c r="D10998" s="355">
        <v>337.15</v>
      </c>
      <c r="E10998" s="207"/>
    </row>
    <row r="10999" spans="1:5" x14ac:dyDescent="0.25">
      <c r="A10999" s="353">
        <v>34643</v>
      </c>
      <c r="B10999" s="354" t="s">
        <v>38370</v>
      </c>
      <c r="C10999" s="353" t="s">
        <v>2</v>
      </c>
      <c r="D10999" s="355">
        <v>46.48</v>
      </c>
      <c r="E10999" s="207"/>
    </row>
    <row r="11000" spans="1:5" x14ac:dyDescent="0.25">
      <c r="A11000" s="353">
        <v>41480</v>
      </c>
      <c r="B11000" s="354" t="s">
        <v>38371</v>
      </c>
      <c r="C11000" s="353" t="s">
        <v>2</v>
      </c>
      <c r="D11000" s="355">
        <v>53.89</v>
      </c>
      <c r="E11000" s="207"/>
    </row>
    <row r="11001" spans="1:5" x14ac:dyDescent="0.25">
      <c r="A11001" s="353">
        <v>41474</v>
      </c>
      <c r="B11001" s="354" t="s">
        <v>38372</v>
      </c>
      <c r="C11001" s="353" t="s">
        <v>2</v>
      </c>
      <c r="D11001" s="355">
        <v>86.09</v>
      </c>
      <c r="E11001" s="207"/>
    </row>
    <row r="11002" spans="1:5" x14ac:dyDescent="0.25">
      <c r="A11002" s="353">
        <v>41475</v>
      </c>
      <c r="B11002" s="354" t="s">
        <v>38373</v>
      </c>
      <c r="C11002" s="353" t="s">
        <v>2</v>
      </c>
      <c r="D11002" s="355">
        <v>73.459999999999994</v>
      </c>
      <c r="E11002" s="207"/>
    </row>
    <row r="11003" spans="1:5" x14ac:dyDescent="0.25">
      <c r="A11003" s="353">
        <v>41476</v>
      </c>
      <c r="B11003" s="354" t="s">
        <v>38374</v>
      </c>
      <c r="C11003" s="353" t="s">
        <v>2</v>
      </c>
      <c r="D11003" s="355">
        <v>160.85</v>
      </c>
      <c r="E11003" s="207"/>
    </row>
    <row r="11004" spans="1:5" x14ac:dyDescent="0.25">
      <c r="A11004" s="353">
        <v>2555</v>
      </c>
      <c r="B11004" s="354" t="s">
        <v>30270</v>
      </c>
      <c r="C11004" s="353" t="s">
        <v>2</v>
      </c>
      <c r="D11004" s="355">
        <v>1.48</v>
      </c>
      <c r="E11004" s="207"/>
    </row>
    <row r="11005" spans="1:5" x14ac:dyDescent="0.25">
      <c r="A11005" s="353">
        <v>2556</v>
      </c>
      <c r="B11005" s="354" t="s">
        <v>21347</v>
      </c>
      <c r="C11005" s="353" t="s">
        <v>2</v>
      </c>
      <c r="D11005" s="355">
        <v>1.53</v>
      </c>
      <c r="E11005" s="207"/>
    </row>
    <row r="11006" spans="1:5" x14ac:dyDescent="0.25">
      <c r="A11006" s="353">
        <v>2557</v>
      </c>
      <c r="B11006" s="354" t="s">
        <v>21348</v>
      </c>
      <c r="C11006" s="353" t="s">
        <v>2</v>
      </c>
      <c r="D11006" s="355">
        <v>3.24</v>
      </c>
      <c r="E11006" s="207"/>
    </row>
    <row r="11007" spans="1:5" x14ac:dyDescent="0.25">
      <c r="A11007" s="353">
        <v>10569</v>
      </c>
      <c r="B11007" s="354" t="s">
        <v>30271</v>
      </c>
      <c r="C11007" s="353" t="s">
        <v>2</v>
      </c>
      <c r="D11007" s="355">
        <v>3.24</v>
      </c>
      <c r="E11007" s="207"/>
    </row>
    <row r="11008" spans="1:5" x14ac:dyDescent="0.25">
      <c r="A11008" s="353">
        <v>39810</v>
      </c>
      <c r="B11008" s="354" t="s">
        <v>30272</v>
      </c>
      <c r="C11008" s="353" t="s">
        <v>2</v>
      </c>
      <c r="D11008" s="355">
        <v>39.19</v>
      </c>
      <c r="E11008" s="207"/>
    </row>
    <row r="11009" spans="1:5" x14ac:dyDescent="0.25">
      <c r="A11009" s="353">
        <v>39811</v>
      </c>
      <c r="B11009" s="354" t="s">
        <v>30273</v>
      </c>
      <c r="C11009" s="353" t="s">
        <v>2</v>
      </c>
      <c r="D11009" s="355">
        <v>47.94</v>
      </c>
      <c r="E11009" s="207"/>
    </row>
    <row r="11010" spans="1:5" x14ac:dyDescent="0.25">
      <c r="A11010" s="353">
        <v>39812</v>
      </c>
      <c r="B11010" s="354" t="s">
        <v>30274</v>
      </c>
      <c r="C11010" s="353" t="s">
        <v>2</v>
      </c>
      <c r="D11010" s="355">
        <v>78.819999999999993</v>
      </c>
      <c r="E11010" s="207"/>
    </row>
    <row r="11011" spans="1:5" x14ac:dyDescent="0.25">
      <c r="A11011" s="353">
        <v>43096</v>
      </c>
      <c r="B11011" s="354" t="s">
        <v>30275</v>
      </c>
      <c r="C11011" s="353" t="s">
        <v>2</v>
      </c>
      <c r="D11011" s="355">
        <v>261.27999999999997</v>
      </c>
      <c r="E11011" s="207"/>
    </row>
    <row r="11012" spans="1:5" x14ac:dyDescent="0.25">
      <c r="A11012" s="353">
        <v>43102</v>
      </c>
      <c r="B11012" s="354" t="s">
        <v>30276</v>
      </c>
      <c r="C11012" s="353" t="s">
        <v>2</v>
      </c>
      <c r="D11012" s="355">
        <v>158.87</v>
      </c>
      <c r="E11012" s="207"/>
    </row>
    <row r="11013" spans="1:5" x14ac:dyDescent="0.25">
      <c r="A11013" s="353">
        <v>43103</v>
      </c>
      <c r="B11013" s="354" t="s">
        <v>30277</v>
      </c>
      <c r="C11013" s="353" t="s">
        <v>2</v>
      </c>
      <c r="D11013" s="355">
        <v>233.94</v>
      </c>
      <c r="E11013" s="207"/>
    </row>
    <row r="11014" spans="1:5" x14ac:dyDescent="0.25">
      <c r="A11014" s="353">
        <v>43098</v>
      </c>
      <c r="B11014" s="354" t="s">
        <v>30278</v>
      </c>
      <c r="C11014" s="353" t="s">
        <v>2</v>
      </c>
      <c r="D11014" s="355">
        <v>88.5</v>
      </c>
      <c r="E11014" s="207"/>
    </row>
    <row r="11015" spans="1:5" x14ac:dyDescent="0.25">
      <c r="A11015" s="353">
        <v>43097</v>
      </c>
      <c r="B11015" s="354" t="s">
        <v>30279</v>
      </c>
      <c r="C11015" s="353" t="s">
        <v>2</v>
      </c>
      <c r="D11015" s="355">
        <v>52.43</v>
      </c>
      <c r="E11015" s="207"/>
    </row>
    <row r="11016" spans="1:5" x14ac:dyDescent="0.25">
      <c r="A11016" s="353">
        <v>43104</v>
      </c>
      <c r="B11016" s="354" t="s">
        <v>30280</v>
      </c>
      <c r="C11016" s="353" t="s">
        <v>2</v>
      </c>
      <c r="D11016" s="355">
        <v>620.24</v>
      </c>
      <c r="E11016" s="207"/>
    </row>
    <row r="11017" spans="1:5" x14ac:dyDescent="0.25">
      <c r="A11017" s="353">
        <v>39771</v>
      </c>
      <c r="B11017" s="354" t="s">
        <v>30281</v>
      </c>
      <c r="C11017" s="353" t="s">
        <v>2</v>
      </c>
      <c r="D11017" s="355">
        <v>31.11</v>
      </c>
      <c r="E11017" s="207"/>
    </row>
    <row r="11018" spans="1:5" x14ac:dyDescent="0.25">
      <c r="A11018" s="353">
        <v>39772</v>
      </c>
      <c r="B11018" s="354" t="s">
        <v>30282</v>
      </c>
      <c r="C11018" s="353" t="s">
        <v>2</v>
      </c>
      <c r="D11018" s="355">
        <v>61.14</v>
      </c>
      <c r="E11018" s="207"/>
    </row>
    <row r="11019" spans="1:5" x14ac:dyDescent="0.25">
      <c r="A11019" s="353">
        <v>39773</v>
      </c>
      <c r="B11019" s="354" t="s">
        <v>30283</v>
      </c>
      <c r="C11019" s="353" t="s">
        <v>2</v>
      </c>
      <c r="D11019" s="355">
        <v>98.28</v>
      </c>
      <c r="E11019" s="207"/>
    </row>
    <row r="11020" spans="1:5" x14ac:dyDescent="0.25">
      <c r="A11020" s="353">
        <v>39774</v>
      </c>
      <c r="B11020" s="354" t="s">
        <v>30284</v>
      </c>
      <c r="C11020" s="353" t="s">
        <v>2</v>
      </c>
      <c r="D11020" s="355">
        <v>147</v>
      </c>
      <c r="E11020" s="207"/>
    </row>
    <row r="11021" spans="1:5" x14ac:dyDescent="0.25">
      <c r="A11021" s="353">
        <v>39775</v>
      </c>
      <c r="B11021" s="354" t="s">
        <v>30285</v>
      </c>
      <c r="C11021" s="353" t="s">
        <v>2</v>
      </c>
      <c r="D11021" s="355">
        <v>196.19</v>
      </c>
      <c r="E11021" s="207"/>
    </row>
    <row r="11022" spans="1:5" x14ac:dyDescent="0.25">
      <c r="A11022" s="353">
        <v>39776</v>
      </c>
      <c r="B11022" s="354" t="s">
        <v>30286</v>
      </c>
      <c r="C11022" s="353" t="s">
        <v>2</v>
      </c>
      <c r="D11022" s="355">
        <v>237.11</v>
      </c>
      <c r="E11022" s="207"/>
    </row>
    <row r="11023" spans="1:5" x14ac:dyDescent="0.25">
      <c r="A11023" s="353">
        <v>39777</v>
      </c>
      <c r="B11023" s="354" t="s">
        <v>30287</v>
      </c>
      <c r="C11023" s="353" t="s">
        <v>2</v>
      </c>
      <c r="D11023" s="355">
        <v>300.52</v>
      </c>
      <c r="E11023" s="207"/>
    </row>
    <row r="11024" spans="1:5" x14ac:dyDescent="0.25">
      <c r="A11024" s="353">
        <v>20254</v>
      </c>
      <c r="B11024" s="354" t="s">
        <v>30288</v>
      </c>
      <c r="C11024" s="353" t="s">
        <v>2</v>
      </c>
      <c r="D11024" s="355">
        <v>21.81</v>
      </c>
      <c r="E11024" s="207"/>
    </row>
    <row r="11025" spans="1:5" x14ac:dyDescent="0.25">
      <c r="A11025" s="353">
        <v>20253</v>
      </c>
      <c r="B11025" s="354" t="s">
        <v>30289</v>
      </c>
      <c r="C11025" s="353" t="s">
        <v>2</v>
      </c>
      <c r="D11025" s="355">
        <v>71.63</v>
      </c>
      <c r="E11025" s="207"/>
    </row>
    <row r="11026" spans="1:5" x14ac:dyDescent="0.25">
      <c r="A11026" s="353">
        <v>1872</v>
      </c>
      <c r="B11026" s="354" t="s">
        <v>30290</v>
      </c>
      <c r="C11026" s="353" t="s">
        <v>2</v>
      </c>
      <c r="D11026" s="355">
        <v>2.89</v>
      </c>
      <c r="E11026" s="207"/>
    </row>
    <row r="11027" spans="1:5" x14ac:dyDescent="0.25">
      <c r="A11027" s="353">
        <v>1873</v>
      </c>
      <c r="B11027" s="354" t="s">
        <v>30291</v>
      </c>
      <c r="C11027" s="353" t="s">
        <v>2</v>
      </c>
      <c r="D11027" s="355">
        <v>5.75</v>
      </c>
      <c r="E11027" s="207"/>
    </row>
    <row r="11028" spans="1:5" x14ac:dyDescent="0.25">
      <c r="A11028" s="353">
        <v>14055</v>
      </c>
      <c r="B11028" s="354" t="s">
        <v>30292</v>
      </c>
      <c r="C11028" s="353" t="s">
        <v>2</v>
      </c>
      <c r="D11028" s="355">
        <v>654.54999999999995</v>
      </c>
      <c r="E11028" s="207"/>
    </row>
    <row r="11029" spans="1:5" x14ac:dyDescent="0.25">
      <c r="A11029" s="353">
        <v>11247</v>
      </c>
      <c r="B11029" s="354" t="s">
        <v>30293</v>
      </c>
      <c r="C11029" s="353" t="s">
        <v>2</v>
      </c>
      <c r="D11029" s="355">
        <v>1377.31</v>
      </c>
      <c r="E11029" s="207"/>
    </row>
    <row r="11030" spans="1:5" x14ac:dyDescent="0.25">
      <c r="A11030" s="353">
        <v>11250</v>
      </c>
      <c r="B11030" s="354" t="s">
        <v>30294</v>
      </c>
      <c r="C11030" s="353" t="s">
        <v>2</v>
      </c>
      <c r="D11030" s="355">
        <v>59.29</v>
      </c>
      <c r="E11030" s="207"/>
    </row>
    <row r="11031" spans="1:5" x14ac:dyDescent="0.25">
      <c r="A11031" s="353">
        <v>11249</v>
      </c>
      <c r="B11031" s="354" t="s">
        <v>30295</v>
      </c>
      <c r="C11031" s="353" t="s">
        <v>2</v>
      </c>
      <c r="D11031" s="355">
        <v>2690.37</v>
      </c>
      <c r="E11031" s="207"/>
    </row>
    <row r="11032" spans="1:5" x14ac:dyDescent="0.25">
      <c r="A11032" s="353">
        <v>11251</v>
      </c>
      <c r="B11032" s="354" t="s">
        <v>30296</v>
      </c>
      <c r="C11032" s="353" t="s">
        <v>2</v>
      </c>
      <c r="D11032" s="355">
        <v>131.34</v>
      </c>
      <c r="E11032" s="207"/>
    </row>
    <row r="11033" spans="1:5" x14ac:dyDescent="0.25">
      <c r="A11033" s="353">
        <v>11253</v>
      </c>
      <c r="B11033" s="354" t="s">
        <v>30297</v>
      </c>
      <c r="C11033" s="353" t="s">
        <v>2</v>
      </c>
      <c r="D11033" s="355">
        <v>217.64</v>
      </c>
      <c r="E11033" s="207"/>
    </row>
    <row r="11034" spans="1:5" x14ac:dyDescent="0.25">
      <c r="A11034" s="353">
        <v>11255</v>
      </c>
      <c r="B11034" s="354" t="s">
        <v>30298</v>
      </c>
      <c r="C11034" s="353" t="s">
        <v>2</v>
      </c>
      <c r="D11034" s="355">
        <v>325.38</v>
      </c>
      <c r="E11034" s="207"/>
    </row>
    <row r="11035" spans="1:5" x14ac:dyDescent="0.25">
      <c r="A11035" s="353">
        <v>11256</v>
      </c>
      <c r="B11035" s="354" t="s">
        <v>30299</v>
      </c>
      <c r="C11035" s="353" t="s">
        <v>2</v>
      </c>
      <c r="D11035" s="355">
        <v>407.57</v>
      </c>
      <c r="E11035" s="207"/>
    </row>
    <row r="11036" spans="1:5" x14ac:dyDescent="0.25">
      <c r="A11036" s="353">
        <v>39693</v>
      </c>
      <c r="B11036" s="354" t="s">
        <v>30300</v>
      </c>
      <c r="C11036" s="353" t="s">
        <v>2</v>
      </c>
      <c r="D11036" s="355">
        <v>2559.73</v>
      </c>
      <c r="E11036" s="207"/>
    </row>
    <row r="11037" spans="1:5" x14ac:dyDescent="0.25">
      <c r="A11037" s="353">
        <v>39692</v>
      </c>
      <c r="B11037" s="354" t="s">
        <v>30301</v>
      </c>
      <c r="C11037" s="353" t="s">
        <v>2</v>
      </c>
      <c r="D11037" s="355">
        <v>819.05</v>
      </c>
      <c r="E11037" s="207"/>
    </row>
    <row r="11038" spans="1:5" x14ac:dyDescent="0.25">
      <c r="A11038" s="353">
        <v>1062</v>
      </c>
      <c r="B11038" s="354" t="s">
        <v>30302</v>
      </c>
      <c r="C11038" s="353" t="s">
        <v>2</v>
      </c>
      <c r="D11038" s="355">
        <v>259.57</v>
      </c>
      <c r="E11038" s="207"/>
    </row>
    <row r="11039" spans="1:5" x14ac:dyDescent="0.25">
      <c r="A11039" s="353">
        <v>39686</v>
      </c>
      <c r="B11039" s="354" t="s">
        <v>30303</v>
      </c>
      <c r="C11039" s="353" t="s">
        <v>2</v>
      </c>
      <c r="D11039" s="355">
        <v>420.3</v>
      </c>
      <c r="E11039" s="207"/>
    </row>
    <row r="11040" spans="1:5" x14ac:dyDescent="0.25">
      <c r="A11040" s="353">
        <v>43095</v>
      </c>
      <c r="B11040" s="354" t="s">
        <v>30304</v>
      </c>
      <c r="C11040" s="353" t="s">
        <v>2</v>
      </c>
      <c r="D11040" s="355">
        <v>172.17</v>
      </c>
      <c r="E11040" s="207"/>
    </row>
    <row r="11041" spans="1:5" x14ac:dyDescent="0.25">
      <c r="A11041" s="353">
        <v>1871</v>
      </c>
      <c r="B11041" s="354" t="s">
        <v>30305</v>
      </c>
      <c r="C11041" s="353" t="s">
        <v>2</v>
      </c>
      <c r="D11041" s="355">
        <v>5.18</v>
      </c>
      <c r="E11041" s="207"/>
    </row>
    <row r="11042" spans="1:5" x14ac:dyDescent="0.25">
      <c r="A11042" s="353">
        <v>12001</v>
      </c>
      <c r="B11042" s="354" t="s">
        <v>30306</v>
      </c>
      <c r="C11042" s="353" t="s">
        <v>2</v>
      </c>
      <c r="D11042" s="355">
        <v>7.48</v>
      </c>
      <c r="E11042" s="207"/>
    </row>
    <row r="11043" spans="1:5" x14ac:dyDescent="0.25">
      <c r="A11043" s="353">
        <v>11882</v>
      </c>
      <c r="B11043" s="354" t="s">
        <v>30307</v>
      </c>
      <c r="C11043" s="353" t="s">
        <v>2</v>
      </c>
      <c r="D11043" s="355">
        <v>120.46</v>
      </c>
      <c r="E11043" s="207"/>
    </row>
    <row r="11044" spans="1:5" x14ac:dyDescent="0.25">
      <c r="A11044" s="353">
        <v>1068</v>
      </c>
      <c r="B11044" s="354" t="s">
        <v>30308</v>
      </c>
      <c r="C11044" s="353" t="s">
        <v>2</v>
      </c>
      <c r="D11044" s="355">
        <v>1712.15</v>
      </c>
      <c r="E11044" s="207"/>
    </row>
    <row r="11045" spans="1:5" x14ac:dyDescent="0.25">
      <c r="A11045" s="353">
        <v>39690</v>
      </c>
      <c r="B11045" s="354" t="s">
        <v>30309</v>
      </c>
      <c r="C11045" s="353" t="s">
        <v>2</v>
      </c>
      <c r="D11045" s="355">
        <v>2872.42</v>
      </c>
      <c r="E11045" s="207"/>
    </row>
    <row r="11046" spans="1:5" x14ac:dyDescent="0.25">
      <c r="A11046" s="353">
        <v>39691</v>
      </c>
      <c r="B11046" s="354" t="s">
        <v>30310</v>
      </c>
      <c r="C11046" s="353" t="s">
        <v>2</v>
      </c>
      <c r="D11046" s="355">
        <v>3612.7</v>
      </c>
      <c r="E11046" s="207"/>
    </row>
    <row r="11047" spans="1:5" x14ac:dyDescent="0.25">
      <c r="A11047" s="353">
        <v>39808</v>
      </c>
      <c r="B11047" s="354" t="s">
        <v>30311</v>
      </c>
      <c r="C11047" s="353" t="s">
        <v>2</v>
      </c>
      <c r="D11047" s="355">
        <v>89.89</v>
      </c>
      <c r="E11047" s="207"/>
    </row>
    <row r="11048" spans="1:5" x14ac:dyDescent="0.25">
      <c r="A11048" s="353">
        <v>39809</v>
      </c>
      <c r="B11048" s="354" t="s">
        <v>30312</v>
      </c>
      <c r="C11048" s="353" t="s">
        <v>2</v>
      </c>
      <c r="D11048" s="355">
        <v>213.2</v>
      </c>
      <c r="E11048" s="207"/>
    </row>
    <row r="11049" spans="1:5" x14ac:dyDescent="0.25">
      <c r="A11049" s="353">
        <v>43439</v>
      </c>
      <c r="B11049" s="354" t="s">
        <v>30313</v>
      </c>
      <c r="C11049" s="353" t="s">
        <v>2</v>
      </c>
      <c r="D11049" s="355">
        <v>552.94000000000005</v>
      </c>
      <c r="E11049" s="207"/>
    </row>
    <row r="11050" spans="1:5" x14ac:dyDescent="0.25">
      <c r="A11050" s="353">
        <v>5103</v>
      </c>
      <c r="B11050" s="354" t="s">
        <v>30314</v>
      </c>
      <c r="C11050" s="353" t="s">
        <v>2</v>
      </c>
      <c r="D11050" s="355">
        <v>25.55</v>
      </c>
      <c r="E11050" s="207"/>
    </row>
    <row r="11051" spans="1:5" x14ac:dyDescent="0.25">
      <c r="A11051" s="353">
        <v>11880</v>
      </c>
      <c r="B11051" s="354" t="s">
        <v>30315</v>
      </c>
      <c r="C11051" s="353" t="s">
        <v>2</v>
      </c>
      <c r="D11051" s="355">
        <v>107.47</v>
      </c>
      <c r="E11051" s="207"/>
    </row>
    <row r="11052" spans="1:5" x14ac:dyDescent="0.25">
      <c r="A11052" s="353">
        <v>11714</v>
      </c>
      <c r="B11052" s="354" t="s">
        <v>30316</v>
      </c>
      <c r="C11052" s="353" t="s">
        <v>2</v>
      </c>
      <c r="D11052" s="355">
        <v>73.22</v>
      </c>
      <c r="E11052" s="207"/>
    </row>
    <row r="11053" spans="1:5" x14ac:dyDescent="0.25">
      <c r="A11053" s="353">
        <v>11712</v>
      </c>
      <c r="B11053" s="354" t="s">
        <v>30317</v>
      </c>
      <c r="C11053" s="353" t="s">
        <v>2</v>
      </c>
      <c r="D11053" s="355">
        <v>47.81</v>
      </c>
      <c r="E11053" s="207"/>
    </row>
    <row r="11054" spans="1:5" x14ac:dyDescent="0.25">
      <c r="A11054" s="353">
        <v>11717</v>
      </c>
      <c r="B11054" s="354" t="s">
        <v>30318</v>
      </c>
      <c r="C11054" s="353" t="s">
        <v>2</v>
      </c>
      <c r="D11054" s="355">
        <v>57.63</v>
      </c>
      <c r="E11054" s="207"/>
    </row>
    <row r="11055" spans="1:5" x14ac:dyDescent="0.25">
      <c r="A11055" s="353">
        <v>1106</v>
      </c>
      <c r="B11055" s="354" t="s">
        <v>30319</v>
      </c>
      <c r="C11055" s="353" t="s">
        <v>689</v>
      </c>
      <c r="D11055" s="355">
        <v>1.22</v>
      </c>
      <c r="E11055" s="207"/>
    </row>
    <row r="11056" spans="1:5" x14ac:dyDescent="0.25">
      <c r="A11056" s="353">
        <v>11161</v>
      </c>
      <c r="B11056" s="354" t="s">
        <v>30320</v>
      </c>
      <c r="C11056" s="353" t="s">
        <v>689</v>
      </c>
      <c r="D11056" s="355">
        <v>2.04</v>
      </c>
      <c r="E11056" s="207"/>
    </row>
    <row r="11057" spans="1:5" x14ac:dyDescent="0.25">
      <c r="A11057" s="353">
        <v>1107</v>
      </c>
      <c r="B11057" s="354" t="s">
        <v>30321</v>
      </c>
      <c r="C11057" s="353" t="s">
        <v>689</v>
      </c>
      <c r="D11057" s="355">
        <v>1.04</v>
      </c>
      <c r="E11057" s="207"/>
    </row>
    <row r="11058" spans="1:5" x14ac:dyDescent="0.25">
      <c r="A11058" s="353">
        <v>44479</v>
      </c>
      <c r="B11058" s="354" t="s">
        <v>39924</v>
      </c>
      <c r="C11058" s="353" t="s">
        <v>689</v>
      </c>
      <c r="D11058" s="355">
        <v>0.19</v>
      </c>
      <c r="E11058" s="207"/>
    </row>
    <row r="11059" spans="1:5" x14ac:dyDescent="0.25">
      <c r="A11059" s="353">
        <v>4759</v>
      </c>
      <c r="B11059" s="354" t="s">
        <v>30322</v>
      </c>
      <c r="C11059" s="353" t="s">
        <v>220</v>
      </c>
      <c r="D11059" s="355">
        <v>16.55</v>
      </c>
      <c r="E11059" s="207"/>
    </row>
    <row r="11060" spans="1:5" x14ac:dyDescent="0.25">
      <c r="A11060" s="353">
        <v>41068</v>
      </c>
      <c r="B11060" s="354" t="s">
        <v>30323</v>
      </c>
      <c r="C11060" s="353" t="s">
        <v>1308</v>
      </c>
      <c r="D11060" s="355">
        <v>2921.96</v>
      </c>
      <c r="E11060" s="207"/>
    </row>
    <row r="11061" spans="1:5" x14ac:dyDescent="0.25">
      <c r="A11061" s="353">
        <v>12618</v>
      </c>
      <c r="B11061" s="354" t="s">
        <v>30324</v>
      </c>
      <c r="C11061" s="353" t="s">
        <v>2</v>
      </c>
      <c r="D11061" s="355">
        <v>180.94</v>
      </c>
      <c r="E11061" s="207"/>
    </row>
    <row r="11062" spans="1:5" x14ac:dyDescent="0.25">
      <c r="A11062" s="353">
        <v>1108</v>
      </c>
      <c r="B11062" s="354" t="s">
        <v>30325</v>
      </c>
      <c r="C11062" s="353" t="s">
        <v>1</v>
      </c>
      <c r="D11062" s="355">
        <v>27.92</v>
      </c>
      <c r="E11062" s="207"/>
    </row>
    <row r="11063" spans="1:5" x14ac:dyDescent="0.25">
      <c r="A11063" s="353">
        <v>1117</v>
      </c>
      <c r="B11063" s="354" t="s">
        <v>30326</v>
      </c>
      <c r="C11063" s="353" t="s">
        <v>1</v>
      </c>
      <c r="D11063" s="355">
        <v>28.14</v>
      </c>
      <c r="E11063" s="207"/>
    </row>
    <row r="11064" spans="1:5" x14ac:dyDescent="0.25">
      <c r="A11064" s="353">
        <v>1118</v>
      </c>
      <c r="B11064" s="354" t="s">
        <v>30327</v>
      </c>
      <c r="C11064" s="353" t="s">
        <v>1</v>
      </c>
      <c r="D11064" s="355">
        <v>33.26</v>
      </c>
      <c r="E11064" s="207"/>
    </row>
    <row r="11065" spans="1:5" x14ac:dyDescent="0.25">
      <c r="A11065" s="353">
        <v>1110</v>
      </c>
      <c r="B11065" s="354" t="s">
        <v>30328</v>
      </c>
      <c r="C11065" s="353" t="s">
        <v>1</v>
      </c>
      <c r="D11065" s="355">
        <v>33.26</v>
      </c>
      <c r="E11065" s="207"/>
    </row>
    <row r="11066" spans="1:5" x14ac:dyDescent="0.25">
      <c r="A11066" s="353">
        <v>40784</v>
      </c>
      <c r="B11066" s="354" t="s">
        <v>30329</v>
      </c>
      <c r="C11066" s="353" t="s">
        <v>1</v>
      </c>
      <c r="D11066" s="355">
        <v>91.74</v>
      </c>
      <c r="E11066" s="207"/>
    </row>
    <row r="11067" spans="1:5" x14ac:dyDescent="0.25">
      <c r="A11067" s="353">
        <v>40782</v>
      </c>
      <c r="B11067" s="354" t="s">
        <v>30330</v>
      </c>
      <c r="C11067" s="353" t="s">
        <v>1</v>
      </c>
      <c r="D11067" s="355">
        <v>36</v>
      </c>
      <c r="E11067" s="207"/>
    </row>
    <row r="11068" spans="1:5" x14ac:dyDescent="0.25">
      <c r="A11068" s="353">
        <v>40783</v>
      </c>
      <c r="B11068" s="354" t="s">
        <v>30331</v>
      </c>
      <c r="C11068" s="353" t="s">
        <v>1</v>
      </c>
      <c r="D11068" s="355">
        <v>46.89</v>
      </c>
      <c r="E11068" s="207"/>
    </row>
    <row r="11069" spans="1:5" x14ac:dyDescent="0.25">
      <c r="A11069" s="353">
        <v>1109</v>
      </c>
      <c r="B11069" s="354" t="s">
        <v>30332</v>
      </c>
      <c r="C11069" s="353" t="s">
        <v>1</v>
      </c>
      <c r="D11069" s="355">
        <v>27.92</v>
      </c>
      <c r="E11069" s="207"/>
    </row>
    <row r="11070" spans="1:5" x14ac:dyDescent="0.25">
      <c r="A11070" s="353">
        <v>1119</v>
      </c>
      <c r="B11070" s="354" t="s">
        <v>30333</v>
      </c>
      <c r="C11070" s="353" t="s">
        <v>1</v>
      </c>
      <c r="D11070" s="355">
        <v>18</v>
      </c>
      <c r="E11070" s="207"/>
    </row>
    <row r="11071" spans="1:5" x14ac:dyDescent="0.25">
      <c r="A11071" s="353">
        <v>13115</v>
      </c>
      <c r="B11071" s="354" t="s">
        <v>30334</v>
      </c>
      <c r="C11071" s="353" t="s">
        <v>1</v>
      </c>
      <c r="D11071" s="355">
        <v>34.450000000000003</v>
      </c>
      <c r="E11071" s="207"/>
    </row>
    <row r="11072" spans="1:5" x14ac:dyDescent="0.25">
      <c r="A11072" s="353">
        <v>10541</v>
      </c>
      <c r="B11072" s="354" t="s">
        <v>30335</v>
      </c>
      <c r="C11072" s="353" t="s">
        <v>1</v>
      </c>
      <c r="D11072" s="355">
        <v>42.1</v>
      </c>
      <c r="E11072" s="207"/>
    </row>
    <row r="11073" spans="1:5" x14ac:dyDescent="0.25">
      <c r="A11073" s="353">
        <v>10542</v>
      </c>
      <c r="B11073" s="354" t="s">
        <v>30336</v>
      </c>
      <c r="C11073" s="353" t="s">
        <v>1</v>
      </c>
      <c r="D11073" s="355">
        <v>55.06</v>
      </c>
      <c r="E11073" s="207"/>
    </row>
    <row r="11074" spans="1:5" x14ac:dyDescent="0.25">
      <c r="A11074" s="353">
        <v>10543</v>
      </c>
      <c r="B11074" s="354" t="s">
        <v>30337</v>
      </c>
      <c r="C11074" s="353" t="s">
        <v>1</v>
      </c>
      <c r="D11074" s="355">
        <v>89.34</v>
      </c>
      <c r="E11074" s="207"/>
    </row>
    <row r="11075" spans="1:5" x14ac:dyDescent="0.25">
      <c r="A11075" s="353">
        <v>10544</v>
      </c>
      <c r="B11075" s="354" t="s">
        <v>30338</v>
      </c>
      <c r="C11075" s="353" t="s">
        <v>1</v>
      </c>
      <c r="D11075" s="355">
        <v>115.55</v>
      </c>
      <c r="E11075" s="207"/>
    </row>
    <row r="11076" spans="1:5" x14ac:dyDescent="0.25">
      <c r="A11076" s="353">
        <v>10545</v>
      </c>
      <c r="B11076" s="354" t="s">
        <v>30339</v>
      </c>
      <c r="C11076" s="353" t="s">
        <v>1</v>
      </c>
      <c r="D11076" s="355">
        <v>215.94</v>
      </c>
      <c r="E11076" s="207"/>
    </row>
    <row r="11077" spans="1:5" x14ac:dyDescent="0.25">
      <c r="A11077" s="353">
        <v>38365</v>
      </c>
      <c r="B11077" s="354" t="s">
        <v>30340</v>
      </c>
      <c r="C11077" s="353" t="s">
        <v>3</v>
      </c>
      <c r="D11077" s="355">
        <v>1.88</v>
      </c>
      <c r="E11077" s="207"/>
    </row>
    <row r="11078" spans="1:5" x14ac:dyDescent="0.25">
      <c r="A11078" s="353">
        <v>44056</v>
      </c>
      <c r="B11078" s="354" t="s">
        <v>30341</v>
      </c>
      <c r="C11078" s="353" t="s">
        <v>2</v>
      </c>
      <c r="D11078" s="355">
        <v>460923.92</v>
      </c>
      <c r="E11078" s="207"/>
    </row>
    <row r="11079" spans="1:5" x14ac:dyDescent="0.25">
      <c r="A11079" s="353">
        <v>44057</v>
      </c>
      <c r="B11079" s="354" t="s">
        <v>30342</v>
      </c>
      <c r="C11079" s="353" t="s">
        <v>2</v>
      </c>
      <c r="D11079" s="355">
        <v>491947.67</v>
      </c>
      <c r="E11079" s="207"/>
    </row>
    <row r="11080" spans="1:5" x14ac:dyDescent="0.25">
      <c r="A11080" s="353">
        <v>37754</v>
      </c>
      <c r="B11080" s="354" t="s">
        <v>30343</v>
      </c>
      <c r="C11080" s="353" t="s">
        <v>2</v>
      </c>
      <c r="D11080" s="355">
        <v>508611.85</v>
      </c>
      <c r="E11080" s="207"/>
    </row>
    <row r="11081" spans="1:5" x14ac:dyDescent="0.25">
      <c r="A11081" s="353">
        <v>44058</v>
      </c>
      <c r="B11081" s="354" t="s">
        <v>30344</v>
      </c>
      <c r="C11081" s="353" t="s">
        <v>2</v>
      </c>
      <c r="D11081" s="355">
        <v>536267.28</v>
      </c>
      <c r="E11081" s="207"/>
    </row>
    <row r="11082" spans="1:5" x14ac:dyDescent="0.25">
      <c r="A11082" s="353">
        <v>37752</v>
      </c>
      <c r="B11082" s="354" t="s">
        <v>30345</v>
      </c>
      <c r="C11082" s="353" t="s">
        <v>2</v>
      </c>
      <c r="D11082" s="355">
        <v>558427.06000000006</v>
      </c>
      <c r="E11082" s="207"/>
    </row>
    <row r="11083" spans="1:5" x14ac:dyDescent="0.25">
      <c r="A11083" s="353">
        <v>37758</v>
      </c>
      <c r="B11083" s="354" t="s">
        <v>30346</v>
      </c>
      <c r="C11083" s="353" t="s">
        <v>2</v>
      </c>
      <c r="D11083" s="355">
        <v>703795.39</v>
      </c>
      <c r="E11083" s="207"/>
    </row>
    <row r="11084" spans="1:5" x14ac:dyDescent="0.25">
      <c r="A11084" s="353">
        <v>44060</v>
      </c>
      <c r="B11084" s="354" t="s">
        <v>30347</v>
      </c>
      <c r="C11084" s="353" t="s">
        <v>2</v>
      </c>
      <c r="D11084" s="355">
        <v>680749.21</v>
      </c>
      <c r="E11084" s="207"/>
    </row>
    <row r="11085" spans="1:5" x14ac:dyDescent="0.25">
      <c r="A11085" s="353">
        <v>44061</v>
      </c>
      <c r="B11085" s="354" t="s">
        <v>30348</v>
      </c>
      <c r="C11085" s="353" t="s">
        <v>2</v>
      </c>
      <c r="D11085" s="355">
        <v>667453.34</v>
      </c>
      <c r="E11085" s="207"/>
    </row>
    <row r="11086" spans="1:5" x14ac:dyDescent="0.25">
      <c r="A11086" s="353">
        <v>1159</v>
      </c>
      <c r="B11086" s="354" t="s">
        <v>30349</v>
      </c>
      <c r="C11086" s="353" t="s">
        <v>2</v>
      </c>
      <c r="D11086" s="355">
        <v>282026.67</v>
      </c>
      <c r="E11086" s="207"/>
    </row>
    <row r="11087" spans="1:5" x14ac:dyDescent="0.25">
      <c r="A11087" s="353">
        <v>12114</v>
      </c>
      <c r="B11087" s="354" t="s">
        <v>30350</v>
      </c>
      <c r="C11087" s="353" t="s">
        <v>2</v>
      </c>
      <c r="D11087" s="355">
        <v>125.34</v>
      </c>
      <c r="E11087" s="207"/>
    </row>
    <row r="11088" spans="1:5" x14ac:dyDescent="0.25">
      <c r="A11088" s="353">
        <v>38106</v>
      </c>
      <c r="B11088" s="354" t="s">
        <v>30351</v>
      </c>
      <c r="C11088" s="353" t="s">
        <v>2</v>
      </c>
      <c r="D11088" s="355">
        <v>17.03</v>
      </c>
      <c r="E11088" s="207"/>
    </row>
    <row r="11089" spans="1:5" x14ac:dyDescent="0.25">
      <c r="A11089" s="353">
        <v>38085</v>
      </c>
      <c r="B11089" s="354" t="s">
        <v>30352</v>
      </c>
      <c r="C11089" s="353" t="s">
        <v>2</v>
      </c>
      <c r="D11089" s="355">
        <v>20.12</v>
      </c>
      <c r="E11089" s="207"/>
    </row>
    <row r="11090" spans="1:5" x14ac:dyDescent="0.25">
      <c r="A11090" s="353">
        <v>659</v>
      </c>
      <c r="B11090" s="354" t="s">
        <v>30353</v>
      </c>
      <c r="C11090" s="353" t="s">
        <v>2</v>
      </c>
      <c r="D11090" s="355">
        <v>3.14</v>
      </c>
      <c r="E11090" s="207"/>
    </row>
    <row r="11091" spans="1:5" x14ac:dyDescent="0.25">
      <c r="A11091" s="353">
        <v>660</v>
      </c>
      <c r="B11091" s="354" t="s">
        <v>30354</v>
      </c>
      <c r="C11091" s="353" t="s">
        <v>2</v>
      </c>
      <c r="D11091" s="355">
        <v>3.77</v>
      </c>
      <c r="E11091" s="207"/>
    </row>
    <row r="11092" spans="1:5" x14ac:dyDescent="0.25">
      <c r="A11092" s="353">
        <v>658</v>
      </c>
      <c r="B11092" s="354" t="s">
        <v>30355</v>
      </c>
      <c r="C11092" s="353" t="s">
        <v>2</v>
      </c>
      <c r="D11092" s="355">
        <v>2.12</v>
      </c>
      <c r="E11092" s="207"/>
    </row>
    <row r="11093" spans="1:5" x14ac:dyDescent="0.25">
      <c r="A11093" s="353">
        <v>38599</v>
      </c>
      <c r="B11093" s="354" t="s">
        <v>30356</v>
      </c>
      <c r="C11093" s="353" t="s">
        <v>2</v>
      </c>
      <c r="D11093" s="355">
        <v>6.54</v>
      </c>
      <c r="E11093" s="207"/>
    </row>
    <row r="11094" spans="1:5" x14ac:dyDescent="0.25">
      <c r="A11094" s="353">
        <v>38596</v>
      </c>
      <c r="B11094" s="354" t="s">
        <v>30357</v>
      </c>
      <c r="C11094" s="353" t="s">
        <v>2</v>
      </c>
      <c r="D11094" s="355">
        <v>5.43</v>
      </c>
      <c r="E11094" s="207"/>
    </row>
    <row r="11095" spans="1:5" x14ac:dyDescent="0.25">
      <c r="A11095" s="353">
        <v>38600</v>
      </c>
      <c r="B11095" s="354" t="s">
        <v>30358</v>
      </c>
      <c r="C11095" s="353" t="s">
        <v>2</v>
      </c>
      <c r="D11095" s="355">
        <v>6.93</v>
      </c>
      <c r="E11095" s="207"/>
    </row>
    <row r="11096" spans="1:5" x14ac:dyDescent="0.25">
      <c r="A11096" s="353">
        <v>38597</v>
      </c>
      <c r="B11096" s="354" t="s">
        <v>30359</v>
      </c>
      <c r="C11096" s="353" t="s">
        <v>2</v>
      </c>
      <c r="D11096" s="355">
        <v>5.47</v>
      </c>
      <c r="E11096" s="207"/>
    </row>
    <row r="11097" spans="1:5" x14ac:dyDescent="0.25">
      <c r="A11097" s="353">
        <v>38548</v>
      </c>
      <c r="B11097" s="354" t="s">
        <v>30360</v>
      </c>
      <c r="C11097" s="353" t="s">
        <v>2</v>
      </c>
      <c r="D11097" s="355">
        <v>1.91</v>
      </c>
      <c r="E11097" s="207"/>
    </row>
    <row r="11098" spans="1:5" x14ac:dyDescent="0.25">
      <c r="A11098" s="353">
        <v>34649</v>
      </c>
      <c r="B11098" s="354" t="s">
        <v>30361</v>
      </c>
      <c r="C11098" s="353" t="s">
        <v>2</v>
      </c>
      <c r="D11098" s="355">
        <v>2.79</v>
      </c>
      <c r="E11098" s="207"/>
    </row>
    <row r="11099" spans="1:5" x14ac:dyDescent="0.25">
      <c r="A11099" s="353">
        <v>34655</v>
      </c>
      <c r="B11099" s="354" t="s">
        <v>30362</v>
      </c>
      <c r="C11099" s="353" t="s">
        <v>2</v>
      </c>
      <c r="D11099" s="355">
        <v>4.1100000000000003</v>
      </c>
      <c r="E11099" s="207"/>
    </row>
    <row r="11100" spans="1:5" x14ac:dyDescent="0.25">
      <c r="A11100" s="353">
        <v>40607</v>
      </c>
      <c r="B11100" s="354" t="s">
        <v>30363</v>
      </c>
      <c r="C11100" s="353" t="s">
        <v>2</v>
      </c>
      <c r="D11100" s="355">
        <v>5.88</v>
      </c>
      <c r="E11100" s="207"/>
    </row>
    <row r="11101" spans="1:5" x14ac:dyDescent="0.25">
      <c r="A11101" s="353">
        <v>567</v>
      </c>
      <c r="B11101" s="354" t="s">
        <v>30364</v>
      </c>
      <c r="C11101" s="353" t="s">
        <v>1</v>
      </c>
      <c r="D11101" s="355">
        <v>10.97</v>
      </c>
      <c r="E11101" s="207"/>
    </row>
    <row r="11102" spans="1:5" x14ac:dyDescent="0.25">
      <c r="A11102" s="353">
        <v>574</v>
      </c>
      <c r="B11102" s="354" t="s">
        <v>30365</v>
      </c>
      <c r="C11102" s="353" t="s">
        <v>1</v>
      </c>
      <c r="D11102" s="355">
        <v>28.84</v>
      </c>
      <c r="E11102" s="207"/>
    </row>
    <row r="11103" spans="1:5" x14ac:dyDescent="0.25">
      <c r="A11103" s="353">
        <v>568</v>
      </c>
      <c r="B11103" s="354" t="s">
        <v>30366</v>
      </c>
      <c r="C11103" s="353" t="s">
        <v>1</v>
      </c>
      <c r="D11103" s="355">
        <v>60.77</v>
      </c>
      <c r="E11103" s="207"/>
    </row>
    <row r="11104" spans="1:5" x14ac:dyDescent="0.25">
      <c r="A11104" s="353">
        <v>4777</v>
      </c>
      <c r="B11104" s="354" t="s">
        <v>30367</v>
      </c>
      <c r="C11104" s="353" t="s">
        <v>689</v>
      </c>
      <c r="D11104" s="355"/>
      <c r="E11104" s="207"/>
    </row>
    <row r="11105" spans="1:5" x14ac:dyDescent="0.25">
      <c r="A11105" s="353">
        <v>592</v>
      </c>
      <c r="B11105" s="354" t="s">
        <v>30368</v>
      </c>
      <c r="C11105" s="353" t="s">
        <v>689</v>
      </c>
      <c r="D11105" s="355">
        <v>58.57</v>
      </c>
      <c r="E11105" s="207"/>
    </row>
    <row r="11106" spans="1:5" x14ac:dyDescent="0.25">
      <c r="A11106" s="353">
        <v>586</v>
      </c>
      <c r="B11106" s="354" t="s">
        <v>30369</v>
      </c>
      <c r="C11106" s="353" t="s">
        <v>1</v>
      </c>
      <c r="D11106" s="355">
        <v>34.43</v>
      </c>
      <c r="E11106" s="207"/>
    </row>
    <row r="11107" spans="1:5" x14ac:dyDescent="0.25">
      <c r="A11107" s="353">
        <v>588</v>
      </c>
      <c r="B11107" s="354" t="s">
        <v>30370</v>
      </c>
      <c r="C11107" s="353" t="s">
        <v>1</v>
      </c>
      <c r="D11107" s="355">
        <v>54.47</v>
      </c>
      <c r="E11107" s="207"/>
    </row>
    <row r="11108" spans="1:5" x14ac:dyDescent="0.25">
      <c r="A11108" s="353">
        <v>591</v>
      </c>
      <c r="B11108" s="354" t="s">
        <v>30371</v>
      </c>
      <c r="C11108" s="353" t="s">
        <v>689</v>
      </c>
      <c r="D11108" s="355">
        <v>54.66</v>
      </c>
      <c r="E11108" s="207"/>
    </row>
    <row r="11109" spans="1:5" x14ac:dyDescent="0.25">
      <c r="A11109" s="353">
        <v>584</v>
      </c>
      <c r="B11109" s="354" t="s">
        <v>30372</v>
      </c>
      <c r="C11109" s="353" t="s">
        <v>1</v>
      </c>
      <c r="D11109" s="355">
        <v>58.17</v>
      </c>
      <c r="E11109" s="207"/>
    </row>
    <row r="11110" spans="1:5" x14ac:dyDescent="0.25">
      <c r="A11110" s="353">
        <v>589</v>
      </c>
      <c r="B11110" s="354" t="s">
        <v>30373</v>
      </c>
      <c r="C11110" s="353" t="s">
        <v>1</v>
      </c>
      <c r="D11110" s="355">
        <v>92.07</v>
      </c>
      <c r="E11110" s="207"/>
    </row>
    <row r="11111" spans="1:5" x14ac:dyDescent="0.25">
      <c r="A11111" s="353">
        <v>1165</v>
      </c>
      <c r="B11111" s="354" t="s">
        <v>30374</v>
      </c>
      <c r="C11111" s="353" t="s">
        <v>2</v>
      </c>
      <c r="D11111" s="355">
        <v>19.170000000000002</v>
      </c>
      <c r="E11111" s="207"/>
    </row>
    <row r="11112" spans="1:5" x14ac:dyDescent="0.25">
      <c r="A11112" s="353">
        <v>1164</v>
      </c>
      <c r="B11112" s="354" t="s">
        <v>30375</v>
      </c>
      <c r="C11112" s="353" t="s">
        <v>2</v>
      </c>
      <c r="D11112" s="355">
        <v>15.53</v>
      </c>
      <c r="E11112" s="207"/>
    </row>
    <row r="11113" spans="1:5" x14ac:dyDescent="0.25">
      <c r="A11113" s="353">
        <v>1170</v>
      </c>
      <c r="B11113" s="354" t="s">
        <v>30376</v>
      </c>
      <c r="C11113" s="353" t="s">
        <v>2</v>
      </c>
      <c r="D11113" s="355">
        <v>10.17</v>
      </c>
      <c r="E11113" s="207"/>
    </row>
    <row r="11114" spans="1:5" x14ac:dyDescent="0.25">
      <c r="A11114" s="353">
        <v>1162</v>
      </c>
      <c r="B11114" s="354" t="s">
        <v>30377</v>
      </c>
      <c r="C11114" s="353" t="s">
        <v>2</v>
      </c>
      <c r="D11114" s="355">
        <v>5.4</v>
      </c>
      <c r="E11114" s="207"/>
    </row>
    <row r="11115" spans="1:5" x14ac:dyDescent="0.25">
      <c r="A11115" s="353">
        <v>12395</v>
      </c>
      <c r="B11115" s="354" t="s">
        <v>30378</v>
      </c>
      <c r="C11115" s="353" t="s">
        <v>2</v>
      </c>
      <c r="D11115" s="355">
        <v>5.25</v>
      </c>
      <c r="E11115" s="207"/>
    </row>
    <row r="11116" spans="1:5" x14ac:dyDescent="0.25">
      <c r="A11116" s="353">
        <v>1169</v>
      </c>
      <c r="B11116" s="354" t="s">
        <v>30379</v>
      </c>
      <c r="C11116" s="353" t="s">
        <v>2</v>
      </c>
      <c r="D11116" s="355">
        <v>49.96</v>
      </c>
      <c r="E11116" s="207"/>
    </row>
    <row r="11117" spans="1:5" x14ac:dyDescent="0.25">
      <c r="A11117" s="353">
        <v>1166</v>
      </c>
      <c r="B11117" s="354" t="s">
        <v>30380</v>
      </c>
      <c r="C11117" s="353" t="s">
        <v>2</v>
      </c>
      <c r="D11117" s="355">
        <v>27.7</v>
      </c>
      <c r="E11117" s="207"/>
    </row>
    <row r="11118" spans="1:5" x14ac:dyDescent="0.25">
      <c r="A11118" s="353">
        <v>1168</v>
      </c>
      <c r="B11118" s="354" t="s">
        <v>30381</v>
      </c>
      <c r="C11118" s="353" t="s">
        <v>2</v>
      </c>
      <c r="D11118" s="355">
        <v>71.209999999999994</v>
      </c>
      <c r="E11118" s="207"/>
    </row>
    <row r="11119" spans="1:5" x14ac:dyDescent="0.25">
      <c r="A11119" s="353">
        <v>1163</v>
      </c>
      <c r="B11119" s="354" t="s">
        <v>30382</v>
      </c>
      <c r="C11119" s="353" t="s">
        <v>2</v>
      </c>
      <c r="D11119" s="355">
        <v>6.98</v>
      </c>
      <c r="E11119" s="207"/>
    </row>
    <row r="11120" spans="1:5" x14ac:dyDescent="0.25">
      <c r="A11120" s="353">
        <v>12396</v>
      </c>
      <c r="B11120" s="354" t="s">
        <v>30383</v>
      </c>
      <c r="C11120" s="353" t="s">
        <v>2</v>
      </c>
      <c r="D11120" s="355">
        <v>5.25</v>
      </c>
      <c r="E11120" s="207"/>
    </row>
    <row r="11121" spans="1:5" x14ac:dyDescent="0.25">
      <c r="A11121" s="353">
        <v>1167</v>
      </c>
      <c r="B11121" s="354" t="s">
        <v>30384</v>
      </c>
      <c r="C11121" s="353" t="s">
        <v>2</v>
      </c>
      <c r="D11121" s="355">
        <v>119.12</v>
      </c>
      <c r="E11121" s="207"/>
    </row>
    <row r="11122" spans="1:5" x14ac:dyDescent="0.25">
      <c r="A11122" s="353">
        <v>36331</v>
      </c>
      <c r="B11122" s="354" t="s">
        <v>30385</v>
      </c>
      <c r="C11122" s="353" t="s">
        <v>2</v>
      </c>
      <c r="D11122" s="355"/>
      <c r="E11122" s="207"/>
    </row>
    <row r="11123" spans="1:5" x14ac:dyDescent="0.25">
      <c r="A11123" s="353">
        <v>36346</v>
      </c>
      <c r="B11123" s="354" t="s">
        <v>30386</v>
      </c>
      <c r="C11123" s="353" t="s">
        <v>2</v>
      </c>
      <c r="D11123" s="355"/>
      <c r="E11123" s="207"/>
    </row>
    <row r="11124" spans="1:5" x14ac:dyDescent="0.25">
      <c r="A11124" s="353">
        <v>1202</v>
      </c>
      <c r="B11124" s="354" t="s">
        <v>30387</v>
      </c>
      <c r="C11124" s="353" t="s">
        <v>2</v>
      </c>
      <c r="D11124" s="355">
        <v>5.24</v>
      </c>
      <c r="E11124" s="207"/>
    </row>
    <row r="11125" spans="1:5" x14ac:dyDescent="0.25">
      <c r="A11125" s="353">
        <v>1197</v>
      </c>
      <c r="B11125" s="354" t="s">
        <v>30388</v>
      </c>
      <c r="C11125" s="353" t="s">
        <v>2</v>
      </c>
      <c r="D11125" s="355">
        <v>1.85</v>
      </c>
      <c r="E11125" s="207"/>
    </row>
    <row r="11126" spans="1:5" x14ac:dyDescent="0.25">
      <c r="A11126" s="353">
        <v>1198</v>
      </c>
      <c r="B11126" s="354" t="s">
        <v>30389</v>
      </c>
      <c r="C11126" s="353" t="s">
        <v>2</v>
      </c>
      <c r="D11126" s="355">
        <v>2.42</v>
      </c>
      <c r="E11126" s="207"/>
    </row>
    <row r="11127" spans="1:5" x14ac:dyDescent="0.25">
      <c r="A11127" s="353">
        <v>20088</v>
      </c>
      <c r="B11127" s="354" t="s">
        <v>30390</v>
      </c>
      <c r="C11127" s="353" t="s">
        <v>2</v>
      </c>
      <c r="D11127" s="355">
        <v>13.92</v>
      </c>
      <c r="E11127" s="207"/>
    </row>
    <row r="11128" spans="1:5" x14ac:dyDescent="0.25">
      <c r="A11128" s="353">
        <v>20089</v>
      </c>
      <c r="B11128" s="354" t="s">
        <v>30391</v>
      </c>
      <c r="C11128" s="353" t="s">
        <v>2</v>
      </c>
      <c r="D11128" s="355">
        <v>68.25</v>
      </c>
      <c r="E11128" s="207"/>
    </row>
    <row r="11129" spans="1:5" x14ac:dyDescent="0.25">
      <c r="A11129" s="353">
        <v>20087</v>
      </c>
      <c r="B11129" s="354" t="s">
        <v>30392</v>
      </c>
      <c r="C11129" s="353" t="s">
        <v>2</v>
      </c>
      <c r="D11129" s="355">
        <v>11.52</v>
      </c>
      <c r="E11129" s="207"/>
    </row>
    <row r="11130" spans="1:5" x14ac:dyDescent="0.25">
      <c r="A11130" s="353">
        <v>1191</v>
      </c>
      <c r="B11130" s="354" t="s">
        <v>30393</v>
      </c>
      <c r="C11130" s="353" t="s">
        <v>2</v>
      </c>
      <c r="D11130" s="355">
        <v>1.32</v>
      </c>
      <c r="E11130" s="207"/>
    </row>
    <row r="11131" spans="1:5" x14ac:dyDescent="0.25">
      <c r="A11131" s="353">
        <v>1185</v>
      </c>
      <c r="B11131" s="354" t="s">
        <v>30394</v>
      </c>
      <c r="C11131" s="353" t="s">
        <v>2</v>
      </c>
      <c r="D11131" s="355">
        <v>1.32</v>
      </c>
      <c r="E11131" s="207"/>
    </row>
    <row r="11132" spans="1:5" x14ac:dyDescent="0.25">
      <c r="A11132" s="353">
        <v>1189</v>
      </c>
      <c r="B11132" s="354" t="s">
        <v>30395</v>
      </c>
      <c r="C11132" s="353" t="s">
        <v>2</v>
      </c>
      <c r="D11132" s="355">
        <v>2.16</v>
      </c>
      <c r="E11132" s="207"/>
    </row>
    <row r="11133" spans="1:5" x14ac:dyDescent="0.25">
      <c r="A11133" s="353">
        <v>1193</v>
      </c>
      <c r="B11133" s="354" t="s">
        <v>30396</v>
      </c>
      <c r="C11133" s="353" t="s">
        <v>2</v>
      </c>
      <c r="D11133" s="355">
        <v>4.1399999999999997</v>
      </c>
      <c r="E11133" s="207"/>
    </row>
    <row r="11134" spans="1:5" x14ac:dyDescent="0.25">
      <c r="A11134" s="353">
        <v>1194</v>
      </c>
      <c r="B11134" s="354" t="s">
        <v>30397</v>
      </c>
      <c r="C11134" s="353" t="s">
        <v>2</v>
      </c>
      <c r="D11134" s="355">
        <v>7.48</v>
      </c>
      <c r="E11134" s="207"/>
    </row>
    <row r="11135" spans="1:5" x14ac:dyDescent="0.25">
      <c r="A11135" s="353">
        <v>1195</v>
      </c>
      <c r="B11135" s="354" t="s">
        <v>30398</v>
      </c>
      <c r="C11135" s="353" t="s">
        <v>2</v>
      </c>
      <c r="D11135" s="355">
        <v>12.59</v>
      </c>
      <c r="E11135" s="207"/>
    </row>
    <row r="11136" spans="1:5" x14ac:dyDescent="0.25">
      <c r="A11136" s="353">
        <v>1204</v>
      </c>
      <c r="B11136" s="354" t="s">
        <v>30399</v>
      </c>
      <c r="C11136" s="353" t="s">
        <v>2</v>
      </c>
      <c r="D11136" s="355">
        <v>22.03</v>
      </c>
      <c r="E11136" s="207"/>
    </row>
    <row r="11137" spans="1:5" x14ac:dyDescent="0.25">
      <c r="A11137" s="353">
        <v>1200</v>
      </c>
      <c r="B11137" s="354" t="s">
        <v>30400</v>
      </c>
      <c r="C11137" s="353" t="s">
        <v>2</v>
      </c>
      <c r="D11137" s="355">
        <v>10.46</v>
      </c>
      <c r="E11137" s="207"/>
    </row>
    <row r="11138" spans="1:5" x14ac:dyDescent="0.25">
      <c r="A11138" s="353">
        <v>12909</v>
      </c>
      <c r="B11138" s="354" t="s">
        <v>30401</v>
      </c>
      <c r="C11138" s="353" t="s">
        <v>2</v>
      </c>
      <c r="D11138" s="355">
        <v>4.8499999999999996</v>
      </c>
      <c r="E11138" s="207"/>
    </row>
    <row r="11139" spans="1:5" x14ac:dyDescent="0.25">
      <c r="A11139" s="353">
        <v>12910</v>
      </c>
      <c r="B11139" s="354" t="s">
        <v>30402</v>
      </c>
      <c r="C11139" s="353" t="s">
        <v>2</v>
      </c>
      <c r="D11139" s="355">
        <v>8.7200000000000006</v>
      </c>
      <c r="E11139" s="207"/>
    </row>
    <row r="11140" spans="1:5" x14ac:dyDescent="0.25">
      <c r="A11140" s="353">
        <v>1207</v>
      </c>
      <c r="B11140" s="354" t="s">
        <v>30403</v>
      </c>
      <c r="C11140" s="353" t="s">
        <v>2</v>
      </c>
      <c r="D11140" s="355">
        <v>38.68</v>
      </c>
      <c r="E11140" s="207"/>
    </row>
    <row r="11141" spans="1:5" x14ac:dyDescent="0.25">
      <c r="A11141" s="353">
        <v>1206</v>
      </c>
      <c r="B11141" s="354" t="s">
        <v>30404</v>
      </c>
      <c r="C11141" s="353" t="s">
        <v>2</v>
      </c>
      <c r="D11141" s="355">
        <v>9.6999999999999993</v>
      </c>
      <c r="E11141" s="207"/>
    </row>
    <row r="11142" spans="1:5" x14ac:dyDescent="0.25">
      <c r="A11142" s="353">
        <v>1183</v>
      </c>
      <c r="B11142" s="354" t="s">
        <v>30405</v>
      </c>
      <c r="C11142" s="353" t="s">
        <v>2</v>
      </c>
      <c r="D11142" s="355">
        <v>25.26</v>
      </c>
      <c r="E11142" s="207"/>
    </row>
    <row r="11143" spans="1:5" x14ac:dyDescent="0.25">
      <c r="A11143" s="353">
        <v>42685</v>
      </c>
      <c r="B11143" s="354" t="s">
        <v>30406</v>
      </c>
      <c r="C11143" s="353" t="s">
        <v>2</v>
      </c>
      <c r="D11143" s="355">
        <v>70.72</v>
      </c>
      <c r="E11143" s="207"/>
    </row>
    <row r="11144" spans="1:5" x14ac:dyDescent="0.25">
      <c r="A11144" s="353">
        <v>42686</v>
      </c>
      <c r="B11144" s="354" t="s">
        <v>30407</v>
      </c>
      <c r="C11144" s="353" t="s">
        <v>2</v>
      </c>
      <c r="D11144" s="355">
        <v>77.900000000000006</v>
      </c>
      <c r="E11144" s="207"/>
    </row>
    <row r="11145" spans="1:5" x14ac:dyDescent="0.25">
      <c r="A11145" s="353">
        <v>12894</v>
      </c>
      <c r="B11145" s="354" t="s">
        <v>30408</v>
      </c>
      <c r="C11145" s="353" t="s">
        <v>2</v>
      </c>
      <c r="D11145" s="355">
        <v>20.420000000000002</v>
      </c>
      <c r="E11145" s="207"/>
    </row>
    <row r="11146" spans="1:5" x14ac:dyDescent="0.25">
      <c r="A11146" s="353">
        <v>12895</v>
      </c>
      <c r="B11146" s="354" t="s">
        <v>30409</v>
      </c>
      <c r="C11146" s="353" t="s">
        <v>2</v>
      </c>
      <c r="D11146" s="355">
        <v>13.71</v>
      </c>
      <c r="E11146" s="207"/>
    </row>
    <row r="11147" spans="1:5" x14ac:dyDescent="0.25">
      <c r="A11147" s="353">
        <v>1631</v>
      </c>
      <c r="B11147" s="354" t="s">
        <v>30410</v>
      </c>
      <c r="C11147" s="353" t="s">
        <v>2</v>
      </c>
      <c r="D11147" s="355">
        <v>188.14</v>
      </c>
      <c r="E11147" s="207"/>
    </row>
    <row r="11148" spans="1:5" x14ac:dyDescent="0.25">
      <c r="A11148" s="353">
        <v>1633</v>
      </c>
      <c r="B11148" s="354" t="s">
        <v>30411</v>
      </c>
      <c r="C11148" s="353" t="s">
        <v>2</v>
      </c>
      <c r="D11148" s="355">
        <v>319.67</v>
      </c>
      <c r="E11148" s="207"/>
    </row>
    <row r="11149" spans="1:5" x14ac:dyDescent="0.25">
      <c r="A11149" s="353">
        <v>10818</v>
      </c>
      <c r="B11149" s="354" t="s">
        <v>30412</v>
      </c>
      <c r="C11149" s="353" t="s">
        <v>689</v>
      </c>
      <c r="D11149" s="355">
        <v>43.04</v>
      </c>
      <c r="E11149" s="207"/>
    </row>
    <row r="11150" spans="1:5" x14ac:dyDescent="0.25">
      <c r="A11150" s="353">
        <v>41410</v>
      </c>
      <c r="B11150" s="354" t="s">
        <v>30413</v>
      </c>
      <c r="C11150" s="353" t="s">
        <v>2</v>
      </c>
      <c r="D11150" s="355">
        <v>71.91</v>
      </c>
      <c r="E11150" s="207"/>
    </row>
    <row r="11151" spans="1:5" x14ac:dyDescent="0.25">
      <c r="A11151" s="353">
        <v>41411</v>
      </c>
      <c r="B11151" s="354" t="s">
        <v>30414</v>
      </c>
      <c r="C11151" s="353" t="s">
        <v>2</v>
      </c>
      <c r="D11151" s="355">
        <v>65.2</v>
      </c>
      <c r="E11151" s="207"/>
    </row>
    <row r="11152" spans="1:5" x14ac:dyDescent="0.25">
      <c r="A11152" s="353">
        <v>41412</v>
      </c>
      <c r="B11152" s="354" t="s">
        <v>30415</v>
      </c>
      <c r="C11152" s="353" t="s">
        <v>2</v>
      </c>
      <c r="D11152" s="355">
        <v>126.1</v>
      </c>
      <c r="E11152" s="207"/>
    </row>
    <row r="11153" spans="1:5" x14ac:dyDescent="0.25">
      <c r="A11153" s="353">
        <v>41413</v>
      </c>
      <c r="B11153" s="354" t="s">
        <v>30416</v>
      </c>
      <c r="C11153" s="353" t="s">
        <v>2</v>
      </c>
      <c r="D11153" s="355">
        <v>113.47</v>
      </c>
      <c r="E11153" s="207"/>
    </row>
    <row r="11154" spans="1:5" x14ac:dyDescent="0.25">
      <c r="A11154" s="353">
        <v>39359</v>
      </c>
      <c r="B11154" s="354" t="s">
        <v>30417</v>
      </c>
      <c r="C11154" s="353" t="s">
        <v>2</v>
      </c>
      <c r="D11154" s="355"/>
      <c r="E11154" s="207"/>
    </row>
    <row r="11155" spans="1:5" x14ac:dyDescent="0.25">
      <c r="A11155" s="353">
        <v>39360</v>
      </c>
      <c r="B11155" s="354" t="s">
        <v>30418</v>
      </c>
      <c r="C11155" s="353" t="s">
        <v>2</v>
      </c>
      <c r="D11155" s="355"/>
      <c r="E11155" s="207"/>
    </row>
    <row r="11156" spans="1:5" x14ac:dyDescent="0.25">
      <c r="A11156" s="353">
        <v>10710</v>
      </c>
      <c r="B11156" s="354" t="s">
        <v>30419</v>
      </c>
      <c r="C11156" s="353" t="s">
        <v>3</v>
      </c>
      <c r="D11156" s="355"/>
      <c r="E11156" s="207"/>
    </row>
    <row r="11157" spans="1:5" x14ac:dyDescent="0.25">
      <c r="A11157" s="353">
        <v>10709</v>
      </c>
      <c r="B11157" s="354" t="s">
        <v>30420</v>
      </c>
      <c r="C11157" s="353" t="s">
        <v>3</v>
      </c>
      <c r="D11157" s="355"/>
      <c r="E11157" s="207"/>
    </row>
    <row r="11158" spans="1:5" x14ac:dyDescent="0.25">
      <c r="A11158" s="353">
        <v>39636</v>
      </c>
      <c r="B11158" s="354" t="s">
        <v>30421</v>
      </c>
      <c r="C11158" s="353" t="s">
        <v>3</v>
      </c>
      <c r="D11158" s="355"/>
      <c r="E11158" s="207"/>
    </row>
    <row r="11159" spans="1:5" x14ac:dyDescent="0.25">
      <c r="A11159" s="353">
        <v>10708</v>
      </c>
      <c r="B11159" s="354" t="s">
        <v>30422</v>
      </c>
      <c r="C11159" s="353" t="s">
        <v>3</v>
      </c>
      <c r="D11159" s="355"/>
      <c r="E11159" s="207"/>
    </row>
    <row r="11160" spans="1:5" x14ac:dyDescent="0.25">
      <c r="A11160" s="353">
        <v>39635</v>
      </c>
      <c r="B11160" s="354" t="s">
        <v>30423</v>
      </c>
      <c r="C11160" s="353" t="s">
        <v>3</v>
      </c>
      <c r="D11160" s="355"/>
      <c r="E11160" s="207"/>
    </row>
    <row r="11161" spans="1:5" x14ac:dyDescent="0.25">
      <c r="A11161" s="353">
        <v>6117</v>
      </c>
      <c r="B11161" s="354" t="s">
        <v>30424</v>
      </c>
      <c r="C11161" s="353" t="s">
        <v>220</v>
      </c>
      <c r="D11161" s="355">
        <v>17.920000000000002</v>
      </c>
      <c r="E11161" s="207"/>
    </row>
    <row r="11162" spans="1:5" x14ac:dyDescent="0.25">
      <c r="A11162" s="353">
        <v>40913</v>
      </c>
      <c r="B11162" s="354" t="s">
        <v>30425</v>
      </c>
      <c r="C11162" s="353" t="s">
        <v>1308</v>
      </c>
      <c r="D11162" s="355">
        <v>3165.23</v>
      </c>
      <c r="E11162" s="207"/>
    </row>
    <row r="11163" spans="1:5" x14ac:dyDescent="0.25">
      <c r="A11163" s="353">
        <v>1214</v>
      </c>
      <c r="B11163" s="354" t="s">
        <v>30426</v>
      </c>
      <c r="C11163" s="353" t="s">
        <v>220</v>
      </c>
      <c r="D11163" s="355">
        <v>26.86</v>
      </c>
      <c r="E11163" s="207"/>
    </row>
    <row r="11164" spans="1:5" x14ac:dyDescent="0.25">
      <c r="A11164" s="353">
        <v>40915</v>
      </c>
      <c r="B11164" s="354" t="s">
        <v>30427</v>
      </c>
      <c r="C11164" s="353" t="s">
        <v>1308</v>
      </c>
      <c r="D11164" s="355">
        <v>4744.24</v>
      </c>
      <c r="E11164" s="207"/>
    </row>
    <row r="11165" spans="1:5" x14ac:dyDescent="0.25">
      <c r="A11165" s="353">
        <v>40914</v>
      </c>
      <c r="B11165" s="354" t="s">
        <v>30428</v>
      </c>
      <c r="C11165" s="353" t="s">
        <v>1308</v>
      </c>
      <c r="D11165" s="355">
        <v>4091.25</v>
      </c>
      <c r="E11165" s="207"/>
    </row>
    <row r="11166" spans="1:5" x14ac:dyDescent="0.25">
      <c r="A11166" s="353">
        <v>1213</v>
      </c>
      <c r="B11166" s="354" t="s">
        <v>30429</v>
      </c>
      <c r="C11166" s="353" t="s">
        <v>220</v>
      </c>
      <c r="D11166" s="355">
        <v>23.18</v>
      </c>
      <c r="E11166" s="207"/>
    </row>
    <row r="11167" spans="1:5" x14ac:dyDescent="0.25">
      <c r="A11167" s="353">
        <v>5091</v>
      </c>
      <c r="B11167" s="354" t="s">
        <v>30430</v>
      </c>
      <c r="C11167" s="353" t="s">
        <v>2</v>
      </c>
      <c r="D11167" s="355">
        <v>20.69</v>
      </c>
      <c r="E11167" s="207"/>
    </row>
    <row r="11168" spans="1:5" x14ac:dyDescent="0.25">
      <c r="A11168" s="353">
        <v>2711</v>
      </c>
      <c r="B11168" s="354" t="s">
        <v>30431</v>
      </c>
      <c r="C11168" s="353" t="s">
        <v>2</v>
      </c>
      <c r="D11168" s="355">
        <v>257.27</v>
      </c>
      <c r="E11168" s="207"/>
    </row>
    <row r="11169" spans="1:5" x14ac:dyDescent="0.25">
      <c r="A11169" s="353">
        <v>45235</v>
      </c>
      <c r="B11169" s="354" t="s">
        <v>39925</v>
      </c>
      <c r="C11169" s="353" t="s">
        <v>2</v>
      </c>
      <c r="D11169" s="355">
        <v>1657.53</v>
      </c>
      <c r="E11169" s="207"/>
    </row>
    <row r="11170" spans="1:5" x14ac:dyDescent="0.25">
      <c r="A11170" s="353">
        <v>37727</v>
      </c>
      <c r="B11170" s="354" t="s">
        <v>30432</v>
      </c>
      <c r="C11170" s="353" t="s">
        <v>2</v>
      </c>
      <c r="D11170" s="355">
        <v>20900</v>
      </c>
      <c r="E11170" s="207"/>
    </row>
    <row r="11171" spans="1:5" x14ac:dyDescent="0.25">
      <c r="A11171" s="353">
        <v>37730</v>
      </c>
      <c r="B11171" s="354" t="s">
        <v>30433</v>
      </c>
      <c r="C11171" s="353" t="s">
        <v>2</v>
      </c>
      <c r="D11171" s="355">
        <v>33030.76</v>
      </c>
      <c r="E11171" s="207"/>
    </row>
    <row r="11172" spans="1:5" x14ac:dyDescent="0.25">
      <c r="A11172" s="353">
        <v>37731</v>
      </c>
      <c r="B11172" s="354" t="s">
        <v>30434</v>
      </c>
      <c r="C11172" s="353" t="s">
        <v>2</v>
      </c>
      <c r="D11172" s="355">
        <v>35369.230000000003</v>
      </c>
      <c r="E11172" s="207"/>
    </row>
    <row r="11173" spans="1:5" x14ac:dyDescent="0.25">
      <c r="A11173" s="353">
        <v>37732</v>
      </c>
      <c r="B11173" s="354" t="s">
        <v>30435</v>
      </c>
      <c r="C11173" s="353" t="s">
        <v>2</v>
      </c>
      <c r="D11173" s="355">
        <v>40338.46</v>
      </c>
      <c r="E11173" s="207"/>
    </row>
    <row r="11174" spans="1:5" x14ac:dyDescent="0.25">
      <c r="A11174" s="353">
        <v>45194</v>
      </c>
      <c r="B11174" s="354" t="s">
        <v>39806</v>
      </c>
      <c r="C11174" s="353" t="s">
        <v>2</v>
      </c>
      <c r="D11174" s="355">
        <v>241.32</v>
      </c>
      <c r="E11174" s="207"/>
    </row>
    <row r="11175" spans="1:5" x14ac:dyDescent="0.25">
      <c r="A11175" s="353">
        <v>37762</v>
      </c>
      <c r="B11175" s="354" t="s">
        <v>30436</v>
      </c>
      <c r="C11175" s="353" t="s">
        <v>2</v>
      </c>
      <c r="D11175" s="355">
        <v>710928.95</v>
      </c>
      <c r="E11175" s="207"/>
    </row>
    <row r="11176" spans="1:5" x14ac:dyDescent="0.25">
      <c r="A11176" s="353">
        <v>37763</v>
      </c>
      <c r="B11176" s="354" t="s">
        <v>30437</v>
      </c>
      <c r="C11176" s="353" t="s">
        <v>2</v>
      </c>
      <c r="D11176" s="355">
        <v>719563.59</v>
      </c>
      <c r="E11176" s="207"/>
    </row>
    <row r="11177" spans="1:5" x14ac:dyDescent="0.25">
      <c r="A11177" s="353">
        <v>41992</v>
      </c>
      <c r="B11177" s="354" t="s">
        <v>30438</v>
      </c>
      <c r="C11177" s="353" t="s">
        <v>2</v>
      </c>
      <c r="D11177" s="355">
        <v>818000</v>
      </c>
      <c r="E11177" s="207"/>
    </row>
    <row r="11178" spans="1:5" x14ac:dyDescent="0.25">
      <c r="A11178" s="353">
        <v>13215</v>
      </c>
      <c r="B11178" s="354" t="s">
        <v>30439</v>
      </c>
      <c r="C11178" s="353" t="s">
        <v>2</v>
      </c>
      <c r="D11178" s="355">
        <v>1003071.68</v>
      </c>
      <c r="E11178" s="207"/>
    </row>
    <row r="11179" spans="1:5" x14ac:dyDescent="0.25">
      <c r="A11179" s="353">
        <v>4235</v>
      </c>
      <c r="B11179" s="354" t="s">
        <v>30440</v>
      </c>
      <c r="C11179" s="353" t="s">
        <v>220</v>
      </c>
      <c r="D11179" s="355">
        <v>27.75</v>
      </c>
      <c r="E11179" s="207"/>
    </row>
    <row r="11180" spans="1:5" x14ac:dyDescent="0.25">
      <c r="A11180" s="353">
        <v>40976</v>
      </c>
      <c r="B11180" s="354" t="s">
        <v>30441</v>
      </c>
      <c r="C11180" s="353" t="s">
        <v>1308</v>
      </c>
      <c r="D11180" s="355">
        <v>4899.0200000000004</v>
      </c>
      <c r="E11180" s="207"/>
    </row>
    <row r="11181" spans="1:5" x14ac:dyDescent="0.25">
      <c r="A11181" s="353">
        <v>43091</v>
      </c>
      <c r="B11181" s="354" t="s">
        <v>30442</v>
      </c>
      <c r="C11181" s="353" t="s">
        <v>2</v>
      </c>
      <c r="D11181" s="355">
        <v>7191.21</v>
      </c>
      <c r="E11181" s="207"/>
    </row>
    <row r="11182" spans="1:5" x14ac:dyDescent="0.25">
      <c r="A11182" s="353">
        <v>43092</v>
      </c>
      <c r="B11182" s="354" t="s">
        <v>30443</v>
      </c>
      <c r="C11182" s="353" t="s">
        <v>2</v>
      </c>
      <c r="D11182" s="355">
        <v>9588.2800000000007</v>
      </c>
      <c r="E11182" s="207"/>
    </row>
    <row r="11183" spans="1:5" x14ac:dyDescent="0.25">
      <c r="A11183" s="353">
        <v>43089</v>
      </c>
      <c r="B11183" s="354" t="s">
        <v>30444</v>
      </c>
      <c r="C11183" s="353" t="s">
        <v>2</v>
      </c>
      <c r="D11183" s="355">
        <v>1671.03</v>
      </c>
      <c r="E11183" s="207"/>
    </row>
    <row r="11184" spans="1:5" x14ac:dyDescent="0.25">
      <c r="A11184" s="353">
        <v>43090</v>
      </c>
      <c r="B11184" s="354" t="s">
        <v>30445</v>
      </c>
      <c r="C11184" s="353" t="s">
        <v>2</v>
      </c>
      <c r="D11184" s="355">
        <v>3687.8</v>
      </c>
      <c r="E11184" s="207"/>
    </row>
    <row r="11185" spans="1:5" x14ac:dyDescent="0.25">
      <c r="A11185" s="353">
        <v>41967</v>
      </c>
      <c r="B11185" s="354" t="s">
        <v>30446</v>
      </c>
      <c r="C11185" s="353" t="s">
        <v>1051</v>
      </c>
      <c r="D11185" s="355">
        <v>29.52</v>
      </c>
      <c r="E11185" s="207"/>
    </row>
    <row r="11186" spans="1:5" x14ac:dyDescent="0.25">
      <c r="A11186" s="353">
        <v>12760</v>
      </c>
      <c r="B11186" s="354" t="s">
        <v>30447</v>
      </c>
      <c r="C11186" s="353" t="s">
        <v>3</v>
      </c>
      <c r="D11186" s="355">
        <v>1511.31</v>
      </c>
      <c r="E11186" s="207"/>
    </row>
    <row r="11187" spans="1:5" x14ac:dyDescent="0.25">
      <c r="A11187" s="353">
        <v>12759</v>
      </c>
      <c r="B11187" s="354" t="s">
        <v>30448</v>
      </c>
      <c r="C11187" s="353" t="s">
        <v>3</v>
      </c>
      <c r="D11187" s="355">
        <v>1007.53</v>
      </c>
      <c r="E11187" s="207"/>
    </row>
    <row r="11188" spans="1:5" x14ac:dyDescent="0.25">
      <c r="A11188" s="353">
        <v>43105</v>
      </c>
      <c r="B11188" s="354" t="s">
        <v>30449</v>
      </c>
      <c r="C11188" s="353" t="s">
        <v>689</v>
      </c>
      <c r="D11188" s="355">
        <v>36.31</v>
      </c>
      <c r="E11188" s="207"/>
    </row>
    <row r="11189" spans="1:5" x14ac:dyDescent="0.25">
      <c r="A11189" s="353">
        <v>40424</v>
      </c>
      <c r="B11189" s="354" t="s">
        <v>30450</v>
      </c>
      <c r="C11189" s="353" t="s">
        <v>689</v>
      </c>
      <c r="D11189" s="355">
        <v>9.2200000000000006</v>
      </c>
      <c r="E11189" s="207"/>
    </row>
    <row r="11190" spans="1:5" x14ac:dyDescent="0.25">
      <c r="A11190" s="353">
        <v>1325</v>
      </c>
      <c r="B11190" s="354" t="s">
        <v>30451</v>
      </c>
      <c r="C11190" s="353" t="s">
        <v>689</v>
      </c>
      <c r="D11190" s="355">
        <v>10.1</v>
      </c>
      <c r="E11190" s="207"/>
    </row>
    <row r="11191" spans="1:5" x14ac:dyDescent="0.25">
      <c r="A11191" s="353">
        <v>1327</v>
      </c>
      <c r="B11191" s="354" t="s">
        <v>30452</v>
      </c>
      <c r="C11191" s="353" t="s">
        <v>689</v>
      </c>
      <c r="D11191" s="355">
        <v>10.76</v>
      </c>
      <c r="E11191" s="207"/>
    </row>
    <row r="11192" spans="1:5" x14ac:dyDescent="0.25">
      <c r="A11192" s="353">
        <v>1328</v>
      </c>
      <c r="B11192" s="354" t="s">
        <v>30453</v>
      </c>
      <c r="C11192" s="353" t="s">
        <v>689</v>
      </c>
      <c r="D11192" s="355">
        <v>10.130000000000001</v>
      </c>
      <c r="E11192" s="207"/>
    </row>
    <row r="11193" spans="1:5" x14ac:dyDescent="0.25">
      <c r="A11193" s="353">
        <v>1321</v>
      </c>
      <c r="B11193" s="354" t="s">
        <v>30454</v>
      </c>
      <c r="C11193" s="353" t="s">
        <v>689</v>
      </c>
      <c r="D11193" s="355">
        <v>9.3800000000000008</v>
      </c>
      <c r="E11193" s="207"/>
    </row>
    <row r="11194" spans="1:5" x14ac:dyDescent="0.25">
      <c r="A11194" s="353">
        <v>1318</v>
      </c>
      <c r="B11194" s="354" t="s">
        <v>30455</v>
      </c>
      <c r="C11194" s="353" t="s">
        <v>689</v>
      </c>
      <c r="D11194" s="355">
        <v>9.3800000000000008</v>
      </c>
      <c r="E11194" s="207"/>
    </row>
    <row r="11195" spans="1:5" x14ac:dyDescent="0.25">
      <c r="A11195" s="353">
        <v>1322</v>
      </c>
      <c r="B11195" s="354" t="s">
        <v>30456</v>
      </c>
      <c r="C11195" s="353" t="s">
        <v>689</v>
      </c>
      <c r="D11195" s="355">
        <v>9.91</v>
      </c>
      <c r="E11195" s="207"/>
    </row>
    <row r="11196" spans="1:5" x14ac:dyDescent="0.25">
      <c r="A11196" s="353">
        <v>1323</v>
      </c>
      <c r="B11196" s="354" t="s">
        <v>21342</v>
      </c>
      <c r="C11196" s="353" t="s">
        <v>689</v>
      </c>
      <c r="D11196" s="355">
        <v>9.91</v>
      </c>
      <c r="E11196" s="207"/>
    </row>
    <row r="11197" spans="1:5" x14ac:dyDescent="0.25">
      <c r="A11197" s="353">
        <v>1319</v>
      </c>
      <c r="B11197" s="354" t="s">
        <v>30457</v>
      </c>
      <c r="C11197" s="353" t="s">
        <v>689</v>
      </c>
      <c r="D11197" s="355">
        <v>8.35</v>
      </c>
      <c r="E11197" s="207"/>
    </row>
    <row r="11198" spans="1:5" x14ac:dyDescent="0.25">
      <c r="A11198" s="353">
        <v>11026</v>
      </c>
      <c r="B11198" s="354" t="s">
        <v>30458</v>
      </c>
      <c r="C11198" s="353" t="s">
        <v>689</v>
      </c>
      <c r="D11198" s="355">
        <v>11.49</v>
      </c>
      <c r="E11198" s="207"/>
    </row>
    <row r="11199" spans="1:5" x14ac:dyDescent="0.25">
      <c r="A11199" s="353">
        <v>11027</v>
      </c>
      <c r="B11199" s="354" t="s">
        <v>30459</v>
      </c>
      <c r="C11199" s="353" t="s">
        <v>689</v>
      </c>
      <c r="D11199" s="355">
        <v>11.96</v>
      </c>
      <c r="E11199" s="207"/>
    </row>
    <row r="11200" spans="1:5" x14ac:dyDescent="0.25">
      <c r="A11200" s="353">
        <v>11046</v>
      </c>
      <c r="B11200" s="354" t="s">
        <v>21344</v>
      </c>
      <c r="C11200" s="353" t="s">
        <v>689</v>
      </c>
      <c r="D11200" s="355">
        <v>11.46</v>
      </c>
      <c r="E11200" s="207"/>
    </row>
    <row r="11201" spans="1:5" x14ac:dyDescent="0.25">
      <c r="A11201" s="353">
        <v>11047</v>
      </c>
      <c r="B11201" s="354" t="s">
        <v>30460</v>
      </c>
      <c r="C11201" s="353" t="s">
        <v>689</v>
      </c>
      <c r="D11201" s="355">
        <v>12.49</v>
      </c>
      <c r="E11201" s="207"/>
    </row>
    <row r="11202" spans="1:5" x14ac:dyDescent="0.25">
      <c r="A11202" s="353">
        <v>43668</v>
      </c>
      <c r="B11202" s="354" t="s">
        <v>30461</v>
      </c>
      <c r="C11202" s="353" t="s">
        <v>689</v>
      </c>
      <c r="D11202" s="355">
        <v>11.02</v>
      </c>
      <c r="E11202" s="207"/>
    </row>
    <row r="11203" spans="1:5" x14ac:dyDescent="0.25">
      <c r="A11203" s="353">
        <v>11049</v>
      </c>
      <c r="B11203" s="354" t="s">
        <v>30462</v>
      </c>
      <c r="C11203" s="353" t="s">
        <v>689</v>
      </c>
      <c r="D11203" s="355">
        <v>11.94</v>
      </c>
      <c r="E11203" s="207"/>
    </row>
    <row r="11204" spans="1:5" x14ac:dyDescent="0.25">
      <c r="A11204" s="353">
        <v>43106</v>
      </c>
      <c r="B11204" s="354" t="s">
        <v>30463</v>
      </c>
      <c r="C11204" s="353" t="s">
        <v>689</v>
      </c>
      <c r="D11204" s="355">
        <v>12.01</v>
      </c>
      <c r="E11204" s="207"/>
    </row>
    <row r="11205" spans="1:5" x14ac:dyDescent="0.25">
      <c r="A11205" s="353">
        <v>11051</v>
      </c>
      <c r="B11205" s="354" t="s">
        <v>30464</v>
      </c>
      <c r="C11205" s="353" t="s">
        <v>689</v>
      </c>
      <c r="D11205" s="355">
        <v>12.53</v>
      </c>
      <c r="E11205" s="207"/>
    </row>
    <row r="11206" spans="1:5" x14ac:dyDescent="0.25">
      <c r="A11206" s="353">
        <v>11061</v>
      </c>
      <c r="B11206" s="354" t="s">
        <v>30465</v>
      </c>
      <c r="C11206" s="353" t="s">
        <v>689</v>
      </c>
      <c r="D11206" s="355">
        <v>15.04</v>
      </c>
      <c r="E11206" s="207"/>
    </row>
    <row r="11207" spans="1:5" x14ac:dyDescent="0.25">
      <c r="A11207" s="353">
        <v>43667</v>
      </c>
      <c r="B11207" s="354" t="s">
        <v>30466</v>
      </c>
      <c r="C11207" s="353" t="s">
        <v>689</v>
      </c>
      <c r="D11207" s="355">
        <v>10.93</v>
      </c>
      <c r="E11207" s="207"/>
    </row>
    <row r="11208" spans="1:5" x14ac:dyDescent="0.25">
      <c r="A11208" s="353">
        <v>1333</v>
      </c>
      <c r="B11208" s="354" t="s">
        <v>30467</v>
      </c>
      <c r="C11208" s="353" t="s">
        <v>689</v>
      </c>
      <c r="D11208" s="355">
        <v>9.1</v>
      </c>
      <c r="E11208" s="207"/>
    </row>
    <row r="11209" spans="1:5" x14ac:dyDescent="0.25">
      <c r="A11209" s="353">
        <v>1330</v>
      </c>
      <c r="B11209" s="354" t="s">
        <v>30468</v>
      </c>
      <c r="C11209" s="353" t="s">
        <v>689</v>
      </c>
      <c r="D11209" s="355">
        <v>9.02</v>
      </c>
      <c r="E11209" s="207"/>
    </row>
    <row r="11210" spans="1:5" x14ac:dyDescent="0.25">
      <c r="A11210" s="353">
        <v>10957</v>
      </c>
      <c r="B11210" s="354" t="s">
        <v>30469</v>
      </c>
      <c r="C11210" s="353" t="s">
        <v>689</v>
      </c>
      <c r="D11210" s="355">
        <v>10.4</v>
      </c>
      <c r="E11210" s="207"/>
    </row>
    <row r="11211" spans="1:5" x14ac:dyDescent="0.25">
      <c r="A11211" s="353">
        <v>1332</v>
      </c>
      <c r="B11211" s="354" t="s">
        <v>30470</v>
      </c>
      <c r="C11211" s="353" t="s">
        <v>689</v>
      </c>
      <c r="D11211" s="355">
        <v>9.25</v>
      </c>
      <c r="E11211" s="207"/>
    </row>
    <row r="11212" spans="1:5" x14ac:dyDescent="0.25">
      <c r="A11212" s="353">
        <v>1334</v>
      </c>
      <c r="B11212" s="354" t="s">
        <v>30471</v>
      </c>
      <c r="C11212" s="353" t="s">
        <v>689</v>
      </c>
      <c r="D11212" s="355">
        <v>10.25</v>
      </c>
      <c r="E11212" s="207"/>
    </row>
    <row r="11213" spans="1:5" x14ac:dyDescent="0.25">
      <c r="A11213" s="353">
        <v>1335</v>
      </c>
      <c r="B11213" s="354" t="s">
        <v>30472</v>
      </c>
      <c r="C11213" s="353" t="s">
        <v>689</v>
      </c>
      <c r="D11213" s="355">
        <v>10.6</v>
      </c>
      <c r="E11213" s="207"/>
    </row>
    <row r="11214" spans="1:5" x14ac:dyDescent="0.25">
      <c r="A11214" s="353">
        <v>40425</v>
      </c>
      <c r="B11214" s="354" t="s">
        <v>30473</v>
      </c>
      <c r="C11214" s="353" t="s">
        <v>689</v>
      </c>
      <c r="D11214" s="355">
        <v>9.07</v>
      </c>
      <c r="E11214" s="207"/>
    </row>
    <row r="11215" spans="1:5" x14ac:dyDescent="0.25">
      <c r="A11215" s="353">
        <v>1337</v>
      </c>
      <c r="B11215" s="354" t="s">
        <v>30474</v>
      </c>
      <c r="C11215" s="353" t="s">
        <v>689</v>
      </c>
      <c r="D11215" s="355">
        <v>10.4</v>
      </c>
      <c r="E11215" s="207"/>
    </row>
    <row r="11216" spans="1:5" x14ac:dyDescent="0.25">
      <c r="A11216" s="353">
        <v>34659</v>
      </c>
      <c r="B11216" s="354" t="s">
        <v>30475</v>
      </c>
      <c r="C11216" s="353" t="s">
        <v>3</v>
      </c>
      <c r="D11216" s="355">
        <v>41.69</v>
      </c>
      <c r="E11216" s="207"/>
    </row>
    <row r="11217" spans="1:5" x14ac:dyDescent="0.25">
      <c r="A11217" s="353">
        <v>34514</v>
      </c>
      <c r="B11217" s="354" t="s">
        <v>30476</v>
      </c>
      <c r="C11217" s="353" t="s">
        <v>3</v>
      </c>
      <c r="D11217" s="355">
        <v>46.18</v>
      </c>
      <c r="E11217" s="207"/>
    </row>
    <row r="11218" spans="1:5" x14ac:dyDescent="0.25">
      <c r="A11218" s="353">
        <v>34660</v>
      </c>
      <c r="B11218" s="354" t="s">
        <v>30477</v>
      </c>
      <c r="C11218" s="353" t="s">
        <v>3</v>
      </c>
      <c r="D11218" s="355">
        <v>58.61</v>
      </c>
      <c r="E11218" s="207"/>
    </row>
    <row r="11219" spans="1:5" x14ac:dyDescent="0.25">
      <c r="A11219" s="353">
        <v>34661</v>
      </c>
      <c r="B11219" s="354" t="s">
        <v>30478</v>
      </c>
      <c r="C11219" s="353" t="s">
        <v>3</v>
      </c>
      <c r="D11219" s="355">
        <v>84.17</v>
      </c>
      <c r="E11219" s="207"/>
    </row>
    <row r="11220" spans="1:5" x14ac:dyDescent="0.25">
      <c r="A11220" s="353">
        <v>34667</v>
      </c>
      <c r="B11220" s="354" t="s">
        <v>30479</v>
      </c>
      <c r="C11220" s="353" t="s">
        <v>3</v>
      </c>
      <c r="D11220" s="355">
        <v>30.48</v>
      </c>
      <c r="E11220" s="207"/>
    </row>
    <row r="11221" spans="1:5" x14ac:dyDescent="0.25">
      <c r="A11221" s="353">
        <v>34668</v>
      </c>
      <c r="B11221" s="354" t="s">
        <v>30480</v>
      </c>
      <c r="C11221" s="353" t="s">
        <v>3</v>
      </c>
      <c r="D11221" s="355">
        <v>39.83</v>
      </c>
      <c r="E11221" s="207"/>
    </row>
    <row r="11222" spans="1:5" x14ac:dyDescent="0.25">
      <c r="A11222" s="353">
        <v>34741</v>
      </c>
      <c r="B11222" s="354" t="s">
        <v>30481</v>
      </c>
      <c r="C11222" s="353" t="s">
        <v>3</v>
      </c>
      <c r="D11222" s="355">
        <v>43.83</v>
      </c>
      <c r="E11222" s="207"/>
    </row>
    <row r="11223" spans="1:5" x14ac:dyDescent="0.25">
      <c r="A11223" s="353">
        <v>34664</v>
      </c>
      <c r="B11223" s="354" t="s">
        <v>30482</v>
      </c>
      <c r="C11223" s="353" t="s">
        <v>3</v>
      </c>
      <c r="D11223" s="355">
        <v>47.83</v>
      </c>
      <c r="E11223" s="207"/>
    </row>
    <row r="11224" spans="1:5" x14ac:dyDescent="0.25">
      <c r="A11224" s="353">
        <v>34665</v>
      </c>
      <c r="B11224" s="354" t="s">
        <v>30483</v>
      </c>
      <c r="C11224" s="353" t="s">
        <v>3</v>
      </c>
      <c r="D11224" s="355">
        <v>59.37</v>
      </c>
      <c r="E11224" s="207"/>
    </row>
    <row r="11225" spans="1:5" x14ac:dyDescent="0.25">
      <c r="A11225" s="353">
        <v>34666</v>
      </c>
      <c r="B11225" s="354" t="s">
        <v>30484</v>
      </c>
      <c r="C11225" s="353" t="s">
        <v>3</v>
      </c>
      <c r="D11225" s="355">
        <v>89.68</v>
      </c>
      <c r="E11225" s="207"/>
    </row>
    <row r="11226" spans="1:5" x14ac:dyDescent="0.25">
      <c r="A11226" s="353">
        <v>34669</v>
      </c>
      <c r="B11226" s="354" t="s">
        <v>30485</v>
      </c>
      <c r="C11226" s="353" t="s">
        <v>3</v>
      </c>
      <c r="D11226" s="355">
        <v>32.880000000000003</v>
      </c>
      <c r="E11226" s="207"/>
    </row>
    <row r="11227" spans="1:5" x14ac:dyDescent="0.25">
      <c r="A11227" s="353">
        <v>34670</v>
      </c>
      <c r="B11227" s="354" t="s">
        <v>30486</v>
      </c>
      <c r="C11227" s="353" t="s">
        <v>3</v>
      </c>
      <c r="D11227" s="355">
        <v>40.22</v>
      </c>
      <c r="E11227" s="207"/>
    </row>
    <row r="11228" spans="1:5" x14ac:dyDescent="0.25">
      <c r="A11228" s="353">
        <v>34671</v>
      </c>
      <c r="B11228" s="354" t="s">
        <v>30487</v>
      </c>
      <c r="C11228" s="353" t="s">
        <v>3</v>
      </c>
      <c r="D11228" s="355">
        <v>33.57</v>
      </c>
      <c r="E11228" s="207"/>
    </row>
    <row r="11229" spans="1:5" x14ac:dyDescent="0.25">
      <c r="A11229" s="353">
        <v>34672</v>
      </c>
      <c r="B11229" s="354" t="s">
        <v>30488</v>
      </c>
      <c r="C11229" s="353" t="s">
        <v>3</v>
      </c>
      <c r="D11229" s="355">
        <v>35.4</v>
      </c>
      <c r="E11229" s="207"/>
    </row>
    <row r="11230" spans="1:5" x14ac:dyDescent="0.25">
      <c r="A11230" s="353">
        <v>34673</v>
      </c>
      <c r="B11230" s="354" t="s">
        <v>30489</v>
      </c>
      <c r="C11230" s="353" t="s">
        <v>3</v>
      </c>
      <c r="D11230" s="355">
        <v>43.19</v>
      </c>
      <c r="E11230" s="207"/>
    </row>
    <row r="11231" spans="1:5" x14ac:dyDescent="0.25">
      <c r="A11231" s="353">
        <v>34674</v>
      </c>
      <c r="B11231" s="354" t="s">
        <v>30490</v>
      </c>
      <c r="C11231" s="353" t="s">
        <v>3</v>
      </c>
      <c r="D11231" s="355">
        <v>57.42</v>
      </c>
      <c r="E11231" s="207"/>
    </row>
    <row r="11232" spans="1:5" x14ac:dyDescent="0.25">
      <c r="A11232" s="353">
        <v>34675</v>
      </c>
      <c r="B11232" s="354" t="s">
        <v>30491</v>
      </c>
      <c r="C11232" s="353" t="s">
        <v>3</v>
      </c>
      <c r="D11232" s="355">
        <v>70.010000000000005</v>
      </c>
      <c r="E11232" s="207"/>
    </row>
    <row r="11233" spans="1:5" x14ac:dyDescent="0.25">
      <c r="A11233" s="353">
        <v>34676</v>
      </c>
      <c r="B11233" s="354" t="s">
        <v>30492</v>
      </c>
      <c r="C11233" s="353" t="s">
        <v>3</v>
      </c>
      <c r="D11233" s="355">
        <v>20.149999999999999</v>
      </c>
      <c r="E11233" s="207"/>
    </row>
    <row r="11234" spans="1:5" x14ac:dyDescent="0.25">
      <c r="A11234" s="353">
        <v>34677</v>
      </c>
      <c r="B11234" s="354" t="s">
        <v>30493</v>
      </c>
      <c r="C11234" s="353" t="s">
        <v>3</v>
      </c>
      <c r="D11234" s="355">
        <v>27.1</v>
      </c>
      <c r="E11234" s="207"/>
    </row>
    <row r="11235" spans="1:5" x14ac:dyDescent="0.25">
      <c r="A11235" s="353">
        <v>43126</v>
      </c>
      <c r="B11235" s="354" t="s">
        <v>30494</v>
      </c>
      <c r="C11235" s="353" t="s">
        <v>3</v>
      </c>
      <c r="D11235" s="355">
        <v>78.19</v>
      </c>
      <c r="E11235" s="207"/>
    </row>
    <row r="11236" spans="1:5" x14ac:dyDescent="0.25">
      <c r="A11236" s="353">
        <v>43124</v>
      </c>
      <c r="B11236" s="354" t="s">
        <v>30495</v>
      </c>
      <c r="C11236" s="353" t="s">
        <v>3</v>
      </c>
      <c r="D11236" s="355">
        <v>91.3</v>
      </c>
      <c r="E11236" s="207"/>
    </row>
    <row r="11237" spans="1:5" x14ac:dyDescent="0.25">
      <c r="A11237" s="353">
        <v>43125</v>
      </c>
      <c r="B11237" s="354" t="s">
        <v>30496</v>
      </c>
      <c r="C11237" s="353" t="s">
        <v>3</v>
      </c>
      <c r="D11237" s="355">
        <v>118.41</v>
      </c>
      <c r="E11237" s="207"/>
    </row>
    <row r="11238" spans="1:5" x14ac:dyDescent="0.25">
      <c r="A11238" s="353">
        <v>40623</v>
      </c>
      <c r="B11238" s="354" t="s">
        <v>39926</v>
      </c>
      <c r="C11238" s="353" t="s">
        <v>22926</v>
      </c>
      <c r="D11238" s="355">
        <v>101.27</v>
      </c>
      <c r="E11238" s="207"/>
    </row>
    <row r="11239" spans="1:5" x14ac:dyDescent="0.25">
      <c r="A11239" s="353">
        <v>1345</v>
      </c>
      <c r="B11239" s="354" t="s">
        <v>30497</v>
      </c>
      <c r="C11239" s="353" t="s">
        <v>3</v>
      </c>
      <c r="D11239" s="355">
        <v>88.3</v>
      </c>
      <c r="E11239" s="207"/>
    </row>
    <row r="11240" spans="1:5" x14ac:dyDescent="0.25">
      <c r="A11240" s="353">
        <v>1346</v>
      </c>
      <c r="B11240" s="354" t="s">
        <v>30498</v>
      </c>
      <c r="C11240" s="353" t="s">
        <v>3</v>
      </c>
      <c r="D11240" s="355">
        <v>51.36</v>
      </c>
      <c r="E11240" s="207"/>
    </row>
    <row r="11241" spans="1:5" x14ac:dyDescent="0.25">
      <c r="A11241" s="353">
        <v>1347</v>
      </c>
      <c r="B11241" s="354" t="s">
        <v>30499</v>
      </c>
      <c r="C11241" s="353" t="s">
        <v>3</v>
      </c>
      <c r="D11241" s="355">
        <v>63.64</v>
      </c>
      <c r="E11241" s="207"/>
    </row>
    <row r="11242" spans="1:5" x14ac:dyDescent="0.25">
      <c r="A11242" s="353">
        <v>43678</v>
      </c>
      <c r="B11242" s="354" t="s">
        <v>30500</v>
      </c>
      <c r="C11242" s="353" t="s">
        <v>3</v>
      </c>
      <c r="D11242" s="355">
        <v>73.819999999999993</v>
      </c>
      <c r="E11242" s="207"/>
    </row>
    <row r="11243" spans="1:5" x14ac:dyDescent="0.25">
      <c r="A11243" s="353">
        <v>43680</v>
      </c>
      <c r="B11243" s="354" t="s">
        <v>30501</v>
      </c>
      <c r="C11243" s="353" t="s">
        <v>3</v>
      </c>
      <c r="D11243" s="355">
        <v>106.34</v>
      </c>
      <c r="E11243" s="207"/>
    </row>
    <row r="11244" spans="1:5" x14ac:dyDescent="0.25">
      <c r="A11244" s="353">
        <v>43679</v>
      </c>
      <c r="B11244" s="354" t="s">
        <v>30502</v>
      </c>
      <c r="C11244" s="353" t="s">
        <v>3</v>
      </c>
      <c r="D11244" s="355">
        <v>37.32</v>
      </c>
      <c r="E11244" s="207"/>
    </row>
    <row r="11245" spans="1:5" x14ac:dyDescent="0.25">
      <c r="A11245" s="353">
        <v>1355</v>
      </c>
      <c r="B11245" s="354" t="s">
        <v>30503</v>
      </c>
      <c r="C11245" s="353" t="s">
        <v>3</v>
      </c>
      <c r="D11245" s="355">
        <v>42.47</v>
      </c>
      <c r="E11245" s="207"/>
    </row>
    <row r="11246" spans="1:5" x14ac:dyDescent="0.25">
      <c r="A11246" s="353">
        <v>1358</v>
      </c>
      <c r="B11246" s="354" t="s">
        <v>30504</v>
      </c>
      <c r="C11246" s="353" t="s">
        <v>3</v>
      </c>
      <c r="D11246" s="355">
        <v>52.14</v>
      </c>
      <c r="E11246" s="207"/>
    </row>
    <row r="11247" spans="1:5" x14ac:dyDescent="0.25">
      <c r="A11247" s="353">
        <v>43677</v>
      </c>
      <c r="B11247" s="354" t="s">
        <v>30505</v>
      </c>
      <c r="C11247" s="353" t="s">
        <v>3</v>
      </c>
      <c r="D11247" s="355">
        <v>64.69</v>
      </c>
      <c r="E11247" s="207"/>
    </row>
    <row r="11248" spans="1:5" x14ac:dyDescent="0.25">
      <c r="A11248" s="353">
        <v>43682</v>
      </c>
      <c r="B11248" s="354" t="s">
        <v>30506</v>
      </c>
      <c r="C11248" s="353" t="s">
        <v>3</v>
      </c>
      <c r="D11248" s="355">
        <v>19.829999999999998</v>
      </c>
      <c r="E11248" s="207"/>
    </row>
    <row r="11249" spans="1:5" x14ac:dyDescent="0.25">
      <c r="A11249" s="353">
        <v>43681</v>
      </c>
      <c r="B11249" s="354" t="s">
        <v>30507</v>
      </c>
      <c r="C11249" s="353" t="s">
        <v>3</v>
      </c>
      <c r="D11249" s="355">
        <v>32.85</v>
      </c>
      <c r="E11249" s="207"/>
    </row>
    <row r="11250" spans="1:5" x14ac:dyDescent="0.25">
      <c r="A11250" s="353">
        <v>45248</v>
      </c>
      <c r="B11250" s="354" t="s">
        <v>39807</v>
      </c>
      <c r="C11250" s="353" t="s">
        <v>2</v>
      </c>
      <c r="D11250" s="355">
        <v>81.2</v>
      </c>
      <c r="E11250" s="207"/>
    </row>
    <row r="11251" spans="1:5" x14ac:dyDescent="0.25">
      <c r="A11251" s="353">
        <v>45243</v>
      </c>
      <c r="B11251" s="354" t="s">
        <v>39808</v>
      </c>
      <c r="C11251" s="353" t="s">
        <v>2</v>
      </c>
      <c r="D11251" s="355">
        <v>262.56</v>
      </c>
      <c r="E11251" s="207"/>
    </row>
    <row r="11252" spans="1:5" x14ac:dyDescent="0.25">
      <c r="A11252" s="353">
        <v>45252</v>
      </c>
      <c r="B11252" s="354" t="s">
        <v>39809</v>
      </c>
      <c r="C11252" s="353" t="s">
        <v>2</v>
      </c>
      <c r="D11252" s="355">
        <v>46.05</v>
      </c>
      <c r="E11252" s="207"/>
    </row>
    <row r="11253" spans="1:5" x14ac:dyDescent="0.25">
      <c r="A11253" s="353">
        <v>45246</v>
      </c>
      <c r="B11253" s="354" t="s">
        <v>39810</v>
      </c>
      <c r="C11253" s="353" t="s">
        <v>2</v>
      </c>
      <c r="D11253" s="355">
        <v>213.41</v>
      </c>
      <c r="E11253" s="207"/>
    </row>
    <row r="11254" spans="1:5" x14ac:dyDescent="0.25">
      <c r="A11254" s="353">
        <v>20971</v>
      </c>
      <c r="B11254" s="354" t="s">
        <v>30508</v>
      </c>
      <c r="C11254" s="353" t="s">
        <v>2</v>
      </c>
      <c r="D11254" s="355">
        <v>14.99</v>
      </c>
      <c r="E11254" s="207"/>
    </row>
    <row r="11255" spans="1:5" x14ac:dyDescent="0.25">
      <c r="A11255" s="353">
        <v>45247</v>
      </c>
      <c r="B11255" s="354" t="s">
        <v>39811</v>
      </c>
      <c r="C11255" s="353" t="s">
        <v>2</v>
      </c>
      <c r="D11255" s="355">
        <v>30.95</v>
      </c>
      <c r="E11255" s="207"/>
    </row>
    <row r="11256" spans="1:5" x14ac:dyDescent="0.25">
      <c r="A11256" s="353">
        <v>39746</v>
      </c>
      <c r="B11256" s="354" t="s">
        <v>30509</v>
      </c>
      <c r="C11256" s="353" t="s">
        <v>2</v>
      </c>
      <c r="D11256" s="355">
        <v>96.33</v>
      </c>
      <c r="E11256" s="207"/>
    </row>
    <row r="11257" spans="1:5" x14ac:dyDescent="0.25">
      <c r="A11257" s="353">
        <v>13279</v>
      </c>
      <c r="B11257" s="354" t="s">
        <v>30510</v>
      </c>
      <c r="C11257" s="353" t="s">
        <v>689</v>
      </c>
      <c r="D11257" s="355">
        <v>24.39</v>
      </c>
      <c r="E11257" s="207"/>
    </row>
    <row r="11258" spans="1:5" x14ac:dyDescent="0.25">
      <c r="A11258" s="353">
        <v>11977</v>
      </c>
      <c r="B11258" s="354" t="s">
        <v>30511</v>
      </c>
      <c r="C11258" s="353" t="s">
        <v>2</v>
      </c>
      <c r="D11258" s="355">
        <v>12.63</v>
      </c>
      <c r="E11258" s="207"/>
    </row>
    <row r="11259" spans="1:5" x14ac:dyDescent="0.25">
      <c r="A11259" s="353">
        <v>11976</v>
      </c>
      <c r="B11259" s="354" t="s">
        <v>30512</v>
      </c>
      <c r="C11259" s="353" t="s">
        <v>2</v>
      </c>
      <c r="D11259" s="355">
        <v>1.41</v>
      </c>
      <c r="E11259" s="207"/>
    </row>
    <row r="11260" spans="1:5" x14ac:dyDescent="0.25">
      <c r="A11260" s="353">
        <v>11975</v>
      </c>
      <c r="B11260" s="354" t="s">
        <v>30513</v>
      </c>
      <c r="C11260" s="353" t="s">
        <v>2</v>
      </c>
      <c r="D11260" s="355">
        <v>27.69</v>
      </c>
      <c r="E11260" s="207"/>
    </row>
    <row r="11261" spans="1:5" x14ac:dyDescent="0.25">
      <c r="A11261" s="353">
        <v>1368</v>
      </c>
      <c r="B11261" s="354" t="s">
        <v>30514</v>
      </c>
      <c r="C11261" s="353" t="s">
        <v>2</v>
      </c>
      <c r="D11261" s="355">
        <v>93.95</v>
      </c>
      <c r="E11261" s="207"/>
    </row>
    <row r="11262" spans="1:5" x14ac:dyDescent="0.25">
      <c r="A11262" s="353">
        <v>1367</v>
      </c>
      <c r="B11262" s="354" t="s">
        <v>30515</v>
      </c>
      <c r="C11262" s="353" t="s">
        <v>2</v>
      </c>
      <c r="D11262" s="355">
        <v>303.89999999999998</v>
      </c>
      <c r="E11262" s="207"/>
    </row>
    <row r="11263" spans="1:5" x14ac:dyDescent="0.25">
      <c r="A11263" s="353">
        <v>1380</v>
      </c>
      <c r="B11263" s="354" t="s">
        <v>30516</v>
      </c>
      <c r="C11263" s="353" t="s">
        <v>689</v>
      </c>
      <c r="D11263" s="355">
        <v>5.08</v>
      </c>
      <c r="E11263" s="207"/>
    </row>
    <row r="11264" spans="1:5" x14ac:dyDescent="0.25">
      <c r="A11264" s="353">
        <v>1375</v>
      </c>
      <c r="B11264" s="354" t="s">
        <v>30517</v>
      </c>
      <c r="C11264" s="353" t="s">
        <v>689</v>
      </c>
      <c r="D11264" s="355">
        <v>15.17</v>
      </c>
      <c r="E11264" s="207"/>
    </row>
    <row r="11265" spans="1:5" x14ac:dyDescent="0.25">
      <c r="A11265" s="353">
        <v>1379</v>
      </c>
      <c r="B11265" s="354" t="s">
        <v>30518</v>
      </c>
      <c r="C11265" s="353" t="s">
        <v>689</v>
      </c>
      <c r="D11265" s="355">
        <v>0.76</v>
      </c>
      <c r="E11265" s="207"/>
    </row>
    <row r="11266" spans="1:5" x14ac:dyDescent="0.25">
      <c r="A11266" s="353">
        <v>13284</v>
      </c>
      <c r="B11266" s="354" t="s">
        <v>30519</v>
      </c>
      <c r="C11266" s="353" t="s">
        <v>689</v>
      </c>
      <c r="D11266" s="355">
        <v>0.68</v>
      </c>
      <c r="E11266" s="207"/>
    </row>
    <row r="11267" spans="1:5" x14ac:dyDescent="0.25">
      <c r="A11267" s="353">
        <v>44528</v>
      </c>
      <c r="B11267" s="354" t="s">
        <v>30520</v>
      </c>
      <c r="C11267" s="353" t="s">
        <v>689</v>
      </c>
      <c r="D11267" s="355">
        <v>4.05</v>
      </c>
      <c r="E11267" s="207"/>
    </row>
    <row r="11268" spans="1:5" x14ac:dyDescent="0.25">
      <c r="A11268" s="353">
        <v>34753</v>
      </c>
      <c r="B11268" s="354" t="s">
        <v>30521</v>
      </c>
      <c r="C11268" s="353" t="s">
        <v>689</v>
      </c>
      <c r="D11268" s="355">
        <v>0.73</v>
      </c>
      <c r="E11268" s="207"/>
    </row>
    <row r="11269" spans="1:5" x14ac:dyDescent="0.25">
      <c r="A11269" s="353">
        <v>420</v>
      </c>
      <c r="B11269" s="354" t="s">
        <v>30522</v>
      </c>
      <c r="C11269" s="353" t="s">
        <v>2</v>
      </c>
      <c r="D11269" s="355"/>
      <c r="E11269" s="207"/>
    </row>
    <row r="11270" spans="1:5" x14ac:dyDescent="0.25">
      <c r="A11270" s="353">
        <v>12327</v>
      </c>
      <c r="B11270" s="354" t="s">
        <v>30523</v>
      </c>
      <c r="C11270" s="353" t="s">
        <v>2</v>
      </c>
      <c r="D11270" s="355"/>
      <c r="E11270" s="207"/>
    </row>
    <row r="11271" spans="1:5" x14ac:dyDescent="0.25">
      <c r="A11271" s="353">
        <v>36148</v>
      </c>
      <c r="B11271" s="354" t="s">
        <v>30524</v>
      </c>
      <c r="C11271" s="353" t="s">
        <v>2</v>
      </c>
      <c r="D11271" s="355">
        <v>151.08000000000001</v>
      </c>
      <c r="E11271" s="207"/>
    </row>
    <row r="11272" spans="1:5" x14ac:dyDescent="0.25">
      <c r="A11272" s="353">
        <v>12329</v>
      </c>
      <c r="B11272" s="354" t="s">
        <v>30525</v>
      </c>
      <c r="C11272" s="353" t="s">
        <v>689</v>
      </c>
      <c r="D11272" s="355">
        <v>140.16</v>
      </c>
      <c r="E11272" s="207"/>
    </row>
    <row r="11273" spans="1:5" x14ac:dyDescent="0.25">
      <c r="A11273" s="353">
        <v>44396</v>
      </c>
      <c r="B11273" s="354" t="s">
        <v>30526</v>
      </c>
      <c r="C11273" s="353" t="s">
        <v>689</v>
      </c>
      <c r="D11273" s="355">
        <v>49.88</v>
      </c>
      <c r="E11273" s="207"/>
    </row>
    <row r="11274" spans="1:5" x14ac:dyDescent="0.25">
      <c r="A11274" s="353">
        <v>44327</v>
      </c>
      <c r="B11274" s="354" t="s">
        <v>30527</v>
      </c>
      <c r="C11274" s="353" t="s">
        <v>1051</v>
      </c>
      <c r="D11274" s="355">
        <v>169.65</v>
      </c>
      <c r="E11274" s="207"/>
    </row>
    <row r="11275" spans="1:5" x14ac:dyDescent="0.25">
      <c r="A11275" s="353">
        <v>37418</v>
      </c>
      <c r="B11275" s="354" t="s">
        <v>30528</v>
      </c>
      <c r="C11275" s="353" t="s">
        <v>2</v>
      </c>
      <c r="D11275" s="355">
        <v>25.11</v>
      </c>
      <c r="E11275" s="207"/>
    </row>
    <row r="11276" spans="1:5" x14ac:dyDescent="0.25">
      <c r="A11276" s="353">
        <v>37419</v>
      </c>
      <c r="B11276" s="354" t="s">
        <v>30529</v>
      </c>
      <c r="C11276" s="353" t="s">
        <v>2</v>
      </c>
      <c r="D11276" s="355">
        <v>25.79</v>
      </c>
      <c r="E11276" s="207"/>
    </row>
    <row r="11277" spans="1:5" x14ac:dyDescent="0.25">
      <c r="A11277" s="353">
        <v>1427</v>
      </c>
      <c r="B11277" s="354" t="s">
        <v>30530</v>
      </c>
      <c r="C11277" s="353" t="s">
        <v>2</v>
      </c>
      <c r="D11277" s="355">
        <v>22.75</v>
      </c>
      <c r="E11277" s="207"/>
    </row>
    <row r="11278" spans="1:5" x14ac:dyDescent="0.25">
      <c r="A11278" s="353">
        <v>1402</v>
      </c>
      <c r="B11278" s="354" t="s">
        <v>30531</v>
      </c>
      <c r="C11278" s="353" t="s">
        <v>2</v>
      </c>
      <c r="D11278" s="355">
        <v>7.87</v>
      </c>
      <c r="E11278" s="207"/>
    </row>
    <row r="11279" spans="1:5" x14ac:dyDescent="0.25">
      <c r="A11279" s="353">
        <v>1420</v>
      </c>
      <c r="B11279" s="354" t="s">
        <v>30532</v>
      </c>
      <c r="C11279" s="353" t="s">
        <v>2</v>
      </c>
      <c r="D11279" s="355">
        <v>10.119999999999999</v>
      </c>
      <c r="E11279" s="207"/>
    </row>
    <row r="11280" spans="1:5" x14ac:dyDescent="0.25">
      <c r="A11280" s="353">
        <v>1419</v>
      </c>
      <c r="B11280" s="354" t="s">
        <v>30533</v>
      </c>
      <c r="C11280" s="353" t="s">
        <v>2</v>
      </c>
      <c r="D11280" s="355">
        <v>12.23</v>
      </c>
      <c r="E11280" s="207"/>
    </row>
    <row r="11281" spans="1:5" x14ac:dyDescent="0.25">
      <c r="A11281" s="353">
        <v>1414</v>
      </c>
      <c r="B11281" s="354" t="s">
        <v>30534</v>
      </c>
      <c r="C11281" s="353" t="s">
        <v>2</v>
      </c>
      <c r="D11281" s="355">
        <v>11.96</v>
      </c>
      <c r="E11281" s="207"/>
    </row>
    <row r="11282" spans="1:5" x14ac:dyDescent="0.25">
      <c r="A11282" s="353">
        <v>1413</v>
      </c>
      <c r="B11282" s="354" t="s">
        <v>30535</v>
      </c>
      <c r="C11282" s="353" t="s">
        <v>2</v>
      </c>
      <c r="D11282" s="355">
        <v>17.670000000000002</v>
      </c>
      <c r="E11282" s="207"/>
    </row>
    <row r="11283" spans="1:5" x14ac:dyDescent="0.25">
      <c r="A11283" s="353">
        <v>1412</v>
      </c>
      <c r="B11283" s="354" t="s">
        <v>30536</v>
      </c>
      <c r="C11283" s="353" t="s">
        <v>2</v>
      </c>
      <c r="D11283" s="355">
        <v>14.97</v>
      </c>
      <c r="E11283" s="207"/>
    </row>
    <row r="11284" spans="1:5" x14ac:dyDescent="0.25">
      <c r="A11284" s="353">
        <v>1406</v>
      </c>
      <c r="B11284" s="354" t="s">
        <v>30537</v>
      </c>
      <c r="C11284" s="353" t="s">
        <v>2</v>
      </c>
      <c r="D11284" s="355">
        <v>18.059999999999999</v>
      </c>
      <c r="E11284" s="207"/>
    </row>
    <row r="11285" spans="1:5" x14ac:dyDescent="0.25">
      <c r="A11285" s="353">
        <v>45237</v>
      </c>
      <c r="B11285" s="354" t="s">
        <v>39812</v>
      </c>
      <c r="C11285" s="353" t="s">
        <v>2</v>
      </c>
      <c r="D11285" s="355">
        <v>24.7</v>
      </c>
      <c r="E11285" s="207"/>
    </row>
    <row r="11286" spans="1:5" x14ac:dyDescent="0.25">
      <c r="A11286" s="353">
        <v>11281</v>
      </c>
      <c r="B11286" s="354" t="s">
        <v>30538</v>
      </c>
      <c r="C11286" s="353" t="s">
        <v>2</v>
      </c>
      <c r="D11286" s="355">
        <v>9900</v>
      </c>
      <c r="E11286" s="207"/>
    </row>
    <row r="11287" spans="1:5" x14ac:dyDescent="0.25">
      <c r="A11287" s="353">
        <v>1442</v>
      </c>
      <c r="B11287" s="354" t="s">
        <v>30539</v>
      </c>
      <c r="C11287" s="353" t="s">
        <v>2</v>
      </c>
      <c r="D11287" s="355">
        <v>8310.9699999999993</v>
      </c>
      <c r="E11287" s="207"/>
    </row>
    <row r="11288" spans="1:5" x14ac:dyDescent="0.25">
      <c r="A11288" s="353">
        <v>13458</v>
      </c>
      <c r="B11288" s="354" t="s">
        <v>30540</v>
      </c>
      <c r="C11288" s="353" t="s">
        <v>2</v>
      </c>
      <c r="D11288" s="355">
        <v>12267.39</v>
      </c>
      <c r="E11288" s="207"/>
    </row>
    <row r="11289" spans="1:5" x14ac:dyDescent="0.25">
      <c r="A11289" s="353">
        <v>11134</v>
      </c>
      <c r="B11289" s="354" t="s">
        <v>30541</v>
      </c>
      <c r="C11289" s="353" t="s">
        <v>3</v>
      </c>
      <c r="D11289" s="355">
        <v>73.17</v>
      </c>
      <c r="E11289" s="207"/>
    </row>
    <row r="11290" spans="1:5" x14ac:dyDescent="0.25">
      <c r="A11290" s="353">
        <v>11135</v>
      </c>
      <c r="B11290" s="354" t="s">
        <v>30542</v>
      </c>
      <c r="C11290" s="353" t="s">
        <v>3</v>
      </c>
      <c r="D11290" s="355">
        <v>79</v>
      </c>
      <c r="E11290" s="207"/>
    </row>
    <row r="11291" spans="1:5" x14ac:dyDescent="0.25">
      <c r="A11291" s="353">
        <v>11136</v>
      </c>
      <c r="B11291" s="354" t="s">
        <v>30543</v>
      </c>
      <c r="C11291" s="353" t="s">
        <v>3</v>
      </c>
      <c r="D11291" s="355">
        <v>90.45</v>
      </c>
      <c r="E11291" s="207"/>
    </row>
    <row r="11292" spans="1:5" x14ac:dyDescent="0.25">
      <c r="A11292" s="353">
        <v>34743</v>
      </c>
      <c r="B11292" s="354" t="s">
        <v>30544</v>
      </c>
      <c r="C11292" s="353" t="s">
        <v>3</v>
      </c>
      <c r="D11292" s="355">
        <v>109.14</v>
      </c>
      <c r="E11292" s="207"/>
    </row>
    <row r="11293" spans="1:5" x14ac:dyDescent="0.25">
      <c r="A11293" s="353">
        <v>11137</v>
      </c>
      <c r="B11293" s="354" t="s">
        <v>30545</v>
      </c>
      <c r="C11293" s="353" t="s">
        <v>3</v>
      </c>
      <c r="D11293" s="355">
        <v>123.96</v>
      </c>
      <c r="E11293" s="207"/>
    </row>
    <row r="11294" spans="1:5" x14ac:dyDescent="0.25">
      <c r="A11294" s="353">
        <v>34745</v>
      </c>
      <c r="B11294" s="354" t="s">
        <v>30546</v>
      </c>
      <c r="C11294" s="353" t="s">
        <v>3</v>
      </c>
      <c r="D11294" s="355">
        <v>147.41</v>
      </c>
      <c r="E11294" s="207"/>
    </row>
    <row r="11295" spans="1:5" x14ac:dyDescent="0.25">
      <c r="A11295" s="353">
        <v>34746</v>
      </c>
      <c r="B11295" s="354" t="s">
        <v>30547</v>
      </c>
      <c r="C11295" s="353" t="s">
        <v>3</v>
      </c>
      <c r="D11295" s="355">
        <v>40.200000000000003</v>
      </c>
      <c r="E11295" s="207"/>
    </row>
    <row r="11296" spans="1:5" x14ac:dyDescent="0.25">
      <c r="A11296" s="353">
        <v>1360</v>
      </c>
      <c r="B11296" s="354" t="s">
        <v>30548</v>
      </c>
      <c r="C11296" s="353" t="s">
        <v>3</v>
      </c>
      <c r="D11296" s="355">
        <v>46.9</v>
      </c>
      <c r="E11296" s="207"/>
    </row>
    <row r="11297" spans="1:5" x14ac:dyDescent="0.25">
      <c r="A11297" s="353">
        <v>45300</v>
      </c>
      <c r="B11297" s="354" t="s">
        <v>40033</v>
      </c>
      <c r="C11297" s="353" t="s">
        <v>2</v>
      </c>
      <c r="D11297" s="355">
        <v>2662.93</v>
      </c>
      <c r="E11297" s="207"/>
    </row>
    <row r="11298" spans="1:5" x14ac:dyDescent="0.25">
      <c r="A11298" s="353">
        <v>36526</v>
      </c>
      <c r="B11298" s="354" t="s">
        <v>30549</v>
      </c>
      <c r="C11298" s="353" t="s">
        <v>2</v>
      </c>
      <c r="D11298" s="355"/>
      <c r="E11298" s="207"/>
    </row>
    <row r="11299" spans="1:5" x14ac:dyDescent="0.25">
      <c r="A11299" s="353">
        <v>36523</v>
      </c>
      <c r="B11299" s="354" t="s">
        <v>30550</v>
      </c>
      <c r="C11299" s="353" t="s">
        <v>2</v>
      </c>
      <c r="D11299" s="355"/>
      <c r="E11299" s="207"/>
    </row>
    <row r="11300" spans="1:5" x14ac:dyDescent="0.25">
      <c r="A11300" s="353">
        <v>36522</v>
      </c>
      <c r="B11300" s="354" t="s">
        <v>30551</v>
      </c>
      <c r="C11300" s="353" t="s">
        <v>2</v>
      </c>
      <c r="D11300" s="355"/>
      <c r="E11300" s="207"/>
    </row>
    <row r="11301" spans="1:5" x14ac:dyDescent="0.25">
      <c r="A11301" s="353">
        <v>36525</v>
      </c>
      <c r="B11301" s="354" t="s">
        <v>30552</v>
      </c>
      <c r="C11301" s="353" t="s">
        <v>2</v>
      </c>
      <c r="D11301" s="355"/>
      <c r="E11301" s="207"/>
    </row>
    <row r="11302" spans="1:5" x14ac:dyDescent="0.25">
      <c r="A11302" s="353">
        <v>13803</v>
      </c>
      <c r="B11302" s="354" t="s">
        <v>30553</v>
      </c>
      <c r="C11302" s="353" t="s">
        <v>2</v>
      </c>
      <c r="D11302" s="355"/>
      <c r="E11302" s="207"/>
    </row>
    <row r="11303" spans="1:5" x14ac:dyDescent="0.25">
      <c r="A11303" s="353">
        <v>34348</v>
      </c>
      <c r="B11303" s="354" t="s">
        <v>30554</v>
      </c>
      <c r="C11303" s="353" t="s">
        <v>1</v>
      </c>
      <c r="D11303" s="355">
        <v>21.55</v>
      </c>
      <c r="E11303" s="207"/>
    </row>
    <row r="11304" spans="1:5" x14ac:dyDescent="0.25">
      <c r="A11304" s="353">
        <v>34347</v>
      </c>
      <c r="B11304" s="354" t="s">
        <v>30555</v>
      </c>
      <c r="C11304" s="353" t="s">
        <v>1</v>
      </c>
      <c r="D11304" s="355">
        <v>15.41</v>
      </c>
      <c r="E11304" s="207"/>
    </row>
    <row r="11305" spans="1:5" x14ac:dyDescent="0.25">
      <c r="A11305" s="353">
        <v>11146</v>
      </c>
      <c r="B11305" s="354" t="s">
        <v>30556</v>
      </c>
      <c r="C11305" s="353" t="s">
        <v>691</v>
      </c>
      <c r="D11305" s="355">
        <v>572.75</v>
      </c>
      <c r="E11305" s="207"/>
    </row>
    <row r="11306" spans="1:5" x14ac:dyDescent="0.25">
      <c r="A11306" s="353">
        <v>11147</v>
      </c>
      <c r="B11306" s="354" t="s">
        <v>30557</v>
      </c>
      <c r="C11306" s="353" t="s">
        <v>691</v>
      </c>
      <c r="D11306" s="355">
        <v>595.16</v>
      </c>
      <c r="E11306" s="207"/>
    </row>
    <row r="11307" spans="1:5" x14ac:dyDescent="0.25">
      <c r="A11307" s="353">
        <v>34872</v>
      </c>
      <c r="B11307" s="354" t="s">
        <v>30558</v>
      </c>
      <c r="C11307" s="353" t="s">
        <v>691</v>
      </c>
      <c r="D11307" s="355">
        <v>601.85</v>
      </c>
      <c r="E11307" s="207"/>
    </row>
    <row r="11308" spans="1:5" x14ac:dyDescent="0.25">
      <c r="A11308" s="353">
        <v>34491</v>
      </c>
      <c r="B11308" s="354" t="s">
        <v>30559</v>
      </c>
      <c r="C11308" s="353" t="s">
        <v>691</v>
      </c>
      <c r="D11308" s="355">
        <v>619.29</v>
      </c>
      <c r="E11308" s="207"/>
    </row>
    <row r="11309" spans="1:5" x14ac:dyDescent="0.25">
      <c r="A11309" s="353">
        <v>34770</v>
      </c>
      <c r="B11309" s="354" t="s">
        <v>30560</v>
      </c>
      <c r="C11309" s="353" t="s">
        <v>821</v>
      </c>
      <c r="D11309" s="355">
        <v>691.52</v>
      </c>
      <c r="E11309" s="207"/>
    </row>
    <row r="11310" spans="1:5" x14ac:dyDescent="0.25">
      <c r="A11310" s="353">
        <v>1518</v>
      </c>
      <c r="B11310" s="354" t="s">
        <v>30561</v>
      </c>
      <c r="C11310" s="353" t="s">
        <v>821</v>
      </c>
      <c r="D11310" s="355">
        <v>705</v>
      </c>
      <c r="E11310" s="207"/>
    </row>
    <row r="11311" spans="1:5" x14ac:dyDescent="0.25">
      <c r="A11311" s="353">
        <v>41965</v>
      </c>
      <c r="B11311" s="354" t="s">
        <v>30562</v>
      </c>
      <c r="C11311" s="353" t="s">
        <v>821</v>
      </c>
      <c r="D11311" s="355">
        <v>618.16999999999996</v>
      </c>
      <c r="E11311" s="207"/>
    </row>
    <row r="11312" spans="1:5" x14ac:dyDescent="0.25">
      <c r="A11312" s="353">
        <v>1524</v>
      </c>
      <c r="B11312" s="354" t="s">
        <v>30563</v>
      </c>
      <c r="C11312" s="353" t="s">
        <v>691</v>
      </c>
      <c r="D11312" s="355">
        <v>549.51</v>
      </c>
      <c r="E11312" s="207"/>
    </row>
    <row r="11313" spans="1:5" x14ac:dyDescent="0.25">
      <c r="A11313" s="353">
        <v>34492</v>
      </c>
      <c r="B11313" s="354" t="s">
        <v>30564</v>
      </c>
      <c r="C11313" s="353" t="s">
        <v>691</v>
      </c>
      <c r="D11313" s="355">
        <v>509</v>
      </c>
      <c r="E11313" s="207"/>
    </row>
    <row r="11314" spans="1:5" x14ac:dyDescent="0.25">
      <c r="A11314" s="353">
        <v>38404</v>
      </c>
      <c r="B11314" s="354" t="s">
        <v>30565</v>
      </c>
      <c r="C11314" s="353" t="s">
        <v>691</v>
      </c>
      <c r="D11314" s="355">
        <v>527.22</v>
      </c>
      <c r="E11314" s="207"/>
    </row>
    <row r="11315" spans="1:5" x14ac:dyDescent="0.25">
      <c r="A11315" s="353">
        <v>39849</v>
      </c>
      <c r="B11315" s="354" t="s">
        <v>30566</v>
      </c>
      <c r="C11315" s="353" t="s">
        <v>691</v>
      </c>
      <c r="D11315" s="355">
        <v>604.20000000000005</v>
      </c>
      <c r="E11315" s="207"/>
    </row>
    <row r="11316" spans="1:5" x14ac:dyDescent="0.25">
      <c r="A11316" s="353">
        <v>38464</v>
      </c>
      <c r="B11316" s="354" t="s">
        <v>30567</v>
      </c>
      <c r="C11316" s="353" t="s">
        <v>691</v>
      </c>
      <c r="D11316" s="355">
        <v>612.97</v>
      </c>
      <c r="E11316" s="207"/>
    </row>
    <row r="11317" spans="1:5" x14ac:dyDescent="0.25">
      <c r="A11317" s="353">
        <v>1527</v>
      </c>
      <c r="B11317" s="354" t="s">
        <v>30568</v>
      </c>
      <c r="C11317" s="353" t="s">
        <v>691</v>
      </c>
      <c r="D11317" s="355">
        <v>566.96</v>
      </c>
      <c r="E11317" s="207"/>
    </row>
    <row r="11318" spans="1:5" x14ac:dyDescent="0.25">
      <c r="A11318" s="353">
        <v>34493</v>
      </c>
      <c r="B11318" s="354" t="s">
        <v>30569</v>
      </c>
      <c r="C11318" s="353" t="s">
        <v>691</v>
      </c>
      <c r="D11318" s="355">
        <v>523.34</v>
      </c>
      <c r="E11318" s="207"/>
    </row>
    <row r="11319" spans="1:5" x14ac:dyDescent="0.25">
      <c r="A11319" s="353">
        <v>38405</v>
      </c>
      <c r="B11319" s="354" t="s">
        <v>30570</v>
      </c>
      <c r="C11319" s="353" t="s">
        <v>691</v>
      </c>
      <c r="D11319" s="355">
        <v>543.48</v>
      </c>
      <c r="E11319" s="207"/>
    </row>
    <row r="11320" spans="1:5" x14ac:dyDescent="0.25">
      <c r="A11320" s="353">
        <v>38408</v>
      </c>
      <c r="B11320" s="354" t="s">
        <v>30571</v>
      </c>
      <c r="C11320" s="353" t="s">
        <v>691</v>
      </c>
      <c r="D11320" s="355">
        <v>601.58000000000004</v>
      </c>
      <c r="E11320" s="207"/>
    </row>
    <row r="11321" spans="1:5" x14ac:dyDescent="0.25">
      <c r="A11321" s="353">
        <v>1525</v>
      </c>
      <c r="B11321" s="354" t="s">
        <v>30572</v>
      </c>
      <c r="C11321" s="353" t="s">
        <v>691</v>
      </c>
      <c r="D11321" s="355">
        <v>584.4</v>
      </c>
      <c r="E11321" s="207"/>
    </row>
    <row r="11322" spans="1:5" x14ac:dyDescent="0.25">
      <c r="A11322" s="353">
        <v>34494</v>
      </c>
      <c r="B11322" s="354" t="s">
        <v>30573</v>
      </c>
      <c r="C11322" s="353" t="s">
        <v>691</v>
      </c>
      <c r="D11322" s="355">
        <v>540.79</v>
      </c>
      <c r="E11322" s="207"/>
    </row>
    <row r="11323" spans="1:5" x14ac:dyDescent="0.25">
      <c r="A11323" s="353">
        <v>38406</v>
      </c>
      <c r="B11323" s="354" t="s">
        <v>30574</v>
      </c>
      <c r="C11323" s="353" t="s">
        <v>691</v>
      </c>
      <c r="D11323" s="355">
        <v>573.88</v>
      </c>
      <c r="E11323" s="207"/>
    </row>
    <row r="11324" spans="1:5" x14ac:dyDescent="0.25">
      <c r="A11324" s="353">
        <v>38409</v>
      </c>
      <c r="B11324" s="354" t="s">
        <v>30575</v>
      </c>
      <c r="C11324" s="353" t="s">
        <v>691</v>
      </c>
      <c r="D11324" s="355">
        <v>605.67999999999995</v>
      </c>
      <c r="E11324" s="207"/>
    </row>
    <row r="11325" spans="1:5" x14ac:dyDescent="0.25">
      <c r="A11325" s="353">
        <v>43360</v>
      </c>
      <c r="B11325" s="354" t="s">
        <v>30576</v>
      </c>
      <c r="C11325" s="353" t="s">
        <v>691</v>
      </c>
      <c r="D11325" s="355">
        <v>631.54999999999995</v>
      </c>
      <c r="E11325" s="207"/>
    </row>
    <row r="11326" spans="1:5" x14ac:dyDescent="0.25">
      <c r="A11326" s="353">
        <v>11145</v>
      </c>
      <c r="B11326" s="354" t="s">
        <v>30577</v>
      </c>
      <c r="C11326" s="353" t="s">
        <v>691</v>
      </c>
      <c r="D11326" s="355">
        <v>601.85</v>
      </c>
      <c r="E11326" s="207"/>
    </row>
    <row r="11327" spans="1:5" x14ac:dyDescent="0.25">
      <c r="A11327" s="353">
        <v>34495</v>
      </c>
      <c r="B11327" s="354" t="s">
        <v>30578</v>
      </c>
      <c r="C11327" s="353" t="s">
        <v>691</v>
      </c>
      <c r="D11327" s="355">
        <v>558.23</v>
      </c>
      <c r="E11327" s="207"/>
    </row>
    <row r="11328" spans="1:5" x14ac:dyDescent="0.25">
      <c r="A11328" s="353">
        <v>34479</v>
      </c>
      <c r="B11328" s="354" t="s">
        <v>30579</v>
      </c>
      <c r="C11328" s="353" t="s">
        <v>691</v>
      </c>
      <c r="D11328" s="355">
        <v>619.29</v>
      </c>
      <c r="E11328" s="207"/>
    </row>
    <row r="11329" spans="1:5" x14ac:dyDescent="0.25">
      <c r="A11329" s="353">
        <v>34496</v>
      </c>
      <c r="B11329" s="354" t="s">
        <v>30580</v>
      </c>
      <c r="C11329" s="353" t="s">
        <v>691</v>
      </c>
      <c r="D11329" s="355">
        <v>582.33000000000004</v>
      </c>
      <c r="E11329" s="207"/>
    </row>
    <row r="11330" spans="1:5" x14ac:dyDescent="0.25">
      <c r="A11330" s="353">
        <v>34481</v>
      </c>
      <c r="B11330" s="354" t="s">
        <v>30581</v>
      </c>
      <c r="C11330" s="353" t="s">
        <v>691</v>
      </c>
      <c r="D11330" s="355">
        <v>647.08000000000004</v>
      </c>
      <c r="E11330" s="207"/>
    </row>
    <row r="11331" spans="1:5" x14ac:dyDescent="0.25">
      <c r="A11331" s="353">
        <v>34483</v>
      </c>
      <c r="B11331" s="354" t="s">
        <v>30582</v>
      </c>
      <c r="C11331" s="353" t="s">
        <v>691</v>
      </c>
      <c r="D11331" s="355">
        <v>691.36</v>
      </c>
      <c r="E11331" s="207"/>
    </row>
    <row r="11332" spans="1:5" x14ac:dyDescent="0.25">
      <c r="A11332" s="353">
        <v>34485</v>
      </c>
      <c r="B11332" s="354" t="s">
        <v>30583</v>
      </c>
      <c r="C11332" s="353" t="s">
        <v>691</v>
      </c>
      <c r="D11332" s="355">
        <v>739.34</v>
      </c>
      <c r="E11332" s="207"/>
    </row>
    <row r="11333" spans="1:5" x14ac:dyDescent="0.25">
      <c r="A11333" s="353">
        <v>14041</v>
      </c>
      <c r="B11333" s="354" t="s">
        <v>30584</v>
      </c>
      <c r="C11333" s="353" t="s">
        <v>691</v>
      </c>
      <c r="D11333" s="355">
        <v>480.6</v>
      </c>
      <c r="E11333" s="207"/>
    </row>
    <row r="11334" spans="1:5" x14ac:dyDescent="0.25">
      <c r="A11334" s="353">
        <v>1523</v>
      </c>
      <c r="B11334" s="354" t="s">
        <v>30585</v>
      </c>
      <c r="C11334" s="353" t="s">
        <v>691</v>
      </c>
      <c r="D11334" s="355">
        <v>488.45</v>
      </c>
      <c r="E11334" s="207"/>
    </row>
    <row r="11335" spans="1:5" x14ac:dyDescent="0.25">
      <c r="A11335" s="353">
        <v>14054</v>
      </c>
      <c r="B11335" s="354" t="s">
        <v>30586</v>
      </c>
      <c r="C11335" s="353" t="s">
        <v>2</v>
      </c>
      <c r="D11335" s="355">
        <v>22.24</v>
      </c>
      <c r="E11335" s="207"/>
    </row>
    <row r="11336" spans="1:5" x14ac:dyDescent="0.25">
      <c r="A11336" s="353">
        <v>14052</v>
      </c>
      <c r="B11336" s="354" t="s">
        <v>30587</v>
      </c>
      <c r="C11336" s="353" t="s">
        <v>2</v>
      </c>
      <c r="D11336" s="355">
        <v>17.11</v>
      </c>
      <c r="E11336" s="207"/>
    </row>
    <row r="11337" spans="1:5" x14ac:dyDescent="0.25">
      <c r="A11337" s="353">
        <v>14053</v>
      </c>
      <c r="B11337" s="354" t="s">
        <v>30588</v>
      </c>
      <c r="C11337" s="353" t="s">
        <v>2</v>
      </c>
      <c r="D11337" s="355">
        <v>17.37</v>
      </c>
      <c r="E11337" s="207"/>
    </row>
    <row r="11338" spans="1:5" x14ac:dyDescent="0.25">
      <c r="A11338" s="353">
        <v>2560</v>
      </c>
      <c r="B11338" s="354" t="s">
        <v>30589</v>
      </c>
      <c r="C11338" s="353" t="s">
        <v>2</v>
      </c>
      <c r="D11338" s="355">
        <v>23.02</v>
      </c>
      <c r="E11338" s="207"/>
    </row>
    <row r="11339" spans="1:5" x14ac:dyDescent="0.25">
      <c r="A11339" s="353">
        <v>2558</v>
      </c>
      <c r="B11339" s="354" t="s">
        <v>30590</v>
      </c>
      <c r="C11339" s="353" t="s">
        <v>2</v>
      </c>
      <c r="D11339" s="355">
        <v>13.08</v>
      </c>
      <c r="E11339" s="207"/>
    </row>
    <row r="11340" spans="1:5" x14ac:dyDescent="0.25">
      <c r="A11340" s="353">
        <v>2559</v>
      </c>
      <c r="B11340" s="354" t="s">
        <v>30591</v>
      </c>
      <c r="C11340" s="353" t="s">
        <v>2</v>
      </c>
      <c r="D11340" s="355">
        <v>18.41</v>
      </c>
      <c r="E11340" s="207"/>
    </row>
    <row r="11341" spans="1:5" x14ac:dyDescent="0.25">
      <c r="A11341" s="353">
        <v>2592</v>
      </c>
      <c r="B11341" s="354" t="s">
        <v>30592</v>
      </c>
      <c r="C11341" s="353" t="s">
        <v>2</v>
      </c>
      <c r="D11341" s="355">
        <v>305.2</v>
      </c>
      <c r="E11341" s="207"/>
    </row>
    <row r="11342" spans="1:5" x14ac:dyDescent="0.25">
      <c r="A11342" s="353">
        <v>2589</v>
      </c>
      <c r="B11342" s="354" t="s">
        <v>30593</v>
      </c>
      <c r="C11342" s="353" t="s">
        <v>2</v>
      </c>
      <c r="D11342" s="355">
        <v>40.82</v>
      </c>
      <c r="E11342" s="207"/>
    </row>
    <row r="11343" spans="1:5" x14ac:dyDescent="0.25">
      <c r="A11343" s="353">
        <v>2566</v>
      </c>
      <c r="B11343" s="354" t="s">
        <v>30594</v>
      </c>
      <c r="C11343" s="353" t="s">
        <v>2</v>
      </c>
      <c r="D11343" s="355">
        <v>30.71</v>
      </c>
      <c r="E11343" s="207"/>
    </row>
    <row r="11344" spans="1:5" x14ac:dyDescent="0.25">
      <c r="A11344" s="353">
        <v>2590</v>
      </c>
      <c r="B11344" s="354" t="s">
        <v>30595</v>
      </c>
      <c r="C11344" s="353" t="s">
        <v>2</v>
      </c>
      <c r="D11344" s="355">
        <v>25.05</v>
      </c>
      <c r="E11344" s="207"/>
    </row>
    <row r="11345" spans="1:5" x14ac:dyDescent="0.25">
      <c r="A11345" s="353">
        <v>2591</v>
      </c>
      <c r="B11345" s="354" t="s">
        <v>30596</v>
      </c>
      <c r="C11345" s="353" t="s">
        <v>2</v>
      </c>
      <c r="D11345" s="355">
        <v>14.89</v>
      </c>
      <c r="E11345" s="207"/>
    </row>
    <row r="11346" spans="1:5" x14ac:dyDescent="0.25">
      <c r="A11346" s="353">
        <v>2567</v>
      </c>
      <c r="B11346" s="354" t="s">
        <v>30597</v>
      </c>
      <c r="C11346" s="353" t="s">
        <v>2</v>
      </c>
      <c r="D11346" s="355">
        <v>59.88</v>
      </c>
      <c r="E11346" s="207"/>
    </row>
    <row r="11347" spans="1:5" x14ac:dyDescent="0.25">
      <c r="A11347" s="353">
        <v>2568</v>
      </c>
      <c r="B11347" s="354" t="s">
        <v>30598</v>
      </c>
      <c r="C11347" s="353" t="s">
        <v>2</v>
      </c>
      <c r="D11347" s="355">
        <v>166.28</v>
      </c>
      <c r="E11347" s="207"/>
    </row>
    <row r="11348" spans="1:5" x14ac:dyDescent="0.25">
      <c r="A11348" s="353">
        <v>2565</v>
      </c>
      <c r="B11348" s="354" t="s">
        <v>30599</v>
      </c>
      <c r="C11348" s="353" t="s">
        <v>2</v>
      </c>
      <c r="D11348" s="355">
        <v>14.91</v>
      </c>
      <c r="E11348" s="207"/>
    </row>
    <row r="11349" spans="1:5" x14ac:dyDescent="0.25">
      <c r="A11349" s="353">
        <v>2594</v>
      </c>
      <c r="B11349" s="354" t="s">
        <v>30600</v>
      </c>
      <c r="C11349" s="353" t="s">
        <v>2</v>
      </c>
      <c r="D11349" s="355">
        <v>277.01</v>
      </c>
      <c r="E11349" s="207"/>
    </row>
    <row r="11350" spans="1:5" x14ac:dyDescent="0.25">
      <c r="A11350" s="353">
        <v>2587</v>
      </c>
      <c r="B11350" s="354" t="s">
        <v>30601</v>
      </c>
      <c r="C11350" s="353" t="s">
        <v>2</v>
      </c>
      <c r="D11350" s="355">
        <v>47.21</v>
      </c>
      <c r="E11350" s="207"/>
    </row>
    <row r="11351" spans="1:5" x14ac:dyDescent="0.25">
      <c r="A11351" s="353">
        <v>2588</v>
      </c>
      <c r="B11351" s="354" t="s">
        <v>30602</v>
      </c>
      <c r="C11351" s="353" t="s">
        <v>2</v>
      </c>
      <c r="D11351" s="355">
        <v>37.5</v>
      </c>
      <c r="E11351" s="207"/>
    </row>
    <row r="11352" spans="1:5" x14ac:dyDescent="0.25">
      <c r="A11352" s="353">
        <v>2570</v>
      </c>
      <c r="B11352" s="354" t="s">
        <v>30603</v>
      </c>
      <c r="C11352" s="353" t="s">
        <v>2</v>
      </c>
      <c r="D11352" s="355">
        <v>24.22</v>
      </c>
      <c r="E11352" s="207"/>
    </row>
    <row r="11353" spans="1:5" x14ac:dyDescent="0.25">
      <c r="A11353" s="353">
        <v>2569</v>
      </c>
      <c r="B11353" s="354" t="s">
        <v>30604</v>
      </c>
      <c r="C11353" s="353" t="s">
        <v>2</v>
      </c>
      <c r="D11353" s="355">
        <v>14.45</v>
      </c>
      <c r="E11353" s="207"/>
    </row>
    <row r="11354" spans="1:5" x14ac:dyDescent="0.25">
      <c r="A11354" s="353">
        <v>2571</v>
      </c>
      <c r="B11354" s="354" t="s">
        <v>30605</v>
      </c>
      <c r="C11354" s="353" t="s">
        <v>2</v>
      </c>
      <c r="D11354" s="355">
        <v>71.900000000000006</v>
      </c>
      <c r="E11354" s="207"/>
    </row>
    <row r="11355" spans="1:5" x14ac:dyDescent="0.25">
      <c r="A11355" s="353">
        <v>2572</v>
      </c>
      <c r="B11355" s="354" t="s">
        <v>30606</v>
      </c>
      <c r="C11355" s="353" t="s">
        <v>2</v>
      </c>
      <c r="D11355" s="355">
        <v>212.64</v>
      </c>
      <c r="E11355" s="207"/>
    </row>
    <row r="11356" spans="1:5" x14ac:dyDescent="0.25">
      <c r="A11356" s="353">
        <v>2593</v>
      </c>
      <c r="B11356" s="354" t="s">
        <v>30607</v>
      </c>
      <c r="C11356" s="353" t="s">
        <v>2</v>
      </c>
      <c r="D11356" s="355">
        <v>15.41</v>
      </c>
      <c r="E11356" s="207"/>
    </row>
    <row r="11357" spans="1:5" x14ac:dyDescent="0.25">
      <c r="A11357" s="353">
        <v>2595</v>
      </c>
      <c r="B11357" s="354" t="s">
        <v>30608</v>
      </c>
      <c r="C11357" s="353" t="s">
        <v>2</v>
      </c>
      <c r="D11357" s="355">
        <v>331.76</v>
      </c>
      <c r="E11357" s="207"/>
    </row>
    <row r="11358" spans="1:5" x14ac:dyDescent="0.25">
      <c r="A11358" s="353">
        <v>2576</v>
      </c>
      <c r="B11358" s="354" t="s">
        <v>30609</v>
      </c>
      <c r="C11358" s="353" t="s">
        <v>2</v>
      </c>
      <c r="D11358" s="355">
        <v>56.56</v>
      </c>
      <c r="E11358" s="207"/>
    </row>
    <row r="11359" spans="1:5" x14ac:dyDescent="0.25">
      <c r="A11359" s="353">
        <v>2575</v>
      </c>
      <c r="B11359" s="354" t="s">
        <v>30610</v>
      </c>
      <c r="C11359" s="353" t="s">
        <v>2</v>
      </c>
      <c r="D11359" s="355">
        <v>42.52</v>
      </c>
      <c r="E11359" s="207"/>
    </row>
    <row r="11360" spans="1:5" x14ac:dyDescent="0.25">
      <c r="A11360" s="353">
        <v>2586</v>
      </c>
      <c r="B11360" s="354" t="s">
        <v>30611</v>
      </c>
      <c r="C11360" s="353" t="s">
        <v>2</v>
      </c>
      <c r="D11360" s="355">
        <v>28.62</v>
      </c>
      <c r="E11360" s="207"/>
    </row>
    <row r="11361" spans="1:5" x14ac:dyDescent="0.25">
      <c r="A11361" s="353">
        <v>2573</v>
      </c>
      <c r="B11361" s="354" t="s">
        <v>30612</v>
      </c>
      <c r="C11361" s="353" t="s">
        <v>2</v>
      </c>
      <c r="D11361" s="355">
        <v>17.66</v>
      </c>
      <c r="E11361" s="207"/>
    </row>
    <row r="11362" spans="1:5" x14ac:dyDescent="0.25">
      <c r="A11362" s="353">
        <v>2577</v>
      </c>
      <c r="B11362" s="354" t="s">
        <v>30613</v>
      </c>
      <c r="C11362" s="353" t="s">
        <v>2</v>
      </c>
      <c r="D11362" s="355">
        <v>76.63</v>
      </c>
      <c r="E11362" s="207"/>
    </row>
    <row r="11363" spans="1:5" x14ac:dyDescent="0.25">
      <c r="A11363" s="353">
        <v>2578</v>
      </c>
      <c r="B11363" s="354" t="s">
        <v>30614</v>
      </c>
      <c r="C11363" s="353" t="s">
        <v>2</v>
      </c>
      <c r="D11363" s="355">
        <v>239.26</v>
      </c>
      <c r="E11363" s="207"/>
    </row>
    <row r="11364" spans="1:5" x14ac:dyDescent="0.25">
      <c r="A11364" s="353">
        <v>2574</v>
      </c>
      <c r="B11364" s="354" t="s">
        <v>30615</v>
      </c>
      <c r="C11364" s="353" t="s">
        <v>2</v>
      </c>
      <c r="D11364" s="355">
        <v>17.77</v>
      </c>
      <c r="E11364" s="207"/>
    </row>
    <row r="11365" spans="1:5" x14ac:dyDescent="0.25">
      <c r="A11365" s="353">
        <v>2585</v>
      </c>
      <c r="B11365" s="354" t="s">
        <v>30616</v>
      </c>
      <c r="C11365" s="353" t="s">
        <v>2</v>
      </c>
      <c r="D11365" s="355">
        <v>328.32</v>
      </c>
      <c r="E11365" s="207"/>
    </row>
    <row r="11366" spans="1:5" x14ac:dyDescent="0.25">
      <c r="A11366" s="353">
        <v>12008</v>
      </c>
      <c r="B11366" s="354" t="s">
        <v>30617</v>
      </c>
      <c r="C11366" s="353" t="s">
        <v>2</v>
      </c>
      <c r="D11366" s="355">
        <v>176.16</v>
      </c>
      <c r="E11366" s="207"/>
    </row>
    <row r="11367" spans="1:5" x14ac:dyDescent="0.25">
      <c r="A11367" s="353">
        <v>2582</v>
      </c>
      <c r="B11367" s="354" t="s">
        <v>30618</v>
      </c>
      <c r="C11367" s="353" t="s">
        <v>2</v>
      </c>
      <c r="D11367" s="355">
        <v>52.46</v>
      </c>
      <c r="E11367" s="207"/>
    </row>
    <row r="11368" spans="1:5" x14ac:dyDescent="0.25">
      <c r="A11368" s="353">
        <v>2597</v>
      </c>
      <c r="B11368" s="354" t="s">
        <v>30619</v>
      </c>
      <c r="C11368" s="353" t="s">
        <v>2</v>
      </c>
      <c r="D11368" s="355">
        <v>44.96</v>
      </c>
      <c r="E11368" s="207"/>
    </row>
    <row r="11369" spans="1:5" x14ac:dyDescent="0.25">
      <c r="A11369" s="353">
        <v>2581</v>
      </c>
      <c r="B11369" s="354" t="s">
        <v>30620</v>
      </c>
      <c r="C11369" s="353" t="s">
        <v>2</v>
      </c>
      <c r="D11369" s="355">
        <v>27.39</v>
      </c>
      <c r="E11369" s="207"/>
    </row>
    <row r="11370" spans="1:5" x14ac:dyDescent="0.25">
      <c r="A11370" s="353">
        <v>2579</v>
      </c>
      <c r="B11370" s="354" t="s">
        <v>30621</v>
      </c>
      <c r="C11370" s="353" t="s">
        <v>2</v>
      </c>
      <c r="D11370" s="355">
        <v>21.4</v>
      </c>
      <c r="E11370" s="207"/>
    </row>
    <row r="11371" spans="1:5" x14ac:dyDescent="0.25">
      <c r="A11371" s="353">
        <v>2596</v>
      </c>
      <c r="B11371" s="354" t="s">
        <v>30622</v>
      </c>
      <c r="C11371" s="353" t="s">
        <v>2</v>
      </c>
      <c r="D11371" s="355">
        <v>81</v>
      </c>
      <c r="E11371" s="207"/>
    </row>
    <row r="11372" spans="1:5" x14ac:dyDescent="0.25">
      <c r="A11372" s="353">
        <v>2583</v>
      </c>
      <c r="B11372" s="354" t="s">
        <v>30623</v>
      </c>
      <c r="C11372" s="353" t="s">
        <v>2</v>
      </c>
      <c r="D11372" s="355">
        <v>197.02</v>
      </c>
      <c r="E11372" s="207"/>
    </row>
    <row r="11373" spans="1:5" x14ac:dyDescent="0.25">
      <c r="A11373" s="353">
        <v>2580</v>
      </c>
      <c r="B11373" s="354" t="s">
        <v>30624</v>
      </c>
      <c r="C11373" s="353" t="s">
        <v>2</v>
      </c>
      <c r="D11373" s="355">
        <v>23.46</v>
      </c>
      <c r="E11373" s="207"/>
    </row>
    <row r="11374" spans="1:5" x14ac:dyDescent="0.25">
      <c r="A11374" s="353">
        <v>2584</v>
      </c>
      <c r="B11374" s="354" t="s">
        <v>30625</v>
      </c>
      <c r="C11374" s="353" t="s">
        <v>2</v>
      </c>
      <c r="D11374" s="355">
        <v>327.99</v>
      </c>
      <c r="E11374" s="207"/>
    </row>
    <row r="11375" spans="1:5" x14ac:dyDescent="0.25">
      <c r="A11375" s="353">
        <v>39329</v>
      </c>
      <c r="B11375" s="354" t="s">
        <v>30626</v>
      </c>
      <c r="C11375" s="353" t="s">
        <v>2</v>
      </c>
      <c r="D11375" s="355">
        <v>12.72</v>
      </c>
      <c r="E11375" s="207"/>
    </row>
    <row r="11376" spans="1:5" x14ac:dyDescent="0.25">
      <c r="A11376" s="353">
        <v>12010</v>
      </c>
      <c r="B11376" s="354" t="s">
        <v>30627</v>
      </c>
      <c r="C11376" s="353" t="s">
        <v>2</v>
      </c>
      <c r="D11376" s="355">
        <v>12.16</v>
      </c>
      <c r="E11376" s="207"/>
    </row>
    <row r="11377" spans="1:5" x14ac:dyDescent="0.25">
      <c r="A11377" s="353">
        <v>39332</v>
      </c>
      <c r="B11377" s="354" t="s">
        <v>30628</v>
      </c>
      <c r="C11377" s="353" t="s">
        <v>2</v>
      </c>
      <c r="D11377" s="355">
        <v>14.95</v>
      </c>
      <c r="E11377" s="207"/>
    </row>
    <row r="11378" spans="1:5" x14ac:dyDescent="0.25">
      <c r="A11378" s="353">
        <v>39330</v>
      </c>
      <c r="B11378" s="354" t="s">
        <v>30629</v>
      </c>
      <c r="C11378" s="353" t="s">
        <v>2</v>
      </c>
      <c r="D11378" s="355">
        <v>13.38</v>
      </c>
      <c r="E11378" s="207"/>
    </row>
    <row r="11379" spans="1:5" x14ac:dyDescent="0.25">
      <c r="A11379" s="353">
        <v>39331</v>
      </c>
      <c r="B11379" s="354" t="s">
        <v>30630</v>
      </c>
      <c r="C11379" s="353" t="s">
        <v>2</v>
      </c>
      <c r="D11379" s="355">
        <v>11.9</v>
      </c>
      <c r="E11379" s="207"/>
    </row>
    <row r="11380" spans="1:5" x14ac:dyDescent="0.25">
      <c r="A11380" s="353">
        <v>39335</v>
      </c>
      <c r="B11380" s="354" t="s">
        <v>30631</v>
      </c>
      <c r="C11380" s="353" t="s">
        <v>2</v>
      </c>
      <c r="D11380" s="355">
        <v>13.43</v>
      </c>
      <c r="E11380" s="207"/>
    </row>
    <row r="11381" spans="1:5" x14ac:dyDescent="0.25">
      <c r="A11381" s="353">
        <v>39333</v>
      </c>
      <c r="B11381" s="354" t="s">
        <v>30632</v>
      </c>
      <c r="C11381" s="353" t="s">
        <v>2</v>
      </c>
      <c r="D11381" s="355">
        <v>11.6</v>
      </c>
      <c r="E11381" s="207"/>
    </row>
    <row r="11382" spans="1:5" x14ac:dyDescent="0.25">
      <c r="A11382" s="353">
        <v>39334</v>
      </c>
      <c r="B11382" s="354" t="s">
        <v>30633</v>
      </c>
      <c r="C11382" s="353" t="s">
        <v>2</v>
      </c>
      <c r="D11382" s="355">
        <v>10.67</v>
      </c>
      <c r="E11382" s="207"/>
    </row>
    <row r="11383" spans="1:5" x14ac:dyDescent="0.25">
      <c r="A11383" s="353">
        <v>12015</v>
      </c>
      <c r="B11383" s="354" t="s">
        <v>30634</v>
      </c>
      <c r="C11383" s="353" t="s">
        <v>2</v>
      </c>
      <c r="D11383" s="355">
        <v>15.6</v>
      </c>
      <c r="E11383" s="207"/>
    </row>
    <row r="11384" spans="1:5" x14ac:dyDescent="0.25">
      <c r="A11384" s="353">
        <v>12016</v>
      </c>
      <c r="B11384" s="354" t="s">
        <v>30635</v>
      </c>
      <c r="C11384" s="353" t="s">
        <v>2</v>
      </c>
      <c r="D11384" s="355">
        <v>13.4</v>
      </c>
      <c r="E11384" s="207"/>
    </row>
    <row r="11385" spans="1:5" x14ac:dyDescent="0.25">
      <c r="A11385" s="353">
        <v>12019</v>
      </c>
      <c r="B11385" s="354" t="s">
        <v>30636</v>
      </c>
      <c r="C11385" s="353" t="s">
        <v>2</v>
      </c>
      <c r="D11385" s="355">
        <v>15.6</v>
      </c>
      <c r="E11385" s="207"/>
    </row>
    <row r="11386" spans="1:5" x14ac:dyDescent="0.25">
      <c r="A11386" s="353">
        <v>12020</v>
      </c>
      <c r="B11386" s="354" t="s">
        <v>30637</v>
      </c>
      <c r="C11386" s="353" t="s">
        <v>2</v>
      </c>
      <c r="D11386" s="355">
        <v>13.4</v>
      </c>
      <c r="E11386" s="207"/>
    </row>
    <row r="11387" spans="1:5" x14ac:dyDescent="0.25">
      <c r="A11387" s="353">
        <v>39338</v>
      </c>
      <c r="B11387" s="354" t="s">
        <v>30638</v>
      </c>
      <c r="C11387" s="353" t="s">
        <v>2</v>
      </c>
      <c r="D11387" s="355">
        <v>14.95</v>
      </c>
      <c r="E11387" s="207"/>
    </row>
    <row r="11388" spans="1:5" x14ac:dyDescent="0.25">
      <c r="A11388" s="353">
        <v>39336</v>
      </c>
      <c r="B11388" s="354" t="s">
        <v>30639</v>
      </c>
      <c r="C11388" s="353" t="s">
        <v>2</v>
      </c>
      <c r="D11388" s="355">
        <v>13.38</v>
      </c>
      <c r="E11388" s="207"/>
    </row>
    <row r="11389" spans="1:5" x14ac:dyDescent="0.25">
      <c r="A11389" s="353">
        <v>39337</v>
      </c>
      <c r="B11389" s="354" t="s">
        <v>30640</v>
      </c>
      <c r="C11389" s="353" t="s">
        <v>2</v>
      </c>
      <c r="D11389" s="355">
        <v>11.9</v>
      </c>
      <c r="E11389" s="207"/>
    </row>
    <row r="11390" spans="1:5" x14ac:dyDescent="0.25">
      <c r="A11390" s="353">
        <v>39341</v>
      </c>
      <c r="B11390" s="354" t="s">
        <v>30641</v>
      </c>
      <c r="C11390" s="353" t="s">
        <v>2</v>
      </c>
      <c r="D11390" s="355">
        <v>19.489999999999998</v>
      </c>
      <c r="E11390" s="207"/>
    </row>
    <row r="11391" spans="1:5" x14ac:dyDescent="0.25">
      <c r="A11391" s="353">
        <v>39340</v>
      </c>
      <c r="B11391" s="354" t="s">
        <v>30642</v>
      </c>
      <c r="C11391" s="353" t="s">
        <v>2</v>
      </c>
      <c r="D11391" s="355">
        <v>14.31</v>
      </c>
      <c r="E11391" s="207"/>
    </row>
    <row r="11392" spans="1:5" x14ac:dyDescent="0.25">
      <c r="A11392" s="353">
        <v>39342</v>
      </c>
      <c r="B11392" s="354" t="s">
        <v>30643</v>
      </c>
      <c r="C11392" s="353" t="s">
        <v>2</v>
      </c>
      <c r="D11392" s="355">
        <v>19.489999999999998</v>
      </c>
      <c r="E11392" s="207"/>
    </row>
    <row r="11393" spans="1:5" x14ac:dyDescent="0.25">
      <c r="A11393" s="353">
        <v>12025</v>
      </c>
      <c r="B11393" s="354" t="s">
        <v>30644</v>
      </c>
      <c r="C11393" s="353" t="s">
        <v>2</v>
      </c>
      <c r="D11393" s="355">
        <v>14.78</v>
      </c>
      <c r="E11393" s="207"/>
    </row>
    <row r="11394" spans="1:5" x14ac:dyDescent="0.25">
      <c r="A11394" s="353">
        <v>39345</v>
      </c>
      <c r="B11394" s="354" t="s">
        <v>30645</v>
      </c>
      <c r="C11394" s="353" t="s">
        <v>2</v>
      </c>
      <c r="D11394" s="355">
        <v>22.27</v>
      </c>
      <c r="E11394" s="207"/>
    </row>
    <row r="11395" spans="1:5" x14ac:dyDescent="0.25">
      <c r="A11395" s="353">
        <v>39343</v>
      </c>
      <c r="B11395" s="354" t="s">
        <v>30646</v>
      </c>
      <c r="C11395" s="353" t="s">
        <v>2</v>
      </c>
      <c r="D11395" s="355">
        <v>16.46</v>
      </c>
      <c r="E11395" s="207"/>
    </row>
    <row r="11396" spans="1:5" x14ac:dyDescent="0.25">
      <c r="A11396" s="353">
        <v>39344</v>
      </c>
      <c r="B11396" s="354" t="s">
        <v>30647</v>
      </c>
      <c r="C11396" s="353" t="s">
        <v>2</v>
      </c>
      <c r="D11396" s="355">
        <v>15.91</v>
      </c>
      <c r="E11396" s="207"/>
    </row>
    <row r="11397" spans="1:5" x14ac:dyDescent="0.25">
      <c r="A11397" s="353">
        <v>12623</v>
      </c>
      <c r="B11397" s="354" t="s">
        <v>30648</v>
      </c>
      <c r="C11397" s="353" t="s">
        <v>1</v>
      </c>
      <c r="D11397" s="355">
        <v>47.7</v>
      </c>
      <c r="E11397" s="207"/>
    </row>
    <row r="11398" spans="1:5" x14ac:dyDescent="0.25">
      <c r="A11398" s="353">
        <v>34498</v>
      </c>
      <c r="B11398" s="354" t="s">
        <v>21360</v>
      </c>
      <c r="C11398" s="353" t="s">
        <v>2</v>
      </c>
      <c r="D11398" s="355">
        <v>96.8</v>
      </c>
      <c r="E11398" s="207"/>
    </row>
    <row r="11399" spans="1:5" x14ac:dyDescent="0.25">
      <c r="A11399" s="353">
        <v>13244</v>
      </c>
      <c r="B11399" s="354" t="s">
        <v>21361</v>
      </c>
      <c r="C11399" s="353" t="s">
        <v>2</v>
      </c>
      <c r="D11399" s="355">
        <v>40.75</v>
      </c>
      <c r="E11399" s="207"/>
    </row>
    <row r="11400" spans="1:5" x14ac:dyDescent="0.25">
      <c r="A11400" s="353">
        <v>38998</v>
      </c>
      <c r="B11400" s="354" t="s">
        <v>30649</v>
      </c>
      <c r="C11400" s="353" t="s">
        <v>2</v>
      </c>
      <c r="D11400" s="355"/>
      <c r="E11400" s="207"/>
    </row>
    <row r="11401" spans="1:5" x14ac:dyDescent="0.25">
      <c r="A11401" s="353">
        <v>38999</v>
      </c>
      <c r="B11401" s="354" t="s">
        <v>30650</v>
      </c>
      <c r="C11401" s="353" t="s">
        <v>2</v>
      </c>
      <c r="D11401" s="355"/>
      <c r="E11401" s="207"/>
    </row>
    <row r="11402" spans="1:5" x14ac:dyDescent="0.25">
      <c r="A11402" s="353">
        <v>38996</v>
      </c>
      <c r="B11402" s="354" t="s">
        <v>30651</v>
      </c>
      <c r="C11402" s="353" t="s">
        <v>2</v>
      </c>
      <c r="D11402" s="355"/>
      <c r="E11402" s="207"/>
    </row>
    <row r="11403" spans="1:5" x14ac:dyDescent="0.25">
      <c r="A11403" s="353">
        <v>44173</v>
      </c>
      <c r="B11403" s="354" t="s">
        <v>30652</v>
      </c>
      <c r="C11403" s="353" t="s">
        <v>2</v>
      </c>
      <c r="D11403" s="355"/>
      <c r="E11403" s="207"/>
    </row>
    <row r="11404" spans="1:5" x14ac:dyDescent="0.25">
      <c r="A11404" s="353">
        <v>44174</v>
      </c>
      <c r="B11404" s="354" t="s">
        <v>30653</v>
      </c>
      <c r="C11404" s="353" t="s">
        <v>2</v>
      </c>
      <c r="D11404" s="355"/>
      <c r="E11404" s="207"/>
    </row>
    <row r="11405" spans="1:5" x14ac:dyDescent="0.25">
      <c r="A11405" s="353">
        <v>38997</v>
      </c>
      <c r="B11405" s="354" t="s">
        <v>30654</v>
      </c>
      <c r="C11405" s="353" t="s">
        <v>2</v>
      </c>
      <c r="D11405" s="355"/>
      <c r="E11405" s="207"/>
    </row>
    <row r="11406" spans="1:5" x14ac:dyDescent="0.25">
      <c r="A11406" s="353">
        <v>39600</v>
      </c>
      <c r="B11406" s="354" t="s">
        <v>30655</v>
      </c>
      <c r="C11406" s="353" t="s">
        <v>2</v>
      </c>
      <c r="D11406" s="355">
        <v>14.52</v>
      </c>
      <c r="E11406" s="207"/>
    </row>
    <row r="11407" spans="1:5" x14ac:dyDescent="0.25">
      <c r="A11407" s="353">
        <v>39601</v>
      </c>
      <c r="B11407" s="354" t="s">
        <v>30656</v>
      </c>
      <c r="C11407" s="353" t="s">
        <v>2</v>
      </c>
      <c r="D11407" s="355">
        <v>30.81</v>
      </c>
      <c r="E11407" s="207"/>
    </row>
    <row r="11408" spans="1:5" x14ac:dyDescent="0.25">
      <c r="A11408" s="353">
        <v>39862</v>
      </c>
      <c r="B11408" s="354" t="s">
        <v>30657</v>
      </c>
      <c r="C11408" s="353" t="s">
        <v>2</v>
      </c>
      <c r="D11408" s="355"/>
      <c r="E11408" s="207"/>
    </row>
    <row r="11409" spans="1:5" x14ac:dyDescent="0.25">
      <c r="A11409" s="353">
        <v>39863</v>
      </c>
      <c r="B11409" s="354" t="s">
        <v>30658</v>
      </c>
      <c r="C11409" s="353" t="s">
        <v>2</v>
      </c>
      <c r="D11409" s="355"/>
      <c r="E11409" s="207"/>
    </row>
    <row r="11410" spans="1:5" x14ac:dyDescent="0.25">
      <c r="A11410" s="353">
        <v>39864</v>
      </c>
      <c r="B11410" s="354" t="s">
        <v>30659</v>
      </c>
      <c r="C11410" s="353" t="s">
        <v>2</v>
      </c>
      <c r="D11410" s="355"/>
      <c r="E11410" s="207"/>
    </row>
    <row r="11411" spans="1:5" x14ac:dyDescent="0.25">
      <c r="A11411" s="353">
        <v>39865</v>
      </c>
      <c r="B11411" s="354" t="s">
        <v>30660</v>
      </c>
      <c r="C11411" s="353" t="s">
        <v>2</v>
      </c>
      <c r="D11411" s="355"/>
      <c r="E11411" s="207"/>
    </row>
    <row r="11412" spans="1:5" x14ac:dyDescent="0.25">
      <c r="A11412" s="353">
        <v>2517</v>
      </c>
      <c r="B11412" s="354" t="s">
        <v>30661</v>
      </c>
      <c r="C11412" s="353" t="s">
        <v>2</v>
      </c>
      <c r="D11412" s="355">
        <v>32.68</v>
      </c>
      <c r="E11412" s="207"/>
    </row>
    <row r="11413" spans="1:5" x14ac:dyDescent="0.25">
      <c r="A11413" s="353">
        <v>2522</v>
      </c>
      <c r="B11413" s="354" t="s">
        <v>30662</v>
      </c>
      <c r="C11413" s="353" t="s">
        <v>2</v>
      </c>
      <c r="D11413" s="355">
        <v>21.12</v>
      </c>
      <c r="E11413" s="207"/>
    </row>
    <row r="11414" spans="1:5" x14ac:dyDescent="0.25">
      <c r="A11414" s="353">
        <v>2516</v>
      </c>
      <c r="B11414" s="354" t="s">
        <v>30663</v>
      </c>
      <c r="C11414" s="353" t="s">
        <v>2</v>
      </c>
      <c r="D11414" s="355">
        <v>16.96</v>
      </c>
      <c r="E11414" s="207"/>
    </row>
    <row r="11415" spans="1:5" x14ac:dyDescent="0.25">
      <c r="A11415" s="353">
        <v>2548</v>
      </c>
      <c r="B11415" s="354" t="s">
        <v>30664</v>
      </c>
      <c r="C11415" s="353" t="s">
        <v>2</v>
      </c>
      <c r="D11415" s="355">
        <v>12.99</v>
      </c>
      <c r="E11415" s="207"/>
    </row>
    <row r="11416" spans="1:5" x14ac:dyDescent="0.25">
      <c r="A11416" s="353">
        <v>2518</v>
      </c>
      <c r="B11416" s="354" t="s">
        <v>30665</v>
      </c>
      <c r="C11416" s="353" t="s">
        <v>2</v>
      </c>
      <c r="D11416" s="355">
        <v>155.55000000000001</v>
      </c>
      <c r="E11416" s="207"/>
    </row>
    <row r="11417" spans="1:5" x14ac:dyDescent="0.25">
      <c r="A11417" s="353">
        <v>2521</v>
      </c>
      <c r="B11417" s="354" t="s">
        <v>30666</v>
      </c>
      <c r="C11417" s="353" t="s">
        <v>2</v>
      </c>
      <c r="D11417" s="355">
        <v>66.209999999999994</v>
      </c>
      <c r="E11417" s="207"/>
    </row>
    <row r="11418" spans="1:5" x14ac:dyDescent="0.25">
      <c r="A11418" s="353">
        <v>2519</v>
      </c>
      <c r="B11418" s="354" t="s">
        <v>30667</v>
      </c>
      <c r="C11418" s="353" t="s">
        <v>2</v>
      </c>
      <c r="D11418" s="355">
        <v>187.56</v>
      </c>
      <c r="E11418" s="207"/>
    </row>
    <row r="11419" spans="1:5" x14ac:dyDescent="0.25">
      <c r="A11419" s="353">
        <v>2515</v>
      </c>
      <c r="B11419" s="354" t="s">
        <v>30668</v>
      </c>
      <c r="C11419" s="353" t="s">
        <v>2</v>
      </c>
      <c r="D11419" s="355">
        <v>14.11</v>
      </c>
      <c r="E11419" s="207"/>
    </row>
    <row r="11420" spans="1:5" x14ac:dyDescent="0.25">
      <c r="A11420" s="353">
        <v>2520</v>
      </c>
      <c r="B11420" s="354" t="s">
        <v>30669</v>
      </c>
      <c r="C11420" s="353" t="s">
        <v>2</v>
      </c>
      <c r="D11420" s="355">
        <v>345.21</v>
      </c>
      <c r="E11420" s="207"/>
    </row>
    <row r="11421" spans="1:5" x14ac:dyDescent="0.25">
      <c r="A11421" s="353">
        <v>1602</v>
      </c>
      <c r="B11421" s="354" t="s">
        <v>30670</v>
      </c>
      <c r="C11421" s="353" t="s">
        <v>2</v>
      </c>
      <c r="D11421" s="355">
        <v>65.12</v>
      </c>
      <c r="E11421" s="207"/>
    </row>
    <row r="11422" spans="1:5" x14ac:dyDescent="0.25">
      <c r="A11422" s="353">
        <v>1601</v>
      </c>
      <c r="B11422" s="354" t="s">
        <v>30671</v>
      </c>
      <c r="C11422" s="353" t="s">
        <v>2</v>
      </c>
      <c r="D11422" s="355">
        <v>58.04</v>
      </c>
      <c r="E11422" s="207"/>
    </row>
    <row r="11423" spans="1:5" x14ac:dyDescent="0.25">
      <c r="A11423" s="353">
        <v>1600</v>
      </c>
      <c r="B11423" s="354" t="s">
        <v>30672</v>
      </c>
      <c r="C11423" s="353" t="s">
        <v>2</v>
      </c>
      <c r="D11423" s="355">
        <v>25.35</v>
      </c>
      <c r="E11423" s="207"/>
    </row>
    <row r="11424" spans="1:5" x14ac:dyDescent="0.25">
      <c r="A11424" s="353">
        <v>1598</v>
      </c>
      <c r="B11424" s="354" t="s">
        <v>30673</v>
      </c>
      <c r="C11424" s="353" t="s">
        <v>2</v>
      </c>
      <c r="D11424" s="355">
        <v>17.18</v>
      </c>
      <c r="E11424" s="207"/>
    </row>
    <row r="11425" spans="1:5" x14ac:dyDescent="0.25">
      <c r="A11425" s="353">
        <v>1603</v>
      </c>
      <c r="B11425" s="354" t="s">
        <v>30674</v>
      </c>
      <c r="C11425" s="353" t="s">
        <v>2</v>
      </c>
      <c r="D11425" s="355">
        <v>98.32</v>
      </c>
      <c r="E11425" s="207"/>
    </row>
    <row r="11426" spans="1:5" x14ac:dyDescent="0.25">
      <c r="A11426" s="353">
        <v>1599</v>
      </c>
      <c r="B11426" s="354" t="s">
        <v>30675</v>
      </c>
      <c r="C11426" s="353" t="s">
        <v>2</v>
      </c>
      <c r="D11426" s="355">
        <v>19.93</v>
      </c>
      <c r="E11426" s="207"/>
    </row>
    <row r="11427" spans="1:5" x14ac:dyDescent="0.25">
      <c r="A11427" s="353">
        <v>1597</v>
      </c>
      <c r="B11427" s="354" t="s">
        <v>30676</v>
      </c>
      <c r="C11427" s="353" t="s">
        <v>2</v>
      </c>
      <c r="D11427" s="355">
        <v>16.149999999999999</v>
      </c>
      <c r="E11427" s="207"/>
    </row>
    <row r="11428" spans="1:5" x14ac:dyDescent="0.25">
      <c r="A11428" s="353">
        <v>39602</v>
      </c>
      <c r="B11428" s="354" t="s">
        <v>30677</v>
      </c>
      <c r="C11428" s="353" t="s">
        <v>2</v>
      </c>
      <c r="D11428" s="355">
        <v>1.54</v>
      </c>
      <c r="E11428" s="207"/>
    </row>
    <row r="11429" spans="1:5" x14ac:dyDescent="0.25">
      <c r="A11429" s="353">
        <v>39603</v>
      </c>
      <c r="B11429" s="354" t="s">
        <v>30678</v>
      </c>
      <c r="C11429" s="353" t="s">
        <v>2</v>
      </c>
      <c r="D11429" s="355">
        <v>3.28</v>
      </c>
      <c r="E11429" s="207"/>
    </row>
    <row r="11430" spans="1:5" x14ac:dyDescent="0.25">
      <c r="A11430" s="353">
        <v>11821</v>
      </c>
      <c r="B11430" s="354" t="s">
        <v>30679</v>
      </c>
      <c r="C11430" s="353" t="s">
        <v>2</v>
      </c>
      <c r="D11430" s="355">
        <v>13.26</v>
      </c>
      <c r="E11430" s="207"/>
    </row>
    <row r="11431" spans="1:5" x14ac:dyDescent="0.25">
      <c r="A11431" s="353">
        <v>1562</v>
      </c>
      <c r="B11431" s="354" t="s">
        <v>30680</v>
      </c>
      <c r="C11431" s="353" t="s">
        <v>2</v>
      </c>
      <c r="D11431" s="355">
        <v>21.72</v>
      </c>
      <c r="E11431" s="207"/>
    </row>
    <row r="11432" spans="1:5" x14ac:dyDescent="0.25">
      <c r="A11432" s="353">
        <v>1563</v>
      </c>
      <c r="B11432" s="354" t="s">
        <v>30681</v>
      </c>
      <c r="C11432" s="353" t="s">
        <v>2</v>
      </c>
      <c r="D11432" s="355">
        <v>29.15</v>
      </c>
      <c r="E11432" s="207"/>
    </row>
    <row r="11433" spans="1:5" x14ac:dyDescent="0.25">
      <c r="A11433" s="353">
        <v>11856</v>
      </c>
      <c r="B11433" s="354" t="s">
        <v>30682</v>
      </c>
      <c r="C11433" s="353" t="s">
        <v>2</v>
      </c>
      <c r="D11433" s="355">
        <v>8.69</v>
      </c>
      <c r="E11433" s="207"/>
    </row>
    <row r="11434" spans="1:5" x14ac:dyDescent="0.25">
      <c r="A11434" s="353">
        <v>11857</v>
      </c>
      <c r="B11434" s="354" t="s">
        <v>30683</v>
      </c>
      <c r="C11434" s="353" t="s">
        <v>2</v>
      </c>
      <c r="D11434" s="355">
        <v>45.73</v>
      </c>
      <c r="E11434" s="207"/>
    </row>
    <row r="11435" spans="1:5" x14ac:dyDescent="0.25">
      <c r="A11435" s="353">
        <v>11858</v>
      </c>
      <c r="B11435" s="354" t="s">
        <v>30684</v>
      </c>
      <c r="C11435" s="353" t="s">
        <v>2</v>
      </c>
      <c r="D11435" s="355">
        <v>56.76</v>
      </c>
      <c r="E11435" s="207"/>
    </row>
    <row r="11436" spans="1:5" x14ac:dyDescent="0.25">
      <c r="A11436" s="353">
        <v>1539</v>
      </c>
      <c r="B11436" s="354" t="s">
        <v>30685</v>
      </c>
      <c r="C11436" s="353" t="s">
        <v>2</v>
      </c>
      <c r="D11436" s="355">
        <v>10.210000000000001</v>
      </c>
      <c r="E11436" s="207"/>
    </row>
    <row r="11437" spans="1:5" x14ac:dyDescent="0.25">
      <c r="A11437" s="353">
        <v>11859</v>
      </c>
      <c r="B11437" s="354" t="s">
        <v>30686</v>
      </c>
      <c r="C11437" s="353" t="s">
        <v>2</v>
      </c>
      <c r="D11437" s="355">
        <v>77.23</v>
      </c>
      <c r="E11437" s="207"/>
    </row>
    <row r="11438" spans="1:5" x14ac:dyDescent="0.25">
      <c r="A11438" s="353">
        <v>1550</v>
      </c>
      <c r="B11438" s="354" t="s">
        <v>30687</v>
      </c>
      <c r="C11438" s="353" t="s">
        <v>2</v>
      </c>
      <c r="D11438" s="355">
        <v>10.77</v>
      </c>
      <c r="E11438" s="207"/>
    </row>
    <row r="11439" spans="1:5" x14ac:dyDescent="0.25">
      <c r="A11439" s="353">
        <v>11854</v>
      </c>
      <c r="B11439" s="354" t="s">
        <v>30688</v>
      </c>
      <c r="C11439" s="353" t="s">
        <v>2</v>
      </c>
      <c r="D11439" s="355">
        <v>13.46</v>
      </c>
      <c r="E11439" s="207"/>
    </row>
    <row r="11440" spans="1:5" x14ac:dyDescent="0.25">
      <c r="A11440" s="353">
        <v>11862</v>
      </c>
      <c r="B11440" s="354" t="s">
        <v>30689</v>
      </c>
      <c r="C11440" s="353" t="s">
        <v>2</v>
      </c>
      <c r="D11440" s="355">
        <v>18.88</v>
      </c>
      <c r="E11440" s="207"/>
    </row>
    <row r="11441" spans="1:5" x14ac:dyDescent="0.25">
      <c r="A11441" s="353">
        <v>11863</v>
      </c>
      <c r="B11441" s="354" t="s">
        <v>21352</v>
      </c>
      <c r="C11441" s="353" t="s">
        <v>2</v>
      </c>
      <c r="D11441" s="355">
        <v>7.62</v>
      </c>
      <c r="E11441" s="207"/>
    </row>
    <row r="11442" spans="1:5" x14ac:dyDescent="0.25">
      <c r="A11442" s="353">
        <v>11855</v>
      </c>
      <c r="B11442" s="354" t="s">
        <v>30690</v>
      </c>
      <c r="C11442" s="353" t="s">
        <v>2</v>
      </c>
      <c r="D11442" s="355">
        <v>28.19</v>
      </c>
      <c r="E11442" s="207"/>
    </row>
    <row r="11443" spans="1:5" x14ac:dyDescent="0.25">
      <c r="A11443" s="353">
        <v>11864</v>
      </c>
      <c r="B11443" s="354" t="s">
        <v>30691</v>
      </c>
      <c r="C11443" s="353" t="s">
        <v>2</v>
      </c>
      <c r="D11443" s="355">
        <v>42.62</v>
      </c>
      <c r="E11443" s="207"/>
    </row>
    <row r="11444" spans="1:5" x14ac:dyDescent="0.25">
      <c r="A11444" s="353">
        <v>2527</v>
      </c>
      <c r="B11444" s="354" t="s">
        <v>30692</v>
      </c>
      <c r="C11444" s="353" t="s">
        <v>2</v>
      </c>
      <c r="D11444" s="355">
        <v>11.7</v>
      </c>
      <c r="E11444" s="207"/>
    </row>
    <row r="11445" spans="1:5" x14ac:dyDescent="0.25">
      <c r="A11445" s="353">
        <v>2526</v>
      </c>
      <c r="B11445" s="354" t="s">
        <v>30693</v>
      </c>
      <c r="C11445" s="353" t="s">
        <v>2</v>
      </c>
      <c r="D11445" s="355">
        <v>7.49</v>
      </c>
      <c r="E11445" s="207"/>
    </row>
    <row r="11446" spans="1:5" x14ac:dyDescent="0.25">
      <c r="A11446" s="353">
        <v>2483</v>
      </c>
      <c r="B11446" s="354" t="s">
        <v>30694</v>
      </c>
      <c r="C11446" s="353" t="s">
        <v>2</v>
      </c>
      <c r="D11446" s="355">
        <v>5.33</v>
      </c>
      <c r="E11446" s="207"/>
    </row>
    <row r="11447" spans="1:5" x14ac:dyDescent="0.25">
      <c r="A11447" s="353">
        <v>2487</v>
      </c>
      <c r="B11447" s="354" t="s">
        <v>30695</v>
      </c>
      <c r="C11447" s="353" t="s">
        <v>2</v>
      </c>
      <c r="D11447" s="355">
        <v>2.5499999999999998</v>
      </c>
      <c r="E11447" s="207"/>
    </row>
    <row r="11448" spans="1:5" x14ac:dyDescent="0.25">
      <c r="A11448" s="353">
        <v>2528</v>
      </c>
      <c r="B11448" s="354" t="s">
        <v>30696</v>
      </c>
      <c r="C11448" s="353" t="s">
        <v>2</v>
      </c>
      <c r="D11448" s="355">
        <v>29.43</v>
      </c>
      <c r="E11448" s="207"/>
    </row>
    <row r="11449" spans="1:5" x14ac:dyDescent="0.25">
      <c r="A11449" s="353">
        <v>2489</v>
      </c>
      <c r="B11449" s="354" t="s">
        <v>30697</v>
      </c>
      <c r="C11449" s="353" t="s">
        <v>2</v>
      </c>
      <c r="D11449" s="355">
        <v>12.96</v>
      </c>
      <c r="E11449" s="207"/>
    </row>
    <row r="11450" spans="1:5" x14ac:dyDescent="0.25">
      <c r="A11450" s="353">
        <v>2484</v>
      </c>
      <c r="B11450" s="354" t="s">
        <v>30698</v>
      </c>
      <c r="C11450" s="353" t="s">
        <v>2</v>
      </c>
      <c r="D11450" s="355">
        <v>42.75</v>
      </c>
      <c r="E11450" s="207"/>
    </row>
    <row r="11451" spans="1:5" x14ac:dyDescent="0.25">
      <c r="A11451" s="353">
        <v>2488</v>
      </c>
      <c r="B11451" s="354" t="s">
        <v>30699</v>
      </c>
      <c r="C11451" s="353" t="s">
        <v>2</v>
      </c>
      <c r="D11451" s="355">
        <v>2.99</v>
      </c>
      <c r="E11451" s="207"/>
    </row>
    <row r="11452" spans="1:5" x14ac:dyDescent="0.25">
      <c r="A11452" s="353">
        <v>2485</v>
      </c>
      <c r="B11452" s="354" t="s">
        <v>30700</v>
      </c>
      <c r="C11452" s="353" t="s">
        <v>2</v>
      </c>
      <c r="D11452" s="355">
        <v>67</v>
      </c>
      <c r="E11452" s="207"/>
    </row>
    <row r="11453" spans="1:5" x14ac:dyDescent="0.25">
      <c r="A11453" s="353">
        <v>44247</v>
      </c>
      <c r="B11453" s="354" t="s">
        <v>30701</v>
      </c>
      <c r="C11453" s="353" t="s">
        <v>2</v>
      </c>
      <c r="D11453" s="355">
        <v>1672.35</v>
      </c>
      <c r="E11453" s="207"/>
    </row>
    <row r="11454" spans="1:5" x14ac:dyDescent="0.25">
      <c r="A11454" s="353">
        <v>38005</v>
      </c>
      <c r="B11454" s="354" t="s">
        <v>30702</v>
      </c>
      <c r="C11454" s="353" t="s">
        <v>2</v>
      </c>
      <c r="D11454" s="355">
        <v>19.88</v>
      </c>
      <c r="E11454" s="207"/>
    </row>
    <row r="11455" spans="1:5" x14ac:dyDescent="0.25">
      <c r="A11455" s="353">
        <v>38006</v>
      </c>
      <c r="B11455" s="354" t="s">
        <v>30703</v>
      </c>
      <c r="C11455" s="353" t="s">
        <v>2</v>
      </c>
      <c r="D11455" s="355">
        <v>26.42</v>
      </c>
      <c r="E11455" s="207"/>
    </row>
    <row r="11456" spans="1:5" x14ac:dyDescent="0.25">
      <c r="A11456" s="353">
        <v>38428</v>
      </c>
      <c r="B11456" s="354" t="s">
        <v>30704</v>
      </c>
      <c r="C11456" s="353" t="s">
        <v>2</v>
      </c>
      <c r="D11456" s="355">
        <v>23.66</v>
      </c>
      <c r="E11456" s="207"/>
    </row>
    <row r="11457" spans="1:5" x14ac:dyDescent="0.25">
      <c r="A11457" s="353">
        <v>38007</v>
      </c>
      <c r="B11457" s="354" t="s">
        <v>30705</v>
      </c>
      <c r="C11457" s="353" t="s">
        <v>2</v>
      </c>
      <c r="D11457" s="355">
        <v>30.49</v>
      </c>
      <c r="E11457" s="207"/>
    </row>
    <row r="11458" spans="1:5" x14ac:dyDescent="0.25">
      <c r="A11458" s="353">
        <v>38008</v>
      </c>
      <c r="B11458" s="354" t="s">
        <v>30706</v>
      </c>
      <c r="C11458" s="353" t="s">
        <v>2</v>
      </c>
      <c r="D11458" s="355">
        <v>48.78</v>
      </c>
      <c r="E11458" s="207"/>
    </row>
    <row r="11459" spans="1:5" x14ac:dyDescent="0.25">
      <c r="A11459" s="353">
        <v>38009</v>
      </c>
      <c r="B11459" s="354" t="s">
        <v>30707</v>
      </c>
      <c r="C11459" s="353" t="s">
        <v>2</v>
      </c>
      <c r="D11459" s="355">
        <v>59.72</v>
      </c>
      <c r="E11459" s="207"/>
    </row>
    <row r="11460" spans="1:5" x14ac:dyDescent="0.25">
      <c r="A11460" s="353">
        <v>44248</v>
      </c>
      <c r="B11460" s="354" t="s">
        <v>30708</v>
      </c>
      <c r="C11460" s="353" t="s">
        <v>2</v>
      </c>
      <c r="D11460" s="355">
        <v>97.35</v>
      </c>
      <c r="E11460" s="207"/>
    </row>
    <row r="11461" spans="1:5" x14ac:dyDescent="0.25">
      <c r="A11461" s="353">
        <v>44249</v>
      </c>
      <c r="B11461" s="354" t="s">
        <v>30709</v>
      </c>
      <c r="C11461" s="353" t="s">
        <v>2</v>
      </c>
      <c r="D11461" s="355">
        <v>375.59</v>
      </c>
      <c r="E11461" s="207"/>
    </row>
    <row r="11462" spans="1:5" x14ac:dyDescent="0.25">
      <c r="A11462" s="353">
        <v>44250</v>
      </c>
      <c r="B11462" s="354" t="s">
        <v>30710</v>
      </c>
      <c r="C11462" s="353" t="s">
        <v>2</v>
      </c>
      <c r="D11462" s="355">
        <v>545.42999999999995</v>
      </c>
      <c r="E11462" s="207"/>
    </row>
    <row r="11463" spans="1:5" x14ac:dyDescent="0.25">
      <c r="A11463" s="353">
        <v>39279</v>
      </c>
      <c r="B11463" s="354" t="s">
        <v>30711</v>
      </c>
      <c r="C11463" s="353" t="s">
        <v>2</v>
      </c>
      <c r="D11463" s="355"/>
      <c r="E11463" s="207"/>
    </row>
    <row r="11464" spans="1:5" x14ac:dyDescent="0.25">
      <c r="A11464" s="353">
        <v>39280</v>
      </c>
      <c r="B11464" s="354" t="s">
        <v>30712</v>
      </c>
      <c r="C11464" s="353" t="s">
        <v>2</v>
      </c>
      <c r="D11464" s="355"/>
      <c r="E11464" s="207"/>
    </row>
    <row r="11465" spans="1:5" x14ac:dyDescent="0.25">
      <c r="A11465" s="353">
        <v>39281</v>
      </c>
      <c r="B11465" s="354" t="s">
        <v>30713</v>
      </c>
      <c r="C11465" s="353" t="s">
        <v>2</v>
      </c>
      <c r="D11465" s="355"/>
      <c r="E11465" s="207"/>
    </row>
    <row r="11466" spans="1:5" x14ac:dyDescent="0.25">
      <c r="A11466" s="353">
        <v>39282</v>
      </c>
      <c r="B11466" s="354" t="s">
        <v>30714</v>
      </c>
      <c r="C11466" s="353" t="s">
        <v>2</v>
      </c>
      <c r="D11466" s="355"/>
      <c r="E11466" s="207"/>
    </row>
    <row r="11467" spans="1:5" x14ac:dyDescent="0.25">
      <c r="A11467" s="353">
        <v>38844</v>
      </c>
      <c r="B11467" s="354" t="s">
        <v>30715</v>
      </c>
      <c r="C11467" s="353" t="s">
        <v>2</v>
      </c>
      <c r="D11467" s="355"/>
      <c r="E11467" s="207"/>
    </row>
    <row r="11468" spans="1:5" x14ac:dyDescent="0.25">
      <c r="A11468" s="353">
        <v>38846</v>
      </c>
      <c r="B11468" s="354" t="s">
        <v>30716</v>
      </c>
      <c r="C11468" s="353" t="s">
        <v>2</v>
      </c>
      <c r="D11468" s="355"/>
      <c r="E11468" s="207"/>
    </row>
    <row r="11469" spans="1:5" x14ac:dyDescent="0.25">
      <c r="A11469" s="353">
        <v>38847</v>
      </c>
      <c r="B11469" s="354" t="s">
        <v>30717</v>
      </c>
      <c r="C11469" s="353" t="s">
        <v>2</v>
      </c>
      <c r="D11469" s="355"/>
      <c r="E11469" s="207"/>
    </row>
    <row r="11470" spans="1:5" x14ac:dyDescent="0.25">
      <c r="A11470" s="353">
        <v>38850</v>
      </c>
      <c r="B11470" s="354" t="s">
        <v>30718</v>
      </c>
      <c r="C11470" s="353" t="s">
        <v>2</v>
      </c>
      <c r="D11470" s="355"/>
      <c r="E11470" s="207"/>
    </row>
    <row r="11471" spans="1:5" x14ac:dyDescent="0.25">
      <c r="A11471" s="353">
        <v>38848</v>
      </c>
      <c r="B11471" s="354" t="s">
        <v>30719</v>
      </c>
      <c r="C11471" s="353" t="s">
        <v>2</v>
      </c>
      <c r="D11471" s="355"/>
      <c r="E11471" s="207"/>
    </row>
    <row r="11472" spans="1:5" x14ac:dyDescent="0.25">
      <c r="A11472" s="353">
        <v>38851</v>
      </c>
      <c r="B11472" s="354" t="s">
        <v>30720</v>
      </c>
      <c r="C11472" s="353" t="s">
        <v>2</v>
      </c>
      <c r="D11472" s="355"/>
      <c r="E11472" s="207"/>
    </row>
    <row r="11473" spans="1:5" x14ac:dyDescent="0.25">
      <c r="A11473" s="353">
        <v>38854</v>
      </c>
      <c r="B11473" s="354" t="s">
        <v>30721</v>
      </c>
      <c r="C11473" s="353" t="s">
        <v>2</v>
      </c>
      <c r="D11473" s="355"/>
      <c r="E11473" s="207"/>
    </row>
    <row r="11474" spans="1:5" x14ac:dyDescent="0.25">
      <c r="A11474" s="353">
        <v>3104</v>
      </c>
      <c r="B11474" s="354" t="s">
        <v>30722</v>
      </c>
      <c r="C11474" s="353" t="s">
        <v>1737</v>
      </c>
      <c r="D11474" s="355">
        <v>155.46</v>
      </c>
      <c r="E11474" s="207"/>
    </row>
    <row r="11475" spans="1:5" x14ac:dyDescent="0.25">
      <c r="A11475" s="353">
        <v>1607</v>
      </c>
      <c r="B11475" s="354" t="s">
        <v>30723</v>
      </c>
      <c r="C11475" s="353" t="s">
        <v>1737</v>
      </c>
      <c r="D11475" s="355">
        <v>0.24</v>
      </c>
      <c r="E11475" s="207"/>
    </row>
    <row r="11476" spans="1:5" x14ac:dyDescent="0.25">
      <c r="A11476" s="353">
        <v>38169</v>
      </c>
      <c r="B11476" s="354" t="s">
        <v>30724</v>
      </c>
      <c r="C11476" s="353" t="s">
        <v>1737</v>
      </c>
      <c r="D11476" s="355">
        <v>83.75</v>
      </c>
      <c r="E11476" s="207"/>
    </row>
    <row r="11477" spans="1:5" x14ac:dyDescent="0.25">
      <c r="A11477" s="353">
        <v>6142</v>
      </c>
      <c r="B11477" s="354" t="s">
        <v>30725</v>
      </c>
      <c r="C11477" s="353" t="s">
        <v>2</v>
      </c>
      <c r="D11477" s="355">
        <v>9.4600000000000009</v>
      </c>
      <c r="E11477" s="207"/>
    </row>
    <row r="11478" spans="1:5" x14ac:dyDescent="0.25">
      <c r="A11478" s="353">
        <v>11686</v>
      </c>
      <c r="B11478" s="354" t="s">
        <v>30726</v>
      </c>
      <c r="C11478" s="353" t="s">
        <v>2</v>
      </c>
      <c r="D11478" s="355">
        <v>13.13</v>
      </c>
      <c r="E11478" s="207"/>
    </row>
    <row r="11479" spans="1:5" x14ac:dyDescent="0.25">
      <c r="A11479" s="353">
        <v>37598</v>
      </c>
      <c r="B11479" s="354" t="s">
        <v>30727</v>
      </c>
      <c r="C11479" s="353" t="s">
        <v>2</v>
      </c>
      <c r="D11479" s="355"/>
      <c r="E11479" s="207"/>
    </row>
    <row r="11480" spans="1:5" x14ac:dyDescent="0.25">
      <c r="A11480" s="353">
        <v>25398</v>
      </c>
      <c r="B11480" s="354" t="s">
        <v>30728</v>
      </c>
      <c r="C11480" s="353" t="s">
        <v>2</v>
      </c>
      <c r="D11480" s="355"/>
      <c r="E11480" s="207"/>
    </row>
    <row r="11481" spans="1:5" x14ac:dyDescent="0.25">
      <c r="A11481" s="353">
        <v>25399</v>
      </c>
      <c r="B11481" s="354" t="s">
        <v>30729</v>
      </c>
      <c r="C11481" s="353" t="s">
        <v>2</v>
      </c>
      <c r="D11481" s="355"/>
      <c r="E11481" s="207"/>
    </row>
    <row r="11482" spans="1:5" x14ac:dyDescent="0.25">
      <c r="A11482" s="353">
        <v>43440</v>
      </c>
      <c r="B11482" s="354" t="s">
        <v>30730</v>
      </c>
      <c r="C11482" s="353" t="s">
        <v>2</v>
      </c>
      <c r="D11482" s="355">
        <v>476.91</v>
      </c>
      <c r="E11482" s="207"/>
    </row>
    <row r="11483" spans="1:5" x14ac:dyDescent="0.25">
      <c r="A11483" s="353">
        <v>1613</v>
      </c>
      <c r="B11483" s="354" t="s">
        <v>30731</v>
      </c>
      <c r="C11483" s="353" t="s">
        <v>2</v>
      </c>
      <c r="D11483" s="355">
        <v>1888.33</v>
      </c>
      <c r="E11483" s="207"/>
    </row>
    <row r="11484" spans="1:5" x14ac:dyDescent="0.25">
      <c r="A11484" s="353">
        <v>1626</v>
      </c>
      <c r="B11484" s="354" t="s">
        <v>30732</v>
      </c>
      <c r="C11484" s="353" t="s">
        <v>2</v>
      </c>
      <c r="D11484" s="355">
        <v>2824.23</v>
      </c>
      <c r="E11484" s="207"/>
    </row>
    <row r="11485" spans="1:5" x14ac:dyDescent="0.25">
      <c r="A11485" s="353">
        <v>1625</v>
      </c>
      <c r="B11485" s="354" t="s">
        <v>30733</v>
      </c>
      <c r="C11485" s="353" t="s">
        <v>2</v>
      </c>
      <c r="D11485" s="355">
        <v>197.26</v>
      </c>
      <c r="E11485" s="207"/>
    </row>
    <row r="11486" spans="1:5" x14ac:dyDescent="0.25">
      <c r="A11486" s="353">
        <v>1622</v>
      </c>
      <c r="B11486" s="354" t="s">
        <v>30734</v>
      </c>
      <c r="C11486" s="353" t="s">
        <v>2</v>
      </c>
      <c r="D11486" s="355">
        <v>6373.14</v>
      </c>
      <c r="E11486" s="207"/>
    </row>
    <row r="11487" spans="1:5" x14ac:dyDescent="0.25">
      <c r="A11487" s="353">
        <v>1620</v>
      </c>
      <c r="B11487" s="354" t="s">
        <v>30735</v>
      </c>
      <c r="C11487" s="353" t="s">
        <v>2</v>
      </c>
      <c r="D11487" s="355">
        <v>415.54</v>
      </c>
      <c r="E11487" s="207"/>
    </row>
    <row r="11488" spans="1:5" x14ac:dyDescent="0.25">
      <c r="A11488" s="353">
        <v>1629</v>
      </c>
      <c r="B11488" s="354" t="s">
        <v>30736</v>
      </c>
      <c r="C11488" s="353" t="s">
        <v>2</v>
      </c>
      <c r="D11488" s="355">
        <v>15510.71</v>
      </c>
      <c r="E11488" s="207"/>
    </row>
    <row r="11489" spans="1:5" x14ac:dyDescent="0.25">
      <c r="A11489" s="353">
        <v>1627</v>
      </c>
      <c r="B11489" s="354" t="s">
        <v>30737</v>
      </c>
      <c r="C11489" s="353" t="s">
        <v>2</v>
      </c>
      <c r="D11489" s="355">
        <v>794.29</v>
      </c>
      <c r="E11489" s="207"/>
    </row>
    <row r="11490" spans="1:5" x14ac:dyDescent="0.25">
      <c r="A11490" s="353">
        <v>1623</v>
      </c>
      <c r="B11490" s="354" t="s">
        <v>30738</v>
      </c>
      <c r="C11490" s="353" t="s">
        <v>2</v>
      </c>
      <c r="D11490" s="355">
        <v>160.87</v>
      </c>
      <c r="E11490" s="207"/>
    </row>
    <row r="11491" spans="1:5" x14ac:dyDescent="0.25">
      <c r="A11491" s="353">
        <v>1619</v>
      </c>
      <c r="B11491" s="354" t="s">
        <v>30739</v>
      </c>
      <c r="C11491" s="353" t="s">
        <v>2</v>
      </c>
      <c r="D11491" s="355">
        <v>221.29</v>
      </c>
      <c r="E11491" s="207"/>
    </row>
    <row r="11492" spans="1:5" x14ac:dyDescent="0.25">
      <c r="A11492" s="353">
        <v>1630</v>
      </c>
      <c r="B11492" s="354" t="s">
        <v>30740</v>
      </c>
      <c r="C11492" s="353" t="s">
        <v>2</v>
      </c>
      <c r="D11492" s="355">
        <v>4872.3999999999996</v>
      </c>
      <c r="E11492" s="207"/>
    </row>
    <row r="11493" spans="1:5" x14ac:dyDescent="0.25">
      <c r="A11493" s="353">
        <v>1616</v>
      </c>
      <c r="B11493" s="354" t="s">
        <v>30741</v>
      </c>
      <c r="C11493" s="353" t="s">
        <v>2</v>
      </c>
      <c r="D11493" s="355">
        <v>7493.83</v>
      </c>
      <c r="E11493" s="207"/>
    </row>
    <row r="11494" spans="1:5" x14ac:dyDescent="0.25">
      <c r="A11494" s="353">
        <v>1614</v>
      </c>
      <c r="B11494" s="354" t="s">
        <v>30742</v>
      </c>
      <c r="C11494" s="353" t="s">
        <v>2</v>
      </c>
      <c r="D11494" s="355">
        <v>342.49</v>
      </c>
      <c r="E11494" s="207"/>
    </row>
    <row r="11495" spans="1:5" x14ac:dyDescent="0.25">
      <c r="A11495" s="353">
        <v>1617</v>
      </c>
      <c r="B11495" s="354" t="s">
        <v>30743</v>
      </c>
      <c r="C11495" s="353" t="s">
        <v>2</v>
      </c>
      <c r="D11495" s="355">
        <v>8946.02</v>
      </c>
      <c r="E11495" s="207"/>
    </row>
    <row r="11496" spans="1:5" x14ac:dyDescent="0.25">
      <c r="A11496" s="353">
        <v>1621</v>
      </c>
      <c r="B11496" s="354" t="s">
        <v>30744</v>
      </c>
      <c r="C11496" s="353" t="s">
        <v>2</v>
      </c>
      <c r="D11496" s="355">
        <v>612.54</v>
      </c>
      <c r="E11496" s="207"/>
    </row>
    <row r="11497" spans="1:5" x14ac:dyDescent="0.25">
      <c r="A11497" s="353">
        <v>1624</v>
      </c>
      <c r="B11497" s="354" t="s">
        <v>30745</v>
      </c>
      <c r="C11497" s="353" t="s">
        <v>2</v>
      </c>
      <c r="D11497" s="355">
        <v>21989.74</v>
      </c>
      <c r="E11497" s="207"/>
    </row>
    <row r="11498" spans="1:5" x14ac:dyDescent="0.25">
      <c r="A11498" s="353">
        <v>1615</v>
      </c>
      <c r="B11498" s="354" t="s">
        <v>30746</v>
      </c>
      <c r="C11498" s="353" t="s">
        <v>2</v>
      </c>
      <c r="D11498" s="355">
        <v>1150.26</v>
      </c>
      <c r="E11498" s="207"/>
    </row>
    <row r="11499" spans="1:5" x14ac:dyDescent="0.25">
      <c r="A11499" s="353">
        <v>1612</v>
      </c>
      <c r="B11499" s="354" t="s">
        <v>30747</v>
      </c>
      <c r="C11499" s="353" t="s">
        <v>2</v>
      </c>
      <c r="D11499" s="355">
        <v>151.5</v>
      </c>
      <c r="E11499" s="207"/>
    </row>
    <row r="11500" spans="1:5" x14ac:dyDescent="0.25">
      <c r="A11500" s="353">
        <v>1618</v>
      </c>
      <c r="B11500" s="354" t="s">
        <v>30748</v>
      </c>
      <c r="C11500" s="353" t="s">
        <v>2</v>
      </c>
      <c r="D11500" s="355">
        <v>1580.63</v>
      </c>
      <c r="E11500" s="207"/>
    </row>
    <row r="11501" spans="1:5" x14ac:dyDescent="0.25">
      <c r="A11501" s="353">
        <v>14211</v>
      </c>
      <c r="B11501" s="354" t="s">
        <v>30749</v>
      </c>
      <c r="C11501" s="353" t="s">
        <v>2</v>
      </c>
      <c r="D11501" s="355">
        <v>52.77</v>
      </c>
      <c r="E11501" s="207"/>
    </row>
    <row r="11502" spans="1:5" x14ac:dyDescent="0.25">
      <c r="A11502" s="353">
        <v>43657</v>
      </c>
      <c r="B11502" s="354" t="s">
        <v>30750</v>
      </c>
      <c r="C11502" s="353" t="s">
        <v>1</v>
      </c>
      <c r="D11502" s="355">
        <v>6.34</v>
      </c>
      <c r="E11502" s="207"/>
    </row>
    <row r="11503" spans="1:5" x14ac:dyDescent="0.25">
      <c r="A11503" s="353">
        <v>38200</v>
      </c>
      <c r="B11503" s="354" t="s">
        <v>30751</v>
      </c>
      <c r="C11503" s="353" t="s">
        <v>30752</v>
      </c>
      <c r="D11503" s="355">
        <v>390.01</v>
      </c>
      <c r="E11503" s="207"/>
    </row>
    <row r="11504" spans="1:5" x14ac:dyDescent="0.25">
      <c r="A11504" s="353">
        <v>39269</v>
      </c>
      <c r="B11504" s="354" t="s">
        <v>30753</v>
      </c>
      <c r="C11504" s="353" t="s">
        <v>1</v>
      </c>
      <c r="D11504" s="355">
        <v>1.48</v>
      </c>
      <c r="E11504" s="207"/>
    </row>
    <row r="11505" spans="1:5" x14ac:dyDescent="0.25">
      <c r="A11505" s="353">
        <v>11889</v>
      </c>
      <c r="B11505" s="354" t="s">
        <v>30754</v>
      </c>
      <c r="C11505" s="353" t="s">
        <v>1</v>
      </c>
      <c r="D11505" s="355">
        <v>2.0299999999999998</v>
      </c>
      <c r="E11505" s="207"/>
    </row>
    <row r="11506" spans="1:5" x14ac:dyDescent="0.25">
      <c r="A11506" s="353">
        <v>39270</v>
      </c>
      <c r="B11506" s="354" t="s">
        <v>30755</v>
      </c>
      <c r="C11506" s="353" t="s">
        <v>1</v>
      </c>
      <c r="D11506" s="355">
        <v>2.63</v>
      </c>
      <c r="E11506" s="207"/>
    </row>
    <row r="11507" spans="1:5" x14ac:dyDescent="0.25">
      <c r="A11507" s="353">
        <v>11890</v>
      </c>
      <c r="B11507" s="354" t="s">
        <v>30756</v>
      </c>
      <c r="C11507" s="353" t="s">
        <v>1</v>
      </c>
      <c r="D11507" s="355">
        <v>3.59</v>
      </c>
      <c r="E11507" s="207"/>
    </row>
    <row r="11508" spans="1:5" x14ac:dyDescent="0.25">
      <c r="A11508" s="353">
        <v>11891</v>
      </c>
      <c r="B11508" s="354" t="s">
        <v>30757</v>
      </c>
      <c r="C11508" s="353" t="s">
        <v>1</v>
      </c>
      <c r="D11508" s="355">
        <v>5.82</v>
      </c>
      <c r="E11508" s="207"/>
    </row>
    <row r="11509" spans="1:5" x14ac:dyDescent="0.25">
      <c r="A11509" s="353">
        <v>11892</v>
      </c>
      <c r="B11509" s="354" t="s">
        <v>30758</v>
      </c>
      <c r="C11509" s="353" t="s">
        <v>1</v>
      </c>
      <c r="D11509" s="355">
        <v>9.51</v>
      </c>
      <c r="E11509" s="207"/>
    </row>
    <row r="11510" spans="1:5" x14ac:dyDescent="0.25">
      <c r="A11510" s="353">
        <v>37601</v>
      </c>
      <c r="B11510" s="354" t="s">
        <v>30759</v>
      </c>
      <c r="C11510" s="353" t="s">
        <v>1</v>
      </c>
      <c r="D11510" s="355"/>
      <c r="E11510" s="207"/>
    </row>
    <row r="11511" spans="1:5" x14ac:dyDescent="0.25">
      <c r="A11511" s="353">
        <v>1634</v>
      </c>
      <c r="B11511" s="354" t="s">
        <v>30760</v>
      </c>
      <c r="C11511" s="353" t="s">
        <v>1</v>
      </c>
      <c r="D11511" s="355"/>
      <c r="E11511" s="207"/>
    </row>
    <row r="11512" spans="1:5" x14ac:dyDescent="0.25">
      <c r="A11512" s="353">
        <v>44274</v>
      </c>
      <c r="B11512" s="354" t="s">
        <v>30761</v>
      </c>
      <c r="C11512" s="353" t="s">
        <v>2</v>
      </c>
      <c r="D11512" s="355">
        <v>654.67999999999995</v>
      </c>
      <c r="E11512" s="207"/>
    </row>
    <row r="11513" spans="1:5" x14ac:dyDescent="0.25">
      <c r="A11513" s="353">
        <v>5086</v>
      </c>
      <c r="B11513" s="354" t="s">
        <v>30762</v>
      </c>
      <c r="C11513" s="353" t="s">
        <v>689</v>
      </c>
      <c r="D11513" s="355">
        <v>34.67</v>
      </c>
      <c r="E11513" s="207"/>
    </row>
    <row r="11514" spans="1:5" x14ac:dyDescent="0.25">
      <c r="A11514" s="353">
        <v>45244</v>
      </c>
      <c r="B11514" s="354" t="s">
        <v>39813</v>
      </c>
      <c r="C11514" s="353" t="s">
        <v>2</v>
      </c>
      <c r="D11514" s="355">
        <v>121.91</v>
      </c>
      <c r="E11514" s="207"/>
    </row>
    <row r="11515" spans="1:5" x14ac:dyDescent="0.25">
      <c r="A11515" s="353">
        <v>11280</v>
      </c>
      <c r="B11515" s="354" t="s">
        <v>30763</v>
      </c>
      <c r="C11515" s="353" t="s">
        <v>2</v>
      </c>
      <c r="D11515" s="355">
        <v>6588.54</v>
      </c>
      <c r="E11515" s="207"/>
    </row>
    <row r="11516" spans="1:5" x14ac:dyDescent="0.25">
      <c r="A11516" s="353">
        <v>45657</v>
      </c>
      <c r="B11516" s="354" t="s">
        <v>46828</v>
      </c>
      <c r="C11516" s="353" t="s">
        <v>2</v>
      </c>
      <c r="D11516" s="355">
        <v>150133.32999999999</v>
      </c>
      <c r="E11516" s="207"/>
    </row>
    <row r="11517" spans="1:5" x14ac:dyDescent="0.25">
      <c r="A11517" s="353">
        <v>3446</v>
      </c>
      <c r="B11517" s="354" t="s">
        <v>30764</v>
      </c>
      <c r="C11517" s="353" t="s">
        <v>2</v>
      </c>
      <c r="D11517" s="355">
        <v>35.86</v>
      </c>
      <c r="E11517" s="207"/>
    </row>
    <row r="11518" spans="1:5" x14ac:dyDescent="0.25">
      <c r="A11518" s="353">
        <v>3445</v>
      </c>
      <c r="B11518" s="354" t="s">
        <v>30765</v>
      </c>
      <c r="C11518" s="353" t="s">
        <v>2</v>
      </c>
      <c r="D11518" s="355">
        <v>29.28</v>
      </c>
      <c r="E11518" s="207"/>
    </row>
    <row r="11519" spans="1:5" x14ac:dyDescent="0.25">
      <c r="A11519" s="353">
        <v>3444</v>
      </c>
      <c r="B11519" s="354" t="s">
        <v>30766</v>
      </c>
      <c r="C11519" s="353" t="s">
        <v>2</v>
      </c>
      <c r="D11519" s="355">
        <v>18.02</v>
      </c>
      <c r="E11519" s="207"/>
    </row>
    <row r="11520" spans="1:5" x14ac:dyDescent="0.25">
      <c r="A11520" s="353">
        <v>3441</v>
      </c>
      <c r="B11520" s="354" t="s">
        <v>30767</v>
      </c>
      <c r="C11520" s="353" t="s">
        <v>2</v>
      </c>
      <c r="D11520" s="355">
        <v>8.26</v>
      </c>
      <c r="E11520" s="207"/>
    </row>
    <row r="11521" spans="1:5" x14ac:dyDescent="0.25">
      <c r="A11521" s="353">
        <v>12402</v>
      </c>
      <c r="B11521" s="354" t="s">
        <v>30768</v>
      </c>
      <c r="C11521" s="353" t="s">
        <v>2</v>
      </c>
      <c r="D11521" s="355">
        <v>100.8</v>
      </c>
      <c r="E11521" s="207"/>
    </row>
    <row r="11522" spans="1:5" x14ac:dyDescent="0.25">
      <c r="A11522" s="353">
        <v>3447</v>
      </c>
      <c r="B11522" s="354" t="s">
        <v>30769</v>
      </c>
      <c r="C11522" s="353" t="s">
        <v>2</v>
      </c>
      <c r="D11522" s="355">
        <v>52.15</v>
      </c>
      <c r="E11522" s="207"/>
    </row>
    <row r="11523" spans="1:5" x14ac:dyDescent="0.25">
      <c r="A11523" s="353">
        <v>3448</v>
      </c>
      <c r="B11523" s="354" t="s">
        <v>30770</v>
      </c>
      <c r="C11523" s="353" t="s">
        <v>2</v>
      </c>
      <c r="D11523" s="355">
        <v>147.38</v>
      </c>
      <c r="E11523" s="207"/>
    </row>
    <row r="11524" spans="1:5" x14ac:dyDescent="0.25">
      <c r="A11524" s="353">
        <v>3442</v>
      </c>
      <c r="B11524" s="354" t="s">
        <v>30771</v>
      </c>
      <c r="C11524" s="353" t="s">
        <v>2</v>
      </c>
      <c r="D11524" s="355">
        <v>12.36</v>
      </c>
      <c r="E11524" s="207"/>
    </row>
    <row r="11525" spans="1:5" x14ac:dyDescent="0.25">
      <c r="A11525" s="353">
        <v>3449</v>
      </c>
      <c r="B11525" s="354" t="s">
        <v>30772</v>
      </c>
      <c r="C11525" s="353" t="s">
        <v>2</v>
      </c>
      <c r="D11525" s="355">
        <v>258.24</v>
      </c>
      <c r="E11525" s="207"/>
    </row>
    <row r="11526" spans="1:5" x14ac:dyDescent="0.25">
      <c r="A11526" s="353">
        <v>37438</v>
      </c>
      <c r="B11526" s="354" t="s">
        <v>30773</v>
      </c>
      <c r="C11526" s="353" t="s">
        <v>2</v>
      </c>
      <c r="D11526" s="355"/>
      <c r="E11526" s="207"/>
    </row>
    <row r="11527" spans="1:5" x14ac:dyDescent="0.25">
      <c r="A11527" s="353">
        <v>37439</v>
      </c>
      <c r="B11527" s="354" t="s">
        <v>30774</v>
      </c>
      <c r="C11527" s="353" t="s">
        <v>2</v>
      </c>
      <c r="D11527" s="355"/>
      <c r="E11527" s="207"/>
    </row>
    <row r="11528" spans="1:5" x14ac:dyDescent="0.25">
      <c r="A11528" s="353">
        <v>37435</v>
      </c>
      <c r="B11528" s="354" t="s">
        <v>30775</v>
      </c>
      <c r="C11528" s="353" t="s">
        <v>2</v>
      </c>
      <c r="D11528" s="355"/>
      <c r="E11528" s="207"/>
    </row>
    <row r="11529" spans="1:5" x14ac:dyDescent="0.25">
      <c r="A11529" s="353">
        <v>37436</v>
      </c>
      <c r="B11529" s="354" t="s">
        <v>30776</v>
      </c>
      <c r="C11529" s="353" t="s">
        <v>2</v>
      </c>
      <c r="D11529" s="355"/>
      <c r="E11529" s="207"/>
    </row>
    <row r="11530" spans="1:5" x14ac:dyDescent="0.25">
      <c r="A11530" s="353">
        <v>37437</v>
      </c>
      <c r="B11530" s="354" t="s">
        <v>30777</v>
      </c>
      <c r="C11530" s="353" t="s">
        <v>2</v>
      </c>
      <c r="D11530" s="355"/>
      <c r="E11530" s="207"/>
    </row>
    <row r="11531" spans="1:5" x14ac:dyDescent="0.25">
      <c r="A11531" s="353">
        <v>3473</v>
      </c>
      <c r="B11531" s="354" t="s">
        <v>30778</v>
      </c>
      <c r="C11531" s="353" t="s">
        <v>2</v>
      </c>
      <c r="D11531" s="355">
        <v>40.549999999999997</v>
      </c>
      <c r="E11531" s="207"/>
    </row>
    <row r="11532" spans="1:5" x14ac:dyDescent="0.25">
      <c r="A11532" s="353">
        <v>3474</v>
      </c>
      <c r="B11532" s="354" t="s">
        <v>30779</v>
      </c>
      <c r="C11532" s="353" t="s">
        <v>2</v>
      </c>
      <c r="D11532" s="355">
        <v>33.42</v>
      </c>
      <c r="E11532" s="207"/>
    </row>
    <row r="11533" spans="1:5" x14ac:dyDescent="0.25">
      <c r="A11533" s="353">
        <v>3443</v>
      </c>
      <c r="B11533" s="354" t="s">
        <v>30780</v>
      </c>
      <c r="C11533" s="353" t="s">
        <v>2</v>
      </c>
      <c r="D11533" s="355">
        <v>20.79</v>
      </c>
      <c r="E11533" s="207"/>
    </row>
    <row r="11534" spans="1:5" x14ac:dyDescent="0.25">
      <c r="A11534" s="353">
        <v>3450</v>
      </c>
      <c r="B11534" s="354" t="s">
        <v>30781</v>
      </c>
      <c r="C11534" s="353" t="s">
        <v>2</v>
      </c>
      <c r="D11534" s="355">
        <v>9.69</v>
      </c>
      <c r="E11534" s="207"/>
    </row>
    <row r="11535" spans="1:5" x14ac:dyDescent="0.25">
      <c r="A11535" s="353">
        <v>3453</v>
      </c>
      <c r="B11535" s="354" t="s">
        <v>30782</v>
      </c>
      <c r="C11535" s="353" t="s">
        <v>2</v>
      </c>
      <c r="D11535" s="355">
        <v>118.35</v>
      </c>
      <c r="E11535" s="207"/>
    </row>
    <row r="11536" spans="1:5" x14ac:dyDescent="0.25">
      <c r="A11536" s="353">
        <v>3452</v>
      </c>
      <c r="B11536" s="354" t="s">
        <v>30783</v>
      </c>
      <c r="C11536" s="353" t="s">
        <v>2</v>
      </c>
      <c r="D11536" s="355">
        <v>58.42</v>
      </c>
      <c r="E11536" s="207"/>
    </row>
    <row r="11537" spans="1:5" x14ac:dyDescent="0.25">
      <c r="A11537" s="353">
        <v>3454</v>
      </c>
      <c r="B11537" s="354" t="s">
        <v>30784</v>
      </c>
      <c r="C11537" s="353" t="s">
        <v>2</v>
      </c>
      <c r="D11537" s="355">
        <v>180.01</v>
      </c>
      <c r="E11537" s="207"/>
    </row>
    <row r="11538" spans="1:5" x14ac:dyDescent="0.25">
      <c r="A11538" s="353">
        <v>3451</v>
      </c>
      <c r="B11538" s="354" t="s">
        <v>30785</v>
      </c>
      <c r="C11538" s="353" t="s">
        <v>2</v>
      </c>
      <c r="D11538" s="355">
        <v>11.59</v>
      </c>
      <c r="E11538" s="207"/>
    </row>
    <row r="11539" spans="1:5" x14ac:dyDescent="0.25">
      <c r="A11539" s="353">
        <v>3458</v>
      </c>
      <c r="B11539" s="354" t="s">
        <v>30786</v>
      </c>
      <c r="C11539" s="353" t="s">
        <v>2</v>
      </c>
      <c r="D11539" s="355">
        <v>32.5</v>
      </c>
      <c r="E11539" s="207"/>
    </row>
    <row r="11540" spans="1:5" x14ac:dyDescent="0.25">
      <c r="A11540" s="353">
        <v>3457</v>
      </c>
      <c r="B11540" s="354" t="s">
        <v>30787</v>
      </c>
      <c r="C11540" s="353" t="s">
        <v>2</v>
      </c>
      <c r="D11540" s="355">
        <v>24.4</v>
      </c>
      <c r="E11540" s="207"/>
    </row>
    <row r="11541" spans="1:5" x14ac:dyDescent="0.25">
      <c r="A11541" s="353">
        <v>3472</v>
      </c>
      <c r="B11541" s="354" t="s">
        <v>30788</v>
      </c>
      <c r="C11541" s="353" t="s">
        <v>2</v>
      </c>
      <c r="D11541" s="355">
        <v>15.57</v>
      </c>
      <c r="E11541" s="207"/>
    </row>
    <row r="11542" spans="1:5" x14ac:dyDescent="0.25">
      <c r="A11542" s="353">
        <v>3455</v>
      </c>
      <c r="B11542" s="354" t="s">
        <v>30789</v>
      </c>
      <c r="C11542" s="353" t="s">
        <v>2</v>
      </c>
      <c r="D11542" s="355">
        <v>6.93</v>
      </c>
      <c r="E11542" s="207"/>
    </row>
    <row r="11543" spans="1:5" x14ac:dyDescent="0.25">
      <c r="A11543" s="353">
        <v>3470</v>
      </c>
      <c r="B11543" s="354" t="s">
        <v>30790</v>
      </c>
      <c r="C11543" s="353" t="s">
        <v>2</v>
      </c>
      <c r="D11543" s="355">
        <v>90.75</v>
      </c>
      <c r="E11543" s="207"/>
    </row>
    <row r="11544" spans="1:5" x14ac:dyDescent="0.25">
      <c r="A11544" s="353">
        <v>3471</v>
      </c>
      <c r="B11544" s="354" t="s">
        <v>30791</v>
      </c>
      <c r="C11544" s="353" t="s">
        <v>2</v>
      </c>
      <c r="D11544" s="355">
        <v>49.87</v>
      </c>
      <c r="E11544" s="207"/>
    </row>
    <row r="11545" spans="1:5" x14ac:dyDescent="0.25">
      <c r="A11545" s="353">
        <v>3459</v>
      </c>
      <c r="B11545" s="354" t="s">
        <v>30792</v>
      </c>
      <c r="C11545" s="353" t="s">
        <v>2</v>
      </c>
      <c r="D11545" s="355">
        <v>128.01</v>
      </c>
      <c r="E11545" s="207"/>
    </row>
    <row r="11546" spans="1:5" x14ac:dyDescent="0.25">
      <c r="A11546" s="353">
        <v>3456</v>
      </c>
      <c r="B11546" s="354" t="s">
        <v>30793</v>
      </c>
      <c r="C11546" s="353" t="s">
        <v>2</v>
      </c>
      <c r="D11546" s="355">
        <v>10.37</v>
      </c>
      <c r="E11546" s="207"/>
    </row>
    <row r="11547" spans="1:5" x14ac:dyDescent="0.25">
      <c r="A11547" s="353">
        <v>3469</v>
      </c>
      <c r="B11547" s="354" t="s">
        <v>30794</v>
      </c>
      <c r="C11547" s="353" t="s">
        <v>2</v>
      </c>
      <c r="D11547" s="355">
        <v>243.44</v>
      </c>
      <c r="E11547" s="207"/>
    </row>
    <row r="11548" spans="1:5" x14ac:dyDescent="0.25">
      <c r="A11548" s="353">
        <v>3460</v>
      </c>
      <c r="B11548" s="354" t="s">
        <v>30795</v>
      </c>
      <c r="C11548" s="353" t="s">
        <v>2</v>
      </c>
      <c r="D11548" s="355">
        <v>355.21</v>
      </c>
      <c r="E11548" s="207"/>
    </row>
    <row r="11549" spans="1:5" x14ac:dyDescent="0.25">
      <c r="A11549" s="353">
        <v>3461</v>
      </c>
      <c r="B11549" s="354" t="s">
        <v>30796</v>
      </c>
      <c r="C11549" s="353" t="s">
        <v>2</v>
      </c>
      <c r="D11549" s="355">
        <v>907.89</v>
      </c>
      <c r="E11549" s="207"/>
    </row>
    <row r="11550" spans="1:5" x14ac:dyDescent="0.25">
      <c r="A11550" s="353">
        <v>37433</v>
      </c>
      <c r="B11550" s="354" t="s">
        <v>30797</v>
      </c>
      <c r="C11550" s="353" t="s">
        <v>2</v>
      </c>
      <c r="D11550" s="355"/>
      <c r="E11550" s="207"/>
    </row>
    <row r="11551" spans="1:5" x14ac:dyDescent="0.25">
      <c r="A11551" s="353">
        <v>37430</v>
      </c>
      <c r="B11551" s="354" t="s">
        <v>30798</v>
      </c>
      <c r="C11551" s="353" t="s">
        <v>2</v>
      </c>
      <c r="D11551" s="355"/>
      <c r="E11551" s="207"/>
    </row>
    <row r="11552" spans="1:5" x14ac:dyDescent="0.25">
      <c r="A11552" s="353">
        <v>37434</v>
      </c>
      <c r="B11552" s="354" t="s">
        <v>30799</v>
      </c>
      <c r="C11552" s="353" t="s">
        <v>2</v>
      </c>
      <c r="D11552" s="355"/>
      <c r="E11552" s="207"/>
    </row>
    <row r="11553" spans="1:5" x14ac:dyDescent="0.25">
      <c r="A11553" s="353">
        <v>37431</v>
      </c>
      <c r="B11553" s="354" t="s">
        <v>30800</v>
      </c>
      <c r="C11553" s="353" t="s">
        <v>2</v>
      </c>
      <c r="D11553" s="355"/>
      <c r="E11553" s="207"/>
    </row>
    <row r="11554" spans="1:5" x14ac:dyDescent="0.25">
      <c r="A11554" s="353">
        <v>37432</v>
      </c>
      <c r="B11554" s="354" t="s">
        <v>30801</v>
      </c>
      <c r="C11554" s="353" t="s">
        <v>2</v>
      </c>
      <c r="D11554" s="355"/>
      <c r="E11554" s="207"/>
    </row>
    <row r="11555" spans="1:5" x14ac:dyDescent="0.25">
      <c r="A11555" s="353">
        <v>39869</v>
      </c>
      <c r="B11555" s="354" t="s">
        <v>30802</v>
      </c>
      <c r="C11555" s="353" t="s">
        <v>2</v>
      </c>
      <c r="D11555" s="355"/>
      <c r="E11555" s="207"/>
    </row>
    <row r="11556" spans="1:5" x14ac:dyDescent="0.25">
      <c r="A11556" s="353">
        <v>39870</v>
      </c>
      <c r="B11556" s="354" t="s">
        <v>30803</v>
      </c>
      <c r="C11556" s="353" t="s">
        <v>2</v>
      </c>
      <c r="D11556" s="355"/>
      <c r="E11556" s="207"/>
    </row>
    <row r="11557" spans="1:5" x14ac:dyDescent="0.25">
      <c r="A11557" s="353">
        <v>39871</v>
      </c>
      <c r="B11557" s="354" t="s">
        <v>30804</v>
      </c>
      <c r="C11557" s="353" t="s">
        <v>2</v>
      </c>
      <c r="D11557" s="355"/>
      <c r="E11557" s="207"/>
    </row>
    <row r="11558" spans="1:5" x14ac:dyDescent="0.25">
      <c r="A11558" s="353">
        <v>12722</v>
      </c>
      <c r="B11558" s="354" t="s">
        <v>30805</v>
      </c>
      <c r="C11558" s="353" t="s">
        <v>2</v>
      </c>
      <c r="D11558" s="355"/>
      <c r="E11558" s="207"/>
    </row>
    <row r="11559" spans="1:5" x14ac:dyDescent="0.25">
      <c r="A11559" s="353">
        <v>12714</v>
      </c>
      <c r="B11559" s="354" t="s">
        <v>30806</v>
      </c>
      <c r="C11559" s="353" t="s">
        <v>2</v>
      </c>
      <c r="D11559" s="355"/>
      <c r="E11559" s="207"/>
    </row>
    <row r="11560" spans="1:5" x14ac:dyDescent="0.25">
      <c r="A11560" s="353">
        <v>12715</v>
      </c>
      <c r="B11560" s="354" t="s">
        <v>30807</v>
      </c>
      <c r="C11560" s="353" t="s">
        <v>2</v>
      </c>
      <c r="D11560" s="355"/>
      <c r="E11560" s="207"/>
    </row>
    <row r="11561" spans="1:5" x14ac:dyDescent="0.25">
      <c r="A11561" s="353">
        <v>12716</v>
      </c>
      <c r="B11561" s="354" t="s">
        <v>30808</v>
      </c>
      <c r="C11561" s="353" t="s">
        <v>2</v>
      </c>
      <c r="D11561" s="355"/>
      <c r="E11561" s="207"/>
    </row>
    <row r="11562" spans="1:5" x14ac:dyDescent="0.25">
      <c r="A11562" s="353">
        <v>12717</v>
      </c>
      <c r="B11562" s="354" t="s">
        <v>30809</v>
      </c>
      <c r="C11562" s="353" t="s">
        <v>2</v>
      </c>
      <c r="D11562" s="355"/>
      <c r="E11562" s="207"/>
    </row>
    <row r="11563" spans="1:5" x14ac:dyDescent="0.25">
      <c r="A11563" s="353">
        <v>12718</v>
      </c>
      <c r="B11563" s="354" t="s">
        <v>30810</v>
      </c>
      <c r="C11563" s="353" t="s">
        <v>2</v>
      </c>
      <c r="D11563" s="355"/>
      <c r="E11563" s="207"/>
    </row>
    <row r="11564" spans="1:5" x14ac:dyDescent="0.25">
      <c r="A11564" s="353">
        <v>12719</v>
      </c>
      <c r="B11564" s="354" t="s">
        <v>30811</v>
      </c>
      <c r="C11564" s="353" t="s">
        <v>2</v>
      </c>
      <c r="D11564" s="355"/>
      <c r="E11564" s="207"/>
    </row>
    <row r="11565" spans="1:5" x14ac:dyDescent="0.25">
      <c r="A11565" s="353">
        <v>12720</v>
      </c>
      <c r="B11565" s="354" t="s">
        <v>30812</v>
      </c>
      <c r="C11565" s="353" t="s">
        <v>2</v>
      </c>
      <c r="D11565" s="355"/>
      <c r="E11565" s="207"/>
    </row>
    <row r="11566" spans="1:5" x14ac:dyDescent="0.25">
      <c r="A11566" s="353">
        <v>12721</v>
      </c>
      <c r="B11566" s="354" t="s">
        <v>30813</v>
      </c>
      <c r="C11566" s="353" t="s">
        <v>2</v>
      </c>
      <c r="D11566" s="355"/>
      <c r="E11566" s="207"/>
    </row>
    <row r="11567" spans="1:5" x14ac:dyDescent="0.25">
      <c r="A11567" s="353">
        <v>3468</v>
      </c>
      <c r="B11567" s="354" t="s">
        <v>30814</v>
      </c>
      <c r="C11567" s="353" t="s">
        <v>2</v>
      </c>
      <c r="D11567" s="355">
        <v>42.42</v>
      </c>
      <c r="E11567" s="207"/>
    </row>
    <row r="11568" spans="1:5" x14ac:dyDescent="0.25">
      <c r="A11568" s="353">
        <v>3465</v>
      </c>
      <c r="B11568" s="354" t="s">
        <v>30815</v>
      </c>
      <c r="C11568" s="353" t="s">
        <v>2</v>
      </c>
      <c r="D11568" s="355">
        <v>42.41</v>
      </c>
      <c r="E11568" s="207"/>
    </row>
    <row r="11569" spans="1:5" x14ac:dyDescent="0.25">
      <c r="A11569" s="353">
        <v>12403</v>
      </c>
      <c r="B11569" s="354" t="s">
        <v>30816</v>
      </c>
      <c r="C11569" s="353" t="s">
        <v>2</v>
      </c>
      <c r="D11569" s="355">
        <v>30.23</v>
      </c>
      <c r="E11569" s="207"/>
    </row>
    <row r="11570" spans="1:5" x14ac:dyDescent="0.25">
      <c r="A11570" s="353">
        <v>3463</v>
      </c>
      <c r="B11570" s="354" t="s">
        <v>30817</v>
      </c>
      <c r="C11570" s="353" t="s">
        <v>2</v>
      </c>
      <c r="D11570" s="355">
        <v>17.66</v>
      </c>
      <c r="E11570" s="207"/>
    </row>
    <row r="11571" spans="1:5" x14ac:dyDescent="0.25">
      <c r="A11571" s="353">
        <v>3464</v>
      </c>
      <c r="B11571" s="354" t="s">
        <v>30818</v>
      </c>
      <c r="C11571" s="353" t="s">
        <v>2</v>
      </c>
      <c r="D11571" s="355">
        <v>17.66</v>
      </c>
      <c r="E11571" s="207"/>
    </row>
    <row r="11572" spans="1:5" x14ac:dyDescent="0.25">
      <c r="A11572" s="353">
        <v>3466</v>
      </c>
      <c r="B11572" s="354" t="s">
        <v>30819</v>
      </c>
      <c r="C11572" s="353" t="s">
        <v>2</v>
      </c>
      <c r="D11572" s="355">
        <v>107.71</v>
      </c>
      <c r="E11572" s="207"/>
    </row>
    <row r="11573" spans="1:5" x14ac:dyDescent="0.25">
      <c r="A11573" s="353">
        <v>3467</v>
      </c>
      <c r="B11573" s="354" t="s">
        <v>30820</v>
      </c>
      <c r="C11573" s="353" t="s">
        <v>2</v>
      </c>
      <c r="D11573" s="355">
        <v>60.83</v>
      </c>
      <c r="E11573" s="207"/>
    </row>
    <row r="11574" spans="1:5" x14ac:dyDescent="0.25">
      <c r="A11574" s="353">
        <v>3462</v>
      </c>
      <c r="B11574" s="354" t="s">
        <v>30821</v>
      </c>
      <c r="C11574" s="353" t="s">
        <v>2</v>
      </c>
      <c r="D11574" s="355">
        <v>11.65</v>
      </c>
      <c r="E11574" s="207"/>
    </row>
    <row r="11575" spans="1:5" x14ac:dyDescent="0.25">
      <c r="A11575" s="353">
        <v>43917</v>
      </c>
      <c r="B11575" s="354" t="s">
        <v>40034</v>
      </c>
      <c r="C11575" s="353" t="s">
        <v>2</v>
      </c>
      <c r="D11575" s="355">
        <v>365.35</v>
      </c>
      <c r="E11575" s="207"/>
    </row>
    <row r="11576" spans="1:5" x14ac:dyDescent="0.25">
      <c r="A11576" s="353">
        <v>41808</v>
      </c>
      <c r="B11576" s="354" t="s">
        <v>40035</v>
      </c>
      <c r="C11576" s="353" t="s">
        <v>2</v>
      </c>
      <c r="D11576" s="355">
        <v>26.56</v>
      </c>
      <c r="E11576" s="207"/>
    </row>
    <row r="11577" spans="1:5" x14ac:dyDescent="0.25">
      <c r="A11577" s="353">
        <v>41817</v>
      </c>
      <c r="B11577" s="354" t="s">
        <v>40036</v>
      </c>
      <c r="C11577" s="353" t="s">
        <v>2</v>
      </c>
      <c r="D11577" s="355">
        <v>301.97000000000003</v>
      </c>
      <c r="E11577" s="207"/>
    </row>
    <row r="11578" spans="1:5" x14ac:dyDescent="0.25">
      <c r="A11578" s="353">
        <v>41819</v>
      </c>
      <c r="B11578" s="354" t="s">
        <v>40037</v>
      </c>
      <c r="C11578" s="353" t="s">
        <v>2</v>
      </c>
      <c r="D11578" s="355">
        <v>454.28</v>
      </c>
      <c r="E11578" s="207"/>
    </row>
    <row r="11579" spans="1:5" x14ac:dyDescent="0.25">
      <c r="A11579" s="353">
        <v>41815</v>
      </c>
      <c r="B11579" s="354" t="s">
        <v>40038</v>
      </c>
      <c r="C11579" s="353" t="s">
        <v>2</v>
      </c>
      <c r="D11579" s="355">
        <v>134.28</v>
      </c>
      <c r="E11579" s="207"/>
    </row>
    <row r="11580" spans="1:5" x14ac:dyDescent="0.25">
      <c r="A11580" s="353">
        <v>41816</v>
      </c>
      <c r="B11580" s="354" t="s">
        <v>40039</v>
      </c>
      <c r="C11580" s="353" t="s">
        <v>2</v>
      </c>
      <c r="D11580" s="355">
        <v>224</v>
      </c>
      <c r="E11580" s="207"/>
    </row>
    <row r="11581" spans="1:5" x14ac:dyDescent="0.25">
      <c r="A11581" s="353">
        <v>41812</v>
      </c>
      <c r="B11581" s="354" t="s">
        <v>40040</v>
      </c>
      <c r="C11581" s="353" t="s">
        <v>2</v>
      </c>
      <c r="D11581" s="355">
        <v>65.14</v>
      </c>
      <c r="E11581" s="207"/>
    </row>
    <row r="11582" spans="1:5" x14ac:dyDescent="0.25">
      <c r="A11582" s="353">
        <v>41813</v>
      </c>
      <c r="B11582" s="354" t="s">
        <v>40041</v>
      </c>
      <c r="C11582" s="353" t="s">
        <v>2</v>
      </c>
      <c r="D11582" s="355">
        <v>95.84</v>
      </c>
      <c r="E11582" s="207"/>
    </row>
    <row r="11583" spans="1:5" x14ac:dyDescent="0.25">
      <c r="A11583" s="353">
        <v>41806</v>
      </c>
      <c r="B11583" s="354" t="s">
        <v>40042</v>
      </c>
      <c r="C11583" s="353" t="s">
        <v>2</v>
      </c>
      <c r="D11583" s="355">
        <v>17.29</v>
      </c>
      <c r="E11583" s="207"/>
    </row>
    <row r="11584" spans="1:5" x14ac:dyDescent="0.25">
      <c r="A11584" s="353">
        <v>41807</v>
      </c>
      <c r="B11584" s="354" t="s">
        <v>40043</v>
      </c>
      <c r="C11584" s="353" t="s">
        <v>2</v>
      </c>
      <c r="D11584" s="355">
        <v>19.28</v>
      </c>
      <c r="E11584" s="207"/>
    </row>
    <row r="11585" spans="1:5" x14ac:dyDescent="0.25">
      <c r="A11585" s="353">
        <v>41809</v>
      </c>
      <c r="B11585" s="354" t="s">
        <v>40044</v>
      </c>
      <c r="C11585" s="353" t="s">
        <v>2</v>
      </c>
      <c r="D11585" s="355">
        <v>31.55</v>
      </c>
      <c r="E11585" s="207"/>
    </row>
    <row r="11586" spans="1:5" x14ac:dyDescent="0.25">
      <c r="A11586" s="353">
        <v>41811</v>
      </c>
      <c r="B11586" s="354" t="s">
        <v>40045</v>
      </c>
      <c r="C11586" s="353" t="s">
        <v>2</v>
      </c>
      <c r="D11586" s="355">
        <v>40.409999999999997</v>
      </c>
      <c r="E11586" s="207"/>
    </row>
    <row r="11587" spans="1:5" x14ac:dyDescent="0.25">
      <c r="A11587" s="353">
        <v>41814</v>
      </c>
      <c r="B11587" s="354" t="s">
        <v>40046</v>
      </c>
      <c r="C11587" s="353" t="s">
        <v>2</v>
      </c>
      <c r="D11587" s="355">
        <v>11.87</v>
      </c>
      <c r="E11587" s="207"/>
    </row>
    <row r="11588" spans="1:5" x14ac:dyDescent="0.25">
      <c r="A11588" s="353">
        <v>41818</v>
      </c>
      <c r="B11588" s="354" t="s">
        <v>40047</v>
      </c>
      <c r="C11588" s="353" t="s">
        <v>2</v>
      </c>
      <c r="D11588" s="355">
        <v>13.32</v>
      </c>
      <c r="E11588" s="207"/>
    </row>
    <row r="11589" spans="1:5" x14ac:dyDescent="0.25">
      <c r="A11589" s="353">
        <v>43919</v>
      </c>
      <c r="B11589" s="354" t="s">
        <v>40048</v>
      </c>
      <c r="C11589" s="353" t="s">
        <v>2</v>
      </c>
      <c r="D11589" s="355">
        <v>454.28</v>
      </c>
      <c r="E11589" s="207"/>
    </row>
    <row r="11590" spans="1:5" x14ac:dyDescent="0.25">
      <c r="A11590" s="353">
        <v>43914</v>
      </c>
      <c r="B11590" s="354" t="s">
        <v>40049</v>
      </c>
      <c r="C11590" s="353" t="s">
        <v>2</v>
      </c>
      <c r="D11590" s="355">
        <v>143.88999999999999</v>
      </c>
      <c r="E11590" s="207"/>
    </row>
    <row r="11591" spans="1:5" x14ac:dyDescent="0.25">
      <c r="A11591" s="353">
        <v>43916</v>
      </c>
      <c r="B11591" s="354" t="s">
        <v>40050</v>
      </c>
      <c r="C11591" s="353" t="s">
        <v>2</v>
      </c>
      <c r="D11591" s="355">
        <v>203.2</v>
      </c>
      <c r="E11591" s="207"/>
    </row>
    <row r="11592" spans="1:5" x14ac:dyDescent="0.25">
      <c r="A11592" s="353">
        <v>43912</v>
      </c>
      <c r="B11592" s="354" t="s">
        <v>40051</v>
      </c>
      <c r="C11592" s="353" t="s">
        <v>2</v>
      </c>
      <c r="D11592" s="355">
        <v>65.14</v>
      </c>
      <c r="E11592" s="207"/>
    </row>
    <row r="11593" spans="1:5" x14ac:dyDescent="0.25">
      <c r="A11593" s="353">
        <v>43913</v>
      </c>
      <c r="B11593" s="354" t="s">
        <v>40052</v>
      </c>
      <c r="C11593" s="353" t="s">
        <v>2</v>
      </c>
      <c r="D11593" s="355">
        <v>95.84</v>
      </c>
      <c r="E11593" s="207"/>
    </row>
    <row r="11594" spans="1:5" x14ac:dyDescent="0.25">
      <c r="A11594" s="353">
        <v>43908</v>
      </c>
      <c r="B11594" s="354" t="s">
        <v>40053</v>
      </c>
      <c r="C11594" s="353" t="s">
        <v>2</v>
      </c>
      <c r="D11594" s="355">
        <v>18.54</v>
      </c>
      <c r="E11594" s="207"/>
    </row>
    <row r="11595" spans="1:5" x14ac:dyDescent="0.25">
      <c r="A11595" s="353">
        <v>43909</v>
      </c>
      <c r="B11595" s="354" t="s">
        <v>40054</v>
      </c>
      <c r="C11595" s="353" t="s">
        <v>2</v>
      </c>
      <c r="D11595" s="355">
        <v>21.51</v>
      </c>
      <c r="E11595" s="207"/>
    </row>
    <row r="11596" spans="1:5" x14ac:dyDescent="0.25">
      <c r="A11596" s="353">
        <v>43910</v>
      </c>
      <c r="B11596" s="354" t="s">
        <v>40055</v>
      </c>
      <c r="C11596" s="353" t="s">
        <v>2</v>
      </c>
      <c r="D11596" s="355">
        <v>31.55</v>
      </c>
      <c r="E11596" s="207"/>
    </row>
    <row r="11597" spans="1:5" x14ac:dyDescent="0.25">
      <c r="A11597" s="353">
        <v>43911</v>
      </c>
      <c r="B11597" s="354" t="s">
        <v>40056</v>
      </c>
      <c r="C11597" s="353" t="s">
        <v>2</v>
      </c>
      <c r="D11597" s="355">
        <v>40.409999999999997</v>
      </c>
      <c r="E11597" s="207"/>
    </row>
    <row r="11598" spans="1:5" x14ac:dyDescent="0.25">
      <c r="A11598" s="353">
        <v>43915</v>
      </c>
      <c r="B11598" s="354" t="s">
        <v>40057</v>
      </c>
      <c r="C11598" s="353" t="s">
        <v>2</v>
      </c>
      <c r="D11598" s="355">
        <v>10.24</v>
      </c>
      <c r="E11598" s="207"/>
    </row>
    <row r="11599" spans="1:5" x14ac:dyDescent="0.25">
      <c r="A11599" s="353">
        <v>43918</v>
      </c>
      <c r="B11599" s="354" t="s">
        <v>40058</v>
      </c>
      <c r="C11599" s="353" t="s">
        <v>2</v>
      </c>
      <c r="D11599" s="355">
        <v>12.65</v>
      </c>
      <c r="E11599" s="207"/>
    </row>
    <row r="11600" spans="1:5" x14ac:dyDescent="0.25">
      <c r="A11600" s="353">
        <v>43907</v>
      </c>
      <c r="B11600" s="354" t="s">
        <v>40059</v>
      </c>
      <c r="C11600" s="353" t="s">
        <v>2</v>
      </c>
      <c r="D11600" s="355">
        <v>17.29</v>
      </c>
      <c r="E11600" s="207"/>
    </row>
    <row r="11601" spans="1:5" x14ac:dyDescent="0.25">
      <c r="A11601" s="353">
        <v>37416</v>
      </c>
      <c r="B11601" s="354" t="s">
        <v>30822</v>
      </c>
      <c r="C11601" s="353" t="s">
        <v>2</v>
      </c>
      <c r="D11601" s="355">
        <v>5.38</v>
      </c>
      <c r="E11601" s="207"/>
    </row>
    <row r="11602" spans="1:5" x14ac:dyDescent="0.25">
      <c r="A11602" s="353">
        <v>37417</v>
      </c>
      <c r="B11602" s="354" t="s">
        <v>30823</v>
      </c>
      <c r="C11602" s="353" t="s">
        <v>2</v>
      </c>
      <c r="D11602" s="355">
        <v>7.74</v>
      </c>
      <c r="E11602" s="207"/>
    </row>
    <row r="11603" spans="1:5" x14ac:dyDescent="0.25">
      <c r="A11603" s="353">
        <v>37413</v>
      </c>
      <c r="B11603" s="354" t="s">
        <v>30824</v>
      </c>
      <c r="C11603" s="353" t="s">
        <v>2</v>
      </c>
      <c r="D11603" s="355">
        <v>5.75</v>
      </c>
      <c r="E11603" s="207"/>
    </row>
    <row r="11604" spans="1:5" x14ac:dyDescent="0.25">
      <c r="A11604" s="353">
        <v>37414</v>
      </c>
      <c r="B11604" s="354" t="s">
        <v>30825</v>
      </c>
      <c r="C11604" s="353" t="s">
        <v>2</v>
      </c>
      <c r="D11604" s="355">
        <v>6.53</v>
      </c>
      <c r="E11604" s="207"/>
    </row>
    <row r="11605" spans="1:5" x14ac:dyDescent="0.25">
      <c r="A11605" s="353">
        <v>37415</v>
      </c>
      <c r="B11605" s="354" t="s">
        <v>30826</v>
      </c>
      <c r="C11605" s="353" t="s">
        <v>2</v>
      </c>
      <c r="D11605" s="355">
        <v>11.87</v>
      </c>
      <c r="E11605" s="207"/>
    </row>
    <row r="11606" spans="1:5" x14ac:dyDescent="0.25">
      <c r="A11606" s="353">
        <v>43590</v>
      </c>
      <c r="B11606" s="354" t="s">
        <v>30827</v>
      </c>
      <c r="C11606" s="353" t="s">
        <v>2</v>
      </c>
      <c r="D11606" s="355">
        <v>161.18</v>
      </c>
      <c r="E11606" s="207"/>
    </row>
    <row r="11607" spans="1:5" x14ac:dyDescent="0.25">
      <c r="A11607" s="353">
        <v>43589</v>
      </c>
      <c r="B11607" s="354" t="s">
        <v>30828</v>
      </c>
      <c r="C11607" s="353" t="s">
        <v>2</v>
      </c>
      <c r="D11607" s="355">
        <v>29.16</v>
      </c>
      <c r="E11607" s="207"/>
    </row>
    <row r="11608" spans="1:5" x14ac:dyDescent="0.25">
      <c r="A11608" s="353">
        <v>34519</v>
      </c>
      <c r="B11608" s="354" t="s">
        <v>30829</v>
      </c>
      <c r="C11608" s="353" t="s">
        <v>2</v>
      </c>
      <c r="D11608" s="355">
        <v>124.57</v>
      </c>
      <c r="E11608" s="207"/>
    </row>
    <row r="11609" spans="1:5" x14ac:dyDescent="0.25">
      <c r="A11609" s="353">
        <v>1649</v>
      </c>
      <c r="B11609" s="354" t="s">
        <v>30830</v>
      </c>
      <c r="C11609" s="353" t="s">
        <v>2</v>
      </c>
      <c r="D11609" s="355">
        <v>76.64</v>
      </c>
      <c r="E11609" s="207"/>
    </row>
    <row r="11610" spans="1:5" x14ac:dyDescent="0.25">
      <c r="A11610" s="353">
        <v>1653</v>
      </c>
      <c r="B11610" s="354" t="s">
        <v>30831</v>
      </c>
      <c r="C11610" s="353" t="s">
        <v>2</v>
      </c>
      <c r="D11610" s="355">
        <v>60.03</v>
      </c>
      <c r="E11610" s="207"/>
    </row>
    <row r="11611" spans="1:5" x14ac:dyDescent="0.25">
      <c r="A11611" s="353">
        <v>1648</v>
      </c>
      <c r="B11611" s="354" t="s">
        <v>30832</v>
      </c>
      <c r="C11611" s="353" t="s">
        <v>2</v>
      </c>
      <c r="D11611" s="355">
        <v>41.28</v>
      </c>
      <c r="E11611" s="207"/>
    </row>
    <row r="11612" spans="1:5" x14ac:dyDescent="0.25">
      <c r="A11612" s="353">
        <v>1647</v>
      </c>
      <c r="B11612" s="354" t="s">
        <v>30833</v>
      </c>
      <c r="C11612" s="353" t="s">
        <v>2</v>
      </c>
      <c r="D11612" s="355">
        <v>21.5</v>
      </c>
      <c r="E11612" s="207"/>
    </row>
    <row r="11613" spans="1:5" x14ac:dyDescent="0.25">
      <c r="A11613" s="353">
        <v>1651</v>
      </c>
      <c r="B11613" s="354" t="s">
        <v>30834</v>
      </c>
      <c r="C11613" s="353" t="s">
        <v>2</v>
      </c>
      <c r="D11613" s="355">
        <v>191.5</v>
      </c>
      <c r="E11613" s="207"/>
    </row>
    <row r="11614" spans="1:5" x14ac:dyDescent="0.25">
      <c r="A11614" s="353">
        <v>1650</v>
      </c>
      <c r="B11614" s="354" t="s">
        <v>30835</v>
      </c>
      <c r="C11614" s="353" t="s">
        <v>2</v>
      </c>
      <c r="D11614" s="355">
        <v>105.85</v>
      </c>
      <c r="E11614" s="207"/>
    </row>
    <row r="11615" spans="1:5" x14ac:dyDescent="0.25">
      <c r="A11615" s="353">
        <v>1652</v>
      </c>
      <c r="B11615" s="354" t="s">
        <v>30836</v>
      </c>
      <c r="C11615" s="353" t="s">
        <v>2</v>
      </c>
      <c r="D11615" s="355">
        <v>274.85000000000002</v>
      </c>
      <c r="E11615" s="207"/>
    </row>
    <row r="11616" spans="1:5" x14ac:dyDescent="0.25">
      <c r="A11616" s="353">
        <v>1654</v>
      </c>
      <c r="B11616" s="354" t="s">
        <v>30837</v>
      </c>
      <c r="C11616" s="353" t="s">
        <v>2</v>
      </c>
      <c r="D11616" s="355">
        <v>29.51</v>
      </c>
      <c r="E11616" s="207"/>
    </row>
    <row r="11617" spans="1:5" x14ac:dyDescent="0.25">
      <c r="A11617" s="353">
        <v>10510</v>
      </c>
      <c r="B11617" s="354" t="s">
        <v>30838</v>
      </c>
      <c r="C11617" s="353" t="s">
        <v>2</v>
      </c>
      <c r="D11617" s="355">
        <v>129.46</v>
      </c>
      <c r="E11617" s="207"/>
    </row>
    <row r="11618" spans="1:5" x14ac:dyDescent="0.25">
      <c r="A11618" s="353">
        <v>1744</v>
      </c>
      <c r="B11618" s="354" t="s">
        <v>39927</v>
      </c>
      <c r="C11618" s="353" t="s">
        <v>2</v>
      </c>
      <c r="D11618" s="355">
        <v>143.6</v>
      </c>
      <c r="E11618" s="207"/>
    </row>
    <row r="11619" spans="1:5" x14ac:dyDescent="0.25">
      <c r="A11619" s="353">
        <v>1743</v>
      </c>
      <c r="B11619" s="354" t="s">
        <v>39928</v>
      </c>
      <c r="C11619" s="353" t="s">
        <v>2</v>
      </c>
      <c r="D11619" s="355">
        <v>188.57</v>
      </c>
      <c r="E11619" s="207"/>
    </row>
    <row r="11620" spans="1:5" x14ac:dyDescent="0.25">
      <c r="A11620" s="353">
        <v>1747</v>
      </c>
      <c r="B11620" s="354" t="s">
        <v>39929</v>
      </c>
      <c r="C11620" s="353" t="s">
        <v>2</v>
      </c>
      <c r="D11620" s="355">
        <v>207.32</v>
      </c>
      <c r="E11620" s="207"/>
    </row>
    <row r="11621" spans="1:5" x14ac:dyDescent="0.25">
      <c r="A11621" s="353">
        <v>39640</v>
      </c>
      <c r="B11621" s="354" t="s">
        <v>30839</v>
      </c>
      <c r="C11621" s="353" t="s">
        <v>2</v>
      </c>
      <c r="D11621" s="355">
        <v>10.9</v>
      </c>
      <c r="E11621" s="207"/>
    </row>
    <row r="11622" spans="1:5" x14ac:dyDescent="0.25">
      <c r="A11622" s="353">
        <v>7216</v>
      </c>
      <c r="B11622" s="354" t="s">
        <v>30840</v>
      </c>
      <c r="C11622" s="353" t="s">
        <v>2</v>
      </c>
      <c r="D11622" s="355">
        <v>58.54</v>
      </c>
      <c r="E11622" s="207"/>
    </row>
    <row r="11623" spans="1:5" x14ac:dyDescent="0.25">
      <c r="A11623" s="353">
        <v>20235</v>
      </c>
      <c r="B11623" s="354" t="s">
        <v>30841</v>
      </c>
      <c r="C11623" s="353" t="s">
        <v>2</v>
      </c>
      <c r="D11623" s="355">
        <v>47.07</v>
      </c>
      <c r="E11623" s="207"/>
    </row>
    <row r="11624" spans="1:5" x14ac:dyDescent="0.25">
      <c r="A11624" s="353">
        <v>7181</v>
      </c>
      <c r="B11624" s="354" t="s">
        <v>30842</v>
      </c>
      <c r="C11624" s="353" t="s">
        <v>2</v>
      </c>
      <c r="D11624" s="355">
        <v>7.64</v>
      </c>
      <c r="E11624" s="207"/>
    </row>
    <row r="11625" spans="1:5" x14ac:dyDescent="0.25">
      <c r="A11625" s="353">
        <v>40742</v>
      </c>
      <c r="B11625" s="354" t="s">
        <v>30843</v>
      </c>
      <c r="C11625" s="353" t="s">
        <v>2</v>
      </c>
      <c r="D11625" s="355">
        <v>12.72</v>
      </c>
      <c r="E11625" s="207"/>
    </row>
    <row r="11626" spans="1:5" x14ac:dyDescent="0.25">
      <c r="A11626" s="353">
        <v>7214</v>
      </c>
      <c r="B11626" s="354" t="s">
        <v>30844</v>
      </c>
      <c r="C11626" s="353" t="s">
        <v>2</v>
      </c>
      <c r="D11626" s="355">
        <v>57.17</v>
      </c>
      <c r="E11626" s="207"/>
    </row>
    <row r="11627" spans="1:5" x14ac:dyDescent="0.25">
      <c r="A11627" s="353">
        <v>7219</v>
      </c>
      <c r="B11627" s="354" t="s">
        <v>30845</v>
      </c>
      <c r="C11627" s="353" t="s">
        <v>2</v>
      </c>
      <c r="D11627" s="355">
        <v>50.71</v>
      </c>
      <c r="E11627" s="207"/>
    </row>
    <row r="11628" spans="1:5" x14ac:dyDescent="0.25">
      <c r="A11628" s="353">
        <v>2628</v>
      </c>
      <c r="B11628" s="354" t="s">
        <v>30846</v>
      </c>
      <c r="C11628" s="353" t="s">
        <v>2</v>
      </c>
      <c r="D11628" s="355">
        <v>273.51</v>
      </c>
      <c r="E11628" s="207"/>
    </row>
    <row r="11629" spans="1:5" x14ac:dyDescent="0.25">
      <c r="A11629" s="353">
        <v>2622</v>
      </c>
      <c r="B11629" s="354" t="s">
        <v>30847</v>
      </c>
      <c r="C11629" s="353" t="s">
        <v>2</v>
      </c>
      <c r="D11629" s="355">
        <v>6.49</v>
      </c>
      <c r="E11629" s="207"/>
    </row>
    <row r="11630" spans="1:5" x14ac:dyDescent="0.25">
      <c r="A11630" s="353">
        <v>2623</v>
      </c>
      <c r="B11630" s="354" t="s">
        <v>30848</v>
      </c>
      <c r="C11630" s="353" t="s">
        <v>2</v>
      </c>
      <c r="D11630" s="355">
        <v>7.82</v>
      </c>
      <c r="E11630" s="207"/>
    </row>
    <row r="11631" spans="1:5" x14ac:dyDescent="0.25">
      <c r="A11631" s="353">
        <v>2624</v>
      </c>
      <c r="B11631" s="354" t="s">
        <v>30849</v>
      </c>
      <c r="C11631" s="353" t="s">
        <v>2</v>
      </c>
      <c r="D11631" s="355">
        <v>12.43</v>
      </c>
      <c r="E11631" s="207"/>
    </row>
    <row r="11632" spans="1:5" x14ac:dyDescent="0.25">
      <c r="A11632" s="353">
        <v>2625</v>
      </c>
      <c r="B11632" s="354" t="s">
        <v>30850</v>
      </c>
      <c r="C11632" s="353" t="s">
        <v>2</v>
      </c>
      <c r="D11632" s="355">
        <v>26.24</v>
      </c>
      <c r="E11632" s="207"/>
    </row>
    <row r="11633" spans="1:5" x14ac:dyDescent="0.25">
      <c r="A11633" s="353">
        <v>2626</v>
      </c>
      <c r="B11633" s="354" t="s">
        <v>30851</v>
      </c>
      <c r="C11633" s="353" t="s">
        <v>2</v>
      </c>
      <c r="D11633" s="355">
        <v>38.450000000000003</v>
      </c>
      <c r="E11633" s="207"/>
    </row>
    <row r="11634" spans="1:5" x14ac:dyDescent="0.25">
      <c r="A11634" s="353">
        <v>2630</v>
      </c>
      <c r="B11634" s="354" t="s">
        <v>30852</v>
      </c>
      <c r="C11634" s="353" t="s">
        <v>2</v>
      </c>
      <c r="D11634" s="355">
        <v>58.48</v>
      </c>
      <c r="E11634" s="207"/>
    </row>
    <row r="11635" spans="1:5" x14ac:dyDescent="0.25">
      <c r="A11635" s="353">
        <v>2627</v>
      </c>
      <c r="B11635" s="354" t="s">
        <v>30853</v>
      </c>
      <c r="C11635" s="353" t="s">
        <v>2</v>
      </c>
      <c r="D11635" s="355">
        <v>103.02</v>
      </c>
      <c r="E11635" s="207"/>
    </row>
    <row r="11636" spans="1:5" x14ac:dyDescent="0.25">
      <c r="A11636" s="353">
        <v>2629</v>
      </c>
      <c r="B11636" s="354" t="s">
        <v>30854</v>
      </c>
      <c r="C11636" s="353" t="s">
        <v>2</v>
      </c>
      <c r="D11636" s="355">
        <v>139.34</v>
      </c>
      <c r="E11636" s="207"/>
    </row>
    <row r="11637" spans="1:5" x14ac:dyDescent="0.25">
      <c r="A11637" s="353">
        <v>1880</v>
      </c>
      <c r="B11637" s="354" t="s">
        <v>30855</v>
      </c>
      <c r="C11637" s="353" t="s">
        <v>2</v>
      </c>
      <c r="D11637" s="355">
        <v>3.98</v>
      </c>
      <c r="E11637" s="207"/>
    </row>
    <row r="11638" spans="1:5" x14ac:dyDescent="0.25">
      <c r="A11638" s="353">
        <v>39274</v>
      </c>
      <c r="B11638" s="354" t="s">
        <v>30856</v>
      </c>
      <c r="C11638" s="353" t="s">
        <v>2</v>
      </c>
      <c r="D11638" s="355">
        <v>3.08</v>
      </c>
      <c r="E11638" s="207"/>
    </row>
    <row r="11639" spans="1:5" x14ac:dyDescent="0.25">
      <c r="A11639" s="353">
        <v>12033</v>
      </c>
      <c r="B11639" s="354" t="s">
        <v>30857</v>
      </c>
      <c r="C11639" s="353" t="s">
        <v>2</v>
      </c>
      <c r="D11639" s="355">
        <v>12.7</v>
      </c>
      <c r="E11639" s="207"/>
    </row>
    <row r="11640" spans="1:5" x14ac:dyDescent="0.25">
      <c r="A11640" s="353">
        <v>40408</v>
      </c>
      <c r="B11640" s="354" t="s">
        <v>30858</v>
      </c>
      <c r="C11640" s="353" t="s">
        <v>2</v>
      </c>
      <c r="D11640" s="355">
        <v>8.34</v>
      </c>
      <c r="E11640" s="207"/>
    </row>
    <row r="11641" spans="1:5" x14ac:dyDescent="0.25">
      <c r="A11641" s="353">
        <v>39276</v>
      </c>
      <c r="B11641" s="354" t="s">
        <v>30859</v>
      </c>
      <c r="C11641" s="353" t="s">
        <v>2</v>
      </c>
      <c r="D11641" s="355">
        <v>7.52</v>
      </c>
      <c r="E11641" s="207"/>
    </row>
    <row r="11642" spans="1:5" x14ac:dyDescent="0.25">
      <c r="A11642" s="353">
        <v>40409</v>
      </c>
      <c r="B11642" s="354" t="s">
        <v>30860</v>
      </c>
      <c r="C11642" s="353" t="s">
        <v>2</v>
      </c>
      <c r="D11642" s="355">
        <v>2.95</v>
      </c>
      <c r="E11642" s="207"/>
    </row>
    <row r="11643" spans="1:5" x14ac:dyDescent="0.25">
      <c r="A11643" s="353">
        <v>39277</v>
      </c>
      <c r="B11643" s="354" t="s">
        <v>30861</v>
      </c>
      <c r="C11643" s="353" t="s">
        <v>2</v>
      </c>
      <c r="D11643" s="355">
        <v>20.3</v>
      </c>
      <c r="E11643" s="207"/>
    </row>
    <row r="11644" spans="1:5" x14ac:dyDescent="0.25">
      <c r="A11644" s="353">
        <v>12034</v>
      </c>
      <c r="B11644" s="354" t="s">
        <v>30862</v>
      </c>
      <c r="C11644" s="353" t="s">
        <v>2</v>
      </c>
      <c r="D11644" s="355">
        <v>5.75</v>
      </c>
      <c r="E11644" s="207"/>
    </row>
    <row r="11645" spans="1:5" x14ac:dyDescent="0.25">
      <c r="A11645" s="353">
        <v>39879</v>
      </c>
      <c r="B11645" s="354" t="s">
        <v>30863</v>
      </c>
      <c r="C11645" s="353" t="s">
        <v>2</v>
      </c>
      <c r="D11645" s="355"/>
      <c r="E11645" s="207"/>
    </row>
    <row r="11646" spans="1:5" x14ac:dyDescent="0.25">
      <c r="A11646" s="353">
        <v>39880</v>
      </c>
      <c r="B11646" s="354" t="s">
        <v>30864</v>
      </c>
      <c r="C11646" s="353" t="s">
        <v>2</v>
      </c>
      <c r="D11646" s="355"/>
      <c r="E11646" s="207"/>
    </row>
    <row r="11647" spans="1:5" x14ac:dyDescent="0.25">
      <c r="A11647" s="353">
        <v>39881</v>
      </c>
      <c r="B11647" s="354" t="s">
        <v>30865</v>
      </c>
      <c r="C11647" s="353" t="s">
        <v>2</v>
      </c>
      <c r="D11647" s="355"/>
      <c r="E11647" s="207"/>
    </row>
    <row r="11648" spans="1:5" x14ac:dyDescent="0.25">
      <c r="A11648" s="353">
        <v>39882</v>
      </c>
      <c r="B11648" s="354" t="s">
        <v>30866</v>
      </c>
      <c r="C11648" s="353" t="s">
        <v>2</v>
      </c>
      <c r="D11648" s="355"/>
      <c r="E11648" s="207"/>
    </row>
    <row r="11649" spans="1:5" x14ac:dyDescent="0.25">
      <c r="A11649" s="353">
        <v>39883</v>
      </c>
      <c r="B11649" s="354" t="s">
        <v>30867</v>
      </c>
      <c r="C11649" s="353" t="s">
        <v>2</v>
      </c>
      <c r="D11649" s="355"/>
      <c r="E11649" s="207"/>
    </row>
    <row r="11650" spans="1:5" x14ac:dyDescent="0.25">
      <c r="A11650" s="353">
        <v>39884</v>
      </c>
      <c r="B11650" s="354" t="s">
        <v>30868</v>
      </c>
      <c r="C11650" s="353" t="s">
        <v>2</v>
      </c>
      <c r="D11650" s="355"/>
      <c r="E11650" s="207"/>
    </row>
    <row r="11651" spans="1:5" x14ac:dyDescent="0.25">
      <c r="A11651" s="353">
        <v>39885</v>
      </c>
      <c r="B11651" s="354" t="s">
        <v>30869</v>
      </c>
      <c r="C11651" s="353" t="s">
        <v>2</v>
      </c>
      <c r="D11651" s="355"/>
      <c r="E11651" s="207"/>
    </row>
    <row r="11652" spans="1:5" x14ac:dyDescent="0.25">
      <c r="A11652" s="353">
        <v>1777</v>
      </c>
      <c r="B11652" s="354" t="s">
        <v>30870</v>
      </c>
      <c r="C11652" s="353" t="s">
        <v>2</v>
      </c>
      <c r="D11652" s="355">
        <v>82.64</v>
      </c>
      <c r="E11652" s="207"/>
    </row>
    <row r="11653" spans="1:5" x14ac:dyDescent="0.25">
      <c r="A11653" s="353">
        <v>1819</v>
      </c>
      <c r="B11653" s="354" t="s">
        <v>30871</v>
      </c>
      <c r="C11653" s="353" t="s">
        <v>2</v>
      </c>
      <c r="D11653" s="355">
        <v>60.12</v>
      </c>
      <c r="E11653" s="207"/>
    </row>
    <row r="11654" spans="1:5" x14ac:dyDescent="0.25">
      <c r="A11654" s="353">
        <v>1776</v>
      </c>
      <c r="B11654" s="354" t="s">
        <v>30872</v>
      </c>
      <c r="C11654" s="353" t="s">
        <v>2</v>
      </c>
      <c r="D11654" s="355">
        <v>48.92</v>
      </c>
      <c r="E11654" s="207"/>
    </row>
    <row r="11655" spans="1:5" x14ac:dyDescent="0.25">
      <c r="A11655" s="353">
        <v>1775</v>
      </c>
      <c r="B11655" s="354" t="s">
        <v>30873</v>
      </c>
      <c r="C11655" s="353" t="s">
        <v>2</v>
      </c>
      <c r="D11655" s="355">
        <v>17.98</v>
      </c>
      <c r="E11655" s="207"/>
    </row>
    <row r="11656" spans="1:5" x14ac:dyDescent="0.25">
      <c r="A11656" s="353">
        <v>1778</v>
      </c>
      <c r="B11656" s="354" t="s">
        <v>30874</v>
      </c>
      <c r="C11656" s="353" t="s">
        <v>2</v>
      </c>
      <c r="D11656" s="355">
        <v>200.03</v>
      </c>
      <c r="E11656" s="207"/>
    </row>
    <row r="11657" spans="1:5" x14ac:dyDescent="0.25">
      <c r="A11657" s="353">
        <v>1818</v>
      </c>
      <c r="B11657" s="354" t="s">
        <v>30875</v>
      </c>
      <c r="C11657" s="353" t="s">
        <v>2</v>
      </c>
      <c r="D11657" s="355">
        <v>132.78</v>
      </c>
      <c r="E11657" s="207"/>
    </row>
    <row r="11658" spans="1:5" x14ac:dyDescent="0.25">
      <c r="A11658" s="353">
        <v>1779</v>
      </c>
      <c r="B11658" s="354" t="s">
        <v>30876</v>
      </c>
      <c r="C11658" s="353" t="s">
        <v>2</v>
      </c>
      <c r="D11658" s="355">
        <v>290.92</v>
      </c>
      <c r="E11658" s="207"/>
    </row>
    <row r="11659" spans="1:5" x14ac:dyDescent="0.25">
      <c r="A11659" s="353">
        <v>1820</v>
      </c>
      <c r="B11659" s="354" t="s">
        <v>30877</v>
      </c>
      <c r="C11659" s="353" t="s">
        <v>2</v>
      </c>
      <c r="D11659" s="355">
        <v>25.96</v>
      </c>
      <c r="E11659" s="207"/>
    </row>
    <row r="11660" spans="1:5" x14ac:dyDescent="0.25">
      <c r="A11660" s="353">
        <v>1780</v>
      </c>
      <c r="B11660" s="354" t="s">
        <v>30878</v>
      </c>
      <c r="C11660" s="353" t="s">
        <v>2</v>
      </c>
      <c r="D11660" s="355">
        <v>599.74</v>
      </c>
      <c r="E11660" s="207"/>
    </row>
    <row r="11661" spans="1:5" x14ac:dyDescent="0.25">
      <c r="A11661" s="353">
        <v>1783</v>
      </c>
      <c r="B11661" s="354" t="s">
        <v>30879</v>
      </c>
      <c r="C11661" s="353" t="s">
        <v>2</v>
      </c>
      <c r="D11661" s="355">
        <v>63.41</v>
      </c>
      <c r="E11661" s="207"/>
    </row>
    <row r="11662" spans="1:5" x14ac:dyDescent="0.25">
      <c r="A11662" s="353">
        <v>1782</v>
      </c>
      <c r="B11662" s="354" t="s">
        <v>30880</v>
      </c>
      <c r="C11662" s="353" t="s">
        <v>2</v>
      </c>
      <c r="D11662" s="355">
        <v>50.14</v>
      </c>
      <c r="E11662" s="207"/>
    </row>
    <row r="11663" spans="1:5" x14ac:dyDescent="0.25">
      <c r="A11663" s="353">
        <v>1781</v>
      </c>
      <c r="B11663" s="354" t="s">
        <v>30881</v>
      </c>
      <c r="C11663" s="353" t="s">
        <v>2</v>
      </c>
      <c r="D11663" s="355">
        <v>32.67</v>
      </c>
      <c r="E11663" s="207"/>
    </row>
    <row r="11664" spans="1:5" x14ac:dyDescent="0.25">
      <c r="A11664" s="353">
        <v>1817</v>
      </c>
      <c r="B11664" s="354" t="s">
        <v>30882</v>
      </c>
      <c r="C11664" s="353" t="s">
        <v>2</v>
      </c>
      <c r="D11664" s="355">
        <v>14.94</v>
      </c>
      <c r="E11664" s="207"/>
    </row>
    <row r="11665" spans="1:5" x14ac:dyDescent="0.25">
      <c r="A11665" s="353">
        <v>1784</v>
      </c>
      <c r="B11665" s="354" t="s">
        <v>30883</v>
      </c>
      <c r="C11665" s="353" t="s">
        <v>2</v>
      </c>
      <c r="D11665" s="355">
        <v>179.06</v>
      </c>
      <c r="E11665" s="207"/>
    </row>
    <row r="11666" spans="1:5" x14ac:dyDescent="0.25">
      <c r="A11666" s="353">
        <v>1810</v>
      </c>
      <c r="B11666" s="354" t="s">
        <v>30884</v>
      </c>
      <c r="C11666" s="353" t="s">
        <v>2</v>
      </c>
      <c r="D11666" s="355">
        <v>99.31</v>
      </c>
      <c r="E11666" s="207"/>
    </row>
    <row r="11667" spans="1:5" x14ac:dyDescent="0.25">
      <c r="A11667" s="353">
        <v>1812</v>
      </c>
      <c r="B11667" s="354" t="s">
        <v>30885</v>
      </c>
      <c r="C11667" s="353" t="s">
        <v>2</v>
      </c>
      <c r="D11667" s="355">
        <v>250.71</v>
      </c>
      <c r="E11667" s="207"/>
    </row>
    <row r="11668" spans="1:5" x14ac:dyDescent="0.25">
      <c r="A11668" s="353">
        <v>1811</v>
      </c>
      <c r="B11668" s="354" t="s">
        <v>30886</v>
      </c>
      <c r="C11668" s="353" t="s">
        <v>2</v>
      </c>
      <c r="D11668" s="355">
        <v>21.48</v>
      </c>
      <c r="E11668" s="207"/>
    </row>
    <row r="11669" spans="1:5" x14ac:dyDescent="0.25">
      <c r="A11669" s="353">
        <v>40386</v>
      </c>
      <c r="B11669" s="354" t="s">
        <v>30887</v>
      </c>
      <c r="C11669" s="353" t="s">
        <v>2</v>
      </c>
      <c r="D11669" s="355"/>
      <c r="E11669" s="207"/>
    </row>
    <row r="11670" spans="1:5" x14ac:dyDescent="0.25">
      <c r="A11670" s="353">
        <v>40384</v>
      </c>
      <c r="B11670" s="354" t="s">
        <v>30888</v>
      </c>
      <c r="C11670" s="353" t="s">
        <v>2</v>
      </c>
      <c r="D11670" s="355"/>
      <c r="E11670" s="207"/>
    </row>
    <row r="11671" spans="1:5" x14ac:dyDescent="0.25">
      <c r="A11671" s="353">
        <v>40423</v>
      </c>
      <c r="B11671" s="354" t="s">
        <v>30889</v>
      </c>
      <c r="C11671" s="353" t="s">
        <v>2</v>
      </c>
      <c r="D11671" s="355"/>
      <c r="E11671" s="207"/>
    </row>
    <row r="11672" spans="1:5" x14ac:dyDescent="0.25">
      <c r="A11672" s="353">
        <v>40379</v>
      </c>
      <c r="B11672" s="354" t="s">
        <v>30890</v>
      </c>
      <c r="C11672" s="353" t="s">
        <v>2</v>
      </c>
      <c r="D11672" s="355"/>
      <c r="E11672" s="207"/>
    </row>
    <row r="11673" spans="1:5" x14ac:dyDescent="0.25">
      <c r="A11673" s="353">
        <v>40389</v>
      </c>
      <c r="B11673" s="354" t="s">
        <v>30891</v>
      </c>
      <c r="C11673" s="353" t="s">
        <v>2</v>
      </c>
      <c r="D11673" s="355"/>
      <c r="E11673" s="207"/>
    </row>
    <row r="11674" spans="1:5" x14ac:dyDescent="0.25">
      <c r="A11674" s="353">
        <v>40388</v>
      </c>
      <c r="B11674" s="354" t="s">
        <v>30892</v>
      </c>
      <c r="C11674" s="353" t="s">
        <v>2</v>
      </c>
      <c r="D11674" s="355"/>
      <c r="E11674" s="207"/>
    </row>
    <row r="11675" spans="1:5" x14ac:dyDescent="0.25">
      <c r="A11675" s="353">
        <v>40391</v>
      </c>
      <c r="B11675" s="354" t="s">
        <v>30893</v>
      </c>
      <c r="C11675" s="353" t="s">
        <v>2</v>
      </c>
      <c r="D11675" s="355"/>
      <c r="E11675" s="207"/>
    </row>
    <row r="11676" spans="1:5" x14ac:dyDescent="0.25">
      <c r="A11676" s="353">
        <v>40381</v>
      </c>
      <c r="B11676" s="354" t="s">
        <v>30894</v>
      </c>
      <c r="C11676" s="353" t="s">
        <v>2</v>
      </c>
      <c r="D11676" s="355"/>
      <c r="E11676" s="207"/>
    </row>
    <row r="11677" spans="1:5" x14ac:dyDescent="0.25">
      <c r="A11677" s="353">
        <v>2609</v>
      </c>
      <c r="B11677" s="354" t="s">
        <v>30895</v>
      </c>
      <c r="C11677" s="353" t="s">
        <v>2</v>
      </c>
      <c r="D11677" s="355">
        <v>6.1</v>
      </c>
      <c r="E11677" s="207"/>
    </row>
    <row r="11678" spans="1:5" x14ac:dyDescent="0.25">
      <c r="A11678" s="353">
        <v>2634</v>
      </c>
      <c r="B11678" s="354" t="s">
        <v>30896</v>
      </c>
      <c r="C11678" s="353" t="s">
        <v>2</v>
      </c>
      <c r="D11678" s="355">
        <v>8.01</v>
      </c>
      <c r="E11678" s="207"/>
    </row>
    <row r="11679" spans="1:5" x14ac:dyDescent="0.25">
      <c r="A11679" s="353">
        <v>2611</v>
      </c>
      <c r="B11679" s="354" t="s">
        <v>30897</v>
      </c>
      <c r="C11679" s="353" t="s">
        <v>2</v>
      </c>
      <c r="D11679" s="355">
        <v>22.59</v>
      </c>
      <c r="E11679" s="207"/>
    </row>
    <row r="11680" spans="1:5" x14ac:dyDescent="0.25">
      <c r="A11680" s="353">
        <v>40414</v>
      </c>
      <c r="B11680" s="354" t="s">
        <v>30898</v>
      </c>
      <c r="C11680" s="353" t="s">
        <v>2</v>
      </c>
      <c r="D11680" s="355"/>
      <c r="E11680" s="207"/>
    </row>
    <row r="11681" spans="1:5" x14ac:dyDescent="0.25">
      <c r="A11681" s="353">
        <v>40416</v>
      </c>
      <c r="B11681" s="354" t="s">
        <v>30899</v>
      </c>
      <c r="C11681" s="353" t="s">
        <v>2</v>
      </c>
      <c r="D11681" s="355"/>
      <c r="E11681" s="207"/>
    </row>
    <row r="11682" spans="1:5" x14ac:dyDescent="0.25">
      <c r="A11682" s="353">
        <v>40418</v>
      </c>
      <c r="B11682" s="354" t="s">
        <v>30900</v>
      </c>
      <c r="C11682" s="353" t="s">
        <v>2</v>
      </c>
      <c r="D11682" s="355"/>
      <c r="E11682" s="207"/>
    </row>
    <row r="11683" spans="1:5" x14ac:dyDescent="0.25">
      <c r="A11683" s="353">
        <v>34359</v>
      </c>
      <c r="B11683" s="354" t="s">
        <v>30901</v>
      </c>
      <c r="C11683" s="353" t="s">
        <v>2</v>
      </c>
      <c r="D11683" s="355">
        <v>17.37</v>
      </c>
      <c r="E11683" s="207"/>
    </row>
    <row r="11684" spans="1:5" x14ac:dyDescent="0.25">
      <c r="A11684" s="353">
        <v>1789</v>
      </c>
      <c r="B11684" s="354" t="s">
        <v>30902</v>
      </c>
      <c r="C11684" s="353" t="s">
        <v>2</v>
      </c>
      <c r="D11684" s="355">
        <v>79.31</v>
      </c>
      <c r="E11684" s="207"/>
    </row>
    <row r="11685" spans="1:5" x14ac:dyDescent="0.25">
      <c r="A11685" s="353">
        <v>1788</v>
      </c>
      <c r="B11685" s="354" t="s">
        <v>30903</v>
      </c>
      <c r="C11685" s="353" t="s">
        <v>2</v>
      </c>
      <c r="D11685" s="355">
        <v>63.58</v>
      </c>
      <c r="E11685" s="207"/>
    </row>
    <row r="11686" spans="1:5" x14ac:dyDescent="0.25">
      <c r="A11686" s="353">
        <v>1787</v>
      </c>
      <c r="B11686" s="354" t="s">
        <v>30904</v>
      </c>
      <c r="C11686" s="353" t="s">
        <v>2</v>
      </c>
      <c r="D11686" s="355">
        <v>37.799999999999997</v>
      </c>
      <c r="E11686" s="207"/>
    </row>
    <row r="11687" spans="1:5" x14ac:dyDescent="0.25">
      <c r="A11687" s="353">
        <v>1786</v>
      </c>
      <c r="B11687" s="354" t="s">
        <v>30905</v>
      </c>
      <c r="C11687" s="353" t="s">
        <v>2</v>
      </c>
      <c r="D11687" s="355">
        <v>15.78</v>
      </c>
      <c r="E11687" s="207"/>
    </row>
    <row r="11688" spans="1:5" x14ac:dyDescent="0.25">
      <c r="A11688" s="353">
        <v>1791</v>
      </c>
      <c r="B11688" s="354" t="s">
        <v>30906</v>
      </c>
      <c r="C11688" s="353" t="s">
        <v>2</v>
      </c>
      <c r="D11688" s="355">
        <v>229.22</v>
      </c>
      <c r="E11688" s="207"/>
    </row>
    <row r="11689" spans="1:5" x14ac:dyDescent="0.25">
      <c r="A11689" s="353">
        <v>1790</v>
      </c>
      <c r="B11689" s="354" t="s">
        <v>30907</v>
      </c>
      <c r="C11689" s="353" t="s">
        <v>2</v>
      </c>
      <c r="D11689" s="355">
        <v>132.09</v>
      </c>
      <c r="E11689" s="207"/>
    </row>
    <row r="11690" spans="1:5" x14ac:dyDescent="0.25">
      <c r="A11690" s="353">
        <v>1792</v>
      </c>
      <c r="B11690" s="354" t="s">
        <v>30908</v>
      </c>
      <c r="C11690" s="353" t="s">
        <v>2</v>
      </c>
      <c r="D11690" s="355">
        <v>309.42</v>
      </c>
      <c r="E11690" s="207"/>
    </row>
    <row r="11691" spans="1:5" x14ac:dyDescent="0.25">
      <c r="A11691" s="353">
        <v>1813</v>
      </c>
      <c r="B11691" s="354" t="s">
        <v>30909</v>
      </c>
      <c r="C11691" s="353" t="s">
        <v>2</v>
      </c>
      <c r="D11691" s="355">
        <v>25.05</v>
      </c>
      <c r="E11691" s="207"/>
    </row>
    <row r="11692" spans="1:5" x14ac:dyDescent="0.25">
      <c r="A11692" s="353">
        <v>1793</v>
      </c>
      <c r="B11692" s="354" t="s">
        <v>30910</v>
      </c>
      <c r="C11692" s="353" t="s">
        <v>2</v>
      </c>
      <c r="D11692" s="355">
        <v>625.23</v>
      </c>
      <c r="E11692" s="207"/>
    </row>
    <row r="11693" spans="1:5" x14ac:dyDescent="0.25">
      <c r="A11693" s="353">
        <v>1797</v>
      </c>
      <c r="B11693" s="354" t="s">
        <v>30911</v>
      </c>
      <c r="C11693" s="353" t="s">
        <v>2</v>
      </c>
      <c r="D11693" s="355">
        <v>90.06</v>
      </c>
      <c r="E11693" s="207"/>
    </row>
    <row r="11694" spans="1:5" x14ac:dyDescent="0.25">
      <c r="A11694" s="353">
        <v>1796</v>
      </c>
      <c r="B11694" s="354" t="s">
        <v>30912</v>
      </c>
      <c r="C11694" s="353" t="s">
        <v>2</v>
      </c>
      <c r="D11694" s="355">
        <v>69.08</v>
      </c>
      <c r="E11694" s="207"/>
    </row>
    <row r="11695" spans="1:5" x14ac:dyDescent="0.25">
      <c r="A11695" s="353">
        <v>1816</v>
      </c>
      <c r="B11695" s="354" t="s">
        <v>30913</v>
      </c>
      <c r="C11695" s="353" t="s">
        <v>2</v>
      </c>
      <c r="D11695" s="355">
        <v>37.18</v>
      </c>
      <c r="E11695" s="207"/>
    </row>
    <row r="11696" spans="1:5" x14ac:dyDescent="0.25">
      <c r="A11696" s="353">
        <v>1794</v>
      </c>
      <c r="B11696" s="354" t="s">
        <v>30914</v>
      </c>
      <c r="C11696" s="353" t="s">
        <v>2</v>
      </c>
      <c r="D11696" s="355">
        <v>16.489999999999998</v>
      </c>
      <c r="E11696" s="207"/>
    </row>
    <row r="11697" spans="1:5" x14ac:dyDescent="0.25">
      <c r="A11697" s="353">
        <v>1815</v>
      </c>
      <c r="B11697" s="354" t="s">
        <v>30915</v>
      </c>
      <c r="C11697" s="353" t="s">
        <v>2</v>
      </c>
      <c r="D11697" s="355">
        <v>285.55</v>
      </c>
      <c r="E11697" s="207"/>
    </row>
    <row r="11698" spans="1:5" x14ac:dyDescent="0.25">
      <c r="A11698" s="353">
        <v>1798</v>
      </c>
      <c r="B11698" s="354" t="s">
        <v>30916</v>
      </c>
      <c r="C11698" s="353" t="s">
        <v>2</v>
      </c>
      <c r="D11698" s="355">
        <v>127.77</v>
      </c>
      <c r="E11698" s="207"/>
    </row>
    <row r="11699" spans="1:5" x14ac:dyDescent="0.25">
      <c r="A11699" s="353">
        <v>1799</v>
      </c>
      <c r="B11699" s="354" t="s">
        <v>30917</v>
      </c>
      <c r="C11699" s="353" t="s">
        <v>2</v>
      </c>
      <c r="D11699" s="355">
        <v>371.91</v>
      </c>
      <c r="E11699" s="207"/>
    </row>
    <row r="11700" spans="1:5" x14ac:dyDescent="0.25">
      <c r="A11700" s="353">
        <v>1795</v>
      </c>
      <c r="B11700" s="354" t="s">
        <v>30918</v>
      </c>
      <c r="C11700" s="353" t="s">
        <v>2</v>
      </c>
      <c r="D11700" s="355">
        <v>22.84</v>
      </c>
      <c r="E11700" s="207"/>
    </row>
    <row r="11701" spans="1:5" x14ac:dyDescent="0.25">
      <c r="A11701" s="353">
        <v>1800</v>
      </c>
      <c r="B11701" s="354" t="s">
        <v>30919</v>
      </c>
      <c r="C11701" s="353" t="s">
        <v>2</v>
      </c>
      <c r="D11701" s="355">
        <v>710.03</v>
      </c>
      <c r="E11701" s="207"/>
    </row>
    <row r="11702" spans="1:5" x14ac:dyDescent="0.25">
      <c r="A11702" s="353">
        <v>1802</v>
      </c>
      <c r="B11702" s="354" t="s">
        <v>30920</v>
      </c>
      <c r="C11702" s="353" t="s">
        <v>2</v>
      </c>
      <c r="D11702" s="355">
        <v>1776.08</v>
      </c>
      <c r="E11702" s="207"/>
    </row>
    <row r="11703" spans="1:5" x14ac:dyDescent="0.25">
      <c r="A11703" s="353">
        <v>1809</v>
      </c>
      <c r="B11703" s="354" t="s">
        <v>30921</v>
      </c>
      <c r="C11703" s="353" t="s">
        <v>2</v>
      </c>
      <c r="D11703" s="355">
        <v>74.36</v>
      </c>
      <c r="E11703" s="207"/>
    </row>
    <row r="11704" spans="1:5" x14ac:dyDescent="0.25">
      <c r="A11704" s="353">
        <v>1814</v>
      </c>
      <c r="B11704" s="354" t="s">
        <v>30922</v>
      </c>
      <c r="C11704" s="353" t="s">
        <v>2</v>
      </c>
      <c r="D11704" s="355">
        <v>61.09</v>
      </c>
      <c r="E11704" s="207"/>
    </row>
    <row r="11705" spans="1:5" x14ac:dyDescent="0.25">
      <c r="A11705" s="353">
        <v>1805</v>
      </c>
      <c r="B11705" s="354" t="s">
        <v>30923</v>
      </c>
      <c r="C11705" s="353" t="s">
        <v>2</v>
      </c>
      <c r="D11705" s="355">
        <v>35.450000000000003</v>
      </c>
      <c r="E11705" s="207"/>
    </row>
    <row r="11706" spans="1:5" x14ac:dyDescent="0.25">
      <c r="A11706" s="353">
        <v>1803</v>
      </c>
      <c r="B11706" s="354" t="s">
        <v>30924</v>
      </c>
      <c r="C11706" s="353" t="s">
        <v>2</v>
      </c>
      <c r="D11706" s="355">
        <v>15.44</v>
      </c>
      <c r="E11706" s="207"/>
    </row>
    <row r="11707" spans="1:5" x14ac:dyDescent="0.25">
      <c r="A11707" s="353">
        <v>1821</v>
      </c>
      <c r="B11707" s="354" t="s">
        <v>30925</v>
      </c>
      <c r="C11707" s="353" t="s">
        <v>2</v>
      </c>
      <c r="D11707" s="355">
        <v>209.43</v>
      </c>
      <c r="E11707" s="207"/>
    </row>
    <row r="11708" spans="1:5" x14ac:dyDescent="0.25">
      <c r="A11708" s="353">
        <v>1806</v>
      </c>
      <c r="B11708" s="354" t="s">
        <v>30926</v>
      </c>
      <c r="C11708" s="353" t="s">
        <v>2</v>
      </c>
      <c r="D11708" s="355">
        <v>124.65</v>
      </c>
      <c r="E11708" s="207"/>
    </row>
    <row r="11709" spans="1:5" x14ac:dyDescent="0.25">
      <c r="A11709" s="353">
        <v>1807</v>
      </c>
      <c r="B11709" s="354" t="s">
        <v>30927</v>
      </c>
      <c r="C11709" s="353" t="s">
        <v>2</v>
      </c>
      <c r="D11709" s="355">
        <v>299.52</v>
      </c>
      <c r="E11709" s="207"/>
    </row>
    <row r="11710" spans="1:5" x14ac:dyDescent="0.25">
      <c r="A11710" s="353">
        <v>1804</v>
      </c>
      <c r="B11710" s="354" t="s">
        <v>30928</v>
      </c>
      <c r="C11710" s="353" t="s">
        <v>2</v>
      </c>
      <c r="D11710" s="355">
        <v>21.97</v>
      </c>
      <c r="E11710" s="207"/>
    </row>
    <row r="11711" spans="1:5" x14ac:dyDescent="0.25">
      <c r="A11711" s="353">
        <v>1808</v>
      </c>
      <c r="B11711" s="354" t="s">
        <v>30929</v>
      </c>
      <c r="C11711" s="353" t="s">
        <v>2</v>
      </c>
      <c r="D11711" s="355">
        <v>600.48</v>
      </c>
      <c r="E11711" s="207"/>
    </row>
    <row r="11712" spans="1:5" x14ac:dyDescent="0.25">
      <c r="A11712" s="353">
        <v>40385</v>
      </c>
      <c r="B11712" s="354" t="s">
        <v>30930</v>
      </c>
      <c r="C11712" s="353" t="s">
        <v>2</v>
      </c>
      <c r="D11712" s="355"/>
      <c r="E11712" s="207"/>
    </row>
    <row r="11713" spans="1:5" x14ac:dyDescent="0.25">
      <c r="A11713" s="353">
        <v>40383</v>
      </c>
      <c r="B11713" s="354" t="s">
        <v>30931</v>
      </c>
      <c r="C11713" s="353" t="s">
        <v>2</v>
      </c>
      <c r="D11713" s="355"/>
      <c r="E11713" s="207"/>
    </row>
    <row r="11714" spans="1:5" x14ac:dyDescent="0.25">
      <c r="A11714" s="353">
        <v>40382</v>
      </c>
      <c r="B11714" s="354" t="s">
        <v>30932</v>
      </c>
      <c r="C11714" s="353" t="s">
        <v>2</v>
      </c>
      <c r="D11714" s="355"/>
      <c r="E11714" s="207"/>
    </row>
    <row r="11715" spans="1:5" x14ac:dyDescent="0.25">
      <c r="A11715" s="353">
        <v>40378</v>
      </c>
      <c r="B11715" s="354" t="s">
        <v>30933</v>
      </c>
      <c r="C11715" s="353" t="s">
        <v>2</v>
      </c>
      <c r="D11715" s="355"/>
      <c r="E11715" s="207"/>
    </row>
    <row r="11716" spans="1:5" x14ac:dyDescent="0.25">
      <c r="A11716" s="353">
        <v>40422</v>
      </c>
      <c r="B11716" s="354" t="s">
        <v>30934</v>
      </c>
      <c r="C11716" s="353" t="s">
        <v>2</v>
      </c>
      <c r="D11716" s="355"/>
      <c r="E11716" s="207"/>
    </row>
    <row r="11717" spans="1:5" x14ac:dyDescent="0.25">
      <c r="A11717" s="353">
        <v>40387</v>
      </c>
      <c r="B11717" s="354" t="s">
        <v>30935</v>
      </c>
      <c r="C11717" s="353" t="s">
        <v>2</v>
      </c>
      <c r="D11717" s="355"/>
      <c r="E11717" s="207"/>
    </row>
    <row r="11718" spans="1:5" x14ac:dyDescent="0.25">
      <c r="A11718" s="353">
        <v>40390</v>
      </c>
      <c r="B11718" s="354" t="s">
        <v>30936</v>
      </c>
      <c r="C11718" s="353" t="s">
        <v>2</v>
      </c>
      <c r="D11718" s="355"/>
      <c r="E11718" s="207"/>
    </row>
    <row r="11719" spans="1:5" x14ac:dyDescent="0.25">
      <c r="A11719" s="353">
        <v>40380</v>
      </c>
      <c r="B11719" s="354" t="s">
        <v>30937</v>
      </c>
      <c r="C11719" s="353" t="s">
        <v>2</v>
      </c>
      <c r="D11719" s="355"/>
      <c r="E11719" s="207"/>
    </row>
    <row r="11720" spans="1:5" x14ac:dyDescent="0.25">
      <c r="A11720" s="353">
        <v>2621</v>
      </c>
      <c r="B11720" s="354" t="s">
        <v>30938</v>
      </c>
      <c r="C11720" s="353" t="s">
        <v>2</v>
      </c>
      <c r="D11720" s="355">
        <v>193.24</v>
      </c>
      <c r="E11720" s="207"/>
    </row>
    <row r="11721" spans="1:5" x14ac:dyDescent="0.25">
      <c r="A11721" s="353">
        <v>2616</v>
      </c>
      <c r="B11721" s="354" t="s">
        <v>30939</v>
      </c>
      <c r="C11721" s="353" t="s">
        <v>2</v>
      </c>
      <c r="D11721" s="355">
        <v>5.47</v>
      </c>
      <c r="E11721" s="207"/>
    </row>
    <row r="11722" spans="1:5" x14ac:dyDescent="0.25">
      <c r="A11722" s="353">
        <v>2633</v>
      </c>
      <c r="B11722" s="354" t="s">
        <v>30940</v>
      </c>
      <c r="C11722" s="353" t="s">
        <v>2</v>
      </c>
      <c r="D11722" s="355">
        <v>6.18</v>
      </c>
      <c r="E11722" s="207"/>
    </row>
    <row r="11723" spans="1:5" x14ac:dyDescent="0.25">
      <c r="A11723" s="353">
        <v>2617</v>
      </c>
      <c r="B11723" s="354" t="s">
        <v>30941</v>
      </c>
      <c r="C11723" s="353" t="s">
        <v>2</v>
      </c>
      <c r="D11723" s="355">
        <v>8.41</v>
      </c>
      <c r="E11723" s="207"/>
    </row>
    <row r="11724" spans="1:5" x14ac:dyDescent="0.25">
      <c r="A11724" s="353">
        <v>2618</v>
      </c>
      <c r="B11724" s="354" t="s">
        <v>30942</v>
      </c>
      <c r="C11724" s="353" t="s">
        <v>2</v>
      </c>
      <c r="D11724" s="355">
        <v>19.14</v>
      </c>
      <c r="E11724" s="207"/>
    </row>
    <row r="11725" spans="1:5" x14ac:dyDescent="0.25">
      <c r="A11725" s="353">
        <v>2632</v>
      </c>
      <c r="B11725" s="354" t="s">
        <v>30943</v>
      </c>
      <c r="C11725" s="353" t="s">
        <v>2</v>
      </c>
      <c r="D11725" s="355">
        <v>23.35</v>
      </c>
      <c r="E11725" s="207"/>
    </row>
    <row r="11726" spans="1:5" x14ac:dyDescent="0.25">
      <c r="A11726" s="353">
        <v>2631</v>
      </c>
      <c r="B11726" s="354" t="s">
        <v>30944</v>
      </c>
      <c r="C11726" s="353" t="s">
        <v>2</v>
      </c>
      <c r="D11726" s="355">
        <v>34.28</v>
      </c>
      <c r="E11726" s="207"/>
    </row>
    <row r="11727" spans="1:5" x14ac:dyDescent="0.25">
      <c r="A11727" s="353">
        <v>2619</v>
      </c>
      <c r="B11727" s="354" t="s">
        <v>30945</v>
      </c>
      <c r="C11727" s="353" t="s">
        <v>2</v>
      </c>
      <c r="D11727" s="355">
        <v>86.79</v>
      </c>
      <c r="E11727" s="207"/>
    </row>
    <row r="11728" spans="1:5" x14ac:dyDescent="0.25">
      <c r="A11728" s="353">
        <v>2620</v>
      </c>
      <c r="B11728" s="354" t="s">
        <v>30946</v>
      </c>
      <c r="C11728" s="353" t="s">
        <v>2</v>
      </c>
      <c r="D11728" s="355">
        <v>113.94</v>
      </c>
      <c r="E11728" s="207"/>
    </row>
    <row r="11729" spans="1:5" x14ac:dyDescent="0.25">
      <c r="A11729" s="353">
        <v>40413</v>
      </c>
      <c r="B11729" s="354" t="s">
        <v>30947</v>
      </c>
      <c r="C11729" s="353" t="s">
        <v>2</v>
      </c>
      <c r="D11729" s="355"/>
      <c r="E11729" s="207"/>
    </row>
    <row r="11730" spans="1:5" x14ac:dyDescent="0.25">
      <c r="A11730" s="353">
        <v>40415</v>
      </c>
      <c r="B11730" s="354" t="s">
        <v>30948</v>
      </c>
      <c r="C11730" s="353" t="s">
        <v>2</v>
      </c>
      <c r="D11730" s="355"/>
      <c r="E11730" s="207"/>
    </row>
    <row r="11731" spans="1:5" x14ac:dyDescent="0.25">
      <c r="A11731" s="353">
        <v>40417</v>
      </c>
      <c r="B11731" s="354" t="s">
        <v>30949</v>
      </c>
      <c r="C11731" s="353" t="s">
        <v>2</v>
      </c>
      <c r="D11731" s="355"/>
      <c r="E11731" s="207"/>
    </row>
    <row r="11732" spans="1:5" x14ac:dyDescent="0.25">
      <c r="A11732" s="353">
        <v>39273</v>
      </c>
      <c r="B11732" s="354" t="s">
        <v>30950</v>
      </c>
      <c r="C11732" s="353" t="s">
        <v>2</v>
      </c>
      <c r="D11732" s="355">
        <v>4.34</v>
      </c>
      <c r="E11732" s="207"/>
    </row>
    <row r="11733" spans="1:5" x14ac:dyDescent="0.25">
      <c r="A11733" s="353">
        <v>39271</v>
      </c>
      <c r="B11733" s="354" t="s">
        <v>30951</v>
      </c>
      <c r="C11733" s="353" t="s">
        <v>2</v>
      </c>
      <c r="D11733" s="355">
        <v>2.56</v>
      </c>
      <c r="E11733" s="207"/>
    </row>
    <row r="11734" spans="1:5" x14ac:dyDescent="0.25">
      <c r="A11734" s="353">
        <v>39272</v>
      </c>
      <c r="B11734" s="354" t="s">
        <v>30952</v>
      </c>
      <c r="C11734" s="353" t="s">
        <v>2</v>
      </c>
      <c r="D11734" s="355">
        <v>3.14</v>
      </c>
      <c r="E11734" s="207"/>
    </row>
    <row r="11735" spans="1:5" x14ac:dyDescent="0.25">
      <c r="A11735" s="353">
        <v>1875</v>
      </c>
      <c r="B11735" s="354" t="s">
        <v>30953</v>
      </c>
      <c r="C11735" s="353" t="s">
        <v>2</v>
      </c>
      <c r="D11735" s="355">
        <v>6.94</v>
      </c>
      <c r="E11735" s="207"/>
    </row>
    <row r="11736" spans="1:5" x14ac:dyDescent="0.25">
      <c r="A11736" s="353">
        <v>1874</v>
      </c>
      <c r="B11736" s="354" t="s">
        <v>30954</v>
      </c>
      <c r="C11736" s="353" t="s">
        <v>2</v>
      </c>
      <c r="D11736" s="355">
        <v>5.73</v>
      </c>
      <c r="E11736" s="207"/>
    </row>
    <row r="11737" spans="1:5" x14ac:dyDescent="0.25">
      <c r="A11737" s="353">
        <v>1884</v>
      </c>
      <c r="B11737" s="354" t="s">
        <v>30955</v>
      </c>
      <c r="C11737" s="353" t="s">
        <v>2</v>
      </c>
      <c r="D11737" s="355">
        <v>5.08</v>
      </c>
      <c r="E11737" s="207"/>
    </row>
    <row r="11738" spans="1:5" x14ac:dyDescent="0.25">
      <c r="A11738" s="353">
        <v>1870</v>
      </c>
      <c r="B11738" s="354" t="s">
        <v>30956</v>
      </c>
      <c r="C11738" s="353" t="s">
        <v>2</v>
      </c>
      <c r="D11738" s="355">
        <v>3.31</v>
      </c>
      <c r="E11738" s="207"/>
    </row>
    <row r="11739" spans="1:5" x14ac:dyDescent="0.25">
      <c r="A11739" s="353">
        <v>1887</v>
      </c>
      <c r="B11739" s="354" t="s">
        <v>30957</v>
      </c>
      <c r="C11739" s="353" t="s">
        <v>2</v>
      </c>
      <c r="D11739" s="355">
        <v>28.78</v>
      </c>
      <c r="E11739" s="207"/>
    </row>
    <row r="11740" spans="1:5" x14ac:dyDescent="0.25">
      <c r="A11740" s="353">
        <v>1876</v>
      </c>
      <c r="B11740" s="354" t="s">
        <v>30958</v>
      </c>
      <c r="C11740" s="353" t="s">
        <v>2</v>
      </c>
      <c r="D11740" s="355">
        <v>11.28</v>
      </c>
      <c r="E11740" s="207"/>
    </row>
    <row r="11741" spans="1:5" x14ac:dyDescent="0.25">
      <c r="A11741" s="353">
        <v>1877</v>
      </c>
      <c r="B11741" s="354" t="s">
        <v>30959</v>
      </c>
      <c r="C11741" s="353" t="s">
        <v>2</v>
      </c>
      <c r="D11741" s="355">
        <v>28.82</v>
      </c>
      <c r="E11741" s="207"/>
    </row>
    <row r="11742" spans="1:5" x14ac:dyDescent="0.25">
      <c r="A11742" s="353">
        <v>1879</v>
      </c>
      <c r="B11742" s="354" t="s">
        <v>30960</v>
      </c>
      <c r="C11742" s="353" t="s">
        <v>2</v>
      </c>
      <c r="D11742" s="355">
        <v>3.35</v>
      </c>
      <c r="E11742" s="207"/>
    </row>
    <row r="11743" spans="1:5" x14ac:dyDescent="0.25">
      <c r="A11743" s="353">
        <v>1878</v>
      </c>
      <c r="B11743" s="354" t="s">
        <v>30961</v>
      </c>
      <c r="C11743" s="353" t="s">
        <v>2</v>
      </c>
      <c r="D11743" s="355">
        <v>57.9</v>
      </c>
      <c r="E11743" s="207"/>
    </row>
    <row r="11744" spans="1:5" x14ac:dyDescent="0.25">
      <c r="A11744" s="353">
        <v>37971</v>
      </c>
      <c r="B11744" s="354" t="s">
        <v>30962</v>
      </c>
      <c r="C11744" s="353" t="s">
        <v>2</v>
      </c>
      <c r="D11744" s="355">
        <v>5.4</v>
      </c>
      <c r="E11744" s="207"/>
    </row>
    <row r="11745" spans="1:5" x14ac:dyDescent="0.25">
      <c r="A11745" s="353">
        <v>37972</v>
      </c>
      <c r="B11745" s="354" t="s">
        <v>30963</v>
      </c>
      <c r="C11745" s="353" t="s">
        <v>2</v>
      </c>
      <c r="D11745" s="355">
        <v>7.66</v>
      </c>
      <c r="E11745" s="207"/>
    </row>
    <row r="11746" spans="1:5" x14ac:dyDescent="0.25">
      <c r="A11746" s="353">
        <v>37973</v>
      </c>
      <c r="B11746" s="354" t="s">
        <v>30964</v>
      </c>
      <c r="C11746" s="353" t="s">
        <v>2</v>
      </c>
      <c r="D11746" s="355">
        <v>14.4</v>
      </c>
      <c r="E11746" s="207"/>
    </row>
    <row r="11747" spans="1:5" x14ac:dyDescent="0.25">
      <c r="A11747" s="353">
        <v>1926</v>
      </c>
      <c r="B11747" s="354" t="s">
        <v>30965</v>
      </c>
      <c r="C11747" s="353" t="s">
        <v>2</v>
      </c>
      <c r="D11747" s="355">
        <v>2.2999999999999998</v>
      </c>
      <c r="E11747" s="207"/>
    </row>
    <row r="11748" spans="1:5" x14ac:dyDescent="0.25">
      <c r="A11748" s="353">
        <v>1927</v>
      </c>
      <c r="B11748" s="354" t="s">
        <v>30966</v>
      </c>
      <c r="C11748" s="353" t="s">
        <v>2</v>
      </c>
      <c r="D11748" s="355">
        <v>2.59</v>
      </c>
      <c r="E11748" s="207"/>
    </row>
    <row r="11749" spans="1:5" x14ac:dyDescent="0.25">
      <c r="A11749" s="353">
        <v>1923</v>
      </c>
      <c r="B11749" s="354" t="s">
        <v>30967</v>
      </c>
      <c r="C11749" s="353" t="s">
        <v>2</v>
      </c>
      <c r="D11749" s="355">
        <v>4.71</v>
      </c>
      <c r="E11749" s="207"/>
    </row>
    <row r="11750" spans="1:5" x14ac:dyDescent="0.25">
      <c r="A11750" s="353">
        <v>1929</v>
      </c>
      <c r="B11750" s="354" t="s">
        <v>30968</v>
      </c>
      <c r="C11750" s="353" t="s">
        <v>2</v>
      </c>
      <c r="D11750" s="355">
        <v>5.72</v>
      </c>
      <c r="E11750" s="207"/>
    </row>
    <row r="11751" spans="1:5" x14ac:dyDescent="0.25">
      <c r="A11751" s="353">
        <v>1930</v>
      </c>
      <c r="B11751" s="354" t="s">
        <v>30969</v>
      </c>
      <c r="C11751" s="353" t="s">
        <v>2</v>
      </c>
      <c r="D11751" s="355">
        <v>9.7799999999999994</v>
      </c>
      <c r="E11751" s="207"/>
    </row>
    <row r="11752" spans="1:5" x14ac:dyDescent="0.25">
      <c r="A11752" s="353">
        <v>1924</v>
      </c>
      <c r="B11752" s="354" t="s">
        <v>30970</v>
      </c>
      <c r="C11752" s="353" t="s">
        <v>2</v>
      </c>
      <c r="D11752" s="355">
        <v>15.79</v>
      </c>
      <c r="E11752" s="207"/>
    </row>
    <row r="11753" spans="1:5" x14ac:dyDescent="0.25">
      <c r="A11753" s="353">
        <v>1922</v>
      </c>
      <c r="B11753" s="354" t="s">
        <v>30971</v>
      </c>
      <c r="C11753" s="353" t="s">
        <v>2</v>
      </c>
      <c r="D11753" s="355">
        <v>32.65</v>
      </c>
      <c r="E11753" s="207"/>
    </row>
    <row r="11754" spans="1:5" x14ac:dyDescent="0.25">
      <c r="A11754" s="353">
        <v>1953</v>
      </c>
      <c r="B11754" s="354" t="s">
        <v>30972</v>
      </c>
      <c r="C11754" s="353" t="s">
        <v>2</v>
      </c>
      <c r="D11754" s="355">
        <v>39.85</v>
      </c>
      <c r="E11754" s="207"/>
    </row>
    <row r="11755" spans="1:5" x14ac:dyDescent="0.25">
      <c r="A11755" s="353">
        <v>1962</v>
      </c>
      <c r="B11755" s="354" t="s">
        <v>30973</v>
      </c>
      <c r="C11755" s="353" t="s">
        <v>2</v>
      </c>
      <c r="D11755" s="355">
        <v>193.62</v>
      </c>
      <c r="E11755" s="207"/>
    </row>
    <row r="11756" spans="1:5" x14ac:dyDescent="0.25">
      <c r="A11756" s="353">
        <v>1955</v>
      </c>
      <c r="B11756" s="354" t="s">
        <v>30974</v>
      </c>
      <c r="C11756" s="353" t="s">
        <v>2</v>
      </c>
      <c r="D11756" s="355">
        <v>2.23</v>
      </c>
      <c r="E11756" s="207"/>
    </row>
    <row r="11757" spans="1:5" x14ac:dyDescent="0.25">
      <c r="A11757" s="353">
        <v>1956</v>
      </c>
      <c r="B11757" s="354" t="s">
        <v>30975</v>
      </c>
      <c r="C11757" s="353" t="s">
        <v>2</v>
      </c>
      <c r="D11757" s="355">
        <v>3.15</v>
      </c>
      <c r="E11757" s="207"/>
    </row>
    <row r="11758" spans="1:5" x14ac:dyDescent="0.25">
      <c r="A11758" s="353">
        <v>1957</v>
      </c>
      <c r="B11758" s="354" t="s">
        <v>30976</v>
      </c>
      <c r="C11758" s="353" t="s">
        <v>2</v>
      </c>
      <c r="D11758" s="355">
        <v>6.81</v>
      </c>
      <c r="E11758" s="207"/>
    </row>
    <row r="11759" spans="1:5" x14ac:dyDescent="0.25">
      <c r="A11759" s="353">
        <v>1958</v>
      </c>
      <c r="B11759" s="354" t="s">
        <v>30977</v>
      </c>
      <c r="C11759" s="353" t="s">
        <v>2</v>
      </c>
      <c r="D11759" s="355">
        <v>12.68</v>
      </c>
      <c r="E11759" s="207"/>
    </row>
    <row r="11760" spans="1:5" x14ac:dyDescent="0.25">
      <c r="A11760" s="353">
        <v>1959</v>
      </c>
      <c r="B11760" s="354" t="s">
        <v>30978</v>
      </c>
      <c r="C11760" s="353" t="s">
        <v>2</v>
      </c>
      <c r="D11760" s="355">
        <v>13.76</v>
      </c>
      <c r="E11760" s="207"/>
    </row>
    <row r="11761" spans="1:5" x14ac:dyDescent="0.25">
      <c r="A11761" s="353">
        <v>1925</v>
      </c>
      <c r="B11761" s="354" t="s">
        <v>30979</v>
      </c>
      <c r="C11761" s="353" t="s">
        <v>2</v>
      </c>
      <c r="D11761" s="355">
        <v>35.96</v>
      </c>
      <c r="E11761" s="207"/>
    </row>
    <row r="11762" spans="1:5" x14ac:dyDescent="0.25">
      <c r="A11762" s="353">
        <v>1960</v>
      </c>
      <c r="B11762" s="354" t="s">
        <v>30980</v>
      </c>
      <c r="C11762" s="353" t="s">
        <v>2</v>
      </c>
      <c r="D11762" s="355">
        <v>55.21</v>
      </c>
      <c r="E11762" s="207"/>
    </row>
    <row r="11763" spans="1:5" x14ac:dyDescent="0.25">
      <c r="A11763" s="353">
        <v>1961</v>
      </c>
      <c r="B11763" s="354" t="s">
        <v>30981</v>
      </c>
      <c r="C11763" s="353" t="s">
        <v>2</v>
      </c>
      <c r="D11763" s="355">
        <v>70.73</v>
      </c>
      <c r="E11763" s="207"/>
    </row>
    <row r="11764" spans="1:5" x14ac:dyDescent="0.25">
      <c r="A11764" s="353">
        <v>38423</v>
      </c>
      <c r="B11764" s="354" t="s">
        <v>30982</v>
      </c>
      <c r="C11764" s="353" t="s">
        <v>2</v>
      </c>
      <c r="D11764" s="355">
        <v>38.43</v>
      </c>
      <c r="E11764" s="207"/>
    </row>
    <row r="11765" spans="1:5" x14ac:dyDescent="0.25">
      <c r="A11765" s="353">
        <v>39866</v>
      </c>
      <c r="B11765" s="354" t="s">
        <v>30983</v>
      </c>
      <c r="C11765" s="353" t="s">
        <v>2</v>
      </c>
      <c r="D11765" s="355"/>
      <c r="E11765" s="207"/>
    </row>
    <row r="11766" spans="1:5" x14ac:dyDescent="0.25">
      <c r="A11766" s="353">
        <v>39867</v>
      </c>
      <c r="B11766" s="354" t="s">
        <v>30984</v>
      </c>
      <c r="C11766" s="353" t="s">
        <v>2</v>
      </c>
      <c r="D11766" s="355"/>
      <c r="E11766" s="207"/>
    </row>
    <row r="11767" spans="1:5" x14ac:dyDescent="0.25">
      <c r="A11767" s="353">
        <v>39868</v>
      </c>
      <c r="B11767" s="354" t="s">
        <v>30985</v>
      </c>
      <c r="C11767" s="353" t="s">
        <v>2</v>
      </c>
      <c r="D11767" s="355"/>
      <c r="E11767" s="207"/>
    </row>
    <row r="11768" spans="1:5" x14ac:dyDescent="0.25">
      <c r="A11768" s="353">
        <v>37999</v>
      </c>
      <c r="B11768" s="354" t="s">
        <v>30986</v>
      </c>
      <c r="C11768" s="353" t="s">
        <v>2</v>
      </c>
      <c r="D11768" s="355">
        <v>9.11</v>
      </c>
      <c r="E11768" s="207"/>
    </row>
    <row r="11769" spans="1:5" x14ac:dyDescent="0.25">
      <c r="A11769" s="353">
        <v>38000</v>
      </c>
      <c r="B11769" s="354" t="s">
        <v>30987</v>
      </c>
      <c r="C11769" s="353" t="s">
        <v>2</v>
      </c>
      <c r="D11769" s="355">
        <v>10.64</v>
      </c>
      <c r="E11769" s="207"/>
    </row>
    <row r="11770" spans="1:5" x14ac:dyDescent="0.25">
      <c r="A11770" s="353">
        <v>38129</v>
      </c>
      <c r="B11770" s="354" t="s">
        <v>30988</v>
      </c>
      <c r="C11770" s="353" t="s">
        <v>2</v>
      </c>
      <c r="D11770" s="355">
        <v>5.19</v>
      </c>
      <c r="E11770" s="207"/>
    </row>
    <row r="11771" spans="1:5" x14ac:dyDescent="0.25">
      <c r="A11771" s="353">
        <v>38025</v>
      </c>
      <c r="B11771" s="354" t="s">
        <v>30989</v>
      </c>
      <c r="C11771" s="353" t="s">
        <v>2</v>
      </c>
      <c r="D11771" s="355">
        <v>7.05</v>
      </c>
      <c r="E11771" s="207"/>
    </row>
    <row r="11772" spans="1:5" x14ac:dyDescent="0.25">
      <c r="A11772" s="353">
        <v>38026</v>
      </c>
      <c r="B11772" s="354" t="s">
        <v>30990</v>
      </c>
      <c r="C11772" s="353" t="s">
        <v>2</v>
      </c>
      <c r="D11772" s="355">
        <v>17.399999999999999</v>
      </c>
      <c r="E11772" s="207"/>
    </row>
    <row r="11773" spans="1:5" x14ac:dyDescent="0.25">
      <c r="A11773" s="353">
        <v>43955</v>
      </c>
      <c r="B11773" s="354" t="s">
        <v>40060</v>
      </c>
      <c r="C11773" s="353" t="s">
        <v>2</v>
      </c>
      <c r="D11773" s="355">
        <v>359.02</v>
      </c>
      <c r="E11773" s="207"/>
    </row>
    <row r="11774" spans="1:5" x14ac:dyDescent="0.25">
      <c r="A11774" s="353">
        <v>43957</v>
      </c>
      <c r="B11774" s="354" t="s">
        <v>40061</v>
      </c>
      <c r="C11774" s="353" t="s">
        <v>2</v>
      </c>
      <c r="D11774" s="355">
        <v>422.84</v>
      </c>
      <c r="E11774" s="207"/>
    </row>
    <row r="11775" spans="1:5" x14ac:dyDescent="0.25">
      <c r="A11775" s="353">
        <v>43950</v>
      </c>
      <c r="B11775" s="354" t="s">
        <v>40062</v>
      </c>
      <c r="C11775" s="353" t="s">
        <v>2</v>
      </c>
      <c r="D11775" s="355">
        <v>192.44</v>
      </c>
      <c r="E11775" s="207"/>
    </row>
    <row r="11776" spans="1:5" x14ac:dyDescent="0.25">
      <c r="A11776" s="353">
        <v>43954</v>
      </c>
      <c r="B11776" s="354" t="s">
        <v>40063</v>
      </c>
      <c r="C11776" s="353" t="s">
        <v>2</v>
      </c>
      <c r="D11776" s="355">
        <v>244.66</v>
      </c>
      <c r="E11776" s="207"/>
    </row>
    <row r="11777" spans="1:5" x14ac:dyDescent="0.25">
      <c r="A11777" s="353">
        <v>43945</v>
      </c>
      <c r="B11777" s="354" t="s">
        <v>40064</v>
      </c>
      <c r="C11777" s="353" t="s">
        <v>2</v>
      </c>
      <c r="D11777" s="355">
        <v>86.63</v>
      </c>
      <c r="E11777" s="207"/>
    </row>
    <row r="11778" spans="1:5" x14ac:dyDescent="0.25">
      <c r="A11778" s="353">
        <v>43947</v>
      </c>
      <c r="B11778" s="354" t="s">
        <v>40065</v>
      </c>
      <c r="C11778" s="353" t="s">
        <v>2</v>
      </c>
      <c r="D11778" s="355">
        <v>122.79</v>
      </c>
      <c r="E11778" s="207"/>
    </row>
    <row r="11779" spans="1:5" x14ac:dyDescent="0.25">
      <c r="A11779" s="353">
        <v>43920</v>
      </c>
      <c r="B11779" s="354" t="s">
        <v>40066</v>
      </c>
      <c r="C11779" s="353" t="s">
        <v>2</v>
      </c>
      <c r="D11779" s="355">
        <v>23.48</v>
      </c>
      <c r="E11779" s="207"/>
    </row>
    <row r="11780" spans="1:5" x14ac:dyDescent="0.25">
      <c r="A11780" s="353">
        <v>43921</v>
      </c>
      <c r="B11780" s="354" t="s">
        <v>40067</v>
      </c>
      <c r="C11780" s="353" t="s">
        <v>2</v>
      </c>
      <c r="D11780" s="355">
        <v>22.69</v>
      </c>
      <c r="E11780" s="207"/>
    </row>
    <row r="11781" spans="1:5" x14ac:dyDescent="0.25">
      <c r="A11781" s="353">
        <v>43922</v>
      </c>
      <c r="B11781" s="354" t="s">
        <v>40068</v>
      </c>
      <c r="C11781" s="353" t="s">
        <v>2</v>
      </c>
      <c r="D11781" s="355">
        <v>38.35</v>
      </c>
      <c r="E11781" s="207"/>
    </row>
    <row r="11782" spans="1:5" x14ac:dyDescent="0.25">
      <c r="A11782" s="353">
        <v>43923</v>
      </c>
      <c r="B11782" s="354" t="s">
        <v>40069</v>
      </c>
      <c r="C11782" s="353" t="s">
        <v>2</v>
      </c>
      <c r="D11782" s="355">
        <v>51.93</v>
      </c>
      <c r="E11782" s="207"/>
    </row>
    <row r="11783" spans="1:5" x14ac:dyDescent="0.25">
      <c r="A11783" s="353">
        <v>43924</v>
      </c>
      <c r="B11783" s="354" t="s">
        <v>40070</v>
      </c>
      <c r="C11783" s="353" t="s">
        <v>2</v>
      </c>
      <c r="D11783" s="355">
        <v>47.99</v>
      </c>
      <c r="E11783" s="207"/>
    </row>
    <row r="11784" spans="1:5" x14ac:dyDescent="0.25">
      <c r="A11784" s="353">
        <v>43952</v>
      </c>
      <c r="B11784" s="354" t="s">
        <v>40071</v>
      </c>
      <c r="C11784" s="353" t="s">
        <v>2</v>
      </c>
      <c r="D11784" s="355">
        <v>15.54</v>
      </c>
      <c r="E11784" s="207"/>
    </row>
    <row r="11785" spans="1:5" x14ac:dyDescent="0.25">
      <c r="A11785" s="353">
        <v>43956</v>
      </c>
      <c r="B11785" s="354" t="s">
        <v>40072</v>
      </c>
      <c r="C11785" s="353" t="s">
        <v>2</v>
      </c>
      <c r="D11785" s="355">
        <v>19.170000000000002</v>
      </c>
      <c r="E11785" s="207"/>
    </row>
    <row r="11786" spans="1:5" x14ac:dyDescent="0.25">
      <c r="A11786" s="353">
        <v>1858</v>
      </c>
      <c r="B11786" s="354" t="s">
        <v>30991</v>
      </c>
      <c r="C11786" s="353" t="s">
        <v>2</v>
      </c>
      <c r="D11786" s="355">
        <v>59.54</v>
      </c>
      <c r="E11786" s="207"/>
    </row>
    <row r="11787" spans="1:5" x14ac:dyDescent="0.25">
      <c r="A11787" s="353">
        <v>1844</v>
      </c>
      <c r="B11787" s="354" t="s">
        <v>30992</v>
      </c>
      <c r="C11787" s="353" t="s">
        <v>2</v>
      </c>
      <c r="D11787" s="355">
        <v>136.37</v>
      </c>
      <c r="E11787" s="207"/>
    </row>
    <row r="11788" spans="1:5" x14ac:dyDescent="0.25">
      <c r="A11788" s="353">
        <v>1863</v>
      </c>
      <c r="B11788" s="354" t="s">
        <v>30993</v>
      </c>
      <c r="C11788" s="353" t="s">
        <v>2</v>
      </c>
      <c r="D11788" s="355">
        <v>63.37</v>
      </c>
      <c r="E11788" s="207"/>
    </row>
    <row r="11789" spans="1:5" x14ac:dyDescent="0.25">
      <c r="A11789" s="353">
        <v>1865</v>
      </c>
      <c r="B11789" s="354" t="s">
        <v>30994</v>
      </c>
      <c r="C11789" s="353" t="s">
        <v>2</v>
      </c>
      <c r="D11789" s="355">
        <v>165.1</v>
      </c>
      <c r="E11789" s="207"/>
    </row>
    <row r="11790" spans="1:5" x14ac:dyDescent="0.25">
      <c r="A11790" s="353">
        <v>36355</v>
      </c>
      <c r="B11790" s="354" t="s">
        <v>30995</v>
      </c>
      <c r="C11790" s="353" t="s">
        <v>2</v>
      </c>
      <c r="D11790" s="355"/>
      <c r="E11790" s="207"/>
    </row>
    <row r="11791" spans="1:5" x14ac:dyDescent="0.25">
      <c r="A11791" s="353">
        <v>36356</v>
      </c>
      <c r="B11791" s="354" t="s">
        <v>30996</v>
      </c>
      <c r="C11791" s="353" t="s">
        <v>2</v>
      </c>
      <c r="D11791" s="355"/>
      <c r="E11791" s="207"/>
    </row>
    <row r="11792" spans="1:5" x14ac:dyDescent="0.25">
      <c r="A11792" s="353">
        <v>1940</v>
      </c>
      <c r="B11792" s="354" t="s">
        <v>30997</v>
      </c>
      <c r="C11792" s="353" t="s">
        <v>2</v>
      </c>
      <c r="D11792" s="355">
        <v>35.130000000000003</v>
      </c>
      <c r="E11792" s="207"/>
    </row>
    <row r="11793" spans="1:5" x14ac:dyDescent="0.25">
      <c r="A11793" s="353">
        <v>1939</v>
      </c>
      <c r="B11793" s="354" t="s">
        <v>30998</v>
      </c>
      <c r="C11793" s="353" t="s">
        <v>2</v>
      </c>
      <c r="D11793" s="355">
        <v>9.6300000000000008</v>
      </c>
      <c r="E11793" s="207"/>
    </row>
    <row r="11794" spans="1:5" x14ac:dyDescent="0.25">
      <c r="A11794" s="353">
        <v>1937</v>
      </c>
      <c r="B11794" s="354" t="s">
        <v>30999</v>
      </c>
      <c r="C11794" s="353" t="s">
        <v>2</v>
      </c>
      <c r="D11794" s="355">
        <v>5.93</v>
      </c>
      <c r="E11794" s="207"/>
    </row>
    <row r="11795" spans="1:5" x14ac:dyDescent="0.25">
      <c r="A11795" s="353">
        <v>1938</v>
      </c>
      <c r="B11795" s="354" t="s">
        <v>31000</v>
      </c>
      <c r="C11795" s="353" t="s">
        <v>2</v>
      </c>
      <c r="D11795" s="355">
        <v>6.74</v>
      </c>
      <c r="E11795" s="207"/>
    </row>
    <row r="11796" spans="1:5" x14ac:dyDescent="0.25">
      <c r="A11796" s="353">
        <v>1966</v>
      </c>
      <c r="B11796" s="354" t="s">
        <v>31001</v>
      </c>
      <c r="C11796" s="353" t="s">
        <v>2</v>
      </c>
      <c r="D11796" s="355">
        <v>25.27</v>
      </c>
      <c r="E11796" s="207"/>
    </row>
    <row r="11797" spans="1:5" x14ac:dyDescent="0.25">
      <c r="A11797" s="353">
        <v>1933</v>
      </c>
      <c r="B11797" s="354" t="s">
        <v>31002</v>
      </c>
      <c r="C11797" s="353" t="s">
        <v>2</v>
      </c>
      <c r="D11797" s="355">
        <v>5.44</v>
      </c>
      <c r="E11797" s="207"/>
    </row>
    <row r="11798" spans="1:5" x14ac:dyDescent="0.25">
      <c r="A11798" s="353">
        <v>1932</v>
      </c>
      <c r="B11798" s="354" t="s">
        <v>31003</v>
      </c>
      <c r="C11798" s="353" t="s">
        <v>2</v>
      </c>
      <c r="D11798" s="355">
        <v>12.46</v>
      </c>
      <c r="E11798" s="207"/>
    </row>
    <row r="11799" spans="1:5" x14ac:dyDescent="0.25">
      <c r="A11799" s="353">
        <v>1951</v>
      </c>
      <c r="B11799" s="354" t="s">
        <v>31004</v>
      </c>
      <c r="C11799" s="353" t="s">
        <v>2</v>
      </c>
      <c r="D11799" s="355">
        <v>26</v>
      </c>
      <c r="E11799" s="207"/>
    </row>
    <row r="11800" spans="1:5" x14ac:dyDescent="0.25">
      <c r="A11800" s="353">
        <v>1970</v>
      </c>
      <c r="B11800" s="354" t="s">
        <v>31005</v>
      </c>
      <c r="C11800" s="353" t="s">
        <v>2</v>
      </c>
      <c r="D11800" s="355">
        <v>63.16</v>
      </c>
      <c r="E11800" s="207"/>
    </row>
    <row r="11801" spans="1:5" x14ac:dyDescent="0.25">
      <c r="A11801" s="353">
        <v>1967</v>
      </c>
      <c r="B11801" s="354" t="s">
        <v>31006</v>
      </c>
      <c r="C11801" s="353" t="s">
        <v>2</v>
      </c>
      <c r="D11801" s="355">
        <v>7.5</v>
      </c>
      <c r="E11801" s="207"/>
    </row>
    <row r="11802" spans="1:5" x14ac:dyDescent="0.25">
      <c r="A11802" s="353">
        <v>1968</v>
      </c>
      <c r="B11802" s="354" t="s">
        <v>31007</v>
      </c>
      <c r="C11802" s="353" t="s">
        <v>2</v>
      </c>
      <c r="D11802" s="355">
        <v>14.82</v>
      </c>
      <c r="E11802" s="207"/>
    </row>
    <row r="11803" spans="1:5" x14ac:dyDescent="0.25">
      <c r="A11803" s="353">
        <v>1969</v>
      </c>
      <c r="B11803" s="354" t="s">
        <v>31008</v>
      </c>
      <c r="C11803" s="353" t="s">
        <v>2</v>
      </c>
      <c r="D11803" s="355">
        <v>48.26</v>
      </c>
      <c r="E11803" s="207"/>
    </row>
    <row r="11804" spans="1:5" x14ac:dyDescent="0.25">
      <c r="A11804" s="353">
        <v>1827</v>
      </c>
      <c r="B11804" s="354" t="s">
        <v>31009</v>
      </c>
      <c r="C11804" s="353" t="s">
        <v>2</v>
      </c>
      <c r="D11804" s="355">
        <v>161.41</v>
      </c>
      <c r="E11804" s="207"/>
    </row>
    <row r="11805" spans="1:5" x14ac:dyDescent="0.25">
      <c r="A11805" s="353">
        <v>1831</v>
      </c>
      <c r="B11805" s="354" t="s">
        <v>31010</v>
      </c>
      <c r="C11805" s="353" t="s">
        <v>2</v>
      </c>
      <c r="D11805" s="355">
        <v>35.24</v>
      </c>
      <c r="E11805" s="207"/>
    </row>
    <row r="11806" spans="1:5" x14ac:dyDescent="0.25">
      <c r="A11806" s="353">
        <v>1825</v>
      </c>
      <c r="B11806" s="354" t="s">
        <v>31011</v>
      </c>
      <c r="C11806" s="353" t="s">
        <v>2</v>
      </c>
      <c r="D11806" s="355">
        <v>86.96</v>
      </c>
      <c r="E11806" s="207"/>
    </row>
    <row r="11807" spans="1:5" x14ac:dyDescent="0.25">
      <c r="A11807" s="353">
        <v>1828</v>
      </c>
      <c r="B11807" s="354" t="s">
        <v>31012</v>
      </c>
      <c r="C11807" s="353" t="s">
        <v>2</v>
      </c>
      <c r="D11807" s="355">
        <v>196.98</v>
      </c>
      <c r="E11807" s="207"/>
    </row>
    <row r="11808" spans="1:5" x14ac:dyDescent="0.25">
      <c r="A11808" s="353">
        <v>1845</v>
      </c>
      <c r="B11808" s="354" t="s">
        <v>31013</v>
      </c>
      <c r="C11808" s="353" t="s">
        <v>2</v>
      </c>
      <c r="D11808" s="355">
        <v>44.16</v>
      </c>
      <c r="E11808" s="207"/>
    </row>
    <row r="11809" spans="1:5" x14ac:dyDescent="0.25">
      <c r="A11809" s="353">
        <v>1824</v>
      </c>
      <c r="B11809" s="354" t="s">
        <v>31014</v>
      </c>
      <c r="C11809" s="353" t="s">
        <v>2</v>
      </c>
      <c r="D11809" s="355">
        <v>104.25</v>
      </c>
      <c r="E11809" s="207"/>
    </row>
    <row r="11810" spans="1:5" x14ac:dyDescent="0.25">
      <c r="A11810" s="353">
        <v>42693</v>
      </c>
      <c r="B11810" s="354" t="s">
        <v>31015</v>
      </c>
      <c r="C11810" s="353" t="s">
        <v>2</v>
      </c>
      <c r="D11810" s="355">
        <v>463.8</v>
      </c>
      <c r="E11810" s="207"/>
    </row>
    <row r="11811" spans="1:5" x14ac:dyDescent="0.25">
      <c r="A11811" s="353">
        <v>42695</v>
      </c>
      <c r="B11811" s="354" t="s">
        <v>31016</v>
      </c>
      <c r="C11811" s="353" t="s">
        <v>2</v>
      </c>
      <c r="D11811" s="355">
        <v>324.02999999999997</v>
      </c>
      <c r="E11811" s="207"/>
    </row>
    <row r="11812" spans="1:5" x14ac:dyDescent="0.25">
      <c r="A11812" s="353">
        <v>42694</v>
      </c>
      <c r="B11812" s="354" t="s">
        <v>31017</v>
      </c>
      <c r="C11812" s="353" t="s">
        <v>2</v>
      </c>
      <c r="D11812" s="355">
        <v>620.66</v>
      </c>
      <c r="E11812" s="207"/>
    </row>
    <row r="11813" spans="1:5" x14ac:dyDescent="0.25">
      <c r="A11813" s="353">
        <v>20097</v>
      </c>
      <c r="B11813" s="354" t="s">
        <v>31018</v>
      </c>
      <c r="C11813" s="353" t="s">
        <v>2</v>
      </c>
      <c r="D11813" s="355">
        <v>26.91</v>
      </c>
      <c r="E11813" s="207"/>
    </row>
    <row r="11814" spans="1:5" x14ac:dyDescent="0.25">
      <c r="A11814" s="353">
        <v>20098</v>
      </c>
      <c r="B11814" s="354" t="s">
        <v>31019</v>
      </c>
      <c r="C11814" s="353" t="s">
        <v>2</v>
      </c>
      <c r="D11814" s="355">
        <v>109.99</v>
      </c>
      <c r="E11814" s="207"/>
    </row>
    <row r="11815" spans="1:5" x14ac:dyDescent="0.25">
      <c r="A11815" s="353">
        <v>20096</v>
      </c>
      <c r="B11815" s="354" t="s">
        <v>31020</v>
      </c>
      <c r="C11815" s="353" t="s">
        <v>2</v>
      </c>
      <c r="D11815" s="355">
        <v>27.85</v>
      </c>
      <c r="E11815" s="207"/>
    </row>
    <row r="11816" spans="1:5" x14ac:dyDescent="0.25">
      <c r="A11816" s="353">
        <v>44472</v>
      </c>
      <c r="B11816" s="354" t="s">
        <v>39930</v>
      </c>
      <c r="C11816" s="353" t="s">
        <v>2</v>
      </c>
      <c r="D11816" s="355"/>
      <c r="E11816" s="207"/>
    </row>
    <row r="11817" spans="1:5" x14ac:dyDescent="0.25">
      <c r="A11817" s="353">
        <v>38369</v>
      </c>
      <c r="B11817" s="354" t="s">
        <v>31021</v>
      </c>
      <c r="C11817" s="353" t="s">
        <v>2</v>
      </c>
      <c r="D11817" s="355">
        <v>24.01</v>
      </c>
      <c r="E11817" s="207"/>
    </row>
    <row r="11818" spans="1:5" x14ac:dyDescent="0.25">
      <c r="A11818" s="353">
        <v>38370</v>
      </c>
      <c r="B11818" s="354" t="s">
        <v>31022</v>
      </c>
      <c r="C11818" s="353" t="s">
        <v>2</v>
      </c>
      <c r="D11818" s="355">
        <v>16.2</v>
      </c>
      <c r="E11818" s="207"/>
    </row>
    <row r="11819" spans="1:5" x14ac:dyDescent="0.25">
      <c r="A11819" s="353">
        <v>45199</v>
      </c>
      <c r="B11819" s="354" t="s">
        <v>39931</v>
      </c>
      <c r="C11819" s="353" t="s">
        <v>2</v>
      </c>
      <c r="D11819" s="355">
        <v>39.96</v>
      </c>
      <c r="E11819" s="207"/>
    </row>
    <row r="11820" spans="1:5" x14ac:dyDescent="0.25">
      <c r="A11820" s="353">
        <v>38372</v>
      </c>
      <c r="B11820" s="354" t="s">
        <v>31023</v>
      </c>
      <c r="C11820" s="353" t="s">
        <v>2</v>
      </c>
      <c r="D11820" s="355">
        <v>11.43</v>
      </c>
      <c r="E11820" s="207"/>
    </row>
    <row r="11821" spans="1:5" x14ac:dyDescent="0.25">
      <c r="A11821" s="353">
        <v>2358</v>
      </c>
      <c r="B11821" s="354" t="s">
        <v>31024</v>
      </c>
      <c r="C11821" s="353" t="s">
        <v>220</v>
      </c>
      <c r="D11821" s="355">
        <v>40.85</v>
      </c>
      <c r="E11821" s="207"/>
    </row>
    <row r="11822" spans="1:5" x14ac:dyDescent="0.25">
      <c r="A11822" s="353">
        <v>40807</v>
      </c>
      <c r="B11822" s="354" t="s">
        <v>31025</v>
      </c>
      <c r="C11822" s="353" t="s">
        <v>1308</v>
      </c>
      <c r="D11822" s="355">
        <v>7213.66</v>
      </c>
      <c r="E11822" s="207"/>
    </row>
    <row r="11823" spans="1:5" x14ac:dyDescent="0.25">
      <c r="A11823" s="353">
        <v>44330</v>
      </c>
      <c r="B11823" s="354" t="s">
        <v>31026</v>
      </c>
      <c r="C11823" s="353" t="s">
        <v>1051</v>
      </c>
      <c r="D11823" s="355">
        <v>13.35</v>
      </c>
      <c r="E11823" s="207"/>
    </row>
    <row r="11824" spans="1:5" x14ac:dyDescent="0.25">
      <c r="A11824" s="353">
        <v>43144</v>
      </c>
      <c r="B11824" s="354" t="s">
        <v>31027</v>
      </c>
      <c r="C11824" s="353" t="s">
        <v>689</v>
      </c>
      <c r="D11824" s="355">
        <v>33.65</v>
      </c>
      <c r="E11824" s="207"/>
    </row>
    <row r="11825" spans="1:5" x14ac:dyDescent="0.25">
      <c r="A11825" s="353">
        <v>39397</v>
      </c>
      <c r="B11825" s="354" t="s">
        <v>31028</v>
      </c>
      <c r="C11825" s="353" t="s">
        <v>1051</v>
      </c>
      <c r="D11825" s="355">
        <v>15.34</v>
      </c>
      <c r="E11825" s="207"/>
    </row>
    <row r="11826" spans="1:5" x14ac:dyDescent="0.25">
      <c r="A11826" s="353">
        <v>2692</v>
      </c>
      <c r="B11826" s="354" t="s">
        <v>31029</v>
      </c>
      <c r="C11826" s="353" t="s">
        <v>1051</v>
      </c>
      <c r="D11826" s="355">
        <v>6.19</v>
      </c>
      <c r="E11826" s="207"/>
    </row>
    <row r="11827" spans="1:5" x14ac:dyDescent="0.25">
      <c r="A11827" s="353">
        <v>45299</v>
      </c>
      <c r="B11827" s="354" t="s">
        <v>40073</v>
      </c>
      <c r="C11827" s="353" t="s">
        <v>2</v>
      </c>
      <c r="D11827" s="355">
        <v>84.89</v>
      </c>
      <c r="E11827" s="207"/>
    </row>
    <row r="11828" spans="1:5" x14ac:dyDescent="0.25">
      <c r="A11828" s="353">
        <v>44329</v>
      </c>
      <c r="B11828" s="354" t="s">
        <v>31030</v>
      </c>
      <c r="C11828" s="353" t="s">
        <v>1051</v>
      </c>
      <c r="D11828" s="355">
        <v>17.489999999999998</v>
      </c>
      <c r="E11828" s="207"/>
    </row>
    <row r="11829" spans="1:5" x14ac:dyDescent="0.25">
      <c r="A11829" s="353">
        <v>5318</v>
      </c>
      <c r="B11829" s="354" t="s">
        <v>31031</v>
      </c>
      <c r="C11829" s="353" t="s">
        <v>1051</v>
      </c>
      <c r="D11829" s="355">
        <v>28.28</v>
      </c>
      <c r="E11829" s="207"/>
    </row>
    <row r="11830" spans="1:5" x14ac:dyDescent="0.25">
      <c r="A11830" s="353">
        <v>5330</v>
      </c>
      <c r="B11830" s="354" t="s">
        <v>31032</v>
      </c>
      <c r="C11830" s="353" t="s">
        <v>1051</v>
      </c>
      <c r="D11830" s="355">
        <v>64.459999999999994</v>
      </c>
      <c r="E11830" s="207"/>
    </row>
    <row r="11831" spans="1:5" x14ac:dyDescent="0.25">
      <c r="A11831" s="353">
        <v>44532</v>
      </c>
      <c r="B11831" s="354" t="s">
        <v>31033</v>
      </c>
      <c r="C11831" s="353" t="s">
        <v>2</v>
      </c>
      <c r="D11831" s="355">
        <v>24.63</v>
      </c>
      <c r="E11831" s="207"/>
    </row>
    <row r="11832" spans="1:5" x14ac:dyDescent="0.25">
      <c r="A11832" s="353">
        <v>44531</v>
      </c>
      <c r="B11832" s="354" t="s">
        <v>31034</v>
      </c>
      <c r="C11832" s="353" t="s">
        <v>2</v>
      </c>
      <c r="D11832" s="355">
        <v>84.43</v>
      </c>
      <c r="E11832" s="207"/>
    </row>
    <row r="11833" spans="1:5" x14ac:dyDescent="0.25">
      <c r="A11833" s="353">
        <v>13887</v>
      </c>
      <c r="B11833" s="354" t="s">
        <v>31035</v>
      </c>
      <c r="C11833" s="353" t="s">
        <v>2</v>
      </c>
      <c r="D11833" s="355">
        <v>367.82</v>
      </c>
      <c r="E11833" s="207"/>
    </row>
    <row r="11834" spans="1:5" x14ac:dyDescent="0.25">
      <c r="A11834" s="353">
        <v>38140</v>
      </c>
      <c r="B11834" s="354" t="s">
        <v>31036</v>
      </c>
      <c r="C11834" s="353" t="s">
        <v>2</v>
      </c>
      <c r="D11834" s="355">
        <v>30.13</v>
      </c>
      <c r="E11834" s="207"/>
    </row>
    <row r="11835" spans="1:5" x14ac:dyDescent="0.25">
      <c r="A11835" s="353">
        <v>44495</v>
      </c>
      <c r="B11835" s="354" t="s">
        <v>31037</v>
      </c>
      <c r="C11835" s="353" t="s">
        <v>2</v>
      </c>
      <c r="D11835" s="355">
        <v>31.85</v>
      </c>
      <c r="E11835" s="207"/>
    </row>
    <row r="11836" spans="1:5" x14ac:dyDescent="0.25">
      <c r="A11836" s="353">
        <v>44533</v>
      </c>
      <c r="B11836" s="354" t="s">
        <v>31038</v>
      </c>
      <c r="C11836" s="353" t="s">
        <v>2</v>
      </c>
      <c r="D11836" s="355">
        <v>32.32</v>
      </c>
      <c r="E11836" s="207"/>
    </row>
    <row r="11837" spans="1:5" x14ac:dyDescent="0.25">
      <c r="A11837" s="353">
        <v>44534</v>
      </c>
      <c r="B11837" s="354" t="s">
        <v>39932</v>
      </c>
      <c r="C11837" s="353" t="s">
        <v>2</v>
      </c>
      <c r="D11837" s="355">
        <v>6.34</v>
      </c>
      <c r="E11837" s="207"/>
    </row>
    <row r="11838" spans="1:5" x14ac:dyDescent="0.25">
      <c r="A11838" s="353">
        <v>34729</v>
      </c>
      <c r="B11838" s="354" t="s">
        <v>31039</v>
      </c>
      <c r="C11838" s="353" t="s">
        <v>2</v>
      </c>
      <c r="D11838" s="355">
        <v>1458.72</v>
      </c>
      <c r="E11838" s="207"/>
    </row>
    <row r="11839" spans="1:5" x14ac:dyDescent="0.25">
      <c r="A11839" s="353">
        <v>34734</v>
      </c>
      <c r="B11839" s="354" t="s">
        <v>31040</v>
      </c>
      <c r="C11839" s="353" t="s">
        <v>2</v>
      </c>
      <c r="D11839" s="355">
        <v>2258.5700000000002</v>
      </c>
      <c r="E11839" s="207"/>
    </row>
    <row r="11840" spans="1:5" x14ac:dyDescent="0.25">
      <c r="A11840" s="353">
        <v>34738</v>
      </c>
      <c r="B11840" s="354" t="s">
        <v>31041</v>
      </c>
      <c r="C11840" s="353" t="s">
        <v>2</v>
      </c>
      <c r="D11840" s="355">
        <v>5276.73</v>
      </c>
      <c r="E11840" s="207"/>
    </row>
    <row r="11841" spans="1:5" x14ac:dyDescent="0.25">
      <c r="A11841" s="353">
        <v>34623</v>
      </c>
      <c r="B11841" s="354" t="s">
        <v>31042</v>
      </c>
      <c r="C11841" s="353" t="s">
        <v>2</v>
      </c>
      <c r="D11841" s="355">
        <v>63.23</v>
      </c>
      <c r="E11841" s="207"/>
    </row>
    <row r="11842" spans="1:5" x14ac:dyDescent="0.25">
      <c r="A11842" s="353">
        <v>34616</v>
      </c>
      <c r="B11842" s="354" t="s">
        <v>31043</v>
      </c>
      <c r="C11842" s="353" t="s">
        <v>2</v>
      </c>
      <c r="D11842" s="355">
        <v>64.22</v>
      </c>
      <c r="E11842" s="207"/>
    </row>
    <row r="11843" spans="1:5" x14ac:dyDescent="0.25">
      <c r="A11843" s="353">
        <v>34628</v>
      </c>
      <c r="B11843" s="354" t="s">
        <v>31044</v>
      </c>
      <c r="C11843" s="353" t="s">
        <v>2</v>
      </c>
      <c r="D11843" s="355">
        <v>90.57</v>
      </c>
      <c r="E11843" s="207"/>
    </row>
    <row r="11844" spans="1:5" x14ac:dyDescent="0.25">
      <c r="A11844" s="353">
        <v>34686</v>
      </c>
      <c r="B11844" s="354" t="s">
        <v>31045</v>
      </c>
      <c r="C11844" s="353" t="s">
        <v>2</v>
      </c>
      <c r="D11844" s="355">
        <v>16.61</v>
      </c>
      <c r="E11844" s="207"/>
    </row>
    <row r="11845" spans="1:5" x14ac:dyDescent="0.25">
      <c r="A11845" s="353">
        <v>34653</v>
      </c>
      <c r="B11845" s="354" t="s">
        <v>31046</v>
      </c>
      <c r="C11845" s="353" t="s">
        <v>2</v>
      </c>
      <c r="D11845" s="355">
        <v>11.2</v>
      </c>
      <c r="E11845" s="207"/>
    </row>
    <row r="11846" spans="1:5" x14ac:dyDescent="0.25">
      <c r="A11846" s="353">
        <v>34688</v>
      </c>
      <c r="B11846" s="354" t="s">
        <v>31047</v>
      </c>
      <c r="C11846" s="353" t="s">
        <v>2</v>
      </c>
      <c r="D11846" s="355">
        <v>20.3</v>
      </c>
      <c r="E11846" s="207"/>
    </row>
    <row r="11847" spans="1:5" x14ac:dyDescent="0.25">
      <c r="A11847" s="353">
        <v>34709</v>
      </c>
      <c r="B11847" s="354" t="s">
        <v>31048</v>
      </c>
      <c r="C11847" s="353" t="s">
        <v>2</v>
      </c>
      <c r="D11847" s="355">
        <v>78.680000000000007</v>
      </c>
      <c r="E11847" s="207"/>
    </row>
    <row r="11848" spans="1:5" x14ac:dyDescent="0.25">
      <c r="A11848" s="353">
        <v>34714</v>
      </c>
      <c r="B11848" s="354" t="s">
        <v>31049</v>
      </c>
      <c r="C11848" s="353" t="s">
        <v>2</v>
      </c>
      <c r="D11848" s="355">
        <v>93.97</v>
      </c>
      <c r="E11848" s="207"/>
    </row>
    <row r="11849" spans="1:5" x14ac:dyDescent="0.25">
      <c r="A11849" s="353">
        <v>2391</v>
      </c>
      <c r="B11849" s="354" t="s">
        <v>31050</v>
      </c>
      <c r="C11849" s="353" t="s">
        <v>2</v>
      </c>
      <c r="D11849" s="355">
        <v>429.17</v>
      </c>
      <c r="E11849" s="207"/>
    </row>
    <row r="11850" spans="1:5" x14ac:dyDescent="0.25">
      <c r="A11850" s="353">
        <v>2374</v>
      </c>
      <c r="B11850" s="354" t="s">
        <v>31051</v>
      </c>
      <c r="C11850" s="353" t="s">
        <v>2</v>
      </c>
      <c r="D11850" s="355">
        <v>486.88</v>
      </c>
      <c r="E11850" s="207"/>
    </row>
    <row r="11851" spans="1:5" x14ac:dyDescent="0.25">
      <c r="A11851" s="353">
        <v>2377</v>
      </c>
      <c r="B11851" s="354" t="s">
        <v>31052</v>
      </c>
      <c r="C11851" s="353" t="s">
        <v>2</v>
      </c>
      <c r="D11851" s="355">
        <v>683.29</v>
      </c>
      <c r="E11851" s="207"/>
    </row>
    <row r="11852" spans="1:5" x14ac:dyDescent="0.25">
      <c r="A11852" s="353">
        <v>2393</v>
      </c>
      <c r="B11852" s="354" t="s">
        <v>31053</v>
      </c>
      <c r="C11852" s="353" t="s">
        <v>2</v>
      </c>
      <c r="D11852" s="355">
        <v>1144.26</v>
      </c>
      <c r="E11852" s="207"/>
    </row>
    <row r="11853" spans="1:5" x14ac:dyDescent="0.25">
      <c r="A11853" s="353">
        <v>34705</v>
      </c>
      <c r="B11853" s="354" t="s">
        <v>31054</v>
      </c>
      <c r="C11853" s="353" t="s">
        <v>2</v>
      </c>
      <c r="D11853" s="355">
        <v>1000.82</v>
      </c>
      <c r="E11853" s="207"/>
    </row>
    <row r="11854" spans="1:5" x14ac:dyDescent="0.25">
      <c r="A11854" s="353">
        <v>34707</v>
      </c>
      <c r="B11854" s="354" t="s">
        <v>31055</v>
      </c>
      <c r="C11854" s="353" t="s">
        <v>2</v>
      </c>
      <c r="D11854" s="355">
        <v>1854.53</v>
      </c>
      <c r="E11854" s="207"/>
    </row>
    <row r="11855" spans="1:5" x14ac:dyDescent="0.25">
      <c r="A11855" s="353">
        <v>34544</v>
      </c>
      <c r="B11855" s="354" t="s">
        <v>31056</v>
      </c>
      <c r="C11855" s="353" t="s">
        <v>2</v>
      </c>
      <c r="D11855" s="355">
        <v>1854.34</v>
      </c>
      <c r="E11855" s="207"/>
    </row>
    <row r="11856" spans="1:5" x14ac:dyDescent="0.25">
      <c r="A11856" s="353">
        <v>2378</v>
      </c>
      <c r="B11856" s="354" t="s">
        <v>31057</v>
      </c>
      <c r="C11856" s="353" t="s">
        <v>2</v>
      </c>
      <c r="D11856" s="355">
        <v>1571.79</v>
      </c>
      <c r="E11856" s="207"/>
    </row>
    <row r="11857" spans="1:5" x14ac:dyDescent="0.25">
      <c r="A11857" s="353">
        <v>2379</v>
      </c>
      <c r="B11857" s="354" t="s">
        <v>31058</v>
      </c>
      <c r="C11857" s="353" t="s">
        <v>2</v>
      </c>
      <c r="D11857" s="355">
        <v>1571.79</v>
      </c>
      <c r="E11857" s="207"/>
    </row>
    <row r="11858" spans="1:5" x14ac:dyDescent="0.25">
      <c r="A11858" s="353">
        <v>2376</v>
      </c>
      <c r="B11858" s="354" t="s">
        <v>31059</v>
      </c>
      <c r="C11858" s="353" t="s">
        <v>2</v>
      </c>
      <c r="D11858" s="355">
        <v>2588.73</v>
      </c>
      <c r="E11858" s="207"/>
    </row>
    <row r="11859" spans="1:5" x14ac:dyDescent="0.25">
      <c r="A11859" s="353">
        <v>2394</v>
      </c>
      <c r="B11859" s="354" t="s">
        <v>31060</v>
      </c>
      <c r="C11859" s="353" t="s">
        <v>2</v>
      </c>
      <c r="D11859" s="355">
        <v>5534.23</v>
      </c>
      <c r="E11859" s="207"/>
    </row>
    <row r="11860" spans="1:5" x14ac:dyDescent="0.25">
      <c r="A11860" s="353">
        <v>2388</v>
      </c>
      <c r="B11860" s="354" t="s">
        <v>31061</v>
      </c>
      <c r="C11860" s="353" t="s">
        <v>2</v>
      </c>
      <c r="D11860" s="355">
        <v>78.09</v>
      </c>
      <c r="E11860" s="207"/>
    </row>
    <row r="11861" spans="1:5" x14ac:dyDescent="0.25">
      <c r="A11861" s="353">
        <v>34606</v>
      </c>
      <c r="B11861" s="354" t="s">
        <v>31062</v>
      </c>
      <c r="C11861" s="353" t="s">
        <v>2</v>
      </c>
      <c r="D11861" s="355">
        <v>119.78</v>
      </c>
      <c r="E11861" s="207"/>
    </row>
    <row r="11862" spans="1:5" x14ac:dyDescent="0.25">
      <c r="A11862" s="353">
        <v>2370</v>
      </c>
      <c r="B11862" s="354" t="s">
        <v>31063</v>
      </c>
      <c r="C11862" s="353" t="s">
        <v>2</v>
      </c>
      <c r="D11862" s="355">
        <v>14.51</v>
      </c>
      <c r="E11862" s="207"/>
    </row>
    <row r="11863" spans="1:5" x14ac:dyDescent="0.25">
      <c r="A11863" s="353">
        <v>2386</v>
      </c>
      <c r="B11863" s="354" t="s">
        <v>31064</v>
      </c>
      <c r="C11863" s="353" t="s">
        <v>2</v>
      </c>
      <c r="D11863" s="355">
        <v>24.34</v>
      </c>
      <c r="E11863" s="207"/>
    </row>
    <row r="11864" spans="1:5" x14ac:dyDescent="0.25">
      <c r="A11864" s="353">
        <v>34689</v>
      </c>
      <c r="B11864" s="354" t="s">
        <v>31065</v>
      </c>
      <c r="C11864" s="353" t="s">
        <v>2</v>
      </c>
      <c r="D11864" s="355">
        <v>38.130000000000003</v>
      </c>
      <c r="E11864" s="207"/>
    </row>
    <row r="11865" spans="1:5" x14ac:dyDescent="0.25">
      <c r="A11865" s="353">
        <v>2392</v>
      </c>
      <c r="B11865" s="354" t="s">
        <v>31066</v>
      </c>
      <c r="C11865" s="353" t="s">
        <v>2</v>
      </c>
      <c r="D11865" s="355">
        <v>97.4</v>
      </c>
      <c r="E11865" s="207"/>
    </row>
    <row r="11866" spans="1:5" x14ac:dyDescent="0.25">
      <c r="A11866" s="353">
        <v>2373</v>
      </c>
      <c r="B11866" s="354" t="s">
        <v>31067</v>
      </c>
      <c r="C11866" s="353" t="s">
        <v>2</v>
      </c>
      <c r="D11866" s="355">
        <v>137.22999999999999</v>
      </c>
      <c r="E11866" s="207"/>
    </row>
    <row r="11867" spans="1:5" x14ac:dyDescent="0.25">
      <c r="A11867" s="353">
        <v>39465</v>
      </c>
      <c r="B11867" s="354" t="s">
        <v>31068</v>
      </c>
      <c r="C11867" s="353" t="s">
        <v>2</v>
      </c>
      <c r="D11867" s="355">
        <v>83.83</v>
      </c>
      <c r="E11867" s="207"/>
    </row>
    <row r="11868" spans="1:5" x14ac:dyDescent="0.25">
      <c r="A11868" s="353">
        <v>39466</v>
      </c>
      <c r="B11868" s="354" t="s">
        <v>31069</v>
      </c>
      <c r="C11868" s="353" t="s">
        <v>2</v>
      </c>
      <c r="D11868" s="355">
        <v>94.31</v>
      </c>
      <c r="E11868" s="207"/>
    </row>
    <row r="11869" spans="1:5" x14ac:dyDescent="0.25">
      <c r="A11869" s="353">
        <v>39467</v>
      </c>
      <c r="B11869" s="354" t="s">
        <v>31070</v>
      </c>
      <c r="C11869" s="353" t="s">
        <v>2</v>
      </c>
      <c r="D11869" s="355">
        <v>120.64</v>
      </c>
      <c r="E11869" s="207"/>
    </row>
    <row r="11870" spans="1:5" x14ac:dyDescent="0.25">
      <c r="A11870" s="353">
        <v>39468</v>
      </c>
      <c r="B11870" s="354" t="s">
        <v>31071</v>
      </c>
      <c r="C11870" s="353" t="s">
        <v>2</v>
      </c>
      <c r="D11870" s="355">
        <v>214.43</v>
      </c>
      <c r="E11870" s="207"/>
    </row>
    <row r="11871" spans="1:5" x14ac:dyDescent="0.25">
      <c r="A11871" s="353">
        <v>39469</v>
      </c>
      <c r="B11871" s="354" t="s">
        <v>31072</v>
      </c>
      <c r="C11871" s="353" t="s">
        <v>2</v>
      </c>
      <c r="D11871" s="355">
        <v>87.35</v>
      </c>
      <c r="E11871" s="207"/>
    </row>
    <row r="11872" spans="1:5" x14ac:dyDescent="0.25">
      <c r="A11872" s="353">
        <v>39470</v>
      </c>
      <c r="B11872" s="354" t="s">
        <v>31073</v>
      </c>
      <c r="C11872" s="353" t="s">
        <v>2</v>
      </c>
      <c r="D11872" s="355">
        <v>107.32</v>
      </c>
      <c r="E11872" s="207"/>
    </row>
    <row r="11873" spans="1:5" x14ac:dyDescent="0.25">
      <c r="A11873" s="353">
        <v>39471</v>
      </c>
      <c r="B11873" s="354" t="s">
        <v>31074</v>
      </c>
      <c r="C11873" s="353" t="s">
        <v>2</v>
      </c>
      <c r="D11873" s="355">
        <v>128.97</v>
      </c>
      <c r="E11873" s="207"/>
    </row>
    <row r="11874" spans="1:5" x14ac:dyDescent="0.25">
      <c r="A11874" s="353">
        <v>39472</v>
      </c>
      <c r="B11874" s="354" t="s">
        <v>31075</v>
      </c>
      <c r="C11874" s="353" t="s">
        <v>2</v>
      </c>
      <c r="D11874" s="355">
        <v>224.09</v>
      </c>
      <c r="E11874" s="207"/>
    </row>
    <row r="11875" spans="1:5" x14ac:dyDescent="0.25">
      <c r="A11875" s="353">
        <v>39473</v>
      </c>
      <c r="B11875" s="354" t="s">
        <v>31076</v>
      </c>
      <c r="C11875" s="353" t="s">
        <v>2</v>
      </c>
      <c r="D11875" s="355">
        <v>144.76</v>
      </c>
      <c r="E11875" s="207"/>
    </row>
    <row r="11876" spans="1:5" x14ac:dyDescent="0.25">
      <c r="A11876" s="353">
        <v>39474</v>
      </c>
      <c r="B11876" s="354" t="s">
        <v>31077</v>
      </c>
      <c r="C11876" s="353" t="s">
        <v>2</v>
      </c>
      <c r="D11876" s="355">
        <v>154.32</v>
      </c>
      <c r="E11876" s="207"/>
    </row>
    <row r="11877" spans="1:5" x14ac:dyDescent="0.25">
      <c r="A11877" s="353">
        <v>39475</v>
      </c>
      <c r="B11877" s="354" t="s">
        <v>31078</v>
      </c>
      <c r="C11877" s="353" t="s">
        <v>2</v>
      </c>
      <c r="D11877" s="355">
        <v>175.1</v>
      </c>
      <c r="E11877" s="207"/>
    </row>
    <row r="11878" spans="1:5" x14ac:dyDescent="0.25">
      <c r="A11878" s="353">
        <v>39476</v>
      </c>
      <c r="B11878" s="354" t="s">
        <v>31079</v>
      </c>
      <c r="C11878" s="353" t="s">
        <v>2</v>
      </c>
      <c r="D11878" s="355">
        <v>329.61</v>
      </c>
      <c r="E11878" s="207"/>
    </row>
    <row r="11879" spans="1:5" x14ac:dyDescent="0.25">
      <c r="A11879" s="353">
        <v>39477</v>
      </c>
      <c r="B11879" s="354" t="s">
        <v>31080</v>
      </c>
      <c r="C11879" s="353" t="s">
        <v>2</v>
      </c>
      <c r="D11879" s="355">
        <v>161.5</v>
      </c>
      <c r="E11879" s="207"/>
    </row>
    <row r="11880" spans="1:5" x14ac:dyDescent="0.25">
      <c r="A11880" s="353">
        <v>39478</v>
      </c>
      <c r="B11880" s="354" t="s">
        <v>31081</v>
      </c>
      <c r="C11880" s="353" t="s">
        <v>2</v>
      </c>
      <c r="D11880" s="355">
        <v>166.5</v>
      </c>
      <c r="E11880" s="207"/>
    </row>
    <row r="11881" spans="1:5" x14ac:dyDescent="0.25">
      <c r="A11881" s="353">
        <v>39479</v>
      </c>
      <c r="B11881" s="354" t="s">
        <v>31082</v>
      </c>
      <c r="C11881" s="353" t="s">
        <v>2</v>
      </c>
      <c r="D11881" s="355">
        <v>196.17</v>
      </c>
      <c r="E11881" s="207"/>
    </row>
    <row r="11882" spans="1:5" x14ac:dyDescent="0.25">
      <c r="A11882" s="353">
        <v>39480</v>
      </c>
      <c r="B11882" s="354" t="s">
        <v>31083</v>
      </c>
      <c r="C11882" s="353" t="s">
        <v>2</v>
      </c>
      <c r="D11882" s="355">
        <v>404.79</v>
      </c>
      <c r="E11882" s="207"/>
    </row>
    <row r="11883" spans="1:5" x14ac:dyDescent="0.25">
      <c r="A11883" s="353">
        <v>39459</v>
      </c>
      <c r="B11883" s="354" t="s">
        <v>31084</v>
      </c>
      <c r="C11883" s="353" t="s">
        <v>2</v>
      </c>
      <c r="D11883" s="355">
        <v>343.57</v>
      </c>
      <c r="E11883" s="207"/>
    </row>
    <row r="11884" spans="1:5" x14ac:dyDescent="0.25">
      <c r="A11884" s="353">
        <v>39445</v>
      </c>
      <c r="B11884" s="354" t="s">
        <v>31085</v>
      </c>
      <c r="C11884" s="353" t="s">
        <v>2</v>
      </c>
      <c r="D11884" s="355">
        <v>172.5</v>
      </c>
      <c r="E11884" s="207"/>
    </row>
    <row r="11885" spans="1:5" x14ac:dyDescent="0.25">
      <c r="A11885" s="353">
        <v>39446</v>
      </c>
      <c r="B11885" s="354" t="s">
        <v>31086</v>
      </c>
      <c r="C11885" s="353" t="s">
        <v>2</v>
      </c>
      <c r="D11885" s="355">
        <v>175.57</v>
      </c>
      <c r="E11885" s="207"/>
    </row>
    <row r="11886" spans="1:5" x14ac:dyDescent="0.25">
      <c r="A11886" s="353">
        <v>39447</v>
      </c>
      <c r="B11886" s="354" t="s">
        <v>31087</v>
      </c>
      <c r="C11886" s="353" t="s">
        <v>2</v>
      </c>
      <c r="D11886" s="355">
        <v>187.75</v>
      </c>
      <c r="E11886" s="207"/>
    </row>
    <row r="11887" spans="1:5" x14ac:dyDescent="0.25">
      <c r="A11887" s="353">
        <v>39448</v>
      </c>
      <c r="B11887" s="354" t="s">
        <v>31088</v>
      </c>
      <c r="C11887" s="353" t="s">
        <v>2</v>
      </c>
      <c r="D11887" s="355">
        <v>320.16000000000003</v>
      </c>
      <c r="E11887" s="207"/>
    </row>
    <row r="11888" spans="1:5" x14ac:dyDescent="0.25">
      <c r="A11888" s="353">
        <v>39450</v>
      </c>
      <c r="B11888" s="354" t="s">
        <v>31089</v>
      </c>
      <c r="C11888" s="353" t="s">
        <v>2</v>
      </c>
      <c r="D11888" s="355">
        <v>195.33</v>
      </c>
      <c r="E11888" s="207"/>
    </row>
    <row r="11889" spans="1:5" x14ac:dyDescent="0.25">
      <c r="A11889" s="353">
        <v>39451</v>
      </c>
      <c r="B11889" s="354" t="s">
        <v>31090</v>
      </c>
      <c r="C11889" s="353" t="s">
        <v>2</v>
      </c>
      <c r="D11889" s="355">
        <v>213.05</v>
      </c>
      <c r="E11889" s="207"/>
    </row>
    <row r="11890" spans="1:5" x14ac:dyDescent="0.25">
      <c r="A11890" s="353">
        <v>39452</v>
      </c>
      <c r="B11890" s="354" t="s">
        <v>31091</v>
      </c>
      <c r="C11890" s="353" t="s">
        <v>2</v>
      </c>
      <c r="D11890" s="355">
        <v>214.32</v>
      </c>
      <c r="E11890" s="207"/>
    </row>
    <row r="11891" spans="1:5" x14ac:dyDescent="0.25">
      <c r="A11891" s="353">
        <v>39523</v>
      </c>
      <c r="B11891" s="354" t="s">
        <v>39933</v>
      </c>
      <c r="C11891" s="353" t="s">
        <v>2</v>
      </c>
      <c r="D11891" s="355">
        <v>358.67</v>
      </c>
      <c r="E11891" s="207"/>
    </row>
    <row r="11892" spans="1:5" x14ac:dyDescent="0.25">
      <c r="A11892" s="353">
        <v>39449</v>
      </c>
      <c r="B11892" s="354" t="s">
        <v>31092</v>
      </c>
      <c r="C11892" s="353" t="s">
        <v>2</v>
      </c>
      <c r="D11892" s="355">
        <v>397.2</v>
      </c>
      <c r="E11892" s="207"/>
    </row>
    <row r="11893" spans="1:5" x14ac:dyDescent="0.25">
      <c r="A11893" s="353">
        <v>39455</v>
      </c>
      <c r="B11893" s="354" t="s">
        <v>31093</v>
      </c>
      <c r="C11893" s="353" t="s">
        <v>2</v>
      </c>
      <c r="D11893" s="355">
        <v>196.54</v>
      </c>
      <c r="E11893" s="207"/>
    </row>
    <row r="11894" spans="1:5" x14ac:dyDescent="0.25">
      <c r="A11894" s="353">
        <v>39456</v>
      </c>
      <c r="B11894" s="354" t="s">
        <v>31094</v>
      </c>
      <c r="C11894" s="353" t="s">
        <v>2</v>
      </c>
      <c r="D11894" s="355">
        <v>196.69</v>
      </c>
      <c r="E11894" s="207"/>
    </row>
    <row r="11895" spans="1:5" x14ac:dyDescent="0.25">
      <c r="A11895" s="353">
        <v>39457</v>
      </c>
      <c r="B11895" s="354" t="s">
        <v>31095</v>
      </c>
      <c r="C11895" s="353" t="s">
        <v>2</v>
      </c>
      <c r="D11895" s="355">
        <v>214.42</v>
      </c>
      <c r="E11895" s="207"/>
    </row>
    <row r="11896" spans="1:5" x14ac:dyDescent="0.25">
      <c r="A11896" s="353">
        <v>39458</v>
      </c>
      <c r="B11896" s="354" t="s">
        <v>31096</v>
      </c>
      <c r="C11896" s="353" t="s">
        <v>2</v>
      </c>
      <c r="D11896" s="355">
        <v>400.12</v>
      </c>
      <c r="E11896" s="207"/>
    </row>
    <row r="11897" spans="1:5" x14ac:dyDescent="0.25">
      <c r="A11897" s="353">
        <v>39464</v>
      </c>
      <c r="B11897" s="354" t="s">
        <v>31097</v>
      </c>
      <c r="C11897" s="353" t="s">
        <v>2</v>
      </c>
      <c r="D11897" s="355">
        <v>643.42999999999995</v>
      </c>
      <c r="E11897" s="207"/>
    </row>
    <row r="11898" spans="1:5" x14ac:dyDescent="0.25">
      <c r="A11898" s="353">
        <v>39460</v>
      </c>
      <c r="B11898" s="354" t="s">
        <v>31098</v>
      </c>
      <c r="C11898" s="353" t="s">
        <v>2</v>
      </c>
      <c r="D11898" s="355">
        <v>244.04</v>
      </c>
      <c r="E11898" s="207"/>
    </row>
    <row r="11899" spans="1:5" x14ac:dyDescent="0.25">
      <c r="A11899" s="353">
        <v>39461</v>
      </c>
      <c r="B11899" s="354" t="s">
        <v>31099</v>
      </c>
      <c r="C11899" s="353" t="s">
        <v>2</v>
      </c>
      <c r="D11899" s="355">
        <v>285.95</v>
      </c>
      <c r="E11899" s="207"/>
    </row>
    <row r="11900" spans="1:5" x14ac:dyDescent="0.25">
      <c r="A11900" s="353">
        <v>39462</v>
      </c>
      <c r="B11900" s="354" t="s">
        <v>31100</v>
      </c>
      <c r="C11900" s="353" t="s">
        <v>2</v>
      </c>
      <c r="D11900" s="355">
        <v>275.58999999999997</v>
      </c>
      <c r="E11900" s="207"/>
    </row>
    <row r="11901" spans="1:5" x14ac:dyDescent="0.25">
      <c r="A11901" s="353">
        <v>39463</v>
      </c>
      <c r="B11901" s="354" t="s">
        <v>31101</v>
      </c>
      <c r="C11901" s="353" t="s">
        <v>2</v>
      </c>
      <c r="D11901" s="355">
        <v>638.44000000000005</v>
      </c>
      <c r="E11901" s="207"/>
    </row>
    <row r="11902" spans="1:5" x14ac:dyDescent="0.25">
      <c r="A11902" s="353">
        <v>26039</v>
      </c>
      <c r="B11902" s="354" t="s">
        <v>31102</v>
      </c>
      <c r="C11902" s="353" t="s">
        <v>2</v>
      </c>
      <c r="D11902" s="355"/>
      <c r="E11902" s="207"/>
    </row>
    <row r="11903" spans="1:5" x14ac:dyDescent="0.25">
      <c r="A11903" s="353">
        <v>2401</v>
      </c>
      <c r="B11903" s="354" t="s">
        <v>31103</v>
      </c>
      <c r="C11903" s="353" t="s">
        <v>2</v>
      </c>
      <c r="D11903" s="355"/>
      <c r="E11903" s="207"/>
    </row>
    <row r="11904" spans="1:5" x14ac:dyDescent="0.25">
      <c r="A11904" s="353">
        <v>38870</v>
      </c>
      <c r="B11904" s="354" t="s">
        <v>31104</v>
      </c>
      <c r="C11904" s="353" t="s">
        <v>2</v>
      </c>
      <c r="D11904" s="355"/>
      <c r="E11904" s="207"/>
    </row>
    <row r="11905" spans="1:5" x14ac:dyDescent="0.25">
      <c r="A11905" s="353">
        <v>38869</v>
      </c>
      <c r="B11905" s="354" t="s">
        <v>31105</v>
      </c>
      <c r="C11905" s="353" t="s">
        <v>2</v>
      </c>
      <c r="D11905" s="355"/>
      <c r="E11905" s="207"/>
    </row>
    <row r="11906" spans="1:5" x14ac:dyDescent="0.25">
      <c r="A11906" s="353">
        <v>38872</v>
      </c>
      <c r="B11906" s="354" t="s">
        <v>31106</v>
      </c>
      <c r="C11906" s="353" t="s">
        <v>2</v>
      </c>
      <c r="D11906" s="355"/>
      <c r="E11906" s="207"/>
    </row>
    <row r="11907" spans="1:5" x14ac:dyDescent="0.25">
      <c r="A11907" s="353">
        <v>38871</v>
      </c>
      <c r="B11907" s="354" t="s">
        <v>31107</v>
      </c>
      <c r="C11907" s="353" t="s">
        <v>2</v>
      </c>
      <c r="D11907" s="355"/>
      <c r="E11907" s="207"/>
    </row>
    <row r="11908" spans="1:5" x14ac:dyDescent="0.25">
      <c r="A11908" s="353">
        <v>39283</v>
      </c>
      <c r="B11908" s="354" t="s">
        <v>31108</v>
      </c>
      <c r="C11908" s="353" t="s">
        <v>2</v>
      </c>
      <c r="D11908" s="355"/>
      <c r="E11908" s="207"/>
    </row>
    <row r="11909" spans="1:5" x14ac:dyDescent="0.25">
      <c r="A11909" s="353">
        <v>39285</v>
      </c>
      <c r="B11909" s="354" t="s">
        <v>31109</v>
      </c>
      <c r="C11909" s="353" t="s">
        <v>2</v>
      </c>
      <c r="D11909" s="355"/>
      <c r="E11909" s="207"/>
    </row>
    <row r="11910" spans="1:5" x14ac:dyDescent="0.25">
      <c r="A11910" s="353">
        <v>39286</v>
      </c>
      <c r="B11910" s="354" t="s">
        <v>31110</v>
      </c>
      <c r="C11910" s="353" t="s">
        <v>2</v>
      </c>
      <c r="D11910" s="355"/>
      <c r="E11910" s="207"/>
    </row>
    <row r="11911" spans="1:5" x14ac:dyDescent="0.25">
      <c r="A11911" s="353">
        <v>39288</v>
      </c>
      <c r="B11911" s="354" t="s">
        <v>31111</v>
      </c>
      <c r="C11911" s="353" t="s">
        <v>2</v>
      </c>
      <c r="D11911" s="355"/>
      <c r="E11911" s="207"/>
    </row>
    <row r="11912" spans="1:5" x14ac:dyDescent="0.25">
      <c r="A11912" s="353">
        <v>44476</v>
      </c>
      <c r="B11912" s="354" t="s">
        <v>31112</v>
      </c>
      <c r="C11912" s="353" t="s">
        <v>3</v>
      </c>
      <c r="D11912" s="355">
        <v>530.59</v>
      </c>
      <c r="E11912" s="207"/>
    </row>
    <row r="11913" spans="1:5" x14ac:dyDescent="0.25">
      <c r="A11913" s="353">
        <v>10629</v>
      </c>
      <c r="B11913" s="354" t="s">
        <v>31113</v>
      </c>
      <c r="C11913" s="353" t="s">
        <v>3</v>
      </c>
      <c r="D11913" s="355">
        <v>494.6</v>
      </c>
      <c r="E11913" s="207"/>
    </row>
    <row r="11914" spans="1:5" x14ac:dyDescent="0.25">
      <c r="A11914" s="353">
        <v>10698</v>
      </c>
      <c r="B11914" s="354" t="s">
        <v>31114</v>
      </c>
      <c r="C11914" s="353" t="s">
        <v>3</v>
      </c>
      <c r="D11914" s="355">
        <v>239.03</v>
      </c>
      <c r="E11914" s="207"/>
    </row>
    <row r="11915" spans="1:5" x14ac:dyDescent="0.25">
      <c r="A11915" s="353">
        <v>45658</v>
      </c>
      <c r="B11915" s="354" t="s">
        <v>46829</v>
      </c>
      <c r="C11915" s="353" t="s">
        <v>2</v>
      </c>
      <c r="D11915" s="355">
        <v>162833.43</v>
      </c>
      <c r="E11915" s="207"/>
    </row>
    <row r="11916" spans="1:5" x14ac:dyDescent="0.25">
      <c r="A11916" s="353">
        <v>2432</v>
      </c>
      <c r="B11916" s="354" t="s">
        <v>31115</v>
      </c>
      <c r="C11916" s="353" t="s">
        <v>2</v>
      </c>
      <c r="D11916" s="355">
        <v>22.89</v>
      </c>
      <c r="E11916" s="207"/>
    </row>
    <row r="11917" spans="1:5" x14ac:dyDescent="0.25">
      <c r="A11917" s="353">
        <v>2418</v>
      </c>
      <c r="B11917" s="354" t="s">
        <v>31116</v>
      </c>
      <c r="C11917" s="353" t="s">
        <v>2</v>
      </c>
      <c r="D11917" s="355">
        <v>10.62</v>
      </c>
      <c r="E11917" s="207"/>
    </row>
    <row r="11918" spans="1:5" x14ac:dyDescent="0.25">
      <c r="A11918" s="353">
        <v>2433</v>
      </c>
      <c r="B11918" s="354" t="s">
        <v>31117</v>
      </c>
      <c r="C11918" s="353" t="s">
        <v>2</v>
      </c>
      <c r="D11918" s="355">
        <v>7.75</v>
      </c>
      <c r="E11918" s="207"/>
    </row>
    <row r="11919" spans="1:5" x14ac:dyDescent="0.25">
      <c r="A11919" s="353">
        <v>2420</v>
      </c>
      <c r="B11919" s="354" t="s">
        <v>31118</v>
      </c>
      <c r="C11919" s="353" t="s">
        <v>2</v>
      </c>
      <c r="D11919" s="355">
        <v>13.32</v>
      </c>
      <c r="E11919" s="207"/>
    </row>
    <row r="11920" spans="1:5" x14ac:dyDescent="0.25">
      <c r="A11920" s="353">
        <v>11447</v>
      </c>
      <c r="B11920" s="354" t="s">
        <v>39934</v>
      </c>
      <c r="C11920" s="353" t="s">
        <v>2</v>
      </c>
      <c r="D11920" s="355">
        <v>26.32</v>
      </c>
      <c r="E11920" s="207"/>
    </row>
    <row r="11921" spans="1:5" x14ac:dyDescent="0.25">
      <c r="A11921" s="353">
        <v>11451</v>
      </c>
      <c r="B11921" s="354" t="s">
        <v>31119</v>
      </c>
      <c r="C11921" s="353" t="s">
        <v>2</v>
      </c>
      <c r="D11921" s="355">
        <v>70.569999999999993</v>
      </c>
      <c r="E11921" s="207"/>
    </row>
    <row r="11922" spans="1:5" x14ac:dyDescent="0.25">
      <c r="A11922" s="353">
        <v>11116</v>
      </c>
      <c r="B11922" s="354" t="s">
        <v>31120</v>
      </c>
      <c r="C11922" s="353" t="s">
        <v>2</v>
      </c>
      <c r="D11922" s="355">
        <v>629.16</v>
      </c>
      <c r="E11922" s="207"/>
    </row>
    <row r="11923" spans="1:5" x14ac:dyDescent="0.25">
      <c r="A11923" s="353">
        <v>38411</v>
      </c>
      <c r="B11923" s="354" t="s">
        <v>31121</v>
      </c>
      <c r="C11923" s="353" t="s">
        <v>2</v>
      </c>
      <c r="D11923" s="355">
        <v>2049.14</v>
      </c>
      <c r="E11923" s="207"/>
    </row>
    <row r="11924" spans="1:5" x14ac:dyDescent="0.25">
      <c r="A11924" s="353">
        <v>38189</v>
      </c>
      <c r="B11924" s="354" t="s">
        <v>31122</v>
      </c>
      <c r="C11924" s="353" t="s">
        <v>2</v>
      </c>
      <c r="D11924" s="355">
        <v>175.02</v>
      </c>
      <c r="E11924" s="207"/>
    </row>
    <row r="11925" spans="1:5" x14ac:dyDescent="0.25">
      <c r="A11925" s="353">
        <v>38190</v>
      </c>
      <c r="B11925" s="354" t="s">
        <v>31123</v>
      </c>
      <c r="C11925" s="353" t="s">
        <v>2</v>
      </c>
      <c r="D11925" s="355">
        <v>368.73</v>
      </c>
      <c r="E11925" s="207"/>
    </row>
    <row r="11926" spans="1:5" x14ac:dyDescent="0.25">
      <c r="A11926" s="353">
        <v>7608</v>
      </c>
      <c r="B11926" s="354" t="s">
        <v>31124</v>
      </c>
      <c r="C11926" s="353" t="s">
        <v>2</v>
      </c>
      <c r="D11926" s="355">
        <v>13.08</v>
      </c>
      <c r="E11926" s="207"/>
    </row>
    <row r="11927" spans="1:5" x14ac:dyDescent="0.25">
      <c r="A11927" s="353">
        <v>1370</v>
      </c>
      <c r="B11927" s="354" t="s">
        <v>31125</v>
      </c>
      <c r="C11927" s="353" t="s">
        <v>2</v>
      </c>
      <c r="D11927" s="355">
        <v>127.94</v>
      </c>
      <c r="E11927" s="207"/>
    </row>
    <row r="11928" spans="1:5" x14ac:dyDescent="0.25">
      <c r="A11928" s="353">
        <v>11649</v>
      </c>
      <c r="B11928" s="354" t="s">
        <v>40074</v>
      </c>
      <c r="C11928" s="353" t="s">
        <v>2</v>
      </c>
      <c r="D11928" s="355">
        <v>481.08</v>
      </c>
      <c r="E11928" s="207"/>
    </row>
    <row r="11929" spans="1:5" x14ac:dyDescent="0.25">
      <c r="A11929" s="353">
        <v>11650</v>
      </c>
      <c r="B11929" s="354" t="s">
        <v>40075</v>
      </c>
      <c r="C11929" s="353" t="s">
        <v>2</v>
      </c>
      <c r="D11929" s="355">
        <v>819.98</v>
      </c>
      <c r="E11929" s="207"/>
    </row>
    <row r="11930" spans="1:5" x14ac:dyDescent="0.25">
      <c r="A11930" s="353">
        <v>34777</v>
      </c>
      <c r="B11930" s="354" t="s">
        <v>31126</v>
      </c>
      <c r="C11930" s="353" t="s">
        <v>2</v>
      </c>
      <c r="D11930" s="355">
        <v>3.14</v>
      </c>
      <c r="E11930" s="207"/>
    </row>
    <row r="11931" spans="1:5" x14ac:dyDescent="0.25">
      <c r="A11931" s="353">
        <v>7272</v>
      </c>
      <c r="B11931" s="354" t="s">
        <v>31127</v>
      </c>
      <c r="C11931" s="353" t="s">
        <v>2</v>
      </c>
      <c r="D11931" s="355">
        <v>2.36</v>
      </c>
      <c r="E11931" s="207"/>
    </row>
    <row r="11932" spans="1:5" x14ac:dyDescent="0.25">
      <c r="A11932" s="353">
        <v>10605</v>
      </c>
      <c r="B11932" s="354" t="s">
        <v>31128</v>
      </c>
      <c r="C11932" s="353" t="s">
        <v>2</v>
      </c>
      <c r="D11932" s="355">
        <v>5.95</v>
      </c>
      <c r="E11932" s="207"/>
    </row>
    <row r="11933" spans="1:5" x14ac:dyDescent="0.25">
      <c r="A11933" s="353">
        <v>10604</v>
      </c>
      <c r="B11933" s="354" t="s">
        <v>31129</v>
      </c>
      <c r="C11933" s="353" t="s">
        <v>2</v>
      </c>
      <c r="D11933" s="355">
        <v>13.87</v>
      </c>
      <c r="E11933" s="207"/>
    </row>
    <row r="11934" spans="1:5" x14ac:dyDescent="0.25">
      <c r="A11934" s="353">
        <v>672</v>
      </c>
      <c r="B11934" s="354" t="s">
        <v>31130</v>
      </c>
      <c r="C11934" s="353" t="s">
        <v>2</v>
      </c>
      <c r="D11934" s="355">
        <v>19.079999999999998</v>
      </c>
      <c r="E11934" s="207"/>
    </row>
    <row r="11935" spans="1:5" x14ac:dyDescent="0.25">
      <c r="A11935" s="353">
        <v>668</v>
      </c>
      <c r="B11935" s="354" t="s">
        <v>31131</v>
      </c>
      <c r="C11935" s="353" t="s">
        <v>2</v>
      </c>
      <c r="D11935" s="355">
        <v>23.03</v>
      </c>
      <c r="E11935" s="207"/>
    </row>
    <row r="11936" spans="1:5" x14ac:dyDescent="0.25">
      <c r="A11936" s="353">
        <v>10578</v>
      </c>
      <c r="B11936" s="354" t="s">
        <v>31132</v>
      </c>
      <c r="C11936" s="353" t="s">
        <v>2</v>
      </c>
      <c r="D11936" s="355">
        <v>26.82</v>
      </c>
      <c r="E11936" s="207"/>
    </row>
    <row r="11937" spans="1:5" x14ac:dyDescent="0.25">
      <c r="A11937" s="353">
        <v>666</v>
      </c>
      <c r="B11937" s="354" t="s">
        <v>31133</v>
      </c>
      <c r="C11937" s="353" t="s">
        <v>2</v>
      </c>
      <c r="D11937" s="355">
        <v>29.83</v>
      </c>
      <c r="E11937" s="207"/>
    </row>
    <row r="11938" spans="1:5" x14ac:dyDescent="0.25">
      <c r="A11938" s="353">
        <v>665</v>
      </c>
      <c r="B11938" s="354" t="s">
        <v>31134</v>
      </c>
      <c r="C11938" s="353" t="s">
        <v>2</v>
      </c>
      <c r="D11938" s="355">
        <v>39.89</v>
      </c>
      <c r="E11938" s="207"/>
    </row>
    <row r="11939" spans="1:5" x14ac:dyDescent="0.25">
      <c r="A11939" s="353">
        <v>10577</v>
      </c>
      <c r="B11939" s="354" t="s">
        <v>31135</v>
      </c>
      <c r="C11939" s="353" t="s">
        <v>2</v>
      </c>
      <c r="D11939" s="355">
        <v>35.380000000000003</v>
      </c>
      <c r="E11939" s="207"/>
    </row>
    <row r="11940" spans="1:5" x14ac:dyDescent="0.25">
      <c r="A11940" s="353">
        <v>10583</v>
      </c>
      <c r="B11940" s="354" t="s">
        <v>31136</v>
      </c>
      <c r="C11940" s="353" t="s">
        <v>2</v>
      </c>
      <c r="D11940" s="355">
        <v>18.38</v>
      </c>
      <c r="E11940" s="207"/>
    </row>
    <row r="11941" spans="1:5" x14ac:dyDescent="0.25">
      <c r="A11941" s="353">
        <v>10579</v>
      </c>
      <c r="B11941" s="354" t="s">
        <v>31137</v>
      </c>
      <c r="C11941" s="353" t="s">
        <v>2</v>
      </c>
      <c r="D11941" s="355">
        <v>32.04</v>
      </c>
      <c r="E11941" s="207"/>
    </row>
    <row r="11942" spans="1:5" x14ac:dyDescent="0.25">
      <c r="A11942" s="353">
        <v>10582</v>
      </c>
      <c r="B11942" s="354" t="s">
        <v>31138</v>
      </c>
      <c r="C11942" s="353" t="s">
        <v>2</v>
      </c>
      <c r="D11942" s="355">
        <v>16.190000000000001</v>
      </c>
      <c r="E11942" s="207"/>
    </row>
    <row r="11943" spans="1:5" x14ac:dyDescent="0.25">
      <c r="A11943" s="353">
        <v>2436</v>
      </c>
      <c r="B11943" s="354" t="s">
        <v>31139</v>
      </c>
      <c r="C11943" s="353" t="s">
        <v>220</v>
      </c>
      <c r="D11943" s="355">
        <v>23.18</v>
      </c>
      <c r="E11943" s="207"/>
    </row>
    <row r="11944" spans="1:5" x14ac:dyDescent="0.25">
      <c r="A11944" s="353">
        <v>40918</v>
      </c>
      <c r="B11944" s="354" t="s">
        <v>31140</v>
      </c>
      <c r="C11944" s="353" t="s">
        <v>1308</v>
      </c>
      <c r="D11944" s="355">
        <v>4091.25</v>
      </c>
      <c r="E11944" s="207"/>
    </row>
    <row r="11945" spans="1:5" x14ac:dyDescent="0.25">
      <c r="A11945" s="353">
        <v>44046</v>
      </c>
      <c r="B11945" s="354" t="s">
        <v>40076</v>
      </c>
      <c r="C11945" s="353" t="s">
        <v>1</v>
      </c>
      <c r="D11945" s="355">
        <v>221.12</v>
      </c>
      <c r="E11945" s="207"/>
    </row>
    <row r="11946" spans="1:5" x14ac:dyDescent="0.25">
      <c r="A11946" s="353">
        <v>44047</v>
      </c>
      <c r="B11946" s="354" t="s">
        <v>40077</v>
      </c>
      <c r="C11946" s="353" t="s">
        <v>1</v>
      </c>
      <c r="D11946" s="355">
        <v>261.17</v>
      </c>
      <c r="E11946" s="207"/>
    </row>
    <row r="11947" spans="1:5" x14ac:dyDescent="0.25">
      <c r="A11947" s="353">
        <v>44043</v>
      </c>
      <c r="B11947" s="354" t="s">
        <v>40078</v>
      </c>
      <c r="C11947" s="353" t="s">
        <v>1</v>
      </c>
      <c r="D11947" s="355">
        <v>136.54</v>
      </c>
      <c r="E11947" s="207"/>
    </row>
    <row r="11948" spans="1:5" x14ac:dyDescent="0.25">
      <c r="A11948" s="353">
        <v>44044</v>
      </c>
      <c r="B11948" s="354" t="s">
        <v>40079</v>
      </c>
      <c r="C11948" s="353" t="s">
        <v>1</v>
      </c>
      <c r="D11948" s="355">
        <v>159.01</v>
      </c>
      <c r="E11948" s="207"/>
    </row>
    <row r="11949" spans="1:5" x14ac:dyDescent="0.25">
      <c r="A11949" s="353">
        <v>44041</v>
      </c>
      <c r="B11949" s="354" t="s">
        <v>40080</v>
      </c>
      <c r="C11949" s="353" t="s">
        <v>1</v>
      </c>
      <c r="D11949" s="355">
        <v>80.66</v>
      </c>
      <c r="E11949" s="207"/>
    </row>
    <row r="11950" spans="1:5" x14ac:dyDescent="0.25">
      <c r="A11950" s="353">
        <v>44042</v>
      </c>
      <c r="B11950" s="354" t="s">
        <v>40081</v>
      </c>
      <c r="C11950" s="353" t="s">
        <v>1</v>
      </c>
      <c r="D11950" s="355">
        <v>100.5</v>
      </c>
      <c r="E11950" s="207"/>
    </row>
    <row r="11951" spans="1:5" x14ac:dyDescent="0.25">
      <c r="A11951" s="353">
        <v>43961</v>
      </c>
      <c r="B11951" s="354" t="s">
        <v>40082</v>
      </c>
      <c r="C11951" s="353" t="s">
        <v>1</v>
      </c>
      <c r="D11951" s="355">
        <v>27.29</v>
      </c>
      <c r="E11951" s="207"/>
    </row>
    <row r="11952" spans="1:5" x14ac:dyDescent="0.25">
      <c r="A11952" s="353">
        <v>43959</v>
      </c>
      <c r="B11952" s="354" t="s">
        <v>40083</v>
      </c>
      <c r="C11952" s="353" t="s">
        <v>1</v>
      </c>
      <c r="D11952" s="355">
        <v>31.62</v>
      </c>
      <c r="E11952" s="207"/>
    </row>
    <row r="11953" spans="1:5" x14ac:dyDescent="0.25">
      <c r="A11953" s="353">
        <v>43962</v>
      </c>
      <c r="B11953" s="354" t="s">
        <v>40084</v>
      </c>
      <c r="C11953" s="353" t="s">
        <v>1</v>
      </c>
      <c r="D11953" s="355">
        <v>34.11</v>
      </c>
      <c r="E11953" s="207"/>
    </row>
    <row r="11954" spans="1:5" x14ac:dyDescent="0.25">
      <c r="A11954" s="353">
        <v>43960</v>
      </c>
      <c r="B11954" s="354" t="s">
        <v>40085</v>
      </c>
      <c r="C11954" s="353" t="s">
        <v>1</v>
      </c>
      <c r="D11954" s="355">
        <v>47.75</v>
      </c>
      <c r="E11954" s="207"/>
    </row>
    <row r="11955" spans="1:5" x14ac:dyDescent="0.25">
      <c r="A11955" s="353">
        <v>43963</v>
      </c>
      <c r="B11955" s="354" t="s">
        <v>40086</v>
      </c>
      <c r="C11955" s="353" t="s">
        <v>1</v>
      </c>
      <c r="D11955" s="355">
        <v>23.87</v>
      </c>
      <c r="E11955" s="207"/>
    </row>
    <row r="11956" spans="1:5" x14ac:dyDescent="0.25">
      <c r="A11956" s="353">
        <v>43958</v>
      </c>
      <c r="B11956" s="354" t="s">
        <v>40087</v>
      </c>
      <c r="C11956" s="353" t="s">
        <v>1</v>
      </c>
      <c r="D11956" s="355">
        <v>40.93</v>
      </c>
      <c r="E11956" s="207"/>
    </row>
    <row r="11957" spans="1:5" x14ac:dyDescent="0.25">
      <c r="A11957" s="353">
        <v>41549</v>
      </c>
      <c r="B11957" s="354" t="s">
        <v>40088</v>
      </c>
      <c r="C11957" s="353" t="s">
        <v>1</v>
      </c>
      <c r="D11957" s="355">
        <v>20.46</v>
      </c>
      <c r="E11957" s="207"/>
    </row>
    <row r="11958" spans="1:5" x14ac:dyDescent="0.25">
      <c r="A11958" s="353">
        <v>10998</v>
      </c>
      <c r="B11958" s="354" t="s">
        <v>31141</v>
      </c>
      <c r="C11958" s="353" t="s">
        <v>689</v>
      </c>
      <c r="D11958" s="355">
        <v>65.84</v>
      </c>
      <c r="E11958" s="207"/>
    </row>
    <row r="11959" spans="1:5" x14ac:dyDescent="0.25">
      <c r="A11959" s="353">
        <v>11002</v>
      </c>
      <c r="B11959" s="354" t="s">
        <v>31142</v>
      </c>
      <c r="C11959" s="353" t="s">
        <v>689</v>
      </c>
      <c r="D11959" s="355">
        <v>60.32</v>
      </c>
      <c r="E11959" s="207"/>
    </row>
    <row r="11960" spans="1:5" x14ac:dyDescent="0.25">
      <c r="A11960" s="353">
        <v>10999</v>
      </c>
      <c r="B11960" s="354" t="s">
        <v>31143</v>
      </c>
      <c r="C11960" s="353" t="s">
        <v>689</v>
      </c>
      <c r="D11960" s="355">
        <v>57.95</v>
      </c>
      <c r="E11960" s="207"/>
    </row>
    <row r="11961" spans="1:5" x14ac:dyDescent="0.25">
      <c r="A11961" s="353">
        <v>10997</v>
      </c>
      <c r="B11961" s="354" t="s">
        <v>31144</v>
      </c>
      <c r="C11961" s="353" t="s">
        <v>689</v>
      </c>
      <c r="D11961" s="355">
        <v>62.81</v>
      </c>
      <c r="E11961" s="207"/>
    </row>
    <row r="11962" spans="1:5" x14ac:dyDescent="0.25">
      <c r="A11962" s="353">
        <v>2680</v>
      </c>
      <c r="B11962" s="354" t="s">
        <v>39935</v>
      </c>
      <c r="C11962" s="353" t="s">
        <v>1</v>
      </c>
      <c r="D11962" s="355">
        <v>11.87</v>
      </c>
      <c r="E11962" s="207"/>
    </row>
    <row r="11963" spans="1:5" x14ac:dyDescent="0.25">
      <c r="A11963" s="353">
        <v>2684</v>
      </c>
      <c r="B11963" s="354" t="s">
        <v>39936</v>
      </c>
      <c r="C11963" s="353" t="s">
        <v>1</v>
      </c>
      <c r="D11963" s="355">
        <v>10.8</v>
      </c>
      <c r="E11963" s="207"/>
    </row>
    <row r="11964" spans="1:5" x14ac:dyDescent="0.25">
      <c r="A11964" s="353">
        <v>2685</v>
      </c>
      <c r="B11964" s="354" t="s">
        <v>39937</v>
      </c>
      <c r="C11964" s="353" t="s">
        <v>1</v>
      </c>
      <c r="D11964" s="355">
        <v>8.11</v>
      </c>
      <c r="E11964" s="207"/>
    </row>
    <row r="11965" spans="1:5" x14ac:dyDescent="0.25">
      <c r="A11965" s="353">
        <v>2673</v>
      </c>
      <c r="B11965" s="354" t="s">
        <v>39938</v>
      </c>
      <c r="C11965" s="353" t="s">
        <v>1</v>
      </c>
      <c r="D11965" s="355">
        <v>4.17</v>
      </c>
      <c r="E11965" s="207"/>
    </row>
    <row r="11966" spans="1:5" x14ac:dyDescent="0.25">
      <c r="A11966" s="353">
        <v>2682</v>
      </c>
      <c r="B11966" s="354" t="s">
        <v>39939</v>
      </c>
      <c r="C11966" s="353" t="s">
        <v>1</v>
      </c>
      <c r="D11966" s="355">
        <v>28.31</v>
      </c>
      <c r="E11966" s="207"/>
    </row>
    <row r="11967" spans="1:5" x14ac:dyDescent="0.25">
      <c r="A11967" s="353">
        <v>2681</v>
      </c>
      <c r="B11967" s="354" t="s">
        <v>39940</v>
      </c>
      <c r="C11967" s="353" t="s">
        <v>1</v>
      </c>
      <c r="D11967" s="355">
        <v>19.399999999999999</v>
      </c>
      <c r="E11967" s="207"/>
    </row>
    <row r="11968" spans="1:5" x14ac:dyDescent="0.25">
      <c r="A11968" s="353">
        <v>2686</v>
      </c>
      <c r="B11968" s="354" t="s">
        <v>39941</v>
      </c>
      <c r="C11968" s="353" t="s">
        <v>1</v>
      </c>
      <c r="D11968" s="355">
        <v>35.5</v>
      </c>
      <c r="E11968" s="207"/>
    </row>
    <row r="11969" spans="1:5" x14ac:dyDescent="0.25">
      <c r="A11969" s="353">
        <v>2674</v>
      </c>
      <c r="B11969" s="354" t="s">
        <v>39942</v>
      </c>
      <c r="C11969" s="353" t="s">
        <v>1</v>
      </c>
      <c r="D11969" s="355">
        <v>5.19</v>
      </c>
      <c r="E11969" s="207"/>
    </row>
    <row r="11970" spans="1:5" x14ac:dyDescent="0.25">
      <c r="A11970" s="353">
        <v>2683</v>
      </c>
      <c r="B11970" s="354" t="s">
        <v>39943</v>
      </c>
      <c r="C11970" s="353" t="s">
        <v>1</v>
      </c>
      <c r="D11970" s="355">
        <v>55.94</v>
      </c>
      <c r="E11970" s="207"/>
    </row>
    <row r="11971" spans="1:5" x14ac:dyDescent="0.25">
      <c r="A11971" s="353">
        <v>2676</v>
      </c>
      <c r="B11971" s="354" t="s">
        <v>31145</v>
      </c>
      <c r="C11971" s="353" t="s">
        <v>1</v>
      </c>
      <c r="D11971" s="355">
        <v>2.42</v>
      </c>
      <c r="E11971" s="207"/>
    </row>
    <row r="11972" spans="1:5" x14ac:dyDescent="0.25">
      <c r="A11972" s="353">
        <v>2678</v>
      </c>
      <c r="B11972" s="354" t="s">
        <v>31146</v>
      </c>
      <c r="C11972" s="353" t="s">
        <v>1</v>
      </c>
      <c r="D11972" s="355">
        <v>3.03</v>
      </c>
      <c r="E11972" s="207"/>
    </row>
    <row r="11973" spans="1:5" x14ac:dyDescent="0.25">
      <c r="A11973" s="353">
        <v>2679</v>
      </c>
      <c r="B11973" s="354" t="s">
        <v>31147</v>
      </c>
      <c r="C11973" s="353" t="s">
        <v>1</v>
      </c>
      <c r="D11973" s="355">
        <v>4.68</v>
      </c>
      <c r="E11973" s="207"/>
    </row>
    <row r="11974" spans="1:5" x14ac:dyDescent="0.25">
      <c r="A11974" s="353">
        <v>12070</v>
      </c>
      <c r="B11974" s="354" t="s">
        <v>31148</v>
      </c>
      <c r="C11974" s="353" t="s">
        <v>1</v>
      </c>
      <c r="D11974" s="355">
        <v>6.52</v>
      </c>
      <c r="E11974" s="207"/>
    </row>
    <row r="11975" spans="1:5" x14ac:dyDescent="0.25">
      <c r="A11975" s="353">
        <v>2675</v>
      </c>
      <c r="B11975" s="354" t="s">
        <v>31149</v>
      </c>
      <c r="C11975" s="353" t="s">
        <v>1</v>
      </c>
      <c r="D11975" s="355">
        <v>8.4700000000000006</v>
      </c>
      <c r="E11975" s="207"/>
    </row>
    <row r="11976" spans="1:5" x14ac:dyDescent="0.25">
      <c r="A11976" s="353">
        <v>12067</v>
      </c>
      <c r="B11976" s="354" t="s">
        <v>31150</v>
      </c>
      <c r="C11976" s="353" t="s">
        <v>1</v>
      </c>
      <c r="D11976" s="355">
        <v>11.49</v>
      </c>
      <c r="E11976" s="207"/>
    </row>
    <row r="11977" spans="1:5" x14ac:dyDescent="0.25">
      <c r="A11977" s="353">
        <v>21128</v>
      </c>
      <c r="B11977" s="354" t="s">
        <v>31151</v>
      </c>
      <c r="C11977" s="353" t="s">
        <v>1</v>
      </c>
      <c r="D11977" s="355">
        <v>12.66</v>
      </c>
      <c r="E11977" s="207"/>
    </row>
    <row r="11978" spans="1:5" x14ac:dyDescent="0.25">
      <c r="A11978" s="353">
        <v>40400</v>
      </c>
      <c r="B11978" s="354" t="s">
        <v>31152</v>
      </c>
      <c r="C11978" s="353" t="s">
        <v>1</v>
      </c>
      <c r="D11978" s="355">
        <v>1.35</v>
      </c>
      <c r="E11978" s="207"/>
    </row>
    <row r="11979" spans="1:5" x14ac:dyDescent="0.25">
      <c r="A11979" s="353">
        <v>40401</v>
      </c>
      <c r="B11979" s="354" t="s">
        <v>31153</v>
      </c>
      <c r="C11979" s="353" t="s">
        <v>1</v>
      </c>
      <c r="D11979" s="355">
        <v>1.99</v>
      </c>
      <c r="E11979" s="207"/>
    </row>
    <row r="11980" spans="1:5" x14ac:dyDescent="0.25">
      <c r="A11980" s="353">
        <v>40402</v>
      </c>
      <c r="B11980" s="354" t="s">
        <v>31154</v>
      </c>
      <c r="C11980" s="353" t="s">
        <v>1</v>
      </c>
      <c r="D11980" s="355">
        <v>2.5499999999999998</v>
      </c>
      <c r="E11980" s="207"/>
    </row>
    <row r="11981" spans="1:5" x14ac:dyDescent="0.25">
      <c r="A11981" s="353">
        <v>21137</v>
      </c>
      <c r="B11981" s="354" t="s">
        <v>31155</v>
      </c>
      <c r="C11981" s="353" t="s">
        <v>1</v>
      </c>
      <c r="D11981" s="355">
        <v>12.96</v>
      </c>
      <c r="E11981" s="207"/>
    </row>
    <row r="11982" spans="1:5" x14ac:dyDescent="0.25">
      <c r="A11982" s="353">
        <v>2504</v>
      </c>
      <c r="B11982" s="354" t="s">
        <v>31156</v>
      </c>
      <c r="C11982" s="353" t="s">
        <v>1</v>
      </c>
      <c r="D11982" s="355">
        <v>14.05</v>
      </c>
      <c r="E11982" s="207"/>
    </row>
    <row r="11983" spans="1:5" x14ac:dyDescent="0.25">
      <c r="A11983" s="353">
        <v>2501</v>
      </c>
      <c r="B11983" s="354" t="s">
        <v>31157</v>
      </c>
      <c r="C11983" s="353" t="s">
        <v>1</v>
      </c>
      <c r="D11983" s="355">
        <v>18.420000000000002</v>
      </c>
      <c r="E11983" s="207"/>
    </row>
    <row r="11984" spans="1:5" x14ac:dyDescent="0.25">
      <c r="A11984" s="353">
        <v>2502</v>
      </c>
      <c r="B11984" s="354" t="s">
        <v>31158</v>
      </c>
      <c r="C11984" s="353" t="s">
        <v>1</v>
      </c>
      <c r="D11984" s="355">
        <v>27.8</v>
      </c>
      <c r="E11984" s="207"/>
    </row>
    <row r="11985" spans="1:5" x14ac:dyDescent="0.25">
      <c r="A11985" s="353">
        <v>2503</v>
      </c>
      <c r="B11985" s="354" t="s">
        <v>31159</v>
      </c>
      <c r="C11985" s="353" t="s">
        <v>1</v>
      </c>
      <c r="D11985" s="355">
        <v>35.770000000000003</v>
      </c>
      <c r="E11985" s="207"/>
    </row>
    <row r="11986" spans="1:5" x14ac:dyDescent="0.25">
      <c r="A11986" s="353">
        <v>2500</v>
      </c>
      <c r="B11986" s="354" t="s">
        <v>31160</v>
      </c>
      <c r="C11986" s="353" t="s">
        <v>1</v>
      </c>
      <c r="D11986" s="355">
        <v>47.65</v>
      </c>
      <c r="E11986" s="207"/>
    </row>
    <row r="11987" spans="1:5" x14ac:dyDescent="0.25">
      <c r="A11987" s="353">
        <v>2505</v>
      </c>
      <c r="B11987" s="354" t="s">
        <v>31161</v>
      </c>
      <c r="C11987" s="353" t="s">
        <v>1</v>
      </c>
      <c r="D11987" s="355">
        <v>74.260000000000005</v>
      </c>
      <c r="E11987" s="207"/>
    </row>
    <row r="11988" spans="1:5" x14ac:dyDescent="0.25">
      <c r="A11988" s="353">
        <v>12056</v>
      </c>
      <c r="B11988" s="354" t="s">
        <v>31162</v>
      </c>
      <c r="C11988" s="353" t="s">
        <v>1</v>
      </c>
      <c r="D11988" s="355">
        <v>30</v>
      </c>
      <c r="E11988" s="207"/>
    </row>
    <row r="11989" spans="1:5" x14ac:dyDescent="0.25">
      <c r="A11989" s="353">
        <v>12057</v>
      </c>
      <c r="B11989" s="354" t="s">
        <v>31163</v>
      </c>
      <c r="C11989" s="353" t="s">
        <v>1</v>
      </c>
      <c r="D11989" s="355">
        <v>25.49</v>
      </c>
      <c r="E11989" s="207"/>
    </row>
    <row r="11990" spans="1:5" x14ac:dyDescent="0.25">
      <c r="A11990" s="353">
        <v>12058</v>
      </c>
      <c r="B11990" s="354" t="s">
        <v>31164</v>
      </c>
      <c r="C11990" s="353" t="s">
        <v>1</v>
      </c>
      <c r="D11990" s="355">
        <v>15.89</v>
      </c>
      <c r="E11990" s="207"/>
    </row>
    <row r="11991" spans="1:5" x14ac:dyDescent="0.25">
      <c r="A11991" s="353">
        <v>12059</v>
      </c>
      <c r="B11991" s="354" t="s">
        <v>31165</v>
      </c>
      <c r="C11991" s="353" t="s">
        <v>1</v>
      </c>
      <c r="D11991" s="355">
        <v>8.94</v>
      </c>
      <c r="E11991" s="207"/>
    </row>
    <row r="11992" spans="1:5" x14ac:dyDescent="0.25">
      <c r="A11992" s="353">
        <v>12060</v>
      </c>
      <c r="B11992" s="354" t="s">
        <v>31166</v>
      </c>
      <c r="C11992" s="353" t="s">
        <v>1</v>
      </c>
      <c r="D11992" s="355">
        <v>66.22</v>
      </c>
      <c r="E11992" s="207"/>
    </row>
    <row r="11993" spans="1:5" x14ac:dyDescent="0.25">
      <c r="A11993" s="353">
        <v>12061</v>
      </c>
      <c r="B11993" s="354" t="s">
        <v>31167</v>
      </c>
      <c r="C11993" s="353" t="s">
        <v>1</v>
      </c>
      <c r="D11993" s="355">
        <v>40.43</v>
      </c>
      <c r="E11993" s="207"/>
    </row>
    <row r="11994" spans="1:5" x14ac:dyDescent="0.25">
      <c r="A11994" s="353">
        <v>12062</v>
      </c>
      <c r="B11994" s="354" t="s">
        <v>31168</v>
      </c>
      <c r="C11994" s="353" t="s">
        <v>1</v>
      </c>
      <c r="D11994" s="355">
        <v>74.56</v>
      </c>
      <c r="E11994" s="207"/>
    </row>
    <row r="11995" spans="1:5" x14ac:dyDescent="0.25">
      <c r="A11995" s="353">
        <v>2687</v>
      </c>
      <c r="B11995" s="354" t="s">
        <v>31169</v>
      </c>
      <c r="C11995" s="353" t="s">
        <v>1</v>
      </c>
      <c r="D11995" s="355">
        <v>2.12</v>
      </c>
      <c r="E11995" s="207"/>
    </row>
    <row r="11996" spans="1:5" x14ac:dyDescent="0.25">
      <c r="A11996" s="353">
        <v>2689</v>
      </c>
      <c r="B11996" s="354" t="s">
        <v>31170</v>
      </c>
      <c r="C11996" s="353" t="s">
        <v>1</v>
      </c>
      <c r="D11996" s="355">
        <v>2.52</v>
      </c>
      <c r="E11996" s="207"/>
    </row>
    <row r="11997" spans="1:5" x14ac:dyDescent="0.25">
      <c r="A11997" s="353">
        <v>2688</v>
      </c>
      <c r="B11997" s="354" t="s">
        <v>31171</v>
      </c>
      <c r="C11997" s="353" t="s">
        <v>1</v>
      </c>
      <c r="D11997" s="355">
        <v>2.73</v>
      </c>
      <c r="E11997" s="207"/>
    </row>
    <row r="11998" spans="1:5" x14ac:dyDescent="0.25">
      <c r="A11998" s="353">
        <v>2690</v>
      </c>
      <c r="B11998" s="354" t="s">
        <v>31172</v>
      </c>
      <c r="C11998" s="353" t="s">
        <v>1</v>
      </c>
      <c r="D11998" s="355">
        <v>4.67</v>
      </c>
      <c r="E11998" s="207"/>
    </row>
    <row r="11999" spans="1:5" x14ac:dyDescent="0.25">
      <c r="A11999" s="353">
        <v>39243</v>
      </c>
      <c r="B11999" s="354" t="s">
        <v>31173</v>
      </c>
      <c r="C11999" s="353" t="s">
        <v>1</v>
      </c>
      <c r="D11999" s="355">
        <v>3.08</v>
      </c>
      <c r="E11999" s="207"/>
    </row>
    <row r="12000" spans="1:5" x14ac:dyDescent="0.25">
      <c r="A12000" s="353">
        <v>39244</v>
      </c>
      <c r="B12000" s="354" t="s">
        <v>31174</v>
      </c>
      <c r="C12000" s="353" t="s">
        <v>1</v>
      </c>
      <c r="D12000" s="355">
        <v>4.16</v>
      </c>
      <c r="E12000" s="207"/>
    </row>
    <row r="12001" spans="1:5" x14ac:dyDescent="0.25">
      <c r="A12001" s="353">
        <v>39245</v>
      </c>
      <c r="B12001" s="354" t="s">
        <v>31175</v>
      </c>
      <c r="C12001" s="353" t="s">
        <v>1</v>
      </c>
      <c r="D12001" s="355">
        <v>8.01</v>
      </c>
      <c r="E12001" s="207"/>
    </row>
    <row r="12002" spans="1:5" x14ac:dyDescent="0.25">
      <c r="A12002" s="353">
        <v>39255</v>
      </c>
      <c r="B12002" s="354" t="s">
        <v>31176</v>
      </c>
      <c r="C12002" s="353" t="s">
        <v>1</v>
      </c>
      <c r="D12002" s="355">
        <v>22.16</v>
      </c>
      <c r="E12002" s="207"/>
    </row>
    <row r="12003" spans="1:5" x14ac:dyDescent="0.25">
      <c r="A12003" s="353">
        <v>39254</v>
      </c>
      <c r="B12003" s="354" t="s">
        <v>31177</v>
      </c>
      <c r="C12003" s="353" t="s">
        <v>1</v>
      </c>
      <c r="D12003" s="355">
        <v>11.97</v>
      </c>
      <c r="E12003" s="207"/>
    </row>
    <row r="12004" spans="1:5" x14ac:dyDescent="0.25">
      <c r="A12004" s="353">
        <v>39253</v>
      </c>
      <c r="B12004" s="354" t="s">
        <v>31178</v>
      </c>
      <c r="C12004" s="353" t="s">
        <v>1</v>
      </c>
      <c r="D12004" s="355">
        <v>15.26</v>
      </c>
      <c r="E12004" s="207"/>
    </row>
    <row r="12005" spans="1:5" x14ac:dyDescent="0.25">
      <c r="A12005" s="353">
        <v>39246</v>
      </c>
      <c r="B12005" s="354" t="s">
        <v>31179</v>
      </c>
      <c r="C12005" s="353" t="s">
        <v>1</v>
      </c>
      <c r="D12005" s="355">
        <v>3.45</v>
      </c>
      <c r="E12005" s="207"/>
    </row>
    <row r="12006" spans="1:5" x14ac:dyDescent="0.25">
      <c r="A12006" s="353">
        <v>39247</v>
      </c>
      <c r="B12006" s="354" t="s">
        <v>31180</v>
      </c>
      <c r="C12006" s="353" t="s">
        <v>1</v>
      </c>
      <c r="D12006" s="355">
        <v>3.01</v>
      </c>
      <c r="E12006" s="207"/>
    </row>
    <row r="12007" spans="1:5" x14ac:dyDescent="0.25">
      <c r="A12007" s="353">
        <v>2446</v>
      </c>
      <c r="B12007" s="354" t="s">
        <v>31181</v>
      </c>
      <c r="C12007" s="353" t="s">
        <v>1</v>
      </c>
      <c r="D12007" s="355">
        <v>4.96</v>
      </c>
      <c r="E12007" s="207"/>
    </row>
    <row r="12008" spans="1:5" x14ac:dyDescent="0.25">
      <c r="A12008" s="353">
        <v>2442</v>
      </c>
      <c r="B12008" s="354" t="s">
        <v>31182</v>
      </c>
      <c r="C12008" s="353" t="s">
        <v>1</v>
      </c>
      <c r="D12008" s="355">
        <v>6.95</v>
      </c>
      <c r="E12008" s="207"/>
    </row>
    <row r="12009" spans="1:5" x14ac:dyDescent="0.25">
      <c r="A12009" s="353">
        <v>39248</v>
      </c>
      <c r="B12009" s="354" t="s">
        <v>31183</v>
      </c>
      <c r="C12009" s="353" t="s">
        <v>1</v>
      </c>
      <c r="D12009" s="355">
        <v>9.68</v>
      </c>
      <c r="E12009" s="207"/>
    </row>
    <row r="12010" spans="1:5" x14ac:dyDescent="0.25">
      <c r="A12010" s="353">
        <v>2438</v>
      </c>
      <c r="B12010" s="354" t="s">
        <v>31184</v>
      </c>
      <c r="C12010" s="353" t="s">
        <v>220</v>
      </c>
      <c r="D12010" s="355">
        <v>36.22</v>
      </c>
      <c r="E12010" s="207"/>
    </row>
    <row r="12011" spans="1:5" x14ac:dyDescent="0.25">
      <c r="A12011" s="353">
        <v>40922</v>
      </c>
      <c r="B12011" s="354" t="s">
        <v>31185</v>
      </c>
      <c r="C12011" s="353" t="s">
        <v>1308</v>
      </c>
      <c r="D12011" s="355">
        <v>6393.67</v>
      </c>
      <c r="E12011" s="207"/>
    </row>
    <row r="12012" spans="1:5" x14ac:dyDescent="0.25">
      <c r="A12012" s="353">
        <v>44342</v>
      </c>
      <c r="B12012" s="354" t="s">
        <v>40089</v>
      </c>
      <c r="C12012" s="353" t="s">
        <v>2</v>
      </c>
      <c r="D12012" s="355">
        <v>32.72</v>
      </c>
      <c r="E12012" s="207"/>
    </row>
    <row r="12013" spans="1:5" x14ac:dyDescent="0.25">
      <c r="A12013" s="353">
        <v>44343</v>
      </c>
      <c r="B12013" s="354" t="s">
        <v>40090</v>
      </c>
      <c r="C12013" s="353" t="s">
        <v>2</v>
      </c>
      <c r="D12013" s="355">
        <v>35.450000000000003</v>
      </c>
      <c r="E12013" s="207"/>
    </row>
    <row r="12014" spans="1:5" x14ac:dyDescent="0.25">
      <c r="A12014" s="353">
        <v>44340</v>
      </c>
      <c r="B12014" s="354" t="s">
        <v>40091</v>
      </c>
      <c r="C12014" s="353" t="s">
        <v>2</v>
      </c>
      <c r="D12014" s="355">
        <v>23.12</v>
      </c>
      <c r="E12014" s="207"/>
    </row>
    <row r="12015" spans="1:5" x14ac:dyDescent="0.25">
      <c r="A12015" s="353">
        <v>44341</v>
      </c>
      <c r="B12015" s="354" t="s">
        <v>40092</v>
      </c>
      <c r="C12015" s="353" t="s">
        <v>2</v>
      </c>
      <c r="D12015" s="355">
        <v>26.76</v>
      </c>
      <c r="E12015" s="207"/>
    </row>
    <row r="12016" spans="1:5" x14ac:dyDescent="0.25">
      <c r="A12016" s="353">
        <v>44338</v>
      </c>
      <c r="B12016" s="354" t="s">
        <v>40093</v>
      </c>
      <c r="C12016" s="353" t="s">
        <v>2</v>
      </c>
      <c r="D12016" s="355">
        <v>13.24</v>
      </c>
      <c r="E12016" s="207"/>
    </row>
    <row r="12017" spans="1:5" x14ac:dyDescent="0.25">
      <c r="A12017" s="353">
        <v>44339</v>
      </c>
      <c r="B12017" s="354" t="s">
        <v>40094</v>
      </c>
      <c r="C12017" s="353" t="s">
        <v>2</v>
      </c>
      <c r="D12017" s="355">
        <v>15.48</v>
      </c>
      <c r="E12017" s="207"/>
    </row>
    <row r="12018" spans="1:5" x14ac:dyDescent="0.25">
      <c r="A12018" s="353">
        <v>44336</v>
      </c>
      <c r="B12018" s="354" t="s">
        <v>40095</v>
      </c>
      <c r="C12018" s="353" t="s">
        <v>2</v>
      </c>
      <c r="D12018" s="355">
        <v>4.51</v>
      </c>
      <c r="E12018" s="207"/>
    </row>
    <row r="12019" spans="1:5" x14ac:dyDescent="0.25">
      <c r="A12019" s="353">
        <v>41834</v>
      </c>
      <c r="B12019" s="354" t="s">
        <v>40096</v>
      </c>
      <c r="C12019" s="353" t="s">
        <v>2</v>
      </c>
      <c r="D12019" s="355">
        <v>5.68</v>
      </c>
      <c r="E12019" s="207"/>
    </row>
    <row r="12020" spans="1:5" x14ac:dyDescent="0.25">
      <c r="A12020" s="353">
        <v>44337</v>
      </c>
      <c r="B12020" s="354" t="s">
        <v>40097</v>
      </c>
      <c r="C12020" s="353" t="s">
        <v>2</v>
      </c>
      <c r="D12020" s="355">
        <v>5.68</v>
      </c>
      <c r="E12020" s="207"/>
    </row>
    <row r="12021" spans="1:5" x14ac:dyDescent="0.25">
      <c r="A12021" s="353">
        <v>43964</v>
      </c>
      <c r="B12021" s="354" t="s">
        <v>40098</v>
      </c>
      <c r="C12021" s="353" t="s">
        <v>2</v>
      </c>
      <c r="D12021" s="355">
        <v>5.99</v>
      </c>
      <c r="E12021" s="207"/>
    </row>
    <row r="12022" spans="1:5" x14ac:dyDescent="0.25">
      <c r="A12022" s="353">
        <v>44334</v>
      </c>
      <c r="B12022" s="354" t="s">
        <v>40099</v>
      </c>
      <c r="C12022" s="353" t="s">
        <v>2</v>
      </c>
      <c r="D12022" s="355">
        <v>7.58</v>
      </c>
      <c r="E12022" s="207"/>
    </row>
    <row r="12023" spans="1:5" x14ac:dyDescent="0.25">
      <c r="A12023" s="353">
        <v>44344</v>
      </c>
      <c r="B12023" s="354" t="s">
        <v>40100</v>
      </c>
      <c r="C12023" s="353" t="s">
        <v>2</v>
      </c>
      <c r="D12023" s="355">
        <v>4.05</v>
      </c>
      <c r="E12023" s="207"/>
    </row>
    <row r="12024" spans="1:5" x14ac:dyDescent="0.25">
      <c r="A12024" s="353">
        <v>44335</v>
      </c>
      <c r="B12024" s="354" t="s">
        <v>40101</v>
      </c>
      <c r="C12024" s="353" t="s">
        <v>2</v>
      </c>
      <c r="D12024" s="355">
        <v>4.37</v>
      </c>
      <c r="E12024" s="207"/>
    </row>
    <row r="12025" spans="1:5" x14ac:dyDescent="0.25">
      <c r="A12025" s="353">
        <v>12624</v>
      </c>
      <c r="B12025" s="354" t="s">
        <v>31186</v>
      </c>
      <c r="C12025" s="353" t="s">
        <v>2</v>
      </c>
      <c r="D12025" s="355">
        <v>34.74</v>
      </c>
      <c r="E12025" s="207"/>
    </row>
    <row r="12026" spans="1:5" x14ac:dyDescent="0.25">
      <c r="A12026" s="353">
        <v>517</v>
      </c>
      <c r="B12026" s="354" t="s">
        <v>31187</v>
      </c>
      <c r="C12026" s="353" t="s">
        <v>1051</v>
      </c>
      <c r="D12026" s="355">
        <v>8.84</v>
      </c>
      <c r="E12026" s="207"/>
    </row>
    <row r="12027" spans="1:5" x14ac:dyDescent="0.25">
      <c r="A12027" s="353">
        <v>37534</v>
      </c>
      <c r="B12027" s="354" t="s">
        <v>31188</v>
      </c>
      <c r="C12027" s="353" t="s">
        <v>689</v>
      </c>
      <c r="D12027" s="355"/>
      <c r="E12027" s="207"/>
    </row>
    <row r="12028" spans="1:5" x14ac:dyDescent="0.25">
      <c r="A12028" s="353">
        <v>37535</v>
      </c>
      <c r="B12028" s="354" t="s">
        <v>31189</v>
      </c>
      <c r="C12028" s="353" t="s">
        <v>689</v>
      </c>
      <c r="D12028" s="355"/>
      <c r="E12028" s="207"/>
    </row>
    <row r="12029" spans="1:5" x14ac:dyDescent="0.25">
      <c r="A12029" s="353">
        <v>37533</v>
      </c>
      <c r="B12029" s="354" t="s">
        <v>31190</v>
      </c>
      <c r="C12029" s="353" t="s">
        <v>689</v>
      </c>
      <c r="D12029" s="355"/>
      <c r="E12029" s="207"/>
    </row>
    <row r="12030" spans="1:5" x14ac:dyDescent="0.25">
      <c r="A12030" s="353">
        <v>37537</v>
      </c>
      <c r="B12030" s="354" t="s">
        <v>31191</v>
      </c>
      <c r="C12030" s="353" t="s">
        <v>689</v>
      </c>
      <c r="D12030" s="355"/>
      <c r="E12030" s="207"/>
    </row>
    <row r="12031" spans="1:5" x14ac:dyDescent="0.25">
      <c r="A12031" s="353">
        <v>37536</v>
      </c>
      <c r="B12031" s="354" t="s">
        <v>31192</v>
      </c>
      <c r="C12031" s="353" t="s">
        <v>689</v>
      </c>
      <c r="D12031" s="355"/>
      <c r="E12031" s="207"/>
    </row>
    <row r="12032" spans="1:5" x14ac:dyDescent="0.25">
      <c r="A12032" s="353">
        <v>37532</v>
      </c>
      <c r="B12032" s="354" t="s">
        <v>31193</v>
      </c>
      <c r="C12032" s="353" t="s">
        <v>689</v>
      </c>
      <c r="D12032" s="355"/>
      <c r="E12032" s="207"/>
    </row>
    <row r="12033" spans="1:5" x14ac:dyDescent="0.25">
      <c r="A12033" s="353">
        <v>2696</v>
      </c>
      <c r="B12033" s="354" t="s">
        <v>31194</v>
      </c>
      <c r="C12033" s="353" t="s">
        <v>220</v>
      </c>
      <c r="D12033" s="355">
        <v>23.18</v>
      </c>
      <c r="E12033" s="207"/>
    </row>
    <row r="12034" spans="1:5" x14ac:dyDescent="0.25">
      <c r="A12034" s="353">
        <v>40928</v>
      </c>
      <c r="B12034" s="354" t="s">
        <v>31195</v>
      </c>
      <c r="C12034" s="353" t="s">
        <v>1308</v>
      </c>
      <c r="D12034" s="355">
        <v>4091.25</v>
      </c>
      <c r="E12034" s="207"/>
    </row>
    <row r="12035" spans="1:5" x14ac:dyDescent="0.25">
      <c r="A12035" s="353">
        <v>4083</v>
      </c>
      <c r="B12035" s="354" t="s">
        <v>31196</v>
      </c>
      <c r="C12035" s="353" t="s">
        <v>220</v>
      </c>
      <c r="D12035" s="355">
        <v>61.03</v>
      </c>
      <c r="E12035" s="207"/>
    </row>
    <row r="12036" spans="1:5" x14ac:dyDescent="0.25">
      <c r="A12036" s="353">
        <v>40818</v>
      </c>
      <c r="B12036" s="354" t="s">
        <v>31197</v>
      </c>
      <c r="C12036" s="353" t="s">
        <v>1308</v>
      </c>
      <c r="D12036" s="355">
        <v>10772.03</v>
      </c>
      <c r="E12036" s="207"/>
    </row>
    <row r="12037" spans="1:5" x14ac:dyDescent="0.25">
      <c r="A12037" s="353">
        <v>43146</v>
      </c>
      <c r="B12037" s="354" t="s">
        <v>31198</v>
      </c>
      <c r="C12037" s="353" t="s">
        <v>689</v>
      </c>
      <c r="D12037" s="355">
        <v>7.92</v>
      </c>
      <c r="E12037" s="207"/>
    </row>
    <row r="12038" spans="1:5" x14ac:dyDescent="0.25">
      <c r="A12038" s="353">
        <v>2705</v>
      </c>
      <c r="B12038" s="354" t="s">
        <v>31199</v>
      </c>
      <c r="C12038" s="353" t="s">
        <v>22987</v>
      </c>
      <c r="D12038" s="355">
        <v>1.1000000000000001</v>
      </c>
      <c r="E12038" s="207"/>
    </row>
    <row r="12039" spans="1:5" x14ac:dyDescent="0.25">
      <c r="A12039" s="353">
        <v>14250</v>
      </c>
      <c r="B12039" s="354" t="s">
        <v>31200</v>
      </c>
      <c r="C12039" s="353" t="s">
        <v>22987</v>
      </c>
      <c r="D12039" s="355">
        <v>1.1200000000000001</v>
      </c>
      <c r="E12039" s="207"/>
    </row>
    <row r="12040" spans="1:5" x14ac:dyDescent="0.25">
      <c r="A12040" s="353">
        <v>11683</v>
      </c>
      <c r="B12040" s="354" t="s">
        <v>31201</v>
      </c>
      <c r="C12040" s="353" t="s">
        <v>2</v>
      </c>
      <c r="D12040" s="355">
        <v>50.45</v>
      </c>
      <c r="E12040" s="207"/>
    </row>
    <row r="12041" spans="1:5" x14ac:dyDescent="0.25">
      <c r="A12041" s="353">
        <v>11684</v>
      </c>
      <c r="B12041" s="354" t="s">
        <v>31202</v>
      </c>
      <c r="C12041" s="353" t="s">
        <v>2</v>
      </c>
      <c r="D12041" s="355">
        <v>55.22</v>
      </c>
      <c r="E12041" s="207"/>
    </row>
    <row r="12042" spans="1:5" x14ac:dyDescent="0.25">
      <c r="A12042" s="353">
        <v>6141</v>
      </c>
      <c r="B12042" s="354" t="s">
        <v>31203</v>
      </c>
      <c r="C12042" s="353" t="s">
        <v>2</v>
      </c>
      <c r="D12042" s="355">
        <v>6.65</v>
      </c>
      <c r="E12042" s="207"/>
    </row>
    <row r="12043" spans="1:5" x14ac:dyDescent="0.25">
      <c r="A12043" s="353">
        <v>11681</v>
      </c>
      <c r="B12043" s="354" t="s">
        <v>31204</v>
      </c>
      <c r="C12043" s="353" t="s">
        <v>2</v>
      </c>
      <c r="D12043" s="355">
        <v>8.39</v>
      </c>
      <c r="E12043" s="207"/>
    </row>
    <row r="12044" spans="1:5" x14ac:dyDescent="0.25">
      <c r="A12044" s="353">
        <v>2706</v>
      </c>
      <c r="B12044" s="354" t="s">
        <v>31205</v>
      </c>
      <c r="C12044" s="353" t="s">
        <v>220</v>
      </c>
      <c r="D12044" s="355">
        <v>113.68</v>
      </c>
      <c r="E12044" s="207"/>
    </row>
    <row r="12045" spans="1:5" x14ac:dyDescent="0.25">
      <c r="A12045" s="353">
        <v>40811</v>
      </c>
      <c r="B12045" s="354" t="s">
        <v>31206</v>
      </c>
      <c r="C12045" s="353" t="s">
        <v>1308</v>
      </c>
      <c r="D12045" s="355">
        <v>20062.87</v>
      </c>
      <c r="E12045" s="207"/>
    </row>
    <row r="12046" spans="1:5" x14ac:dyDescent="0.25">
      <c r="A12046" s="353">
        <v>2707</v>
      </c>
      <c r="B12046" s="354" t="s">
        <v>31207</v>
      </c>
      <c r="C12046" s="353" t="s">
        <v>220</v>
      </c>
      <c r="D12046" s="355">
        <v>117.59</v>
      </c>
      <c r="E12046" s="207"/>
    </row>
    <row r="12047" spans="1:5" x14ac:dyDescent="0.25">
      <c r="A12047" s="353">
        <v>40813</v>
      </c>
      <c r="B12047" s="354" t="s">
        <v>31208</v>
      </c>
      <c r="C12047" s="353" t="s">
        <v>1308</v>
      </c>
      <c r="D12047" s="355">
        <v>20754.240000000002</v>
      </c>
      <c r="E12047" s="207"/>
    </row>
    <row r="12048" spans="1:5" x14ac:dyDescent="0.25">
      <c r="A12048" s="353">
        <v>2708</v>
      </c>
      <c r="B12048" s="354" t="s">
        <v>31209</v>
      </c>
      <c r="C12048" s="353" t="s">
        <v>220</v>
      </c>
      <c r="D12048" s="355">
        <v>147.09</v>
      </c>
      <c r="E12048" s="207"/>
    </row>
    <row r="12049" spans="1:5" x14ac:dyDescent="0.25">
      <c r="A12049" s="353">
        <v>40814</v>
      </c>
      <c r="B12049" s="354" t="s">
        <v>31210</v>
      </c>
      <c r="C12049" s="353" t="s">
        <v>1308</v>
      </c>
      <c r="D12049" s="355">
        <v>25963.45</v>
      </c>
      <c r="E12049" s="207"/>
    </row>
    <row r="12050" spans="1:5" x14ac:dyDescent="0.25">
      <c r="A12050" s="353">
        <v>38403</v>
      </c>
      <c r="B12050" s="354" t="s">
        <v>31211</v>
      </c>
      <c r="C12050" s="353" t="s">
        <v>2</v>
      </c>
      <c r="D12050" s="355">
        <v>82.6</v>
      </c>
      <c r="E12050" s="207"/>
    </row>
    <row r="12051" spans="1:5" x14ac:dyDescent="0.25">
      <c r="A12051" s="353">
        <v>43482</v>
      </c>
      <c r="B12051" s="354" t="s">
        <v>31212</v>
      </c>
      <c r="C12051" s="353" t="s">
        <v>220</v>
      </c>
      <c r="D12051" s="355">
        <v>0.81</v>
      </c>
      <c r="E12051" s="207"/>
    </row>
    <row r="12052" spans="1:5" x14ac:dyDescent="0.25">
      <c r="A12052" s="353">
        <v>43494</v>
      </c>
      <c r="B12052" s="354" t="s">
        <v>31213</v>
      </c>
      <c r="C12052" s="353" t="s">
        <v>1308</v>
      </c>
      <c r="D12052" s="355">
        <v>153.54</v>
      </c>
      <c r="E12052" s="207"/>
    </row>
    <row r="12053" spans="1:5" x14ac:dyDescent="0.25">
      <c r="A12053" s="353">
        <v>43483</v>
      </c>
      <c r="B12053" s="354" t="s">
        <v>31214</v>
      </c>
      <c r="C12053" s="353" t="s">
        <v>220</v>
      </c>
      <c r="D12053" s="355">
        <v>1.43</v>
      </c>
      <c r="E12053" s="207"/>
    </row>
    <row r="12054" spans="1:5" x14ac:dyDescent="0.25">
      <c r="A12054" s="353">
        <v>43495</v>
      </c>
      <c r="B12054" s="354" t="s">
        <v>31215</v>
      </c>
      <c r="C12054" s="353" t="s">
        <v>1308</v>
      </c>
      <c r="D12054" s="355">
        <v>270.51</v>
      </c>
      <c r="E12054" s="207"/>
    </row>
    <row r="12055" spans="1:5" x14ac:dyDescent="0.25">
      <c r="A12055" s="353">
        <v>43484</v>
      </c>
      <c r="B12055" s="354" t="s">
        <v>31216</v>
      </c>
      <c r="C12055" s="353" t="s">
        <v>220</v>
      </c>
      <c r="D12055" s="355">
        <v>1.26</v>
      </c>
      <c r="E12055" s="207"/>
    </row>
    <row r="12056" spans="1:5" x14ac:dyDescent="0.25">
      <c r="A12056" s="353">
        <v>43496</v>
      </c>
      <c r="B12056" s="354" t="s">
        <v>31217</v>
      </c>
      <c r="C12056" s="353" t="s">
        <v>1308</v>
      </c>
      <c r="D12056" s="355">
        <v>238.02</v>
      </c>
      <c r="E12056" s="207"/>
    </row>
    <row r="12057" spans="1:5" x14ac:dyDescent="0.25">
      <c r="A12057" s="353">
        <v>43485</v>
      </c>
      <c r="B12057" s="354" t="s">
        <v>31218</v>
      </c>
      <c r="C12057" s="353" t="s">
        <v>220</v>
      </c>
      <c r="D12057" s="355">
        <v>1.1299999999999999</v>
      </c>
      <c r="E12057" s="207"/>
    </row>
    <row r="12058" spans="1:5" x14ac:dyDescent="0.25">
      <c r="A12058" s="353">
        <v>43497</v>
      </c>
      <c r="B12058" s="354" t="s">
        <v>31219</v>
      </c>
      <c r="C12058" s="353" t="s">
        <v>1308</v>
      </c>
      <c r="D12058" s="355">
        <v>212.45</v>
      </c>
      <c r="E12058" s="207"/>
    </row>
    <row r="12059" spans="1:5" x14ac:dyDescent="0.25">
      <c r="A12059" s="353">
        <v>43487</v>
      </c>
      <c r="B12059" s="354" t="s">
        <v>31220</v>
      </c>
      <c r="C12059" s="353" t="s">
        <v>220</v>
      </c>
      <c r="D12059" s="355">
        <v>1.28</v>
      </c>
      <c r="E12059" s="207"/>
    </row>
    <row r="12060" spans="1:5" x14ac:dyDescent="0.25">
      <c r="A12060" s="353">
        <v>43499</v>
      </c>
      <c r="B12060" s="354" t="s">
        <v>31221</v>
      </c>
      <c r="C12060" s="353" t="s">
        <v>1308</v>
      </c>
      <c r="D12060" s="355">
        <v>241.99</v>
      </c>
      <c r="E12060" s="207"/>
    </row>
    <row r="12061" spans="1:5" x14ac:dyDescent="0.25">
      <c r="A12061" s="353">
        <v>43486</v>
      </c>
      <c r="B12061" s="354" t="s">
        <v>31222</v>
      </c>
      <c r="C12061" s="353" t="s">
        <v>220</v>
      </c>
      <c r="D12061" s="355">
        <v>0.77</v>
      </c>
      <c r="E12061" s="207"/>
    </row>
    <row r="12062" spans="1:5" x14ac:dyDescent="0.25">
      <c r="A12062" s="353">
        <v>43498</v>
      </c>
      <c r="B12062" s="354" t="s">
        <v>31223</v>
      </c>
      <c r="C12062" s="353" t="s">
        <v>1308</v>
      </c>
      <c r="D12062" s="355">
        <v>146</v>
      </c>
      <c r="E12062" s="207"/>
    </row>
    <row r="12063" spans="1:5" x14ac:dyDescent="0.25">
      <c r="A12063" s="353">
        <v>43488</v>
      </c>
      <c r="B12063" s="354" t="s">
        <v>31224</v>
      </c>
      <c r="C12063" s="353" t="s">
        <v>220</v>
      </c>
      <c r="D12063" s="355">
        <v>0.89</v>
      </c>
      <c r="E12063" s="207"/>
    </row>
    <row r="12064" spans="1:5" x14ac:dyDescent="0.25">
      <c r="A12064" s="353">
        <v>43500</v>
      </c>
      <c r="B12064" s="354" t="s">
        <v>31225</v>
      </c>
      <c r="C12064" s="353" t="s">
        <v>1308</v>
      </c>
      <c r="D12064" s="355">
        <v>167.95</v>
      </c>
      <c r="E12064" s="207"/>
    </row>
    <row r="12065" spans="1:5" x14ac:dyDescent="0.25">
      <c r="A12065" s="353">
        <v>43489</v>
      </c>
      <c r="B12065" s="354" t="s">
        <v>31226</v>
      </c>
      <c r="C12065" s="353" t="s">
        <v>220</v>
      </c>
      <c r="D12065" s="355">
        <v>1.31</v>
      </c>
      <c r="E12065" s="207"/>
    </row>
    <row r="12066" spans="1:5" x14ac:dyDescent="0.25">
      <c r="A12066" s="353">
        <v>43501</v>
      </c>
      <c r="B12066" s="354" t="s">
        <v>31227</v>
      </c>
      <c r="C12066" s="353" t="s">
        <v>1308</v>
      </c>
      <c r="D12066" s="355">
        <v>247.11</v>
      </c>
      <c r="E12066" s="207"/>
    </row>
    <row r="12067" spans="1:5" x14ac:dyDescent="0.25">
      <c r="A12067" s="353">
        <v>43490</v>
      </c>
      <c r="B12067" s="354" t="s">
        <v>31228</v>
      </c>
      <c r="C12067" s="353" t="s">
        <v>220</v>
      </c>
      <c r="D12067" s="355">
        <v>1.85</v>
      </c>
      <c r="E12067" s="207"/>
    </row>
    <row r="12068" spans="1:5" x14ac:dyDescent="0.25">
      <c r="A12068" s="353">
        <v>43502</v>
      </c>
      <c r="B12068" s="354" t="s">
        <v>31229</v>
      </c>
      <c r="C12068" s="353" t="s">
        <v>1308</v>
      </c>
      <c r="D12068" s="355">
        <v>348.39</v>
      </c>
      <c r="E12068" s="207"/>
    </row>
    <row r="12069" spans="1:5" x14ac:dyDescent="0.25">
      <c r="A12069" s="353">
        <v>43491</v>
      </c>
      <c r="B12069" s="354" t="s">
        <v>31230</v>
      </c>
      <c r="C12069" s="353" t="s">
        <v>220</v>
      </c>
      <c r="D12069" s="355">
        <v>1.39</v>
      </c>
      <c r="E12069" s="207"/>
    </row>
    <row r="12070" spans="1:5" x14ac:dyDescent="0.25">
      <c r="A12070" s="353">
        <v>43503</v>
      </c>
      <c r="B12070" s="354" t="s">
        <v>31231</v>
      </c>
      <c r="C12070" s="353" t="s">
        <v>1308</v>
      </c>
      <c r="D12070" s="355">
        <v>261.93</v>
      </c>
      <c r="E12070" s="207"/>
    </row>
    <row r="12071" spans="1:5" x14ac:dyDescent="0.25">
      <c r="A12071" s="353">
        <v>43492</v>
      </c>
      <c r="B12071" s="354" t="s">
        <v>31232</v>
      </c>
      <c r="C12071" s="353" t="s">
        <v>220</v>
      </c>
      <c r="D12071" s="355">
        <v>1.82</v>
      </c>
      <c r="E12071" s="207"/>
    </row>
    <row r="12072" spans="1:5" x14ac:dyDescent="0.25">
      <c r="A12072" s="353">
        <v>43504</v>
      </c>
      <c r="B12072" s="354" t="s">
        <v>31233</v>
      </c>
      <c r="C12072" s="353" t="s">
        <v>1308</v>
      </c>
      <c r="D12072" s="355">
        <v>342.83</v>
      </c>
      <c r="E12072" s="207"/>
    </row>
    <row r="12073" spans="1:5" x14ac:dyDescent="0.25">
      <c r="A12073" s="353">
        <v>43493</v>
      </c>
      <c r="B12073" s="354" t="s">
        <v>31234</v>
      </c>
      <c r="C12073" s="353" t="s">
        <v>220</v>
      </c>
      <c r="D12073" s="355">
        <v>0.74</v>
      </c>
      <c r="E12073" s="207"/>
    </row>
    <row r="12074" spans="1:5" x14ac:dyDescent="0.25">
      <c r="A12074" s="353">
        <v>43505</v>
      </c>
      <c r="B12074" s="354" t="s">
        <v>31235</v>
      </c>
      <c r="C12074" s="353" t="s">
        <v>1308</v>
      </c>
      <c r="D12074" s="355">
        <v>138.97999999999999</v>
      </c>
      <c r="E12074" s="207"/>
    </row>
    <row r="12075" spans="1:5" x14ac:dyDescent="0.25">
      <c r="A12075" s="353">
        <v>38476</v>
      </c>
      <c r="B12075" s="354" t="s">
        <v>31236</v>
      </c>
      <c r="C12075" s="353" t="s">
        <v>2</v>
      </c>
      <c r="D12075" s="355">
        <v>316.11</v>
      </c>
      <c r="E12075" s="207"/>
    </row>
    <row r="12076" spans="1:5" x14ac:dyDescent="0.25">
      <c r="A12076" s="353">
        <v>38477</v>
      </c>
      <c r="B12076" s="354" t="s">
        <v>31237</v>
      </c>
      <c r="C12076" s="353" t="s">
        <v>2</v>
      </c>
      <c r="D12076" s="355">
        <v>838.19</v>
      </c>
      <c r="E12076" s="207"/>
    </row>
    <row r="12077" spans="1:5" x14ac:dyDescent="0.25">
      <c r="A12077" s="353">
        <v>45112</v>
      </c>
      <c r="B12077" s="354" t="s">
        <v>31238</v>
      </c>
      <c r="C12077" s="353" t="s">
        <v>2</v>
      </c>
      <c r="D12077" s="355">
        <v>1031439.93</v>
      </c>
      <c r="E12077" s="207"/>
    </row>
    <row r="12078" spans="1:5" x14ac:dyDescent="0.25">
      <c r="A12078" s="353">
        <v>14525</v>
      </c>
      <c r="B12078" s="354" t="s">
        <v>31239</v>
      </c>
      <c r="C12078" s="353" t="s">
        <v>2</v>
      </c>
      <c r="D12078" s="355">
        <v>896738.71</v>
      </c>
      <c r="E12078" s="207"/>
    </row>
    <row r="12079" spans="1:5" x14ac:dyDescent="0.25">
      <c r="A12079" s="353">
        <v>10685</v>
      </c>
      <c r="B12079" s="354" t="s">
        <v>31240</v>
      </c>
      <c r="C12079" s="353" t="s">
        <v>2</v>
      </c>
      <c r="D12079" s="355">
        <v>792500</v>
      </c>
      <c r="E12079" s="207"/>
    </row>
    <row r="12080" spans="1:5" x14ac:dyDescent="0.25">
      <c r="A12080" s="353">
        <v>40636</v>
      </c>
      <c r="B12080" s="354" t="s">
        <v>31241</v>
      </c>
      <c r="C12080" s="353" t="s">
        <v>2</v>
      </c>
      <c r="D12080" s="355">
        <v>1097413.3400000001</v>
      </c>
      <c r="E12080" s="207"/>
    </row>
    <row r="12081" spans="1:5" x14ac:dyDescent="0.25">
      <c r="A12081" s="353">
        <v>4111</v>
      </c>
      <c r="B12081" s="354" t="s">
        <v>31242</v>
      </c>
      <c r="C12081" s="353" t="s">
        <v>2</v>
      </c>
      <c r="D12081" s="355">
        <v>82.09</v>
      </c>
      <c r="E12081" s="207"/>
    </row>
    <row r="12082" spans="1:5" x14ac:dyDescent="0.25">
      <c r="A12082" s="353">
        <v>44538</v>
      </c>
      <c r="B12082" s="354" t="s">
        <v>39944</v>
      </c>
      <c r="C12082" s="353" t="s">
        <v>2</v>
      </c>
      <c r="D12082" s="355">
        <v>69.540000000000006</v>
      </c>
      <c r="E12082" s="207"/>
    </row>
    <row r="12083" spans="1:5" x14ac:dyDescent="0.25">
      <c r="A12083" s="353">
        <v>12</v>
      </c>
      <c r="B12083" s="354" t="s">
        <v>31243</v>
      </c>
      <c r="C12083" s="353" t="s">
        <v>2</v>
      </c>
      <c r="D12083" s="355">
        <v>8.76</v>
      </c>
      <c r="E12083" s="207"/>
    </row>
    <row r="12084" spans="1:5" x14ac:dyDescent="0.25">
      <c r="A12084" s="353">
        <v>37554</v>
      </c>
      <c r="B12084" s="354" t="s">
        <v>31244</v>
      </c>
      <c r="C12084" s="353" t="s">
        <v>2</v>
      </c>
      <c r="D12084" s="355">
        <v>184.96</v>
      </c>
      <c r="E12084" s="207"/>
    </row>
    <row r="12085" spans="1:5" x14ac:dyDescent="0.25">
      <c r="A12085" s="353">
        <v>37555</v>
      </c>
      <c r="B12085" s="354" t="s">
        <v>31245</v>
      </c>
      <c r="C12085" s="353" t="s">
        <v>2</v>
      </c>
      <c r="D12085" s="355">
        <v>224.99</v>
      </c>
      <c r="E12085" s="207"/>
    </row>
    <row r="12086" spans="1:5" x14ac:dyDescent="0.25">
      <c r="A12086" s="353">
        <v>10902</v>
      </c>
      <c r="B12086" s="354" t="s">
        <v>31246</v>
      </c>
      <c r="C12086" s="353" t="s">
        <v>2</v>
      </c>
      <c r="D12086" s="355">
        <v>56.45</v>
      </c>
      <c r="E12086" s="207"/>
    </row>
    <row r="12087" spans="1:5" x14ac:dyDescent="0.25">
      <c r="A12087" s="353">
        <v>20965</v>
      </c>
      <c r="B12087" s="354" t="s">
        <v>31247</v>
      </c>
      <c r="C12087" s="353" t="s">
        <v>2</v>
      </c>
      <c r="D12087" s="355">
        <v>56.98</v>
      </c>
      <c r="E12087" s="207"/>
    </row>
    <row r="12088" spans="1:5" x14ac:dyDescent="0.25">
      <c r="A12088" s="353">
        <v>20966</v>
      </c>
      <c r="B12088" s="354" t="s">
        <v>31248</v>
      </c>
      <c r="C12088" s="353" t="s">
        <v>2</v>
      </c>
      <c r="D12088" s="355">
        <v>61.35</v>
      </c>
      <c r="E12088" s="207"/>
    </row>
    <row r="12089" spans="1:5" x14ac:dyDescent="0.25">
      <c r="A12089" s="353">
        <v>10903</v>
      </c>
      <c r="B12089" s="354" t="s">
        <v>31249</v>
      </c>
      <c r="C12089" s="353" t="s">
        <v>2</v>
      </c>
      <c r="D12089" s="355">
        <v>92.99</v>
      </c>
      <c r="E12089" s="207"/>
    </row>
    <row r="12090" spans="1:5" x14ac:dyDescent="0.25">
      <c r="A12090" s="353">
        <v>20967</v>
      </c>
      <c r="B12090" s="354" t="s">
        <v>31250</v>
      </c>
      <c r="C12090" s="353" t="s">
        <v>2</v>
      </c>
      <c r="D12090" s="355">
        <v>92.99</v>
      </c>
      <c r="E12090" s="207"/>
    </row>
    <row r="12091" spans="1:5" x14ac:dyDescent="0.25">
      <c r="A12091" s="353">
        <v>20968</v>
      </c>
      <c r="B12091" s="354" t="s">
        <v>31251</v>
      </c>
      <c r="C12091" s="353" t="s">
        <v>2</v>
      </c>
      <c r="D12091" s="355">
        <v>101.99</v>
      </c>
      <c r="E12091" s="207"/>
    </row>
    <row r="12092" spans="1:5" x14ac:dyDescent="0.25">
      <c r="A12092" s="353">
        <v>39017</v>
      </c>
      <c r="B12092" s="354" t="s">
        <v>31252</v>
      </c>
      <c r="C12092" s="353" t="s">
        <v>2</v>
      </c>
      <c r="D12092" s="355">
        <v>0.21</v>
      </c>
      <c r="E12092" s="207"/>
    </row>
    <row r="12093" spans="1:5" x14ac:dyDescent="0.25">
      <c r="A12093" s="353">
        <v>39315</v>
      </c>
      <c r="B12093" s="354" t="s">
        <v>31253</v>
      </c>
      <c r="C12093" s="353" t="s">
        <v>2</v>
      </c>
      <c r="D12093" s="355">
        <v>0.35</v>
      </c>
      <c r="E12093" s="207"/>
    </row>
    <row r="12094" spans="1:5" x14ac:dyDescent="0.25">
      <c r="A12094" s="353">
        <v>39016</v>
      </c>
      <c r="B12094" s="354" t="s">
        <v>31254</v>
      </c>
      <c r="C12094" s="353" t="s">
        <v>2</v>
      </c>
      <c r="D12094" s="355">
        <v>0.35</v>
      </c>
      <c r="E12094" s="207"/>
    </row>
    <row r="12095" spans="1:5" x14ac:dyDescent="0.25">
      <c r="A12095" s="353">
        <v>39481</v>
      </c>
      <c r="B12095" s="354" t="s">
        <v>31255</v>
      </c>
      <c r="C12095" s="353" t="s">
        <v>2</v>
      </c>
      <c r="D12095" s="355">
        <v>1.7</v>
      </c>
      <c r="E12095" s="207"/>
    </row>
    <row r="12096" spans="1:5" x14ac:dyDescent="0.25">
      <c r="A12096" s="353">
        <v>39013</v>
      </c>
      <c r="B12096" s="354" t="s">
        <v>31256</v>
      </c>
      <c r="C12096" s="353" t="s">
        <v>2</v>
      </c>
      <c r="D12096" s="355">
        <v>1.45</v>
      </c>
      <c r="E12096" s="207"/>
    </row>
    <row r="12097" spans="1:5" x14ac:dyDescent="0.25">
      <c r="A12097" s="353">
        <v>44919</v>
      </c>
      <c r="B12097" s="354" t="s">
        <v>31257</v>
      </c>
      <c r="C12097" s="353" t="s">
        <v>2</v>
      </c>
      <c r="D12097" s="355">
        <v>2.71</v>
      </c>
      <c r="E12097" s="207"/>
    </row>
    <row r="12098" spans="1:5" x14ac:dyDescent="0.25">
      <c r="A12098" s="353">
        <v>40433</v>
      </c>
      <c r="B12098" s="354" t="s">
        <v>31258</v>
      </c>
      <c r="C12098" s="353" t="s">
        <v>2</v>
      </c>
      <c r="D12098" s="355">
        <v>1.5</v>
      </c>
      <c r="E12098" s="207"/>
    </row>
    <row r="12099" spans="1:5" x14ac:dyDescent="0.25">
      <c r="A12099" s="353">
        <v>20219</v>
      </c>
      <c r="B12099" s="354" t="s">
        <v>31259</v>
      </c>
      <c r="C12099" s="353" t="s">
        <v>2</v>
      </c>
      <c r="D12099" s="355"/>
      <c r="E12099" s="207"/>
    </row>
    <row r="12100" spans="1:5" x14ac:dyDescent="0.25">
      <c r="A12100" s="353">
        <v>36484</v>
      </c>
      <c r="B12100" s="354" t="s">
        <v>31260</v>
      </c>
      <c r="C12100" s="353" t="s">
        <v>2</v>
      </c>
      <c r="D12100" s="355"/>
      <c r="E12100" s="207"/>
    </row>
    <row r="12101" spans="1:5" x14ac:dyDescent="0.25">
      <c r="A12101" s="353">
        <v>38368</v>
      </c>
      <c r="B12101" s="354" t="s">
        <v>31261</v>
      </c>
      <c r="C12101" s="353" t="s">
        <v>2</v>
      </c>
      <c r="D12101" s="355">
        <v>6.74</v>
      </c>
      <c r="E12101" s="207"/>
    </row>
    <row r="12102" spans="1:5" x14ac:dyDescent="0.25">
      <c r="A12102" s="353">
        <v>38367</v>
      </c>
      <c r="B12102" s="354" t="s">
        <v>31262</v>
      </c>
      <c r="C12102" s="353" t="s">
        <v>2</v>
      </c>
      <c r="D12102" s="355">
        <v>15.65</v>
      </c>
      <c r="E12102" s="207"/>
    </row>
    <row r="12103" spans="1:5" x14ac:dyDescent="0.25">
      <c r="A12103" s="353">
        <v>38091</v>
      </c>
      <c r="B12103" s="354" t="s">
        <v>31263</v>
      </c>
      <c r="C12103" s="353" t="s">
        <v>2</v>
      </c>
      <c r="D12103" s="355">
        <v>2.2400000000000002</v>
      </c>
      <c r="E12103" s="207"/>
    </row>
    <row r="12104" spans="1:5" x14ac:dyDescent="0.25">
      <c r="A12104" s="353">
        <v>38095</v>
      </c>
      <c r="B12104" s="354" t="s">
        <v>31264</v>
      </c>
      <c r="C12104" s="353" t="s">
        <v>2</v>
      </c>
      <c r="D12104" s="355">
        <v>4.74</v>
      </c>
      <c r="E12104" s="207"/>
    </row>
    <row r="12105" spans="1:5" x14ac:dyDescent="0.25">
      <c r="A12105" s="353">
        <v>38092</v>
      </c>
      <c r="B12105" s="354" t="s">
        <v>31265</v>
      </c>
      <c r="C12105" s="353" t="s">
        <v>2</v>
      </c>
      <c r="D12105" s="355">
        <v>2.12</v>
      </c>
      <c r="E12105" s="207"/>
    </row>
    <row r="12106" spans="1:5" x14ac:dyDescent="0.25">
      <c r="A12106" s="353">
        <v>38093</v>
      </c>
      <c r="B12106" s="354" t="s">
        <v>31266</v>
      </c>
      <c r="C12106" s="353" t="s">
        <v>2</v>
      </c>
      <c r="D12106" s="355">
        <v>2.2000000000000002</v>
      </c>
      <c r="E12106" s="207"/>
    </row>
    <row r="12107" spans="1:5" x14ac:dyDescent="0.25">
      <c r="A12107" s="353">
        <v>38096</v>
      </c>
      <c r="B12107" s="354" t="s">
        <v>31267</v>
      </c>
      <c r="C12107" s="353" t="s">
        <v>2</v>
      </c>
      <c r="D12107" s="355">
        <v>5.0999999999999996</v>
      </c>
      <c r="E12107" s="207"/>
    </row>
    <row r="12108" spans="1:5" x14ac:dyDescent="0.25">
      <c r="A12108" s="353">
        <v>38094</v>
      </c>
      <c r="B12108" s="354" t="s">
        <v>31268</v>
      </c>
      <c r="C12108" s="353" t="s">
        <v>2</v>
      </c>
      <c r="D12108" s="355">
        <v>2.69</v>
      </c>
      <c r="E12108" s="207"/>
    </row>
    <row r="12109" spans="1:5" x14ac:dyDescent="0.25">
      <c r="A12109" s="353">
        <v>38097</v>
      </c>
      <c r="B12109" s="354" t="s">
        <v>31269</v>
      </c>
      <c r="C12109" s="353" t="s">
        <v>2</v>
      </c>
      <c r="D12109" s="355">
        <v>5.47</v>
      </c>
      <c r="E12109" s="207"/>
    </row>
    <row r="12110" spans="1:5" x14ac:dyDescent="0.25">
      <c r="A12110" s="353">
        <v>38098</v>
      </c>
      <c r="B12110" s="354" t="s">
        <v>31270</v>
      </c>
      <c r="C12110" s="353" t="s">
        <v>2</v>
      </c>
      <c r="D12110" s="355">
        <v>5.47</v>
      </c>
      <c r="E12110" s="207"/>
    </row>
    <row r="12111" spans="1:5" x14ac:dyDescent="0.25">
      <c r="A12111" s="353">
        <v>11186</v>
      </c>
      <c r="B12111" s="354" t="s">
        <v>31271</v>
      </c>
      <c r="C12111" s="353" t="s">
        <v>3</v>
      </c>
      <c r="D12111" s="355">
        <v>298.13</v>
      </c>
      <c r="E12111" s="207"/>
    </row>
    <row r="12112" spans="1:5" x14ac:dyDescent="0.25">
      <c r="A12112" s="353">
        <v>11558</v>
      </c>
      <c r="B12112" s="354" t="s">
        <v>31272</v>
      </c>
      <c r="C12112" s="353" t="s">
        <v>22926</v>
      </c>
      <c r="D12112" s="355">
        <v>15.19</v>
      </c>
      <c r="E12112" s="207"/>
    </row>
    <row r="12113" spans="1:5" x14ac:dyDescent="0.25">
      <c r="A12113" s="353">
        <v>11557</v>
      </c>
      <c r="B12113" s="354" t="s">
        <v>31273</v>
      </c>
      <c r="C12113" s="353" t="s">
        <v>22926</v>
      </c>
      <c r="D12113" s="355">
        <v>38.450000000000003</v>
      </c>
      <c r="E12113" s="207"/>
    </row>
    <row r="12114" spans="1:5" x14ac:dyDescent="0.25">
      <c r="A12114" s="353">
        <v>2759</v>
      </c>
      <c r="B12114" s="354" t="s">
        <v>31274</v>
      </c>
      <c r="C12114" s="353" t="s">
        <v>2</v>
      </c>
      <c r="D12114" s="355"/>
      <c r="E12114" s="207"/>
    </row>
    <row r="12115" spans="1:5" x14ac:dyDescent="0.25">
      <c r="A12115" s="353">
        <v>38124</v>
      </c>
      <c r="B12115" s="354" t="s">
        <v>31275</v>
      </c>
      <c r="C12115" s="353" t="s">
        <v>2</v>
      </c>
      <c r="D12115" s="355">
        <v>28.9</v>
      </c>
      <c r="E12115" s="207"/>
    </row>
    <row r="12116" spans="1:5" x14ac:dyDescent="0.25">
      <c r="A12116" s="353">
        <v>38380</v>
      </c>
      <c r="B12116" s="354" t="s">
        <v>31276</v>
      </c>
      <c r="C12116" s="353" t="s">
        <v>2</v>
      </c>
      <c r="D12116" s="355">
        <v>26.04</v>
      </c>
      <c r="E12116" s="207"/>
    </row>
    <row r="12117" spans="1:5" x14ac:dyDescent="0.25">
      <c r="A12117" s="353">
        <v>45278</v>
      </c>
      <c r="B12117" s="354" t="s">
        <v>39945</v>
      </c>
      <c r="C12117" s="353" t="s">
        <v>2</v>
      </c>
      <c r="D12117" s="355">
        <v>117.15</v>
      </c>
      <c r="E12117" s="207"/>
    </row>
    <row r="12118" spans="1:5" x14ac:dyDescent="0.25">
      <c r="A12118" s="353">
        <v>42429</v>
      </c>
      <c r="B12118" s="354" t="s">
        <v>31277</v>
      </c>
      <c r="C12118" s="353" t="s">
        <v>2</v>
      </c>
      <c r="D12118" s="355"/>
      <c r="E12118" s="207"/>
    </row>
    <row r="12119" spans="1:5" x14ac:dyDescent="0.25">
      <c r="A12119" s="353">
        <v>38538</v>
      </c>
      <c r="B12119" s="354" t="s">
        <v>31278</v>
      </c>
      <c r="C12119" s="353" t="s">
        <v>1</v>
      </c>
      <c r="D12119" s="355"/>
      <c r="E12119" s="207"/>
    </row>
    <row r="12120" spans="1:5" x14ac:dyDescent="0.25">
      <c r="A12120" s="353">
        <v>38539</v>
      </c>
      <c r="B12120" s="354" t="s">
        <v>31279</v>
      </c>
      <c r="C12120" s="353" t="s">
        <v>1</v>
      </c>
      <c r="D12120" s="355"/>
      <c r="E12120" s="207"/>
    </row>
    <row r="12121" spans="1:5" x14ac:dyDescent="0.25">
      <c r="A12121" s="353">
        <v>38540</v>
      </c>
      <c r="B12121" s="354" t="s">
        <v>31280</v>
      </c>
      <c r="C12121" s="353" t="s">
        <v>1</v>
      </c>
      <c r="D12121" s="355"/>
      <c r="E12121" s="207"/>
    </row>
    <row r="12122" spans="1:5" x14ac:dyDescent="0.25">
      <c r="A12122" s="353">
        <v>38384</v>
      </c>
      <c r="B12122" s="354" t="s">
        <v>31281</v>
      </c>
      <c r="C12122" s="353" t="s">
        <v>2</v>
      </c>
      <c r="D12122" s="355">
        <v>18.75</v>
      </c>
      <c r="E12122" s="207"/>
    </row>
    <row r="12123" spans="1:5" x14ac:dyDescent="0.25">
      <c r="A12123" s="353">
        <v>13</v>
      </c>
      <c r="B12123" s="354" t="s">
        <v>31282</v>
      </c>
      <c r="C12123" s="353" t="s">
        <v>689</v>
      </c>
      <c r="D12123" s="355">
        <v>24.52</v>
      </c>
      <c r="E12123" s="207"/>
    </row>
    <row r="12124" spans="1:5" x14ac:dyDescent="0.25">
      <c r="A12124" s="353">
        <v>2762</v>
      </c>
      <c r="B12124" s="354" t="s">
        <v>31283</v>
      </c>
      <c r="C12124" s="353" t="s">
        <v>1</v>
      </c>
      <c r="D12124" s="355"/>
      <c r="E12124" s="207"/>
    </row>
    <row r="12125" spans="1:5" x14ac:dyDescent="0.25">
      <c r="A12125" s="353">
        <v>21142</v>
      </c>
      <c r="B12125" s="354" t="s">
        <v>31284</v>
      </c>
      <c r="C12125" s="353" t="s">
        <v>2</v>
      </c>
      <c r="D12125" s="355">
        <v>30.64</v>
      </c>
      <c r="E12125" s="207"/>
    </row>
    <row r="12126" spans="1:5" x14ac:dyDescent="0.25">
      <c r="A12126" s="353">
        <v>37372</v>
      </c>
      <c r="B12126" s="354" t="s">
        <v>31285</v>
      </c>
      <c r="C12126" s="353" t="s">
        <v>220</v>
      </c>
      <c r="D12126" s="355">
        <v>1.43</v>
      </c>
      <c r="E12126" s="207"/>
    </row>
    <row r="12127" spans="1:5" x14ac:dyDescent="0.25">
      <c r="A12127" s="353">
        <v>40863</v>
      </c>
      <c r="B12127" s="354" t="s">
        <v>31286</v>
      </c>
      <c r="C12127" s="353" t="s">
        <v>1308</v>
      </c>
      <c r="D12127" s="355">
        <v>270.51</v>
      </c>
      <c r="E12127" s="207"/>
    </row>
    <row r="12128" spans="1:5" x14ac:dyDescent="0.25">
      <c r="A12128" s="353">
        <v>38475</v>
      </c>
      <c r="B12128" s="354" t="s">
        <v>39946</v>
      </c>
      <c r="C12128" s="353" t="s">
        <v>2</v>
      </c>
      <c r="D12128" s="355">
        <v>61.86</v>
      </c>
      <c r="E12128" s="207"/>
    </row>
    <row r="12129" spans="1:5" x14ac:dyDescent="0.25">
      <c r="A12129" s="353">
        <v>38474</v>
      </c>
      <c r="B12129" s="354" t="s">
        <v>39947</v>
      </c>
      <c r="C12129" s="353" t="s">
        <v>2</v>
      </c>
      <c r="D12129" s="355">
        <v>62.72</v>
      </c>
      <c r="E12129" s="207"/>
    </row>
    <row r="12130" spans="1:5" x14ac:dyDescent="0.25">
      <c r="A12130" s="353">
        <v>10886</v>
      </c>
      <c r="B12130" s="354" t="s">
        <v>31287</v>
      </c>
      <c r="C12130" s="353" t="s">
        <v>2</v>
      </c>
      <c r="D12130" s="355">
        <v>154.43</v>
      </c>
      <c r="E12130" s="207"/>
    </row>
    <row r="12131" spans="1:5" x14ac:dyDescent="0.25">
      <c r="A12131" s="353">
        <v>10888</v>
      </c>
      <c r="B12131" s="354" t="s">
        <v>31288</v>
      </c>
      <c r="C12131" s="353" t="s">
        <v>2</v>
      </c>
      <c r="D12131" s="355">
        <v>488.76</v>
      </c>
      <c r="E12131" s="207"/>
    </row>
    <row r="12132" spans="1:5" x14ac:dyDescent="0.25">
      <c r="A12132" s="353">
        <v>10889</v>
      </c>
      <c r="B12132" s="354" t="s">
        <v>31289</v>
      </c>
      <c r="C12132" s="353" t="s">
        <v>2</v>
      </c>
      <c r="D12132" s="355">
        <v>529.5</v>
      </c>
      <c r="E12132" s="207"/>
    </row>
    <row r="12133" spans="1:5" x14ac:dyDescent="0.25">
      <c r="A12133" s="353">
        <v>10890</v>
      </c>
      <c r="B12133" s="354" t="s">
        <v>31290</v>
      </c>
      <c r="C12133" s="353" t="s">
        <v>2</v>
      </c>
      <c r="D12133" s="355">
        <v>244.38</v>
      </c>
      <c r="E12133" s="207"/>
    </row>
    <row r="12134" spans="1:5" x14ac:dyDescent="0.25">
      <c r="A12134" s="353">
        <v>10891</v>
      </c>
      <c r="B12134" s="354" t="s">
        <v>31291</v>
      </c>
      <c r="C12134" s="353" t="s">
        <v>2</v>
      </c>
      <c r="D12134" s="355">
        <v>149.34</v>
      </c>
      <c r="E12134" s="207"/>
    </row>
    <row r="12135" spans="1:5" x14ac:dyDescent="0.25">
      <c r="A12135" s="353">
        <v>10892</v>
      </c>
      <c r="B12135" s="354" t="s">
        <v>31292</v>
      </c>
      <c r="C12135" s="353" t="s">
        <v>2</v>
      </c>
      <c r="D12135" s="355">
        <v>176.5</v>
      </c>
      <c r="E12135" s="207"/>
    </row>
    <row r="12136" spans="1:5" x14ac:dyDescent="0.25">
      <c r="A12136" s="353">
        <v>20977</v>
      </c>
      <c r="B12136" s="354" t="s">
        <v>31293</v>
      </c>
      <c r="C12136" s="353" t="s">
        <v>2</v>
      </c>
      <c r="D12136" s="355">
        <v>210.44</v>
      </c>
      <c r="E12136" s="207"/>
    </row>
    <row r="12137" spans="1:5" x14ac:dyDescent="0.25">
      <c r="A12137" s="353">
        <v>3073</v>
      </c>
      <c r="B12137" s="354" t="s">
        <v>31294</v>
      </c>
      <c r="C12137" s="353" t="s">
        <v>2</v>
      </c>
      <c r="D12137" s="355">
        <v>237.41</v>
      </c>
      <c r="E12137" s="207"/>
    </row>
    <row r="12138" spans="1:5" x14ac:dyDescent="0.25">
      <c r="A12138" s="353">
        <v>3074</v>
      </c>
      <c r="B12138" s="354" t="s">
        <v>31295</v>
      </c>
      <c r="C12138" s="353" t="s">
        <v>2</v>
      </c>
      <c r="D12138" s="355">
        <v>149.88</v>
      </c>
      <c r="E12138" s="207"/>
    </row>
    <row r="12139" spans="1:5" x14ac:dyDescent="0.25">
      <c r="A12139" s="353">
        <v>3076</v>
      </c>
      <c r="B12139" s="354" t="s">
        <v>31296</v>
      </c>
      <c r="C12139" s="353" t="s">
        <v>2</v>
      </c>
      <c r="D12139" s="355">
        <v>195.17</v>
      </c>
      <c r="E12139" s="207"/>
    </row>
    <row r="12140" spans="1:5" x14ac:dyDescent="0.25">
      <c r="A12140" s="353">
        <v>3075</v>
      </c>
      <c r="B12140" s="354" t="s">
        <v>31297</v>
      </c>
      <c r="C12140" s="353" t="s">
        <v>2</v>
      </c>
      <c r="D12140" s="355">
        <v>123.34</v>
      </c>
      <c r="E12140" s="207"/>
    </row>
    <row r="12141" spans="1:5" x14ac:dyDescent="0.25">
      <c r="A12141" s="353">
        <v>10781</v>
      </c>
      <c r="B12141" s="354" t="s">
        <v>31298</v>
      </c>
      <c r="C12141" s="353" t="s">
        <v>2</v>
      </c>
      <c r="D12141" s="355">
        <v>16.72</v>
      </c>
      <c r="E12141" s="207"/>
    </row>
    <row r="12142" spans="1:5" x14ac:dyDescent="0.25">
      <c r="A12142" s="353">
        <v>11480</v>
      </c>
      <c r="B12142" s="354" t="s">
        <v>31299</v>
      </c>
      <c r="C12142" s="353" t="s">
        <v>1737</v>
      </c>
      <c r="D12142" s="355">
        <v>124.75</v>
      </c>
      <c r="E12142" s="207"/>
    </row>
    <row r="12143" spans="1:5" x14ac:dyDescent="0.25">
      <c r="A12143" s="353">
        <v>43612</v>
      </c>
      <c r="B12143" s="354" t="s">
        <v>31300</v>
      </c>
      <c r="C12143" s="353" t="s">
        <v>1737</v>
      </c>
      <c r="D12143" s="355">
        <v>98.19</v>
      </c>
      <c r="E12143" s="207"/>
    </row>
    <row r="12144" spans="1:5" x14ac:dyDescent="0.25">
      <c r="A12144" s="353">
        <v>43613</v>
      </c>
      <c r="B12144" s="354" t="s">
        <v>31301</v>
      </c>
      <c r="C12144" s="353" t="s">
        <v>1737</v>
      </c>
      <c r="D12144" s="355">
        <v>81.290000000000006</v>
      </c>
      <c r="E12144" s="207"/>
    </row>
    <row r="12145" spans="1:5" x14ac:dyDescent="0.25">
      <c r="A12145" s="353">
        <v>11469</v>
      </c>
      <c r="B12145" s="354" t="s">
        <v>31302</v>
      </c>
      <c r="C12145" s="353" t="s">
        <v>2</v>
      </c>
      <c r="D12145" s="355">
        <v>13.32</v>
      </c>
      <c r="E12145" s="207"/>
    </row>
    <row r="12146" spans="1:5" x14ac:dyDescent="0.25">
      <c r="A12146" s="353">
        <v>11468</v>
      </c>
      <c r="B12146" s="354" t="s">
        <v>31303</v>
      </c>
      <c r="C12146" s="353" t="s">
        <v>2</v>
      </c>
      <c r="D12146" s="355">
        <v>13.32</v>
      </c>
      <c r="E12146" s="207"/>
    </row>
    <row r="12147" spans="1:5" x14ac:dyDescent="0.25">
      <c r="A12147" s="353">
        <v>11484</v>
      </c>
      <c r="B12147" s="354" t="s">
        <v>31304</v>
      </c>
      <c r="C12147" s="353" t="s">
        <v>2</v>
      </c>
      <c r="D12147" s="355">
        <v>58.53</v>
      </c>
      <c r="E12147" s="207"/>
    </row>
    <row r="12148" spans="1:5" x14ac:dyDescent="0.25">
      <c r="A12148" s="353">
        <v>38155</v>
      </c>
      <c r="B12148" s="354" t="s">
        <v>31305</v>
      </c>
      <c r="C12148" s="353" t="s">
        <v>2</v>
      </c>
      <c r="D12148" s="355">
        <v>90.87</v>
      </c>
      <c r="E12148" s="207"/>
    </row>
    <row r="12149" spans="1:5" x14ac:dyDescent="0.25">
      <c r="A12149" s="353">
        <v>11467</v>
      </c>
      <c r="B12149" s="354" t="s">
        <v>31306</v>
      </c>
      <c r="C12149" s="353" t="s">
        <v>2</v>
      </c>
      <c r="D12149" s="355">
        <v>20.76</v>
      </c>
      <c r="E12149" s="207"/>
    </row>
    <row r="12150" spans="1:5" x14ac:dyDescent="0.25">
      <c r="A12150" s="353">
        <v>38153</v>
      </c>
      <c r="B12150" s="354" t="s">
        <v>31307</v>
      </c>
      <c r="C12150" s="353" t="s">
        <v>1737</v>
      </c>
      <c r="D12150" s="355">
        <v>53.04</v>
      </c>
      <c r="E12150" s="207"/>
    </row>
    <row r="12151" spans="1:5" x14ac:dyDescent="0.25">
      <c r="A12151" s="353">
        <v>43607</v>
      </c>
      <c r="B12151" s="354" t="s">
        <v>31308</v>
      </c>
      <c r="C12151" s="353" t="s">
        <v>1737</v>
      </c>
      <c r="D12151" s="355">
        <v>100.32</v>
      </c>
      <c r="E12151" s="207"/>
    </row>
    <row r="12152" spans="1:5" x14ac:dyDescent="0.25">
      <c r="A12152" s="353">
        <v>3080</v>
      </c>
      <c r="B12152" s="354" t="s">
        <v>31309</v>
      </c>
      <c r="C12152" s="353" t="s">
        <v>1737</v>
      </c>
      <c r="D12152" s="355">
        <v>67.45</v>
      </c>
      <c r="E12152" s="207"/>
    </row>
    <row r="12153" spans="1:5" x14ac:dyDescent="0.25">
      <c r="A12153" s="353">
        <v>3081</v>
      </c>
      <c r="B12153" s="354" t="s">
        <v>31310</v>
      </c>
      <c r="C12153" s="353" t="s">
        <v>1737</v>
      </c>
      <c r="D12153" s="355">
        <v>133.44999999999999</v>
      </c>
      <c r="E12153" s="207"/>
    </row>
    <row r="12154" spans="1:5" x14ac:dyDescent="0.25">
      <c r="A12154" s="353">
        <v>3090</v>
      </c>
      <c r="B12154" s="354" t="s">
        <v>31311</v>
      </c>
      <c r="C12154" s="353" t="s">
        <v>1737</v>
      </c>
      <c r="D12154" s="355">
        <v>60.2</v>
      </c>
      <c r="E12154" s="207"/>
    </row>
    <row r="12155" spans="1:5" x14ac:dyDescent="0.25">
      <c r="A12155" s="353">
        <v>43611</v>
      </c>
      <c r="B12155" s="354" t="s">
        <v>31312</v>
      </c>
      <c r="C12155" s="353" t="s">
        <v>1737</v>
      </c>
      <c r="D12155" s="355">
        <v>99.9</v>
      </c>
      <c r="E12155" s="207"/>
    </row>
    <row r="12156" spans="1:5" x14ac:dyDescent="0.25">
      <c r="A12156" s="353">
        <v>3103</v>
      </c>
      <c r="B12156" s="354" t="s">
        <v>31313</v>
      </c>
      <c r="C12156" s="353" t="s">
        <v>2</v>
      </c>
      <c r="D12156" s="355">
        <v>49.91</v>
      </c>
      <c r="E12156" s="207"/>
    </row>
    <row r="12157" spans="1:5" x14ac:dyDescent="0.25">
      <c r="A12157" s="353">
        <v>3097</v>
      </c>
      <c r="B12157" s="354" t="s">
        <v>31314</v>
      </c>
      <c r="C12157" s="353" t="s">
        <v>1737</v>
      </c>
      <c r="D12157" s="355">
        <v>75.52</v>
      </c>
      <c r="E12157" s="207"/>
    </row>
    <row r="12158" spans="1:5" x14ac:dyDescent="0.25">
      <c r="A12158" s="353">
        <v>3099</v>
      </c>
      <c r="B12158" s="354" t="s">
        <v>31315</v>
      </c>
      <c r="C12158" s="353" t="s">
        <v>1737</v>
      </c>
      <c r="D12158" s="355">
        <v>120.92</v>
      </c>
      <c r="E12158" s="207"/>
    </row>
    <row r="12159" spans="1:5" x14ac:dyDescent="0.25">
      <c r="A12159" s="353">
        <v>38151</v>
      </c>
      <c r="B12159" s="354" t="s">
        <v>31316</v>
      </c>
      <c r="C12159" s="353" t="s">
        <v>1737</v>
      </c>
      <c r="D12159" s="355">
        <v>87.66</v>
      </c>
      <c r="E12159" s="207"/>
    </row>
    <row r="12160" spans="1:5" x14ac:dyDescent="0.25">
      <c r="A12160" s="353">
        <v>38152</v>
      </c>
      <c r="B12160" s="354" t="s">
        <v>31317</v>
      </c>
      <c r="C12160" s="353" t="s">
        <v>1737</v>
      </c>
      <c r="D12160" s="355">
        <v>141.41</v>
      </c>
      <c r="E12160" s="207"/>
    </row>
    <row r="12161" spans="1:5" x14ac:dyDescent="0.25">
      <c r="A12161" s="353">
        <v>43610</v>
      </c>
      <c r="B12161" s="354" t="s">
        <v>31318</v>
      </c>
      <c r="C12161" s="353" t="s">
        <v>1737</v>
      </c>
      <c r="D12161" s="355">
        <v>74.930000000000007</v>
      </c>
      <c r="E12161" s="207"/>
    </row>
    <row r="12162" spans="1:5" x14ac:dyDescent="0.25">
      <c r="A12162" s="353">
        <v>3093</v>
      </c>
      <c r="B12162" s="354" t="s">
        <v>31319</v>
      </c>
      <c r="C12162" s="353" t="s">
        <v>1737</v>
      </c>
      <c r="D12162" s="355">
        <v>120.92</v>
      </c>
      <c r="E12162" s="207"/>
    </row>
    <row r="12163" spans="1:5" x14ac:dyDescent="0.25">
      <c r="A12163" s="353">
        <v>38165</v>
      </c>
      <c r="B12163" s="354" t="s">
        <v>31320</v>
      </c>
      <c r="C12163" s="353" t="s">
        <v>1737</v>
      </c>
      <c r="D12163" s="355">
        <v>73.069999999999993</v>
      </c>
      <c r="E12163" s="207"/>
    </row>
    <row r="12164" spans="1:5" x14ac:dyDescent="0.25">
      <c r="A12164" s="353">
        <v>38177</v>
      </c>
      <c r="B12164" s="354" t="s">
        <v>31321</v>
      </c>
      <c r="C12164" s="353" t="s">
        <v>2</v>
      </c>
      <c r="D12164" s="355">
        <v>21.71</v>
      </c>
      <c r="E12164" s="207"/>
    </row>
    <row r="12165" spans="1:5" x14ac:dyDescent="0.25">
      <c r="A12165" s="353">
        <v>11458</v>
      </c>
      <c r="B12165" s="354" t="s">
        <v>31322</v>
      </c>
      <c r="C12165" s="353" t="s">
        <v>2</v>
      </c>
      <c r="D12165" s="355">
        <v>25.92</v>
      </c>
      <c r="E12165" s="207"/>
    </row>
    <row r="12166" spans="1:5" x14ac:dyDescent="0.25">
      <c r="A12166" s="353">
        <v>3108</v>
      </c>
      <c r="B12166" s="354" t="s">
        <v>31323</v>
      </c>
      <c r="C12166" s="353" t="s">
        <v>2</v>
      </c>
      <c r="D12166" s="355">
        <v>110.2</v>
      </c>
      <c r="E12166" s="207"/>
    </row>
    <row r="12167" spans="1:5" x14ac:dyDescent="0.25">
      <c r="A12167" s="353">
        <v>3105</v>
      </c>
      <c r="B12167" s="354" t="s">
        <v>31324</v>
      </c>
      <c r="C12167" s="353" t="s">
        <v>2</v>
      </c>
      <c r="D12167" s="355">
        <v>144.13999999999999</v>
      </c>
      <c r="E12167" s="207"/>
    </row>
    <row r="12168" spans="1:5" x14ac:dyDescent="0.25">
      <c r="A12168" s="353">
        <v>38178</v>
      </c>
      <c r="B12168" s="354" t="s">
        <v>31325</v>
      </c>
      <c r="C12168" s="353" t="s">
        <v>2</v>
      </c>
      <c r="D12168" s="355">
        <v>23.89</v>
      </c>
      <c r="E12168" s="207"/>
    </row>
    <row r="12169" spans="1:5" x14ac:dyDescent="0.25">
      <c r="A12169" s="353">
        <v>43575</v>
      </c>
      <c r="B12169" s="354" t="s">
        <v>31326</v>
      </c>
      <c r="C12169" s="353" t="s">
        <v>2</v>
      </c>
      <c r="D12169" s="355">
        <v>51.76</v>
      </c>
      <c r="E12169" s="207"/>
    </row>
    <row r="12170" spans="1:5" x14ac:dyDescent="0.25">
      <c r="A12170" s="353">
        <v>43577</v>
      </c>
      <c r="B12170" s="354" t="s">
        <v>31327</v>
      </c>
      <c r="C12170" s="353" t="s">
        <v>2</v>
      </c>
      <c r="D12170" s="355">
        <v>90</v>
      </c>
      <c r="E12170" s="207"/>
    </row>
    <row r="12171" spans="1:5" x14ac:dyDescent="0.25">
      <c r="A12171" s="353">
        <v>43458</v>
      </c>
      <c r="B12171" s="354" t="s">
        <v>31328</v>
      </c>
      <c r="C12171" s="353" t="s">
        <v>220</v>
      </c>
      <c r="D12171" s="355">
        <v>0.06</v>
      </c>
      <c r="E12171" s="207"/>
    </row>
    <row r="12172" spans="1:5" x14ac:dyDescent="0.25">
      <c r="A12172" s="353">
        <v>43470</v>
      </c>
      <c r="B12172" s="354" t="s">
        <v>31329</v>
      </c>
      <c r="C12172" s="353" t="s">
        <v>1308</v>
      </c>
      <c r="D12172" s="355">
        <v>11.14</v>
      </c>
      <c r="E12172" s="207"/>
    </row>
    <row r="12173" spans="1:5" x14ac:dyDescent="0.25">
      <c r="A12173" s="353">
        <v>43459</v>
      </c>
      <c r="B12173" s="354" t="s">
        <v>31330</v>
      </c>
      <c r="C12173" s="353" t="s">
        <v>220</v>
      </c>
      <c r="D12173" s="355">
        <v>0.44</v>
      </c>
      <c r="E12173" s="207"/>
    </row>
    <row r="12174" spans="1:5" x14ac:dyDescent="0.25">
      <c r="A12174" s="353">
        <v>43471</v>
      </c>
      <c r="B12174" s="354" t="s">
        <v>31331</v>
      </c>
      <c r="C12174" s="353" t="s">
        <v>1308</v>
      </c>
      <c r="D12174" s="355">
        <v>82.31</v>
      </c>
      <c r="E12174" s="207"/>
    </row>
    <row r="12175" spans="1:5" x14ac:dyDescent="0.25">
      <c r="A12175" s="353">
        <v>43460</v>
      </c>
      <c r="B12175" s="354" t="s">
        <v>31332</v>
      </c>
      <c r="C12175" s="353" t="s">
        <v>220</v>
      </c>
      <c r="D12175" s="355">
        <v>0.86</v>
      </c>
      <c r="E12175" s="207"/>
    </row>
    <row r="12176" spans="1:5" x14ac:dyDescent="0.25">
      <c r="A12176" s="353">
        <v>43472</v>
      </c>
      <c r="B12176" s="354" t="s">
        <v>31333</v>
      </c>
      <c r="C12176" s="353" t="s">
        <v>1308</v>
      </c>
      <c r="D12176" s="355">
        <v>161.72999999999999</v>
      </c>
      <c r="E12176" s="207"/>
    </row>
    <row r="12177" spans="1:5" x14ac:dyDescent="0.25">
      <c r="A12177" s="353">
        <v>43461</v>
      </c>
      <c r="B12177" s="354" t="s">
        <v>31334</v>
      </c>
      <c r="C12177" s="353" t="s">
        <v>220</v>
      </c>
      <c r="D12177" s="355">
        <v>0.31</v>
      </c>
      <c r="E12177" s="207"/>
    </row>
    <row r="12178" spans="1:5" x14ac:dyDescent="0.25">
      <c r="A12178" s="353">
        <v>43473</v>
      </c>
      <c r="B12178" s="354" t="s">
        <v>31335</v>
      </c>
      <c r="C12178" s="353" t="s">
        <v>1308</v>
      </c>
      <c r="D12178" s="355">
        <v>59.01</v>
      </c>
      <c r="E12178" s="207"/>
    </row>
    <row r="12179" spans="1:5" x14ac:dyDescent="0.25">
      <c r="A12179" s="353">
        <v>43463</v>
      </c>
      <c r="B12179" s="354" t="s">
        <v>31336</v>
      </c>
      <c r="C12179" s="353" t="s">
        <v>220</v>
      </c>
      <c r="D12179" s="355">
        <v>0.08</v>
      </c>
      <c r="E12179" s="207"/>
    </row>
    <row r="12180" spans="1:5" x14ac:dyDescent="0.25">
      <c r="A12180" s="353">
        <v>43475</v>
      </c>
      <c r="B12180" s="354" t="s">
        <v>31337</v>
      </c>
      <c r="C12180" s="353" t="s">
        <v>1308</v>
      </c>
      <c r="D12180" s="355">
        <v>15.46</v>
      </c>
      <c r="E12180" s="207"/>
    </row>
    <row r="12181" spans="1:5" x14ac:dyDescent="0.25">
      <c r="A12181" s="353">
        <v>43462</v>
      </c>
      <c r="B12181" s="354" t="s">
        <v>31338</v>
      </c>
      <c r="C12181" s="353" t="s">
        <v>220</v>
      </c>
      <c r="D12181" s="355">
        <v>0.01</v>
      </c>
      <c r="E12181" s="207"/>
    </row>
    <row r="12182" spans="1:5" x14ac:dyDescent="0.25">
      <c r="A12182" s="353">
        <v>43474</v>
      </c>
      <c r="B12182" s="354" t="s">
        <v>31339</v>
      </c>
      <c r="C12182" s="353" t="s">
        <v>1308</v>
      </c>
      <c r="D12182" s="355">
        <v>2.35</v>
      </c>
      <c r="E12182" s="207"/>
    </row>
    <row r="12183" spans="1:5" x14ac:dyDescent="0.25">
      <c r="A12183" s="353">
        <v>43464</v>
      </c>
      <c r="B12183" s="354" t="s">
        <v>31340</v>
      </c>
      <c r="C12183" s="353" t="s">
        <v>220</v>
      </c>
      <c r="D12183" s="355">
        <v>0.01</v>
      </c>
      <c r="E12183" s="207"/>
    </row>
    <row r="12184" spans="1:5" x14ac:dyDescent="0.25">
      <c r="A12184" s="353">
        <v>43476</v>
      </c>
      <c r="B12184" s="354" t="s">
        <v>31341</v>
      </c>
      <c r="C12184" s="353" t="s">
        <v>1308</v>
      </c>
      <c r="D12184" s="355">
        <v>0.01</v>
      </c>
      <c r="E12184" s="207"/>
    </row>
    <row r="12185" spans="1:5" x14ac:dyDescent="0.25">
      <c r="A12185" s="353">
        <v>43465</v>
      </c>
      <c r="B12185" s="354" t="s">
        <v>31342</v>
      </c>
      <c r="C12185" s="353" t="s">
        <v>220</v>
      </c>
      <c r="D12185" s="355">
        <v>0.78</v>
      </c>
      <c r="E12185" s="207"/>
    </row>
    <row r="12186" spans="1:5" x14ac:dyDescent="0.25">
      <c r="A12186" s="353">
        <v>43477</v>
      </c>
      <c r="B12186" s="354" t="s">
        <v>31343</v>
      </c>
      <c r="C12186" s="353" t="s">
        <v>1308</v>
      </c>
      <c r="D12186" s="355">
        <v>147.87</v>
      </c>
      <c r="E12186" s="207"/>
    </row>
    <row r="12187" spans="1:5" x14ac:dyDescent="0.25">
      <c r="A12187" s="353">
        <v>43466</v>
      </c>
      <c r="B12187" s="354" t="s">
        <v>31344</v>
      </c>
      <c r="C12187" s="353" t="s">
        <v>220</v>
      </c>
      <c r="D12187" s="355">
        <v>2.0499999999999998</v>
      </c>
      <c r="E12187" s="207"/>
    </row>
    <row r="12188" spans="1:5" x14ac:dyDescent="0.25">
      <c r="A12188" s="353">
        <v>43478</v>
      </c>
      <c r="B12188" s="354" t="s">
        <v>31345</v>
      </c>
      <c r="C12188" s="353" t="s">
        <v>1308</v>
      </c>
      <c r="D12188" s="355">
        <v>387.36</v>
      </c>
      <c r="E12188" s="207"/>
    </row>
    <row r="12189" spans="1:5" x14ac:dyDescent="0.25">
      <c r="A12189" s="353">
        <v>43467</v>
      </c>
      <c r="B12189" s="354" t="s">
        <v>31346</v>
      </c>
      <c r="C12189" s="353" t="s">
        <v>220</v>
      </c>
      <c r="D12189" s="355">
        <v>0.61</v>
      </c>
      <c r="E12189" s="207"/>
    </row>
    <row r="12190" spans="1:5" x14ac:dyDescent="0.25">
      <c r="A12190" s="353">
        <v>43479</v>
      </c>
      <c r="B12190" s="354" t="s">
        <v>31347</v>
      </c>
      <c r="C12190" s="353" t="s">
        <v>1308</v>
      </c>
      <c r="D12190" s="355">
        <v>114.77</v>
      </c>
      <c r="E12190" s="207"/>
    </row>
    <row r="12191" spans="1:5" x14ac:dyDescent="0.25">
      <c r="A12191" s="353">
        <v>43468</v>
      </c>
      <c r="B12191" s="354" t="s">
        <v>31348</v>
      </c>
      <c r="C12191" s="353" t="s">
        <v>220</v>
      </c>
      <c r="D12191" s="355">
        <v>1.21</v>
      </c>
      <c r="E12191" s="207"/>
    </row>
    <row r="12192" spans="1:5" x14ac:dyDescent="0.25">
      <c r="A12192" s="353">
        <v>43480</v>
      </c>
      <c r="B12192" s="354" t="s">
        <v>31349</v>
      </c>
      <c r="C12192" s="353" t="s">
        <v>1308</v>
      </c>
      <c r="D12192" s="355">
        <v>228.92</v>
      </c>
      <c r="E12192" s="207"/>
    </row>
    <row r="12193" spans="1:5" x14ac:dyDescent="0.25">
      <c r="A12193" s="353">
        <v>43469</v>
      </c>
      <c r="B12193" s="354" t="s">
        <v>31350</v>
      </c>
      <c r="C12193" s="353" t="s">
        <v>220</v>
      </c>
      <c r="D12193" s="355">
        <v>0.05</v>
      </c>
      <c r="E12193" s="207"/>
    </row>
    <row r="12194" spans="1:5" x14ac:dyDescent="0.25">
      <c r="A12194" s="353">
        <v>43481</v>
      </c>
      <c r="B12194" s="354" t="s">
        <v>31351</v>
      </c>
      <c r="C12194" s="353" t="s">
        <v>1308</v>
      </c>
      <c r="D12194" s="355">
        <v>9.89</v>
      </c>
      <c r="E12194" s="207"/>
    </row>
    <row r="12195" spans="1:5" x14ac:dyDescent="0.25">
      <c r="A12195" s="353">
        <v>45204</v>
      </c>
      <c r="B12195" s="354" t="s">
        <v>39948</v>
      </c>
      <c r="C12195" s="353" t="s">
        <v>2</v>
      </c>
      <c r="D12195" s="355">
        <v>45.77</v>
      </c>
      <c r="E12195" s="207"/>
    </row>
    <row r="12196" spans="1:5" x14ac:dyDescent="0.25">
      <c r="A12196" s="353">
        <v>3119</v>
      </c>
      <c r="B12196" s="354" t="s">
        <v>31352</v>
      </c>
      <c r="C12196" s="353" t="s">
        <v>2</v>
      </c>
      <c r="D12196" s="355">
        <v>2.8</v>
      </c>
      <c r="E12196" s="207"/>
    </row>
    <row r="12197" spans="1:5" x14ac:dyDescent="0.25">
      <c r="A12197" s="353">
        <v>3122</v>
      </c>
      <c r="B12197" s="354" t="s">
        <v>31353</v>
      </c>
      <c r="C12197" s="353" t="s">
        <v>2</v>
      </c>
      <c r="D12197" s="355">
        <v>5.71</v>
      </c>
      <c r="E12197" s="207"/>
    </row>
    <row r="12198" spans="1:5" x14ac:dyDescent="0.25">
      <c r="A12198" s="353">
        <v>3121</v>
      </c>
      <c r="B12198" s="354" t="s">
        <v>31354</v>
      </c>
      <c r="C12198" s="353" t="s">
        <v>2</v>
      </c>
      <c r="D12198" s="355">
        <v>6.47</v>
      </c>
      <c r="E12198" s="207"/>
    </row>
    <row r="12199" spans="1:5" x14ac:dyDescent="0.25">
      <c r="A12199" s="353">
        <v>3120</v>
      </c>
      <c r="B12199" s="354" t="s">
        <v>31355</v>
      </c>
      <c r="C12199" s="353" t="s">
        <v>2</v>
      </c>
      <c r="D12199" s="355">
        <v>12.27</v>
      </c>
      <c r="E12199" s="207"/>
    </row>
    <row r="12200" spans="1:5" x14ac:dyDescent="0.25">
      <c r="A12200" s="353">
        <v>11455</v>
      </c>
      <c r="B12200" s="354" t="s">
        <v>31356</v>
      </c>
      <c r="C12200" s="353" t="s">
        <v>2</v>
      </c>
      <c r="D12200" s="355">
        <v>17.75</v>
      </c>
      <c r="E12200" s="207"/>
    </row>
    <row r="12201" spans="1:5" x14ac:dyDescent="0.25">
      <c r="A12201" s="353">
        <v>11456</v>
      </c>
      <c r="B12201" s="354" t="s">
        <v>31357</v>
      </c>
      <c r="C12201" s="353" t="s">
        <v>2</v>
      </c>
      <c r="D12201" s="355">
        <v>21.21</v>
      </c>
      <c r="E12201" s="207"/>
    </row>
    <row r="12202" spans="1:5" x14ac:dyDescent="0.25">
      <c r="A12202" s="353">
        <v>3107</v>
      </c>
      <c r="B12202" s="354" t="s">
        <v>31358</v>
      </c>
      <c r="C12202" s="353" t="s">
        <v>2</v>
      </c>
      <c r="D12202" s="355">
        <v>8.9499999999999993</v>
      </c>
      <c r="E12202" s="207"/>
    </row>
    <row r="12203" spans="1:5" x14ac:dyDescent="0.25">
      <c r="A12203" s="353">
        <v>43583</v>
      </c>
      <c r="B12203" s="354" t="s">
        <v>31359</v>
      </c>
      <c r="C12203" s="353" t="s">
        <v>2</v>
      </c>
      <c r="D12203" s="355">
        <v>10.09</v>
      </c>
      <c r="E12203" s="207"/>
    </row>
    <row r="12204" spans="1:5" x14ac:dyDescent="0.25">
      <c r="A12204" s="353">
        <v>43586</v>
      </c>
      <c r="B12204" s="354" t="s">
        <v>31360</v>
      </c>
      <c r="C12204" s="353" t="s">
        <v>2</v>
      </c>
      <c r="D12204" s="355">
        <v>10.34</v>
      </c>
      <c r="E12204" s="207"/>
    </row>
    <row r="12205" spans="1:5" x14ac:dyDescent="0.25">
      <c r="A12205" s="353">
        <v>11461</v>
      </c>
      <c r="B12205" s="354" t="s">
        <v>31361</v>
      </c>
      <c r="C12205" s="353" t="s">
        <v>2</v>
      </c>
      <c r="D12205" s="355">
        <v>11.27</v>
      </c>
      <c r="E12205" s="207"/>
    </row>
    <row r="12206" spans="1:5" x14ac:dyDescent="0.25">
      <c r="A12206" s="353">
        <v>43587</v>
      </c>
      <c r="B12206" s="354" t="s">
        <v>31362</v>
      </c>
      <c r="C12206" s="353" t="s">
        <v>2</v>
      </c>
      <c r="D12206" s="355">
        <v>13</v>
      </c>
      <c r="E12206" s="207"/>
    </row>
    <row r="12207" spans="1:5" x14ac:dyDescent="0.25">
      <c r="A12207" s="353">
        <v>3106</v>
      </c>
      <c r="B12207" s="354" t="s">
        <v>31363</v>
      </c>
      <c r="C12207" s="353" t="s">
        <v>2</v>
      </c>
      <c r="D12207" s="355">
        <v>16.5</v>
      </c>
      <c r="E12207" s="207"/>
    </row>
    <row r="12208" spans="1:5" x14ac:dyDescent="0.25">
      <c r="A12208" s="353">
        <v>44539</v>
      </c>
      <c r="B12208" s="354" t="s">
        <v>39949</v>
      </c>
      <c r="C12208" s="353" t="s">
        <v>689</v>
      </c>
      <c r="D12208" s="355">
        <v>3.22</v>
      </c>
      <c r="E12208" s="207"/>
    </row>
    <row r="12209" spans="1:5" x14ac:dyDescent="0.25">
      <c r="A12209" s="353">
        <v>3123</v>
      </c>
      <c r="B12209" s="354" t="s">
        <v>31364</v>
      </c>
      <c r="C12209" s="353" t="s">
        <v>689</v>
      </c>
      <c r="D12209" s="355">
        <v>3</v>
      </c>
      <c r="E12209" s="207"/>
    </row>
    <row r="12210" spans="1:5" x14ac:dyDescent="0.25">
      <c r="A12210" s="353">
        <v>38125</v>
      </c>
      <c r="B12210" s="354" t="s">
        <v>31365</v>
      </c>
      <c r="C12210" s="353" t="s">
        <v>689</v>
      </c>
      <c r="D12210" s="355">
        <v>1.54</v>
      </c>
      <c r="E12210" s="207"/>
    </row>
    <row r="12211" spans="1:5" x14ac:dyDescent="0.25">
      <c r="A12211" s="353">
        <v>39014</v>
      </c>
      <c r="B12211" s="354" t="s">
        <v>31366</v>
      </c>
      <c r="C12211" s="353" t="s">
        <v>689</v>
      </c>
      <c r="D12211" s="355">
        <v>8.1199999999999992</v>
      </c>
      <c r="E12211" s="207"/>
    </row>
    <row r="12212" spans="1:5" x14ac:dyDescent="0.25">
      <c r="A12212" s="353">
        <v>39365</v>
      </c>
      <c r="B12212" s="354" t="s">
        <v>31367</v>
      </c>
      <c r="C12212" s="353" t="s">
        <v>2</v>
      </c>
      <c r="D12212" s="355">
        <v>2182.7199999999998</v>
      </c>
      <c r="E12212" s="207"/>
    </row>
    <row r="12213" spans="1:5" x14ac:dyDescent="0.25">
      <c r="A12213" s="353">
        <v>39366</v>
      </c>
      <c r="B12213" s="354" t="s">
        <v>31368</v>
      </c>
      <c r="C12213" s="353" t="s">
        <v>2</v>
      </c>
      <c r="D12213" s="355">
        <v>3311.54</v>
      </c>
      <c r="E12213" s="207"/>
    </row>
    <row r="12214" spans="1:5" x14ac:dyDescent="0.25">
      <c r="A12214" s="353">
        <v>39367</v>
      </c>
      <c r="B12214" s="354" t="s">
        <v>31369</v>
      </c>
      <c r="C12214" s="353" t="s">
        <v>2</v>
      </c>
      <c r="D12214" s="355">
        <v>5674.11</v>
      </c>
      <c r="E12214" s="207"/>
    </row>
    <row r="12215" spans="1:5" x14ac:dyDescent="0.25">
      <c r="A12215" s="353">
        <v>45263</v>
      </c>
      <c r="B12215" s="354" t="s">
        <v>39814</v>
      </c>
      <c r="C12215" s="353" t="s">
        <v>2</v>
      </c>
      <c r="D12215" s="355">
        <v>17.059999999999999</v>
      </c>
      <c r="E12215" s="207"/>
    </row>
    <row r="12216" spans="1:5" x14ac:dyDescent="0.25">
      <c r="A12216" s="353">
        <v>37394</v>
      </c>
      <c r="B12216" s="354" t="s">
        <v>31370</v>
      </c>
      <c r="C12216" s="353" t="s">
        <v>31371</v>
      </c>
      <c r="D12216" s="355">
        <v>93.28</v>
      </c>
      <c r="E12216" s="207"/>
    </row>
    <row r="12217" spans="1:5" x14ac:dyDescent="0.25">
      <c r="A12217" s="353">
        <v>14146</v>
      </c>
      <c r="B12217" s="354" t="s">
        <v>31372</v>
      </c>
      <c r="C12217" s="353" t="s">
        <v>31371</v>
      </c>
      <c r="D12217" s="355">
        <v>150</v>
      </c>
      <c r="E12217" s="207"/>
    </row>
    <row r="12218" spans="1:5" x14ac:dyDescent="0.25">
      <c r="A12218" s="353">
        <v>938</v>
      </c>
      <c r="B12218" s="354" t="s">
        <v>31373</v>
      </c>
      <c r="C12218" s="353" t="s">
        <v>1</v>
      </c>
      <c r="D12218" s="355">
        <v>1.7</v>
      </c>
      <c r="E12218" s="207"/>
    </row>
    <row r="12219" spans="1:5" x14ac:dyDescent="0.25">
      <c r="A12219" s="353">
        <v>937</v>
      </c>
      <c r="B12219" s="354" t="s">
        <v>31374</v>
      </c>
      <c r="C12219" s="353" t="s">
        <v>1</v>
      </c>
      <c r="D12219" s="355">
        <v>9.9</v>
      </c>
      <c r="E12219" s="207"/>
    </row>
    <row r="12220" spans="1:5" x14ac:dyDescent="0.25">
      <c r="A12220" s="353">
        <v>939</v>
      </c>
      <c r="B12220" s="354" t="s">
        <v>31375</v>
      </c>
      <c r="C12220" s="353" t="s">
        <v>1</v>
      </c>
      <c r="D12220" s="355">
        <v>2.75</v>
      </c>
      <c r="E12220" s="207"/>
    </row>
    <row r="12221" spans="1:5" x14ac:dyDescent="0.25">
      <c r="A12221" s="353">
        <v>944</v>
      </c>
      <c r="B12221" s="354" t="s">
        <v>31376</v>
      </c>
      <c r="C12221" s="353" t="s">
        <v>1</v>
      </c>
      <c r="D12221" s="355">
        <v>4.34</v>
      </c>
      <c r="E12221" s="207"/>
    </row>
    <row r="12222" spans="1:5" x14ac:dyDescent="0.25">
      <c r="A12222" s="353">
        <v>940</v>
      </c>
      <c r="B12222" s="354" t="s">
        <v>31377</v>
      </c>
      <c r="C12222" s="353" t="s">
        <v>1</v>
      </c>
      <c r="D12222" s="355">
        <v>6.27</v>
      </c>
      <c r="E12222" s="207"/>
    </row>
    <row r="12223" spans="1:5" x14ac:dyDescent="0.25">
      <c r="A12223" s="353">
        <v>44397</v>
      </c>
      <c r="B12223" s="354" t="s">
        <v>31378</v>
      </c>
      <c r="C12223" s="353" t="s">
        <v>1</v>
      </c>
      <c r="D12223" s="355">
        <v>4.3899999999999997</v>
      </c>
      <c r="E12223" s="207"/>
    </row>
    <row r="12224" spans="1:5" x14ac:dyDescent="0.25">
      <c r="A12224" s="353">
        <v>406</v>
      </c>
      <c r="B12224" s="354" t="s">
        <v>31379</v>
      </c>
      <c r="C12224" s="353" t="s">
        <v>2</v>
      </c>
      <c r="D12224" s="355">
        <v>89.58</v>
      </c>
      <c r="E12224" s="207"/>
    </row>
    <row r="12225" spans="1:5" x14ac:dyDescent="0.25">
      <c r="A12225" s="353">
        <v>42529</v>
      </c>
      <c r="B12225" s="354" t="s">
        <v>31380</v>
      </c>
      <c r="C12225" s="353" t="s">
        <v>1</v>
      </c>
      <c r="D12225" s="355">
        <v>1.37</v>
      </c>
      <c r="E12225" s="207"/>
    </row>
    <row r="12226" spans="1:5" x14ac:dyDescent="0.25">
      <c r="A12226" s="353">
        <v>39634</v>
      </c>
      <c r="B12226" s="354" t="s">
        <v>31381</v>
      </c>
      <c r="C12226" s="353" t="s">
        <v>1</v>
      </c>
      <c r="D12226" s="355">
        <v>8.01</v>
      </c>
      <c r="E12226" s="207"/>
    </row>
    <row r="12227" spans="1:5" x14ac:dyDescent="0.25">
      <c r="A12227" s="353">
        <v>39701</v>
      </c>
      <c r="B12227" s="354" t="s">
        <v>31382</v>
      </c>
      <c r="C12227" s="353" t="s">
        <v>2</v>
      </c>
      <c r="D12227" s="355">
        <v>87.05</v>
      </c>
      <c r="E12227" s="207"/>
    </row>
    <row r="12228" spans="1:5" x14ac:dyDescent="0.25">
      <c r="A12228" s="353">
        <v>12815</v>
      </c>
      <c r="B12228" s="354" t="s">
        <v>31383</v>
      </c>
      <c r="C12228" s="353" t="s">
        <v>2</v>
      </c>
      <c r="D12228" s="355">
        <v>17.23</v>
      </c>
      <c r="E12228" s="207"/>
    </row>
    <row r="12229" spans="1:5" x14ac:dyDescent="0.25">
      <c r="A12229" s="353">
        <v>39431</v>
      </c>
      <c r="B12229" s="354" t="s">
        <v>31384</v>
      </c>
      <c r="C12229" s="353" t="s">
        <v>1</v>
      </c>
      <c r="D12229" s="355">
        <v>0.34</v>
      </c>
      <c r="E12229" s="207"/>
    </row>
    <row r="12230" spans="1:5" x14ac:dyDescent="0.25">
      <c r="A12230" s="353">
        <v>39432</v>
      </c>
      <c r="B12230" s="354" t="s">
        <v>31385</v>
      </c>
      <c r="C12230" s="353" t="s">
        <v>1</v>
      </c>
      <c r="D12230" s="355">
        <v>3.01</v>
      </c>
      <c r="E12230" s="207"/>
    </row>
    <row r="12231" spans="1:5" x14ac:dyDescent="0.25">
      <c r="A12231" s="353">
        <v>20111</v>
      </c>
      <c r="B12231" s="354" t="s">
        <v>31386</v>
      </c>
      <c r="C12231" s="353" t="s">
        <v>2</v>
      </c>
      <c r="D12231" s="355">
        <v>9.76</v>
      </c>
      <c r="E12231" s="207"/>
    </row>
    <row r="12232" spans="1:5" x14ac:dyDescent="0.25">
      <c r="A12232" s="353">
        <v>21127</v>
      </c>
      <c r="B12232" s="354" t="s">
        <v>31387</v>
      </c>
      <c r="C12232" s="353" t="s">
        <v>2</v>
      </c>
      <c r="D12232" s="355">
        <v>3.69</v>
      </c>
      <c r="E12232" s="207"/>
    </row>
    <row r="12233" spans="1:5" x14ac:dyDescent="0.25">
      <c r="A12233" s="353">
        <v>404</v>
      </c>
      <c r="B12233" s="354" t="s">
        <v>31388</v>
      </c>
      <c r="C12233" s="353" t="s">
        <v>1</v>
      </c>
      <c r="D12233" s="355">
        <v>1.33</v>
      </c>
      <c r="E12233" s="207"/>
    </row>
    <row r="12234" spans="1:5" x14ac:dyDescent="0.25">
      <c r="A12234" s="353">
        <v>14151</v>
      </c>
      <c r="B12234" s="354" t="s">
        <v>31389</v>
      </c>
      <c r="C12234" s="353" t="s">
        <v>2</v>
      </c>
      <c r="D12234" s="355">
        <v>107.81</v>
      </c>
      <c r="E12234" s="207"/>
    </row>
    <row r="12235" spans="1:5" x14ac:dyDescent="0.25">
      <c r="A12235" s="353">
        <v>14153</v>
      </c>
      <c r="B12235" s="354" t="s">
        <v>31390</v>
      </c>
      <c r="C12235" s="353" t="s">
        <v>2</v>
      </c>
      <c r="D12235" s="355">
        <v>121.87</v>
      </c>
      <c r="E12235" s="207"/>
    </row>
    <row r="12236" spans="1:5" x14ac:dyDescent="0.25">
      <c r="A12236" s="353">
        <v>14152</v>
      </c>
      <c r="B12236" s="354" t="s">
        <v>31391</v>
      </c>
      <c r="C12236" s="353" t="s">
        <v>2</v>
      </c>
      <c r="D12236" s="355">
        <v>93.56</v>
      </c>
      <c r="E12236" s="207"/>
    </row>
    <row r="12237" spans="1:5" x14ac:dyDescent="0.25">
      <c r="A12237" s="353">
        <v>14154</v>
      </c>
      <c r="B12237" s="354" t="s">
        <v>31392</v>
      </c>
      <c r="C12237" s="353" t="s">
        <v>2</v>
      </c>
      <c r="D12237" s="355">
        <v>327.45999999999998</v>
      </c>
      <c r="E12237" s="207"/>
    </row>
    <row r="12238" spans="1:5" x14ac:dyDescent="0.25">
      <c r="A12238" s="353">
        <v>3146</v>
      </c>
      <c r="B12238" s="354" t="s">
        <v>31393</v>
      </c>
      <c r="C12238" s="353" t="s">
        <v>2</v>
      </c>
      <c r="D12238" s="355">
        <v>4.1100000000000003</v>
      </c>
      <c r="E12238" s="207"/>
    </row>
    <row r="12239" spans="1:5" x14ac:dyDescent="0.25">
      <c r="A12239" s="353">
        <v>3143</v>
      </c>
      <c r="B12239" s="354" t="s">
        <v>39950</v>
      </c>
      <c r="C12239" s="353" t="s">
        <v>2</v>
      </c>
      <c r="D12239" s="355">
        <v>9.35</v>
      </c>
      <c r="E12239" s="207"/>
    </row>
    <row r="12240" spans="1:5" x14ac:dyDescent="0.25">
      <c r="A12240" s="353">
        <v>3148</v>
      </c>
      <c r="B12240" s="354" t="s">
        <v>31394</v>
      </c>
      <c r="C12240" s="353" t="s">
        <v>2</v>
      </c>
      <c r="D12240" s="355">
        <v>15.15</v>
      </c>
      <c r="E12240" s="207"/>
    </row>
    <row r="12241" spans="1:5" x14ac:dyDescent="0.25">
      <c r="A12241" s="353">
        <v>4310</v>
      </c>
      <c r="B12241" s="354" t="s">
        <v>31395</v>
      </c>
      <c r="C12241" s="353" t="s">
        <v>2</v>
      </c>
      <c r="D12241" s="355">
        <v>2.93</v>
      </c>
      <c r="E12241" s="207"/>
    </row>
    <row r="12242" spans="1:5" x14ac:dyDescent="0.25">
      <c r="A12242" s="353">
        <v>4311</v>
      </c>
      <c r="B12242" s="354" t="s">
        <v>31396</v>
      </c>
      <c r="C12242" s="353" t="s">
        <v>2</v>
      </c>
      <c r="D12242" s="355">
        <v>2.06</v>
      </c>
      <c r="E12242" s="207"/>
    </row>
    <row r="12243" spans="1:5" x14ac:dyDescent="0.25">
      <c r="A12243" s="353">
        <v>4312</v>
      </c>
      <c r="B12243" s="354" t="s">
        <v>31397</v>
      </c>
      <c r="C12243" s="353" t="s">
        <v>2</v>
      </c>
      <c r="D12243" s="355">
        <v>2.88</v>
      </c>
      <c r="E12243" s="207"/>
    </row>
    <row r="12244" spans="1:5" x14ac:dyDescent="0.25">
      <c r="A12244" s="353">
        <v>13261</v>
      </c>
      <c r="B12244" s="354" t="s">
        <v>31398</v>
      </c>
      <c r="C12244" s="353" t="s">
        <v>2</v>
      </c>
      <c r="D12244" s="355">
        <v>3.12</v>
      </c>
      <c r="E12244" s="207"/>
    </row>
    <row r="12245" spans="1:5" x14ac:dyDescent="0.25">
      <c r="A12245" s="353">
        <v>3272</v>
      </c>
      <c r="B12245" s="354" t="s">
        <v>31399</v>
      </c>
      <c r="C12245" s="353" t="s">
        <v>2</v>
      </c>
      <c r="D12245" s="355">
        <v>52.84</v>
      </c>
      <c r="E12245" s="207"/>
    </row>
    <row r="12246" spans="1:5" x14ac:dyDescent="0.25">
      <c r="A12246" s="353">
        <v>3265</v>
      </c>
      <c r="B12246" s="354" t="s">
        <v>31400</v>
      </c>
      <c r="C12246" s="353" t="s">
        <v>2</v>
      </c>
      <c r="D12246" s="355">
        <v>41.98</v>
      </c>
      <c r="E12246" s="207"/>
    </row>
    <row r="12247" spans="1:5" x14ac:dyDescent="0.25">
      <c r="A12247" s="353">
        <v>3264</v>
      </c>
      <c r="B12247" s="354" t="s">
        <v>31401</v>
      </c>
      <c r="C12247" s="353" t="s">
        <v>2</v>
      </c>
      <c r="D12247" s="355">
        <v>30.19</v>
      </c>
      <c r="E12247" s="207"/>
    </row>
    <row r="12248" spans="1:5" x14ac:dyDescent="0.25">
      <c r="A12248" s="353">
        <v>3262</v>
      </c>
      <c r="B12248" s="354" t="s">
        <v>31402</v>
      </c>
      <c r="C12248" s="353" t="s">
        <v>2</v>
      </c>
      <c r="D12248" s="355">
        <v>18.38</v>
      </c>
      <c r="E12248" s="207"/>
    </row>
    <row r="12249" spans="1:5" x14ac:dyDescent="0.25">
      <c r="A12249" s="353">
        <v>3267</v>
      </c>
      <c r="B12249" s="354" t="s">
        <v>31403</v>
      </c>
      <c r="C12249" s="353" t="s">
        <v>2</v>
      </c>
      <c r="D12249" s="355">
        <v>98.6</v>
      </c>
      <c r="E12249" s="207"/>
    </row>
    <row r="12250" spans="1:5" x14ac:dyDescent="0.25">
      <c r="A12250" s="353">
        <v>3266</v>
      </c>
      <c r="B12250" s="354" t="s">
        <v>31404</v>
      </c>
      <c r="C12250" s="353" t="s">
        <v>2</v>
      </c>
      <c r="D12250" s="355">
        <v>62.73</v>
      </c>
      <c r="E12250" s="207"/>
    </row>
    <row r="12251" spans="1:5" x14ac:dyDescent="0.25">
      <c r="A12251" s="353">
        <v>3268</v>
      </c>
      <c r="B12251" s="354" t="s">
        <v>31405</v>
      </c>
      <c r="C12251" s="353" t="s">
        <v>2</v>
      </c>
      <c r="D12251" s="355">
        <v>133.31</v>
      </c>
      <c r="E12251" s="207"/>
    </row>
    <row r="12252" spans="1:5" x14ac:dyDescent="0.25">
      <c r="A12252" s="353">
        <v>3263</v>
      </c>
      <c r="B12252" s="354" t="s">
        <v>31406</v>
      </c>
      <c r="C12252" s="353" t="s">
        <v>2</v>
      </c>
      <c r="D12252" s="355">
        <v>25.1</v>
      </c>
      <c r="E12252" s="207"/>
    </row>
    <row r="12253" spans="1:5" x14ac:dyDescent="0.25">
      <c r="A12253" s="353">
        <v>3271</v>
      </c>
      <c r="B12253" s="354" t="s">
        <v>31407</v>
      </c>
      <c r="C12253" s="353" t="s">
        <v>2</v>
      </c>
      <c r="D12253" s="355">
        <v>197.08</v>
      </c>
      <c r="E12253" s="207"/>
    </row>
    <row r="12254" spans="1:5" x14ac:dyDescent="0.25">
      <c r="A12254" s="353">
        <v>3270</v>
      </c>
      <c r="B12254" s="354" t="s">
        <v>31408</v>
      </c>
      <c r="C12254" s="353" t="s">
        <v>2</v>
      </c>
      <c r="D12254" s="355">
        <v>331.11</v>
      </c>
      <c r="E12254" s="207"/>
    </row>
    <row r="12255" spans="1:5" x14ac:dyDescent="0.25">
      <c r="A12255" s="353">
        <v>45256</v>
      </c>
      <c r="B12255" s="354" t="s">
        <v>39815</v>
      </c>
      <c r="C12255" s="353" t="s">
        <v>2</v>
      </c>
      <c r="D12255" s="355">
        <v>32.64</v>
      </c>
      <c r="E12255" s="207"/>
    </row>
    <row r="12256" spans="1:5" x14ac:dyDescent="0.25">
      <c r="A12256" s="353">
        <v>3275</v>
      </c>
      <c r="B12256" s="354" t="s">
        <v>31409</v>
      </c>
      <c r="C12256" s="353" t="s">
        <v>3</v>
      </c>
      <c r="D12256" s="355">
        <v>116.3</v>
      </c>
      <c r="E12256" s="207"/>
    </row>
    <row r="12257" spans="1:5" x14ac:dyDescent="0.25">
      <c r="A12257" s="353">
        <v>39512</v>
      </c>
      <c r="B12257" s="354" t="s">
        <v>31410</v>
      </c>
      <c r="C12257" s="353" t="s">
        <v>3</v>
      </c>
      <c r="D12257" s="355">
        <v>107.87</v>
      </c>
      <c r="E12257" s="207"/>
    </row>
    <row r="12258" spans="1:5" x14ac:dyDescent="0.25">
      <c r="A12258" s="353">
        <v>39511</v>
      </c>
      <c r="B12258" s="354" t="s">
        <v>31411</v>
      </c>
      <c r="C12258" s="353" t="s">
        <v>3</v>
      </c>
      <c r="D12258" s="355">
        <v>117.66</v>
      </c>
      <c r="E12258" s="207"/>
    </row>
    <row r="12259" spans="1:5" x14ac:dyDescent="0.25">
      <c r="A12259" s="353">
        <v>39513</v>
      </c>
      <c r="B12259" s="354" t="s">
        <v>31412</v>
      </c>
      <c r="C12259" s="353" t="s">
        <v>3</v>
      </c>
      <c r="D12259" s="355">
        <v>126.2</v>
      </c>
      <c r="E12259" s="207"/>
    </row>
    <row r="12260" spans="1:5" x14ac:dyDescent="0.25">
      <c r="A12260" s="353">
        <v>3286</v>
      </c>
      <c r="B12260" s="354" t="s">
        <v>31413</v>
      </c>
      <c r="C12260" s="353" t="s">
        <v>3</v>
      </c>
      <c r="D12260" s="355">
        <v>141.61000000000001</v>
      </c>
      <c r="E12260" s="207"/>
    </row>
    <row r="12261" spans="1:5" x14ac:dyDescent="0.25">
      <c r="A12261" s="353">
        <v>3287</v>
      </c>
      <c r="B12261" s="354" t="s">
        <v>31414</v>
      </c>
      <c r="C12261" s="353" t="s">
        <v>3</v>
      </c>
      <c r="D12261" s="355">
        <v>214</v>
      </c>
      <c r="E12261" s="207"/>
    </row>
    <row r="12262" spans="1:5" x14ac:dyDescent="0.25">
      <c r="A12262" s="353">
        <v>3283</v>
      </c>
      <c r="B12262" s="354" t="s">
        <v>31415</v>
      </c>
      <c r="C12262" s="353" t="s">
        <v>3</v>
      </c>
      <c r="D12262" s="355">
        <v>44.95</v>
      </c>
      <c r="E12262" s="207"/>
    </row>
    <row r="12263" spans="1:5" x14ac:dyDescent="0.25">
      <c r="A12263" s="353">
        <v>11587</v>
      </c>
      <c r="B12263" s="354" t="s">
        <v>31416</v>
      </c>
      <c r="C12263" s="353" t="s">
        <v>3</v>
      </c>
      <c r="D12263" s="355">
        <v>79.739999999999995</v>
      </c>
      <c r="E12263" s="207"/>
    </row>
    <row r="12264" spans="1:5" x14ac:dyDescent="0.25">
      <c r="A12264" s="353">
        <v>36225</v>
      </c>
      <c r="B12264" s="354" t="s">
        <v>31417</v>
      </c>
      <c r="C12264" s="353" t="s">
        <v>3</v>
      </c>
      <c r="D12264" s="355">
        <v>32.39</v>
      </c>
      <c r="E12264" s="207"/>
    </row>
    <row r="12265" spans="1:5" x14ac:dyDescent="0.25">
      <c r="A12265" s="353">
        <v>36230</v>
      </c>
      <c r="B12265" s="354" t="s">
        <v>31418</v>
      </c>
      <c r="C12265" s="353" t="s">
        <v>3</v>
      </c>
      <c r="D12265" s="355">
        <v>23.8</v>
      </c>
      <c r="E12265" s="207"/>
    </row>
    <row r="12266" spans="1:5" x14ac:dyDescent="0.25">
      <c r="A12266" s="353">
        <v>36238</v>
      </c>
      <c r="B12266" s="354" t="s">
        <v>31419</v>
      </c>
      <c r="C12266" s="353" t="s">
        <v>3</v>
      </c>
      <c r="D12266" s="355">
        <v>23.26</v>
      </c>
      <c r="E12266" s="207"/>
    </row>
    <row r="12267" spans="1:5" x14ac:dyDescent="0.25">
      <c r="A12267" s="353">
        <v>39363</v>
      </c>
      <c r="B12267" s="354" t="s">
        <v>31420</v>
      </c>
      <c r="C12267" s="353" t="s">
        <v>2</v>
      </c>
      <c r="D12267" s="355">
        <v>6433.91</v>
      </c>
      <c r="E12267" s="207"/>
    </row>
    <row r="12268" spans="1:5" x14ac:dyDescent="0.25">
      <c r="A12268" s="353">
        <v>39361</v>
      </c>
      <c r="B12268" s="354" t="s">
        <v>31421</v>
      </c>
      <c r="C12268" s="353" t="s">
        <v>2</v>
      </c>
      <c r="D12268" s="355">
        <v>1965.6</v>
      </c>
      <c r="E12268" s="207"/>
    </row>
    <row r="12269" spans="1:5" x14ac:dyDescent="0.25">
      <c r="A12269" s="353">
        <v>39362</v>
      </c>
      <c r="B12269" s="354" t="s">
        <v>31422</v>
      </c>
      <c r="C12269" s="353" t="s">
        <v>2</v>
      </c>
      <c r="D12269" s="355">
        <v>3472.34</v>
      </c>
      <c r="E12269" s="207"/>
    </row>
    <row r="12270" spans="1:5" x14ac:dyDescent="0.25">
      <c r="A12270" s="353">
        <v>39364</v>
      </c>
      <c r="B12270" s="354" t="s">
        <v>31423</v>
      </c>
      <c r="C12270" s="353" t="s">
        <v>2</v>
      </c>
      <c r="D12270" s="355">
        <v>13570.82</v>
      </c>
      <c r="E12270" s="207"/>
    </row>
    <row r="12271" spans="1:5" x14ac:dyDescent="0.25">
      <c r="A12271" s="353">
        <v>14576</v>
      </c>
      <c r="B12271" s="354" t="s">
        <v>31424</v>
      </c>
      <c r="C12271" s="353" t="s">
        <v>2</v>
      </c>
      <c r="D12271" s="355"/>
      <c r="E12271" s="207"/>
    </row>
    <row r="12272" spans="1:5" x14ac:dyDescent="0.25">
      <c r="A12272" s="353">
        <v>13877</v>
      </c>
      <c r="B12272" s="354" t="s">
        <v>31425</v>
      </c>
      <c r="C12272" s="353" t="s">
        <v>2</v>
      </c>
      <c r="D12272" s="355"/>
      <c r="E12272" s="207"/>
    </row>
    <row r="12273" spans="1:5" x14ac:dyDescent="0.25">
      <c r="A12273" s="353">
        <v>7307</v>
      </c>
      <c r="B12273" s="354" t="s">
        <v>31426</v>
      </c>
      <c r="C12273" s="353" t="s">
        <v>1051</v>
      </c>
      <c r="D12273" s="355">
        <v>52.73</v>
      </c>
      <c r="E12273" s="207"/>
    </row>
    <row r="12274" spans="1:5" x14ac:dyDescent="0.25">
      <c r="A12274" s="353">
        <v>38122</v>
      </c>
      <c r="B12274" s="354" t="s">
        <v>21356</v>
      </c>
      <c r="C12274" s="353" t="s">
        <v>1051</v>
      </c>
      <c r="D12274" s="355">
        <v>22.93</v>
      </c>
      <c r="E12274" s="207"/>
    </row>
    <row r="12275" spans="1:5" x14ac:dyDescent="0.25">
      <c r="A12275" s="353">
        <v>43653</v>
      </c>
      <c r="B12275" s="354" t="s">
        <v>31427</v>
      </c>
      <c r="C12275" s="353" t="s">
        <v>1051</v>
      </c>
      <c r="D12275" s="355">
        <v>36.89</v>
      </c>
      <c r="E12275" s="207"/>
    </row>
    <row r="12276" spans="1:5" x14ac:dyDescent="0.25">
      <c r="A12276" s="353">
        <v>45301</v>
      </c>
      <c r="B12276" s="354" t="s">
        <v>40102</v>
      </c>
      <c r="C12276" s="353" t="s">
        <v>2</v>
      </c>
      <c r="D12276" s="355">
        <v>267.14999999999998</v>
      </c>
      <c r="E12276" s="207"/>
    </row>
    <row r="12277" spans="1:5" x14ac:dyDescent="0.25">
      <c r="A12277" s="353">
        <v>45334</v>
      </c>
      <c r="B12277" s="354" t="s">
        <v>31428</v>
      </c>
      <c r="C12277" s="353" t="s">
        <v>2</v>
      </c>
      <c r="D12277" s="355">
        <v>17.29</v>
      </c>
      <c r="E12277" s="207"/>
    </row>
    <row r="12278" spans="1:5" x14ac:dyDescent="0.25">
      <c r="A12278" s="353">
        <v>34802</v>
      </c>
      <c r="B12278" s="354" t="s">
        <v>31429</v>
      </c>
      <c r="C12278" s="353" t="s">
        <v>2</v>
      </c>
      <c r="D12278" s="355">
        <v>1199.9000000000001</v>
      </c>
      <c r="E12278" s="207"/>
    </row>
    <row r="12279" spans="1:5" x14ac:dyDescent="0.25">
      <c r="A12279" s="353">
        <v>11588</v>
      </c>
      <c r="B12279" s="354" t="s">
        <v>31430</v>
      </c>
      <c r="C12279" s="353" t="s">
        <v>2</v>
      </c>
      <c r="D12279" s="355">
        <v>1294.5</v>
      </c>
      <c r="E12279" s="207"/>
    </row>
    <row r="12280" spans="1:5" x14ac:dyDescent="0.25">
      <c r="A12280" s="353">
        <v>34383</v>
      </c>
      <c r="B12280" s="354" t="s">
        <v>31431</v>
      </c>
      <c r="C12280" s="353" t="s">
        <v>2</v>
      </c>
      <c r="D12280" s="355">
        <v>1424.04</v>
      </c>
      <c r="E12280" s="207"/>
    </row>
    <row r="12281" spans="1:5" x14ac:dyDescent="0.25">
      <c r="A12281" s="353">
        <v>40451</v>
      </c>
      <c r="B12281" s="354" t="s">
        <v>31432</v>
      </c>
      <c r="C12281" s="353" t="s">
        <v>3</v>
      </c>
      <c r="D12281" s="355">
        <v>115.11</v>
      </c>
      <c r="E12281" s="207"/>
    </row>
    <row r="12282" spans="1:5" x14ac:dyDescent="0.25">
      <c r="A12282" s="353">
        <v>40453</v>
      </c>
      <c r="B12282" s="354" t="s">
        <v>31433</v>
      </c>
      <c r="C12282" s="353" t="s">
        <v>3</v>
      </c>
      <c r="D12282" s="355">
        <v>124.55</v>
      </c>
      <c r="E12282" s="207"/>
    </row>
    <row r="12283" spans="1:5" x14ac:dyDescent="0.25">
      <c r="A12283" s="353">
        <v>40452</v>
      </c>
      <c r="B12283" s="354" t="s">
        <v>31434</v>
      </c>
      <c r="C12283" s="353" t="s">
        <v>3</v>
      </c>
      <c r="D12283" s="355">
        <v>136.61000000000001</v>
      </c>
      <c r="E12283" s="207"/>
    </row>
    <row r="12284" spans="1:5" x14ac:dyDescent="0.25">
      <c r="A12284" s="353">
        <v>11594</v>
      </c>
      <c r="B12284" s="354" t="s">
        <v>31435</v>
      </c>
      <c r="C12284" s="353" t="s">
        <v>2</v>
      </c>
      <c r="D12284" s="355">
        <v>412.59</v>
      </c>
      <c r="E12284" s="207"/>
    </row>
    <row r="12285" spans="1:5" x14ac:dyDescent="0.25">
      <c r="A12285" s="353">
        <v>3311</v>
      </c>
      <c r="B12285" s="354" t="s">
        <v>31436</v>
      </c>
      <c r="C12285" s="353" t="s">
        <v>691</v>
      </c>
      <c r="D12285" s="355">
        <v>412.59</v>
      </c>
      <c r="E12285" s="207"/>
    </row>
    <row r="12286" spans="1:5" x14ac:dyDescent="0.25">
      <c r="A12286" s="353">
        <v>11599</v>
      </c>
      <c r="B12286" s="354" t="s">
        <v>31437</v>
      </c>
      <c r="C12286" s="353" t="s">
        <v>2</v>
      </c>
      <c r="D12286" s="355">
        <v>548.70000000000005</v>
      </c>
      <c r="E12286" s="207"/>
    </row>
    <row r="12287" spans="1:5" x14ac:dyDescent="0.25">
      <c r="A12287" s="353">
        <v>11593</v>
      </c>
      <c r="B12287" s="354" t="s">
        <v>31438</v>
      </c>
      <c r="C12287" s="353" t="s">
        <v>2</v>
      </c>
      <c r="D12287" s="355">
        <v>769.25</v>
      </c>
      <c r="E12287" s="207"/>
    </row>
    <row r="12288" spans="1:5" x14ac:dyDescent="0.25">
      <c r="A12288" s="353">
        <v>3314</v>
      </c>
      <c r="B12288" s="354" t="s">
        <v>31439</v>
      </c>
      <c r="C12288" s="353" t="s">
        <v>691</v>
      </c>
      <c r="D12288" s="355">
        <v>550.16999999999996</v>
      </c>
      <c r="E12288" s="207"/>
    </row>
    <row r="12289" spans="1:5" x14ac:dyDescent="0.25">
      <c r="A12289" s="353">
        <v>11597</v>
      </c>
      <c r="B12289" s="354" t="s">
        <v>31440</v>
      </c>
      <c r="C12289" s="353" t="s">
        <v>2</v>
      </c>
      <c r="D12289" s="355">
        <v>639.78</v>
      </c>
      <c r="E12289" s="207"/>
    </row>
    <row r="12290" spans="1:5" x14ac:dyDescent="0.25">
      <c r="A12290" s="353">
        <v>3309</v>
      </c>
      <c r="B12290" s="354" t="s">
        <v>31441</v>
      </c>
      <c r="C12290" s="353" t="s">
        <v>691</v>
      </c>
      <c r="D12290" s="355">
        <v>436.91</v>
      </c>
      <c r="E12290" s="207"/>
    </row>
    <row r="12291" spans="1:5" x14ac:dyDescent="0.25">
      <c r="A12291" s="353">
        <v>40440</v>
      </c>
      <c r="B12291" s="354" t="s">
        <v>31442</v>
      </c>
      <c r="C12291" s="353" t="s">
        <v>691</v>
      </c>
      <c r="D12291" s="355">
        <v>573.04999999999995</v>
      </c>
      <c r="E12291" s="207"/>
    </row>
    <row r="12292" spans="1:5" x14ac:dyDescent="0.25">
      <c r="A12292" s="353">
        <v>40441</v>
      </c>
      <c r="B12292" s="354" t="s">
        <v>31443</v>
      </c>
      <c r="C12292" s="353" t="s">
        <v>691</v>
      </c>
      <c r="D12292" s="355">
        <v>365.86</v>
      </c>
      <c r="E12292" s="207"/>
    </row>
    <row r="12293" spans="1:5" x14ac:dyDescent="0.25">
      <c r="A12293" s="353">
        <v>34612</v>
      </c>
      <c r="B12293" s="354" t="s">
        <v>31444</v>
      </c>
      <c r="C12293" s="353" t="s">
        <v>2</v>
      </c>
      <c r="D12293" s="355">
        <v>791.29</v>
      </c>
      <c r="E12293" s="207"/>
    </row>
    <row r="12294" spans="1:5" x14ac:dyDescent="0.25">
      <c r="A12294" s="353">
        <v>34635</v>
      </c>
      <c r="B12294" s="354" t="s">
        <v>31445</v>
      </c>
      <c r="C12294" s="353" t="s">
        <v>2</v>
      </c>
      <c r="D12294" s="355">
        <v>1017.57</v>
      </c>
      <c r="E12294" s="207"/>
    </row>
    <row r="12295" spans="1:5" x14ac:dyDescent="0.25">
      <c r="A12295" s="353">
        <v>34633</v>
      </c>
      <c r="B12295" s="354" t="s">
        <v>31446</v>
      </c>
      <c r="C12295" s="353" t="s">
        <v>2</v>
      </c>
      <c r="D12295" s="355">
        <v>1121.6300000000001</v>
      </c>
      <c r="E12295" s="207"/>
    </row>
    <row r="12296" spans="1:5" x14ac:dyDescent="0.25">
      <c r="A12296" s="353">
        <v>40449</v>
      </c>
      <c r="B12296" s="354" t="s">
        <v>31447</v>
      </c>
      <c r="C12296" s="353" t="s">
        <v>691</v>
      </c>
      <c r="D12296" s="355">
        <v>307.57</v>
      </c>
      <c r="E12296" s="207"/>
    </row>
    <row r="12297" spans="1:5" x14ac:dyDescent="0.25">
      <c r="A12297" s="353">
        <v>11592</v>
      </c>
      <c r="B12297" s="354" t="s">
        <v>31448</v>
      </c>
      <c r="C12297" s="353" t="s">
        <v>2</v>
      </c>
      <c r="D12297" s="355">
        <v>550.16999999999996</v>
      </c>
      <c r="E12297" s="207"/>
    </row>
    <row r="12298" spans="1:5" x14ac:dyDescent="0.25">
      <c r="A12298" s="353">
        <v>34800</v>
      </c>
      <c r="B12298" s="354" t="s">
        <v>31449</v>
      </c>
      <c r="C12298" s="353" t="s">
        <v>691</v>
      </c>
      <c r="D12298" s="355">
        <v>384.62</v>
      </c>
      <c r="E12298" s="207"/>
    </row>
    <row r="12299" spans="1:5" x14ac:dyDescent="0.25">
      <c r="A12299" s="353">
        <v>11596</v>
      </c>
      <c r="B12299" s="354" t="s">
        <v>31450</v>
      </c>
      <c r="C12299" s="353" t="s">
        <v>2</v>
      </c>
      <c r="D12299" s="355">
        <v>436.91</v>
      </c>
      <c r="E12299" s="207"/>
    </row>
    <row r="12300" spans="1:5" x14ac:dyDescent="0.25">
      <c r="A12300" s="353">
        <v>40438</v>
      </c>
      <c r="B12300" s="354" t="s">
        <v>31451</v>
      </c>
      <c r="C12300" s="353" t="s">
        <v>691</v>
      </c>
      <c r="D12300" s="355">
        <v>256.24</v>
      </c>
      <c r="E12300" s="207"/>
    </row>
    <row r="12301" spans="1:5" x14ac:dyDescent="0.25">
      <c r="A12301" s="353">
        <v>40436</v>
      </c>
      <c r="B12301" s="354" t="s">
        <v>31452</v>
      </c>
      <c r="C12301" s="353" t="s">
        <v>691</v>
      </c>
      <c r="D12301" s="355">
        <v>319.51</v>
      </c>
      <c r="E12301" s="207"/>
    </row>
    <row r="12302" spans="1:5" x14ac:dyDescent="0.25">
      <c r="A12302" s="353">
        <v>4315</v>
      </c>
      <c r="B12302" s="354" t="s">
        <v>31453</v>
      </c>
      <c r="C12302" s="353" t="s">
        <v>2</v>
      </c>
      <c r="D12302" s="355">
        <v>2.12</v>
      </c>
      <c r="E12302" s="207"/>
    </row>
    <row r="12303" spans="1:5" x14ac:dyDescent="0.25">
      <c r="A12303" s="353">
        <v>402</v>
      </c>
      <c r="B12303" s="354" t="s">
        <v>31454</v>
      </c>
      <c r="C12303" s="353" t="s">
        <v>2</v>
      </c>
      <c r="D12303" s="355"/>
      <c r="E12303" s="207"/>
    </row>
    <row r="12304" spans="1:5" x14ac:dyDescent="0.25">
      <c r="A12304" s="353">
        <v>4226</v>
      </c>
      <c r="B12304" s="354" t="s">
        <v>31455</v>
      </c>
      <c r="C12304" s="353" t="s">
        <v>689</v>
      </c>
      <c r="D12304" s="355">
        <v>8.35</v>
      </c>
      <c r="E12304" s="207"/>
    </row>
    <row r="12305" spans="1:5" x14ac:dyDescent="0.25">
      <c r="A12305" s="353">
        <v>4222</v>
      </c>
      <c r="B12305" s="354" t="s">
        <v>21346</v>
      </c>
      <c r="C12305" s="353" t="s">
        <v>1051</v>
      </c>
      <c r="D12305" s="355">
        <v>6.04</v>
      </c>
      <c r="E12305" s="207"/>
    </row>
    <row r="12306" spans="1:5" x14ac:dyDescent="0.25">
      <c r="A12306" s="353">
        <v>34804</v>
      </c>
      <c r="B12306" s="354" t="s">
        <v>31456</v>
      </c>
      <c r="C12306" s="353" t="s">
        <v>3</v>
      </c>
      <c r="D12306" s="355">
        <v>46.44</v>
      </c>
      <c r="E12306" s="207"/>
    </row>
    <row r="12307" spans="1:5" x14ac:dyDescent="0.25">
      <c r="A12307" s="353">
        <v>4013</v>
      </c>
      <c r="B12307" s="354" t="s">
        <v>31457</v>
      </c>
      <c r="C12307" s="353" t="s">
        <v>3</v>
      </c>
      <c r="D12307" s="355">
        <v>6.14</v>
      </c>
      <c r="E12307" s="207"/>
    </row>
    <row r="12308" spans="1:5" x14ac:dyDescent="0.25">
      <c r="A12308" s="353">
        <v>4011</v>
      </c>
      <c r="B12308" s="354" t="s">
        <v>31458</v>
      </c>
      <c r="C12308" s="353" t="s">
        <v>3</v>
      </c>
      <c r="D12308" s="355">
        <v>6.86</v>
      </c>
      <c r="E12308" s="207"/>
    </row>
    <row r="12309" spans="1:5" x14ac:dyDescent="0.25">
      <c r="A12309" s="353">
        <v>4021</v>
      </c>
      <c r="B12309" s="354" t="s">
        <v>31459</v>
      </c>
      <c r="C12309" s="353" t="s">
        <v>3</v>
      </c>
      <c r="D12309" s="355">
        <v>8.5500000000000007</v>
      </c>
      <c r="E12309" s="207"/>
    </row>
    <row r="12310" spans="1:5" x14ac:dyDescent="0.25">
      <c r="A12310" s="353">
        <v>4019</v>
      </c>
      <c r="B12310" s="354" t="s">
        <v>31460</v>
      </c>
      <c r="C12310" s="353" t="s">
        <v>3</v>
      </c>
      <c r="D12310" s="355">
        <v>10.27</v>
      </c>
      <c r="E12310" s="207"/>
    </row>
    <row r="12311" spans="1:5" x14ac:dyDescent="0.25">
      <c r="A12311" s="353">
        <v>4012</v>
      </c>
      <c r="B12311" s="354" t="s">
        <v>31461</v>
      </c>
      <c r="C12311" s="353" t="s">
        <v>3</v>
      </c>
      <c r="D12311" s="355">
        <v>13.76</v>
      </c>
      <c r="E12311" s="207"/>
    </row>
    <row r="12312" spans="1:5" x14ac:dyDescent="0.25">
      <c r="A12312" s="353">
        <v>4020</v>
      </c>
      <c r="B12312" s="354" t="s">
        <v>31462</v>
      </c>
      <c r="C12312" s="353" t="s">
        <v>3</v>
      </c>
      <c r="D12312" s="355">
        <v>17.23</v>
      </c>
      <c r="E12312" s="207"/>
    </row>
    <row r="12313" spans="1:5" x14ac:dyDescent="0.25">
      <c r="A12313" s="353">
        <v>4018</v>
      </c>
      <c r="B12313" s="354" t="s">
        <v>31463</v>
      </c>
      <c r="C12313" s="353" t="s">
        <v>3</v>
      </c>
      <c r="D12313" s="355">
        <v>20.64</v>
      </c>
      <c r="E12313" s="207"/>
    </row>
    <row r="12314" spans="1:5" x14ac:dyDescent="0.25">
      <c r="A12314" s="353">
        <v>36498</v>
      </c>
      <c r="B12314" s="354" t="s">
        <v>31464</v>
      </c>
      <c r="C12314" s="353" t="s">
        <v>2</v>
      </c>
      <c r="D12314" s="355">
        <v>9538.74</v>
      </c>
      <c r="E12314" s="207"/>
    </row>
    <row r="12315" spans="1:5" x14ac:dyDescent="0.25">
      <c r="A12315" s="353">
        <v>12872</v>
      </c>
      <c r="B12315" s="354" t="s">
        <v>31465</v>
      </c>
      <c r="C12315" s="353" t="s">
        <v>220</v>
      </c>
      <c r="D12315" s="355">
        <v>23.86</v>
      </c>
      <c r="E12315" s="207"/>
    </row>
    <row r="12316" spans="1:5" x14ac:dyDescent="0.25">
      <c r="A12316" s="353">
        <v>41075</v>
      </c>
      <c r="B12316" s="354" t="s">
        <v>31466</v>
      </c>
      <c r="C12316" s="353" t="s">
        <v>1308</v>
      </c>
      <c r="D12316" s="355">
        <v>4213.1400000000003</v>
      </c>
      <c r="E12316" s="207"/>
    </row>
    <row r="12317" spans="1:5" x14ac:dyDescent="0.25">
      <c r="A12317" s="353">
        <v>44324</v>
      </c>
      <c r="B12317" s="354" t="s">
        <v>31467</v>
      </c>
      <c r="C12317" s="353" t="s">
        <v>689</v>
      </c>
      <c r="D12317" s="355">
        <v>2.99</v>
      </c>
      <c r="E12317" s="207"/>
    </row>
    <row r="12318" spans="1:5" x14ac:dyDescent="0.25">
      <c r="A12318" s="353">
        <v>3315</v>
      </c>
      <c r="B12318" s="354" t="s">
        <v>31468</v>
      </c>
      <c r="C12318" s="353" t="s">
        <v>689</v>
      </c>
      <c r="D12318" s="355">
        <v>0.86</v>
      </c>
      <c r="E12318" s="207"/>
    </row>
    <row r="12319" spans="1:5" x14ac:dyDescent="0.25">
      <c r="A12319" s="353">
        <v>36870</v>
      </c>
      <c r="B12319" s="354" t="s">
        <v>31469</v>
      </c>
      <c r="C12319" s="353" t="s">
        <v>689</v>
      </c>
      <c r="D12319" s="355">
        <v>0.67</v>
      </c>
      <c r="E12319" s="207"/>
    </row>
    <row r="12320" spans="1:5" x14ac:dyDescent="0.25">
      <c r="A12320" s="353">
        <v>5092</v>
      </c>
      <c r="B12320" s="354" t="s">
        <v>31470</v>
      </c>
      <c r="C12320" s="353" t="s">
        <v>22926</v>
      </c>
      <c r="D12320" s="355">
        <v>18.59</v>
      </c>
      <c r="E12320" s="207"/>
    </row>
    <row r="12321" spans="1:5" x14ac:dyDescent="0.25">
      <c r="A12321" s="353">
        <v>11462</v>
      </c>
      <c r="B12321" s="354" t="s">
        <v>31471</v>
      </c>
      <c r="C12321" s="353" t="s">
        <v>22926</v>
      </c>
      <c r="D12321" s="355">
        <v>19.010000000000002</v>
      </c>
      <c r="E12321" s="207"/>
    </row>
    <row r="12322" spans="1:5" x14ac:dyDescent="0.25">
      <c r="A12322" s="353">
        <v>36529</v>
      </c>
      <c r="B12322" s="354" t="s">
        <v>31472</v>
      </c>
      <c r="C12322" s="353" t="s">
        <v>2</v>
      </c>
      <c r="D12322" s="355"/>
      <c r="E12322" s="207"/>
    </row>
    <row r="12323" spans="1:5" x14ac:dyDescent="0.25">
      <c r="A12323" s="353">
        <v>3318</v>
      </c>
      <c r="B12323" s="354" t="s">
        <v>31473</v>
      </c>
      <c r="C12323" s="353" t="s">
        <v>2</v>
      </c>
      <c r="D12323" s="355"/>
      <c r="E12323" s="207"/>
    </row>
    <row r="12324" spans="1:5" x14ac:dyDescent="0.25">
      <c r="A12324" s="353">
        <v>3324</v>
      </c>
      <c r="B12324" s="354" t="s">
        <v>31474</v>
      </c>
      <c r="C12324" s="353" t="s">
        <v>3</v>
      </c>
      <c r="D12324" s="355">
        <v>9.35</v>
      </c>
      <c r="E12324" s="207"/>
    </row>
    <row r="12325" spans="1:5" x14ac:dyDescent="0.25">
      <c r="A12325" s="353">
        <v>3322</v>
      </c>
      <c r="B12325" s="354" t="s">
        <v>31475</v>
      </c>
      <c r="C12325" s="353" t="s">
        <v>3</v>
      </c>
      <c r="D12325" s="355">
        <v>13.1</v>
      </c>
      <c r="E12325" s="207"/>
    </row>
    <row r="12326" spans="1:5" x14ac:dyDescent="0.25">
      <c r="A12326" s="353">
        <v>5076</v>
      </c>
      <c r="B12326" s="354" t="s">
        <v>31476</v>
      </c>
      <c r="C12326" s="353" t="s">
        <v>689</v>
      </c>
      <c r="D12326" s="355">
        <v>17.739999999999998</v>
      </c>
      <c r="E12326" s="207"/>
    </row>
    <row r="12327" spans="1:5" x14ac:dyDescent="0.25">
      <c r="A12327" s="353">
        <v>5077</v>
      </c>
      <c r="B12327" s="354" t="s">
        <v>31477</v>
      </c>
      <c r="C12327" s="353" t="s">
        <v>689</v>
      </c>
      <c r="D12327" s="355">
        <v>19.61</v>
      </c>
      <c r="E12327" s="207"/>
    </row>
    <row r="12328" spans="1:5" x14ac:dyDescent="0.25">
      <c r="A12328" s="353">
        <v>45242</v>
      </c>
      <c r="B12328" s="354" t="s">
        <v>39816</v>
      </c>
      <c r="C12328" s="353" t="s">
        <v>2</v>
      </c>
      <c r="D12328" s="355">
        <v>76.11</v>
      </c>
      <c r="E12328" s="207"/>
    </row>
    <row r="12329" spans="1:5" x14ac:dyDescent="0.25">
      <c r="A12329" s="353">
        <v>11837</v>
      </c>
      <c r="B12329" s="354" t="s">
        <v>31478</v>
      </c>
      <c r="C12329" s="353" t="s">
        <v>2</v>
      </c>
      <c r="D12329" s="355">
        <v>91.98</v>
      </c>
      <c r="E12329" s="207"/>
    </row>
    <row r="12330" spans="1:5" x14ac:dyDescent="0.25">
      <c r="A12330" s="353">
        <v>415</v>
      </c>
      <c r="B12330" s="354" t="s">
        <v>31479</v>
      </c>
      <c r="C12330" s="353" t="s">
        <v>2</v>
      </c>
      <c r="D12330" s="355">
        <v>37.72</v>
      </c>
      <c r="E12330" s="207"/>
    </row>
    <row r="12331" spans="1:5" x14ac:dyDescent="0.25">
      <c r="A12331" s="353">
        <v>38055</v>
      </c>
      <c r="B12331" s="354" t="s">
        <v>31480</v>
      </c>
      <c r="C12331" s="353" t="s">
        <v>2</v>
      </c>
      <c r="D12331" s="355">
        <v>8.34</v>
      </c>
      <c r="E12331" s="207"/>
    </row>
    <row r="12332" spans="1:5" x14ac:dyDescent="0.25">
      <c r="A12332" s="353">
        <v>416</v>
      </c>
      <c r="B12332" s="354" t="s">
        <v>31481</v>
      </c>
      <c r="C12332" s="353" t="s">
        <v>2</v>
      </c>
      <c r="D12332" s="355">
        <v>13.81</v>
      </c>
      <c r="E12332" s="207"/>
    </row>
    <row r="12333" spans="1:5" x14ac:dyDescent="0.25">
      <c r="A12333" s="353">
        <v>425</v>
      </c>
      <c r="B12333" s="354" t="s">
        <v>31482</v>
      </c>
      <c r="C12333" s="353" t="s">
        <v>2</v>
      </c>
      <c r="D12333" s="355">
        <v>8.56</v>
      </c>
      <c r="E12333" s="207"/>
    </row>
    <row r="12334" spans="1:5" x14ac:dyDescent="0.25">
      <c r="A12334" s="353">
        <v>426</v>
      </c>
      <c r="B12334" s="354" t="s">
        <v>31483</v>
      </c>
      <c r="C12334" s="353" t="s">
        <v>2</v>
      </c>
      <c r="D12334" s="355">
        <v>47.14</v>
      </c>
      <c r="E12334" s="207"/>
    </row>
    <row r="12335" spans="1:5" x14ac:dyDescent="0.25">
      <c r="A12335" s="353">
        <v>38056</v>
      </c>
      <c r="B12335" s="354" t="s">
        <v>31484</v>
      </c>
      <c r="C12335" s="353" t="s">
        <v>2</v>
      </c>
      <c r="D12335" s="355">
        <v>46.03</v>
      </c>
      <c r="E12335" s="207"/>
    </row>
    <row r="12336" spans="1:5" x14ac:dyDescent="0.25">
      <c r="A12336" s="353">
        <v>1564</v>
      </c>
      <c r="B12336" s="354" t="s">
        <v>31485</v>
      </c>
      <c r="C12336" s="353" t="s">
        <v>2</v>
      </c>
      <c r="D12336" s="355">
        <v>17.57</v>
      </c>
      <c r="E12336" s="207"/>
    </row>
    <row r="12337" spans="1:5" x14ac:dyDescent="0.25">
      <c r="A12337" s="353">
        <v>11032</v>
      </c>
      <c r="B12337" s="354" t="s">
        <v>31486</v>
      </c>
      <c r="C12337" s="353" t="s">
        <v>2</v>
      </c>
      <c r="D12337" s="355">
        <v>11.96</v>
      </c>
      <c r="E12337" s="207"/>
    </row>
    <row r="12338" spans="1:5" x14ac:dyDescent="0.25">
      <c r="A12338" s="353">
        <v>36786</v>
      </c>
      <c r="B12338" s="354" t="s">
        <v>31487</v>
      </c>
      <c r="C12338" s="353" t="s">
        <v>1539</v>
      </c>
      <c r="D12338" s="355"/>
      <c r="E12338" s="207"/>
    </row>
    <row r="12339" spans="1:5" x14ac:dyDescent="0.25">
      <c r="A12339" s="353">
        <v>36785</v>
      </c>
      <c r="B12339" s="354" t="s">
        <v>31488</v>
      </c>
      <c r="C12339" s="353" t="s">
        <v>1539</v>
      </c>
      <c r="D12339" s="355"/>
      <c r="E12339" s="207"/>
    </row>
    <row r="12340" spans="1:5" x14ac:dyDescent="0.25">
      <c r="A12340" s="353">
        <v>36782</v>
      </c>
      <c r="B12340" s="354" t="s">
        <v>31489</v>
      </c>
      <c r="C12340" s="353" t="s">
        <v>1539</v>
      </c>
      <c r="D12340" s="355"/>
      <c r="E12340" s="207"/>
    </row>
    <row r="12341" spans="1:5" x14ac:dyDescent="0.25">
      <c r="A12341" s="353">
        <v>44481</v>
      </c>
      <c r="B12341" s="354" t="s">
        <v>39951</v>
      </c>
      <c r="C12341" s="353" t="s">
        <v>1539</v>
      </c>
      <c r="D12341" s="355"/>
      <c r="E12341" s="207"/>
    </row>
    <row r="12342" spans="1:5" x14ac:dyDescent="0.25">
      <c r="A12342" s="353">
        <v>4824</v>
      </c>
      <c r="B12342" s="354" t="s">
        <v>31490</v>
      </c>
      <c r="C12342" s="353" t="s">
        <v>689</v>
      </c>
      <c r="D12342" s="355">
        <v>0.46</v>
      </c>
      <c r="E12342" s="207"/>
    </row>
    <row r="12343" spans="1:5" x14ac:dyDescent="0.25">
      <c r="A12343" s="353">
        <v>11795</v>
      </c>
      <c r="B12343" s="354" t="s">
        <v>31491</v>
      </c>
      <c r="C12343" s="353" t="s">
        <v>3</v>
      </c>
      <c r="D12343" s="355">
        <v>478.73</v>
      </c>
      <c r="E12343" s="207"/>
    </row>
    <row r="12344" spans="1:5" x14ac:dyDescent="0.25">
      <c r="A12344" s="353">
        <v>134</v>
      </c>
      <c r="B12344" s="354" t="s">
        <v>31492</v>
      </c>
      <c r="C12344" s="353" t="s">
        <v>689</v>
      </c>
      <c r="D12344" s="355">
        <v>1.51</v>
      </c>
      <c r="E12344" s="207"/>
    </row>
    <row r="12345" spans="1:5" x14ac:dyDescent="0.25">
      <c r="A12345" s="353">
        <v>4229</v>
      </c>
      <c r="B12345" s="354" t="s">
        <v>31493</v>
      </c>
      <c r="C12345" s="353" t="s">
        <v>689</v>
      </c>
      <c r="D12345" s="355">
        <v>43.49</v>
      </c>
      <c r="E12345" s="207"/>
    </row>
    <row r="12346" spans="1:5" x14ac:dyDescent="0.25">
      <c r="A12346" s="353">
        <v>11731</v>
      </c>
      <c r="B12346" s="354" t="s">
        <v>31494</v>
      </c>
      <c r="C12346" s="353" t="s">
        <v>2</v>
      </c>
      <c r="D12346" s="355">
        <v>10.92</v>
      </c>
      <c r="E12346" s="207"/>
    </row>
    <row r="12347" spans="1:5" x14ac:dyDescent="0.25">
      <c r="A12347" s="353">
        <v>11732</v>
      </c>
      <c r="B12347" s="354" t="s">
        <v>31495</v>
      </c>
      <c r="C12347" s="353" t="s">
        <v>2</v>
      </c>
      <c r="D12347" s="355">
        <v>28.61</v>
      </c>
      <c r="E12347" s="207"/>
    </row>
    <row r="12348" spans="1:5" x14ac:dyDescent="0.25">
      <c r="A12348" s="353">
        <v>11244</v>
      </c>
      <c r="B12348" s="354" t="s">
        <v>31496</v>
      </c>
      <c r="C12348" s="353" t="s">
        <v>2</v>
      </c>
      <c r="D12348" s="355">
        <v>202.52</v>
      </c>
      <c r="E12348" s="207"/>
    </row>
    <row r="12349" spans="1:5" x14ac:dyDescent="0.25">
      <c r="A12349" s="353">
        <v>11235</v>
      </c>
      <c r="B12349" s="354" t="s">
        <v>31497</v>
      </c>
      <c r="C12349" s="353" t="s">
        <v>2</v>
      </c>
      <c r="D12349" s="355">
        <v>154.54</v>
      </c>
      <c r="E12349" s="207"/>
    </row>
    <row r="12350" spans="1:5" x14ac:dyDescent="0.25">
      <c r="A12350" s="353">
        <v>11236</v>
      </c>
      <c r="B12350" s="354" t="s">
        <v>31498</v>
      </c>
      <c r="C12350" s="353" t="s">
        <v>2</v>
      </c>
      <c r="D12350" s="355">
        <v>196.4</v>
      </c>
      <c r="E12350" s="207"/>
    </row>
    <row r="12351" spans="1:5" x14ac:dyDescent="0.25">
      <c r="A12351" s="353">
        <v>11245</v>
      </c>
      <c r="B12351" s="354" t="s">
        <v>31499</v>
      </c>
      <c r="C12351" s="353" t="s">
        <v>2</v>
      </c>
      <c r="D12351" s="355">
        <v>280.11</v>
      </c>
      <c r="E12351" s="207"/>
    </row>
    <row r="12352" spans="1:5" x14ac:dyDescent="0.25">
      <c r="A12352" s="353">
        <v>36494</v>
      </c>
      <c r="B12352" s="354" t="s">
        <v>31500</v>
      </c>
      <c r="C12352" s="353" t="s">
        <v>2</v>
      </c>
      <c r="D12352" s="355"/>
      <c r="E12352" s="207"/>
    </row>
    <row r="12353" spans="1:5" x14ac:dyDescent="0.25">
      <c r="A12353" s="353">
        <v>36493</v>
      </c>
      <c r="B12353" s="354" t="s">
        <v>31501</v>
      </c>
      <c r="C12353" s="353" t="s">
        <v>2</v>
      </c>
      <c r="D12353" s="355"/>
      <c r="E12353" s="207"/>
    </row>
    <row r="12354" spans="1:5" x14ac:dyDescent="0.25">
      <c r="A12354" s="353">
        <v>13333</v>
      </c>
      <c r="B12354" s="354" t="s">
        <v>31502</v>
      </c>
      <c r="C12354" s="353" t="s">
        <v>2</v>
      </c>
      <c r="D12354" s="355">
        <v>264149.64</v>
      </c>
      <c r="E12354" s="207"/>
    </row>
    <row r="12355" spans="1:5" x14ac:dyDescent="0.25">
      <c r="A12355" s="353">
        <v>39588</v>
      </c>
      <c r="B12355" s="354" t="s">
        <v>31503</v>
      </c>
      <c r="C12355" s="353" t="s">
        <v>2</v>
      </c>
      <c r="D12355" s="355">
        <v>282131.65999999997</v>
      </c>
      <c r="E12355" s="207"/>
    </row>
    <row r="12356" spans="1:5" x14ac:dyDescent="0.25">
      <c r="A12356" s="353">
        <v>14254</v>
      </c>
      <c r="B12356" s="354" t="s">
        <v>31504</v>
      </c>
      <c r="C12356" s="353" t="s">
        <v>2</v>
      </c>
      <c r="D12356" s="355">
        <v>138501</v>
      </c>
      <c r="E12356" s="207"/>
    </row>
    <row r="12357" spans="1:5" x14ac:dyDescent="0.25">
      <c r="A12357" s="353">
        <v>25019</v>
      </c>
      <c r="B12357" s="354" t="s">
        <v>31505</v>
      </c>
      <c r="C12357" s="353" t="s">
        <v>2</v>
      </c>
      <c r="D12357" s="355">
        <v>198253.11</v>
      </c>
      <c r="E12357" s="207"/>
    </row>
    <row r="12358" spans="1:5" x14ac:dyDescent="0.25">
      <c r="A12358" s="353">
        <v>36501</v>
      </c>
      <c r="B12358" s="354" t="s">
        <v>31506</v>
      </c>
      <c r="C12358" s="353" t="s">
        <v>2</v>
      </c>
      <c r="D12358" s="355">
        <v>176513.59</v>
      </c>
      <c r="E12358" s="207"/>
    </row>
    <row r="12359" spans="1:5" x14ac:dyDescent="0.25">
      <c r="A12359" s="353">
        <v>36500</v>
      </c>
      <c r="B12359" s="354" t="s">
        <v>31507</v>
      </c>
      <c r="C12359" s="353" t="s">
        <v>2</v>
      </c>
      <c r="D12359" s="355">
        <v>124737.33</v>
      </c>
      <c r="E12359" s="207"/>
    </row>
    <row r="12360" spans="1:5" x14ac:dyDescent="0.25">
      <c r="A12360" s="353">
        <v>20017</v>
      </c>
      <c r="B12360" s="354" t="s">
        <v>31508</v>
      </c>
      <c r="C12360" s="353" t="s">
        <v>1</v>
      </c>
      <c r="D12360" s="355">
        <v>7.62</v>
      </c>
      <c r="E12360" s="207"/>
    </row>
    <row r="12361" spans="1:5" x14ac:dyDescent="0.25">
      <c r="A12361" s="353">
        <v>20007</v>
      </c>
      <c r="B12361" s="354" t="s">
        <v>31509</v>
      </c>
      <c r="C12361" s="353" t="s">
        <v>1</v>
      </c>
      <c r="D12361" s="355">
        <v>4.54</v>
      </c>
      <c r="E12361" s="207"/>
    </row>
    <row r="12362" spans="1:5" x14ac:dyDescent="0.25">
      <c r="A12362" s="353">
        <v>39831</v>
      </c>
      <c r="B12362" s="354" t="s">
        <v>31510</v>
      </c>
      <c r="C12362" s="353" t="s">
        <v>29870</v>
      </c>
      <c r="D12362" s="355">
        <v>336.35</v>
      </c>
      <c r="E12362" s="207"/>
    </row>
    <row r="12363" spans="1:5" x14ac:dyDescent="0.25">
      <c r="A12363" s="353">
        <v>36888</v>
      </c>
      <c r="B12363" s="354" t="s">
        <v>31511</v>
      </c>
      <c r="C12363" s="353" t="s">
        <v>1</v>
      </c>
      <c r="D12363" s="355">
        <v>24.18</v>
      </c>
      <c r="E12363" s="207"/>
    </row>
    <row r="12364" spans="1:5" x14ac:dyDescent="0.25">
      <c r="A12364" s="353">
        <v>39836</v>
      </c>
      <c r="B12364" s="354" t="s">
        <v>31512</v>
      </c>
      <c r="C12364" s="353" t="s">
        <v>29870</v>
      </c>
      <c r="D12364" s="355">
        <v>295.55</v>
      </c>
      <c r="E12364" s="207"/>
    </row>
    <row r="12365" spans="1:5" x14ac:dyDescent="0.25">
      <c r="A12365" s="353">
        <v>39830</v>
      </c>
      <c r="B12365" s="354" t="s">
        <v>31513</v>
      </c>
      <c r="C12365" s="353" t="s">
        <v>29870</v>
      </c>
      <c r="D12365" s="355">
        <v>337.07</v>
      </c>
      <c r="E12365" s="207"/>
    </row>
    <row r="12366" spans="1:5" x14ac:dyDescent="0.25">
      <c r="A12366" s="353">
        <v>36487</v>
      </c>
      <c r="B12366" s="354" t="s">
        <v>31514</v>
      </c>
      <c r="C12366" s="353" t="s">
        <v>2</v>
      </c>
      <c r="D12366" s="355">
        <v>3603.84</v>
      </c>
      <c r="E12366" s="207"/>
    </row>
    <row r="12367" spans="1:5" x14ac:dyDescent="0.25">
      <c r="A12367" s="353">
        <v>44475</v>
      </c>
      <c r="B12367" s="354" t="s">
        <v>39952</v>
      </c>
      <c r="C12367" s="353" t="s">
        <v>2</v>
      </c>
      <c r="D12367" s="355"/>
      <c r="E12367" s="207"/>
    </row>
    <row r="12368" spans="1:5" x14ac:dyDescent="0.25">
      <c r="A12368" s="353">
        <v>44474</v>
      </c>
      <c r="B12368" s="354" t="s">
        <v>39953</v>
      </c>
      <c r="C12368" s="353" t="s">
        <v>2</v>
      </c>
      <c r="D12368" s="355"/>
      <c r="E12368" s="207"/>
    </row>
    <row r="12369" spans="1:5" x14ac:dyDescent="0.25">
      <c r="A12369" s="353">
        <v>37775</v>
      </c>
      <c r="B12369" s="354" t="s">
        <v>31515</v>
      </c>
      <c r="C12369" s="353" t="s">
        <v>2</v>
      </c>
      <c r="D12369" s="355"/>
      <c r="E12369" s="207"/>
    </row>
    <row r="12370" spans="1:5" x14ac:dyDescent="0.25">
      <c r="A12370" s="353">
        <v>10712</v>
      </c>
      <c r="B12370" s="354" t="s">
        <v>31516</v>
      </c>
      <c r="C12370" s="353" t="s">
        <v>2</v>
      </c>
      <c r="D12370" s="355"/>
      <c r="E12370" s="207"/>
    </row>
    <row r="12371" spans="1:5" x14ac:dyDescent="0.25">
      <c r="A12371" s="353">
        <v>3363</v>
      </c>
      <c r="B12371" s="354" t="s">
        <v>31517</v>
      </c>
      <c r="C12371" s="353" t="s">
        <v>2</v>
      </c>
      <c r="D12371" s="355"/>
      <c r="E12371" s="207"/>
    </row>
    <row r="12372" spans="1:5" x14ac:dyDescent="0.25">
      <c r="A12372" s="353">
        <v>3365</v>
      </c>
      <c r="B12372" s="354" t="s">
        <v>31518</v>
      </c>
      <c r="C12372" s="353" t="s">
        <v>2</v>
      </c>
      <c r="D12372" s="355"/>
      <c r="E12372" s="207"/>
    </row>
    <row r="12373" spans="1:5" x14ac:dyDescent="0.25">
      <c r="A12373" s="353">
        <v>7569</v>
      </c>
      <c r="B12373" s="354" t="s">
        <v>31519</v>
      </c>
      <c r="C12373" s="353" t="s">
        <v>2</v>
      </c>
      <c r="D12373" s="355"/>
      <c r="E12373" s="207"/>
    </row>
    <row r="12374" spans="1:5" x14ac:dyDescent="0.25">
      <c r="A12374" s="353">
        <v>3378</v>
      </c>
      <c r="B12374" s="354" t="s">
        <v>31520</v>
      </c>
      <c r="C12374" s="353" t="s">
        <v>2</v>
      </c>
      <c r="D12374" s="355">
        <v>133.51</v>
      </c>
      <c r="E12374" s="207"/>
    </row>
    <row r="12375" spans="1:5" x14ac:dyDescent="0.25">
      <c r="A12375" s="353">
        <v>3380</v>
      </c>
      <c r="B12375" s="354" t="s">
        <v>31521</v>
      </c>
      <c r="C12375" s="353" t="s">
        <v>2</v>
      </c>
      <c r="D12375" s="355">
        <v>93.46</v>
      </c>
      <c r="E12375" s="207"/>
    </row>
    <row r="12376" spans="1:5" x14ac:dyDescent="0.25">
      <c r="A12376" s="353">
        <v>3379</v>
      </c>
      <c r="B12376" s="354" t="s">
        <v>31522</v>
      </c>
      <c r="C12376" s="353" t="s">
        <v>2</v>
      </c>
      <c r="D12376" s="355">
        <v>90.23</v>
      </c>
      <c r="E12376" s="207"/>
    </row>
    <row r="12377" spans="1:5" x14ac:dyDescent="0.25">
      <c r="A12377" s="353">
        <v>11991</v>
      </c>
      <c r="B12377" s="354" t="s">
        <v>31523</v>
      </c>
      <c r="C12377" s="353" t="s">
        <v>2</v>
      </c>
      <c r="D12377" s="355">
        <v>104.77</v>
      </c>
      <c r="E12377" s="207"/>
    </row>
    <row r="12378" spans="1:5" x14ac:dyDescent="0.25">
      <c r="A12378" s="353">
        <v>44305</v>
      </c>
      <c r="B12378" s="354" t="s">
        <v>31524</v>
      </c>
      <c r="C12378" s="353" t="s">
        <v>2</v>
      </c>
      <c r="D12378" s="355">
        <v>1782.09</v>
      </c>
      <c r="E12378" s="207"/>
    </row>
    <row r="12379" spans="1:5" x14ac:dyDescent="0.25">
      <c r="A12379" s="353">
        <v>34349</v>
      </c>
      <c r="B12379" s="354" t="s">
        <v>31525</v>
      </c>
      <c r="C12379" s="353" t="s">
        <v>2</v>
      </c>
      <c r="D12379" s="355">
        <v>26.39</v>
      </c>
      <c r="E12379" s="207"/>
    </row>
    <row r="12380" spans="1:5" x14ac:dyDescent="0.25">
      <c r="A12380" s="353">
        <v>11029</v>
      </c>
      <c r="B12380" s="354" t="s">
        <v>31526</v>
      </c>
      <c r="C12380" s="353" t="s">
        <v>1737</v>
      </c>
      <c r="D12380" s="355">
        <v>1.83</v>
      </c>
      <c r="E12380" s="207"/>
    </row>
    <row r="12381" spans="1:5" x14ac:dyDescent="0.25">
      <c r="A12381" s="353">
        <v>4316</v>
      </c>
      <c r="B12381" s="354" t="s">
        <v>31527</v>
      </c>
      <c r="C12381" s="353" t="s">
        <v>2</v>
      </c>
      <c r="D12381" s="355">
        <v>1.85</v>
      </c>
      <c r="E12381" s="207"/>
    </row>
    <row r="12382" spans="1:5" x14ac:dyDescent="0.25">
      <c r="A12382" s="353">
        <v>4313</v>
      </c>
      <c r="B12382" s="354" t="s">
        <v>31528</v>
      </c>
      <c r="C12382" s="353" t="s">
        <v>1737</v>
      </c>
      <c r="D12382" s="355">
        <v>2.66</v>
      </c>
      <c r="E12382" s="207"/>
    </row>
    <row r="12383" spans="1:5" x14ac:dyDescent="0.25">
      <c r="A12383" s="353">
        <v>4317</v>
      </c>
      <c r="B12383" s="354" t="s">
        <v>31529</v>
      </c>
      <c r="C12383" s="353" t="s">
        <v>2</v>
      </c>
      <c r="D12383" s="355">
        <v>3.03</v>
      </c>
      <c r="E12383" s="207"/>
    </row>
    <row r="12384" spans="1:5" x14ac:dyDescent="0.25">
      <c r="A12384" s="353">
        <v>4314</v>
      </c>
      <c r="B12384" s="354" t="s">
        <v>31530</v>
      </c>
      <c r="C12384" s="353" t="s">
        <v>1737</v>
      </c>
      <c r="D12384" s="355">
        <v>3.54</v>
      </c>
      <c r="E12384" s="207"/>
    </row>
    <row r="12385" spans="1:5" x14ac:dyDescent="0.25">
      <c r="A12385" s="353">
        <v>10921</v>
      </c>
      <c r="B12385" s="354" t="s">
        <v>31531</v>
      </c>
      <c r="C12385" s="353" t="s">
        <v>2</v>
      </c>
      <c r="D12385" s="355"/>
      <c r="E12385" s="207"/>
    </row>
    <row r="12386" spans="1:5" x14ac:dyDescent="0.25">
      <c r="A12386" s="353">
        <v>10922</v>
      </c>
      <c r="B12386" s="354" t="s">
        <v>31532</v>
      </c>
      <c r="C12386" s="353" t="s">
        <v>2</v>
      </c>
      <c r="D12386" s="355"/>
      <c r="E12386" s="207"/>
    </row>
    <row r="12387" spans="1:5" x14ac:dyDescent="0.25">
      <c r="A12387" s="353">
        <v>10923</v>
      </c>
      <c r="B12387" s="354" t="s">
        <v>31533</v>
      </c>
      <c r="C12387" s="353" t="s">
        <v>2</v>
      </c>
      <c r="D12387" s="355"/>
      <c r="E12387" s="207"/>
    </row>
    <row r="12388" spans="1:5" x14ac:dyDescent="0.25">
      <c r="A12388" s="353">
        <v>10924</v>
      </c>
      <c r="B12388" s="354" t="s">
        <v>31534</v>
      </c>
      <c r="C12388" s="353" t="s">
        <v>2</v>
      </c>
      <c r="D12388" s="355"/>
      <c r="E12388" s="207"/>
    </row>
    <row r="12389" spans="1:5" x14ac:dyDescent="0.25">
      <c r="A12389" s="353">
        <v>12772</v>
      </c>
      <c r="B12389" s="354" t="s">
        <v>31535</v>
      </c>
      <c r="C12389" s="353" t="s">
        <v>2</v>
      </c>
      <c r="D12389" s="355">
        <v>1190.4100000000001</v>
      </c>
      <c r="E12389" s="207"/>
    </row>
    <row r="12390" spans="1:5" x14ac:dyDescent="0.25">
      <c r="A12390" s="353">
        <v>12770</v>
      </c>
      <c r="B12390" s="354" t="s">
        <v>31536</v>
      </c>
      <c r="C12390" s="353" t="s">
        <v>2</v>
      </c>
      <c r="D12390" s="355">
        <v>716.26</v>
      </c>
      <c r="E12390" s="207"/>
    </row>
    <row r="12391" spans="1:5" x14ac:dyDescent="0.25">
      <c r="A12391" s="353">
        <v>12775</v>
      </c>
      <c r="B12391" s="354" t="s">
        <v>31537</v>
      </c>
      <c r="C12391" s="353" t="s">
        <v>2</v>
      </c>
      <c r="D12391" s="355">
        <v>524.58000000000004</v>
      </c>
      <c r="E12391" s="207"/>
    </row>
    <row r="12392" spans="1:5" x14ac:dyDescent="0.25">
      <c r="A12392" s="353">
        <v>12768</v>
      </c>
      <c r="B12392" s="354" t="s">
        <v>31538</v>
      </c>
      <c r="C12392" s="353" t="s">
        <v>2</v>
      </c>
      <c r="D12392" s="355">
        <v>1674.64</v>
      </c>
      <c r="E12392" s="207"/>
    </row>
    <row r="12393" spans="1:5" x14ac:dyDescent="0.25">
      <c r="A12393" s="353">
        <v>12769</v>
      </c>
      <c r="B12393" s="354" t="s">
        <v>31539</v>
      </c>
      <c r="C12393" s="353" t="s">
        <v>2</v>
      </c>
      <c r="D12393" s="355">
        <v>137.19999999999999</v>
      </c>
      <c r="E12393" s="207"/>
    </row>
    <row r="12394" spans="1:5" x14ac:dyDescent="0.25">
      <c r="A12394" s="353">
        <v>12773</v>
      </c>
      <c r="B12394" s="354" t="s">
        <v>31540</v>
      </c>
      <c r="C12394" s="353" t="s">
        <v>2</v>
      </c>
      <c r="D12394" s="355">
        <v>147.28</v>
      </c>
      <c r="E12394" s="207"/>
    </row>
    <row r="12395" spans="1:5" x14ac:dyDescent="0.25">
      <c r="A12395" s="353">
        <v>12774</v>
      </c>
      <c r="B12395" s="354" t="s">
        <v>31541</v>
      </c>
      <c r="C12395" s="353" t="s">
        <v>2</v>
      </c>
      <c r="D12395" s="355">
        <v>181.58</v>
      </c>
      <c r="E12395" s="207"/>
    </row>
    <row r="12396" spans="1:5" x14ac:dyDescent="0.25">
      <c r="A12396" s="353">
        <v>12776</v>
      </c>
      <c r="B12396" s="354" t="s">
        <v>31542</v>
      </c>
      <c r="C12396" s="353" t="s">
        <v>2</v>
      </c>
      <c r="D12396" s="355">
        <v>2703.64</v>
      </c>
      <c r="E12396" s="207"/>
    </row>
    <row r="12397" spans="1:5" x14ac:dyDescent="0.25">
      <c r="A12397" s="353">
        <v>12777</v>
      </c>
      <c r="B12397" s="354" t="s">
        <v>31543</v>
      </c>
      <c r="C12397" s="353" t="s">
        <v>2</v>
      </c>
      <c r="D12397" s="355">
        <v>3530.88</v>
      </c>
      <c r="E12397" s="207"/>
    </row>
    <row r="12398" spans="1:5" x14ac:dyDescent="0.25">
      <c r="A12398" s="353">
        <v>12873</v>
      </c>
      <c r="B12398" s="354" t="s">
        <v>31544</v>
      </c>
      <c r="C12398" s="353" t="s">
        <v>220</v>
      </c>
      <c r="D12398" s="355">
        <v>23.18</v>
      </c>
      <c r="E12398" s="207"/>
    </row>
    <row r="12399" spans="1:5" x14ac:dyDescent="0.25">
      <c r="A12399" s="353">
        <v>41076</v>
      </c>
      <c r="B12399" s="354" t="s">
        <v>31545</v>
      </c>
      <c r="C12399" s="353" t="s">
        <v>1308</v>
      </c>
      <c r="D12399" s="355">
        <v>4091.25</v>
      </c>
      <c r="E12399" s="207"/>
    </row>
    <row r="12400" spans="1:5" x14ac:dyDescent="0.25">
      <c r="A12400" s="353">
        <v>140</v>
      </c>
      <c r="B12400" s="354" t="s">
        <v>31546</v>
      </c>
      <c r="C12400" s="353" t="s">
        <v>689</v>
      </c>
      <c r="D12400" s="355">
        <v>16.93</v>
      </c>
      <c r="E12400" s="207"/>
    </row>
    <row r="12401" spans="1:5" x14ac:dyDescent="0.25">
      <c r="A12401" s="353">
        <v>151</v>
      </c>
      <c r="B12401" s="354" t="s">
        <v>31547</v>
      </c>
      <c r="C12401" s="353" t="s">
        <v>1051</v>
      </c>
      <c r="D12401" s="355">
        <v>24.98</v>
      </c>
      <c r="E12401" s="207"/>
    </row>
    <row r="12402" spans="1:5" x14ac:dyDescent="0.25">
      <c r="A12402" s="353">
        <v>7340</v>
      </c>
      <c r="B12402" s="354" t="s">
        <v>31548</v>
      </c>
      <c r="C12402" s="353" t="s">
        <v>1051</v>
      </c>
      <c r="D12402" s="355">
        <v>25.19</v>
      </c>
      <c r="E12402" s="207"/>
    </row>
    <row r="12403" spans="1:5" x14ac:dyDescent="0.25">
      <c r="A12403" s="353">
        <v>40929</v>
      </c>
      <c r="B12403" s="354" t="s">
        <v>31549</v>
      </c>
      <c r="C12403" s="353" t="s">
        <v>1308</v>
      </c>
      <c r="D12403" s="355">
        <v>3259.61</v>
      </c>
      <c r="E12403" s="207"/>
    </row>
    <row r="12404" spans="1:5" x14ac:dyDescent="0.25">
      <c r="A12404" s="353">
        <v>2701</v>
      </c>
      <c r="B12404" s="354" t="s">
        <v>31550</v>
      </c>
      <c r="C12404" s="353" t="s">
        <v>220</v>
      </c>
      <c r="D12404" s="355">
        <v>18.45</v>
      </c>
      <c r="E12404" s="207"/>
    </row>
    <row r="12405" spans="1:5" x14ac:dyDescent="0.25">
      <c r="A12405" s="353">
        <v>38064</v>
      </c>
      <c r="B12405" s="354" t="s">
        <v>31551</v>
      </c>
      <c r="C12405" s="353" t="s">
        <v>2</v>
      </c>
      <c r="D12405" s="355">
        <v>18.41</v>
      </c>
      <c r="E12405" s="207"/>
    </row>
    <row r="12406" spans="1:5" x14ac:dyDescent="0.25">
      <c r="A12406" s="353">
        <v>38114</v>
      </c>
      <c r="B12406" s="354" t="s">
        <v>31552</v>
      </c>
      <c r="C12406" s="353" t="s">
        <v>2</v>
      </c>
      <c r="D12406" s="355">
        <v>16.47</v>
      </c>
      <c r="E12406" s="207"/>
    </row>
    <row r="12407" spans="1:5" x14ac:dyDescent="0.25">
      <c r="A12407" s="353">
        <v>38115</v>
      </c>
      <c r="B12407" s="354" t="s">
        <v>31553</v>
      </c>
      <c r="C12407" s="353" t="s">
        <v>2</v>
      </c>
      <c r="D12407" s="355">
        <v>17.579999999999998</v>
      </c>
      <c r="E12407" s="207"/>
    </row>
    <row r="12408" spans="1:5" x14ac:dyDescent="0.25">
      <c r="A12408" s="353">
        <v>38065</v>
      </c>
      <c r="B12408" s="354" t="s">
        <v>31554</v>
      </c>
      <c r="C12408" s="353" t="s">
        <v>2</v>
      </c>
      <c r="D12408" s="355">
        <v>26.12</v>
      </c>
      <c r="E12408" s="207"/>
    </row>
    <row r="12409" spans="1:5" x14ac:dyDescent="0.25">
      <c r="A12409" s="353">
        <v>38078</v>
      </c>
      <c r="B12409" s="354" t="s">
        <v>31555</v>
      </c>
      <c r="C12409" s="353" t="s">
        <v>2</v>
      </c>
      <c r="D12409" s="355">
        <v>15.24</v>
      </c>
      <c r="E12409" s="207"/>
    </row>
    <row r="12410" spans="1:5" x14ac:dyDescent="0.25">
      <c r="A12410" s="353">
        <v>38113</v>
      </c>
      <c r="B12410" s="354" t="s">
        <v>31556</v>
      </c>
      <c r="C12410" s="353" t="s">
        <v>2</v>
      </c>
      <c r="D12410" s="355">
        <v>8.2799999999999994</v>
      </c>
      <c r="E12410" s="207"/>
    </row>
    <row r="12411" spans="1:5" x14ac:dyDescent="0.25">
      <c r="A12411" s="353">
        <v>38063</v>
      </c>
      <c r="B12411" s="354" t="s">
        <v>31557</v>
      </c>
      <c r="C12411" s="353" t="s">
        <v>2</v>
      </c>
      <c r="D12411" s="355">
        <v>8.8800000000000008</v>
      </c>
      <c r="E12411" s="207"/>
    </row>
    <row r="12412" spans="1:5" x14ac:dyDescent="0.25">
      <c r="A12412" s="353">
        <v>38073</v>
      </c>
      <c r="B12412" s="354" t="s">
        <v>31558</v>
      </c>
      <c r="C12412" s="353" t="s">
        <v>2</v>
      </c>
      <c r="D12412" s="355">
        <v>21.55</v>
      </c>
      <c r="E12412" s="207"/>
    </row>
    <row r="12413" spans="1:5" x14ac:dyDescent="0.25">
      <c r="A12413" s="353">
        <v>38080</v>
      </c>
      <c r="B12413" s="354" t="s">
        <v>31559</v>
      </c>
      <c r="C12413" s="353" t="s">
        <v>2</v>
      </c>
      <c r="D12413" s="355">
        <v>26.47</v>
      </c>
      <c r="E12413" s="207"/>
    </row>
    <row r="12414" spans="1:5" x14ac:dyDescent="0.25">
      <c r="A12414" s="353">
        <v>38069</v>
      </c>
      <c r="B12414" s="354" t="s">
        <v>31560</v>
      </c>
      <c r="C12414" s="353" t="s">
        <v>2</v>
      </c>
      <c r="D12414" s="355">
        <v>14.48</v>
      </c>
      <c r="E12414" s="207"/>
    </row>
    <row r="12415" spans="1:5" x14ac:dyDescent="0.25">
      <c r="A12415" s="353">
        <v>38077</v>
      </c>
      <c r="B12415" s="354" t="s">
        <v>31561</v>
      </c>
      <c r="C12415" s="353" t="s">
        <v>2</v>
      </c>
      <c r="D12415" s="355">
        <v>14.15</v>
      </c>
      <c r="E12415" s="207"/>
    </row>
    <row r="12416" spans="1:5" x14ac:dyDescent="0.25">
      <c r="A12416" s="353">
        <v>38112</v>
      </c>
      <c r="B12416" s="354" t="s">
        <v>31562</v>
      </c>
      <c r="C12416" s="353" t="s">
        <v>2</v>
      </c>
      <c r="D12416" s="355">
        <v>6.35</v>
      </c>
      <c r="E12416" s="207"/>
    </row>
    <row r="12417" spans="1:5" x14ac:dyDescent="0.25">
      <c r="A12417" s="353">
        <v>38062</v>
      </c>
      <c r="B12417" s="354" t="s">
        <v>31563</v>
      </c>
      <c r="C12417" s="353" t="s">
        <v>2</v>
      </c>
      <c r="D12417" s="355">
        <v>6.52</v>
      </c>
      <c r="E12417" s="207"/>
    </row>
    <row r="12418" spans="1:5" x14ac:dyDescent="0.25">
      <c r="A12418" s="353">
        <v>12129</v>
      </c>
      <c r="B12418" s="354" t="s">
        <v>31564</v>
      </c>
      <c r="C12418" s="353" t="s">
        <v>2</v>
      </c>
      <c r="D12418" s="355">
        <v>11.53</v>
      </c>
      <c r="E12418" s="207"/>
    </row>
    <row r="12419" spans="1:5" x14ac:dyDescent="0.25">
      <c r="A12419" s="353">
        <v>12128</v>
      </c>
      <c r="B12419" s="354" t="s">
        <v>31565</v>
      </c>
      <c r="C12419" s="353" t="s">
        <v>2</v>
      </c>
      <c r="D12419" s="355">
        <v>8.7200000000000006</v>
      </c>
      <c r="E12419" s="207"/>
    </row>
    <row r="12420" spans="1:5" x14ac:dyDescent="0.25">
      <c r="A12420" s="353">
        <v>38081</v>
      </c>
      <c r="B12420" s="354" t="s">
        <v>31566</v>
      </c>
      <c r="C12420" s="353" t="s">
        <v>2</v>
      </c>
      <c r="D12420" s="355">
        <v>22.45</v>
      </c>
      <c r="E12420" s="207"/>
    </row>
    <row r="12421" spans="1:5" x14ac:dyDescent="0.25">
      <c r="A12421" s="353">
        <v>38070</v>
      </c>
      <c r="B12421" s="354" t="s">
        <v>31567</v>
      </c>
      <c r="C12421" s="353" t="s">
        <v>2</v>
      </c>
      <c r="D12421" s="355">
        <v>15.47</v>
      </c>
      <c r="E12421" s="207"/>
    </row>
    <row r="12422" spans="1:5" x14ac:dyDescent="0.25">
      <c r="A12422" s="353">
        <v>38074</v>
      </c>
      <c r="B12422" s="354" t="s">
        <v>31568</v>
      </c>
      <c r="C12422" s="353" t="s">
        <v>2</v>
      </c>
      <c r="D12422" s="355">
        <v>23.52</v>
      </c>
      <c r="E12422" s="207"/>
    </row>
    <row r="12423" spans="1:5" x14ac:dyDescent="0.25">
      <c r="A12423" s="353">
        <v>38072</v>
      </c>
      <c r="B12423" s="354" t="s">
        <v>31569</v>
      </c>
      <c r="C12423" s="353" t="s">
        <v>2</v>
      </c>
      <c r="D12423" s="355">
        <v>19.399999999999999</v>
      </c>
      <c r="E12423" s="207"/>
    </row>
    <row r="12424" spans="1:5" x14ac:dyDescent="0.25">
      <c r="A12424" s="353">
        <v>38079</v>
      </c>
      <c r="B12424" s="354" t="s">
        <v>31570</v>
      </c>
      <c r="C12424" s="353" t="s">
        <v>2</v>
      </c>
      <c r="D12424" s="355">
        <v>20.190000000000001</v>
      </c>
      <c r="E12424" s="207"/>
    </row>
    <row r="12425" spans="1:5" x14ac:dyDescent="0.25">
      <c r="A12425" s="353">
        <v>38068</v>
      </c>
      <c r="B12425" s="354" t="s">
        <v>31571</v>
      </c>
      <c r="C12425" s="353" t="s">
        <v>2</v>
      </c>
      <c r="D12425" s="355">
        <v>13.39</v>
      </c>
      <c r="E12425" s="207"/>
    </row>
    <row r="12426" spans="1:5" x14ac:dyDescent="0.25">
      <c r="A12426" s="353">
        <v>38071</v>
      </c>
      <c r="B12426" s="354" t="s">
        <v>31572</v>
      </c>
      <c r="C12426" s="353" t="s">
        <v>2</v>
      </c>
      <c r="D12426" s="355">
        <v>16.010000000000002</v>
      </c>
      <c r="E12426" s="207"/>
    </row>
    <row r="12427" spans="1:5" x14ac:dyDescent="0.25">
      <c r="A12427" s="353">
        <v>45279</v>
      </c>
      <c r="B12427" s="354" t="s">
        <v>39954</v>
      </c>
      <c r="C12427" s="353" t="s">
        <v>2</v>
      </c>
      <c r="D12427" s="355">
        <v>1013.5</v>
      </c>
      <c r="E12427" s="207"/>
    </row>
    <row r="12428" spans="1:5" x14ac:dyDescent="0.25">
      <c r="A12428" s="353">
        <v>3405</v>
      </c>
      <c r="B12428" s="354" t="s">
        <v>31573</v>
      </c>
      <c r="C12428" s="353" t="s">
        <v>2</v>
      </c>
      <c r="D12428" s="355">
        <v>96.57</v>
      </c>
      <c r="E12428" s="207"/>
    </row>
    <row r="12429" spans="1:5" x14ac:dyDescent="0.25">
      <c r="A12429" s="353">
        <v>3394</v>
      </c>
      <c r="B12429" s="354" t="s">
        <v>31574</v>
      </c>
      <c r="C12429" s="353" t="s">
        <v>2</v>
      </c>
      <c r="D12429" s="355">
        <v>509.77</v>
      </c>
      <c r="E12429" s="207"/>
    </row>
    <row r="12430" spans="1:5" x14ac:dyDescent="0.25">
      <c r="A12430" s="353">
        <v>3393</v>
      </c>
      <c r="B12430" s="354" t="s">
        <v>31575</v>
      </c>
      <c r="C12430" s="353" t="s">
        <v>2</v>
      </c>
      <c r="D12430" s="355">
        <v>867.94</v>
      </c>
      <c r="E12430" s="207"/>
    </row>
    <row r="12431" spans="1:5" x14ac:dyDescent="0.25">
      <c r="A12431" s="353">
        <v>3406</v>
      </c>
      <c r="B12431" s="354" t="s">
        <v>31576</v>
      </c>
      <c r="C12431" s="353" t="s">
        <v>2</v>
      </c>
      <c r="D12431" s="355">
        <v>29.56</v>
      </c>
      <c r="E12431" s="207"/>
    </row>
    <row r="12432" spans="1:5" x14ac:dyDescent="0.25">
      <c r="A12432" s="353">
        <v>3395</v>
      </c>
      <c r="B12432" s="354" t="s">
        <v>31577</v>
      </c>
      <c r="C12432" s="353" t="s">
        <v>2</v>
      </c>
      <c r="D12432" s="355">
        <v>124.7</v>
      </c>
      <c r="E12432" s="207"/>
    </row>
    <row r="12433" spans="1:5" x14ac:dyDescent="0.25">
      <c r="A12433" s="353">
        <v>3398</v>
      </c>
      <c r="B12433" s="354" t="s">
        <v>31578</v>
      </c>
      <c r="C12433" s="353" t="s">
        <v>2</v>
      </c>
      <c r="D12433" s="355">
        <v>5.92</v>
      </c>
      <c r="E12433" s="207"/>
    </row>
    <row r="12434" spans="1:5" x14ac:dyDescent="0.25">
      <c r="A12434" s="353">
        <v>40662</v>
      </c>
      <c r="B12434" s="354" t="s">
        <v>31579</v>
      </c>
      <c r="C12434" s="353" t="s">
        <v>2</v>
      </c>
      <c r="D12434" s="355">
        <v>226.66</v>
      </c>
      <c r="E12434" s="207"/>
    </row>
    <row r="12435" spans="1:5" x14ac:dyDescent="0.25">
      <c r="A12435" s="353">
        <v>3437</v>
      </c>
      <c r="B12435" s="354" t="s">
        <v>31580</v>
      </c>
      <c r="C12435" s="353" t="s">
        <v>3</v>
      </c>
      <c r="D12435" s="355">
        <v>629.63</v>
      </c>
      <c r="E12435" s="207"/>
    </row>
    <row r="12436" spans="1:5" x14ac:dyDescent="0.25">
      <c r="A12436" s="353">
        <v>11190</v>
      </c>
      <c r="B12436" s="354" t="s">
        <v>31581</v>
      </c>
      <c r="C12436" s="353" t="s">
        <v>2</v>
      </c>
      <c r="D12436" s="355"/>
      <c r="E12436" s="207"/>
    </row>
    <row r="12437" spans="1:5" x14ac:dyDescent="0.25">
      <c r="A12437" s="353">
        <v>34377</v>
      </c>
      <c r="B12437" s="354" t="s">
        <v>31582</v>
      </c>
      <c r="C12437" s="353" t="s">
        <v>2</v>
      </c>
      <c r="D12437" s="355">
        <v>170.27</v>
      </c>
      <c r="E12437" s="207"/>
    </row>
    <row r="12438" spans="1:5" x14ac:dyDescent="0.25">
      <c r="A12438" s="353">
        <v>40659</v>
      </c>
      <c r="B12438" s="354" t="s">
        <v>31583</v>
      </c>
      <c r="C12438" s="353" t="s">
        <v>3</v>
      </c>
      <c r="D12438" s="355">
        <v>890.84</v>
      </c>
      <c r="E12438" s="207"/>
    </row>
    <row r="12439" spans="1:5" x14ac:dyDescent="0.25">
      <c r="A12439" s="353">
        <v>40660</v>
      </c>
      <c r="B12439" s="354" t="s">
        <v>31584</v>
      </c>
      <c r="C12439" s="353" t="s">
        <v>3</v>
      </c>
      <c r="D12439" s="355">
        <v>1129.03</v>
      </c>
      <c r="E12439" s="207"/>
    </row>
    <row r="12440" spans="1:5" x14ac:dyDescent="0.25">
      <c r="A12440" s="353">
        <v>40661</v>
      </c>
      <c r="B12440" s="354" t="s">
        <v>31585</v>
      </c>
      <c r="C12440" s="353" t="s">
        <v>3</v>
      </c>
      <c r="D12440" s="355">
        <v>694.16</v>
      </c>
      <c r="E12440" s="207"/>
    </row>
    <row r="12441" spans="1:5" x14ac:dyDescent="0.25">
      <c r="A12441" s="353">
        <v>3428</v>
      </c>
      <c r="B12441" s="354" t="s">
        <v>31586</v>
      </c>
      <c r="C12441" s="353" t="s">
        <v>3</v>
      </c>
      <c r="D12441" s="355">
        <v>933.95</v>
      </c>
      <c r="E12441" s="207"/>
    </row>
    <row r="12442" spans="1:5" x14ac:dyDescent="0.25">
      <c r="A12442" s="353">
        <v>3429</v>
      </c>
      <c r="B12442" s="354" t="s">
        <v>31587</v>
      </c>
      <c r="C12442" s="353" t="s">
        <v>3</v>
      </c>
      <c r="D12442" s="355">
        <v>533.61</v>
      </c>
      <c r="E12442" s="207"/>
    </row>
    <row r="12443" spans="1:5" x14ac:dyDescent="0.25">
      <c r="A12443" s="353">
        <v>11199</v>
      </c>
      <c r="B12443" s="354" t="s">
        <v>31588</v>
      </c>
      <c r="C12443" s="353" t="s">
        <v>2</v>
      </c>
      <c r="D12443" s="355"/>
      <c r="E12443" s="207"/>
    </row>
    <row r="12444" spans="1:5" x14ac:dyDescent="0.25">
      <c r="A12444" s="353">
        <v>36896</v>
      </c>
      <c r="B12444" s="354" t="s">
        <v>31589</v>
      </c>
      <c r="C12444" s="353" t="s">
        <v>2</v>
      </c>
      <c r="D12444" s="355">
        <v>329.78</v>
      </c>
      <c r="E12444" s="207"/>
    </row>
    <row r="12445" spans="1:5" x14ac:dyDescent="0.25">
      <c r="A12445" s="353">
        <v>34367</v>
      </c>
      <c r="B12445" s="354" t="s">
        <v>31590</v>
      </c>
      <c r="C12445" s="353" t="s">
        <v>2</v>
      </c>
      <c r="D12445" s="355">
        <v>425.03</v>
      </c>
      <c r="E12445" s="207"/>
    </row>
    <row r="12446" spans="1:5" x14ac:dyDescent="0.25">
      <c r="A12446" s="353">
        <v>36897</v>
      </c>
      <c r="B12446" s="354" t="s">
        <v>31591</v>
      </c>
      <c r="C12446" s="353" t="s">
        <v>2</v>
      </c>
      <c r="D12446" s="355">
        <v>514.61</v>
      </c>
      <c r="E12446" s="207"/>
    </row>
    <row r="12447" spans="1:5" x14ac:dyDescent="0.25">
      <c r="A12447" s="353">
        <v>34369</v>
      </c>
      <c r="B12447" s="354" t="s">
        <v>31592</v>
      </c>
      <c r="C12447" s="353" t="s">
        <v>2</v>
      </c>
      <c r="D12447" s="355">
        <v>592.22</v>
      </c>
      <c r="E12447" s="207"/>
    </row>
    <row r="12448" spans="1:5" x14ac:dyDescent="0.25">
      <c r="A12448" s="353">
        <v>34364</v>
      </c>
      <c r="B12448" s="354" t="s">
        <v>31593</v>
      </c>
      <c r="C12448" s="353" t="s">
        <v>2</v>
      </c>
      <c r="D12448" s="355">
        <v>558.69000000000005</v>
      </c>
      <c r="E12448" s="207"/>
    </row>
    <row r="12449" spans="1:5" x14ac:dyDescent="0.25">
      <c r="A12449" s="353">
        <v>3421</v>
      </c>
      <c r="B12449" s="354" t="s">
        <v>31594</v>
      </c>
      <c r="C12449" s="353" t="s">
        <v>3</v>
      </c>
      <c r="D12449" s="355">
        <v>699.47</v>
      </c>
      <c r="E12449" s="207"/>
    </row>
    <row r="12450" spans="1:5" x14ac:dyDescent="0.25">
      <c r="A12450" s="353">
        <v>599</v>
      </c>
      <c r="B12450" s="354" t="s">
        <v>31595</v>
      </c>
      <c r="C12450" s="353" t="s">
        <v>3</v>
      </c>
      <c r="D12450" s="355">
        <v>601.44000000000005</v>
      </c>
      <c r="E12450" s="207"/>
    </row>
    <row r="12451" spans="1:5" x14ac:dyDescent="0.25">
      <c r="A12451" s="353">
        <v>44053</v>
      </c>
      <c r="B12451" s="354" t="s">
        <v>31596</v>
      </c>
      <c r="C12451" s="353" t="s">
        <v>2</v>
      </c>
      <c r="D12451" s="355">
        <v>1334.93</v>
      </c>
      <c r="E12451" s="207"/>
    </row>
    <row r="12452" spans="1:5" x14ac:dyDescent="0.25">
      <c r="A12452" s="353">
        <v>3423</v>
      </c>
      <c r="B12452" s="354" t="s">
        <v>31597</v>
      </c>
      <c r="C12452" s="353" t="s">
        <v>3</v>
      </c>
      <c r="D12452" s="355">
        <v>986.42</v>
      </c>
      <c r="E12452" s="207"/>
    </row>
    <row r="12453" spans="1:5" x14ac:dyDescent="0.25">
      <c r="A12453" s="353">
        <v>34797</v>
      </c>
      <c r="B12453" s="354" t="s">
        <v>31598</v>
      </c>
      <c r="C12453" s="353" t="s">
        <v>2</v>
      </c>
      <c r="D12453" s="355"/>
      <c r="E12453" s="207"/>
    </row>
    <row r="12454" spans="1:5" x14ac:dyDescent="0.25">
      <c r="A12454" s="353">
        <v>34381</v>
      </c>
      <c r="B12454" s="354" t="s">
        <v>31599</v>
      </c>
      <c r="C12454" s="353" t="s">
        <v>2</v>
      </c>
      <c r="D12454" s="355">
        <v>242.85</v>
      </c>
      <c r="E12454" s="207"/>
    </row>
    <row r="12455" spans="1:5" x14ac:dyDescent="0.25">
      <c r="A12455" s="353">
        <v>44054</v>
      </c>
      <c r="B12455" s="354" t="s">
        <v>31600</v>
      </c>
      <c r="C12455" s="353" t="s">
        <v>2</v>
      </c>
      <c r="D12455" s="355">
        <v>478.89</v>
      </c>
      <c r="E12455" s="207"/>
    </row>
    <row r="12456" spans="1:5" x14ac:dyDescent="0.25">
      <c r="A12456" s="353">
        <v>44399</v>
      </c>
      <c r="B12456" s="354" t="s">
        <v>31601</v>
      </c>
      <c r="C12456" s="353" t="s">
        <v>2</v>
      </c>
      <c r="D12456" s="355">
        <v>654.32000000000005</v>
      </c>
      <c r="E12456" s="207"/>
    </row>
    <row r="12457" spans="1:5" x14ac:dyDescent="0.25">
      <c r="A12457" s="353">
        <v>44503</v>
      </c>
      <c r="B12457" s="354" t="s">
        <v>31602</v>
      </c>
      <c r="C12457" s="353" t="s">
        <v>220</v>
      </c>
      <c r="D12457" s="355">
        <v>19.46</v>
      </c>
      <c r="E12457" s="207"/>
    </row>
    <row r="12458" spans="1:5" x14ac:dyDescent="0.25">
      <c r="A12458" s="353">
        <v>41077</v>
      </c>
      <c r="B12458" s="354" t="s">
        <v>31603</v>
      </c>
      <c r="C12458" s="353" t="s">
        <v>1308</v>
      </c>
      <c r="D12458" s="355">
        <v>3436.46</v>
      </c>
      <c r="E12458" s="207"/>
    </row>
    <row r="12459" spans="1:5" x14ac:dyDescent="0.25">
      <c r="A12459" s="353">
        <v>37963</v>
      </c>
      <c r="B12459" s="354" t="s">
        <v>31604</v>
      </c>
      <c r="C12459" s="353" t="s">
        <v>2</v>
      </c>
      <c r="D12459" s="355">
        <v>4.72</v>
      </c>
      <c r="E12459" s="207"/>
    </row>
    <row r="12460" spans="1:5" x14ac:dyDescent="0.25">
      <c r="A12460" s="353">
        <v>37964</v>
      </c>
      <c r="B12460" s="354" t="s">
        <v>31605</v>
      </c>
      <c r="C12460" s="353" t="s">
        <v>2</v>
      </c>
      <c r="D12460" s="355">
        <v>6.31</v>
      </c>
      <c r="E12460" s="207"/>
    </row>
    <row r="12461" spans="1:5" x14ac:dyDescent="0.25">
      <c r="A12461" s="353">
        <v>37965</v>
      </c>
      <c r="B12461" s="354" t="s">
        <v>31606</v>
      </c>
      <c r="C12461" s="353" t="s">
        <v>2</v>
      </c>
      <c r="D12461" s="355">
        <v>9.1</v>
      </c>
      <c r="E12461" s="207"/>
    </row>
    <row r="12462" spans="1:5" x14ac:dyDescent="0.25">
      <c r="A12462" s="353">
        <v>37966</v>
      </c>
      <c r="B12462" s="354" t="s">
        <v>31607</v>
      </c>
      <c r="C12462" s="353" t="s">
        <v>2</v>
      </c>
      <c r="D12462" s="355">
        <v>15.98</v>
      </c>
      <c r="E12462" s="207"/>
    </row>
    <row r="12463" spans="1:5" x14ac:dyDescent="0.25">
      <c r="A12463" s="353">
        <v>37967</v>
      </c>
      <c r="B12463" s="354" t="s">
        <v>31608</v>
      </c>
      <c r="C12463" s="353" t="s">
        <v>2</v>
      </c>
      <c r="D12463" s="355">
        <v>26.85</v>
      </c>
      <c r="E12463" s="207"/>
    </row>
    <row r="12464" spans="1:5" x14ac:dyDescent="0.25">
      <c r="A12464" s="353">
        <v>37968</v>
      </c>
      <c r="B12464" s="354" t="s">
        <v>31609</v>
      </c>
      <c r="C12464" s="353" t="s">
        <v>2</v>
      </c>
      <c r="D12464" s="355">
        <v>57.01</v>
      </c>
      <c r="E12464" s="207"/>
    </row>
    <row r="12465" spans="1:5" x14ac:dyDescent="0.25">
      <c r="A12465" s="353">
        <v>37969</v>
      </c>
      <c r="B12465" s="354" t="s">
        <v>31610</v>
      </c>
      <c r="C12465" s="353" t="s">
        <v>2</v>
      </c>
      <c r="D12465" s="355">
        <v>144.06</v>
      </c>
      <c r="E12465" s="207"/>
    </row>
    <row r="12466" spans="1:5" x14ac:dyDescent="0.25">
      <c r="A12466" s="353">
        <v>37970</v>
      </c>
      <c r="B12466" s="354" t="s">
        <v>31611</v>
      </c>
      <c r="C12466" s="353" t="s">
        <v>2</v>
      </c>
      <c r="D12466" s="355">
        <v>208.43</v>
      </c>
      <c r="E12466" s="207"/>
    </row>
    <row r="12467" spans="1:5" x14ac:dyDescent="0.25">
      <c r="A12467" s="353">
        <v>44251</v>
      </c>
      <c r="B12467" s="354" t="s">
        <v>31612</v>
      </c>
      <c r="C12467" s="353" t="s">
        <v>2</v>
      </c>
      <c r="D12467" s="355">
        <v>240.74</v>
      </c>
      <c r="E12467" s="207"/>
    </row>
    <row r="12468" spans="1:5" x14ac:dyDescent="0.25">
      <c r="A12468" s="353">
        <v>21118</v>
      </c>
      <c r="B12468" s="354" t="s">
        <v>31613</v>
      </c>
      <c r="C12468" s="353" t="s">
        <v>2</v>
      </c>
      <c r="D12468" s="355">
        <v>3.75</v>
      </c>
      <c r="E12468" s="207"/>
    </row>
    <row r="12469" spans="1:5" x14ac:dyDescent="0.25">
      <c r="A12469" s="353">
        <v>37956</v>
      </c>
      <c r="B12469" s="354" t="s">
        <v>31614</v>
      </c>
      <c r="C12469" s="353" t="s">
        <v>2</v>
      </c>
      <c r="D12469" s="355">
        <v>4.6100000000000003</v>
      </c>
      <c r="E12469" s="207"/>
    </row>
    <row r="12470" spans="1:5" x14ac:dyDescent="0.25">
      <c r="A12470" s="353">
        <v>37957</v>
      </c>
      <c r="B12470" s="354" t="s">
        <v>31615</v>
      </c>
      <c r="C12470" s="353" t="s">
        <v>2</v>
      </c>
      <c r="D12470" s="355">
        <v>9.8000000000000007</v>
      </c>
      <c r="E12470" s="207"/>
    </row>
    <row r="12471" spans="1:5" x14ac:dyDescent="0.25">
      <c r="A12471" s="353">
        <v>37958</v>
      </c>
      <c r="B12471" s="354" t="s">
        <v>31616</v>
      </c>
      <c r="C12471" s="353" t="s">
        <v>2</v>
      </c>
      <c r="D12471" s="355">
        <v>17.72</v>
      </c>
      <c r="E12471" s="207"/>
    </row>
    <row r="12472" spans="1:5" x14ac:dyDescent="0.25">
      <c r="A12472" s="353">
        <v>37959</v>
      </c>
      <c r="B12472" s="354" t="s">
        <v>31617</v>
      </c>
      <c r="C12472" s="353" t="s">
        <v>2</v>
      </c>
      <c r="D12472" s="355">
        <v>27.28</v>
      </c>
      <c r="E12472" s="207"/>
    </row>
    <row r="12473" spans="1:5" x14ac:dyDescent="0.25">
      <c r="A12473" s="353">
        <v>37960</v>
      </c>
      <c r="B12473" s="354" t="s">
        <v>31618</v>
      </c>
      <c r="C12473" s="353" t="s">
        <v>2</v>
      </c>
      <c r="D12473" s="355">
        <v>69.7</v>
      </c>
      <c r="E12473" s="207"/>
    </row>
    <row r="12474" spans="1:5" x14ac:dyDescent="0.25">
      <c r="A12474" s="353">
        <v>37961</v>
      </c>
      <c r="B12474" s="354" t="s">
        <v>31619</v>
      </c>
      <c r="C12474" s="353" t="s">
        <v>2</v>
      </c>
      <c r="D12474" s="355">
        <v>149.80000000000001</v>
      </c>
      <c r="E12474" s="207"/>
    </row>
    <row r="12475" spans="1:5" x14ac:dyDescent="0.25">
      <c r="A12475" s="353">
        <v>37962</v>
      </c>
      <c r="B12475" s="354" t="s">
        <v>31620</v>
      </c>
      <c r="C12475" s="353" t="s">
        <v>2</v>
      </c>
      <c r="D12475" s="355">
        <v>172.7</v>
      </c>
      <c r="E12475" s="207"/>
    </row>
    <row r="12476" spans="1:5" x14ac:dyDescent="0.25">
      <c r="A12476" s="353">
        <v>3533</v>
      </c>
      <c r="B12476" s="354" t="s">
        <v>31621</v>
      </c>
      <c r="C12476" s="353" t="s">
        <v>2</v>
      </c>
      <c r="D12476" s="355">
        <v>2.89</v>
      </c>
      <c r="E12476" s="207"/>
    </row>
    <row r="12477" spans="1:5" x14ac:dyDescent="0.25">
      <c r="A12477" s="353">
        <v>3538</v>
      </c>
      <c r="B12477" s="354" t="s">
        <v>31622</v>
      </c>
      <c r="C12477" s="353" t="s">
        <v>2</v>
      </c>
      <c r="D12477" s="355">
        <v>5.46</v>
      </c>
      <c r="E12477" s="207"/>
    </row>
    <row r="12478" spans="1:5" x14ac:dyDescent="0.25">
      <c r="A12478" s="353">
        <v>3498</v>
      </c>
      <c r="B12478" s="354" t="s">
        <v>31623</v>
      </c>
      <c r="C12478" s="353" t="s">
        <v>2</v>
      </c>
      <c r="D12478" s="355">
        <v>5.3</v>
      </c>
      <c r="E12478" s="207"/>
    </row>
    <row r="12479" spans="1:5" x14ac:dyDescent="0.25">
      <c r="A12479" s="353">
        <v>3496</v>
      </c>
      <c r="B12479" s="354" t="s">
        <v>31624</v>
      </c>
      <c r="C12479" s="353" t="s">
        <v>2</v>
      </c>
      <c r="D12479" s="355">
        <v>3.54</v>
      </c>
      <c r="E12479" s="207"/>
    </row>
    <row r="12480" spans="1:5" x14ac:dyDescent="0.25">
      <c r="A12480" s="353">
        <v>38429</v>
      </c>
      <c r="B12480" s="354" t="s">
        <v>31625</v>
      </c>
      <c r="C12480" s="353" t="s">
        <v>2</v>
      </c>
      <c r="D12480" s="355">
        <v>12.75</v>
      </c>
      <c r="E12480" s="207"/>
    </row>
    <row r="12481" spans="1:5" x14ac:dyDescent="0.25">
      <c r="A12481" s="353">
        <v>38431</v>
      </c>
      <c r="B12481" s="354" t="s">
        <v>31626</v>
      </c>
      <c r="C12481" s="353" t="s">
        <v>2</v>
      </c>
      <c r="D12481" s="355">
        <v>16</v>
      </c>
      <c r="E12481" s="207"/>
    </row>
    <row r="12482" spans="1:5" x14ac:dyDescent="0.25">
      <c r="A12482" s="353">
        <v>38430</v>
      </c>
      <c r="B12482" s="354" t="s">
        <v>31627</v>
      </c>
      <c r="C12482" s="353" t="s">
        <v>2</v>
      </c>
      <c r="D12482" s="355">
        <v>24.81</v>
      </c>
      <c r="E12482" s="207"/>
    </row>
    <row r="12483" spans="1:5" x14ac:dyDescent="0.25">
      <c r="A12483" s="353">
        <v>36348</v>
      </c>
      <c r="B12483" s="354" t="s">
        <v>31628</v>
      </c>
      <c r="C12483" s="353" t="s">
        <v>2</v>
      </c>
      <c r="D12483" s="355"/>
      <c r="E12483" s="207"/>
    </row>
    <row r="12484" spans="1:5" x14ac:dyDescent="0.25">
      <c r="A12484" s="353">
        <v>36349</v>
      </c>
      <c r="B12484" s="354" t="s">
        <v>31629</v>
      </c>
      <c r="C12484" s="353" t="s">
        <v>2</v>
      </c>
      <c r="D12484" s="355"/>
      <c r="E12484" s="207"/>
    </row>
    <row r="12485" spans="1:5" x14ac:dyDescent="0.25">
      <c r="A12485" s="353">
        <v>38987</v>
      </c>
      <c r="B12485" s="354" t="s">
        <v>31630</v>
      </c>
      <c r="C12485" s="353" t="s">
        <v>2</v>
      </c>
      <c r="D12485" s="355"/>
      <c r="E12485" s="207"/>
    </row>
    <row r="12486" spans="1:5" x14ac:dyDescent="0.25">
      <c r="A12486" s="353">
        <v>38988</v>
      </c>
      <c r="B12486" s="354" t="s">
        <v>31631</v>
      </c>
      <c r="C12486" s="353" t="s">
        <v>2</v>
      </c>
      <c r="D12486" s="355"/>
      <c r="E12486" s="207"/>
    </row>
    <row r="12487" spans="1:5" x14ac:dyDescent="0.25">
      <c r="A12487" s="353">
        <v>38989</v>
      </c>
      <c r="B12487" s="354" t="s">
        <v>31632</v>
      </c>
      <c r="C12487" s="353" t="s">
        <v>2</v>
      </c>
      <c r="D12487" s="355"/>
      <c r="E12487" s="207"/>
    </row>
    <row r="12488" spans="1:5" x14ac:dyDescent="0.25">
      <c r="A12488" s="353">
        <v>38990</v>
      </c>
      <c r="B12488" s="354" t="s">
        <v>31633</v>
      </c>
      <c r="C12488" s="353" t="s">
        <v>2</v>
      </c>
      <c r="D12488" s="355"/>
      <c r="E12488" s="207"/>
    </row>
    <row r="12489" spans="1:5" x14ac:dyDescent="0.25">
      <c r="A12489" s="353">
        <v>38991</v>
      </c>
      <c r="B12489" s="354" t="s">
        <v>31634</v>
      </c>
      <c r="C12489" s="353" t="s">
        <v>2</v>
      </c>
      <c r="D12489" s="355"/>
      <c r="E12489" s="207"/>
    </row>
    <row r="12490" spans="1:5" x14ac:dyDescent="0.25">
      <c r="A12490" s="353">
        <v>38433</v>
      </c>
      <c r="B12490" s="354" t="s">
        <v>31635</v>
      </c>
      <c r="C12490" s="353" t="s">
        <v>2</v>
      </c>
      <c r="D12490" s="355"/>
      <c r="E12490" s="207"/>
    </row>
    <row r="12491" spans="1:5" x14ac:dyDescent="0.25">
      <c r="A12491" s="353">
        <v>38440</v>
      </c>
      <c r="B12491" s="354" t="s">
        <v>31636</v>
      </c>
      <c r="C12491" s="353" t="s">
        <v>2</v>
      </c>
      <c r="D12491" s="355"/>
      <c r="E12491" s="207"/>
    </row>
    <row r="12492" spans="1:5" x14ac:dyDescent="0.25">
      <c r="A12492" s="353">
        <v>36359</v>
      </c>
      <c r="B12492" s="354" t="s">
        <v>31637</v>
      </c>
      <c r="C12492" s="353" t="s">
        <v>2</v>
      </c>
      <c r="D12492" s="355"/>
      <c r="E12492" s="207"/>
    </row>
    <row r="12493" spans="1:5" x14ac:dyDescent="0.25">
      <c r="A12493" s="353">
        <v>36360</v>
      </c>
      <c r="B12493" s="354" t="s">
        <v>31638</v>
      </c>
      <c r="C12493" s="353" t="s">
        <v>2</v>
      </c>
      <c r="D12493" s="355"/>
      <c r="E12493" s="207"/>
    </row>
    <row r="12494" spans="1:5" x14ac:dyDescent="0.25">
      <c r="A12494" s="353">
        <v>38434</v>
      </c>
      <c r="B12494" s="354" t="s">
        <v>31639</v>
      </c>
      <c r="C12494" s="353" t="s">
        <v>2</v>
      </c>
      <c r="D12494" s="355"/>
      <c r="E12494" s="207"/>
    </row>
    <row r="12495" spans="1:5" x14ac:dyDescent="0.25">
      <c r="A12495" s="353">
        <v>38435</v>
      </c>
      <c r="B12495" s="354" t="s">
        <v>31640</v>
      </c>
      <c r="C12495" s="353" t="s">
        <v>2</v>
      </c>
      <c r="D12495" s="355"/>
      <c r="E12495" s="207"/>
    </row>
    <row r="12496" spans="1:5" x14ac:dyDescent="0.25">
      <c r="A12496" s="353">
        <v>38436</v>
      </c>
      <c r="B12496" s="354" t="s">
        <v>31641</v>
      </c>
      <c r="C12496" s="353" t="s">
        <v>2</v>
      </c>
      <c r="D12496" s="355"/>
      <c r="E12496" s="207"/>
    </row>
    <row r="12497" spans="1:5" x14ac:dyDescent="0.25">
      <c r="A12497" s="353">
        <v>38437</v>
      </c>
      <c r="B12497" s="354" t="s">
        <v>31642</v>
      </c>
      <c r="C12497" s="353" t="s">
        <v>2</v>
      </c>
      <c r="D12497" s="355"/>
      <c r="E12497" s="207"/>
    </row>
    <row r="12498" spans="1:5" x14ac:dyDescent="0.25">
      <c r="A12498" s="353">
        <v>38438</v>
      </c>
      <c r="B12498" s="354" t="s">
        <v>31643</v>
      </c>
      <c r="C12498" s="353" t="s">
        <v>2</v>
      </c>
      <c r="D12498" s="355"/>
      <c r="E12498" s="207"/>
    </row>
    <row r="12499" spans="1:5" x14ac:dyDescent="0.25">
      <c r="A12499" s="353">
        <v>38439</v>
      </c>
      <c r="B12499" s="354" t="s">
        <v>31644</v>
      </c>
      <c r="C12499" s="353" t="s">
        <v>2</v>
      </c>
      <c r="D12499" s="355"/>
      <c r="E12499" s="207"/>
    </row>
    <row r="12500" spans="1:5" x14ac:dyDescent="0.25">
      <c r="A12500" s="353">
        <v>10836</v>
      </c>
      <c r="B12500" s="354" t="s">
        <v>31645</v>
      </c>
      <c r="C12500" s="353" t="s">
        <v>2</v>
      </c>
      <c r="D12500" s="355">
        <v>22</v>
      </c>
      <c r="E12500" s="207"/>
    </row>
    <row r="12501" spans="1:5" x14ac:dyDescent="0.25">
      <c r="A12501" s="353">
        <v>3510</v>
      </c>
      <c r="B12501" s="354" t="s">
        <v>31646</v>
      </c>
      <c r="C12501" s="353" t="s">
        <v>2</v>
      </c>
      <c r="D12501" s="355">
        <v>13.29</v>
      </c>
      <c r="E12501" s="207"/>
    </row>
    <row r="12502" spans="1:5" x14ac:dyDescent="0.25">
      <c r="A12502" s="353">
        <v>10835</v>
      </c>
      <c r="B12502" s="354" t="s">
        <v>31647</v>
      </c>
      <c r="C12502" s="353" t="s">
        <v>2</v>
      </c>
      <c r="D12502" s="355">
        <v>6.14</v>
      </c>
      <c r="E12502" s="207"/>
    </row>
    <row r="12503" spans="1:5" x14ac:dyDescent="0.25">
      <c r="A12503" s="353">
        <v>3485</v>
      </c>
      <c r="B12503" s="354" t="s">
        <v>31648</v>
      </c>
      <c r="C12503" s="353" t="s">
        <v>2</v>
      </c>
      <c r="D12503" s="355">
        <v>13.98</v>
      </c>
      <c r="E12503" s="207"/>
    </row>
    <row r="12504" spans="1:5" x14ac:dyDescent="0.25">
      <c r="A12504" s="353">
        <v>3475</v>
      </c>
      <c r="B12504" s="354" t="s">
        <v>31649</v>
      </c>
      <c r="C12504" s="353" t="s">
        <v>2</v>
      </c>
      <c r="D12504" s="355">
        <v>5.0599999999999996</v>
      </c>
      <c r="E12504" s="207"/>
    </row>
    <row r="12505" spans="1:5" x14ac:dyDescent="0.25">
      <c r="A12505" s="353">
        <v>3534</v>
      </c>
      <c r="B12505" s="354" t="s">
        <v>31650</v>
      </c>
      <c r="C12505" s="353" t="s">
        <v>2</v>
      </c>
      <c r="D12505" s="355">
        <v>8.01</v>
      </c>
      <c r="E12505" s="207"/>
    </row>
    <row r="12506" spans="1:5" x14ac:dyDescent="0.25">
      <c r="A12506" s="353">
        <v>3482</v>
      </c>
      <c r="B12506" s="354" t="s">
        <v>31651</v>
      </c>
      <c r="C12506" s="353" t="s">
        <v>2</v>
      </c>
      <c r="D12506" s="355">
        <v>5.73</v>
      </c>
      <c r="E12506" s="207"/>
    </row>
    <row r="12507" spans="1:5" x14ac:dyDescent="0.25">
      <c r="A12507" s="353">
        <v>3543</v>
      </c>
      <c r="B12507" s="354" t="s">
        <v>31652</v>
      </c>
      <c r="C12507" s="353" t="s">
        <v>2</v>
      </c>
      <c r="D12507" s="355">
        <v>1.86</v>
      </c>
      <c r="E12507" s="207"/>
    </row>
    <row r="12508" spans="1:5" x14ac:dyDescent="0.25">
      <c r="A12508" s="353">
        <v>3505</v>
      </c>
      <c r="B12508" s="354" t="s">
        <v>31653</v>
      </c>
      <c r="C12508" s="353" t="s">
        <v>2</v>
      </c>
      <c r="D12508" s="355">
        <v>2.77</v>
      </c>
      <c r="E12508" s="207"/>
    </row>
    <row r="12509" spans="1:5" x14ac:dyDescent="0.25">
      <c r="A12509" s="353">
        <v>3521</v>
      </c>
      <c r="B12509" s="354" t="s">
        <v>31654</v>
      </c>
      <c r="C12509" s="353" t="s">
        <v>2</v>
      </c>
      <c r="D12509" s="355">
        <v>2.08</v>
      </c>
      <c r="E12509" s="207"/>
    </row>
    <row r="12510" spans="1:5" x14ac:dyDescent="0.25">
      <c r="A12510" s="353">
        <v>3531</v>
      </c>
      <c r="B12510" s="354" t="s">
        <v>31655</v>
      </c>
      <c r="C12510" s="353" t="s">
        <v>2</v>
      </c>
      <c r="D12510" s="355">
        <v>3.97</v>
      </c>
      <c r="E12510" s="207"/>
    </row>
    <row r="12511" spans="1:5" x14ac:dyDescent="0.25">
      <c r="A12511" s="353">
        <v>3522</v>
      </c>
      <c r="B12511" s="354" t="s">
        <v>31656</v>
      </c>
      <c r="C12511" s="353" t="s">
        <v>2</v>
      </c>
      <c r="D12511" s="355">
        <v>2.56</v>
      </c>
      <c r="E12511" s="207"/>
    </row>
    <row r="12512" spans="1:5" x14ac:dyDescent="0.25">
      <c r="A12512" s="353">
        <v>3527</v>
      </c>
      <c r="B12512" s="354" t="s">
        <v>31657</v>
      </c>
      <c r="C12512" s="353" t="s">
        <v>2</v>
      </c>
      <c r="D12512" s="355">
        <v>13.47</v>
      </c>
      <c r="E12512" s="207"/>
    </row>
    <row r="12513" spans="1:5" x14ac:dyDescent="0.25">
      <c r="A12513" s="353">
        <v>3530</v>
      </c>
      <c r="B12513" s="354" t="s">
        <v>31658</v>
      </c>
      <c r="C12513" s="353" t="s">
        <v>2</v>
      </c>
      <c r="D12513" s="355">
        <v>218.12</v>
      </c>
      <c r="E12513" s="207"/>
    </row>
    <row r="12514" spans="1:5" x14ac:dyDescent="0.25">
      <c r="A12514" s="353">
        <v>3542</v>
      </c>
      <c r="B12514" s="354" t="s">
        <v>31659</v>
      </c>
      <c r="C12514" s="353" t="s">
        <v>2</v>
      </c>
      <c r="D12514" s="355">
        <v>0.62</v>
      </c>
      <c r="E12514" s="207"/>
    </row>
    <row r="12515" spans="1:5" x14ac:dyDescent="0.25">
      <c r="A12515" s="353">
        <v>3529</v>
      </c>
      <c r="B12515" s="354" t="s">
        <v>31660</v>
      </c>
      <c r="C12515" s="353" t="s">
        <v>2</v>
      </c>
      <c r="D12515" s="355">
        <v>0.77</v>
      </c>
      <c r="E12515" s="207"/>
    </row>
    <row r="12516" spans="1:5" x14ac:dyDescent="0.25">
      <c r="A12516" s="353">
        <v>3536</v>
      </c>
      <c r="B12516" s="354" t="s">
        <v>31661</v>
      </c>
      <c r="C12516" s="353" t="s">
        <v>2</v>
      </c>
      <c r="D12516" s="355">
        <v>2.56</v>
      </c>
      <c r="E12516" s="207"/>
    </row>
    <row r="12517" spans="1:5" x14ac:dyDescent="0.25">
      <c r="A12517" s="353">
        <v>3535</v>
      </c>
      <c r="B12517" s="354" t="s">
        <v>31662</v>
      </c>
      <c r="C12517" s="353" t="s">
        <v>2</v>
      </c>
      <c r="D12517" s="355">
        <v>6.22</v>
      </c>
      <c r="E12517" s="207"/>
    </row>
    <row r="12518" spans="1:5" x14ac:dyDescent="0.25">
      <c r="A12518" s="353">
        <v>3540</v>
      </c>
      <c r="B12518" s="354" t="s">
        <v>31663</v>
      </c>
      <c r="C12518" s="353" t="s">
        <v>2</v>
      </c>
      <c r="D12518" s="355">
        <v>5.27</v>
      </c>
      <c r="E12518" s="207"/>
    </row>
    <row r="12519" spans="1:5" x14ac:dyDescent="0.25">
      <c r="A12519" s="353">
        <v>3539</v>
      </c>
      <c r="B12519" s="354" t="s">
        <v>31664</v>
      </c>
      <c r="C12519" s="353" t="s">
        <v>2</v>
      </c>
      <c r="D12519" s="355">
        <v>30.53</v>
      </c>
      <c r="E12519" s="207"/>
    </row>
    <row r="12520" spans="1:5" x14ac:dyDescent="0.25">
      <c r="A12520" s="353">
        <v>3513</v>
      </c>
      <c r="B12520" s="354" t="s">
        <v>31665</v>
      </c>
      <c r="C12520" s="353" t="s">
        <v>2</v>
      </c>
      <c r="D12520" s="355">
        <v>107.65</v>
      </c>
      <c r="E12520" s="207"/>
    </row>
    <row r="12521" spans="1:5" x14ac:dyDescent="0.25">
      <c r="A12521" s="353">
        <v>3516</v>
      </c>
      <c r="B12521" s="354" t="s">
        <v>31666</v>
      </c>
      <c r="C12521" s="353" t="s">
        <v>2</v>
      </c>
      <c r="D12521" s="355">
        <v>2.54</v>
      </c>
      <c r="E12521" s="207"/>
    </row>
    <row r="12522" spans="1:5" x14ac:dyDescent="0.25">
      <c r="A12522" s="353">
        <v>3517</v>
      </c>
      <c r="B12522" s="354" t="s">
        <v>31667</v>
      </c>
      <c r="C12522" s="353" t="s">
        <v>2</v>
      </c>
      <c r="D12522" s="355">
        <v>2.29</v>
      </c>
      <c r="E12522" s="207"/>
    </row>
    <row r="12523" spans="1:5" x14ac:dyDescent="0.25">
      <c r="A12523" s="353">
        <v>3515</v>
      </c>
      <c r="B12523" s="354" t="s">
        <v>31668</v>
      </c>
      <c r="C12523" s="353" t="s">
        <v>2</v>
      </c>
      <c r="D12523" s="355">
        <v>6.87</v>
      </c>
      <c r="E12523" s="207"/>
    </row>
    <row r="12524" spans="1:5" x14ac:dyDescent="0.25">
      <c r="A12524" s="353">
        <v>20147</v>
      </c>
      <c r="B12524" s="354" t="s">
        <v>31669</v>
      </c>
      <c r="C12524" s="353" t="s">
        <v>2</v>
      </c>
      <c r="D12524" s="355">
        <v>5.65</v>
      </c>
      <c r="E12524" s="207"/>
    </row>
    <row r="12525" spans="1:5" x14ac:dyDescent="0.25">
      <c r="A12525" s="353">
        <v>3524</v>
      </c>
      <c r="B12525" s="354" t="s">
        <v>31670</v>
      </c>
      <c r="C12525" s="353" t="s">
        <v>2</v>
      </c>
      <c r="D12525" s="355">
        <v>8.5</v>
      </c>
      <c r="E12525" s="207"/>
    </row>
    <row r="12526" spans="1:5" x14ac:dyDescent="0.25">
      <c r="A12526" s="353">
        <v>3532</v>
      </c>
      <c r="B12526" s="354" t="s">
        <v>31671</v>
      </c>
      <c r="C12526" s="353" t="s">
        <v>2</v>
      </c>
      <c r="D12526" s="355">
        <v>19.649999999999999</v>
      </c>
      <c r="E12526" s="207"/>
    </row>
    <row r="12527" spans="1:5" x14ac:dyDescent="0.25">
      <c r="A12527" s="353">
        <v>3528</v>
      </c>
      <c r="B12527" s="354" t="s">
        <v>31672</v>
      </c>
      <c r="C12527" s="353" t="s">
        <v>2</v>
      </c>
      <c r="D12527" s="355">
        <v>9.91</v>
      </c>
      <c r="E12527" s="207"/>
    </row>
    <row r="12528" spans="1:5" x14ac:dyDescent="0.25">
      <c r="A12528" s="353">
        <v>37952</v>
      </c>
      <c r="B12528" s="354" t="s">
        <v>31673</v>
      </c>
      <c r="C12528" s="353" t="s">
        <v>2</v>
      </c>
      <c r="D12528" s="355">
        <v>71</v>
      </c>
      <c r="E12528" s="207"/>
    </row>
    <row r="12529" spans="1:5" x14ac:dyDescent="0.25">
      <c r="A12529" s="353">
        <v>37951</v>
      </c>
      <c r="B12529" s="354" t="s">
        <v>31674</v>
      </c>
      <c r="C12529" s="353" t="s">
        <v>2</v>
      </c>
      <c r="D12529" s="355">
        <v>2.67</v>
      </c>
      <c r="E12529" s="207"/>
    </row>
    <row r="12530" spans="1:5" x14ac:dyDescent="0.25">
      <c r="A12530" s="353">
        <v>3518</v>
      </c>
      <c r="B12530" s="354" t="s">
        <v>31675</v>
      </c>
      <c r="C12530" s="353" t="s">
        <v>2</v>
      </c>
      <c r="D12530" s="355">
        <v>4.0999999999999996</v>
      </c>
      <c r="E12530" s="207"/>
    </row>
    <row r="12531" spans="1:5" x14ac:dyDescent="0.25">
      <c r="A12531" s="353">
        <v>3519</v>
      </c>
      <c r="B12531" s="354" t="s">
        <v>31676</v>
      </c>
      <c r="C12531" s="353" t="s">
        <v>2</v>
      </c>
      <c r="D12531" s="355">
        <v>8.59</v>
      </c>
      <c r="E12531" s="207"/>
    </row>
    <row r="12532" spans="1:5" x14ac:dyDescent="0.25">
      <c r="A12532" s="353">
        <v>3520</v>
      </c>
      <c r="B12532" s="354" t="s">
        <v>31677</v>
      </c>
      <c r="C12532" s="353" t="s">
        <v>2</v>
      </c>
      <c r="D12532" s="355">
        <v>9</v>
      </c>
      <c r="E12532" s="207"/>
    </row>
    <row r="12533" spans="1:5" x14ac:dyDescent="0.25">
      <c r="A12533" s="353">
        <v>37950</v>
      </c>
      <c r="B12533" s="354" t="s">
        <v>31678</v>
      </c>
      <c r="C12533" s="353" t="s">
        <v>2</v>
      </c>
      <c r="D12533" s="355">
        <v>65.36</v>
      </c>
      <c r="E12533" s="207"/>
    </row>
    <row r="12534" spans="1:5" x14ac:dyDescent="0.25">
      <c r="A12534" s="353">
        <v>37949</v>
      </c>
      <c r="B12534" s="354" t="s">
        <v>31679</v>
      </c>
      <c r="C12534" s="353" t="s">
        <v>2</v>
      </c>
      <c r="D12534" s="355">
        <v>2.41</v>
      </c>
      <c r="E12534" s="207"/>
    </row>
    <row r="12535" spans="1:5" x14ac:dyDescent="0.25">
      <c r="A12535" s="353">
        <v>3526</v>
      </c>
      <c r="B12535" s="354" t="s">
        <v>31680</v>
      </c>
      <c r="C12535" s="353" t="s">
        <v>2</v>
      </c>
      <c r="D12535" s="355">
        <v>3.32</v>
      </c>
      <c r="E12535" s="207"/>
    </row>
    <row r="12536" spans="1:5" x14ac:dyDescent="0.25">
      <c r="A12536" s="353">
        <v>3509</v>
      </c>
      <c r="B12536" s="354" t="s">
        <v>31681</v>
      </c>
      <c r="C12536" s="353" t="s">
        <v>2</v>
      </c>
      <c r="D12536" s="355">
        <v>7.54</v>
      </c>
      <c r="E12536" s="207"/>
    </row>
    <row r="12537" spans="1:5" x14ac:dyDescent="0.25">
      <c r="A12537" s="353">
        <v>20151</v>
      </c>
      <c r="B12537" s="354" t="s">
        <v>31682</v>
      </c>
      <c r="C12537" s="353" t="s">
        <v>2</v>
      </c>
      <c r="D12537" s="355">
        <v>22.14</v>
      </c>
      <c r="E12537" s="207"/>
    </row>
    <row r="12538" spans="1:5" x14ac:dyDescent="0.25">
      <c r="A12538" s="353">
        <v>20152</v>
      </c>
      <c r="B12538" s="354" t="s">
        <v>31683</v>
      </c>
      <c r="C12538" s="353" t="s">
        <v>2</v>
      </c>
      <c r="D12538" s="355">
        <v>80.12</v>
      </c>
      <c r="E12538" s="207"/>
    </row>
    <row r="12539" spans="1:5" x14ac:dyDescent="0.25">
      <c r="A12539" s="353">
        <v>20148</v>
      </c>
      <c r="B12539" s="354" t="s">
        <v>31684</v>
      </c>
      <c r="C12539" s="353" t="s">
        <v>2</v>
      </c>
      <c r="D12539" s="355">
        <v>4.3499999999999996</v>
      </c>
      <c r="E12539" s="207"/>
    </row>
    <row r="12540" spans="1:5" x14ac:dyDescent="0.25">
      <c r="A12540" s="353">
        <v>20149</v>
      </c>
      <c r="B12540" s="354" t="s">
        <v>31685</v>
      </c>
      <c r="C12540" s="353" t="s">
        <v>2</v>
      </c>
      <c r="D12540" s="355">
        <v>7.27</v>
      </c>
      <c r="E12540" s="207"/>
    </row>
    <row r="12541" spans="1:5" x14ac:dyDescent="0.25">
      <c r="A12541" s="353">
        <v>20150</v>
      </c>
      <c r="B12541" s="354" t="s">
        <v>31686</v>
      </c>
      <c r="C12541" s="353" t="s">
        <v>2</v>
      </c>
      <c r="D12541" s="355">
        <v>18.739999999999998</v>
      </c>
      <c r="E12541" s="207"/>
    </row>
    <row r="12542" spans="1:5" x14ac:dyDescent="0.25">
      <c r="A12542" s="353">
        <v>20157</v>
      </c>
      <c r="B12542" s="354" t="s">
        <v>31687</v>
      </c>
      <c r="C12542" s="353" t="s">
        <v>2</v>
      </c>
      <c r="D12542" s="355">
        <v>21.03</v>
      </c>
      <c r="E12542" s="207"/>
    </row>
    <row r="12543" spans="1:5" x14ac:dyDescent="0.25">
      <c r="A12543" s="353">
        <v>20158</v>
      </c>
      <c r="B12543" s="354" t="s">
        <v>31688</v>
      </c>
      <c r="C12543" s="353" t="s">
        <v>2</v>
      </c>
      <c r="D12543" s="355">
        <v>83.52</v>
      </c>
      <c r="E12543" s="207"/>
    </row>
    <row r="12544" spans="1:5" x14ac:dyDescent="0.25">
      <c r="A12544" s="353">
        <v>20154</v>
      </c>
      <c r="B12544" s="354" t="s">
        <v>31689</v>
      </c>
      <c r="C12544" s="353" t="s">
        <v>2</v>
      </c>
      <c r="D12544" s="355">
        <v>4.26</v>
      </c>
      <c r="E12544" s="207"/>
    </row>
    <row r="12545" spans="1:5" x14ac:dyDescent="0.25">
      <c r="A12545" s="353">
        <v>20155</v>
      </c>
      <c r="B12545" s="354" t="s">
        <v>31690</v>
      </c>
      <c r="C12545" s="353" t="s">
        <v>2</v>
      </c>
      <c r="D12545" s="355">
        <v>6.49</v>
      </c>
      <c r="E12545" s="207"/>
    </row>
    <row r="12546" spans="1:5" x14ac:dyDescent="0.25">
      <c r="A12546" s="353">
        <v>20156</v>
      </c>
      <c r="B12546" s="354" t="s">
        <v>31691</v>
      </c>
      <c r="C12546" s="353" t="s">
        <v>2</v>
      </c>
      <c r="D12546" s="355">
        <v>18.239999999999998</v>
      </c>
      <c r="E12546" s="207"/>
    </row>
    <row r="12547" spans="1:5" x14ac:dyDescent="0.25">
      <c r="A12547" s="353">
        <v>3499</v>
      </c>
      <c r="B12547" s="354" t="s">
        <v>31692</v>
      </c>
      <c r="C12547" s="353" t="s">
        <v>2</v>
      </c>
      <c r="D12547" s="355">
        <v>1.19</v>
      </c>
      <c r="E12547" s="207"/>
    </row>
    <row r="12548" spans="1:5" x14ac:dyDescent="0.25">
      <c r="A12548" s="353">
        <v>3500</v>
      </c>
      <c r="B12548" s="354" t="s">
        <v>31693</v>
      </c>
      <c r="C12548" s="353" t="s">
        <v>2</v>
      </c>
      <c r="D12548" s="355">
        <v>1.58</v>
      </c>
      <c r="E12548" s="207"/>
    </row>
    <row r="12549" spans="1:5" x14ac:dyDescent="0.25">
      <c r="A12549" s="353">
        <v>3501</v>
      </c>
      <c r="B12549" s="354" t="s">
        <v>31694</v>
      </c>
      <c r="C12549" s="353" t="s">
        <v>2</v>
      </c>
      <c r="D12549" s="355">
        <v>4.37</v>
      </c>
      <c r="E12549" s="207"/>
    </row>
    <row r="12550" spans="1:5" x14ac:dyDescent="0.25">
      <c r="A12550" s="353">
        <v>3502</v>
      </c>
      <c r="B12550" s="354" t="s">
        <v>31695</v>
      </c>
      <c r="C12550" s="353" t="s">
        <v>2</v>
      </c>
      <c r="D12550" s="355">
        <v>6.28</v>
      </c>
      <c r="E12550" s="207"/>
    </row>
    <row r="12551" spans="1:5" x14ac:dyDescent="0.25">
      <c r="A12551" s="353">
        <v>3503</v>
      </c>
      <c r="B12551" s="354" t="s">
        <v>31696</v>
      </c>
      <c r="C12551" s="353" t="s">
        <v>2</v>
      </c>
      <c r="D12551" s="355">
        <v>7.89</v>
      </c>
      <c r="E12551" s="207"/>
    </row>
    <row r="12552" spans="1:5" x14ac:dyDescent="0.25">
      <c r="A12552" s="353">
        <v>3477</v>
      </c>
      <c r="B12552" s="354" t="s">
        <v>31697</v>
      </c>
      <c r="C12552" s="353" t="s">
        <v>2</v>
      </c>
      <c r="D12552" s="355">
        <v>28.69</v>
      </c>
      <c r="E12552" s="207"/>
    </row>
    <row r="12553" spans="1:5" x14ac:dyDescent="0.25">
      <c r="A12553" s="353">
        <v>3478</v>
      </c>
      <c r="B12553" s="354" t="s">
        <v>31698</v>
      </c>
      <c r="C12553" s="353" t="s">
        <v>2</v>
      </c>
      <c r="D12553" s="355">
        <v>68.78</v>
      </c>
      <c r="E12553" s="207"/>
    </row>
    <row r="12554" spans="1:5" x14ac:dyDescent="0.25">
      <c r="A12554" s="353">
        <v>3525</v>
      </c>
      <c r="B12554" s="354" t="s">
        <v>31699</v>
      </c>
      <c r="C12554" s="353" t="s">
        <v>2</v>
      </c>
      <c r="D12554" s="355">
        <v>84.88</v>
      </c>
      <c r="E12554" s="207"/>
    </row>
    <row r="12555" spans="1:5" x14ac:dyDescent="0.25">
      <c r="A12555" s="353">
        <v>3511</v>
      </c>
      <c r="B12555" s="354" t="s">
        <v>31700</v>
      </c>
      <c r="C12555" s="353" t="s">
        <v>2</v>
      </c>
      <c r="D12555" s="355">
        <v>90.04</v>
      </c>
      <c r="E12555" s="207"/>
    </row>
    <row r="12556" spans="1:5" x14ac:dyDescent="0.25">
      <c r="A12556" s="353">
        <v>38913</v>
      </c>
      <c r="B12556" s="354" t="s">
        <v>31701</v>
      </c>
      <c r="C12556" s="353" t="s">
        <v>2</v>
      </c>
      <c r="D12556" s="355"/>
      <c r="E12556" s="207"/>
    </row>
    <row r="12557" spans="1:5" x14ac:dyDescent="0.25">
      <c r="A12557" s="353">
        <v>38914</v>
      </c>
      <c r="B12557" s="354" t="s">
        <v>31702</v>
      </c>
      <c r="C12557" s="353" t="s">
        <v>2</v>
      </c>
      <c r="D12557" s="355"/>
      <c r="E12557" s="207"/>
    </row>
    <row r="12558" spans="1:5" x14ac:dyDescent="0.25">
      <c r="A12558" s="353">
        <v>38915</v>
      </c>
      <c r="B12558" s="354" t="s">
        <v>31703</v>
      </c>
      <c r="C12558" s="353" t="s">
        <v>2</v>
      </c>
      <c r="D12558" s="355"/>
      <c r="E12558" s="207"/>
    </row>
    <row r="12559" spans="1:5" x14ac:dyDescent="0.25">
      <c r="A12559" s="353">
        <v>38916</v>
      </c>
      <c r="B12559" s="354" t="s">
        <v>31704</v>
      </c>
      <c r="C12559" s="353" t="s">
        <v>2</v>
      </c>
      <c r="D12559" s="355"/>
      <c r="E12559" s="207"/>
    </row>
    <row r="12560" spans="1:5" x14ac:dyDescent="0.25">
      <c r="A12560" s="353">
        <v>39300</v>
      </c>
      <c r="B12560" s="354" t="s">
        <v>31705</v>
      </c>
      <c r="C12560" s="353" t="s">
        <v>2</v>
      </c>
      <c r="D12560" s="355"/>
      <c r="E12560" s="207"/>
    </row>
    <row r="12561" spans="1:5" x14ac:dyDescent="0.25">
      <c r="A12561" s="353">
        <v>39301</v>
      </c>
      <c r="B12561" s="354" t="s">
        <v>31706</v>
      </c>
      <c r="C12561" s="353" t="s">
        <v>2</v>
      </c>
      <c r="D12561" s="355"/>
      <c r="E12561" s="207"/>
    </row>
    <row r="12562" spans="1:5" x14ac:dyDescent="0.25">
      <c r="A12562" s="353">
        <v>39302</v>
      </c>
      <c r="B12562" s="354" t="s">
        <v>31707</v>
      </c>
      <c r="C12562" s="353" t="s">
        <v>2</v>
      </c>
      <c r="D12562" s="355"/>
      <c r="E12562" s="207"/>
    </row>
    <row r="12563" spans="1:5" x14ac:dyDescent="0.25">
      <c r="A12563" s="353">
        <v>38941</v>
      </c>
      <c r="B12563" s="354" t="s">
        <v>31708</v>
      </c>
      <c r="C12563" s="353" t="s">
        <v>2</v>
      </c>
      <c r="D12563" s="355"/>
      <c r="E12563" s="207"/>
    </row>
    <row r="12564" spans="1:5" x14ac:dyDescent="0.25">
      <c r="A12564" s="353">
        <v>38923</v>
      </c>
      <c r="B12564" s="354" t="s">
        <v>31709</v>
      </c>
      <c r="C12564" s="353" t="s">
        <v>2</v>
      </c>
      <c r="D12564" s="355"/>
      <c r="E12564" s="207"/>
    </row>
    <row r="12565" spans="1:5" x14ac:dyDescent="0.25">
      <c r="A12565" s="353">
        <v>38925</v>
      </c>
      <c r="B12565" s="354" t="s">
        <v>31710</v>
      </c>
      <c r="C12565" s="353" t="s">
        <v>2</v>
      </c>
      <c r="D12565" s="355"/>
      <c r="E12565" s="207"/>
    </row>
    <row r="12566" spans="1:5" x14ac:dyDescent="0.25">
      <c r="A12566" s="353">
        <v>38926</v>
      </c>
      <c r="B12566" s="354" t="s">
        <v>31711</v>
      </c>
      <c r="C12566" s="353" t="s">
        <v>2</v>
      </c>
      <c r="D12566" s="355"/>
      <c r="E12566" s="207"/>
    </row>
    <row r="12567" spans="1:5" x14ac:dyDescent="0.25">
      <c r="A12567" s="353">
        <v>38927</v>
      </c>
      <c r="B12567" s="354" t="s">
        <v>31712</v>
      </c>
      <c r="C12567" s="353" t="s">
        <v>2</v>
      </c>
      <c r="D12567" s="355"/>
      <c r="E12567" s="207"/>
    </row>
    <row r="12568" spans="1:5" x14ac:dyDescent="0.25">
      <c r="A12568" s="353">
        <v>39304</v>
      </c>
      <c r="B12568" s="354" t="s">
        <v>31713</v>
      </c>
      <c r="C12568" s="353" t="s">
        <v>2</v>
      </c>
      <c r="D12568" s="355"/>
      <c r="E12568" s="207"/>
    </row>
    <row r="12569" spans="1:5" x14ac:dyDescent="0.25">
      <c r="A12569" s="353">
        <v>39305</v>
      </c>
      <c r="B12569" s="354" t="s">
        <v>31714</v>
      </c>
      <c r="C12569" s="353" t="s">
        <v>2</v>
      </c>
      <c r="D12569" s="355"/>
      <c r="E12569" s="207"/>
    </row>
    <row r="12570" spans="1:5" x14ac:dyDescent="0.25">
      <c r="A12570" s="353">
        <v>39306</v>
      </c>
      <c r="B12570" s="354" t="s">
        <v>31715</v>
      </c>
      <c r="C12570" s="353" t="s">
        <v>2</v>
      </c>
      <c r="D12570" s="355"/>
      <c r="E12570" s="207"/>
    </row>
    <row r="12571" spans="1:5" x14ac:dyDescent="0.25">
      <c r="A12571" s="353">
        <v>38928</v>
      </c>
      <c r="B12571" s="354" t="s">
        <v>31716</v>
      </c>
      <c r="C12571" s="353" t="s">
        <v>2</v>
      </c>
      <c r="D12571" s="355"/>
      <c r="E12571" s="207"/>
    </row>
    <row r="12572" spans="1:5" x14ac:dyDescent="0.25">
      <c r="A12572" s="353">
        <v>38917</v>
      </c>
      <c r="B12572" s="354" t="s">
        <v>31717</v>
      </c>
      <c r="C12572" s="353" t="s">
        <v>2</v>
      </c>
      <c r="D12572" s="355"/>
      <c r="E12572" s="207"/>
    </row>
    <row r="12573" spans="1:5" x14ac:dyDescent="0.25">
      <c r="A12573" s="353">
        <v>38919</v>
      </c>
      <c r="B12573" s="354" t="s">
        <v>31718</v>
      </c>
      <c r="C12573" s="353" t="s">
        <v>2</v>
      </c>
      <c r="D12573" s="355"/>
      <c r="E12573" s="207"/>
    </row>
    <row r="12574" spans="1:5" x14ac:dyDescent="0.25">
      <c r="A12574" s="353">
        <v>38922</v>
      </c>
      <c r="B12574" s="354" t="s">
        <v>31719</v>
      </c>
      <c r="C12574" s="353" t="s">
        <v>2</v>
      </c>
      <c r="D12574" s="355"/>
      <c r="E12574" s="207"/>
    </row>
    <row r="12575" spans="1:5" x14ac:dyDescent="0.25">
      <c r="A12575" s="353">
        <v>45198</v>
      </c>
      <c r="B12575" s="354" t="s">
        <v>39955</v>
      </c>
      <c r="C12575" s="353" t="s">
        <v>2</v>
      </c>
      <c r="D12575" s="355">
        <v>62.21</v>
      </c>
      <c r="E12575" s="207"/>
    </row>
    <row r="12576" spans="1:5" x14ac:dyDescent="0.25">
      <c r="A12576" s="353">
        <v>45196</v>
      </c>
      <c r="B12576" s="354" t="s">
        <v>39956</v>
      </c>
      <c r="C12576" s="353" t="s">
        <v>2</v>
      </c>
      <c r="D12576" s="355">
        <v>128.27000000000001</v>
      </c>
      <c r="E12576" s="207"/>
    </row>
    <row r="12577" spans="1:5" x14ac:dyDescent="0.25">
      <c r="A12577" s="353">
        <v>12032</v>
      </c>
      <c r="B12577" s="354" t="s">
        <v>31720</v>
      </c>
      <c r="C12577" s="353" t="s">
        <v>29870</v>
      </c>
      <c r="D12577" s="355">
        <v>57.86</v>
      </c>
      <c r="E12577" s="207"/>
    </row>
    <row r="12578" spans="1:5" x14ac:dyDescent="0.25">
      <c r="A12578" s="353">
        <v>12030</v>
      </c>
      <c r="B12578" s="354" t="s">
        <v>31721</v>
      </c>
      <c r="C12578" s="353" t="s">
        <v>29870</v>
      </c>
      <c r="D12578" s="355">
        <v>54.37</v>
      </c>
      <c r="E12578" s="207"/>
    </row>
    <row r="12579" spans="1:5" x14ac:dyDescent="0.25">
      <c r="A12579" s="353">
        <v>45207</v>
      </c>
      <c r="B12579" s="354" t="s">
        <v>39817</v>
      </c>
      <c r="C12579" s="353" t="s">
        <v>2</v>
      </c>
      <c r="D12579" s="355">
        <v>409.75</v>
      </c>
      <c r="E12579" s="207"/>
    </row>
    <row r="12580" spans="1:5" x14ac:dyDescent="0.25">
      <c r="A12580" s="353">
        <v>14157</v>
      </c>
      <c r="B12580" s="354" t="s">
        <v>31722</v>
      </c>
      <c r="C12580" s="353" t="s">
        <v>2</v>
      </c>
      <c r="D12580" s="355">
        <v>2.79</v>
      </c>
      <c r="E12580" s="207"/>
    </row>
    <row r="12581" spans="1:5" x14ac:dyDescent="0.25">
      <c r="A12581" s="353">
        <v>10908</v>
      </c>
      <c r="B12581" s="354" t="s">
        <v>31723</v>
      </c>
      <c r="C12581" s="353" t="s">
        <v>2</v>
      </c>
      <c r="D12581" s="355">
        <v>20.67</v>
      </c>
      <c r="E12581" s="207"/>
    </row>
    <row r="12582" spans="1:5" x14ac:dyDescent="0.25">
      <c r="A12582" s="353">
        <v>10909</v>
      </c>
      <c r="B12582" s="354" t="s">
        <v>31724</v>
      </c>
      <c r="C12582" s="353" t="s">
        <v>2</v>
      </c>
      <c r="D12582" s="355">
        <v>24.05</v>
      </c>
      <c r="E12582" s="207"/>
    </row>
    <row r="12583" spans="1:5" x14ac:dyDescent="0.25">
      <c r="A12583" s="353">
        <v>3669</v>
      </c>
      <c r="B12583" s="354" t="s">
        <v>31725</v>
      </c>
      <c r="C12583" s="353" t="s">
        <v>2</v>
      </c>
      <c r="D12583" s="355">
        <v>14.77</v>
      </c>
      <c r="E12583" s="207"/>
    </row>
    <row r="12584" spans="1:5" x14ac:dyDescent="0.25">
      <c r="A12584" s="353">
        <v>20139</v>
      </c>
      <c r="B12584" s="354" t="s">
        <v>31726</v>
      </c>
      <c r="C12584" s="353" t="s">
        <v>2</v>
      </c>
      <c r="D12584" s="355">
        <v>127.06</v>
      </c>
      <c r="E12584" s="207"/>
    </row>
    <row r="12585" spans="1:5" x14ac:dyDescent="0.25">
      <c r="A12585" s="353">
        <v>3668</v>
      </c>
      <c r="B12585" s="354" t="s">
        <v>31727</v>
      </c>
      <c r="C12585" s="353" t="s">
        <v>2</v>
      </c>
      <c r="D12585" s="355">
        <v>45.39</v>
      </c>
      <c r="E12585" s="207"/>
    </row>
    <row r="12586" spans="1:5" x14ac:dyDescent="0.25">
      <c r="A12586" s="353">
        <v>10911</v>
      </c>
      <c r="B12586" s="354" t="s">
        <v>31728</v>
      </c>
      <c r="C12586" s="353" t="s">
        <v>2</v>
      </c>
      <c r="D12586" s="355">
        <v>19.899999999999999</v>
      </c>
      <c r="E12586" s="207"/>
    </row>
    <row r="12587" spans="1:5" x14ac:dyDescent="0.25">
      <c r="A12587" s="353">
        <v>3659</v>
      </c>
      <c r="B12587" s="354" t="s">
        <v>31729</v>
      </c>
      <c r="C12587" s="353" t="s">
        <v>2</v>
      </c>
      <c r="D12587" s="355">
        <v>20.27</v>
      </c>
      <c r="E12587" s="207"/>
    </row>
    <row r="12588" spans="1:5" x14ac:dyDescent="0.25">
      <c r="A12588" s="353">
        <v>3660</v>
      </c>
      <c r="B12588" s="354" t="s">
        <v>31730</v>
      </c>
      <c r="C12588" s="353" t="s">
        <v>2</v>
      </c>
      <c r="D12588" s="355">
        <v>26.21</v>
      </c>
      <c r="E12588" s="207"/>
    </row>
    <row r="12589" spans="1:5" x14ac:dyDescent="0.25">
      <c r="A12589" s="353">
        <v>20144</v>
      </c>
      <c r="B12589" s="354" t="s">
        <v>31731</v>
      </c>
      <c r="C12589" s="353" t="s">
        <v>2</v>
      </c>
      <c r="D12589" s="355">
        <v>58.71</v>
      </c>
      <c r="E12589" s="207"/>
    </row>
    <row r="12590" spans="1:5" x14ac:dyDescent="0.25">
      <c r="A12590" s="353">
        <v>20143</v>
      </c>
      <c r="B12590" s="354" t="s">
        <v>31732</v>
      </c>
      <c r="C12590" s="353" t="s">
        <v>2</v>
      </c>
      <c r="D12590" s="355">
        <v>75.11</v>
      </c>
      <c r="E12590" s="207"/>
    </row>
    <row r="12591" spans="1:5" x14ac:dyDescent="0.25">
      <c r="A12591" s="353">
        <v>20145</v>
      </c>
      <c r="B12591" s="354" t="s">
        <v>31733</v>
      </c>
      <c r="C12591" s="353" t="s">
        <v>2</v>
      </c>
      <c r="D12591" s="355">
        <v>144.88</v>
      </c>
      <c r="E12591" s="207"/>
    </row>
    <row r="12592" spans="1:5" x14ac:dyDescent="0.25">
      <c r="A12592" s="353">
        <v>20146</v>
      </c>
      <c r="B12592" s="354" t="s">
        <v>31734</v>
      </c>
      <c r="C12592" s="353" t="s">
        <v>2</v>
      </c>
      <c r="D12592" s="355">
        <v>198.05</v>
      </c>
      <c r="E12592" s="207"/>
    </row>
    <row r="12593" spans="1:5" x14ac:dyDescent="0.25">
      <c r="A12593" s="353">
        <v>20140</v>
      </c>
      <c r="B12593" s="354" t="s">
        <v>31735</v>
      </c>
      <c r="C12593" s="353" t="s">
        <v>2</v>
      </c>
      <c r="D12593" s="355">
        <v>9.2899999999999991</v>
      </c>
      <c r="E12593" s="207"/>
    </row>
    <row r="12594" spans="1:5" x14ac:dyDescent="0.25">
      <c r="A12594" s="353">
        <v>20141</v>
      </c>
      <c r="B12594" s="354" t="s">
        <v>31736</v>
      </c>
      <c r="C12594" s="353" t="s">
        <v>2</v>
      </c>
      <c r="D12594" s="355">
        <v>22.75</v>
      </c>
      <c r="E12594" s="207"/>
    </row>
    <row r="12595" spans="1:5" x14ac:dyDescent="0.25">
      <c r="A12595" s="353">
        <v>20142</v>
      </c>
      <c r="B12595" s="354" t="s">
        <v>31737</v>
      </c>
      <c r="C12595" s="353" t="s">
        <v>2</v>
      </c>
      <c r="D12595" s="355">
        <v>40.03</v>
      </c>
      <c r="E12595" s="207"/>
    </row>
    <row r="12596" spans="1:5" x14ac:dyDescent="0.25">
      <c r="A12596" s="353">
        <v>3670</v>
      </c>
      <c r="B12596" s="354" t="s">
        <v>31738</v>
      </c>
      <c r="C12596" s="353" t="s">
        <v>2</v>
      </c>
      <c r="D12596" s="355">
        <v>26.03</v>
      </c>
      <c r="E12596" s="207"/>
    </row>
    <row r="12597" spans="1:5" x14ac:dyDescent="0.25">
      <c r="A12597" s="353">
        <v>3666</v>
      </c>
      <c r="B12597" s="354" t="s">
        <v>31739</v>
      </c>
      <c r="C12597" s="353" t="s">
        <v>2</v>
      </c>
      <c r="D12597" s="355">
        <v>4.0999999999999996</v>
      </c>
      <c r="E12597" s="207"/>
    </row>
    <row r="12598" spans="1:5" x14ac:dyDescent="0.25">
      <c r="A12598" s="353">
        <v>3662</v>
      </c>
      <c r="B12598" s="354" t="s">
        <v>31740</v>
      </c>
      <c r="C12598" s="353" t="s">
        <v>2</v>
      </c>
      <c r="D12598" s="355">
        <v>10.68</v>
      </c>
      <c r="E12598" s="207"/>
    </row>
    <row r="12599" spans="1:5" x14ac:dyDescent="0.25">
      <c r="A12599" s="353">
        <v>3658</v>
      </c>
      <c r="B12599" s="354" t="s">
        <v>31741</v>
      </c>
      <c r="C12599" s="353" t="s">
        <v>2</v>
      </c>
      <c r="D12599" s="355">
        <v>20.239999999999998</v>
      </c>
      <c r="E12599" s="207"/>
    </row>
    <row r="12600" spans="1:5" x14ac:dyDescent="0.25">
      <c r="A12600" s="353">
        <v>42696</v>
      </c>
      <c r="B12600" s="354" t="s">
        <v>31742</v>
      </c>
      <c r="C12600" s="353" t="s">
        <v>2</v>
      </c>
      <c r="D12600" s="355">
        <v>160.49</v>
      </c>
      <c r="E12600" s="207"/>
    </row>
    <row r="12601" spans="1:5" x14ac:dyDescent="0.25">
      <c r="A12601" s="353">
        <v>39875</v>
      </c>
      <c r="B12601" s="354" t="s">
        <v>31743</v>
      </c>
      <c r="C12601" s="353" t="s">
        <v>2</v>
      </c>
      <c r="D12601" s="355"/>
      <c r="E12601" s="207"/>
    </row>
    <row r="12602" spans="1:5" x14ac:dyDescent="0.25">
      <c r="A12602" s="353">
        <v>39876</v>
      </c>
      <c r="B12602" s="354" t="s">
        <v>31744</v>
      </c>
      <c r="C12602" s="353" t="s">
        <v>2</v>
      </c>
      <c r="D12602" s="355"/>
      <c r="E12602" s="207"/>
    </row>
    <row r="12603" spans="1:5" x14ac:dyDescent="0.25">
      <c r="A12603" s="353">
        <v>39877</v>
      </c>
      <c r="B12603" s="354" t="s">
        <v>31745</v>
      </c>
      <c r="C12603" s="353" t="s">
        <v>2</v>
      </c>
      <c r="D12603" s="355"/>
      <c r="E12603" s="207"/>
    </row>
    <row r="12604" spans="1:5" x14ac:dyDescent="0.25">
      <c r="A12604" s="353">
        <v>39878</v>
      </c>
      <c r="B12604" s="354" t="s">
        <v>31746</v>
      </c>
      <c r="C12604" s="353" t="s">
        <v>2</v>
      </c>
      <c r="D12604" s="355"/>
      <c r="E12604" s="207"/>
    </row>
    <row r="12605" spans="1:5" x14ac:dyDescent="0.25">
      <c r="A12605" s="353">
        <v>39872</v>
      </c>
      <c r="B12605" s="354" t="s">
        <v>31747</v>
      </c>
      <c r="C12605" s="353" t="s">
        <v>2</v>
      </c>
      <c r="D12605" s="355"/>
      <c r="E12605" s="207"/>
    </row>
    <row r="12606" spans="1:5" x14ac:dyDescent="0.25">
      <c r="A12606" s="353">
        <v>39873</v>
      </c>
      <c r="B12606" s="354" t="s">
        <v>31748</v>
      </c>
      <c r="C12606" s="353" t="s">
        <v>2</v>
      </c>
      <c r="D12606" s="355"/>
      <c r="E12606" s="207"/>
    </row>
    <row r="12607" spans="1:5" x14ac:dyDescent="0.25">
      <c r="A12607" s="353">
        <v>39874</v>
      </c>
      <c r="B12607" s="354" t="s">
        <v>31749</v>
      </c>
      <c r="C12607" s="353" t="s">
        <v>2</v>
      </c>
      <c r="D12607" s="355"/>
      <c r="E12607" s="207"/>
    </row>
    <row r="12608" spans="1:5" x14ac:dyDescent="0.25">
      <c r="A12608" s="353">
        <v>3674</v>
      </c>
      <c r="B12608" s="354" t="s">
        <v>31750</v>
      </c>
      <c r="C12608" s="353" t="s">
        <v>1</v>
      </c>
      <c r="D12608" s="355">
        <v>192.58</v>
      </c>
      <c r="E12608" s="207"/>
    </row>
    <row r="12609" spans="1:5" x14ac:dyDescent="0.25">
      <c r="A12609" s="353">
        <v>3681</v>
      </c>
      <c r="B12609" s="354" t="s">
        <v>31751</v>
      </c>
      <c r="C12609" s="353" t="s">
        <v>1</v>
      </c>
      <c r="D12609" s="355">
        <v>286.52999999999997</v>
      </c>
      <c r="E12609" s="207"/>
    </row>
    <row r="12610" spans="1:5" x14ac:dyDescent="0.25">
      <c r="A12610" s="353">
        <v>3676</v>
      </c>
      <c r="B12610" s="354" t="s">
        <v>31752</v>
      </c>
      <c r="C12610" s="353" t="s">
        <v>1</v>
      </c>
      <c r="D12610" s="355">
        <v>1078.29</v>
      </c>
      <c r="E12610" s="207"/>
    </row>
    <row r="12611" spans="1:5" x14ac:dyDescent="0.25">
      <c r="A12611" s="353">
        <v>3679</v>
      </c>
      <c r="B12611" s="354" t="s">
        <v>31753</v>
      </c>
      <c r="C12611" s="353" t="s">
        <v>1</v>
      </c>
      <c r="D12611" s="355">
        <v>892.1</v>
      </c>
      <c r="E12611" s="207"/>
    </row>
    <row r="12612" spans="1:5" x14ac:dyDescent="0.25">
      <c r="A12612" s="353">
        <v>3672</v>
      </c>
      <c r="B12612" s="354" t="s">
        <v>31754</v>
      </c>
      <c r="C12612" s="353" t="s">
        <v>1</v>
      </c>
      <c r="D12612" s="355">
        <v>3.04</v>
      </c>
      <c r="E12612" s="207"/>
    </row>
    <row r="12613" spans="1:5" x14ac:dyDescent="0.25">
      <c r="A12613" s="353">
        <v>3671</v>
      </c>
      <c r="B12613" s="354" t="s">
        <v>31755</v>
      </c>
      <c r="C12613" s="353" t="s">
        <v>1</v>
      </c>
      <c r="D12613" s="355">
        <v>2.87</v>
      </c>
      <c r="E12613" s="207"/>
    </row>
    <row r="12614" spans="1:5" x14ac:dyDescent="0.25">
      <c r="A12614" s="353">
        <v>3673</v>
      </c>
      <c r="B12614" s="354" t="s">
        <v>31756</v>
      </c>
      <c r="C12614" s="353" t="s">
        <v>1</v>
      </c>
      <c r="D12614" s="355">
        <v>4.51</v>
      </c>
      <c r="E12614" s="207"/>
    </row>
    <row r="12615" spans="1:5" x14ac:dyDescent="0.25">
      <c r="A12615" s="353">
        <v>38394</v>
      </c>
      <c r="B12615" s="354" t="s">
        <v>31757</v>
      </c>
      <c r="C12615" s="353" t="s">
        <v>2</v>
      </c>
      <c r="D12615" s="355">
        <v>241.12</v>
      </c>
      <c r="E12615" s="207"/>
    </row>
    <row r="12616" spans="1:5" x14ac:dyDescent="0.25">
      <c r="A12616" s="353">
        <v>3729</v>
      </c>
      <c r="B12616" s="354" t="s">
        <v>31758</v>
      </c>
      <c r="C12616" s="353" t="s">
        <v>2</v>
      </c>
      <c r="D12616" s="355">
        <v>146.25</v>
      </c>
      <c r="E12616" s="207"/>
    </row>
    <row r="12617" spans="1:5" x14ac:dyDescent="0.25">
      <c r="A12617" s="353">
        <v>39357</v>
      </c>
      <c r="B12617" s="354" t="s">
        <v>31759</v>
      </c>
      <c r="C12617" s="353" t="s">
        <v>2</v>
      </c>
      <c r="D12617" s="355"/>
      <c r="E12617" s="207"/>
    </row>
    <row r="12618" spans="1:5" x14ac:dyDescent="0.25">
      <c r="A12618" s="353">
        <v>39358</v>
      </c>
      <c r="B12618" s="354" t="s">
        <v>31760</v>
      </c>
      <c r="C12618" s="353" t="s">
        <v>2</v>
      </c>
      <c r="D12618" s="355"/>
      <c r="E12618" s="207"/>
    </row>
    <row r="12619" spans="1:5" x14ac:dyDescent="0.25">
      <c r="A12619" s="353">
        <v>39355</v>
      </c>
      <c r="B12619" s="354" t="s">
        <v>31761</v>
      </c>
      <c r="C12619" s="353" t="s">
        <v>2</v>
      </c>
      <c r="D12619" s="355"/>
      <c r="E12619" s="207"/>
    </row>
    <row r="12620" spans="1:5" x14ac:dyDescent="0.25">
      <c r="A12620" s="353">
        <v>39356</v>
      </c>
      <c r="B12620" s="354" t="s">
        <v>31762</v>
      </c>
      <c r="C12620" s="353" t="s">
        <v>2</v>
      </c>
      <c r="D12620" s="355"/>
      <c r="E12620" s="207"/>
    </row>
    <row r="12621" spans="1:5" x14ac:dyDescent="0.25">
      <c r="A12621" s="353">
        <v>39353</v>
      </c>
      <c r="B12621" s="354" t="s">
        <v>39957</v>
      </c>
      <c r="C12621" s="353" t="s">
        <v>2</v>
      </c>
      <c r="D12621" s="355"/>
      <c r="E12621" s="207"/>
    </row>
    <row r="12622" spans="1:5" x14ac:dyDescent="0.25">
      <c r="A12622" s="353">
        <v>39354</v>
      </c>
      <c r="B12622" s="354" t="s">
        <v>39958</v>
      </c>
      <c r="C12622" s="353" t="s">
        <v>2</v>
      </c>
      <c r="D12622" s="355"/>
      <c r="E12622" s="207"/>
    </row>
    <row r="12623" spans="1:5" x14ac:dyDescent="0.25">
      <c r="A12623" s="353">
        <v>39398</v>
      </c>
      <c r="B12623" s="354" t="s">
        <v>31763</v>
      </c>
      <c r="C12623" s="353" t="s">
        <v>2</v>
      </c>
      <c r="D12623" s="355">
        <v>73</v>
      </c>
      <c r="E12623" s="207"/>
    </row>
    <row r="12624" spans="1:5" x14ac:dyDescent="0.25">
      <c r="A12624" s="353">
        <v>13343</v>
      </c>
      <c r="B12624" s="354" t="s">
        <v>31764</v>
      </c>
      <c r="C12624" s="353" t="s">
        <v>2</v>
      </c>
      <c r="D12624" s="355">
        <v>52.55</v>
      </c>
      <c r="E12624" s="207"/>
    </row>
    <row r="12625" spans="1:5" x14ac:dyDescent="0.25">
      <c r="A12625" s="353">
        <v>12118</v>
      </c>
      <c r="B12625" s="354" t="s">
        <v>31765</v>
      </c>
      <c r="C12625" s="353" t="s">
        <v>2</v>
      </c>
      <c r="D12625" s="355">
        <v>20.92</v>
      </c>
      <c r="E12625" s="207"/>
    </row>
    <row r="12626" spans="1:5" x14ac:dyDescent="0.25">
      <c r="A12626" s="353">
        <v>39482</v>
      </c>
      <c r="B12626" s="354" t="s">
        <v>31766</v>
      </c>
      <c r="C12626" s="353" t="s">
        <v>2</v>
      </c>
      <c r="D12626" s="355">
        <v>632.13</v>
      </c>
      <c r="E12626" s="207"/>
    </row>
    <row r="12627" spans="1:5" x14ac:dyDescent="0.25">
      <c r="A12627" s="353">
        <v>39486</v>
      </c>
      <c r="B12627" s="354" t="s">
        <v>31767</v>
      </c>
      <c r="C12627" s="353" t="s">
        <v>2</v>
      </c>
      <c r="D12627" s="355">
        <v>515.91</v>
      </c>
      <c r="E12627" s="207"/>
    </row>
    <row r="12628" spans="1:5" x14ac:dyDescent="0.25">
      <c r="A12628" s="353">
        <v>39484</v>
      </c>
      <c r="B12628" s="354" t="s">
        <v>31768</v>
      </c>
      <c r="C12628" s="353" t="s">
        <v>2</v>
      </c>
      <c r="D12628" s="355">
        <v>632.13</v>
      </c>
      <c r="E12628" s="207"/>
    </row>
    <row r="12629" spans="1:5" x14ac:dyDescent="0.25">
      <c r="A12629" s="353">
        <v>39488</v>
      </c>
      <c r="B12629" s="354" t="s">
        <v>31769</v>
      </c>
      <c r="C12629" s="353" t="s">
        <v>2</v>
      </c>
      <c r="D12629" s="355">
        <v>524.35</v>
      </c>
      <c r="E12629" s="207"/>
    </row>
    <row r="12630" spans="1:5" x14ac:dyDescent="0.25">
      <c r="A12630" s="353">
        <v>39485</v>
      </c>
      <c r="B12630" s="354" t="s">
        <v>31770</v>
      </c>
      <c r="C12630" s="353" t="s">
        <v>2</v>
      </c>
      <c r="D12630" s="355">
        <v>632.13</v>
      </c>
      <c r="E12630" s="207"/>
    </row>
    <row r="12631" spans="1:5" x14ac:dyDescent="0.25">
      <c r="A12631" s="353">
        <v>39489</v>
      </c>
      <c r="B12631" s="354" t="s">
        <v>31771</v>
      </c>
      <c r="C12631" s="353" t="s">
        <v>2</v>
      </c>
      <c r="D12631" s="355">
        <v>533.24</v>
      </c>
      <c r="E12631" s="207"/>
    </row>
    <row r="12632" spans="1:5" x14ac:dyDescent="0.25">
      <c r="A12632" s="353">
        <v>39490</v>
      </c>
      <c r="B12632" s="354" t="s">
        <v>31772</v>
      </c>
      <c r="C12632" s="353" t="s">
        <v>2</v>
      </c>
      <c r="D12632" s="355">
        <v>794.6</v>
      </c>
      <c r="E12632" s="207"/>
    </row>
    <row r="12633" spans="1:5" x14ac:dyDescent="0.25">
      <c r="A12633" s="353">
        <v>39494</v>
      </c>
      <c r="B12633" s="354" t="s">
        <v>31773</v>
      </c>
      <c r="C12633" s="353" t="s">
        <v>2</v>
      </c>
      <c r="D12633" s="355">
        <v>570.59</v>
      </c>
      <c r="E12633" s="207"/>
    </row>
    <row r="12634" spans="1:5" x14ac:dyDescent="0.25">
      <c r="A12634" s="353">
        <v>39495</v>
      </c>
      <c r="B12634" s="354" t="s">
        <v>31774</v>
      </c>
      <c r="C12634" s="353" t="s">
        <v>2</v>
      </c>
      <c r="D12634" s="355">
        <v>642.98</v>
      </c>
      <c r="E12634" s="207"/>
    </row>
    <row r="12635" spans="1:5" x14ac:dyDescent="0.25">
      <c r="A12635" s="353">
        <v>39496</v>
      </c>
      <c r="B12635" s="354" t="s">
        <v>31775</v>
      </c>
      <c r="C12635" s="353" t="s">
        <v>2</v>
      </c>
      <c r="D12635" s="355">
        <v>707.28</v>
      </c>
      <c r="E12635" s="207"/>
    </row>
    <row r="12636" spans="1:5" x14ac:dyDescent="0.25">
      <c r="A12636" s="353">
        <v>39492</v>
      </c>
      <c r="B12636" s="354" t="s">
        <v>31776</v>
      </c>
      <c r="C12636" s="353" t="s">
        <v>2</v>
      </c>
      <c r="D12636" s="355">
        <v>818.83</v>
      </c>
      <c r="E12636" s="207"/>
    </row>
    <row r="12637" spans="1:5" x14ac:dyDescent="0.25">
      <c r="A12637" s="353">
        <v>39497</v>
      </c>
      <c r="B12637" s="354" t="s">
        <v>31777</v>
      </c>
      <c r="C12637" s="353" t="s">
        <v>2</v>
      </c>
      <c r="D12637" s="355">
        <v>739.62</v>
      </c>
      <c r="E12637" s="207"/>
    </row>
    <row r="12638" spans="1:5" x14ac:dyDescent="0.25">
      <c r="A12638" s="353">
        <v>39493</v>
      </c>
      <c r="B12638" s="354" t="s">
        <v>31778</v>
      </c>
      <c r="C12638" s="353" t="s">
        <v>2</v>
      </c>
      <c r="D12638" s="355">
        <v>878.28</v>
      </c>
      <c r="E12638" s="207"/>
    </row>
    <row r="12639" spans="1:5" x14ac:dyDescent="0.25">
      <c r="A12639" s="353">
        <v>43628</v>
      </c>
      <c r="B12639" s="354" t="s">
        <v>31779</v>
      </c>
      <c r="C12639" s="353" t="s">
        <v>2</v>
      </c>
      <c r="D12639" s="355">
        <v>931.56</v>
      </c>
      <c r="E12639" s="207"/>
    </row>
    <row r="12640" spans="1:5" x14ac:dyDescent="0.25">
      <c r="A12640" s="353">
        <v>39500</v>
      </c>
      <c r="B12640" s="354" t="s">
        <v>31780</v>
      </c>
      <c r="C12640" s="353" t="s">
        <v>2</v>
      </c>
      <c r="D12640" s="355">
        <v>958.27</v>
      </c>
      <c r="E12640" s="207"/>
    </row>
    <row r="12641" spans="1:5" x14ac:dyDescent="0.25">
      <c r="A12641" s="353">
        <v>39498</v>
      </c>
      <c r="B12641" s="354" t="s">
        <v>31781</v>
      </c>
      <c r="C12641" s="353" t="s">
        <v>2</v>
      </c>
      <c r="D12641" s="355">
        <v>1181.8699999999999</v>
      </c>
      <c r="E12641" s="207"/>
    </row>
    <row r="12642" spans="1:5" x14ac:dyDescent="0.25">
      <c r="A12642" s="353">
        <v>43621</v>
      </c>
      <c r="B12642" s="354" t="s">
        <v>31782</v>
      </c>
      <c r="C12642" s="353" t="s">
        <v>2</v>
      </c>
      <c r="D12642" s="355">
        <v>989.79</v>
      </c>
      <c r="E12642" s="207"/>
    </row>
    <row r="12643" spans="1:5" x14ac:dyDescent="0.25">
      <c r="A12643" s="353">
        <v>39501</v>
      </c>
      <c r="B12643" s="354" t="s">
        <v>31783</v>
      </c>
      <c r="C12643" s="353" t="s">
        <v>2</v>
      </c>
      <c r="D12643" s="355">
        <v>984.22</v>
      </c>
      <c r="E12643" s="207"/>
    </row>
    <row r="12644" spans="1:5" x14ac:dyDescent="0.25">
      <c r="A12644" s="353">
        <v>39499</v>
      </c>
      <c r="B12644" s="354" t="s">
        <v>31784</v>
      </c>
      <c r="C12644" s="353" t="s">
        <v>2</v>
      </c>
      <c r="D12644" s="355">
        <v>1198.6500000000001</v>
      </c>
      <c r="E12644" s="207"/>
    </row>
    <row r="12645" spans="1:5" x14ac:dyDescent="0.25">
      <c r="A12645" s="353">
        <v>3733</v>
      </c>
      <c r="B12645" s="354" t="s">
        <v>31785</v>
      </c>
      <c r="C12645" s="353" t="s">
        <v>3</v>
      </c>
      <c r="D12645" s="355">
        <v>92.66</v>
      </c>
      <c r="E12645" s="207"/>
    </row>
    <row r="12646" spans="1:5" x14ac:dyDescent="0.25">
      <c r="A12646" s="353">
        <v>3731</v>
      </c>
      <c r="B12646" s="354" t="s">
        <v>31786</v>
      </c>
      <c r="C12646" s="353" t="s">
        <v>3</v>
      </c>
      <c r="D12646" s="355">
        <v>82.91</v>
      </c>
      <c r="E12646" s="207"/>
    </row>
    <row r="12647" spans="1:5" x14ac:dyDescent="0.25">
      <c r="A12647" s="353">
        <v>38137</v>
      </c>
      <c r="B12647" s="354" t="s">
        <v>31787</v>
      </c>
      <c r="C12647" s="353" t="s">
        <v>3</v>
      </c>
      <c r="D12647" s="355">
        <v>99.17</v>
      </c>
      <c r="E12647" s="207"/>
    </row>
    <row r="12648" spans="1:5" x14ac:dyDescent="0.25">
      <c r="A12648" s="353">
        <v>38138</v>
      </c>
      <c r="B12648" s="354" t="s">
        <v>31788</v>
      </c>
      <c r="C12648" s="353" t="s">
        <v>3</v>
      </c>
      <c r="D12648" s="355">
        <v>102.96</v>
      </c>
      <c r="E12648" s="207"/>
    </row>
    <row r="12649" spans="1:5" x14ac:dyDescent="0.25">
      <c r="A12649" s="353">
        <v>3736</v>
      </c>
      <c r="B12649" s="354" t="s">
        <v>40103</v>
      </c>
      <c r="C12649" s="353" t="s">
        <v>3</v>
      </c>
      <c r="D12649" s="355">
        <v>58</v>
      </c>
      <c r="E12649" s="207"/>
    </row>
    <row r="12650" spans="1:5" x14ac:dyDescent="0.25">
      <c r="A12650" s="353">
        <v>3741</v>
      </c>
      <c r="B12650" s="354" t="s">
        <v>40104</v>
      </c>
      <c r="C12650" s="353" t="s">
        <v>3</v>
      </c>
      <c r="D12650" s="355">
        <v>60.46</v>
      </c>
      <c r="E12650" s="207"/>
    </row>
    <row r="12651" spans="1:5" x14ac:dyDescent="0.25">
      <c r="A12651" s="353">
        <v>3737</v>
      </c>
      <c r="B12651" s="354" t="s">
        <v>40105</v>
      </c>
      <c r="C12651" s="353" t="s">
        <v>3</v>
      </c>
      <c r="D12651" s="355">
        <v>73.06</v>
      </c>
      <c r="E12651" s="207"/>
    </row>
    <row r="12652" spans="1:5" x14ac:dyDescent="0.25">
      <c r="A12652" s="353">
        <v>3742</v>
      </c>
      <c r="B12652" s="354" t="s">
        <v>31789</v>
      </c>
      <c r="C12652" s="353" t="s">
        <v>3</v>
      </c>
      <c r="D12652" s="355">
        <v>87.44</v>
      </c>
      <c r="E12652" s="207"/>
    </row>
    <row r="12653" spans="1:5" x14ac:dyDescent="0.25">
      <c r="A12653" s="353">
        <v>3746</v>
      </c>
      <c r="B12653" s="354" t="s">
        <v>31790</v>
      </c>
      <c r="C12653" s="353" t="s">
        <v>3</v>
      </c>
      <c r="D12653" s="355">
        <v>102.1</v>
      </c>
      <c r="E12653" s="207"/>
    </row>
    <row r="12654" spans="1:5" x14ac:dyDescent="0.25">
      <c r="A12654" s="353">
        <v>38194</v>
      </c>
      <c r="B12654" s="354" t="s">
        <v>31791</v>
      </c>
      <c r="C12654" s="353" t="s">
        <v>2</v>
      </c>
      <c r="D12654" s="355">
        <v>4.95</v>
      </c>
      <c r="E12654" s="207"/>
    </row>
    <row r="12655" spans="1:5" x14ac:dyDescent="0.25">
      <c r="A12655" s="353">
        <v>38193</v>
      </c>
      <c r="B12655" s="354" t="s">
        <v>31792</v>
      </c>
      <c r="C12655" s="353" t="s">
        <v>2</v>
      </c>
      <c r="D12655" s="355">
        <v>4.3</v>
      </c>
      <c r="E12655" s="207"/>
    </row>
    <row r="12656" spans="1:5" x14ac:dyDescent="0.25">
      <c r="A12656" s="353">
        <v>39388</v>
      </c>
      <c r="B12656" s="354" t="s">
        <v>31793</v>
      </c>
      <c r="C12656" s="353" t="s">
        <v>2</v>
      </c>
      <c r="D12656" s="355">
        <v>6.08</v>
      </c>
      <c r="E12656" s="207"/>
    </row>
    <row r="12657" spans="1:5" x14ac:dyDescent="0.25">
      <c r="A12657" s="353">
        <v>39387</v>
      </c>
      <c r="B12657" s="354" t="s">
        <v>31794</v>
      </c>
      <c r="C12657" s="353" t="s">
        <v>2</v>
      </c>
      <c r="D12657" s="355">
        <v>9.49</v>
      </c>
      <c r="E12657" s="207"/>
    </row>
    <row r="12658" spans="1:5" x14ac:dyDescent="0.25">
      <c r="A12658" s="353">
        <v>39386</v>
      </c>
      <c r="B12658" s="354" t="s">
        <v>31795</v>
      </c>
      <c r="C12658" s="353" t="s">
        <v>2</v>
      </c>
      <c r="D12658" s="355">
        <v>6.61</v>
      </c>
      <c r="E12658" s="207"/>
    </row>
    <row r="12659" spans="1:5" x14ac:dyDescent="0.25">
      <c r="A12659" s="353">
        <v>45229</v>
      </c>
      <c r="B12659" s="354" t="s">
        <v>39959</v>
      </c>
      <c r="C12659" s="353" t="s">
        <v>2</v>
      </c>
      <c r="D12659" s="355">
        <v>3.13</v>
      </c>
      <c r="E12659" s="207"/>
    </row>
    <row r="12660" spans="1:5" x14ac:dyDescent="0.25">
      <c r="A12660" s="353">
        <v>746</v>
      </c>
      <c r="B12660" s="354" t="s">
        <v>31796</v>
      </c>
      <c r="C12660" s="353" t="s">
        <v>2</v>
      </c>
      <c r="D12660" s="355">
        <v>2856.5</v>
      </c>
      <c r="E12660" s="207"/>
    </row>
    <row r="12661" spans="1:5" x14ac:dyDescent="0.25">
      <c r="A12661" s="353">
        <v>20269</v>
      </c>
      <c r="B12661" s="354" t="s">
        <v>31797</v>
      </c>
      <c r="C12661" s="353" t="s">
        <v>2</v>
      </c>
      <c r="D12661" s="355">
        <v>112.44</v>
      </c>
      <c r="E12661" s="207"/>
    </row>
    <row r="12662" spans="1:5" x14ac:dyDescent="0.25">
      <c r="A12662" s="353">
        <v>20270</v>
      </c>
      <c r="B12662" s="354" t="s">
        <v>31798</v>
      </c>
      <c r="C12662" s="353" t="s">
        <v>2</v>
      </c>
      <c r="D12662" s="355">
        <v>124.24</v>
      </c>
      <c r="E12662" s="207"/>
    </row>
    <row r="12663" spans="1:5" x14ac:dyDescent="0.25">
      <c r="A12663" s="353">
        <v>11696</v>
      </c>
      <c r="B12663" s="354" t="s">
        <v>31799</v>
      </c>
      <c r="C12663" s="353" t="s">
        <v>2</v>
      </c>
      <c r="D12663" s="355">
        <v>198.88</v>
      </c>
      <c r="E12663" s="207"/>
    </row>
    <row r="12664" spans="1:5" x14ac:dyDescent="0.25">
      <c r="A12664" s="353">
        <v>10427</v>
      </c>
      <c r="B12664" s="354" t="s">
        <v>31800</v>
      </c>
      <c r="C12664" s="353" t="s">
        <v>2</v>
      </c>
      <c r="D12664" s="355">
        <v>556.54999999999995</v>
      </c>
      <c r="E12664" s="207"/>
    </row>
    <row r="12665" spans="1:5" x14ac:dyDescent="0.25">
      <c r="A12665" s="353">
        <v>10428</v>
      </c>
      <c r="B12665" s="354" t="s">
        <v>31801</v>
      </c>
      <c r="C12665" s="353" t="s">
        <v>2</v>
      </c>
      <c r="D12665" s="355">
        <v>573.42999999999995</v>
      </c>
      <c r="E12665" s="207"/>
    </row>
    <row r="12666" spans="1:5" x14ac:dyDescent="0.25">
      <c r="A12666" s="353">
        <v>36521</v>
      </c>
      <c r="B12666" s="354" t="s">
        <v>31802</v>
      </c>
      <c r="C12666" s="353" t="s">
        <v>2</v>
      </c>
      <c r="D12666" s="355">
        <v>178.92</v>
      </c>
      <c r="E12666" s="207"/>
    </row>
    <row r="12667" spans="1:5" x14ac:dyDescent="0.25">
      <c r="A12667" s="353">
        <v>36794</v>
      </c>
      <c r="B12667" s="354" t="s">
        <v>31803</v>
      </c>
      <c r="C12667" s="353" t="s">
        <v>2</v>
      </c>
      <c r="D12667" s="355">
        <v>190.47</v>
      </c>
      <c r="E12667" s="207"/>
    </row>
    <row r="12668" spans="1:5" x14ac:dyDescent="0.25">
      <c r="A12668" s="353">
        <v>10426</v>
      </c>
      <c r="B12668" s="354" t="s">
        <v>31804</v>
      </c>
      <c r="C12668" s="353" t="s">
        <v>2</v>
      </c>
      <c r="D12668" s="355">
        <v>213.29</v>
      </c>
      <c r="E12668" s="207"/>
    </row>
    <row r="12669" spans="1:5" x14ac:dyDescent="0.25">
      <c r="A12669" s="353">
        <v>10425</v>
      </c>
      <c r="B12669" s="354" t="s">
        <v>31805</v>
      </c>
      <c r="C12669" s="353" t="s">
        <v>2</v>
      </c>
      <c r="D12669" s="355">
        <v>108.2</v>
      </c>
      <c r="E12669" s="207"/>
    </row>
    <row r="12670" spans="1:5" x14ac:dyDescent="0.25">
      <c r="A12670" s="353">
        <v>10431</v>
      </c>
      <c r="B12670" s="354" t="s">
        <v>31806</v>
      </c>
      <c r="C12670" s="353" t="s">
        <v>2</v>
      </c>
      <c r="D12670" s="355">
        <v>370.45</v>
      </c>
      <c r="E12670" s="207"/>
    </row>
    <row r="12671" spans="1:5" x14ac:dyDescent="0.25">
      <c r="A12671" s="353">
        <v>10429</v>
      </c>
      <c r="B12671" s="354" t="s">
        <v>31807</v>
      </c>
      <c r="C12671" s="353" t="s">
        <v>2</v>
      </c>
      <c r="D12671" s="355">
        <v>182.75</v>
      </c>
      <c r="E12671" s="207"/>
    </row>
    <row r="12672" spans="1:5" x14ac:dyDescent="0.25">
      <c r="A12672" s="353">
        <v>10853</v>
      </c>
      <c r="B12672" s="354" t="s">
        <v>31808</v>
      </c>
      <c r="C12672" s="353" t="s">
        <v>2</v>
      </c>
      <c r="D12672" s="355">
        <v>105.86</v>
      </c>
      <c r="E12672" s="207"/>
    </row>
    <row r="12673" spans="1:5" x14ac:dyDescent="0.25">
      <c r="A12673" s="353">
        <v>5093</v>
      </c>
      <c r="B12673" s="354" t="s">
        <v>31809</v>
      </c>
      <c r="C12673" s="353" t="s">
        <v>22926</v>
      </c>
      <c r="D12673" s="355">
        <v>18.39</v>
      </c>
      <c r="E12673" s="207"/>
    </row>
    <row r="12674" spans="1:5" x14ac:dyDescent="0.25">
      <c r="A12674" s="353">
        <v>45254</v>
      </c>
      <c r="B12674" s="354" t="s">
        <v>39818</v>
      </c>
      <c r="C12674" s="353" t="s">
        <v>2</v>
      </c>
      <c r="D12674" s="355">
        <v>38.630000000000003</v>
      </c>
      <c r="E12674" s="207"/>
    </row>
    <row r="12675" spans="1:5" x14ac:dyDescent="0.25">
      <c r="A12675" s="353">
        <v>45253</v>
      </c>
      <c r="B12675" s="354" t="s">
        <v>39819</v>
      </c>
      <c r="C12675" s="353" t="s">
        <v>2</v>
      </c>
      <c r="D12675" s="355">
        <v>50.06</v>
      </c>
      <c r="E12675" s="207"/>
    </row>
    <row r="12676" spans="1:5" x14ac:dyDescent="0.25">
      <c r="A12676" s="353">
        <v>44331</v>
      </c>
      <c r="B12676" s="354" t="s">
        <v>31810</v>
      </c>
      <c r="C12676" s="353" t="s">
        <v>1051</v>
      </c>
      <c r="D12676" s="355">
        <v>69.66</v>
      </c>
      <c r="E12676" s="207"/>
    </row>
    <row r="12677" spans="1:5" x14ac:dyDescent="0.25">
      <c r="A12677" s="353">
        <v>37768</v>
      </c>
      <c r="B12677" s="354" t="s">
        <v>31811</v>
      </c>
      <c r="C12677" s="353" t="s">
        <v>2</v>
      </c>
      <c r="D12677" s="355"/>
      <c r="E12677" s="207"/>
    </row>
    <row r="12678" spans="1:5" x14ac:dyDescent="0.25">
      <c r="A12678" s="353">
        <v>38382</v>
      </c>
      <c r="B12678" s="354" t="s">
        <v>31812</v>
      </c>
      <c r="C12678" s="353" t="s">
        <v>2</v>
      </c>
      <c r="D12678" s="355">
        <v>17.97</v>
      </c>
    </row>
    <row r="12679" spans="1:5" x14ac:dyDescent="0.25">
      <c r="A12679" s="353">
        <v>38383</v>
      </c>
      <c r="B12679" s="354" t="s">
        <v>31813</v>
      </c>
      <c r="C12679" s="353" t="s">
        <v>2</v>
      </c>
      <c r="D12679" s="355">
        <v>2.86</v>
      </c>
    </row>
    <row r="12680" spans="1:5" x14ac:dyDescent="0.25">
      <c r="A12680" s="353">
        <v>3768</v>
      </c>
      <c r="B12680" s="354" t="s">
        <v>31814</v>
      </c>
      <c r="C12680" s="353" t="s">
        <v>2</v>
      </c>
      <c r="D12680" s="355">
        <v>3.78</v>
      </c>
    </row>
    <row r="12681" spans="1:5" x14ac:dyDescent="0.25">
      <c r="A12681" s="353">
        <v>3767</v>
      </c>
      <c r="B12681" s="354" t="s">
        <v>31815</v>
      </c>
      <c r="C12681" s="353" t="s">
        <v>2</v>
      </c>
      <c r="D12681" s="355">
        <v>1.26</v>
      </c>
    </row>
    <row r="12682" spans="1:5" x14ac:dyDescent="0.25">
      <c r="A12682" s="353">
        <v>42440</v>
      </c>
      <c r="B12682" s="354" t="s">
        <v>31816</v>
      </c>
      <c r="C12682" s="353" t="s">
        <v>2</v>
      </c>
      <c r="D12682" s="355"/>
    </row>
    <row r="12683" spans="1:5" x14ac:dyDescent="0.25">
      <c r="A12683" s="353">
        <v>20193</v>
      </c>
      <c r="B12683" s="354" t="s">
        <v>31817</v>
      </c>
      <c r="C12683" s="353" t="s">
        <v>1540</v>
      </c>
      <c r="D12683" s="355">
        <v>16.5</v>
      </c>
    </row>
    <row r="12684" spans="1:5" x14ac:dyDescent="0.25">
      <c r="A12684" s="353">
        <v>10527</v>
      </c>
      <c r="B12684" s="354" t="s">
        <v>31818</v>
      </c>
      <c r="C12684" s="353" t="s">
        <v>24009</v>
      </c>
      <c r="D12684" s="355">
        <v>22</v>
      </c>
    </row>
    <row r="12685" spans="1:5" x14ac:dyDescent="0.25">
      <c r="A12685" s="353">
        <v>41805</v>
      </c>
      <c r="B12685" s="354" t="s">
        <v>31819</v>
      </c>
      <c r="C12685" s="353" t="s">
        <v>1308</v>
      </c>
      <c r="D12685" s="355">
        <v>632.5</v>
      </c>
    </row>
    <row r="12686" spans="1:5" x14ac:dyDescent="0.25">
      <c r="A12686" s="353">
        <v>40271</v>
      </c>
      <c r="B12686" s="354" t="s">
        <v>31820</v>
      </c>
      <c r="C12686" s="353" t="s">
        <v>6587</v>
      </c>
      <c r="D12686" s="355">
        <v>16.84</v>
      </c>
    </row>
    <row r="12687" spans="1:5" x14ac:dyDescent="0.25">
      <c r="A12687" s="353">
        <v>40287</v>
      </c>
      <c r="B12687" s="354" t="s">
        <v>31821</v>
      </c>
      <c r="C12687" s="353" t="s">
        <v>1308</v>
      </c>
      <c r="D12687" s="355">
        <v>6.48</v>
      </c>
    </row>
    <row r="12688" spans="1:5" x14ac:dyDescent="0.25">
      <c r="A12688" s="353">
        <v>10779</v>
      </c>
      <c r="B12688" s="354" t="s">
        <v>31822</v>
      </c>
      <c r="C12688" s="353" t="s">
        <v>1308</v>
      </c>
      <c r="D12688" s="355">
        <v>1262.5</v>
      </c>
    </row>
    <row r="12689" spans="1:4" x14ac:dyDescent="0.25">
      <c r="A12689" s="353">
        <v>10777</v>
      </c>
      <c r="B12689" s="354" t="s">
        <v>31823</v>
      </c>
      <c r="C12689" s="353" t="s">
        <v>1308</v>
      </c>
      <c r="D12689" s="355">
        <v>1146.77</v>
      </c>
    </row>
    <row r="12690" spans="1:4" x14ac:dyDescent="0.25">
      <c r="A12690" s="353">
        <v>10775</v>
      </c>
      <c r="B12690" s="354" t="s">
        <v>31824</v>
      </c>
      <c r="C12690" s="353" t="s">
        <v>1308</v>
      </c>
      <c r="D12690" s="355">
        <v>1010</v>
      </c>
    </row>
    <row r="12691" spans="1:4" x14ac:dyDescent="0.25">
      <c r="A12691" s="353">
        <v>10776</v>
      </c>
      <c r="B12691" s="354" t="s">
        <v>31825</v>
      </c>
      <c r="C12691" s="353" t="s">
        <v>1308</v>
      </c>
      <c r="D12691" s="355">
        <v>789.06</v>
      </c>
    </row>
    <row r="12692" spans="1:4" x14ac:dyDescent="0.25">
      <c r="A12692" s="353">
        <v>10778</v>
      </c>
      <c r="B12692" s="354" t="s">
        <v>31826</v>
      </c>
      <c r="C12692" s="353" t="s">
        <v>1308</v>
      </c>
      <c r="D12692" s="355">
        <v>1262.5</v>
      </c>
    </row>
    <row r="12693" spans="1:4" x14ac:dyDescent="0.25">
      <c r="A12693" s="353">
        <v>40339</v>
      </c>
      <c r="B12693" s="354" t="s">
        <v>31827</v>
      </c>
      <c r="C12693" s="353" t="s">
        <v>6587</v>
      </c>
      <c r="D12693" s="355">
        <v>5.9</v>
      </c>
    </row>
    <row r="12694" spans="1:4" x14ac:dyDescent="0.25">
      <c r="A12694" s="353">
        <v>10749</v>
      </c>
      <c r="B12694" s="354" t="s">
        <v>21343</v>
      </c>
      <c r="C12694" s="353" t="s">
        <v>6587</v>
      </c>
      <c r="D12694" s="355">
        <v>19.52</v>
      </c>
    </row>
    <row r="12695" spans="1:4" x14ac:dyDescent="0.25">
      <c r="A12695" s="353">
        <v>40290</v>
      </c>
      <c r="B12695" s="354" t="s">
        <v>31828</v>
      </c>
      <c r="C12695" s="353" t="s">
        <v>6587</v>
      </c>
      <c r="D12695" s="355">
        <v>10.56</v>
      </c>
    </row>
    <row r="12696" spans="1:4" x14ac:dyDescent="0.25">
      <c r="A12696" s="353">
        <v>3346</v>
      </c>
      <c r="B12696" s="354" t="s">
        <v>31829</v>
      </c>
      <c r="C12696" s="353" t="s">
        <v>220</v>
      </c>
      <c r="D12696" s="355">
        <v>22.48</v>
      </c>
    </row>
    <row r="12697" spans="1:4" x14ac:dyDescent="0.25">
      <c r="A12697" s="353">
        <v>3348</v>
      </c>
      <c r="B12697" s="354" t="s">
        <v>31830</v>
      </c>
      <c r="C12697" s="353" t="s">
        <v>220</v>
      </c>
      <c r="D12697" s="355">
        <v>26.89</v>
      </c>
    </row>
    <row r="12698" spans="1:4" x14ac:dyDescent="0.25">
      <c r="A12698" s="353">
        <v>39833</v>
      </c>
      <c r="B12698" s="354" t="s">
        <v>31831</v>
      </c>
      <c r="C12698" s="353" t="s">
        <v>220</v>
      </c>
      <c r="D12698" s="355">
        <v>36.83</v>
      </c>
    </row>
    <row r="12699" spans="1:4" x14ac:dyDescent="0.25">
      <c r="A12699" s="353">
        <v>7252</v>
      </c>
      <c r="B12699" s="354" t="s">
        <v>31832</v>
      </c>
      <c r="C12699" s="353" t="s">
        <v>220</v>
      </c>
      <c r="D12699" s="355">
        <v>2.09</v>
      </c>
    </row>
    <row r="12700" spans="1:4" x14ac:dyDescent="0.25">
      <c r="A12700" s="353">
        <v>7247</v>
      </c>
      <c r="B12700" s="354" t="s">
        <v>31833</v>
      </c>
      <c r="C12700" s="353" t="s">
        <v>220</v>
      </c>
      <c r="D12700" s="355">
        <v>2.09</v>
      </c>
    </row>
    <row r="12701" spans="1:4" x14ac:dyDescent="0.25">
      <c r="A12701" s="353">
        <v>40291</v>
      </c>
      <c r="B12701" s="354" t="s">
        <v>31834</v>
      </c>
      <c r="C12701" s="353" t="s">
        <v>6587</v>
      </c>
      <c r="D12701" s="355">
        <v>550</v>
      </c>
    </row>
    <row r="12702" spans="1:4" x14ac:dyDescent="0.25">
      <c r="A12702" s="353">
        <v>40275</v>
      </c>
      <c r="B12702" s="354" t="s">
        <v>31835</v>
      </c>
      <c r="C12702" s="353" t="s">
        <v>6587</v>
      </c>
      <c r="D12702" s="355">
        <v>17.600000000000001</v>
      </c>
    </row>
    <row r="12703" spans="1:4" x14ac:dyDescent="0.25">
      <c r="A12703" s="353">
        <v>42408</v>
      </c>
      <c r="B12703" s="354" t="s">
        <v>31836</v>
      </c>
      <c r="C12703" s="353" t="s">
        <v>3</v>
      </c>
      <c r="D12703" s="355">
        <v>2.73</v>
      </c>
    </row>
    <row r="12704" spans="1:4" x14ac:dyDescent="0.25">
      <c r="A12704" s="353">
        <v>3777</v>
      </c>
      <c r="B12704" s="354" t="s">
        <v>31837</v>
      </c>
      <c r="C12704" s="353" t="s">
        <v>3</v>
      </c>
      <c r="D12704" s="355">
        <v>2.41</v>
      </c>
    </row>
    <row r="12705" spans="1:4" x14ac:dyDescent="0.25">
      <c r="A12705" s="353">
        <v>44699</v>
      </c>
      <c r="B12705" s="354" t="s">
        <v>31838</v>
      </c>
      <c r="C12705" s="353" t="s">
        <v>689</v>
      </c>
      <c r="D12705" s="355">
        <v>46.63</v>
      </c>
    </row>
    <row r="12706" spans="1:4" x14ac:dyDescent="0.25">
      <c r="A12706" s="353">
        <v>3798</v>
      </c>
      <c r="B12706" s="354" t="s">
        <v>31839</v>
      </c>
      <c r="C12706" s="353" t="s">
        <v>2</v>
      </c>
      <c r="D12706" s="355"/>
    </row>
    <row r="12707" spans="1:4" x14ac:dyDescent="0.25">
      <c r="A12707" s="353">
        <v>38769</v>
      </c>
      <c r="B12707" s="354" t="s">
        <v>31840</v>
      </c>
      <c r="C12707" s="353" t="s">
        <v>2</v>
      </c>
      <c r="D12707" s="355"/>
    </row>
    <row r="12708" spans="1:4" x14ac:dyDescent="0.25">
      <c r="A12708" s="353">
        <v>38774</v>
      </c>
      <c r="B12708" s="354" t="s">
        <v>31841</v>
      </c>
      <c r="C12708" s="353" t="s">
        <v>2</v>
      </c>
      <c r="D12708" s="355">
        <v>12.43</v>
      </c>
    </row>
    <row r="12709" spans="1:4" x14ac:dyDescent="0.25">
      <c r="A12709" s="353">
        <v>42247</v>
      </c>
      <c r="B12709" s="354" t="s">
        <v>31842</v>
      </c>
      <c r="C12709" s="353" t="s">
        <v>2</v>
      </c>
      <c r="D12709" s="355">
        <v>424.45</v>
      </c>
    </row>
    <row r="12710" spans="1:4" x14ac:dyDescent="0.25">
      <c r="A12710" s="353">
        <v>42248</v>
      </c>
      <c r="B12710" s="354" t="s">
        <v>31843</v>
      </c>
      <c r="C12710" s="353" t="s">
        <v>2</v>
      </c>
      <c r="D12710" s="355">
        <v>493.03</v>
      </c>
    </row>
    <row r="12711" spans="1:4" x14ac:dyDescent="0.25">
      <c r="A12711" s="353">
        <v>42249</v>
      </c>
      <c r="B12711" s="354" t="s">
        <v>31844</v>
      </c>
      <c r="C12711" s="353" t="s">
        <v>2</v>
      </c>
      <c r="D12711" s="355">
        <v>816.79</v>
      </c>
    </row>
    <row r="12712" spans="1:4" x14ac:dyDescent="0.25">
      <c r="A12712" s="353">
        <v>42244</v>
      </c>
      <c r="B12712" s="354" t="s">
        <v>31845</v>
      </c>
      <c r="C12712" s="353" t="s">
        <v>2</v>
      </c>
      <c r="D12712" s="355">
        <v>127.56</v>
      </c>
    </row>
    <row r="12713" spans="1:4" x14ac:dyDescent="0.25">
      <c r="A12713" s="353">
        <v>42245</v>
      </c>
      <c r="B12713" s="354" t="s">
        <v>31846</v>
      </c>
      <c r="C12713" s="353" t="s">
        <v>2</v>
      </c>
      <c r="D12713" s="355">
        <v>235.38</v>
      </c>
    </row>
    <row r="12714" spans="1:4" x14ac:dyDescent="0.25">
      <c r="A12714" s="353">
        <v>42246</v>
      </c>
      <c r="B12714" s="354" t="s">
        <v>31847</v>
      </c>
      <c r="C12714" s="353" t="s">
        <v>2</v>
      </c>
      <c r="D12714" s="355">
        <v>260.56</v>
      </c>
    </row>
    <row r="12715" spans="1:4" x14ac:dyDescent="0.25">
      <c r="A12715" s="353">
        <v>42243</v>
      </c>
      <c r="B12715" s="354" t="s">
        <v>31848</v>
      </c>
      <c r="C12715" s="353" t="s">
        <v>2</v>
      </c>
      <c r="D12715" s="355">
        <v>314.18</v>
      </c>
    </row>
    <row r="12716" spans="1:4" x14ac:dyDescent="0.25">
      <c r="A12716" s="353">
        <v>38889</v>
      </c>
      <c r="B12716" s="354" t="s">
        <v>31849</v>
      </c>
      <c r="C12716" s="353" t="s">
        <v>2</v>
      </c>
      <c r="D12716" s="355"/>
    </row>
    <row r="12717" spans="1:4" x14ac:dyDescent="0.25">
      <c r="A12717" s="353">
        <v>38784</v>
      </c>
      <c r="B12717" s="354" t="s">
        <v>31850</v>
      </c>
      <c r="C12717" s="353" t="s">
        <v>2</v>
      </c>
      <c r="D12717" s="355"/>
    </row>
    <row r="12718" spans="1:4" x14ac:dyDescent="0.25">
      <c r="A12718" s="353">
        <v>3780</v>
      </c>
      <c r="B12718" s="354" t="s">
        <v>31851</v>
      </c>
      <c r="C12718" s="353" t="s">
        <v>2</v>
      </c>
      <c r="D12718" s="355"/>
    </row>
    <row r="12719" spans="1:4" x14ac:dyDescent="0.25">
      <c r="A12719" s="353">
        <v>38773</v>
      </c>
      <c r="B12719" s="354" t="s">
        <v>31852</v>
      </c>
      <c r="C12719" s="353" t="s">
        <v>2</v>
      </c>
      <c r="D12719" s="355"/>
    </row>
    <row r="12720" spans="1:4" x14ac:dyDescent="0.25">
      <c r="A12720" s="353">
        <v>12271</v>
      </c>
      <c r="B12720" s="354" t="s">
        <v>31853</v>
      </c>
      <c r="C12720" s="353" t="s">
        <v>2</v>
      </c>
      <c r="D12720" s="355"/>
    </row>
    <row r="12721" spans="1:4" x14ac:dyDescent="0.25">
      <c r="A12721" s="353">
        <v>39385</v>
      </c>
      <c r="B12721" s="354" t="s">
        <v>31854</v>
      </c>
      <c r="C12721" s="353" t="s">
        <v>2</v>
      </c>
      <c r="D12721" s="355">
        <v>11.37</v>
      </c>
    </row>
    <row r="12722" spans="1:4" x14ac:dyDescent="0.25">
      <c r="A12722" s="353">
        <v>39389</v>
      </c>
      <c r="B12722" s="354" t="s">
        <v>31855</v>
      </c>
      <c r="C12722" s="353" t="s">
        <v>2</v>
      </c>
      <c r="D12722" s="355">
        <v>12.34</v>
      </c>
    </row>
    <row r="12723" spans="1:4" x14ac:dyDescent="0.25">
      <c r="A12723" s="353">
        <v>39390</v>
      </c>
      <c r="B12723" s="354" t="s">
        <v>31856</v>
      </c>
      <c r="C12723" s="353" t="s">
        <v>2</v>
      </c>
      <c r="D12723" s="355">
        <v>25.86</v>
      </c>
    </row>
    <row r="12724" spans="1:4" x14ac:dyDescent="0.25">
      <c r="A12724" s="353">
        <v>39391</v>
      </c>
      <c r="B12724" s="354" t="s">
        <v>31857</v>
      </c>
      <c r="C12724" s="353" t="s">
        <v>2</v>
      </c>
      <c r="D12724" s="355">
        <v>29.04</v>
      </c>
    </row>
    <row r="12725" spans="1:4" x14ac:dyDescent="0.25">
      <c r="A12725" s="353">
        <v>3803</v>
      </c>
      <c r="B12725" s="354" t="s">
        <v>31858</v>
      </c>
      <c r="C12725" s="353" t="s">
        <v>2</v>
      </c>
      <c r="D12725" s="355"/>
    </row>
    <row r="12726" spans="1:4" x14ac:dyDescent="0.25">
      <c r="A12726" s="353">
        <v>38770</v>
      </c>
      <c r="B12726" s="354" t="s">
        <v>31859</v>
      </c>
      <c r="C12726" s="353" t="s">
        <v>2</v>
      </c>
      <c r="D12726" s="355"/>
    </row>
    <row r="12727" spans="1:4" x14ac:dyDescent="0.25">
      <c r="A12727" s="353">
        <v>12267</v>
      </c>
      <c r="B12727" s="354" t="s">
        <v>31860</v>
      </c>
      <c r="C12727" s="353" t="s">
        <v>2</v>
      </c>
      <c r="D12727" s="355"/>
    </row>
    <row r="12728" spans="1:4" x14ac:dyDescent="0.25">
      <c r="A12728" s="353">
        <v>43265</v>
      </c>
      <c r="B12728" s="354" t="s">
        <v>31861</v>
      </c>
      <c r="C12728" s="353" t="s">
        <v>2</v>
      </c>
      <c r="D12728" s="355">
        <v>35.57</v>
      </c>
    </row>
    <row r="12729" spans="1:4" x14ac:dyDescent="0.25">
      <c r="A12729" s="353">
        <v>12266</v>
      </c>
      <c r="B12729" s="354" t="s">
        <v>31862</v>
      </c>
      <c r="C12729" s="353" t="s">
        <v>2</v>
      </c>
      <c r="D12729" s="355"/>
    </row>
    <row r="12730" spans="1:4" x14ac:dyDescent="0.25">
      <c r="A12730" s="353">
        <v>39378</v>
      </c>
      <c r="B12730" s="354" t="s">
        <v>31863</v>
      </c>
      <c r="C12730" s="353" t="s">
        <v>2</v>
      </c>
      <c r="D12730" s="355"/>
    </row>
    <row r="12731" spans="1:4" x14ac:dyDescent="0.25">
      <c r="A12731" s="353">
        <v>43543</v>
      </c>
      <c r="B12731" s="354" t="s">
        <v>31864</v>
      </c>
      <c r="C12731" s="353" t="s">
        <v>2</v>
      </c>
      <c r="D12731" s="355"/>
    </row>
    <row r="12732" spans="1:4" x14ac:dyDescent="0.25">
      <c r="A12732" s="353">
        <v>38775</v>
      </c>
      <c r="B12732" s="354" t="s">
        <v>31865</v>
      </c>
      <c r="C12732" s="353" t="s">
        <v>2</v>
      </c>
      <c r="D12732" s="355"/>
    </row>
    <row r="12733" spans="1:4" x14ac:dyDescent="0.25">
      <c r="A12733" s="353">
        <v>44252</v>
      </c>
      <c r="B12733" s="354" t="s">
        <v>31866</v>
      </c>
      <c r="C12733" s="353" t="s">
        <v>2</v>
      </c>
      <c r="D12733" s="355">
        <v>197.03</v>
      </c>
    </row>
    <row r="12734" spans="1:4" x14ac:dyDescent="0.25">
      <c r="A12734" s="353">
        <v>21119</v>
      </c>
      <c r="B12734" s="354" t="s">
        <v>31867</v>
      </c>
      <c r="C12734" s="353" t="s">
        <v>2</v>
      </c>
      <c r="D12734" s="355">
        <v>1.98</v>
      </c>
    </row>
    <row r="12735" spans="1:4" x14ac:dyDescent="0.25">
      <c r="A12735" s="353">
        <v>37974</v>
      </c>
      <c r="B12735" s="354" t="s">
        <v>31868</v>
      </c>
      <c r="C12735" s="353" t="s">
        <v>2</v>
      </c>
      <c r="D12735" s="355">
        <v>2.56</v>
      </c>
    </row>
    <row r="12736" spans="1:4" x14ac:dyDescent="0.25">
      <c r="A12736" s="353">
        <v>37975</v>
      </c>
      <c r="B12736" s="354" t="s">
        <v>31869</v>
      </c>
      <c r="C12736" s="353" t="s">
        <v>2</v>
      </c>
      <c r="D12736" s="355">
        <v>5.69</v>
      </c>
    </row>
    <row r="12737" spans="1:4" x14ac:dyDescent="0.25">
      <c r="A12737" s="353">
        <v>37976</v>
      </c>
      <c r="B12737" s="354" t="s">
        <v>31870</v>
      </c>
      <c r="C12737" s="353" t="s">
        <v>2</v>
      </c>
      <c r="D12737" s="355">
        <v>12.67</v>
      </c>
    </row>
    <row r="12738" spans="1:4" x14ac:dyDescent="0.25">
      <c r="A12738" s="353">
        <v>37977</v>
      </c>
      <c r="B12738" s="354" t="s">
        <v>31871</v>
      </c>
      <c r="C12738" s="353" t="s">
        <v>2</v>
      </c>
      <c r="D12738" s="355">
        <v>17.53</v>
      </c>
    </row>
    <row r="12739" spans="1:4" x14ac:dyDescent="0.25">
      <c r="A12739" s="353">
        <v>37978</v>
      </c>
      <c r="B12739" s="354" t="s">
        <v>31872</v>
      </c>
      <c r="C12739" s="353" t="s">
        <v>2</v>
      </c>
      <c r="D12739" s="355">
        <v>34.76</v>
      </c>
    </row>
    <row r="12740" spans="1:4" x14ac:dyDescent="0.25">
      <c r="A12740" s="353">
        <v>37979</v>
      </c>
      <c r="B12740" s="354" t="s">
        <v>31873</v>
      </c>
      <c r="C12740" s="353" t="s">
        <v>2</v>
      </c>
      <c r="D12740" s="355">
        <v>147.5</v>
      </c>
    </row>
    <row r="12741" spans="1:4" x14ac:dyDescent="0.25">
      <c r="A12741" s="353">
        <v>37980</v>
      </c>
      <c r="B12741" s="354" t="s">
        <v>31874</v>
      </c>
      <c r="C12741" s="353" t="s">
        <v>2</v>
      </c>
      <c r="D12741" s="355">
        <v>169.44</v>
      </c>
    </row>
    <row r="12742" spans="1:4" x14ac:dyDescent="0.25">
      <c r="A12742" s="353">
        <v>36147</v>
      </c>
      <c r="B12742" s="354" t="s">
        <v>31875</v>
      </c>
      <c r="C12742" s="353" t="s">
        <v>22926</v>
      </c>
      <c r="D12742" s="355">
        <v>261.27</v>
      </c>
    </row>
    <row r="12743" spans="1:4" x14ac:dyDescent="0.25">
      <c r="A12743" s="353">
        <v>12731</v>
      </c>
      <c r="B12743" s="354" t="s">
        <v>31876</v>
      </c>
      <c r="C12743" s="353" t="s">
        <v>2</v>
      </c>
      <c r="D12743" s="355"/>
    </row>
    <row r="12744" spans="1:4" x14ac:dyDescent="0.25">
      <c r="A12744" s="353">
        <v>12723</v>
      </c>
      <c r="B12744" s="354" t="s">
        <v>31877</v>
      </c>
      <c r="C12744" s="353" t="s">
        <v>2</v>
      </c>
      <c r="D12744" s="355"/>
    </row>
    <row r="12745" spans="1:4" x14ac:dyDescent="0.25">
      <c r="A12745" s="353">
        <v>12724</v>
      </c>
      <c r="B12745" s="354" t="s">
        <v>31878</v>
      </c>
      <c r="C12745" s="353" t="s">
        <v>2</v>
      </c>
      <c r="D12745" s="355"/>
    </row>
    <row r="12746" spans="1:4" x14ac:dyDescent="0.25">
      <c r="A12746" s="353">
        <v>12725</v>
      </c>
      <c r="B12746" s="354" t="s">
        <v>31879</v>
      </c>
      <c r="C12746" s="353" t="s">
        <v>2</v>
      </c>
      <c r="D12746" s="355"/>
    </row>
    <row r="12747" spans="1:4" x14ac:dyDescent="0.25">
      <c r="A12747" s="353">
        <v>12726</v>
      </c>
      <c r="B12747" s="354" t="s">
        <v>31880</v>
      </c>
      <c r="C12747" s="353" t="s">
        <v>2</v>
      </c>
      <c r="D12747" s="355"/>
    </row>
    <row r="12748" spans="1:4" x14ac:dyDescent="0.25">
      <c r="A12748" s="353">
        <v>12727</v>
      </c>
      <c r="B12748" s="354" t="s">
        <v>31881</v>
      </c>
      <c r="C12748" s="353" t="s">
        <v>2</v>
      </c>
      <c r="D12748" s="355"/>
    </row>
    <row r="12749" spans="1:4" x14ac:dyDescent="0.25">
      <c r="A12749" s="353">
        <v>12728</v>
      </c>
      <c r="B12749" s="354" t="s">
        <v>31882</v>
      </c>
      <c r="C12749" s="353" t="s">
        <v>2</v>
      </c>
      <c r="D12749" s="355"/>
    </row>
    <row r="12750" spans="1:4" x14ac:dyDescent="0.25">
      <c r="A12750" s="353">
        <v>12729</v>
      </c>
      <c r="B12750" s="354" t="s">
        <v>31883</v>
      </c>
      <c r="C12750" s="353" t="s">
        <v>2</v>
      </c>
      <c r="D12750" s="355"/>
    </row>
    <row r="12751" spans="1:4" x14ac:dyDescent="0.25">
      <c r="A12751" s="353">
        <v>12730</v>
      </c>
      <c r="B12751" s="354" t="s">
        <v>31884</v>
      </c>
      <c r="C12751" s="353" t="s">
        <v>2</v>
      </c>
      <c r="D12751" s="355"/>
    </row>
    <row r="12752" spans="1:4" x14ac:dyDescent="0.25">
      <c r="A12752" s="353">
        <v>3840</v>
      </c>
      <c r="B12752" s="354" t="s">
        <v>31885</v>
      </c>
      <c r="C12752" s="353" t="s">
        <v>2</v>
      </c>
      <c r="D12752" s="355">
        <v>62.41</v>
      </c>
    </row>
    <row r="12753" spans="1:4" x14ac:dyDescent="0.25">
      <c r="A12753" s="353">
        <v>3838</v>
      </c>
      <c r="B12753" s="354" t="s">
        <v>31886</v>
      </c>
      <c r="C12753" s="353" t="s">
        <v>2</v>
      </c>
      <c r="D12753" s="355">
        <v>137.74</v>
      </c>
    </row>
    <row r="12754" spans="1:4" x14ac:dyDescent="0.25">
      <c r="A12754" s="353">
        <v>3844</v>
      </c>
      <c r="B12754" s="354" t="s">
        <v>31887</v>
      </c>
      <c r="C12754" s="353" t="s">
        <v>2</v>
      </c>
      <c r="D12754" s="355">
        <v>245.69</v>
      </c>
    </row>
    <row r="12755" spans="1:4" x14ac:dyDescent="0.25">
      <c r="A12755" s="353">
        <v>3839</v>
      </c>
      <c r="B12755" s="354" t="s">
        <v>31888</v>
      </c>
      <c r="C12755" s="353" t="s">
        <v>2</v>
      </c>
      <c r="D12755" s="355">
        <v>447.52</v>
      </c>
    </row>
    <row r="12756" spans="1:4" x14ac:dyDescent="0.25">
      <c r="A12756" s="353">
        <v>3843</v>
      </c>
      <c r="B12756" s="354" t="s">
        <v>31889</v>
      </c>
      <c r="C12756" s="353" t="s">
        <v>2</v>
      </c>
      <c r="D12756" s="355">
        <v>614.22</v>
      </c>
    </row>
    <row r="12757" spans="1:4" x14ac:dyDescent="0.25">
      <c r="A12757" s="353">
        <v>3900</v>
      </c>
      <c r="B12757" s="354" t="s">
        <v>31890</v>
      </c>
      <c r="C12757" s="353" t="s">
        <v>2</v>
      </c>
      <c r="D12757" s="355">
        <v>49.17</v>
      </c>
    </row>
    <row r="12758" spans="1:4" x14ac:dyDescent="0.25">
      <c r="A12758" s="353">
        <v>3846</v>
      </c>
      <c r="B12758" s="354" t="s">
        <v>31891</v>
      </c>
      <c r="C12758" s="353" t="s">
        <v>2</v>
      </c>
      <c r="D12758" s="355">
        <v>14.77</v>
      </c>
    </row>
    <row r="12759" spans="1:4" x14ac:dyDescent="0.25">
      <c r="A12759" s="353">
        <v>3886</v>
      </c>
      <c r="B12759" s="354" t="s">
        <v>31892</v>
      </c>
      <c r="C12759" s="353" t="s">
        <v>2</v>
      </c>
      <c r="D12759" s="355">
        <v>19.62</v>
      </c>
    </row>
    <row r="12760" spans="1:4" x14ac:dyDescent="0.25">
      <c r="A12760" s="353">
        <v>3854</v>
      </c>
      <c r="B12760" s="354" t="s">
        <v>31893</v>
      </c>
      <c r="C12760" s="353" t="s">
        <v>2</v>
      </c>
      <c r="D12760" s="355">
        <v>11.18</v>
      </c>
    </row>
    <row r="12761" spans="1:4" x14ac:dyDescent="0.25">
      <c r="A12761" s="353">
        <v>3873</v>
      </c>
      <c r="B12761" s="354" t="s">
        <v>31894</v>
      </c>
      <c r="C12761" s="353" t="s">
        <v>2</v>
      </c>
      <c r="D12761" s="355">
        <v>13.02</v>
      </c>
    </row>
    <row r="12762" spans="1:4" x14ac:dyDescent="0.25">
      <c r="A12762" s="353">
        <v>38021</v>
      </c>
      <c r="B12762" s="354" t="s">
        <v>31895</v>
      </c>
      <c r="C12762" s="353" t="s">
        <v>2</v>
      </c>
      <c r="D12762" s="355">
        <v>23.11</v>
      </c>
    </row>
    <row r="12763" spans="1:4" x14ac:dyDescent="0.25">
      <c r="A12763" s="353">
        <v>43838</v>
      </c>
      <c r="B12763" s="354" t="s">
        <v>31896</v>
      </c>
      <c r="C12763" s="353" t="s">
        <v>2</v>
      </c>
      <c r="D12763" s="355">
        <v>29.87</v>
      </c>
    </row>
    <row r="12764" spans="1:4" x14ac:dyDescent="0.25">
      <c r="A12764" s="353">
        <v>3847</v>
      </c>
      <c r="B12764" s="354" t="s">
        <v>31897</v>
      </c>
      <c r="C12764" s="353" t="s">
        <v>2</v>
      </c>
      <c r="D12764" s="355">
        <v>30.12</v>
      </c>
    </row>
    <row r="12765" spans="1:4" x14ac:dyDescent="0.25">
      <c r="A12765" s="353">
        <v>38022</v>
      </c>
      <c r="B12765" s="354" t="s">
        <v>31898</v>
      </c>
      <c r="C12765" s="353" t="s">
        <v>2</v>
      </c>
      <c r="D12765" s="355">
        <v>41.4</v>
      </c>
    </row>
    <row r="12766" spans="1:4" x14ac:dyDescent="0.25">
      <c r="A12766" s="353">
        <v>3826</v>
      </c>
      <c r="B12766" s="354" t="s">
        <v>31899</v>
      </c>
      <c r="C12766" s="353" t="s">
        <v>2</v>
      </c>
      <c r="D12766" s="355">
        <v>61.93</v>
      </c>
    </row>
    <row r="12767" spans="1:4" x14ac:dyDescent="0.25">
      <c r="A12767" s="353">
        <v>3825</v>
      </c>
      <c r="B12767" s="354" t="s">
        <v>31900</v>
      </c>
      <c r="C12767" s="353" t="s">
        <v>2</v>
      </c>
      <c r="D12767" s="355">
        <v>17.809999999999999</v>
      </c>
    </row>
    <row r="12768" spans="1:4" x14ac:dyDescent="0.25">
      <c r="A12768" s="353">
        <v>3827</v>
      </c>
      <c r="B12768" s="354" t="s">
        <v>31901</v>
      </c>
      <c r="C12768" s="353" t="s">
        <v>2</v>
      </c>
      <c r="D12768" s="355">
        <v>38.909999999999997</v>
      </c>
    </row>
    <row r="12769" spans="1:4" x14ac:dyDescent="0.25">
      <c r="A12769" s="353">
        <v>3830</v>
      </c>
      <c r="B12769" s="354" t="s">
        <v>31902</v>
      </c>
      <c r="C12769" s="353" t="s">
        <v>2</v>
      </c>
      <c r="D12769" s="355">
        <v>214.21</v>
      </c>
    </row>
    <row r="12770" spans="1:4" x14ac:dyDescent="0.25">
      <c r="A12770" s="353">
        <v>37981</v>
      </c>
      <c r="B12770" s="354" t="s">
        <v>31903</v>
      </c>
      <c r="C12770" s="353" t="s">
        <v>2</v>
      </c>
      <c r="D12770" s="355">
        <v>7.38</v>
      </c>
    </row>
    <row r="12771" spans="1:4" x14ac:dyDescent="0.25">
      <c r="A12771" s="353">
        <v>37982</v>
      </c>
      <c r="B12771" s="354" t="s">
        <v>31904</v>
      </c>
      <c r="C12771" s="353" t="s">
        <v>2</v>
      </c>
      <c r="D12771" s="355">
        <v>10.71</v>
      </c>
    </row>
    <row r="12772" spans="1:4" x14ac:dyDescent="0.25">
      <c r="A12772" s="353">
        <v>37983</v>
      </c>
      <c r="B12772" s="354" t="s">
        <v>31905</v>
      </c>
      <c r="C12772" s="353" t="s">
        <v>2</v>
      </c>
      <c r="D12772" s="355">
        <v>15.83</v>
      </c>
    </row>
    <row r="12773" spans="1:4" x14ac:dyDescent="0.25">
      <c r="A12773" s="353">
        <v>37984</v>
      </c>
      <c r="B12773" s="354" t="s">
        <v>31906</v>
      </c>
      <c r="C12773" s="353" t="s">
        <v>2</v>
      </c>
      <c r="D12773" s="355">
        <v>22.24</v>
      </c>
    </row>
    <row r="12774" spans="1:4" x14ac:dyDescent="0.25">
      <c r="A12774" s="353">
        <v>37985</v>
      </c>
      <c r="B12774" s="354" t="s">
        <v>31907</v>
      </c>
      <c r="C12774" s="353" t="s">
        <v>2</v>
      </c>
      <c r="D12774" s="355">
        <v>31.6</v>
      </c>
    </row>
    <row r="12775" spans="1:4" x14ac:dyDescent="0.25">
      <c r="A12775" s="353">
        <v>20165</v>
      </c>
      <c r="B12775" s="354" t="s">
        <v>31908</v>
      </c>
      <c r="C12775" s="353" t="s">
        <v>2</v>
      </c>
      <c r="D12775" s="355">
        <v>26.55</v>
      </c>
    </row>
    <row r="12776" spans="1:4" x14ac:dyDescent="0.25">
      <c r="A12776" s="353">
        <v>20166</v>
      </c>
      <c r="B12776" s="354" t="s">
        <v>31909</v>
      </c>
      <c r="C12776" s="353" t="s">
        <v>2</v>
      </c>
      <c r="D12776" s="355">
        <v>81.099999999999994</v>
      </c>
    </row>
    <row r="12777" spans="1:4" x14ac:dyDescent="0.25">
      <c r="A12777" s="353">
        <v>20164</v>
      </c>
      <c r="B12777" s="354" t="s">
        <v>31910</v>
      </c>
      <c r="C12777" s="353" t="s">
        <v>2</v>
      </c>
      <c r="D12777" s="355">
        <v>12.76</v>
      </c>
    </row>
    <row r="12778" spans="1:4" x14ac:dyDescent="0.25">
      <c r="A12778" s="353">
        <v>3893</v>
      </c>
      <c r="B12778" s="354" t="s">
        <v>31911</v>
      </c>
      <c r="C12778" s="353" t="s">
        <v>2</v>
      </c>
      <c r="D12778" s="355">
        <v>19.989999999999998</v>
      </c>
    </row>
    <row r="12779" spans="1:4" x14ac:dyDescent="0.25">
      <c r="A12779" s="353">
        <v>3848</v>
      </c>
      <c r="B12779" s="354" t="s">
        <v>31912</v>
      </c>
      <c r="C12779" s="353" t="s">
        <v>2</v>
      </c>
      <c r="D12779" s="355">
        <v>12.19</v>
      </c>
    </row>
    <row r="12780" spans="1:4" x14ac:dyDescent="0.25">
      <c r="A12780" s="353">
        <v>3895</v>
      </c>
      <c r="B12780" s="354" t="s">
        <v>31913</v>
      </c>
      <c r="C12780" s="353" t="s">
        <v>2</v>
      </c>
      <c r="D12780" s="355">
        <v>13.54</v>
      </c>
    </row>
    <row r="12781" spans="1:4" x14ac:dyDescent="0.25">
      <c r="A12781" s="353">
        <v>12404</v>
      </c>
      <c r="B12781" s="354" t="s">
        <v>31914</v>
      </c>
      <c r="C12781" s="353" t="s">
        <v>2</v>
      </c>
      <c r="D12781" s="355">
        <v>11.12</v>
      </c>
    </row>
    <row r="12782" spans="1:4" x14ac:dyDescent="0.25">
      <c r="A12782" s="353">
        <v>3939</v>
      </c>
      <c r="B12782" s="354" t="s">
        <v>31915</v>
      </c>
      <c r="C12782" s="353" t="s">
        <v>2</v>
      </c>
      <c r="D12782" s="355">
        <v>22.92</v>
      </c>
    </row>
    <row r="12783" spans="1:4" x14ac:dyDescent="0.25">
      <c r="A12783" s="353">
        <v>3911</v>
      </c>
      <c r="B12783" s="354" t="s">
        <v>31916</v>
      </c>
      <c r="C12783" s="353" t="s">
        <v>2</v>
      </c>
      <c r="D12783" s="355">
        <v>18.72</v>
      </c>
    </row>
    <row r="12784" spans="1:4" x14ac:dyDescent="0.25">
      <c r="A12784" s="353">
        <v>3910</v>
      </c>
      <c r="B12784" s="354" t="s">
        <v>31917</v>
      </c>
      <c r="C12784" s="353" t="s">
        <v>2</v>
      </c>
      <c r="D12784" s="355">
        <v>13.4</v>
      </c>
    </row>
    <row r="12785" spans="1:4" x14ac:dyDescent="0.25">
      <c r="A12785" s="353">
        <v>3908</v>
      </c>
      <c r="B12785" s="354" t="s">
        <v>31918</v>
      </c>
      <c r="C12785" s="353" t="s">
        <v>2</v>
      </c>
      <c r="D12785" s="355">
        <v>6.05</v>
      </c>
    </row>
    <row r="12786" spans="1:4" x14ac:dyDescent="0.25">
      <c r="A12786" s="353">
        <v>3913</v>
      </c>
      <c r="B12786" s="354" t="s">
        <v>31919</v>
      </c>
      <c r="C12786" s="353" t="s">
        <v>2</v>
      </c>
      <c r="D12786" s="355">
        <v>64.040000000000006</v>
      </c>
    </row>
    <row r="12787" spans="1:4" x14ac:dyDescent="0.25">
      <c r="A12787" s="353">
        <v>3912</v>
      </c>
      <c r="B12787" s="354" t="s">
        <v>31920</v>
      </c>
      <c r="C12787" s="353" t="s">
        <v>2</v>
      </c>
      <c r="D12787" s="355">
        <v>35.1</v>
      </c>
    </row>
    <row r="12788" spans="1:4" x14ac:dyDescent="0.25">
      <c r="A12788" s="353">
        <v>3914</v>
      </c>
      <c r="B12788" s="354" t="s">
        <v>31921</v>
      </c>
      <c r="C12788" s="353" t="s">
        <v>2</v>
      </c>
      <c r="D12788" s="355">
        <v>96.61</v>
      </c>
    </row>
    <row r="12789" spans="1:4" x14ac:dyDescent="0.25">
      <c r="A12789" s="353">
        <v>3909</v>
      </c>
      <c r="B12789" s="354" t="s">
        <v>31922</v>
      </c>
      <c r="C12789" s="353" t="s">
        <v>2</v>
      </c>
      <c r="D12789" s="355">
        <v>8.24</v>
      </c>
    </row>
    <row r="12790" spans="1:4" x14ac:dyDescent="0.25">
      <c r="A12790" s="353">
        <v>3915</v>
      </c>
      <c r="B12790" s="354" t="s">
        <v>31923</v>
      </c>
      <c r="C12790" s="353" t="s">
        <v>2</v>
      </c>
      <c r="D12790" s="355">
        <v>152.34</v>
      </c>
    </row>
    <row r="12791" spans="1:4" x14ac:dyDescent="0.25">
      <c r="A12791" s="353">
        <v>3916</v>
      </c>
      <c r="B12791" s="354" t="s">
        <v>31924</v>
      </c>
      <c r="C12791" s="353" t="s">
        <v>2</v>
      </c>
      <c r="D12791" s="355">
        <v>277.54000000000002</v>
      </c>
    </row>
    <row r="12792" spans="1:4" x14ac:dyDescent="0.25">
      <c r="A12792" s="353">
        <v>3917</v>
      </c>
      <c r="B12792" s="354" t="s">
        <v>31925</v>
      </c>
      <c r="C12792" s="353" t="s">
        <v>2</v>
      </c>
      <c r="D12792" s="355">
        <v>457.77</v>
      </c>
    </row>
    <row r="12793" spans="1:4" x14ac:dyDescent="0.25">
      <c r="A12793" s="353">
        <v>45266</v>
      </c>
      <c r="B12793" s="354" t="s">
        <v>39960</v>
      </c>
      <c r="C12793" s="353" t="s">
        <v>22926</v>
      </c>
      <c r="D12793" s="355">
        <v>2.92</v>
      </c>
    </row>
    <row r="12794" spans="1:4" x14ac:dyDescent="0.25">
      <c r="A12794" s="353">
        <v>1904</v>
      </c>
      <c r="B12794" s="354" t="s">
        <v>31926</v>
      </c>
      <c r="C12794" s="353" t="s">
        <v>2</v>
      </c>
      <c r="D12794" s="355">
        <v>1.1499999999999999</v>
      </c>
    </row>
    <row r="12795" spans="1:4" x14ac:dyDescent="0.25">
      <c r="A12795" s="353">
        <v>1899</v>
      </c>
      <c r="B12795" s="354" t="s">
        <v>31927</v>
      </c>
      <c r="C12795" s="353" t="s">
        <v>2</v>
      </c>
      <c r="D12795" s="355">
        <v>1.3</v>
      </c>
    </row>
    <row r="12796" spans="1:4" x14ac:dyDescent="0.25">
      <c r="A12796" s="353">
        <v>1900</v>
      </c>
      <c r="B12796" s="354" t="s">
        <v>31928</v>
      </c>
      <c r="C12796" s="353" t="s">
        <v>2</v>
      </c>
      <c r="D12796" s="355">
        <v>2.11</v>
      </c>
    </row>
    <row r="12797" spans="1:4" x14ac:dyDescent="0.25">
      <c r="A12797" s="353">
        <v>12407</v>
      </c>
      <c r="B12797" s="354" t="s">
        <v>31929</v>
      </c>
      <c r="C12797" s="353" t="s">
        <v>2</v>
      </c>
      <c r="D12797" s="355">
        <v>34.65</v>
      </c>
    </row>
    <row r="12798" spans="1:4" x14ac:dyDescent="0.25">
      <c r="A12798" s="353">
        <v>12408</v>
      </c>
      <c r="B12798" s="354" t="s">
        <v>31930</v>
      </c>
      <c r="C12798" s="353" t="s">
        <v>2</v>
      </c>
      <c r="D12798" s="355">
        <v>19.559999999999999</v>
      </c>
    </row>
    <row r="12799" spans="1:4" x14ac:dyDescent="0.25">
      <c r="A12799" s="353">
        <v>12409</v>
      </c>
      <c r="B12799" s="354" t="s">
        <v>31931</v>
      </c>
      <c r="C12799" s="353" t="s">
        <v>2</v>
      </c>
      <c r="D12799" s="355">
        <v>19.559999999999999</v>
      </c>
    </row>
    <row r="12800" spans="1:4" x14ac:dyDescent="0.25">
      <c r="A12800" s="353">
        <v>12410</v>
      </c>
      <c r="B12800" s="354" t="s">
        <v>31932</v>
      </c>
      <c r="C12800" s="353" t="s">
        <v>2</v>
      </c>
      <c r="D12800" s="355">
        <v>13.47</v>
      </c>
    </row>
    <row r="12801" spans="1:4" x14ac:dyDescent="0.25">
      <c r="A12801" s="353">
        <v>3936</v>
      </c>
      <c r="B12801" s="354" t="s">
        <v>31933</v>
      </c>
      <c r="C12801" s="353" t="s">
        <v>2</v>
      </c>
      <c r="D12801" s="355">
        <v>24.35</v>
      </c>
    </row>
    <row r="12802" spans="1:4" x14ac:dyDescent="0.25">
      <c r="A12802" s="353">
        <v>3924</v>
      </c>
      <c r="B12802" s="354" t="s">
        <v>31934</v>
      </c>
      <c r="C12802" s="353" t="s">
        <v>2</v>
      </c>
      <c r="D12802" s="355">
        <v>24.35</v>
      </c>
    </row>
    <row r="12803" spans="1:4" x14ac:dyDescent="0.25">
      <c r="A12803" s="353">
        <v>3922</v>
      </c>
      <c r="B12803" s="354" t="s">
        <v>31935</v>
      </c>
      <c r="C12803" s="353" t="s">
        <v>2</v>
      </c>
      <c r="D12803" s="355">
        <v>22.4</v>
      </c>
    </row>
    <row r="12804" spans="1:4" x14ac:dyDescent="0.25">
      <c r="A12804" s="353">
        <v>3923</v>
      </c>
      <c r="B12804" s="354" t="s">
        <v>31936</v>
      </c>
      <c r="C12804" s="353" t="s">
        <v>2</v>
      </c>
      <c r="D12804" s="355">
        <v>24.35</v>
      </c>
    </row>
    <row r="12805" spans="1:4" x14ac:dyDescent="0.25">
      <c r="A12805" s="353">
        <v>3921</v>
      </c>
      <c r="B12805" s="354" t="s">
        <v>31937</v>
      </c>
      <c r="C12805" s="353" t="s">
        <v>2</v>
      </c>
      <c r="D12805" s="355">
        <v>20.100000000000001</v>
      </c>
    </row>
    <row r="12806" spans="1:4" x14ac:dyDescent="0.25">
      <c r="A12806" s="353">
        <v>3937</v>
      </c>
      <c r="B12806" s="354" t="s">
        <v>31938</v>
      </c>
      <c r="C12806" s="353" t="s">
        <v>2</v>
      </c>
      <c r="D12806" s="355">
        <v>20.079999999999998</v>
      </c>
    </row>
    <row r="12807" spans="1:4" x14ac:dyDescent="0.25">
      <c r="A12807" s="353">
        <v>3920</v>
      </c>
      <c r="B12807" s="354" t="s">
        <v>31939</v>
      </c>
      <c r="C12807" s="353" t="s">
        <v>2</v>
      </c>
      <c r="D12807" s="355">
        <v>20.079999999999998</v>
      </c>
    </row>
    <row r="12808" spans="1:4" x14ac:dyDescent="0.25">
      <c r="A12808" s="353">
        <v>3938</v>
      </c>
      <c r="B12808" s="354" t="s">
        <v>31940</v>
      </c>
      <c r="C12808" s="353" t="s">
        <v>2</v>
      </c>
      <c r="D12808" s="355">
        <v>13.24</v>
      </c>
    </row>
    <row r="12809" spans="1:4" x14ac:dyDescent="0.25">
      <c r="A12809" s="353">
        <v>3919</v>
      </c>
      <c r="B12809" s="354" t="s">
        <v>31941</v>
      </c>
      <c r="C12809" s="353" t="s">
        <v>2</v>
      </c>
      <c r="D12809" s="355">
        <v>13.5</v>
      </c>
    </row>
    <row r="12810" spans="1:4" x14ac:dyDescent="0.25">
      <c r="A12810" s="353">
        <v>3927</v>
      </c>
      <c r="B12810" s="354" t="s">
        <v>31942</v>
      </c>
      <c r="C12810" s="353" t="s">
        <v>2</v>
      </c>
      <c r="D12810" s="355">
        <v>68.38</v>
      </c>
    </row>
    <row r="12811" spans="1:4" x14ac:dyDescent="0.25">
      <c r="A12811" s="353">
        <v>3928</v>
      </c>
      <c r="B12811" s="354" t="s">
        <v>31943</v>
      </c>
      <c r="C12811" s="353" t="s">
        <v>2</v>
      </c>
      <c r="D12811" s="355">
        <v>68.38</v>
      </c>
    </row>
    <row r="12812" spans="1:4" x14ac:dyDescent="0.25">
      <c r="A12812" s="353">
        <v>3926</v>
      </c>
      <c r="B12812" s="354" t="s">
        <v>31944</v>
      </c>
      <c r="C12812" s="353" t="s">
        <v>2</v>
      </c>
      <c r="D12812" s="355">
        <v>38.979999999999997</v>
      </c>
    </row>
    <row r="12813" spans="1:4" x14ac:dyDescent="0.25">
      <c r="A12813" s="353">
        <v>3935</v>
      </c>
      <c r="B12813" s="354" t="s">
        <v>31945</v>
      </c>
      <c r="C12813" s="353" t="s">
        <v>2</v>
      </c>
      <c r="D12813" s="355">
        <v>38.979999999999997</v>
      </c>
    </row>
    <row r="12814" spans="1:4" x14ac:dyDescent="0.25">
      <c r="A12814" s="353">
        <v>3925</v>
      </c>
      <c r="B12814" s="354" t="s">
        <v>31946</v>
      </c>
      <c r="C12814" s="353" t="s">
        <v>2</v>
      </c>
      <c r="D12814" s="355">
        <v>38.979999999999997</v>
      </c>
    </row>
    <row r="12815" spans="1:4" x14ac:dyDescent="0.25">
      <c r="A12815" s="353">
        <v>3929</v>
      </c>
      <c r="B12815" s="354" t="s">
        <v>31947</v>
      </c>
      <c r="C12815" s="353" t="s">
        <v>2</v>
      </c>
      <c r="D12815" s="355">
        <v>104.18</v>
      </c>
    </row>
    <row r="12816" spans="1:4" x14ac:dyDescent="0.25">
      <c r="A12816" s="353">
        <v>3931</v>
      </c>
      <c r="B12816" s="354" t="s">
        <v>31948</v>
      </c>
      <c r="C12816" s="353" t="s">
        <v>2</v>
      </c>
      <c r="D12816" s="355">
        <v>104.18</v>
      </c>
    </row>
    <row r="12817" spans="1:4" x14ac:dyDescent="0.25">
      <c r="A12817" s="353">
        <v>3930</v>
      </c>
      <c r="B12817" s="354" t="s">
        <v>31949</v>
      </c>
      <c r="C12817" s="353" t="s">
        <v>2</v>
      </c>
      <c r="D12817" s="355">
        <v>104.18</v>
      </c>
    </row>
    <row r="12818" spans="1:4" x14ac:dyDescent="0.25">
      <c r="A12818" s="353">
        <v>12406</v>
      </c>
      <c r="B12818" s="354" t="s">
        <v>31950</v>
      </c>
      <c r="C12818" s="353" t="s">
        <v>2</v>
      </c>
      <c r="D12818" s="355">
        <v>9.57</v>
      </c>
    </row>
    <row r="12819" spans="1:4" x14ac:dyDescent="0.25">
      <c r="A12819" s="353">
        <v>3932</v>
      </c>
      <c r="B12819" s="354" t="s">
        <v>31951</v>
      </c>
      <c r="C12819" s="353" t="s">
        <v>2</v>
      </c>
      <c r="D12819" s="355">
        <v>179.89</v>
      </c>
    </row>
    <row r="12820" spans="1:4" x14ac:dyDescent="0.25">
      <c r="A12820" s="353">
        <v>3933</v>
      </c>
      <c r="B12820" s="354" t="s">
        <v>31952</v>
      </c>
      <c r="C12820" s="353" t="s">
        <v>2</v>
      </c>
      <c r="D12820" s="355">
        <v>179.89</v>
      </c>
    </row>
    <row r="12821" spans="1:4" x14ac:dyDescent="0.25">
      <c r="A12821" s="353">
        <v>3934</v>
      </c>
      <c r="B12821" s="354" t="s">
        <v>31953</v>
      </c>
      <c r="C12821" s="353" t="s">
        <v>2</v>
      </c>
      <c r="D12821" s="355">
        <v>179.89</v>
      </c>
    </row>
    <row r="12822" spans="1:4" x14ac:dyDescent="0.25">
      <c r="A12822" s="353">
        <v>40355</v>
      </c>
      <c r="B12822" s="354" t="s">
        <v>31954</v>
      </c>
      <c r="C12822" s="353" t="s">
        <v>2</v>
      </c>
      <c r="D12822" s="355"/>
    </row>
    <row r="12823" spans="1:4" x14ac:dyDescent="0.25">
      <c r="A12823" s="353">
        <v>40364</v>
      </c>
      <c r="B12823" s="354" t="s">
        <v>31955</v>
      </c>
      <c r="C12823" s="353" t="s">
        <v>2</v>
      </c>
      <c r="D12823" s="355"/>
    </row>
    <row r="12824" spans="1:4" x14ac:dyDescent="0.25">
      <c r="A12824" s="353">
        <v>40361</v>
      </c>
      <c r="B12824" s="354" t="s">
        <v>31956</v>
      </c>
      <c r="C12824" s="353" t="s">
        <v>2</v>
      </c>
      <c r="D12824" s="355"/>
    </row>
    <row r="12825" spans="1:4" x14ac:dyDescent="0.25">
      <c r="A12825" s="353">
        <v>40358</v>
      </c>
      <c r="B12825" s="354" t="s">
        <v>31957</v>
      </c>
      <c r="C12825" s="353" t="s">
        <v>2</v>
      </c>
      <c r="D12825" s="355"/>
    </row>
    <row r="12826" spans="1:4" x14ac:dyDescent="0.25">
      <c r="A12826" s="353">
        <v>40370</v>
      </c>
      <c r="B12826" s="354" t="s">
        <v>31958</v>
      </c>
      <c r="C12826" s="353" t="s">
        <v>2</v>
      </c>
      <c r="D12826" s="355"/>
    </row>
    <row r="12827" spans="1:4" x14ac:dyDescent="0.25">
      <c r="A12827" s="353">
        <v>40367</v>
      </c>
      <c r="B12827" s="354" t="s">
        <v>31959</v>
      </c>
      <c r="C12827" s="353" t="s">
        <v>2</v>
      </c>
      <c r="D12827" s="355"/>
    </row>
    <row r="12828" spans="1:4" x14ac:dyDescent="0.25">
      <c r="A12828" s="353">
        <v>40373</v>
      </c>
      <c r="B12828" s="354" t="s">
        <v>31960</v>
      </c>
      <c r="C12828" s="353" t="s">
        <v>2</v>
      </c>
      <c r="D12828" s="355"/>
    </row>
    <row r="12829" spans="1:4" x14ac:dyDescent="0.25">
      <c r="A12829" s="353">
        <v>3907</v>
      </c>
      <c r="B12829" s="354" t="s">
        <v>31961</v>
      </c>
      <c r="C12829" s="353" t="s">
        <v>2</v>
      </c>
      <c r="D12829" s="355">
        <v>5.66</v>
      </c>
    </row>
    <row r="12830" spans="1:4" x14ac:dyDescent="0.25">
      <c r="A12830" s="353">
        <v>3889</v>
      </c>
      <c r="B12830" s="354" t="s">
        <v>31962</v>
      </c>
      <c r="C12830" s="353" t="s">
        <v>2</v>
      </c>
      <c r="D12830" s="355">
        <v>4.03</v>
      </c>
    </row>
    <row r="12831" spans="1:4" x14ac:dyDescent="0.25">
      <c r="A12831" s="353">
        <v>3868</v>
      </c>
      <c r="B12831" s="354" t="s">
        <v>31963</v>
      </c>
      <c r="C12831" s="353" t="s">
        <v>2</v>
      </c>
      <c r="D12831" s="355">
        <v>1.48</v>
      </c>
    </row>
    <row r="12832" spans="1:4" x14ac:dyDescent="0.25">
      <c r="A12832" s="353">
        <v>3869</v>
      </c>
      <c r="B12832" s="354" t="s">
        <v>31964</v>
      </c>
      <c r="C12832" s="353" t="s">
        <v>2</v>
      </c>
      <c r="D12832" s="355">
        <v>3.27</v>
      </c>
    </row>
    <row r="12833" spans="1:4" x14ac:dyDescent="0.25">
      <c r="A12833" s="353">
        <v>3872</v>
      </c>
      <c r="B12833" s="354" t="s">
        <v>31965</v>
      </c>
      <c r="C12833" s="353" t="s">
        <v>2</v>
      </c>
      <c r="D12833" s="355">
        <v>5.59</v>
      </c>
    </row>
    <row r="12834" spans="1:4" x14ac:dyDescent="0.25">
      <c r="A12834" s="353">
        <v>3850</v>
      </c>
      <c r="B12834" s="354" t="s">
        <v>31966</v>
      </c>
      <c r="C12834" s="353" t="s">
        <v>2</v>
      </c>
      <c r="D12834" s="355">
        <v>12.9</v>
      </c>
    </row>
    <row r="12835" spans="1:4" x14ac:dyDescent="0.25">
      <c r="A12835" s="353">
        <v>38023</v>
      </c>
      <c r="B12835" s="354" t="s">
        <v>31967</v>
      </c>
      <c r="C12835" s="353" t="s">
        <v>2</v>
      </c>
      <c r="D12835" s="355">
        <v>6.56</v>
      </c>
    </row>
    <row r="12836" spans="1:4" x14ac:dyDescent="0.25">
      <c r="A12836" s="353">
        <v>37986</v>
      </c>
      <c r="B12836" s="354" t="s">
        <v>31968</v>
      </c>
      <c r="C12836" s="353" t="s">
        <v>2</v>
      </c>
      <c r="D12836" s="355">
        <v>2.52</v>
      </c>
    </row>
    <row r="12837" spans="1:4" x14ac:dyDescent="0.25">
      <c r="A12837" s="353">
        <v>21120</v>
      </c>
      <c r="B12837" s="354" t="s">
        <v>31969</v>
      </c>
      <c r="C12837" s="353" t="s">
        <v>2</v>
      </c>
      <c r="D12837" s="355">
        <v>12.85</v>
      </c>
    </row>
    <row r="12838" spans="1:4" x14ac:dyDescent="0.25">
      <c r="A12838" s="353">
        <v>39318</v>
      </c>
      <c r="B12838" s="354" t="s">
        <v>31970</v>
      </c>
      <c r="C12838" s="353" t="s">
        <v>2</v>
      </c>
      <c r="D12838" s="355">
        <v>11.95</v>
      </c>
    </row>
    <row r="12839" spans="1:4" x14ac:dyDescent="0.25">
      <c r="A12839" s="353">
        <v>37987</v>
      </c>
      <c r="B12839" s="354" t="s">
        <v>31971</v>
      </c>
      <c r="C12839" s="353" t="s">
        <v>2</v>
      </c>
      <c r="D12839" s="355">
        <v>125.69</v>
      </c>
    </row>
    <row r="12840" spans="1:4" x14ac:dyDescent="0.25">
      <c r="A12840" s="353">
        <v>37988</v>
      </c>
      <c r="B12840" s="354" t="s">
        <v>31972</v>
      </c>
      <c r="C12840" s="353" t="s">
        <v>2</v>
      </c>
      <c r="D12840" s="355">
        <v>199.72</v>
      </c>
    </row>
    <row r="12841" spans="1:4" x14ac:dyDescent="0.25">
      <c r="A12841" s="353">
        <v>40366</v>
      </c>
      <c r="B12841" s="354" t="s">
        <v>31973</v>
      </c>
      <c r="C12841" s="353" t="s">
        <v>2</v>
      </c>
      <c r="D12841" s="355"/>
    </row>
    <row r="12842" spans="1:4" x14ac:dyDescent="0.25">
      <c r="A12842" s="353">
        <v>40363</v>
      </c>
      <c r="B12842" s="354" t="s">
        <v>31974</v>
      </c>
      <c r="C12842" s="353" t="s">
        <v>2</v>
      </c>
      <c r="D12842" s="355"/>
    </row>
    <row r="12843" spans="1:4" x14ac:dyDescent="0.25">
      <c r="A12843" s="353">
        <v>40360</v>
      </c>
      <c r="B12843" s="354" t="s">
        <v>31975</v>
      </c>
      <c r="C12843" s="353" t="s">
        <v>2</v>
      </c>
      <c r="D12843" s="355"/>
    </row>
    <row r="12844" spans="1:4" x14ac:dyDescent="0.25">
      <c r="A12844" s="353">
        <v>40354</v>
      </c>
      <c r="B12844" s="354" t="s">
        <v>31976</v>
      </c>
      <c r="C12844" s="353" t="s">
        <v>2</v>
      </c>
      <c r="D12844" s="355"/>
    </row>
    <row r="12845" spans="1:4" x14ac:dyDescent="0.25">
      <c r="A12845" s="353">
        <v>40372</v>
      </c>
      <c r="B12845" s="354" t="s">
        <v>31977</v>
      </c>
      <c r="C12845" s="353" t="s">
        <v>2</v>
      </c>
      <c r="D12845" s="355"/>
    </row>
    <row r="12846" spans="1:4" x14ac:dyDescent="0.25">
      <c r="A12846" s="353">
        <v>40369</v>
      </c>
      <c r="B12846" s="354" t="s">
        <v>31978</v>
      </c>
      <c r="C12846" s="353" t="s">
        <v>2</v>
      </c>
      <c r="D12846" s="355"/>
    </row>
    <row r="12847" spans="1:4" x14ac:dyDescent="0.25">
      <c r="A12847" s="353">
        <v>40375</v>
      </c>
      <c r="B12847" s="354" t="s">
        <v>31979</v>
      </c>
      <c r="C12847" s="353" t="s">
        <v>2</v>
      </c>
      <c r="D12847" s="355"/>
    </row>
    <row r="12848" spans="1:4" x14ac:dyDescent="0.25">
      <c r="A12848" s="353">
        <v>40357</v>
      </c>
      <c r="B12848" s="354" t="s">
        <v>31980</v>
      </c>
      <c r="C12848" s="353" t="s">
        <v>2</v>
      </c>
      <c r="D12848" s="355"/>
    </row>
    <row r="12849" spans="1:4" x14ac:dyDescent="0.25">
      <c r="A12849" s="353">
        <v>1893</v>
      </c>
      <c r="B12849" s="354" t="s">
        <v>31981</v>
      </c>
      <c r="C12849" s="353" t="s">
        <v>2</v>
      </c>
      <c r="D12849" s="355">
        <v>4.33</v>
      </c>
    </row>
    <row r="12850" spans="1:4" x14ac:dyDescent="0.25">
      <c r="A12850" s="353">
        <v>1902</v>
      </c>
      <c r="B12850" s="354" t="s">
        <v>31982</v>
      </c>
      <c r="C12850" s="353" t="s">
        <v>2</v>
      </c>
      <c r="D12850" s="355">
        <v>3.15</v>
      </c>
    </row>
    <row r="12851" spans="1:4" x14ac:dyDescent="0.25">
      <c r="A12851" s="353">
        <v>1892</v>
      </c>
      <c r="B12851" s="354" t="s">
        <v>31983</v>
      </c>
      <c r="C12851" s="353" t="s">
        <v>2</v>
      </c>
      <c r="D12851" s="355">
        <v>2.0299999999999998</v>
      </c>
    </row>
    <row r="12852" spans="1:4" x14ac:dyDescent="0.25">
      <c r="A12852" s="353">
        <v>1901</v>
      </c>
      <c r="B12852" s="354" t="s">
        <v>31984</v>
      </c>
      <c r="C12852" s="353" t="s">
        <v>2</v>
      </c>
      <c r="D12852" s="355">
        <v>0.98</v>
      </c>
    </row>
    <row r="12853" spans="1:4" x14ac:dyDescent="0.25">
      <c r="A12853" s="353">
        <v>1907</v>
      </c>
      <c r="B12853" s="354" t="s">
        <v>31985</v>
      </c>
      <c r="C12853" s="353" t="s">
        <v>2</v>
      </c>
      <c r="D12853" s="355">
        <v>13.94</v>
      </c>
    </row>
    <row r="12854" spans="1:4" x14ac:dyDescent="0.25">
      <c r="A12854" s="353">
        <v>1894</v>
      </c>
      <c r="B12854" s="354" t="s">
        <v>31986</v>
      </c>
      <c r="C12854" s="353" t="s">
        <v>2</v>
      </c>
      <c r="D12854" s="355">
        <v>6.27</v>
      </c>
    </row>
    <row r="12855" spans="1:4" x14ac:dyDescent="0.25">
      <c r="A12855" s="353">
        <v>1896</v>
      </c>
      <c r="B12855" s="354" t="s">
        <v>31987</v>
      </c>
      <c r="C12855" s="353" t="s">
        <v>2</v>
      </c>
      <c r="D12855" s="355">
        <v>18.72</v>
      </c>
    </row>
    <row r="12856" spans="1:4" x14ac:dyDescent="0.25">
      <c r="A12856" s="353">
        <v>1891</v>
      </c>
      <c r="B12856" s="354" t="s">
        <v>31988</v>
      </c>
      <c r="C12856" s="353" t="s">
        <v>2</v>
      </c>
      <c r="D12856" s="355">
        <v>1.45</v>
      </c>
    </row>
    <row r="12857" spans="1:4" x14ac:dyDescent="0.25">
      <c r="A12857" s="353">
        <v>1895</v>
      </c>
      <c r="B12857" s="354" t="s">
        <v>31989</v>
      </c>
      <c r="C12857" s="353" t="s">
        <v>2</v>
      </c>
      <c r="D12857" s="355">
        <v>32.9</v>
      </c>
    </row>
    <row r="12858" spans="1:4" x14ac:dyDescent="0.25">
      <c r="A12858" s="353">
        <v>2641</v>
      </c>
      <c r="B12858" s="354" t="s">
        <v>31990</v>
      </c>
      <c r="C12858" s="353" t="s">
        <v>2</v>
      </c>
      <c r="D12858" s="355">
        <v>34.020000000000003</v>
      </c>
    </row>
    <row r="12859" spans="1:4" x14ac:dyDescent="0.25">
      <c r="A12859" s="353">
        <v>2636</v>
      </c>
      <c r="B12859" s="354" t="s">
        <v>31991</v>
      </c>
      <c r="C12859" s="353" t="s">
        <v>2</v>
      </c>
      <c r="D12859" s="355">
        <v>2.19</v>
      </c>
    </row>
    <row r="12860" spans="1:4" x14ac:dyDescent="0.25">
      <c r="A12860" s="353">
        <v>2637</v>
      </c>
      <c r="B12860" s="354" t="s">
        <v>31992</v>
      </c>
      <c r="C12860" s="353" t="s">
        <v>2</v>
      </c>
      <c r="D12860" s="355">
        <v>2.33</v>
      </c>
    </row>
    <row r="12861" spans="1:4" x14ac:dyDescent="0.25">
      <c r="A12861" s="353">
        <v>2638</v>
      </c>
      <c r="B12861" s="354" t="s">
        <v>31993</v>
      </c>
      <c r="C12861" s="353" t="s">
        <v>2</v>
      </c>
      <c r="D12861" s="355">
        <v>2.71</v>
      </c>
    </row>
    <row r="12862" spans="1:4" x14ac:dyDescent="0.25">
      <c r="A12862" s="353">
        <v>2639</v>
      </c>
      <c r="B12862" s="354" t="s">
        <v>31994</v>
      </c>
      <c r="C12862" s="353" t="s">
        <v>2</v>
      </c>
      <c r="D12862" s="355">
        <v>4.8099999999999996</v>
      </c>
    </row>
    <row r="12863" spans="1:4" x14ac:dyDescent="0.25">
      <c r="A12863" s="353">
        <v>2644</v>
      </c>
      <c r="B12863" s="354" t="s">
        <v>31995</v>
      </c>
      <c r="C12863" s="353" t="s">
        <v>2</v>
      </c>
      <c r="D12863" s="355">
        <v>6.96</v>
      </c>
    </row>
    <row r="12864" spans="1:4" x14ac:dyDescent="0.25">
      <c r="A12864" s="353">
        <v>2640</v>
      </c>
      <c r="B12864" s="354" t="s">
        <v>31996</v>
      </c>
      <c r="C12864" s="353" t="s">
        <v>2</v>
      </c>
      <c r="D12864" s="355">
        <v>14.16</v>
      </c>
    </row>
    <row r="12865" spans="1:4" x14ac:dyDescent="0.25">
      <c r="A12865" s="353">
        <v>2642</v>
      </c>
      <c r="B12865" s="354" t="s">
        <v>31997</v>
      </c>
      <c r="C12865" s="353" t="s">
        <v>2</v>
      </c>
      <c r="D12865" s="355">
        <v>21.56</v>
      </c>
    </row>
    <row r="12866" spans="1:4" x14ac:dyDescent="0.25">
      <c r="A12866" s="353">
        <v>2643</v>
      </c>
      <c r="B12866" s="354" t="s">
        <v>31998</v>
      </c>
      <c r="C12866" s="353" t="s">
        <v>2</v>
      </c>
      <c r="D12866" s="355">
        <v>9.6999999999999993</v>
      </c>
    </row>
    <row r="12867" spans="1:4" x14ac:dyDescent="0.25">
      <c r="A12867" s="353">
        <v>44281</v>
      </c>
      <c r="B12867" s="354" t="s">
        <v>31999</v>
      </c>
      <c r="C12867" s="353" t="s">
        <v>2</v>
      </c>
      <c r="D12867" s="355">
        <v>253.91</v>
      </c>
    </row>
    <row r="12868" spans="1:4" x14ac:dyDescent="0.25">
      <c r="A12868" s="353">
        <v>39855</v>
      </c>
      <c r="B12868" s="354" t="s">
        <v>32000</v>
      </c>
      <c r="C12868" s="353" t="s">
        <v>2</v>
      </c>
      <c r="D12868" s="355"/>
    </row>
    <row r="12869" spans="1:4" x14ac:dyDescent="0.25">
      <c r="A12869" s="353">
        <v>39856</v>
      </c>
      <c r="B12869" s="354" t="s">
        <v>32001</v>
      </c>
      <c r="C12869" s="353" t="s">
        <v>2</v>
      </c>
      <c r="D12869" s="355"/>
    </row>
    <row r="12870" spans="1:4" x14ac:dyDescent="0.25">
      <c r="A12870" s="353">
        <v>39857</v>
      </c>
      <c r="B12870" s="354" t="s">
        <v>32002</v>
      </c>
      <c r="C12870" s="353" t="s">
        <v>2</v>
      </c>
      <c r="D12870" s="355"/>
    </row>
    <row r="12871" spans="1:4" x14ac:dyDescent="0.25">
      <c r="A12871" s="353">
        <v>39858</v>
      </c>
      <c r="B12871" s="354" t="s">
        <v>32003</v>
      </c>
      <c r="C12871" s="353" t="s">
        <v>2</v>
      </c>
      <c r="D12871" s="355"/>
    </row>
    <row r="12872" spans="1:4" x14ac:dyDescent="0.25">
      <c r="A12872" s="353">
        <v>39859</v>
      </c>
      <c r="B12872" s="354" t="s">
        <v>32004</v>
      </c>
      <c r="C12872" s="353" t="s">
        <v>2</v>
      </c>
      <c r="D12872" s="355"/>
    </row>
    <row r="12873" spans="1:4" x14ac:dyDescent="0.25">
      <c r="A12873" s="353">
        <v>39860</v>
      </c>
      <c r="B12873" s="354" t="s">
        <v>32005</v>
      </c>
      <c r="C12873" s="353" t="s">
        <v>2</v>
      </c>
      <c r="D12873" s="355"/>
    </row>
    <row r="12874" spans="1:4" x14ac:dyDescent="0.25">
      <c r="A12874" s="353">
        <v>39861</v>
      </c>
      <c r="B12874" s="354" t="s">
        <v>32006</v>
      </c>
      <c r="C12874" s="353" t="s">
        <v>2</v>
      </c>
      <c r="D12874" s="355"/>
    </row>
    <row r="12875" spans="1:4" x14ac:dyDescent="0.25">
      <c r="A12875" s="353">
        <v>3867</v>
      </c>
      <c r="B12875" s="354" t="s">
        <v>32007</v>
      </c>
      <c r="C12875" s="353" t="s">
        <v>2</v>
      </c>
      <c r="D12875" s="355">
        <v>78.540000000000006</v>
      </c>
    </row>
    <row r="12876" spans="1:4" x14ac:dyDescent="0.25">
      <c r="A12876" s="353">
        <v>3861</v>
      </c>
      <c r="B12876" s="354" t="s">
        <v>32008</v>
      </c>
      <c r="C12876" s="353" t="s">
        <v>2</v>
      </c>
      <c r="D12876" s="355">
        <v>0.81</v>
      </c>
    </row>
    <row r="12877" spans="1:4" x14ac:dyDescent="0.25">
      <c r="A12877" s="353">
        <v>3904</v>
      </c>
      <c r="B12877" s="354" t="s">
        <v>32009</v>
      </c>
      <c r="C12877" s="353" t="s">
        <v>2</v>
      </c>
      <c r="D12877" s="355">
        <v>0.86</v>
      </c>
    </row>
    <row r="12878" spans="1:4" x14ac:dyDescent="0.25">
      <c r="A12878" s="353">
        <v>3903</v>
      </c>
      <c r="B12878" s="354" t="s">
        <v>32010</v>
      </c>
      <c r="C12878" s="353" t="s">
        <v>2</v>
      </c>
      <c r="D12878" s="355">
        <v>2.11</v>
      </c>
    </row>
    <row r="12879" spans="1:4" x14ac:dyDescent="0.25">
      <c r="A12879" s="353">
        <v>3862</v>
      </c>
      <c r="B12879" s="354" t="s">
        <v>32011</v>
      </c>
      <c r="C12879" s="353" t="s">
        <v>2</v>
      </c>
      <c r="D12879" s="355">
        <v>4.49</v>
      </c>
    </row>
    <row r="12880" spans="1:4" x14ac:dyDescent="0.25">
      <c r="A12880" s="353">
        <v>3863</v>
      </c>
      <c r="B12880" s="354" t="s">
        <v>32012</v>
      </c>
      <c r="C12880" s="353" t="s">
        <v>2</v>
      </c>
      <c r="D12880" s="355">
        <v>4.5999999999999996</v>
      </c>
    </row>
    <row r="12881" spans="1:4" x14ac:dyDescent="0.25">
      <c r="A12881" s="353">
        <v>3864</v>
      </c>
      <c r="B12881" s="354" t="s">
        <v>32013</v>
      </c>
      <c r="C12881" s="353" t="s">
        <v>2</v>
      </c>
      <c r="D12881" s="355">
        <v>14.09</v>
      </c>
    </row>
    <row r="12882" spans="1:4" x14ac:dyDescent="0.25">
      <c r="A12882" s="353">
        <v>3865</v>
      </c>
      <c r="B12882" s="354" t="s">
        <v>32014</v>
      </c>
      <c r="C12882" s="353" t="s">
        <v>2</v>
      </c>
      <c r="D12882" s="355">
        <v>20.6</v>
      </c>
    </row>
    <row r="12883" spans="1:4" x14ac:dyDescent="0.25">
      <c r="A12883" s="353">
        <v>3866</v>
      </c>
      <c r="B12883" s="354" t="s">
        <v>32015</v>
      </c>
      <c r="C12883" s="353" t="s">
        <v>2</v>
      </c>
      <c r="D12883" s="355">
        <v>46.25</v>
      </c>
    </row>
    <row r="12884" spans="1:4" x14ac:dyDescent="0.25">
      <c r="A12884" s="353">
        <v>3878</v>
      </c>
      <c r="B12884" s="354" t="s">
        <v>32016</v>
      </c>
      <c r="C12884" s="353" t="s">
        <v>2</v>
      </c>
      <c r="D12884" s="355">
        <v>12.61</v>
      </c>
    </row>
    <row r="12885" spans="1:4" x14ac:dyDescent="0.25">
      <c r="A12885" s="353">
        <v>3876</v>
      </c>
      <c r="B12885" s="354" t="s">
        <v>32017</v>
      </c>
      <c r="C12885" s="353" t="s">
        <v>2</v>
      </c>
      <c r="D12885" s="355">
        <v>5.0199999999999996</v>
      </c>
    </row>
    <row r="12886" spans="1:4" x14ac:dyDescent="0.25">
      <c r="A12886" s="353">
        <v>3883</v>
      </c>
      <c r="B12886" s="354" t="s">
        <v>32018</v>
      </c>
      <c r="C12886" s="353" t="s">
        <v>2</v>
      </c>
      <c r="D12886" s="355">
        <v>1.61</v>
      </c>
    </row>
    <row r="12887" spans="1:4" x14ac:dyDescent="0.25">
      <c r="A12887" s="353">
        <v>3884</v>
      </c>
      <c r="B12887" s="354" t="s">
        <v>32019</v>
      </c>
      <c r="C12887" s="353" t="s">
        <v>2</v>
      </c>
      <c r="D12887" s="355">
        <v>2.5499999999999998</v>
      </c>
    </row>
    <row r="12888" spans="1:4" x14ac:dyDescent="0.25">
      <c r="A12888" s="353">
        <v>12892</v>
      </c>
      <c r="B12888" s="354" t="s">
        <v>32020</v>
      </c>
      <c r="C12888" s="353" t="s">
        <v>22926</v>
      </c>
      <c r="D12888" s="355">
        <v>11.04</v>
      </c>
    </row>
    <row r="12889" spans="1:4" x14ac:dyDescent="0.25">
      <c r="A12889" s="353">
        <v>38447</v>
      </c>
      <c r="B12889" s="354" t="s">
        <v>32021</v>
      </c>
      <c r="C12889" s="353" t="s">
        <v>2</v>
      </c>
      <c r="D12889" s="355"/>
    </row>
    <row r="12890" spans="1:4" x14ac:dyDescent="0.25">
      <c r="A12890" s="353">
        <v>36320</v>
      </c>
      <c r="B12890" s="354" t="s">
        <v>32022</v>
      </c>
      <c r="C12890" s="353" t="s">
        <v>2</v>
      </c>
      <c r="D12890" s="355"/>
    </row>
    <row r="12891" spans="1:4" x14ac:dyDescent="0.25">
      <c r="A12891" s="353">
        <v>36324</v>
      </c>
      <c r="B12891" s="354" t="s">
        <v>32023</v>
      </c>
      <c r="C12891" s="353" t="s">
        <v>2</v>
      </c>
      <c r="D12891" s="355"/>
    </row>
    <row r="12892" spans="1:4" x14ac:dyDescent="0.25">
      <c r="A12892" s="353">
        <v>38441</v>
      </c>
      <c r="B12892" s="354" t="s">
        <v>32024</v>
      </c>
      <c r="C12892" s="353" t="s">
        <v>2</v>
      </c>
      <c r="D12892" s="355"/>
    </row>
    <row r="12893" spans="1:4" x14ac:dyDescent="0.25">
      <c r="A12893" s="353">
        <v>38442</v>
      </c>
      <c r="B12893" s="354" t="s">
        <v>32025</v>
      </c>
      <c r="C12893" s="353" t="s">
        <v>2</v>
      </c>
      <c r="D12893" s="355"/>
    </row>
    <row r="12894" spans="1:4" x14ac:dyDescent="0.25">
      <c r="A12894" s="353">
        <v>38443</v>
      </c>
      <c r="B12894" s="354" t="s">
        <v>32026</v>
      </c>
      <c r="C12894" s="353" t="s">
        <v>2</v>
      </c>
      <c r="D12894" s="355"/>
    </row>
    <row r="12895" spans="1:4" x14ac:dyDescent="0.25">
      <c r="A12895" s="353">
        <v>38444</v>
      </c>
      <c r="B12895" s="354" t="s">
        <v>32027</v>
      </c>
      <c r="C12895" s="353" t="s">
        <v>2</v>
      </c>
      <c r="D12895" s="355"/>
    </row>
    <row r="12896" spans="1:4" x14ac:dyDescent="0.25">
      <c r="A12896" s="353">
        <v>38445</v>
      </c>
      <c r="B12896" s="354" t="s">
        <v>32028</v>
      </c>
      <c r="C12896" s="353" t="s">
        <v>2</v>
      </c>
      <c r="D12896" s="355"/>
    </row>
    <row r="12897" spans="1:4" x14ac:dyDescent="0.25">
      <c r="A12897" s="353">
        <v>38446</v>
      </c>
      <c r="B12897" s="354" t="s">
        <v>32029</v>
      </c>
      <c r="C12897" s="353" t="s">
        <v>2</v>
      </c>
      <c r="D12897" s="355"/>
    </row>
    <row r="12898" spans="1:4" x14ac:dyDescent="0.25">
      <c r="A12898" s="353">
        <v>3837</v>
      </c>
      <c r="B12898" s="354" t="s">
        <v>32030</v>
      </c>
      <c r="C12898" s="353" t="s">
        <v>2</v>
      </c>
      <c r="D12898" s="355">
        <v>53.76</v>
      </c>
    </row>
    <row r="12899" spans="1:4" x14ac:dyDescent="0.25">
      <c r="A12899" s="353">
        <v>3845</v>
      </c>
      <c r="B12899" s="354" t="s">
        <v>32031</v>
      </c>
      <c r="C12899" s="353" t="s">
        <v>2</v>
      </c>
      <c r="D12899" s="355">
        <v>19.64</v>
      </c>
    </row>
    <row r="12900" spans="1:4" x14ac:dyDescent="0.25">
      <c r="A12900" s="353">
        <v>11045</v>
      </c>
      <c r="B12900" s="354" t="s">
        <v>32032</v>
      </c>
      <c r="C12900" s="353" t="s">
        <v>2</v>
      </c>
      <c r="D12900" s="355">
        <v>37.880000000000003</v>
      </c>
    </row>
    <row r="12901" spans="1:4" x14ac:dyDescent="0.25">
      <c r="A12901" s="353">
        <v>20170</v>
      </c>
      <c r="B12901" s="354" t="s">
        <v>32033</v>
      </c>
      <c r="C12901" s="353" t="s">
        <v>2</v>
      </c>
      <c r="D12901" s="355">
        <v>14.71</v>
      </c>
    </row>
    <row r="12902" spans="1:4" x14ac:dyDescent="0.25">
      <c r="A12902" s="353">
        <v>20171</v>
      </c>
      <c r="B12902" s="354" t="s">
        <v>32034</v>
      </c>
      <c r="C12902" s="353" t="s">
        <v>2</v>
      </c>
      <c r="D12902" s="355">
        <v>42.41</v>
      </c>
    </row>
    <row r="12903" spans="1:4" x14ac:dyDescent="0.25">
      <c r="A12903" s="353">
        <v>20167</v>
      </c>
      <c r="B12903" s="354" t="s">
        <v>32035</v>
      </c>
      <c r="C12903" s="353" t="s">
        <v>2</v>
      </c>
      <c r="D12903" s="355">
        <v>5.33</v>
      </c>
    </row>
    <row r="12904" spans="1:4" x14ac:dyDescent="0.25">
      <c r="A12904" s="353">
        <v>20168</v>
      </c>
      <c r="B12904" s="354" t="s">
        <v>32036</v>
      </c>
      <c r="C12904" s="353" t="s">
        <v>2</v>
      </c>
      <c r="D12904" s="355">
        <v>10.98</v>
      </c>
    </row>
    <row r="12905" spans="1:4" x14ac:dyDescent="0.25">
      <c r="A12905" s="353">
        <v>20169</v>
      </c>
      <c r="B12905" s="354" t="s">
        <v>32037</v>
      </c>
      <c r="C12905" s="353" t="s">
        <v>2</v>
      </c>
      <c r="D12905" s="355">
        <v>12.81</v>
      </c>
    </row>
    <row r="12906" spans="1:4" x14ac:dyDescent="0.25">
      <c r="A12906" s="353">
        <v>3899</v>
      </c>
      <c r="B12906" s="354" t="s">
        <v>32038</v>
      </c>
      <c r="C12906" s="353" t="s">
        <v>2</v>
      </c>
      <c r="D12906" s="355">
        <v>7.1</v>
      </c>
    </row>
    <row r="12907" spans="1:4" x14ac:dyDescent="0.25">
      <c r="A12907" s="353">
        <v>38676</v>
      </c>
      <c r="B12907" s="354" t="s">
        <v>32039</v>
      </c>
      <c r="C12907" s="353" t="s">
        <v>2</v>
      </c>
      <c r="D12907" s="355">
        <v>35.54</v>
      </c>
    </row>
    <row r="12908" spans="1:4" x14ac:dyDescent="0.25">
      <c r="A12908" s="353">
        <v>3897</v>
      </c>
      <c r="B12908" s="354" t="s">
        <v>32040</v>
      </c>
      <c r="C12908" s="353" t="s">
        <v>2</v>
      </c>
      <c r="D12908" s="355">
        <v>1.73</v>
      </c>
    </row>
    <row r="12909" spans="1:4" x14ac:dyDescent="0.25">
      <c r="A12909" s="353">
        <v>3875</v>
      </c>
      <c r="B12909" s="354" t="s">
        <v>32041</v>
      </c>
      <c r="C12909" s="353" t="s">
        <v>2</v>
      </c>
      <c r="D12909" s="355">
        <v>3.58</v>
      </c>
    </row>
    <row r="12910" spans="1:4" x14ac:dyDescent="0.25">
      <c r="A12910" s="353">
        <v>3898</v>
      </c>
      <c r="B12910" s="354" t="s">
        <v>32042</v>
      </c>
      <c r="C12910" s="353" t="s">
        <v>2</v>
      </c>
      <c r="D12910" s="355">
        <v>7.27</v>
      </c>
    </row>
    <row r="12911" spans="1:4" x14ac:dyDescent="0.25">
      <c r="A12911" s="353">
        <v>3855</v>
      </c>
      <c r="B12911" s="354" t="s">
        <v>32043</v>
      </c>
      <c r="C12911" s="353" t="s">
        <v>2</v>
      </c>
      <c r="D12911" s="355">
        <v>5.45</v>
      </c>
    </row>
    <row r="12912" spans="1:4" x14ac:dyDescent="0.25">
      <c r="A12912" s="353">
        <v>3874</v>
      </c>
      <c r="B12912" s="354" t="s">
        <v>32044</v>
      </c>
      <c r="C12912" s="353" t="s">
        <v>2</v>
      </c>
      <c r="D12912" s="355">
        <v>6.31</v>
      </c>
    </row>
    <row r="12913" spans="1:4" x14ac:dyDescent="0.25">
      <c r="A12913" s="353">
        <v>3870</v>
      </c>
      <c r="B12913" s="354" t="s">
        <v>32045</v>
      </c>
      <c r="C12913" s="353" t="s">
        <v>2</v>
      </c>
      <c r="D12913" s="355">
        <v>6.92</v>
      </c>
    </row>
    <row r="12914" spans="1:4" x14ac:dyDescent="0.25">
      <c r="A12914" s="353">
        <v>38678</v>
      </c>
      <c r="B12914" s="354" t="s">
        <v>32046</v>
      </c>
      <c r="C12914" s="353" t="s">
        <v>2</v>
      </c>
      <c r="D12914" s="355">
        <v>18.32</v>
      </c>
    </row>
    <row r="12915" spans="1:4" x14ac:dyDescent="0.25">
      <c r="A12915" s="353">
        <v>3859</v>
      </c>
      <c r="B12915" s="354" t="s">
        <v>32047</v>
      </c>
      <c r="C12915" s="353" t="s">
        <v>2</v>
      </c>
      <c r="D12915" s="355">
        <v>1.4</v>
      </c>
    </row>
    <row r="12916" spans="1:4" x14ac:dyDescent="0.25">
      <c r="A12916" s="353">
        <v>3856</v>
      </c>
      <c r="B12916" s="354" t="s">
        <v>32048</v>
      </c>
      <c r="C12916" s="353" t="s">
        <v>2</v>
      </c>
      <c r="D12916" s="355">
        <v>1.93</v>
      </c>
    </row>
    <row r="12917" spans="1:4" x14ac:dyDescent="0.25">
      <c r="A12917" s="353">
        <v>3906</v>
      </c>
      <c r="B12917" s="354" t="s">
        <v>32049</v>
      </c>
      <c r="C12917" s="353" t="s">
        <v>2</v>
      </c>
      <c r="D12917" s="355">
        <v>1.6</v>
      </c>
    </row>
    <row r="12918" spans="1:4" x14ac:dyDescent="0.25">
      <c r="A12918" s="353">
        <v>3860</v>
      </c>
      <c r="B12918" s="354" t="s">
        <v>32050</v>
      </c>
      <c r="C12918" s="353" t="s">
        <v>2</v>
      </c>
      <c r="D12918" s="355">
        <v>4.75</v>
      </c>
    </row>
    <row r="12919" spans="1:4" x14ac:dyDescent="0.25">
      <c r="A12919" s="353">
        <v>3905</v>
      </c>
      <c r="B12919" s="354" t="s">
        <v>32051</v>
      </c>
      <c r="C12919" s="353" t="s">
        <v>2</v>
      </c>
      <c r="D12919" s="355">
        <v>10.89</v>
      </c>
    </row>
    <row r="12920" spans="1:4" x14ac:dyDescent="0.25">
      <c r="A12920" s="353">
        <v>3871</v>
      </c>
      <c r="B12920" s="354" t="s">
        <v>32052</v>
      </c>
      <c r="C12920" s="353" t="s">
        <v>2</v>
      </c>
      <c r="D12920" s="355">
        <v>19.27</v>
      </c>
    </row>
    <row r="12921" spans="1:4" x14ac:dyDescent="0.25">
      <c r="A12921" s="353">
        <v>37427</v>
      </c>
      <c r="B12921" s="354" t="s">
        <v>32053</v>
      </c>
      <c r="C12921" s="353" t="s">
        <v>2</v>
      </c>
      <c r="D12921" s="355"/>
    </row>
    <row r="12922" spans="1:4" x14ac:dyDescent="0.25">
      <c r="A12922" s="353">
        <v>37424</v>
      </c>
      <c r="B12922" s="354" t="s">
        <v>32054</v>
      </c>
      <c r="C12922" s="353" t="s">
        <v>2</v>
      </c>
      <c r="D12922" s="355"/>
    </row>
    <row r="12923" spans="1:4" x14ac:dyDescent="0.25">
      <c r="A12923" s="353">
        <v>37428</v>
      </c>
      <c r="B12923" s="354" t="s">
        <v>32055</v>
      </c>
      <c r="C12923" s="353" t="s">
        <v>2</v>
      </c>
      <c r="D12923" s="355"/>
    </row>
    <row r="12924" spans="1:4" x14ac:dyDescent="0.25">
      <c r="A12924" s="353">
        <v>37425</v>
      </c>
      <c r="B12924" s="354" t="s">
        <v>32056</v>
      </c>
      <c r="C12924" s="353" t="s">
        <v>2</v>
      </c>
      <c r="D12924" s="355"/>
    </row>
    <row r="12925" spans="1:4" x14ac:dyDescent="0.25">
      <c r="A12925" s="353">
        <v>37429</v>
      </c>
      <c r="B12925" s="354" t="s">
        <v>32057</v>
      </c>
      <c r="C12925" s="353" t="s">
        <v>2</v>
      </c>
      <c r="D12925" s="355"/>
    </row>
    <row r="12926" spans="1:4" x14ac:dyDescent="0.25">
      <c r="A12926" s="353">
        <v>37426</v>
      </c>
      <c r="B12926" s="354" t="s">
        <v>32058</v>
      </c>
      <c r="C12926" s="353" t="s">
        <v>2</v>
      </c>
      <c r="D12926" s="355"/>
    </row>
    <row r="12927" spans="1:4" x14ac:dyDescent="0.25">
      <c r="A12927" s="353">
        <v>39292</v>
      </c>
      <c r="B12927" s="354" t="s">
        <v>32059</v>
      </c>
      <c r="C12927" s="353" t="s">
        <v>2</v>
      </c>
      <c r="D12927" s="355"/>
    </row>
    <row r="12928" spans="1:4" x14ac:dyDescent="0.25">
      <c r="A12928" s="353">
        <v>39293</v>
      </c>
      <c r="B12928" s="354" t="s">
        <v>32060</v>
      </c>
      <c r="C12928" s="353" t="s">
        <v>2</v>
      </c>
      <c r="D12928" s="355"/>
    </row>
    <row r="12929" spans="1:4" x14ac:dyDescent="0.25">
      <c r="A12929" s="353">
        <v>39294</v>
      </c>
      <c r="B12929" s="354" t="s">
        <v>32061</v>
      </c>
      <c r="C12929" s="353" t="s">
        <v>2</v>
      </c>
      <c r="D12929" s="355"/>
    </row>
    <row r="12930" spans="1:4" x14ac:dyDescent="0.25">
      <c r="A12930" s="353">
        <v>39295</v>
      </c>
      <c r="B12930" s="354" t="s">
        <v>32062</v>
      </c>
      <c r="C12930" s="353" t="s">
        <v>2</v>
      </c>
      <c r="D12930" s="355"/>
    </row>
    <row r="12931" spans="1:4" x14ac:dyDescent="0.25">
      <c r="A12931" s="353">
        <v>39312</v>
      </c>
      <c r="B12931" s="354" t="s">
        <v>32063</v>
      </c>
      <c r="C12931" s="353" t="s">
        <v>2</v>
      </c>
      <c r="D12931" s="355"/>
    </row>
    <row r="12932" spans="1:4" x14ac:dyDescent="0.25">
      <c r="A12932" s="353">
        <v>39313</v>
      </c>
      <c r="B12932" s="354" t="s">
        <v>32064</v>
      </c>
      <c r="C12932" s="353" t="s">
        <v>2</v>
      </c>
      <c r="D12932" s="355"/>
    </row>
    <row r="12933" spans="1:4" x14ac:dyDescent="0.25">
      <c r="A12933" s="353">
        <v>39314</v>
      </c>
      <c r="B12933" s="354" t="s">
        <v>32065</v>
      </c>
      <c r="C12933" s="353" t="s">
        <v>2</v>
      </c>
      <c r="D12933" s="355"/>
    </row>
    <row r="12934" spans="1:4" x14ac:dyDescent="0.25">
      <c r="A12934" s="353">
        <v>39296</v>
      </c>
      <c r="B12934" s="354" t="s">
        <v>32066</v>
      </c>
      <c r="C12934" s="353" t="s">
        <v>2</v>
      </c>
      <c r="D12934" s="355"/>
    </row>
    <row r="12935" spans="1:4" x14ac:dyDescent="0.25">
      <c r="A12935" s="353">
        <v>39297</v>
      </c>
      <c r="B12935" s="354" t="s">
        <v>32067</v>
      </c>
      <c r="C12935" s="353" t="s">
        <v>2</v>
      </c>
      <c r="D12935" s="355"/>
    </row>
    <row r="12936" spans="1:4" x14ac:dyDescent="0.25">
      <c r="A12936" s="353">
        <v>39298</v>
      </c>
      <c r="B12936" s="354" t="s">
        <v>32068</v>
      </c>
      <c r="C12936" s="353" t="s">
        <v>2</v>
      </c>
      <c r="D12936" s="355"/>
    </row>
    <row r="12937" spans="1:4" x14ac:dyDescent="0.25">
      <c r="A12937" s="353">
        <v>39299</v>
      </c>
      <c r="B12937" s="354" t="s">
        <v>32069</v>
      </c>
      <c r="C12937" s="353" t="s">
        <v>2</v>
      </c>
      <c r="D12937" s="355"/>
    </row>
    <row r="12938" spans="1:4" x14ac:dyDescent="0.25">
      <c r="A12938" s="353">
        <v>39308</v>
      </c>
      <c r="B12938" s="354" t="s">
        <v>32070</v>
      </c>
      <c r="C12938" s="353" t="s">
        <v>2</v>
      </c>
      <c r="D12938" s="355"/>
    </row>
    <row r="12939" spans="1:4" x14ac:dyDescent="0.25">
      <c r="A12939" s="353">
        <v>39309</v>
      </c>
      <c r="B12939" s="354" t="s">
        <v>32071</v>
      </c>
      <c r="C12939" s="353" t="s">
        <v>2</v>
      </c>
      <c r="D12939" s="355"/>
    </row>
    <row r="12940" spans="1:4" x14ac:dyDescent="0.25">
      <c r="A12940" s="353">
        <v>39310</v>
      </c>
      <c r="B12940" s="354" t="s">
        <v>32072</v>
      </c>
      <c r="C12940" s="353" t="s">
        <v>2</v>
      </c>
      <c r="D12940" s="355"/>
    </row>
    <row r="12941" spans="1:4" x14ac:dyDescent="0.25">
      <c r="A12941" s="353">
        <v>39311</v>
      </c>
      <c r="B12941" s="354" t="s">
        <v>32073</v>
      </c>
      <c r="C12941" s="353" t="s">
        <v>2</v>
      </c>
      <c r="D12941" s="355"/>
    </row>
    <row r="12942" spans="1:4" x14ac:dyDescent="0.25">
      <c r="A12942" s="353">
        <v>45261</v>
      </c>
      <c r="B12942" s="354" t="s">
        <v>39820</v>
      </c>
      <c r="C12942" s="353" t="s">
        <v>22926</v>
      </c>
      <c r="D12942" s="355">
        <v>19.28</v>
      </c>
    </row>
    <row r="12943" spans="1:4" x14ac:dyDescent="0.25">
      <c r="A12943" s="353">
        <v>11519</v>
      </c>
      <c r="B12943" s="354" t="s">
        <v>32074</v>
      </c>
      <c r="C12943" s="353" t="s">
        <v>22926</v>
      </c>
      <c r="D12943" s="355">
        <v>50.48</v>
      </c>
    </row>
    <row r="12944" spans="1:4" x14ac:dyDescent="0.25">
      <c r="A12944" s="353">
        <v>11520</v>
      </c>
      <c r="B12944" s="354" t="s">
        <v>32075</v>
      </c>
      <c r="C12944" s="353" t="s">
        <v>22926</v>
      </c>
      <c r="D12944" s="355">
        <v>23.34</v>
      </c>
    </row>
    <row r="12945" spans="1:4" x14ac:dyDescent="0.25">
      <c r="A12945" s="353">
        <v>11518</v>
      </c>
      <c r="B12945" s="354" t="s">
        <v>32076</v>
      </c>
      <c r="C12945" s="353" t="s">
        <v>22926</v>
      </c>
      <c r="D12945" s="355">
        <v>84.85</v>
      </c>
    </row>
    <row r="12946" spans="1:4" x14ac:dyDescent="0.25">
      <c r="A12946" s="353">
        <v>38473</v>
      </c>
      <c r="B12946" s="354" t="s">
        <v>32077</v>
      </c>
      <c r="C12946" s="353" t="s">
        <v>2</v>
      </c>
      <c r="D12946" s="355">
        <v>292.22000000000003</v>
      </c>
    </row>
    <row r="12947" spans="1:4" x14ac:dyDescent="0.25">
      <c r="A12947" s="353">
        <v>4244</v>
      </c>
      <c r="B12947" s="354" t="s">
        <v>32078</v>
      </c>
      <c r="C12947" s="353" t="s">
        <v>220</v>
      </c>
      <c r="D12947" s="355">
        <v>20.77</v>
      </c>
    </row>
    <row r="12948" spans="1:4" x14ac:dyDescent="0.25">
      <c r="A12948" s="353">
        <v>40977</v>
      </c>
      <c r="B12948" s="354" t="s">
        <v>32079</v>
      </c>
      <c r="C12948" s="353" t="s">
        <v>1308</v>
      </c>
      <c r="D12948" s="355">
        <v>3667.35</v>
      </c>
    </row>
    <row r="12949" spans="1:4" x14ac:dyDescent="0.25">
      <c r="A12949" s="353">
        <v>4115</v>
      </c>
      <c r="B12949" s="354" t="s">
        <v>32080</v>
      </c>
      <c r="C12949" s="353" t="s">
        <v>1</v>
      </c>
      <c r="D12949" s="355">
        <v>24.46</v>
      </c>
    </row>
    <row r="12950" spans="1:4" x14ac:dyDescent="0.25">
      <c r="A12950" s="353">
        <v>4119</v>
      </c>
      <c r="B12950" s="354" t="s">
        <v>32081</v>
      </c>
      <c r="C12950" s="353" t="s">
        <v>1</v>
      </c>
      <c r="D12950" s="355">
        <v>49.41</v>
      </c>
    </row>
    <row r="12951" spans="1:4" x14ac:dyDescent="0.25">
      <c r="A12951" s="353">
        <v>2794</v>
      </c>
      <c r="B12951" s="354" t="s">
        <v>32082</v>
      </c>
      <c r="C12951" s="353" t="s">
        <v>1</v>
      </c>
      <c r="D12951" s="355">
        <v>131.07</v>
      </c>
    </row>
    <row r="12952" spans="1:4" x14ac:dyDescent="0.25">
      <c r="A12952" s="353">
        <v>2788</v>
      </c>
      <c r="B12952" s="354" t="s">
        <v>32083</v>
      </c>
      <c r="C12952" s="353" t="s">
        <v>1</v>
      </c>
      <c r="D12952" s="355">
        <v>190.95</v>
      </c>
    </row>
    <row r="12953" spans="1:4" x14ac:dyDescent="0.25">
      <c r="A12953" s="353">
        <v>4006</v>
      </c>
      <c r="B12953" s="354" t="s">
        <v>32084</v>
      </c>
      <c r="C12953" s="353" t="s">
        <v>691</v>
      </c>
      <c r="D12953" s="355">
        <v>1767.36</v>
      </c>
    </row>
    <row r="12954" spans="1:4" x14ac:dyDescent="0.25">
      <c r="A12954" s="353">
        <v>45395</v>
      </c>
      <c r="B12954" s="354" t="s">
        <v>32085</v>
      </c>
      <c r="C12954" s="353" t="s">
        <v>22926</v>
      </c>
      <c r="D12954" s="355">
        <v>29.25</v>
      </c>
    </row>
    <row r="12955" spans="1:4" x14ac:dyDescent="0.25">
      <c r="A12955" s="353">
        <v>37461</v>
      </c>
      <c r="B12955" s="354" t="s">
        <v>32086</v>
      </c>
      <c r="C12955" s="353" t="s">
        <v>1</v>
      </c>
      <c r="D12955" s="355">
        <v>12.28</v>
      </c>
    </row>
    <row r="12956" spans="1:4" x14ac:dyDescent="0.25">
      <c r="A12956" s="353">
        <v>37460</v>
      </c>
      <c r="B12956" s="354" t="s">
        <v>32087</v>
      </c>
      <c r="C12956" s="353" t="s">
        <v>1</v>
      </c>
      <c r="D12956" s="355">
        <v>21.56</v>
      </c>
    </row>
    <row r="12957" spans="1:4" x14ac:dyDescent="0.25">
      <c r="A12957" s="353">
        <v>37458</v>
      </c>
      <c r="B12957" s="354" t="s">
        <v>32088</v>
      </c>
      <c r="C12957" s="353" t="s">
        <v>1</v>
      </c>
      <c r="D12957" s="355">
        <v>5</v>
      </c>
    </row>
    <row r="12958" spans="1:4" x14ac:dyDescent="0.25">
      <c r="A12958" s="353">
        <v>37454</v>
      </c>
      <c r="B12958" s="354" t="s">
        <v>32089</v>
      </c>
      <c r="C12958" s="353" t="s">
        <v>1</v>
      </c>
      <c r="D12958" s="355">
        <v>1.56</v>
      </c>
    </row>
    <row r="12959" spans="1:4" x14ac:dyDescent="0.25">
      <c r="A12959" s="353">
        <v>37455</v>
      </c>
      <c r="B12959" s="354" t="s">
        <v>32090</v>
      </c>
      <c r="C12959" s="353" t="s">
        <v>1</v>
      </c>
      <c r="D12959" s="355">
        <v>2.6</v>
      </c>
    </row>
    <row r="12960" spans="1:4" x14ac:dyDescent="0.25">
      <c r="A12960" s="353">
        <v>37459</v>
      </c>
      <c r="B12960" s="354" t="s">
        <v>32091</v>
      </c>
      <c r="C12960" s="353" t="s">
        <v>1</v>
      </c>
      <c r="D12960" s="355">
        <v>8.33</v>
      </c>
    </row>
    <row r="12961" spans="1:4" x14ac:dyDescent="0.25">
      <c r="A12961" s="353">
        <v>37457</v>
      </c>
      <c r="B12961" s="354" t="s">
        <v>32092</v>
      </c>
      <c r="C12961" s="353" t="s">
        <v>1</v>
      </c>
      <c r="D12961" s="355">
        <v>2.87</v>
      </c>
    </row>
    <row r="12962" spans="1:4" x14ac:dyDescent="0.25">
      <c r="A12962" s="353">
        <v>37456</v>
      </c>
      <c r="B12962" s="354" t="s">
        <v>32093</v>
      </c>
      <c r="C12962" s="353" t="s">
        <v>1</v>
      </c>
      <c r="D12962" s="355">
        <v>1.96</v>
      </c>
    </row>
    <row r="12963" spans="1:4" x14ac:dyDescent="0.25">
      <c r="A12963" s="353">
        <v>21029</v>
      </c>
      <c r="B12963" s="354" t="s">
        <v>32094</v>
      </c>
      <c r="C12963" s="353" t="s">
        <v>2</v>
      </c>
      <c r="D12963" s="355">
        <v>367.5</v>
      </c>
    </row>
    <row r="12964" spans="1:4" x14ac:dyDescent="0.25">
      <c r="A12964" s="353">
        <v>21030</v>
      </c>
      <c r="B12964" s="354" t="s">
        <v>32095</v>
      </c>
      <c r="C12964" s="353" t="s">
        <v>2</v>
      </c>
      <c r="D12964" s="355">
        <v>453</v>
      </c>
    </row>
    <row r="12965" spans="1:4" x14ac:dyDescent="0.25">
      <c r="A12965" s="353">
        <v>21031</v>
      </c>
      <c r="B12965" s="354" t="s">
        <v>32096</v>
      </c>
      <c r="C12965" s="353" t="s">
        <v>2</v>
      </c>
      <c r="D12965" s="355">
        <v>563.98</v>
      </c>
    </row>
    <row r="12966" spans="1:4" x14ac:dyDescent="0.25">
      <c r="A12966" s="353">
        <v>21032</v>
      </c>
      <c r="B12966" s="354" t="s">
        <v>32097</v>
      </c>
      <c r="C12966" s="353" t="s">
        <v>2</v>
      </c>
      <c r="D12966" s="355">
        <v>602.19000000000005</v>
      </c>
    </row>
    <row r="12967" spans="1:4" x14ac:dyDescent="0.25">
      <c r="A12967" s="353">
        <v>37527</v>
      </c>
      <c r="B12967" s="354" t="s">
        <v>32098</v>
      </c>
      <c r="C12967" s="353" t="s">
        <v>2</v>
      </c>
      <c r="D12967" s="355">
        <v>543.97</v>
      </c>
    </row>
    <row r="12968" spans="1:4" x14ac:dyDescent="0.25">
      <c r="A12968" s="353">
        <v>37528</v>
      </c>
      <c r="B12968" s="354" t="s">
        <v>32099</v>
      </c>
      <c r="C12968" s="353" t="s">
        <v>2</v>
      </c>
      <c r="D12968" s="355">
        <v>648.58000000000004</v>
      </c>
    </row>
    <row r="12969" spans="1:4" x14ac:dyDescent="0.25">
      <c r="A12969" s="353">
        <v>37529</v>
      </c>
      <c r="B12969" s="354" t="s">
        <v>32100</v>
      </c>
      <c r="C12969" s="353" t="s">
        <v>2</v>
      </c>
      <c r="D12969" s="355">
        <v>654.95000000000005</v>
      </c>
    </row>
    <row r="12970" spans="1:4" x14ac:dyDescent="0.25">
      <c r="A12970" s="353">
        <v>37530</v>
      </c>
      <c r="B12970" s="354" t="s">
        <v>32101</v>
      </c>
      <c r="C12970" s="353" t="s">
        <v>2</v>
      </c>
      <c r="D12970" s="355">
        <v>855.07</v>
      </c>
    </row>
    <row r="12971" spans="1:4" x14ac:dyDescent="0.25">
      <c r="A12971" s="353">
        <v>21034</v>
      </c>
      <c r="B12971" s="354" t="s">
        <v>32102</v>
      </c>
      <c r="C12971" s="353" t="s">
        <v>2</v>
      </c>
      <c r="D12971" s="355">
        <v>729.54</v>
      </c>
    </row>
    <row r="12972" spans="1:4" x14ac:dyDescent="0.25">
      <c r="A12972" s="353">
        <v>37531</v>
      </c>
      <c r="B12972" s="354" t="s">
        <v>32103</v>
      </c>
      <c r="C12972" s="353" t="s">
        <v>2</v>
      </c>
      <c r="D12972" s="355">
        <v>918.75</v>
      </c>
    </row>
    <row r="12973" spans="1:4" x14ac:dyDescent="0.25">
      <c r="A12973" s="353">
        <v>21036</v>
      </c>
      <c r="B12973" s="354" t="s">
        <v>32104</v>
      </c>
      <c r="C12973" s="353" t="s">
        <v>2</v>
      </c>
      <c r="D12973" s="355">
        <v>1117.05</v>
      </c>
    </row>
    <row r="12974" spans="1:4" x14ac:dyDescent="0.25">
      <c r="A12974" s="353">
        <v>21037</v>
      </c>
      <c r="B12974" s="354" t="s">
        <v>32105</v>
      </c>
      <c r="C12974" s="353" t="s">
        <v>2</v>
      </c>
      <c r="D12974" s="355">
        <v>1273.51</v>
      </c>
    </row>
    <row r="12975" spans="1:4" x14ac:dyDescent="0.25">
      <c r="A12975" s="353">
        <v>20185</v>
      </c>
      <c r="B12975" s="354" t="s">
        <v>32106</v>
      </c>
      <c r="C12975" s="353" t="s">
        <v>1</v>
      </c>
      <c r="D12975" s="355">
        <v>13.25</v>
      </c>
    </row>
    <row r="12976" spans="1:4" x14ac:dyDescent="0.25">
      <c r="A12976" s="353">
        <v>44909</v>
      </c>
      <c r="B12976" s="354" t="s">
        <v>39961</v>
      </c>
      <c r="C12976" s="353" t="s">
        <v>1</v>
      </c>
      <c r="D12976" s="355">
        <v>14.93</v>
      </c>
    </row>
    <row r="12977" spans="1:4" x14ac:dyDescent="0.25">
      <c r="A12977" s="353">
        <v>44115</v>
      </c>
      <c r="B12977" s="354" t="s">
        <v>39962</v>
      </c>
      <c r="C12977" s="353" t="s">
        <v>1</v>
      </c>
      <c r="D12977" s="355">
        <v>27.48</v>
      </c>
    </row>
    <row r="12978" spans="1:4" x14ac:dyDescent="0.25">
      <c r="A12978" s="353">
        <v>44333</v>
      </c>
      <c r="B12978" s="354" t="s">
        <v>39963</v>
      </c>
      <c r="C12978" s="353" t="s">
        <v>1</v>
      </c>
      <c r="D12978" s="355">
        <v>90.25</v>
      </c>
    </row>
    <row r="12979" spans="1:4" x14ac:dyDescent="0.25">
      <c r="A12979" s="353">
        <v>44907</v>
      </c>
      <c r="B12979" s="354" t="s">
        <v>39964</v>
      </c>
      <c r="C12979" s="353" t="s">
        <v>1</v>
      </c>
      <c r="D12979" s="355">
        <v>15.83</v>
      </c>
    </row>
    <row r="12980" spans="1:4" x14ac:dyDescent="0.25">
      <c r="A12980" s="353">
        <v>20260</v>
      </c>
      <c r="B12980" s="354" t="s">
        <v>32107</v>
      </c>
      <c r="C12980" s="353" t="s">
        <v>2</v>
      </c>
      <c r="D12980" s="355">
        <v>14.51</v>
      </c>
    </row>
    <row r="12981" spans="1:4" x14ac:dyDescent="0.25">
      <c r="A12981" s="353">
        <v>37515</v>
      </c>
      <c r="B12981" s="354" t="s">
        <v>32108</v>
      </c>
      <c r="C12981" s="353" t="s">
        <v>2</v>
      </c>
      <c r="D12981" s="355"/>
    </row>
    <row r="12982" spans="1:4" x14ac:dyDescent="0.25">
      <c r="A12982" s="353">
        <v>12899</v>
      </c>
      <c r="B12982" s="354" t="s">
        <v>32109</v>
      </c>
      <c r="C12982" s="353" t="s">
        <v>2</v>
      </c>
      <c r="D12982" s="355">
        <v>113.44</v>
      </c>
    </row>
    <row r="12983" spans="1:4" x14ac:dyDescent="0.25">
      <c r="A12983" s="353">
        <v>12898</v>
      </c>
      <c r="B12983" s="354" t="s">
        <v>32110</v>
      </c>
      <c r="C12983" s="353" t="s">
        <v>2</v>
      </c>
      <c r="D12983" s="355">
        <v>179.95</v>
      </c>
    </row>
    <row r="12984" spans="1:4" x14ac:dyDescent="0.25">
      <c r="A12984" s="353">
        <v>39699</v>
      </c>
      <c r="B12984" s="354" t="s">
        <v>32111</v>
      </c>
      <c r="C12984" s="353" t="s">
        <v>3</v>
      </c>
      <c r="D12984" s="355">
        <v>16.48</v>
      </c>
    </row>
    <row r="12985" spans="1:4" x14ac:dyDescent="0.25">
      <c r="A12985" s="353">
        <v>39696</v>
      </c>
      <c r="B12985" s="354" t="s">
        <v>32112</v>
      </c>
      <c r="C12985" s="353" t="s">
        <v>3</v>
      </c>
      <c r="D12985" s="355">
        <v>6.5</v>
      </c>
    </row>
    <row r="12986" spans="1:4" x14ac:dyDescent="0.25">
      <c r="A12986" s="353">
        <v>42528</v>
      </c>
      <c r="B12986" s="354" t="s">
        <v>39965</v>
      </c>
      <c r="C12986" s="353" t="s">
        <v>3</v>
      </c>
      <c r="D12986" s="355">
        <v>9.24</v>
      </c>
    </row>
    <row r="12987" spans="1:4" x14ac:dyDescent="0.25">
      <c r="A12987" s="353">
        <v>39700</v>
      </c>
      <c r="B12987" s="354" t="s">
        <v>32113</v>
      </c>
      <c r="C12987" s="353" t="s">
        <v>3</v>
      </c>
      <c r="D12987" s="355">
        <v>23.59</v>
      </c>
    </row>
    <row r="12988" spans="1:4" x14ac:dyDescent="0.25">
      <c r="A12988" s="353">
        <v>4014</v>
      </c>
      <c r="B12988" s="354" t="s">
        <v>32114</v>
      </c>
      <c r="C12988" s="353" t="s">
        <v>3</v>
      </c>
      <c r="D12988" s="355">
        <v>48.56</v>
      </c>
    </row>
    <row r="12989" spans="1:4" x14ac:dyDescent="0.25">
      <c r="A12989" s="353">
        <v>4015</v>
      </c>
      <c r="B12989" s="354" t="s">
        <v>32115</v>
      </c>
      <c r="C12989" s="353" t="s">
        <v>3</v>
      </c>
      <c r="D12989" s="355">
        <v>59.63</v>
      </c>
    </row>
    <row r="12990" spans="1:4" x14ac:dyDescent="0.25">
      <c r="A12990" s="353">
        <v>4017</v>
      </c>
      <c r="B12990" s="354" t="s">
        <v>32116</v>
      </c>
      <c r="C12990" s="353" t="s">
        <v>3</v>
      </c>
      <c r="D12990" s="355">
        <v>86.76</v>
      </c>
    </row>
    <row r="12991" spans="1:4" x14ac:dyDescent="0.25">
      <c r="A12991" s="353">
        <v>11621</v>
      </c>
      <c r="B12991" s="354" t="s">
        <v>32117</v>
      </c>
      <c r="C12991" s="353" t="s">
        <v>3</v>
      </c>
      <c r="D12991" s="355">
        <v>46.93</v>
      </c>
    </row>
    <row r="12992" spans="1:4" x14ac:dyDescent="0.25">
      <c r="A12992" s="353">
        <v>4016</v>
      </c>
      <c r="B12992" s="354" t="s">
        <v>32118</v>
      </c>
      <c r="C12992" s="353" t="s">
        <v>3</v>
      </c>
      <c r="D12992" s="355">
        <v>34.270000000000003</v>
      </c>
    </row>
    <row r="12993" spans="1:4" x14ac:dyDescent="0.25">
      <c r="A12993" s="353">
        <v>38544</v>
      </c>
      <c r="B12993" s="354" t="s">
        <v>32119</v>
      </c>
      <c r="C12993" s="353" t="s">
        <v>3</v>
      </c>
      <c r="D12993" s="355">
        <v>8.7899999999999991</v>
      </c>
    </row>
    <row r="12994" spans="1:4" x14ac:dyDescent="0.25">
      <c r="A12994" s="353">
        <v>38545</v>
      </c>
      <c r="B12994" s="354" t="s">
        <v>32120</v>
      </c>
      <c r="C12994" s="353" t="s">
        <v>3</v>
      </c>
      <c r="D12994" s="355">
        <v>5.65</v>
      </c>
    </row>
    <row r="12995" spans="1:4" x14ac:dyDescent="0.25">
      <c r="A12995" s="353">
        <v>42527</v>
      </c>
      <c r="B12995" s="354" t="s">
        <v>32121</v>
      </c>
      <c r="C12995" s="353" t="s">
        <v>3</v>
      </c>
      <c r="D12995" s="355">
        <v>24.42</v>
      </c>
    </row>
    <row r="12996" spans="1:4" x14ac:dyDescent="0.25">
      <c r="A12996" s="353">
        <v>39323</v>
      </c>
      <c r="B12996" s="354" t="s">
        <v>32122</v>
      </c>
      <c r="C12996" s="353" t="s">
        <v>3</v>
      </c>
      <c r="D12996" s="355">
        <v>21.56</v>
      </c>
    </row>
    <row r="12997" spans="1:4" x14ac:dyDescent="0.25">
      <c r="A12997" s="353">
        <v>626</v>
      </c>
      <c r="B12997" s="354" t="s">
        <v>32123</v>
      </c>
      <c r="C12997" s="353" t="s">
        <v>689</v>
      </c>
      <c r="D12997" s="355">
        <v>16.66</v>
      </c>
    </row>
    <row r="12998" spans="1:4" x14ac:dyDescent="0.25">
      <c r="A12998" s="353">
        <v>44504</v>
      </c>
      <c r="B12998" s="354" t="s">
        <v>32124</v>
      </c>
      <c r="C12998" s="353" t="s">
        <v>3</v>
      </c>
      <c r="D12998" s="355"/>
    </row>
    <row r="12999" spans="1:4" x14ac:dyDescent="0.25">
      <c r="A12999" s="353">
        <v>44505</v>
      </c>
      <c r="B12999" s="354" t="s">
        <v>32125</v>
      </c>
      <c r="C12999" s="353" t="s">
        <v>3</v>
      </c>
      <c r="D12999" s="355"/>
    </row>
    <row r="13000" spans="1:4" x14ac:dyDescent="0.25">
      <c r="A13000" s="353">
        <v>44506</v>
      </c>
      <c r="B13000" s="354" t="s">
        <v>32126</v>
      </c>
      <c r="C13000" s="353" t="s">
        <v>3</v>
      </c>
      <c r="D13000" s="355"/>
    </row>
    <row r="13001" spans="1:4" x14ac:dyDescent="0.25">
      <c r="A13001" s="353">
        <v>44507</v>
      </c>
      <c r="B13001" s="354" t="s">
        <v>32127</v>
      </c>
      <c r="C13001" s="353" t="s">
        <v>3</v>
      </c>
      <c r="D13001" s="355"/>
    </row>
    <row r="13002" spans="1:4" x14ac:dyDescent="0.25">
      <c r="A13002" s="353">
        <v>44508</v>
      </c>
      <c r="B13002" s="354" t="s">
        <v>32128</v>
      </c>
      <c r="C13002" s="353" t="s">
        <v>3</v>
      </c>
      <c r="D13002" s="355"/>
    </row>
    <row r="13003" spans="1:4" x14ac:dyDescent="0.25">
      <c r="A13003" s="353">
        <v>44509</v>
      </c>
      <c r="B13003" s="354" t="s">
        <v>32129</v>
      </c>
      <c r="C13003" s="353" t="s">
        <v>3</v>
      </c>
      <c r="D13003" s="355"/>
    </row>
    <row r="13004" spans="1:4" x14ac:dyDescent="0.25">
      <c r="A13004" s="353">
        <v>44510</v>
      </c>
      <c r="B13004" s="354" t="s">
        <v>32130</v>
      </c>
      <c r="C13004" s="353" t="s">
        <v>3</v>
      </c>
      <c r="D13004" s="355"/>
    </row>
    <row r="13005" spans="1:4" x14ac:dyDescent="0.25">
      <c r="A13005" s="353">
        <v>44512</v>
      </c>
      <c r="B13005" s="354" t="s">
        <v>39966</v>
      </c>
      <c r="C13005" s="353" t="s">
        <v>3</v>
      </c>
      <c r="D13005" s="355"/>
    </row>
    <row r="13006" spans="1:4" x14ac:dyDescent="0.25">
      <c r="A13006" s="353">
        <v>44513</v>
      </c>
      <c r="B13006" s="354" t="s">
        <v>39967</v>
      </c>
      <c r="C13006" s="353" t="s">
        <v>3</v>
      </c>
      <c r="D13006" s="355"/>
    </row>
    <row r="13007" spans="1:4" x14ac:dyDescent="0.25">
      <c r="A13007" s="353">
        <v>44514</v>
      </c>
      <c r="B13007" s="354" t="s">
        <v>39968</v>
      </c>
      <c r="C13007" s="353" t="s">
        <v>3</v>
      </c>
      <c r="D13007" s="355"/>
    </row>
    <row r="13008" spans="1:4" x14ac:dyDescent="0.25">
      <c r="A13008" s="353">
        <v>44515</v>
      </c>
      <c r="B13008" s="354" t="s">
        <v>39969</v>
      </c>
      <c r="C13008" s="353" t="s">
        <v>3</v>
      </c>
      <c r="D13008" s="355"/>
    </row>
    <row r="13009" spans="1:4" x14ac:dyDescent="0.25">
      <c r="A13009" s="353">
        <v>44511</v>
      </c>
      <c r="B13009" s="354" t="s">
        <v>39970</v>
      </c>
      <c r="C13009" s="353" t="s">
        <v>3</v>
      </c>
      <c r="D13009" s="355"/>
    </row>
    <row r="13010" spans="1:4" x14ac:dyDescent="0.25">
      <c r="A13010" s="353">
        <v>44516</v>
      </c>
      <c r="B13010" s="354" t="s">
        <v>39971</v>
      </c>
      <c r="C13010" s="353" t="s">
        <v>3</v>
      </c>
      <c r="D13010" s="355"/>
    </row>
    <row r="13011" spans="1:4" x14ac:dyDescent="0.25">
      <c r="A13011" s="353">
        <v>44517</v>
      </c>
      <c r="B13011" s="354" t="s">
        <v>39972</v>
      </c>
      <c r="C13011" s="353" t="s">
        <v>3</v>
      </c>
      <c r="D13011" s="355"/>
    </row>
    <row r="13012" spans="1:4" x14ac:dyDescent="0.25">
      <c r="A13012" s="353">
        <v>11479</v>
      </c>
      <c r="B13012" s="354" t="s">
        <v>32131</v>
      </c>
      <c r="C13012" s="353" t="s">
        <v>2</v>
      </c>
      <c r="D13012" s="355">
        <v>35.44</v>
      </c>
    </row>
    <row r="13013" spans="1:4" x14ac:dyDescent="0.25">
      <c r="A13013" s="353">
        <v>11481</v>
      </c>
      <c r="B13013" s="354" t="s">
        <v>32132</v>
      </c>
      <c r="C13013" s="353" t="s">
        <v>2</v>
      </c>
      <c r="D13013" s="355">
        <v>32.06</v>
      </c>
    </row>
    <row r="13014" spans="1:4" x14ac:dyDescent="0.25">
      <c r="A13014" s="353">
        <v>43609</v>
      </c>
      <c r="B13014" s="354" t="s">
        <v>32133</v>
      </c>
      <c r="C13014" s="353" t="s">
        <v>2</v>
      </c>
      <c r="D13014" s="355">
        <v>32.06</v>
      </c>
    </row>
    <row r="13015" spans="1:4" x14ac:dyDescent="0.25">
      <c r="A13015" s="353">
        <v>11478</v>
      </c>
      <c r="B13015" s="354" t="s">
        <v>32134</v>
      </c>
      <c r="C13015" s="353" t="s">
        <v>2</v>
      </c>
      <c r="D13015" s="355">
        <v>60.81</v>
      </c>
    </row>
    <row r="13016" spans="1:4" x14ac:dyDescent="0.25">
      <c r="A13016" s="353">
        <v>43608</v>
      </c>
      <c r="B13016" s="354" t="s">
        <v>32135</v>
      </c>
      <c r="C13016" s="353" t="s">
        <v>2</v>
      </c>
      <c r="D13016" s="355">
        <v>46.41</v>
      </c>
    </row>
    <row r="13017" spans="1:4" x14ac:dyDescent="0.25">
      <c r="A13017" s="353">
        <v>11476</v>
      </c>
      <c r="B13017" s="354" t="s">
        <v>32136</v>
      </c>
      <c r="C13017" s="353" t="s">
        <v>2</v>
      </c>
      <c r="D13017" s="355">
        <v>46.41</v>
      </c>
    </row>
    <row r="13018" spans="1:4" x14ac:dyDescent="0.25">
      <c r="A13018" s="353">
        <v>40637</v>
      </c>
      <c r="B13018" s="354" t="s">
        <v>32137</v>
      </c>
      <c r="C13018" s="353" t="s">
        <v>2</v>
      </c>
      <c r="D13018" s="355"/>
    </row>
    <row r="13019" spans="1:4" x14ac:dyDescent="0.25">
      <c r="A13019" s="353">
        <v>13836</v>
      </c>
      <c r="B13019" s="354" t="s">
        <v>32138</v>
      </c>
      <c r="C13019" s="353" t="s">
        <v>2</v>
      </c>
      <c r="D13019" s="355"/>
    </row>
    <row r="13020" spans="1:4" x14ac:dyDescent="0.25">
      <c r="A13020" s="353">
        <v>39813</v>
      </c>
      <c r="B13020" s="354" t="s">
        <v>32139</v>
      </c>
      <c r="C13020" s="353" t="s">
        <v>2</v>
      </c>
      <c r="D13020" s="355"/>
    </row>
    <row r="13021" spans="1:4" x14ac:dyDescent="0.25">
      <c r="A13021" s="353">
        <v>12868</v>
      </c>
      <c r="B13021" s="354" t="s">
        <v>32140</v>
      </c>
      <c r="C13021" s="353" t="s">
        <v>220</v>
      </c>
      <c r="D13021" s="355">
        <v>23.2</v>
      </c>
    </row>
    <row r="13022" spans="1:4" x14ac:dyDescent="0.25">
      <c r="A13022" s="353">
        <v>40916</v>
      </c>
      <c r="B13022" s="354" t="s">
        <v>32141</v>
      </c>
      <c r="C13022" s="353" t="s">
        <v>1308</v>
      </c>
      <c r="D13022" s="355">
        <v>4096.55</v>
      </c>
    </row>
    <row r="13023" spans="1:4" x14ac:dyDescent="0.25">
      <c r="A13023" s="353">
        <v>4755</v>
      </c>
      <c r="B13023" s="354" t="s">
        <v>32142</v>
      </c>
      <c r="C13023" s="353" t="s">
        <v>220</v>
      </c>
      <c r="D13023" s="355">
        <v>24.55</v>
      </c>
    </row>
    <row r="13024" spans="1:4" x14ac:dyDescent="0.25">
      <c r="A13024" s="353">
        <v>41067</v>
      </c>
      <c r="B13024" s="354" t="s">
        <v>32143</v>
      </c>
      <c r="C13024" s="353" t="s">
        <v>1308</v>
      </c>
      <c r="D13024" s="355">
        <v>4335.99</v>
      </c>
    </row>
    <row r="13025" spans="1:4" x14ac:dyDescent="0.25">
      <c r="A13025" s="353">
        <v>45240</v>
      </c>
      <c r="B13025" s="354" t="s">
        <v>39821</v>
      </c>
      <c r="C13025" s="353" t="s">
        <v>2</v>
      </c>
      <c r="D13025" s="355">
        <v>38.51</v>
      </c>
    </row>
    <row r="13026" spans="1:4" x14ac:dyDescent="0.25">
      <c r="A13026" s="353">
        <v>45228</v>
      </c>
      <c r="B13026" s="354" t="s">
        <v>39973</v>
      </c>
      <c r="C13026" s="353" t="s">
        <v>2</v>
      </c>
      <c r="D13026" s="355">
        <v>32.909999999999997</v>
      </c>
    </row>
    <row r="13027" spans="1:4" x14ac:dyDescent="0.25">
      <c r="A13027" s="353">
        <v>45241</v>
      </c>
      <c r="B13027" s="354" t="s">
        <v>39822</v>
      </c>
      <c r="C13027" s="353" t="s">
        <v>2</v>
      </c>
      <c r="D13027" s="355">
        <v>47.36</v>
      </c>
    </row>
    <row r="13028" spans="1:4" x14ac:dyDescent="0.25">
      <c r="A13028" s="353">
        <v>38463</v>
      </c>
      <c r="B13028" s="354" t="s">
        <v>32144</v>
      </c>
      <c r="C13028" s="353" t="s">
        <v>2</v>
      </c>
      <c r="D13028" s="355">
        <v>47.98</v>
      </c>
    </row>
    <row r="13029" spans="1:4" x14ac:dyDescent="0.25">
      <c r="A13029" s="353">
        <v>40703</v>
      </c>
      <c r="B13029" s="354" t="s">
        <v>32145</v>
      </c>
      <c r="C13029" s="353" t="s">
        <v>2</v>
      </c>
      <c r="D13029" s="355">
        <v>11430</v>
      </c>
    </row>
    <row r="13030" spans="1:4" x14ac:dyDescent="0.25">
      <c r="A13030" s="353">
        <v>11616</v>
      </c>
      <c r="B13030" s="354" t="s">
        <v>32146</v>
      </c>
      <c r="C13030" s="353" t="s">
        <v>2</v>
      </c>
      <c r="D13030" s="355">
        <v>13652.6</v>
      </c>
    </row>
    <row r="13031" spans="1:4" x14ac:dyDescent="0.25">
      <c r="A13031" s="353">
        <v>41898</v>
      </c>
      <c r="B13031" s="354" t="s">
        <v>32147</v>
      </c>
      <c r="C13031" s="353" t="s">
        <v>2</v>
      </c>
      <c r="D13031" s="355">
        <v>6742.85</v>
      </c>
    </row>
    <row r="13032" spans="1:4" x14ac:dyDescent="0.25">
      <c r="A13032" s="353">
        <v>45304</v>
      </c>
      <c r="B13032" s="354" t="s">
        <v>40106</v>
      </c>
      <c r="C13032" s="353" t="s">
        <v>2</v>
      </c>
      <c r="D13032" s="355">
        <v>11599.72</v>
      </c>
    </row>
    <row r="13033" spans="1:4" x14ac:dyDescent="0.25">
      <c r="A13033" s="353">
        <v>36141</v>
      </c>
      <c r="B13033" s="354" t="s">
        <v>32148</v>
      </c>
      <c r="C13033" s="353" t="s">
        <v>2</v>
      </c>
      <c r="D13033" s="355">
        <v>91.89</v>
      </c>
    </row>
    <row r="13034" spans="1:4" x14ac:dyDescent="0.25">
      <c r="A13034" s="353">
        <v>45211</v>
      </c>
      <c r="B13034" s="354" t="s">
        <v>39974</v>
      </c>
      <c r="C13034" s="353" t="s">
        <v>2</v>
      </c>
      <c r="D13034" s="355">
        <v>83.51</v>
      </c>
    </row>
    <row r="13035" spans="1:4" x14ac:dyDescent="0.25">
      <c r="A13035" s="353">
        <v>43651</v>
      </c>
      <c r="B13035" s="354" t="s">
        <v>32149</v>
      </c>
      <c r="C13035" s="353" t="s">
        <v>689</v>
      </c>
      <c r="D13035" s="355">
        <v>6.74</v>
      </c>
    </row>
    <row r="13036" spans="1:4" x14ac:dyDescent="0.25">
      <c r="A13036" s="353">
        <v>43626</v>
      </c>
      <c r="B13036" s="354" t="s">
        <v>32150</v>
      </c>
      <c r="C13036" s="353" t="s">
        <v>689</v>
      </c>
      <c r="D13036" s="355">
        <v>3.75</v>
      </c>
    </row>
    <row r="13037" spans="1:4" x14ac:dyDescent="0.25">
      <c r="A13037" s="353">
        <v>39434</v>
      </c>
      <c r="B13037" s="354" t="s">
        <v>32151</v>
      </c>
      <c r="C13037" s="353" t="s">
        <v>689</v>
      </c>
      <c r="D13037" s="355">
        <v>3.77</v>
      </c>
    </row>
    <row r="13038" spans="1:4" x14ac:dyDescent="0.25">
      <c r="A13038" s="353">
        <v>39433</v>
      </c>
      <c r="B13038" s="354" t="s">
        <v>32152</v>
      </c>
      <c r="C13038" s="353" t="s">
        <v>689</v>
      </c>
      <c r="D13038" s="355">
        <v>3</v>
      </c>
    </row>
    <row r="13039" spans="1:4" x14ac:dyDescent="0.25">
      <c r="A13039" s="353">
        <v>4049</v>
      </c>
      <c r="B13039" s="354" t="s">
        <v>32153</v>
      </c>
      <c r="C13039" s="353" t="s">
        <v>1051</v>
      </c>
      <c r="D13039" s="355">
        <v>75.260000000000005</v>
      </c>
    </row>
    <row r="13040" spans="1:4" x14ac:dyDescent="0.25">
      <c r="A13040" s="353">
        <v>38120</v>
      </c>
      <c r="B13040" s="354" t="s">
        <v>32154</v>
      </c>
      <c r="C13040" s="353" t="s">
        <v>689</v>
      </c>
      <c r="D13040" s="355">
        <v>118.56</v>
      </c>
    </row>
    <row r="13041" spans="1:4" x14ac:dyDescent="0.25">
      <c r="A13041" s="353">
        <v>43652</v>
      </c>
      <c r="B13041" s="354" t="s">
        <v>32155</v>
      </c>
      <c r="C13041" s="353" t="s">
        <v>689</v>
      </c>
      <c r="D13041" s="355">
        <v>15.11</v>
      </c>
    </row>
    <row r="13042" spans="1:4" x14ac:dyDescent="0.25">
      <c r="A13042" s="353">
        <v>10498</v>
      </c>
      <c r="B13042" s="354" t="s">
        <v>32156</v>
      </c>
      <c r="C13042" s="353" t="s">
        <v>689</v>
      </c>
      <c r="D13042" s="355">
        <v>6.62</v>
      </c>
    </row>
    <row r="13043" spans="1:4" x14ac:dyDescent="0.25">
      <c r="A13043" s="353">
        <v>4823</v>
      </c>
      <c r="B13043" s="354" t="s">
        <v>32157</v>
      </c>
      <c r="C13043" s="353" t="s">
        <v>689</v>
      </c>
      <c r="D13043" s="355">
        <v>36.909999999999997</v>
      </c>
    </row>
    <row r="13044" spans="1:4" x14ac:dyDescent="0.25">
      <c r="A13044" s="353">
        <v>38877</v>
      </c>
      <c r="B13044" s="354" t="s">
        <v>32158</v>
      </c>
      <c r="C13044" s="353" t="s">
        <v>689</v>
      </c>
      <c r="D13044" s="355">
        <v>8.01</v>
      </c>
    </row>
    <row r="13045" spans="1:4" x14ac:dyDescent="0.25">
      <c r="A13045" s="353">
        <v>34546</v>
      </c>
      <c r="B13045" s="354" t="s">
        <v>32159</v>
      </c>
      <c r="C13045" s="353" t="s">
        <v>689</v>
      </c>
      <c r="D13045" s="355">
        <v>8.24</v>
      </c>
    </row>
    <row r="13046" spans="1:4" x14ac:dyDescent="0.25">
      <c r="A13046" s="353">
        <v>41387</v>
      </c>
      <c r="B13046" s="354" t="s">
        <v>32160</v>
      </c>
      <c r="C13046" s="353" t="s">
        <v>1</v>
      </c>
      <c r="D13046" s="355">
        <v>50.12</v>
      </c>
    </row>
    <row r="13047" spans="1:4" x14ac:dyDescent="0.25">
      <c r="A13047" s="353">
        <v>41388</v>
      </c>
      <c r="B13047" s="354" t="s">
        <v>32161</v>
      </c>
      <c r="C13047" s="353" t="s">
        <v>1</v>
      </c>
      <c r="D13047" s="355">
        <v>60.13</v>
      </c>
    </row>
    <row r="13048" spans="1:4" x14ac:dyDescent="0.25">
      <c r="A13048" s="353">
        <v>41380</v>
      </c>
      <c r="B13048" s="354" t="s">
        <v>32162</v>
      </c>
      <c r="C13048" s="353" t="s">
        <v>2</v>
      </c>
      <c r="D13048" s="355">
        <v>400.06</v>
      </c>
    </row>
    <row r="13049" spans="1:4" x14ac:dyDescent="0.25">
      <c r="A13049" s="353">
        <v>41381</v>
      </c>
      <c r="B13049" s="354" t="s">
        <v>32163</v>
      </c>
      <c r="C13049" s="353" t="s">
        <v>2</v>
      </c>
      <c r="D13049" s="355">
        <v>419.12</v>
      </c>
    </row>
    <row r="13050" spans="1:4" x14ac:dyDescent="0.25">
      <c r="A13050" s="353">
        <v>41382</v>
      </c>
      <c r="B13050" s="354" t="s">
        <v>32164</v>
      </c>
      <c r="C13050" s="353" t="s">
        <v>2</v>
      </c>
      <c r="D13050" s="355">
        <v>405.68</v>
      </c>
    </row>
    <row r="13051" spans="1:4" x14ac:dyDescent="0.25">
      <c r="A13051" s="353">
        <v>41383</v>
      </c>
      <c r="B13051" s="354" t="s">
        <v>32165</v>
      </c>
      <c r="C13051" s="353" t="s">
        <v>2</v>
      </c>
      <c r="D13051" s="355">
        <v>550.63</v>
      </c>
    </row>
    <row r="13052" spans="1:4" x14ac:dyDescent="0.25">
      <c r="A13052" s="353">
        <v>41385</v>
      </c>
      <c r="B13052" s="354" t="s">
        <v>32166</v>
      </c>
      <c r="C13052" s="353" t="s">
        <v>2</v>
      </c>
      <c r="D13052" s="355">
        <v>685.18</v>
      </c>
    </row>
    <row r="13053" spans="1:4" x14ac:dyDescent="0.25">
      <c r="A13053" s="353">
        <v>4058</v>
      </c>
      <c r="B13053" s="354" t="s">
        <v>32167</v>
      </c>
      <c r="C13053" s="353" t="s">
        <v>220</v>
      </c>
      <c r="D13053" s="355">
        <v>30.89</v>
      </c>
    </row>
    <row r="13054" spans="1:4" x14ac:dyDescent="0.25">
      <c r="A13054" s="353">
        <v>40974</v>
      </c>
      <c r="B13054" s="354" t="s">
        <v>32168</v>
      </c>
      <c r="C13054" s="353" t="s">
        <v>1308</v>
      </c>
      <c r="D13054" s="355">
        <v>5456</v>
      </c>
    </row>
    <row r="13055" spans="1:4" x14ac:dyDescent="0.25">
      <c r="A13055" s="353">
        <v>34794</v>
      </c>
      <c r="B13055" s="354" t="s">
        <v>32169</v>
      </c>
      <c r="C13055" s="353" t="s">
        <v>220</v>
      </c>
      <c r="D13055" s="355">
        <v>25.04</v>
      </c>
    </row>
    <row r="13056" spans="1:4" x14ac:dyDescent="0.25">
      <c r="A13056" s="353">
        <v>40925</v>
      </c>
      <c r="B13056" s="354" t="s">
        <v>32170</v>
      </c>
      <c r="C13056" s="353" t="s">
        <v>1308</v>
      </c>
      <c r="D13056" s="355">
        <v>4420.5600000000004</v>
      </c>
    </row>
    <row r="13057" spans="1:4" x14ac:dyDescent="0.25">
      <c r="A13057" s="353">
        <v>13741</v>
      </c>
      <c r="B13057" s="354" t="s">
        <v>32171</v>
      </c>
      <c r="C13057" s="353" t="s">
        <v>2</v>
      </c>
      <c r="D13057" s="355">
        <v>2797.99</v>
      </c>
    </row>
    <row r="13058" spans="1:4" x14ac:dyDescent="0.25">
      <c r="A13058" s="353">
        <v>3288</v>
      </c>
      <c r="B13058" s="354" t="s">
        <v>32172</v>
      </c>
      <c r="C13058" s="353" t="s">
        <v>1</v>
      </c>
      <c r="D13058" s="355">
        <v>10.7</v>
      </c>
    </row>
    <row r="13059" spans="1:4" x14ac:dyDescent="0.25">
      <c r="A13059" s="353">
        <v>13587</v>
      </c>
      <c r="B13059" s="354" t="s">
        <v>32173</v>
      </c>
      <c r="C13059" s="353" t="s">
        <v>1</v>
      </c>
      <c r="D13059" s="355">
        <v>6.46</v>
      </c>
    </row>
    <row r="13060" spans="1:4" x14ac:dyDescent="0.25">
      <c r="A13060" s="353">
        <v>38598</v>
      </c>
      <c r="B13060" s="354" t="s">
        <v>32174</v>
      </c>
      <c r="C13060" s="353" t="s">
        <v>2</v>
      </c>
      <c r="D13060" s="355">
        <v>3.86</v>
      </c>
    </row>
    <row r="13061" spans="1:4" x14ac:dyDescent="0.25">
      <c r="A13061" s="353">
        <v>38595</v>
      </c>
      <c r="B13061" s="354" t="s">
        <v>32175</v>
      </c>
      <c r="C13061" s="353" t="s">
        <v>2</v>
      </c>
      <c r="D13061" s="355">
        <v>3.27</v>
      </c>
    </row>
    <row r="13062" spans="1:4" x14ac:dyDescent="0.25">
      <c r="A13062" s="353">
        <v>38592</v>
      </c>
      <c r="B13062" s="354" t="s">
        <v>32176</v>
      </c>
      <c r="C13062" s="353" t="s">
        <v>2</v>
      </c>
      <c r="D13062" s="355">
        <v>3.3</v>
      </c>
    </row>
    <row r="13063" spans="1:4" x14ac:dyDescent="0.25">
      <c r="A13063" s="353">
        <v>38588</v>
      </c>
      <c r="B13063" s="354" t="s">
        <v>32177</v>
      </c>
      <c r="C13063" s="353" t="s">
        <v>2</v>
      </c>
      <c r="D13063" s="355">
        <v>2.64</v>
      </c>
    </row>
    <row r="13064" spans="1:4" x14ac:dyDescent="0.25">
      <c r="A13064" s="353">
        <v>38593</v>
      </c>
      <c r="B13064" s="354" t="s">
        <v>32178</v>
      </c>
      <c r="C13064" s="353" t="s">
        <v>2</v>
      </c>
      <c r="D13064" s="355">
        <v>3.65</v>
      </c>
    </row>
    <row r="13065" spans="1:4" x14ac:dyDescent="0.25">
      <c r="A13065" s="353">
        <v>38589</v>
      </c>
      <c r="B13065" s="354" t="s">
        <v>32179</v>
      </c>
      <c r="C13065" s="353" t="s">
        <v>2</v>
      </c>
      <c r="D13065" s="355">
        <v>2.77</v>
      </c>
    </row>
    <row r="13066" spans="1:4" x14ac:dyDescent="0.25">
      <c r="A13066" s="353">
        <v>38594</v>
      </c>
      <c r="B13066" s="354" t="s">
        <v>32180</v>
      </c>
      <c r="C13066" s="353" t="s">
        <v>2</v>
      </c>
      <c r="D13066" s="355">
        <v>5.75</v>
      </c>
    </row>
    <row r="13067" spans="1:4" x14ac:dyDescent="0.25">
      <c r="A13067" s="353">
        <v>34774</v>
      </c>
      <c r="B13067" s="354" t="s">
        <v>32181</v>
      </c>
      <c r="C13067" s="353" t="s">
        <v>2</v>
      </c>
      <c r="D13067" s="355">
        <v>2.59</v>
      </c>
    </row>
    <row r="13068" spans="1:4" x14ac:dyDescent="0.25">
      <c r="A13068" s="353">
        <v>34771</v>
      </c>
      <c r="B13068" s="354" t="s">
        <v>32182</v>
      </c>
      <c r="C13068" s="353" t="s">
        <v>2</v>
      </c>
      <c r="D13068" s="355">
        <v>3.12</v>
      </c>
    </row>
    <row r="13069" spans="1:4" x14ac:dyDescent="0.25">
      <c r="A13069" s="353">
        <v>34764</v>
      </c>
      <c r="B13069" s="354" t="s">
        <v>32183</v>
      </c>
      <c r="C13069" s="353" t="s">
        <v>2</v>
      </c>
      <c r="D13069" s="355">
        <v>2.04</v>
      </c>
    </row>
    <row r="13070" spans="1:4" x14ac:dyDescent="0.25">
      <c r="A13070" s="353">
        <v>34773</v>
      </c>
      <c r="B13070" s="354" t="s">
        <v>32184</v>
      </c>
      <c r="C13070" s="353" t="s">
        <v>2</v>
      </c>
      <c r="D13070" s="355">
        <v>2.72</v>
      </c>
    </row>
    <row r="13071" spans="1:4" x14ac:dyDescent="0.25">
      <c r="A13071" s="353">
        <v>34769</v>
      </c>
      <c r="B13071" s="354" t="s">
        <v>32185</v>
      </c>
      <c r="C13071" s="353" t="s">
        <v>2</v>
      </c>
      <c r="D13071" s="355">
        <v>3.37</v>
      </c>
    </row>
    <row r="13072" spans="1:4" x14ac:dyDescent="0.25">
      <c r="A13072" s="353">
        <v>34763</v>
      </c>
      <c r="B13072" s="354" t="s">
        <v>32186</v>
      </c>
      <c r="C13072" s="353" t="s">
        <v>2</v>
      </c>
      <c r="D13072" s="355">
        <v>2.08</v>
      </c>
    </row>
    <row r="13073" spans="1:4" x14ac:dyDescent="0.25">
      <c r="A13073" s="353">
        <v>34788</v>
      </c>
      <c r="B13073" s="354" t="s">
        <v>32187</v>
      </c>
      <c r="C13073" s="353" t="s">
        <v>2</v>
      </c>
      <c r="D13073" s="355">
        <v>1.29</v>
      </c>
    </row>
    <row r="13074" spans="1:4" x14ac:dyDescent="0.25">
      <c r="A13074" s="353">
        <v>34781</v>
      </c>
      <c r="B13074" s="354" t="s">
        <v>32188</v>
      </c>
      <c r="C13074" s="353" t="s">
        <v>2</v>
      </c>
      <c r="D13074" s="355">
        <v>1.77</v>
      </c>
    </row>
    <row r="13075" spans="1:4" x14ac:dyDescent="0.25">
      <c r="A13075" s="353">
        <v>41682</v>
      </c>
      <c r="B13075" s="354" t="s">
        <v>32189</v>
      </c>
      <c r="C13075" s="353" t="s">
        <v>2</v>
      </c>
      <c r="D13075" s="355">
        <v>50.84</v>
      </c>
    </row>
    <row r="13076" spans="1:4" x14ac:dyDescent="0.25">
      <c r="A13076" s="353">
        <v>41683</v>
      </c>
      <c r="B13076" s="354" t="s">
        <v>32190</v>
      </c>
      <c r="C13076" s="353" t="s">
        <v>2</v>
      </c>
      <c r="D13076" s="355">
        <v>37.4</v>
      </c>
    </row>
    <row r="13077" spans="1:4" x14ac:dyDescent="0.25">
      <c r="A13077" s="353">
        <v>41680</v>
      </c>
      <c r="B13077" s="354" t="s">
        <v>32191</v>
      </c>
      <c r="C13077" s="353" t="s">
        <v>2</v>
      </c>
      <c r="D13077" s="355">
        <v>20.14</v>
      </c>
    </row>
    <row r="13078" spans="1:4" x14ac:dyDescent="0.25">
      <c r="A13078" s="353">
        <v>41679</v>
      </c>
      <c r="B13078" s="354" t="s">
        <v>32192</v>
      </c>
      <c r="C13078" s="353" t="s">
        <v>2</v>
      </c>
      <c r="D13078" s="355">
        <v>46.03</v>
      </c>
    </row>
    <row r="13079" spans="1:4" x14ac:dyDescent="0.25">
      <c r="A13079" s="353">
        <v>41681</v>
      </c>
      <c r="B13079" s="354" t="s">
        <v>32193</v>
      </c>
      <c r="C13079" s="353" t="s">
        <v>2</v>
      </c>
      <c r="D13079" s="355">
        <v>31.5</v>
      </c>
    </row>
    <row r="13080" spans="1:4" x14ac:dyDescent="0.25">
      <c r="A13080" s="353">
        <v>43386</v>
      </c>
      <c r="B13080" s="354" t="s">
        <v>39975</v>
      </c>
      <c r="C13080" s="353" t="s">
        <v>2</v>
      </c>
      <c r="D13080" s="355">
        <v>71.930000000000007</v>
      </c>
    </row>
    <row r="13081" spans="1:4" x14ac:dyDescent="0.25">
      <c r="A13081" s="353">
        <v>4059</v>
      </c>
      <c r="B13081" s="354" t="s">
        <v>32194</v>
      </c>
      <c r="C13081" s="353" t="s">
        <v>1</v>
      </c>
      <c r="D13081" s="355">
        <v>50.84</v>
      </c>
    </row>
    <row r="13082" spans="1:4" x14ac:dyDescent="0.25">
      <c r="A13082" s="353">
        <v>4062</v>
      </c>
      <c r="B13082" s="354" t="s">
        <v>32195</v>
      </c>
      <c r="C13082" s="353" t="s">
        <v>2</v>
      </c>
      <c r="D13082" s="355">
        <v>50.84</v>
      </c>
    </row>
    <row r="13083" spans="1:4" x14ac:dyDescent="0.25">
      <c r="A13083" s="353">
        <v>4061</v>
      </c>
      <c r="B13083" s="354" t="s">
        <v>32196</v>
      </c>
      <c r="C13083" s="353" t="s">
        <v>2</v>
      </c>
      <c r="D13083" s="355">
        <v>63.3</v>
      </c>
    </row>
    <row r="13084" spans="1:4" x14ac:dyDescent="0.25">
      <c r="A13084" s="353">
        <v>41315</v>
      </c>
      <c r="B13084" s="354" t="s">
        <v>32197</v>
      </c>
      <c r="C13084" s="353" t="s">
        <v>689</v>
      </c>
      <c r="D13084" s="355">
        <v>78.92</v>
      </c>
    </row>
    <row r="13085" spans="1:4" x14ac:dyDescent="0.25">
      <c r="A13085" s="353">
        <v>43148</v>
      </c>
      <c r="B13085" s="354" t="s">
        <v>32198</v>
      </c>
      <c r="C13085" s="353" t="s">
        <v>689</v>
      </c>
      <c r="D13085" s="355">
        <v>53.57</v>
      </c>
    </row>
    <row r="13086" spans="1:4" x14ac:dyDescent="0.25">
      <c r="A13086" s="353">
        <v>43147</v>
      </c>
      <c r="B13086" s="354" t="s">
        <v>32199</v>
      </c>
      <c r="C13086" s="353" t="s">
        <v>689</v>
      </c>
      <c r="D13086" s="355">
        <v>20.74</v>
      </c>
    </row>
    <row r="13087" spans="1:4" x14ac:dyDescent="0.25">
      <c r="A13087" s="353">
        <v>10608</v>
      </c>
      <c r="B13087" s="354" t="s">
        <v>32200</v>
      </c>
      <c r="C13087" s="353" t="s">
        <v>2</v>
      </c>
      <c r="D13087" s="355"/>
    </row>
    <row r="13088" spans="1:4" x14ac:dyDescent="0.25">
      <c r="A13088" s="353">
        <v>4069</v>
      </c>
      <c r="B13088" s="354" t="s">
        <v>32201</v>
      </c>
      <c r="C13088" s="353" t="s">
        <v>220</v>
      </c>
      <c r="D13088" s="355">
        <v>99.55</v>
      </c>
    </row>
    <row r="13089" spans="1:4" x14ac:dyDescent="0.25">
      <c r="A13089" s="353">
        <v>40819</v>
      </c>
      <c r="B13089" s="354" t="s">
        <v>32202</v>
      </c>
      <c r="C13089" s="353" t="s">
        <v>1308</v>
      </c>
      <c r="D13089" s="355">
        <v>17571.8</v>
      </c>
    </row>
    <row r="13090" spans="1:4" x14ac:dyDescent="0.25">
      <c r="A13090" s="353">
        <v>34361</v>
      </c>
      <c r="B13090" s="354" t="s">
        <v>32203</v>
      </c>
      <c r="C13090" s="353" t="s">
        <v>689</v>
      </c>
      <c r="D13090" s="355">
        <v>15.1</v>
      </c>
    </row>
    <row r="13091" spans="1:4" x14ac:dyDescent="0.25">
      <c r="A13091" s="353">
        <v>44478</v>
      </c>
      <c r="B13091" s="354" t="s">
        <v>39976</v>
      </c>
      <c r="C13091" s="353" t="s">
        <v>689</v>
      </c>
      <c r="D13091" s="355">
        <v>8.66</v>
      </c>
    </row>
    <row r="13092" spans="1:4" x14ac:dyDescent="0.25">
      <c r="A13092" s="353">
        <v>44477</v>
      </c>
      <c r="B13092" s="354" t="s">
        <v>39977</v>
      </c>
      <c r="C13092" s="353" t="s">
        <v>689</v>
      </c>
      <c r="D13092" s="355">
        <v>8.66</v>
      </c>
    </row>
    <row r="13093" spans="1:4" x14ac:dyDescent="0.25">
      <c r="A13093" s="353">
        <v>11697</v>
      </c>
      <c r="B13093" s="354" t="s">
        <v>32204</v>
      </c>
      <c r="C13093" s="353" t="s">
        <v>2</v>
      </c>
      <c r="D13093" s="355">
        <v>724.31</v>
      </c>
    </row>
    <row r="13094" spans="1:4" x14ac:dyDescent="0.25">
      <c r="A13094" s="353">
        <v>11698</v>
      </c>
      <c r="B13094" s="354" t="s">
        <v>32205</v>
      </c>
      <c r="C13094" s="353" t="s">
        <v>2</v>
      </c>
      <c r="D13094" s="355">
        <v>864.07</v>
      </c>
    </row>
    <row r="13095" spans="1:4" x14ac:dyDescent="0.25">
      <c r="A13095" s="353">
        <v>11699</v>
      </c>
      <c r="B13095" s="354" t="s">
        <v>32206</v>
      </c>
      <c r="C13095" s="353" t="s">
        <v>2</v>
      </c>
      <c r="D13095" s="355">
        <v>954.99</v>
      </c>
    </row>
    <row r="13096" spans="1:4" x14ac:dyDescent="0.25">
      <c r="A13096" s="353">
        <v>10432</v>
      </c>
      <c r="B13096" s="354" t="s">
        <v>32207</v>
      </c>
      <c r="C13096" s="353" t="s">
        <v>2</v>
      </c>
      <c r="D13096" s="355">
        <v>416.12</v>
      </c>
    </row>
    <row r="13097" spans="1:4" x14ac:dyDescent="0.25">
      <c r="A13097" s="353">
        <v>44020</v>
      </c>
      <c r="B13097" s="354" t="s">
        <v>32208</v>
      </c>
      <c r="C13097" s="353" t="s">
        <v>2</v>
      </c>
      <c r="D13097" s="355">
        <v>1026.6099999999999</v>
      </c>
    </row>
    <row r="13098" spans="1:4" x14ac:dyDescent="0.25">
      <c r="A13098" s="353">
        <v>41419</v>
      </c>
      <c r="B13098" s="354" t="s">
        <v>32209</v>
      </c>
      <c r="C13098" s="353" t="s">
        <v>2</v>
      </c>
      <c r="D13098" s="355">
        <v>7.5</v>
      </c>
    </row>
    <row r="13099" spans="1:4" x14ac:dyDescent="0.25">
      <c r="A13099" s="353">
        <v>41420</v>
      </c>
      <c r="B13099" s="354" t="s">
        <v>32210</v>
      </c>
      <c r="C13099" s="353" t="s">
        <v>2</v>
      </c>
      <c r="D13099" s="355">
        <v>10.199999999999999</v>
      </c>
    </row>
    <row r="13100" spans="1:4" x14ac:dyDescent="0.25">
      <c r="A13100" s="353">
        <v>41421</v>
      </c>
      <c r="B13100" s="354" t="s">
        <v>32211</v>
      </c>
      <c r="C13100" s="353" t="s">
        <v>2</v>
      </c>
      <c r="D13100" s="355">
        <v>10.17</v>
      </c>
    </row>
    <row r="13101" spans="1:4" x14ac:dyDescent="0.25">
      <c r="A13101" s="353">
        <v>41422</v>
      </c>
      <c r="B13101" s="354" t="s">
        <v>32212</v>
      </c>
      <c r="C13101" s="353" t="s">
        <v>2</v>
      </c>
      <c r="D13101" s="355">
        <v>13.93</v>
      </c>
    </row>
    <row r="13102" spans="1:4" x14ac:dyDescent="0.25">
      <c r="A13102" s="353">
        <v>41425</v>
      </c>
      <c r="B13102" s="354" t="s">
        <v>32213</v>
      </c>
      <c r="C13102" s="353" t="s">
        <v>2</v>
      </c>
      <c r="D13102" s="355">
        <v>7.13</v>
      </c>
    </row>
    <row r="13103" spans="1:4" x14ac:dyDescent="0.25">
      <c r="A13103" s="353">
        <v>41426</v>
      </c>
      <c r="B13103" s="354" t="s">
        <v>32214</v>
      </c>
      <c r="C13103" s="353" t="s">
        <v>2</v>
      </c>
      <c r="D13103" s="355">
        <v>12.85</v>
      </c>
    </row>
    <row r="13104" spans="1:4" x14ac:dyDescent="0.25">
      <c r="A13104" s="353">
        <v>41414</v>
      </c>
      <c r="B13104" s="354" t="s">
        <v>32215</v>
      </c>
      <c r="C13104" s="353" t="s">
        <v>2</v>
      </c>
      <c r="D13104" s="355">
        <v>23.59</v>
      </c>
    </row>
    <row r="13105" spans="1:4" x14ac:dyDescent="0.25">
      <c r="A13105" s="353">
        <v>41415</v>
      </c>
      <c r="B13105" s="354" t="s">
        <v>32216</v>
      </c>
      <c r="C13105" s="353" t="s">
        <v>2</v>
      </c>
      <c r="D13105" s="355">
        <v>27.47</v>
      </c>
    </row>
    <row r="13106" spans="1:4" x14ac:dyDescent="0.25">
      <c r="A13106" s="353">
        <v>37514</v>
      </c>
      <c r="B13106" s="354" t="s">
        <v>32217</v>
      </c>
      <c r="C13106" s="353" t="s">
        <v>2</v>
      </c>
      <c r="D13106" s="355">
        <v>300000</v>
      </c>
    </row>
    <row r="13107" spans="1:4" x14ac:dyDescent="0.25">
      <c r="A13107" s="353">
        <v>37520</v>
      </c>
      <c r="B13107" s="354" t="s">
        <v>32218</v>
      </c>
      <c r="C13107" s="353" t="s">
        <v>2</v>
      </c>
      <c r="D13107" s="355">
        <v>455398.05</v>
      </c>
    </row>
    <row r="13108" spans="1:4" x14ac:dyDescent="0.25">
      <c r="A13108" s="353">
        <v>37546</v>
      </c>
      <c r="B13108" s="354" t="s">
        <v>32219</v>
      </c>
      <c r="C13108" s="353" t="s">
        <v>2</v>
      </c>
      <c r="D13108" s="355">
        <v>15499.42</v>
      </c>
    </row>
    <row r="13109" spans="1:4" x14ac:dyDescent="0.25">
      <c r="A13109" s="353">
        <v>37544</v>
      </c>
      <c r="B13109" s="354" t="s">
        <v>32220</v>
      </c>
      <c r="C13109" s="353" t="s">
        <v>2</v>
      </c>
      <c r="D13109" s="355">
        <v>16393.25</v>
      </c>
    </row>
    <row r="13110" spans="1:4" x14ac:dyDescent="0.25">
      <c r="A13110" s="353">
        <v>37545</v>
      </c>
      <c r="B13110" s="354" t="s">
        <v>32221</v>
      </c>
      <c r="C13110" s="353" t="s">
        <v>2</v>
      </c>
      <c r="D13110" s="355">
        <v>19505.759999999998</v>
      </c>
    </row>
    <row r="13111" spans="1:4" x14ac:dyDescent="0.25">
      <c r="A13111" s="353">
        <v>36793</v>
      </c>
      <c r="B13111" s="354" t="s">
        <v>32222</v>
      </c>
      <c r="C13111" s="353" t="s">
        <v>2</v>
      </c>
      <c r="D13111" s="355">
        <v>891.19</v>
      </c>
    </row>
    <row r="13112" spans="1:4" x14ac:dyDescent="0.25">
      <c r="A13112" s="353">
        <v>11769</v>
      </c>
      <c r="B13112" s="354" t="s">
        <v>32223</v>
      </c>
      <c r="C13112" s="353" t="s">
        <v>2</v>
      </c>
      <c r="D13112" s="355">
        <v>393.84</v>
      </c>
    </row>
    <row r="13113" spans="1:4" x14ac:dyDescent="0.25">
      <c r="A13113" s="353">
        <v>11771</v>
      </c>
      <c r="B13113" s="354" t="s">
        <v>32224</v>
      </c>
      <c r="C13113" s="353" t="s">
        <v>2</v>
      </c>
      <c r="D13113" s="355">
        <v>482.4</v>
      </c>
    </row>
    <row r="13114" spans="1:4" x14ac:dyDescent="0.25">
      <c r="A13114" s="353">
        <v>39919</v>
      </c>
      <c r="B13114" s="354" t="s">
        <v>32225</v>
      </c>
      <c r="C13114" s="353" t="s">
        <v>2</v>
      </c>
      <c r="D13114" s="355">
        <v>77583.199999999997</v>
      </c>
    </row>
    <row r="13115" spans="1:4" x14ac:dyDescent="0.25">
      <c r="A13115" s="353">
        <v>38385</v>
      </c>
      <c r="B13115" s="354" t="s">
        <v>32226</v>
      </c>
      <c r="C13115" s="353" t="s">
        <v>2</v>
      </c>
      <c r="D13115" s="355">
        <v>44.88</v>
      </c>
    </row>
    <row r="13116" spans="1:4" x14ac:dyDescent="0.25">
      <c r="A13116" s="353">
        <v>36800</v>
      </c>
      <c r="B13116" s="354" t="s">
        <v>39978</v>
      </c>
      <c r="C13116" s="353" t="s">
        <v>2</v>
      </c>
      <c r="D13116" s="355">
        <v>236.65</v>
      </c>
    </row>
    <row r="13117" spans="1:4" x14ac:dyDescent="0.25">
      <c r="A13117" s="353">
        <v>37587</v>
      </c>
      <c r="B13117" s="354" t="s">
        <v>32227</v>
      </c>
      <c r="C13117" s="353" t="s">
        <v>2</v>
      </c>
      <c r="D13117" s="355">
        <v>519.91999999999996</v>
      </c>
    </row>
    <row r="13118" spans="1:4" x14ac:dyDescent="0.25">
      <c r="A13118" s="353">
        <v>11561</v>
      </c>
      <c r="B13118" s="354" t="s">
        <v>32228</v>
      </c>
      <c r="C13118" s="353" t="s">
        <v>2</v>
      </c>
      <c r="D13118" s="355">
        <v>245.37</v>
      </c>
    </row>
    <row r="13119" spans="1:4" x14ac:dyDescent="0.25">
      <c r="A13119" s="353">
        <v>43604</v>
      </c>
      <c r="B13119" s="354" t="s">
        <v>32229</v>
      </c>
      <c r="C13119" s="353" t="s">
        <v>2</v>
      </c>
      <c r="D13119" s="355">
        <v>130.81</v>
      </c>
    </row>
    <row r="13120" spans="1:4" x14ac:dyDescent="0.25">
      <c r="A13120" s="353">
        <v>11560</v>
      </c>
      <c r="B13120" s="354" t="s">
        <v>32230</v>
      </c>
      <c r="C13120" s="353" t="s">
        <v>2</v>
      </c>
      <c r="D13120" s="355">
        <v>189.39</v>
      </c>
    </row>
    <row r="13121" spans="1:4" x14ac:dyDescent="0.25">
      <c r="A13121" s="353">
        <v>11499</v>
      </c>
      <c r="B13121" s="354" t="s">
        <v>32231</v>
      </c>
      <c r="C13121" s="353" t="s">
        <v>2</v>
      </c>
      <c r="D13121" s="355">
        <v>837.8</v>
      </c>
    </row>
    <row r="13122" spans="1:4" x14ac:dyDescent="0.25">
      <c r="A13122" s="353">
        <v>34761</v>
      </c>
      <c r="B13122" s="354" t="s">
        <v>32232</v>
      </c>
      <c r="C13122" s="353" t="s">
        <v>220</v>
      </c>
      <c r="D13122" s="355">
        <v>18.27</v>
      </c>
    </row>
    <row r="13123" spans="1:4" x14ac:dyDescent="0.25">
      <c r="A13123" s="353">
        <v>40924</v>
      </c>
      <c r="B13123" s="354" t="s">
        <v>32233</v>
      </c>
      <c r="C13123" s="353" t="s">
        <v>1308</v>
      </c>
      <c r="D13123" s="355">
        <v>3226.27</v>
      </c>
    </row>
    <row r="13124" spans="1:4" x14ac:dyDescent="0.25">
      <c r="A13124" s="353">
        <v>40983</v>
      </c>
      <c r="B13124" s="354" t="s">
        <v>32234</v>
      </c>
      <c r="C13124" s="353" t="s">
        <v>1308</v>
      </c>
      <c r="D13124" s="355">
        <v>3436.57</v>
      </c>
    </row>
    <row r="13125" spans="1:4" x14ac:dyDescent="0.25">
      <c r="A13125" s="353">
        <v>44497</v>
      </c>
      <c r="B13125" s="354" t="s">
        <v>32235</v>
      </c>
      <c r="C13125" s="353" t="s">
        <v>220</v>
      </c>
      <c r="D13125" s="355">
        <v>19.46</v>
      </c>
    </row>
    <row r="13126" spans="1:4" x14ac:dyDescent="0.25">
      <c r="A13126" s="353">
        <v>2437</v>
      </c>
      <c r="B13126" s="354" t="s">
        <v>32236</v>
      </c>
      <c r="C13126" s="353" t="s">
        <v>220</v>
      </c>
      <c r="D13126" s="355">
        <v>25.02</v>
      </c>
    </row>
    <row r="13127" spans="1:4" x14ac:dyDescent="0.25">
      <c r="A13127" s="353">
        <v>40921</v>
      </c>
      <c r="B13127" s="354" t="s">
        <v>32237</v>
      </c>
      <c r="C13127" s="353" t="s">
        <v>1308</v>
      </c>
      <c r="D13127" s="355">
        <v>4418.46</v>
      </c>
    </row>
    <row r="13128" spans="1:4" x14ac:dyDescent="0.25">
      <c r="A13128" s="353">
        <v>36502</v>
      </c>
      <c r="B13128" s="354" t="s">
        <v>32238</v>
      </c>
      <c r="C13128" s="353" t="s">
        <v>2</v>
      </c>
      <c r="D13128" s="355">
        <v>5637.12</v>
      </c>
    </row>
    <row r="13129" spans="1:4" x14ac:dyDescent="0.25">
      <c r="A13129" s="353">
        <v>36503</v>
      </c>
      <c r="B13129" s="354" t="s">
        <v>32239</v>
      </c>
      <c r="C13129" s="353" t="s">
        <v>2</v>
      </c>
      <c r="D13129" s="355">
        <v>6951.24</v>
      </c>
    </row>
    <row r="13130" spans="1:4" x14ac:dyDescent="0.25">
      <c r="A13130" s="353">
        <v>4090</v>
      </c>
      <c r="B13130" s="354" t="s">
        <v>32240</v>
      </c>
      <c r="C13130" s="353" t="s">
        <v>2</v>
      </c>
      <c r="D13130" s="355">
        <v>1165000</v>
      </c>
    </row>
    <row r="13131" spans="1:4" x14ac:dyDescent="0.25">
      <c r="A13131" s="353">
        <v>4093</v>
      </c>
      <c r="B13131" s="354" t="s">
        <v>32241</v>
      </c>
      <c r="C13131" s="353" t="s">
        <v>220</v>
      </c>
      <c r="D13131" s="355">
        <v>25.12</v>
      </c>
    </row>
    <row r="13132" spans="1:4" x14ac:dyDescent="0.25">
      <c r="A13132" s="353">
        <v>10512</v>
      </c>
      <c r="B13132" s="354" t="s">
        <v>32242</v>
      </c>
      <c r="C13132" s="353" t="s">
        <v>1308</v>
      </c>
      <c r="D13132" s="355">
        <v>4433.33</v>
      </c>
    </row>
    <row r="13133" spans="1:4" x14ac:dyDescent="0.25">
      <c r="A13133" s="353">
        <v>4243</v>
      </c>
      <c r="B13133" s="354" t="s">
        <v>32243</v>
      </c>
      <c r="C13133" s="353" t="s">
        <v>220</v>
      </c>
      <c r="D13133" s="355">
        <v>25.04</v>
      </c>
    </row>
    <row r="13134" spans="1:4" x14ac:dyDescent="0.25">
      <c r="A13134" s="353">
        <v>20020</v>
      </c>
      <c r="B13134" s="354" t="s">
        <v>32244</v>
      </c>
      <c r="C13134" s="353" t="s">
        <v>220</v>
      </c>
      <c r="D13134" s="355">
        <v>26.08</v>
      </c>
    </row>
    <row r="13135" spans="1:4" x14ac:dyDescent="0.25">
      <c r="A13135" s="353">
        <v>41038</v>
      </c>
      <c r="B13135" s="354" t="s">
        <v>32245</v>
      </c>
      <c r="C13135" s="353" t="s">
        <v>1308</v>
      </c>
      <c r="D13135" s="355">
        <v>4607.13</v>
      </c>
    </row>
    <row r="13136" spans="1:4" x14ac:dyDescent="0.25">
      <c r="A13136" s="353">
        <v>4094</v>
      </c>
      <c r="B13136" s="354" t="s">
        <v>32246</v>
      </c>
      <c r="C13136" s="353" t="s">
        <v>220</v>
      </c>
      <c r="D13136" s="355">
        <v>31.22</v>
      </c>
    </row>
    <row r="13137" spans="1:4" x14ac:dyDescent="0.25">
      <c r="A13137" s="353">
        <v>40988</v>
      </c>
      <c r="B13137" s="354" t="s">
        <v>32247</v>
      </c>
      <c r="C13137" s="353" t="s">
        <v>1308</v>
      </c>
      <c r="D13137" s="355">
        <v>5514.28</v>
      </c>
    </row>
    <row r="13138" spans="1:4" x14ac:dyDescent="0.25">
      <c r="A13138" s="353">
        <v>4095</v>
      </c>
      <c r="B13138" s="354" t="s">
        <v>32248</v>
      </c>
      <c r="C13138" s="353" t="s">
        <v>220</v>
      </c>
      <c r="D13138" s="355">
        <v>22.03</v>
      </c>
    </row>
    <row r="13139" spans="1:4" x14ac:dyDescent="0.25">
      <c r="A13139" s="353">
        <v>40990</v>
      </c>
      <c r="B13139" s="354" t="s">
        <v>32249</v>
      </c>
      <c r="C13139" s="353" t="s">
        <v>1308</v>
      </c>
      <c r="D13139" s="355">
        <v>3891.46</v>
      </c>
    </row>
    <row r="13140" spans="1:4" x14ac:dyDescent="0.25">
      <c r="A13140" s="353">
        <v>4096</v>
      </c>
      <c r="B13140" s="354" t="s">
        <v>32250</v>
      </c>
      <c r="C13140" s="353" t="s">
        <v>220</v>
      </c>
      <c r="D13140" s="355">
        <v>28.16</v>
      </c>
    </row>
    <row r="13141" spans="1:4" x14ac:dyDescent="0.25">
      <c r="A13141" s="353">
        <v>40992</v>
      </c>
      <c r="B13141" s="354" t="s">
        <v>32251</v>
      </c>
      <c r="C13141" s="353" t="s">
        <v>1308</v>
      </c>
      <c r="D13141" s="355">
        <v>4971.41</v>
      </c>
    </row>
    <row r="13142" spans="1:4" x14ac:dyDescent="0.25">
      <c r="A13142" s="353">
        <v>4114</v>
      </c>
      <c r="B13142" s="354" t="s">
        <v>21357</v>
      </c>
      <c r="C13142" s="353" t="s">
        <v>2</v>
      </c>
      <c r="D13142" s="355">
        <v>116.53</v>
      </c>
    </row>
    <row r="13143" spans="1:4" x14ac:dyDescent="0.25">
      <c r="A13143" s="353">
        <v>36797</v>
      </c>
      <c r="B13143" s="354" t="s">
        <v>32252</v>
      </c>
      <c r="C13143" s="353" t="s">
        <v>2</v>
      </c>
      <c r="D13143" s="355">
        <v>103.75</v>
      </c>
    </row>
    <row r="13144" spans="1:4" x14ac:dyDescent="0.25">
      <c r="A13144" s="353">
        <v>4107</v>
      </c>
      <c r="B13144" s="354" t="s">
        <v>32253</v>
      </c>
      <c r="C13144" s="353" t="s">
        <v>2</v>
      </c>
      <c r="D13144" s="355">
        <v>97.82</v>
      </c>
    </row>
    <row r="13145" spans="1:4" x14ac:dyDescent="0.25">
      <c r="A13145" s="353">
        <v>4102</v>
      </c>
      <c r="B13145" s="354" t="s">
        <v>32254</v>
      </c>
      <c r="C13145" s="353" t="s">
        <v>2</v>
      </c>
      <c r="D13145" s="355">
        <v>119.41</v>
      </c>
    </row>
    <row r="13146" spans="1:4" x14ac:dyDescent="0.25">
      <c r="A13146" s="353">
        <v>36799</v>
      </c>
      <c r="B13146" s="354" t="s">
        <v>32255</v>
      </c>
      <c r="C13146" s="353" t="s">
        <v>2</v>
      </c>
      <c r="D13146" s="355">
        <v>100.7</v>
      </c>
    </row>
    <row r="13147" spans="1:4" x14ac:dyDescent="0.25">
      <c r="A13147" s="353">
        <v>2747</v>
      </c>
      <c r="B13147" s="354" t="s">
        <v>32256</v>
      </c>
      <c r="C13147" s="353" t="s">
        <v>1</v>
      </c>
      <c r="D13147" s="355">
        <v>27.73</v>
      </c>
    </row>
    <row r="13148" spans="1:4" x14ac:dyDescent="0.25">
      <c r="A13148" s="353">
        <v>21138</v>
      </c>
      <c r="B13148" s="354" t="s">
        <v>32257</v>
      </c>
      <c r="C13148" s="353" t="s">
        <v>1</v>
      </c>
      <c r="D13148" s="355">
        <v>8.7899999999999991</v>
      </c>
    </row>
    <row r="13149" spans="1:4" x14ac:dyDescent="0.25">
      <c r="A13149" s="353">
        <v>10826</v>
      </c>
      <c r="B13149" s="354" t="s">
        <v>32258</v>
      </c>
      <c r="C13149" s="353" t="s">
        <v>2</v>
      </c>
      <c r="D13149" s="355">
        <v>100.57</v>
      </c>
    </row>
    <row r="13150" spans="1:4" x14ac:dyDescent="0.25">
      <c r="A13150" s="353">
        <v>365</v>
      </c>
      <c r="B13150" s="354" t="s">
        <v>32259</v>
      </c>
      <c r="C13150" s="353" t="s">
        <v>2</v>
      </c>
      <c r="D13150" s="355">
        <v>62.35</v>
      </c>
    </row>
    <row r="13151" spans="1:4" x14ac:dyDescent="0.25">
      <c r="A13151" s="353">
        <v>38639</v>
      </c>
      <c r="B13151" s="354" t="s">
        <v>32260</v>
      </c>
      <c r="C13151" s="353" t="s">
        <v>2</v>
      </c>
      <c r="D13151" s="355">
        <v>241.37</v>
      </c>
    </row>
    <row r="13152" spans="1:4" x14ac:dyDescent="0.25">
      <c r="A13152" s="353">
        <v>38640</v>
      </c>
      <c r="B13152" s="354" t="s">
        <v>32261</v>
      </c>
      <c r="C13152" s="353" t="s">
        <v>2</v>
      </c>
      <c r="D13152" s="355">
        <v>3.62</v>
      </c>
    </row>
    <row r="13153" spans="1:4" x14ac:dyDescent="0.25">
      <c r="A13153" s="353">
        <v>358</v>
      </c>
      <c r="B13153" s="354" t="s">
        <v>32262</v>
      </c>
      <c r="C13153" s="353" t="s">
        <v>2</v>
      </c>
      <c r="D13153" s="355">
        <v>74.42</v>
      </c>
    </row>
    <row r="13154" spans="1:4" x14ac:dyDescent="0.25">
      <c r="A13154" s="353">
        <v>359</v>
      </c>
      <c r="B13154" s="354" t="s">
        <v>32263</v>
      </c>
      <c r="C13154" s="353" t="s">
        <v>2</v>
      </c>
      <c r="D13154" s="355">
        <v>152.87</v>
      </c>
    </row>
    <row r="13155" spans="1:4" x14ac:dyDescent="0.25">
      <c r="A13155" s="353">
        <v>38641</v>
      </c>
      <c r="B13155" s="354" t="s">
        <v>32264</v>
      </c>
      <c r="C13155" s="353" t="s">
        <v>2</v>
      </c>
      <c r="D13155" s="355">
        <v>150.86000000000001</v>
      </c>
    </row>
    <row r="13156" spans="1:4" x14ac:dyDescent="0.25">
      <c r="A13156" s="353">
        <v>360</v>
      </c>
      <c r="B13156" s="354" t="s">
        <v>32265</v>
      </c>
      <c r="C13156" s="353" t="s">
        <v>2</v>
      </c>
      <c r="D13156" s="355">
        <v>3.5</v>
      </c>
    </row>
    <row r="13157" spans="1:4" x14ac:dyDescent="0.25">
      <c r="A13157" s="353">
        <v>42430</v>
      </c>
      <c r="B13157" s="354" t="s">
        <v>32266</v>
      </c>
      <c r="C13157" s="353" t="s">
        <v>2</v>
      </c>
      <c r="D13157" s="355"/>
    </row>
    <row r="13158" spans="1:4" x14ac:dyDescent="0.25">
      <c r="A13158" s="353">
        <v>4209</v>
      </c>
      <c r="B13158" s="354" t="s">
        <v>32267</v>
      </c>
      <c r="C13158" s="353" t="s">
        <v>2</v>
      </c>
      <c r="D13158" s="355">
        <v>22.59</v>
      </c>
    </row>
    <row r="13159" spans="1:4" x14ac:dyDescent="0.25">
      <c r="A13159" s="353">
        <v>4180</v>
      </c>
      <c r="B13159" s="354" t="s">
        <v>32268</v>
      </c>
      <c r="C13159" s="353" t="s">
        <v>2</v>
      </c>
      <c r="D13159" s="355">
        <v>17</v>
      </c>
    </row>
    <row r="13160" spans="1:4" x14ac:dyDescent="0.25">
      <c r="A13160" s="353">
        <v>4179</v>
      </c>
      <c r="B13160" s="354" t="s">
        <v>32269</v>
      </c>
      <c r="C13160" s="353" t="s">
        <v>2</v>
      </c>
      <c r="D13160" s="355">
        <v>11.55</v>
      </c>
    </row>
    <row r="13161" spans="1:4" x14ac:dyDescent="0.25">
      <c r="A13161" s="353">
        <v>4177</v>
      </c>
      <c r="B13161" s="354" t="s">
        <v>32270</v>
      </c>
      <c r="C13161" s="353" t="s">
        <v>2</v>
      </c>
      <c r="D13161" s="355">
        <v>5.64</v>
      </c>
    </row>
    <row r="13162" spans="1:4" x14ac:dyDescent="0.25">
      <c r="A13162" s="353">
        <v>4208</v>
      </c>
      <c r="B13162" s="354" t="s">
        <v>32271</v>
      </c>
      <c r="C13162" s="353" t="s">
        <v>2</v>
      </c>
      <c r="D13162" s="355">
        <v>53.77</v>
      </c>
    </row>
    <row r="13163" spans="1:4" x14ac:dyDescent="0.25">
      <c r="A13163" s="353">
        <v>4181</v>
      </c>
      <c r="B13163" s="354" t="s">
        <v>32272</v>
      </c>
      <c r="C13163" s="353" t="s">
        <v>2</v>
      </c>
      <c r="D13163" s="355">
        <v>35.130000000000003</v>
      </c>
    </row>
    <row r="13164" spans="1:4" x14ac:dyDescent="0.25">
      <c r="A13164" s="353">
        <v>4182</v>
      </c>
      <c r="B13164" s="354" t="s">
        <v>32273</v>
      </c>
      <c r="C13164" s="353" t="s">
        <v>2</v>
      </c>
      <c r="D13164" s="355">
        <v>87.47</v>
      </c>
    </row>
    <row r="13165" spans="1:4" x14ac:dyDescent="0.25">
      <c r="A13165" s="353">
        <v>4178</v>
      </c>
      <c r="B13165" s="354" t="s">
        <v>32274</v>
      </c>
      <c r="C13165" s="353" t="s">
        <v>2</v>
      </c>
      <c r="D13165" s="355">
        <v>7.83</v>
      </c>
    </row>
    <row r="13166" spans="1:4" x14ac:dyDescent="0.25">
      <c r="A13166" s="353">
        <v>4183</v>
      </c>
      <c r="B13166" s="354" t="s">
        <v>32275</v>
      </c>
      <c r="C13166" s="353" t="s">
        <v>2</v>
      </c>
      <c r="D13166" s="355">
        <v>140.82</v>
      </c>
    </row>
    <row r="13167" spans="1:4" x14ac:dyDescent="0.25">
      <c r="A13167" s="353">
        <v>4184</v>
      </c>
      <c r="B13167" s="354" t="s">
        <v>32276</v>
      </c>
      <c r="C13167" s="353" t="s">
        <v>2</v>
      </c>
      <c r="D13167" s="355">
        <v>310.83999999999997</v>
      </c>
    </row>
    <row r="13168" spans="1:4" x14ac:dyDescent="0.25">
      <c r="A13168" s="353">
        <v>4185</v>
      </c>
      <c r="B13168" s="354" t="s">
        <v>32277</v>
      </c>
      <c r="C13168" s="353" t="s">
        <v>2</v>
      </c>
      <c r="D13168" s="355">
        <v>516.48</v>
      </c>
    </row>
    <row r="13169" spans="1:4" x14ac:dyDescent="0.25">
      <c r="A13169" s="353">
        <v>4205</v>
      </c>
      <c r="B13169" s="354" t="s">
        <v>32278</v>
      </c>
      <c r="C13169" s="353" t="s">
        <v>2</v>
      </c>
      <c r="D13169" s="355">
        <v>29.83</v>
      </c>
    </row>
    <row r="13170" spans="1:4" x14ac:dyDescent="0.25">
      <c r="A13170" s="353">
        <v>4192</v>
      </c>
      <c r="B13170" s="354" t="s">
        <v>32279</v>
      </c>
      <c r="C13170" s="353" t="s">
        <v>2</v>
      </c>
      <c r="D13170" s="355">
        <v>29.83</v>
      </c>
    </row>
    <row r="13171" spans="1:4" x14ac:dyDescent="0.25">
      <c r="A13171" s="353">
        <v>4191</v>
      </c>
      <c r="B13171" s="354" t="s">
        <v>32280</v>
      </c>
      <c r="C13171" s="353" t="s">
        <v>2</v>
      </c>
      <c r="D13171" s="355">
        <v>29.83</v>
      </c>
    </row>
    <row r="13172" spans="1:4" x14ac:dyDescent="0.25">
      <c r="A13172" s="353">
        <v>4206</v>
      </c>
      <c r="B13172" s="354" t="s">
        <v>32281</v>
      </c>
      <c r="C13172" s="353" t="s">
        <v>2</v>
      </c>
      <c r="D13172" s="355">
        <v>23.31</v>
      </c>
    </row>
    <row r="13173" spans="1:4" x14ac:dyDescent="0.25">
      <c r="A13173" s="353">
        <v>4207</v>
      </c>
      <c r="B13173" s="354" t="s">
        <v>32282</v>
      </c>
      <c r="C13173" s="353" t="s">
        <v>2</v>
      </c>
      <c r="D13173" s="355">
        <v>24</v>
      </c>
    </row>
    <row r="13174" spans="1:4" x14ac:dyDescent="0.25">
      <c r="A13174" s="353">
        <v>4190</v>
      </c>
      <c r="B13174" s="354" t="s">
        <v>32283</v>
      </c>
      <c r="C13174" s="353" t="s">
        <v>2</v>
      </c>
      <c r="D13174" s="355">
        <v>23.31</v>
      </c>
    </row>
    <row r="13175" spans="1:4" x14ac:dyDescent="0.25">
      <c r="A13175" s="353">
        <v>4188</v>
      </c>
      <c r="B13175" s="354" t="s">
        <v>32284</v>
      </c>
      <c r="C13175" s="353" t="s">
        <v>2</v>
      </c>
      <c r="D13175" s="355">
        <v>14.06</v>
      </c>
    </row>
    <row r="13176" spans="1:4" x14ac:dyDescent="0.25">
      <c r="A13176" s="353">
        <v>4189</v>
      </c>
      <c r="B13176" s="354" t="s">
        <v>32285</v>
      </c>
      <c r="C13176" s="353" t="s">
        <v>2</v>
      </c>
      <c r="D13176" s="355">
        <v>14.06</v>
      </c>
    </row>
    <row r="13177" spans="1:4" x14ac:dyDescent="0.25">
      <c r="A13177" s="353">
        <v>4186</v>
      </c>
      <c r="B13177" s="354" t="s">
        <v>32286</v>
      </c>
      <c r="C13177" s="353" t="s">
        <v>2</v>
      </c>
      <c r="D13177" s="355">
        <v>6.89</v>
      </c>
    </row>
    <row r="13178" spans="1:4" x14ac:dyDescent="0.25">
      <c r="A13178" s="353">
        <v>4197</v>
      </c>
      <c r="B13178" s="354" t="s">
        <v>32287</v>
      </c>
      <c r="C13178" s="353" t="s">
        <v>2</v>
      </c>
      <c r="D13178" s="355">
        <v>74.48</v>
      </c>
    </row>
    <row r="13179" spans="1:4" x14ac:dyDescent="0.25">
      <c r="A13179" s="353">
        <v>4194</v>
      </c>
      <c r="B13179" s="354" t="s">
        <v>32288</v>
      </c>
      <c r="C13179" s="353" t="s">
        <v>2</v>
      </c>
      <c r="D13179" s="355">
        <v>45</v>
      </c>
    </row>
    <row r="13180" spans="1:4" x14ac:dyDescent="0.25">
      <c r="A13180" s="353">
        <v>4193</v>
      </c>
      <c r="B13180" s="354" t="s">
        <v>32289</v>
      </c>
      <c r="C13180" s="353" t="s">
        <v>2</v>
      </c>
      <c r="D13180" s="355">
        <v>45</v>
      </c>
    </row>
    <row r="13181" spans="1:4" x14ac:dyDescent="0.25">
      <c r="A13181" s="353">
        <v>4204</v>
      </c>
      <c r="B13181" s="354" t="s">
        <v>32290</v>
      </c>
      <c r="C13181" s="353" t="s">
        <v>2</v>
      </c>
      <c r="D13181" s="355">
        <v>45</v>
      </c>
    </row>
    <row r="13182" spans="1:4" x14ac:dyDescent="0.25">
      <c r="A13182" s="353">
        <v>4202</v>
      </c>
      <c r="B13182" s="354" t="s">
        <v>32291</v>
      </c>
      <c r="C13182" s="353" t="s">
        <v>2</v>
      </c>
      <c r="D13182" s="355">
        <v>136.02000000000001</v>
      </c>
    </row>
    <row r="13183" spans="1:4" x14ac:dyDescent="0.25">
      <c r="A13183" s="353">
        <v>4203</v>
      </c>
      <c r="B13183" s="354" t="s">
        <v>32292</v>
      </c>
      <c r="C13183" s="353" t="s">
        <v>2</v>
      </c>
      <c r="D13183" s="355">
        <v>120.12</v>
      </c>
    </row>
    <row r="13184" spans="1:4" x14ac:dyDescent="0.25">
      <c r="A13184" s="353">
        <v>4187</v>
      </c>
      <c r="B13184" s="354" t="s">
        <v>32293</v>
      </c>
      <c r="C13184" s="353" t="s">
        <v>2</v>
      </c>
      <c r="D13184" s="355">
        <v>8.9700000000000006</v>
      </c>
    </row>
    <row r="13185" spans="1:4" x14ac:dyDescent="0.25">
      <c r="A13185" s="353">
        <v>40368</v>
      </c>
      <c r="B13185" s="354" t="s">
        <v>32294</v>
      </c>
      <c r="C13185" s="353" t="s">
        <v>2</v>
      </c>
      <c r="D13185" s="355"/>
    </row>
    <row r="13186" spans="1:4" x14ac:dyDescent="0.25">
      <c r="A13186" s="353">
        <v>40365</v>
      </c>
      <c r="B13186" s="354" t="s">
        <v>32295</v>
      </c>
      <c r="C13186" s="353" t="s">
        <v>2</v>
      </c>
      <c r="D13186" s="355"/>
    </row>
    <row r="13187" spans="1:4" x14ac:dyDescent="0.25">
      <c r="A13187" s="353">
        <v>40362</v>
      </c>
      <c r="B13187" s="354" t="s">
        <v>32296</v>
      </c>
      <c r="C13187" s="353" t="s">
        <v>2</v>
      </c>
      <c r="D13187" s="355"/>
    </row>
    <row r="13188" spans="1:4" x14ac:dyDescent="0.25">
      <c r="A13188" s="353">
        <v>40356</v>
      </c>
      <c r="B13188" s="354" t="s">
        <v>32297</v>
      </c>
      <c r="C13188" s="353" t="s">
        <v>2</v>
      </c>
      <c r="D13188" s="355"/>
    </row>
    <row r="13189" spans="1:4" x14ac:dyDescent="0.25">
      <c r="A13189" s="353">
        <v>40374</v>
      </c>
      <c r="B13189" s="354" t="s">
        <v>32298</v>
      </c>
      <c r="C13189" s="353" t="s">
        <v>2</v>
      </c>
      <c r="D13189" s="355"/>
    </row>
    <row r="13190" spans="1:4" x14ac:dyDescent="0.25">
      <c r="A13190" s="353">
        <v>40371</v>
      </c>
      <c r="B13190" s="354" t="s">
        <v>32299</v>
      </c>
      <c r="C13190" s="353" t="s">
        <v>2</v>
      </c>
      <c r="D13190" s="355"/>
    </row>
    <row r="13191" spans="1:4" x14ac:dyDescent="0.25">
      <c r="A13191" s="353">
        <v>40359</v>
      </c>
      <c r="B13191" s="354" t="s">
        <v>32300</v>
      </c>
      <c r="C13191" s="353" t="s">
        <v>2</v>
      </c>
      <c r="D13191" s="355"/>
    </row>
    <row r="13192" spans="1:4" x14ac:dyDescent="0.25">
      <c r="A13192" s="353">
        <v>45201</v>
      </c>
      <c r="B13192" s="354" t="s">
        <v>39979</v>
      </c>
      <c r="C13192" s="353" t="s">
        <v>2</v>
      </c>
      <c r="D13192" s="355">
        <v>72.84</v>
      </c>
    </row>
    <row r="13193" spans="1:4" x14ac:dyDescent="0.25">
      <c r="A13193" s="353">
        <v>7595</v>
      </c>
      <c r="B13193" s="354" t="s">
        <v>32301</v>
      </c>
      <c r="C13193" s="353" t="s">
        <v>220</v>
      </c>
      <c r="D13193" s="355">
        <v>17.920000000000002</v>
      </c>
    </row>
    <row r="13194" spans="1:4" x14ac:dyDescent="0.25">
      <c r="A13194" s="353">
        <v>41094</v>
      </c>
      <c r="B13194" s="354" t="s">
        <v>32302</v>
      </c>
      <c r="C13194" s="353" t="s">
        <v>1308</v>
      </c>
      <c r="D13194" s="355">
        <v>3165.23</v>
      </c>
    </row>
    <row r="13195" spans="1:4" x14ac:dyDescent="0.25">
      <c r="A13195" s="353">
        <v>38175</v>
      </c>
      <c r="B13195" s="354" t="s">
        <v>32303</v>
      </c>
      <c r="C13195" s="353" t="s">
        <v>2</v>
      </c>
      <c r="D13195" s="355">
        <v>4.92</v>
      </c>
    </row>
    <row r="13196" spans="1:4" x14ac:dyDescent="0.25">
      <c r="A13196" s="353">
        <v>38176</v>
      </c>
      <c r="B13196" s="354" t="s">
        <v>32304</v>
      </c>
      <c r="C13196" s="353" t="s">
        <v>2</v>
      </c>
      <c r="D13196" s="355">
        <v>14.47</v>
      </c>
    </row>
    <row r="13197" spans="1:4" x14ac:dyDescent="0.25">
      <c r="A13197" s="353">
        <v>36152</v>
      </c>
      <c r="B13197" s="354" t="s">
        <v>32305</v>
      </c>
      <c r="C13197" s="353" t="s">
        <v>2</v>
      </c>
      <c r="D13197" s="355">
        <v>5.26</v>
      </c>
    </row>
    <row r="13198" spans="1:4" x14ac:dyDescent="0.25">
      <c r="A13198" s="353">
        <v>45212</v>
      </c>
      <c r="B13198" s="354" t="s">
        <v>39823</v>
      </c>
      <c r="C13198" s="353" t="s">
        <v>2</v>
      </c>
      <c r="D13198" s="355">
        <v>52.68</v>
      </c>
    </row>
    <row r="13199" spans="1:4" x14ac:dyDescent="0.25">
      <c r="A13199" s="353">
        <v>4221</v>
      </c>
      <c r="B13199" s="354" t="s">
        <v>32306</v>
      </c>
      <c r="C13199" s="353" t="s">
        <v>1051</v>
      </c>
      <c r="D13199" s="355">
        <v>5.84</v>
      </c>
    </row>
    <row r="13200" spans="1:4" x14ac:dyDescent="0.25">
      <c r="A13200" s="353">
        <v>4227</v>
      </c>
      <c r="B13200" s="354" t="s">
        <v>32307</v>
      </c>
      <c r="C13200" s="353" t="s">
        <v>1051</v>
      </c>
      <c r="D13200" s="355">
        <v>27.23</v>
      </c>
    </row>
    <row r="13201" spans="1:4" x14ac:dyDescent="0.25">
      <c r="A13201" s="353">
        <v>38170</v>
      </c>
      <c r="B13201" s="354" t="s">
        <v>32308</v>
      </c>
      <c r="C13201" s="353" t="s">
        <v>2</v>
      </c>
      <c r="D13201" s="355">
        <v>21.5</v>
      </c>
    </row>
    <row r="13202" spans="1:4" x14ac:dyDescent="0.25">
      <c r="A13202" s="353">
        <v>4252</v>
      </c>
      <c r="B13202" s="354" t="s">
        <v>32309</v>
      </c>
      <c r="C13202" s="353" t="s">
        <v>220</v>
      </c>
      <c r="D13202" s="355">
        <v>22.46</v>
      </c>
    </row>
    <row r="13203" spans="1:4" x14ac:dyDescent="0.25">
      <c r="A13203" s="353">
        <v>40980</v>
      </c>
      <c r="B13203" s="354" t="s">
        <v>32310</v>
      </c>
      <c r="C13203" s="353" t="s">
        <v>1308</v>
      </c>
      <c r="D13203" s="355">
        <v>3967.32</v>
      </c>
    </row>
    <row r="13204" spans="1:4" x14ac:dyDescent="0.25">
      <c r="A13204" s="353">
        <v>41031</v>
      </c>
      <c r="B13204" s="354" t="s">
        <v>32311</v>
      </c>
      <c r="C13204" s="353" t="s">
        <v>1308</v>
      </c>
      <c r="D13204" s="355">
        <v>4420.93</v>
      </c>
    </row>
    <row r="13205" spans="1:4" x14ac:dyDescent="0.25">
      <c r="A13205" s="353">
        <v>37666</v>
      </c>
      <c r="B13205" s="354" t="s">
        <v>32312</v>
      </c>
      <c r="C13205" s="353" t="s">
        <v>220</v>
      </c>
      <c r="D13205" s="355">
        <v>20.41</v>
      </c>
    </row>
    <row r="13206" spans="1:4" x14ac:dyDescent="0.25">
      <c r="A13206" s="353">
        <v>40986</v>
      </c>
      <c r="B13206" s="354" t="s">
        <v>32313</v>
      </c>
      <c r="C13206" s="353" t="s">
        <v>1308</v>
      </c>
      <c r="D13206" s="355">
        <v>3603.12</v>
      </c>
    </row>
    <row r="13207" spans="1:4" x14ac:dyDescent="0.25">
      <c r="A13207" s="353">
        <v>4250</v>
      </c>
      <c r="B13207" s="354" t="s">
        <v>32314</v>
      </c>
      <c r="C13207" s="353" t="s">
        <v>220</v>
      </c>
      <c r="D13207" s="355">
        <v>20.13</v>
      </c>
    </row>
    <row r="13208" spans="1:4" x14ac:dyDescent="0.25">
      <c r="A13208" s="353">
        <v>40978</v>
      </c>
      <c r="B13208" s="354" t="s">
        <v>32315</v>
      </c>
      <c r="C13208" s="353" t="s">
        <v>1308</v>
      </c>
      <c r="D13208" s="355">
        <v>3557.59</v>
      </c>
    </row>
    <row r="13209" spans="1:4" x14ac:dyDescent="0.25">
      <c r="A13209" s="353">
        <v>44501</v>
      </c>
      <c r="B13209" s="354" t="s">
        <v>32316</v>
      </c>
      <c r="C13209" s="353" t="s">
        <v>220</v>
      </c>
      <c r="D13209" s="355">
        <v>25.04</v>
      </c>
    </row>
    <row r="13210" spans="1:4" x14ac:dyDescent="0.25">
      <c r="A13210" s="353">
        <v>41043</v>
      </c>
      <c r="B13210" s="354" t="s">
        <v>32317</v>
      </c>
      <c r="C13210" s="353" t="s">
        <v>1308</v>
      </c>
      <c r="D13210" s="355">
        <v>4420.93</v>
      </c>
    </row>
    <row r="13211" spans="1:4" x14ac:dyDescent="0.25">
      <c r="A13211" s="353">
        <v>4234</v>
      </c>
      <c r="B13211" s="354" t="s">
        <v>32318</v>
      </c>
      <c r="C13211" s="353" t="s">
        <v>220</v>
      </c>
      <c r="D13211" s="355">
        <v>31.67</v>
      </c>
    </row>
    <row r="13212" spans="1:4" x14ac:dyDescent="0.25">
      <c r="A13212" s="353">
        <v>40987</v>
      </c>
      <c r="B13212" s="354" t="s">
        <v>32319</v>
      </c>
      <c r="C13212" s="353" t="s">
        <v>1308</v>
      </c>
      <c r="D13212" s="355">
        <v>5589.55</v>
      </c>
    </row>
    <row r="13213" spans="1:4" x14ac:dyDescent="0.25">
      <c r="A13213" s="353">
        <v>4253</v>
      </c>
      <c r="B13213" s="354" t="s">
        <v>32320</v>
      </c>
      <c r="C13213" s="353" t="s">
        <v>220</v>
      </c>
      <c r="D13213" s="355">
        <v>20.41</v>
      </c>
    </row>
    <row r="13214" spans="1:4" x14ac:dyDescent="0.25">
      <c r="A13214" s="353">
        <v>40981</v>
      </c>
      <c r="B13214" s="354" t="s">
        <v>32321</v>
      </c>
      <c r="C13214" s="353" t="s">
        <v>1308</v>
      </c>
      <c r="D13214" s="355">
        <v>3603.12</v>
      </c>
    </row>
    <row r="13215" spans="1:4" x14ac:dyDescent="0.25">
      <c r="A13215" s="353">
        <v>4254</v>
      </c>
      <c r="B13215" s="354" t="s">
        <v>32322</v>
      </c>
      <c r="C13215" s="353" t="s">
        <v>220</v>
      </c>
      <c r="D13215" s="355">
        <v>30.29</v>
      </c>
    </row>
    <row r="13216" spans="1:4" x14ac:dyDescent="0.25">
      <c r="A13216" s="353">
        <v>41036</v>
      </c>
      <c r="B13216" s="354" t="s">
        <v>32323</v>
      </c>
      <c r="C13216" s="353" t="s">
        <v>1308</v>
      </c>
      <c r="D13216" s="355">
        <v>5350.05</v>
      </c>
    </row>
    <row r="13217" spans="1:4" x14ac:dyDescent="0.25">
      <c r="A13217" s="353">
        <v>4251</v>
      </c>
      <c r="B13217" s="354" t="s">
        <v>32324</v>
      </c>
      <c r="C13217" s="353" t="s">
        <v>220</v>
      </c>
      <c r="D13217" s="355">
        <v>22.56</v>
      </c>
    </row>
    <row r="13218" spans="1:4" x14ac:dyDescent="0.25">
      <c r="A13218" s="353">
        <v>40979</v>
      </c>
      <c r="B13218" s="354" t="s">
        <v>32325</v>
      </c>
      <c r="C13218" s="353" t="s">
        <v>1308</v>
      </c>
      <c r="D13218" s="355">
        <v>3983.8</v>
      </c>
    </row>
    <row r="13219" spans="1:4" x14ac:dyDescent="0.25">
      <c r="A13219" s="353">
        <v>4230</v>
      </c>
      <c r="B13219" s="354" t="s">
        <v>32326</v>
      </c>
      <c r="C13219" s="353" t="s">
        <v>220</v>
      </c>
      <c r="D13219" s="355">
        <v>28.99</v>
      </c>
    </row>
    <row r="13220" spans="1:4" x14ac:dyDescent="0.25">
      <c r="A13220" s="353">
        <v>40998</v>
      </c>
      <c r="B13220" s="354" t="s">
        <v>32327</v>
      </c>
      <c r="C13220" s="353" t="s">
        <v>1308</v>
      </c>
      <c r="D13220" s="355">
        <v>5119.8</v>
      </c>
    </row>
    <row r="13221" spans="1:4" x14ac:dyDescent="0.25">
      <c r="A13221" s="353">
        <v>4257</v>
      </c>
      <c r="B13221" s="354" t="s">
        <v>32328</v>
      </c>
      <c r="C13221" s="353" t="s">
        <v>220</v>
      </c>
      <c r="D13221" s="355">
        <v>20.04</v>
      </c>
    </row>
    <row r="13222" spans="1:4" x14ac:dyDescent="0.25">
      <c r="A13222" s="353">
        <v>40982</v>
      </c>
      <c r="B13222" s="354" t="s">
        <v>32329</v>
      </c>
      <c r="C13222" s="353" t="s">
        <v>1308</v>
      </c>
      <c r="D13222" s="355">
        <v>3539.17</v>
      </c>
    </row>
    <row r="13223" spans="1:4" x14ac:dyDescent="0.25">
      <c r="A13223" s="353">
        <v>4240</v>
      </c>
      <c r="B13223" s="354" t="s">
        <v>32330</v>
      </c>
      <c r="C13223" s="353" t="s">
        <v>220</v>
      </c>
      <c r="D13223" s="355">
        <v>33.409999999999997</v>
      </c>
    </row>
    <row r="13224" spans="1:4" x14ac:dyDescent="0.25">
      <c r="A13224" s="353">
        <v>41026</v>
      </c>
      <c r="B13224" s="354" t="s">
        <v>32331</v>
      </c>
      <c r="C13224" s="353" t="s">
        <v>1308</v>
      </c>
      <c r="D13224" s="355">
        <v>5899.95</v>
      </c>
    </row>
    <row r="13225" spans="1:4" x14ac:dyDescent="0.25">
      <c r="A13225" s="353">
        <v>4239</v>
      </c>
      <c r="B13225" s="354" t="s">
        <v>32332</v>
      </c>
      <c r="C13225" s="353" t="s">
        <v>220</v>
      </c>
      <c r="D13225" s="355">
        <v>33.409999999999997</v>
      </c>
    </row>
    <row r="13226" spans="1:4" x14ac:dyDescent="0.25">
      <c r="A13226" s="353">
        <v>41024</v>
      </c>
      <c r="B13226" s="354" t="s">
        <v>32333</v>
      </c>
      <c r="C13226" s="353" t="s">
        <v>1308</v>
      </c>
      <c r="D13226" s="355">
        <v>5899.95</v>
      </c>
    </row>
    <row r="13227" spans="1:4" x14ac:dyDescent="0.25">
      <c r="A13227" s="353">
        <v>4248</v>
      </c>
      <c r="B13227" s="354" t="s">
        <v>32334</v>
      </c>
      <c r="C13227" s="353" t="s">
        <v>220</v>
      </c>
      <c r="D13227" s="355">
        <v>25.04</v>
      </c>
    </row>
    <row r="13228" spans="1:4" x14ac:dyDescent="0.25">
      <c r="A13228" s="353">
        <v>41033</v>
      </c>
      <c r="B13228" s="354" t="s">
        <v>32335</v>
      </c>
      <c r="C13228" s="353" t="s">
        <v>1308</v>
      </c>
      <c r="D13228" s="355">
        <v>4420.93</v>
      </c>
    </row>
    <row r="13229" spans="1:4" x14ac:dyDescent="0.25">
      <c r="A13229" s="353">
        <v>44500</v>
      </c>
      <c r="B13229" s="354" t="s">
        <v>32336</v>
      </c>
      <c r="C13229" s="353" t="s">
        <v>220</v>
      </c>
      <c r="D13229" s="355">
        <v>25.04</v>
      </c>
    </row>
    <row r="13230" spans="1:4" x14ac:dyDescent="0.25">
      <c r="A13230" s="353">
        <v>41040</v>
      </c>
      <c r="B13230" s="354" t="s">
        <v>32337</v>
      </c>
      <c r="C13230" s="353" t="s">
        <v>1308</v>
      </c>
      <c r="D13230" s="355">
        <v>4420.93</v>
      </c>
    </row>
    <row r="13231" spans="1:4" x14ac:dyDescent="0.25">
      <c r="A13231" s="353">
        <v>4238</v>
      </c>
      <c r="B13231" s="354" t="s">
        <v>32338</v>
      </c>
      <c r="C13231" s="353" t="s">
        <v>220</v>
      </c>
      <c r="D13231" s="355">
        <v>18.82</v>
      </c>
    </row>
    <row r="13232" spans="1:4" x14ac:dyDescent="0.25">
      <c r="A13232" s="353">
        <v>41012</v>
      </c>
      <c r="B13232" s="354" t="s">
        <v>32339</v>
      </c>
      <c r="C13232" s="353" t="s">
        <v>1308</v>
      </c>
      <c r="D13232" s="355">
        <v>3324.71</v>
      </c>
    </row>
    <row r="13233" spans="1:4" x14ac:dyDescent="0.25">
      <c r="A13233" s="353">
        <v>4233</v>
      </c>
      <c r="B13233" s="354" t="s">
        <v>32340</v>
      </c>
      <c r="C13233" s="353" t="s">
        <v>220</v>
      </c>
      <c r="D13233" s="355">
        <v>33.409999999999997</v>
      </c>
    </row>
    <row r="13234" spans="1:4" x14ac:dyDescent="0.25">
      <c r="A13234" s="353">
        <v>41001</v>
      </c>
      <c r="B13234" s="354" t="s">
        <v>32341</v>
      </c>
      <c r="C13234" s="353" t="s">
        <v>1308</v>
      </c>
      <c r="D13234" s="355">
        <v>5899.95</v>
      </c>
    </row>
    <row r="13235" spans="1:4" x14ac:dyDescent="0.25">
      <c r="A13235" s="353">
        <v>2</v>
      </c>
      <c r="B13235" s="354" t="s">
        <v>32342</v>
      </c>
      <c r="C13235" s="353" t="s">
        <v>691</v>
      </c>
      <c r="D13235" s="355">
        <v>17.53</v>
      </c>
    </row>
    <row r="13236" spans="1:4" x14ac:dyDescent="0.25">
      <c r="A13236" s="353">
        <v>4262</v>
      </c>
      <c r="B13236" s="354" t="s">
        <v>32343</v>
      </c>
      <c r="C13236" s="353" t="s">
        <v>2</v>
      </c>
      <c r="D13236" s="355">
        <v>672173</v>
      </c>
    </row>
    <row r="13237" spans="1:4" x14ac:dyDescent="0.25">
      <c r="A13237" s="353">
        <v>4263</v>
      </c>
      <c r="B13237" s="354" t="s">
        <v>32344</v>
      </c>
      <c r="C13237" s="353" t="s">
        <v>2</v>
      </c>
      <c r="D13237" s="355">
        <v>932079.84</v>
      </c>
    </row>
    <row r="13238" spans="1:4" x14ac:dyDescent="0.25">
      <c r="A13238" s="353">
        <v>38402</v>
      </c>
      <c r="B13238" s="354" t="s">
        <v>32345</v>
      </c>
      <c r="C13238" s="353" t="s">
        <v>2</v>
      </c>
      <c r="D13238" s="355">
        <v>37.57</v>
      </c>
    </row>
    <row r="13239" spans="1:4" x14ac:dyDescent="0.25">
      <c r="A13239" s="353">
        <v>45234</v>
      </c>
      <c r="B13239" s="354" t="s">
        <v>39980</v>
      </c>
      <c r="C13239" s="353" t="s">
        <v>2</v>
      </c>
      <c r="D13239" s="355">
        <v>49.54</v>
      </c>
    </row>
    <row r="13240" spans="1:4" x14ac:dyDescent="0.25">
      <c r="A13240" s="353">
        <v>3412</v>
      </c>
      <c r="B13240" s="354" t="s">
        <v>32346</v>
      </c>
      <c r="C13240" s="353" t="s">
        <v>3</v>
      </c>
      <c r="D13240" s="355"/>
    </row>
    <row r="13241" spans="1:4" x14ac:dyDescent="0.25">
      <c r="A13241" s="353">
        <v>3413</v>
      </c>
      <c r="B13241" s="354" t="s">
        <v>32347</v>
      </c>
      <c r="C13241" s="353" t="s">
        <v>3</v>
      </c>
      <c r="D13241" s="355"/>
    </row>
    <row r="13242" spans="1:4" x14ac:dyDescent="0.25">
      <c r="A13242" s="353">
        <v>39744</v>
      </c>
      <c r="B13242" s="354" t="s">
        <v>32348</v>
      </c>
      <c r="C13242" s="353" t="s">
        <v>3</v>
      </c>
      <c r="D13242" s="355"/>
    </row>
    <row r="13243" spans="1:4" x14ac:dyDescent="0.25">
      <c r="A13243" s="353">
        <v>39745</v>
      </c>
      <c r="B13243" s="354" t="s">
        <v>32349</v>
      </c>
      <c r="C13243" s="353" t="s">
        <v>3</v>
      </c>
      <c r="D13243" s="355"/>
    </row>
    <row r="13244" spans="1:4" x14ac:dyDescent="0.25">
      <c r="A13244" s="353">
        <v>39639</v>
      </c>
      <c r="B13244" s="354" t="s">
        <v>40107</v>
      </c>
      <c r="C13244" s="353" t="s">
        <v>3</v>
      </c>
      <c r="D13244" s="355">
        <v>142.65</v>
      </c>
    </row>
    <row r="13245" spans="1:4" x14ac:dyDescent="0.25">
      <c r="A13245" s="353">
        <v>39637</v>
      </c>
      <c r="B13245" s="354" t="s">
        <v>32350</v>
      </c>
      <c r="C13245" s="353" t="s">
        <v>3</v>
      </c>
      <c r="D13245" s="355">
        <v>83.55</v>
      </c>
    </row>
    <row r="13246" spans="1:4" x14ac:dyDescent="0.25">
      <c r="A13246" s="353">
        <v>39638</v>
      </c>
      <c r="B13246" s="354" t="s">
        <v>32351</v>
      </c>
      <c r="C13246" s="353" t="s">
        <v>3</v>
      </c>
      <c r="D13246" s="355">
        <v>94.54</v>
      </c>
    </row>
    <row r="13247" spans="1:4" x14ac:dyDescent="0.25">
      <c r="A13247" s="353">
        <v>39517</v>
      </c>
      <c r="B13247" s="354" t="s">
        <v>32352</v>
      </c>
      <c r="C13247" s="353" t="s">
        <v>3</v>
      </c>
      <c r="D13247" s="355">
        <v>172.16</v>
      </c>
    </row>
    <row r="13248" spans="1:4" x14ac:dyDescent="0.25">
      <c r="A13248" s="353">
        <v>39518</v>
      </c>
      <c r="B13248" s="354" t="s">
        <v>32353</v>
      </c>
      <c r="C13248" s="353" t="s">
        <v>3</v>
      </c>
      <c r="D13248" s="355">
        <v>204.1</v>
      </c>
    </row>
    <row r="13249" spans="1:4" x14ac:dyDescent="0.25">
      <c r="A13249" s="353">
        <v>38366</v>
      </c>
      <c r="B13249" s="354" t="s">
        <v>32354</v>
      </c>
      <c r="C13249" s="353" t="s">
        <v>3</v>
      </c>
      <c r="D13249" s="355">
        <v>4.9800000000000004</v>
      </c>
    </row>
    <row r="13250" spans="1:4" x14ac:dyDescent="0.25">
      <c r="A13250" s="353">
        <v>11703</v>
      </c>
      <c r="B13250" s="354" t="s">
        <v>32355</v>
      </c>
      <c r="C13250" s="353" t="s">
        <v>2</v>
      </c>
      <c r="D13250" s="355">
        <v>28.4</v>
      </c>
    </row>
    <row r="13251" spans="1:4" x14ac:dyDescent="0.25">
      <c r="A13251" s="353">
        <v>37400</v>
      </c>
      <c r="B13251" s="354" t="s">
        <v>1542</v>
      </c>
      <c r="C13251" s="353" t="s">
        <v>2</v>
      </c>
      <c r="D13251" s="355">
        <v>42.91</v>
      </c>
    </row>
    <row r="13252" spans="1:4" x14ac:dyDescent="0.25">
      <c r="A13252" s="353">
        <v>25400</v>
      </c>
      <c r="B13252" s="354" t="s">
        <v>32356</v>
      </c>
      <c r="C13252" s="353" t="s">
        <v>2</v>
      </c>
      <c r="D13252" s="355">
        <v>3207.73</v>
      </c>
    </row>
    <row r="13253" spans="1:4" x14ac:dyDescent="0.25">
      <c r="A13253" s="353">
        <v>4276</v>
      </c>
      <c r="B13253" s="354" t="s">
        <v>32357</v>
      </c>
      <c r="C13253" s="353" t="s">
        <v>2</v>
      </c>
      <c r="D13253" s="355">
        <v>189.85</v>
      </c>
    </row>
    <row r="13254" spans="1:4" x14ac:dyDescent="0.25">
      <c r="A13254" s="353">
        <v>4273</v>
      </c>
      <c r="B13254" s="354" t="s">
        <v>32358</v>
      </c>
      <c r="C13254" s="353" t="s">
        <v>2</v>
      </c>
      <c r="D13254" s="355">
        <v>344.68</v>
      </c>
    </row>
    <row r="13255" spans="1:4" x14ac:dyDescent="0.25">
      <c r="A13255" s="353">
        <v>4274</v>
      </c>
      <c r="B13255" s="354" t="s">
        <v>32359</v>
      </c>
      <c r="C13255" s="353" t="s">
        <v>2</v>
      </c>
      <c r="D13255" s="355">
        <v>126.1</v>
      </c>
    </row>
    <row r="13256" spans="1:4" x14ac:dyDescent="0.25">
      <c r="A13256" s="353">
        <v>39438</v>
      </c>
      <c r="B13256" s="354" t="s">
        <v>32360</v>
      </c>
      <c r="C13256" s="353" t="s">
        <v>2</v>
      </c>
      <c r="D13256" s="355">
        <v>0.3</v>
      </c>
    </row>
    <row r="13257" spans="1:4" x14ac:dyDescent="0.25">
      <c r="A13257" s="353">
        <v>4379</v>
      </c>
      <c r="B13257" s="354" t="s">
        <v>32361</v>
      </c>
      <c r="C13257" s="353" t="s">
        <v>2</v>
      </c>
      <c r="D13257" s="355">
        <v>0.06</v>
      </c>
    </row>
    <row r="13258" spans="1:4" x14ac:dyDescent="0.25">
      <c r="A13258" s="353">
        <v>4377</v>
      </c>
      <c r="B13258" s="354" t="s">
        <v>32362</v>
      </c>
      <c r="C13258" s="353" t="s">
        <v>2</v>
      </c>
      <c r="D13258" s="355">
        <v>0.22</v>
      </c>
    </row>
    <row r="13259" spans="1:4" x14ac:dyDescent="0.25">
      <c r="A13259" s="353">
        <v>4356</v>
      </c>
      <c r="B13259" s="354" t="s">
        <v>32363</v>
      </c>
      <c r="C13259" s="353" t="s">
        <v>2</v>
      </c>
      <c r="D13259" s="355">
        <v>0.31</v>
      </c>
    </row>
    <row r="13260" spans="1:4" x14ac:dyDescent="0.25">
      <c r="A13260" s="353">
        <v>13246</v>
      </c>
      <c r="B13260" s="354" t="s">
        <v>32364</v>
      </c>
      <c r="C13260" s="353" t="s">
        <v>2</v>
      </c>
      <c r="D13260" s="355">
        <v>0.53</v>
      </c>
    </row>
    <row r="13261" spans="1:4" x14ac:dyDescent="0.25">
      <c r="A13261" s="353">
        <v>13294</v>
      </c>
      <c r="B13261" s="354" t="s">
        <v>32365</v>
      </c>
      <c r="C13261" s="353" t="s">
        <v>2</v>
      </c>
      <c r="D13261" s="355">
        <v>1.77</v>
      </c>
    </row>
    <row r="13262" spans="1:4" x14ac:dyDescent="0.25">
      <c r="A13262" s="353">
        <v>11963</v>
      </c>
      <c r="B13262" s="354" t="s">
        <v>32366</v>
      </c>
      <c r="C13262" s="353" t="s">
        <v>2</v>
      </c>
      <c r="D13262" s="355">
        <v>11.15</v>
      </c>
    </row>
    <row r="13263" spans="1:4" x14ac:dyDescent="0.25">
      <c r="A13263" s="353">
        <v>11964</v>
      </c>
      <c r="B13263" s="354" t="s">
        <v>32367</v>
      </c>
      <c r="C13263" s="353" t="s">
        <v>2</v>
      </c>
      <c r="D13263" s="355">
        <v>2.81</v>
      </c>
    </row>
    <row r="13264" spans="1:4" x14ac:dyDescent="0.25">
      <c r="A13264" s="353">
        <v>4346</v>
      </c>
      <c r="B13264" s="354" t="s">
        <v>32368</v>
      </c>
      <c r="C13264" s="353" t="s">
        <v>2</v>
      </c>
      <c r="D13264" s="355">
        <v>11.95</v>
      </c>
    </row>
    <row r="13265" spans="1:4" x14ac:dyDescent="0.25">
      <c r="A13265" s="353">
        <v>11955</v>
      </c>
      <c r="B13265" s="354" t="s">
        <v>32369</v>
      </c>
      <c r="C13265" s="353" t="s">
        <v>2</v>
      </c>
      <c r="D13265" s="355">
        <v>5.23</v>
      </c>
    </row>
    <row r="13266" spans="1:4" x14ac:dyDescent="0.25">
      <c r="A13266" s="353">
        <v>11960</v>
      </c>
      <c r="B13266" s="354" t="s">
        <v>32370</v>
      </c>
      <c r="C13266" s="353" t="s">
        <v>2</v>
      </c>
      <c r="D13266" s="355">
        <v>0.17</v>
      </c>
    </row>
    <row r="13267" spans="1:4" x14ac:dyDescent="0.25">
      <c r="A13267" s="353">
        <v>4333</v>
      </c>
      <c r="B13267" s="354" t="s">
        <v>32371</v>
      </c>
      <c r="C13267" s="353" t="s">
        <v>2</v>
      </c>
      <c r="D13267" s="355">
        <v>0.31</v>
      </c>
    </row>
    <row r="13268" spans="1:4" x14ac:dyDescent="0.25">
      <c r="A13268" s="353">
        <v>4358</v>
      </c>
      <c r="B13268" s="354" t="s">
        <v>32372</v>
      </c>
      <c r="C13268" s="353" t="s">
        <v>2</v>
      </c>
      <c r="D13268" s="355">
        <v>2.39</v>
      </c>
    </row>
    <row r="13269" spans="1:4" x14ac:dyDescent="0.25">
      <c r="A13269" s="353">
        <v>39435</v>
      </c>
      <c r="B13269" s="354" t="s">
        <v>32373</v>
      </c>
      <c r="C13269" s="353" t="s">
        <v>2</v>
      </c>
      <c r="D13269" s="355">
        <v>0.12</v>
      </c>
    </row>
    <row r="13270" spans="1:4" x14ac:dyDescent="0.25">
      <c r="A13270" s="353">
        <v>39436</v>
      </c>
      <c r="B13270" s="354" t="s">
        <v>32374</v>
      </c>
      <c r="C13270" s="353" t="s">
        <v>2</v>
      </c>
      <c r="D13270" s="355">
        <v>0.2</v>
      </c>
    </row>
    <row r="13271" spans="1:4" x14ac:dyDescent="0.25">
      <c r="A13271" s="353">
        <v>39437</v>
      </c>
      <c r="B13271" s="354" t="s">
        <v>32375</v>
      </c>
      <c r="C13271" s="353" t="s">
        <v>2</v>
      </c>
      <c r="D13271" s="355">
        <v>0.27</v>
      </c>
    </row>
    <row r="13272" spans="1:4" x14ac:dyDescent="0.25">
      <c r="A13272" s="353">
        <v>39439</v>
      </c>
      <c r="B13272" s="354" t="s">
        <v>32376</v>
      </c>
      <c r="C13272" s="353" t="s">
        <v>2</v>
      </c>
      <c r="D13272" s="355">
        <v>0.18</v>
      </c>
    </row>
    <row r="13273" spans="1:4" x14ac:dyDescent="0.25">
      <c r="A13273" s="353">
        <v>39440</v>
      </c>
      <c r="B13273" s="354" t="s">
        <v>32377</v>
      </c>
      <c r="C13273" s="353" t="s">
        <v>2</v>
      </c>
      <c r="D13273" s="355">
        <v>0.24</v>
      </c>
    </row>
    <row r="13274" spans="1:4" x14ac:dyDescent="0.25">
      <c r="A13274" s="353">
        <v>39441</v>
      </c>
      <c r="B13274" s="354" t="s">
        <v>32378</v>
      </c>
      <c r="C13274" s="353" t="s">
        <v>2</v>
      </c>
      <c r="D13274" s="355">
        <v>0.3</v>
      </c>
    </row>
    <row r="13275" spans="1:4" x14ac:dyDescent="0.25">
      <c r="A13275" s="353">
        <v>39442</v>
      </c>
      <c r="B13275" s="354" t="s">
        <v>32379</v>
      </c>
      <c r="C13275" s="353" t="s">
        <v>2</v>
      </c>
      <c r="D13275" s="355">
        <v>0.21</v>
      </c>
    </row>
    <row r="13276" spans="1:4" x14ac:dyDescent="0.25">
      <c r="A13276" s="353">
        <v>39443</v>
      </c>
      <c r="B13276" s="354" t="s">
        <v>32380</v>
      </c>
      <c r="C13276" s="353" t="s">
        <v>2</v>
      </c>
      <c r="D13276" s="355">
        <v>0.28000000000000003</v>
      </c>
    </row>
    <row r="13277" spans="1:4" x14ac:dyDescent="0.25">
      <c r="A13277" s="353">
        <v>4329</v>
      </c>
      <c r="B13277" s="354" t="s">
        <v>32381</v>
      </c>
      <c r="C13277" s="353" t="s">
        <v>2</v>
      </c>
      <c r="D13277" s="355">
        <v>2.5499999999999998</v>
      </c>
    </row>
    <row r="13278" spans="1:4" x14ac:dyDescent="0.25">
      <c r="A13278" s="353">
        <v>436</v>
      </c>
      <c r="B13278" s="354" t="s">
        <v>32382</v>
      </c>
      <c r="C13278" s="353" t="s">
        <v>2</v>
      </c>
      <c r="D13278" s="355"/>
    </row>
    <row r="13279" spans="1:4" x14ac:dyDescent="0.25">
      <c r="A13279" s="353">
        <v>442</v>
      </c>
      <c r="B13279" s="354" t="s">
        <v>32383</v>
      </c>
      <c r="C13279" s="353" t="s">
        <v>2</v>
      </c>
      <c r="D13279" s="355"/>
    </row>
    <row r="13280" spans="1:4" x14ac:dyDescent="0.25">
      <c r="A13280" s="353">
        <v>4383</v>
      </c>
      <c r="B13280" s="354" t="s">
        <v>32384</v>
      </c>
      <c r="C13280" s="353" t="s">
        <v>2</v>
      </c>
      <c r="D13280" s="355">
        <v>23.06</v>
      </c>
    </row>
    <row r="13281" spans="1:4" x14ac:dyDescent="0.25">
      <c r="A13281" s="353">
        <v>4344</v>
      </c>
      <c r="B13281" s="354" t="s">
        <v>32385</v>
      </c>
      <c r="C13281" s="353" t="s">
        <v>2</v>
      </c>
      <c r="D13281" s="355">
        <v>24.16</v>
      </c>
    </row>
    <row r="13282" spans="1:4" x14ac:dyDescent="0.25">
      <c r="A13282" s="353">
        <v>4335</v>
      </c>
      <c r="B13282" s="354" t="s">
        <v>32386</v>
      </c>
      <c r="C13282" s="353" t="s">
        <v>2</v>
      </c>
      <c r="D13282" s="355">
        <v>16.23</v>
      </c>
    </row>
    <row r="13283" spans="1:4" x14ac:dyDescent="0.25">
      <c r="A13283" s="353">
        <v>4334</v>
      </c>
      <c r="B13283" s="354" t="s">
        <v>32387</v>
      </c>
      <c r="C13283" s="353" t="s">
        <v>2</v>
      </c>
      <c r="D13283" s="355">
        <v>22.26</v>
      </c>
    </row>
    <row r="13284" spans="1:4" x14ac:dyDescent="0.25">
      <c r="A13284" s="353">
        <v>11953</v>
      </c>
      <c r="B13284" s="354" t="s">
        <v>32388</v>
      </c>
      <c r="C13284" s="353" t="s">
        <v>2</v>
      </c>
      <c r="D13284" s="355">
        <v>3.83</v>
      </c>
    </row>
    <row r="13285" spans="1:4" x14ac:dyDescent="0.25">
      <c r="A13285" s="353">
        <v>4343</v>
      </c>
      <c r="B13285" s="354" t="s">
        <v>32389</v>
      </c>
      <c r="C13285" s="353" t="s">
        <v>2</v>
      </c>
      <c r="D13285" s="355">
        <v>5.47</v>
      </c>
    </row>
    <row r="13286" spans="1:4" x14ac:dyDescent="0.25">
      <c r="A13286" s="353">
        <v>430</v>
      </c>
      <c r="B13286" s="354" t="s">
        <v>32390</v>
      </c>
      <c r="C13286" s="353" t="s">
        <v>2</v>
      </c>
      <c r="D13286" s="355"/>
    </row>
    <row r="13287" spans="1:4" x14ac:dyDescent="0.25">
      <c r="A13287" s="353">
        <v>441</v>
      </c>
      <c r="B13287" s="354" t="s">
        <v>32391</v>
      </c>
      <c r="C13287" s="353" t="s">
        <v>2</v>
      </c>
      <c r="D13287" s="355"/>
    </row>
    <row r="13288" spans="1:4" x14ac:dyDescent="0.25">
      <c r="A13288" s="353">
        <v>431</v>
      </c>
      <c r="B13288" s="354" t="s">
        <v>32392</v>
      </c>
      <c r="C13288" s="353" t="s">
        <v>2</v>
      </c>
      <c r="D13288" s="355"/>
    </row>
    <row r="13289" spans="1:4" x14ac:dyDescent="0.25">
      <c r="A13289" s="353">
        <v>432</v>
      </c>
      <c r="B13289" s="354" t="s">
        <v>32393</v>
      </c>
      <c r="C13289" s="353" t="s">
        <v>2</v>
      </c>
      <c r="D13289" s="355"/>
    </row>
    <row r="13290" spans="1:4" x14ac:dyDescent="0.25">
      <c r="A13290" s="353">
        <v>429</v>
      </c>
      <c r="B13290" s="354" t="s">
        <v>32394</v>
      </c>
      <c r="C13290" s="353" t="s">
        <v>2</v>
      </c>
      <c r="D13290" s="355"/>
    </row>
    <row r="13291" spans="1:4" x14ac:dyDescent="0.25">
      <c r="A13291" s="353">
        <v>439</v>
      </c>
      <c r="B13291" s="354" t="s">
        <v>32395</v>
      </c>
      <c r="C13291" s="353" t="s">
        <v>2</v>
      </c>
      <c r="D13291" s="355"/>
    </row>
    <row r="13292" spans="1:4" x14ac:dyDescent="0.25">
      <c r="A13292" s="353">
        <v>433</v>
      </c>
      <c r="B13292" s="354" t="s">
        <v>32396</v>
      </c>
      <c r="C13292" s="353" t="s">
        <v>2</v>
      </c>
      <c r="D13292" s="355"/>
    </row>
    <row r="13293" spans="1:4" x14ac:dyDescent="0.25">
      <c r="A13293" s="353">
        <v>437</v>
      </c>
      <c r="B13293" s="354" t="s">
        <v>32397</v>
      </c>
      <c r="C13293" s="353" t="s">
        <v>2</v>
      </c>
      <c r="D13293" s="355"/>
    </row>
    <row r="13294" spans="1:4" x14ac:dyDescent="0.25">
      <c r="A13294" s="353">
        <v>11790</v>
      </c>
      <c r="B13294" s="354" t="s">
        <v>32398</v>
      </c>
      <c r="C13294" s="353" t="s">
        <v>2</v>
      </c>
      <c r="D13294" s="355"/>
    </row>
    <row r="13295" spans="1:4" x14ac:dyDescent="0.25">
      <c r="A13295" s="353">
        <v>428</v>
      </c>
      <c r="B13295" s="354" t="s">
        <v>32399</v>
      </c>
      <c r="C13295" s="353" t="s">
        <v>2</v>
      </c>
      <c r="D13295" s="355"/>
    </row>
    <row r="13296" spans="1:4" x14ac:dyDescent="0.25">
      <c r="A13296" s="353">
        <v>4351</v>
      </c>
      <c r="B13296" s="354" t="s">
        <v>32400</v>
      </c>
      <c r="C13296" s="353" t="s">
        <v>2</v>
      </c>
      <c r="D13296" s="355">
        <v>19.64</v>
      </c>
    </row>
    <row r="13297" spans="1:4" x14ac:dyDescent="0.25">
      <c r="A13297" s="353">
        <v>4384</v>
      </c>
      <c r="B13297" s="354" t="s">
        <v>32401</v>
      </c>
      <c r="C13297" s="353" t="s">
        <v>2</v>
      </c>
      <c r="D13297" s="355">
        <v>26.49</v>
      </c>
    </row>
    <row r="13298" spans="1:4" x14ac:dyDescent="0.25">
      <c r="A13298" s="353">
        <v>11054</v>
      </c>
      <c r="B13298" s="354" t="s">
        <v>39981</v>
      </c>
      <c r="C13298" s="353" t="s">
        <v>2</v>
      </c>
      <c r="D13298" s="355">
        <v>0.04</v>
      </c>
    </row>
    <row r="13299" spans="1:4" x14ac:dyDescent="0.25">
      <c r="A13299" s="353">
        <v>11055</v>
      </c>
      <c r="B13299" s="354" t="s">
        <v>39982</v>
      </c>
      <c r="C13299" s="353" t="s">
        <v>2</v>
      </c>
      <c r="D13299" s="355">
        <v>7.0000000000000007E-2</v>
      </c>
    </row>
    <row r="13300" spans="1:4" x14ac:dyDescent="0.25">
      <c r="A13300" s="353">
        <v>11056</v>
      </c>
      <c r="B13300" s="354" t="s">
        <v>39983</v>
      </c>
      <c r="C13300" s="353" t="s">
        <v>2</v>
      </c>
      <c r="D13300" s="355">
        <v>0.08</v>
      </c>
    </row>
    <row r="13301" spans="1:4" x14ac:dyDescent="0.25">
      <c r="A13301" s="353">
        <v>11057</v>
      </c>
      <c r="B13301" s="354" t="s">
        <v>39984</v>
      </c>
      <c r="C13301" s="353" t="s">
        <v>2</v>
      </c>
      <c r="D13301" s="355">
        <v>0.16</v>
      </c>
    </row>
    <row r="13302" spans="1:4" x14ac:dyDescent="0.25">
      <c r="A13302" s="353">
        <v>11059</v>
      </c>
      <c r="B13302" s="354" t="s">
        <v>39985</v>
      </c>
      <c r="C13302" s="353" t="s">
        <v>2</v>
      </c>
      <c r="D13302" s="355">
        <v>0.31</v>
      </c>
    </row>
    <row r="13303" spans="1:4" x14ac:dyDescent="0.25">
      <c r="A13303" s="353">
        <v>11058</v>
      </c>
      <c r="B13303" s="354" t="s">
        <v>39986</v>
      </c>
      <c r="C13303" s="353" t="s">
        <v>2</v>
      </c>
      <c r="D13303" s="355">
        <v>0.41</v>
      </c>
    </row>
    <row r="13304" spans="1:4" x14ac:dyDescent="0.25">
      <c r="A13304" s="353">
        <v>4320</v>
      </c>
      <c r="B13304" s="354" t="s">
        <v>32402</v>
      </c>
      <c r="C13304" s="353" t="s">
        <v>2</v>
      </c>
      <c r="D13304" s="355">
        <v>3.28</v>
      </c>
    </row>
    <row r="13305" spans="1:4" x14ac:dyDescent="0.25">
      <c r="A13305" s="353">
        <v>4318</v>
      </c>
      <c r="B13305" s="354" t="s">
        <v>32403</v>
      </c>
      <c r="C13305" s="353" t="s">
        <v>2</v>
      </c>
      <c r="D13305" s="355">
        <v>1.59</v>
      </c>
    </row>
    <row r="13306" spans="1:4" x14ac:dyDescent="0.25">
      <c r="A13306" s="353">
        <v>4380</v>
      </c>
      <c r="B13306" s="354" t="s">
        <v>32404</v>
      </c>
      <c r="C13306" s="353" t="s">
        <v>2</v>
      </c>
      <c r="D13306" s="355">
        <v>1.38</v>
      </c>
    </row>
    <row r="13307" spans="1:4" x14ac:dyDescent="0.25">
      <c r="A13307" s="353">
        <v>4299</v>
      </c>
      <c r="B13307" s="354" t="s">
        <v>32405</v>
      </c>
      <c r="C13307" s="353" t="s">
        <v>2</v>
      </c>
      <c r="D13307" s="355">
        <v>1.3</v>
      </c>
    </row>
    <row r="13308" spans="1:4" x14ac:dyDescent="0.25">
      <c r="A13308" s="353">
        <v>4304</v>
      </c>
      <c r="B13308" s="354" t="s">
        <v>32406</v>
      </c>
      <c r="C13308" s="353" t="s">
        <v>2</v>
      </c>
      <c r="D13308" s="355">
        <v>1.77</v>
      </c>
    </row>
    <row r="13309" spans="1:4" x14ac:dyDescent="0.25">
      <c r="A13309" s="353">
        <v>4305</v>
      </c>
      <c r="B13309" s="354" t="s">
        <v>32407</v>
      </c>
      <c r="C13309" s="353" t="s">
        <v>2</v>
      </c>
      <c r="D13309" s="355">
        <v>2.06</v>
      </c>
    </row>
    <row r="13310" spans="1:4" x14ac:dyDescent="0.25">
      <c r="A13310" s="353">
        <v>4306</v>
      </c>
      <c r="B13310" s="354" t="s">
        <v>32408</v>
      </c>
      <c r="C13310" s="353" t="s">
        <v>2</v>
      </c>
      <c r="D13310" s="355">
        <v>2.39</v>
      </c>
    </row>
    <row r="13311" spans="1:4" x14ac:dyDescent="0.25">
      <c r="A13311" s="353">
        <v>4308</v>
      </c>
      <c r="B13311" s="354" t="s">
        <v>32409</v>
      </c>
      <c r="C13311" s="353" t="s">
        <v>2</v>
      </c>
      <c r="D13311" s="355">
        <v>4.95</v>
      </c>
    </row>
    <row r="13312" spans="1:4" x14ac:dyDescent="0.25">
      <c r="A13312" s="353">
        <v>4302</v>
      </c>
      <c r="B13312" s="354" t="s">
        <v>32410</v>
      </c>
      <c r="C13312" s="353" t="s">
        <v>2</v>
      </c>
      <c r="D13312" s="355">
        <v>3.71</v>
      </c>
    </row>
    <row r="13313" spans="1:4" x14ac:dyDescent="0.25">
      <c r="A13313" s="353">
        <v>4300</v>
      </c>
      <c r="B13313" s="354" t="s">
        <v>32411</v>
      </c>
      <c r="C13313" s="353" t="s">
        <v>2</v>
      </c>
      <c r="D13313" s="355">
        <v>0.88</v>
      </c>
    </row>
    <row r="13314" spans="1:4" x14ac:dyDescent="0.25">
      <c r="A13314" s="353">
        <v>4301</v>
      </c>
      <c r="B13314" s="354" t="s">
        <v>32412</v>
      </c>
      <c r="C13314" s="353" t="s">
        <v>2</v>
      </c>
      <c r="D13314" s="355">
        <v>1.08</v>
      </c>
    </row>
    <row r="13315" spans="1:4" x14ac:dyDescent="0.25">
      <c r="A13315" s="353">
        <v>40547</v>
      </c>
      <c r="B13315" s="354" t="s">
        <v>32413</v>
      </c>
      <c r="C13315" s="353" t="s">
        <v>31371</v>
      </c>
      <c r="D13315" s="355">
        <v>32.19</v>
      </c>
    </row>
    <row r="13316" spans="1:4" x14ac:dyDescent="0.25">
      <c r="A13316" s="353">
        <v>11962</v>
      </c>
      <c r="B13316" s="354" t="s">
        <v>32414</v>
      </c>
      <c r="C13316" s="353" t="s">
        <v>2</v>
      </c>
      <c r="D13316" s="355">
        <v>0.26</v>
      </c>
    </row>
    <row r="13317" spans="1:4" x14ac:dyDescent="0.25">
      <c r="A13317" s="353">
        <v>4332</v>
      </c>
      <c r="B13317" s="354" t="s">
        <v>32415</v>
      </c>
      <c r="C13317" s="353" t="s">
        <v>2</v>
      </c>
      <c r="D13317" s="355">
        <v>1.28</v>
      </c>
    </row>
    <row r="13318" spans="1:4" x14ac:dyDescent="0.25">
      <c r="A13318" s="353">
        <v>4331</v>
      </c>
      <c r="B13318" s="354" t="s">
        <v>32416</v>
      </c>
      <c r="C13318" s="353" t="s">
        <v>2</v>
      </c>
      <c r="D13318" s="355">
        <v>4.83</v>
      </c>
    </row>
    <row r="13319" spans="1:4" x14ac:dyDescent="0.25">
      <c r="A13319" s="353">
        <v>4336</v>
      </c>
      <c r="B13319" s="354" t="s">
        <v>32417</v>
      </c>
      <c r="C13319" s="353" t="s">
        <v>2</v>
      </c>
      <c r="D13319" s="355">
        <v>6.18</v>
      </c>
    </row>
    <row r="13320" spans="1:4" x14ac:dyDescent="0.25">
      <c r="A13320" s="353">
        <v>11948</v>
      </c>
      <c r="B13320" s="354" t="s">
        <v>32418</v>
      </c>
      <c r="C13320" s="353" t="s">
        <v>2</v>
      </c>
      <c r="D13320" s="355">
        <v>0.79</v>
      </c>
    </row>
    <row r="13321" spans="1:4" x14ac:dyDescent="0.25">
      <c r="A13321" s="353">
        <v>4382</v>
      </c>
      <c r="B13321" s="354" t="s">
        <v>21345</v>
      </c>
      <c r="C13321" s="353" t="s">
        <v>2</v>
      </c>
      <c r="D13321" s="355">
        <v>1.33</v>
      </c>
    </row>
    <row r="13322" spans="1:4" x14ac:dyDescent="0.25">
      <c r="A13322" s="353">
        <v>4354</v>
      </c>
      <c r="B13322" s="354" t="s">
        <v>32419</v>
      </c>
      <c r="C13322" s="353" t="s">
        <v>2</v>
      </c>
      <c r="D13322" s="355">
        <v>55.43</v>
      </c>
    </row>
    <row r="13323" spans="1:4" x14ac:dyDescent="0.25">
      <c r="A13323" s="353">
        <v>40839</v>
      </c>
      <c r="B13323" s="354" t="s">
        <v>32420</v>
      </c>
      <c r="C13323" s="353" t="s">
        <v>31371</v>
      </c>
      <c r="D13323" s="355">
        <v>133.38</v>
      </c>
    </row>
    <row r="13324" spans="1:4" x14ac:dyDescent="0.25">
      <c r="A13324" s="353">
        <v>40552</v>
      </c>
      <c r="B13324" s="354" t="s">
        <v>32421</v>
      </c>
      <c r="C13324" s="353" t="s">
        <v>31371</v>
      </c>
      <c r="D13324" s="355">
        <v>55.19</v>
      </c>
    </row>
    <row r="13325" spans="1:4" x14ac:dyDescent="0.25">
      <c r="A13325" s="353">
        <v>40549</v>
      </c>
      <c r="B13325" s="354" t="s">
        <v>32422</v>
      </c>
      <c r="C13325" s="353" t="s">
        <v>31371</v>
      </c>
      <c r="D13325" s="355">
        <v>218.47</v>
      </c>
    </row>
    <row r="13326" spans="1:4" x14ac:dyDescent="0.25">
      <c r="A13326" s="353">
        <v>4385</v>
      </c>
      <c r="B13326" s="354" t="s">
        <v>32423</v>
      </c>
      <c r="C13326" s="353" t="s">
        <v>26024</v>
      </c>
      <c r="D13326" s="355">
        <v>4736.51</v>
      </c>
    </row>
    <row r="13327" spans="1:4" x14ac:dyDescent="0.25">
      <c r="A13327" s="353">
        <v>45236</v>
      </c>
      <c r="B13327" s="354" t="s">
        <v>39987</v>
      </c>
      <c r="C13327" s="353" t="s">
        <v>689</v>
      </c>
      <c r="D13327" s="355">
        <v>25.6</v>
      </c>
    </row>
    <row r="13328" spans="1:4" x14ac:dyDescent="0.25">
      <c r="A13328" s="353">
        <v>20078</v>
      </c>
      <c r="B13328" s="354" t="s">
        <v>32424</v>
      </c>
      <c r="C13328" s="353" t="s">
        <v>2</v>
      </c>
      <c r="D13328" s="355">
        <v>30.9</v>
      </c>
    </row>
    <row r="13329" spans="1:4" x14ac:dyDescent="0.25">
      <c r="A13329" s="353">
        <v>39897</v>
      </c>
      <c r="B13329" s="354" t="s">
        <v>32425</v>
      </c>
      <c r="C13329" s="353" t="s">
        <v>2</v>
      </c>
      <c r="D13329" s="355"/>
    </row>
    <row r="13330" spans="1:4" x14ac:dyDescent="0.25">
      <c r="A13330" s="353">
        <v>118</v>
      </c>
      <c r="B13330" s="354" t="s">
        <v>32426</v>
      </c>
      <c r="C13330" s="353" t="s">
        <v>2</v>
      </c>
      <c r="D13330" s="355">
        <v>65.319999999999993</v>
      </c>
    </row>
    <row r="13331" spans="1:4" x14ac:dyDescent="0.25">
      <c r="A13331" s="353">
        <v>4396</v>
      </c>
      <c r="B13331" s="354" t="s">
        <v>32427</v>
      </c>
      <c r="C13331" s="353" t="s">
        <v>3</v>
      </c>
      <c r="D13331" s="355">
        <v>276.01</v>
      </c>
    </row>
    <row r="13332" spans="1:4" x14ac:dyDescent="0.25">
      <c r="A13332" s="353">
        <v>36881</v>
      </c>
      <c r="B13332" s="354" t="s">
        <v>32428</v>
      </c>
      <c r="C13332" s="353" t="s">
        <v>3</v>
      </c>
      <c r="D13332" s="355">
        <v>201.5</v>
      </c>
    </row>
    <row r="13333" spans="1:4" x14ac:dyDescent="0.25">
      <c r="A13333" s="353">
        <v>4397</v>
      </c>
      <c r="B13333" s="354" t="s">
        <v>32429</v>
      </c>
      <c r="C13333" s="353" t="s">
        <v>3</v>
      </c>
      <c r="D13333" s="355">
        <v>280.61</v>
      </c>
    </row>
    <row r="13334" spans="1:4" x14ac:dyDescent="0.25">
      <c r="A13334" s="353">
        <v>36882</v>
      </c>
      <c r="B13334" s="354" t="s">
        <v>32430</v>
      </c>
      <c r="C13334" s="353" t="s">
        <v>3</v>
      </c>
      <c r="D13334" s="355">
        <v>205.46</v>
      </c>
    </row>
    <row r="13335" spans="1:4" x14ac:dyDescent="0.25">
      <c r="A13335" s="353">
        <v>4751</v>
      </c>
      <c r="B13335" s="354" t="s">
        <v>32431</v>
      </c>
      <c r="C13335" s="353" t="s">
        <v>220</v>
      </c>
      <c r="D13335" s="355">
        <v>23.18</v>
      </c>
    </row>
    <row r="13336" spans="1:4" x14ac:dyDescent="0.25">
      <c r="A13336" s="353">
        <v>41066</v>
      </c>
      <c r="B13336" s="354" t="s">
        <v>32432</v>
      </c>
      <c r="C13336" s="353" t="s">
        <v>1308</v>
      </c>
      <c r="D13336" s="355">
        <v>4091.84</v>
      </c>
    </row>
    <row r="13337" spans="1:4" x14ac:dyDescent="0.25">
      <c r="A13337" s="353">
        <v>39604</v>
      </c>
      <c r="B13337" s="354" t="s">
        <v>32433</v>
      </c>
      <c r="C13337" s="353" t="s">
        <v>2</v>
      </c>
      <c r="D13337" s="355">
        <v>12.27</v>
      </c>
    </row>
    <row r="13338" spans="1:4" x14ac:dyDescent="0.25">
      <c r="A13338" s="353">
        <v>39605</v>
      </c>
      <c r="B13338" s="354" t="s">
        <v>32434</v>
      </c>
      <c r="C13338" s="353" t="s">
        <v>2</v>
      </c>
      <c r="D13338" s="355">
        <v>13.33</v>
      </c>
    </row>
    <row r="13339" spans="1:4" x14ac:dyDescent="0.25">
      <c r="A13339" s="353">
        <v>39606</v>
      </c>
      <c r="B13339" s="354" t="s">
        <v>32435</v>
      </c>
      <c r="C13339" s="353" t="s">
        <v>2</v>
      </c>
      <c r="D13339" s="355">
        <v>23.35</v>
      </c>
    </row>
    <row r="13340" spans="1:4" x14ac:dyDescent="0.25">
      <c r="A13340" s="353">
        <v>39607</v>
      </c>
      <c r="B13340" s="354" t="s">
        <v>32436</v>
      </c>
      <c r="C13340" s="353" t="s">
        <v>2</v>
      </c>
      <c r="D13340" s="355">
        <v>31.59</v>
      </c>
    </row>
    <row r="13341" spans="1:4" x14ac:dyDescent="0.25">
      <c r="A13341" s="353">
        <v>39594</v>
      </c>
      <c r="B13341" s="354" t="s">
        <v>32437</v>
      </c>
      <c r="C13341" s="353" t="s">
        <v>2</v>
      </c>
      <c r="D13341" s="355">
        <v>340.99</v>
      </c>
    </row>
    <row r="13342" spans="1:4" x14ac:dyDescent="0.25">
      <c r="A13342" s="353">
        <v>39596</v>
      </c>
      <c r="B13342" s="354" t="s">
        <v>32438</v>
      </c>
      <c r="C13342" s="353" t="s">
        <v>2</v>
      </c>
      <c r="D13342" s="355">
        <v>913.2</v>
      </c>
    </row>
    <row r="13343" spans="1:4" x14ac:dyDescent="0.25">
      <c r="A13343" s="353">
        <v>39595</v>
      </c>
      <c r="B13343" s="354" t="s">
        <v>32439</v>
      </c>
      <c r="C13343" s="353" t="s">
        <v>2</v>
      </c>
      <c r="D13343" s="355">
        <v>2051.83</v>
      </c>
    </row>
    <row r="13344" spans="1:4" x14ac:dyDescent="0.25">
      <c r="A13344" s="353">
        <v>39597</v>
      </c>
      <c r="B13344" s="354" t="s">
        <v>32440</v>
      </c>
      <c r="C13344" s="353" t="s">
        <v>2</v>
      </c>
      <c r="D13344" s="355">
        <v>3218.57</v>
      </c>
    </row>
    <row r="13345" spans="1:4" x14ac:dyDescent="0.25">
      <c r="A13345" s="353">
        <v>10731</v>
      </c>
      <c r="B13345" s="354" t="s">
        <v>32441</v>
      </c>
      <c r="C13345" s="353" t="s">
        <v>3</v>
      </c>
      <c r="D13345" s="355"/>
    </row>
    <row r="13346" spans="1:4" x14ac:dyDescent="0.25">
      <c r="A13346" s="353">
        <v>4704</v>
      </c>
      <c r="B13346" s="354" t="s">
        <v>32442</v>
      </c>
      <c r="C13346" s="353" t="s">
        <v>3</v>
      </c>
      <c r="D13346" s="355"/>
    </row>
    <row r="13347" spans="1:4" x14ac:dyDescent="0.25">
      <c r="A13347" s="353">
        <v>10730</v>
      </c>
      <c r="B13347" s="354" t="s">
        <v>32443</v>
      </c>
      <c r="C13347" s="353" t="s">
        <v>3</v>
      </c>
      <c r="D13347" s="355"/>
    </row>
    <row r="13348" spans="1:4" x14ac:dyDescent="0.25">
      <c r="A13348" s="353">
        <v>4720</v>
      </c>
      <c r="B13348" s="354" t="s">
        <v>32444</v>
      </c>
      <c r="C13348" s="353" t="s">
        <v>691</v>
      </c>
      <c r="D13348" s="355">
        <v>146.53</v>
      </c>
    </row>
    <row r="13349" spans="1:4" x14ac:dyDescent="0.25">
      <c r="A13349" s="353">
        <v>4721</v>
      </c>
      <c r="B13349" s="354" t="s">
        <v>32445</v>
      </c>
      <c r="C13349" s="353" t="s">
        <v>691</v>
      </c>
      <c r="D13349" s="355">
        <v>126.92</v>
      </c>
    </row>
    <row r="13350" spans="1:4" x14ac:dyDescent="0.25">
      <c r="A13350" s="353">
        <v>4718</v>
      </c>
      <c r="B13350" s="354" t="s">
        <v>32446</v>
      </c>
      <c r="C13350" s="353" t="s">
        <v>691</v>
      </c>
      <c r="D13350" s="355">
        <v>127.59</v>
      </c>
    </row>
    <row r="13351" spans="1:4" x14ac:dyDescent="0.25">
      <c r="A13351" s="353">
        <v>4722</v>
      </c>
      <c r="B13351" s="354" t="s">
        <v>32447</v>
      </c>
      <c r="C13351" s="353" t="s">
        <v>691</v>
      </c>
      <c r="D13351" s="355">
        <v>119.89</v>
      </c>
    </row>
    <row r="13352" spans="1:4" x14ac:dyDescent="0.25">
      <c r="A13352" s="353">
        <v>4730</v>
      </c>
      <c r="B13352" s="354" t="s">
        <v>32448</v>
      </c>
      <c r="C13352" s="353" t="s">
        <v>691</v>
      </c>
      <c r="D13352" s="355">
        <v>119.3</v>
      </c>
    </row>
    <row r="13353" spans="1:4" x14ac:dyDescent="0.25">
      <c r="A13353" s="353">
        <v>13186</v>
      </c>
      <c r="B13353" s="354" t="s">
        <v>32449</v>
      </c>
      <c r="C13353" s="353" t="s">
        <v>691</v>
      </c>
      <c r="D13353" s="355">
        <v>137.65</v>
      </c>
    </row>
    <row r="13354" spans="1:4" x14ac:dyDescent="0.25">
      <c r="A13354" s="353">
        <v>10737</v>
      </c>
      <c r="B13354" s="354" t="s">
        <v>32450</v>
      </c>
      <c r="C13354" s="353" t="s">
        <v>3</v>
      </c>
      <c r="D13354" s="355"/>
    </row>
    <row r="13355" spans="1:4" x14ac:dyDescent="0.25">
      <c r="A13355" s="353">
        <v>10734</v>
      </c>
      <c r="B13355" s="354" t="s">
        <v>32451</v>
      </c>
      <c r="C13355" s="353" t="s">
        <v>3</v>
      </c>
      <c r="D13355" s="355"/>
    </row>
    <row r="13356" spans="1:4" x14ac:dyDescent="0.25">
      <c r="A13356" s="353">
        <v>4708</v>
      </c>
      <c r="B13356" s="354" t="s">
        <v>32452</v>
      </c>
      <c r="C13356" s="353" t="s">
        <v>3</v>
      </c>
      <c r="D13356" s="355"/>
    </row>
    <row r="13357" spans="1:4" x14ac:dyDescent="0.25">
      <c r="A13357" s="353">
        <v>4712</v>
      </c>
      <c r="B13357" s="354" t="s">
        <v>32453</v>
      </c>
      <c r="C13357" s="353" t="s">
        <v>3</v>
      </c>
      <c r="D13357" s="355"/>
    </row>
    <row r="13358" spans="1:4" x14ac:dyDescent="0.25">
      <c r="A13358" s="353">
        <v>4710</v>
      </c>
      <c r="B13358" s="354" t="s">
        <v>32454</v>
      </c>
      <c r="C13358" s="353" t="s">
        <v>3</v>
      </c>
      <c r="D13358" s="355"/>
    </row>
    <row r="13359" spans="1:4" x14ac:dyDescent="0.25">
      <c r="A13359" s="353">
        <v>4750</v>
      </c>
      <c r="B13359" s="354" t="s">
        <v>32455</v>
      </c>
      <c r="C13359" s="353" t="s">
        <v>220</v>
      </c>
      <c r="D13359" s="355">
        <v>23.18</v>
      </c>
    </row>
    <row r="13360" spans="1:4" x14ac:dyDescent="0.25">
      <c r="A13360" s="353">
        <v>41065</v>
      </c>
      <c r="B13360" s="354" t="s">
        <v>32456</v>
      </c>
      <c r="C13360" s="353" t="s">
        <v>1308</v>
      </c>
      <c r="D13360" s="355">
        <v>4091.25</v>
      </c>
    </row>
    <row r="13361" spans="1:4" x14ac:dyDescent="0.25">
      <c r="A13361" s="353">
        <v>34747</v>
      </c>
      <c r="B13361" s="354" t="s">
        <v>32457</v>
      </c>
      <c r="C13361" s="353" t="s">
        <v>1</v>
      </c>
      <c r="D13361" s="355">
        <v>76.62</v>
      </c>
    </row>
    <row r="13362" spans="1:4" x14ac:dyDescent="0.25">
      <c r="A13362" s="353">
        <v>4826</v>
      </c>
      <c r="B13362" s="354" t="s">
        <v>32458</v>
      </c>
      <c r="C13362" s="353" t="s">
        <v>1</v>
      </c>
      <c r="D13362" s="355">
        <v>82.39</v>
      </c>
    </row>
    <row r="13363" spans="1:4" x14ac:dyDescent="0.25">
      <c r="A13363" s="353">
        <v>41975</v>
      </c>
      <c r="B13363" s="354" t="s">
        <v>32459</v>
      </c>
      <c r="C13363" s="353" t="s">
        <v>3</v>
      </c>
      <c r="D13363" s="355">
        <v>108.65</v>
      </c>
    </row>
    <row r="13364" spans="1:4" x14ac:dyDescent="0.25">
      <c r="A13364" s="353">
        <v>4825</v>
      </c>
      <c r="B13364" s="354" t="s">
        <v>32460</v>
      </c>
      <c r="C13364" s="353" t="s">
        <v>1</v>
      </c>
      <c r="D13364" s="355">
        <v>114.05</v>
      </c>
    </row>
    <row r="13365" spans="1:4" x14ac:dyDescent="0.25">
      <c r="A13365" s="353">
        <v>34744</v>
      </c>
      <c r="B13365" s="354" t="s">
        <v>32461</v>
      </c>
      <c r="C13365" s="353" t="s">
        <v>3</v>
      </c>
      <c r="D13365" s="355">
        <v>40.869999999999997</v>
      </c>
    </row>
    <row r="13366" spans="1:4" x14ac:dyDescent="0.25">
      <c r="A13366" s="353">
        <v>39430</v>
      </c>
      <c r="B13366" s="354" t="s">
        <v>32462</v>
      </c>
      <c r="C13366" s="353" t="s">
        <v>2</v>
      </c>
      <c r="D13366" s="355">
        <v>1.79</v>
      </c>
    </row>
    <row r="13367" spans="1:4" x14ac:dyDescent="0.25">
      <c r="A13367" s="353">
        <v>39573</v>
      </c>
      <c r="B13367" s="354" t="s">
        <v>32463</v>
      </c>
      <c r="C13367" s="353" t="s">
        <v>2</v>
      </c>
      <c r="D13367" s="355">
        <v>1.76</v>
      </c>
    </row>
    <row r="13368" spans="1:4" x14ac:dyDescent="0.25">
      <c r="A13368" s="353">
        <v>38410</v>
      </c>
      <c r="B13368" s="354" t="s">
        <v>32464</v>
      </c>
      <c r="C13368" s="353" t="s">
        <v>2</v>
      </c>
      <c r="D13368" s="355">
        <v>18149.61</v>
      </c>
    </row>
    <row r="13369" spans="1:4" x14ac:dyDescent="0.25">
      <c r="A13369" s="353">
        <v>43082</v>
      </c>
      <c r="B13369" s="354" t="s">
        <v>32465</v>
      </c>
      <c r="C13369" s="353" t="s">
        <v>689</v>
      </c>
      <c r="D13369" s="355"/>
    </row>
    <row r="13370" spans="1:4" x14ac:dyDescent="0.25">
      <c r="A13370" s="353">
        <v>43083</v>
      </c>
      <c r="B13370" s="354" t="s">
        <v>32466</v>
      </c>
      <c r="C13370" s="353" t="s">
        <v>689</v>
      </c>
      <c r="D13370" s="355"/>
    </row>
    <row r="13371" spans="1:4" x14ac:dyDescent="0.25">
      <c r="A13371" s="353">
        <v>40535</v>
      </c>
      <c r="B13371" s="354" t="s">
        <v>32467</v>
      </c>
      <c r="C13371" s="353" t="s">
        <v>689</v>
      </c>
      <c r="D13371" s="355"/>
    </row>
    <row r="13372" spans="1:4" x14ac:dyDescent="0.25">
      <c r="A13372" s="353">
        <v>40598</v>
      </c>
      <c r="B13372" s="354" t="s">
        <v>32468</v>
      </c>
      <c r="C13372" s="353" t="s">
        <v>689</v>
      </c>
      <c r="D13372" s="355"/>
    </row>
    <row r="13373" spans="1:4" x14ac:dyDescent="0.25">
      <c r="A13373" s="353">
        <v>43692</v>
      </c>
      <c r="B13373" s="354" t="s">
        <v>32469</v>
      </c>
      <c r="C13373" s="353" t="s">
        <v>689</v>
      </c>
      <c r="D13373" s="355"/>
    </row>
    <row r="13374" spans="1:4" x14ac:dyDescent="0.25">
      <c r="A13374" s="353">
        <v>43665</v>
      </c>
      <c r="B13374" s="354" t="s">
        <v>32470</v>
      </c>
      <c r="C13374" s="353" t="s">
        <v>689</v>
      </c>
      <c r="D13374" s="355"/>
    </row>
    <row r="13375" spans="1:4" x14ac:dyDescent="0.25">
      <c r="A13375" s="353">
        <v>10966</v>
      </c>
      <c r="B13375" s="354" t="s">
        <v>32471</v>
      </c>
      <c r="C13375" s="353" t="s">
        <v>689</v>
      </c>
      <c r="D13375" s="355"/>
    </row>
    <row r="13376" spans="1:4" x14ac:dyDescent="0.25">
      <c r="A13376" s="353">
        <v>39427</v>
      </c>
      <c r="B13376" s="354" t="s">
        <v>32472</v>
      </c>
      <c r="C13376" s="353" t="s">
        <v>1</v>
      </c>
      <c r="D13376" s="355">
        <v>4.75</v>
      </c>
    </row>
    <row r="13377" spans="1:4" x14ac:dyDescent="0.25">
      <c r="A13377" s="353">
        <v>39424</v>
      </c>
      <c r="B13377" s="354" t="s">
        <v>32473</v>
      </c>
      <c r="C13377" s="353" t="s">
        <v>1</v>
      </c>
      <c r="D13377" s="355">
        <v>2.82</v>
      </c>
    </row>
    <row r="13378" spans="1:4" x14ac:dyDescent="0.25">
      <c r="A13378" s="353">
        <v>39425</v>
      </c>
      <c r="B13378" s="354" t="s">
        <v>32474</v>
      </c>
      <c r="C13378" s="353" t="s">
        <v>1</v>
      </c>
      <c r="D13378" s="355">
        <v>2.79</v>
      </c>
    </row>
    <row r="13379" spans="1:4" x14ac:dyDescent="0.25">
      <c r="A13379" s="353">
        <v>40664</v>
      </c>
      <c r="B13379" s="354" t="s">
        <v>32475</v>
      </c>
      <c r="C13379" s="353" t="s">
        <v>689</v>
      </c>
      <c r="D13379" s="355"/>
    </row>
    <row r="13380" spans="1:4" x14ac:dyDescent="0.25">
      <c r="A13380" s="353">
        <v>34360</v>
      </c>
      <c r="B13380" s="354" t="s">
        <v>32476</v>
      </c>
      <c r="C13380" s="353" t="s">
        <v>689</v>
      </c>
      <c r="D13380" s="355">
        <v>68.33</v>
      </c>
    </row>
    <row r="13381" spans="1:4" x14ac:dyDescent="0.25">
      <c r="A13381" s="353">
        <v>20259</v>
      </c>
      <c r="B13381" s="354" t="s">
        <v>32477</v>
      </c>
      <c r="C13381" s="353" t="s">
        <v>1</v>
      </c>
      <c r="D13381" s="355">
        <v>28.7</v>
      </c>
    </row>
    <row r="13382" spans="1:4" x14ac:dyDescent="0.25">
      <c r="A13382" s="353">
        <v>14077</v>
      </c>
      <c r="B13382" s="354" t="s">
        <v>32478</v>
      </c>
      <c r="C13382" s="353" t="s">
        <v>1</v>
      </c>
      <c r="D13382" s="355">
        <v>439.28</v>
      </c>
    </row>
    <row r="13383" spans="1:4" x14ac:dyDescent="0.25">
      <c r="A13383" s="353">
        <v>3678</v>
      </c>
      <c r="B13383" s="354" t="s">
        <v>32479</v>
      </c>
      <c r="C13383" s="353" t="s">
        <v>1</v>
      </c>
      <c r="D13383" s="355">
        <v>198.55</v>
      </c>
    </row>
    <row r="13384" spans="1:4" x14ac:dyDescent="0.25">
      <c r="A13384" s="353">
        <v>11552</v>
      </c>
      <c r="B13384" s="354" t="s">
        <v>32480</v>
      </c>
      <c r="C13384" s="353" t="s">
        <v>1</v>
      </c>
      <c r="D13384" s="355">
        <v>7.59</v>
      </c>
    </row>
    <row r="13385" spans="1:4" x14ac:dyDescent="0.25">
      <c r="A13385" s="353">
        <v>585</v>
      </c>
      <c r="B13385" s="354" t="s">
        <v>32481</v>
      </c>
      <c r="C13385" s="353" t="s">
        <v>689</v>
      </c>
      <c r="D13385" s="355">
        <v>54.66</v>
      </c>
    </row>
    <row r="13386" spans="1:4" x14ac:dyDescent="0.25">
      <c r="A13386" s="353">
        <v>39418</v>
      </c>
      <c r="B13386" s="354" t="s">
        <v>32482</v>
      </c>
      <c r="C13386" s="353" t="s">
        <v>1</v>
      </c>
      <c r="D13386" s="355">
        <v>5.3</v>
      </c>
    </row>
    <row r="13387" spans="1:4" x14ac:dyDescent="0.25">
      <c r="A13387" s="353">
        <v>39419</v>
      </c>
      <c r="B13387" s="354" t="s">
        <v>32483</v>
      </c>
      <c r="C13387" s="353" t="s">
        <v>1</v>
      </c>
      <c r="D13387" s="355">
        <v>6.46</v>
      </c>
    </row>
    <row r="13388" spans="1:4" x14ac:dyDescent="0.25">
      <c r="A13388" s="353">
        <v>39420</v>
      </c>
      <c r="B13388" s="354" t="s">
        <v>32484</v>
      </c>
      <c r="C13388" s="353" t="s">
        <v>1</v>
      </c>
      <c r="D13388" s="355">
        <v>7.13</v>
      </c>
    </row>
    <row r="13389" spans="1:4" x14ac:dyDescent="0.25">
      <c r="A13389" s="353">
        <v>39571</v>
      </c>
      <c r="B13389" s="354" t="s">
        <v>32485</v>
      </c>
      <c r="C13389" s="353" t="s">
        <v>1</v>
      </c>
      <c r="D13389" s="355">
        <v>4.3099999999999996</v>
      </c>
    </row>
    <row r="13390" spans="1:4" x14ac:dyDescent="0.25">
      <c r="A13390" s="353">
        <v>39421</v>
      </c>
      <c r="B13390" s="354" t="s">
        <v>32486</v>
      </c>
      <c r="C13390" s="353" t="s">
        <v>1</v>
      </c>
      <c r="D13390" s="355">
        <v>6.28</v>
      </c>
    </row>
    <row r="13391" spans="1:4" x14ac:dyDescent="0.25">
      <c r="A13391" s="353">
        <v>39422</v>
      </c>
      <c r="B13391" s="354" t="s">
        <v>32487</v>
      </c>
      <c r="C13391" s="353" t="s">
        <v>1</v>
      </c>
      <c r="D13391" s="355">
        <v>7.33</v>
      </c>
    </row>
    <row r="13392" spans="1:4" x14ac:dyDescent="0.25">
      <c r="A13392" s="353">
        <v>39423</v>
      </c>
      <c r="B13392" s="354" t="s">
        <v>32488</v>
      </c>
      <c r="C13392" s="353" t="s">
        <v>1</v>
      </c>
      <c r="D13392" s="355">
        <v>8.51</v>
      </c>
    </row>
    <row r="13393" spans="1:4" x14ac:dyDescent="0.25">
      <c r="A13393" s="353">
        <v>39426</v>
      </c>
      <c r="B13393" s="354" t="s">
        <v>32489</v>
      </c>
      <c r="C13393" s="353" t="s">
        <v>1</v>
      </c>
      <c r="D13393" s="355">
        <v>19.13</v>
      </c>
    </row>
    <row r="13394" spans="1:4" x14ac:dyDescent="0.25">
      <c r="A13394" s="353">
        <v>39429</v>
      </c>
      <c r="B13394" s="354" t="s">
        <v>32490</v>
      </c>
      <c r="C13394" s="353" t="s">
        <v>1</v>
      </c>
      <c r="D13394" s="355">
        <v>6.03</v>
      </c>
    </row>
    <row r="13395" spans="1:4" x14ac:dyDescent="0.25">
      <c r="A13395" s="353">
        <v>39428</v>
      </c>
      <c r="B13395" s="354" t="s">
        <v>32491</v>
      </c>
      <c r="C13395" s="353" t="s">
        <v>1</v>
      </c>
      <c r="D13395" s="355">
        <v>4.6100000000000003</v>
      </c>
    </row>
    <row r="13396" spans="1:4" x14ac:dyDescent="0.25">
      <c r="A13396" s="353">
        <v>39572</v>
      </c>
      <c r="B13396" s="354" t="s">
        <v>32492</v>
      </c>
      <c r="C13396" s="353" t="s">
        <v>1</v>
      </c>
      <c r="D13396" s="355">
        <v>3.99</v>
      </c>
    </row>
    <row r="13397" spans="1:4" x14ac:dyDescent="0.25">
      <c r="A13397" s="353">
        <v>39570</v>
      </c>
      <c r="B13397" s="354" t="s">
        <v>32493</v>
      </c>
      <c r="C13397" s="353" t="s">
        <v>1</v>
      </c>
      <c r="D13397" s="355">
        <v>4.2300000000000004</v>
      </c>
    </row>
    <row r="13398" spans="1:4" x14ac:dyDescent="0.25">
      <c r="A13398" s="353">
        <v>39569</v>
      </c>
      <c r="B13398" s="354" t="s">
        <v>32494</v>
      </c>
      <c r="C13398" s="353" t="s">
        <v>1</v>
      </c>
      <c r="D13398" s="355">
        <v>4.18</v>
      </c>
    </row>
    <row r="13399" spans="1:4" x14ac:dyDescent="0.25">
      <c r="A13399" s="353">
        <v>39328</v>
      </c>
      <c r="B13399" s="354" t="s">
        <v>32495</v>
      </c>
      <c r="C13399" s="353" t="s">
        <v>1</v>
      </c>
      <c r="D13399" s="355">
        <v>4.32</v>
      </c>
    </row>
    <row r="13400" spans="1:4" x14ac:dyDescent="0.25">
      <c r="A13400" s="353">
        <v>39029</v>
      </c>
      <c r="B13400" s="354" t="s">
        <v>32496</v>
      </c>
      <c r="C13400" s="353" t="s">
        <v>1</v>
      </c>
      <c r="D13400" s="355">
        <v>13.51</v>
      </c>
    </row>
    <row r="13401" spans="1:4" x14ac:dyDescent="0.25">
      <c r="A13401" s="353">
        <v>39028</v>
      </c>
      <c r="B13401" s="354" t="s">
        <v>32497</v>
      </c>
      <c r="C13401" s="353" t="s">
        <v>1</v>
      </c>
      <c r="D13401" s="355">
        <v>7.86</v>
      </c>
    </row>
    <row r="13402" spans="1:4" x14ac:dyDescent="0.25">
      <c r="A13402" s="353">
        <v>38541</v>
      </c>
      <c r="B13402" s="354" t="s">
        <v>32498</v>
      </c>
      <c r="C13402" s="353" t="s">
        <v>2</v>
      </c>
      <c r="D13402" s="355">
        <v>4283783.7699999996</v>
      </c>
    </row>
    <row r="13403" spans="1:4" x14ac:dyDescent="0.25">
      <c r="A13403" s="353">
        <v>38542</v>
      </c>
      <c r="B13403" s="354" t="s">
        <v>32499</v>
      </c>
      <c r="C13403" s="353" t="s">
        <v>2</v>
      </c>
      <c r="D13403" s="355">
        <v>6568468.4699999997</v>
      </c>
    </row>
    <row r="13404" spans="1:4" x14ac:dyDescent="0.25">
      <c r="A13404" s="353">
        <v>45080</v>
      </c>
      <c r="B13404" s="354" t="s">
        <v>32500</v>
      </c>
      <c r="C13404" s="353" t="s">
        <v>2</v>
      </c>
      <c r="D13404" s="355">
        <v>14225.21</v>
      </c>
    </row>
    <row r="13405" spans="1:4" x14ac:dyDescent="0.25">
      <c r="A13405" s="353">
        <v>38543</v>
      </c>
      <c r="B13405" s="354" t="s">
        <v>32501</v>
      </c>
      <c r="C13405" s="353" t="s">
        <v>2</v>
      </c>
      <c r="D13405" s="355">
        <v>1337497.97</v>
      </c>
    </row>
    <row r="13406" spans="1:4" x14ac:dyDescent="0.25">
      <c r="A13406" s="353">
        <v>44002</v>
      </c>
      <c r="B13406" s="354" t="s">
        <v>32502</v>
      </c>
      <c r="C13406" s="353" t="s">
        <v>2</v>
      </c>
      <c r="D13406" s="355">
        <v>6247375.0499999998</v>
      </c>
    </row>
    <row r="13407" spans="1:4" x14ac:dyDescent="0.25">
      <c r="A13407" s="353">
        <v>43886</v>
      </c>
      <c r="B13407" s="354" t="s">
        <v>32503</v>
      </c>
      <c r="C13407" s="353" t="s">
        <v>2</v>
      </c>
      <c r="D13407" s="355">
        <v>3031969.79</v>
      </c>
    </row>
    <row r="13408" spans="1:4" x14ac:dyDescent="0.25">
      <c r="A13408" s="353">
        <v>40791</v>
      </c>
      <c r="B13408" s="354" t="s">
        <v>32504</v>
      </c>
      <c r="C13408" s="353" t="s">
        <v>2</v>
      </c>
      <c r="D13408" s="355">
        <v>42545.33</v>
      </c>
    </row>
    <row r="13409" spans="1:4" x14ac:dyDescent="0.25">
      <c r="A13409" s="353">
        <v>44003</v>
      </c>
      <c r="B13409" s="354" t="s">
        <v>32505</v>
      </c>
      <c r="C13409" s="353" t="s">
        <v>2</v>
      </c>
      <c r="D13409" s="355">
        <v>8681801.8300000001</v>
      </c>
    </row>
    <row r="13410" spans="1:4" x14ac:dyDescent="0.25">
      <c r="A13410" s="353">
        <v>44548</v>
      </c>
      <c r="B13410" s="354" t="s">
        <v>32506</v>
      </c>
      <c r="C13410" s="353" t="s">
        <v>2</v>
      </c>
      <c r="D13410" s="355">
        <v>2655098.7200000002</v>
      </c>
    </row>
    <row r="13411" spans="1:4" x14ac:dyDescent="0.25">
      <c r="A13411" s="353">
        <v>44550</v>
      </c>
      <c r="B13411" s="354" t="s">
        <v>32507</v>
      </c>
      <c r="C13411" s="353" t="s">
        <v>2</v>
      </c>
      <c r="D13411" s="355">
        <v>8329960.3600000003</v>
      </c>
    </row>
    <row r="13412" spans="1:4" x14ac:dyDescent="0.25">
      <c r="A13412" s="353">
        <v>44549</v>
      </c>
      <c r="B13412" s="354" t="s">
        <v>32508</v>
      </c>
      <c r="C13412" s="353" t="s">
        <v>2</v>
      </c>
      <c r="D13412" s="355">
        <v>6091283.54</v>
      </c>
    </row>
    <row r="13413" spans="1:4" x14ac:dyDescent="0.25">
      <c r="A13413" s="353">
        <v>41982</v>
      </c>
      <c r="B13413" s="354" t="s">
        <v>32509</v>
      </c>
      <c r="C13413" s="353" t="s">
        <v>2</v>
      </c>
      <c r="D13413" s="355">
        <v>1618318.28</v>
      </c>
    </row>
    <row r="13414" spans="1:4" x14ac:dyDescent="0.25">
      <c r="A13414" s="353">
        <v>39012</v>
      </c>
      <c r="B13414" s="354" t="s">
        <v>32510</v>
      </c>
      <c r="C13414" s="353" t="s">
        <v>2</v>
      </c>
      <c r="D13414" s="355">
        <v>949572.07</v>
      </c>
    </row>
    <row r="13415" spans="1:4" x14ac:dyDescent="0.25">
      <c r="A13415" s="353">
        <v>40435</v>
      </c>
      <c r="B13415" s="354" t="s">
        <v>32511</v>
      </c>
      <c r="C13415" s="353" t="s">
        <v>2</v>
      </c>
      <c r="D13415" s="355">
        <v>958859.3</v>
      </c>
    </row>
    <row r="13416" spans="1:4" x14ac:dyDescent="0.25">
      <c r="A13416" s="353">
        <v>45265</v>
      </c>
      <c r="B13416" s="354" t="s">
        <v>39824</v>
      </c>
      <c r="C13416" s="353" t="s">
        <v>22926</v>
      </c>
      <c r="D13416" s="355">
        <v>32.119999999999997</v>
      </c>
    </row>
    <row r="13417" spans="1:4" x14ac:dyDescent="0.25">
      <c r="A13417" s="353">
        <v>13617</v>
      </c>
      <c r="B13417" s="354" t="s">
        <v>32512</v>
      </c>
      <c r="C13417" s="353" t="s">
        <v>2</v>
      </c>
      <c r="D13417" s="355">
        <v>103338.8</v>
      </c>
    </row>
    <row r="13418" spans="1:4" x14ac:dyDescent="0.25">
      <c r="A13418" s="353">
        <v>35274</v>
      </c>
      <c r="B13418" s="354" t="s">
        <v>32513</v>
      </c>
      <c r="C13418" s="353" t="s">
        <v>1</v>
      </c>
      <c r="D13418" s="355">
        <v>69.459999999999994</v>
      </c>
    </row>
    <row r="13419" spans="1:4" x14ac:dyDescent="0.25">
      <c r="A13419" s="353">
        <v>35275</v>
      </c>
      <c r="B13419" s="354" t="s">
        <v>32514</v>
      </c>
      <c r="C13419" s="353" t="s">
        <v>1</v>
      </c>
      <c r="D13419" s="355">
        <v>147.43</v>
      </c>
    </row>
    <row r="13420" spans="1:4" x14ac:dyDescent="0.25">
      <c r="A13420" s="353">
        <v>35276</v>
      </c>
      <c r="B13420" s="354" t="s">
        <v>32515</v>
      </c>
      <c r="C13420" s="353" t="s">
        <v>1</v>
      </c>
      <c r="D13420" s="355">
        <v>256.52999999999997</v>
      </c>
    </row>
    <row r="13421" spans="1:4" x14ac:dyDescent="0.25">
      <c r="A13421" s="353">
        <v>11091</v>
      </c>
      <c r="B13421" s="354" t="s">
        <v>32516</v>
      </c>
      <c r="C13421" s="353" t="s">
        <v>2</v>
      </c>
      <c r="D13421" s="355">
        <v>1.58</v>
      </c>
    </row>
    <row r="13422" spans="1:4" x14ac:dyDescent="0.25">
      <c r="A13422" s="353">
        <v>37586</v>
      </c>
      <c r="B13422" s="354" t="s">
        <v>32517</v>
      </c>
      <c r="C13422" s="353" t="s">
        <v>31371</v>
      </c>
      <c r="D13422" s="355">
        <v>103.03</v>
      </c>
    </row>
    <row r="13423" spans="1:4" x14ac:dyDescent="0.25">
      <c r="A13423" s="353">
        <v>37395</v>
      </c>
      <c r="B13423" s="354" t="s">
        <v>32518</v>
      </c>
      <c r="C13423" s="353" t="s">
        <v>31371</v>
      </c>
      <c r="D13423" s="355">
        <v>88.59</v>
      </c>
    </row>
    <row r="13424" spans="1:4" x14ac:dyDescent="0.25">
      <c r="A13424" s="353">
        <v>14147</v>
      </c>
      <c r="B13424" s="354" t="s">
        <v>39988</v>
      </c>
      <c r="C13424" s="353" t="s">
        <v>31371</v>
      </c>
      <c r="D13424" s="355">
        <v>117.51</v>
      </c>
    </row>
    <row r="13425" spans="1:4" x14ac:dyDescent="0.25">
      <c r="A13425" s="353">
        <v>37396</v>
      </c>
      <c r="B13425" s="354" t="s">
        <v>39989</v>
      </c>
      <c r="C13425" s="353" t="s">
        <v>31371</v>
      </c>
      <c r="D13425" s="355">
        <v>72.489999999999995</v>
      </c>
    </row>
    <row r="13426" spans="1:4" x14ac:dyDescent="0.25">
      <c r="A13426" s="353">
        <v>37397</v>
      </c>
      <c r="B13426" s="354" t="s">
        <v>39990</v>
      </c>
      <c r="C13426" s="353" t="s">
        <v>31371</v>
      </c>
      <c r="D13426" s="355">
        <v>75.930000000000007</v>
      </c>
    </row>
    <row r="13427" spans="1:4" x14ac:dyDescent="0.25">
      <c r="A13427" s="353">
        <v>43606</v>
      </c>
      <c r="B13427" s="354" t="s">
        <v>32519</v>
      </c>
      <c r="C13427" s="353" t="s">
        <v>2</v>
      </c>
      <c r="D13427" s="355">
        <v>9.09</v>
      </c>
    </row>
    <row r="13428" spans="1:4" x14ac:dyDescent="0.25">
      <c r="A13428" s="353">
        <v>444</v>
      </c>
      <c r="B13428" s="354" t="s">
        <v>32520</v>
      </c>
      <c r="C13428" s="353" t="s">
        <v>2</v>
      </c>
      <c r="D13428" s="355"/>
    </row>
    <row r="13429" spans="1:4" x14ac:dyDescent="0.25">
      <c r="A13429" s="353">
        <v>445</v>
      </c>
      <c r="B13429" s="354" t="s">
        <v>32521</v>
      </c>
      <c r="C13429" s="353" t="s">
        <v>2</v>
      </c>
      <c r="D13429" s="355"/>
    </row>
    <row r="13430" spans="1:4" x14ac:dyDescent="0.25">
      <c r="A13430" s="353">
        <v>4783</v>
      </c>
      <c r="B13430" s="354" t="s">
        <v>32522</v>
      </c>
      <c r="C13430" s="353" t="s">
        <v>220</v>
      </c>
      <c r="D13430" s="355">
        <v>23.18</v>
      </c>
    </row>
    <row r="13431" spans="1:4" x14ac:dyDescent="0.25">
      <c r="A13431" s="353">
        <v>41079</v>
      </c>
      <c r="B13431" s="354" t="s">
        <v>32523</v>
      </c>
      <c r="C13431" s="353" t="s">
        <v>1308</v>
      </c>
      <c r="D13431" s="355">
        <v>4091.25</v>
      </c>
    </row>
    <row r="13432" spans="1:4" x14ac:dyDescent="0.25">
      <c r="A13432" s="353">
        <v>12874</v>
      </c>
      <c r="B13432" s="354" t="s">
        <v>32524</v>
      </c>
      <c r="C13432" s="353" t="s">
        <v>220</v>
      </c>
      <c r="D13432" s="355">
        <v>22.5</v>
      </c>
    </row>
    <row r="13433" spans="1:4" x14ac:dyDescent="0.25">
      <c r="A13433" s="353">
        <v>41082</v>
      </c>
      <c r="B13433" s="354" t="s">
        <v>32525</v>
      </c>
      <c r="C13433" s="353" t="s">
        <v>1308</v>
      </c>
      <c r="D13433" s="355">
        <v>3972.87</v>
      </c>
    </row>
    <row r="13434" spans="1:4" x14ac:dyDescent="0.25">
      <c r="A13434" s="353">
        <v>4785</v>
      </c>
      <c r="B13434" s="354" t="s">
        <v>32526</v>
      </c>
      <c r="C13434" s="353" t="s">
        <v>220</v>
      </c>
      <c r="D13434" s="355">
        <v>23.18</v>
      </c>
    </row>
    <row r="13435" spans="1:4" x14ac:dyDescent="0.25">
      <c r="A13435" s="353">
        <v>41081</v>
      </c>
      <c r="B13435" s="354" t="s">
        <v>32527</v>
      </c>
      <c r="C13435" s="353" t="s">
        <v>1308</v>
      </c>
      <c r="D13435" s="355">
        <v>4091.25</v>
      </c>
    </row>
    <row r="13436" spans="1:4" x14ac:dyDescent="0.25">
      <c r="A13436" s="353">
        <v>4801</v>
      </c>
      <c r="B13436" s="354" t="s">
        <v>32528</v>
      </c>
      <c r="C13436" s="353" t="s">
        <v>3</v>
      </c>
      <c r="D13436" s="355">
        <v>78.53</v>
      </c>
    </row>
    <row r="13437" spans="1:4" x14ac:dyDescent="0.25">
      <c r="A13437" s="353">
        <v>4794</v>
      </c>
      <c r="B13437" s="354" t="s">
        <v>32529</v>
      </c>
      <c r="C13437" s="353" t="s">
        <v>3</v>
      </c>
      <c r="D13437" s="355">
        <v>357.67</v>
      </c>
    </row>
    <row r="13438" spans="1:4" x14ac:dyDescent="0.25">
      <c r="A13438" s="353">
        <v>4796</v>
      </c>
      <c r="B13438" s="354" t="s">
        <v>32530</v>
      </c>
      <c r="C13438" s="353" t="s">
        <v>3</v>
      </c>
      <c r="D13438" s="355">
        <v>217.24</v>
      </c>
    </row>
    <row r="13439" spans="1:4" x14ac:dyDescent="0.25">
      <c r="A13439" s="353">
        <v>4800</v>
      </c>
      <c r="B13439" s="354" t="s">
        <v>32531</v>
      </c>
      <c r="C13439" s="353" t="s">
        <v>3</v>
      </c>
      <c r="D13439" s="355">
        <v>59.74</v>
      </c>
    </row>
    <row r="13440" spans="1:4" x14ac:dyDescent="0.25">
      <c r="A13440" s="353">
        <v>4795</v>
      </c>
      <c r="B13440" s="354" t="s">
        <v>32532</v>
      </c>
      <c r="C13440" s="353" t="s">
        <v>3</v>
      </c>
      <c r="D13440" s="355">
        <v>348.17</v>
      </c>
    </row>
    <row r="13441" spans="1:4" x14ac:dyDescent="0.25">
      <c r="A13441" s="353">
        <v>39694</v>
      </c>
      <c r="B13441" s="354" t="s">
        <v>32533</v>
      </c>
      <c r="C13441" s="353" t="s">
        <v>3</v>
      </c>
      <c r="D13441" s="355">
        <v>373.82</v>
      </c>
    </row>
    <row r="13442" spans="1:4" x14ac:dyDescent="0.25">
      <c r="A13442" s="353">
        <v>1292</v>
      </c>
      <c r="B13442" s="354" t="s">
        <v>32534</v>
      </c>
      <c r="C13442" s="353" t="s">
        <v>3</v>
      </c>
      <c r="D13442" s="355">
        <v>40.729999999999997</v>
      </c>
    </row>
    <row r="13443" spans="1:4" x14ac:dyDescent="0.25">
      <c r="A13443" s="353">
        <v>1287</v>
      </c>
      <c r="B13443" s="354" t="s">
        <v>32535</v>
      </c>
      <c r="C13443" s="353" t="s">
        <v>3</v>
      </c>
      <c r="D13443" s="355">
        <v>32.6</v>
      </c>
    </row>
    <row r="13444" spans="1:4" x14ac:dyDescent="0.25">
      <c r="A13444" s="353">
        <v>4786</v>
      </c>
      <c r="B13444" s="354" t="s">
        <v>32536</v>
      </c>
      <c r="C13444" s="353" t="s">
        <v>3</v>
      </c>
      <c r="D13444" s="355">
        <v>124.95</v>
      </c>
    </row>
    <row r="13445" spans="1:4" x14ac:dyDescent="0.25">
      <c r="A13445" s="353">
        <v>10840</v>
      </c>
      <c r="B13445" s="354" t="s">
        <v>32537</v>
      </c>
      <c r="C13445" s="353" t="s">
        <v>3</v>
      </c>
      <c r="D13445" s="355">
        <v>317.16000000000003</v>
      </c>
    </row>
    <row r="13446" spans="1:4" x14ac:dyDescent="0.25">
      <c r="A13446" s="353">
        <v>10841</v>
      </c>
      <c r="B13446" s="354" t="s">
        <v>32538</v>
      </c>
      <c r="C13446" s="353" t="s">
        <v>3</v>
      </c>
      <c r="D13446" s="355">
        <v>239.36</v>
      </c>
    </row>
    <row r="13447" spans="1:4" x14ac:dyDescent="0.25">
      <c r="A13447" s="353">
        <v>44540</v>
      </c>
      <c r="B13447" s="354" t="s">
        <v>32539</v>
      </c>
      <c r="C13447" s="353" t="s">
        <v>3</v>
      </c>
      <c r="D13447" s="355">
        <v>305.85000000000002</v>
      </c>
    </row>
    <row r="13448" spans="1:4" x14ac:dyDescent="0.25">
      <c r="A13448" s="353">
        <v>10842</v>
      </c>
      <c r="B13448" s="354" t="s">
        <v>32540</v>
      </c>
      <c r="C13448" s="353" t="s">
        <v>3</v>
      </c>
      <c r="D13448" s="355">
        <v>345.75</v>
      </c>
    </row>
    <row r="13449" spans="1:4" x14ac:dyDescent="0.25">
      <c r="A13449" s="353">
        <v>45190</v>
      </c>
      <c r="B13449" s="354" t="s">
        <v>32541</v>
      </c>
      <c r="C13449" s="353" t="s">
        <v>3</v>
      </c>
      <c r="D13449" s="355">
        <v>67.25</v>
      </c>
    </row>
    <row r="13450" spans="1:4" x14ac:dyDescent="0.25">
      <c r="A13450" s="353">
        <v>45191</v>
      </c>
      <c r="B13450" s="354" t="s">
        <v>32542</v>
      </c>
      <c r="C13450" s="353" t="s">
        <v>3</v>
      </c>
      <c r="D13450" s="355">
        <v>114.09</v>
      </c>
    </row>
    <row r="13451" spans="1:4" x14ac:dyDescent="0.25">
      <c r="A13451" s="353">
        <v>38180</v>
      </c>
      <c r="B13451" s="354" t="s">
        <v>32543</v>
      </c>
      <c r="C13451" s="353" t="s">
        <v>3</v>
      </c>
      <c r="D13451" s="355">
        <v>174.91</v>
      </c>
    </row>
    <row r="13452" spans="1:4" x14ac:dyDescent="0.25">
      <c r="A13452" s="353">
        <v>40648</v>
      </c>
      <c r="B13452" s="354" t="s">
        <v>32544</v>
      </c>
      <c r="C13452" s="353" t="s">
        <v>3</v>
      </c>
      <c r="D13452" s="355">
        <v>239.9</v>
      </c>
    </row>
    <row r="13453" spans="1:4" x14ac:dyDescent="0.25">
      <c r="A13453" s="353">
        <v>40649</v>
      </c>
      <c r="B13453" s="354" t="s">
        <v>32545</v>
      </c>
      <c r="C13453" s="353" t="s">
        <v>3</v>
      </c>
      <c r="D13453" s="355">
        <v>139.74</v>
      </c>
    </row>
    <row r="13454" spans="1:4" x14ac:dyDescent="0.25">
      <c r="A13454" s="353">
        <v>40650</v>
      </c>
      <c r="B13454" s="354" t="s">
        <v>32546</v>
      </c>
      <c r="C13454" s="353" t="s">
        <v>3</v>
      </c>
      <c r="D13454" s="355">
        <v>179.92</v>
      </c>
    </row>
    <row r="13455" spans="1:4" x14ac:dyDescent="0.25">
      <c r="A13455" s="353">
        <v>40651</v>
      </c>
      <c r="B13455" s="354" t="s">
        <v>32547</v>
      </c>
      <c r="C13455" s="353" t="s">
        <v>3</v>
      </c>
      <c r="D13455" s="355">
        <v>331.86</v>
      </c>
    </row>
    <row r="13456" spans="1:4" x14ac:dyDescent="0.25">
      <c r="A13456" s="353">
        <v>40652</v>
      </c>
      <c r="B13456" s="354" t="s">
        <v>32548</v>
      </c>
      <c r="C13456" s="353" t="s">
        <v>3</v>
      </c>
      <c r="D13456" s="355">
        <v>177.92</v>
      </c>
    </row>
    <row r="13457" spans="1:4" x14ac:dyDescent="0.25">
      <c r="A13457" s="353">
        <v>40647</v>
      </c>
      <c r="B13457" s="354" t="s">
        <v>32549</v>
      </c>
      <c r="C13457" s="353" t="s">
        <v>3</v>
      </c>
      <c r="D13457" s="355">
        <v>195.92</v>
      </c>
    </row>
    <row r="13458" spans="1:4" x14ac:dyDescent="0.25">
      <c r="A13458" s="353">
        <v>40653</v>
      </c>
      <c r="B13458" s="354" t="s">
        <v>32550</v>
      </c>
      <c r="C13458" s="353" t="s">
        <v>3</v>
      </c>
      <c r="D13458" s="355">
        <v>149.94</v>
      </c>
    </row>
    <row r="13459" spans="1:4" x14ac:dyDescent="0.25">
      <c r="A13459" s="353">
        <v>38135</v>
      </c>
      <c r="B13459" s="354" t="s">
        <v>32551</v>
      </c>
      <c r="C13459" s="353" t="s">
        <v>3</v>
      </c>
      <c r="D13459" s="355">
        <v>92.95</v>
      </c>
    </row>
    <row r="13460" spans="1:4" x14ac:dyDescent="0.25">
      <c r="A13460" s="353">
        <v>36178</v>
      </c>
      <c r="B13460" s="354" t="s">
        <v>32552</v>
      </c>
      <c r="C13460" s="353" t="s">
        <v>2</v>
      </c>
      <c r="D13460" s="355">
        <v>15.54</v>
      </c>
    </row>
    <row r="13461" spans="1:4" x14ac:dyDescent="0.25">
      <c r="A13461" s="353">
        <v>38181</v>
      </c>
      <c r="B13461" s="354" t="s">
        <v>32553</v>
      </c>
      <c r="C13461" s="353" t="s">
        <v>3</v>
      </c>
      <c r="D13461" s="355">
        <v>238.77</v>
      </c>
    </row>
    <row r="13462" spans="1:4" x14ac:dyDescent="0.25">
      <c r="A13462" s="353">
        <v>38182</v>
      </c>
      <c r="B13462" s="354" t="s">
        <v>32554</v>
      </c>
      <c r="C13462" s="353" t="s">
        <v>3</v>
      </c>
      <c r="D13462" s="355">
        <v>227.44</v>
      </c>
    </row>
    <row r="13463" spans="1:4" x14ac:dyDescent="0.25">
      <c r="A13463" s="353">
        <v>38186</v>
      </c>
      <c r="B13463" s="354" t="s">
        <v>32555</v>
      </c>
      <c r="C13463" s="353" t="s">
        <v>3</v>
      </c>
      <c r="D13463" s="355">
        <v>591.20000000000005</v>
      </c>
    </row>
    <row r="13464" spans="1:4" x14ac:dyDescent="0.25">
      <c r="A13464" s="353">
        <v>38185</v>
      </c>
      <c r="B13464" s="354" t="s">
        <v>32556</v>
      </c>
      <c r="C13464" s="353" t="s">
        <v>3</v>
      </c>
      <c r="D13464" s="355">
        <v>526.38</v>
      </c>
    </row>
    <row r="13465" spans="1:4" x14ac:dyDescent="0.25">
      <c r="A13465" s="353">
        <v>40654</v>
      </c>
      <c r="B13465" s="354" t="s">
        <v>32557</v>
      </c>
      <c r="C13465" s="353" t="s">
        <v>3</v>
      </c>
      <c r="D13465" s="355">
        <v>232.9</v>
      </c>
    </row>
    <row r="13466" spans="1:4" x14ac:dyDescent="0.25">
      <c r="A13466" s="353">
        <v>44541</v>
      </c>
      <c r="B13466" s="354" t="s">
        <v>32558</v>
      </c>
      <c r="C13466" s="353" t="s">
        <v>3</v>
      </c>
      <c r="D13466" s="355">
        <v>252.66</v>
      </c>
    </row>
    <row r="13467" spans="1:4" x14ac:dyDescent="0.25">
      <c r="A13467" s="353">
        <v>4822</v>
      </c>
      <c r="B13467" s="354" t="s">
        <v>32559</v>
      </c>
      <c r="C13467" s="353" t="s">
        <v>3</v>
      </c>
      <c r="D13467" s="355">
        <v>315.68</v>
      </c>
    </row>
    <row r="13468" spans="1:4" x14ac:dyDescent="0.25">
      <c r="A13468" s="353">
        <v>4818</v>
      </c>
      <c r="B13468" s="354" t="s">
        <v>32560</v>
      </c>
      <c r="C13468" s="353" t="s">
        <v>3</v>
      </c>
      <c r="D13468" s="355">
        <v>324.48</v>
      </c>
    </row>
    <row r="13469" spans="1:4" x14ac:dyDescent="0.25">
      <c r="A13469" s="353">
        <v>39567</v>
      </c>
      <c r="B13469" s="354" t="s">
        <v>32561</v>
      </c>
      <c r="C13469" s="353" t="s">
        <v>3</v>
      </c>
      <c r="D13469" s="355">
        <v>45.66</v>
      </c>
    </row>
    <row r="13470" spans="1:4" x14ac:dyDescent="0.25">
      <c r="A13470" s="353">
        <v>39566</v>
      </c>
      <c r="B13470" s="354" t="s">
        <v>32562</v>
      </c>
      <c r="C13470" s="353" t="s">
        <v>3</v>
      </c>
      <c r="D13470" s="355">
        <v>48.33</v>
      </c>
    </row>
    <row r="13471" spans="1:4" x14ac:dyDescent="0.25">
      <c r="A13471" s="353">
        <v>39416</v>
      </c>
      <c r="B13471" s="354" t="s">
        <v>32563</v>
      </c>
      <c r="C13471" s="353" t="s">
        <v>3</v>
      </c>
      <c r="D13471" s="355">
        <v>29.46</v>
      </c>
    </row>
    <row r="13472" spans="1:4" x14ac:dyDescent="0.25">
      <c r="A13472" s="353">
        <v>39417</v>
      </c>
      <c r="B13472" s="354" t="s">
        <v>32564</v>
      </c>
      <c r="C13472" s="353" t="s">
        <v>3</v>
      </c>
      <c r="D13472" s="355">
        <v>28.73</v>
      </c>
    </row>
    <row r="13473" spans="1:4" x14ac:dyDescent="0.25">
      <c r="A13473" s="353">
        <v>43742</v>
      </c>
      <c r="B13473" s="354" t="s">
        <v>32565</v>
      </c>
      <c r="C13473" s="353" t="s">
        <v>3</v>
      </c>
      <c r="D13473" s="355">
        <v>30.99</v>
      </c>
    </row>
    <row r="13474" spans="1:4" x14ac:dyDescent="0.25">
      <c r="A13474" s="353">
        <v>39414</v>
      </c>
      <c r="B13474" s="354" t="s">
        <v>32566</v>
      </c>
      <c r="C13474" s="353" t="s">
        <v>3</v>
      </c>
      <c r="D13474" s="355">
        <v>27.9</v>
      </c>
    </row>
    <row r="13475" spans="1:4" x14ac:dyDescent="0.25">
      <c r="A13475" s="353">
        <v>39415</v>
      </c>
      <c r="B13475" s="354" t="s">
        <v>32567</v>
      </c>
      <c r="C13475" s="353" t="s">
        <v>3</v>
      </c>
      <c r="D13475" s="355">
        <v>24.04</v>
      </c>
    </row>
    <row r="13476" spans="1:4" x14ac:dyDescent="0.25">
      <c r="A13476" s="353">
        <v>43740</v>
      </c>
      <c r="B13476" s="354" t="s">
        <v>32568</v>
      </c>
      <c r="C13476" s="353" t="s">
        <v>3</v>
      </c>
      <c r="D13476" s="355">
        <v>29.37</v>
      </c>
    </row>
    <row r="13477" spans="1:4" x14ac:dyDescent="0.25">
      <c r="A13477" s="353">
        <v>39412</v>
      </c>
      <c r="B13477" s="354" t="s">
        <v>32569</v>
      </c>
      <c r="C13477" s="353" t="s">
        <v>3</v>
      </c>
      <c r="D13477" s="355">
        <v>20.14</v>
      </c>
    </row>
    <row r="13478" spans="1:4" x14ac:dyDescent="0.25">
      <c r="A13478" s="353">
        <v>39413</v>
      </c>
      <c r="B13478" s="354" t="s">
        <v>32570</v>
      </c>
      <c r="C13478" s="353" t="s">
        <v>3</v>
      </c>
      <c r="D13478" s="355">
        <v>21.78</v>
      </c>
    </row>
    <row r="13479" spans="1:4" x14ac:dyDescent="0.25">
      <c r="A13479" s="353">
        <v>43741</v>
      </c>
      <c r="B13479" s="354" t="s">
        <v>32571</v>
      </c>
      <c r="C13479" s="353" t="s">
        <v>3</v>
      </c>
      <c r="D13479" s="355">
        <v>23.22</v>
      </c>
    </row>
    <row r="13480" spans="1:4" x14ac:dyDescent="0.25">
      <c r="A13480" s="353">
        <v>11062</v>
      </c>
      <c r="B13480" s="354" t="s">
        <v>32572</v>
      </c>
      <c r="C13480" s="353" t="s">
        <v>3</v>
      </c>
      <c r="D13480" s="355">
        <v>43.48</v>
      </c>
    </row>
    <row r="13481" spans="1:4" x14ac:dyDescent="0.25">
      <c r="A13481" s="353">
        <v>11063</v>
      </c>
      <c r="B13481" s="354" t="s">
        <v>32573</v>
      </c>
      <c r="C13481" s="353" t="s">
        <v>3</v>
      </c>
      <c r="D13481" s="355">
        <v>26.61</v>
      </c>
    </row>
    <row r="13482" spans="1:4" x14ac:dyDescent="0.25">
      <c r="A13482" s="353">
        <v>13521</v>
      </c>
      <c r="B13482" s="354" t="s">
        <v>32574</v>
      </c>
      <c r="C13482" s="353" t="s">
        <v>2</v>
      </c>
      <c r="D13482" s="355">
        <v>145.03</v>
      </c>
    </row>
    <row r="13483" spans="1:4" x14ac:dyDescent="0.25">
      <c r="A13483" s="353">
        <v>10851</v>
      </c>
      <c r="B13483" s="354" t="s">
        <v>32575</v>
      </c>
      <c r="C13483" s="353" t="s">
        <v>2</v>
      </c>
      <c r="D13483" s="355">
        <v>61.97</v>
      </c>
    </row>
    <row r="13484" spans="1:4" x14ac:dyDescent="0.25">
      <c r="A13484" s="353">
        <v>39515</v>
      </c>
      <c r="B13484" s="354" t="s">
        <v>32576</v>
      </c>
      <c r="C13484" s="353" t="s">
        <v>2</v>
      </c>
      <c r="D13484" s="355">
        <v>49.97</v>
      </c>
    </row>
    <row r="13485" spans="1:4" x14ac:dyDescent="0.25">
      <c r="A13485" s="353">
        <v>39516</v>
      </c>
      <c r="B13485" s="354" t="s">
        <v>32577</v>
      </c>
      <c r="C13485" s="353" t="s">
        <v>2</v>
      </c>
      <c r="D13485" s="355">
        <v>42.13</v>
      </c>
    </row>
    <row r="13486" spans="1:4" x14ac:dyDescent="0.25">
      <c r="A13486" s="353">
        <v>39514</v>
      </c>
      <c r="B13486" s="354" t="s">
        <v>32578</v>
      </c>
      <c r="C13486" s="353" t="s">
        <v>2</v>
      </c>
      <c r="D13486" s="355">
        <v>26.21</v>
      </c>
    </row>
    <row r="13487" spans="1:4" x14ac:dyDescent="0.25">
      <c r="A13487" s="353">
        <v>4812</v>
      </c>
      <c r="B13487" s="354" t="s">
        <v>32579</v>
      </c>
      <c r="C13487" s="353" t="s">
        <v>3</v>
      </c>
      <c r="D13487" s="355">
        <v>12.08</v>
      </c>
    </row>
    <row r="13488" spans="1:4" x14ac:dyDescent="0.25">
      <c r="A13488" s="353">
        <v>10849</v>
      </c>
      <c r="B13488" s="354" t="s">
        <v>32580</v>
      </c>
      <c r="C13488" s="353" t="s">
        <v>2</v>
      </c>
      <c r="D13488" s="355">
        <v>2109.62</v>
      </c>
    </row>
    <row r="13489" spans="1:4" x14ac:dyDescent="0.25">
      <c r="A13489" s="353">
        <v>10848</v>
      </c>
      <c r="B13489" s="354" t="s">
        <v>32581</v>
      </c>
      <c r="C13489" s="353" t="s">
        <v>2</v>
      </c>
      <c r="D13489" s="355">
        <v>1325.1</v>
      </c>
    </row>
    <row r="13490" spans="1:4" x14ac:dyDescent="0.25">
      <c r="A13490" s="353">
        <v>4813</v>
      </c>
      <c r="B13490" s="354" t="s">
        <v>32582</v>
      </c>
      <c r="C13490" s="353" t="s">
        <v>3</v>
      </c>
      <c r="D13490" s="355">
        <v>439.5</v>
      </c>
    </row>
    <row r="13491" spans="1:4" x14ac:dyDescent="0.25">
      <c r="A13491" s="353">
        <v>37560</v>
      </c>
      <c r="B13491" s="354" t="s">
        <v>32583</v>
      </c>
      <c r="C13491" s="353" t="s">
        <v>2</v>
      </c>
      <c r="D13491" s="355">
        <v>19.68</v>
      </c>
    </row>
    <row r="13492" spans="1:4" x14ac:dyDescent="0.25">
      <c r="A13492" s="353">
        <v>37557</v>
      </c>
      <c r="B13492" s="354" t="s">
        <v>32584</v>
      </c>
      <c r="C13492" s="353" t="s">
        <v>2</v>
      </c>
      <c r="D13492" s="355">
        <v>5.97</v>
      </c>
    </row>
    <row r="13493" spans="1:4" x14ac:dyDescent="0.25">
      <c r="A13493" s="353">
        <v>37556</v>
      </c>
      <c r="B13493" s="354" t="s">
        <v>32585</v>
      </c>
      <c r="C13493" s="353" t="s">
        <v>2</v>
      </c>
      <c r="D13493" s="355">
        <v>11.56</v>
      </c>
    </row>
    <row r="13494" spans="1:4" x14ac:dyDescent="0.25">
      <c r="A13494" s="353">
        <v>37559</v>
      </c>
      <c r="B13494" s="354" t="s">
        <v>32586</v>
      </c>
      <c r="C13494" s="353" t="s">
        <v>2</v>
      </c>
      <c r="D13494" s="355">
        <v>14.18</v>
      </c>
    </row>
    <row r="13495" spans="1:4" x14ac:dyDescent="0.25">
      <c r="A13495" s="353">
        <v>37539</v>
      </c>
      <c r="B13495" s="354" t="s">
        <v>32587</v>
      </c>
      <c r="C13495" s="353" t="s">
        <v>2</v>
      </c>
      <c r="D13495" s="355">
        <v>10</v>
      </c>
    </row>
    <row r="13496" spans="1:4" x14ac:dyDescent="0.25">
      <c r="A13496" s="353">
        <v>37558</v>
      </c>
      <c r="B13496" s="354" t="s">
        <v>32588</v>
      </c>
      <c r="C13496" s="353" t="s">
        <v>2</v>
      </c>
      <c r="D13496" s="355">
        <v>18.64</v>
      </c>
    </row>
    <row r="13497" spans="1:4" x14ac:dyDescent="0.25">
      <c r="A13497" s="353">
        <v>34723</v>
      </c>
      <c r="B13497" s="354" t="s">
        <v>32589</v>
      </c>
      <c r="C13497" s="353" t="s">
        <v>3</v>
      </c>
      <c r="D13497" s="355">
        <v>1015.25</v>
      </c>
    </row>
    <row r="13498" spans="1:4" x14ac:dyDescent="0.25">
      <c r="A13498" s="353">
        <v>34721</v>
      </c>
      <c r="B13498" s="354" t="s">
        <v>32590</v>
      </c>
      <c r="C13498" s="353" t="s">
        <v>3</v>
      </c>
      <c r="D13498" s="355">
        <v>1265.77</v>
      </c>
    </row>
    <row r="13499" spans="1:4" x14ac:dyDescent="0.25">
      <c r="A13499" s="353">
        <v>4309</v>
      </c>
      <c r="B13499" s="354" t="s">
        <v>32591</v>
      </c>
      <c r="C13499" s="353" t="s">
        <v>2</v>
      </c>
      <c r="D13499" s="355">
        <v>7.11</v>
      </c>
    </row>
    <row r="13500" spans="1:4" x14ac:dyDescent="0.25">
      <c r="A13500" s="353">
        <v>4307</v>
      </c>
      <c r="B13500" s="354" t="s">
        <v>32592</v>
      </c>
      <c r="C13500" s="353" t="s">
        <v>2</v>
      </c>
      <c r="D13500" s="355">
        <v>12.17</v>
      </c>
    </row>
    <row r="13501" spans="1:4" x14ac:dyDescent="0.25">
      <c r="A13501" s="353">
        <v>10850</v>
      </c>
      <c r="B13501" s="354" t="s">
        <v>32593</v>
      </c>
      <c r="C13501" s="353" t="s">
        <v>2</v>
      </c>
      <c r="D13501" s="355">
        <v>65.92</v>
      </c>
    </row>
    <row r="13502" spans="1:4" x14ac:dyDescent="0.25">
      <c r="A13502" s="353">
        <v>42438</v>
      </c>
      <c r="B13502" s="354" t="s">
        <v>32594</v>
      </c>
      <c r="C13502" s="353" t="s">
        <v>2</v>
      </c>
      <c r="D13502" s="355"/>
    </row>
    <row r="13503" spans="1:4" x14ac:dyDescent="0.25">
      <c r="A13503" s="353">
        <v>4792</v>
      </c>
      <c r="B13503" s="354" t="s">
        <v>32595</v>
      </c>
      <c r="C13503" s="353" t="s">
        <v>3</v>
      </c>
      <c r="D13503" s="355">
        <v>167.9</v>
      </c>
    </row>
    <row r="13504" spans="1:4" x14ac:dyDescent="0.25">
      <c r="A13504" s="353">
        <v>4790</v>
      </c>
      <c r="B13504" s="354" t="s">
        <v>21358</v>
      </c>
      <c r="C13504" s="353" t="s">
        <v>3</v>
      </c>
      <c r="D13504" s="355">
        <v>100.95</v>
      </c>
    </row>
    <row r="13505" spans="1:4" x14ac:dyDescent="0.25">
      <c r="A13505" s="353">
        <v>40671</v>
      </c>
      <c r="B13505" s="354" t="s">
        <v>32596</v>
      </c>
      <c r="C13505" s="353" t="s">
        <v>3</v>
      </c>
      <c r="D13505" s="355">
        <v>96.89</v>
      </c>
    </row>
    <row r="13506" spans="1:4" x14ac:dyDescent="0.25">
      <c r="A13506" s="353">
        <v>7552</v>
      </c>
      <c r="B13506" s="354" t="s">
        <v>32597</v>
      </c>
      <c r="C13506" s="353" t="s">
        <v>2</v>
      </c>
      <c r="D13506" s="355">
        <v>31.65</v>
      </c>
    </row>
    <row r="13507" spans="1:4" x14ac:dyDescent="0.25">
      <c r="A13507" s="353">
        <v>4893</v>
      </c>
      <c r="B13507" s="354" t="s">
        <v>32598</v>
      </c>
      <c r="C13507" s="353" t="s">
        <v>2</v>
      </c>
      <c r="D13507" s="355">
        <v>14.09</v>
      </c>
    </row>
    <row r="13508" spans="1:4" x14ac:dyDescent="0.25">
      <c r="A13508" s="353">
        <v>4894</v>
      </c>
      <c r="B13508" s="354" t="s">
        <v>32599</v>
      </c>
      <c r="C13508" s="353" t="s">
        <v>2</v>
      </c>
      <c r="D13508" s="355">
        <v>12.09</v>
      </c>
    </row>
    <row r="13509" spans="1:4" x14ac:dyDescent="0.25">
      <c r="A13509" s="353">
        <v>4890</v>
      </c>
      <c r="B13509" s="354" t="s">
        <v>32600</v>
      </c>
      <c r="C13509" s="353" t="s">
        <v>2</v>
      </c>
      <c r="D13509" s="355">
        <v>7.74</v>
      </c>
    </row>
    <row r="13510" spans="1:4" x14ac:dyDescent="0.25">
      <c r="A13510" s="353">
        <v>4888</v>
      </c>
      <c r="B13510" s="354" t="s">
        <v>32601</v>
      </c>
      <c r="C13510" s="353" t="s">
        <v>2</v>
      </c>
      <c r="D13510" s="355">
        <v>4.12</v>
      </c>
    </row>
    <row r="13511" spans="1:4" x14ac:dyDescent="0.25">
      <c r="A13511" s="353">
        <v>12411</v>
      </c>
      <c r="B13511" s="354" t="s">
        <v>32602</v>
      </c>
      <c r="C13511" s="353" t="s">
        <v>2</v>
      </c>
      <c r="D13511" s="355">
        <v>41.66</v>
      </c>
    </row>
    <row r="13512" spans="1:4" x14ac:dyDescent="0.25">
      <c r="A13512" s="353">
        <v>4891</v>
      </c>
      <c r="B13512" s="354" t="s">
        <v>32603</v>
      </c>
      <c r="C13512" s="353" t="s">
        <v>2</v>
      </c>
      <c r="D13512" s="355">
        <v>20.83</v>
      </c>
    </row>
    <row r="13513" spans="1:4" x14ac:dyDescent="0.25">
      <c r="A13513" s="353">
        <v>4892</v>
      </c>
      <c r="B13513" s="354" t="s">
        <v>32604</v>
      </c>
      <c r="C13513" s="353" t="s">
        <v>2</v>
      </c>
      <c r="D13513" s="355">
        <v>58.34</v>
      </c>
    </row>
    <row r="13514" spans="1:4" x14ac:dyDescent="0.25">
      <c r="A13514" s="353">
        <v>4889</v>
      </c>
      <c r="B13514" s="354" t="s">
        <v>32605</v>
      </c>
      <c r="C13514" s="353" t="s">
        <v>2</v>
      </c>
      <c r="D13514" s="355">
        <v>5.57</v>
      </c>
    </row>
    <row r="13515" spans="1:4" x14ac:dyDescent="0.25">
      <c r="A13515" s="353">
        <v>12412</v>
      </c>
      <c r="B13515" s="354" t="s">
        <v>32606</v>
      </c>
      <c r="C13515" s="353" t="s">
        <v>2</v>
      </c>
      <c r="D13515" s="355">
        <v>108.43</v>
      </c>
    </row>
    <row r="13516" spans="1:4" x14ac:dyDescent="0.25">
      <c r="A13516" s="353">
        <v>4907</v>
      </c>
      <c r="B13516" s="354" t="s">
        <v>32607</v>
      </c>
      <c r="C13516" s="353" t="s">
        <v>2</v>
      </c>
      <c r="D13516" s="355">
        <v>23.09</v>
      </c>
    </row>
    <row r="13517" spans="1:4" x14ac:dyDescent="0.25">
      <c r="A13517" s="353">
        <v>4902</v>
      </c>
      <c r="B13517" s="354" t="s">
        <v>32608</v>
      </c>
      <c r="C13517" s="353" t="s">
        <v>2</v>
      </c>
      <c r="D13517" s="355">
        <v>59.89</v>
      </c>
    </row>
    <row r="13518" spans="1:4" x14ac:dyDescent="0.25">
      <c r="A13518" s="353">
        <v>4741</v>
      </c>
      <c r="B13518" s="354" t="s">
        <v>32609</v>
      </c>
      <c r="C13518" s="353" t="s">
        <v>691</v>
      </c>
      <c r="D13518" s="355">
        <v>119.89</v>
      </c>
    </row>
    <row r="13519" spans="1:4" x14ac:dyDescent="0.25">
      <c r="A13519" s="353">
        <v>4752</v>
      </c>
      <c r="B13519" s="354" t="s">
        <v>32610</v>
      </c>
      <c r="C13519" s="353" t="s">
        <v>220</v>
      </c>
      <c r="D13519" s="355">
        <v>20.41</v>
      </c>
    </row>
    <row r="13520" spans="1:4" x14ac:dyDescent="0.25">
      <c r="A13520" s="353">
        <v>41091</v>
      </c>
      <c r="B13520" s="354" t="s">
        <v>32611</v>
      </c>
      <c r="C13520" s="353" t="s">
        <v>1308</v>
      </c>
      <c r="D13520" s="355">
        <v>3603.12</v>
      </c>
    </row>
    <row r="13521" spans="1:4" x14ac:dyDescent="0.25">
      <c r="A13521" s="353">
        <v>13954</v>
      </c>
      <c r="B13521" s="354" t="s">
        <v>32612</v>
      </c>
      <c r="C13521" s="353" t="s">
        <v>2</v>
      </c>
      <c r="D13521" s="355"/>
    </row>
    <row r="13522" spans="1:4" x14ac:dyDescent="0.25">
      <c r="A13522" s="353">
        <v>3411</v>
      </c>
      <c r="B13522" s="354" t="s">
        <v>32613</v>
      </c>
      <c r="C13522" s="353" t="s">
        <v>689</v>
      </c>
      <c r="D13522" s="355"/>
    </row>
    <row r="13523" spans="1:4" x14ac:dyDescent="0.25">
      <c r="A13523" s="353">
        <v>39995</v>
      </c>
      <c r="B13523" s="354" t="s">
        <v>32614</v>
      </c>
      <c r="C13523" s="353" t="s">
        <v>691</v>
      </c>
      <c r="D13523" s="355"/>
    </row>
    <row r="13524" spans="1:4" x14ac:dyDescent="0.25">
      <c r="A13524" s="353">
        <v>11615</v>
      </c>
      <c r="B13524" s="354" t="s">
        <v>32615</v>
      </c>
      <c r="C13524" s="353" t="s">
        <v>3</v>
      </c>
      <c r="D13524" s="355"/>
    </row>
    <row r="13525" spans="1:4" x14ac:dyDescent="0.25">
      <c r="A13525" s="353">
        <v>3408</v>
      </c>
      <c r="B13525" s="354" t="s">
        <v>32616</v>
      </c>
      <c r="C13525" s="353" t="s">
        <v>3</v>
      </c>
      <c r="D13525" s="355"/>
    </row>
    <row r="13526" spans="1:4" x14ac:dyDescent="0.25">
      <c r="A13526" s="353">
        <v>3409</v>
      </c>
      <c r="B13526" s="354" t="s">
        <v>32617</v>
      </c>
      <c r="C13526" s="353" t="s">
        <v>3</v>
      </c>
      <c r="D13526" s="355"/>
    </row>
    <row r="13527" spans="1:4" x14ac:dyDescent="0.25">
      <c r="A13527" s="353">
        <v>11427</v>
      </c>
      <c r="B13527" s="354" t="s">
        <v>32618</v>
      </c>
      <c r="C13527" s="353" t="s">
        <v>689</v>
      </c>
      <c r="D13527" s="355"/>
    </row>
    <row r="13528" spans="1:4" x14ac:dyDescent="0.25">
      <c r="A13528" s="353">
        <v>4491</v>
      </c>
      <c r="B13528" s="354" t="s">
        <v>32619</v>
      </c>
      <c r="C13528" s="353" t="s">
        <v>1</v>
      </c>
      <c r="D13528" s="355">
        <v>7.85</v>
      </c>
    </row>
    <row r="13529" spans="1:4" x14ac:dyDescent="0.25">
      <c r="A13529" s="353">
        <v>2745</v>
      </c>
      <c r="B13529" s="354" t="s">
        <v>32620</v>
      </c>
      <c r="C13529" s="353" t="s">
        <v>1</v>
      </c>
      <c r="D13529" s="355">
        <v>3.23</v>
      </c>
    </row>
    <row r="13530" spans="1:4" x14ac:dyDescent="0.25">
      <c r="A13530" s="353">
        <v>14439</v>
      </c>
      <c r="B13530" s="354" t="s">
        <v>32621</v>
      </c>
      <c r="C13530" s="353" t="s">
        <v>1</v>
      </c>
      <c r="D13530" s="355">
        <v>4.01</v>
      </c>
    </row>
    <row r="13531" spans="1:4" x14ac:dyDescent="0.25">
      <c r="A13531" s="353">
        <v>45238</v>
      </c>
      <c r="B13531" s="354" t="s">
        <v>39825</v>
      </c>
      <c r="C13531" s="353" t="s">
        <v>2</v>
      </c>
      <c r="D13531" s="355">
        <v>29.41</v>
      </c>
    </row>
    <row r="13532" spans="1:4" x14ac:dyDescent="0.25">
      <c r="A13532" s="353">
        <v>44496</v>
      </c>
      <c r="B13532" s="354" t="s">
        <v>39991</v>
      </c>
      <c r="C13532" s="353" t="s">
        <v>2</v>
      </c>
      <c r="D13532" s="355">
        <v>201.13</v>
      </c>
    </row>
    <row r="13533" spans="1:4" x14ac:dyDescent="0.25">
      <c r="A13533" s="353">
        <v>12362</v>
      </c>
      <c r="B13533" s="354" t="s">
        <v>32622</v>
      </c>
      <c r="C13533" s="353" t="s">
        <v>2</v>
      </c>
      <c r="D13533" s="355"/>
    </row>
    <row r="13534" spans="1:4" x14ac:dyDescent="0.25">
      <c r="A13534" s="353">
        <v>421</v>
      </c>
      <c r="B13534" s="354" t="s">
        <v>32623</v>
      </c>
      <c r="C13534" s="353" t="s">
        <v>2</v>
      </c>
      <c r="D13534" s="355"/>
    </row>
    <row r="13535" spans="1:4" x14ac:dyDescent="0.25">
      <c r="A13535" s="353">
        <v>14148</v>
      </c>
      <c r="B13535" s="354" t="s">
        <v>39992</v>
      </c>
      <c r="C13535" s="353" t="s">
        <v>2</v>
      </c>
      <c r="D13535" s="355">
        <v>2</v>
      </c>
    </row>
    <row r="13536" spans="1:4" x14ac:dyDescent="0.25">
      <c r="A13536" s="353">
        <v>4341</v>
      </c>
      <c r="B13536" s="354" t="s">
        <v>32624</v>
      </c>
      <c r="C13536" s="353" t="s">
        <v>2</v>
      </c>
      <c r="D13536" s="355">
        <v>1.19</v>
      </c>
    </row>
    <row r="13537" spans="1:4" x14ac:dyDescent="0.25">
      <c r="A13537" s="353">
        <v>4337</v>
      </c>
      <c r="B13537" s="354" t="s">
        <v>32625</v>
      </c>
      <c r="C13537" s="353" t="s">
        <v>2</v>
      </c>
      <c r="D13537" s="355">
        <v>3.01</v>
      </c>
    </row>
    <row r="13538" spans="1:4" x14ac:dyDescent="0.25">
      <c r="A13538" s="353">
        <v>11971</v>
      </c>
      <c r="B13538" s="354" t="s">
        <v>32626</v>
      </c>
      <c r="C13538" s="353" t="s">
        <v>2</v>
      </c>
      <c r="D13538" s="355">
        <v>4.9800000000000004</v>
      </c>
    </row>
    <row r="13539" spans="1:4" x14ac:dyDescent="0.25">
      <c r="A13539" s="353">
        <v>4339</v>
      </c>
      <c r="B13539" s="354" t="s">
        <v>32627</v>
      </c>
      <c r="C13539" s="353" t="s">
        <v>2</v>
      </c>
      <c r="D13539" s="355">
        <v>0.64</v>
      </c>
    </row>
    <row r="13540" spans="1:4" x14ac:dyDescent="0.25">
      <c r="A13540" s="353">
        <v>39997</v>
      </c>
      <c r="B13540" s="354" t="s">
        <v>32628</v>
      </c>
      <c r="C13540" s="353" t="s">
        <v>2</v>
      </c>
      <c r="D13540" s="355">
        <v>0.36</v>
      </c>
    </row>
    <row r="13541" spans="1:4" x14ac:dyDescent="0.25">
      <c r="A13541" s="353">
        <v>4342</v>
      </c>
      <c r="B13541" s="354" t="s">
        <v>32629</v>
      </c>
      <c r="C13541" s="353" t="s">
        <v>2</v>
      </c>
      <c r="D13541" s="355">
        <v>0.26</v>
      </c>
    </row>
    <row r="13542" spans="1:4" x14ac:dyDescent="0.25">
      <c r="A13542" s="353">
        <v>4330</v>
      </c>
      <c r="B13542" s="354" t="s">
        <v>32630</v>
      </c>
      <c r="C13542" s="353" t="s">
        <v>2</v>
      </c>
      <c r="D13542" s="355">
        <v>0.17</v>
      </c>
    </row>
    <row r="13543" spans="1:4" x14ac:dyDescent="0.25">
      <c r="A13543" s="353">
        <v>4340</v>
      </c>
      <c r="B13543" s="354" t="s">
        <v>32631</v>
      </c>
      <c r="C13543" s="353" t="s">
        <v>2</v>
      </c>
      <c r="D13543" s="355">
        <v>1.39</v>
      </c>
    </row>
    <row r="13544" spans="1:4" x14ac:dyDescent="0.25">
      <c r="A13544" s="353">
        <v>5088</v>
      </c>
      <c r="B13544" s="354" t="s">
        <v>32632</v>
      </c>
      <c r="C13544" s="353" t="s">
        <v>2</v>
      </c>
      <c r="D13544" s="355">
        <v>7.1</v>
      </c>
    </row>
    <row r="13545" spans="1:4" x14ac:dyDescent="0.25">
      <c r="A13545" s="353">
        <v>11154</v>
      </c>
      <c r="B13545" s="354" t="s">
        <v>32633</v>
      </c>
      <c r="C13545" s="353" t="s">
        <v>2</v>
      </c>
      <c r="D13545" s="355">
        <v>1237</v>
      </c>
    </row>
    <row r="13546" spans="1:4" x14ac:dyDescent="0.25">
      <c r="A13546" s="353">
        <v>4989</v>
      </c>
      <c r="B13546" s="354" t="s">
        <v>32634</v>
      </c>
      <c r="C13546" s="353" t="s">
        <v>2</v>
      </c>
      <c r="D13546" s="355">
        <v>334.08</v>
      </c>
    </row>
    <row r="13547" spans="1:4" x14ac:dyDescent="0.25">
      <c r="A13547" s="353">
        <v>4982</v>
      </c>
      <c r="B13547" s="354" t="s">
        <v>32635</v>
      </c>
      <c r="C13547" s="353" t="s">
        <v>2</v>
      </c>
      <c r="D13547" s="355">
        <v>313.36</v>
      </c>
    </row>
    <row r="13548" spans="1:4" x14ac:dyDescent="0.25">
      <c r="A13548" s="353">
        <v>4962</v>
      </c>
      <c r="B13548" s="354" t="s">
        <v>32636</v>
      </c>
      <c r="C13548" s="353" t="s">
        <v>2</v>
      </c>
      <c r="D13548" s="355">
        <v>247.12</v>
      </c>
    </row>
    <row r="13549" spans="1:4" x14ac:dyDescent="0.25">
      <c r="A13549" s="353">
        <v>4981</v>
      </c>
      <c r="B13549" s="354" t="s">
        <v>32637</v>
      </c>
      <c r="C13549" s="353" t="s">
        <v>2</v>
      </c>
      <c r="D13549" s="355">
        <v>220</v>
      </c>
    </row>
    <row r="13550" spans="1:4" x14ac:dyDescent="0.25">
      <c r="A13550" s="353">
        <v>4964</v>
      </c>
      <c r="B13550" s="354" t="s">
        <v>32638</v>
      </c>
      <c r="C13550" s="353" t="s">
        <v>2</v>
      </c>
      <c r="D13550" s="355">
        <v>279.10000000000002</v>
      </c>
    </row>
    <row r="13551" spans="1:4" x14ac:dyDescent="0.25">
      <c r="A13551" s="353">
        <v>4992</v>
      </c>
      <c r="B13551" s="354" t="s">
        <v>32639</v>
      </c>
      <c r="C13551" s="353" t="s">
        <v>2</v>
      </c>
      <c r="D13551" s="355">
        <v>272.63</v>
      </c>
    </row>
    <row r="13552" spans="1:4" x14ac:dyDescent="0.25">
      <c r="A13552" s="353">
        <v>4987</v>
      </c>
      <c r="B13552" s="354" t="s">
        <v>32640</v>
      </c>
      <c r="C13552" s="353" t="s">
        <v>2</v>
      </c>
      <c r="D13552" s="355">
        <v>311.89999999999998</v>
      </c>
    </row>
    <row r="13553" spans="1:4" x14ac:dyDescent="0.25">
      <c r="A13553" s="353">
        <v>4930</v>
      </c>
      <c r="B13553" s="354" t="s">
        <v>32641</v>
      </c>
      <c r="C13553" s="353" t="s">
        <v>3</v>
      </c>
      <c r="D13553" s="355">
        <v>523.95000000000005</v>
      </c>
    </row>
    <row r="13554" spans="1:4" x14ac:dyDescent="0.25">
      <c r="A13554" s="353">
        <v>4998</v>
      </c>
      <c r="B13554" s="354" t="s">
        <v>32642</v>
      </c>
      <c r="C13554" s="353" t="s">
        <v>3</v>
      </c>
      <c r="D13554" s="355">
        <v>923.73</v>
      </c>
    </row>
    <row r="13555" spans="1:4" x14ac:dyDescent="0.25">
      <c r="A13555" s="353">
        <v>39021</v>
      </c>
      <c r="B13555" s="354" t="s">
        <v>32643</v>
      </c>
      <c r="C13555" s="353" t="s">
        <v>2</v>
      </c>
      <c r="D13555" s="355">
        <v>557.09</v>
      </c>
    </row>
    <row r="13556" spans="1:4" x14ac:dyDescent="0.25">
      <c r="A13556" s="353">
        <v>39022</v>
      </c>
      <c r="B13556" s="354" t="s">
        <v>32644</v>
      </c>
      <c r="C13556" s="353" t="s">
        <v>2</v>
      </c>
      <c r="D13556" s="355">
        <v>499</v>
      </c>
    </row>
    <row r="13557" spans="1:4" x14ac:dyDescent="0.25">
      <c r="A13557" s="353">
        <v>39024</v>
      </c>
      <c r="B13557" s="354" t="s">
        <v>32645</v>
      </c>
      <c r="C13557" s="353" t="s">
        <v>2</v>
      </c>
      <c r="D13557" s="355"/>
    </row>
    <row r="13558" spans="1:4" x14ac:dyDescent="0.25">
      <c r="A13558" s="353">
        <v>4914</v>
      </c>
      <c r="B13558" s="354" t="s">
        <v>32646</v>
      </c>
      <c r="C13558" s="353" t="s">
        <v>3</v>
      </c>
      <c r="D13558" s="355"/>
    </row>
    <row r="13559" spans="1:4" x14ac:dyDescent="0.25">
      <c r="A13559" s="353">
        <v>4917</v>
      </c>
      <c r="B13559" s="354" t="s">
        <v>32647</v>
      </c>
      <c r="C13559" s="353" t="s">
        <v>3</v>
      </c>
      <c r="D13559" s="355"/>
    </row>
    <row r="13560" spans="1:4" x14ac:dyDescent="0.25">
      <c r="A13560" s="353">
        <v>39025</v>
      </c>
      <c r="B13560" s="354" t="s">
        <v>32648</v>
      </c>
      <c r="C13560" s="353" t="s">
        <v>2</v>
      </c>
      <c r="D13560" s="355"/>
    </row>
    <row r="13561" spans="1:4" x14ac:dyDescent="0.25">
      <c r="A13561" s="353">
        <v>4922</v>
      </c>
      <c r="B13561" s="354" t="s">
        <v>32649</v>
      </c>
      <c r="C13561" s="353" t="s">
        <v>3</v>
      </c>
      <c r="D13561" s="355"/>
    </row>
    <row r="13562" spans="1:4" x14ac:dyDescent="0.25">
      <c r="A13562" s="353">
        <v>4911</v>
      </c>
      <c r="B13562" s="354" t="s">
        <v>32650</v>
      </c>
      <c r="C13562" s="353" t="s">
        <v>3</v>
      </c>
      <c r="D13562" s="355">
        <v>334.32</v>
      </c>
    </row>
    <row r="13563" spans="1:4" x14ac:dyDescent="0.25">
      <c r="A13563" s="353">
        <v>37518</v>
      </c>
      <c r="B13563" s="354" t="s">
        <v>32651</v>
      </c>
      <c r="C13563" s="353" t="s">
        <v>3</v>
      </c>
      <c r="D13563" s="355">
        <v>543.27</v>
      </c>
    </row>
    <row r="13564" spans="1:4" x14ac:dyDescent="0.25">
      <c r="A13564" s="353">
        <v>4910</v>
      </c>
      <c r="B13564" s="354" t="s">
        <v>32652</v>
      </c>
      <c r="C13564" s="353" t="s">
        <v>3</v>
      </c>
      <c r="D13564" s="355">
        <v>457.98</v>
      </c>
    </row>
    <row r="13565" spans="1:4" x14ac:dyDescent="0.25">
      <c r="A13565" s="353">
        <v>4943</v>
      </c>
      <c r="B13565" s="354" t="s">
        <v>32653</v>
      </c>
      <c r="C13565" s="353" t="s">
        <v>3</v>
      </c>
      <c r="D13565" s="355">
        <v>682.28</v>
      </c>
    </row>
    <row r="13566" spans="1:4" x14ac:dyDescent="0.25">
      <c r="A13566" s="353">
        <v>5002</v>
      </c>
      <c r="B13566" s="354" t="s">
        <v>32654</v>
      </c>
      <c r="C13566" s="353" t="s">
        <v>3</v>
      </c>
      <c r="D13566" s="355">
        <v>673.38</v>
      </c>
    </row>
    <row r="13567" spans="1:4" x14ac:dyDescent="0.25">
      <c r="A13567" s="353">
        <v>4977</v>
      </c>
      <c r="B13567" s="354" t="s">
        <v>32655</v>
      </c>
      <c r="C13567" s="353" t="s">
        <v>3</v>
      </c>
      <c r="D13567" s="355">
        <v>454.56</v>
      </c>
    </row>
    <row r="13568" spans="1:4" x14ac:dyDescent="0.25">
      <c r="A13568" s="353">
        <v>11364</v>
      </c>
      <c r="B13568" s="354" t="s">
        <v>32656</v>
      </c>
      <c r="C13568" s="353" t="s">
        <v>2</v>
      </c>
      <c r="D13568" s="355">
        <v>189</v>
      </c>
    </row>
    <row r="13569" spans="1:4" x14ac:dyDescent="0.25">
      <c r="A13569" s="353">
        <v>11365</v>
      </c>
      <c r="B13569" s="354" t="s">
        <v>32657</v>
      </c>
      <c r="C13569" s="353" t="s">
        <v>2</v>
      </c>
      <c r="D13569" s="355">
        <v>196.13</v>
      </c>
    </row>
    <row r="13570" spans="1:4" x14ac:dyDescent="0.25">
      <c r="A13570" s="353">
        <v>11366</v>
      </c>
      <c r="B13570" s="354" t="s">
        <v>32658</v>
      </c>
      <c r="C13570" s="353" t="s">
        <v>2</v>
      </c>
      <c r="D13570" s="355">
        <v>208.49</v>
      </c>
    </row>
    <row r="13571" spans="1:4" x14ac:dyDescent="0.25">
      <c r="A13571" s="353">
        <v>43777</v>
      </c>
      <c r="B13571" s="354" t="s">
        <v>32659</v>
      </c>
      <c r="C13571" s="353" t="s">
        <v>2</v>
      </c>
      <c r="D13571" s="355">
        <v>244.9</v>
      </c>
    </row>
    <row r="13572" spans="1:4" x14ac:dyDescent="0.25">
      <c r="A13572" s="353">
        <v>20322</v>
      </c>
      <c r="B13572" s="354" t="s">
        <v>32660</v>
      </c>
      <c r="C13572" s="353" t="s">
        <v>2</v>
      </c>
      <c r="D13572" s="355">
        <v>227.34</v>
      </c>
    </row>
    <row r="13573" spans="1:4" x14ac:dyDescent="0.25">
      <c r="A13573" s="353">
        <v>10553</v>
      </c>
      <c r="B13573" s="354" t="s">
        <v>32661</v>
      </c>
      <c r="C13573" s="353" t="s">
        <v>2</v>
      </c>
      <c r="D13573" s="355">
        <v>206.43</v>
      </c>
    </row>
    <row r="13574" spans="1:4" x14ac:dyDescent="0.25">
      <c r="A13574" s="353">
        <v>5020</v>
      </c>
      <c r="B13574" s="354" t="s">
        <v>32662</v>
      </c>
      <c r="C13574" s="353" t="s">
        <v>2</v>
      </c>
      <c r="D13574" s="355">
        <v>217.64</v>
      </c>
    </row>
    <row r="13575" spans="1:4" x14ac:dyDescent="0.25">
      <c r="A13575" s="353">
        <v>10554</v>
      </c>
      <c r="B13575" s="354" t="s">
        <v>32663</v>
      </c>
      <c r="C13575" s="353" t="s">
        <v>2</v>
      </c>
      <c r="D13575" s="355">
        <v>208.26</v>
      </c>
    </row>
    <row r="13576" spans="1:4" x14ac:dyDescent="0.25">
      <c r="A13576" s="353">
        <v>10555</v>
      </c>
      <c r="B13576" s="354" t="s">
        <v>32664</v>
      </c>
      <c r="C13576" s="353" t="s">
        <v>2</v>
      </c>
      <c r="D13576" s="355">
        <v>227.11</v>
      </c>
    </row>
    <row r="13577" spans="1:4" x14ac:dyDescent="0.25">
      <c r="A13577" s="353">
        <v>10556</v>
      </c>
      <c r="B13577" s="354" t="s">
        <v>32665</v>
      </c>
      <c r="C13577" s="353" t="s">
        <v>2</v>
      </c>
      <c r="D13577" s="355">
        <v>301.97000000000003</v>
      </c>
    </row>
    <row r="13578" spans="1:4" x14ac:dyDescent="0.25">
      <c r="A13578" s="353">
        <v>39502</v>
      </c>
      <c r="B13578" s="354" t="s">
        <v>32666</v>
      </c>
      <c r="C13578" s="353" t="s">
        <v>2</v>
      </c>
      <c r="D13578" s="355">
        <v>424.03</v>
      </c>
    </row>
    <row r="13579" spans="1:4" x14ac:dyDescent="0.25">
      <c r="A13579" s="353">
        <v>39504</v>
      </c>
      <c r="B13579" s="354" t="s">
        <v>32667</v>
      </c>
      <c r="C13579" s="353" t="s">
        <v>2</v>
      </c>
      <c r="D13579" s="355">
        <v>468.9</v>
      </c>
    </row>
    <row r="13580" spans="1:4" x14ac:dyDescent="0.25">
      <c r="A13580" s="353">
        <v>39503</v>
      </c>
      <c r="B13580" s="354" t="s">
        <v>32668</v>
      </c>
      <c r="C13580" s="353" t="s">
        <v>2</v>
      </c>
      <c r="D13580" s="355">
        <v>493.5</v>
      </c>
    </row>
    <row r="13581" spans="1:4" x14ac:dyDescent="0.25">
      <c r="A13581" s="353">
        <v>39505</v>
      </c>
      <c r="B13581" s="354" t="s">
        <v>32669</v>
      </c>
      <c r="C13581" s="353" t="s">
        <v>2</v>
      </c>
      <c r="D13581" s="355">
        <v>531.82000000000005</v>
      </c>
    </row>
    <row r="13582" spans="1:4" x14ac:dyDescent="0.25">
      <c r="A13582" s="353">
        <v>5028</v>
      </c>
      <c r="B13582" s="354" t="s">
        <v>32670</v>
      </c>
      <c r="C13582" s="353" t="s">
        <v>3</v>
      </c>
      <c r="D13582" s="355">
        <v>1112.23</v>
      </c>
    </row>
    <row r="13583" spans="1:4" x14ac:dyDescent="0.25">
      <c r="A13583" s="353">
        <v>4969</v>
      </c>
      <c r="B13583" s="354" t="s">
        <v>32671</v>
      </c>
      <c r="C13583" s="353" t="s">
        <v>3</v>
      </c>
      <c r="D13583" s="355">
        <v>642.88</v>
      </c>
    </row>
    <row r="13584" spans="1:4" x14ac:dyDescent="0.25">
      <c r="A13584" s="353">
        <v>44471</v>
      </c>
      <c r="B13584" s="354" t="s">
        <v>39993</v>
      </c>
      <c r="C13584" s="353" t="s">
        <v>2</v>
      </c>
      <c r="D13584" s="355"/>
    </row>
    <row r="13585" spans="1:4" x14ac:dyDescent="0.25">
      <c r="A13585" s="353">
        <v>4944</v>
      </c>
      <c r="B13585" s="354" t="s">
        <v>39994</v>
      </c>
      <c r="C13585" s="353" t="s">
        <v>3</v>
      </c>
      <c r="D13585" s="355">
        <v>1020.01</v>
      </c>
    </row>
    <row r="13586" spans="1:4" x14ac:dyDescent="0.25">
      <c r="A13586" s="353">
        <v>21102</v>
      </c>
      <c r="B13586" s="354" t="s">
        <v>32672</v>
      </c>
      <c r="C13586" s="353" t="s">
        <v>2</v>
      </c>
      <c r="D13586" s="355">
        <v>33.79</v>
      </c>
    </row>
    <row r="13587" spans="1:4" x14ac:dyDescent="0.25">
      <c r="A13587" s="353">
        <v>21101</v>
      </c>
      <c r="B13587" s="354" t="s">
        <v>32673</v>
      </c>
      <c r="C13587" s="353" t="s">
        <v>2</v>
      </c>
      <c r="D13587" s="355">
        <v>21.7</v>
      </c>
    </row>
    <row r="13588" spans="1:4" x14ac:dyDescent="0.25">
      <c r="A13588" s="353">
        <v>34713</v>
      </c>
      <c r="B13588" s="354" t="s">
        <v>32674</v>
      </c>
      <c r="C13588" s="353" t="s">
        <v>3</v>
      </c>
      <c r="D13588" s="355">
        <v>225.24</v>
      </c>
    </row>
    <row r="13589" spans="1:4" x14ac:dyDescent="0.25">
      <c r="A13589" s="353">
        <v>37563</v>
      </c>
      <c r="B13589" s="354" t="s">
        <v>32675</v>
      </c>
      <c r="C13589" s="353" t="s">
        <v>3</v>
      </c>
      <c r="D13589" s="355">
        <v>576.53</v>
      </c>
    </row>
    <row r="13590" spans="1:4" x14ac:dyDescent="0.25">
      <c r="A13590" s="353">
        <v>4948</v>
      </c>
      <c r="B13590" s="354" t="s">
        <v>32676</v>
      </c>
      <c r="C13590" s="353" t="s">
        <v>3</v>
      </c>
      <c r="D13590" s="355">
        <v>501.59</v>
      </c>
    </row>
    <row r="13591" spans="1:4" x14ac:dyDescent="0.25">
      <c r="A13591" s="353">
        <v>37561</v>
      </c>
      <c r="B13591" s="354" t="s">
        <v>32677</v>
      </c>
      <c r="C13591" s="353" t="s">
        <v>3</v>
      </c>
      <c r="D13591" s="355">
        <v>467.81</v>
      </c>
    </row>
    <row r="13592" spans="1:4" x14ac:dyDescent="0.25">
      <c r="A13592" s="353">
        <v>37562</v>
      </c>
      <c r="B13592" s="354" t="s">
        <v>32678</v>
      </c>
      <c r="C13592" s="353" t="s">
        <v>3</v>
      </c>
      <c r="D13592" s="355">
        <v>613.35</v>
      </c>
    </row>
    <row r="13593" spans="1:4" x14ac:dyDescent="0.25">
      <c r="A13593" s="353">
        <v>14164</v>
      </c>
      <c r="B13593" s="354" t="s">
        <v>32679</v>
      </c>
      <c r="C13593" s="353" t="s">
        <v>2</v>
      </c>
      <c r="D13593" s="355"/>
    </row>
    <row r="13594" spans="1:4" x14ac:dyDescent="0.25">
      <c r="A13594" s="353">
        <v>14163</v>
      </c>
      <c r="B13594" s="354" t="s">
        <v>32680</v>
      </c>
      <c r="C13594" s="353" t="s">
        <v>2</v>
      </c>
      <c r="D13594" s="355"/>
    </row>
    <row r="13595" spans="1:4" x14ac:dyDescent="0.25">
      <c r="A13595" s="353">
        <v>5051</v>
      </c>
      <c r="B13595" s="354" t="s">
        <v>32681</v>
      </c>
      <c r="C13595" s="353" t="s">
        <v>2</v>
      </c>
      <c r="D13595" s="355"/>
    </row>
    <row r="13596" spans="1:4" x14ac:dyDescent="0.25">
      <c r="A13596" s="353">
        <v>5052</v>
      </c>
      <c r="B13596" s="354" t="s">
        <v>32682</v>
      </c>
      <c r="C13596" s="353" t="s">
        <v>2</v>
      </c>
      <c r="D13596" s="355"/>
    </row>
    <row r="13597" spans="1:4" x14ac:dyDescent="0.25">
      <c r="A13597" s="353">
        <v>14162</v>
      </c>
      <c r="B13597" s="354" t="s">
        <v>32683</v>
      </c>
      <c r="C13597" s="353" t="s">
        <v>2</v>
      </c>
      <c r="D13597" s="355"/>
    </row>
    <row r="13598" spans="1:4" x14ac:dyDescent="0.25">
      <c r="A13598" s="353">
        <v>14166</v>
      </c>
      <c r="B13598" s="354" t="s">
        <v>32684</v>
      </c>
      <c r="C13598" s="353" t="s">
        <v>2</v>
      </c>
      <c r="D13598" s="355"/>
    </row>
    <row r="13599" spans="1:4" x14ac:dyDescent="0.25">
      <c r="A13599" s="353">
        <v>14165</v>
      </c>
      <c r="B13599" s="354" t="s">
        <v>32685</v>
      </c>
      <c r="C13599" s="353" t="s">
        <v>2</v>
      </c>
      <c r="D13599" s="355"/>
    </row>
    <row r="13600" spans="1:4" x14ac:dyDescent="0.25">
      <c r="A13600" s="353">
        <v>5050</v>
      </c>
      <c r="B13600" s="354" t="s">
        <v>32686</v>
      </c>
      <c r="C13600" s="353" t="s">
        <v>2</v>
      </c>
      <c r="D13600" s="355"/>
    </row>
    <row r="13601" spans="1:4" x14ac:dyDescent="0.25">
      <c r="A13601" s="353">
        <v>12366</v>
      </c>
      <c r="B13601" s="354" t="s">
        <v>32687</v>
      </c>
      <c r="C13601" s="353" t="s">
        <v>2</v>
      </c>
      <c r="D13601" s="355">
        <v>1589.61</v>
      </c>
    </row>
    <row r="13602" spans="1:4" x14ac:dyDescent="0.25">
      <c r="A13602" s="353">
        <v>5045</v>
      </c>
      <c r="B13602" s="354" t="s">
        <v>32688</v>
      </c>
      <c r="C13602" s="353" t="s">
        <v>2</v>
      </c>
      <c r="D13602" s="355">
        <v>2195.96</v>
      </c>
    </row>
    <row r="13603" spans="1:4" x14ac:dyDescent="0.25">
      <c r="A13603" s="353">
        <v>5035</v>
      </c>
      <c r="B13603" s="354" t="s">
        <v>32689</v>
      </c>
      <c r="C13603" s="353" t="s">
        <v>2</v>
      </c>
      <c r="D13603" s="355">
        <v>2524.83</v>
      </c>
    </row>
    <row r="13604" spans="1:4" x14ac:dyDescent="0.25">
      <c r="A13604" s="353">
        <v>41180</v>
      </c>
      <c r="B13604" s="354" t="s">
        <v>32690</v>
      </c>
      <c r="C13604" s="353" t="s">
        <v>2</v>
      </c>
      <c r="D13604" s="355">
        <v>5675.77</v>
      </c>
    </row>
    <row r="13605" spans="1:4" x14ac:dyDescent="0.25">
      <c r="A13605" s="353">
        <v>41181</v>
      </c>
      <c r="B13605" s="354" t="s">
        <v>32691</v>
      </c>
      <c r="C13605" s="353" t="s">
        <v>2</v>
      </c>
      <c r="D13605" s="355">
        <v>7514.54</v>
      </c>
    </row>
    <row r="13606" spans="1:4" x14ac:dyDescent="0.25">
      <c r="A13606" s="353">
        <v>41182</v>
      </c>
      <c r="B13606" s="354" t="s">
        <v>32692</v>
      </c>
      <c r="C13606" s="353" t="s">
        <v>2</v>
      </c>
      <c r="D13606" s="355">
        <v>10780.23</v>
      </c>
    </row>
    <row r="13607" spans="1:4" x14ac:dyDescent="0.25">
      <c r="A13607" s="353">
        <v>41183</v>
      </c>
      <c r="B13607" s="354" t="s">
        <v>32693</v>
      </c>
      <c r="C13607" s="353" t="s">
        <v>2</v>
      </c>
      <c r="D13607" s="355">
        <v>13459.33</v>
      </c>
    </row>
    <row r="13608" spans="1:4" x14ac:dyDescent="0.25">
      <c r="A13608" s="353">
        <v>41184</v>
      </c>
      <c r="B13608" s="354" t="s">
        <v>32694</v>
      </c>
      <c r="C13608" s="353" t="s">
        <v>2</v>
      </c>
      <c r="D13608" s="355">
        <v>20492.66</v>
      </c>
    </row>
    <row r="13609" spans="1:4" x14ac:dyDescent="0.25">
      <c r="A13609" s="353">
        <v>41185</v>
      </c>
      <c r="B13609" s="354" t="s">
        <v>32695</v>
      </c>
      <c r="C13609" s="353" t="s">
        <v>2</v>
      </c>
      <c r="D13609" s="355">
        <v>7599.6</v>
      </c>
    </row>
    <row r="13610" spans="1:4" x14ac:dyDescent="0.25">
      <c r="A13610" s="353">
        <v>41186</v>
      </c>
      <c r="B13610" s="354" t="s">
        <v>32696</v>
      </c>
      <c r="C13610" s="353" t="s">
        <v>2</v>
      </c>
      <c r="D13610" s="355">
        <v>10649.96</v>
      </c>
    </row>
    <row r="13611" spans="1:4" x14ac:dyDescent="0.25">
      <c r="A13611" s="353">
        <v>41187</v>
      </c>
      <c r="B13611" s="354" t="s">
        <v>32697</v>
      </c>
      <c r="C13611" s="353" t="s">
        <v>2</v>
      </c>
      <c r="D13611" s="355">
        <v>14282.48</v>
      </c>
    </row>
    <row r="13612" spans="1:4" x14ac:dyDescent="0.25">
      <c r="A13612" s="353">
        <v>41188</v>
      </c>
      <c r="B13612" s="354" t="s">
        <v>32698</v>
      </c>
      <c r="C13612" s="353" t="s">
        <v>2</v>
      </c>
      <c r="D13612" s="355">
        <v>18264.11</v>
      </c>
    </row>
    <row r="13613" spans="1:4" x14ac:dyDescent="0.25">
      <c r="A13613" s="353">
        <v>5036</v>
      </c>
      <c r="B13613" s="354" t="s">
        <v>32699</v>
      </c>
      <c r="C13613" s="353" t="s">
        <v>2</v>
      </c>
      <c r="D13613" s="355">
        <v>3873.54</v>
      </c>
    </row>
    <row r="13614" spans="1:4" x14ac:dyDescent="0.25">
      <c r="A13614" s="353">
        <v>41189</v>
      </c>
      <c r="B13614" s="354" t="s">
        <v>32700</v>
      </c>
      <c r="C13614" s="353" t="s">
        <v>2</v>
      </c>
      <c r="D13614" s="355">
        <v>23480.42</v>
      </c>
    </row>
    <row r="13615" spans="1:4" x14ac:dyDescent="0.25">
      <c r="A13615" s="353">
        <v>41190</v>
      </c>
      <c r="B13615" s="354" t="s">
        <v>32701</v>
      </c>
      <c r="C13615" s="353" t="s">
        <v>2</v>
      </c>
      <c r="D13615" s="355">
        <v>8165.67</v>
      </c>
    </row>
    <row r="13616" spans="1:4" x14ac:dyDescent="0.25">
      <c r="A13616" s="353">
        <v>41191</v>
      </c>
      <c r="B13616" s="354" t="s">
        <v>32702</v>
      </c>
      <c r="C13616" s="353" t="s">
        <v>2</v>
      </c>
      <c r="D13616" s="355">
        <v>12521.74</v>
      </c>
    </row>
    <row r="13617" spans="1:4" x14ac:dyDescent="0.25">
      <c r="A13617" s="353">
        <v>41192</v>
      </c>
      <c r="B13617" s="354" t="s">
        <v>32703</v>
      </c>
      <c r="C13617" s="353" t="s">
        <v>2</v>
      </c>
      <c r="D13617" s="355">
        <v>13053.82</v>
      </c>
    </row>
    <row r="13618" spans="1:4" x14ac:dyDescent="0.25">
      <c r="A13618" s="353">
        <v>41193</v>
      </c>
      <c r="B13618" s="354" t="s">
        <v>32704</v>
      </c>
      <c r="C13618" s="353" t="s">
        <v>2</v>
      </c>
      <c r="D13618" s="355">
        <v>21329.52</v>
      </c>
    </row>
    <row r="13619" spans="1:4" x14ac:dyDescent="0.25">
      <c r="A13619" s="353">
        <v>41194</v>
      </c>
      <c r="B13619" s="354" t="s">
        <v>32705</v>
      </c>
      <c r="C13619" s="353" t="s">
        <v>2</v>
      </c>
      <c r="D13619" s="355">
        <v>25450.95</v>
      </c>
    </row>
    <row r="13620" spans="1:4" x14ac:dyDescent="0.25">
      <c r="A13620" s="353">
        <v>5044</v>
      </c>
      <c r="B13620" s="354" t="s">
        <v>32706</v>
      </c>
      <c r="C13620" s="353" t="s">
        <v>2</v>
      </c>
      <c r="D13620" s="355">
        <v>1369.52</v>
      </c>
    </row>
    <row r="13621" spans="1:4" x14ac:dyDescent="0.25">
      <c r="A13621" s="353">
        <v>5059</v>
      </c>
      <c r="B13621" s="354" t="s">
        <v>32707</v>
      </c>
      <c r="C13621" s="353" t="s">
        <v>2</v>
      </c>
      <c r="D13621" s="355">
        <v>1637.78</v>
      </c>
    </row>
    <row r="13622" spans="1:4" x14ac:dyDescent="0.25">
      <c r="A13622" s="353">
        <v>41201</v>
      </c>
      <c r="B13622" s="354" t="s">
        <v>32708</v>
      </c>
      <c r="C13622" s="353" t="s">
        <v>2</v>
      </c>
      <c r="D13622" s="355">
        <v>3323.74</v>
      </c>
    </row>
    <row r="13623" spans="1:4" x14ac:dyDescent="0.25">
      <c r="A13623" s="353">
        <v>41199</v>
      </c>
      <c r="B13623" s="354" t="s">
        <v>32709</v>
      </c>
      <c r="C13623" s="353" t="s">
        <v>2</v>
      </c>
      <c r="D13623" s="355">
        <v>1068.04</v>
      </c>
    </row>
    <row r="13624" spans="1:4" x14ac:dyDescent="0.25">
      <c r="A13624" s="353">
        <v>5057</v>
      </c>
      <c r="B13624" s="354" t="s">
        <v>32710</v>
      </c>
      <c r="C13624" s="353" t="s">
        <v>2</v>
      </c>
      <c r="D13624" s="355">
        <v>1445.93</v>
      </c>
    </row>
    <row r="13625" spans="1:4" x14ac:dyDescent="0.25">
      <c r="A13625" s="353">
        <v>41200</v>
      </c>
      <c r="B13625" s="354" t="s">
        <v>32711</v>
      </c>
      <c r="C13625" s="353" t="s">
        <v>2</v>
      </c>
      <c r="D13625" s="355">
        <v>2078.79</v>
      </c>
    </row>
    <row r="13626" spans="1:4" x14ac:dyDescent="0.25">
      <c r="A13626" s="353">
        <v>41205</v>
      </c>
      <c r="B13626" s="354" t="s">
        <v>32712</v>
      </c>
      <c r="C13626" s="353" t="s">
        <v>2</v>
      </c>
      <c r="D13626" s="355">
        <v>3851.95</v>
      </c>
    </row>
    <row r="13627" spans="1:4" x14ac:dyDescent="0.25">
      <c r="A13627" s="353">
        <v>41202</v>
      </c>
      <c r="B13627" s="354" t="s">
        <v>32713</v>
      </c>
      <c r="C13627" s="353" t="s">
        <v>2</v>
      </c>
      <c r="D13627" s="355">
        <v>1124.02</v>
      </c>
    </row>
    <row r="13628" spans="1:4" x14ac:dyDescent="0.25">
      <c r="A13628" s="353">
        <v>41206</v>
      </c>
      <c r="B13628" s="354" t="s">
        <v>32714</v>
      </c>
      <c r="C13628" s="353" t="s">
        <v>2</v>
      </c>
      <c r="D13628" s="355">
        <v>5078.62</v>
      </c>
    </row>
    <row r="13629" spans="1:4" x14ac:dyDescent="0.25">
      <c r="A13629" s="353">
        <v>12372</v>
      </c>
      <c r="B13629" s="354" t="s">
        <v>32715</v>
      </c>
      <c r="C13629" s="353" t="s">
        <v>2</v>
      </c>
      <c r="D13629" s="355">
        <v>1180.23</v>
      </c>
    </row>
    <row r="13630" spans="1:4" x14ac:dyDescent="0.25">
      <c r="A13630" s="353">
        <v>41207</v>
      </c>
      <c r="B13630" s="354" t="s">
        <v>32716</v>
      </c>
      <c r="C13630" s="353" t="s">
        <v>2</v>
      </c>
      <c r="D13630" s="355">
        <v>6836.83</v>
      </c>
    </row>
    <row r="13631" spans="1:4" x14ac:dyDescent="0.25">
      <c r="A13631" s="353">
        <v>41203</v>
      </c>
      <c r="B13631" s="354" t="s">
        <v>32717</v>
      </c>
      <c r="C13631" s="353" t="s">
        <v>2</v>
      </c>
      <c r="D13631" s="355">
        <v>1800.56</v>
      </c>
    </row>
    <row r="13632" spans="1:4" x14ac:dyDescent="0.25">
      <c r="A13632" s="353">
        <v>41204</v>
      </c>
      <c r="B13632" s="354" t="s">
        <v>32718</v>
      </c>
      <c r="C13632" s="353" t="s">
        <v>2</v>
      </c>
      <c r="D13632" s="355">
        <v>2545.54</v>
      </c>
    </row>
    <row r="13633" spans="1:4" x14ac:dyDescent="0.25">
      <c r="A13633" s="353">
        <v>41210</v>
      </c>
      <c r="B13633" s="354" t="s">
        <v>32719</v>
      </c>
      <c r="C13633" s="353" t="s">
        <v>2</v>
      </c>
      <c r="D13633" s="355">
        <v>4252.26</v>
      </c>
    </row>
    <row r="13634" spans="1:4" x14ac:dyDescent="0.25">
      <c r="A13634" s="353">
        <v>41208</v>
      </c>
      <c r="B13634" s="354" t="s">
        <v>32720</v>
      </c>
      <c r="C13634" s="353" t="s">
        <v>2</v>
      </c>
      <c r="D13634" s="355">
        <v>1488.54</v>
      </c>
    </row>
    <row r="13635" spans="1:4" x14ac:dyDescent="0.25">
      <c r="A13635" s="353">
        <v>41211</v>
      </c>
      <c r="B13635" s="354" t="s">
        <v>32721</v>
      </c>
      <c r="C13635" s="353" t="s">
        <v>2</v>
      </c>
      <c r="D13635" s="355">
        <v>5991.37</v>
      </c>
    </row>
    <row r="13636" spans="1:4" x14ac:dyDescent="0.25">
      <c r="A13636" s="353">
        <v>13339</v>
      </c>
      <c r="B13636" s="354" t="s">
        <v>32722</v>
      </c>
      <c r="C13636" s="353" t="s">
        <v>2</v>
      </c>
      <c r="D13636" s="355">
        <v>2017.33</v>
      </c>
    </row>
    <row r="13637" spans="1:4" x14ac:dyDescent="0.25">
      <c r="A13637" s="353">
        <v>41213</v>
      </c>
      <c r="B13637" s="354" t="s">
        <v>32723</v>
      </c>
      <c r="C13637" s="353" t="s">
        <v>2</v>
      </c>
      <c r="D13637" s="355">
        <v>12418.63</v>
      </c>
    </row>
    <row r="13638" spans="1:4" x14ac:dyDescent="0.25">
      <c r="A13638" s="353">
        <v>41209</v>
      </c>
      <c r="B13638" s="354" t="s">
        <v>32724</v>
      </c>
      <c r="C13638" s="353" t="s">
        <v>2</v>
      </c>
      <c r="D13638" s="355">
        <v>2775.59</v>
      </c>
    </row>
    <row r="13639" spans="1:4" x14ac:dyDescent="0.25">
      <c r="A13639" s="353">
        <v>41216</v>
      </c>
      <c r="B13639" s="354" t="s">
        <v>32725</v>
      </c>
      <c r="C13639" s="353" t="s">
        <v>2</v>
      </c>
      <c r="D13639" s="355">
        <v>5199.05</v>
      </c>
    </row>
    <row r="13640" spans="1:4" x14ac:dyDescent="0.25">
      <c r="A13640" s="353">
        <v>41217</v>
      </c>
      <c r="B13640" s="354" t="s">
        <v>32726</v>
      </c>
      <c r="C13640" s="353" t="s">
        <v>2</v>
      </c>
      <c r="D13640" s="355">
        <v>8335.92</v>
      </c>
    </row>
    <row r="13641" spans="1:4" x14ac:dyDescent="0.25">
      <c r="A13641" s="353">
        <v>41218</v>
      </c>
      <c r="B13641" s="354" t="s">
        <v>32727</v>
      </c>
      <c r="C13641" s="353" t="s">
        <v>2</v>
      </c>
      <c r="D13641" s="355">
        <v>11178.73</v>
      </c>
    </row>
    <row r="13642" spans="1:4" x14ac:dyDescent="0.25">
      <c r="A13642" s="353">
        <v>41214</v>
      </c>
      <c r="B13642" s="354" t="s">
        <v>32728</v>
      </c>
      <c r="C13642" s="353" t="s">
        <v>2</v>
      </c>
      <c r="D13642" s="355">
        <v>2357.0100000000002</v>
      </c>
    </row>
    <row r="13643" spans="1:4" x14ac:dyDescent="0.25">
      <c r="A13643" s="353">
        <v>41215</v>
      </c>
      <c r="B13643" s="354" t="s">
        <v>32729</v>
      </c>
      <c r="C13643" s="353" t="s">
        <v>2</v>
      </c>
      <c r="D13643" s="355">
        <v>3548.81</v>
      </c>
    </row>
    <row r="13644" spans="1:4" x14ac:dyDescent="0.25">
      <c r="A13644" s="353">
        <v>41221</v>
      </c>
      <c r="B13644" s="354" t="s">
        <v>32730</v>
      </c>
      <c r="C13644" s="353" t="s">
        <v>2</v>
      </c>
      <c r="D13644" s="355">
        <v>10275.620000000001</v>
      </c>
    </row>
    <row r="13645" spans="1:4" x14ac:dyDescent="0.25">
      <c r="A13645" s="353">
        <v>41222</v>
      </c>
      <c r="B13645" s="354" t="s">
        <v>32731</v>
      </c>
      <c r="C13645" s="353" t="s">
        <v>2</v>
      </c>
      <c r="D13645" s="355">
        <v>14704.53</v>
      </c>
    </row>
    <row r="13646" spans="1:4" x14ac:dyDescent="0.25">
      <c r="A13646" s="353">
        <v>41195</v>
      </c>
      <c r="B13646" s="354" t="s">
        <v>32732</v>
      </c>
      <c r="C13646" s="353" t="s">
        <v>2</v>
      </c>
      <c r="D13646" s="355">
        <v>755.77</v>
      </c>
    </row>
    <row r="13647" spans="1:4" x14ac:dyDescent="0.25">
      <c r="A13647" s="353">
        <v>41198</v>
      </c>
      <c r="B13647" s="354" t="s">
        <v>32733</v>
      </c>
      <c r="C13647" s="353" t="s">
        <v>2</v>
      </c>
      <c r="D13647" s="355">
        <v>2953.37</v>
      </c>
    </row>
    <row r="13648" spans="1:4" x14ac:dyDescent="0.25">
      <c r="A13648" s="353">
        <v>41196</v>
      </c>
      <c r="B13648" s="354" t="s">
        <v>32734</v>
      </c>
      <c r="C13648" s="353" t="s">
        <v>2</v>
      </c>
      <c r="D13648" s="355">
        <v>936.82</v>
      </c>
    </row>
    <row r="13649" spans="1:4" x14ac:dyDescent="0.25">
      <c r="A13649" s="353">
        <v>5033</v>
      </c>
      <c r="B13649" s="354" t="s">
        <v>32735</v>
      </c>
      <c r="C13649" s="353" t="s">
        <v>2</v>
      </c>
      <c r="D13649" s="355">
        <v>1230</v>
      </c>
    </row>
    <row r="13650" spans="1:4" x14ac:dyDescent="0.25">
      <c r="A13650" s="353">
        <v>41197</v>
      </c>
      <c r="B13650" s="354" t="s">
        <v>32736</v>
      </c>
      <c r="C13650" s="353" t="s">
        <v>2</v>
      </c>
      <c r="D13650" s="355">
        <v>1827.01</v>
      </c>
    </row>
    <row r="13651" spans="1:4" x14ac:dyDescent="0.25">
      <c r="A13651" s="353">
        <v>12388</v>
      </c>
      <c r="B13651" s="354" t="s">
        <v>32737</v>
      </c>
      <c r="C13651" s="353" t="s">
        <v>2</v>
      </c>
      <c r="D13651" s="355"/>
    </row>
    <row r="13652" spans="1:4" x14ac:dyDescent="0.25">
      <c r="A13652" s="353">
        <v>2731</v>
      </c>
      <c r="B13652" s="354" t="s">
        <v>32738</v>
      </c>
      <c r="C13652" s="353" t="s">
        <v>1</v>
      </c>
      <c r="D13652" s="355">
        <v>92.37</v>
      </c>
    </row>
    <row r="13653" spans="1:4" x14ac:dyDescent="0.25">
      <c r="A13653" s="353">
        <v>41457</v>
      </c>
      <c r="B13653" s="354" t="s">
        <v>32739</v>
      </c>
      <c r="C13653" s="353" t="s">
        <v>2</v>
      </c>
      <c r="D13653" s="355">
        <v>1486.86</v>
      </c>
    </row>
    <row r="13654" spans="1:4" x14ac:dyDescent="0.25">
      <c r="A13654" s="353">
        <v>41458</v>
      </c>
      <c r="B13654" s="354" t="s">
        <v>32740</v>
      </c>
      <c r="C13654" s="353" t="s">
        <v>2</v>
      </c>
      <c r="D13654" s="355">
        <v>2075.73</v>
      </c>
    </row>
    <row r="13655" spans="1:4" x14ac:dyDescent="0.25">
      <c r="A13655" s="353">
        <v>41459</v>
      </c>
      <c r="B13655" s="354" t="s">
        <v>32741</v>
      </c>
      <c r="C13655" s="353" t="s">
        <v>2</v>
      </c>
      <c r="D13655" s="355">
        <v>2895.48</v>
      </c>
    </row>
    <row r="13656" spans="1:4" x14ac:dyDescent="0.25">
      <c r="A13656" s="353">
        <v>41461</v>
      </c>
      <c r="B13656" s="354" t="s">
        <v>32742</v>
      </c>
      <c r="C13656" s="353" t="s">
        <v>2</v>
      </c>
      <c r="D13656" s="355">
        <v>3947.84</v>
      </c>
    </row>
    <row r="13657" spans="1:4" x14ac:dyDescent="0.25">
      <c r="A13657" s="353">
        <v>44537</v>
      </c>
      <c r="B13657" s="354" t="s">
        <v>39995</v>
      </c>
      <c r="C13657" s="353" t="s">
        <v>821</v>
      </c>
      <c r="D13657" s="355">
        <v>313.63</v>
      </c>
    </row>
    <row r="13658" spans="1:4" x14ac:dyDescent="0.25">
      <c r="A13658" s="353">
        <v>11844</v>
      </c>
      <c r="B13658" s="354" t="s">
        <v>32743</v>
      </c>
      <c r="C13658" s="353" t="s">
        <v>1</v>
      </c>
      <c r="D13658" s="355">
        <v>72.739999999999995</v>
      </c>
    </row>
    <row r="13659" spans="1:4" x14ac:dyDescent="0.25">
      <c r="A13659" s="353">
        <v>4465</v>
      </c>
      <c r="B13659" s="354" t="s">
        <v>32744</v>
      </c>
      <c r="C13659" s="353" t="s">
        <v>1</v>
      </c>
      <c r="D13659" s="355">
        <v>60.45</v>
      </c>
    </row>
    <row r="13660" spans="1:4" x14ac:dyDescent="0.25">
      <c r="A13660" s="353">
        <v>35273</v>
      </c>
      <c r="B13660" s="354" t="s">
        <v>32745</v>
      </c>
      <c r="C13660" s="353" t="s">
        <v>1</v>
      </c>
      <c r="D13660" s="355">
        <v>72.489999999999995</v>
      </c>
    </row>
    <row r="13661" spans="1:4" x14ac:dyDescent="0.25">
      <c r="A13661" s="353">
        <v>4470</v>
      </c>
      <c r="B13661" s="354" t="s">
        <v>32746</v>
      </c>
      <c r="C13661" s="353" t="s">
        <v>1</v>
      </c>
      <c r="D13661" s="355">
        <v>167.3</v>
      </c>
    </row>
    <row r="13662" spans="1:4" x14ac:dyDescent="0.25">
      <c r="A13662" s="353">
        <v>20204</v>
      </c>
      <c r="B13662" s="354" t="s">
        <v>32747</v>
      </c>
      <c r="C13662" s="353" t="s">
        <v>1</v>
      </c>
      <c r="D13662" s="355">
        <v>111.53</v>
      </c>
    </row>
    <row r="13663" spans="1:4" x14ac:dyDescent="0.25">
      <c r="A13663" s="353">
        <v>20208</v>
      </c>
      <c r="B13663" s="354" t="s">
        <v>32748</v>
      </c>
      <c r="C13663" s="353" t="s">
        <v>1</v>
      </c>
      <c r="D13663" s="355">
        <v>150.57</v>
      </c>
    </row>
    <row r="13664" spans="1:4" x14ac:dyDescent="0.25">
      <c r="A13664" s="353">
        <v>4437</v>
      </c>
      <c r="B13664" s="354" t="s">
        <v>32749</v>
      </c>
      <c r="C13664" s="353" t="s">
        <v>1</v>
      </c>
      <c r="D13664" s="355">
        <v>125.47</v>
      </c>
    </row>
    <row r="13665" spans="1:4" x14ac:dyDescent="0.25">
      <c r="A13665" s="353">
        <v>14580</v>
      </c>
      <c r="B13665" s="354" t="s">
        <v>32750</v>
      </c>
      <c r="C13665" s="353" t="s">
        <v>1</v>
      </c>
      <c r="D13665" s="355">
        <v>125.47</v>
      </c>
    </row>
    <row r="13666" spans="1:4" x14ac:dyDescent="0.25">
      <c r="A13666" s="353">
        <v>5065</v>
      </c>
      <c r="B13666" s="354" t="s">
        <v>32751</v>
      </c>
      <c r="C13666" s="353" t="s">
        <v>689</v>
      </c>
      <c r="D13666" s="355">
        <v>33.42</v>
      </c>
    </row>
    <row r="13667" spans="1:4" x14ac:dyDescent="0.25">
      <c r="A13667" s="353">
        <v>5072</v>
      </c>
      <c r="B13667" s="354" t="s">
        <v>32752</v>
      </c>
      <c r="C13667" s="353" t="s">
        <v>689</v>
      </c>
      <c r="D13667" s="355">
        <v>30.91</v>
      </c>
    </row>
    <row r="13668" spans="1:4" x14ac:dyDescent="0.25">
      <c r="A13668" s="353">
        <v>5066</v>
      </c>
      <c r="B13668" s="354" t="s">
        <v>32753</v>
      </c>
      <c r="C13668" s="353" t="s">
        <v>689</v>
      </c>
      <c r="D13668" s="355">
        <v>23.15</v>
      </c>
    </row>
    <row r="13669" spans="1:4" x14ac:dyDescent="0.25">
      <c r="A13669" s="353">
        <v>5063</v>
      </c>
      <c r="B13669" s="354" t="s">
        <v>32754</v>
      </c>
      <c r="C13669" s="353" t="s">
        <v>689</v>
      </c>
      <c r="D13669" s="355">
        <v>20.96</v>
      </c>
    </row>
    <row r="13670" spans="1:4" x14ac:dyDescent="0.25">
      <c r="A13670" s="353">
        <v>20247</v>
      </c>
      <c r="B13670" s="354" t="s">
        <v>32755</v>
      </c>
      <c r="C13670" s="353" t="s">
        <v>689</v>
      </c>
      <c r="D13670" s="355">
        <v>19.45</v>
      </c>
    </row>
    <row r="13671" spans="1:4" x14ac:dyDescent="0.25">
      <c r="A13671" s="353">
        <v>5074</v>
      </c>
      <c r="B13671" s="354" t="s">
        <v>32756</v>
      </c>
      <c r="C13671" s="353" t="s">
        <v>689</v>
      </c>
      <c r="D13671" s="355">
        <v>19.68</v>
      </c>
    </row>
    <row r="13672" spans="1:4" x14ac:dyDescent="0.25">
      <c r="A13672" s="353">
        <v>5067</v>
      </c>
      <c r="B13672" s="354" t="s">
        <v>32757</v>
      </c>
      <c r="C13672" s="353" t="s">
        <v>689</v>
      </c>
      <c r="D13672" s="355">
        <v>18.72</v>
      </c>
    </row>
    <row r="13673" spans="1:4" x14ac:dyDescent="0.25">
      <c r="A13673" s="353">
        <v>5078</v>
      </c>
      <c r="B13673" s="354" t="s">
        <v>32758</v>
      </c>
      <c r="C13673" s="353" t="s">
        <v>689</v>
      </c>
      <c r="D13673" s="355">
        <v>18.510000000000002</v>
      </c>
    </row>
    <row r="13674" spans="1:4" x14ac:dyDescent="0.25">
      <c r="A13674" s="353">
        <v>5068</v>
      </c>
      <c r="B13674" s="354" t="s">
        <v>32759</v>
      </c>
      <c r="C13674" s="353" t="s">
        <v>689</v>
      </c>
      <c r="D13674" s="355">
        <v>17.57</v>
      </c>
    </row>
    <row r="13675" spans="1:4" x14ac:dyDescent="0.25">
      <c r="A13675" s="353">
        <v>5073</v>
      </c>
      <c r="B13675" s="354" t="s">
        <v>32760</v>
      </c>
      <c r="C13675" s="353" t="s">
        <v>689</v>
      </c>
      <c r="D13675" s="355">
        <v>17.899999999999999</v>
      </c>
    </row>
    <row r="13676" spans="1:4" x14ac:dyDescent="0.25">
      <c r="A13676" s="353">
        <v>5069</v>
      </c>
      <c r="B13676" s="354" t="s">
        <v>32761</v>
      </c>
      <c r="C13676" s="353" t="s">
        <v>689</v>
      </c>
      <c r="D13676" s="355">
        <v>17.899999999999999</v>
      </c>
    </row>
    <row r="13677" spans="1:4" x14ac:dyDescent="0.25">
      <c r="A13677" s="353">
        <v>5070</v>
      </c>
      <c r="B13677" s="354" t="s">
        <v>32762</v>
      </c>
      <c r="C13677" s="353" t="s">
        <v>689</v>
      </c>
      <c r="D13677" s="355">
        <v>18.100000000000001</v>
      </c>
    </row>
    <row r="13678" spans="1:4" x14ac:dyDescent="0.25">
      <c r="A13678" s="353">
        <v>5071</v>
      </c>
      <c r="B13678" s="354" t="s">
        <v>32763</v>
      </c>
      <c r="C13678" s="353" t="s">
        <v>689</v>
      </c>
      <c r="D13678" s="355">
        <v>17.57</v>
      </c>
    </row>
    <row r="13679" spans="1:4" x14ac:dyDescent="0.25">
      <c r="A13679" s="353">
        <v>5061</v>
      </c>
      <c r="B13679" s="354" t="s">
        <v>32764</v>
      </c>
      <c r="C13679" s="353" t="s">
        <v>689</v>
      </c>
      <c r="D13679" s="355">
        <v>17.27</v>
      </c>
    </row>
    <row r="13680" spans="1:4" x14ac:dyDescent="0.25">
      <c r="A13680" s="353">
        <v>5075</v>
      </c>
      <c r="B13680" s="354" t="s">
        <v>32765</v>
      </c>
      <c r="C13680" s="353" t="s">
        <v>689</v>
      </c>
      <c r="D13680" s="355">
        <v>17.57</v>
      </c>
    </row>
    <row r="13681" spans="1:4" x14ac:dyDescent="0.25">
      <c r="A13681" s="353">
        <v>5062</v>
      </c>
      <c r="B13681" s="354" t="s">
        <v>32766</v>
      </c>
      <c r="C13681" s="353" t="s">
        <v>689</v>
      </c>
      <c r="D13681" s="355">
        <v>17.8</v>
      </c>
    </row>
    <row r="13682" spans="1:4" x14ac:dyDescent="0.25">
      <c r="A13682" s="353">
        <v>39027</v>
      </c>
      <c r="B13682" s="354" t="s">
        <v>39996</v>
      </c>
      <c r="C13682" s="353" t="s">
        <v>689</v>
      </c>
      <c r="D13682" s="355">
        <v>17.55</v>
      </c>
    </row>
    <row r="13683" spans="1:4" x14ac:dyDescent="0.25">
      <c r="A13683" s="353">
        <v>40568</v>
      </c>
      <c r="B13683" s="354" t="s">
        <v>32767</v>
      </c>
      <c r="C13683" s="353" t="s">
        <v>689</v>
      </c>
      <c r="D13683" s="355">
        <v>17.7</v>
      </c>
    </row>
    <row r="13684" spans="1:4" x14ac:dyDescent="0.25">
      <c r="A13684" s="353">
        <v>40304</v>
      </c>
      <c r="B13684" s="354" t="s">
        <v>32768</v>
      </c>
      <c r="C13684" s="353" t="s">
        <v>689</v>
      </c>
      <c r="D13684" s="355">
        <v>21.68</v>
      </c>
    </row>
    <row r="13685" spans="1:4" x14ac:dyDescent="0.25">
      <c r="A13685" s="353">
        <v>39026</v>
      </c>
      <c r="B13685" s="354" t="s">
        <v>32769</v>
      </c>
      <c r="C13685" s="353" t="s">
        <v>689</v>
      </c>
      <c r="D13685" s="355">
        <v>19.75</v>
      </c>
    </row>
    <row r="13686" spans="1:4" x14ac:dyDescent="0.25">
      <c r="A13686" s="353">
        <v>42431</v>
      </c>
      <c r="B13686" s="354" t="s">
        <v>32770</v>
      </c>
      <c r="C13686" s="353" t="s">
        <v>2</v>
      </c>
      <c r="D13686" s="355"/>
    </row>
    <row r="13687" spans="1:4" x14ac:dyDescent="0.25">
      <c r="A13687" s="353">
        <v>44074</v>
      </c>
      <c r="B13687" s="354" t="s">
        <v>32771</v>
      </c>
      <c r="C13687" s="353" t="s">
        <v>1051</v>
      </c>
      <c r="D13687" s="355">
        <v>500.97</v>
      </c>
    </row>
    <row r="13688" spans="1:4" x14ac:dyDescent="0.25">
      <c r="A13688" s="353">
        <v>44072</v>
      </c>
      <c r="B13688" s="354" t="s">
        <v>32772</v>
      </c>
      <c r="C13688" s="353" t="s">
        <v>1051</v>
      </c>
      <c r="D13688" s="355">
        <v>151.87</v>
      </c>
    </row>
    <row r="13689" spans="1:4" x14ac:dyDescent="0.25">
      <c r="A13689" s="353">
        <v>511</v>
      </c>
      <c r="B13689" s="354" t="s">
        <v>32773</v>
      </c>
      <c r="C13689" s="353" t="s">
        <v>1051</v>
      </c>
      <c r="D13689" s="355">
        <v>18.75</v>
      </c>
    </row>
    <row r="13690" spans="1:4" x14ac:dyDescent="0.25">
      <c r="A13690" s="353">
        <v>37540</v>
      </c>
      <c r="B13690" s="354" t="s">
        <v>32774</v>
      </c>
      <c r="C13690" s="353" t="s">
        <v>2</v>
      </c>
      <c r="D13690" s="355">
        <v>100848.52</v>
      </c>
    </row>
    <row r="13691" spans="1:4" x14ac:dyDescent="0.25">
      <c r="A13691" s="353">
        <v>37548</v>
      </c>
      <c r="B13691" s="354" t="s">
        <v>32775</v>
      </c>
      <c r="C13691" s="353" t="s">
        <v>2</v>
      </c>
      <c r="D13691" s="355">
        <v>133674.21</v>
      </c>
    </row>
    <row r="13692" spans="1:4" x14ac:dyDescent="0.25">
      <c r="A13692" s="353">
        <v>39828</v>
      </c>
      <c r="B13692" s="354" t="s">
        <v>32776</v>
      </c>
      <c r="C13692" s="353" t="s">
        <v>2</v>
      </c>
      <c r="D13692" s="355">
        <v>801.91</v>
      </c>
    </row>
    <row r="13693" spans="1:4" x14ac:dyDescent="0.25">
      <c r="A13693" s="353">
        <v>38392</v>
      </c>
      <c r="B13693" s="354" t="s">
        <v>32777</v>
      </c>
      <c r="C13693" s="353" t="s">
        <v>2</v>
      </c>
      <c r="D13693" s="355">
        <v>76.86</v>
      </c>
    </row>
    <row r="13694" spans="1:4" x14ac:dyDescent="0.25">
      <c r="A13694" s="353">
        <v>11735</v>
      </c>
      <c r="B13694" s="354" t="s">
        <v>32778</v>
      </c>
      <c r="C13694" s="353" t="s">
        <v>2</v>
      </c>
      <c r="D13694" s="355">
        <v>10.050000000000001</v>
      </c>
    </row>
    <row r="13695" spans="1:4" x14ac:dyDescent="0.25">
      <c r="A13695" s="353">
        <v>11737</v>
      </c>
      <c r="B13695" s="354" t="s">
        <v>32779</v>
      </c>
      <c r="C13695" s="353" t="s">
        <v>2</v>
      </c>
      <c r="D13695" s="355">
        <v>14.26</v>
      </c>
    </row>
    <row r="13696" spans="1:4" x14ac:dyDescent="0.25">
      <c r="A13696" s="353">
        <v>11738</v>
      </c>
      <c r="B13696" s="354" t="s">
        <v>32780</v>
      </c>
      <c r="C13696" s="353" t="s">
        <v>2</v>
      </c>
      <c r="D13696" s="355">
        <v>17.97</v>
      </c>
    </row>
    <row r="13697" spans="1:4" x14ac:dyDescent="0.25">
      <c r="A13697" s="353">
        <v>36143</v>
      </c>
      <c r="B13697" s="354" t="s">
        <v>32781</v>
      </c>
      <c r="C13697" s="353" t="s">
        <v>2</v>
      </c>
      <c r="D13697" s="355">
        <v>82.81</v>
      </c>
    </row>
    <row r="13698" spans="1:4" x14ac:dyDescent="0.25">
      <c r="A13698" s="353">
        <v>36142</v>
      </c>
      <c r="B13698" s="354" t="s">
        <v>32782</v>
      </c>
      <c r="C13698" s="353" t="s">
        <v>2</v>
      </c>
      <c r="D13698" s="355">
        <v>2.04</v>
      </c>
    </row>
    <row r="13699" spans="1:4" x14ac:dyDescent="0.25">
      <c r="A13699" s="353">
        <v>45227</v>
      </c>
      <c r="B13699" s="354" t="s">
        <v>39997</v>
      </c>
      <c r="C13699" s="353" t="s">
        <v>2</v>
      </c>
      <c r="D13699" s="355">
        <v>789.1</v>
      </c>
    </row>
    <row r="13700" spans="1:4" x14ac:dyDescent="0.25">
      <c r="A13700" s="353">
        <v>45209</v>
      </c>
      <c r="B13700" s="354" t="s">
        <v>39826</v>
      </c>
      <c r="C13700" s="353" t="s">
        <v>2</v>
      </c>
      <c r="D13700" s="355">
        <v>34.56</v>
      </c>
    </row>
    <row r="13701" spans="1:4" x14ac:dyDescent="0.25">
      <c r="A13701" s="353">
        <v>36146</v>
      </c>
      <c r="B13701" s="354" t="s">
        <v>32783</v>
      </c>
      <c r="C13701" s="353" t="s">
        <v>2</v>
      </c>
      <c r="D13701" s="355">
        <v>219.13</v>
      </c>
    </row>
    <row r="13702" spans="1:4" x14ac:dyDescent="0.25">
      <c r="A13702" s="353">
        <v>39015</v>
      </c>
      <c r="B13702" s="354" t="s">
        <v>32784</v>
      </c>
      <c r="C13702" s="353" t="s">
        <v>2</v>
      </c>
      <c r="D13702" s="355">
        <v>0.95</v>
      </c>
    </row>
    <row r="13703" spans="1:4" x14ac:dyDescent="0.25">
      <c r="A13703" s="353">
        <v>38377</v>
      </c>
      <c r="B13703" s="354" t="s">
        <v>32785</v>
      </c>
      <c r="C13703" s="353" t="s">
        <v>2</v>
      </c>
      <c r="D13703" s="355">
        <v>35.83</v>
      </c>
    </row>
    <row r="13704" spans="1:4" x14ac:dyDescent="0.25">
      <c r="A13704" s="353">
        <v>38376</v>
      </c>
      <c r="B13704" s="354" t="s">
        <v>32786</v>
      </c>
      <c r="C13704" s="353" t="s">
        <v>2</v>
      </c>
      <c r="D13704" s="355">
        <v>41.44</v>
      </c>
    </row>
    <row r="13705" spans="1:4" x14ac:dyDescent="0.25">
      <c r="A13705" s="353">
        <v>38116</v>
      </c>
      <c r="B13705" s="354" t="s">
        <v>32787</v>
      </c>
      <c r="C13705" s="353" t="s">
        <v>2</v>
      </c>
      <c r="D13705" s="355">
        <v>5.32</v>
      </c>
    </row>
    <row r="13706" spans="1:4" x14ac:dyDescent="0.25">
      <c r="A13706" s="353">
        <v>38066</v>
      </c>
      <c r="B13706" s="354" t="s">
        <v>32788</v>
      </c>
      <c r="C13706" s="353" t="s">
        <v>2</v>
      </c>
      <c r="D13706" s="355">
        <v>8.7899999999999991</v>
      </c>
    </row>
    <row r="13707" spans="1:4" x14ac:dyDescent="0.25">
      <c r="A13707" s="353">
        <v>38117</v>
      </c>
      <c r="B13707" s="354" t="s">
        <v>32789</v>
      </c>
      <c r="C13707" s="353" t="s">
        <v>2</v>
      </c>
      <c r="D13707" s="355">
        <v>9.07</v>
      </c>
    </row>
    <row r="13708" spans="1:4" x14ac:dyDescent="0.25">
      <c r="A13708" s="353">
        <v>38067</v>
      </c>
      <c r="B13708" s="354" t="s">
        <v>32790</v>
      </c>
      <c r="C13708" s="353" t="s">
        <v>2</v>
      </c>
      <c r="D13708" s="355">
        <v>12.37</v>
      </c>
    </row>
    <row r="13709" spans="1:4" x14ac:dyDescent="0.25">
      <c r="A13709" s="353">
        <v>44313</v>
      </c>
      <c r="B13709" s="354" t="s">
        <v>32791</v>
      </c>
      <c r="C13709" s="353" t="s">
        <v>2</v>
      </c>
      <c r="D13709" s="355">
        <v>910.34</v>
      </c>
    </row>
    <row r="13710" spans="1:4" x14ac:dyDescent="0.25">
      <c r="A13710" s="353">
        <v>11522</v>
      </c>
      <c r="B13710" s="354" t="s">
        <v>32792</v>
      </c>
      <c r="C13710" s="353" t="s">
        <v>2</v>
      </c>
      <c r="D13710" s="355">
        <v>13.75</v>
      </c>
    </row>
    <row r="13711" spans="1:4" x14ac:dyDescent="0.25">
      <c r="A13711" s="353">
        <v>43600</v>
      </c>
      <c r="B13711" s="354" t="s">
        <v>32793</v>
      </c>
      <c r="C13711" s="353" t="s">
        <v>2</v>
      </c>
      <c r="D13711" s="355">
        <v>55.11</v>
      </c>
    </row>
    <row r="13712" spans="1:4" x14ac:dyDescent="0.25">
      <c r="A13712" s="353">
        <v>5080</v>
      </c>
      <c r="B13712" s="354" t="s">
        <v>32794</v>
      </c>
      <c r="C13712" s="353" t="s">
        <v>2</v>
      </c>
      <c r="D13712" s="355">
        <v>21.49</v>
      </c>
    </row>
    <row r="13713" spans="1:4" x14ac:dyDescent="0.25">
      <c r="A13713" s="353">
        <v>38168</v>
      </c>
      <c r="B13713" s="354" t="s">
        <v>32795</v>
      </c>
      <c r="C13713" s="353" t="s">
        <v>2</v>
      </c>
      <c r="D13713" s="355">
        <v>150.04</v>
      </c>
    </row>
    <row r="13714" spans="1:4" x14ac:dyDescent="0.25">
      <c r="A13714" s="353">
        <v>43601</v>
      </c>
      <c r="B13714" s="354" t="s">
        <v>32796</v>
      </c>
      <c r="C13714" s="353" t="s">
        <v>2</v>
      </c>
      <c r="D13714" s="355">
        <v>75.02</v>
      </c>
    </row>
    <row r="13715" spans="1:4" x14ac:dyDescent="0.25">
      <c r="A13715" s="353">
        <v>13393</v>
      </c>
      <c r="B13715" s="354" t="s">
        <v>32797</v>
      </c>
      <c r="C13715" s="353" t="s">
        <v>2</v>
      </c>
      <c r="D13715" s="355">
        <v>346.89</v>
      </c>
    </row>
    <row r="13716" spans="1:4" x14ac:dyDescent="0.25">
      <c r="A13716" s="353">
        <v>13395</v>
      </c>
      <c r="B13716" s="354" t="s">
        <v>32798</v>
      </c>
      <c r="C13716" s="353" t="s">
        <v>2</v>
      </c>
      <c r="D13716" s="355">
        <v>486.12</v>
      </c>
    </row>
    <row r="13717" spans="1:4" x14ac:dyDescent="0.25">
      <c r="A13717" s="353">
        <v>12039</v>
      </c>
      <c r="B13717" s="354" t="s">
        <v>32799</v>
      </c>
      <c r="C13717" s="353" t="s">
        <v>2</v>
      </c>
      <c r="D13717" s="355">
        <v>510.86</v>
      </c>
    </row>
    <row r="13718" spans="1:4" x14ac:dyDescent="0.25">
      <c r="A13718" s="353">
        <v>13396</v>
      </c>
      <c r="B13718" s="354" t="s">
        <v>32800</v>
      </c>
      <c r="C13718" s="353" t="s">
        <v>2</v>
      </c>
      <c r="D13718" s="355">
        <v>717.48</v>
      </c>
    </row>
    <row r="13719" spans="1:4" x14ac:dyDescent="0.25">
      <c r="A13719" s="353">
        <v>12041</v>
      </c>
      <c r="B13719" s="354" t="s">
        <v>32801</v>
      </c>
      <c r="C13719" s="353" t="s">
        <v>2</v>
      </c>
      <c r="D13719" s="355">
        <v>585.87</v>
      </c>
    </row>
    <row r="13720" spans="1:4" x14ac:dyDescent="0.25">
      <c r="A13720" s="353">
        <v>12043</v>
      </c>
      <c r="B13720" s="354" t="s">
        <v>32802</v>
      </c>
      <c r="C13720" s="353" t="s">
        <v>2</v>
      </c>
      <c r="D13720" s="355">
        <v>1236.96</v>
      </c>
    </row>
    <row r="13721" spans="1:4" x14ac:dyDescent="0.25">
      <c r="A13721" s="353">
        <v>39762</v>
      </c>
      <c r="B13721" s="354" t="s">
        <v>32803</v>
      </c>
      <c r="C13721" s="353" t="s">
        <v>2</v>
      </c>
      <c r="D13721" s="355">
        <v>588.82000000000005</v>
      </c>
    </row>
    <row r="13722" spans="1:4" x14ac:dyDescent="0.25">
      <c r="A13722" s="353">
        <v>12042</v>
      </c>
      <c r="B13722" s="354" t="s">
        <v>32804</v>
      </c>
      <c r="C13722" s="353" t="s">
        <v>2</v>
      </c>
      <c r="D13722" s="355">
        <v>859.67</v>
      </c>
    </row>
    <row r="13723" spans="1:4" x14ac:dyDescent="0.25">
      <c r="A13723" s="353">
        <v>39763</v>
      </c>
      <c r="B13723" s="354" t="s">
        <v>32805</v>
      </c>
      <c r="C13723" s="353" t="s">
        <v>2</v>
      </c>
      <c r="D13723" s="355">
        <v>1006.13</v>
      </c>
    </row>
    <row r="13724" spans="1:4" x14ac:dyDescent="0.25">
      <c r="A13724" s="353">
        <v>39760</v>
      </c>
      <c r="B13724" s="354" t="s">
        <v>32806</v>
      </c>
      <c r="C13724" s="353" t="s">
        <v>2</v>
      </c>
      <c r="D13724" s="355">
        <v>1002.82</v>
      </c>
    </row>
    <row r="13725" spans="1:4" x14ac:dyDescent="0.25">
      <c r="A13725" s="353">
        <v>39756</v>
      </c>
      <c r="B13725" s="354" t="s">
        <v>32807</v>
      </c>
      <c r="C13725" s="353" t="s">
        <v>2</v>
      </c>
      <c r="D13725" s="355">
        <v>360.07</v>
      </c>
    </row>
    <row r="13726" spans="1:4" x14ac:dyDescent="0.25">
      <c r="A13726" s="353">
        <v>12038</v>
      </c>
      <c r="B13726" s="354" t="s">
        <v>32808</v>
      </c>
      <c r="C13726" s="353" t="s">
        <v>2</v>
      </c>
      <c r="D13726" s="355">
        <v>449.92</v>
      </c>
    </row>
    <row r="13727" spans="1:4" x14ac:dyDescent="0.25">
      <c r="A13727" s="353">
        <v>39757</v>
      </c>
      <c r="B13727" s="354" t="s">
        <v>32809</v>
      </c>
      <c r="C13727" s="353" t="s">
        <v>2</v>
      </c>
      <c r="D13727" s="355">
        <v>416.04</v>
      </c>
    </row>
    <row r="13728" spans="1:4" x14ac:dyDescent="0.25">
      <c r="A13728" s="353">
        <v>39758</v>
      </c>
      <c r="B13728" s="354" t="s">
        <v>32810</v>
      </c>
      <c r="C13728" s="353" t="s">
        <v>2</v>
      </c>
      <c r="D13728" s="355">
        <v>606.32000000000005</v>
      </c>
    </row>
    <row r="13729" spans="1:4" x14ac:dyDescent="0.25">
      <c r="A13729" s="353">
        <v>39759</v>
      </c>
      <c r="B13729" s="354" t="s">
        <v>32811</v>
      </c>
      <c r="C13729" s="353" t="s">
        <v>2</v>
      </c>
      <c r="D13729" s="355">
        <v>748.8</v>
      </c>
    </row>
    <row r="13730" spans="1:4" x14ac:dyDescent="0.25">
      <c r="A13730" s="353">
        <v>39761</v>
      </c>
      <c r="B13730" s="354" t="s">
        <v>32812</v>
      </c>
      <c r="C13730" s="353" t="s">
        <v>2</v>
      </c>
      <c r="D13730" s="355">
        <v>900.08</v>
      </c>
    </row>
    <row r="13731" spans="1:4" x14ac:dyDescent="0.25">
      <c r="A13731" s="353">
        <v>39805</v>
      </c>
      <c r="B13731" s="354" t="s">
        <v>32813</v>
      </c>
      <c r="C13731" s="353" t="s">
        <v>2</v>
      </c>
      <c r="D13731" s="355">
        <v>163.6</v>
      </c>
    </row>
    <row r="13732" spans="1:4" x14ac:dyDescent="0.25">
      <c r="A13732" s="353">
        <v>39806</v>
      </c>
      <c r="B13732" s="354" t="s">
        <v>32814</v>
      </c>
      <c r="C13732" s="353" t="s">
        <v>2</v>
      </c>
      <c r="D13732" s="355">
        <v>303.10000000000002</v>
      </c>
    </row>
    <row r="13733" spans="1:4" x14ac:dyDescent="0.25">
      <c r="A13733" s="353">
        <v>39807</v>
      </c>
      <c r="B13733" s="354" t="s">
        <v>32815</v>
      </c>
      <c r="C13733" s="353" t="s">
        <v>2</v>
      </c>
      <c r="D13733" s="355">
        <v>656.88</v>
      </c>
    </row>
    <row r="13734" spans="1:4" x14ac:dyDescent="0.25">
      <c r="A13734" s="353">
        <v>43100</v>
      </c>
      <c r="B13734" s="354" t="s">
        <v>32816</v>
      </c>
      <c r="C13734" s="353" t="s">
        <v>2</v>
      </c>
      <c r="D13734" s="355">
        <v>513.54</v>
      </c>
    </row>
    <row r="13735" spans="1:4" x14ac:dyDescent="0.25">
      <c r="A13735" s="353">
        <v>39804</v>
      </c>
      <c r="B13735" s="354" t="s">
        <v>32817</v>
      </c>
      <c r="C13735" s="353" t="s">
        <v>2</v>
      </c>
      <c r="D13735" s="355">
        <v>96.06</v>
      </c>
    </row>
    <row r="13736" spans="1:4" x14ac:dyDescent="0.25">
      <c r="A13736" s="353">
        <v>39796</v>
      </c>
      <c r="B13736" s="354" t="s">
        <v>32818</v>
      </c>
      <c r="C13736" s="353" t="s">
        <v>2</v>
      </c>
      <c r="D13736" s="355">
        <v>99.5</v>
      </c>
    </row>
    <row r="13737" spans="1:4" x14ac:dyDescent="0.25">
      <c r="A13737" s="353">
        <v>39797</v>
      </c>
      <c r="B13737" s="354" t="s">
        <v>32819</v>
      </c>
      <c r="C13737" s="353" t="s">
        <v>2</v>
      </c>
      <c r="D13737" s="355">
        <v>156.19</v>
      </c>
    </row>
    <row r="13738" spans="1:4" x14ac:dyDescent="0.25">
      <c r="A13738" s="353">
        <v>39798</v>
      </c>
      <c r="B13738" s="354" t="s">
        <v>32820</v>
      </c>
      <c r="C13738" s="353" t="s">
        <v>2</v>
      </c>
      <c r="D13738" s="355">
        <v>267.91000000000003</v>
      </c>
    </row>
    <row r="13739" spans="1:4" x14ac:dyDescent="0.25">
      <c r="A13739" s="353">
        <v>39794</v>
      </c>
      <c r="B13739" s="354" t="s">
        <v>32821</v>
      </c>
      <c r="C13739" s="353" t="s">
        <v>2</v>
      </c>
      <c r="D13739" s="355">
        <v>42.23</v>
      </c>
    </row>
    <row r="13740" spans="1:4" x14ac:dyDescent="0.25">
      <c r="A13740" s="353">
        <v>39795</v>
      </c>
      <c r="B13740" s="354" t="s">
        <v>32822</v>
      </c>
      <c r="C13740" s="353" t="s">
        <v>2</v>
      </c>
      <c r="D13740" s="355">
        <v>66.72</v>
      </c>
    </row>
    <row r="13741" spans="1:4" x14ac:dyDescent="0.25">
      <c r="A13741" s="353">
        <v>39801</v>
      </c>
      <c r="B13741" s="354" t="s">
        <v>32823</v>
      </c>
      <c r="C13741" s="353" t="s">
        <v>2</v>
      </c>
      <c r="D13741" s="355">
        <v>140.88999999999999</v>
      </c>
    </row>
    <row r="13742" spans="1:4" x14ac:dyDescent="0.25">
      <c r="A13742" s="353">
        <v>39802</v>
      </c>
      <c r="B13742" s="354" t="s">
        <v>32824</v>
      </c>
      <c r="C13742" s="353" t="s">
        <v>2</v>
      </c>
      <c r="D13742" s="355">
        <v>206.52</v>
      </c>
    </row>
    <row r="13743" spans="1:4" x14ac:dyDescent="0.25">
      <c r="A13743" s="353">
        <v>39803</v>
      </c>
      <c r="B13743" s="354" t="s">
        <v>32825</v>
      </c>
      <c r="C13743" s="353" t="s">
        <v>2</v>
      </c>
      <c r="D13743" s="355">
        <v>288.10000000000002</v>
      </c>
    </row>
    <row r="13744" spans="1:4" x14ac:dyDescent="0.25">
      <c r="A13744" s="353">
        <v>39799</v>
      </c>
      <c r="B13744" s="354" t="s">
        <v>32826</v>
      </c>
      <c r="C13744" s="353" t="s">
        <v>2</v>
      </c>
      <c r="D13744" s="355">
        <v>49.23</v>
      </c>
    </row>
    <row r="13745" spans="1:4" x14ac:dyDescent="0.25">
      <c r="A13745" s="353">
        <v>39800</v>
      </c>
      <c r="B13745" s="354" t="s">
        <v>32827</v>
      </c>
      <c r="C13745" s="353" t="s">
        <v>2</v>
      </c>
      <c r="D13745" s="355">
        <v>83.86</v>
      </c>
    </row>
    <row r="13746" spans="1:4" x14ac:dyDescent="0.25">
      <c r="A13746" s="353">
        <v>43837</v>
      </c>
      <c r="B13746" s="354" t="s">
        <v>32828</v>
      </c>
      <c r="C13746" s="353" t="s">
        <v>2</v>
      </c>
      <c r="D13746" s="355">
        <v>1363.71</v>
      </c>
    </row>
    <row r="13747" spans="1:4" x14ac:dyDescent="0.25">
      <c r="A13747" s="353">
        <v>43836</v>
      </c>
      <c r="B13747" s="354" t="s">
        <v>32829</v>
      </c>
      <c r="C13747" s="353" t="s">
        <v>2</v>
      </c>
      <c r="D13747" s="355">
        <v>2774.91</v>
      </c>
    </row>
    <row r="13748" spans="1:4" x14ac:dyDescent="0.25">
      <c r="A13748" s="353">
        <v>21059</v>
      </c>
      <c r="B13748" s="354" t="s">
        <v>32830</v>
      </c>
      <c r="C13748" s="353" t="s">
        <v>2</v>
      </c>
      <c r="D13748" s="355">
        <v>44.43</v>
      </c>
    </row>
    <row r="13749" spans="1:4" x14ac:dyDescent="0.25">
      <c r="A13749" s="353">
        <v>11234</v>
      </c>
      <c r="B13749" s="354" t="s">
        <v>32831</v>
      </c>
      <c r="C13749" s="353" t="s">
        <v>2</v>
      </c>
      <c r="D13749" s="355">
        <v>66.97</v>
      </c>
    </row>
    <row r="13750" spans="1:4" x14ac:dyDescent="0.25">
      <c r="A13750" s="353">
        <v>21060</v>
      </c>
      <c r="B13750" s="354" t="s">
        <v>32832</v>
      </c>
      <c r="C13750" s="353" t="s">
        <v>2</v>
      </c>
      <c r="D13750" s="355">
        <v>82.42</v>
      </c>
    </row>
    <row r="13751" spans="1:4" x14ac:dyDescent="0.25">
      <c r="A13751" s="353">
        <v>21061</v>
      </c>
      <c r="B13751" s="354" t="s">
        <v>32833</v>
      </c>
      <c r="C13751" s="353" t="s">
        <v>2</v>
      </c>
      <c r="D13751" s="355">
        <v>103.03</v>
      </c>
    </row>
    <row r="13752" spans="1:4" x14ac:dyDescent="0.25">
      <c r="A13752" s="353">
        <v>21062</v>
      </c>
      <c r="B13752" s="354" t="s">
        <v>32834</v>
      </c>
      <c r="C13752" s="353" t="s">
        <v>2</v>
      </c>
      <c r="D13752" s="355">
        <v>162.27000000000001</v>
      </c>
    </row>
    <row r="13753" spans="1:4" x14ac:dyDescent="0.25">
      <c r="A13753" s="353">
        <v>11708</v>
      </c>
      <c r="B13753" s="354" t="s">
        <v>32835</v>
      </c>
      <c r="C13753" s="353" t="s">
        <v>2</v>
      </c>
      <c r="D13753" s="355">
        <v>17.7</v>
      </c>
    </row>
    <row r="13754" spans="1:4" x14ac:dyDescent="0.25">
      <c r="A13754" s="353">
        <v>11709</v>
      </c>
      <c r="B13754" s="354" t="s">
        <v>32836</v>
      </c>
      <c r="C13754" s="353" t="s">
        <v>2</v>
      </c>
      <c r="D13754" s="355">
        <v>41.59</v>
      </c>
    </row>
    <row r="13755" spans="1:4" x14ac:dyDescent="0.25">
      <c r="A13755" s="353">
        <v>11710</v>
      </c>
      <c r="B13755" s="354" t="s">
        <v>32837</v>
      </c>
      <c r="C13755" s="353" t="s">
        <v>2</v>
      </c>
      <c r="D13755" s="355">
        <v>95.62</v>
      </c>
    </row>
    <row r="13756" spans="1:4" x14ac:dyDescent="0.25">
      <c r="A13756" s="353">
        <v>11707</v>
      </c>
      <c r="B13756" s="354" t="s">
        <v>32838</v>
      </c>
      <c r="C13756" s="353" t="s">
        <v>2</v>
      </c>
      <c r="D13756" s="355">
        <v>13.26</v>
      </c>
    </row>
    <row r="13757" spans="1:4" x14ac:dyDescent="0.25">
      <c r="A13757" s="353">
        <v>5102</v>
      </c>
      <c r="B13757" s="354" t="s">
        <v>32839</v>
      </c>
      <c r="C13757" s="353" t="s">
        <v>2</v>
      </c>
      <c r="D13757" s="355">
        <v>14.12</v>
      </c>
    </row>
    <row r="13758" spans="1:4" x14ac:dyDescent="0.25">
      <c r="A13758" s="353">
        <v>11711</v>
      </c>
      <c r="B13758" s="354" t="s">
        <v>32840</v>
      </c>
      <c r="C13758" s="353" t="s">
        <v>2</v>
      </c>
      <c r="D13758" s="355">
        <v>11.77</v>
      </c>
    </row>
    <row r="13759" spans="1:4" x14ac:dyDescent="0.25">
      <c r="A13759" s="353">
        <v>11739</v>
      </c>
      <c r="B13759" s="354" t="s">
        <v>32841</v>
      </c>
      <c r="C13759" s="353" t="s">
        <v>2</v>
      </c>
      <c r="D13759" s="355">
        <v>10.07</v>
      </c>
    </row>
    <row r="13760" spans="1:4" x14ac:dyDescent="0.25">
      <c r="A13760" s="353">
        <v>11741</v>
      </c>
      <c r="B13760" s="354" t="s">
        <v>32842</v>
      </c>
      <c r="C13760" s="353" t="s">
        <v>2</v>
      </c>
      <c r="D13760" s="355">
        <v>12.82</v>
      </c>
    </row>
    <row r="13761" spans="1:4" x14ac:dyDescent="0.25">
      <c r="A13761" s="353">
        <v>11745</v>
      </c>
      <c r="B13761" s="354" t="s">
        <v>32843</v>
      </c>
      <c r="C13761" s="353" t="s">
        <v>2</v>
      </c>
      <c r="D13761" s="355">
        <v>16.89</v>
      </c>
    </row>
    <row r="13762" spans="1:4" x14ac:dyDescent="0.25">
      <c r="A13762" s="353">
        <v>11743</v>
      </c>
      <c r="B13762" s="354" t="s">
        <v>32844</v>
      </c>
      <c r="C13762" s="353" t="s">
        <v>2</v>
      </c>
      <c r="D13762" s="355">
        <v>10.76</v>
      </c>
    </row>
    <row r="13763" spans="1:4" x14ac:dyDescent="0.25">
      <c r="A13763" s="353">
        <v>5104</v>
      </c>
      <c r="B13763" s="354" t="s">
        <v>32845</v>
      </c>
      <c r="C13763" s="353" t="s">
        <v>689</v>
      </c>
      <c r="D13763" s="355">
        <v>111.4</v>
      </c>
    </row>
    <row r="13764" spans="1:4" x14ac:dyDescent="0.25">
      <c r="A13764" s="353">
        <v>44530</v>
      </c>
      <c r="B13764" s="354" t="s">
        <v>32846</v>
      </c>
      <c r="C13764" s="353" t="s">
        <v>2</v>
      </c>
      <c r="D13764" s="355">
        <v>77.739999999999995</v>
      </c>
    </row>
    <row r="13765" spans="1:4" x14ac:dyDescent="0.25">
      <c r="A13765" s="353">
        <v>2710</v>
      </c>
      <c r="B13765" s="354" t="s">
        <v>32847</v>
      </c>
      <c r="C13765" s="353" t="s">
        <v>2</v>
      </c>
      <c r="D13765" s="355">
        <v>67.09</v>
      </c>
    </row>
    <row r="13766" spans="1:4" x14ac:dyDescent="0.25">
      <c r="A13766" s="353">
        <v>14575</v>
      </c>
      <c r="B13766" s="354" t="s">
        <v>32848</v>
      </c>
      <c r="C13766" s="353" t="s">
        <v>2</v>
      </c>
      <c r="D13766" s="355"/>
    </row>
    <row r="13767" spans="1:4" x14ac:dyDescent="0.25">
      <c r="A13767" s="353">
        <v>44048</v>
      </c>
      <c r="B13767" s="354" t="s">
        <v>40108</v>
      </c>
      <c r="C13767" s="353" t="s">
        <v>2</v>
      </c>
      <c r="D13767" s="355">
        <v>118.46</v>
      </c>
    </row>
    <row r="13768" spans="1:4" x14ac:dyDescent="0.25">
      <c r="A13768" s="353">
        <v>44026</v>
      </c>
      <c r="B13768" s="354" t="s">
        <v>40109</v>
      </c>
      <c r="C13768" s="353" t="s">
        <v>2</v>
      </c>
      <c r="D13768" s="355">
        <v>147.11000000000001</v>
      </c>
    </row>
    <row r="13769" spans="1:4" x14ac:dyDescent="0.25">
      <c r="A13769" s="353">
        <v>44024</v>
      </c>
      <c r="B13769" s="354" t="s">
        <v>40110</v>
      </c>
      <c r="C13769" s="353" t="s">
        <v>2</v>
      </c>
      <c r="D13769" s="355">
        <v>70.819999999999993</v>
      </c>
    </row>
    <row r="13770" spans="1:4" x14ac:dyDescent="0.25">
      <c r="A13770" s="353">
        <v>44025</v>
      </c>
      <c r="B13770" s="354" t="s">
        <v>40111</v>
      </c>
      <c r="C13770" s="353" t="s">
        <v>2</v>
      </c>
      <c r="D13770" s="355">
        <v>82.54</v>
      </c>
    </row>
    <row r="13771" spans="1:4" x14ac:dyDescent="0.25">
      <c r="A13771" s="353">
        <v>44022</v>
      </c>
      <c r="B13771" s="354" t="s">
        <v>40112</v>
      </c>
      <c r="C13771" s="353" t="s">
        <v>2</v>
      </c>
      <c r="D13771" s="355">
        <v>42.17</v>
      </c>
    </row>
    <row r="13772" spans="1:4" x14ac:dyDescent="0.25">
      <c r="A13772" s="353">
        <v>44023</v>
      </c>
      <c r="B13772" s="354" t="s">
        <v>40113</v>
      </c>
      <c r="C13772" s="353" t="s">
        <v>2</v>
      </c>
      <c r="D13772" s="355">
        <v>57.08</v>
      </c>
    </row>
    <row r="13773" spans="1:4" x14ac:dyDescent="0.25">
      <c r="A13773" s="353">
        <v>43966</v>
      </c>
      <c r="B13773" s="354" t="s">
        <v>40114</v>
      </c>
      <c r="C13773" s="353" t="s">
        <v>2</v>
      </c>
      <c r="D13773" s="355">
        <v>14.25</v>
      </c>
    </row>
    <row r="13774" spans="1:4" x14ac:dyDescent="0.25">
      <c r="A13774" s="353">
        <v>43967</v>
      </c>
      <c r="B13774" s="354" t="s">
        <v>40115</v>
      </c>
      <c r="C13774" s="353" t="s">
        <v>2</v>
      </c>
      <c r="D13774" s="355">
        <v>16.57</v>
      </c>
    </row>
    <row r="13775" spans="1:4" x14ac:dyDescent="0.25">
      <c r="A13775" s="353">
        <v>43968</v>
      </c>
      <c r="B13775" s="354" t="s">
        <v>40116</v>
      </c>
      <c r="C13775" s="353" t="s">
        <v>2</v>
      </c>
      <c r="D13775" s="355">
        <v>18.47</v>
      </c>
    </row>
    <row r="13776" spans="1:4" x14ac:dyDescent="0.25">
      <c r="A13776" s="353">
        <v>43969</v>
      </c>
      <c r="B13776" s="354" t="s">
        <v>40117</v>
      </c>
      <c r="C13776" s="353" t="s">
        <v>2</v>
      </c>
      <c r="D13776" s="355">
        <v>21.73</v>
      </c>
    </row>
    <row r="13777" spans="1:4" x14ac:dyDescent="0.25">
      <c r="A13777" s="353">
        <v>44021</v>
      </c>
      <c r="B13777" s="354" t="s">
        <v>40118</v>
      </c>
      <c r="C13777" s="353" t="s">
        <v>2</v>
      </c>
      <c r="D13777" s="355">
        <v>24.91</v>
      </c>
    </row>
    <row r="13778" spans="1:4" x14ac:dyDescent="0.25">
      <c r="A13778" s="353">
        <v>43970</v>
      </c>
      <c r="B13778" s="354" t="s">
        <v>40119</v>
      </c>
      <c r="C13778" s="353" t="s">
        <v>2</v>
      </c>
      <c r="D13778" s="355">
        <v>12.65</v>
      </c>
    </row>
    <row r="13779" spans="1:4" x14ac:dyDescent="0.25">
      <c r="A13779" s="353">
        <v>20043</v>
      </c>
      <c r="B13779" s="354" t="s">
        <v>32849</v>
      </c>
      <c r="C13779" s="353" t="s">
        <v>2</v>
      </c>
      <c r="D13779" s="355">
        <v>9.7200000000000006</v>
      </c>
    </row>
    <row r="13780" spans="1:4" x14ac:dyDescent="0.25">
      <c r="A13780" s="353">
        <v>20044</v>
      </c>
      <c r="B13780" s="354" t="s">
        <v>32850</v>
      </c>
      <c r="C13780" s="353" t="s">
        <v>2</v>
      </c>
      <c r="D13780" s="355">
        <v>11.27</v>
      </c>
    </row>
    <row r="13781" spans="1:4" x14ac:dyDescent="0.25">
      <c r="A13781" s="353">
        <v>20042</v>
      </c>
      <c r="B13781" s="354" t="s">
        <v>32851</v>
      </c>
      <c r="C13781" s="353" t="s">
        <v>2</v>
      </c>
      <c r="D13781" s="355">
        <v>8.43</v>
      </c>
    </row>
    <row r="13782" spans="1:4" x14ac:dyDescent="0.25">
      <c r="A13782" s="353">
        <v>20046</v>
      </c>
      <c r="B13782" s="354" t="s">
        <v>32852</v>
      </c>
      <c r="C13782" s="353" t="s">
        <v>2</v>
      </c>
      <c r="D13782" s="355">
        <v>19.97</v>
      </c>
    </row>
    <row r="13783" spans="1:4" x14ac:dyDescent="0.25">
      <c r="A13783" s="353">
        <v>20047</v>
      </c>
      <c r="B13783" s="354" t="s">
        <v>32853</v>
      </c>
      <c r="C13783" s="353" t="s">
        <v>2</v>
      </c>
      <c r="D13783" s="355">
        <v>59.87</v>
      </c>
    </row>
    <row r="13784" spans="1:4" x14ac:dyDescent="0.25">
      <c r="A13784" s="353">
        <v>20045</v>
      </c>
      <c r="B13784" s="354" t="s">
        <v>32854</v>
      </c>
      <c r="C13784" s="353" t="s">
        <v>2</v>
      </c>
      <c r="D13784" s="355">
        <v>10.1</v>
      </c>
    </row>
    <row r="13785" spans="1:4" x14ac:dyDescent="0.25">
      <c r="A13785" s="353">
        <v>20972</v>
      </c>
      <c r="B13785" s="354" t="s">
        <v>32855</v>
      </c>
      <c r="C13785" s="353" t="s">
        <v>2</v>
      </c>
      <c r="D13785" s="355">
        <v>112.49</v>
      </c>
    </row>
    <row r="13786" spans="1:4" x14ac:dyDescent="0.25">
      <c r="A13786" s="353">
        <v>11321</v>
      </c>
      <c r="B13786" s="354" t="s">
        <v>32856</v>
      </c>
      <c r="C13786" s="353" t="s">
        <v>2</v>
      </c>
      <c r="D13786" s="355">
        <v>34.94</v>
      </c>
    </row>
    <row r="13787" spans="1:4" x14ac:dyDescent="0.25">
      <c r="A13787" s="353">
        <v>11323</v>
      </c>
      <c r="B13787" s="354" t="s">
        <v>32857</v>
      </c>
      <c r="C13787" s="353" t="s">
        <v>2</v>
      </c>
      <c r="D13787" s="355">
        <v>40.18</v>
      </c>
    </row>
    <row r="13788" spans="1:4" x14ac:dyDescent="0.25">
      <c r="A13788" s="353">
        <v>20327</v>
      </c>
      <c r="B13788" s="354" t="s">
        <v>32858</v>
      </c>
      <c r="C13788" s="353" t="s">
        <v>2</v>
      </c>
      <c r="D13788" s="355">
        <v>22.8</v>
      </c>
    </row>
    <row r="13789" spans="1:4" x14ac:dyDescent="0.25">
      <c r="A13789" s="353">
        <v>6034</v>
      </c>
      <c r="B13789" s="354" t="s">
        <v>32859</v>
      </c>
      <c r="C13789" s="353" t="s">
        <v>2</v>
      </c>
      <c r="D13789" s="355">
        <v>8.68</v>
      </c>
    </row>
    <row r="13790" spans="1:4" x14ac:dyDescent="0.25">
      <c r="A13790" s="353">
        <v>6036</v>
      </c>
      <c r="B13790" s="354" t="s">
        <v>32860</v>
      </c>
      <c r="C13790" s="353" t="s">
        <v>2</v>
      </c>
      <c r="D13790" s="355">
        <v>11.83</v>
      </c>
    </row>
    <row r="13791" spans="1:4" x14ac:dyDescent="0.25">
      <c r="A13791" s="353">
        <v>6031</v>
      </c>
      <c r="B13791" s="354" t="s">
        <v>32861</v>
      </c>
      <c r="C13791" s="353" t="s">
        <v>2</v>
      </c>
      <c r="D13791" s="355">
        <v>13.9</v>
      </c>
    </row>
    <row r="13792" spans="1:4" x14ac:dyDescent="0.25">
      <c r="A13792" s="353">
        <v>6029</v>
      </c>
      <c r="B13792" s="354" t="s">
        <v>32862</v>
      </c>
      <c r="C13792" s="353" t="s">
        <v>2</v>
      </c>
      <c r="D13792" s="355">
        <v>14.04</v>
      </c>
    </row>
    <row r="13793" spans="1:4" x14ac:dyDescent="0.25">
      <c r="A13793" s="353">
        <v>6033</v>
      </c>
      <c r="B13793" s="354" t="s">
        <v>32863</v>
      </c>
      <c r="C13793" s="353" t="s">
        <v>2</v>
      </c>
      <c r="D13793" s="355">
        <v>18.510000000000002</v>
      </c>
    </row>
    <row r="13794" spans="1:4" x14ac:dyDescent="0.25">
      <c r="A13794" s="353">
        <v>11672</v>
      </c>
      <c r="B13794" s="354" t="s">
        <v>32864</v>
      </c>
      <c r="C13794" s="353" t="s">
        <v>2</v>
      </c>
      <c r="D13794" s="355">
        <v>40.270000000000003</v>
      </c>
    </row>
    <row r="13795" spans="1:4" x14ac:dyDescent="0.25">
      <c r="A13795" s="353">
        <v>11669</v>
      </c>
      <c r="B13795" s="354" t="s">
        <v>32865</v>
      </c>
      <c r="C13795" s="353" t="s">
        <v>2</v>
      </c>
      <c r="D13795" s="355">
        <v>38.35</v>
      </c>
    </row>
    <row r="13796" spans="1:4" x14ac:dyDescent="0.25">
      <c r="A13796" s="353">
        <v>20055</v>
      </c>
      <c r="B13796" s="354" t="s">
        <v>32866</v>
      </c>
      <c r="C13796" s="353" t="s">
        <v>2</v>
      </c>
      <c r="D13796" s="355">
        <v>28.72</v>
      </c>
    </row>
    <row r="13797" spans="1:4" x14ac:dyDescent="0.25">
      <c r="A13797" s="353">
        <v>11670</v>
      </c>
      <c r="B13797" s="354" t="s">
        <v>32867</v>
      </c>
      <c r="C13797" s="353" t="s">
        <v>2</v>
      </c>
      <c r="D13797" s="355">
        <v>14.69</v>
      </c>
    </row>
    <row r="13798" spans="1:4" x14ac:dyDescent="0.25">
      <c r="A13798" s="353">
        <v>11671</v>
      </c>
      <c r="B13798" s="354" t="s">
        <v>32868</v>
      </c>
      <c r="C13798" s="353" t="s">
        <v>2</v>
      </c>
      <c r="D13798" s="355">
        <v>61.63</v>
      </c>
    </row>
    <row r="13799" spans="1:4" x14ac:dyDescent="0.25">
      <c r="A13799" s="353">
        <v>6032</v>
      </c>
      <c r="B13799" s="354" t="s">
        <v>32869</v>
      </c>
      <c r="C13799" s="353" t="s">
        <v>2</v>
      </c>
      <c r="D13799" s="355">
        <v>17.600000000000001</v>
      </c>
    </row>
    <row r="13800" spans="1:4" x14ac:dyDescent="0.25">
      <c r="A13800" s="353">
        <v>11673</v>
      </c>
      <c r="B13800" s="354" t="s">
        <v>32870</v>
      </c>
      <c r="C13800" s="353" t="s">
        <v>2</v>
      </c>
      <c r="D13800" s="355">
        <v>13.86</v>
      </c>
    </row>
    <row r="13801" spans="1:4" x14ac:dyDescent="0.25">
      <c r="A13801" s="353">
        <v>11674</v>
      </c>
      <c r="B13801" s="354" t="s">
        <v>32871</v>
      </c>
      <c r="C13801" s="353" t="s">
        <v>2</v>
      </c>
      <c r="D13801" s="355">
        <v>17.850000000000001</v>
      </c>
    </row>
    <row r="13802" spans="1:4" x14ac:dyDescent="0.25">
      <c r="A13802" s="353">
        <v>11675</v>
      </c>
      <c r="B13802" s="354" t="s">
        <v>32872</v>
      </c>
      <c r="C13802" s="353" t="s">
        <v>2</v>
      </c>
      <c r="D13802" s="355">
        <v>28.34</v>
      </c>
    </row>
    <row r="13803" spans="1:4" x14ac:dyDescent="0.25">
      <c r="A13803" s="353">
        <v>11676</v>
      </c>
      <c r="B13803" s="354" t="s">
        <v>32873</v>
      </c>
      <c r="C13803" s="353" t="s">
        <v>2</v>
      </c>
      <c r="D13803" s="355">
        <v>37.909999999999997</v>
      </c>
    </row>
    <row r="13804" spans="1:4" x14ac:dyDescent="0.25">
      <c r="A13804" s="353">
        <v>11677</v>
      </c>
      <c r="B13804" s="354" t="s">
        <v>32874</v>
      </c>
      <c r="C13804" s="353" t="s">
        <v>2</v>
      </c>
      <c r="D13804" s="355">
        <v>39.15</v>
      </c>
    </row>
    <row r="13805" spans="1:4" x14ac:dyDescent="0.25">
      <c r="A13805" s="353">
        <v>11678</v>
      </c>
      <c r="B13805" s="354" t="s">
        <v>32875</v>
      </c>
      <c r="C13805" s="353" t="s">
        <v>2</v>
      </c>
      <c r="D13805" s="355">
        <v>71.7</v>
      </c>
    </row>
    <row r="13806" spans="1:4" x14ac:dyDescent="0.25">
      <c r="A13806" s="353">
        <v>6038</v>
      </c>
      <c r="B13806" s="354" t="s">
        <v>32876</v>
      </c>
      <c r="C13806" s="353" t="s">
        <v>2</v>
      </c>
      <c r="D13806" s="355">
        <v>4.55</v>
      </c>
    </row>
    <row r="13807" spans="1:4" x14ac:dyDescent="0.25">
      <c r="A13807" s="353">
        <v>11718</v>
      </c>
      <c r="B13807" s="354" t="s">
        <v>32877</v>
      </c>
      <c r="C13807" s="353" t="s">
        <v>2</v>
      </c>
      <c r="D13807" s="355">
        <v>12.97</v>
      </c>
    </row>
    <row r="13808" spans="1:4" x14ac:dyDescent="0.25">
      <c r="A13808" s="353">
        <v>6037</v>
      </c>
      <c r="B13808" s="354" t="s">
        <v>32878</v>
      </c>
      <c r="C13808" s="353" t="s">
        <v>2</v>
      </c>
      <c r="D13808" s="355">
        <v>9.4600000000000009</v>
      </c>
    </row>
    <row r="13809" spans="1:4" x14ac:dyDescent="0.25">
      <c r="A13809" s="353">
        <v>11719</v>
      </c>
      <c r="B13809" s="354" t="s">
        <v>32879</v>
      </c>
      <c r="C13809" s="353" t="s">
        <v>2</v>
      </c>
      <c r="D13809" s="355">
        <v>10.52</v>
      </c>
    </row>
    <row r="13810" spans="1:4" x14ac:dyDescent="0.25">
      <c r="A13810" s="353">
        <v>6010</v>
      </c>
      <c r="B13810" s="354" t="s">
        <v>32880</v>
      </c>
      <c r="C13810" s="353" t="s">
        <v>2</v>
      </c>
      <c r="D13810" s="355">
        <v>153.07</v>
      </c>
    </row>
    <row r="13811" spans="1:4" x14ac:dyDescent="0.25">
      <c r="A13811" s="353">
        <v>6017</v>
      </c>
      <c r="B13811" s="354" t="s">
        <v>32881</v>
      </c>
      <c r="C13811" s="353" t="s">
        <v>2</v>
      </c>
      <c r="D13811" s="355">
        <v>121.25</v>
      </c>
    </row>
    <row r="13812" spans="1:4" x14ac:dyDescent="0.25">
      <c r="A13812" s="353">
        <v>6019</v>
      </c>
      <c r="B13812" s="354" t="s">
        <v>32882</v>
      </c>
      <c r="C13812" s="353" t="s">
        <v>2</v>
      </c>
      <c r="D13812" s="355">
        <v>88.96</v>
      </c>
    </row>
    <row r="13813" spans="1:4" x14ac:dyDescent="0.25">
      <c r="A13813" s="353">
        <v>6020</v>
      </c>
      <c r="B13813" s="354" t="s">
        <v>32883</v>
      </c>
      <c r="C13813" s="353" t="s">
        <v>2</v>
      </c>
      <c r="D13813" s="355">
        <v>53.43</v>
      </c>
    </row>
    <row r="13814" spans="1:4" x14ac:dyDescent="0.25">
      <c r="A13814" s="353">
        <v>6011</v>
      </c>
      <c r="B13814" s="354" t="s">
        <v>32884</v>
      </c>
      <c r="C13814" s="353" t="s">
        <v>2</v>
      </c>
      <c r="D13814" s="355">
        <v>442.18</v>
      </c>
    </row>
    <row r="13815" spans="1:4" x14ac:dyDescent="0.25">
      <c r="A13815" s="353">
        <v>6028</v>
      </c>
      <c r="B13815" s="354" t="s">
        <v>32885</v>
      </c>
      <c r="C13815" s="353" t="s">
        <v>2</v>
      </c>
      <c r="D13815" s="355">
        <v>213.21</v>
      </c>
    </row>
    <row r="13816" spans="1:4" x14ac:dyDescent="0.25">
      <c r="A13816" s="353">
        <v>6012</v>
      </c>
      <c r="B13816" s="354" t="s">
        <v>32886</v>
      </c>
      <c r="C13816" s="353" t="s">
        <v>2</v>
      </c>
      <c r="D13816" s="355">
        <v>535.34</v>
      </c>
    </row>
    <row r="13817" spans="1:4" x14ac:dyDescent="0.25">
      <c r="A13817" s="353">
        <v>6016</v>
      </c>
      <c r="B13817" s="354" t="s">
        <v>32887</v>
      </c>
      <c r="C13817" s="353" t="s">
        <v>2</v>
      </c>
      <c r="D13817" s="355">
        <v>56.36</v>
      </c>
    </row>
    <row r="13818" spans="1:4" x14ac:dyDescent="0.25">
      <c r="A13818" s="353">
        <v>6027</v>
      </c>
      <c r="B13818" s="354" t="s">
        <v>32888</v>
      </c>
      <c r="C13818" s="353" t="s">
        <v>2</v>
      </c>
      <c r="D13818" s="355">
        <v>1115.45</v>
      </c>
    </row>
    <row r="13819" spans="1:4" x14ac:dyDescent="0.25">
      <c r="A13819" s="353">
        <v>6015</v>
      </c>
      <c r="B13819" s="354" t="s">
        <v>32889</v>
      </c>
      <c r="C13819" s="353" t="s">
        <v>2</v>
      </c>
      <c r="D13819" s="355">
        <v>244.77</v>
      </c>
    </row>
    <row r="13820" spans="1:4" x14ac:dyDescent="0.25">
      <c r="A13820" s="353">
        <v>6014</v>
      </c>
      <c r="B13820" s="354" t="s">
        <v>32890</v>
      </c>
      <c r="C13820" s="353" t="s">
        <v>2</v>
      </c>
      <c r="D13820" s="355">
        <v>234.02</v>
      </c>
    </row>
    <row r="13821" spans="1:4" x14ac:dyDescent="0.25">
      <c r="A13821" s="353">
        <v>6013</v>
      </c>
      <c r="B13821" s="354" t="s">
        <v>32891</v>
      </c>
      <c r="C13821" s="353" t="s">
        <v>2</v>
      </c>
      <c r="D13821" s="355">
        <v>168.32</v>
      </c>
    </row>
    <row r="13822" spans="1:4" x14ac:dyDescent="0.25">
      <c r="A13822" s="353">
        <v>6006</v>
      </c>
      <c r="B13822" s="354" t="s">
        <v>32892</v>
      </c>
      <c r="C13822" s="353" t="s">
        <v>2</v>
      </c>
      <c r="D13822" s="355">
        <v>121.89</v>
      </c>
    </row>
    <row r="13823" spans="1:4" x14ac:dyDescent="0.25">
      <c r="A13823" s="353">
        <v>6005</v>
      </c>
      <c r="B13823" s="354" t="s">
        <v>32893</v>
      </c>
      <c r="C13823" s="353" t="s">
        <v>2</v>
      </c>
      <c r="D13823" s="355">
        <v>137.5</v>
      </c>
    </row>
    <row r="13824" spans="1:4" x14ac:dyDescent="0.25">
      <c r="A13824" s="353">
        <v>11756</v>
      </c>
      <c r="B13824" s="354" t="s">
        <v>32894</v>
      </c>
      <c r="C13824" s="353" t="s">
        <v>2</v>
      </c>
      <c r="D13824" s="355">
        <v>65.67</v>
      </c>
    </row>
    <row r="13825" spans="1:4" x14ac:dyDescent="0.25">
      <c r="A13825" s="353">
        <v>10904</v>
      </c>
      <c r="B13825" s="354" t="s">
        <v>32895</v>
      </c>
      <c r="C13825" s="353" t="s">
        <v>2</v>
      </c>
      <c r="D13825" s="355">
        <v>157.5</v>
      </c>
    </row>
    <row r="13826" spans="1:4" x14ac:dyDescent="0.25">
      <c r="A13826" s="353">
        <v>11752</v>
      </c>
      <c r="B13826" s="354" t="s">
        <v>32896</v>
      </c>
      <c r="C13826" s="353" t="s">
        <v>2</v>
      </c>
      <c r="D13826" s="355">
        <v>37.869999999999997</v>
      </c>
    </row>
    <row r="13827" spans="1:4" x14ac:dyDescent="0.25">
      <c r="A13827" s="353">
        <v>11753</v>
      </c>
      <c r="B13827" s="354" t="s">
        <v>32897</v>
      </c>
      <c r="C13827" s="353" t="s">
        <v>2</v>
      </c>
      <c r="D13827" s="355">
        <v>45.21</v>
      </c>
    </row>
    <row r="13828" spans="1:4" x14ac:dyDescent="0.25">
      <c r="A13828" s="353">
        <v>6021</v>
      </c>
      <c r="B13828" s="354" t="s">
        <v>29319</v>
      </c>
      <c r="C13828" s="353" t="s">
        <v>2</v>
      </c>
      <c r="D13828" s="355">
        <v>125.46</v>
      </c>
    </row>
    <row r="13829" spans="1:4" x14ac:dyDescent="0.25">
      <c r="A13829" s="353">
        <v>6024</v>
      </c>
      <c r="B13829" s="354" t="s">
        <v>29320</v>
      </c>
      <c r="C13829" s="353" t="s">
        <v>2</v>
      </c>
      <c r="D13829" s="355">
        <v>129.69</v>
      </c>
    </row>
    <row r="13830" spans="1:4" x14ac:dyDescent="0.25">
      <c r="A13830" s="353">
        <v>45394</v>
      </c>
      <c r="B13830" s="354" t="s">
        <v>32898</v>
      </c>
      <c r="C13830" s="353" t="s">
        <v>2</v>
      </c>
      <c r="D13830" s="355">
        <v>45.62</v>
      </c>
    </row>
    <row r="13831" spans="1:4" x14ac:dyDescent="0.25">
      <c r="A13831" s="353">
        <v>13897</v>
      </c>
      <c r="B13831" s="354" t="s">
        <v>32899</v>
      </c>
      <c r="C13831" s="353" t="s">
        <v>2</v>
      </c>
      <c r="D13831" s="355"/>
    </row>
    <row r="13832" spans="1:4" x14ac:dyDescent="0.25">
      <c r="A13832" s="353">
        <v>34357</v>
      </c>
      <c r="B13832" s="354" t="s">
        <v>32900</v>
      </c>
      <c r="C13832" s="353" t="s">
        <v>689</v>
      </c>
      <c r="D13832" s="355">
        <v>3.99</v>
      </c>
    </row>
    <row r="13833" spans="1:4" x14ac:dyDescent="0.25">
      <c r="A13833" s="353">
        <v>37329</v>
      </c>
      <c r="B13833" s="354" t="s">
        <v>32901</v>
      </c>
      <c r="C13833" s="353" t="s">
        <v>689</v>
      </c>
      <c r="D13833" s="355">
        <v>84.09</v>
      </c>
    </row>
    <row r="13834" spans="1:4" x14ac:dyDescent="0.25">
      <c r="A13834" s="353">
        <v>2510</v>
      </c>
      <c r="B13834" s="354" t="s">
        <v>21349</v>
      </c>
      <c r="C13834" s="353" t="s">
        <v>2</v>
      </c>
      <c r="D13834" s="355"/>
    </row>
    <row r="13835" spans="1:4" x14ac:dyDescent="0.25">
      <c r="A13835" s="353">
        <v>12359</v>
      </c>
      <c r="B13835" s="354" t="s">
        <v>32902</v>
      </c>
      <c r="C13835" s="353" t="s">
        <v>2</v>
      </c>
      <c r="D13835" s="355">
        <v>163.76</v>
      </c>
    </row>
    <row r="13836" spans="1:4" x14ac:dyDescent="0.25">
      <c r="A13836" s="353">
        <v>7353</v>
      </c>
      <c r="B13836" s="354" t="s">
        <v>32903</v>
      </c>
      <c r="C13836" s="353" t="s">
        <v>1051</v>
      </c>
      <c r="D13836" s="355">
        <v>37.22</v>
      </c>
    </row>
    <row r="13837" spans="1:4" x14ac:dyDescent="0.25">
      <c r="A13837" s="353">
        <v>45264</v>
      </c>
      <c r="B13837" s="354" t="s">
        <v>39827</v>
      </c>
      <c r="C13837" s="353" t="s">
        <v>2</v>
      </c>
      <c r="D13837" s="355">
        <v>25.79</v>
      </c>
    </row>
    <row r="13838" spans="1:4" x14ac:dyDescent="0.25">
      <c r="A13838" s="353">
        <v>36144</v>
      </c>
      <c r="B13838" s="354" t="s">
        <v>32904</v>
      </c>
      <c r="C13838" s="353" t="s">
        <v>2</v>
      </c>
      <c r="D13838" s="355">
        <v>1.6</v>
      </c>
    </row>
    <row r="13839" spans="1:4" x14ac:dyDescent="0.25">
      <c r="A13839" s="353">
        <v>10518</v>
      </c>
      <c r="B13839" s="354" t="s">
        <v>32905</v>
      </c>
      <c r="C13839" s="353" t="s">
        <v>2</v>
      </c>
      <c r="D13839" s="355"/>
    </row>
    <row r="13840" spans="1:4" x14ac:dyDescent="0.25">
      <c r="A13840" s="353">
        <v>36530</v>
      </c>
      <c r="B13840" s="354" t="s">
        <v>32906</v>
      </c>
      <c r="C13840" s="353" t="s">
        <v>2</v>
      </c>
      <c r="D13840" s="355">
        <v>433317.06</v>
      </c>
    </row>
    <row r="13841" spans="1:4" x14ac:dyDescent="0.25">
      <c r="A13841" s="353">
        <v>6046</v>
      </c>
      <c r="B13841" s="354" t="s">
        <v>32907</v>
      </c>
      <c r="C13841" s="353" t="s">
        <v>2</v>
      </c>
      <c r="D13841" s="355">
        <v>470000</v>
      </c>
    </row>
    <row r="13842" spans="1:4" x14ac:dyDescent="0.25">
      <c r="A13842" s="353">
        <v>36531</v>
      </c>
      <c r="B13842" s="354" t="s">
        <v>32908</v>
      </c>
      <c r="C13842" s="353" t="s">
        <v>2</v>
      </c>
      <c r="D13842" s="355">
        <v>487195.09</v>
      </c>
    </row>
    <row r="13843" spans="1:4" x14ac:dyDescent="0.25">
      <c r="A13843" s="353">
        <v>34684</v>
      </c>
      <c r="B13843" s="354" t="s">
        <v>32909</v>
      </c>
      <c r="C13843" s="353" t="s">
        <v>3</v>
      </c>
      <c r="D13843" s="355">
        <v>295.52999999999997</v>
      </c>
    </row>
    <row r="13844" spans="1:4" x14ac:dyDescent="0.25">
      <c r="A13844" s="353">
        <v>34683</v>
      </c>
      <c r="B13844" s="354" t="s">
        <v>32910</v>
      </c>
      <c r="C13844" s="353" t="s">
        <v>3</v>
      </c>
      <c r="D13844" s="355">
        <v>184.7</v>
      </c>
    </row>
    <row r="13845" spans="1:4" x14ac:dyDescent="0.25">
      <c r="A13845" s="353">
        <v>44954</v>
      </c>
      <c r="B13845" s="354" t="s">
        <v>32911</v>
      </c>
      <c r="C13845" s="353" t="s">
        <v>3</v>
      </c>
      <c r="D13845" s="355">
        <v>108.47</v>
      </c>
    </row>
    <row r="13846" spans="1:4" x14ac:dyDescent="0.25">
      <c r="A13846" s="353">
        <v>44955</v>
      </c>
      <c r="B13846" s="354" t="s">
        <v>32912</v>
      </c>
      <c r="C13846" s="353" t="s">
        <v>3</v>
      </c>
      <c r="D13846" s="355">
        <v>158.51</v>
      </c>
    </row>
    <row r="13847" spans="1:4" x14ac:dyDescent="0.25">
      <c r="A13847" s="353">
        <v>10515</v>
      </c>
      <c r="B13847" s="354" t="s">
        <v>32913</v>
      </c>
      <c r="C13847" s="353" t="s">
        <v>3</v>
      </c>
      <c r="D13847" s="355">
        <v>53.84</v>
      </c>
    </row>
    <row r="13848" spans="1:4" x14ac:dyDescent="0.25">
      <c r="A13848" s="353">
        <v>153</v>
      </c>
      <c r="B13848" s="354" t="s">
        <v>32914</v>
      </c>
      <c r="C13848" s="353" t="s">
        <v>1051</v>
      </c>
      <c r="D13848" s="355">
        <v>86.86</v>
      </c>
    </row>
    <row r="13849" spans="1:4" x14ac:dyDescent="0.25">
      <c r="A13849" s="353">
        <v>34682</v>
      </c>
      <c r="B13849" s="354" t="s">
        <v>32915</v>
      </c>
      <c r="C13849" s="353" t="s">
        <v>3</v>
      </c>
      <c r="D13849" s="355">
        <v>141.24</v>
      </c>
    </row>
    <row r="13850" spans="1:4" x14ac:dyDescent="0.25">
      <c r="A13850" s="353">
        <v>536</v>
      </c>
      <c r="B13850" s="354" t="s">
        <v>32916</v>
      </c>
      <c r="C13850" s="353" t="s">
        <v>3</v>
      </c>
      <c r="D13850" s="355">
        <v>30.33</v>
      </c>
    </row>
    <row r="13851" spans="1:4" x14ac:dyDescent="0.25">
      <c r="A13851" s="353">
        <v>20205</v>
      </c>
      <c r="B13851" s="354" t="s">
        <v>32917</v>
      </c>
      <c r="C13851" s="353" t="s">
        <v>1</v>
      </c>
      <c r="D13851" s="355">
        <v>4.6399999999999997</v>
      </c>
    </row>
    <row r="13852" spans="1:4" x14ac:dyDescent="0.25">
      <c r="A13852" s="353">
        <v>4412</v>
      </c>
      <c r="B13852" s="354" t="s">
        <v>32918</v>
      </c>
      <c r="C13852" s="353" t="s">
        <v>1</v>
      </c>
      <c r="D13852" s="355">
        <v>2.78</v>
      </c>
    </row>
    <row r="13853" spans="1:4" x14ac:dyDescent="0.25">
      <c r="A13853" s="353">
        <v>4408</v>
      </c>
      <c r="B13853" s="354" t="s">
        <v>32919</v>
      </c>
      <c r="C13853" s="353" t="s">
        <v>1</v>
      </c>
      <c r="D13853" s="355">
        <v>3.47</v>
      </c>
    </row>
    <row r="13854" spans="1:4" x14ac:dyDescent="0.25">
      <c r="A13854" s="353">
        <v>45213</v>
      </c>
      <c r="B13854" s="354" t="s">
        <v>39828</v>
      </c>
      <c r="C13854" s="353" t="s">
        <v>2</v>
      </c>
      <c r="D13854" s="355">
        <v>41.99</v>
      </c>
    </row>
    <row r="13855" spans="1:4" x14ac:dyDescent="0.25">
      <c r="A13855" s="353">
        <v>36250</v>
      </c>
      <c r="B13855" s="354" t="s">
        <v>32920</v>
      </c>
      <c r="C13855" s="353" t="s">
        <v>1</v>
      </c>
      <c r="D13855" s="355">
        <v>4.42</v>
      </c>
    </row>
    <row r="13856" spans="1:4" x14ac:dyDescent="0.25">
      <c r="A13856" s="353">
        <v>10857</v>
      </c>
      <c r="B13856" s="354" t="s">
        <v>32921</v>
      </c>
      <c r="C13856" s="353" t="s">
        <v>1</v>
      </c>
      <c r="D13856" s="355"/>
    </row>
    <row r="13857" spans="1:4" x14ac:dyDescent="0.25">
      <c r="A13857" s="353">
        <v>4803</v>
      </c>
      <c r="B13857" s="354" t="s">
        <v>46830</v>
      </c>
      <c r="C13857" s="353" t="s">
        <v>1</v>
      </c>
      <c r="D13857" s="355">
        <v>31.93</v>
      </c>
    </row>
    <row r="13858" spans="1:4" x14ac:dyDescent="0.25">
      <c r="A13858" s="353">
        <v>6186</v>
      </c>
      <c r="B13858" s="354" t="s">
        <v>32922</v>
      </c>
      <c r="C13858" s="353" t="s">
        <v>1</v>
      </c>
      <c r="D13858" s="355"/>
    </row>
    <row r="13859" spans="1:4" x14ac:dyDescent="0.25">
      <c r="A13859" s="353">
        <v>4829</v>
      </c>
      <c r="B13859" s="354" t="s">
        <v>32923</v>
      </c>
      <c r="C13859" s="353" t="s">
        <v>1</v>
      </c>
      <c r="D13859" s="355">
        <v>38.630000000000003</v>
      </c>
    </row>
    <row r="13860" spans="1:4" x14ac:dyDescent="0.25">
      <c r="A13860" s="353">
        <v>39829</v>
      </c>
      <c r="B13860" s="354" t="s">
        <v>32924</v>
      </c>
      <c r="C13860" s="353" t="s">
        <v>1</v>
      </c>
      <c r="D13860" s="355">
        <v>41.35</v>
      </c>
    </row>
    <row r="13861" spans="1:4" x14ac:dyDescent="0.25">
      <c r="A13861" s="353">
        <v>20231</v>
      </c>
      <c r="B13861" s="354" t="s">
        <v>32925</v>
      </c>
      <c r="C13861" s="353" t="s">
        <v>1</v>
      </c>
      <c r="D13861" s="355">
        <v>47.2</v>
      </c>
    </row>
    <row r="13862" spans="1:4" x14ac:dyDescent="0.25">
      <c r="A13862" s="353">
        <v>4804</v>
      </c>
      <c r="B13862" s="354" t="s">
        <v>32926</v>
      </c>
      <c r="C13862" s="353" t="s">
        <v>1</v>
      </c>
      <c r="D13862" s="355">
        <v>24.51</v>
      </c>
    </row>
    <row r="13863" spans="1:4" x14ac:dyDescent="0.25">
      <c r="A13863" s="353">
        <v>34680</v>
      </c>
      <c r="B13863" s="354" t="s">
        <v>32927</v>
      </c>
      <c r="C13863" s="353" t="s">
        <v>1</v>
      </c>
      <c r="D13863" s="355">
        <v>43.46</v>
      </c>
    </row>
    <row r="13864" spans="1:4" x14ac:dyDescent="0.25">
      <c r="A13864" s="353">
        <v>11573</v>
      </c>
      <c r="B13864" s="354" t="s">
        <v>32928</v>
      </c>
      <c r="C13864" s="353" t="s">
        <v>2</v>
      </c>
      <c r="D13864" s="355">
        <v>6.15</v>
      </c>
    </row>
    <row r="13865" spans="1:4" x14ac:dyDescent="0.25">
      <c r="A13865" s="353">
        <v>38401</v>
      </c>
      <c r="B13865" s="354" t="s">
        <v>32929</v>
      </c>
      <c r="C13865" s="353" t="s">
        <v>2</v>
      </c>
      <c r="D13865" s="355">
        <v>70.03</v>
      </c>
    </row>
    <row r="13866" spans="1:4" x14ac:dyDescent="0.25">
      <c r="A13866" s="353">
        <v>11575</v>
      </c>
      <c r="B13866" s="354" t="s">
        <v>32930</v>
      </c>
      <c r="C13866" s="353" t="s">
        <v>2</v>
      </c>
      <c r="D13866" s="355">
        <v>59.35</v>
      </c>
    </row>
    <row r="13867" spans="1:4" x14ac:dyDescent="0.25">
      <c r="A13867" s="353">
        <v>38179</v>
      </c>
      <c r="B13867" s="354" t="s">
        <v>32931</v>
      </c>
      <c r="C13867" s="353" t="s">
        <v>2</v>
      </c>
      <c r="D13867" s="355">
        <v>49.07</v>
      </c>
    </row>
    <row r="13868" spans="1:4" x14ac:dyDescent="0.25">
      <c r="A13868" s="353">
        <v>20256</v>
      </c>
      <c r="B13868" s="354" t="s">
        <v>32932</v>
      </c>
      <c r="C13868" s="353" t="s">
        <v>2</v>
      </c>
      <c r="D13868" s="355">
        <v>0.34</v>
      </c>
    </row>
    <row r="13869" spans="1:4" x14ac:dyDescent="0.25">
      <c r="A13869" s="353">
        <v>14511</v>
      </c>
      <c r="B13869" s="354" t="s">
        <v>32933</v>
      </c>
      <c r="C13869" s="353" t="s">
        <v>2</v>
      </c>
      <c r="D13869" s="355"/>
    </row>
    <row r="13870" spans="1:4" x14ac:dyDescent="0.25">
      <c r="A13870" s="353">
        <v>10642</v>
      </c>
      <c r="B13870" s="354" t="s">
        <v>32934</v>
      </c>
      <c r="C13870" s="353" t="s">
        <v>2</v>
      </c>
      <c r="D13870" s="355"/>
    </row>
    <row r="13871" spans="1:4" x14ac:dyDescent="0.25">
      <c r="A13871" s="353">
        <v>14489</v>
      </c>
      <c r="B13871" s="354" t="s">
        <v>32935</v>
      </c>
      <c r="C13871" s="353" t="s">
        <v>2</v>
      </c>
      <c r="D13871" s="355"/>
    </row>
    <row r="13872" spans="1:4" x14ac:dyDescent="0.25">
      <c r="A13872" s="353">
        <v>14513</v>
      </c>
      <c r="B13872" s="354" t="s">
        <v>32936</v>
      </c>
      <c r="C13872" s="353" t="s">
        <v>2</v>
      </c>
      <c r="D13872" s="355"/>
    </row>
    <row r="13873" spans="1:4" x14ac:dyDescent="0.25">
      <c r="A13873" s="353">
        <v>10646</v>
      </c>
      <c r="B13873" s="354" t="s">
        <v>32937</v>
      </c>
      <c r="C13873" s="353" t="s">
        <v>2</v>
      </c>
      <c r="D13873" s="355"/>
    </row>
    <row r="13874" spans="1:4" x14ac:dyDescent="0.25">
      <c r="A13874" s="353">
        <v>6070</v>
      </c>
      <c r="B13874" s="354" t="s">
        <v>32938</v>
      </c>
      <c r="C13874" s="353" t="s">
        <v>2</v>
      </c>
      <c r="D13874" s="355"/>
    </row>
    <row r="13875" spans="1:4" x14ac:dyDescent="0.25">
      <c r="A13875" s="353">
        <v>6069</v>
      </c>
      <c r="B13875" s="354" t="s">
        <v>32939</v>
      </c>
      <c r="C13875" s="353" t="s">
        <v>2</v>
      </c>
      <c r="D13875" s="355"/>
    </row>
    <row r="13876" spans="1:4" x14ac:dyDescent="0.25">
      <c r="A13876" s="353">
        <v>14626</v>
      </c>
      <c r="B13876" s="354" t="s">
        <v>32940</v>
      </c>
      <c r="C13876" s="353" t="s">
        <v>2</v>
      </c>
      <c r="D13876" s="355"/>
    </row>
    <row r="13877" spans="1:4" x14ac:dyDescent="0.25">
      <c r="A13877" s="353">
        <v>6067</v>
      </c>
      <c r="B13877" s="354" t="s">
        <v>32941</v>
      </c>
      <c r="C13877" s="353" t="s">
        <v>2</v>
      </c>
      <c r="D13877" s="355"/>
    </row>
    <row r="13878" spans="1:4" x14ac:dyDescent="0.25">
      <c r="A13878" s="353">
        <v>38393</v>
      </c>
      <c r="B13878" s="354" t="s">
        <v>32942</v>
      </c>
      <c r="C13878" s="353" t="s">
        <v>2</v>
      </c>
      <c r="D13878" s="355">
        <v>24.6</v>
      </c>
    </row>
    <row r="13879" spans="1:4" x14ac:dyDescent="0.25">
      <c r="A13879" s="353">
        <v>45233</v>
      </c>
      <c r="B13879" s="354" t="s">
        <v>39998</v>
      </c>
      <c r="C13879" s="353" t="s">
        <v>2</v>
      </c>
      <c r="D13879" s="355">
        <v>10.55</v>
      </c>
    </row>
    <row r="13880" spans="1:4" x14ac:dyDescent="0.25">
      <c r="A13880" s="353">
        <v>38390</v>
      </c>
      <c r="B13880" s="354" t="s">
        <v>32943</v>
      </c>
      <c r="C13880" s="353" t="s">
        <v>2</v>
      </c>
      <c r="D13880" s="355">
        <v>60.44</v>
      </c>
    </row>
    <row r="13881" spans="1:4" x14ac:dyDescent="0.25">
      <c r="A13881" s="353">
        <v>11578</v>
      </c>
      <c r="B13881" s="354" t="s">
        <v>32944</v>
      </c>
      <c r="C13881" s="353" t="s">
        <v>2</v>
      </c>
      <c r="D13881" s="355">
        <v>12.81</v>
      </c>
    </row>
    <row r="13882" spans="1:4" x14ac:dyDescent="0.25">
      <c r="A13882" s="353">
        <v>11577</v>
      </c>
      <c r="B13882" s="354" t="s">
        <v>32945</v>
      </c>
      <c r="C13882" s="353" t="s">
        <v>2</v>
      </c>
      <c r="D13882" s="355">
        <v>12.23</v>
      </c>
    </row>
    <row r="13883" spans="1:4" x14ac:dyDescent="0.25">
      <c r="A13883" s="353">
        <v>42432</v>
      </c>
      <c r="B13883" s="354" t="s">
        <v>32946</v>
      </c>
      <c r="C13883" s="353" t="s">
        <v>2</v>
      </c>
      <c r="D13883" s="355"/>
    </row>
    <row r="13884" spans="1:4" x14ac:dyDescent="0.25">
      <c r="A13884" s="353">
        <v>42437</v>
      </c>
      <c r="B13884" s="354" t="s">
        <v>32947</v>
      </c>
      <c r="C13884" s="353" t="s">
        <v>2</v>
      </c>
      <c r="D13884" s="355"/>
    </row>
    <row r="13885" spans="1:4" x14ac:dyDescent="0.25">
      <c r="A13885" s="353">
        <v>1116</v>
      </c>
      <c r="B13885" s="354" t="s">
        <v>32948</v>
      </c>
      <c r="C13885" s="353" t="s">
        <v>1</v>
      </c>
      <c r="D13885" s="355">
        <v>19.93</v>
      </c>
    </row>
    <row r="13886" spans="1:4" x14ac:dyDescent="0.25">
      <c r="A13886" s="353">
        <v>1115</v>
      </c>
      <c r="B13886" s="354" t="s">
        <v>32949</v>
      </c>
      <c r="C13886" s="353" t="s">
        <v>1</v>
      </c>
      <c r="D13886" s="355">
        <v>23.88</v>
      </c>
    </row>
    <row r="13887" spans="1:4" x14ac:dyDescent="0.25">
      <c r="A13887" s="353">
        <v>1113</v>
      </c>
      <c r="B13887" s="354" t="s">
        <v>32950</v>
      </c>
      <c r="C13887" s="353" t="s">
        <v>1</v>
      </c>
      <c r="D13887" s="355">
        <v>27.92</v>
      </c>
    </row>
    <row r="13888" spans="1:4" x14ac:dyDescent="0.25">
      <c r="A13888" s="353">
        <v>1114</v>
      </c>
      <c r="B13888" s="354" t="s">
        <v>32951</v>
      </c>
      <c r="C13888" s="353" t="s">
        <v>1</v>
      </c>
      <c r="D13888" s="355">
        <v>33.26</v>
      </c>
    </row>
    <row r="13889" spans="1:4" x14ac:dyDescent="0.25">
      <c r="A13889" s="353">
        <v>40873</v>
      </c>
      <c r="B13889" s="354" t="s">
        <v>32952</v>
      </c>
      <c r="C13889" s="353" t="s">
        <v>1</v>
      </c>
      <c r="D13889" s="355">
        <v>26.02</v>
      </c>
    </row>
    <row r="13890" spans="1:4" x14ac:dyDescent="0.25">
      <c r="A13890" s="353">
        <v>20214</v>
      </c>
      <c r="B13890" s="354" t="s">
        <v>32953</v>
      </c>
      <c r="C13890" s="353" t="s">
        <v>2</v>
      </c>
      <c r="D13890" s="355">
        <v>48.77</v>
      </c>
    </row>
    <row r="13891" spans="1:4" x14ac:dyDescent="0.25">
      <c r="A13891" s="353">
        <v>7237</v>
      </c>
      <c r="B13891" s="354" t="s">
        <v>32954</v>
      </c>
      <c r="C13891" s="353" t="s">
        <v>2</v>
      </c>
      <c r="D13891" s="355">
        <v>47.75</v>
      </c>
    </row>
    <row r="13892" spans="1:4" x14ac:dyDescent="0.25">
      <c r="A13892" s="353">
        <v>11757</v>
      </c>
      <c r="B13892" s="354" t="s">
        <v>32955</v>
      </c>
      <c r="C13892" s="353" t="s">
        <v>2</v>
      </c>
      <c r="D13892" s="355">
        <v>27.69</v>
      </c>
    </row>
    <row r="13893" spans="1:4" x14ac:dyDescent="0.25">
      <c r="A13893" s="353">
        <v>11758</v>
      </c>
      <c r="B13893" s="354" t="s">
        <v>32956</v>
      </c>
      <c r="C13893" s="353" t="s">
        <v>2</v>
      </c>
      <c r="D13893" s="355">
        <v>41.22</v>
      </c>
    </row>
    <row r="13894" spans="1:4" x14ac:dyDescent="0.25">
      <c r="A13894" s="353">
        <v>37526</v>
      </c>
      <c r="B13894" s="354" t="s">
        <v>32957</v>
      </c>
      <c r="C13894" s="353" t="s">
        <v>2</v>
      </c>
      <c r="D13894" s="355">
        <v>3.22</v>
      </c>
    </row>
    <row r="13895" spans="1:4" x14ac:dyDescent="0.25">
      <c r="A13895" s="353">
        <v>6076</v>
      </c>
      <c r="B13895" s="354" t="s">
        <v>32958</v>
      </c>
      <c r="C13895" s="353" t="s">
        <v>691</v>
      </c>
      <c r="D13895" s="355"/>
    </row>
    <row r="13896" spans="1:4" x14ac:dyDescent="0.25">
      <c r="A13896" s="353">
        <v>13109</v>
      </c>
      <c r="B13896" s="354" t="s">
        <v>32959</v>
      </c>
      <c r="C13896" s="353" t="s">
        <v>2</v>
      </c>
      <c r="D13896" s="355"/>
    </row>
    <row r="13897" spans="1:4" x14ac:dyDescent="0.25">
      <c r="A13897" s="353">
        <v>13110</v>
      </c>
      <c r="B13897" s="354" t="s">
        <v>32960</v>
      </c>
      <c r="C13897" s="353" t="s">
        <v>2</v>
      </c>
      <c r="D13897" s="355"/>
    </row>
    <row r="13898" spans="1:4" x14ac:dyDescent="0.25">
      <c r="A13898" s="353">
        <v>7581</v>
      </c>
      <c r="B13898" s="354" t="s">
        <v>32961</v>
      </c>
      <c r="C13898" s="353" t="s">
        <v>2</v>
      </c>
      <c r="D13898" s="355"/>
    </row>
    <row r="13899" spans="1:4" x14ac:dyDescent="0.25">
      <c r="A13899" s="353">
        <v>4509</v>
      </c>
      <c r="B13899" s="354" t="s">
        <v>32962</v>
      </c>
      <c r="C13899" s="353" t="s">
        <v>1</v>
      </c>
      <c r="D13899" s="355">
        <v>3.98</v>
      </c>
    </row>
    <row r="13900" spans="1:4" x14ac:dyDescent="0.25">
      <c r="A13900" s="353">
        <v>4512</v>
      </c>
      <c r="B13900" s="354" t="s">
        <v>32963</v>
      </c>
      <c r="C13900" s="353" t="s">
        <v>1</v>
      </c>
      <c r="D13900" s="355">
        <v>1.9</v>
      </c>
    </row>
    <row r="13901" spans="1:4" x14ac:dyDescent="0.25">
      <c r="A13901" s="353">
        <v>4517</v>
      </c>
      <c r="B13901" s="354" t="s">
        <v>32964</v>
      </c>
      <c r="C13901" s="353" t="s">
        <v>1</v>
      </c>
      <c r="D13901" s="355">
        <v>2.74</v>
      </c>
    </row>
    <row r="13902" spans="1:4" x14ac:dyDescent="0.25">
      <c r="A13902" s="353">
        <v>20206</v>
      </c>
      <c r="B13902" s="354" t="s">
        <v>32965</v>
      </c>
      <c r="C13902" s="353" t="s">
        <v>1</v>
      </c>
      <c r="D13902" s="355">
        <v>12.54</v>
      </c>
    </row>
    <row r="13903" spans="1:4" x14ac:dyDescent="0.25">
      <c r="A13903" s="353">
        <v>4460</v>
      </c>
      <c r="B13903" s="354" t="s">
        <v>32966</v>
      </c>
      <c r="C13903" s="353" t="s">
        <v>1</v>
      </c>
      <c r="D13903" s="355">
        <v>12.88</v>
      </c>
    </row>
    <row r="13904" spans="1:4" x14ac:dyDescent="0.25">
      <c r="A13904" s="353">
        <v>4415</v>
      </c>
      <c r="B13904" s="354" t="s">
        <v>32967</v>
      </c>
      <c r="C13904" s="353" t="s">
        <v>1</v>
      </c>
      <c r="D13904" s="355">
        <v>6.9</v>
      </c>
    </row>
    <row r="13905" spans="1:4" x14ac:dyDescent="0.25">
      <c r="A13905" s="353">
        <v>4417</v>
      </c>
      <c r="B13905" s="354" t="s">
        <v>32968</v>
      </c>
      <c r="C13905" s="353" t="s">
        <v>1</v>
      </c>
      <c r="D13905" s="355">
        <v>9.93</v>
      </c>
    </row>
    <row r="13906" spans="1:4" x14ac:dyDescent="0.25">
      <c r="A13906" s="353">
        <v>37373</v>
      </c>
      <c r="B13906" s="354" t="s">
        <v>32969</v>
      </c>
      <c r="C13906" s="353" t="s">
        <v>220</v>
      </c>
      <c r="D13906" s="355">
        <v>0.08</v>
      </c>
    </row>
    <row r="13907" spans="1:4" x14ac:dyDescent="0.25">
      <c r="A13907" s="353">
        <v>40864</v>
      </c>
      <c r="B13907" s="354" t="s">
        <v>32970</v>
      </c>
      <c r="C13907" s="353" t="s">
        <v>1308</v>
      </c>
      <c r="D13907" s="355">
        <v>15.46</v>
      </c>
    </row>
    <row r="13908" spans="1:4" x14ac:dyDescent="0.25">
      <c r="A13908" s="353">
        <v>4734</v>
      </c>
      <c r="B13908" s="354" t="s">
        <v>32971</v>
      </c>
      <c r="C13908" s="353" t="s">
        <v>691</v>
      </c>
      <c r="D13908" s="355">
        <v>417.22</v>
      </c>
    </row>
    <row r="13909" spans="1:4" x14ac:dyDescent="0.25">
      <c r="A13909" s="353">
        <v>6085</v>
      </c>
      <c r="B13909" s="354" t="s">
        <v>32972</v>
      </c>
      <c r="C13909" s="353" t="s">
        <v>1051</v>
      </c>
      <c r="D13909" s="355">
        <v>12.81</v>
      </c>
    </row>
    <row r="13910" spans="1:4" x14ac:dyDescent="0.25">
      <c r="A13910" s="353">
        <v>38396</v>
      </c>
      <c r="B13910" s="354" t="s">
        <v>32973</v>
      </c>
      <c r="C13910" s="353" t="s">
        <v>2</v>
      </c>
      <c r="D13910" s="355">
        <v>1029.32</v>
      </c>
    </row>
    <row r="13911" spans="1:4" x14ac:dyDescent="0.25">
      <c r="A13911" s="353">
        <v>11622</v>
      </c>
      <c r="B13911" s="354" t="s">
        <v>32974</v>
      </c>
      <c r="C13911" s="353" t="s">
        <v>689</v>
      </c>
      <c r="D13911" s="355">
        <v>65.45</v>
      </c>
    </row>
    <row r="13912" spans="1:4" x14ac:dyDescent="0.25">
      <c r="A13912" s="353">
        <v>43143</v>
      </c>
      <c r="B13912" s="354" t="s">
        <v>32975</v>
      </c>
      <c r="C13912" s="353" t="s">
        <v>1051</v>
      </c>
      <c r="D13912" s="355">
        <v>24.72</v>
      </c>
    </row>
    <row r="13913" spans="1:4" x14ac:dyDescent="0.25">
      <c r="A13913" s="353">
        <v>7317</v>
      </c>
      <c r="B13913" s="354" t="s">
        <v>32976</v>
      </c>
      <c r="C13913" s="353" t="s">
        <v>689</v>
      </c>
      <c r="D13913" s="355">
        <v>35.11</v>
      </c>
    </row>
    <row r="13914" spans="1:4" x14ac:dyDescent="0.25">
      <c r="A13914" s="353">
        <v>142</v>
      </c>
      <c r="B13914" s="354" t="s">
        <v>32977</v>
      </c>
      <c r="C13914" s="353" t="s">
        <v>32978</v>
      </c>
      <c r="D13914" s="355">
        <v>30.88</v>
      </c>
    </row>
    <row r="13915" spans="1:4" x14ac:dyDescent="0.25">
      <c r="A13915" s="353">
        <v>43142</v>
      </c>
      <c r="B13915" s="354" t="s">
        <v>32979</v>
      </c>
      <c r="C13915" s="353" t="s">
        <v>1051</v>
      </c>
      <c r="D13915" s="355">
        <v>140.29</v>
      </c>
    </row>
    <row r="13916" spans="1:4" x14ac:dyDescent="0.25">
      <c r="A13916" s="353">
        <v>38123</v>
      </c>
      <c r="B13916" s="354" t="s">
        <v>32980</v>
      </c>
      <c r="C13916" s="353" t="s">
        <v>689</v>
      </c>
      <c r="D13916" s="355">
        <v>80.98</v>
      </c>
    </row>
    <row r="13917" spans="1:4" x14ac:dyDescent="0.25">
      <c r="A13917" s="353">
        <v>42699</v>
      </c>
      <c r="B13917" s="354" t="s">
        <v>32981</v>
      </c>
      <c r="C13917" s="353" t="s">
        <v>2</v>
      </c>
      <c r="D13917" s="355">
        <v>34.979999999999997</v>
      </c>
    </row>
    <row r="13918" spans="1:4" x14ac:dyDescent="0.25">
      <c r="A13918" s="353">
        <v>37743</v>
      </c>
      <c r="B13918" s="354" t="s">
        <v>32982</v>
      </c>
      <c r="C13918" s="353" t="s">
        <v>2</v>
      </c>
      <c r="D13918" s="355">
        <v>261030.76</v>
      </c>
    </row>
    <row r="13919" spans="1:4" x14ac:dyDescent="0.25">
      <c r="A13919" s="353">
        <v>37744</v>
      </c>
      <c r="B13919" s="354" t="s">
        <v>32983</v>
      </c>
      <c r="C13919" s="353" t="s">
        <v>2</v>
      </c>
      <c r="D13919" s="355">
        <v>306923.07</v>
      </c>
    </row>
    <row r="13920" spans="1:4" x14ac:dyDescent="0.25">
      <c r="A13920" s="353">
        <v>37741</v>
      </c>
      <c r="B13920" s="354" t="s">
        <v>32984</v>
      </c>
      <c r="C13920" s="353" t="s">
        <v>2</v>
      </c>
      <c r="D13920" s="355">
        <v>237353.84</v>
      </c>
    </row>
    <row r="13921" spans="1:4" x14ac:dyDescent="0.25">
      <c r="A13921" s="353">
        <v>39396</v>
      </c>
      <c r="B13921" s="354" t="s">
        <v>32985</v>
      </c>
      <c r="C13921" s="353" t="s">
        <v>2</v>
      </c>
      <c r="D13921" s="355"/>
    </row>
    <row r="13922" spans="1:4" x14ac:dyDescent="0.25">
      <c r="A13922" s="353">
        <v>39392</v>
      </c>
      <c r="B13922" s="354" t="s">
        <v>32986</v>
      </c>
      <c r="C13922" s="353" t="s">
        <v>2</v>
      </c>
      <c r="D13922" s="355"/>
    </row>
    <row r="13923" spans="1:4" x14ac:dyDescent="0.25">
      <c r="A13923" s="353">
        <v>39393</v>
      </c>
      <c r="B13923" s="354" t="s">
        <v>32987</v>
      </c>
      <c r="C13923" s="353" t="s">
        <v>2</v>
      </c>
      <c r="D13923" s="355"/>
    </row>
    <row r="13924" spans="1:4" x14ac:dyDescent="0.25">
      <c r="A13924" s="353">
        <v>39394</v>
      </c>
      <c r="B13924" s="354" t="s">
        <v>32988</v>
      </c>
      <c r="C13924" s="353" t="s">
        <v>2</v>
      </c>
      <c r="D13924" s="355"/>
    </row>
    <row r="13925" spans="1:4" x14ac:dyDescent="0.25">
      <c r="A13925" s="353">
        <v>39395</v>
      </c>
      <c r="B13925" s="354" t="s">
        <v>32989</v>
      </c>
      <c r="C13925" s="353" t="s">
        <v>2</v>
      </c>
      <c r="D13925" s="355"/>
    </row>
    <row r="13926" spans="1:4" x14ac:dyDescent="0.25">
      <c r="A13926" s="353">
        <v>14618</v>
      </c>
      <c r="B13926" s="354" t="s">
        <v>32990</v>
      </c>
      <c r="C13926" s="353" t="s">
        <v>2</v>
      </c>
      <c r="D13926" s="355">
        <v>1370.1</v>
      </c>
    </row>
    <row r="13927" spans="1:4" x14ac:dyDescent="0.25">
      <c r="A13927" s="353">
        <v>6110</v>
      </c>
      <c r="B13927" s="354" t="s">
        <v>32991</v>
      </c>
      <c r="C13927" s="353" t="s">
        <v>220</v>
      </c>
      <c r="D13927" s="355">
        <v>23.18</v>
      </c>
    </row>
    <row r="13928" spans="1:4" x14ac:dyDescent="0.25">
      <c r="A13928" s="353">
        <v>40910</v>
      </c>
      <c r="B13928" s="354" t="s">
        <v>32992</v>
      </c>
      <c r="C13928" s="353" t="s">
        <v>1308</v>
      </c>
      <c r="D13928" s="355">
        <v>4091.25</v>
      </c>
    </row>
    <row r="13929" spans="1:4" x14ac:dyDescent="0.25">
      <c r="A13929" s="353">
        <v>45255</v>
      </c>
      <c r="B13929" s="354" t="s">
        <v>39829</v>
      </c>
      <c r="C13929" s="353" t="s">
        <v>2</v>
      </c>
      <c r="D13929" s="355">
        <v>47.83</v>
      </c>
    </row>
    <row r="13930" spans="1:4" x14ac:dyDescent="0.25">
      <c r="A13930" s="353">
        <v>6111</v>
      </c>
      <c r="B13930" s="354" t="s">
        <v>32993</v>
      </c>
      <c r="C13930" s="353" t="s">
        <v>220</v>
      </c>
      <c r="D13930" s="355">
        <v>15.56</v>
      </c>
    </row>
    <row r="13931" spans="1:4" x14ac:dyDescent="0.25">
      <c r="A13931" s="353">
        <v>41084</v>
      </c>
      <c r="B13931" s="354" t="s">
        <v>32994</v>
      </c>
      <c r="C13931" s="353" t="s">
        <v>1308</v>
      </c>
      <c r="D13931" s="355">
        <v>2746.88</v>
      </c>
    </row>
    <row r="13932" spans="1:4" x14ac:dyDescent="0.25">
      <c r="A13932" s="353">
        <v>44535</v>
      </c>
      <c r="B13932" s="354" t="s">
        <v>32995</v>
      </c>
      <c r="C13932" s="353" t="s">
        <v>691</v>
      </c>
      <c r="D13932" s="355">
        <v>52.33</v>
      </c>
    </row>
    <row r="13933" spans="1:4" x14ac:dyDescent="0.25">
      <c r="A13933" s="353">
        <v>44945</v>
      </c>
      <c r="B13933" s="354" t="s">
        <v>32996</v>
      </c>
      <c r="C13933" s="353" t="s">
        <v>2</v>
      </c>
      <c r="D13933" s="355">
        <v>11</v>
      </c>
    </row>
    <row r="13934" spans="1:4" x14ac:dyDescent="0.25">
      <c r="A13934" s="353">
        <v>38637</v>
      </c>
      <c r="B13934" s="354" t="s">
        <v>32997</v>
      </c>
      <c r="C13934" s="353" t="s">
        <v>2</v>
      </c>
      <c r="D13934" s="355">
        <v>276.5</v>
      </c>
    </row>
    <row r="13935" spans="1:4" x14ac:dyDescent="0.25">
      <c r="A13935" s="353">
        <v>6150</v>
      </c>
      <c r="B13935" s="354" t="s">
        <v>32998</v>
      </c>
      <c r="C13935" s="353" t="s">
        <v>2</v>
      </c>
      <c r="D13935" s="355">
        <v>279.88</v>
      </c>
    </row>
    <row r="13936" spans="1:4" x14ac:dyDescent="0.25">
      <c r="A13936" s="353">
        <v>6136</v>
      </c>
      <c r="B13936" s="354" t="s">
        <v>32999</v>
      </c>
      <c r="C13936" s="353" t="s">
        <v>2</v>
      </c>
      <c r="D13936" s="355">
        <v>220</v>
      </c>
    </row>
    <row r="13937" spans="1:4" x14ac:dyDescent="0.25">
      <c r="A13937" s="353">
        <v>38638</v>
      </c>
      <c r="B13937" s="354" t="s">
        <v>33000</v>
      </c>
      <c r="C13937" s="353" t="s">
        <v>2</v>
      </c>
      <c r="D13937" s="355">
        <v>232.99</v>
      </c>
    </row>
    <row r="13938" spans="1:4" x14ac:dyDescent="0.25">
      <c r="A13938" s="353">
        <v>20262</v>
      </c>
      <c r="B13938" s="354" t="s">
        <v>33001</v>
      </c>
      <c r="C13938" s="353" t="s">
        <v>2</v>
      </c>
      <c r="D13938" s="355">
        <v>20.149999999999999</v>
      </c>
    </row>
    <row r="13939" spans="1:4" x14ac:dyDescent="0.25">
      <c r="A13939" s="353">
        <v>6145</v>
      </c>
      <c r="B13939" s="354" t="s">
        <v>33002</v>
      </c>
      <c r="C13939" s="353" t="s">
        <v>2</v>
      </c>
      <c r="D13939" s="355">
        <v>22.26</v>
      </c>
    </row>
    <row r="13940" spans="1:4" x14ac:dyDescent="0.25">
      <c r="A13940" s="353">
        <v>6149</v>
      </c>
      <c r="B13940" s="354" t="s">
        <v>33003</v>
      </c>
      <c r="C13940" s="353" t="s">
        <v>2</v>
      </c>
      <c r="D13940" s="355">
        <v>14.71</v>
      </c>
    </row>
    <row r="13941" spans="1:4" x14ac:dyDescent="0.25">
      <c r="A13941" s="353">
        <v>6146</v>
      </c>
      <c r="B13941" s="354" t="s">
        <v>33004</v>
      </c>
      <c r="C13941" s="353" t="s">
        <v>2</v>
      </c>
      <c r="D13941" s="355">
        <v>21.14</v>
      </c>
    </row>
    <row r="13942" spans="1:4" x14ac:dyDescent="0.25">
      <c r="A13942" s="353">
        <v>44536</v>
      </c>
      <c r="B13942" s="354" t="s">
        <v>39999</v>
      </c>
      <c r="C13942" s="353" t="s">
        <v>689</v>
      </c>
      <c r="D13942" s="355">
        <v>2.59</v>
      </c>
    </row>
    <row r="13943" spans="1:4" x14ac:dyDescent="0.25">
      <c r="A13943" s="353">
        <v>39961</v>
      </c>
      <c r="B13943" s="354" t="s">
        <v>33005</v>
      </c>
      <c r="C13943" s="353" t="s">
        <v>2</v>
      </c>
      <c r="D13943" s="355">
        <v>20.41</v>
      </c>
    </row>
    <row r="13944" spans="1:4" x14ac:dyDescent="0.25">
      <c r="A13944" s="353">
        <v>42433</v>
      </c>
      <c r="B13944" s="354" t="s">
        <v>33006</v>
      </c>
      <c r="C13944" s="353" t="s">
        <v>2</v>
      </c>
      <c r="D13944" s="355"/>
    </row>
    <row r="13945" spans="1:4" x14ac:dyDescent="0.25">
      <c r="A13945" s="353">
        <v>42434</v>
      </c>
      <c r="B13945" s="354" t="s">
        <v>33007</v>
      </c>
      <c r="C13945" s="353" t="s">
        <v>2</v>
      </c>
      <c r="D13945" s="355"/>
    </row>
    <row r="13946" spans="1:4" x14ac:dyDescent="0.25">
      <c r="A13946" s="353">
        <v>42435</v>
      </c>
      <c r="B13946" s="354" t="s">
        <v>33008</v>
      </c>
      <c r="C13946" s="353" t="s">
        <v>2</v>
      </c>
      <c r="D13946" s="355"/>
    </row>
    <row r="13947" spans="1:4" x14ac:dyDescent="0.25">
      <c r="A13947" s="353">
        <v>38061</v>
      </c>
      <c r="B13947" s="354" t="s">
        <v>33009</v>
      </c>
      <c r="C13947" s="353" t="s">
        <v>2</v>
      </c>
      <c r="D13947" s="355">
        <v>44.96</v>
      </c>
    </row>
    <row r="13948" spans="1:4" x14ac:dyDescent="0.25">
      <c r="A13948" s="353">
        <v>20250</v>
      </c>
      <c r="B13948" s="354" t="s">
        <v>33010</v>
      </c>
      <c r="C13948" s="353" t="s">
        <v>689</v>
      </c>
      <c r="D13948" s="355">
        <v>14.5</v>
      </c>
    </row>
    <row r="13949" spans="1:4" x14ac:dyDescent="0.25">
      <c r="A13949" s="353">
        <v>13388</v>
      </c>
      <c r="B13949" s="354" t="s">
        <v>33011</v>
      </c>
      <c r="C13949" s="353" t="s">
        <v>689</v>
      </c>
      <c r="D13949" s="355">
        <v>305.66000000000003</v>
      </c>
    </row>
    <row r="13950" spans="1:4" x14ac:dyDescent="0.25">
      <c r="A13950" s="353">
        <v>39914</v>
      </c>
      <c r="B13950" s="354" t="s">
        <v>33012</v>
      </c>
      <c r="C13950" s="353" t="s">
        <v>689</v>
      </c>
      <c r="D13950" s="355"/>
    </row>
    <row r="13951" spans="1:4" x14ac:dyDescent="0.25">
      <c r="A13951" s="353">
        <v>12732</v>
      </c>
      <c r="B13951" s="354" t="s">
        <v>33013</v>
      </c>
      <c r="C13951" s="353" t="s">
        <v>2</v>
      </c>
      <c r="D13951" s="355"/>
    </row>
    <row r="13952" spans="1:4" x14ac:dyDescent="0.25">
      <c r="A13952" s="353">
        <v>6160</v>
      </c>
      <c r="B13952" s="354" t="s">
        <v>33014</v>
      </c>
      <c r="C13952" s="353" t="s">
        <v>220</v>
      </c>
      <c r="D13952" s="355">
        <v>23.18</v>
      </c>
    </row>
    <row r="13953" spans="1:4" x14ac:dyDescent="0.25">
      <c r="A13953" s="353">
        <v>41087</v>
      </c>
      <c r="B13953" s="354" t="s">
        <v>33015</v>
      </c>
      <c r="C13953" s="353" t="s">
        <v>1308</v>
      </c>
      <c r="D13953" s="355">
        <v>4091.25</v>
      </c>
    </row>
    <row r="13954" spans="1:4" x14ac:dyDescent="0.25">
      <c r="A13954" s="353">
        <v>6166</v>
      </c>
      <c r="B13954" s="354" t="s">
        <v>33016</v>
      </c>
      <c r="C13954" s="353" t="s">
        <v>220</v>
      </c>
      <c r="D13954" s="355">
        <v>31.59</v>
      </c>
    </row>
    <row r="13955" spans="1:4" x14ac:dyDescent="0.25">
      <c r="A13955" s="353">
        <v>41088</v>
      </c>
      <c r="B13955" s="354" t="s">
        <v>33017</v>
      </c>
      <c r="C13955" s="353" t="s">
        <v>1308</v>
      </c>
      <c r="D13955" s="355">
        <v>5578.42</v>
      </c>
    </row>
    <row r="13956" spans="1:4" x14ac:dyDescent="0.25">
      <c r="A13956" s="353">
        <v>20232</v>
      </c>
      <c r="B13956" s="354" t="s">
        <v>33018</v>
      </c>
      <c r="C13956" s="353" t="s">
        <v>1</v>
      </c>
      <c r="D13956" s="355">
        <v>66.819999999999993</v>
      </c>
    </row>
    <row r="13957" spans="1:4" x14ac:dyDescent="0.25">
      <c r="A13957" s="353">
        <v>10856</v>
      </c>
      <c r="B13957" s="354" t="s">
        <v>33019</v>
      </c>
      <c r="C13957" s="353" t="s">
        <v>1</v>
      </c>
      <c r="D13957" s="355">
        <v>119.51</v>
      </c>
    </row>
    <row r="13958" spans="1:4" x14ac:dyDescent="0.25">
      <c r="A13958" s="353">
        <v>4828</v>
      </c>
      <c r="B13958" s="354" t="s">
        <v>33020</v>
      </c>
      <c r="C13958" s="353" t="s">
        <v>1</v>
      </c>
      <c r="D13958" s="355">
        <v>57.65</v>
      </c>
    </row>
    <row r="13959" spans="1:4" x14ac:dyDescent="0.25">
      <c r="A13959" s="353">
        <v>20249</v>
      </c>
      <c r="B13959" s="354" t="s">
        <v>33021</v>
      </c>
      <c r="C13959" s="353" t="s">
        <v>1</v>
      </c>
      <c r="D13959" s="355">
        <v>31.57</v>
      </c>
    </row>
    <row r="13960" spans="1:4" x14ac:dyDescent="0.25">
      <c r="A13960" s="353">
        <v>11609</v>
      </c>
      <c r="B13960" s="354" t="s">
        <v>33022</v>
      </c>
      <c r="C13960" s="353" t="s">
        <v>1051</v>
      </c>
      <c r="D13960" s="355">
        <v>10.87</v>
      </c>
    </row>
    <row r="13961" spans="1:4" x14ac:dyDescent="0.25">
      <c r="A13961" s="353">
        <v>20083</v>
      </c>
      <c r="B13961" s="354" t="s">
        <v>33023</v>
      </c>
      <c r="C13961" s="353" t="s">
        <v>2</v>
      </c>
      <c r="D13961" s="355">
        <v>84.82</v>
      </c>
    </row>
    <row r="13962" spans="1:4" x14ac:dyDescent="0.25">
      <c r="A13962" s="353">
        <v>12295</v>
      </c>
      <c r="B13962" s="354" t="s">
        <v>33024</v>
      </c>
      <c r="C13962" s="353" t="s">
        <v>2</v>
      </c>
      <c r="D13962" s="355">
        <v>2.92</v>
      </c>
    </row>
    <row r="13963" spans="1:4" x14ac:dyDescent="0.25">
      <c r="A13963" s="353">
        <v>12296</v>
      </c>
      <c r="B13963" s="354" t="s">
        <v>33025</v>
      </c>
      <c r="C13963" s="353" t="s">
        <v>2</v>
      </c>
      <c r="D13963" s="355">
        <v>3.77</v>
      </c>
    </row>
    <row r="13964" spans="1:4" x14ac:dyDescent="0.25">
      <c r="A13964" s="353">
        <v>12294</v>
      </c>
      <c r="B13964" s="354" t="s">
        <v>33026</v>
      </c>
      <c r="C13964" s="353" t="s">
        <v>2</v>
      </c>
      <c r="D13964" s="355">
        <v>9.07</v>
      </c>
    </row>
    <row r="13965" spans="1:4" x14ac:dyDescent="0.25">
      <c r="A13965" s="353">
        <v>14543</v>
      </c>
      <c r="B13965" s="354" t="s">
        <v>33027</v>
      </c>
      <c r="C13965" s="353" t="s">
        <v>2</v>
      </c>
      <c r="D13965" s="355">
        <v>6.47</v>
      </c>
    </row>
    <row r="13966" spans="1:4" x14ac:dyDescent="0.25">
      <c r="A13966" s="353">
        <v>13329</v>
      </c>
      <c r="B13966" s="354" t="s">
        <v>33028</v>
      </c>
      <c r="C13966" s="353" t="s">
        <v>2</v>
      </c>
      <c r="D13966" s="355">
        <v>3.8</v>
      </c>
    </row>
    <row r="13967" spans="1:4" x14ac:dyDescent="0.25">
      <c r="A13967" s="353">
        <v>21047</v>
      </c>
      <c r="B13967" s="354" t="s">
        <v>33029</v>
      </c>
      <c r="C13967" s="353" t="s">
        <v>2</v>
      </c>
      <c r="D13967" s="355">
        <v>54.24</v>
      </c>
    </row>
    <row r="13968" spans="1:4" x14ac:dyDescent="0.25">
      <c r="A13968" s="353">
        <v>21042</v>
      </c>
      <c r="B13968" s="354" t="s">
        <v>33030</v>
      </c>
      <c r="C13968" s="353" t="s">
        <v>2</v>
      </c>
      <c r="D13968" s="355">
        <v>41.8</v>
      </c>
    </row>
    <row r="13969" spans="1:4" x14ac:dyDescent="0.25">
      <c r="A13969" s="353">
        <v>21043</v>
      </c>
      <c r="B13969" s="354" t="s">
        <v>33031</v>
      </c>
      <c r="C13969" s="353" t="s">
        <v>2</v>
      </c>
      <c r="D13969" s="355">
        <v>52.81</v>
      </c>
    </row>
    <row r="13970" spans="1:4" x14ac:dyDescent="0.25">
      <c r="A13970" s="353">
        <v>21044</v>
      </c>
      <c r="B13970" s="354" t="s">
        <v>33032</v>
      </c>
      <c r="C13970" s="353" t="s">
        <v>2</v>
      </c>
      <c r="D13970" s="355">
        <v>36.79</v>
      </c>
    </row>
    <row r="13971" spans="1:4" x14ac:dyDescent="0.25">
      <c r="A13971" s="353">
        <v>21045</v>
      </c>
      <c r="B13971" s="354" t="s">
        <v>33033</v>
      </c>
      <c r="C13971" s="353" t="s">
        <v>2</v>
      </c>
      <c r="D13971" s="355">
        <v>50.39</v>
      </c>
    </row>
    <row r="13972" spans="1:4" x14ac:dyDescent="0.25">
      <c r="A13972" s="353">
        <v>21041</v>
      </c>
      <c r="B13972" s="354" t="s">
        <v>33034</v>
      </c>
      <c r="C13972" s="353" t="s">
        <v>2</v>
      </c>
      <c r="D13972" s="355">
        <v>43.45</v>
      </c>
    </row>
    <row r="13973" spans="1:4" x14ac:dyDescent="0.25">
      <c r="A13973" s="353">
        <v>21040</v>
      </c>
      <c r="B13973" s="354" t="s">
        <v>33035</v>
      </c>
      <c r="C13973" s="353" t="s">
        <v>2</v>
      </c>
      <c r="D13973" s="355">
        <v>36</v>
      </c>
    </row>
    <row r="13974" spans="1:4" x14ac:dyDescent="0.25">
      <c r="A13974" s="353">
        <v>14149</v>
      </c>
      <c r="B13974" s="354" t="s">
        <v>33036</v>
      </c>
      <c r="C13974" s="353" t="s">
        <v>31371</v>
      </c>
      <c r="D13974" s="355">
        <v>418.17</v>
      </c>
    </row>
    <row r="13975" spans="1:4" x14ac:dyDescent="0.25">
      <c r="A13975" s="353">
        <v>38099</v>
      </c>
      <c r="B13975" s="354" t="s">
        <v>33037</v>
      </c>
      <c r="C13975" s="353" t="s">
        <v>2</v>
      </c>
      <c r="D13975" s="355">
        <v>1.4</v>
      </c>
    </row>
    <row r="13976" spans="1:4" x14ac:dyDescent="0.25">
      <c r="A13976" s="353">
        <v>38100</v>
      </c>
      <c r="B13976" s="354" t="s">
        <v>33038</v>
      </c>
      <c r="C13976" s="353" t="s">
        <v>2</v>
      </c>
      <c r="D13976" s="355">
        <v>2.29</v>
      </c>
    </row>
    <row r="13977" spans="1:4" x14ac:dyDescent="0.25">
      <c r="A13977" s="353">
        <v>7576</v>
      </c>
      <c r="B13977" s="354" t="s">
        <v>33039</v>
      </c>
      <c r="C13977" s="353" t="s">
        <v>2</v>
      </c>
      <c r="D13977" s="355"/>
    </row>
    <row r="13978" spans="1:4" x14ac:dyDescent="0.25">
      <c r="A13978" s="353">
        <v>3384</v>
      </c>
      <c r="B13978" s="354" t="s">
        <v>33040</v>
      </c>
      <c r="C13978" s="353" t="s">
        <v>2</v>
      </c>
      <c r="D13978" s="355">
        <v>10.71</v>
      </c>
    </row>
    <row r="13979" spans="1:4" x14ac:dyDescent="0.25">
      <c r="A13979" s="353">
        <v>7572</v>
      </c>
      <c r="B13979" s="354" t="s">
        <v>33041</v>
      </c>
      <c r="C13979" s="353" t="s">
        <v>2</v>
      </c>
      <c r="D13979" s="355">
        <v>7.35</v>
      </c>
    </row>
    <row r="13980" spans="1:4" x14ac:dyDescent="0.25">
      <c r="A13980" s="353">
        <v>3396</v>
      </c>
      <c r="B13980" s="354" t="s">
        <v>33042</v>
      </c>
      <c r="C13980" s="353" t="s">
        <v>2</v>
      </c>
      <c r="D13980" s="355">
        <v>4.97</v>
      </c>
    </row>
    <row r="13981" spans="1:4" x14ac:dyDescent="0.25">
      <c r="A13981" s="353">
        <v>45230</v>
      </c>
      <c r="B13981" s="354" t="s">
        <v>40000</v>
      </c>
      <c r="C13981" s="353" t="s">
        <v>2</v>
      </c>
      <c r="D13981" s="355">
        <v>49.86</v>
      </c>
    </row>
    <row r="13982" spans="1:4" x14ac:dyDescent="0.25">
      <c r="A13982" s="353">
        <v>37590</v>
      </c>
      <c r="B13982" s="354" t="s">
        <v>33043</v>
      </c>
      <c r="C13982" s="353" t="s">
        <v>2</v>
      </c>
      <c r="D13982" s="355"/>
    </row>
    <row r="13983" spans="1:4" x14ac:dyDescent="0.25">
      <c r="A13983" s="353">
        <v>37591</v>
      </c>
      <c r="B13983" s="354" t="s">
        <v>33044</v>
      </c>
      <c r="C13983" s="353" t="s">
        <v>2</v>
      </c>
      <c r="D13983" s="355"/>
    </row>
    <row r="13984" spans="1:4" x14ac:dyDescent="0.25">
      <c r="A13984" s="353">
        <v>12626</v>
      </c>
      <c r="B13984" s="354" t="s">
        <v>33045</v>
      </c>
      <c r="C13984" s="353" t="s">
        <v>2</v>
      </c>
      <c r="D13984" s="355">
        <v>44.25</v>
      </c>
    </row>
    <row r="13985" spans="1:4" x14ac:dyDescent="0.25">
      <c r="A13985" s="353">
        <v>11033</v>
      </c>
      <c r="B13985" s="354" t="s">
        <v>33046</v>
      </c>
      <c r="C13985" s="353" t="s">
        <v>2</v>
      </c>
      <c r="D13985" s="355">
        <v>6.8</v>
      </c>
    </row>
    <row r="13986" spans="1:4" x14ac:dyDescent="0.25">
      <c r="A13986" s="353">
        <v>390</v>
      </c>
      <c r="B13986" s="354" t="s">
        <v>33047</v>
      </c>
      <c r="C13986" s="353" t="s">
        <v>2</v>
      </c>
      <c r="D13986" s="355">
        <v>8.99</v>
      </c>
    </row>
    <row r="13987" spans="1:4" x14ac:dyDescent="0.25">
      <c r="A13987" s="353">
        <v>42436</v>
      </c>
      <c r="B13987" s="354" t="s">
        <v>33048</v>
      </c>
      <c r="C13987" s="353" t="s">
        <v>2</v>
      </c>
      <c r="D13987" s="355"/>
    </row>
    <row r="13988" spans="1:4" x14ac:dyDescent="0.25">
      <c r="A13988" s="353">
        <v>6194</v>
      </c>
      <c r="B13988" s="354" t="s">
        <v>33049</v>
      </c>
      <c r="C13988" s="353" t="s">
        <v>1</v>
      </c>
      <c r="D13988" s="355">
        <v>5.6</v>
      </c>
    </row>
    <row r="13989" spans="1:4" x14ac:dyDescent="0.25">
      <c r="A13989" s="353">
        <v>10567</v>
      </c>
      <c r="B13989" s="354" t="s">
        <v>33050</v>
      </c>
      <c r="C13989" s="353" t="s">
        <v>1</v>
      </c>
      <c r="D13989" s="355">
        <v>8.8699999999999992</v>
      </c>
    </row>
    <row r="13990" spans="1:4" x14ac:dyDescent="0.25">
      <c r="A13990" s="353">
        <v>6212</v>
      </c>
      <c r="B13990" s="354" t="s">
        <v>33051</v>
      </c>
      <c r="C13990" s="353" t="s">
        <v>1</v>
      </c>
      <c r="D13990" s="355">
        <v>13.02</v>
      </c>
    </row>
    <row r="13991" spans="1:4" x14ac:dyDescent="0.25">
      <c r="A13991" s="353">
        <v>3993</v>
      </c>
      <c r="B13991" s="354" t="s">
        <v>33052</v>
      </c>
      <c r="C13991" s="353" t="s">
        <v>3</v>
      </c>
      <c r="D13991" s="355">
        <v>166.69</v>
      </c>
    </row>
    <row r="13992" spans="1:4" x14ac:dyDescent="0.25">
      <c r="A13992" s="353">
        <v>3990</v>
      </c>
      <c r="B13992" s="354" t="s">
        <v>33053</v>
      </c>
      <c r="C13992" s="353" t="s">
        <v>1</v>
      </c>
      <c r="D13992" s="355">
        <v>31.36</v>
      </c>
    </row>
    <row r="13993" spans="1:4" x14ac:dyDescent="0.25">
      <c r="A13993" s="353">
        <v>3992</v>
      </c>
      <c r="B13993" s="354" t="s">
        <v>33054</v>
      </c>
      <c r="C13993" s="353" t="s">
        <v>1</v>
      </c>
      <c r="D13993" s="355">
        <v>42.34</v>
      </c>
    </row>
    <row r="13994" spans="1:4" x14ac:dyDescent="0.25">
      <c r="A13994" s="353">
        <v>6178</v>
      </c>
      <c r="B13994" s="354" t="s">
        <v>33055</v>
      </c>
      <c r="C13994" s="353" t="s">
        <v>3</v>
      </c>
      <c r="D13994" s="355"/>
    </row>
    <row r="13995" spans="1:4" x14ac:dyDescent="0.25">
      <c r="A13995" s="353">
        <v>6180</v>
      </c>
      <c r="B13995" s="354" t="s">
        <v>33056</v>
      </c>
      <c r="C13995" s="353" t="s">
        <v>3</v>
      </c>
      <c r="D13995" s="355"/>
    </row>
    <row r="13996" spans="1:4" x14ac:dyDescent="0.25">
      <c r="A13996" s="353">
        <v>6182</v>
      </c>
      <c r="B13996" s="354" t="s">
        <v>33057</v>
      </c>
      <c r="C13996" s="353" t="s">
        <v>3</v>
      </c>
      <c r="D13996" s="355"/>
    </row>
    <row r="13997" spans="1:4" x14ac:dyDescent="0.25">
      <c r="A13997" s="353">
        <v>43614</v>
      </c>
      <c r="B13997" s="354" t="s">
        <v>33058</v>
      </c>
      <c r="C13997" s="353" t="s">
        <v>1</v>
      </c>
      <c r="D13997" s="355">
        <v>21.19</v>
      </c>
    </row>
    <row r="13998" spans="1:4" x14ac:dyDescent="0.25">
      <c r="A13998" s="353">
        <v>6193</v>
      </c>
      <c r="B13998" s="354" t="s">
        <v>33059</v>
      </c>
      <c r="C13998" s="353" t="s">
        <v>1</v>
      </c>
      <c r="D13998" s="355">
        <v>25.79</v>
      </c>
    </row>
    <row r="13999" spans="1:4" x14ac:dyDescent="0.25">
      <c r="A13999" s="353">
        <v>6189</v>
      </c>
      <c r="B13999" s="354" t="s">
        <v>33060</v>
      </c>
      <c r="C13999" s="353" t="s">
        <v>1</v>
      </c>
      <c r="D13999" s="355">
        <v>37.64</v>
      </c>
    </row>
    <row r="14000" spans="1:4" x14ac:dyDescent="0.25">
      <c r="A14000" s="353">
        <v>6214</v>
      </c>
      <c r="B14000" s="354" t="s">
        <v>33061</v>
      </c>
      <c r="C14000" s="353" t="s">
        <v>3</v>
      </c>
      <c r="D14000" s="355"/>
    </row>
    <row r="14001" spans="1:4" x14ac:dyDescent="0.25">
      <c r="A14001" s="353">
        <v>44027</v>
      </c>
      <c r="B14001" s="354" t="s">
        <v>40120</v>
      </c>
      <c r="C14001" s="353" t="s">
        <v>2</v>
      </c>
      <c r="D14001" s="355">
        <v>1.71</v>
      </c>
    </row>
    <row r="14002" spans="1:4" x14ac:dyDescent="0.25">
      <c r="A14002" s="353">
        <v>36153</v>
      </c>
      <c r="B14002" s="354" t="s">
        <v>33062</v>
      </c>
      <c r="C14002" s="353" t="s">
        <v>2</v>
      </c>
      <c r="D14002" s="355">
        <v>193.84</v>
      </c>
    </row>
    <row r="14003" spans="1:4" x14ac:dyDescent="0.25">
      <c r="A14003" s="353">
        <v>10742</v>
      </c>
      <c r="B14003" s="354" t="s">
        <v>33063</v>
      </c>
      <c r="C14003" s="353" t="s">
        <v>2</v>
      </c>
      <c r="D14003" s="355">
        <v>848</v>
      </c>
    </row>
    <row r="14004" spans="1:4" x14ac:dyDescent="0.25">
      <c r="A14004" s="353">
        <v>45239</v>
      </c>
      <c r="B14004" s="354" t="s">
        <v>39830</v>
      </c>
      <c r="C14004" s="353" t="s">
        <v>2</v>
      </c>
      <c r="D14004" s="355">
        <v>31.27</v>
      </c>
    </row>
    <row r="14005" spans="1:4" x14ac:dyDescent="0.25">
      <c r="A14005" s="353">
        <v>38465</v>
      </c>
      <c r="B14005" s="354" t="s">
        <v>33064</v>
      </c>
      <c r="C14005" s="353" t="s">
        <v>2</v>
      </c>
      <c r="D14005" s="355">
        <v>86.4</v>
      </c>
    </row>
    <row r="14006" spans="1:4" x14ac:dyDescent="0.25">
      <c r="A14006" s="353">
        <v>7543</v>
      </c>
      <c r="B14006" s="354" t="s">
        <v>33065</v>
      </c>
      <c r="C14006" s="353" t="s">
        <v>2</v>
      </c>
      <c r="D14006" s="355">
        <v>6.52</v>
      </c>
    </row>
    <row r="14007" spans="1:4" x14ac:dyDescent="0.25">
      <c r="A14007" s="353">
        <v>43427</v>
      </c>
      <c r="B14007" s="354" t="s">
        <v>33066</v>
      </c>
      <c r="C14007" s="353" t="s">
        <v>2</v>
      </c>
      <c r="D14007" s="355">
        <v>1904.68</v>
      </c>
    </row>
    <row r="14008" spans="1:4" x14ac:dyDescent="0.25">
      <c r="A14008" s="353">
        <v>41613</v>
      </c>
      <c r="B14008" s="354" t="s">
        <v>33067</v>
      </c>
      <c r="C14008" s="353" t="s">
        <v>2</v>
      </c>
      <c r="D14008" s="355">
        <v>122.43</v>
      </c>
    </row>
    <row r="14009" spans="1:4" x14ac:dyDescent="0.25">
      <c r="A14009" s="353">
        <v>41614</v>
      </c>
      <c r="B14009" s="354" t="s">
        <v>33068</v>
      </c>
      <c r="C14009" s="353" t="s">
        <v>2</v>
      </c>
      <c r="D14009" s="355">
        <v>156</v>
      </c>
    </row>
    <row r="14010" spans="1:4" x14ac:dyDescent="0.25">
      <c r="A14010" s="353">
        <v>41615</v>
      </c>
      <c r="B14010" s="354" t="s">
        <v>33069</v>
      </c>
      <c r="C14010" s="353" t="s">
        <v>2</v>
      </c>
      <c r="D14010" s="355">
        <v>241.12</v>
      </c>
    </row>
    <row r="14011" spans="1:4" x14ac:dyDescent="0.25">
      <c r="A14011" s="353">
        <v>41616</v>
      </c>
      <c r="B14011" s="354" t="s">
        <v>33070</v>
      </c>
      <c r="C14011" s="353" t="s">
        <v>2</v>
      </c>
      <c r="D14011" s="355">
        <v>360.27</v>
      </c>
    </row>
    <row r="14012" spans="1:4" x14ac:dyDescent="0.25">
      <c r="A14012" s="353">
        <v>41617</v>
      </c>
      <c r="B14012" s="354" t="s">
        <v>33071</v>
      </c>
      <c r="C14012" s="353" t="s">
        <v>2</v>
      </c>
      <c r="D14012" s="355">
        <v>716.35</v>
      </c>
    </row>
    <row r="14013" spans="1:4" x14ac:dyDescent="0.25">
      <c r="A14013" s="353">
        <v>41618</v>
      </c>
      <c r="B14013" s="354" t="s">
        <v>33072</v>
      </c>
      <c r="C14013" s="353" t="s">
        <v>2</v>
      </c>
      <c r="D14013" s="355">
        <v>1318.76</v>
      </c>
    </row>
    <row r="14014" spans="1:4" x14ac:dyDescent="0.25">
      <c r="A14014" s="353">
        <v>43428</v>
      </c>
      <c r="B14014" s="354" t="s">
        <v>33073</v>
      </c>
      <c r="C14014" s="353" t="s">
        <v>2</v>
      </c>
      <c r="D14014" s="355">
        <v>2316.42</v>
      </c>
    </row>
    <row r="14015" spans="1:4" x14ac:dyDescent="0.25">
      <c r="A14015" s="353">
        <v>41619</v>
      </c>
      <c r="B14015" s="354" t="s">
        <v>33074</v>
      </c>
      <c r="C14015" s="353" t="s">
        <v>2</v>
      </c>
      <c r="D14015" s="355">
        <v>150.08000000000001</v>
      </c>
    </row>
    <row r="14016" spans="1:4" x14ac:dyDescent="0.25">
      <c r="A14016" s="353">
        <v>41620</v>
      </c>
      <c r="B14016" s="354" t="s">
        <v>33075</v>
      </c>
      <c r="C14016" s="353" t="s">
        <v>2</v>
      </c>
      <c r="D14016" s="355">
        <v>189.57</v>
      </c>
    </row>
    <row r="14017" spans="1:4" x14ac:dyDescent="0.25">
      <c r="A14017" s="353">
        <v>41622</v>
      </c>
      <c r="B14017" s="354" t="s">
        <v>33076</v>
      </c>
      <c r="C14017" s="353" t="s">
        <v>2</v>
      </c>
      <c r="D14017" s="355">
        <v>328.8</v>
      </c>
    </row>
    <row r="14018" spans="1:4" x14ac:dyDescent="0.25">
      <c r="A14018" s="353">
        <v>41623</v>
      </c>
      <c r="B14018" s="354" t="s">
        <v>33077</v>
      </c>
      <c r="C14018" s="353" t="s">
        <v>2</v>
      </c>
      <c r="D14018" s="355">
        <v>505.54</v>
      </c>
    </row>
    <row r="14019" spans="1:4" x14ac:dyDescent="0.25">
      <c r="A14019" s="353">
        <v>41624</v>
      </c>
      <c r="B14019" s="354" t="s">
        <v>33078</v>
      </c>
      <c r="C14019" s="353" t="s">
        <v>2</v>
      </c>
      <c r="D14019" s="355">
        <v>947.89</v>
      </c>
    </row>
    <row r="14020" spans="1:4" x14ac:dyDescent="0.25">
      <c r="A14020" s="353">
        <v>41625</v>
      </c>
      <c r="B14020" s="354" t="s">
        <v>33079</v>
      </c>
      <c r="C14020" s="353" t="s">
        <v>2</v>
      </c>
      <c r="D14020" s="355">
        <v>1458.38</v>
      </c>
    </row>
    <row r="14021" spans="1:4" x14ac:dyDescent="0.25">
      <c r="A14021" s="353">
        <v>39346</v>
      </c>
      <c r="B14021" s="354" t="s">
        <v>33080</v>
      </c>
      <c r="C14021" s="353" t="s">
        <v>2</v>
      </c>
      <c r="D14021" s="355">
        <v>4.0199999999999996</v>
      </c>
    </row>
    <row r="14022" spans="1:4" x14ac:dyDescent="0.25">
      <c r="A14022" s="353">
        <v>39350</v>
      </c>
      <c r="B14022" s="354" t="s">
        <v>33081</v>
      </c>
      <c r="C14022" s="353" t="s">
        <v>2</v>
      </c>
      <c r="D14022" s="355">
        <v>4.33</v>
      </c>
    </row>
    <row r="14023" spans="1:4" x14ac:dyDescent="0.25">
      <c r="A14023" s="353">
        <v>39351</v>
      </c>
      <c r="B14023" s="354" t="s">
        <v>33082</v>
      </c>
      <c r="C14023" s="353" t="s">
        <v>2</v>
      </c>
      <c r="D14023" s="355">
        <v>5.01</v>
      </c>
    </row>
    <row r="14024" spans="1:4" x14ac:dyDescent="0.25">
      <c r="A14024" s="353">
        <v>39352</v>
      </c>
      <c r="B14024" s="354" t="s">
        <v>33083</v>
      </c>
      <c r="C14024" s="353" t="s">
        <v>2</v>
      </c>
      <c r="D14024" s="355">
        <v>4.0199999999999996</v>
      </c>
    </row>
    <row r="14025" spans="1:4" x14ac:dyDescent="0.25">
      <c r="A14025" s="353">
        <v>38837</v>
      </c>
      <c r="B14025" s="354" t="s">
        <v>33084</v>
      </c>
      <c r="C14025" s="353" t="s">
        <v>2</v>
      </c>
      <c r="D14025" s="355"/>
    </row>
    <row r="14026" spans="1:4" x14ac:dyDescent="0.25">
      <c r="A14026" s="353">
        <v>38836</v>
      </c>
      <c r="B14026" s="354" t="s">
        <v>33085</v>
      </c>
      <c r="C14026" s="353" t="s">
        <v>2</v>
      </c>
      <c r="D14026" s="355"/>
    </row>
    <row r="14027" spans="1:4" x14ac:dyDescent="0.25">
      <c r="A14027" s="353">
        <v>2666</v>
      </c>
      <c r="B14027" s="354" t="s">
        <v>33086</v>
      </c>
      <c r="C14027" s="353" t="s">
        <v>2</v>
      </c>
      <c r="D14027" s="355">
        <v>5</v>
      </c>
    </row>
    <row r="14028" spans="1:4" x14ac:dyDescent="0.25">
      <c r="A14028" s="353">
        <v>2668</v>
      </c>
      <c r="B14028" s="354" t="s">
        <v>33087</v>
      </c>
      <c r="C14028" s="353" t="s">
        <v>2</v>
      </c>
      <c r="D14028" s="355">
        <v>5.71</v>
      </c>
    </row>
    <row r="14029" spans="1:4" x14ac:dyDescent="0.25">
      <c r="A14029" s="353">
        <v>2664</v>
      </c>
      <c r="B14029" s="354" t="s">
        <v>33088</v>
      </c>
      <c r="C14029" s="353" t="s">
        <v>2</v>
      </c>
      <c r="D14029" s="355">
        <v>8.43</v>
      </c>
    </row>
    <row r="14030" spans="1:4" x14ac:dyDescent="0.25">
      <c r="A14030" s="353">
        <v>2662</v>
      </c>
      <c r="B14030" s="354" t="s">
        <v>33089</v>
      </c>
      <c r="C14030" s="353" t="s">
        <v>2</v>
      </c>
      <c r="D14030" s="355">
        <v>10.34</v>
      </c>
    </row>
    <row r="14031" spans="1:4" x14ac:dyDescent="0.25">
      <c r="A14031" s="353">
        <v>20964</v>
      </c>
      <c r="B14031" s="354" t="s">
        <v>33090</v>
      </c>
      <c r="C14031" s="353" t="s">
        <v>2</v>
      </c>
      <c r="D14031" s="355">
        <v>61.49</v>
      </c>
    </row>
    <row r="14032" spans="1:4" x14ac:dyDescent="0.25">
      <c r="A14032" s="353">
        <v>10905</v>
      </c>
      <c r="B14032" s="354" t="s">
        <v>33091</v>
      </c>
      <c r="C14032" s="353" t="s">
        <v>2</v>
      </c>
      <c r="D14032" s="355">
        <v>82.49</v>
      </c>
    </row>
    <row r="14033" spans="1:4" x14ac:dyDescent="0.25">
      <c r="A14033" s="353">
        <v>11289</v>
      </c>
      <c r="B14033" s="354" t="s">
        <v>33092</v>
      </c>
      <c r="C14033" s="353" t="s">
        <v>2</v>
      </c>
      <c r="D14033" s="355">
        <v>72.12</v>
      </c>
    </row>
    <row r="14034" spans="1:4" x14ac:dyDescent="0.25">
      <c r="A14034" s="353">
        <v>11241</v>
      </c>
      <c r="B14034" s="354" t="s">
        <v>33093</v>
      </c>
      <c r="C14034" s="353" t="s">
        <v>2</v>
      </c>
      <c r="D14034" s="355">
        <v>180.3</v>
      </c>
    </row>
    <row r="14035" spans="1:4" x14ac:dyDescent="0.25">
      <c r="A14035" s="353">
        <v>11301</v>
      </c>
      <c r="B14035" s="354" t="s">
        <v>33094</v>
      </c>
      <c r="C14035" s="353" t="s">
        <v>2</v>
      </c>
      <c r="D14035" s="355">
        <v>457.2</v>
      </c>
    </row>
    <row r="14036" spans="1:4" x14ac:dyDescent="0.25">
      <c r="A14036" s="353">
        <v>21090</v>
      </c>
      <c r="B14036" s="354" t="s">
        <v>33095</v>
      </c>
      <c r="C14036" s="353" t="s">
        <v>2</v>
      </c>
      <c r="D14036" s="355">
        <v>560.23</v>
      </c>
    </row>
    <row r="14037" spans="1:4" x14ac:dyDescent="0.25">
      <c r="A14037" s="353">
        <v>11315</v>
      </c>
      <c r="B14037" s="354" t="s">
        <v>33096</v>
      </c>
      <c r="C14037" s="353" t="s">
        <v>2</v>
      </c>
      <c r="D14037" s="355">
        <v>109.47</v>
      </c>
    </row>
    <row r="14038" spans="1:4" x14ac:dyDescent="0.25">
      <c r="A14038" s="353">
        <v>21071</v>
      </c>
      <c r="B14038" s="354" t="s">
        <v>33097</v>
      </c>
      <c r="C14038" s="353" t="s">
        <v>2</v>
      </c>
      <c r="D14038" s="355">
        <v>167.42</v>
      </c>
    </row>
    <row r="14039" spans="1:4" x14ac:dyDescent="0.25">
      <c r="A14039" s="353">
        <v>14112</v>
      </c>
      <c r="B14039" s="354" t="s">
        <v>33098</v>
      </c>
      <c r="C14039" s="353" t="s">
        <v>2</v>
      </c>
      <c r="D14039" s="355">
        <v>233.75</v>
      </c>
    </row>
    <row r="14040" spans="1:4" x14ac:dyDescent="0.25">
      <c r="A14040" s="353">
        <v>11316</v>
      </c>
      <c r="B14040" s="354" t="s">
        <v>33099</v>
      </c>
      <c r="C14040" s="353" t="s">
        <v>2</v>
      </c>
      <c r="D14040" s="355">
        <v>360.61</v>
      </c>
    </row>
    <row r="14041" spans="1:4" x14ac:dyDescent="0.25">
      <c r="A14041" s="353">
        <v>6243</v>
      </c>
      <c r="B14041" s="354" t="s">
        <v>33100</v>
      </c>
      <c r="C14041" s="353" t="s">
        <v>2</v>
      </c>
      <c r="D14041" s="355">
        <v>415.35</v>
      </c>
    </row>
    <row r="14042" spans="1:4" x14ac:dyDescent="0.25">
      <c r="A14042" s="353">
        <v>6240</v>
      </c>
      <c r="B14042" s="354" t="s">
        <v>33101</v>
      </c>
      <c r="C14042" s="353" t="s">
        <v>2</v>
      </c>
      <c r="D14042" s="355">
        <v>549.92999999999995</v>
      </c>
    </row>
    <row r="14043" spans="1:4" x14ac:dyDescent="0.25">
      <c r="A14043" s="353">
        <v>11296</v>
      </c>
      <c r="B14043" s="354" t="s">
        <v>33102</v>
      </c>
      <c r="C14043" s="353" t="s">
        <v>2</v>
      </c>
      <c r="D14043" s="355">
        <v>1752.19</v>
      </c>
    </row>
    <row r="14044" spans="1:4" x14ac:dyDescent="0.25">
      <c r="A14044" s="353">
        <v>11299</v>
      </c>
      <c r="B14044" s="354" t="s">
        <v>33103</v>
      </c>
      <c r="C14044" s="353" t="s">
        <v>2</v>
      </c>
      <c r="D14044" s="355">
        <v>593.08000000000004</v>
      </c>
    </row>
    <row r="14045" spans="1:4" x14ac:dyDescent="0.25">
      <c r="A14045" s="353">
        <v>11688</v>
      </c>
      <c r="B14045" s="354" t="s">
        <v>33104</v>
      </c>
      <c r="C14045" s="353" t="s">
        <v>2</v>
      </c>
      <c r="D14045" s="355">
        <v>518.6</v>
      </c>
    </row>
    <row r="14046" spans="1:4" x14ac:dyDescent="0.25">
      <c r="A14046" s="353">
        <v>37736</v>
      </c>
      <c r="B14046" s="354" t="s">
        <v>33105</v>
      </c>
      <c r="C14046" s="353" t="s">
        <v>2</v>
      </c>
      <c r="D14046" s="355"/>
    </row>
    <row r="14047" spans="1:4" x14ac:dyDescent="0.25">
      <c r="A14047" s="353">
        <v>37739</v>
      </c>
      <c r="B14047" s="354" t="s">
        <v>33106</v>
      </c>
      <c r="C14047" s="353" t="s">
        <v>2</v>
      </c>
      <c r="D14047" s="355"/>
    </row>
    <row r="14048" spans="1:4" x14ac:dyDescent="0.25">
      <c r="A14048" s="353">
        <v>37738</v>
      </c>
      <c r="B14048" s="354" t="s">
        <v>21359</v>
      </c>
      <c r="C14048" s="353" t="s">
        <v>2</v>
      </c>
      <c r="D14048" s="355"/>
    </row>
    <row r="14049" spans="1:4" x14ac:dyDescent="0.25">
      <c r="A14049" s="353">
        <v>25014</v>
      </c>
      <c r="B14049" s="354" t="s">
        <v>33107</v>
      </c>
      <c r="C14049" s="353" t="s">
        <v>2</v>
      </c>
      <c r="D14049" s="355"/>
    </row>
    <row r="14050" spans="1:4" x14ac:dyDescent="0.25">
      <c r="A14050" s="353">
        <v>14405</v>
      </c>
      <c r="B14050" s="354" t="s">
        <v>33108</v>
      </c>
      <c r="C14050" s="353" t="s">
        <v>2</v>
      </c>
      <c r="D14050" s="355"/>
    </row>
    <row r="14051" spans="1:4" x14ac:dyDescent="0.25">
      <c r="A14051" s="353">
        <v>20271</v>
      </c>
      <c r="B14051" s="354" t="s">
        <v>33109</v>
      </c>
      <c r="C14051" s="353" t="s">
        <v>2</v>
      </c>
      <c r="D14051" s="355">
        <v>623.46</v>
      </c>
    </row>
    <row r="14052" spans="1:4" x14ac:dyDescent="0.25">
      <c r="A14052" s="353">
        <v>10423</v>
      </c>
      <c r="B14052" s="354" t="s">
        <v>33110</v>
      </c>
      <c r="C14052" s="353" t="s">
        <v>2</v>
      </c>
      <c r="D14052" s="355">
        <v>457.76</v>
      </c>
    </row>
    <row r="14053" spans="1:4" x14ac:dyDescent="0.25">
      <c r="A14053" s="353">
        <v>36790</v>
      </c>
      <c r="B14053" s="354" t="s">
        <v>33111</v>
      </c>
      <c r="C14053" s="353" t="s">
        <v>2</v>
      </c>
      <c r="D14053" s="355">
        <v>367.82</v>
      </c>
    </row>
    <row r="14054" spans="1:4" x14ac:dyDescent="0.25">
      <c r="A14054" s="353">
        <v>37589</v>
      </c>
      <c r="B14054" s="354" t="s">
        <v>33112</v>
      </c>
      <c r="C14054" s="353" t="s">
        <v>2</v>
      </c>
      <c r="D14054" s="355">
        <v>450.68</v>
      </c>
    </row>
    <row r="14055" spans="1:4" x14ac:dyDescent="0.25">
      <c r="A14055" s="353">
        <v>11690</v>
      </c>
      <c r="B14055" s="354" t="s">
        <v>33113</v>
      </c>
      <c r="C14055" s="353" t="s">
        <v>2</v>
      </c>
      <c r="D14055" s="355">
        <v>239.41</v>
      </c>
    </row>
    <row r="14056" spans="1:4" x14ac:dyDescent="0.25">
      <c r="A14056" s="353">
        <v>20234</v>
      </c>
      <c r="B14056" s="354" t="s">
        <v>33114</v>
      </c>
      <c r="C14056" s="353" t="s">
        <v>2</v>
      </c>
      <c r="D14056" s="355">
        <v>302.98</v>
      </c>
    </row>
    <row r="14057" spans="1:4" x14ac:dyDescent="0.25">
      <c r="A14057" s="353">
        <v>44480</v>
      </c>
      <c r="B14057" s="354" t="s">
        <v>33115</v>
      </c>
      <c r="C14057" s="353" t="s">
        <v>691</v>
      </c>
      <c r="D14057" s="355">
        <v>21.19</v>
      </c>
    </row>
    <row r="14058" spans="1:4" x14ac:dyDescent="0.25">
      <c r="A14058" s="353">
        <v>11457</v>
      </c>
      <c r="B14058" s="354" t="s">
        <v>33116</v>
      </c>
      <c r="C14058" s="353" t="s">
        <v>2</v>
      </c>
      <c r="D14058" s="355">
        <v>48.52</v>
      </c>
    </row>
    <row r="14059" spans="1:4" x14ac:dyDescent="0.25">
      <c r="A14059" s="353">
        <v>44073</v>
      </c>
      <c r="B14059" s="354" t="s">
        <v>33117</v>
      </c>
      <c r="C14059" s="353" t="s">
        <v>1</v>
      </c>
      <c r="D14059" s="355">
        <v>0.99</v>
      </c>
    </row>
    <row r="14060" spans="1:4" x14ac:dyDescent="0.25">
      <c r="A14060" s="353">
        <v>3593</v>
      </c>
      <c r="B14060" s="354" t="s">
        <v>33118</v>
      </c>
      <c r="C14060" s="353" t="s">
        <v>2</v>
      </c>
      <c r="D14060" s="355">
        <v>90.84</v>
      </c>
    </row>
    <row r="14061" spans="1:4" x14ac:dyDescent="0.25">
      <c r="A14061" s="353">
        <v>3588</v>
      </c>
      <c r="B14061" s="354" t="s">
        <v>33119</v>
      </c>
      <c r="C14061" s="353" t="s">
        <v>2</v>
      </c>
      <c r="D14061" s="355">
        <v>70.02</v>
      </c>
    </row>
    <row r="14062" spans="1:4" x14ac:dyDescent="0.25">
      <c r="A14062" s="353">
        <v>3587</v>
      </c>
      <c r="B14062" s="354" t="s">
        <v>33120</v>
      </c>
      <c r="C14062" s="353" t="s">
        <v>2</v>
      </c>
      <c r="D14062" s="355">
        <v>43.45</v>
      </c>
    </row>
    <row r="14063" spans="1:4" x14ac:dyDescent="0.25">
      <c r="A14063" s="353">
        <v>3585</v>
      </c>
      <c r="B14063" s="354" t="s">
        <v>33121</v>
      </c>
      <c r="C14063" s="353" t="s">
        <v>2</v>
      </c>
      <c r="D14063" s="355">
        <v>21.63</v>
      </c>
    </row>
    <row r="14064" spans="1:4" x14ac:dyDescent="0.25">
      <c r="A14064" s="353">
        <v>3590</v>
      </c>
      <c r="B14064" s="354" t="s">
        <v>33122</v>
      </c>
      <c r="C14064" s="353" t="s">
        <v>2</v>
      </c>
      <c r="D14064" s="355">
        <v>257.93</v>
      </c>
    </row>
    <row r="14065" spans="1:4" x14ac:dyDescent="0.25">
      <c r="A14065" s="353">
        <v>3589</v>
      </c>
      <c r="B14065" s="354" t="s">
        <v>33123</v>
      </c>
      <c r="C14065" s="353" t="s">
        <v>2</v>
      </c>
      <c r="D14065" s="355">
        <v>138.44</v>
      </c>
    </row>
    <row r="14066" spans="1:4" x14ac:dyDescent="0.25">
      <c r="A14066" s="353">
        <v>3592</v>
      </c>
      <c r="B14066" s="354" t="s">
        <v>33124</v>
      </c>
      <c r="C14066" s="353" t="s">
        <v>2</v>
      </c>
      <c r="D14066" s="355">
        <v>407.71</v>
      </c>
    </row>
    <row r="14067" spans="1:4" x14ac:dyDescent="0.25">
      <c r="A14067" s="353">
        <v>3586</v>
      </c>
      <c r="B14067" s="354" t="s">
        <v>33125</v>
      </c>
      <c r="C14067" s="353" t="s">
        <v>2</v>
      </c>
      <c r="D14067" s="355">
        <v>28.33</v>
      </c>
    </row>
    <row r="14068" spans="1:4" x14ac:dyDescent="0.25">
      <c r="A14068" s="353">
        <v>3591</v>
      </c>
      <c r="B14068" s="354" t="s">
        <v>33126</v>
      </c>
      <c r="C14068" s="353" t="s">
        <v>2</v>
      </c>
      <c r="D14068" s="355">
        <v>653.58000000000004</v>
      </c>
    </row>
    <row r="14069" spans="1:4" x14ac:dyDescent="0.25">
      <c r="A14069" s="353">
        <v>40396</v>
      </c>
      <c r="B14069" s="354" t="s">
        <v>33127</v>
      </c>
      <c r="C14069" s="353" t="s">
        <v>2</v>
      </c>
      <c r="D14069" s="355"/>
    </row>
    <row r="14070" spans="1:4" x14ac:dyDescent="0.25">
      <c r="A14070" s="353">
        <v>40395</v>
      </c>
      <c r="B14070" s="354" t="s">
        <v>33128</v>
      </c>
      <c r="C14070" s="353" t="s">
        <v>2</v>
      </c>
      <c r="D14070" s="355"/>
    </row>
    <row r="14071" spans="1:4" x14ac:dyDescent="0.25">
      <c r="A14071" s="353">
        <v>40394</v>
      </c>
      <c r="B14071" s="354" t="s">
        <v>33129</v>
      </c>
      <c r="C14071" s="353" t="s">
        <v>2</v>
      </c>
      <c r="D14071" s="355"/>
    </row>
    <row r="14072" spans="1:4" x14ac:dyDescent="0.25">
      <c r="A14072" s="353">
        <v>40392</v>
      </c>
      <c r="B14072" s="354" t="s">
        <v>33130</v>
      </c>
      <c r="C14072" s="353" t="s">
        <v>2</v>
      </c>
      <c r="D14072" s="355"/>
    </row>
    <row r="14073" spans="1:4" x14ac:dyDescent="0.25">
      <c r="A14073" s="353">
        <v>40398</v>
      </c>
      <c r="B14073" s="354" t="s">
        <v>33131</v>
      </c>
      <c r="C14073" s="353" t="s">
        <v>2</v>
      </c>
      <c r="D14073" s="355"/>
    </row>
    <row r="14074" spans="1:4" x14ac:dyDescent="0.25">
      <c r="A14074" s="353">
        <v>40397</v>
      </c>
      <c r="B14074" s="354" t="s">
        <v>33132</v>
      </c>
      <c r="C14074" s="353" t="s">
        <v>2</v>
      </c>
      <c r="D14074" s="355"/>
    </row>
    <row r="14075" spans="1:4" x14ac:dyDescent="0.25">
      <c r="A14075" s="353">
        <v>40399</v>
      </c>
      <c r="B14075" s="354" t="s">
        <v>33133</v>
      </c>
      <c r="C14075" s="353" t="s">
        <v>2</v>
      </c>
      <c r="D14075" s="355"/>
    </row>
    <row r="14076" spans="1:4" x14ac:dyDescent="0.25">
      <c r="A14076" s="353">
        <v>40393</v>
      </c>
      <c r="B14076" s="354" t="s">
        <v>33134</v>
      </c>
      <c r="C14076" s="353" t="s">
        <v>2</v>
      </c>
      <c r="D14076" s="355"/>
    </row>
    <row r="14077" spans="1:4" x14ac:dyDescent="0.25">
      <c r="A14077" s="353">
        <v>44253</v>
      </c>
      <c r="B14077" s="354" t="s">
        <v>33135</v>
      </c>
      <c r="C14077" s="353" t="s">
        <v>2</v>
      </c>
      <c r="D14077" s="355">
        <v>291.05</v>
      </c>
    </row>
    <row r="14078" spans="1:4" x14ac:dyDescent="0.25">
      <c r="A14078" s="353">
        <v>21121</v>
      </c>
      <c r="B14078" s="354" t="s">
        <v>33136</v>
      </c>
      <c r="C14078" s="353" t="s">
        <v>2</v>
      </c>
      <c r="D14078" s="355">
        <v>4.17</v>
      </c>
    </row>
    <row r="14079" spans="1:4" x14ac:dyDescent="0.25">
      <c r="A14079" s="353">
        <v>38010</v>
      </c>
      <c r="B14079" s="354" t="s">
        <v>33137</v>
      </c>
      <c r="C14079" s="353" t="s">
        <v>2</v>
      </c>
      <c r="D14079" s="355">
        <v>5.2</v>
      </c>
    </row>
    <row r="14080" spans="1:4" x14ac:dyDescent="0.25">
      <c r="A14080" s="353">
        <v>38011</v>
      </c>
      <c r="B14080" s="354" t="s">
        <v>33138</v>
      </c>
      <c r="C14080" s="353" t="s">
        <v>2</v>
      </c>
      <c r="D14080" s="355">
        <v>10.42</v>
      </c>
    </row>
    <row r="14081" spans="1:4" x14ac:dyDescent="0.25">
      <c r="A14081" s="353">
        <v>38012</v>
      </c>
      <c r="B14081" s="354" t="s">
        <v>33139</v>
      </c>
      <c r="C14081" s="353" t="s">
        <v>2</v>
      </c>
      <c r="D14081" s="355">
        <v>39.729999999999997</v>
      </c>
    </row>
    <row r="14082" spans="1:4" x14ac:dyDescent="0.25">
      <c r="A14082" s="353">
        <v>38013</v>
      </c>
      <c r="B14082" s="354" t="s">
        <v>33140</v>
      </c>
      <c r="C14082" s="353" t="s">
        <v>2</v>
      </c>
      <c r="D14082" s="355">
        <v>51.04</v>
      </c>
    </row>
    <row r="14083" spans="1:4" x14ac:dyDescent="0.25">
      <c r="A14083" s="353">
        <v>38014</v>
      </c>
      <c r="B14083" s="354" t="s">
        <v>33141</v>
      </c>
      <c r="C14083" s="353" t="s">
        <v>2</v>
      </c>
      <c r="D14083" s="355">
        <v>85.24</v>
      </c>
    </row>
    <row r="14084" spans="1:4" x14ac:dyDescent="0.25">
      <c r="A14084" s="353">
        <v>38015</v>
      </c>
      <c r="B14084" s="354" t="s">
        <v>33142</v>
      </c>
      <c r="C14084" s="353" t="s">
        <v>2</v>
      </c>
      <c r="D14084" s="355">
        <v>200.38</v>
      </c>
    </row>
    <row r="14085" spans="1:4" x14ac:dyDescent="0.25">
      <c r="A14085" s="353">
        <v>38016</v>
      </c>
      <c r="B14085" s="354" t="s">
        <v>33143</v>
      </c>
      <c r="C14085" s="353" t="s">
        <v>2</v>
      </c>
      <c r="D14085" s="355">
        <v>233.02</v>
      </c>
    </row>
    <row r="14086" spans="1:4" x14ac:dyDescent="0.25">
      <c r="A14086" s="353">
        <v>12741</v>
      </c>
      <c r="B14086" s="354" t="s">
        <v>33144</v>
      </c>
      <c r="C14086" s="353" t="s">
        <v>2</v>
      </c>
      <c r="D14086" s="355"/>
    </row>
    <row r="14087" spans="1:4" x14ac:dyDescent="0.25">
      <c r="A14087" s="353">
        <v>12733</v>
      </c>
      <c r="B14087" s="354" t="s">
        <v>33145</v>
      </c>
      <c r="C14087" s="353" t="s">
        <v>2</v>
      </c>
      <c r="D14087" s="355"/>
    </row>
    <row r="14088" spans="1:4" x14ac:dyDescent="0.25">
      <c r="A14088" s="353">
        <v>12734</v>
      </c>
      <c r="B14088" s="354" t="s">
        <v>33146</v>
      </c>
      <c r="C14088" s="353" t="s">
        <v>2</v>
      </c>
      <c r="D14088" s="355"/>
    </row>
    <row r="14089" spans="1:4" x14ac:dyDescent="0.25">
      <c r="A14089" s="353">
        <v>12735</v>
      </c>
      <c r="B14089" s="354" t="s">
        <v>33147</v>
      </c>
      <c r="C14089" s="353" t="s">
        <v>2</v>
      </c>
      <c r="D14089" s="355"/>
    </row>
    <row r="14090" spans="1:4" x14ac:dyDescent="0.25">
      <c r="A14090" s="353">
        <v>12736</v>
      </c>
      <c r="B14090" s="354" t="s">
        <v>33148</v>
      </c>
      <c r="C14090" s="353" t="s">
        <v>2</v>
      </c>
      <c r="D14090" s="355"/>
    </row>
    <row r="14091" spans="1:4" x14ac:dyDescent="0.25">
      <c r="A14091" s="353">
        <v>12737</v>
      </c>
      <c r="B14091" s="354" t="s">
        <v>33149</v>
      </c>
      <c r="C14091" s="353" t="s">
        <v>2</v>
      </c>
      <c r="D14091" s="355"/>
    </row>
    <row r="14092" spans="1:4" x14ac:dyDescent="0.25">
      <c r="A14092" s="353">
        <v>12738</v>
      </c>
      <c r="B14092" s="354" t="s">
        <v>33150</v>
      </c>
      <c r="C14092" s="353" t="s">
        <v>2</v>
      </c>
      <c r="D14092" s="355"/>
    </row>
    <row r="14093" spans="1:4" x14ac:dyDescent="0.25">
      <c r="A14093" s="353">
        <v>12739</v>
      </c>
      <c r="B14093" s="354" t="s">
        <v>33151</v>
      </c>
      <c r="C14093" s="353" t="s">
        <v>2</v>
      </c>
      <c r="D14093" s="355"/>
    </row>
    <row r="14094" spans="1:4" x14ac:dyDescent="0.25">
      <c r="A14094" s="353">
        <v>12740</v>
      </c>
      <c r="B14094" s="354" t="s">
        <v>33152</v>
      </c>
      <c r="C14094" s="353" t="s">
        <v>2</v>
      </c>
      <c r="D14094" s="355"/>
    </row>
    <row r="14095" spans="1:4" x14ac:dyDescent="0.25">
      <c r="A14095" s="353">
        <v>6297</v>
      </c>
      <c r="B14095" s="354" t="s">
        <v>33153</v>
      </c>
      <c r="C14095" s="353" t="s">
        <v>2</v>
      </c>
      <c r="D14095" s="355">
        <v>41.86</v>
      </c>
    </row>
    <row r="14096" spans="1:4" x14ac:dyDescent="0.25">
      <c r="A14096" s="353">
        <v>6296</v>
      </c>
      <c r="B14096" s="354" t="s">
        <v>33154</v>
      </c>
      <c r="C14096" s="353" t="s">
        <v>2</v>
      </c>
      <c r="D14096" s="355">
        <v>33.04</v>
      </c>
    </row>
    <row r="14097" spans="1:4" x14ac:dyDescent="0.25">
      <c r="A14097" s="353">
        <v>6323</v>
      </c>
      <c r="B14097" s="354" t="s">
        <v>33155</v>
      </c>
      <c r="C14097" s="353" t="s">
        <v>2</v>
      </c>
      <c r="D14097" s="355">
        <v>21.59</v>
      </c>
    </row>
    <row r="14098" spans="1:4" x14ac:dyDescent="0.25">
      <c r="A14098" s="353">
        <v>6294</v>
      </c>
      <c r="B14098" s="354" t="s">
        <v>33156</v>
      </c>
      <c r="C14098" s="353" t="s">
        <v>2</v>
      </c>
      <c r="D14098" s="355">
        <v>9.42</v>
      </c>
    </row>
    <row r="14099" spans="1:4" x14ac:dyDescent="0.25">
      <c r="A14099" s="353">
        <v>6299</v>
      </c>
      <c r="B14099" s="354" t="s">
        <v>33157</v>
      </c>
      <c r="C14099" s="353" t="s">
        <v>2</v>
      </c>
      <c r="D14099" s="355">
        <v>125.89</v>
      </c>
    </row>
    <row r="14100" spans="1:4" x14ac:dyDescent="0.25">
      <c r="A14100" s="353">
        <v>6298</v>
      </c>
      <c r="B14100" s="354" t="s">
        <v>33158</v>
      </c>
      <c r="C14100" s="353" t="s">
        <v>2</v>
      </c>
      <c r="D14100" s="355">
        <v>66.3</v>
      </c>
    </row>
    <row r="14101" spans="1:4" x14ac:dyDescent="0.25">
      <c r="A14101" s="353">
        <v>6322</v>
      </c>
      <c r="B14101" s="354" t="s">
        <v>33159</v>
      </c>
      <c r="C14101" s="353" t="s">
        <v>2</v>
      </c>
      <c r="D14101" s="355">
        <v>168.61</v>
      </c>
    </row>
    <row r="14102" spans="1:4" x14ac:dyDescent="0.25">
      <c r="A14102" s="353">
        <v>6295</v>
      </c>
      <c r="B14102" s="354" t="s">
        <v>33160</v>
      </c>
      <c r="C14102" s="353" t="s">
        <v>2</v>
      </c>
      <c r="D14102" s="355">
        <v>13.41</v>
      </c>
    </row>
    <row r="14103" spans="1:4" x14ac:dyDescent="0.25">
      <c r="A14103" s="353">
        <v>6300</v>
      </c>
      <c r="B14103" s="354" t="s">
        <v>33161</v>
      </c>
      <c r="C14103" s="353" t="s">
        <v>2</v>
      </c>
      <c r="D14103" s="355">
        <v>310.86</v>
      </c>
    </row>
    <row r="14104" spans="1:4" x14ac:dyDescent="0.25">
      <c r="A14104" s="353">
        <v>6321</v>
      </c>
      <c r="B14104" s="354" t="s">
        <v>33162</v>
      </c>
      <c r="C14104" s="353" t="s">
        <v>2</v>
      </c>
      <c r="D14104" s="355">
        <v>444.04</v>
      </c>
    </row>
    <row r="14105" spans="1:4" x14ac:dyDescent="0.25">
      <c r="A14105" s="353">
        <v>6301</v>
      </c>
      <c r="B14105" s="354" t="s">
        <v>33163</v>
      </c>
      <c r="C14105" s="353" t="s">
        <v>2</v>
      </c>
      <c r="D14105" s="355">
        <v>1040.78</v>
      </c>
    </row>
    <row r="14106" spans="1:4" x14ac:dyDescent="0.25">
      <c r="A14106" s="353">
        <v>7105</v>
      </c>
      <c r="B14106" s="354" t="s">
        <v>33164</v>
      </c>
      <c r="C14106" s="353" t="s">
        <v>2</v>
      </c>
      <c r="D14106" s="355">
        <v>44.47</v>
      </c>
    </row>
    <row r="14107" spans="1:4" x14ac:dyDescent="0.25">
      <c r="A14107" s="353">
        <v>20183</v>
      </c>
      <c r="B14107" s="354" t="s">
        <v>33165</v>
      </c>
      <c r="C14107" s="353" t="s">
        <v>2</v>
      </c>
      <c r="D14107" s="355">
        <v>54.79</v>
      </c>
    </row>
    <row r="14108" spans="1:4" x14ac:dyDescent="0.25">
      <c r="A14108" s="353">
        <v>38448</v>
      </c>
      <c r="B14108" s="354" t="s">
        <v>33166</v>
      </c>
      <c r="C14108" s="353" t="s">
        <v>2</v>
      </c>
      <c r="D14108" s="355">
        <v>248.62</v>
      </c>
    </row>
    <row r="14109" spans="1:4" x14ac:dyDescent="0.25">
      <c r="A14109" s="353">
        <v>20182</v>
      </c>
      <c r="B14109" s="354" t="s">
        <v>33167</v>
      </c>
      <c r="C14109" s="353" t="s">
        <v>2</v>
      </c>
      <c r="D14109" s="355">
        <v>31.85</v>
      </c>
    </row>
    <row r="14110" spans="1:4" x14ac:dyDescent="0.25">
      <c r="A14110" s="353">
        <v>7119</v>
      </c>
      <c r="B14110" s="354" t="s">
        <v>33168</v>
      </c>
      <c r="C14110" s="353" t="s">
        <v>2</v>
      </c>
      <c r="D14110" s="355">
        <v>11.89</v>
      </c>
    </row>
    <row r="14111" spans="1:4" x14ac:dyDescent="0.25">
      <c r="A14111" s="353">
        <v>7126</v>
      </c>
      <c r="B14111" s="354" t="s">
        <v>33169</v>
      </c>
      <c r="C14111" s="353" t="s">
        <v>2</v>
      </c>
      <c r="D14111" s="355">
        <v>24.27</v>
      </c>
    </row>
    <row r="14112" spans="1:4" x14ac:dyDescent="0.25">
      <c r="A14112" s="353">
        <v>7120</v>
      </c>
      <c r="B14112" s="354" t="s">
        <v>33170</v>
      </c>
      <c r="C14112" s="353" t="s">
        <v>2</v>
      </c>
      <c r="D14112" s="355">
        <v>9.1199999999999992</v>
      </c>
    </row>
    <row r="14113" spans="1:4" x14ac:dyDescent="0.25">
      <c r="A14113" s="353">
        <v>6319</v>
      </c>
      <c r="B14113" s="354" t="s">
        <v>33171</v>
      </c>
      <c r="C14113" s="353" t="s">
        <v>2</v>
      </c>
      <c r="D14113" s="355">
        <v>49.17</v>
      </c>
    </row>
    <row r="14114" spans="1:4" x14ac:dyDescent="0.25">
      <c r="A14114" s="353">
        <v>6304</v>
      </c>
      <c r="B14114" s="354" t="s">
        <v>33172</v>
      </c>
      <c r="C14114" s="353" t="s">
        <v>2</v>
      </c>
      <c r="D14114" s="355">
        <v>49.17</v>
      </c>
    </row>
    <row r="14115" spans="1:4" x14ac:dyDescent="0.25">
      <c r="A14115" s="353">
        <v>21116</v>
      </c>
      <c r="B14115" s="354" t="s">
        <v>33173</v>
      </c>
      <c r="C14115" s="353" t="s">
        <v>2</v>
      </c>
      <c r="D14115" s="355">
        <v>37.24</v>
      </c>
    </row>
    <row r="14116" spans="1:4" x14ac:dyDescent="0.25">
      <c r="A14116" s="353">
        <v>6320</v>
      </c>
      <c r="B14116" s="354" t="s">
        <v>33174</v>
      </c>
      <c r="C14116" s="353" t="s">
        <v>2</v>
      </c>
      <c r="D14116" s="355">
        <v>25.32</v>
      </c>
    </row>
    <row r="14117" spans="1:4" x14ac:dyDescent="0.25">
      <c r="A14117" s="353">
        <v>6303</v>
      </c>
      <c r="B14117" s="354" t="s">
        <v>33175</v>
      </c>
      <c r="C14117" s="353" t="s">
        <v>2</v>
      </c>
      <c r="D14117" s="355">
        <v>25.32</v>
      </c>
    </row>
    <row r="14118" spans="1:4" x14ac:dyDescent="0.25">
      <c r="A14118" s="353">
        <v>6308</v>
      </c>
      <c r="B14118" s="354" t="s">
        <v>33176</v>
      </c>
      <c r="C14118" s="353" t="s">
        <v>2</v>
      </c>
      <c r="D14118" s="355">
        <v>136.07</v>
      </c>
    </row>
    <row r="14119" spans="1:4" x14ac:dyDescent="0.25">
      <c r="A14119" s="353">
        <v>6317</v>
      </c>
      <c r="B14119" s="354" t="s">
        <v>33177</v>
      </c>
      <c r="C14119" s="353" t="s">
        <v>2</v>
      </c>
      <c r="D14119" s="355">
        <v>136.07</v>
      </c>
    </row>
    <row r="14120" spans="1:4" x14ac:dyDescent="0.25">
      <c r="A14120" s="353">
        <v>6307</v>
      </c>
      <c r="B14120" s="354" t="s">
        <v>33178</v>
      </c>
      <c r="C14120" s="353" t="s">
        <v>2</v>
      </c>
      <c r="D14120" s="355">
        <v>136.07</v>
      </c>
    </row>
    <row r="14121" spans="1:4" x14ac:dyDescent="0.25">
      <c r="A14121" s="353">
        <v>6309</v>
      </c>
      <c r="B14121" s="354" t="s">
        <v>33179</v>
      </c>
      <c r="C14121" s="353" t="s">
        <v>2</v>
      </c>
      <c r="D14121" s="355">
        <v>140.02000000000001</v>
      </c>
    </row>
    <row r="14122" spans="1:4" x14ac:dyDescent="0.25">
      <c r="A14122" s="353">
        <v>6318</v>
      </c>
      <c r="B14122" s="354" t="s">
        <v>33180</v>
      </c>
      <c r="C14122" s="353" t="s">
        <v>2</v>
      </c>
      <c r="D14122" s="355">
        <v>73.400000000000006</v>
      </c>
    </row>
    <row r="14123" spans="1:4" x14ac:dyDescent="0.25">
      <c r="A14123" s="353">
        <v>6306</v>
      </c>
      <c r="B14123" s="354" t="s">
        <v>33181</v>
      </c>
      <c r="C14123" s="353" t="s">
        <v>2</v>
      </c>
      <c r="D14123" s="355">
        <v>73.400000000000006</v>
      </c>
    </row>
    <row r="14124" spans="1:4" x14ac:dyDescent="0.25">
      <c r="A14124" s="353">
        <v>6305</v>
      </c>
      <c r="B14124" s="354" t="s">
        <v>33182</v>
      </c>
      <c r="C14124" s="353" t="s">
        <v>2</v>
      </c>
      <c r="D14124" s="355">
        <v>73.400000000000006</v>
      </c>
    </row>
    <row r="14125" spans="1:4" x14ac:dyDescent="0.25">
      <c r="A14125" s="353">
        <v>6312</v>
      </c>
      <c r="B14125" s="354" t="s">
        <v>33183</v>
      </c>
      <c r="C14125" s="353" t="s">
        <v>2</v>
      </c>
      <c r="D14125" s="355">
        <v>195.72</v>
      </c>
    </row>
    <row r="14126" spans="1:4" x14ac:dyDescent="0.25">
      <c r="A14126" s="353">
        <v>6311</v>
      </c>
      <c r="B14126" s="354" t="s">
        <v>33184</v>
      </c>
      <c r="C14126" s="353" t="s">
        <v>2</v>
      </c>
      <c r="D14126" s="355">
        <v>195.72</v>
      </c>
    </row>
    <row r="14127" spans="1:4" x14ac:dyDescent="0.25">
      <c r="A14127" s="353">
        <v>6310</v>
      </c>
      <c r="B14127" s="354" t="s">
        <v>33185</v>
      </c>
      <c r="C14127" s="353" t="s">
        <v>2</v>
      </c>
      <c r="D14127" s="355">
        <v>195.72</v>
      </c>
    </row>
    <row r="14128" spans="1:4" x14ac:dyDescent="0.25">
      <c r="A14128" s="353">
        <v>6314</v>
      </c>
      <c r="B14128" s="354" t="s">
        <v>33186</v>
      </c>
      <c r="C14128" s="353" t="s">
        <v>2</v>
      </c>
      <c r="D14128" s="355">
        <v>195.72</v>
      </c>
    </row>
    <row r="14129" spans="1:4" x14ac:dyDescent="0.25">
      <c r="A14129" s="353">
        <v>6313</v>
      </c>
      <c r="B14129" s="354" t="s">
        <v>33187</v>
      </c>
      <c r="C14129" s="353" t="s">
        <v>2</v>
      </c>
      <c r="D14129" s="355">
        <v>195.72</v>
      </c>
    </row>
    <row r="14130" spans="1:4" x14ac:dyDescent="0.25">
      <c r="A14130" s="353">
        <v>6302</v>
      </c>
      <c r="B14130" s="354" t="s">
        <v>33188</v>
      </c>
      <c r="C14130" s="353" t="s">
        <v>2</v>
      </c>
      <c r="D14130" s="355">
        <v>15.57</v>
      </c>
    </row>
    <row r="14131" spans="1:4" x14ac:dyDescent="0.25">
      <c r="A14131" s="353">
        <v>6315</v>
      </c>
      <c r="B14131" s="354" t="s">
        <v>33189</v>
      </c>
      <c r="C14131" s="353" t="s">
        <v>2</v>
      </c>
      <c r="D14131" s="355">
        <v>370.59</v>
      </c>
    </row>
    <row r="14132" spans="1:4" x14ac:dyDescent="0.25">
      <c r="A14132" s="353">
        <v>6316</v>
      </c>
      <c r="B14132" s="354" t="s">
        <v>33190</v>
      </c>
      <c r="C14132" s="353" t="s">
        <v>2</v>
      </c>
      <c r="D14132" s="355">
        <v>370.59</v>
      </c>
    </row>
    <row r="14133" spans="1:4" x14ac:dyDescent="0.25">
      <c r="A14133" s="353">
        <v>39324</v>
      </c>
      <c r="B14133" s="354" t="s">
        <v>33191</v>
      </c>
      <c r="C14133" s="353" t="s">
        <v>2</v>
      </c>
      <c r="D14133" s="355">
        <v>5.43</v>
      </c>
    </row>
    <row r="14134" spans="1:4" x14ac:dyDescent="0.25">
      <c r="A14134" s="353">
        <v>39325</v>
      </c>
      <c r="B14134" s="354" t="s">
        <v>33192</v>
      </c>
      <c r="C14134" s="353" t="s">
        <v>2</v>
      </c>
      <c r="D14134" s="355">
        <v>8.19</v>
      </c>
    </row>
    <row r="14135" spans="1:4" x14ac:dyDescent="0.25">
      <c r="A14135" s="353">
        <v>39326</v>
      </c>
      <c r="B14135" s="354" t="s">
        <v>33193</v>
      </c>
      <c r="C14135" s="353" t="s">
        <v>2</v>
      </c>
      <c r="D14135" s="355">
        <v>29.38</v>
      </c>
    </row>
    <row r="14136" spans="1:4" x14ac:dyDescent="0.25">
      <c r="A14136" s="353">
        <v>39327</v>
      </c>
      <c r="B14136" s="354" t="s">
        <v>33194</v>
      </c>
      <c r="C14136" s="353" t="s">
        <v>2</v>
      </c>
      <c r="D14136" s="355">
        <v>44.33</v>
      </c>
    </row>
    <row r="14137" spans="1:4" x14ac:dyDescent="0.25">
      <c r="A14137" s="353">
        <v>11378</v>
      </c>
      <c r="B14137" s="354" t="s">
        <v>33195</v>
      </c>
      <c r="C14137" s="353" t="s">
        <v>2</v>
      </c>
      <c r="D14137" s="355">
        <v>109.29</v>
      </c>
    </row>
    <row r="14138" spans="1:4" x14ac:dyDescent="0.25">
      <c r="A14138" s="353">
        <v>11379</v>
      </c>
      <c r="B14138" s="354" t="s">
        <v>33196</v>
      </c>
      <c r="C14138" s="353" t="s">
        <v>2</v>
      </c>
      <c r="D14138" s="355">
        <v>92.35</v>
      </c>
    </row>
    <row r="14139" spans="1:4" x14ac:dyDescent="0.25">
      <c r="A14139" s="353">
        <v>11493</v>
      </c>
      <c r="B14139" s="354" t="s">
        <v>33197</v>
      </c>
      <c r="C14139" s="353" t="s">
        <v>2</v>
      </c>
      <c r="D14139" s="355">
        <v>53.27</v>
      </c>
    </row>
    <row r="14140" spans="1:4" x14ac:dyDescent="0.25">
      <c r="A14140" s="353">
        <v>7106</v>
      </c>
      <c r="B14140" s="354" t="s">
        <v>33198</v>
      </c>
      <c r="C14140" s="353" t="s">
        <v>2</v>
      </c>
      <c r="D14140" s="355">
        <v>150.16999999999999</v>
      </c>
    </row>
    <row r="14141" spans="1:4" x14ac:dyDescent="0.25">
      <c r="A14141" s="353">
        <v>7104</v>
      </c>
      <c r="B14141" s="354" t="s">
        <v>33199</v>
      </c>
      <c r="C14141" s="353" t="s">
        <v>2</v>
      </c>
      <c r="D14141" s="355">
        <v>4.05</v>
      </c>
    </row>
    <row r="14142" spans="1:4" x14ac:dyDescent="0.25">
      <c r="A14142" s="353">
        <v>7136</v>
      </c>
      <c r="B14142" s="354" t="s">
        <v>33200</v>
      </c>
      <c r="C14142" s="353" t="s">
        <v>2</v>
      </c>
      <c r="D14142" s="355">
        <v>7.05</v>
      </c>
    </row>
    <row r="14143" spans="1:4" x14ac:dyDescent="0.25">
      <c r="A14143" s="353">
        <v>7128</v>
      </c>
      <c r="B14143" s="354" t="s">
        <v>33201</v>
      </c>
      <c r="C14143" s="353" t="s">
        <v>2</v>
      </c>
      <c r="D14143" s="355">
        <v>9.14</v>
      </c>
    </row>
    <row r="14144" spans="1:4" x14ac:dyDescent="0.25">
      <c r="A14144" s="353">
        <v>7108</v>
      </c>
      <c r="B14144" s="354" t="s">
        <v>33202</v>
      </c>
      <c r="C14144" s="353" t="s">
        <v>2</v>
      </c>
      <c r="D14144" s="355">
        <v>9.1199999999999992</v>
      </c>
    </row>
    <row r="14145" spans="1:4" x14ac:dyDescent="0.25">
      <c r="A14145" s="353">
        <v>7129</v>
      </c>
      <c r="B14145" s="354" t="s">
        <v>33203</v>
      </c>
      <c r="C14145" s="353" t="s">
        <v>2</v>
      </c>
      <c r="D14145" s="355">
        <v>10.74</v>
      </c>
    </row>
    <row r="14146" spans="1:4" x14ac:dyDescent="0.25">
      <c r="A14146" s="353">
        <v>7130</v>
      </c>
      <c r="B14146" s="354" t="s">
        <v>33204</v>
      </c>
      <c r="C14146" s="353" t="s">
        <v>2</v>
      </c>
      <c r="D14146" s="355">
        <v>15.6</v>
      </c>
    </row>
    <row r="14147" spans="1:4" x14ac:dyDescent="0.25">
      <c r="A14147" s="353">
        <v>7131</v>
      </c>
      <c r="B14147" s="354" t="s">
        <v>33205</v>
      </c>
      <c r="C14147" s="353" t="s">
        <v>2</v>
      </c>
      <c r="D14147" s="355">
        <v>19.079999999999998</v>
      </c>
    </row>
    <row r="14148" spans="1:4" x14ac:dyDescent="0.25">
      <c r="A14148" s="353">
        <v>7132</v>
      </c>
      <c r="B14148" s="354" t="s">
        <v>33206</v>
      </c>
      <c r="C14148" s="353" t="s">
        <v>2</v>
      </c>
      <c r="D14148" s="355">
        <v>44.92</v>
      </c>
    </row>
    <row r="14149" spans="1:4" x14ac:dyDescent="0.25">
      <c r="A14149" s="353">
        <v>7133</v>
      </c>
      <c r="B14149" s="354" t="s">
        <v>33207</v>
      </c>
      <c r="C14149" s="353" t="s">
        <v>2</v>
      </c>
      <c r="D14149" s="355">
        <v>103.8</v>
      </c>
    </row>
    <row r="14150" spans="1:4" x14ac:dyDescent="0.25">
      <c r="A14150" s="353">
        <v>37422</v>
      </c>
      <c r="B14150" s="354" t="s">
        <v>33208</v>
      </c>
      <c r="C14150" s="353" t="s">
        <v>2</v>
      </c>
      <c r="D14150" s="355">
        <v>77.52</v>
      </c>
    </row>
    <row r="14151" spans="1:4" x14ac:dyDescent="0.25">
      <c r="A14151" s="353">
        <v>37420</v>
      </c>
      <c r="B14151" s="354" t="s">
        <v>33209</v>
      </c>
      <c r="C14151" s="353" t="s">
        <v>2</v>
      </c>
      <c r="D14151" s="355">
        <v>60.59</v>
      </c>
    </row>
    <row r="14152" spans="1:4" x14ac:dyDescent="0.25">
      <c r="A14152" s="353">
        <v>37421</v>
      </c>
      <c r="B14152" s="354" t="s">
        <v>33210</v>
      </c>
      <c r="C14152" s="353" t="s">
        <v>2</v>
      </c>
      <c r="D14152" s="355">
        <v>82.81</v>
      </c>
    </row>
    <row r="14153" spans="1:4" x14ac:dyDescent="0.25">
      <c r="A14153" s="353">
        <v>37443</v>
      </c>
      <c r="B14153" s="354" t="s">
        <v>33211</v>
      </c>
      <c r="C14153" s="353" t="s">
        <v>2</v>
      </c>
      <c r="D14153" s="355"/>
    </row>
    <row r="14154" spans="1:4" x14ac:dyDescent="0.25">
      <c r="A14154" s="353">
        <v>37444</v>
      </c>
      <c r="B14154" s="354" t="s">
        <v>33212</v>
      </c>
      <c r="C14154" s="353" t="s">
        <v>2</v>
      </c>
      <c r="D14154" s="355"/>
    </row>
    <row r="14155" spans="1:4" x14ac:dyDescent="0.25">
      <c r="A14155" s="353">
        <v>37445</v>
      </c>
      <c r="B14155" s="354" t="s">
        <v>33213</v>
      </c>
      <c r="C14155" s="353" t="s">
        <v>2</v>
      </c>
      <c r="D14155" s="355"/>
    </row>
    <row r="14156" spans="1:4" x14ac:dyDescent="0.25">
      <c r="A14156" s="353">
        <v>37446</v>
      </c>
      <c r="B14156" s="354" t="s">
        <v>33214</v>
      </c>
      <c r="C14156" s="353" t="s">
        <v>2</v>
      </c>
      <c r="D14156" s="355"/>
    </row>
    <row r="14157" spans="1:4" x14ac:dyDescent="0.25">
      <c r="A14157" s="353">
        <v>37447</v>
      </c>
      <c r="B14157" s="354" t="s">
        <v>33215</v>
      </c>
      <c r="C14157" s="353" t="s">
        <v>2</v>
      </c>
      <c r="D14157" s="355"/>
    </row>
    <row r="14158" spans="1:4" x14ac:dyDescent="0.25">
      <c r="A14158" s="353">
        <v>37448</v>
      </c>
      <c r="B14158" s="354" t="s">
        <v>33216</v>
      </c>
      <c r="C14158" s="353" t="s">
        <v>2</v>
      </c>
      <c r="D14158" s="355"/>
    </row>
    <row r="14159" spans="1:4" x14ac:dyDescent="0.25">
      <c r="A14159" s="353">
        <v>37440</v>
      </c>
      <c r="B14159" s="354" t="s">
        <v>33217</v>
      </c>
      <c r="C14159" s="353" t="s">
        <v>2</v>
      </c>
      <c r="D14159" s="355"/>
    </row>
    <row r="14160" spans="1:4" x14ac:dyDescent="0.25">
      <c r="A14160" s="353">
        <v>37441</v>
      </c>
      <c r="B14160" s="354" t="s">
        <v>33218</v>
      </c>
      <c r="C14160" s="353" t="s">
        <v>2</v>
      </c>
      <c r="D14160" s="355"/>
    </row>
    <row r="14161" spans="1:4" x14ac:dyDescent="0.25">
      <c r="A14161" s="353">
        <v>37442</v>
      </c>
      <c r="B14161" s="354" t="s">
        <v>33219</v>
      </c>
      <c r="C14161" s="353" t="s">
        <v>2</v>
      </c>
      <c r="D14161" s="355"/>
    </row>
    <row r="14162" spans="1:4" x14ac:dyDescent="0.25">
      <c r="A14162" s="353">
        <v>38017</v>
      </c>
      <c r="B14162" s="354" t="s">
        <v>33220</v>
      </c>
      <c r="C14162" s="353" t="s">
        <v>2</v>
      </c>
      <c r="D14162" s="355">
        <v>11.11</v>
      </c>
    </row>
    <row r="14163" spans="1:4" x14ac:dyDescent="0.25">
      <c r="A14163" s="353">
        <v>38018</v>
      </c>
      <c r="B14163" s="354" t="s">
        <v>33221</v>
      </c>
      <c r="C14163" s="353" t="s">
        <v>2</v>
      </c>
      <c r="D14163" s="355">
        <v>12.49</v>
      </c>
    </row>
    <row r="14164" spans="1:4" x14ac:dyDescent="0.25">
      <c r="A14164" s="353">
        <v>39895</v>
      </c>
      <c r="B14164" s="354" t="s">
        <v>33222</v>
      </c>
      <c r="C14164" s="353" t="s">
        <v>2</v>
      </c>
      <c r="D14164" s="355"/>
    </row>
    <row r="14165" spans="1:4" x14ac:dyDescent="0.25">
      <c r="A14165" s="353">
        <v>39896</v>
      </c>
      <c r="B14165" s="354" t="s">
        <v>33223</v>
      </c>
      <c r="C14165" s="353" t="s">
        <v>2</v>
      </c>
      <c r="D14165" s="355"/>
    </row>
    <row r="14166" spans="1:4" x14ac:dyDescent="0.25">
      <c r="A14166" s="353">
        <v>44038</v>
      </c>
      <c r="B14166" s="354" t="s">
        <v>40121</v>
      </c>
      <c r="C14166" s="353" t="s">
        <v>2</v>
      </c>
      <c r="D14166" s="355">
        <v>344.03</v>
      </c>
    </row>
    <row r="14167" spans="1:4" x14ac:dyDescent="0.25">
      <c r="A14167" s="353">
        <v>44040</v>
      </c>
      <c r="B14167" s="354" t="s">
        <v>40122</v>
      </c>
      <c r="C14167" s="353" t="s">
        <v>2</v>
      </c>
      <c r="D14167" s="355">
        <v>438.96</v>
      </c>
    </row>
    <row r="14168" spans="1:4" x14ac:dyDescent="0.25">
      <c r="A14168" s="353">
        <v>44035</v>
      </c>
      <c r="B14168" s="354" t="s">
        <v>40123</v>
      </c>
      <c r="C14168" s="353" t="s">
        <v>2</v>
      </c>
      <c r="D14168" s="355">
        <v>204.69</v>
      </c>
    </row>
    <row r="14169" spans="1:4" x14ac:dyDescent="0.25">
      <c r="A14169" s="353">
        <v>44037</v>
      </c>
      <c r="B14169" s="354" t="s">
        <v>40124</v>
      </c>
      <c r="C14169" s="353" t="s">
        <v>2</v>
      </c>
      <c r="D14169" s="355">
        <v>260.45</v>
      </c>
    </row>
    <row r="14170" spans="1:4" x14ac:dyDescent="0.25">
      <c r="A14170" s="353">
        <v>44033</v>
      </c>
      <c r="B14170" s="354" t="s">
        <v>40125</v>
      </c>
      <c r="C14170" s="353" t="s">
        <v>2</v>
      </c>
      <c r="D14170" s="355">
        <v>80.959999999999994</v>
      </c>
    </row>
    <row r="14171" spans="1:4" x14ac:dyDescent="0.25">
      <c r="A14171" s="353">
        <v>44034</v>
      </c>
      <c r="B14171" s="354" t="s">
        <v>40126</v>
      </c>
      <c r="C14171" s="353" t="s">
        <v>2</v>
      </c>
      <c r="D14171" s="355">
        <v>111.28</v>
      </c>
    </row>
    <row r="14172" spans="1:4" x14ac:dyDescent="0.25">
      <c r="A14172" s="353">
        <v>44028</v>
      </c>
      <c r="B14172" s="354" t="s">
        <v>40127</v>
      </c>
      <c r="C14172" s="353" t="s">
        <v>2</v>
      </c>
      <c r="D14172" s="355">
        <v>32.49</v>
      </c>
    </row>
    <row r="14173" spans="1:4" x14ac:dyDescent="0.25">
      <c r="A14173" s="353">
        <v>44029</v>
      </c>
      <c r="B14173" s="354" t="s">
        <v>40128</v>
      </c>
      <c r="C14173" s="353" t="s">
        <v>2</v>
      </c>
      <c r="D14173" s="355">
        <v>34.53</v>
      </c>
    </row>
    <row r="14174" spans="1:4" x14ac:dyDescent="0.25">
      <c r="A14174" s="353">
        <v>44030</v>
      </c>
      <c r="B14174" s="354" t="s">
        <v>40129</v>
      </c>
      <c r="C14174" s="353" t="s">
        <v>2</v>
      </c>
      <c r="D14174" s="355">
        <v>41.49</v>
      </c>
    </row>
    <row r="14175" spans="1:4" x14ac:dyDescent="0.25">
      <c r="A14175" s="353">
        <v>44031</v>
      </c>
      <c r="B14175" s="354" t="s">
        <v>40130</v>
      </c>
      <c r="C14175" s="353" t="s">
        <v>2</v>
      </c>
      <c r="D14175" s="355">
        <v>50.93</v>
      </c>
    </row>
    <row r="14176" spans="1:4" x14ac:dyDescent="0.25">
      <c r="A14176" s="353">
        <v>44032</v>
      </c>
      <c r="B14176" s="354" t="s">
        <v>40131</v>
      </c>
      <c r="C14176" s="353" t="s">
        <v>2</v>
      </c>
      <c r="D14176" s="355">
        <v>57.79</v>
      </c>
    </row>
    <row r="14177" spans="1:4" x14ac:dyDescent="0.25">
      <c r="A14177" s="353">
        <v>44036</v>
      </c>
      <c r="B14177" s="354" t="s">
        <v>40132</v>
      </c>
      <c r="C14177" s="353" t="s">
        <v>2</v>
      </c>
      <c r="D14177" s="355">
        <v>23.87</v>
      </c>
    </row>
    <row r="14178" spans="1:4" x14ac:dyDescent="0.25">
      <c r="A14178" s="353">
        <v>44039</v>
      </c>
      <c r="B14178" s="354" t="s">
        <v>40133</v>
      </c>
      <c r="C14178" s="353" t="s">
        <v>2</v>
      </c>
      <c r="D14178" s="355">
        <v>29.04</v>
      </c>
    </row>
    <row r="14179" spans="1:4" x14ac:dyDescent="0.25">
      <c r="A14179" s="353">
        <v>38873</v>
      </c>
      <c r="B14179" s="354" t="s">
        <v>33224</v>
      </c>
      <c r="C14179" s="353" t="s">
        <v>2</v>
      </c>
      <c r="D14179" s="355"/>
    </row>
    <row r="14180" spans="1:4" x14ac:dyDescent="0.25">
      <c r="A14180" s="353">
        <v>38874</v>
      </c>
      <c r="B14180" s="354" t="s">
        <v>33225</v>
      </c>
      <c r="C14180" s="353" t="s">
        <v>2</v>
      </c>
      <c r="D14180" s="355"/>
    </row>
    <row r="14181" spans="1:4" x14ac:dyDescent="0.25">
      <c r="A14181" s="353">
        <v>38875</v>
      </c>
      <c r="B14181" s="354" t="s">
        <v>33226</v>
      </c>
      <c r="C14181" s="353" t="s">
        <v>2</v>
      </c>
      <c r="D14181" s="355"/>
    </row>
    <row r="14182" spans="1:4" x14ac:dyDescent="0.25">
      <c r="A14182" s="353">
        <v>38876</v>
      </c>
      <c r="B14182" s="354" t="s">
        <v>33227</v>
      </c>
      <c r="C14182" s="353" t="s">
        <v>2</v>
      </c>
      <c r="D14182" s="355"/>
    </row>
    <row r="14183" spans="1:4" x14ac:dyDescent="0.25">
      <c r="A14183" s="353">
        <v>39000</v>
      </c>
      <c r="B14183" s="354" t="s">
        <v>33228</v>
      </c>
      <c r="C14183" s="353" t="s">
        <v>2</v>
      </c>
      <c r="D14183" s="355"/>
    </row>
    <row r="14184" spans="1:4" x14ac:dyDescent="0.25">
      <c r="A14184" s="353">
        <v>38674</v>
      </c>
      <c r="B14184" s="354" t="s">
        <v>33229</v>
      </c>
      <c r="C14184" s="353" t="s">
        <v>2</v>
      </c>
      <c r="D14184" s="355">
        <v>37.380000000000003</v>
      </c>
    </row>
    <row r="14185" spans="1:4" x14ac:dyDescent="0.25">
      <c r="A14185" s="353">
        <v>38019</v>
      </c>
      <c r="B14185" s="354" t="s">
        <v>33230</v>
      </c>
      <c r="C14185" s="353" t="s">
        <v>2</v>
      </c>
      <c r="D14185" s="355">
        <v>7.91</v>
      </c>
    </row>
    <row r="14186" spans="1:4" x14ac:dyDescent="0.25">
      <c r="A14186" s="353">
        <v>38020</v>
      </c>
      <c r="B14186" s="354" t="s">
        <v>33231</v>
      </c>
      <c r="C14186" s="353" t="s">
        <v>2</v>
      </c>
      <c r="D14186" s="355">
        <v>9.74</v>
      </c>
    </row>
    <row r="14187" spans="1:4" x14ac:dyDescent="0.25">
      <c r="A14187" s="353">
        <v>38454</v>
      </c>
      <c r="B14187" s="354" t="s">
        <v>33232</v>
      </c>
      <c r="C14187" s="353" t="s">
        <v>2</v>
      </c>
      <c r="D14187" s="355"/>
    </row>
    <row r="14188" spans="1:4" x14ac:dyDescent="0.25">
      <c r="A14188" s="353">
        <v>38455</v>
      </c>
      <c r="B14188" s="354" t="s">
        <v>33233</v>
      </c>
      <c r="C14188" s="353" t="s">
        <v>2</v>
      </c>
      <c r="D14188" s="355"/>
    </row>
    <row r="14189" spans="1:4" x14ac:dyDescent="0.25">
      <c r="A14189" s="353">
        <v>38462</v>
      </c>
      <c r="B14189" s="354" t="s">
        <v>33234</v>
      </c>
      <c r="C14189" s="353" t="s">
        <v>2</v>
      </c>
      <c r="D14189" s="355"/>
    </row>
    <row r="14190" spans="1:4" x14ac:dyDescent="0.25">
      <c r="A14190" s="353">
        <v>36362</v>
      </c>
      <c r="B14190" s="354" t="s">
        <v>33235</v>
      </c>
      <c r="C14190" s="353" t="s">
        <v>2</v>
      </c>
      <c r="D14190" s="355"/>
    </row>
    <row r="14191" spans="1:4" x14ac:dyDescent="0.25">
      <c r="A14191" s="353">
        <v>36298</v>
      </c>
      <c r="B14191" s="354" t="s">
        <v>33236</v>
      </c>
      <c r="C14191" s="353" t="s">
        <v>2</v>
      </c>
      <c r="D14191" s="355"/>
    </row>
    <row r="14192" spans="1:4" x14ac:dyDescent="0.25">
      <c r="A14192" s="353">
        <v>38456</v>
      </c>
      <c r="B14192" s="354" t="s">
        <v>33237</v>
      </c>
      <c r="C14192" s="353" t="s">
        <v>2</v>
      </c>
      <c r="D14192" s="355"/>
    </row>
    <row r="14193" spans="1:4" x14ac:dyDescent="0.25">
      <c r="A14193" s="353">
        <v>38457</v>
      </c>
      <c r="B14193" s="354" t="s">
        <v>33238</v>
      </c>
      <c r="C14193" s="353" t="s">
        <v>2</v>
      </c>
      <c r="D14193" s="355"/>
    </row>
    <row r="14194" spans="1:4" x14ac:dyDescent="0.25">
      <c r="A14194" s="353">
        <v>38458</v>
      </c>
      <c r="B14194" s="354" t="s">
        <v>33239</v>
      </c>
      <c r="C14194" s="353" t="s">
        <v>2</v>
      </c>
      <c r="D14194" s="355"/>
    </row>
    <row r="14195" spans="1:4" x14ac:dyDescent="0.25">
      <c r="A14195" s="353">
        <v>38459</v>
      </c>
      <c r="B14195" s="354" t="s">
        <v>33240</v>
      </c>
      <c r="C14195" s="353" t="s">
        <v>2</v>
      </c>
      <c r="D14195" s="355"/>
    </row>
    <row r="14196" spans="1:4" x14ac:dyDescent="0.25">
      <c r="A14196" s="353">
        <v>38460</v>
      </c>
      <c r="B14196" s="354" t="s">
        <v>33241</v>
      </c>
      <c r="C14196" s="353" t="s">
        <v>2</v>
      </c>
      <c r="D14196" s="355"/>
    </row>
    <row r="14197" spans="1:4" x14ac:dyDescent="0.25">
      <c r="A14197" s="353">
        <v>38461</v>
      </c>
      <c r="B14197" s="354" t="s">
        <v>33242</v>
      </c>
      <c r="C14197" s="353" t="s">
        <v>2</v>
      </c>
      <c r="D14197" s="355"/>
    </row>
    <row r="14198" spans="1:4" x14ac:dyDescent="0.25">
      <c r="A14198" s="353">
        <v>7094</v>
      </c>
      <c r="B14198" s="354" t="s">
        <v>33243</v>
      </c>
      <c r="C14198" s="353" t="s">
        <v>2</v>
      </c>
      <c r="D14198" s="355">
        <v>13.21</v>
      </c>
    </row>
    <row r="14199" spans="1:4" x14ac:dyDescent="0.25">
      <c r="A14199" s="353">
        <v>7116</v>
      </c>
      <c r="B14199" s="354" t="s">
        <v>33244</v>
      </c>
      <c r="C14199" s="353" t="s">
        <v>2</v>
      </c>
      <c r="D14199" s="355">
        <v>3.99</v>
      </c>
    </row>
    <row r="14200" spans="1:4" x14ac:dyDescent="0.25">
      <c r="A14200" s="353">
        <v>7118</v>
      </c>
      <c r="B14200" s="354" t="s">
        <v>33245</v>
      </c>
      <c r="C14200" s="353" t="s">
        <v>2</v>
      </c>
      <c r="D14200" s="355">
        <v>27.17</v>
      </c>
    </row>
    <row r="14201" spans="1:4" x14ac:dyDescent="0.25">
      <c r="A14201" s="353">
        <v>7098</v>
      </c>
      <c r="B14201" s="354" t="s">
        <v>33246</v>
      </c>
      <c r="C14201" s="353" t="s">
        <v>2</v>
      </c>
      <c r="D14201" s="355">
        <v>4.04</v>
      </c>
    </row>
    <row r="14202" spans="1:4" x14ac:dyDescent="0.25">
      <c r="A14202" s="353">
        <v>7110</v>
      </c>
      <c r="B14202" s="354" t="s">
        <v>33247</v>
      </c>
      <c r="C14202" s="353" t="s">
        <v>2</v>
      </c>
      <c r="D14202" s="355">
        <v>51.66</v>
      </c>
    </row>
    <row r="14203" spans="1:4" x14ac:dyDescent="0.25">
      <c r="A14203" s="353">
        <v>7123</v>
      </c>
      <c r="B14203" s="354" t="s">
        <v>33248</v>
      </c>
      <c r="C14203" s="353" t="s">
        <v>2</v>
      </c>
      <c r="D14203" s="355">
        <v>4.88</v>
      </c>
    </row>
    <row r="14204" spans="1:4" x14ac:dyDescent="0.25">
      <c r="A14204" s="353">
        <v>7121</v>
      </c>
      <c r="B14204" s="354" t="s">
        <v>33249</v>
      </c>
      <c r="C14204" s="353" t="s">
        <v>2</v>
      </c>
      <c r="D14204" s="355">
        <v>9.66</v>
      </c>
    </row>
    <row r="14205" spans="1:4" x14ac:dyDescent="0.25">
      <c r="A14205" s="353">
        <v>7137</v>
      </c>
      <c r="B14205" s="354" t="s">
        <v>33250</v>
      </c>
      <c r="C14205" s="353" t="s">
        <v>2</v>
      </c>
      <c r="D14205" s="355">
        <v>10.55</v>
      </c>
    </row>
    <row r="14206" spans="1:4" x14ac:dyDescent="0.25">
      <c r="A14206" s="353">
        <v>7122</v>
      </c>
      <c r="B14206" s="354" t="s">
        <v>33251</v>
      </c>
      <c r="C14206" s="353" t="s">
        <v>2</v>
      </c>
      <c r="D14206" s="355">
        <v>11.62</v>
      </c>
    </row>
    <row r="14207" spans="1:4" x14ac:dyDescent="0.25">
      <c r="A14207" s="353">
        <v>7114</v>
      </c>
      <c r="B14207" s="354" t="s">
        <v>33252</v>
      </c>
      <c r="C14207" s="353" t="s">
        <v>2</v>
      </c>
      <c r="D14207" s="355">
        <v>13.51</v>
      </c>
    </row>
    <row r="14208" spans="1:4" x14ac:dyDescent="0.25">
      <c r="A14208" s="353">
        <v>7109</v>
      </c>
      <c r="B14208" s="354" t="s">
        <v>33253</v>
      </c>
      <c r="C14208" s="353" t="s">
        <v>2</v>
      </c>
      <c r="D14208" s="355">
        <v>2.68</v>
      </c>
    </row>
    <row r="14209" spans="1:4" x14ac:dyDescent="0.25">
      <c r="A14209" s="353">
        <v>7135</v>
      </c>
      <c r="B14209" s="354" t="s">
        <v>33254</v>
      </c>
      <c r="C14209" s="353" t="s">
        <v>2</v>
      </c>
      <c r="D14209" s="355">
        <v>5.48</v>
      </c>
    </row>
    <row r="14210" spans="1:4" x14ac:dyDescent="0.25">
      <c r="A14210" s="353">
        <v>37947</v>
      </c>
      <c r="B14210" s="354" t="s">
        <v>33255</v>
      </c>
      <c r="C14210" s="353" t="s">
        <v>2</v>
      </c>
      <c r="D14210" s="355">
        <v>4.46</v>
      </c>
    </row>
    <row r="14211" spans="1:4" x14ac:dyDescent="0.25">
      <c r="A14211" s="353">
        <v>7103</v>
      </c>
      <c r="B14211" s="354" t="s">
        <v>33256</v>
      </c>
      <c r="C14211" s="353" t="s">
        <v>2</v>
      </c>
      <c r="D14211" s="355">
        <v>14.53</v>
      </c>
    </row>
    <row r="14212" spans="1:4" x14ac:dyDescent="0.25">
      <c r="A14212" s="353">
        <v>40419</v>
      </c>
      <c r="B14212" s="354" t="s">
        <v>33257</v>
      </c>
      <c r="C14212" s="353" t="s">
        <v>2</v>
      </c>
      <c r="D14212" s="355"/>
    </row>
    <row r="14213" spans="1:4" x14ac:dyDescent="0.25">
      <c r="A14213" s="353">
        <v>40420</v>
      </c>
      <c r="B14213" s="354" t="s">
        <v>33258</v>
      </c>
      <c r="C14213" s="353" t="s">
        <v>2</v>
      </c>
      <c r="D14213" s="355"/>
    </row>
    <row r="14214" spans="1:4" x14ac:dyDescent="0.25">
      <c r="A14214" s="353">
        <v>40421</v>
      </c>
      <c r="B14214" s="354" t="s">
        <v>33259</v>
      </c>
      <c r="C14214" s="353" t="s">
        <v>2</v>
      </c>
      <c r="D14214" s="355"/>
    </row>
    <row r="14215" spans="1:4" x14ac:dyDescent="0.25">
      <c r="A14215" s="353">
        <v>38905</v>
      </c>
      <c r="B14215" s="354" t="s">
        <v>33260</v>
      </c>
      <c r="C14215" s="353" t="s">
        <v>2</v>
      </c>
      <c r="D14215" s="355"/>
    </row>
    <row r="14216" spans="1:4" x14ac:dyDescent="0.25">
      <c r="A14216" s="353">
        <v>38907</v>
      </c>
      <c r="B14216" s="354" t="s">
        <v>33261</v>
      </c>
      <c r="C14216" s="353" t="s">
        <v>2</v>
      </c>
      <c r="D14216" s="355"/>
    </row>
    <row r="14217" spans="1:4" x14ac:dyDescent="0.25">
      <c r="A14217" s="353">
        <v>38910</v>
      </c>
      <c r="B14217" s="354" t="s">
        <v>33262</v>
      </c>
      <c r="C14217" s="353" t="s">
        <v>2</v>
      </c>
      <c r="D14217" s="355"/>
    </row>
    <row r="14218" spans="1:4" x14ac:dyDescent="0.25">
      <c r="A14218" s="353">
        <v>11655</v>
      </c>
      <c r="B14218" s="354" t="s">
        <v>33263</v>
      </c>
      <c r="C14218" s="353" t="s">
        <v>2</v>
      </c>
      <c r="D14218" s="355">
        <v>18.43</v>
      </c>
    </row>
    <row r="14219" spans="1:4" x14ac:dyDescent="0.25">
      <c r="A14219" s="353">
        <v>11656</v>
      </c>
      <c r="B14219" s="354" t="s">
        <v>33264</v>
      </c>
      <c r="C14219" s="353" t="s">
        <v>2</v>
      </c>
      <c r="D14219" s="355">
        <v>21.16</v>
      </c>
    </row>
    <row r="14220" spans="1:4" x14ac:dyDescent="0.25">
      <c r="A14220" s="353">
        <v>7091</v>
      </c>
      <c r="B14220" s="354" t="s">
        <v>33265</v>
      </c>
      <c r="C14220" s="353" t="s">
        <v>2</v>
      </c>
      <c r="D14220" s="355">
        <v>17.329999999999998</v>
      </c>
    </row>
    <row r="14221" spans="1:4" x14ac:dyDescent="0.25">
      <c r="A14221" s="353">
        <v>37948</v>
      </c>
      <c r="B14221" s="354" t="s">
        <v>33266</v>
      </c>
      <c r="C14221" s="353" t="s">
        <v>2</v>
      </c>
      <c r="D14221" s="355">
        <v>4.01</v>
      </c>
    </row>
    <row r="14222" spans="1:4" x14ac:dyDescent="0.25">
      <c r="A14222" s="353">
        <v>7097</v>
      </c>
      <c r="B14222" s="354" t="s">
        <v>33267</v>
      </c>
      <c r="C14222" s="353" t="s">
        <v>2</v>
      </c>
      <c r="D14222" s="355">
        <v>8.14</v>
      </c>
    </row>
    <row r="14223" spans="1:4" x14ac:dyDescent="0.25">
      <c r="A14223" s="353">
        <v>11658</v>
      </c>
      <c r="B14223" s="354" t="s">
        <v>33268</v>
      </c>
      <c r="C14223" s="353" t="s">
        <v>2</v>
      </c>
      <c r="D14223" s="355">
        <v>17.989999999999998</v>
      </c>
    </row>
    <row r="14224" spans="1:4" x14ac:dyDescent="0.25">
      <c r="A14224" s="353">
        <v>7146</v>
      </c>
      <c r="B14224" s="354" t="s">
        <v>33269</v>
      </c>
      <c r="C14224" s="353" t="s">
        <v>2</v>
      </c>
      <c r="D14224" s="355">
        <v>176.83</v>
      </c>
    </row>
    <row r="14225" spans="1:4" x14ac:dyDescent="0.25">
      <c r="A14225" s="353">
        <v>7138</v>
      </c>
      <c r="B14225" s="354" t="s">
        <v>33270</v>
      </c>
      <c r="C14225" s="353" t="s">
        <v>2</v>
      </c>
      <c r="D14225" s="355">
        <v>1.1200000000000001</v>
      </c>
    </row>
    <row r="14226" spans="1:4" x14ac:dyDescent="0.25">
      <c r="A14226" s="353">
        <v>7139</v>
      </c>
      <c r="B14226" s="354" t="s">
        <v>33271</v>
      </c>
      <c r="C14226" s="353" t="s">
        <v>2</v>
      </c>
      <c r="D14226" s="355">
        <v>1.27</v>
      </c>
    </row>
    <row r="14227" spans="1:4" x14ac:dyDescent="0.25">
      <c r="A14227" s="353">
        <v>7140</v>
      </c>
      <c r="B14227" s="354" t="s">
        <v>33272</v>
      </c>
      <c r="C14227" s="353" t="s">
        <v>2</v>
      </c>
      <c r="D14227" s="355">
        <v>3.98</v>
      </c>
    </row>
    <row r="14228" spans="1:4" x14ac:dyDescent="0.25">
      <c r="A14228" s="353">
        <v>7141</v>
      </c>
      <c r="B14228" s="354" t="s">
        <v>33273</v>
      </c>
      <c r="C14228" s="353" t="s">
        <v>2</v>
      </c>
      <c r="D14228" s="355">
        <v>9.73</v>
      </c>
    </row>
    <row r="14229" spans="1:4" x14ac:dyDescent="0.25">
      <c r="A14229" s="353">
        <v>7143</v>
      </c>
      <c r="B14229" s="354" t="s">
        <v>33274</v>
      </c>
      <c r="C14229" s="353" t="s">
        <v>2</v>
      </c>
      <c r="D14229" s="355">
        <v>32.65</v>
      </c>
    </row>
    <row r="14230" spans="1:4" x14ac:dyDescent="0.25">
      <c r="A14230" s="353">
        <v>7144</v>
      </c>
      <c r="B14230" s="354" t="s">
        <v>33275</v>
      </c>
      <c r="C14230" s="353" t="s">
        <v>2</v>
      </c>
      <c r="D14230" s="355">
        <v>60.57</v>
      </c>
    </row>
    <row r="14231" spans="1:4" x14ac:dyDescent="0.25">
      <c r="A14231" s="353">
        <v>7145</v>
      </c>
      <c r="B14231" s="354" t="s">
        <v>33276</v>
      </c>
      <c r="C14231" s="353" t="s">
        <v>2</v>
      </c>
      <c r="D14231" s="355">
        <v>82.35</v>
      </c>
    </row>
    <row r="14232" spans="1:4" x14ac:dyDescent="0.25">
      <c r="A14232" s="353">
        <v>7142</v>
      </c>
      <c r="B14232" s="354" t="s">
        <v>33277</v>
      </c>
      <c r="C14232" s="353" t="s">
        <v>2</v>
      </c>
      <c r="D14232" s="355">
        <v>10.17</v>
      </c>
    </row>
    <row r="14233" spans="1:4" x14ac:dyDescent="0.25">
      <c r="A14233" s="353">
        <v>39322</v>
      </c>
      <c r="B14233" s="354" t="s">
        <v>33278</v>
      </c>
      <c r="C14233" s="353" t="s">
        <v>2</v>
      </c>
      <c r="D14233" s="355"/>
    </row>
    <row r="14234" spans="1:4" x14ac:dyDescent="0.25">
      <c r="A14234" s="353">
        <v>39289</v>
      </c>
      <c r="B14234" s="354" t="s">
        <v>33279</v>
      </c>
      <c r="C14234" s="353" t="s">
        <v>2</v>
      </c>
      <c r="D14234" s="355"/>
    </row>
    <row r="14235" spans="1:4" x14ac:dyDescent="0.25">
      <c r="A14235" s="353">
        <v>39290</v>
      </c>
      <c r="B14235" s="354" t="s">
        <v>33280</v>
      </c>
      <c r="C14235" s="353" t="s">
        <v>2</v>
      </c>
      <c r="D14235" s="355"/>
    </row>
    <row r="14236" spans="1:4" x14ac:dyDescent="0.25">
      <c r="A14236" s="353">
        <v>39291</v>
      </c>
      <c r="B14236" s="354" t="s">
        <v>33281</v>
      </c>
      <c r="C14236" s="353" t="s">
        <v>2</v>
      </c>
      <c r="D14236" s="355"/>
    </row>
    <row r="14237" spans="1:4" x14ac:dyDescent="0.25">
      <c r="A14237" s="353">
        <v>41892</v>
      </c>
      <c r="B14237" s="354" t="s">
        <v>33282</v>
      </c>
      <c r="C14237" s="353" t="s">
        <v>2</v>
      </c>
      <c r="D14237" s="355">
        <v>137.53</v>
      </c>
    </row>
    <row r="14238" spans="1:4" x14ac:dyDescent="0.25">
      <c r="A14238" s="353">
        <v>7048</v>
      </c>
      <c r="B14238" s="354" t="s">
        <v>33283</v>
      </c>
      <c r="C14238" s="353" t="s">
        <v>2</v>
      </c>
      <c r="D14238" s="355">
        <v>29.68</v>
      </c>
    </row>
    <row r="14239" spans="1:4" x14ac:dyDescent="0.25">
      <c r="A14239" s="353">
        <v>7088</v>
      </c>
      <c r="B14239" s="354" t="s">
        <v>33284</v>
      </c>
      <c r="C14239" s="353" t="s">
        <v>2</v>
      </c>
      <c r="D14239" s="355">
        <v>64.91</v>
      </c>
    </row>
    <row r="14240" spans="1:4" x14ac:dyDescent="0.25">
      <c r="A14240" s="353">
        <v>7070</v>
      </c>
      <c r="B14240" s="354" t="s">
        <v>33285</v>
      </c>
      <c r="C14240" s="353" t="s">
        <v>2</v>
      </c>
      <c r="D14240" s="355">
        <v>223</v>
      </c>
    </row>
    <row r="14241" spans="1:4" x14ac:dyDescent="0.25">
      <c r="A14241" s="353">
        <v>20179</v>
      </c>
      <c r="B14241" s="354" t="s">
        <v>33286</v>
      </c>
      <c r="C14241" s="353" t="s">
        <v>2</v>
      </c>
      <c r="D14241" s="355">
        <v>47.43</v>
      </c>
    </row>
    <row r="14242" spans="1:4" x14ac:dyDescent="0.25">
      <c r="A14242" s="353">
        <v>20178</v>
      </c>
      <c r="B14242" s="354" t="s">
        <v>33287</v>
      </c>
      <c r="C14242" s="353" t="s">
        <v>2</v>
      </c>
      <c r="D14242" s="355">
        <v>56.85</v>
      </c>
    </row>
    <row r="14243" spans="1:4" x14ac:dyDescent="0.25">
      <c r="A14243" s="353">
        <v>20180</v>
      </c>
      <c r="B14243" s="354" t="s">
        <v>33288</v>
      </c>
      <c r="C14243" s="353" t="s">
        <v>2</v>
      </c>
      <c r="D14243" s="355">
        <v>93.83</v>
      </c>
    </row>
    <row r="14244" spans="1:4" x14ac:dyDescent="0.25">
      <c r="A14244" s="353">
        <v>20181</v>
      </c>
      <c r="B14244" s="354" t="s">
        <v>33289</v>
      </c>
      <c r="C14244" s="353" t="s">
        <v>2</v>
      </c>
      <c r="D14244" s="355">
        <v>125.64</v>
      </c>
    </row>
    <row r="14245" spans="1:4" x14ac:dyDescent="0.25">
      <c r="A14245" s="353">
        <v>20177</v>
      </c>
      <c r="B14245" s="354" t="s">
        <v>33290</v>
      </c>
      <c r="C14245" s="353" t="s">
        <v>2</v>
      </c>
      <c r="D14245" s="355">
        <v>31.07</v>
      </c>
    </row>
    <row r="14246" spans="1:4" x14ac:dyDescent="0.25">
      <c r="A14246" s="353">
        <v>40945</v>
      </c>
      <c r="B14246" s="354" t="s">
        <v>33291</v>
      </c>
      <c r="C14246" s="353" t="s">
        <v>220</v>
      </c>
      <c r="D14246" s="355">
        <v>31.76</v>
      </c>
    </row>
    <row r="14247" spans="1:4" x14ac:dyDescent="0.25">
      <c r="A14247" s="353">
        <v>40946</v>
      </c>
      <c r="B14247" s="354" t="s">
        <v>33292</v>
      </c>
      <c r="C14247" s="353" t="s">
        <v>1308</v>
      </c>
      <c r="D14247" s="355">
        <v>5608.41</v>
      </c>
    </row>
    <row r="14248" spans="1:4" x14ac:dyDescent="0.25">
      <c r="A14248" s="353">
        <v>7153</v>
      </c>
      <c r="B14248" s="354" t="s">
        <v>33293</v>
      </c>
      <c r="C14248" s="353" t="s">
        <v>220</v>
      </c>
      <c r="D14248" s="355">
        <v>38.08</v>
      </c>
    </row>
    <row r="14249" spans="1:4" x14ac:dyDescent="0.25">
      <c r="A14249" s="353">
        <v>41089</v>
      </c>
      <c r="B14249" s="354" t="s">
        <v>33294</v>
      </c>
      <c r="C14249" s="353" t="s">
        <v>1308</v>
      </c>
      <c r="D14249" s="355">
        <v>6722.45</v>
      </c>
    </row>
    <row r="14250" spans="1:4" x14ac:dyDescent="0.25">
      <c r="A14250" s="353">
        <v>40943</v>
      </c>
      <c r="B14250" s="354" t="s">
        <v>33295</v>
      </c>
      <c r="C14250" s="353" t="s">
        <v>220</v>
      </c>
      <c r="D14250" s="355">
        <v>37.93</v>
      </c>
    </row>
    <row r="14251" spans="1:4" x14ac:dyDescent="0.25">
      <c r="A14251" s="353">
        <v>40944</v>
      </c>
      <c r="B14251" s="354" t="s">
        <v>33296</v>
      </c>
      <c r="C14251" s="353" t="s">
        <v>1308</v>
      </c>
      <c r="D14251" s="355">
        <v>6696.42</v>
      </c>
    </row>
    <row r="14252" spans="1:4" x14ac:dyDescent="0.25">
      <c r="A14252" s="353">
        <v>6175</v>
      </c>
      <c r="B14252" s="354" t="s">
        <v>33297</v>
      </c>
      <c r="C14252" s="353" t="s">
        <v>220</v>
      </c>
      <c r="D14252" s="355">
        <v>23.37</v>
      </c>
    </row>
    <row r="14253" spans="1:4" x14ac:dyDescent="0.25">
      <c r="A14253" s="353">
        <v>41092</v>
      </c>
      <c r="B14253" s="354" t="s">
        <v>33298</v>
      </c>
      <c r="C14253" s="353" t="s">
        <v>1308</v>
      </c>
      <c r="D14253" s="355">
        <v>4128.8599999999997</v>
      </c>
    </row>
    <row r="14254" spans="1:4" x14ac:dyDescent="0.25">
      <c r="A14254" s="353">
        <v>37712</v>
      </c>
      <c r="B14254" s="354" t="s">
        <v>33299</v>
      </c>
      <c r="C14254" s="353" t="s">
        <v>3</v>
      </c>
      <c r="D14254" s="355">
        <v>62.87</v>
      </c>
    </row>
    <row r="14255" spans="1:4" x14ac:dyDescent="0.25">
      <c r="A14255" s="353">
        <v>34558</v>
      </c>
      <c r="B14255" s="354" t="s">
        <v>33300</v>
      </c>
      <c r="C14255" s="353" t="s">
        <v>1</v>
      </c>
      <c r="D14255" s="355">
        <v>2.96</v>
      </c>
    </row>
    <row r="14256" spans="1:4" x14ac:dyDescent="0.25">
      <c r="A14256" s="353">
        <v>34547</v>
      </c>
      <c r="B14256" s="354" t="s">
        <v>33301</v>
      </c>
      <c r="C14256" s="353" t="s">
        <v>1</v>
      </c>
      <c r="D14256" s="355">
        <v>3.63</v>
      </c>
    </row>
    <row r="14257" spans="1:4" x14ac:dyDescent="0.25">
      <c r="A14257" s="353">
        <v>34548</v>
      </c>
      <c r="B14257" s="354" t="s">
        <v>33302</v>
      </c>
      <c r="C14257" s="353" t="s">
        <v>1</v>
      </c>
      <c r="D14257" s="355">
        <v>5.96</v>
      </c>
    </row>
    <row r="14258" spans="1:4" x14ac:dyDescent="0.25">
      <c r="A14258" s="353">
        <v>34550</v>
      </c>
      <c r="B14258" s="354" t="s">
        <v>33303</v>
      </c>
      <c r="C14258" s="353" t="s">
        <v>1</v>
      </c>
      <c r="D14258" s="355">
        <v>1.57</v>
      </c>
    </row>
    <row r="14259" spans="1:4" x14ac:dyDescent="0.25">
      <c r="A14259" s="353">
        <v>34557</v>
      </c>
      <c r="B14259" s="354" t="s">
        <v>33304</v>
      </c>
      <c r="C14259" s="353" t="s">
        <v>1</v>
      </c>
      <c r="D14259" s="355">
        <v>2.2999999999999998</v>
      </c>
    </row>
    <row r="14260" spans="1:4" x14ac:dyDescent="0.25">
      <c r="A14260" s="353">
        <v>37411</v>
      </c>
      <c r="B14260" s="354" t="s">
        <v>33305</v>
      </c>
      <c r="C14260" s="353" t="s">
        <v>3</v>
      </c>
      <c r="D14260" s="355">
        <v>16.84</v>
      </c>
    </row>
    <row r="14261" spans="1:4" x14ac:dyDescent="0.25">
      <c r="A14261" s="353">
        <v>39508</v>
      </c>
      <c r="B14261" s="354" t="s">
        <v>33306</v>
      </c>
      <c r="C14261" s="353" t="s">
        <v>3</v>
      </c>
      <c r="D14261" s="355">
        <v>9.4600000000000009</v>
      </c>
    </row>
    <row r="14262" spans="1:4" x14ac:dyDescent="0.25">
      <c r="A14262" s="353">
        <v>39507</v>
      </c>
      <c r="B14262" s="354" t="s">
        <v>33307</v>
      </c>
      <c r="C14262" s="353" t="s">
        <v>3</v>
      </c>
      <c r="D14262" s="355">
        <v>14.11</v>
      </c>
    </row>
    <row r="14263" spans="1:4" x14ac:dyDescent="0.25">
      <c r="A14263" s="353">
        <v>7155</v>
      </c>
      <c r="B14263" s="354" t="s">
        <v>33308</v>
      </c>
      <c r="C14263" s="353" t="s">
        <v>3</v>
      </c>
      <c r="D14263" s="355">
        <v>18.11</v>
      </c>
    </row>
    <row r="14264" spans="1:4" x14ac:dyDescent="0.25">
      <c r="A14264" s="353">
        <v>42406</v>
      </c>
      <c r="B14264" s="354" t="s">
        <v>33309</v>
      </c>
      <c r="C14264" s="353" t="s">
        <v>3</v>
      </c>
      <c r="D14264" s="355">
        <v>20.77</v>
      </c>
    </row>
    <row r="14265" spans="1:4" x14ac:dyDescent="0.25">
      <c r="A14265" s="353">
        <v>7156</v>
      </c>
      <c r="B14265" s="354" t="s">
        <v>33310</v>
      </c>
      <c r="C14265" s="353" t="s">
        <v>3</v>
      </c>
      <c r="D14265" s="355">
        <v>25.99</v>
      </c>
    </row>
    <row r="14266" spans="1:4" x14ac:dyDescent="0.25">
      <c r="A14266" s="353">
        <v>43127</v>
      </c>
      <c r="B14266" s="354" t="s">
        <v>33311</v>
      </c>
      <c r="C14266" s="353" t="s">
        <v>3</v>
      </c>
      <c r="D14266" s="355">
        <v>37.19</v>
      </c>
    </row>
    <row r="14267" spans="1:4" x14ac:dyDescent="0.25">
      <c r="A14267" s="353">
        <v>10917</v>
      </c>
      <c r="B14267" s="354" t="s">
        <v>33312</v>
      </c>
      <c r="C14267" s="353" t="s">
        <v>3</v>
      </c>
      <c r="D14267" s="355">
        <v>7.85</v>
      </c>
    </row>
    <row r="14268" spans="1:4" x14ac:dyDescent="0.25">
      <c r="A14268" s="353">
        <v>21141</v>
      </c>
      <c r="B14268" s="354" t="s">
        <v>33313</v>
      </c>
      <c r="C14268" s="353" t="s">
        <v>3</v>
      </c>
      <c r="D14268" s="355">
        <v>12.15</v>
      </c>
    </row>
    <row r="14269" spans="1:4" x14ac:dyDescent="0.25">
      <c r="A14269" s="353">
        <v>39509</v>
      </c>
      <c r="B14269" s="354" t="s">
        <v>33314</v>
      </c>
      <c r="C14269" s="353" t="s">
        <v>3</v>
      </c>
      <c r="D14269" s="355">
        <v>11.69</v>
      </c>
    </row>
    <row r="14270" spans="1:4" x14ac:dyDescent="0.25">
      <c r="A14270" s="353">
        <v>44529</v>
      </c>
      <c r="B14270" s="354" t="s">
        <v>40001</v>
      </c>
      <c r="C14270" s="353" t="s">
        <v>3</v>
      </c>
      <c r="D14270" s="355">
        <v>13.02</v>
      </c>
    </row>
    <row r="14271" spans="1:4" x14ac:dyDescent="0.25">
      <c r="A14271" s="353">
        <v>7167</v>
      </c>
      <c r="B14271" s="354" t="s">
        <v>33315</v>
      </c>
      <c r="C14271" s="353" t="s">
        <v>3</v>
      </c>
      <c r="D14271" s="355">
        <v>22.33</v>
      </c>
    </row>
    <row r="14272" spans="1:4" x14ac:dyDescent="0.25">
      <c r="A14272" s="353">
        <v>10928</v>
      </c>
      <c r="B14272" s="354" t="s">
        <v>33316</v>
      </c>
      <c r="C14272" s="353" t="s">
        <v>3</v>
      </c>
      <c r="D14272" s="355">
        <v>12.83</v>
      </c>
    </row>
    <row r="14273" spans="1:4" x14ac:dyDescent="0.25">
      <c r="A14273" s="353">
        <v>10933</v>
      </c>
      <c r="B14273" s="354" t="s">
        <v>33317</v>
      </c>
      <c r="C14273" s="353" t="s">
        <v>3</v>
      </c>
      <c r="D14273" s="355">
        <v>19.350000000000001</v>
      </c>
    </row>
    <row r="14274" spans="1:4" x14ac:dyDescent="0.25">
      <c r="A14274" s="353">
        <v>7158</v>
      </c>
      <c r="B14274" s="354" t="s">
        <v>33318</v>
      </c>
      <c r="C14274" s="353" t="s">
        <v>3</v>
      </c>
      <c r="D14274" s="355">
        <v>32.82</v>
      </c>
    </row>
    <row r="14275" spans="1:4" x14ac:dyDescent="0.25">
      <c r="A14275" s="353">
        <v>10927</v>
      </c>
      <c r="B14275" s="354" t="s">
        <v>33319</v>
      </c>
      <c r="C14275" s="353" t="s">
        <v>3</v>
      </c>
      <c r="D14275" s="355">
        <v>20.99</v>
      </c>
    </row>
    <row r="14276" spans="1:4" x14ac:dyDescent="0.25">
      <c r="A14276" s="353">
        <v>7162</v>
      </c>
      <c r="B14276" s="354" t="s">
        <v>33320</v>
      </c>
      <c r="C14276" s="353" t="s">
        <v>3</v>
      </c>
      <c r="D14276" s="355">
        <v>51.36</v>
      </c>
    </row>
    <row r="14277" spans="1:4" x14ac:dyDescent="0.25">
      <c r="A14277" s="353">
        <v>10932</v>
      </c>
      <c r="B14277" s="354" t="s">
        <v>33321</v>
      </c>
      <c r="C14277" s="353" t="s">
        <v>3</v>
      </c>
      <c r="D14277" s="355">
        <v>89.33</v>
      </c>
    </row>
    <row r="14278" spans="1:4" x14ac:dyDescent="0.25">
      <c r="A14278" s="353">
        <v>10937</v>
      </c>
      <c r="B14278" s="354" t="s">
        <v>33322</v>
      </c>
      <c r="C14278" s="353" t="s">
        <v>3</v>
      </c>
      <c r="D14278" s="355">
        <v>22.96</v>
      </c>
    </row>
    <row r="14279" spans="1:4" x14ac:dyDescent="0.25">
      <c r="A14279" s="353">
        <v>10935</v>
      </c>
      <c r="B14279" s="354" t="s">
        <v>33323</v>
      </c>
      <c r="C14279" s="353" t="s">
        <v>3</v>
      </c>
      <c r="D14279" s="355">
        <v>39.82</v>
      </c>
    </row>
    <row r="14280" spans="1:4" x14ac:dyDescent="0.25">
      <c r="A14280" s="353">
        <v>10931</v>
      </c>
      <c r="B14280" s="354" t="s">
        <v>33324</v>
      </c>
      <c r="C14280" s="353" t="s">
        <v>3</v>
      </c>
      <c r="D14280" s="355">
        <v>11.2</v>
      </c>
    </row>
    <row r="14281" spans="1:4" x14ac:dyDescent="0.25">
      <c r="A14281" s="353">
        <v>7164</v>
      </c>
      <c r="B14281" s="354" t="s">
        <v>33325</v>
      </c>
      <c r="C14281" s="353" t="s">
        <v>3</v>
      </c>
      <c r="D14281" s="355">
        <v>37.07</v>
      </c>
    </row>
    <row r="14282" spans="1:4" x14ac:dyDescent="0.25">
      <c r="A14282" s="353">
        <v>36887</v>
      </c>
      <c r="B14282" s="354" t="s">
        <v>33326</v>
      </c>
      <c r="C14282" s="353" t="s">
        <v>3</v>
      </c>
      <c r="D14282" s="355">
        <v>8.74</v>
      </c>
    </row>
    <row r="14283" spans="1:4" x14ac:dyDescent="0.25">
      <c r="A14283" s="353">
        <v>34630</v>
      </c>
      <c r="B14283" s="354" t="s">
        <v>33327</v>
      </c>
      <c r="C14283" s="353" t="s">
        <v>2</v>
      </c>
      <c r="D14283" s="355">
        <v>1021.76</v>
      </c>
    </row>
    <row r="14284" spans="1:4" x14ac:dyDescent="0.25">
      <c r="A14284" s="353">
        <v>7161</v>
      </c>
      <c r="B14284" s="354" t="s">
        <v>33328</v>
      </c>
      <c r="C14284" s="353" t="s">
        <v>3</v>
      </c>
      <c r="D14284" s="355">
        <v>4.6100000000000003</v>
      </c>
    </row>
    <row r="14285" spans="1:4" x14ac:dyDescent="0.25">
      <c r="A14285" s="353">
        <v>7170</v>
      </c>
      <c r="B14285" s="354" t="s">
        <v>33329</v>
      </c>
      <c r="C14285" s="353" t="s">
        <v>3</v>
      </c>
      <c r="D14285" s="355">
        <v>2.11</v>
      </c>
    </row>
    <row r="14286" spans="1:4" x14ac:dyDescent="0.25">
      <c r="A14286" s="353">
        <v>37524</v>
      </c>
      <c r="B14286" s="354" t="s">
        <v>21340</v>
      </c>
      <c r="C14286" s="353" t="s">
        <v>1</v>
      </c>
      <c r="D14286" s="355">
        <v>1.93</v>
      </c>
    </row>
    <row r="14287" spans="1:4" x14ac:dyDescent="0.25">
      <c r="A14287" s="353">
        <v>37525</v>
      </c>
      <c r="B14287" s="354" t="s">
        <v>33330</v>
      </c>
      <c r="C14287" s="353" t="s">
        <v>1</v>
      </c>
      <c r="D14287" s="355">
        <v>2.64</v>
      </c>
    </row>
    <row r="14288" spans="1:4" x14ac:dyDescent="0.25">
      <c r="A14288" s="353">
        <v>36789</v>
      </c>
      <c r="B14288" s="354" t="s">
        <v>33331</v>
      </c>
      <c r="C14288" s="353" t="s">
        <v>2</v>
      </c>
      <c r="D14288" s="355">
        <v>4.5599999999999996</v>
      </c>
    </row>
    <row r="14289" spans="1:4" x14ac:dyDescent="0.25">
      <c r="A14289" s="353">
        <v>7173</v>
      </c>
      <c r="B14289" s="354" t="s">
        <v>33332</v>
      </c>
      <c r="C14289" s="353" t="s">
        <v>26024</v>
      </c>
      <c r="D14289" s="355">
        <v>2950</v>
      </c>
    </row>
    <row r="14290" spans="1:4" x14ac:dyDescent="0.25">
      <c r="A14290" s="353">
        <v>7175</v>
      </c>
      <c r="B14290" s="354" t="s">
        <v>33333</v>
      </c>
      <c r="C14290" s="353" t="s">
        <v>2</v>
      </c>
      <c r="D14290" s="355">
        <v>3.33</v>
      </c>
    </row>
    <row r="14291" spans="1:4" x14ac:dyDescent="0.25">
      <c r="A14291" s="353">
        <v>40741</v>
      </c>
      <c r="B14291" s="354" t="s">
        <v>33334</v>
      </c>
      <c r="C14291" s="353" t="s">
        <v>2</v>
      </c>
      <c r="D14291" s="355">
        <v>3.52</v>
      </c>
    </row>
    <row r="14292" spans="1:4" x14ac:dyDescent="0.25">
      <c r="A14292" s="353">
        <v>7184</v>
      </c>
      <c r="B14292" s="354" t="s">
        <v>33335</v>
      </c>
      <c r="C14292" s="353" t="s">
        <v>3</v>
      </c>
      <c r="D14292" s="355">
        <v>39.44</v>
      </c>
    </row>
    <row r="14293" spans="1:4" x14ac:dyDescent="0.25">
      <c r="A14293" s="353">
        <v>34458</v>
      </c>
      <c r="B14293" s="354" t="s">
        <v>33336</v>
      </c>
      <c r="C14293" s="353" t="s">
        <v>2</v>
      </c>
      <c r="D14293" s="355">
        <v>133.21</v>
      </c>
    </row>
    <row r="14294" spans="1:4" x14ac:dyDescent="0.25">
      <c r="A14294" s="353">
        <v>34464</v>
      </c>
      <c r="B14294" s="354" t="s">
        <v>33337</v>
      </c>
      <c r="C14294" s="353" t="s">
        <v>2</v>
      </c>
      <c r="D14294" s="355">
        <v>198.29</v>
      </c>
    </row>
    <row r="14295" spans="1:4" x14ac:dyDescent="0.25">
      <c r="A14295" s="353">
        <v>34468</v>
      </c>
      <c r="B14295" s="354" t="s">
        <v>33338</v>
      </c>
      <c r="C14295" s="353" t="s">
        <v>2</v>
      </c>
      <c r="D14295" s="355">
        <v>250</v>
      </c>
    </row>
    <row r="14296" spans="1:4" x14ac:dyDescent="0.25">
      <c r="A14296" s="353">
        <v>34473</v>
      </c>
      <c r="B14296" s="354" t="s">
        <v>33339</v>
      </c>
      <c r="C14296" s="353" t="s">
        <v>2</v>
      </c>
      <c r="D14296" s="355">
        <v>151.65</v>
      </c>
    </row>
    <row r="14297" spans="1:4" x14ac:dyDescent="0.25">
      <c r="A14297" s="353">
        <v>34480</v>
      </c>
      <c r="B14297" s="354" t="s">
        <v>33340</v>
      </c>
      <c r="C14297" s="353" t="s">
        <v>2</v>
      </c>
      <c r="D14297" s="355">
        <v>280.26</v>
      </c>
    </row>
    <row r="14298" spans="1:4" x14ac:dyDescent="0.25">
      <c r="A14298" s="353">
        <v>34486</v>
      </c>
      <c r="B14298" s="354" t="s">
        <v>33341</v>
      </c>
      <c r="C14298" s="353" t="s">
        <v>2</v>
      </c>
      <c r="D14298" s="355">
        <v>331.82</v>
      </c>
    </row>
    <row r="14299" spans="1:4" x14ac:dyDescent="0.25">
      <c r="A14299" s="353">
        <v>7190</v>
      </c>
      <c r="B14299" s="354" t="s">
        <v>33342</v>
      </c>
      <c r="C14299" s="353" t="s">
        <v>2</v>
      </c>
      <c r="D14299" s="355">
        <v>11.08</v>
      </c>
    </row>
    <row r="14300" spans="1:4" x14ac:dyDescent="0.25">
      <c r="A14300" s="353">
        <v>34417</v>
      </c>
      <c r="B14300" s="354" t="s">
        <v>33343</v>
      </c>
      <c r="C14300" s="353" t="s">
        <v>2</v>
      </c>
      <c r="D14300" s="355">
        <v>17.73</v>
      </c>
    </row>
    <row r="14301" spans="1:4" x14ac:dyDescent="0.25">
      <c r="A14301" s="353">
        <v>7213</v>
      </c>
      <c r="B14301" s="354" t="s">
        <v>33344</v>
      </c>
      <c r="C14301" s="353" t="s">
        <v>3</v>
      </c>
      <c r="D14301" s="355">
        <v>16.260000000000002</v>
      </c>
    </row>
    <row r="14302" spans="1:4" x14ac:dyDescent="0.25">
      <c r="A14302" s="353">
        <v>7195</v>
      </c>
      <c r="B14302" s="354" t="s">
        <v>33345</v>
      </c>
      <c r="C14302" s="353" t="s">
        <v>2</v>
      </c>
      <c r="D14302" s="355">
        <v>47.73</v>
      </c>
    </row>
    <row r="14303" spans="1:4" x14ac:dyDescent="0.25">
      <c r="A14303" s="353">
        <v>7186</v>
      </c>
      <c r="B14303" s="354" t="s">
        <v>33346</v>
      </c>
      <c r="C14303" s="353" t="s">
        <v>2</v>
      </c>
      <c r="D14303" s="355">
        <v>52</v>
      </c>
    </row>
    <row r="14304" spans="1:4" x14ac:dyDescent="0.25">
      <c r="A14304" s="353">
        <v>7194</v>
      </c>
      <c r="B14304" s="354" t="s">
        <v>33347</v>
      </c>
      <c r="C14304" s="353" t="s">
        <v>3</v>
      </c>
      <c r="D14304" s="355">
        <v>23.97</v>
      </c>
    </row>
    <row r="14305" spans="1:4" x14ac:dyDescent="0.25">
      <c r="A14305" s="353">
        <v>7197</v>
      </c>
      <c r="B14305" s="354" t="s">
        <v>33348</v>
      </c>
      <c r="C14305" s="353" t="s">
        <v>2</v>
      </c>
      <c r="D14305" s="355">
        <v>101.19</v>
      </c>
    </row>
    <row r="14306" spans="1:4" x14ac:dyDescent="0.25">
      <c r="A14306" s="353">
        <v>7192</v>
      </c>
      <c r="B14306" s="354" t="s">
        <v>33349</v>
      </c>
      <c r="C14306" s="353" t="s">
        <v>2</v>
      </c>
      <c r="D14306" s="355">
        <v>90.66</v>
      </c>
    </row>
    <row r="14307" spans="1:4" x14ac:dyDescent="0.25">
      <c r="A14307" s="353">
        <v>7193</v>
      </c>
      <c r="B14307" s="354" t="s">
        <v>33350</v>
      </c>
      <c r="C14307" s="353" t="s">
        <v>2</v>
      </c>
      <c r="D14307" s="355">
        <v>102.07</v>
      </c>
    </row>
    <row r="14308" spans="1:4" x14ac:dyDescent="0.25">
      <c r="A14308" s="353">
        <v>7189</v>
      </c>
      <c r="B14308" s="354" t="s">
        <v>33351</v>
      </c>
      <c r="C14308" s="353" t="s">
        <v>2</v>
      </c>
      <c r="D14308" s="355">
        <v>118.61</v>
      </c>
    </row>
    <row r="14309" spans="1:4" x14ac:dyDescent="0.25">
      <c r="A14309" s="353">
        <v>34402</v>
      </c>
      <c r="B14309" s="354" t="s">
        <v>33352</v>
      </c>
      <c r="C14309" s="353" t="s">
        <v>2</v>
      </c>
      <c r="D14309" s="355">
        <v>167.46</v>
      </c>
    </row>
    <row r="14310" spans="1:4" x14ac:dyDescent="0.25">
      <c r="A14310" s="353">
        <v>7245</v>
      </c>
      <c r="B14310" s="354" t="s">
        <v>33353</v>
      </c>
      <c r="C14310" s="353" t="s">
        <v>2</v>
      </c>
      <c r="D14310" s="355">
        <v>31.15</v>
      </c>
    </row>
    <row r="14311" spans="1:4" x14ac:dyDescent="0.25">
      <c r="A14311" s="353">
        <v>34425</v>
      </c>
      <c r="B14311" s="354" t="s">
        <v>33354</v>
      </c>
      <c r="C14311" s="353" t="s">
        <v>2</v>
      </c>
      <c r="D14311" s="355">
        <v>107.57</v>
      </c>
    </row>
    <row r="14312" spans="1:4" x14ac:dyDescent="0.25">
      <c r="A14312" s="353">
        <v>7223</v>
      </c>
      <c r="B14312" s="354" t="s">
        <v>33355</v>
      </c>
      <c r="C14312" s="353" t="s">
        <v>2</v>
      </c>
      <c r="D14312" s="355">
        <v>119.88</v>
      </c>
    </row>
    <row r="14313" spans="1:4" x14ac:dyDescent="0.25">
      <c r="A14313" s="353">
        <v>7234</v>
      </c>
      <c r="B14313" s="354" t="s">
        <v>33356</v>
      </c>
      <c r="C14313" s="353" t="s">
        <v>2</v>
      </c>
      <c r="D14313" s="355">
        <v>180.9</v>
      </c>
    </row>
    <row r="14314" spans="1:4" x14ac:dyDescent="0.25">
      <c r="A14314" s="353">
        <v>7224</v>
      </c>
      <c r="B14314" s="354" t="s">
        <v>33357</v>
      </c>
      <c r="C14314" s="353" t="s">
        <v>2</v>
      </c>
      <c r="D14314" s="355">
        <v>220.38</v>
      </c>
    </row>
    <row r="14315" spans="1:4" x14ac:dyDescent="0.25">
      <c r="A14315" s="353">
        <v>7225</v>
      </c>
      <c r="B14315" s="354" t="s">
        <v>33358</v>
      </c>
      <c r="C14315" s="353" t="s">
        <v>2</v>
      </c>
      <c r="D14315" s="355">
        <v>236.31</v>
      </c>
    </row>
    <row r="14316" spans="1:4" x14ac:dyDescent="0.25">
      <c r="A14316" s="353">
        <v>7226</v>
      </c>
      <c r="B14316" s="354" t="s">
        <v>33359</v>
      </c>
      <c r="C14316" s="353" t="s">
        <v>2</v>
      </c>
      <c r="D14316" s="355">
        <v>252.18</v>
      </c>
    </row>
    <row r="14317" spans="1:4" x14ac:dyDescent="0.25">
      <c r="A14317" s="353">
        <v>7227</v>
      </c>
      <c r="B14317" s="354" t="s">
        <v>33360</v>
      </c>
      <c r="C14317" s="353" t="s">
        <v>2</v>
      </c>
      <c r="D14317" s="355">
        <v>287.04000000000002</v>
      </c>
    </row>
    <row r="14318" spans="1:4" x14ac:dyDescent="0.25">
      <c r="A14318" s="353">
        <v>7212</v>
      </c>
      <c r="B14318" s="354" t="s">
        <v>33361</v>
      </c>
      <c r="C14318" s="353" t="s">
        <v>2</v>
      </c>
      <c r="D14318" s="355">
        <v>315.39</v>
      </c>
    </row>
    <row r="14319" spans="1:4" x14ac:dyDescent="0.25">
      <c r="A14319" s="353">
        <v>7229</v>
      </c>
      <c r="B14319" s="354" t="s">
        <v>33362</v>
      </c>
      <c r="C14319" s="353" t="s">
        <v>2</v>
      </c>
      <c r="D14319" s="355">
        <v>199.91</v>
      </c>
    </row>
    <row r="14320" spans="1:4" x14ac:dyDescent="0.25">
      <c r="A14320" s="353">
        <v>7230</v>
      </c>
      <c r="B14320" s="354" t="s">
        <v>33363</v>
      </c>
      <c r="C14320" s="353" t="s">
        <v>2</v>
      </c>
      <c r="D14320" s="355">
        <v>332.82</v>
      </c>
    </row>
    <row r="14321" spans="1:4" x14ac:dyDescent="0.25">
      <c r="A14321" s="353">
        <v>7231</v>
      </c>
      <c r="B14321" s="354" t="s">
        <v>33364</v>
      </c>
      <c r="C14321" s="353" t="s">
        <v>2</v>
      </c>
      <c r="D14321" s="355">
        <v>472.13</v>
      </c>
    </row>
    <row r="14322" spans="1:4" x14ac:dyDescent="0.25">
      <c r="A14322" s="353">
        <v>7220</v>
      </c>
      <c r="B14322" s="354" t="s">
        <v>33365</v>
      </c>
      <c r="C14322" s="353" t="s">
        <v>2</v>
      </c>
      <c r="D14322" s="355">
        <v>582.79999999999995</v>
      </c>
    </row>
    <row r="14323" spans="1:4" x14ac:dyDescent="0.25">
      <c r="A14323" s="353">
        <v>34447</v>
      </c>
      <c r="B14323" s="354" t="s">
        <v>33366</v>
      </c>
      <c r="C14323" s="353" t="s">
        <v>2</v>
      </c>
      <c r="D14323" s="355">
        <v>651.65</v>
      </c>
    </row>
    <row r="14324" spans="1:4" x14ac:dyDescent="0.25">
      <c r="A14324" s="353">
        <v>7233</v>
      </c>
      <c r="B14324" s="354" t="s">
        <v>33367</v>
      </c>
      <c r="C14324" s="353" t="s">
        <v>2</v>
      </c>
      <c r="D14324" s="355">
        <v>747.55</v>
      </c>
    </row>
    <row r="14325" spans="1:4" x14ac:dyDescent="0.25">
      <c r="A14325" s="353">
        <v>40740</v>
      </c>
      <c r="B14325" s="354" t="s">
        <v>33368</v>
      </c>
      <c r="C14325" s="353" t="s">
        <v>3</v>
      </c>
      <c r="D14325" s="355">
        <v>123.71</v>
      </c>
    </row>
    <row r="14326" spans="1:4" x14ac:dyDescent="0.25">
      <c r="A14326" s="353">
        <v>25007</v>
      </c>
      <c r="B14326" s="354" t="s">
        <v>33369</v>
      </c>
      <c r="C14326" s="353" t="s">
        <v>3</v>
      </c>
      <c r="D14326" s="355">
        <v>35.4</v>
      </c>
    </row>
    <row r="14327" spans="1:4" x14ac:dyDescent="0.25">
      <c r="A14327" s="353">
        <v>43071</v>
      </c>
      <c r="B14327" s="354" t="s">
        <v>33370</v>
      </c>
      <c r="C14327" s="353" t="s">
        <v>3</v>
      </c>
      <c r="D14327" s="355">
        <v>139.30000000000001</v>
      </c>
    </row>
    <row r="14328" spans="1:4" x14ac:dyDescent="0.25">
      <c r="A14328" s="353">
        <v>39520</v>
      </c>
      <c r="B14328" s="354" t="s">
        <v>33371</v>
      </c>
      <c r="C14328" s="353" t="s">
        <v>3</v>
      </c>
      <c r="D14328" s="355">
        <v>113.64</v>
      </c>
    </row>
    <row r="14329" spans="1:4" x14ac:dyDescent="0.25">
      <c r="A14329" s="353">
        <v>39521</v>
      </c>
      <c r="B14329" s="354" t="s">
        <v>33372</v>
      </c>
      <c r="C14329" s="353" t="s">
        <v>3</v>
      </c>
      <c r="D14329" s="355">
        <v>117.36</v>
      </c>
    </row>
    <row r="14330" spans="1:4" x14ac:dyDescent="0.25">
      <c r="A14330" s="353">
        <v>39522</v>
      </c>
      <c r="B14330" s="354" t="s">
        <v>33373</v>
      </c>
      <c r="C14330" s="353" t="s">
        <v>3</v>
      </c>
      <c r="D14330" s="355">
        <v>121.18</v>
      </c>
    </row>
    <row r="14331" spans="1:4" x14ac:dyDescent="0.25">
      <c r="A14331" s="353">
        <v>7243</v>
      </c>
      <c r="B14331" s="354" t="s">
        <v>33374</v>
      </c>
      <c r="C14331" s="353" t="s">
        <v>3</v>
      </c>
      <c r="D14331" s="355">
        <v>36.99</v>
      </c>
    </row>
    <row r="14332" spans="1:4" x14ac:dyDescent="0.25">
      <c r="A14332" s="353">
        <v>7246</v>
      </c>
      <c r="B14332" s="354" t="s">
        <v>33375</v>
      </c>
      <c r="C14332" s="353" t="s">
        <v>2</v>
      </c>
      <c r="D14332" s="355">
        <v>34.409999999999997</v>
      </c>
    </row>
    <row r="14333" spans="1:4" x14ac:dyDescent="0.25">
      <c r="A14333" s="353">
        <v>12869</v>
      </c>
      <c r="B14333" s="354" t="s">
        <v>33376</v>
      </c>
      <c r="C14333" s="353" t="s">
        <v>220</v>
      </c>
      <c r="D14333" s="355">
        <v>22.89</v>
      </c>
    </row>
    <row r="14334" spans="1:4" x14ac:dyDescent="0.25">
      <c r="A14334" s="353">
        <v>41097</v>
      </c>
      <c r="B14334" s="354" t="s">
        <v>33377</v>
      </c>
      <c r="C14334" s="353" t="s">
        <v>1308</v>
      </c>
      <c r="D14334" s="355">
        <v>4042.61</v>
      </c>
    </row>
    <row r="14335" spans="1:4" x14ac:dyDescent="0.25">
      <c r="A14335" s="353">
        <v>1574</v>
      </c>
      <c r="B14335" s="354" t="s">
        <v>33378</v>
      </c>
      <c r="C14335" s="353" t="s">
        <v>2</v>
      </c>
      <c r="D14335" s="355">
        <v>2.2200000000000002</v>
      </c>
    </row>
    <row r="14336" spans="1:4" x14ac:dyDescent="0.25">
      <c r="A14336" s="353">
        <v>1581</v>
      </c>
      <c r="B14336" s="354" t="s">
        <v>33379</v>
      </c>
      <c r="C14336" s="353" t="s">
        <v>2</v>
      </c>
      <c r="D14336" s="355">
        <v>15.38</v>
      </c>
    </row>
    <row r="14337" spans="1:4" x14ac:dyDescent="0.25">
      <c r="A14337" s="353">
        <v>1575</v>
      </c>
      <c r="B14337" s="354" t="s">
        <v>33380</v>
      </c>
      <c r="C14337" s="353" t="s">
        <v>2</v>
      </c>
      <c r="D14337" s="355">
        <v>2.63</v>
      </c>
    </row>
    <row r="14338" spans="1:4" x14ac:dyDescent="0.25">
      <c r="A14338" s="353">
        <v>1570</v>
      </c>
      <c r="B14338" s="354" t="s">
        <v>33381</v>
      </c>
      <c r="C14338" s="353" t="s">
        <v>2</v>
      </c>
      <c r="D14338" s="355">
        <v>1.32</v>
      </c>
    </row>
    <row r="14339" spans="1:4" x14ac:dyDescent="0.25">
      <c r="A14339" s="353">
        <v>1576</v>
      </c>
      <c r="B14339" s="354" t="s">
        <v>33382</v>
      </c>
      <c r="C14339" s="353" t="s">
        <v>2</v>
      </c>
      <c r="D14339" s="355">
        <v>3.64</v>
      </c>
    </row>
    <row r="14340" spans="1:4" x14ac:dyDescent="0.25">
      <c r="A14340" s="353">
        <v>1577</v>
      </c>
      <c r="B14340" s="354" t="s">
        <v>33383</v>
      </c>
      <c r="C14340" s="353" t="s">
        <v>2</v>
      </c>
      <c r="D14340" s="355">
        <v>4.1100000000000003</v>
      </c>
    </row>
    <row r="14341" spans="1:4" x14ac:dyDescent="0.25">
      <c r="A14341" s="353">
        <v>1571</v>
      </c>
      <c r="B14341" s="354" t="s">
        <v>33384</v>
      </c>
      <c r="C14341" s="353" t="s">
        <v>2</v>
      </c>
      <c r="D14341" s="355">
        <v>1.72</v>
      </c>
    </row>
    <row r="14342" spans="1:4" x14ac:dyDescent="0.25">
      <c r="A14342" s="353">
        <v>1578</v>
      </c>
      <c r="B14342" s="354" t="s">
        <v>33385</v>
      </c>
      <c r="C14342" s="353" t="s">
        <v>2</v>
      </c>
      <c r="D14342" s="355">
        <v>7.13</v>
      </c>
    </row>
    <row r="14343" spans="1:4" x14ac:dyDescent="0.25">
      <c r="A14343" s="353">
        <v>1573</v>
      </c>
      <c r="B14343" s="354" t="s">
        <v>33386</v>
      </c>
      <c r="C14343" s="353" t="s">
        <v>2</v>
      </c>
      <c r="D14343" s="355">
        <v>2.0499999999999998</v>
      </c>
    </row>
    <row r="14344" spans="1:4" x14ac:dyDescent="0.25">
      <c r="A14344" s="353">
        <v>1579</v>
      </c>
      <c r="B14344" s="354" t="s">
        <v>33387</v>
      </c>
      <c r="C14344" s="353" t="s">
        <v>2</v>
      </c>
      <c r="D14344" s="355">
        <v>8.8800000000000008</v>
      </c>
    </row>
    <row r="14345" spans="1:4" x14ac:dyDescent="0.25">
      <c r="A14345" s="353">
        <v>1580</v>
      </c>
      <c r="B14345" s="354" t="s">
        <v>33388</v>
      </c>
      <c r="C14345" s="353" t="s">
        <v>2</v>
      </c>
      <c r="D14345" s="355">
        <v>10.94</v>
      </c>
    </row>
    <row r="14346" spans="1:4" x14ac:dyDescent="0.25">
      <c r="A14346" s="353">
        <v>39321</v>
      </c>
      <c r="B14346" s="354" t="s">
        <v>33389</v>
      </c>
      <c r="C14346" s="353" t="s">
        <v>2</v>
      </c>
      <c r="D14346" s="355">
        <v>23.76</v>
      </c>
    </row>
    <row r="14347" spans="1:4" x14ac:dyDescent="0.25">
      <c r="A14347" s="353">
        <v>39319</v>
      </c>
      <c r="B14347" s="354" t="s">
        <v>33390</v>
      </c>
      <c r="C14347" s="353" t="s">
        <v>2</v>
      </c>
      <c r="D14347" s="355">
        <v>9.89</v>
      </c>
    </row>
    <row r="14348" spans="1:4" x14ac:dyDescent="0.25">
      <c r="A14348" s="353">
        <v>39320</v>
      </c>
      <c r="B14348" s="354" t="s">
        <v>33391</v>
      </c>
      <c r="C14348" s="353" t="s">
        <v>2</v>
      </c>
      <c r="D14348" s="355">
        <v>19.010000000000002</v>
      </c>
    </row>
    <row r="14349" spans="1:4" x14ac:dyDescent="0.25">
      <c r="A14349" s="353">
        <v>1542</v>
      </c>
      <c r="B14349" s="354" t="s">
        <v>33392</v>
      </c>
      <c r="C14349" s="353" t="s">
        <v>2</v>
      </c>
      <c r="D14349" s="355">
        <v>30.31</v>
      </c>
    </row>
    <row r="14350" spans="1:4" x14ac:dyDescent="0.25">
      <c r="A14350" s="353">
        <v>1591</v>
      </c>
      <c r="B14350" s="354" t="s">
        <v>33393</v>
      </c>
      <c r="C14350" s="353" t="s">
        <v>2</v>
      </c>
      <c r="D14350" s="355">
        <v>33.93</v>
      </c>
    </row>
    <row r="14351" spans="1:4" x14ac:dyDescent="0.25">
      <c r="A14351" s="353">
        <v>1547</v>
      </c>
      <c r="B14351" s="354" t="s">
        <v>33394</v>
      </c>
      <c r="C14351" s="353" t="s">
        <v>2</v>
      </c>
      <c r="D14351" s="355">
        <v>177.78</v>
      </c>
    </row>
    <row r="14352" spans="1:4" x14ac:dyDescent="0.25">
      <c r="A14352" s="353">
        <v>38196</v>
      </c>
      <c r="B14352" s="354" t="s">
        <v>33395</v>
      </c>
      <c r="C14352" s="353" t="s">
        <v>2</v>
      </c>
      <c r="D14352" s="355">
        <v>34.619999999999997</v>
      </c>
    </row>
    <row r="14353" spans="1:4" x14ac:dyDescent="0.25">
      <c r="A14353" s="353">
        <v>1543</v>
      </c>
      <c r="B14353" s="354" t="s">
        <v>33396</v>
      </c>
      <c r="C14353" s="353" t="s">
        <v>2</v>
      </c>
      <c r="D14353" s="355">
        <v>36.79</v>
      </c>
    </row>
    <row r="14354" spans="1:4" x14ac:dyDescent="0.25">
      <c r="A14354" s="353">
        <v>1585</v>
      </c>
      <c r="B14354" s="354" t="s">
        <v>33397</v>
      </c>
      <c r="C14354" s="353" t="s">
        <v>2</v>
      </c>
      <c r="D14354" s="355">
        <v>7.13</v>
      </c>
    </row>
    <row r="14355" spans="1:4" x14ac:dyDescent="0.25">
      <c r="A14355" s="353">
        <v>1593</v>
      </c>
      <c r="B14355" s="354" t="s">
        <v>33398</v>
      </c>
      <c r="C14355" s="353" t="s">
        <v>2</v>
      </c>
      <c r="D14355" s="355">
        <v>37.840000000000003</v>
      </c>
    </row>
    <row r="14356" spans="1:4" x14ac:dyDescent="0.25">
      <c r="A14356" s="353">
        <v>11838</v>
      </c>
      <c r="B14356" s="354" t="s">
        <v>33399</v>
      </c>
      <c r="C14356" s="353" t="s">
        <v>2</v>
      </c>
      <c r="D14356" s="355">
        <v>49.93</v>
      </c>
    </row>
    <row r="14357" spans="1:4" x14ac:dyDescent="0.25">
      <c r="A14357" s="353">
        <v>1594</v>
      </c>
      <c r="B14357" s="354" t="s">
        <v>33400</v>
      </c>
      <c r="C14357" s="353" t="s">
        <v>2</v>
      </c>
      <c r="D14357" s="355">
        <v>50.48</v>
      </c>
    </row>
    <row r="14358" spans="1:4" x14ac:dyDescent="0.25">
      <c r="A14358" s="353">
        <v>1586</v>
      </c>
      <c r="B14358" s="354" t="s">
        <v>33401</v>
      </c>
      <c r="C14358" s="353" t="s">
        <v>2</v>
      </c>
      <c r="D14358" s="355">
        <v>9.02</v>
      </c>
    </row>
    <row r="14359" spans="1:4" x14ac:dyDescent="0.25">
      <c r="A14359" s="353">
        <v>11839</v>
      </c>
      <c r="B14359" s="354" t="s">
        <v>33402</v>
      </c>
      <c r="C14359" s="353" t="s">
        <v>2</v>
      </c>
      <c r="D14359" s="355">
        <v>72.650000000000006</v>
      </c>
    </row>
    <row r="14360" spans="1:4" x14ac:dyDescent="0.25">
      <c r="A14360" s="353">
        <v>1587</v>
      </c>
      <c r="B14360" s="354" t="s">
        <v>33403</v>
      </c>
      <c r="C14360" s="353" t="s">
        <v>2</v>
      </c>
      <c r="D14360" s="355">
        <v>9.18</v>
      </c>
    </row>
    <row r="14361" spans="1:4" x14ac:dyDescent="0.25">
      <c r="A14361" s="353">
        <v>1545</v>
      </c>
      <c r="B14361" s="354" t="s">
        <v>33404</v>
      </c>
      <c r="C14361" s="353" t="s">
        <v>2</v>
      </c>
      <c r="D14361" s="355">
        <v>87.18</v>
      </c>
    </row>
    <row r="14362" spans="1:4" x14ac:dyDescent="0.25">
      <c r="A14362" s="353">
        <v>1588</v>
      </c>
      <c r="B14362" s="354" t="s">
        <v>33405</v>
      </c>
      <c r="C14362" s="353" t="s">
        <v>2</v>
      </c>
      <c r="D14362" s="355">
        <v>12.6</v>
      </c>
    </row>
    <row r="14363" spans="1:4" x14ac:dyDescent="0.25">
      <c r="A14363" s="353">
        <v>1535</v>
      </c>
      <c r="B14363" s="354" t="s">
        <v>33406</v>
      </c>
      <c r="C14363" s="353" t="s">
        <v>2</v>
      </c>
      <c r="D14363" s="355">
        <v>7.26</v>
      </c>
    </row>
    <row r="14364" spans="1:4" x14ac:dyDescent="0.25">
      <c r="A14364" s="353">
        <v>1589</v>
      </c>
      <c r="B14364" s="354" t="s">
        <v>33407</v>
      </c>
      <c r="C14364" s="353" t="s">
        <v>2</v>
      </c>
      <c r="D14364" s="355">
        <v>13</v>
      </c>
    </row>
    <row r="14365" spans="1:4" x14ac:dyDescent="0.25">
      <c r="A14365" s="353">
        <v>1546</v>
      </c>
      <c r="B14365" s="354" t="s">
        <v>33408</v>
      </c>
      <c r="C14365" s="353" t="s">
        <v>2</v>
      </c>
      <c r="D14365" s="355">
        <v>147.11000000000001</v>
      </c>
    </row>
    <row r="14366" spans="1:4" x14ac:dyDescent="0.25">
      <c r="A14366" s="353">
        <v>1590</v>
      </c>
      <c r="B14366" s="354" t="s">
        <v>33409</v>
      </c>
      <c r="C14366" s="353" t="s">
        <v>2</v>
      </c>
      <c r="D14366" s="355">
        <v>22.88</v>
      </c>
    </row>
    <row r="14367" spans="1:4" x14ac:dyDescent="0.25">
      <c r="A14367" s="353">
        <v>38415</v>
      </c>
      <c r="B14367" s="354" t="s">
        <v>33410</v>
      </c>
      <c r="C14367" s="353" t="s">
        <v>2</v>
      </c>
      <c r="D14367" s="355">
        <v>594.09</v>
      </c>
    </row>
    <row r="14368" spans="1:4" x14ac:dyDescent="0.25">
      <c r="A14368" s="353">
        <v>38414</v>
      </c>
      <c r="B14368" s="354" t="s">
        <v>33411</v>
      </c>
      <c r="C14368" s="353" t="s">
        <v>2</v>
      </c>
      <c r="D14368" s="355">
        <v>757.8</v>
      </c>
    </row>
    <row r="14369" spans="1:4" x14ac:dyDescent="0.25">
      <c r="A14369" s="353">
        <v>38128</v>
      </c>
      <c r="B14369" s="354" t="s">
        <v>33412</v>
      </c>
      <c r="C14369" s="353" t="s">
        <v>689</v>
      </c>
      <c r="D14369" s="355">
        <v>0.9</v>
      </c>
    </row>
    <row r="14370" spans="1:4" x14ac:dyDescent="0.25">
      <c r="A14370" s="353">
        <v>7253</v>
      </c>
      <c r="B14370" s="354" t="s">
        <v>33413</v>
      </c>
      <c r="C14370" s="353" t="s">
        <v>691</v>
      </c>
      <c r="D14370" s="355">
        <v>192.85</v>
      </c>
    </row>
    <row r="14371" spans="1:4" x14ac:dyDescent="0.25">
      <c r="A14371" s="353">
        <v>4806</v>
      </c>
      <c r="B14371" s="354" t="s">
        <v>33414</v>
      </c>
      <c r="C14371" s="353" t="s">
        <v>1</v>
      </c>
      <c r="D14371" s="355">
        <v>18.54</v>
      </c>
    </row>
    <row r="14372" spans="1:4" x14ac:dyDescent="0.25">
      <c r="A14372" s="353">
        <v>34401</v>
      </c>
      <c r="B14372" s="354" t="s">
        <v>33415</v>
      </c>
      <c r="C14372" s="353" t="s">
        <v>2</v>
      </c>
      <c r="D14372" s="355">
        <v>1.66</v>
      </c>
    </row>
    <row r="14373" spans="1:4" x14ac:dyDescent="0.25">
      <c r="A14373" s="353">
        <v>7256</v>
      </c>
      <c r="B14373" s="354" t="s">
        <v>33416</v>
      </c>
      <c r="C14373" s="353" t="s">
        <v>2</v>
      </c>
      <c r="D14373" s="355">
        <v>1.18</v>
      </c>
    </row>
    <row r="14374" spans="1:4" x14ac:dyDescent="0.25">
      <c r="A14374" s="353">
        <v>7260</v>
      </c>
      <c r="B14374" s="354" t="s">
        <v>33417</v>
      </c>
      <c r="C14374" s="353" t="s">
        <v>2</v>
      </c>
      <c r="D14374" s="355">
        <v>2.2400000000000002</v>
      </c>
    </row>
    <row r="14375" spans="1:4" x14ac:dyDescent="0.25">
      <c r="A14375" s="353">
        <v>7258</v>
      </c>
      <c r="B14375" s="354" t="s">
        <v>33418</v>
      </c>
      <c r="C14375" s="353" t="s">
        <v>2</v>
      </c>
      <c r="D14375" s="355">
        <v>0.57999999999999996</v>
      </c>
    </row>
    <row r="14376" spans="1:4" x14ac:dyDescent="0.25">
      <c r="A14376" s="353">
        <v>34400</v>
      </c>
      <c r="B14376" s="354" t="s">
        <v>33419</v>
      </c>
      <c r="C14376" s="353" t="s">
        <v>2</v>
      </c>
      <c r="D14376" s="355">
        <v>4.62</v>
      </c>
    </row>
    <row r="14377" spans="1:4" x14ac:dyDescent="0.25">
      <c r="A14377" s="353">
        <v>10617</v>
      </c>
      <c r="B14377" s="354" t="s">
        <v>33420</v>
      </c>
      <c r="C14377" s="353" t="s">
        <v>2</v>
      </c>
      <c r="D14377" s="355">
        <v>5.95</v>
      </c>
    </row>
    <row r="14378" spans="1:4" x14ac:dyDescent="0.25">
      <c r="A14378" s="353">
        <v>44261</v>
      </c>
      <c r="B14378" s="354" t="s">
        <v>33421</v>
      </c>
      <c r="C14378" s="353" t="s">
        <v>2</v>
      </c>
      <c r="D14378" s="355">
        <v>157.88999999999999</v>
      </c>
    </row>
    <row r="14379" spans="1:4" x14ac:dyDescent="0.25">
      <c r="A14379" s="353">
        <v>7274</v>
      </c>
      <c r="B14379" s="354" t="s">
        <v>33422</v>
      </c>
      <c r="C14379" s="353" t="s">
        <v>2</v>
      </c>
      <c r="D14379" s="355">
        <v>76.44</v>
      </c>
    </row>
    <row r="14380" spans="1:4" x14ac:dyDescent="0.25">
      <c r="A14380" s="353">
        <v>44326</v>
      </c>
      <c r="B14380" s="354" t="s">
        <v>33423</v>
      </c>
      <c r="C14380" s="353" t="s">
        <v>2</v>
      </c>
      <c r="D14380" s="355">
        <v>1650.92</v>
      </c>
    </row>
    <row r="14381" spans="1:4" x14ac:dyDescent="0.25">
      <c r="A14381" s="353">
        <v>154</v>
      </c>
      <c r="B14381" s="354" t="s">
        <v>33424</v>
      </c>
      <c r="C14381" s="353" t="s">
        <v>1051</v>
      </c>
      <c r="D14381" s="355">
        <v>65.290000000000006</v>
      </c>
    </row>
    <row r="14382" spans="1:4" x14ac:dyDescent="0.25">
      <c r="A14382" s="353">
        <v>38121</v>
      </c>
      <c r="B14382" s="354" t="s">
        <v>33425</v>
      </c>
      <c r="C14382" s="353" t="s">
        <v>1051</v>
      </c>
      <c r="D14382" s="355">
        <v>26.79</v>
      </c>
    </row>
    <row r="14383" spans="1:4" x14ac:dyDescent="0.25">
      <c r="A14383" s="353">
        <v>43776</v>
      </c>
      <c r="B14383" s="354" t="s">
        <v>33426</v>
      </c>
      <c r="C14383" s="353" t="s">
        <v>1051</v>
      </c>
      <c r="D14383" s="355">
        <v>34.04</v>
      </c>
    </row>
    <row r="14384" spans="1:4" x14ac:dyDescent="0.25">
      <c r="A14384" s="353">
        <v>7343</v>
      </c>
      <c r="B14384" s="354" t="s">
        <v>33427</v>
      </c>
      <c r="C14384" s="353" t="s">
        <v>1051</v>
      </c>
      <c r="D14384" s="355">
        <v>39.42</v>
      </c>
    </row>
    <row r="14385" spans="1:4" x14ac:dyDescent="0.25">
      <c r="A14385" s="353">
        <v>7348</v>
      </c>
      <c r="B14385" s="354" t="s">
        <v>33428</v>
      </c>
      <c r="C14385" s="353" t="s">
        <v>1051</v>
      </c>
      <c r="D14385" s="355">
        <v>22.53</v>
      </c>
    </row>
    <row r="14386" spans="1:4" x14ac:dyDescent="0.25">
      <c r="A14386" s="353">
        <v>7313</v>
      </c>
      <c r="B14386" s="354" t="s">
        <v>21355</v>
      </c>
      <c r="C14386" s="353" t="s">
        <v>1051</v>
      </c>
      <c r="D14386" s="355">
        <v>18.54</v>
      </c>
    </row>
    <row r="14387" spans="1:4" x14ac:dyDescent="0.25">
      <c r="A14387" s="353">
        <v>7319</v>
      </c>
      <c r="B14387" s="354" t="s">
        <v>33429</v>
      </c>
      <c r="C14387" s="353" t="s">
        <v>1051</v>
      </c>
      <c r="D14387" s="355">
        <v>10.61</v>
      </c>
    </row>
    <row r="14388" spans="1:4" x14ac:dyDescent="0.25">
      <c r="A14388" s="353">
        <v>7314</v>
      </c>
      <c r="B14388" s="354" t="s">
        <v>33430</v>
      </c>
      <c r="C14388" s="353" t="s">
        <v>1051</v>
      </c>
      <c r="D14388" s="355">
        <v>93.67</v>
      </c>
    </row>
    <row r="14389" spans="1:4" x14ac:dyDescent="0.25">
      <c r="A14389" s="353">
        <v>7304</v>
      </c>
      <c r="B14389" s="354" t="s">
        <v>33431</v>
      </c>
      <c r="C14389" s="353" t="s">
        <v>1051</v>
      </c>
      <c r="D14389" s="355">
        <v>100.86</v>
      </c>
    </row>
    <row r="14390" spans="1:4" x14ac:dyDescent="0.25">
      <c r="A14390" s="353">
        <v>43649</v>
      </c>
      <c r="B14390" s="354" t="s">
        <v>33432</v>
      </c>
      <c r="C14390" s="353" t="s">
        <v>1051</v>
      </c>
      <c r="D14390" s="355">
        <v>52.16</v>
      </c>
    </row>
    <row r="14391" spans="1:4" x14ac:dyDescent="0.25">
      <c r="A14391" s="353">
        <v>43650</v>
      </c>
      <c r="B14391" s="354" t="s">
        <v>33433</v>
      </c>
      <c r="C14391" s="353" t="s">
        <v>1051</v>
      </c>
      <c r="D14391" s="355">
        <v>49.3</v>
      </c>
    </row>
    <row r="14392" spans="1:4" x14ac:dyDescent="0.25">
      <c r="A14392" s="353">
        <v>7311</v>
      </c>
      <c r="B14392" s="354" t="s">
        <v>33434</v>
      </c>
      <c r="C14392" s="353" t="s">
        <v>1051</v>
      </c>
      <c r="D14392" s="355">
        <v>50.5</v>
      </c>
    </row>
    <row r="14393" spans="1:4" x14ac:dyDescent="0.25">
      <c r="A14393" s="353">
        <v>7292</v>
      </c>
      <c r="B14393" s="354" t="s">
        <v>33435</v>
      </c>
      <c r="C14393" s="353" t="s">
        <v>1051</v>
      </c>
      <c r="D14393" s="355">
        <v>48.89</v>
      </c>
    </row>
    <row r="14394" spans="1:4" x14ac:dyDescent="0.25">
      <c r="A14394" s="353">
        <v>7293</v>
      </c>
      <c r="B14394" s="354" t="s">
        <v>33436</v>
      </c>
      <c r="C14394" s="353" t="s">
        <v>1051</v>
      </c>
      <c r="D14394" s="355">
        <v>54.09</v>
      </c>
    </row>
    <row r="14395" spans="1:4" x14ac:dyDescent="0.25">
      <c r="A14395" s="353">
        <v>7306</v>
      </c>
      <c r="B14395" s="354" t="s">
        <v>33437</v>
      </c>
      <c r="C14395" s="353" t="s">
        <v>1051</v>
      </c>
      <c r="D14395" s="355">
        <v>59.69</v>
      </c>
    </row>
    <row r="14396" spans="1:4" x14ac:dyDescent="0.25">
      <c r="A14396" s="353">
        <v>7288</v>
      </c>
      <c r="B14396" s="354" t="s">
        <v>33438</v>
      </c>
      <c r="C14396" s="353" t="s">
        <v>1051</v>
      </c>
      <c r="D14396" s="355">
        <v>49.56</v>
      </c>
    </row>
    <row r="14397" spans="1:4" x14ac:dyDescent="0.25">
      <c r="A14397" s="353">
        <v>43625</v>
      </c>
      <c r="B14397" s="354" t="s">
        <v>33439</v>
      </c>
      <c r="C14397" s="353" t="s">
        <v>1051</v>
      </c>
      <c r="D14397" s="355">
        <v>40.020000000000003</v>
      </c>
    </row>
    <row r="14398" spans="1:4" x14ac:dyDescent="0.25">
      <c r="A14398" s="353">
        <v>43647</v>
      </c>
      <c r="B14398" s="354" t="s">
        <v>33440</v>
      </c>
      <c r="C14398" s="353" t="s">
        <v>1051</v>
      </c>
      <c r="D14398" s="355">
        <v>36.35</v>
      </c>
    </row>
    <row r="14399" spans="1:4" x14ac:dyDescent="0.25">
      <c r="A14399" s="353">
        <v>43648</v>
      </c>
      <c r="B14399" s="354" t="s">
        <v>33441</v>
      </c>
      <c r="C14399" s="353" t="s">
        <v>1051</v>
      </c>
      <c r="D14399" s="355">
        <v>35.08</v>
      </c>
    </row>
    <row r="14400" spans="1:4" x14ac:dyDescent="0.25">
      <c r="A14400" s="353">
        <v>35693</v>
      </c>
      <c r="B14400" s="354" t="s">
        <v>33442</v>
      </c>
      <c r="C14400" s="353" t="s">
        <v>1051</v>
      </c>
      <c r="D14400" s="355">
        <v>14.01</v>
      </c>
    </row>
    <row r="14401" spans="1:4" x14ac:dyDescent="0.25">
      <c r="A14401" s="353">
        <v>7356</v>
      </c>
      <c r="B14401" s="354" t="s">
        <v>33443</v>
      </c>
      <c r="C14401" s="353" t="s">
        <v>1051</v>
      </c>
      <c r="D14401" s="355">
        <v>33.590000000000003</v>
      </c>
    </row>
    <row r="14402" spans="1:4" x14ac:dyDescent="0.25">
      <c r="A14402" s="353">
        <v>35692</v>
      </c>
      <c r="B14402" s="354" t="s">
        <v>33444</v>
      </c>
      <c r="C14402" s="353" t="s">
        <v>1051</v>
      </c>
      <c r="D14402" s="355">
        <v>21.98</v>
      </c>
    </row>
    <row r="14403" spans="1:4" x14ac:dyDescent="0.25">
      <c r="A14403" s="353">
        <v>43624</v>
      </c>
      <c r="B14403" s="354" t="s">
        <v>33445</v>
      </c>
      <c r="C14403" s="353" t="s">
        <v>1051</v>
      </c>
      <c r="D14403" s="355">
        <v>40.94</v>
      </c>
    </row>
    <row r="14404" spans="1:4" x14ac:dyDescent="0.25">
      <c r="A14404" s="353">
        <v>7342</v>
      </c>
      <c r="B14404" s="354" t="s">
        <v>33446</v>
      </c>
      <c r="C14404" s="353" t="s">
        <v>689</v>
      </c>
      <c r="D14404" s="355">
        <v>2.0299999999999998</v>
      </c>
    </row>
    <row r="14405" spans="1:4" x14ac:dyDescent="0.25">
      <c r="A14405" s="353">
        <v>7350</v>
      </c>
      <c r="B14405" s="354" t="s">
        <v>33447</v>
      </c>
      <c r="C14405" s="353" t="s">
        <v>1051</v>
      </c>
      <c r="D14405" s="355">
        <v>48.48</v>
      </c>
    </row>
    <row r="14406" spans="1:4" x14ac:dyDescent="0.25">
      <c r="A14406" s="353">
        <v>39574</v>
      </c>
      <c r="B14406" s="354" t="s">
        <v>33448</v>
      </c>
      <c r="C14406" s="353" t="s">
        <v>2</v>
      </c>
      <c r="D14406" s="355">
        <v>4.0199999999999996</v>
      </c>
    </row>
    <row r="14407" spans="1:4" x14ac:dyDescent="0.25">
      <c r="A14407" s="353">
        <v>11060</v>
      </c>
      <c r="B14407" s="354" t="s">
        <v>33449</v>
      </c>
      <c r="C14407" s="353" t="s">
        <v>2</v>
      </c>
      <c r="D14407" s="355">
        <v>40.340000000000003</v>
      </c>
    </row>
    <row r="14408" spans="1:4" x14ac:dyDescent="0.25">
      <c r="A14408" s="353">
        <v>37401</v>
      </c>
      <c r="B14408" s="354" t="s">
        <v>33450</v>
      </c>
      <c r="C14408" s="353" t="s">
        <v>2</v>
      </c>
      <c r="D14408" s="355">
        <v>42.91</v>
      </c>
    </row>
    <row r="14409" spans="1:4" x14ac:dyDescent="0.25">
      <c r="A14409" s="353">
        <v>38101</v>
      </c>
      <c r="B14409" s="354" t="s">
        <v>33451</v>
      </c>
      <c r="C14409" s="353" t="s">
        <v>2</v>
      </c>
      <c r="D14409" s="355">
        <v>7.23</v>
      </c>
    </row>
    <row r="14410" spans="1:4" x14ac:dyDescent="0.25">
      <c r="A14410" s="353">
        <v>7528</v>
      </c>
      <c r="B14410" s="354" t="s">
        <v>33452</v>
      </c>
      <c r="C14410" s="353" t="s">
        <v>2</v>
      </c>
      <c r="D14410" s="355">
        <v>8.5</v>
      </c>
    </row>
    <row r="14411" spans="1:4" x14ac:dyDescent="0.25">
      <c r="A14411" s="353">
        <v>12147</v>
      </c>
      <c r="B14411" s="354" t="s">
        <v>33453</v>
      </c>
      <c r="C14411" s="353" t="s">
        <v>2</v>
      </c>
      <c r="D14411" s="355">
        <v>12.96</v>
      </c>
    </row>
    <row r="14412" spans="1:4" x14ac:dyDescent="0.25">
      <c r="A14412" s="353">
        <v>38075</v>
      </c>
      <c r="B14412" s="354" t="s">
        <v>33454</v>
      </c>
      <c r="C14412" s="353" t="s">
        <v>2</v>
      </c>
      <c r="D14412" s="355">
        <v>14.72</v>
      </c>
    </row>
    <row r="14413" spans="1:4" x14ac:dyDescent="0.25">
      <c r="A14413" s="353">
        <v>38102</v>
      </c>
      <c r="B14413" s="354" t="s">
        <v>33455</v>
      </c>
      <c r="C14413" s="353" t="s">
        <v>2</v>
      </c>
      <c r="D14413" s="355">
        <v>9.25</v>
      </c>
    </row>
    <row r="14414" spans="1:4" x14ac:dyDescent="0.25">
      <c r="A14414" s="353">
        <v>7525</v>
      </c>
      <c r="B14414" s="354" t="s">
        <v>33456</v>
      </c>
      <c r="C14414" s="353" t="s">
        <v>2</v>
      </c>
      <c r="D14414" s="355">
        <v>41.85</v>
      </c>
    </row>
    <row r="14415" spans="1:4" x14ac:dyDescent="0.25">
      <c r="A14415" s="353">
        <v>7524</v>
      </c>
      <c r="B14415" s="354" t="s">
        <v>33457</v>
      </c>
      <c r="C14415" s="353" t="s">
        <v>2</v>
      </c>
      <c r="D14415" s="355">
        <v>39.44</v>
      </c>
    </row>
    <row r="14416" spans="1:4" x14ac:dyDescent="0.25">
      <c r="A14416" s="353">
        <v>38105</v>
      </c>
      <c r="B14416" s="354" t="s">
        <v>33458</v>
      </c>
      <c r="C14416" s="353" t="s">
        <v>2</v>
      </c>
      <c r="D14416" s="355">
        <v>10.130000000000001</v>
      </c>
    </row>
    <row r="14417" spans="1:4" x14ac:dyDescent="0.25">
      <c r="A14417" s="353">
        <v>38084</v>
      </c>
      <c r="B14417" s="354" t="s">
        <v>33459</v>
      </c>
      <c r="C14417" s="353" t="s">
        <v>2</v>
      </c>
      <c r="D14417" s="355">
        <v>14.39</v>
      </c>
    </row>
    <row r="14418" spans="1:4" x14ac:dyDescent="0.25">
      <c r="A14418" s="353">
        <v>38103</v>
      </c>
      <c r="B14418" s="354" t="s">
        <v>33460</v>
      </c>
      <c r="C14418" s="353" t="s">
        <v>2</v>
      </c>
      <c r="D14418" s="355">
        <v>15.21</v>
      </c>
    </row>
    <row r="14419" spans="1:4" x14ac:dyDescent="0.25">
      <c r="A14419" s="353">
        <v>38082</v>
      </c>
      <c r="B14419" s="354" t="s">
        <v>21353</v>
      </c>
      <c r="C14419" s="353" t="s">
        <v>2</v>
      </c>
      <c r="D14419" s="355">
        <v>18.73</v>
      </c>
    </row>
    <row r="14420" spans="1:4" x14ac:dyDescent="0.25">
      <c r="A14420" s="353">
        <v>38104</v>
      </c>
      <c r="B14420" s="354" t="s">
        <v>21354</v>
      </c>
      <c r="C14420" s="353" t="s">
        <v>2</v>
      </c>
      <c r="D14420" s="355">
        <v>29.78</v>
      </c>
    </row>
    <row r="14421" spans="1:4" x14ac:dyDescent="0.25">
      <c r="A14421" s="353">
        <v>38083</v>
      </c>
      <c r="B14421" s="354" t="s">
        <v>33461</v>
      </c>
      <c r="C14421" s="353" t="s">
        <v>2</v>
      </c>
      <c r="D14421" s="355">
        <v>33.06</v>
      </c>
    </row>
    <row r="14422" spans="1:4" x14ac:dyDescent="0.25">
      <c r="A14422" s="353">
        <v>38076</v>
      </c>
      <c r="B14422" s="354" t="s">
        <v>33462</v>
      </c>
      <c r="C14422" s="353" t="s">
        <v>2</v>
      </c>
      <c r="D14422" s="355">
        <v>16.5</v>
      </c>
    </row>
    <row r="14423" spans="1:4" x14ac:dyDescent="0.25">
      <c r="A14423" s="353">
        <v>7592</v>
      </c>
      <c r="B14423" s="354" t="s">
        <v>33463</v>
      </c>
      <c r="C14423" s="353" t="s">
        <v>220</v>
      </c>
      <c r="D14423" s="355">
        <v>40.21</v>
      </c>
    </row>
    <row r="14424" spans="1:4" x14ac:dyDescent="0.25">
      <c r="A14424" s="353">
        <v>40820</v>
      </c>
      <c r="B14424" s="354" t="s">
        <v>33464</v>
      </c>
      <c r="C14424" s="353" t="s">
        <v>1308</v>
      </c>
      <c r="D14424" s="355">
        <v>7098.11</v>
      </c>
    </row>
    <row r="14425" spans="1:4" x14ac:dyDescent="0.25">
      <c r="A14425" s="353">
        <v>11826</v>
      </c>
      <c r="B14425" s="354" t="s">
        <v>40002</v>
      </c>
      <c r="C14425" s="353" t="s">
        <v>2</v>
      </c>
      <c r="D14425" s="355">
        <v>48.72</v>
      </c>
    </row>
    <row r="14426" spans="1:4" x14ac:dyDescent="0.25">
      <c r="A14426" s="353">
        <v>7606</v>
      </c>
      <c r="B14426" s="354" t="s">
        <v>40003</v>
      </c>
      <c r="C14426" s="353" t="s">
        <v>2</v>
      </c>
      <c r="D14426" s="355">
        <v>58.59</v>
      </c>
    </row>
    <row r="14427" spans="1:4" x14ac:dyDescent="0.25">
      <c r="A14427" s="353">
        <v>11825</v>
      </c>
      <c r="B14427" s="354" t="s">
        <v>33465</v>
      </c>
      <c r="C14427" s="353" t="s">
        <v>2</v>
      </c>
      <c r="D14427" s="355">
        <v>61.64</v>
      </c>
    </row>
    <row r="14428" spans="1:4" x14ac:dyDescent="0.25">
      <c r="A14428" s="353">
        <v>11767</v>
      </c>
      <c r="B14428" s="354" t="s">
        <v>33466</v>
      </c>
      <c r="C14428" s="353" t="s">
        <v>2</v>
      </c>
      <c r="D14428" s="355">
        <v>164.17</v>
      </c>
    </row>
    <row r="14429" spans="1:4" x14ac:dyDescent="0.25">
      <c r="A14429" s="353">
        <v>11763</v>
      </c>
      <c r="B14429" s="354" t="s">
        <v>33467</v>
      </c>
      <c r="C14429" s="353" t="s">
        <v>2</v>
      </c>
      <c r="D14429" s="355">
        <v>127.95</v>
      </c>
    </row>
    <row r="14430" spans="1:4" x14ac:dyDescent="0.25">
      <c r="A14430" s="353">
        <v>11764</v>
      </c>
      <c r="B14430" s="354" t="s">
        <v>33468</v>
      </c>
      <c r="C14430" s="353" t="s">
        <v>2</v>
      </c>
      <c r="D14430" s="355">
        <v>104.98</v>
      </c>
    </row>
    <row r="14431" spans="1:4" x14ac:dyDescent="0.25">
      <c r="A14431" s="353">
        <v>11829</v>
      </c>
      <c r="B14431" s="354" t="s">
        <v>33469</v>
      </c>
      <c r="C14431" s="353" t="s">
        <v>2</v>
      </c>
      <c r="D14431" s="355">
        <v>25.37</v>
      </c>
    </row>
    <row r="14432" spans="1:4" x14ac:dyDescent="0.25">
      <c r="A14432" s="353">
        <v>11830</v>
      </c>
      <c r="B14432" s="354" t="s">
        <v>33470</v>
      </c>
      <c r="C14432" s="353" t="s">
        <v>2</v>
      </c>
      <c r="D14432" s="355">
        <v>27.4</v>
      </c>
    </row>
    <row r="14433" spans="1:4" x14ac:dyDescent="0.25">
      <c r="A14433" s="353">
        <v>11765</v>
      </c>
      <c r="B14433" s="354" t="s">
        <v>33471</v>
      </c>
      <c r="C14433" s="353" t="s">
        <v>2</v>
      </c>
      <c r="D14433" s="355">
        <v>69.959999999999994</v>
      </c>
    </row>
    <row r="14434" spans="1:4" x14ac:dyDescent="0.25">
      <c r="A14434" s="353">
        <v>11766</v>
      </c>
      <c r="B14434" s="354" t="s">
        <v>33472</v>
      </c>
      <c r="C14434" s="353" t="s">
        <v>2</v>
      </c>
      <c r="D14434" s="355">
        <v>38.270000000000003</v>
      </c>
    </row>
    <row r="14435" spans="1:4" x14ac:dyDescent="0.25">
      <c r="A14435" s="353">
        <v>11824</v>
      </c>
      <c r="B14435" s="354" t="s">
        <v>33473</v>
      </c>
      <c r="C14435" s="353" t="s">
        <v>2</v>
      </c>
      <c r="D14435" s="355">
        <v>45.01</v>
      </c>
    </row>
    <row r="14436" spans="1:4" x14ac:dyDescent="0.25">
      <c r="A14436" s="353">
        <v>44045</v>
      </c>
      <c r="B14436" s="354" t="s">
        <v>33474</v>
      </c>
      <c r="C14436" s="353" t="s">
        <v>2</v>
      </c>
      <c r="D14436" s="355">
        <v>332.41</v>
      </c>
    </row>
    <row r="14437" spans="1:4" x14ac:dyDescent="0.25">
      <c r="A14437" s="353">
        <v>39702</v>
      </c>
      <c r="B14437" s="354" t="s">
        <v>33475</v>
      </c>
      <c r="C14437" s="353" t="s">
        <v>2</v>
      </c>
      <c r="D14437" s="355">
        <v>2207.6799999999998</v>
      </c>
    </row>
    <row r="14438" spans="1:4" x14ac:dyDescent="0.25">
      <c r="A14438" s="353">
        <v>13415</v>
      </c>
      <c r="B14438" s="354" t="s">
        <v>33476</v>
      </c>
      <c r="C14438" s="353" t="s">
        <v>2</v>
      </c>
      <c r="D14438" s="355">
        <v>72.48</v>
      </c>
    </row>
    <row r="14439" spans="1:4" x14ac:dyDescent="0.25">
      <c r="A14439" s="353">
        <v>7602</v>
      </c>
      <c r="B14439" s="354" t="s">
        <v>33477</v>
      </c>
      <c r="C14439" s="353" t="s">
        <v>2</v>
      </c>
      <c r="D14439" s="355">
        <v>46.25</v>
      </c>
    </row>
    <row r="14440" spans="1:4" x14ac:dyDescent="0.25">
      <c r="A14440" s="353">
        <v>7603</v>
      </c>
      <c r="B14440" s="354" t="s">
        <v>33478</v>
      </c>
      <c r="C14440" s="353" t="s">
        <v>2</v>
      </c>
      <c r="D14440" s="355">
        <v>39.24</v>
      </c>
    </row>
    <row r="14441" spans="1:4" x14ac:dyDescent="0.25">
      <c r="A14441" s="353">
        <v>11777</v>
      </c>
      <c r="B14441" s="354" t="s">
        <v>33479</v>
      </c>
      <c r="C14441" s="353" t="s">
        <v>2</v>
      </c>
      <c r="D14441" s="355">
        <v>203.72</v>
      </c>
    </row>
    <row r="14442" spans="1:4" x14ac:dyDescent="0.25">
      <c r="A14442" s="353">
        <v>13417</v>
      </c>
      <c r="B14442" s="354" t="s">
        <v>33480</v>
      </c>
      <c r="C14442" s="353" t="s">
        <v>2</v>
      </c>
      <c r="D14442" s="355">
        <v>94.4</v>
      </c>
    </row>
    <row r="14443" spans="1:4" x14ac:dyDescent="0.25">
      <c r="A14443" s="353">
        <v>36791</v>
      </c>
      <c r="B14443" s="354" t="s">
        <v>33481</v>
      </c>
      <c r="C14443" s="353" t="s">
        <v>2</v>
      </c>
      <c r="D14443" s="355">
        <v>141.68</v>
      </c>
    </row>
    <row r="14444" spans="1:4" x14ac:dyDescent="0.25">
      <c r="A14444" s="353">
        <v>36795</v>
      </c>
      <c r="B14444" s="354" t="s">
        <v>33482</v>
      </c>
      <c r="C14444" s="353" t="s">
        <v>2</v>
      </c>
      <c r="D14444" s="355">
        <v>1791.33</v>
      </c>
    </row>
    <row r="14445" spans="1:4" x14ac:dyDescent="0.25">
      <c r="A14445" s="353">
        <v>36796</v>
      </c>
      <c r="B14445" s="354" t="s">
        <v>33483</v>
      </c>
      <c r="C14445" s="353" t="s">
        <v>2</v>
      </c>
      <c r="D14445" s="355">
        <v>148.86000000000001</v>
      </c>
    </row>
    <row r="14446" spans="1:4" x14ac:dyDescent="0.25">
      <c r="A14446" s="353">
        <v>36792</v>
      </c>
      <c r="B14446" s="354" t="s">
        <v>33484</v>
      </c>
      <c r="C14446" s="353" t="s">
        <v>2</v>
      </c>
      <c r="D14446" s="355">
        <v>188.56</v>
      </c>
    </row>
    <row r="14447" spans="1:4" x14ac:dyDescent="0.25">
      <c r="A14447" s="353">
        <v>11773</v>
      </c>
      <c r="B14447" s="354" t="s">
        <v>33485</v>
      </c>
      <c r="C14447" s="353" t="s">
        <v>2</v>
      </c>
      <c r="D14447" s="355">
        <v>125.52</v>
      </c>
    </row>
    <row r="14448" spans="1:4" x14ac:dyDescent="0.25">
      <c r="A14448" s="353">
        <v>11762</v>
      </c>
      <c r="B14448" s="354" t="s">
        <v>33486</v>
      </c>
      <c r="C14448" s="353" t="s">
        <v>2</v>
      </c>
      <c r="D14448" s="355">
        <v>59.54</v>
      </c>
    </row>
    <row r="14449" spans="1:4" x14ac:dyDescent="0.25">
      <c r="A14449" s="353">
        <v>7604</v>
      </c>
      <c r="B14449" s="354" t="s">
        <v>33487</v>
      </c>
      <c r="C14449" s="353" t="s">
        <v>2</v>
      </c>
      <c r="D14449" s="355">
        <v>50.41</v>
      </c>
    </row>
    <row r="14450" spans="1:4" x14ac:dyDescent="0.25">
      <c r="A14450" s="353">
        <v>13984</v>
      </c>
      <c r="B14450" s="354" t="s">
        <v>33488</v>
      </c>
      <c r="C14450" s="353" t="s">
        <v>2</v>
      </c>
      <c r="D14450" s="355">
        <v>73.260000000000005</v>
      </c>
    </row>
    <row r="14451" spans="1:4" x14ac:dyDescent="0.25">
      <c r="A14451" s="353">
        <v>11772</v>
      </c>
      <c r="B14451" s="354" t="s">
        <v>33489</v>
      </c>
      <c r="C14451" s="353" t="s">
        <v>2</v>
      </c>
      <c r="D14451" s="355">
        <v>125.92</v>
      </c>
    </row>
    <row r="14452" spans="1:4" x14ac:dyDescent="0.25">
      <c r="A14452" s="353">
        <v>13983</v>
      </c>
      <c r="B14452" s="354" t="s">
        <v>33490</v>
      </c>
      <c r="C14452" s="353" t="s">
        <v>2</v>
      </c>
      <c r="D14452" s="355">
        <v>95.36</v>
      </c>
    </row>
    <row r="14453" spans="1:4" x14ac:dyDescent="0.25">
      <c r="A14453" s="353">
        <v>13416</v>
      </c>
      <c r="B14453" s="354" t="s">
        <v>33491</v>
      </c>
      <c r="C14453" s="353" t="s">
        <v>2</v>
      </c>
      <c r="D14453" s="355">
        <v>84.7</v>
      </c>
    </row>
    <row r="14454" spans="1:4" x14ac:dyDescent="0.25">
      <c r="A14454" s="353">
        <v>40329</v>
      </c>
      <c r="B14454" s="354" t="s">
        <v>40004</v>
      </c>
      <c r="C14454" s="353" t="s">
        <v>2</v>
      </c>
      <c r="D14454" s="355">
        <v>15.9</v>
      </c>
    </row>
    <row r="14455" spans="1:4" x14ac:dyDescent="0.25">
      <c r="A14455" s="353">
        <v>11823</v>
      </c>
      <c r="B14455" s="354" t="s">
        <v>33492</v>
      </c>
      <c r="C14455" s="353" t="s">
        <v>2</v>
      </c>
      <c r="D14455" s="355">
        <v>6.69</v>
      </c>
    </row>
    <row r="14456" spans="1:4" x14ac:dyDescent="0.25">
      <c r="A14456" s="353">
        <v>11822</v>
      </c>
      <c r="B14456" s="354" t="s">
        <v>33493</v>
      </c>
      <c r="C14456" s="353" t="s">
        <v>2</v>
      </c>
      <c r="D14456" s="355">
        <v>34.97</v>
      </c>
    </row>
    <row r="14457" spans="1:4" x14ac:dyDescent="0.25">
      <c r="A14457" s="353">
        <v>11831</v>
      </c>
      <c r="B14457" s="354" t="s">
        <v>33494</v>
      </c>
      <c r="C14457" s="353" t="s">
        <v>2</v>
      </c>
      <c r="D14457" s="355">
        <v>21.04</v>
      </c>
    </row>
    <row r="14458" spans="1:4" x14ac:dyDescent="0.25">
      <c r="A14458" s="353">
        <v>45249</v>
      </c>
      <c r="B14458" s="354" t="s">
        <v>39831</v>
      </c>
      <c r="C14458" s="353" t="s">
        <v>2</v>
      </c>
      <c r="D14458" s="355">
        <v>205</v>
      </c>
    </row>
    <row r="14459" spans="1:4" x14ac:dyDescent="0.25">
      <c r="A14459" s="353">
        <v>7613</v>
      </c>
      <c r="B14459" s="354" t="s">
        <v>33495</v>
      </c>
      <c r="C14459" s="353" t="s">
        <v>2</v>
      </c>
      <c r="D14459" s="355"/>
    </row>
    <row r="14460" spans="1:4" x14ac:dyDescent="0.25">
      <c r="A14460" s="353">
        <v>7619</v>
      </c>
      <c r="B14460" s="354" t="s">
        <v>33496</v>
      </c>
      <c r="C14460" s="353" t="s">
        <v>2</v>
      </c>
      <c r="D14460" s="355"/>
    </row>
    <row r="14461" spans="1:4" x14ac:dyDescent="0.25">
      <c r="A14461" s="353">
        <v>12076</v>
      </c>
      <c r="B14461" s="354" t="s">
        <v>33497</v>
      </c>
      <c r="C14461" s="353" t="s">
        <v>2</v>
      </c>
      <c r="D14461" s="355"/>
    </row>
    <row r="14462" spans="1:4" x14ac:dyDescent="0.25">
      <c r="A14462" s="353">
        <v>7614</v>
      </c>
      <c r="B14462" s="354" t="s">
        <v>33498</v>
      </c>
      <c r="C14462" s="353" t="s">
        <v>2</v>
      </c>
      <c r="D14462" s="355"/>
    </row>
    <row r="14463" spans="1:4" x14ac:dyDescent="0.25">
      <c r="A14463" s="353">
        <v>7618</v>
      </c>
      <c r="B14463" s="354" t="s">
        <v>33499</v>
      </c>
      <c r="C14463" s="353" t="s">
        <v>2</v>
      </c>
      <c r="D14463" s="355"/>
    </row>
    <row r="14464" spans="1:4" x14ac:dyDescent="0.25">
      <c r="A14464" s="353">
        <v>7620</v>
      </c>
      <c r="B14464" s="354" t="s">
        <v>33500</v>
      </c>
      <c r="C14464" s="353" t="s">
        <v>2</v>
      </c>
      <c r="D14464" s="355"/>
    </row>
    <row r="14465" spans="1:4" x14ac:dyDescent="0.25">
      <c r="A14465" s="353">
        <v>7610</v>
      </c>
      <c r="B14465" s="354" t="s">
        <v>33501</v>
      </c>
      <c r="C14465" s="353" t="s">
        <v>2</v>
      </c>
      <c r="D14465" s="355"/>
    </row>
    <row r="14466" spans="1:4" x14ac:dyDescent="0.25">
      <c r="A14466" s="353">
        <v>7615</v>
      </c>
      <c r="B14466" s="354" t="s">
        <v>33502</v>
      </c>
      <c r="C14466" s="353" t="s">
        <v>2</v>
      </c>
      <c r="D14466" s="355"/>
    </row>
    <row r="14467" spans="1:4" x14ac:dyDescent="0.25">
      <c r="A14467" s="353">
        <v>7617</v>
      </c>
      <c r="B14467" s="354" t="s">
        <v>33503</v>
      </c>
      <c r="C14467" s="353" t="s">
        <v>2</v>
      </c>
      <c r="D14467" s="355"/>
    </row>
    <row r="14468" spans="1:4" x14ac:dyDescent="0.25">
      <c r="A14468" s="353">
        <v>7616</v>
      </c>
      <c r="B14468" s="354" t="s">
        <v>33504</v>
      </c>
      <c r="C14468" s="353" t="s">
        <v>2</v>
      </c>
      <c r="D14468" s="355"/>
    </row>
    <row r="14469" spans="1:4" x14ac:dyDescent="0.25">
      <c r="A14469" s="353">
        <v>7611</v>
      </c>
      <c r="B14469" s="354" t="s">
        <v>33505</v>
      </c>
      <c r="C14469" s="353" t="s">
        <v>2</v>
      </c>
      <c r="D14469" s="355"/>
    </row>
    <row r="14470" spans="1:4" x14ac:dyDescent="0.25">
      <c r="A14470" s="353">
        <v>7612</v>
      </c>
      <c r="B14470" s="354" t="s">
        <v>33506</v>
      </c>
      <c r="C14470" s="353" t="s">
        <v>2</v>
      </c>
      <c r="D14470" s="355"/>
    </row>
    <row r="14471" spans="1:4" x14ac:dyDescent="0.25">
      <c r="A14471" s="353">
        <v>37371</v>
      </c>
      <c r="B14471" s="354" t="s">
        <v>33507</v>
      </c>
      <c r="C14471" s="353" t="s">
        <v>220</v>
      </c>
      <c r="D14471" s="355">
        <v>0.86</v>
      </c>
    </row>
    <row r="14472" spans="1:4" x14ac:dyDescent="0.25">
      <c r="A14472" s="353">
        <v>40861</v>
      </c>
      <c r="B14472" s="354" t="s">
        <v>33508</v>
      </c>
      <c r="C14472" s="353" t="s">
        <v>1308</v>
      </c>
      <c r="D14472" s="355">
        <v>162.4</v>
      </c>
    </row>
    <row r="14473" spans="1:4" x14ac:dyDescent="0.25">
      <c r="A14473" s="353">
        <v>36509</v>
      </c>
      <c r="B14473" s="354" t="s">
        <v>33509</v>
      </c>
      <c r="C14473" s="353" t="s">
        <v>2</v>
      </c>
      <c r="D14473" s="355">
        <v>1122201.76</v>
      </c>
    </row>
    <row r="14474" spans="1:4" x14ac:dyDescent="0.25">
      <c r="A14474" s="353">
        <v>7622</v>
      </c>
      <c r="B14474" s="354" t="s">
        <v>33510</v>
      </c>
      <c r="C14474" s="353" t="s">
        <v>2</v>
      </c>
      <c r="D14474" s="355">
        <v>1072204.3</v>
      </c>
    </row>
    <row r="14475" spans="1:4" x14ac:dyDescent="0.25">
      <c r="A14475" s="353">
        <v>7624</v>
      </c>
      <c r="B14475" s="354" t="s">
        <v>33511</v>
      </c>
      <c r="C14475" s="353" t="s">
        <v>2</v>
      </c>
      <c r="D14475" s="355">
        <v>1390000</v>
      </c>
    </row>
    <row r="14476" spans="1:4" x14ac:dyDescent="0.25">
      <c r="A14476" s="353">
        <v>7625</v>
      </c>
      <c r="B14476" s="354" t="s">
        <v>33512</v>
      </c>
      <c r="C14476" s="353" t="s">
        <v>2</v>
      </c>
      <c r="D14476" s="355">
        <v>1381498.34</v>
      </c>
    </row>
    <row r="14477" spans="1:4" x14ac:dyDescent="0.25">
      <c r="A14477" s="353">
        <v>7623</v>
      </c>
      <c r="B14477" s="354" t="s">
        <v>33513</v>
      </c>
      <c r="C14477" s="353" t="s">
        <v>2</v>
      </c>
      <c r="D14477" s="355">
        <v>4553029.92</v>
      </c>
    </row>
    <row r="14478" spans="1:4" x14ac:dyDescent="0.25">
      <c r="A14478" s="353">
        <v>36511</v>
      </c>
      <c r="B14478" s="354" t="s">
        <v>33514</v>
      </c>
      <c r="C14478" s="353" t="s">
        <v>2</v>
      </c>
      <c r="D14478" s="355">
        <v>407981.28</v>
      </c>
    </row>
    <row r="14479" spans="1:4" x14ac:dyDescent="0.25">
      <c r="A14479" s="353">
        <v>7640</v>
      </c>
      <c r="B14479" s="354" t="s">
        <v>33515</v>
      </c>
      <c r="C14479" s="353" t="s">
        <v>2</v>
      </c>
      <c r="D14479" s="355">
        <v>299000</v>
      </c>
    </row>
    <row r="14480" spans="1:4" x14ac:dyDescent="0.25">
      <c r="A14480" s="353">
        <v>11572</v>
      </c>
      <c r="B14480" s="354" t="s">
        <v>33516</v>
      </c>
      <c r="C14480" s="353" t="s">
        <v>2</v>
      </c>
      <c r="D14480" s="355">
        <v>32.979999999999997</v>
      </c>
    </row>
    <row r="14481" spans="1:4" x14ac:dyDescent="0.25">
      <c r="A14481" s="353">
        <v>36149</v>
      </c>
      <c r="B14481" s="354" t="s">
        <v>33517</v>
      </c>
      <c r="C14481" s="353" t="s">
        <v>2</v>
      </c>
      <c r="D14481" s="355">
        <v>169.99</v>
      </c>
    </row>
    <row r="14482" spans="1:4" x14ac:dyDescent="0.25">
      <c r="A14482" s="353">
        <v>42407</v>
      </c>
      <c r="B14482" s="354" t="s">
        <v>33518</v>
      </c>
      <c r="C14482" s="353" t="s">
        <v>1</v>
      </c>
      <c r="D14482" s="355">
        <v>5.93</v>
      </c>
    </row>
    <row r="14483" spans="1:4" x14ac:dyDescent="0.25">
      <c r="A14483" s="353">
        <v>45200</v>
      </c>
      <c r="B14483" s="354" t="s">
        <v>40005</v>
      </c>
      <c r="C14483" s="353" t="s">
        <v>2</v>
      </c>
      <c r="D14483" s="355">
        <v>32.83</v>
      </c>
    </row>
    <row r="14484" spans="1:4" x14ac:dyDescent="0.25">
      <c r="A14484" s="353">
        <v>11581</v>
      </c>
      <c r="B14484" s="354" t="s">
        <v>33519</v>
      </c>
      <c r="C14484" s="353" t="s">
        <v>1</v>
      </c>
      <c r="D14484" s="355">
        <v>21.77</v>
      </c>
    </row>
    <row r="14485" spans="1:4" x14ac:dyDescent="0.25">
      <c r="A14485" s="353">
        <v>43605</v>
      </c>
      <c r="B14485" s="354" t="s">
        <v>33520</v>
      </c>
      <c r="C14485" s="353" t="s">
        <v>1</v>
      </c>
      <c r="D14485" s="355">
        <v>44.54</v>
      </c>
    </row>
    <row r="14486" spans="1:4" x14ac:dyDescent="0.25">
      <c r="A14486" s="353">
        <v>11580</v>
      </c>
      <c r="B14486" s="354" t="s">
        <v>33521</v>
      </c>
      <c r="C14486" s="353" t="s">
        <v>1</v>
      </c>
      <c r="D14486" s="355">
        <v>8.73</v>
      </c>
    </row>
    <row r="14487" spans="1:4" x14ac:dyDescent="0.25">
      <c r="A14487" s="353">
        <v>38386</v>
      </c>
      <c r="B14487" s="354" t="s">
        <v>33522</v>
      </c>
      <c r="C14487" s="353" t="s">
        <v>2</v>
      </c>
      <c r="D14487" s="355">
        <v>7.49</v>
      </c>
    </row>
    <row r="14488" spans="1:4" x14ac:dyDescent="0.25">
      <c r="A14488" s="353">
        <v>45231</v>
      </c>
      <c r="B14488" s="354" t="s">
        <v>40006</v>
      </c>
      <c r="C14488" s="353" t="s">
        <v>2</v>
      </c>
      <c r="D14488" s="355">
        <v>6.84</v>
      </c>
    </row>
    <row r="14489" spans="1:4" x14ac:dyDescent="0.25">
      <c r="A14489" s="353">
        <v>45232</v>
      </c>
      <c r="B14489" s="354" t="s">
        <v>40007</v>
      </c>
      <c r="C14489" s="353" t="s">
        <v>2</v>
      </c>
      <c r="D14489" s="355">
        <v>12.04</v>
      </c>
    </row>
    <row r="14490" spans="1:4" x14ac:dyDescent="0.25">
      <c r="A14490" s="353">
        <v>39848</v>
      </c>
      <c r="B14490" s="354" t="s">
        <v>33523</v>
      </c>
      <c r="C14490" s="353" t="s">
        <v>1</v>
      </c>
      <c r="D14490" s="355"/>
    </row>
    <row r="14491" spans="1:4" x14ac:dyDescent="0.25">
      <c r="A14491" s="353">
        <v>7667</v>
      </c>
      <c r="B14491" s="354" t="s">
        <v>33524</v>
      </c>
      <c r="C14491" s="353" t="s">
        <v>1</v>
      </c>
      <c r="D14491" s="355"/>
    </row>
    <row r="14492" spans="1:4" x14ac:dyDescent="0.25">
      <c r="A14492" s="353">
        <v>7660</v>
      </c>
      <c r="B14492" s="354" t="s">
        <v>33525</v>
      </c>
      <c r="C14492" s="353" t="s">
        <v>1</v>
      </c>
      <c r="D14492" s="355"/>
    </row>
    <row r="14493" spans="1:4" x14ac:dyDescent="0.25">
      <c r="A14493" s="383">
        <v>7676</v>
      </c>
      <c r="B14493" s="354" t="s">
        <v>33526</v>
      </c>
      <c r="C14493" s="353" t="s">
        <v>1</v>
      </c>
      <c r="D14493" s="355"/>
    </row>
    <row r="14494" spans="1:4" x14ac:dyDescent="0.25">
      <c r="A14494" s="383">
        <v>20999</v>
      </c>
      <c r="B14494" s="354" t="s">
        <v>33527</v>
      </c>
      <c r="C14494" s="353" t="s">
        <v>1</v>
      </c>
      <c r="D14494" s="355">
        <v>15.62</v>
      </c>
    </row>
    <row r="14495" spans="1:4" x14ac:dyDescent="0.25">
      <c r="A14495" s="383">
        <v>21001</v>
      </c>
      <c r="B14495" s="354" t="s">
        <v>33528</v>
      </c>
      <c r="C14495" s="353" t="s">
        <v>1</v>
      </c>
      <c r="D14495" s="355">
        <v>29.15</v>
      </c>
    </row>
    <row r="14496" spans="1:4" x14ac:dyDescent="0.25">
      <c r="A14496" s="383">
        <v>21003</v>
      </c>
      <c r="B14496" s="354" t="s">
        <v>33529</v>
      </c>
      <c r="C14496" s="353" t="s">
        <v>1</v>
      </c>
      <c r="D14496" s="355">
        <v>47.9</v>
      </c>
    </row>
    <row r="14497" spans="1:4" x14ac:dyDescent="0.25">
      <c r="A14497" s="383">
        <v>21006</v>
      </c>
      <c r="B14497" s="354" t="s">
        <v>33530</v>
      </c>
      <c r="C14497" s="353" t="s">
        <v>1</v>
      </c>
      <c r="D14497" s="355">
        <v>101.66</v>
      </c>
    </row>
    <row r="14498" spans="1:4" x14ac:dyDescent="0.25">
      <c r="A14498" s="383">
        <v>21019</v>
      </c>
      <c r="B14498" s="354" t="s">
        <v>33531</v>
      </c>
      <c r="C14498" s="353" t="s">
        <v>1</v>
      </c>
      <c r="D14498" s="355">
        <v>35.340000000000003</v>
      </c>
    </row>
    <row r="14499" spans="1:4" x14ac:dyDescent="0.25">
      <c r="A14499" s="383">
        <v>21021</v>
      </c>
      <c r="B14499" s="354" t="s">
        <v>33532</v>
      </c>
      <c r="C14499" s="353" t="s">
        <v>1</v>
      </c>
      <c r="D14499" s="355">
        <v>55.86</v>
      </c>
    </row>
    <row r="14500" spans="1:4" x14ac:dyDescent="0.25">
      <c r="A14500" s="383">
        <v>21024</v>
      </c>
      <c r="B14500" s="354" t="s">
        <v>33533</v>
      </c>
      <c r="C14500" s="353" t="s">
        <v>1</v>
      </c>
      <c r="D14500" s="355">
        <v>119.69</v>
      </c>
    </row>
    <row r="14501" spans="1:4" x14ac:dyDescent="0.25">
      <c r="A14501" s="383">
        <v>40624</v>
      </c>
      <c r="B14501" s="354" t="s">
        <v>33534</v>
      </c>
      <c r="C14501" s="353" t="s">
        <v>1</v>
      </c>
      <c r="D14501" s="355"/>
    </row>
    <row r="14502" spans="1:4" x14ac:dyDescent="0.25">
      <c r="A14502" s="383">
        <v>42575</v>
      </c>
      <c r="B14502" s="354" t="s">
        <v>33535</v>
      </c>
      <c r="C14502" s="353" t="s">
        <v>1</v>
      </c>
      <c r="D14502" s="355"/>
    </row>
    <row r="14503" spans="1:4" x14ac:dyDescent="0.25">
      <c r="A14503" s="383">
        <v>42574</v>
      </c>
      <c r="B14503" s="354" t="s">
        <v>33536</v>
      </c>
      <c r="C14503" s="353" t="s">
        <v>1</v>
      </c>
      <c r="D14503" s="355"/>
    </row>
    <row r="14504" spans="1:4" x14ac:dyDescent="0.25">
      <c r="A14504" s="383">
        <v>13127</v>
      </c>
      <c r="B14504" s="354" t="s">
        <v>33537</v>
      </c>
      <c r="C14504" s="353" t="s">
        <v>1</v>
      </c>
      <c r="D14504" s="355"/>
    </row>
    <row r="14505" spans="1:4" x14ac:dyDescent="0.25">
      <c r="A14505" s="383">
        <v>13137</v>
      </c>
      <c r="B14505" s="354" t="s">
        <v>33538</v>
      </c>
      <c r="C14505" s="353" t="s">
        <v>1</v>
      </c>
      <c r="D14505" s="355"/>
    </row>
    <row r="14506" spans="1:4" x14ac:dyDescent="0.25">
      <c r="A14506" s="383">
        <v>20989</v>
      </c>
      <c r="B14506" s="354" t="s">
        <v>33539</v>
      </c>
      <c r="C14506" s="353" t="s">
        <v>1</v>
      </c>
      <c r="D14506" s="355"/>
    </row>
    <row r="14507" spans="1:4" x14ac:dyDescent="0.25">
      <c r="A14507" s="383">
        <v>21147</v>
      </c>
      <c r="B14507" s="354" t="s">
        <v>33540</v>
      </c>
      <c r="C14507" s="353" t="s">
        <v>1</v>
      </c>
      <c r="D14507" s="355"/>
    </row>
    <row r="14508" spans="1:4" x14ac:dyDescent="0.25">
      <c r="A14508" s="383">
        <v>21148</v>
      </c>
      <c r="B14508" s="354" t="s">
        <v>33541</v>
      </c>
      <c r="C14508" s="353" t="s">
        <v>1</v>
      </c>
      <c r="D14508" s="355"/>
    </row>
    <row r="14509" spans="1:4" x14ac:dyDescent="0.25">
      <c r="A14509" s="383">
        <v>20984</v>
      </c>
      <c r="B14509" s="354" t="s">
        <v>33542</v>
      </c>
      <c r="C14509" s="353" t="s">
        <v>1</v>
      </c>
      <c r="D14509" s="355"/>
    </row>
    <row r="14510" spans="1:4" x14ac:dyDescent="0.25">
      <c r="A14510" s="383">
        <v>13042</v>
      </c>
      <c r="B14510" s="354" t="s">
        <v>33543</v>
      </c>
      <c r="C14510" s="353" t="s">
        <v>1</v>
      </c>
      <c r="D14510" s="355"/>
    </row>
    <row r="14511" spans="1:4" x14ac:dyDescent="0.25">
      <c r="A14511" s="383">
        <v>42576</v>
      </c>
      <c r="B14511" s="354" t="s">
        <v>33544</v>
      </c>
      <c r="C14511" s="353" t="s">
        <v>1</v>
      </c>
      <c r="D14511" s="355"/>
    </row>
    <row r="14512" spans="1:4" x14ac:dyDescent="0.25">
      <c r="A14512" s="383">
        <v>21150</v>
      </c>
      <c r="B14512" s="354" t="s">
        <v>33545</v>
      </c>
      <c r="C14512" s="353" t="s">
        <v>1</v>
      </c>
      <c r="D14512" s="355"/>
    </row>
    <row r="14513" spans="1:4" x14ac:dyDescent="0.25">
      <c r="A14513" s="383">
        <v>13141</v>
      </c>
      <c r="B14513" s="354" t="s">
        <v>33546</v>
      </c>
      <c r="C14513" s="353" t="s">
        <v>1</v>
      </c>
      <c r="D14513" s="355"/>
    </row>
    <row r="14514" spans="1:4" x14ac:dyDescent="0.25">
      <c r="A14514" s="383">
        <v>21151</v>
      </c>
      <c r="B14514" s="354" t="s">
        <v>33547</v>
      </c>
      <c r="C14514" s="353" t="s">
        <v>1</v>
      </c>
      <c r="D14514" s="355"/>
    </row>
    <row r="14515" spans="1:4" x14ac:dyDescent="0.25">
      <c r="A14515" s="383">
        <v>13142</v>
      </c>
      <c r="B14515" s="354" t="s">
        <v>33548</v>
      </c>
      <c r="C14515" s="353" t="s">
        <v>1</v>
      </c>
      <c r="D14515" s="355"/>
    </row>
    <row r="14516" spans="1:4" x14ac:dyDescent="0.25">
      <c r="A14516" s="383">
        <v>42577</v>
      </c>
      <c r="B14516" s="354" t="s">
        <v>33549</v>
      </c>
      <c r="C14516" s="353" t="s">
        <v>1</v>
      </c>
      <c r="D14516" s="355"/>
    </row>
    <row r="14517" spans="1:4" x14ac:dyDescent="0.25">
      <c r="A14517" s="383">
        <v>20994</v>
      </c>
      <c r="B14517" s="354" t="s">
        <v>33550</v>
      </c>
      <c r="C14517" s="353" t="s">
        <v>1</v>
      </c>
      <c r="D14517" s="355"/>
    </row>
    <row r="14518" spans="1:4" x14ac:dyDescent="0.25">
      <c r="A14518" s="383">
        <v>7672</v>
      </c>
      <c r="B14518" s="354" t="s">
        <v>33551</v>
      </c>
      <c r="C14518" s="353" t="s">
        <v>1</v>
      </c>
      <c r="D14518" s="355"/>
    </row>
    <row r="14519" spans="1:4" x14ac:dyDescent="0.25">
      <c r="A14519" s="383">
        <v>20995</v>
      </c>
      <c r="B14519" s="354" t="s">
        <v>33552</v>
      </c>
      <c r="C14519" s="353" t="s">
        <v>1</v>
      </c>
      <c r="D14519" s="355"/>
    </row>
    <row r="14520" spans="1:4" x14ac:dyDescent="0.25">
      <c r="A14520" s="383">
        <v>7690</v>
      </c>
      <c r="B14520" s="354" t="s">
        <v>33553</v>
      </c>
      <c r="C14520" s="353" t="s">
        <v>1</v>
      </c>
      <c r="D14520" s="355"/>
    </row>
    <row r="14521" spans="1:4" x14ac:dyDescent="0.25">
      <c r="A14521" s="383">
        <v>20980</v>
      </c>
      <c r="B14521" s="354" t="s">
        <v>33554</v>
      </c>
      <c r="C14521" s="353" t="s">
        <v>1</v>
      </c>
      <c r="D14521" s="355"/>
    </row>
    <row r="14522" spans="1:4" x14ac:dyDescent="0.25">
      <c r="A14522" s="383">
        <v>7661</v>
      </c>
      <c r="B14522" s="354" t="s">
        <v>33555</v>
      </c>
      <c r="C14522" s="353" t="s">
        <v>1</v>
      </c>
      <c r="D14522" s="355"/>
    </row>
    <row r="14523" spans="1:4" x14ac:dyDescent="0.25">
      <c r="A14523" s="383">
        <v>21016</v>
      </c>
      <c r="B14523" s="354" t="s">
        <v>33556</v>
      </c>
      <c r="C14523" s="353" t="s">
        <v>1</v>
      </c>
      <c r="D14523" s="355">
        <v>192.97</v>
      </c>
    </row>
    <row r="14524" spans="1:4" x14ac:dyDescent="0.25">
      <c r="A14524" s="383">
        <v>21008</v>
      </c>
      <c r="B14524" s="354" t="s">
        <v>33557</v>
      </c>
      <c r="C14524" s="353" t="s">
        <v>1</v>
      </c>
      <c r="D14524" s="355">
        <v>22.54</v>
      </c>
    </row>
    <row r="14525" spans="1:4" x14ac:dyDescent="0.25">
      <c r="A14525" s="383">
        <v>21009</v>
      </c>
      <c r="B14525" s="354" t="s">
        <v>33558</v>
      </c>
      <c r="C14525" s="353" t="s">
        <v>1</v>
      </c>
      <c r="D14525" s="355">
        <v>29.35</v>
      </c>
    </row>
    <row r="14526" spans="1:4" x14ac:dyDescent="0.25">
      <c r="A14526" s="383">
        <v>21010</v>
      </c>
      <c r="B14526" s="354" t="s">
        <v>33559</v>
      </c>
      <c r="C14526" s="353" t="s">
        <v>1</v>
      </c>
      <c r="D14526" s="355">
        <v>39.409999999999997</v>
      </c>
    </row>
    <row r="14527" spans="1:4" x14ac:dyDescent="0.25">
      <c r="A14527" s="383">
        <v>21011</v>
      </c>
      <c r="B14527" s="354" t="s">
        <v>33560</v>
      </c>
      <c r="C14527" s="353" t="s">
        <v>1</v>
      </c>
      <c r="D14527" s="355">
        <v>57.44</v>
      </c>
    </row>
    <row r="14528" spans="1:4" x14ac:dyDescent="0.25">
      <c r="A14528" s="383">
        <v>21012</v>
      </c>
      <c r="B14528" s="354" t="s">
        <v>33561</v>
      </c>
      <c r="C14528" s="353" t="s">
        <v>1</v>
      </c>
      <c r="D14528" s="355">
        <v>63.47</v>
      </c>
    </row>
    <row r="14529" spans="1:4" x14ac:dyDescent="0.25">
      <c r="A14529" s="383">
        <v>21013</v>
      </c>
      <c r="B14529" s="354" t="s">
        <v>33562</v>
      </c>
      <c r="C14529" s="353" t="s">
        <v>1</v>
      </c>
      <c r="D14529" s="355">
        <v>82.83</v>
      </c>
    </row>
    <row r="14530" spans="1:4" x14ac:dyDescent="0.25">
      <c r="A14530" s="383">
        <v>21014</v>
      </c>
      <c r="B14530" s="354" t="s">
        <v>33563</v>
      </c>
      <c r="C14530" s="353" t="s">
        <v>1</v>
      </c>
      <c r="D14530" s="355">
        <v>115.9</v>
      </c>
    </row>
    <row r="14531" spans="1:4" x14ac:dyDescent="0.25">
      <c r="A14531" s="383">
        <v>21015</v>
      </c>
      <c r="B14531" s="354" t="s">
        <v>33564</v>
      </c>
      <c r="C14531" s="353" t="s">
        <v>1</v>
      </c>
      <c r="D14531" s="355">
        <v>133.15</v>
      </c>
    </row>
    <row r="14532" spans="1:4" x14ac:dyDescent="0.25">
      <c r="A14532" s="383">
        <v>40626</v>
      </c>
      <c r="B14532" s="354" t="s">
        <v>33565</v>
      </c>
      <c r="C14532" s="353" t="s">
        <v>1</v>
      </c>
      <c r="D14532" s="355">
        <v>43.37</v>
      </c>
    </row>
    <row r="14533" spans="1:4" x14ac:dyDescent="0.25">
      <c r="A14533" s="383">
        <v>7697</v>
      </c>
      <c r="B14533" s="354" t="s">
        <v>33566</v>
      </c>
      <c r="C14533" s="353" t="s">
        <v>1</v>
      </c>
      <c r="D14533" s="355">
        <v>63.54</v>
      </c>
    </row>
    <row r="14534" spans="1:4" x14ac:dyDescent="0.25">
      <c r="A14534" s="383">
        <v>7698</v>
      </c>
      <c r="B14534" s="354" t="s">
        <v>33567</v>
      </c>
      <c r="C14534" s="353" t="s">
        <v>1</v>
      </c>
      <c r="D14534" s="355">
        <v>54.69</v>
      </c>
    </row>
    <row r="14535" spans="1:4" x14ac:dyDescent="0.25">
      <c r="A14535" s="383">
        <v>7691</v>
      </c>
      <c r="B14535" s="354" t="s">
        <v>33568</v>
      </c>
      <c r="C14535" s="353" t="s">
        <v>1</v>
      </c>
      <c r="D14535" s="355">
        <v>23.11</v>
      </c>
    </row>
    <row r="14536" spans="1:4" x14ac:dyDescent="0.25">
      <c r="A14536" s="383">
        <v>7696</v>
      </c>
      <c r="B14536" s="354" t="s">
        <v>33569</v>
      </c>
      <c r="C14536" s="353" t="s">
        <v>1</v>
      </c>
      <c r="D14536" s="355">
        <v>91.62</v>
      </c>
    </row>
    <row r="14537" spans="1:4" x14ac:dyDescent="0.25">
      <c r="A14537" s="383">
        <v>7701</v>
      </c>
      <c r="B14537" s="354" t="s">
        <v>33570</v>
      </c>
      <c r="C14537" s="353" t="s">
        <v>1</v>
      </c>
      <c r="D14537" s="355">
        <v>113.7</v>
      </c>
    </row>
    <row r="14538" spans="1:4" x14ac:dyDescent="0.25">
      <c r="A14538" s="383">
        <v>7694</v>
      </c>
      <c r="B14538" s="354" t="s">
        <v>33571</v>
      </c>
      <c r="C14538" s="353" t="s">
        <v>1</v>
      </c>
      <c r="D14538" s="355">
        <v>153.01</v>
      </c>
    </row>
    <row r="14539" spans="1:4" x14ac:dyDescent="0.25">
      <c r="A14539" s="383">
        <v>7700</v>
      </c>
      <c r="B14539" s="354" t="s">
        <v>33572</v>
      </c>
      <c r="C14539" s="353" t="s">
        <v>1</v>
      </c>
      <c r="D14539" s="355">
        <v>29.23</v>
      </c>
    </row>
    <row r="14540" spans="1:4" x14ac:dyDescent="0.25">
      <c r="A14540" s="383">
        <v>7693</v>
      </c>
      <c r="B14540" s="354" t="s">
        <v>33573</v>
      </c>
      <c r="C14540" s="353" t="s">
        <v>1</v>
      </c>
      <c r="D14540" s="355">
        <v>210.73</v>
      </c>
    </row>
    <row r="14541" spans="1:4" x14ac:dyDescent="0.25">
      <c r="A14541" s="383">
        <v>7692</v>
      </c>
      <c r="B14541" s="354" t="s">
        <v>33574</v>
      </c>
      <c r="C14541" s="353" t="s">
        <v>1</v>
      </c>
      <c r="D14541" s="355">
        <v>315.5</v>
      </c>
    </row>
    <row r="14542" spans="1:4" x14ac:dyDescent="0.25">
      <c r="A14542" s="383">
        <v>7695</v>
      </c>
      <c r="B14542" s="354" t="s">
        <v>33575</v>
      </c>
      <c r="C14542" s="353" t="s">
        <v>1</v>
      </c>
      <c r="D14542" s="355">
        <v>342.16</v>
      </c>
    </row>
    <row r="14543" spans="1:4" x14ac:dyDescent="0.25">
      <c r="A14543" s="383">
        <v>13356</v>
      </c>
      <c r="B14543" s="354" t="s">
        <v>33576</v>
      </c>
      <c r="C14543" s="353" t="s">
        <v>1</v>
      </c>
      <c r="D14543" s="355">
        <v>24.81</v>
      </c>
    </row>
    <row r="14544" spans="1:4" x14ac:dyDescent="0.25">
      <c r="A14544" s="383">
        <v>36365</v>
      </c>
      <c r="B14544" s="354" t="s">
        <v>40008</v>
      </c>
      <c r="C14544" s="353" t="s">
        <v>1</v>
      </c>
      <c r="D14544" s="355">
        <v>43.49</v>
      </c>
    </row>
    <row r="14545" spans="1:4" x14ac:dyDescent="0.25">
      <c r="A14545" s="383">
        <v>41930</v>
      </c>
      <c r="B14545" s="354" t="s">
        <v>33577</v>
      </c>
      <c r="C14545" s="353" t="s">
        <v>1</v>
      </c>
      <c r="D14545" s="355">
        <v>144.87</v>
      </c>
    </row>
    <row r="14546" spans="1:4" x14ac:dyDescent="0.25">
      <c r="A14546" s="383">
        <v>41931</v>
      </c>
      <c r="B14546" s="354" t="s">
        <v>33578</v>
      </c>
      <c r="C14546" s="353" t="s">
        <v>1</v>
      </c>
      <c r="D14546" s="355">
        <v>226.9</v>
      </c>
    </row>
    <row r="14547" spans="1:4" x14ac:dyDescent="0.25">
      <c r="A14547" s="383">
        <v>41932</v>
      </c>
      <c r="B14547" s="354" t="s">
        <v>33579</v>
      </c>
      <c r="C14547" s="353" t="s">
        <v>1</v>
      </c>
      <c r="D14547" s="355">
        <v>349.24</v>
      </c>
    </row>
    <row r="14548" spans="1:4" x14ac:dyDescent="0.25">
      <c r="A14548" s="383">
        <v>41933</v>
      </c>
      <c r="B14548" s="354" t="s">
        <v>33580</v>
      </c>
      <c r="C14548" s="353" t="s">
        <v>1</v>
      </c>
      <c r="D14548" s="355">
        <v>493.55</v>
      </c>
    </row>
    <row r="14549" spans="1:4" x14ac:dyDescent="0.25">
      <c r="A14549" s="383">
        <v>41934</v>
      </c>
      <c r="B14549" s="354" t="s">
        <v>33581</v>
      </c>
      <c r="C14549" s="353" t="s">
        <v>1</v>
      </c>
      <c r="D14549" s="355">
        <v>574.79999999999995</v>
      </c>
    </row>
    <row r="14550" spans="1:4" x14ac:dyDescent="0.25">
      <c r="A14550" s="383">
        <v>41936</v>
      </c>
      <c r="B14550" s="354" t="s">
        <v>33582</v>
      </c>
      <c r="C14550" s="353" t="s">
        <v>1</v>
      </c>
      <c r="D14550" s="355">
        <v>85.3</v>
      </c>
    </row>
    <row r="14551" spans="1:4" x14ac:dyDescent="0.25">
      <c r="A14551" s="383">
        <v>44812</v>
      </c>
      <c r="B14551" s="354" t="s">
        <v>33583</v>
      </c>
      <c r="C14551" s="353" t="s">
        <v>1</v>
      </c>
      <c r="D14551" s="355">
        <v>345.82</v>
      </c>
    </row>
    <row r="14552" spans="1:4" x14ac:dyDescent="0.25">
      <c r="A14552" s="383">
        <v>41785</v>
      </c>
      <c r="B14552" s="354" t="s">
        <v>33584</v>
      </c>
      <c r="C14552" s="353" t="s">
        <v>1</v>
      </c>
      <c r="D14552" s="355">
        <v>1281.5999999999999</v>
      </c>
    </row>
    <row r="14553" spans="1:4" x14ac:dyDescent="0.25">
      <c r="A14553" s="383">
        <v>41781</v>
      </c>
      <c r="B14553" s="354" t="s">
        <v>33585</v>
      </c>
      <c r="C14553" s="353" t="s">
        <v>1</v>
      </c>
      <c r="D14553" s="355">
        <v>231.41</v>
      </c>
    </row>
    <row r="14554" spans="1:4" x14ac:dyDescent="0.25">
      <c r="A14554" s="383">
        <v>41783</v>
      </c>
      <c r="B14554" s="354" t="s">
        <v>33586</v>
      </c>
      <c r="C14554" s="353" t="s">
        <v>1</v>
      </c>
      <c r="D14554" s="355">
        <v>831.95</v>
      </c>
    </row>
    <row r="14555" spans="1:4" x14ac:dyDescent="0.25">
      <c r="A14555" s="383">
        <v>41786</v>
      </c>
      <c r="B14555" s="354" t="s">
        <v>33587</v>
      </c>
      <c r="C14555" s="353" t="s">
        <v>1</v>
      </c>
      <c r="D14555" s="355">
        <v>1771.26</v>
      </c>
    </row>
    <row r="14556" spans="1:4" x14ac:dyDescent="0.25">
      <c r="A14556" s="383">
        <v>41779</v>
      </c>
      <c r="B14556" s="354" t="s">
        <v>33588</v>
      </c>
      <c r="C14556" s="353" t="s">
        <v>1</v>
      </c>
      <c r="D14556" s="355">
        <v>91.14</v>
      </c>
    </row>
    <row r="14557" spans="1:4" x14ac:dyDescent="0.25">
      <c r="A14557" s="383">
        <v>41780</v>
      </c>
      <c r="B14557" s="354" t="s">
        <v>33589</v>
      </c>
      <c r="C14557" s="353" t="s">
        <v>1</v>
      </c>
      <c r="D14557" s="355">
        <v>142.78</v>
      </c>
    </row>
    <row r="14558" spans="1:4" x14ac:dyDescent="0.25">
      <c r="A14558" s="383">
        <v>41782</v>
      </c>
      <c r="B14558" s="354" t="s">
        <v>33590</v>
      </c>
      <c r="C14558" s="353" t="s">
        <v>1</v>
      </c>
      <c r="D14558" s="355">
        <v>511.49</v>
      </c>
    </row>
    <row r="14559" spans="1:4" x14ac:dyDescent="0.25">
      <c r="A14559" s="383">
        <v>38130</v>
      </c>
      <c r="B14559" s="354" t="s">
        <v>33591</v>
      </c>
      <c r="C14559" s="353" t="s">
        <v>1</v>
      </c>
      <c r="D14559" s="355">
        <v>45.28</v>
      </c>
    </row>
    <row r="14560" spans="1:4" x14ac:dyDescent="0.25">
      <c r="A14560" s="383">
        <v>44260</v>
      </c>
      <c r="B14560" s="354" t="s">
        <v>33592</v>
      </c>
      <c r="C14560" s="353" t="s">
        <v>1</v>
      </c>
      <c r="D14560" s="355">
        <v>428.53</v>
      </c>
    </row>
    <row r="14561" spans="1:4" x14ac:dyDescent="0.25">
      <c r="A14561" s="383">
        <v>21123</v>
      </c>
      <c r="B14561" s="354" t="s">
        <v>33593</v>
      </c>
      <c r="C14561" s="353" t="s">
        <v>1</v>
      </c>
      <c r="D14561" s="355">
        <v>12.6</v>
      </c>
    </row>
    <row r="14562" spans="1:4" x14ac:dyDescent="0.25">
      <c r="A14562" s="383">
        <v>21124</v>
      </c>
      <c r="B14562" s="354" t="s">
        <v>33594</v>
      </c>
      <c r="C14562" s="353" t="s">
        <v>1</v>
      </c>
      <c r="D14562" s="355">
        <v>20.13</v>
      </c>
    </row>
    <row r="14563" spans="1:4" x14ac:dyDescent="0.25">
      <c r="A14563" s="383">
        <v>21125</v>
      </c>
      <c r="B14563" s="354" t="s">
        <v>33595</v>
      </c>
      <c r="C14563" s="353" t="s">
        <v>1</v>
      </c>
      <c r="D14563" s="355">
        <v>34.67</v>
      </c>
    </row>
    <row r="14564" spans="1:4" x14ac:dyDescent="0.25">
      <c r="A14564" s="383">
        <v>38028</v>
      </c>
      <c r="B14564" s="354" t="s">
        <v>33596</v>
      </c>
      <c r="C14564" s="353" t="s">
        <v>1</v>
      </c>
      <c r="D14564" s="355">
        <v>60.61</v>
      </c>
    </row>
    <row r="14565" spans="1:4" x14ac:dyDescent="0.25">
      <c r="A14565" s="383">
        <v>38029</v>
      </c>
      <c r="B14565" s="354" t="s">
        <v>33597</v>
      </c>
      <c r="C14565" s="353" t="s">
        <v>1</v>
      </c>
      <c r="D14565" s="355">
        <v>88.72</v>
      </c>
    </row>
    <row r="14566" spans="1:4" x14ac:dyDescent="0.25">
      <c r="A14566" s="383">
        <v>38030</v>
      </c>
      <c r="B14566" s="354" t="s">
        <v>33598</v>
      </c>
      <c r="C14566" s="353" t="s">
        <v>1</v>
      </c>
      <c r="D14566" s="355">
        <v>143.46</v>
      </c>
    </row>
    <row r="14567" spans="1:4" x14ac:dyDescent="0.25">
      <c r="A14567" s="383">
        <v>38031</v>
      </c>
      <c r="B14567" s="354" t="s">
        <v>33599</v>
      </c>
      <c r="C14567" s="353" t="s">
        <v>1</v>
      </c>
      <c r="D14567" s="355">
        <v>225.17</v>
      </c>
    </row>
    <row r="14568" spans="1:4" x14ac:dyDescent="0.25">
      <c r="A14568" s="383">
        <v>39735</v>
      </c>
      <c r="B14568" s="354" t="s">
        <v>33600</v>
      </c>
      <c r="C14568" s="353" t="s">
        <v>1</v>
      </c>
      <c r="D14568" s="355">
        <v>73.25</v>
      </c>
    </row>
    <row r="14569" spans="1:4" x14ac:dyDescent="0.25">
      <c r="A14569" s="383">
        <v>39734</v>
      </c>
      <c r="B14569" s="354" t="s">
        <v>33601</v>
      </c>
      <c r="C14569" s="353" t="s">
        <v>1</v>
      </c>
      <c r="D14569" s="355">
        <v>86.89</v>
      </c>
    </row>
    <row r="14570" spans="1:4" x14ac:dyDescent="0.25">
      <c r="A14570" s="383">
        <v>39736</v>
      </c>
      <c r="B14570" s="354" t="s">
        <v>33602</v>
      </c>
      <c r="C14570" s="353" t="s">
        <v>1</v>
      </c>
      <c r="D14570" s="355">
        <v>99.16</v>
      </c>
    </row>
    <row r="14571" spans="1:4" x14ac:dyDescent="0.25">
      <c r="A14571" s="383">
        <v>39739</v>
      </c>
      <c r="B14571" s="354" t="s">
        <v>33603</v>
      </c>
      <c r="C14571" s="353" t="s">
        <v>1</v>
      </c>
      <c r="D14571" s="355">
        <v>68.569999999999993</v>
      </c>
    </row>
    <row r="14572" spans="1:4" x14ac:dyDescent="0.25">
      <c r="A14572" s="383">
        <v>39737</v>
      </c>
      <c r="B14572" s="354" t="s">
        <v>33604</v>
      </c>
      <c r="C14572" s="353" t="s">
        <v>1</v>
      </c>
      <c r="D14572" s="355">
        <v>13.34</v>
      </c>
    </row>
    <row r="14573" spans="1:4" x14ac:dyDescent="0.25">
      <c r="A14573" s="383">
        <v>39738</v>
      </c>
      <c r="B14573" s="354" t="s">
        <v>33605</v>
      </c>
      <c r="C14573" s="353" t="s">
        <v>1</v>
      </c>
      <c r="D14573" s="355">
        <v>4.82</v>
      </c>
    </row>
    <row r="14574" spans="1:4" x14ac:dyDescent="0.25">
      <c r="A14574" s="383">
        <v>39733</v>
      </c>
      <c r="B14574" s="354" t="s">
        <v>33606</v>
      </c>
      <c r="C14574" s="353" t="s">
        <v>1</v>
      </c>
      <c r="D14574" s="355">
        <v>118.67</v>
      </c>
    </row>
    <row r="14575" spans="1:4" x14ac:dyDescent="0.25">
      <c r="A14575" s="383">
        <v>39854</v>
      </c>
      <c r="B14575" s="354" t="s">
        <v>33607</v>
      </c>
      <c r="C14575" s="353" t="s">
        <v>1</v>
      </c>
      <c r="D14575" s="355">
        <v>120.35</v>
      </c>
    </row>
    <row r="14576" spans="1:4" x14ac:dyDescent="0.25">
      <c r="A14576" s="383">
        <v>39740</v>
      </c>
      <c r="B14576" s="354" t="s">
        <v>33608</v>
      </c>
      <c r="C14576" s="353" t="s">
        <v>1</v>
      </c>
      <c r="D14576" s="355">
        <v>65.849999999999994</v>
      </c>
    </row>
    <row r="14577" spans="1:4" x14ac:dyDescent="0.25">
      <c r="A14577" s="383">
        <v>39741</v>
      </c>
      <c r="B14577" s="354" t="s">
        <v>33609</v>
      </c>
      <c r="C14577" s="353" t="s">
        <v>1</v>
      </c>
      <c r="D14577" s="355">
        <v>12.13</v>
      </c>
    </row>
    <row r="14578" spans="1:4" x14ac:dyDescent="0.25">
      <c r="A14578" s="383">
        <v>39853</v>
      </c>
      <c r="B14578" s="354" t="s">
        <v>33610</v>
      </c>
      <c r="C14578" s="353" t="s">
        <v>1</v>
      </c>
      <c r="D14578" s="355">
        <v>15.94</v>
      </c>
    </row>
    <row r="14579" spans="1:4" x14ac:dyDescent="0.25">
      <c r="A14579" s="383">
        <v>39742</v>
      </c>
      <c r="B14579" s="354" t="s">
        <v>33611</v>
      </c>
      <c r="C14579" s="353" t="s">
        <v>1</v>
      </c>
      <c r="D14579" s="355">
        <v>52.93</v>
      </c>
    </row>
    <row r="14580" spans="1:4" x14ac:dyDescent="0.25">
      <c r="A14580" s="383">
        <v>39751</v>
      </c>
      <c r="B14580" s="354" t="s">
        <v>33612</v>
      </c>
      <c r="C14580" s="353" t="s">
        <v>1</v>
      </c>
      <c r="D14580" s="355"/>
    </row>
    <row r="14581" spans="1:4" x14ac:dyDescent="0.25">
      <c r="A14581" s="383">
        <v>39750</v>
      </c>
      <c r="B14581" s="354" t="s">
        <v>33613</v>
      </c>
      <c r="C14581" s="353" t="s">
        <v>1</v>
      </c>
      <c r="D14581" s="355"/>
    </row>
    <row r="14582" spans="1:4" x14ac:dyDescent="0.25">
      <c r="A14582" s="383">
        <v>39749</v>
      </c>
      <c r="B14582" s="354" t="s">
        <v>33614</v>
      </c>
      <c r="C14582" s="353" t="s">
        <v>1</v>
      </c>
      <c r="D14582" s="355"/>
    </row>
    <row r="14583" spans="1:4" x14ac:dyDescent="0.25">
      <c r="A14583" s="383">
        <v>39747</v>
      </c>
      <c r="B14583" s="354" t="s">
        <v>33615</v>
      </c>
      <c r="C14583" s="353" t="s">
        <v>1</v>
      </c>
      <c r="D14583" s="355"/>
    </row>
    <row r="14584" spans="1:4" x14ac:dyDescent="0.25">
      <c r="A14584" s="383">
        <v>39753</v>
      </c>
      <c r="B14584" s="354" t="s">
        <v>33616</v>
      </c>
      <c r="C14584" s="353" t="s">
        <v>1</v>
      </c>
      <c r="D14584" s="355"/>
    </row>
    <row r="14585" spans="1:4" x14ac:dyDescent="0.25">
      <c r="A14585" s="383">
        <v>39752</v>
      </c>
      <c r="B14585" s="354" t="s">
        <v>33617</v>
      </c>
      <c r="C14585" s="353" t="s">
        <v>1</v>
      </c>
      <c r="D14585" s="355"/>
    </row>
    <row r="14586" spans="1:4" x14ac:dyDescent="0.25">
      <c r="A14586" s="383">
        <v>39754</v>
      </c>
      <c r="B14586" s="354" t="s">
        <v>33618</v>
      </c>
      <c r="C14586" s="353" t="s">
        <v>1</v>
      </c>
      <c r="D14586" s="355"/>
    </row>
    <row r="14587" spans="1:4" x14ac:dyDescent="0.25">
      <c r="A14587" s="383">
        <v>39748</v>
      </c>
      <c r="B14587" s="354" t="s">
        <v>33619</v>
      </c>
      <c r="C14587" s="353" t="s">
        <v>1</v>
      </c>
      <c r="D14587" s="355"/>
    </row>
    <row r="14588" spans="1:4" x14ac:dyDescent="0.25">
      <c r="A14588" s="383">
        <v>39755</v>
      </c>
      <c r="B14588" s="354" t="s">
        <v>33620</v>
      </c>
      <c r="C14588" s="353" t="s">
        <v>1</v>
      </c>
      <c r="D14588" s="355"/>
    </row>
    <row r="14589" spans="1:4" x14ac:dyDescent="0.25">
      <c r="A14589" s="383">
        <v>12742</v>
      </c>
      <c r="B14589" s="354" t="s">
        <v>33621</v>
      </c>
      <c r="C14589" s="353" t="s">
        <v>1</v>
      </c>
      <c r="D14589" s="355"/>
    </row>
    <row r="14590" spans="1:4" x14ac:dyDescent="0.25">
      <c r="A14590" s="383">
        <v>12713</v>
      </c>
      <c r="B14590" s="354" t="s">
        <v>33622</v>
      </c>
      <c r="C14590" s="353" t="s">
        <v>1</v>
      </c>
      <c r="D14590" s="355"/>
    </row>
    <row r="14591" spans="1:4" x14ac:dyDescent="0.25">
      <c r="A14591" s="383">
        <v>12743</v>
      </c>
      <c r="B14591" s="354" t="s">
        <v>33623</v>
      </c>
      <c r="C14591" s="353" t="s">
        <v>1</v>
      </c>
      <c r="D14591" s="355"/>
    </row>
    <row r="14592" spans="1:4" x14ac:dyDescent="0.25">
      <c r="A14592" s="383">
        <v>12744</v>
      </c>
      <c r="B14592" s="354" t="s">
        <v>33624</v>
      </c>
      <c r="C14592" s="353" t="s">
        <v>1</v>
      </c>
      <c r="D14592" s="355"/>
    </row>
    <row r="14593" spans="1:4" x14ac:dyDescent="0.25">
      <c r="A14593" s="383">
        <v>12745</v>
      </c>
      <c r="B14593" s="354" t="s">
        <v>33625</v>
      </c>
      <c r="C14593" s="353" t="s">
        <v>1</v>
      </c>
      <c r="D14593" s="355"/>
    </row>
    <row r="14594" spans="1:4" x14ac:dyDescent="0.25">
      <c r="A14594" s="383">
        <v>12746</v>
      </c>
      <c r="B14594" s="354" t="s">
        <v>33626</v>
      </c>
      <c r="C14594" s="353" t="s">
        <v>1</v>
      </c>
      <c r="D14594" s="355"/>
    </row>
    <row r="14595" spans="1:4" x14ac:dyDescent="0.25">
      <c r="A14595" s="383">
        <v>12747</v>
      </c>
      <c r="B14595" s="354" t="s">
        <v>33627</v>
      </c>
      <c r="C14595" s="353" t="s">
        <v>1</v>
      </c>
      <c r="D14595" s="355"/>
    </row>
    <row r="14596" spans="1:4" x14ac:dyDescent="0.25">
      <c r="A14596" s="383">
        <v>12748</v>
      </c>
      <c r="B14596" s="354" t="s">
        <v>33628</v>
      </c>
      <c r="C14596" s="353" t="s">
        <v>1</v>
      </c>
      <c r="D14596" s="355"/>
    </row>
    <row r="14597" spans="1:4" x14ac:dyDescent="0.25">
      <c r="A14597" s="383">
        <v>12749</v>
      </c>
      <c r="B14597" s="354" t="s">
        <v>33629</v>
      </c>
      <c r="C14597" s="353" t="s">
        <v>1</v>
      </c>
      <c r="D14597" s="355"/>
    </row>
    <row r="14598" spans="1:4" x14ac:dyDescent="0.25">
      <c r="A14598" s="383">
        <v>39660</v>
      </c>
      <c r="B14598" s="354" t="s">
        <v>40009</v>
      </c>
      <c r="C14598" s="353" t="s">
        <v>1</v>
      </c>
      <c r="D14598" s="355"/>
    </row>
    <row r="14599" spans="1:4" x14ac:dyDescent="0.25">
      <c r="A14599" s="383">
        <v>39662</v>
      </c>
      <c r="B14599" s="354" t="s">
        <v>40010</v>
      </c>
      <c r="C14599" s="353" t="s">
        <v>1</v>
      </c>
      <c r="D14599" s="355"/>
    </row>
    <row r="14600" spans="1:4" x14ac:dyDescent="0.25">
      <c r="A14600" s="383">
        <v>39661</v>
      </c>
      <c r="B14600" s="354" t="s">
        <v>40011</v>
      </c>
      <c r="C14600" s="353" t="s">
        <v>1</v>
      </c>
      <c r="D14600" s="355"/>
    </row>
    <row r="14601" spans="1:4" x14ac:dyDescent="0.25">
      <c r="A14601" s="383">
        <v>39666</v>
      </c>
      <c r="B14601" s="354" t="s">
        <v>40012</v>
      </c>
      <c r="C14601" s="353" t="s">
        <v>1</v>
      </c>
      <c r="D14601" s="355"/>
    </row>
    <row r="14602" spans="1:4" x14ac:dyDescent="0.25">
      <c r="A14602" s="383">
        <v>39664</v>
      </c>
      <c r="B14602" s="354" t="s">
        <v>40013</v>
      </c>
      <c r="C14602" s="353" t="s">
        <v>1</v>
      </c>
      <c r="D14602" s="355"/>
    </row>
    <row r="14603" spans="1:4" x14ac:dyDescent="0.25">
      <c r="A14603" s="383">
        <v>39663</v>
      </c>
      <c r="B14603" s="354" t="s">
        <v>40014</v>
      </c>
      <c r="C14603" s="353" t="s">
        <v>1</v>
      </c>
      <c r="D14603" s="355"/>
    </row>
    <row r="14604" spans="1:4" x14ac:dyDescent="0.25">
      <c r="A14604" s="383">
        <v>39665</v>
      </c>
      <c r="B14604" s="354" t="s">
        <v>40015</v>
      </c>
      <c r="C14604" s="353" t="s">
        <v>1</v>
      </c>
      <c r="D14604" s="355"/>
    </row>
    <row r="14605" spans="1:4" x14ac:dyDescent="0.25">
      <c r="A14605" s="383">
        <v>7753</v>
      </c>
      <c r="B14605" s="354" t="s">
        <v>33630</v>
      </c>
      <c r="C14605" s="353" t="s">
        <v>1</v>
      </c>
      <c r="D14605" s="355">
        <v>458.15</v>
      </c>
    </row>
    <row r="14606" spans="1:4" x14ac:dyDescent="0.25">
      <c r="A14606" s="383">
        <v>13256</v>
      </c>
      <c r="B14606" s="354" t="s">
        <v>33631</v>
      </c>
      <c r="C14606" s="353" t="s">
        <v>1</v>
      </c>
      <c r="D14606" s="355">
        <v>641.79999999999995</v>
      </c>
    </row>
    <row r="14607" spans="1:4" x14ac:dyDescent="0.25">
      <c r="A14607" s="383">
        <v>7757</v>
      </c>
      <c r="B14607" s="354" t="s">
        <v>33632</v>
      </c>
      <c r="C14607" s="353" t="s">
        <v>1</v>
      </c>
      <c r="D14607" s="355">
        <v>684.26</v>
      </c>
    </row>
    <row r="14608" spans="1:4" x14ac:dyDescent="0.25">
      <c r="A14608" s="383">
        <v>7758</v>
      </c>
      <c r="B14608" s="354" t="s">
        <v>33633</v>
      </c>
      <c r="C14608" s="353" t="s">
        <v>1</v>
      </c>
      <c r="D14608" s="355">
        <v>991.34</v>
      </c>
    </row>
    <row r="14609" spans="1:4" x14ac:dyDescent="0.25">
      <c r="A14609" s="383">
        <v>7759</v>
      </c>
      <c r="B14609" s="354" t="s">
        <v>33634</v>
      </c>
      <c r="C14609" s="353" t="s">
        <v>1</v>
      </c>
      <c r="D14609" s="355">
        <v>2747.01</v>
      </c>
    </row>
    <row r="14610" spans="1:4" x14ac:dyDescent="0.25">
      <c r="A14610" s="383">
        <v>40334</v>
      </c>
      <c r="B14610" s="354" t="s">
        <v>33635</v>
      </c>
      <c r="C14610" s="353" t="s">
        <v>1</v>
      </c>
      <c r="D14610" s="355">
        <v>107.62</v>
      </c>
    </row>
    <row r="14611" spans="1:4" x14ac:dyDescent="0.25">
      <c r="A14611" s="383">
        <v>7745</v>
      </c>
      <c r="B14611" s="354" t="s">
        <v>33636</v>
      </c>
      <c r="C14611" s="353" t="s">
        <v>1</v>
      </c>
      <c r="D14611" s="355">
        <v>121.44</v>
      </c>
    </row>
    <row r="14612" spans="1:4" x14ac:dyDescent="0.25">
      <c r="A14612" s="383">
        <v>7742</v>
      </c>
      <c r="B14612" s="354" t="s">
        <v>33637</v>
      </c>
      <c r="C14612" s="353" t="s">
        <v>1</v>
      </c>
      <c r="D14612" s="355">
        <v>320.31</v>
      </c>
    </row>
    <row r="14613" spans="1:4" x14ac:dyDescent="0.25">
      <c r="A14613" s="383">
        <v>7750</v>
      </c>
      <c r="B14613" s="354" t="s">
        <v>33638</v>
      </c>
      <c r="C14613" s="353" t="s">
        <v>1</v>
      </c>
      <c r="D14613" s="355">
        <v>391</v>
      </c>
    </row>
    <row r="14614" spans="1:4" x14ac:dyDescent="0.25">
      <c r="A14614" s="383">
        <v>7756</v>
      </c>
      <c r="B14614" s="354" t="s">
        <v>33639</v>
      </c>
      <c r="C14614" s="353" t="s">
        <v>1</v>
      </c>
      <c r="D14614" s="355">
        <v>449.26</v>
      </c>
    </row>
    <row r="14615" spans="1:4" x14ac:dyDescent="0.25">
      <c r="A14615" s="383">
        <v>7725</v>
      </c>
      <c r="B14615" s="354" t="s">
        <v>33640</v>
      </c>
      <c r="C14615" s="353" t="s">
        <v>1</v>
      </c>
      <c r="D14615" s="355">
        <v>235</v>
      </c>
    </row>
    <row r="14616" spans="1:4" x14ac:dyDescent="0.25">
      <c r="A14616" s="383">
        <v>7765</v>
      </c>
      <c r="B14616" s="354" t="s">
        <v>33641</v>
      </c>
      <c r="C14616" s="353" t="s">
        <v>1</v>
      </c>
      <c r="D14616" s="355">
        <v>503.57</v>
      </c>
    </row>
    <row r="14617" spans="1:4" x14ac:dyDescent="0.25">
      <c r="A14617" s="383">
        <v>12569</v>
      </c>
      <c r="B14617" s="354" t="s">
        <v>33642</v>
      </c>
      <c r="C14617" s="353" t="s">
        <v>1</v>
      </c>
      <c r="D14617" s="355">
        <v>695.12</v>
      </c>
    </row>
    <row r="14618" spans="1:4" x14ac:dyDescent="0.25">
      <c r="A14618" s="383">
        <v>7766</v>
      </c>
      <c r="B14618" s="354" t="s">
        <v>33643</v>
      </c>
      <c r="C14618" s="353" t="s">
        <v>1</v>
      </c>
      <c r="D14618" s="355">
        <v>738.57</v>
      </c>
    </row>
    <row r="14619" spans="1:4" x14ac:dyDescent="0.25">
      <c r="A14619" s="383">
        <v>7767</v>
      </c>
      <c r="B14619" s="354" t="s">
        <v>33644</v>
      </c>
      <c r="C14619" s="353" t="s">
        <v>1</v>
      </c>
      <c r="D14619" s="355">
        <v>1060.46</v>
      </c>
    </row>
    <row r="14620" spans="1:4" x14ac:dyDescent="0.25">
      <c r="A14620" s="383">
        <v>7727</v>
      </c>
      <c r="B14620" s="354" t="s">
        <v>33645</v>
      </c>
      <c r="C14620" s="353" t="s">
        <v>1</v>
      </c>
      <c r="D14620" s="355">
        <v>3080.67</v>
      </c>
    </row>
    <row r="14621" spans="1:4" x14ac:dyDescent="0.25">
      <c r="A14621" s="383">
        <v>7760</v>
      </c>
      <c r="B14621" s="354" t="s">
        <v>33646</v>
      </c>
      <c r="C14621" s="353" t="s">
        <v>1</v>
      </c>
      <c r="D14621" s="355">
        <v>122.43</v>
      </c>
    </row>
    <row r="14622" spans="1:4" x14ac:dyDescent="0.25">
      <c r="A14622" s="383">
        <v>7761</v>
      </c>
      <c r="B14622" s="354" t="s">
        <v>33647</v>
      </c>
      <c r="C14622" s="353" t="s">
        <v>1</v>
      </c>
      <c r="D14622" s="355">
        <v>128.36000000000001</v>
      </c>
    </row>
    <row r="14623" spans="1:4" ht="15" x14ac:dyDescent="0.25">
      <c r="A14623" s="383">
        <v>7752</v>
      </c>
      <c r="B14623" s="384" t="s">
        <v>33648</v>
      </c>
      <c r="C14623" s="385" t="s">
        <v>1</v>
      </c>
      <c r="D14623" s="386">
        <v>156</v>
      </c>
    </row>
    <row r="14624" spans="1:4" ht="15" x14ac:dyDescent="0.25">
      <c r="A14624" s="383">
        <v>7762</v>
      </c>
      <c r="B14624" s="384" t="s">
        <v>33649</v>
      </c>
      <c r="C14624" s="385" t="s">
        <v>1</v>
      </c>
      <c r="D14624" s="386">
        <v>203.89</v>
      </c>
    </row>
    <row r="14625" spans="1:4" ht="15" x14ac:dyDescent="0.25">
      <c r="A14625" s="383">
        <v>7722</v>
      </c>
      <c r="B14625" s="384" t="s">
        <v>33650</v>
      </c>
      <c r="C14625" s="385" t="s">
        <v>1</v>
      </c>
      <c r="D14625" s="386">
        <v>312.01</v>
      </c>
    </row>
    <row r="14626" spans="1:4" ht="15" x14ac:dyDescent="0.25">
      <c r="A14626" s="383">
        <v>7763</v>
      </c>
      <c r="B14626" s="384" t="s">
        <v>33651</v>
      </c>
      <c r="C14626" s="385" t="s">
        <v>1</v>
      </c>
      <c r="D14626" s="386">
        <v>380.14</v>
      </c>
    </row>
    <row r="14627" spans="1:4" ht="15" x14ac:dyDescent="0.25">
      <c r="A14627" s="383">
        <v>7764</v>
      </c>
      <c r="B14627" s="384" t="s">
        <v>33652</v>
      </c>
      <c r="C14627" s="385" t="s">
        <v>1</v>
      </c>
      <c r="D14627" s="386">
        <v>454.2</v>
      </c>
    </row>
    <row r="14628" spans="1:4" ht="15" x14ac:dyDescent="0.25">
      <c r="A14628" s="383">
        <v>12572</v>
      </c>
      <c r="B14628" s="384" t="s">
        <v>33653</v>
      </c>
      <c r="C14628" s="385" t="s">
        <v>1</v>
      </c>
      <c r="D14628" s="386">
        <v>641.79999999999995</v>
      </c>
    </row>
    <row r="14629" spans="1:4" ht="15" x14ac:dyDescent="0.25">
      <c r="A14629" s="383">
        <v>12573</v>
      </c>
      <c r="B14629" s="384" t="s">
        <v>33654</v>
      </c>
      <c r="C14629" s="385" t="s">
        <v>1</v>
      </c>
      <c r="D14629" s="386">
        <v>844.22</v>
      </c>
    </row>
    <row r="14630" spans="1:4" ht="15" x14ac:dyDescent="0.25">
      <c r="A14630" s="383">
        <v>12574</v>
      </c>
      <c r="B14630" s="384" t="s">
        <v>33655</v>
      </c>
      <c r="C14630" s="385" t="s">
        <v>1</v>
      </c>
      <c r="D14630" s="386">
        <v>1020.76</v>
      </c>
    </row>
    <row r="14631" spans="1:4" ht="15" x14ac:dyDescent="0.25">
      <c r="A14631" s="383">
        <v>12575</v>
      </c>
      <c r="B14631" s="384" t="s">
        <v>33656</v>
      </c>
      <c r="C14631" s="385" t="s">
        <v>1</v>
      </c>
      <c r="D14631" s="386">
        <v>1550.21</v>
      </c>
    </row>
    <row r="14632" spans="1:4" ht="15" x14ac:dyDescent="0.25">
      <c r="A14632" s="383">
        <v>12576</v>
      </c>
      <c r="B14632" s="384" t="s">
        <v>33657</v>
      </c>
      <c r="C14632" s="385" t="s">
        <v>1</v>
      </c>
      <c r="D14632" s="386">
        <v>187.6</v>
      </c>
    </row>
    <row r="14633" spans="1:4" ht="15" x14ac:dyDescent="0.25">
      <c r="A14633" s="383">
        <v>12577</v>
      </c>
      <c r="B14633" s="384" t="s">
        <v>33658</v>
      </c>
      <c r="C14633" s="385" t="s">
        <v>1</v>
      </c>
      <c r="D14633" s="386">
        <v>252.77</v>
      </c>
    </row>
    <row r="14634" spans="1:4" ht="15" x14ac:dyDescent="0.25">
      <c r="A14634" s="383">
        <v>12578</v>
      </c>
      <c r="B14634" s="384" t="s">
        <v>33659</v>
      </c>
      <c r="C14634" s="385" t="s">
        <v>1</v>
      </c>
      <c r="D14634" s="386">
        <v>306.08999999999997</v>
      </c>
    </row>
    <row r="14635" spans="1:4" ht="15" x14ac:dyDescent="0.25">
      <c r="A14635" s="383">
        <v>12579</v>
      </c>
      <c r="B14635" s="384" t="s">
        <v>33660</v>
      </c>
      <c r="C14635" s="385" t="s">
        <v>1</v>
      </c>
      <c r="D14635" s="386">
        <v>527.26</v>
      </c>
    </row>
    <row r="14636" spans="1:4" ht="15" x14ac:dyDescent="0.25">
      <c r="A14636" s="383">
        <v>12580</v>
      </c>
      <c r="B14636" s="384" t="s">
        <v>33661</v>
      </c>
      <c r="C14636" s="385" t="s">
        <v>1</v>
      </c>
      <c r="D14636" s="386">
        <v>549.38</v>
      </c>
    </row>
    <row r="14637" spans="1:4" ht="15" x14ac:dyDescent="0.25">
      <c r="A14637" s="383">
        <v>12581</v>
      </c>
      <c r="B14637" s="384" t="s">
        <v>33662</v>
      </c>
      <c r="C14637" s="385" t="s">
        <v>1</v>
      </c>
      <c r="D14637" s="386">
        <v>588.48</v>
      </c>
    </row>
    <row r="14638" spans="1:4" ht="15" x14ac:dyDescent="0.25">
      <c r="A14638" s="383">
        <v>7720</v>
      </c>
      <c r="B14638" s="384" t="s">
        <v>33663</v>
      </c>
      <c r="C14638" s="385" t="s">
        <v>1</v>
      </c>
      <c r="D14638" s="386">
        <v>920.25</v>
      </c>
    </row>
    <row r="14639" spans="1:4" ht="15" x14ac:dyDescent="0.25">
      <c r="A14639" s="383">
        <v>40335</v>
      </c>
      <c r="B14639" s="384" t="s">
        <v>33664</v>
      </c>
      <c r="C14639" s="385" t="s">
        <v>1</v>
      </c>
      <c r="D14639" s="386">
        <v>192.54</v>
      </c>
    </row>
    <row r="14640" spans="1:4" ht="15" x14ac:dyDescent="0.25">
      <c r="A14640" s="383">
        <v>7740</v>
      </c>
      <c r="B14640" s="384" t="s">
        <v>33665</v>
      </c>
      <c r="C14640" s="385" t="s">
        <v>1</v>
      </c>
      <c r="D14640" s="386">
        <v>197.47</v>
      </c>
    </row>
    <row r="14641" spans="1:4" ht="15" x14ac:dyDescent="0.25">
      <c r="A14641" s="383">
        <v>7741</v>
      </c>
      <c r="B14641" s="384" t="s">
        <v>33666</v>
      </c>
      <c r="C14641" s="385" t="s">
        <v>1</v>
      </c>
      <c r="D14641" s="386">
        <v>365.33</v>
      </c>
    </row>
    <row r="14642" spans="1:4" ht="15" x14ac:dyDescent="0.25">
      <c r="A14642" s="383">
        <v>7774</v>
      </c>
      <c r="B14642" s="384" t="s">
        <v>33667</v>
      </c>
      <c r="C14642" s="385" t="s">
        <v>1</v>
      </c>
      <c r="D14642" s="386">
        <v>448.27</v>
      </c>
    </row>
    <row r="14643" spans="1:4" ht="15" x14ac:dyDescent="0.25">
      <c r="A14643" s="383">
        <v>7744</v>
      </c>
      <c r="B14643" s="384" t="s">
        <v>33668</v>
      </c>
      <c r="C14643" s="385" t="s">
        <v>1</v>
      </c>
      <c r="D14643" s="386">
        <v>585.52</v>
      </c>
    </row>
    <row r="14644" spans="1:4" ht="15" x14ac:dyDescent="0.25">
      <c r="A14644" s="383">
        <v>7773</v>
      </c>
      <c r="B14644" s="384" t="s">
        <v>33669</v>
      </c>
      <c r="C14644" s="385" t="s">
        <v>1</v>
      </c>
      <c r="D14644" s="386">
        <v>598.46</v>
      </c>
    </row>
    <row r="14645" spans="1:4" ht="15" x14ac:dyDescent="0.25">
      <c r="A14645" s="383">
        <v>7754</v>
      </c>
      <c r="B14645" s="384" t="s">
        <v>33670</v>
      </c>
      <c r="C14645" s="385" t="s">
        <v>1</v>
      </c>
      <c r="D14645" s="386">
        <v>907.41</v>
      </c>
    </row>
    <row r="14646" spans="1:4" ht="15" x14ac:dyDescent="0.25">
      <c r="A14646" s="383">
        <v>7735</v>
      </c>
      <c r="B14646" s="384" t="s">
        <v>33671</v>
      </c>
      <c r="C14646" s="385" t="s">
        <v>1</v>
      </c>
      <c r="D14646" s="386">
        <v>1175</v>
      </c>
    </row>
    <row r="14647" spans="1:4" ht="15" x14ac:dyDescent="0.25">
      <c r="A14647" s="383">
        <v>7755</v>
      </c>
      <c r="B14647" s="384" t="s">
        <v>33672</v>
      </c>
      <c r="C14647" s="385" t="s">
        <v>1</v>
      </c>
      <c r="D14647" s="386">
        <v>233.02</v>
      </c>
    </row>
    <row r="14648" spans="1:4" ht="15" x14ac:dyDescent="0.25">
      <c r="A14648" s="383">
        <v>7776</v>
      </c>
      <c r="B14648" s="384" t="s">
        <v>33673</v>
      </c>
      <c r="C14648" s="385" t="s">
        <v>1</v>
      </c>
      <c r="D14648" s="386">
        <v>485.79</v>
      </c>
    </row>
    <row r="14649" spans="1:4" ht="15" x14ac:dyDescent="0.25">
      <c r="A14649" s="383">
        <v>7743</v>
      </c>
      <c r="B14649" s="384" t="s">
        <v>33674</v>
      </c>
      <c r="C14649" s="385" t="s">
        <v>1</v>
      </c>
      <c r="D14649" s="386">
        <v>514.42999999999995</v>
      </c>
    </row>
    <row r="14650" spans="1:4" ht="15" x14ac:dyDescent="0.25">
      <c r="A14650" s="383">
        <v>7733</v>
      </c>
      <c r="B14650" s="384" t="s">
        <v>33675</v>
      </c>
      <c r="C14650" s="385" t="s">
        <v>1</v>
      </c>
      <c r="D14650" s="386">
        <v>671.42</v>
      </c>
    </row>
    <row r="14651" spans="1:4" ht="15" x14ac:dyDescent="0.25">
      <c r="A14651" s="383">
        <v>7775</v>
      </c>
      <c r="B14651" s="384" t="s">
        <v>33676</v>
      </c>
      <c r="C14651" s="385" t="s">
        <v>1</v>
      </c>
      <c r="D14651" s="386">
        <v>735.6</v>
      </c>
    </row>
    <row r="14652" spans="1:4" ht="15" x14ac:dyDescent="0.25">
      <c r="A14652" s="383">
        <v>7734</v>
      </c>
      <c r="B14652" s="384" t="s">
        <v>33677</v>
      </c>
      <c r="C14652" s="385" t="s">
        <v>1</v>
      </c>
      <c r="D14652" s="386">
        <v>1041.7</v>
      </c>
    </row>
    <row r="14653" spans="1:4" ht="15" x14ac:dyDescent="0.25">
      <c r="A14653" s="383">
        <v>7714</v>
      </c>
      <c r="B14653" s="384" t="s">
        <v>33678</v>
      </c>
      <c r="C14653" s="385" t="s">
        <v>1</v>
      </c>
      <c r="D14653" s="386">
        <v>145.13999999999999</v>
      </c>
    </row>
    <row r="14654" spans="1:4" ht="15" x14ac:dyDescent="0.25">
      <c r="A14654" s="383">
        <v>37449</v>
      </c>
      <c r="B14654" s="384" t="s">
        <v>33679</v>
      </c>
      <c r="C14654" s="385" t="s">
        <v>1</v>
      </c>
      <c r="D14654" s="386">
        <v>50.54</v>
      </c>
    </row>
    <row r="14655" spans="1:4" ht="15" x14ac:dyDescent="0.25">
      <c r="A14655" s="383">
        <v>37450</v>
      </c>
      <c r="B14655" s="384" t="s">
        <v>33680</v>
      </c>
      <c r="C14655" s="385" t="s">
        <v>1</v>
      </c>
      <c r="D14655" s="386">
        <v>70.75</v>
      </c>
    </row>
    <row r="14656" spans="1:4" ht="15" x14ac:dyDescent="0.25">
      <c r="A14656" s="383">
        <v>37451</v>
      </c>
      <c r="B14656" s="384" t="s">
        <v>33681</v>
      </c>
      <c r="C14656" s="385" t="s">
        <v>1</v>
      </c>
      <c r="D14656" s="386">
        <v>98.78</v>
      </c>
    </row>
    <row r="14657" spans="1:4" ht="15" x14ac:dyDescent="0.25">
      <c r="A14657" s="383">
        <v>37452</v>
      </c>
      <c r="B14657" s="384" t="s">
        <v>33682</v>
      </c>
      <c r="C14657" s="385" t="s">
        <v>1</v>
      </c>
      <c r="D14657" s="386">
        <v>143.58000000000001</v>
      </c>
    </row>
    <row r="14658" spans="1:4" ht="15" x14ac:dyDescent="0.25">
      <c r="A14658" s="383">
        <v>37453</v>
      </c>
      <c r="B14658" s="384" t="s">
        <v>33683</v>
      </c>
      <c r="C14658" s="385" t="s">
        <v>1</v>
      </c>
      <c r="D14658" s="386">
        <v>165.34</v>
      </c>
    </row>
    <row r="14659" spans="1:4" ht="15" x14ac:dyDescent="0.25">
      <c r="A14659" s="383">
        <v>7778</v>
      </c>
      <c r="B14659" s="384" t="s">
        <v>33684</v>
      </c>
      <c r="C14659" s="385" t="s">
        <v>1</v>
      </c>
      <c r="D14659" s="386">
        <v>62.02</v>
      </c>
    </row>
    <row r="14660" spans="1:4" ht="15" x14ac:dyDescent="0.25">
      <c r="A14660" s="383">
        <v>7796</v>
      </c>
      <c r="B14660" s="384" t="s">
        <v>33685</v>
      </c>
      <c r="C14660" s="385" t="s">
        <v>1</v>
      </c>
      <c r="D14660" s="386">
        <v>85</v>
      </c>
    </row>
    <row r="14661" spans="1:4" ht="15" x14ac:dyDescent="0.25">
      <c r="A14661" s="383">
        <v>7781</v>
      </c>
      <c r="B14661" s="384" t="s">
        <v>33686</v>
      </c>
      <c r="C14661" s="385" t="s">
        <v>1</v>
      </c>
      <c r="D14661" s="386">
        <v>100.44</v>
      </c>
    </row>
    <row r="14662" spans="1:4" ht="15" x14ac:dyDescent="0.25">
      <c r="A14662" s="383">
        <v>7795</v>
      </c>
      <c r="B14662" s="384" t="s">
        <v>33687</v>
      </c>
      <c r="C14662" s="385" t="s">
        <v>1</v>
      </c>
      <c r="D14662" s="386">
        <v>149.49</v>
      </c>
    </row>
    <row r="14663" spans="1:4" ht="15" x14ac:dyDescent="0.25">
      <c r="A14663" s="383">
        <v>7791</v>
      </c>
      <c r="B14663" s="384" t="s">
        <v>33688</v>
      </c>
      <c r="C14663" s="385" t="s">
        <v>1</v>
      </c>
      <c r="D14663" s="386">
        <v>178.95</v>
      </c>
    </row>
    <row r="14664" spans="1:4" ht="15" x14ac:dyDescent="0.25">
      <c r="A14664" s="383">
        <v>7783</v>
      </c>
      <c r="B14664" s="384" t="s">
        <v>33689</v>
      </c>
      <c r="C14664" s="385" t="s">
        <v>1</v>
      </c>
      <c r="D14664" s="386">
        <v>63.41</v>
      </c>
    </row>
    <row r="14665" spans="1:4" ht="15" x14ac:dyDescent="0.25">
      <c r="A14665" s="383">
        <v>7790</v>
      </c>
      <c r="B14665" s="384" t="s">
        <v>33690</v>
      </c>
      <c r="C14665" s="385" t="s">
        <v>1</v>
      </c>
      <c r="D14665" s="386">
        <v>99.93</v>
      </c>
    </row>
    <row r="14666" spans="1:4" ht="15" x14ac:dyDescent="0.25">
      <c r="A14666" s="383">
        <v>7785</v>
      </c>
      <c r="B14666" s="384" t="s">
        <v>33691</v>
      </c>
      <c r="C14666" s="385" t="s">
        <v>1</v>
      </c>
      <c r="D14666" s="386">
        <v>110.27</v>
      </c>
    </row>
    <row r="14667" spans="1:4" ht="15" x14ac:dyDescent="0.25">
      <c r="A14667" s="383">
        <v>7792</v>
      </c>
      <c r="B14667" s="384" t="s">
        <v>33692</v>
      </c>
      <c r="C14667" s="385" t="s">
        <v>1</v>
      </c>
      <c r="D14667" s="386">
        <v>156.38</v>
      </c>
    </row>
    <row r="14668" spans="1:4" ht="15" x14ac:dyDescent="0.25">
      <c r="A14668" s="383">
        <v>7793</v>
      </c>
      <c r="B14668" s="384" t="s">
        <v>33693</v>
      </c>
      <c r="C14668" s="385" t="s">
        <v>1</v>
      </c>
      <c r="D14668" s="386">
        <v>184.7</v>
      </c>
    </row>
    <row r="14669" spans="1:4" ht="15" x14ac:dyDescent="0.25">
      <c r="A14669" s="383">
        <v>13159</v>
      </c>
      <c r="B14669" s="384" t="s">
        <v>33694</v>
      </c>
      <c r="C14669" s="385" t="s">
        <v>1</v>
      </c>
      <c r="D14669" s="386">
        <v>160.81</v>
      </c>
    </row>
    <row r="14670" spans="1:4" ht="15" x14ac:dyDescent="0.25">
      <c r="A14670" s="383">
        <v>13168</v>
      </c>
      <c r="B14670" s="384" t="s">
        <v>33695</v>
      </c>
      <c r="C14670" s="385" t="s">
        <v>1</v>
      </c>
      <c r="D14670" s="386">
        <v>195.27</v>
      </c>
    </row>
    <row r="14671" spans="1:4" ht="15" x14ac:dyDescent="0.25">
      <c r="A14671" s="383">
        <v>13173</v>
      </c>
      <c r="B14671" s="384" t="s">
        <v>33696</v>
      </c>
      <c r="C14671" s="385" t="s">
        <v>1</v>
      </c>
      <c r="D14671" s="386">
        <v>264.18</v>
      </c>
    </row>
    <row r="14672" spans="1:4" ht="15" x14ac:dyDescent="0.25">
      <c r="A14672" s="383">
        <v>12583</v>
      </c>
      <c r="B14672" s="384" t="s">
        <v>33697</v>
      </c>
      <c r="C14672" s="385" t="s">
        <v>1</v>
      </c>
      <c r="D14672" s="386">
        <v>52.83</v>
      </c>
    </row>
    <row r="14673" spans="1:4" ht="15" x14ac:dyDescent="0.25">
      <c r="A14673" s="383">
        <v>12584</v>
      </c>
      <c r="B14673" s="384" t="s">
        <v>33698</v>
      </c>
      <c r="C14673" s="385" t="s">
        <v>1</v>
      </c>
      <c r="D14673" s="386">
        <v>68.91</v>
      </c>
    </row>
    <row r="14674" spans="1:4" ht="15" x14ac:dyDescent="0.25">
      <c r="A14674" s="383">
        <v>12613</v>
      </c>
      <c r="B14674" s="384" t="s">
        <v>33699</v>
      </c>
      <c r="C14674" s="385" t="s">
        <v>2</v>
      </c>
      <c r="D14674" s="386">
        <v>21.48</v>
      </c>
    </row>
    <row r="14675" spans="1:4" ht="15" x14ac:dyDescent="0.25">
      <c r="A14675" s="383">
        <v>1031</v>
      </c>
      <c r="B14675" s="384" t="s">
        <v>33700</v>
      </c>
      <c r="C14675" s="385" t="s">
        <v>2</v>
      </c>
      <c r="D14675" s="386">
        <v>15.15</v>
      </c>
    </row>
    <row r="14676" spans="1:4" ht="15" x14ac:dyDescent="0.25">
      <c r="A14676" s="383">
        <v>39707</v>
      </c>
      <c r="B14676" s="384" t="s">
        <v>33701</v>
      </c>
      <c r="C14676" s="385" t="s">
        <v>1</v>
      </c>
      <c r="D14676" s="386">
        <v>5.85</v>
      </c>
    </row>
    <row r="14677" spans="1:4" ht="15" x14ac:dyDescent="0.25">
      <c r="A14677" s="383">
        <v>39708</v>
      </c>
      <c r="B14677" s="384" t="s">
        <v>33702</v>
      </c>
      <c r="C14677" s="385" t="s">
        <v>1</v>
      </c>
      <c r="D14677" s="386">
        <v>5.67</v>
      </c>
    </row>
    <row r="14678" spans="1:4" ht="15" x14ac:dyDescent="0.25">
      <c r="A14678" s="383">
        <v>39710</v>
      </c>
      <c r="B14678" s="384" t="s">
        <v>33703</v>
      </c>
      <c r="C14678" s="385" t="s">
        <v>1</v>
      </c>
      <c r="D14678" s="386">
        <v>3.99</v>
      </c>
    </row>
    <row r="14679" spans="1:4" ht="15" x14ac:dyDescent="0.25">
      <c r="A14679" s="383">
        <v>39709</v>
      </c>
      <c r="B14679" s="384" t="s">
        <v>33704</v>
      </c>
      <c r="C14679" s="385" t="s">
        <v>1</v>
      </c>
      <c r="D14679" s="386">
        <v>5.54</v>
      </c>
    </row>
    <row r="14680" spans="1:4" ht="15" x14ac:dyDescent="0.25">
      <c r="A14680" s="383">
        <v>39711</v>
      </c>
      <c r="B14680" s="384" t="s">
        <v>33705</v>
      </c>
      <c r="C14680" s="385" t="s">
        <v>1</v>
      </c>
      <c r="D14680" s="386">
        <v>6.22</v>
      </c>
    </row>
    <row r="14681" spans="1:4" ht="15" x14ac:dyDescent="0.25">
      <c r="A14681" s="383">
        <v>39714</v>
      </c>
      <c r="B14681" s="384" t="s">
        <v>33706</v>
      </c>
      <c r="C14681" s="385" t="s">
        <v>1</v>
      </c>
      <c r="D14681" s="386">
        <v>3.95</v>
      </c>
    </row>
    <row r="14682" spans="1:4" ht="15" x14ac:dyDescent="0.25">
      <c r="A14682" s="383">
        <v>39712</v>
      </c>
      <c r="B14682" s="384" t="s">
        <v>33707</v>
      </c>
      <c r="C14682" s="385" t="s">
        <v>1</v>
      </c>
      <c r="D14682" s="386">
        <v>2.1800000000000002</v>
      </c>
    </row>
    <row r="14683" spans="1:4" ht="15" x14ac:dyDescent="0.25">
      <c r="A14683" s="383">
        <v>39713</v>
      </c>
      <c r="B14683" s="384" t="s">
        <v>33708</v>
      </c>
      <c r="C14683" s="385" t="s">
        <v>1</v>
      </c>
      <c r="D14683" s="386">
        <v>1.72</v>
      </c>
    </row>
    <row r="14684" spans="1:4" ht="15" x14ac:dyDescent="0.25">
      <c r="A14684" s="383">
        <v>39715</v>
      </c>
      <c r="B14684" s="384" t="s">
        <v>33709</v>
      </c>
      <c r="C14684" s="385" t="s">
        <v>1</v>
      </c>
      <c r="D14684" s="386">
        <v>2.81</v>
      </c>
    </row>
    <row r="14685" spans="1:4" ht="15" x14ac:dyDescent="0.25">
      <c r="A14685" s="383">
        <v>39716</v>
      </c>
      <c r="B14685" s="384" t="s">
        <v>33710</v>
      </c>
      <c r="C14685" s="385" t="s">
        <v>1</v>
      </c>
      <c r="D14685" s="386">
        <v>2.13</v>
      </c>
    </row>
    <row r="14686" spans="1:4" ht="15" x14ac:dyDescent="0.25">
      <c r="A14686" s="383">
        <v>39718</v>
      </c>
      <c r="B14686" s="384" t="s">
        <v>33711</v>
      </c>
      <c r="C14686" s="385" t="s">
        <v>1</v>
      </c>
      <c r="D14686" s="386">
        <v>3.63</v>
      </c>
    </row>
    <row r="14687" spans="1:4" ht="15" x14ac:dyDescent="0.25">
      <c r="A14687" s="383">
        <v>9813</v>
      </c>
      <c r="B14687" s="384" t="s">
        <v>33712</v>
      </c>
      <c r="C14687" s="385" t="s">
        <v>1</v>
      </c>
      <c r="D14687" s="386"/>
    </row>
    <row r="14688" spans="1:4" ht="15" x14ac:dyDescent="0.25">
      <c r="A14688" s="383">
        <v>9815</v>
      </c>
      <c r="B14688" s="384" t="s">
        <v>33713</v>
      </c>
      <c r="C14688" s="385" t="s">
        <v>1</v>
      </c>
      <c r="D14688" s="386"/>
    </row>
    <row r="14689" spans="1:4" ht="15" x14ac:dyDescent="0.25">
      <c r="A14689" s="383">
        <v>44543</v>
      </c>
      <c r="B14689" s="384" t="s">
        <v>33714</v>
      </c>
      <c r="C14689" s="385" t="s">
        <v>1</v>
      </c>
      <c r="D14689" s="386"/>
    </row>
    <row r="14690" spans="1:4" ht="15" x14ac:dyDescent="0.25">
      <c r="A14690" s="383">
        <v>44526</v>
      </c>
      <c r="B14690" s="384" t="s">
        <v>33715</v>
      </c>
      <c r="C14690" s="385" t="s">
        <v>1</v>
      </c>
      <c r="D14690" s="386"/>
    </row>
    <row r="14691" spans="1:4" ht="15" x14ac:dyDescent="0.25">
      <c r="A14691" s="383">
        <v>44545</v>
      </c>
      <c r="B14691" s="384" t="s">
        <v>33716</v>
      </c>
      <c r="C14691" s="385" t="s">
        <v>1</v>
      </c>
      <c r="D14691" s="386"/>
    </row>
    <row r="14692" spans="1:4" ht="15" x14ac:dyDescent="0.25">
      <c r="A14692" s="383">
        <v>44525</v>
      </c>
      <c r="B14692" s="384" t="s">
        <v>33717</v>
      </c>
      <c r="C14692" s="385" t="s">
        <v>1</v>
      </c>
      <c r="D14692" s="386"/>
    </row>
    <row r="14693" spans="1:4" ht="15" x14ac:dyDescent="0.25">
      <c r="A14693" s="383">
        <v>44547</v>
      </c>
      <c r="B14693" s="384" t="s">
        <v>33718</v>
      </c>
      <c r="C14693" s="385" t="s">
        <v>1</v>
      </c>
      <c r="D14693" s="386"/>
    </row>
    <row r="14694" spans="1:4" ht="15" x14ac:dyDescent="0.25">
      <c r="A14694" s="383">
        <v>44519</v>
      </c>
      <c r="B14694" s="384" t="s">
        <v>33719</v>
      </c>
      <c r="C14694" s="385" t="s">
        <v>1</v>
      </c>
      <c r="D14694" s="386"/>
    </row>
    <row r="14695" spans="1:4" ht="15" x14ac:dyDescent="0.25">
      <c r="A14695" s="383">
        <v>44520</v>
      </c>
      <c r="B14695" s="384" t="s">
        <v>33720</v>
      </c>
      <c r="C14695" s="385" t="s">
        <v>1</v>
      </c>
      <c r="D14695" s="386"/>
    </row>
    <row r="14696" spans="1:4" ht="15" x14ac:dyDescent="0.25">
      <c r="A14696" s="383">
        <v>44521</v>
      </c>
      <c r="B14696" s="384" t="s">
        <v>40016</v>
      </c>
      <c r="C14696" s="385" t="s">
        <v>1</v>
      </c>
      <c r="D14696" s="386"/>
    </row>
    <row r="14697" spans="1:4" ht="15" x14ac:dyDescent="0.25">
      <c r="A14697" s="383">
        <v>44522</v>
      </c>
      <c r="B14697" s="384" t="s">
        <v>33721</v>
      </c>
      <c r="C14697" s="385" t="s">
        <v>1</v>
      </c>
      <c r="D14697" s="386"/>
    </row>
    <row r="14698" spans="1:4" ht="15" x14ac:dyDescent="0.25">
      <c r="A14698" s="383">
        <v>44523</v>
      </c>
      <c r="B14698" s="384" t="s">
        <v>33722</v>
      </c>
      <c r="C14698" s="385" t="s">
        <v>1</v>
      </c>
      <c r="D14698" s="386"/>
    </row>
    <row r="14699" spans="1:4" ht="15" x14ac:dyDescent="0.25">
      <c r="A14699" s="383">
        <v>44527</v>
      </c>
      <c r="B14699" s="384" t="s">
        <v>33723</v>
      </c>
      <c r="C14699" s="385" t="s">
        <v>1</v>
      </c>
      <c r="D14699" s="386"/>
    </row>
    <row r="14700" spans="1:4" ht="15" x14ac:dyDescent="0.25">
      <c r="A14700" s="383">
        <v>44524</v>
      </c>
      <c r="B14700" s="384" t="s">
        <v>33724</v>
      </c>
      <c r="C14700" s="385" t="s">
        <v>1</v>
      </c>
      <c r="D14700" s="386"/>
    </row>
    <row r="14701" spans="1:4" ht="15" x14ac:dyDescent="0.25">
      <c r="A14701" s="383">
        <v>44542</v>
      </c>
      <c r="B14701" s="384" t="s">
        <v>33725</v>
      </c>
      <c r="C14701" s="385" t="s">
        <v>1</v>
      </c>
      <c r="D14701" s="386"/>
    </row>
    <row r="14702" spans="1:4" ht="15" x14ac:dyDescent="0.25">
      <c r="A14702" s="383">
        <v>9877</v>
      </c>
      <c r="B14702" s="384" t="s">
        <v>33726</v>
      </c>
      <c r="C14702" s="385" t="s">
        <v>1</v>
      </c>
      <c r="D14702" s="386">
        <v>134.01</v>
      </c>
    </row>
    <row r="14703" spans="1:4" ht="15" x14ac:dyDescent="0.25">
      <c r="A14703" s="383">
        <v>9878</v>
      </c>
      <c r="B14703" s="384" t="s">
        <v>33727</v>
      </c>
      <c r="C14703" s="385" t="s">
        <v>1</v>
      </c>
      <c r="D14703" s="386">
        <v>164.97</v>
      </c>
    </row>
    <row r="14704" spans="1:4" ht="15" x14ac:dyDescent="0.25">
      <c r="A14704" s="383">
        <v>41986</v>
      </c>
      <c r="B14704" s="384" t="s">
        <v>33728</v>
      </c>
      <c r="C14704" s="385" t="s">
        <v>1</v>
      </c>
      <c r="D14704" s="386"/>
    </row>
    <row r="14705" spans="1:4" ht="15" x14ac:dyDescent="0.25">
      <c r="A14705" s="383">
        <v>43422</v>
      </c>
      <c r="B14705" s="384" t="s">
        <v>33729</v>
      </c>
      <c r="C14705" s="385" t="s">
        <v>1</v>
      </c>
      <c r="D14705" s="386"/>
    </row>
    <row r="14706" spans="1:4" ht="15" x14ac:dyDescent="0.25">
      <c r="A14706" s="383">
        <v>41987</v>
      </c>
      <c r="B14706" s="384" t="s">
        <v>33730</v>
      </c>
      <c r="C14706" s="385" t="s">
        <v>1</v>
      </c>
      <c r="D14706" s="386"/>
    </row>
    <row r="14707" spans="1:4" ht="15" x14ac:dyDescent="0.25">
      <c r="A14707" s="383">
        <v>41988</v>
      </c>
      <c r="B14707" s="384" t="s">
        <v>33731</v>
      </c>
      <c r="C14707" s="385" t="s">
        <v>1</v>
      </c>
      <c r="D14707" s="386"/>
    </row>
    <row r="14708" spans="1:4" ht="15" x14ac:dyDescent="0.25">
      <c r="A14708" s="383">
        <v>41697</v>
      </c>
      <c r="B14708" s="384" t="s">
        <v>33732</v>
      </c>
      <c r="C14708" s="385" t="s">
        <v>1</v>
      </c>
      <c r="D14708" s="386"/>
    </row>
    <row r="14709" spans="1:4" ht="15" x14ac:dyDescent="0.25">
      <c r="A14709" s="383">
        <v>41985</v>
      </c>
      <c r="B14709" s="384" t="s">
        <v>33733</v>
      </c>
      <c r="C14709" s="385" t="s">
        <v>1</v>
      </c>
      <c r="D14709" s="386"/>
    </row>
    <row r="14710" spans="1:4" ht="15" x14ac:dyDescent="0.25">
      <c r="A14710" s="383">
        <v>41699</v>
      </c>
      <c r="B14710" s="384" t="s">
        <v>33734</v>
      </c>
      <c r="C14710" s="385" t="s">
        <v>1</v>
      </c>
      <c r="D14710" s="386"/>
    </row>
    <row r="14711" spans="1:4" ht="15" x14ac:dyDescent="0.25">
      <c r="A14711" s="383">
        <v>38053</v>
      </c>
      <c r="B14711" s="384" t="s">
        <v>33735</v>
      </c>
      <c r="C14711" s="385" t="s">
        <v>1</v>
      </c>
      <c r="D14711" s="386"/>
    </row>
    <row r="14712" spans="1:4" ht="15" x14ac:dyDescent="0.25">
      <c r="A14712" s="383">
        <v>38054</v>
      </c>
      <c r="B14712" s="384" t="s">
        <v>33736</v>
      </c>
      <c r="C14712" s="385" t="s">
        <v>1</v>
      </c>
      <c r="D14712" s="386"/>
    </row>
    <row r="14713" spans="1:4" ht="15" x14ac:dyDescent="0.25">
      <c r="A14713" s="383">
        <v>38052</v>
      </c>
      <c r="B14713" s="384" t="s">
        <v>33737</v>
      </c>
      <c r="C14713" s="385" t="s">
        <v>1</v>
      </c>
      <c r="D14713" s="386"/>
    </row>
    <row r="14714" spans="1:4" ht="15" x14ac:dyDescent="0.25">
      <c r="A14714" s="383">
        <v>38051</v>
      </c>
      <c r="B14714" s="384" t="s">
        <v>33738</v>
      </c>
      <c r="C14714" s="385" t="s">
        <v>1</v>
      </c>
      <c r="D14714" s="386"/>
    </row>
    <row r="14715" spans="1:4" ht="15" x14ac:dyDescent="0.25">
      <c r="A14715" s="383">
        <v>38787</v>
      </c>
      <c r="B14715" s="384" t="s">
        <v>33739</v>
      </c>
      <c r="C14715" s="385" t="s">
        <v>1</v>
      </c>
      <c r="D14715" s="386"/>
    </row>
    <row r="14716" spans="1:4" ht="15" x14ac:dyDescent="0.25">
      <c r="A14716" s="383">
        <v>38825</v>
      </c>
      <c r="B14716" s="384" t="s">
        <v>33740</v>
      </c>
      <c r="C14716" s="385" t="s">
        <v>1</v>
      </c>
      <c r="D14716" s="386"/>
    </row>
    <row r="14717" spans="1:4" ht="15" x14ac:dyDescent="0.25">
      <c r="A14717" s="383">
        <v>38826</v>
      </c>
      <c r="B14717" s="384" t="s">
        <v>33741</v>
      </c>
      <c r="C14717" s="385" t="s">
        <v>1</v>
      </c>
      <c r="D14717" s="386"/>
    </row>
    <row r="14718" spans="1:4" ht="15" x14ac:dyDescent="0.25">
      <c r="A14718" s="383">
        <v>38827</v>
      </c>
      <c r="B14718" s="384" t="s">
        <v>33742</v>
      </c>
      <c r="C14718" s="385" t="s">
        <v>1</v>
      </c>
      <c r="D14718" s="386"/>
    </row>
    <row r="14719" spans="1:4" ht="15" x14ac:dyDescent="0.25">
      <c r="A14719" s="383">
        <v>38828</v>
      </c>
      <c r="B14719" s="384" t="s">
        <v>33743</v>
      </c>
      <c r="C14719" s="385" t="s">
        <v>1</v>
      </c>
      <c r="D14719" s="386"/>
    </row>
    <row r="14720" spans="1:4" ht="15" x14ac:dyDescent="0.25">
      <c r="A14720" s="383">
        <v>38829</v>
      </c>
      <c r="B14720" s="384" t="s">
        <v>33744</v>
      </c>
      <c r="C14720" s="385" t="s">
        <v>1</v>
      </c>
      <c r="D14720" s="386"/>
    </row>
    <row r="14721" spans="1:4" ht="15" x14ac:dyDescent="0.25">
      <c r="A14721" s="383">
        <v>38830</v>
      </c>
      <c r="B14721" s="384" t="s">
        <v>33745</v>
      </c>
      <c r="C14721" s="385" t="s">
        <v>1</v>
      </c>
      <c r="D14721" s="386"/>
    </row>
    <row r="14722" spans="1:4" ht="15" x14ac:dyDescent="0.25">
      <c r="A14722" s="383">
        <v>38831</v>
      </c>
      <c r="B14722" s="384" t="s">
        <v>33746</v>
      </c>
      <c r="C14722" s="385" t="s">
        <v>1</v>
      </c>
      <c r="D14722" s="386"/>
    </row>
    <row r="14723" spans="1:4" ht="15" x14ac:dyDescent="0.25">
      <c r="A14723" s="383">
        <v>36274</v>
      </c>
      <c r="B14723" s="384" t="s">
        <v>33747</v>
      </c>
      <c r="C14723" s="385" t="s">
        <v>1</v>
      </c>
      <c r="D14723" s="386"/>
    </row>
    <row r="14724" spans="1:4" ht="15" x14ac:dyDescent="0.25">
      <c r="A14724" s="383">
        <v>36278</v>
      </c>
      <c r="B14724" s="384" t="s">
        <v>33748</v>
      </c>
      <c r="C14724" s="385" t="s">
        <v>1</v>
      </c>
      <c r="D14724" s="386"/>
    </row>
    <row r="14725" spans="1:4" ht="15" x14ac:dyDescent="0.25">
      <c r="A14725" s="383">
        <v>38977</v>
      </c>
      <c r="B14725" s="384" t="s">
        <v>33749</v>
      </c>
      <c r="C14725" s="385" t="s">
        <v>1</v>
      </c>
      <c r="D14725" s="386"/>
    </row>
    <row r="14726" spans="1:4" ht="15" x14ac:dyDescent="0.25">
      <c r="A14726" s="383">
        <v>38971</v>
      </c>
      <c r="B14726" s="384" t="s">
        <v>33750</v>
      </c>
      <c r="C14726" s="385" t="s">
        <v>1</v>
      </c>
      <c r="D14726" s="386"/>
    </row>
    <row r="14727" spans="1:4" ht="15" x14ac:dyDescent="0.25">
      <c r="A14727" s="383">
        <v>38972</v>
      </c>
      <c r="B14727" s="384" t="s">
        <v>33751</v>
      </c>
      <c r="C14727" s="385" t="s">
        <v>1</v>
      </c>
      <c r="D14727" s="386"/>
    </row>
    <row r="14728" spans="1:4" ht="15" x14ac:dyDescent="0.25">
      <c r="A14728" s="383">
        <v>38973</v>
      </c>
      <c r="B14728" s="384" t="s">
        <v>33752</v>
      </c>
      <c r="C14728" s="385" t="s">
        <v>1</v>
      </c>
      <c r="D14728" s="386"/>
    </row>
    <row r="14729" spans="1:4" ht="15" x14ac:dyDescent="0.25">
      <c r="A14729" s="383">
        <v>38974</v>
      </c>
      <c r="B14729" s="384" t="s">
        <v>33753</v>
      </c>
      <c r="C14729" s="385" t="s">
        <v>1</v>
      </c>
      <c r="D14729" s="386"/>
    </row>
    <row r="14730" spans="1:4" ht="15" x14ac:dyDescent="0.25">
      <c r="A14730" s="383">
        <v>38975</v>
      </c>
      <c r="B14730" s="384" t="s">
        <v>33754</v>
      </c>
      <c r="C14730" s="385" t="s">
        <v>1</v>
      </c>
      <c r="D14730" s="386"/>
    </row>
    <row r="14731" spans="1:4" ht="15" x14ac:dyDescent="0.25">
      <c r="A14731" s="383">
        <v>38976</v>
      </c>
      <c r="B14731" s="384" t="s">
        <v>33755</v>
      </c>
      <c r="C14731" s="385" t="s">
        <v>1</v>
      </c>
      <c r="D14731" s="386"/>
    </row>
    <row r="14732" spans="1:4" ht="15" x14ac:dyDescent="0.25">
      <c r="A14732" s="383">
        <v>44176</v>
      </c>
      <c r="B14732" s="384" t="s">
        <v>33756</v>
      </c>
      <c r="C14732" s="385" t="s">
        <v>1</v>
      </c>
      <c r="D14732" s="386"/>
    </row>
    <row r="14733" spans="1:4" ht="15" x14ac:dyDescent="0.25">
      <c r="A14733" s="383">
        <v>38986</v>
      </c>
      <c r="B14733" s="384" t="s">
        <v>33757</v>
      </c>
      <c r="C14733" s="385" t="s">
        <v>1</v>
      </c>
      <c r="D14733" s="386"/>
    </row>
    <row r="14734" spans="1:4" ht="15" x14ac:dyDescent="0.25">
      <c r="A14734" s="383">
        <v>38978</v>
      </c>
      <c r="B14734" s="384" t="s">
        <v>33758</v>
      </c>
      <c r="C14734" s="385" t="s">
        <v>1</v>
      </c>
      <c r="D14734" s="386"/>
    </row>
    <row r="14735" spans="1:4" ht="15" x14ac:dyDescent="0.25">
      <c r="A14735" s="383">
        <v>38979</v>
      </c>
      <c r="B14735" s="384" t="s">
        <v>33759</v>
      </c>
      <c r="C14735" s="385" t="s">
        <v>1</v>
      </c>
      <c r="D14735" s="386"/>
    </row>
    <row r="14736" spans="1:4" ht="15" x14ac:dyDescent="0.25">
      <c r="A14736" s="383">
        <v>38980</v>
      </c>
      <c r="B14736" s="384" t="s">
        <v>33760</v>
      </c>
      <c r="C14736" s="385" t="s">
        <v>1</v>
      </c>
      <c r="D14736" s="386"/>
    </row>
    <row r="14737" spans="1:4" ht="15" x14ac:dyDescent="0.25">
      <c r="A14737" s="383">
        <v>38981</v>
      </c>
      <c r="B14737" s="384" t="s">
        <v>33761</v>
      </c>
      <c r="C14737" s="385" t="s">
        <v>1</v>
      </c>
      <c r="D14737" s="386"/>
    </row>
    <row r="14738" spans="1:4" ht="15" x14ac:dyDescent="0.25">
      <c r="A14738" s="383">
        <v>38982</v>
      </c>
      <c r="B14738" s="384" t="s">
        <v>33762</v>
      </c>
      <c r="C14738" s="385" t="s">
        <v>1</v>
      </c>
      <c r="D14738" s="386"/>
    </row>
    <row r="14739" spans="1:4" ht="15" x14ac:dyDescent="0.25">
      <c r="A14739" s="383">
        <v>38983</v>
      </c>
      <c r="B14739" s="384" t="s">
        <v>33763</v>
      </c>
      <c r="C14739" s="385" t="s">
        <v>1</v>
      </c>
      <c r="D14739" s="386"/>
    </row>
    <row r="14740" spans="1:4" ht="15" x14ac:dyDescent="0.25">
      <c r="A14740" s="383">
        <v>38984</v>
      </c>
      <c r="B14740" s="384" t="s">
        <v>33764</v>
      </c>
      <c r="C14740" s="385" t="s">
        <v>1</v>
      </c>
      <c r="D14740" s="386"/>
    </row>
    <row r="14741" spans="1:4" ht="15" x14ac:dyDescent="0.25">
      <c r="A14741" s="383">
        <v>38985</v>
      </c>
      <c r="B14741" s="384" t="s">
        <v>33765</v>
      </c>
      <c r="C14741" s="385" t="s">
        <v>1</v>
      </c>
      <c r="D14741" s="386"/>
    </row>
    <row r="14742" spans="1:4" ht="15" x14ac:dyDescent="0.25">
      <c r="A14742" s="383">
        <v>38032</v>
      </c>
      <c r="B14742" s="384" t="s">
        <v>33766</v>
      </c>
      <c r="C14742" s="385" t="s">
        <v>1</v>
      </c>
      <c r="D14742" s="386">
        <v>63.81</v>
      </c>
    </row>
    <row r="14743" spans="1:4" ht="15" x14ac:dyDescent="0.25">
      <c r="A14743" s="383">
        <v>38033</v>
      </c>
      <c r="B14743" s="384" t="s">
        <v>33767</v>
      </c>
      <c r="C14743" s="385" t="s">
        <v>1</v>
      </c>
      <c r="D14743" s="386">
        <v>108.48</v>
      </c>
    </row>
    <row r="14744" spans="1:4" ht="15" x14ac:dyDescent="0.25">
      <c r="A14744" s="383">
        <v>38034</v>
      </c>
      <c r="B14744" s="384" t="s">
        <v>33768</v>
      </c>
      <c r="C14744" s="385" t="s">
        <v>1</v>
      </c>
      <c r="D14744" s="386">
        <v>169.93</v>
      </c>
    </row>
    <row r="14745" spans="1:4" ht="15" x14ac:dyDescent="0.25">
      <c r="A14745" s="383">
        <v>38035</v>
      </c>
      <c r="B14745" s="384" t="s">
        <v>33769</v>
      </c>
      <c r="C14745" s="385" t="s">
        <v>1</v>
      </c>
      <c r="D14745" s="386">
        <v>249.99</v>
      </c>
    </row>
    <row r="14746" spans="1:4" ht="15" x14ac:dyDescent="0.25">
      <c r="A14746" s="383">
        <v>38036</v>
      </c>
      <c r="B14746" s="384" t="s">
        <v>33770</v>
      </c>
      <c r="C14746" s="385" t="s">
        <v>1</v>
      </c>
      <c r="D14746" s="386">
        <v>336.77</v>
      </c>
    </row>
    <row r="14747" spans="1:4" ht="15" x14ac:dyDescent="0.25">
      <c r="A14747" s="383">
        <v>38037</v>
      </c>
      <c r="B14747" s="384" t="s">
        <v>33771</v>
      </c>
      <c r="C14747" s="385" t="s">
        <v>1</v>
      </c>
      <c r="D14747" s="386">
        <v>444.83</v>
      </c>
    </row>
    <row r="14748" spans="1:4" ht="15" x14ac:dyDescent="0.25">
      <c r="A14748" s="383">
        <v>9850</v>
      </c>
      <c r="B14748" s="384" t="s">
        <v>33772</v>
      </c>
      <c r="C14748" s="385" t="s">
        <v>1</v>
      </c>
      <c r="D14748" s="386"/>
    </row>
    <row r="14749" spans="1:4" ht="15" x14ac:dyDescent="0.25">
      <c r="A14749" s="383">
        <v>9853</v>
      </c>
      <c r="B14749" s="384" t="s">
        <v>33773</v>
      </c>
      <c r="C14749" s="385" t="s">
        <v>1</v>
      </c>
      <c r="D14749" s="386"/>
    </row>
    <row r="14750" spans="1:4" ht="15" x14ac:dyDescent="0.25">
      <c r="A14750" s="383">
        <v>9854</v>
      </c>
      <c r="B14750" s="384" t="s">
        <v>33774</v>
      </c>
      <c r="C14750" s="385" t="s">
        <v>1</v>
      </c>
      <c r="D14750" s="386"/>
    </row>
    <row r="14751" spans="1:4" ht="15" x14ac:dyDescent="0.25">
      <c r="A14751" s="383">
        <v>9851</v>
      </c>
      <c r="B14751" s="384" t="s">
        <v>33775</v>
      </c>
      <c r="C14751" s="385" t="s">
        <v>1</v>
      </c>
      <c r="D14751" s="386"/>
    </row>
    <row r="14752" spans="1:4" ht="15" x14ac:dyDescent="0.25">
      <c r="A14752" s="383">
        <v>9825</v>
      </c>
      <c r="B14752" s="384" t="s">
        <v>33776</v>
      </c>
      <c r="C14752" s="385" t="s">
        <v>1</v>
      </c>
      <c r="D14752" s="386">
        <v>55.74</v>
      </c>
    </row>
    <row r="14753" spans="1:4" ht="15" x14ac:dyDescent="0.25">
      <c r="A14753" s="383">
        <v>9828</v>
      </c>
      <c r="B14753" s="384" t="s">
        <v>33777</v>
      </c>
      <c r="C14753" s="385" t="s">
        <v>1</v>
      </c>
      <c r="D14753" s="386">
        <v>149.99</v>
      </c>
    </row>
    <row r="14754" spans="1:4" ht="15" x14ac:dyDescent="0.25">
      <c r="A14754" s="383">
        <v>9829</v>
      </c>
      <c r="B14754" s="384" t="s">
        <v>33778</v>
      </c>
      <c r="C14754" s="385" t="s">
        <v>1</v>
      </c>
      <c r="D14754" s="386">
        <v>254.2</v>
      </c>
    </row>
    <row r="14755" spans="1:4" ht="15" x14ac:dyDescent="0.25">
      <c r="A14755" s="383">
        <v>9826</v>
      </c>
      <c r="B14755" s="384" t="s">
        <v>33779</v>
      </c>
      <c r="C14755" s="385" t="s">
        <v>1</v>
      </c>
      <c r="D14755" s="386">
        <v>386.99</v>
      </c>
    </row>
    <row r="14756" spans="1:4" ht="15" x14ac:dyDescent="0.25">
      <c r="A14756" s="383">
        <v>9827</v>
      </c>
      <c r="B14756" s="384" t="s">
        <v>33780</v>
      </c>
      <c r="C14756" s="385" t="s">
        <v>1</v>
      </c>
      <c r="D14756" s="386">
        <v>549.52</v>
      </c>
    </row>
    <row r="14757" spans="1:4" ht="15" x14ac:dyDescent="0.25">
      <c r="A14757" s="383">
        <v>36374</v>
      </c>
      <c r="B14757" s="384" t="s">
        <v>33781</v>
      </c>
      <c r="C14757" s="385" t="s">
        <v>1</v>
      </c>
      <c r="D14757" s="386">
        <v>66.8</v>
      </c>
    </row>
    <row r="14758" spans="1:4" ht="15" x14ac:dyDescent="0.25">
      <c r="A14758" s="383">
        <v>36084</v>
      </c>
      <c r="B14758" s="384" t="s">
        <v>33782</v>
      </c>
      <c r="C14758" s="385" t="s">
        <v>1</v>
      </c>
      <c r="D14758" s="386">
        <v>19.79</v>
      </c>
    </row>
    <row r="14759" spans="1:4" ht="15" x14ac:dyDescent="0.25">
      <c r="A14759" s="383">
        <v>36373</v>
      </c>
      <c r="B14759" s="384" t="s">
        <v>33783</v>
      </c>
      <c r="C14759" s="385" t="s">
        <v>1</v>
      </c>
      <c r="D14759" s="386">
        <v>41.1</v>
      </c>
    </row>
    <row r="14760" spans="1:4" ht="15" x14ac:dyDescent="0.25">
      <c r="A14760" s="383">
        <v>36377</v>
      </c>
      <c r="B14760" s="384" t="s">
        <v>33784</v>
      </c>
      <c r="C14760" s="385" t="s">
        <v>1</v>
      </c>
      <c r="D14760" s="386">
        <v>80.13</v>
      </c>
    </row>
    <row r="14761" spans="1:4" ht="15" x14ac:dyDescent="0.25">
      <c r="A14761" s="383">
        <v>36375</v>
      </c>
      <c r="B14761" s="384" t="s">
        <v>33785</v>
      </c>
      <c r="C14761" s="385" t="s">
        <v>1</v>
      </c>
      <c r="D14761" s="386">
        <v>24.42</v>
      </c>
    </row>
    <row r="14762" spans="1:4" ht="15" x14ac:dyDescent="0.25">
      <c r="A14762" s="383">
        <v>36376</v>
      </c>
      <c r="B14762" s="384" t="s">
        <v>33786</v>
      </c>
      <c r="C14762" s="385" t="s">
        <v>1</v>
      </c>
      <c r="D14762" s="386">
        <v>47.96</v>
      </c>
    </row>
    <row r="14763" spans="1:4" ht="15" x14ac:dyDescent="0.25">
      <c r="A14763" s="383">
        <v>36380</v>
      </c>
      <c r="B14763" s="384" t="s">
        <v>33787</v>
      </c>
      <c r="C14763" s="385" t="s">
        <v>1</v>
      </c>
      <c r="D14763" s="386">
        <v>100.2</v>
      </c>
    </row>
    <row r="14764" spans="1:4" ht="15" x14ac:dyDescent="0.25">
      <c r="A14764" s="383">
        <v>36378</v>
      </c>
      <c r="B14764" s="384" t="s">
        <v>33788</v>
      </c>
      <c r="C14764" s="385" t="s">
        <v>1</v>
      </c>
      <c r="D14764" s="386">
        <v>30.02</v>
      </c>
    </row>
    <row r="14765" spans="1:4" ht="15" x14ac:dyDescent="0.25">
      <c r="A14765" s="383">
        <v>36379</v>
      </c>
      <c r="B14765" s="384" t="s">
        <v>33789</v>
      </c>
      <c r="C14765" s="385" t="s">
        <v>1</v>
      </c>
      <c r="D14765" s="386">
        <v>60.52</v>
      </c>
    </row>
    <row r="14766" spans="1:4" ht="15" x14ac:dyDescent="0.25">
      <c r="A14766" s="383">
        <v>9859</v>
      </c>
      <c r="B14766" s="384" t="s">
        <v>33790</v>
      </c>
      <c r="C14766" s="385" t="s">
        <v>1</v>
      </c>
      <c r="D14766" s="386">
        <v>10.72</v>
      </c>
    </row>
    <row r="14767" spans="1:4" ht="15" x14ac:dyDescent="0.25">
      <c r="A14767" s="383">
        <v>9836</v>
      </c>
      <c r="B14767" s="384" t="s">
        <v>33791</v>
      </c>
      <c r="C14767" s="385" t="s">
        <v>1</v>
      </c>
      <c r="D14767" s="386">
        <v>16.149999999999999</v>
      </c>
    </row>
    <row r="14768" spans="1:4" ht="15" x14ac:dyDescent="0.25">
      <c r="A14768" s="383">
        <v>20065</v>
      </c>
      <c r="B14768" s="384" t="s">
        <v>33792</v>
      </c>
      <c r="C14768" s="385" t="s">
        <v>1</v>
      </c>
      <c r="D14768" s="386">
        <v>42.21</v>
      </c>
    </row>
    <row r="14769" spans="1:4" ht="15" x14ac:dyDescent="0.25">
      <c r="A14769" s="383">
        <v>9835</v>
      </c>
      <c r="B14769" s="384" t="s">
        <v>33793</v>
      </c>
      <c r="C14769" s="385" t="s">
        <v>1</v>
      </c>
      <c r="D14769" s="386">
        <v>7.05</v>
      </c>
    </row>
    <row r="14770" spans="1:4" ht="15" x14ac:dyDescent="0.25">
      <c r="A14770" s="383">
        <v>9838</v>
      </c>
      <c r="B14770" s="384" t="s">
        <v>33794</v>
      </c>
      <c r="C14770" s="385" t="s">
        <v>1</v>
      </c>
      <c r="D14770" s="386">
        <v>11.65</v>
      </c>
    </row>
    <row r="14771" spans="1:4" ht="15" x14ac:dyDescent="0.25">
      <c r="A14771" s="383">
        <v>9837</v>
      </c>
      <c r="B14771" s="384" t="s">
        <v>33795</v>
      </c>
      <c r="C14771" s="385" t="s">
        <v>1</v>
      </c>
      <c r="D14771" s="386">
        <v>15.29</v>
      </c>
    </row>
    <row r="14772" spans="1:4" ht="15" x14ac:dyDescent="0.25">
      <c r="A14772" s="383">
        <v>44315</v>
      </c>
      <c r="B14772" s="384" t="s">
        <v>33796</v>
      </c>
      <c r="C14772" s="385" t="s">
        <v>1</v>
      </c>
      <c r="D14772" s="386">
        <v>63.23</v>
      </c>
    </row>
    <row r="14773" spans="1:4" ht="15" x14ac:dyDescent="0.25">
      <c r="A14773" s="383">
        <v>9862</v>
      </c>
      <c r="B14773" s="384" t="s">
        <v>33797</v>
      </c>
      <c r="C14773" s="385" t="s">
        <v>1</v>
      </c>
      <c r="D14773" s="386">
        <v>33.049999999999997</v>
      </c>
    </row>
    <row r="14774" spans="1:4" ht="15" x14ac:dyDescent="0.25">
      <c r="A14774" s="383">
        <v>9861</v>
      </c>
      <c r="B14774" s="384" t="s">
        <v>33798</v>
      </c>
      <c r="C14774" s="385" t="s">
        <v>1</v>
      </c>
      <c r="D14774" s="386">
        <v>25.95</v>
      </c>
    </row>
    <row r="14775" spans="1:4" ht="15" x14ac:dyDescent="0.25">
      <c r="A14775" s="383">
        <v>9866</v>
      </c>
      <c r="B14775" s="384" t="s">
        <v>33799</v>
      </c>
      <c r="C14775" s="385" t="s">
        <v>1</v>
      </c>
      <c r="D14775" s="386">
        <v>22.4</v>
      </c>
    </row>
    <row r="14776" spans="1:4" ht="15" x14ac:dyDescent="0.25">
      <c r="A14776" s="383">
        <v>9856</v>
      </c>
      <c r="B14776" s="384" t="s">
        <v>33800</v>
      </c>
      <c r="C14776" s="385" t="s">
        <v>1</v>
      </c>
      <c r="D14776" s="386">
        <v>8.3699999999999992</v>
      </c>
    </row>
    <row r="14777" spans="1:4" ht="15" x14ac:dyDescent="0.25">
      <c r="A14777" s="383">
        <v>9863</v>
      </c>
      <c r="B14777" s="384" t="s">
        <v>33801</v>
      </c>
      <c r="C14777" s="385" t="s">
        <v>1</v>
      </c>
      <c r="D14777" s="386">
        <v>64.790000000000006</v>
      </c>
    </row>
    <row r="14778" spans="1:4" ht="15" x14ac:dyDescent="0.25">
      <c r="A14778" s="383">
        <v>9860</v>
      </c>
      <c r="B14778" s="384" t="s">
        <v>33802</v>
      </c>
      <c r="C14778" s="385" t="s">
        <v>1</v>
      </c>
      <c r="D14778" s="386">
        <v>47.29</v>
      </c>
    </row>
    <row r="14779" spans="1:4" ht="15" x14ac:dyDescent="0.25">
      <c r="A14779" s="383">
        <v>9841</v>
      </c>
      <c r="B14779" s="384" t="s">
        <v>33803</v>
      </c>
      <c r="C14779" s="385" t="s">
        <v>1</v>
      </c>
      <c r="D14779" s="386">
        <v>30.41</v>
      </c>
    </row>
    <row r="14780" spans="1:4" ht="15" x14ac:dyDescent="0.25">
      <c r="A14780" s="383">
        <v>9840</v>
      </c>
      <c r="B14780" s="384" t="s">
        <v>33804</v>
      </c>
      <c r="C14780" s="385" t="s">
        <v>1</v>
      </c>
      <c r="D14780" s="386">
        <v>64.239999999999995</v>
      </c>
    </row>
    <row r="14781" spans="1:4" ht="15" x14ac:dyDescent="0.25">
      <c r="A14781" s="383">
        <v>20067</v>
      </c>
      <c r="B14781" s="384" t="s">
        <v>33805</v>
      </c>
      <c r="C14781" s="385" t="s">
        <v>1</v>
      </c>
      <c r="D14781" s="386">
        <v>9.86</v>
      </c>
    </row>
    <row r="14782" spans="1:4" ht="15" x14ac:dyDescent="0.25">
      <c r="A14782" s="383">
        <v>20068</v>
      </c>
      <c r="B14782" s="384" t="s">
        <v>33806</v>
      </c>
      <c r="C14782" s="385" t="s">
        <v>1</v>
      </c>
      <c r="D14782" s="386">
        <v>13.89</v>
      </c>
    </row>
    <row r="14783" spans="1:4" ht="15" x14ac:dyDescent="0.25">
      <c r="A14783" s="383">
        <v>9839</v>
      </c>
      <c r="B14783" s="384" t="s">
        <v>33807</v>
      </c>
      <c r="C14783" s="385" t="s">
        <v>1</v>
      </c>
      <c r="D14783" s="386">
        <v>25.19</v>
      </c>
    </row>
    <row r="14784" spans="1:4" ht="15" x14ac:dyDescent="0.25">
      <c r="A14784" s="383">
        <v>9870</v>
      </c>
      <c r="B14784" s="384" t="s">
        <v>33808</v>
      </c>
      <c r="C14784" s="385" t="s">
        <v>1</v>
      </c>
      <c r="D14784" s="386">
        <v>96.62</v>
      </c>
    </row>
    <row r="14785" spans="1:4" ht="15" x14ac:dyDescent="0.25">
      <c r="A14785" s="383">
        <v>9867</v>
      </c>
      <c r="B14785" s="384" t="s">
        <v>33809</v>
      </c>
      <c r="C14785" s="385" t="s">
        <v>1</v>
      </c>
      <c r="D14785" s="386">
        <v>3.88</v>
      </c>
    </row>
    <row r="14786" spans="1:4" ht="15" x14ac:dyDescent="0.25">
      <c r="A14786" s="383">
        <v>9868</v>
      </c>
      <c r="B14786" s="384" t="s">
        <v>33810</v>
      </c>
      <c r="C14786" s="385" t="s">
        <v>1</v>
      </c>
      <c r="D14786" s="386">
        <v>4.38</v>
      </c>
    </row>
    <row r="14787" spans="1:4" ht="15" x14ac:dyDescent="0.25">
      <c r="A14787" s="383">
        <v>9869</v>
      </c>
      <c r="B14787" s="384" t="s">
        <v>33811</v>
      </c>
      <c r="C14787" s="385" t="s">
        <v>1</v>
      </c>
      <c r="D14787" s="386">
        <v>9.4499999999999993</v>
      </c>
    </row>
    <row r="14788" spans="1:4" ht="15" x14ac:dyDescent="0.25">
      <c r="A14788" s="383">
        <v>9874</v>
      </c>
      <c r="B14788" s="384" t="s">
        <v>33812</v>
      </c>
      <c r="C14788" s="385" t="s">
        <v>1</v>
      </c>
      <c r="D14788" s="386">
        <v>14.84</v>
      </c>
    </row>
    <row r="14789" spans="1:4" ht="15" x14ac:dyDescent="0.25">
      <c r="A14789" s="383">
        <v>9875</v>
      </c>
      <c r="B14789" s="384" t="s">
        <v>33813</v>
      </c>
      <c r="C14789" s="385" t="s">
        <v>1</v>
      </c>
      <c r="D14789" s="386">
        <v>16.28</v>
      </c>
    </row>
    <row r="14790" spans="1:4" ht="15" x14ac:dyDescent="0.25">
      <c r="A14790" s="262">
        <v>9873</v>
      </c>
      <c r="B14790" t="s">
        <v>33814</v>
      </c>
      <c r="C14790" s="27" t="s">
        <v>1</v>
      </c>
      <c r="D14790" s="263">
        <v>26.78</v>
      </c>
    </row>
    <row r="14791" spans="1:4" ht="15" x14ac:dyDescent="0.25">
      <c r="A14791" s="262">
        <v>9871</v>
      </c>
      <c r="B14791" t="s">
        <v>33815</v>
      </c>
      <c r="C14791" s="27" t="s">
        <v>1</v>
      </c>
      <c r="D14791" s="263">
        <v>44.38</v>
      </c>
    </row>
    <row r="14792" spans="1:4" ht="15" x14ac:dyDescent="0.25">
      <c r="A14792" s="262">
        <v>9872</v>
      </c>
      <c r="B14792" t="s">
        <v>33816</v>
      </c>
      <c r="C14792" s="27" t="s">
        <v>1</v>
      </c>
      <c r="D14792" s="263">
        <v>61.75</v>
      </c>
    </row>
    <row r="14793" spans="1:4" ht="15" x14ac:dyDescent="0.25">
      <c r="A14793" s="262">
        <v>12425</v>
      </c>
      <c r="B14793" t="s">
        <v>33817</v>
      </c>
      <c r="C14793" s="27" t="s">
        <v>2</v>
      </c>
      <c r="D14793" s="263">
        <v>62.36</v>
      </c>
    </row>
    <row r="14794" spans="1:4" ht="15" x14ac:dyDescent="0.25">
      <c r="A14794" s="262">
        <v>12426</v>
      </c>
      <c r="B14794" t="s">
        <v>33818</v>
      </c>
      <c r="C14794" s="27" t="s">
        <v>2</v>
      </c>
      <c r="D14794" s="263">
        <v>45.39</v>
      </c>
    </row>
    <row r="14795" spans="1:4" ht="15" x14ac:dyDescent="0.25">
      <c r="A14795" s="262">
        <v>12427</v>
      </c>
      <c r="B14795" t="s">
        <v>33819</v>
      </c>
      <c r="C14795" s="27" t="s">
        <v>2</v>
      </c>
      <c r="D14795" s="263">
        <v>258.83</v>
      </c>
    </row>
    <row r="14796" spans="1:4" ht="15" x14ac:dyDescent="0.25">
      <c r="A14796" s="262">
        <v>12428</v>
      </c>
      <c r="B14796" t="s">
        <v>33820</v>
      </c>
      <c r="C14796" s="27" t="s">
        <v>2</v>
      </c>
      <c r="D14796" s="263">
        <v>166.13</v>
      </c>
    </row>
    <row r="14797" spans="1:4" ht="15" x14ac:dyDescent="0.25">
      <c r="A14797" s="262">
        <v>12429</v>
      </c>
      <c r="B14797" t="s">
        <v>33821</v>
      </c>
      <c r="C14797" s="27" t="s">
        <v>2</v>
      </c>
      <c r="D14797" s="263">
        <v>418.53</v>
      </c>
    </row>
    <row r="14798" spans="1:4" ht="15" x14ac:dyDescent="0.25">
      <c r="A14798" s="262">
        <v>12430</v>
      </c>
      <c r="B14798" t="s">
        <v>33822</v>
      </c>
      <c r="C14798" s="27" t="s">
        <v>2</v>
      </c>
      <c r="D14798" s="263">
        <v>55.64</v>
      </c>
    </row>
    <row r="14799" spans="1:4" ht="15" x14ac:dyDescent="0.25">
      <c r="A14799" s="262">
        <v>12431</v>
      </c>
      <c r="B14799" t="s">
        <v>33823</v>
      </c>
      <c r="C14799" s="27" t="s">
        <v>2</v>
      </c>
      <c r="D14799" s="263">
        <v>712.27</v>
      </c>
    </row>
    <row r="14800" spans="1:4" ht="15" x14ac:dyDescent="0.25">
      <c r="A14800" s="262">
        <v>12432</v>
      </c>
      <c r="B14800" t="s">
        <v>33824</v>
      </c>
      <c r="C14800" s="27" t="s">
        <v>2</v>
      </c>
      <c r="D14800" s="263">
        <v>146.49</v>
      </c>
    </row>
    <row r="14801" spans="1:4" ht="15" x14ac:dyDescent="0.25">
      <c r="A14801" s="262">
        <v>12433</v>
      </c>
      <c r="B14801" t="s">
        <v>33825</v>
      </c>
      <c r="C14801" s="27" t="s">
        <v>2</v>
      </c>
      <c r="D14801" s="263">
        <v>93.26</v>
      </c>
    </row>
    <row r="14802" spans="1:4" ht="15" x14ac:dyDescent="0.25">
      <c r="A14802" s="262">
        <v>12434</v>
      </c>
      <c r="B14802" t="s">
        <v>33826</v>
      </c>
      <c r="C14802" s="27" t="s">
        <v>2</v>
      </c>
      <c r="D14802" s="263">
        <v>47.74</v>
      </c>
    </row>
    <row r="14803" spans="1:4" ht="15" x14ac:dyDescent="0.25">
      <c r="A14803" s="262">
        <v>12435</v>
      </c>
      <c r="B14803" t="s">
        <v>33827</v>
      </c>
      <c r="C14803" s="27" t="s">
        <v>2</v>
      </c>
      <c r="D14803" s="263">
        <v>288.61</v>
      </c>
    </row>
    <row r="14804" spans="1:4" ht="15" x14ac:dyDescent="0.25">
      <c r="A14804" s="262">
        <v>12437</v>
      </c>
      <c r="B14804" t="s">
        <v>33828</v>
      </c>
      <c r="C14804" s="27" t="s">
        <v>2</v>
      </c>
      <c r="D14804" s="263">
        <v>233.09</v>
      </c>
    </row>
    <row r="14805" spans="1:4" ht="15" x14ac:dyDescent="0.25">
      <c r="A14805" s="262">
        <v>12438</v>
      </c>
      <c r="B14805" t="s">
        <v>33829</v>
      </c>
      <c r="C14805" s="27" t="s">
        <v>2</v>
      </c>
      <c r="D14805" s="263">
        <v>421.82</v>
      </c>
    </row>
    <row r="14806" spans="1:4" ht="15" x14ac:dyDescent="0.25">
      <c r="A14806" s="262">
        <v>12439</v>
      </c>
      <c r="B14806" t="s">
        <v>33830</v>
      </c>
      <c r="C14806" s="27" t="s">
        <v>2</v>
      </c>
      <c r="D14806" s="263">
        <v>74.81</v>
      </c>
    </row>
    <row r="14807" spans="1:4" ht="15" x14ac:dyDescent="0.25">
      <c r="A14807" s="262">
        <v>12436</v>
      </c>
      <c r="B14807" t="s">
        <v>33831</v>
      </c>
      <c r="C14807" s="27" t="s">
        <v>2</v>
      </c>
      <c r="D14807" s="263">
        <v>532.84</v>
      </c>
    </row>
    <row r="14808" spans="1:4" ht="15" x14ac:dyDescent="0.25">
      <c r="A14808" s="262">
        <v>36357</v>
      </c>
      <c r="B14808" t="s">
        <v>33832</v>
      </c>
      <c r="C14808" s="27" t="s">
        <v>2</v>
      </c>
      <c r="D14808" s="263"/>
    </row>
    <row r="14809" spans="1:4" ht="15" x14ac:dyDescent="0.25">
      <c r="A14809" s="262">
        <v>12424</v>
      </c>
      <c r="B14809" t="s">
        <v>33833</v>
      </c>
      <c r="C14809" s="27" t="s">
        <v>2</v>
      </c>
      <c r="D14809" s="263">
        <v>96.02</v>
      </c>
    </row>
    <row r="14810" spans="1:4" ht="15" x14ac:dyDescent="0.25">
      <c r="A14810" s="262">
        <v>12440</v>
      </c>
      <c r="B14810" t="s">
        <v>33834</v>
      </c>
      <c r="C14810" s="27" t="s">
        <v>2</v>
      </c>
      <c r="D14810" s="263">
        <v>92.81</v>
      </c>
    </row>
    <row r="14811" spans="1:4" ht="15" x14ac:dyDescent="0.25">
      <c r="A14811" s="262">
        <v>9884</v>
      </c>
      <c r="B14811" t="s">
        <v>33835</v>
      </c>
      <c r="C14811" s="27" t="s">
        <v>2</v>
      </c>
      <c r="D14811" s="263">
        <v>69.22</v>
      </c>
    </row>
    <row r="14812" spans="1:4" ht="15" x14ac:dyDescent="0.25">
      <c r="A14812" s="262">
        <v>9888</v>
      </c>
      <c r="B14812" t="s">
        <v>33836</v>
      </c>
      <c r="C14812" s="27" t="s">
        <v>2</v>
      </c>
      <c r="D14812" s="263">
        <v>55.62</v>
      </c>
    </row>
    <row r="14813" spans="1:4" ht="15" x14ac:dyDescent="0.25">
      <c r="A14813" s="262">
        <v>9886</v>
      </c>
      <c r="B14813" t="s">
        <v>33837</v>
      </c>
      <c r="C14813" s="27" t="s">
        <v>2</v>
      </c>
      <c r="D14813" s="263">
        <v>33.24</v>
      </c>
    </row>
    <row r="14814" spans="1:4" ht="15" x14ac:dyDescent="0.25">
      <c r="A14814" s="262">
        <v>9883</v>
      </c>
      <c r="B14814" t="s">
        <v>33838</v>
      </c>
      <c r="C14814" s="27" t="s">
        <v>2</v>
      </c>
      <c r="D14814" s="263">
        <v>24.27</v>
      </c>
    </row>
    <row r="14815" spans="1:4" ht="15" x14ac:dyDescent="0.25">
      <c r="A14815" s="262">
        <v>9889</v>
      </c>
      <c r="B14815" t="s">
        <v>33839</v>
      </c>
      <c r="C14815" s="27" t="s">
        <v>2</v>
      </c>
      <c r="D14815" s="263">
        <v>168.42</v>
      </c>
    </row>
    <row r="14816" spans="1:4" ht="15" x14ac:dyDescent="0.25">
      <c r="A14816" s="262">
        <v>9887</v>
      </c>
      <c r="B14816" t="s">
        <v>33840</v>
      </c>
      <c r="C14816" s="27" t="s">
        <v>2</v>
      </c>
      <c r="D14816" s="263">
        <v>101.79</v>
      </c>
    </row>
    <row r="14817" spans="1:4" ht="15" x14ac:dyDescent="0.25">
      <c r="A14817" s="262">
        <v>9890</v>
      </c>
      <c r="B14817" t="s">
        <v>33841</v>
      </c>
      <c r="C14817" s="27" t="s">
        <v>2</v>
      </c>
      <c r="D14817" s="263">
        <v>260.92</v>
      </c>
    </row>
    <row r="14818" spans="1:4" ht="15" x14ac:dyDescent="0.25">
      <c r="A14818" s="262">
        <v>9885</v>
      </c>
      <c r="B14818" t="s">
        <v>33842</v>
      </c>
      <c r="C14818" s="27" t="s">
        <v>2</v>
      </c>
      <c r="D14818" s="263">
        <v>32.14</v>
      </c>
    </row>
    <row r="14819" spans="1:4" ht="15" x14ac:dyDescent="0.25">
      <c r="A14819" s="262">
        <v>9891</v>
      </c>
      <c r="B14819" t="s">
        <v>33843</v>
      </c>
      <c r="C14819" s="27" t="s">
        <v>2</v>
      </c>
      <c r="D14819" s="263">
        <v>366.29</v>
      </c>
    </row>
    <row r="14820" spans="1:4" ht="15" x14ac:dyDescent="0.25">
      <c r="A14820" s="262">
        <v>36316</v>
      </c>
      <c r="B14820" t="s">
        <v>33844</v>
      </c>
      <c r="C14820" s="27" t="s">
        <v>2</v>
      </c>
      <c r="D14820" s="263"/>
    </row>
    <row r="14821" spans="1:4" ht="15" x14ac:dyDescent="0.25">
      <c r="A14821" s="262">
        <v>36313</v>
      </c>
      <c r="B14821" t="s">
        <v>33845</v>
      </c>
      <c r="C14821" s="27" t="s">
        <v>2</v>
      </c>
      <c r="D14821" s="263"/>
    </row>
    <row r="14822" spans="1:4" ht="15" x14ac:dyDescent="0.25">
      <c r="A14822" s="262">
        <v>64</v>
      </c>
      <c r="B14822" t="s">
        <v>33846</v>
      </c>
      <c r="C14822" s="27" t="s">
        <v>2</v>
      </c>
      <c r="D14822" s="263">
        <v>7.21</v>
      </c>
    </row>
    <row r="14823" spans="1:4" ht="15" x14ac:dyDescent="0.25">
      <c r="A14823" s="262">
        <v>37423</v>
      </c>
      <c r="B14823" t="s">
        <v>33847</v>
      </c>
      <c r="C14823" s="27" t="s">
        <v>2</v>
      </c>
      <c r="D14823" s="263">
        <v>17.8</v>
      </c>
    </row>
    <row r="14824" spans="1:4" ht="15" x14ac:dyDescent="0.25">
      <c r="A14824" s="262">
        <v>9892</v>
      </c>
      <c r="B14824" t="s">
        <v>33848</v>
      </c>
      <c r="C14824" s="27" t="s">
        <v>2</v>
      </c>
      <c r="D14824" s="263">
        <v>7.11</v>
      </c>
    </row>
    <row r="14825" spans="1:4" ht="15" x14ac:dyDescent="0.25">
      <c r="A14825" s="262">
        <v>9901</v>
      </c>
      <c r="B14825" t="s">
        <v>33849</v>
      </c>
      <c r="C14825" s="27" t="s">
        <v>2</v>
      </c>
      <c r="D14825" s="263">
        <v>34.39</v>
      </c>
    </row>
    <row r="14826" spans="1:4" ht="15" x14ac:dyDescent="0.25">
      <c r="A14826" s="262">
        <v>9900</v>
      </c>
      <c r="B14826" t="s">
        <v>33850</v>
      </c>
      <c r="C14826" s="27" t="s">
        <v>2</v>
      </c>
      <c r="D14826" s="263">
        <v>19.93</v>
      </c>
    </row>
    <row r="14827" spans="1:4" ht="15" x14ac:dyDescent="0.25">
      <c r="A14827" s="262">
        <v>9899</v>
      </c>
      <c r="B14827" t="s">
        <v>33851</v>
      </c>
      <c r="C14827" s="27" t="s">
        <v>2</v>
      </c>
      <c r="D14827" s="263">
        <v>8.93</v>
      </c>
    </row>
    <row r="14828" spans="1:4" ht="15" x14ac:dyDescent="0.25">
      <c r="A14828" s="262">
        <v>9908</v>
      </c>
      <c r="B14828" t="s">
        <v>33852</v>
      </c>
      <c r="C14828" s="27" t="s">
        <v>2</v>
      </c>
      <c r="D14828" s="263">
        <v>401.71</v>
      </c>
    </row>
    <row r="14829" spans="1:4" ht="15" x14ac:dyDescent="0.25">
      <c r="A14829" s="262">
        <v>9905</v>
      </c>
      <c r="B14829" t="s">
        <v>33853</v>
      </c>
      <c r="C14829" s="27" t="s">
        <v>2</v>
      </c>
      <c r="D14829" s="263">
        <v>6.99</v>
      </c>
    </row>
    <row r="14830" spans="1:4" ht="15" x14ac:dyDescent="0.25">
      <c r="A14830" s="262">
        <v>9906</v>
      </c>
      <c r="B14830" t="s">
        <v>33854</v>
      </c>
      <c r="C14830" s="27" t="s">
        <v>2</v>
      </c>
      <c r="D14830" s="263">
        <v>8.43</v>
      </c>
    </row>
    <row r="14831" spans="1:4" ht="15" x14ac:dyDescent="0.25">
      <c r="A14831" s="262">
        <v>9895</v>
      </c>
      <c r="B14831" t="s">
        <v>33855</v>
      </c>
      <c r="C14831" s="27" t="s">
        <v>2</v>
      </c>
      <c r="D14831" s="263">
        <v>14.19</v>
      </c>
    </row>
    <row r="14832" spans="1:4" ht="15" x14ac:dyDescent="0.25">
      <c r="A14832" s="262">
        <v>9894</v>
      </c>
      <c r="B14832" t="s">
        <v>33856</v>
      </c>
      <c r="C14832" s="27" t="s">
        <v>2</v>
      </c>
      <c r="D14832" s="263">
        <v>27.29</v>
      </c>
    </row>
    <row r="14833" spans="1:4" ht="15" x14ac:dyDescent="0.25">
      <c r="A14833" s="262">
        <v>9897</v>
      </c>
      <c r="B14833" t="s">
        <v>33857</v>
      </c>
      <c r="C14833" s="27" t="s">
        <v>2</v>
      </c>
      <c r="D14833" s="263">
        <v>29.14</v>
      </c>
    </row>
    <row r="14834" spans="1:4" ht="15" x14ac:dyDescent="0.25">
      <c r="A14834" s="262">
        <v>9910</v>
      </c>
      <c r="B14834" t="s">
        <v>33858</v>
      </c>
      <c r="C14834" s="27" t="s">
        <v>2</v>
      </c>
      <c r="D14834" s="263">
        <v>75.83</v>
      </c>
    </row>
    <row r="14835" spans="1:4" ht="15" x14ac:dyDescent="0.25">
      <c r="A14835" s="262">
        <v>9909</v>
      </c>
      <c r="B14835" t="s">
        <v>33859</v>
      </c>
      <c r="C14835" s="27" t="s">
        <v>2</v>
      </c>
      <c r="D14835" s="263">
        <v>154.43</v>
      </c>
    </row>
    <row r="14836" spans="1:4" ht="15" x14ac:dyDescent="0.25">
      <c r="A14836" s="262">
        <v>9907</v>
      </c>
      <c r="B14836" t="s">
        <v>33860</v>
      </c>
      <c r="C14836" s="27" t="s">
        <v>2</v>
      </c>
      <c r="D14836" s="263">
        <v>182.33</v>
      </c>
    </row>
    <row r="14837" spans="1:4" ht="15" x14ac:dyDescent="0.25">
      <c r="A14837" s="262">
        <v>20973</v>
      </c>
      <c r="B14837" t="s">
        <v>33861</v>
      </c>
      <c r="C14837" s="27" t="s">
        <v>2</v>
      </c>
      <c r="D14837" s="263">
        <v>96.45</v>
      </c>
    </row>
    <row r="14838" spans="1:4" ht="15" x14ac:dyDescent="0.25">
      <c r="A14838" s="262">
        <v>20974</v>
      </c>
      <c r="B14838" t="s">
        <v>33862</v>
      </c>
      <c r="C14838" s="27" t="s">
        <v>2</v>
      </c>
      <c r="D14838" s="263">
        <v>137.99</v>
      </c>
    </row>
    <row r="14839" spans="1:4" ht="15" x14ac:dyDescent="0.25">
      <c r="A14839" s="262">
        <v>37989</v>
      </c>
      <c r="B14839" t="s">
        <v>33863</v>
      </c>
      <c r="C14839" s="27" t="s">
        <v>2</v>
      </c>
      <c r="D14839" s="263">
        <v>15.78</v>
      </c>
    </row>
    <row r="14840" spans="1:4" ht="15" x14ac:dyDescent="0.25">
      <c r="A14840" s="262">
        <v>37990</v>
      </c>
      <c r="B14840" t="s">
        <v>33864</v>
      </c>
      <c r="C14840" s="27" t="s">
        <v>2</v>
      </c>
      <c r="D14840" s="263">
        <v>17.399999999999999</v>
      </c>
    </row>
    <row r="14841" spans="1:4" ht="15" x14ac:dyDescent="0.25">
      <c r="A14841" s="262">
        <v>37991</v>
      </c>
      <c r="B14841" t="s">
        <v>33865</v>
      </c>
      <c r="C14841" s="27" t="s">
        <v>2</v>
      </c>
      <c r="D14841" s="263">
        <v>23.16</v>
      </c>
    </row>
    <row r="14842" spans="1:4" ht="15" x14ac:dyDescent="0.25">
      <c r="A14842" s="262">
        <v>37992</v>
      </c>
      <c r="B14842" t="s">
        <v>33866</v>
      </c>
      <c r="C14842" s="27" t="s">
        <v>2</v>
      </c>
      <c r="D14842" s="263">
        <v>35.94</v>
      </c>
    </row>
    <row r="14843" spans="1:4" ht="15" x14ac:dyDescent="0.25">
      <c r="A14843" s="262">
        <v>37993</v>
      </c>
      <c r="B14843" t="s">
        <v>33867</v>
      </c>
      <c r="C14843" s="27" t="s">
        <v>2</v>
      </c>
      <c r="D14843" s="263">
        <v>54.54</v>
      </c>
    </row>
    <row r="14844" spans="1:4" ht="15" x14ac:dyDescent="0.25">
      <c r="A14844" s="262">
        <v>37994</v>
      </c>
      <c r="B14844" t="s">
        <v>33868</v>
      </c>
      <c r="C14844" s="27" t="s">
        <v>2</v>
      </c>
      <c r="D14844" s="263">
        <v>129.87</v>
      </c>
    </row>
    <row r="14845" spans="1:4" ht="15" x14ac:dyDescent="0.25">
      <c r="A14845" s="262">
        <v>37995</v>
      </c>
      <c r="B14845" t="s">
        <v>33869</v>
      </c>
      <c r="C14845" s="27" t="s">
        <v>2</v>
      </c>
      <c r="D14845" s="263">
        <v>169.28</v>
      </c>
    </row>
    <row r="14846" spans="1:4" ht="15" x14ac:dyDescent="0.25">
      <c r="A14846" s="262">
        <v>37996</v>
      </c>
      <c r="B14846" t="s">
        <v>33870</v>
      </c>
      <c r="C14846" s="27" t="s">
        <v>2</v>
      </c>
      <c r="D14846" s="263">
        <v>257.76</v>
      </c>
    </row>
    <row r="14847" spans="1:4" ht="15" x14ac:dyDescent="0.25">
      <c r="A14847" s="262">
        <v>45267</v>
      </c>
      <c r="B14847" t="s">
        <v>39832</v>
      </c>
      <c r="C14847" s="27" t="s">
        <v>2</v>
      </c>
      <c r="D14847" s="263">
        <v>175.51</v>
      </c>
    </row>
    <row r="14848" spans="1:4" ht="15" x14ac:dyDescent="0.25">
      <c r="A14848" s="262">
        <v>38604</v>
      </c>
      <c r="B14848" t="s">
        <v>33871</v>
      </c>
      <c r="C14848" s="27" t="s">
        <v>2</v>
      </c>
      <c r="D14848" s="263"/>
    </row>
    <row r="14849" spans="1:4" ht="15" x14ac:dyDescent="0.25">
      <c r="A14849" s="262">
        <v>10601</v>
      </c>
      <c r="B14849" t="s">
        <v>33872</v>
      </c>
      <c r="C14849" s="27" t="s">
        <v>2</v>
      </c>
      <c r="D14849" s="263"/>
    </row>
    <row r="14850" spans="1:4" ht="15" x14ac:dyDescent="0.25">
      <c r="A14850" s="262">
        <v>44469</v>
      </c>
      <c r="B14850" t="s">
        <v>40017</v>
      </c>
      <c r="C14850" s="27" t="s">
        <v>2</v>
      </c>
      <c r="D14850" s="263"/>
    </row>
    <row r="14851" spans="1:4" ht="15" x14ac:dyDescent="0.25">
      <c r="A14851" s="262">
        <v>9914</v>
      </c>
      <c r="B14851" t="s">
        <v>33873</v>
      </c>
      <c r="C14851" s="27" t="s">
        <v>2</v>
      </c>
      <c r="D14851" s="263"/>
    </row>
    <row r="14852" spans="1:4" ht="15" x14ac:dyDescent="0.25">
      <c r="A14852" s="262">
        <v>36485</v>
      </c>
      <c r="B14852" t="s">
        <v>33874</v>
      </c>
      <c r="C14852" s="27" t="s">
        <v>2</v>
      </c>
      <c r="D14852" s="263"/>
    </row>
    <row r="14853" spans="1:4" ht="15" x14ac:dyDescent="0.25">
      <c r="A14853" s="262">
        <v>9912</v>
      </c>
      <c r="B14853" t="s">
        <v>33875</v>
      </c>
      <c r="C14853" s="27" t="s">
        <v>2</v>
      </c>
      <c r="D14853" s="263"/>
    </row>
    <row r="14854" spans="1:4" ht="15" x14ac:dyDescent="0.25">
      <c r="A14854" s="262">
        <v>9921</v>
      </c>
      <c r="B14854" t="s">
        <v>33876</v>
      </c>
      <c r="C14854" s="27" t="s">
        <v>2</v>
      </c>
      <c r="D14854" s="263"/>
    </row>
    <row r="14855" spans="1:4" ht="15" x14ac:dyDescent="0.25">
      <c r="A14855" s="262">
        <v>21112</v>
      </c>
      <c r="B14855" t="s">
        <v>33877</v>
      </c>
      <c r="C14855" s="27" t="s">
        <v>2</v>
      </c>
      <c r="D14855" s="263">
        <v>308.51</v>
      </c>
    </row>
    <row r="14856" spans="1:4" ht="15" x14ac:dyDescent="0.25">
      <c r="A14856" s="262">
        <v>10228</v>
      </c>
      <c r="B14856" t="s">
        <v>33878</v>
      </c>
      <c r="C14856" s="27" t="s">
        <v>2</v>
      </c>
      <c r="D14856" s="263">
        <v>358.4</v>
      </c>
    </row>
    <row r="14857" spans="1:4" ht="15" x14ac:dyDescent="0.25">
      <c r="A14857" s="262">
        <v>11781</v>
      </c>
      <c r="B14857" t="s">
        <v>33879</v>
      </c>
      <c r="C14857" s="27" t="s">
        <v>2</v>
      </c>
      <c r="D14857" s="263">
        <v>290.35000000000002</v>
      </c>
    </row>
    <row r="14858" spans="1:4" ht="15" x14ac:dyDescent="0.25">
      <c r="A14858" s="262">
        <v>37588</v>
      </c>
      <c r="B14858" t="s">
        <v>40018</v>
      </c>
      <c r="C14858" s="27" t="s">
        <v>2</v>
      </c>
      <c r="D14858" s="263">
        <v>69.209999999999994</v>
      </c>
    </row>
    <row r="14859" spans="1:4" ht="15" x14ac:dyDescent="0.25">
      <c r="A14859" s="262">
        <v>11751</v>
      </c>
      <c r="B14859" t="s">
        <v>33880</v>
      </c>
      <c r="C14859" s="27" t="s">
        <v>2</v>
      </c>
      <c r="D14859" s="263">
        <v>224.18</v>
      </c>
    </row>
    <row r="14860" spans="1:4" ht="15" x14ac:dyDescent="0.25">
      <c r="A14860" s="262">
        <v>11750</v>
      </c>
      <c r="B14860" t="s">
        <v>33881</v>
      </c>
      <c r="C14860" s="27" t="s">
        <v>2</v>
      </c>
      <c r="D14860" s="263">
        <v>186.04</v>
      </c>
    </row>
    <row r="14861" spans="1:4" ht="15" x14ac:dyDescent="0.25">
      <c r="A14861" s="262">
        <v>11746</v>
      </c>
      <c r="B14861" t="s">
        <v>33882</v>
      </c>
      <c r="C14861" s="27" t="s">
        <v>2</v>
      </c>
      <c r="D14861" s="263">
        <v>124.82</v>
      </c>
    </row>
    <row r="14862" spans="1:4" ht="15" x14ac:dyDescent="0.25">
      <c r="A14862" s="262">
        <v>11748</v>
      </c>
      <c r="B14862" t="s">
        <v>33883</v>
      </c>
      <c r="C14862" s="27" t="s">
        <v>2</v>
      </c>
      <c r="D14862" s="263">
        <v>80.099999999999994</v>
      </c>
    </row>
    <row r="14863" spans="1:4" ht="15" x14ac:dyDescent="0.25">
      <c r="A14863" s="262">
        <v>11747</v>
      </c>
      <c r="B14863" t="s">
        <v>33884</v>
      </c>
      <c r="C14863" s="27" t="s">
        <v>2</v>
      </c>
      <c r="D14863" s="263">
        <v>345.68</v>
      </c>
    </row>
    <row r="14864" spans="1:4" ht="15" x14ac:dyDescent="0.25">
      <c r="A14864" s="262">
        <v>11749</v>
      </c>
      <c r="B14864" t="s">
        <v>33885</v>
      </c>
      <c r="C14864" s="27" t="s">
        <v>2</v>
      </c>
      <c r="D14864" s="263">
        <v>92.46</v>
      </c>
    </row>
    <row r="14865" spans="1:4" ht="15" x14ac:dyDescent="0.25">
      <c r="A14865" s="262">
        <v>10236</v>
      </c>
      <c r="B14865" t="s">
        <v>33886</v>
      </c>
      <c r="C14865" s="27" t="s">
        <v>2</v>
      </c>
      <c r="D14865" s="263">
        <v>156.86000000000001</v>
      </c>
    </row>
    <row r="14866" spans="1:4" ht="15" x14ac:dyDescent="0.25">
      <c r="A14866" s="262">
        <v>10233</v>
      </c>
      <c r="B14866" t="s">
        <v>33887</v>
      </c>
      <c r="C14866" s="27" t="s">
        <v>2</v>
      </c>
      <c r="D14866" s="263">
        <v>146.99</v>
      </c>
    </row>
    <row r="14867" spans="1:4" ht="15" x14ac:dyDescent="0.25">
      <c r="A14867" s="262">
        <v>10234</v>
      </c>
      <c r="B14867" t="s">
        <v>33888</v>
      </c>
      <c r="C14867" s="27" t="s">
        <v>2</v>
      </c>
      <c r="D14867" s="263">
        <v>92.59</v>
      </c>
    </row>
    <row r="14868" spans="1:4" ht="15" x14ac:dyDescent="0.25">
      <c r="A14868" s="262">
        <v>10231</v>
      </c>
      <c r="B14868" t="s">
        <v>33889</v>
      </c>
      <c r="C14868" s="27" t="s">
        <v>2</v>
      </c>
      <c r="D14868" s="263">
        <v>424.61</v>
      </c>
    </row>
    <row r="14869" spans="1:4" ht="15" x14ac:dyDescent="0.25">
      <c r="A14869" s="262">
        <v>10232</v>
      </c>
      <c r="B14869" t="s">
        <v>33890</v>
      </c>
      <c r="C14869" s="27" t="s">
        <v>2</v>
      </c>
      <c r="D14869" s="263">
        <v>237.6</v>
      </c>
    </row>
    <row r="14870" spans="1:4" ht="15" x14ac:dyDescent="0.25">
      <c r="A14870" s="262">
        <v>10235</v>
      </c>
      <c r="B14870" t="s">
        <v>33891</v>
      </c>
      <c r="C14870" s="27" t="s">
        <v>2</v>
      </c>
      <c r="D14870" s="263">
        <v>582.09</v>
      </c>
    </row>
    <row r="14871" spans="1:4" ht="15" x14ac:dyDescent="0.25">
      <c r="A14871" s="262">
        <v>10229</v>
      </c>
      <c r="B14871" t="s">
        <v>33892</v>
      </c>
      <c r="C14871" s="27" t="s">
        <v>2</v>
      </c>
      <c r="D14871" s="263">
        <v>83.74</v>
      </c>
    </row>
    <row r="14872" spans="1:4" ht="15" x14ac:dyDescent="0.25">
      <c r="A14872" s="262">
        <v>10230</v>
      </c>
      <c r="B14872" t="s">
        <v>33893</v>
      </c>
      <c r="C14872" s="27" t="s">
        <v>2</v>
      </c>
      <c r="D14872" s="263">
        <v>1024.43</v>
      </c>
    </row>
    <row r="14873" spans="1:4" ht="15" x14ac:dyDescent="0.25">
      <c r="A14873" s="262">
        <v>10409</v>
      </c>
      <c r="B14873" t="s">
        <v>33894</v>
      </c>
      <c r="C14873" s="27" t="s">
        <v>2</v>
      </c>
      <c r="D14873" s="263">
        <v>304.35000000000002</v>
      </c>
    </row>
    <row r="14874" spans="1:4" ht="15" x14ac:dyDescent="0.25">
      <c r="A14874" s="262">
        <v>10411</v>
      </c>
      <c r="B14874" t="s">
        <v>33895</v>
      </c>
      <c r="C14874" s="27" t="s">
        <v>2</v>
      </c>
      <c r="D14874" s="263">
        <v>272.33</v>
      </c>
    </row>
    <row r="14875" spans="1:4" ht="15" x14ac:dyDescent="0.25">
      <c r="A14875" s="262">
        <v>10410</v>
      </c>
      <c r="B14875" t="s">
        <v>33896</v>
      </c>
      <c r="C14875" s="27" t="s">
        <v>2</v>
      </c>
      <c r="D14875" s="263">
        <v>181.91</v>
      </c>
    </row>
    <row r="14876" spans="1:4" ht="15" x14ac:dyDescent="0.25">
      <c r="A14876" s="262">
        <v>10404</v>
      </c>
      <c r="B14876" t="s">
        <v>33897</v>
      </c>
      <c r="C14876" s="27" t="s">
        <v>2</v>
      </c>
      <c r="D14876" s="263">
        <v>110.44</v>
      </c>
    </row>
    <row r="14877" spans="1:4" ht="15" x14ac:dyDescent="0.25">
      <c r="A14877" s="262">
        <v>10405</v>
      </c>
      <c r="B14877" t="s">
        <v>33898</v>
      </c>
      <c r="C14877" s="27" t="s">
        <v>2</v>
      </c>
      <c r="D14877" s="263">
        <v>609.76</v>
      </c>
    </row>
    <row r="14878" spans="1:4" ht="15" x14ac:dyDescent="0.25">
      <c r="A14878" s="262">
        <v>10408</v>
      </c>
      <c r="B14878" t="s">
        <v>33899</v>
      </c>
      <c r="C14878" s="27" t="s">
        <v>2</v>
      </c>
      <c r="D14878" s="263">
        <v>426.39</v>
      </c>
    </row>
    <row r="14879" spans="1:4" ht="15" x14ac:dyDescent="0.25">
      <c r="A14879" s="262">
        <v>10406</v>
      </c>
      <c r="B14879" t="s">
        <v>33900</v>
      </c>
      <c r="C14879" s="27" t="s">
        <v>2</v>
      </c>
      <c r="D14879" s="263">
        <v>842.2</v>
      </c>
    </row>
    <row r="14880" spans="1:4" ht="15" x14ac:dyDescent="0.25">
      <c r="A14880" s="262">
        <v>10412</v>
      </c>
      <c r="B14880" t="s">
        <v>33901</v>
      </c>
      <c r="C14880" s="27" t="s">
        <v>2</v>
      </c>
      <c r="D14880" s="263">
        <v>133.84</v>
      </c>
    </row>
    <row r="14881" spans="1:4" ht="15" x14ac:dyDescent="0.25">
      <c r="A14881" s="262">
        <v>10407</v>
      </c>
      <c r="B14881" t="s">
        <v>33902</v>
      </c>
      <c r="C14881" s="27" t="s">
        <v>2</v>
      </c>
      <c r="D14881" s="263">
        <v>1306.26</v>
      </c>
    </row>
    <row r="14882" spans="1:4" ht="15" x14ac:dyDescent="0.25">
      <c r="A14882" s="262">
        <v>10416</v>
      </c>
      <c r="B14882" t="s">
        <v>33903</v>
      </c>
      <c r="C14882" s="27" t="s">
        <v>2</v>
      </c>
      <c r="D14882" s="263">
        <v>162.02000000000001</v>
      </c>
    </row>
    <row r="14883" spans="1:4" ht="15" x14ac:dyDescent="0.25">
      <c r="A14883" s="262">
        <v>10419</v>
      </c>
      <c r="B14883" t="s">
        <v>33904</v>
      </c>
      <c r="C14883" s="27" t="s">
        <v>2</v>
      </c>
      <c r="D14883" s="263">
        <v>140.63999999999999</v>
      </c>
    </row>
    <row r="14884" spans="1:4" ht="15" x14ac:dyDescent="0.25">
      <c r="A14884" s="262">
        <v>10418</v>
      </c>
      <c r="B14884" t="s">
        <v>33905</v>
      </c>
      <c r="C14884" s="27" t="s">
        <v>2</v>
      </c>
      <c r="D14884" s="263">
        <v>93.74</v>
      </c>
    </row>
    <row r="14885" spans="1:4" ht="15" x14ac:dyDescent="0.25">
      <c r="A14885" s="262">
        <v>21092</v>
      </c>
      <c r="B14885" t="s">
        <v>33906</v>
      </c>
      <c r="C14885" s="27" t="s">
        <v>2</v>
      </c>
      <c r="D14885" s="263">
        <v>80.400000000000006</v>
      </c>
    </row>
    <row r="14886" spans="1:4" ht="15" x14ac:dyDescent="0.25">
      <c r="A14886" s="262">
        <v>12657</v>
      </c>
      <c r="B14886" t="s">
        <v>33907</v>
      </c>
      <c r="C14886" s="27" t="s">
        <v>2</v>
      </c>
      <c r="D14886" s="263">
        <v>378.3</v>
      </c>
    </row>
    <row r="14887" spans="1:4" ht="15" x14ac:dyDescent="0.25">
      <c r="A14887" s="262">
        <v>10417</v>
      </c>
      <c r="B14887" t="s">
        <v>33908</v>
      </c>
      <c r="C14887" s="27" t="s">
        <v>2</v>
      </c>
      <c r="D14887" s="263">
        <v>236.08</v>
      </c>
    </row>
    <row r="14888" spans="1:4" ht="15" x14ac:dyDescent="0.25">
      <c r="A14888" s="262">
        <v>10414</v>
      </c>
      <c r="B14888" t="s">
        <v>33909</v>
      </c>
      <c r="C14888" s="27" t="s">
        <v>2</v>
      </c>
      <c r="D14888" s="263">
        <v>516.59</v>
      </c>
    </row>
    <row r="14889" spans="1:4" ht="15" x14ac:dyDescent="0.25">
      <c r="A14889" s="262">
        <v>10413</v>
      </c>
      <c r="B14889" t="s">
        <v>33910</v>
      </c>
      <c r="C14889" s="27" t="s">
        <v>2</v>
      </c>
      <c r="D14889" s="263">
        <v>85.8</v>
      </c>
    </row>
    <row r="14890" spans="1:4" ht="15" x14ac:dyDescent="0.25">
      <c r="A14890" s="262">
        <v>10415</v>
      </c>
      <c r="B14890" t="s">
        <v>33911</v>
      </c>
      <c r="C14890" s="27" t="s">
        <v>2</v>
      </c>
      <c r="D14890" s="263">
        <v>896.57</v>
      </c>
    </row>
    <row r="14891" spans="1:4" ht="15" x14ac:dyDescent="0.25">
      <c r="A14891" s="262">
        <v>38643</v>
      </c>
      <c r="B14891" t="s">
        <v>33912</v>
      </c>
      <c r="C14891" s="27" t="s">
        <v>2</v>
      </c>
      <c r="D14891" s="263">
        <v>55</v>
      </c>
    </row>
    <row r="14892" spans="1:4" ht="15" x14ac:dyDescent="0.25">
      <c r="A14892" s="262">
        <v>6157</v>
      </c>
      <c r="B14892" t="s">
        <v>33913</v>
      </c>
      <c r="C14892" s="27" t="s">
        <v>2</v>
      </c>
      <c r="D14892" s="263">
        <v>75.13</v>
      </c>
    </row>
    <row r="14893" spans="1:4" ht="15" x14ac:dyDescent="0.25">
      <c r="A14893" s="262">
        <v>6158</v>
      </c>
      <c r="B14893" t="s">
        <v>40019</v>
      </c>
      <c r="C14893" s="27" t="s">
        <v>2</v>
      </c>
      <c r="D14893" s="263">
        <v>9.4</v>
      </c>
    </row>
    <row r="14894" spans="1:4" ht="15" x14ac:dyDescent="0.25">
      <c r="A14894" s="262">
        <v>6156</v>
      </c>
      <c r="B14894" t="s">
        <v>40020</v>
      </c>
      <c r="C14894" s="27" t="s">
        <v>2</v>
      </c>
      <c r="D14894" s="263">
        <v>8.06</v>
      </c>
    </row>
    <row r="14895" spans="1:4" ht="15" x14ac:dyDescent="0.25">
      <c r="A14895" s="262">
        <v>6153</v>
      </c>
      <c r="B14895" t="s">
        <v>40021</v>
      </c>
      <c r="C14895" s="27" t="s">
        <v>2</v>
      </c>
      <c r="D14895" s="263">
        <v>6.47</v>
      </c>
    </row>
    <row r="14896" spans="1:4" ht="15" x14ac:dyDescent="0.25">
      <c r="A14896" s="262">
        <v>6154</v>
      </c>
      <c r="B14896" t="s">
        <v>40022</v>
      </c>
      <c r="C14896" s="27" t="s">
        <v>2</v>
      </c>
      <c r="D14896" s="263">
        <v>11.49</v>
      </c>
    </row>
    <row r="14897" spans="1:4" ht="15" x14ac:dyDescent="0.25">
      <c r="A14897" s="262">
        <v>6155</v>
      </c>
      <c r="B14897" t="s">
        <v>40023</v>
      </c>
      <c r="C14897" s="27" t="s">
        <v>2</v>
      </c>
      <c r="D14897" s="263">
        <v>26.46</v>
      </c>
    </row>
    <row r="14898" spans="1:4" ht="15" x14ac:dyDescent="0.25">
      <c r="A14898" s="262">
        <v>43595</v>
      </c>
      <c r="B14898" t="s">
        <v>33914</v>
      </c>
      <c r="C14898" s="27" t="s">
        <v>2</v>
      </c>
      <c r="D14898" s="263">
        <v>19.72</v>
      </c>
    </row>
    <row r="14899" spans="1:4" ht="15" x14ac:dyDescent="0.25">
      <c r="A14899" s="262">
        <v>43596</v>
      </c>
      <c r="B14899" t="s">
        <v>33915</v>
      </c>
      <c r="C14899" s="27" t="s">
        <v>2</v>
      </c>
      <c r="D14899" s="263">
        <v>22.79</v>
      </c>
    </row>
    <row r="14900" spans="1:4" ht="15" x14ac:dyDescent="0.25">
      <c r="A14900" s="262">
        <v>38108</v>
      </c>
      <c r="B14900" t="s">
        <v>33916</v>
      </c>
      <c r="C14900" s="27" t="s">
        <v>2</v>
      </c>
      <c r="D14900" s="263">
        <v>44.27</v>
      </c>
    </row>
    <row r="14901" spans="1:4" ht="15" x14ac:dyDescent="0.25">
      <c r="A14901" s="262">
        <v>38087</v>
      </c>
      <c r="B14901" t="s">
        <v>33917</v>
      </c>
      <c r="C14901" s="27" t="s">
        <v>2</v>
      </c>
      <c r="D14901" s="263">
        <v>56.94</v>
      </c>
    </row>
    <row r="14902" spans="1:4" ht="15" x14ac:dyDescent="0.25">
      <c r="A14902" s="262">
        <v>38109</v>
      </c>
      <c r="B14902" t="s">
        <v>33918</v>
      </c>
      <c r="C14902" s="27" t="s">
        <v>2</v>
      </c>
      <c r="D14902" s="263">
        <v>70.75</v>
      </c>
    </row>
    <row r="14903" spans="1:4" ht="15" x14ac:dyDescent="0.25">
      <c r="A14903" s="262">
        <v>38088</v>
      </c>
      <c r="B14903" t="s">
        <v>33919</v>
      </c>
      <c r="C14903" s="27" t="s">
        <v>2</v>
      </c>
      <c r="D14903" s="263">
        <v>74.39</v>
      </c>
    </row>
    <row r="14904" spans="1:4" ht="15" x14ac:dyDescent="0.25">
      <c r="A14904" s="262">
        <v>38110</v>
      </c>
      <c r="B14904" t="s">
        <v>33920</v>
      </c>
      <c r="C14904" s="27" t="s">
        <v>2</v>
      </c>
      <c r="D14904" s="263">
        <v>27.21</v>
      </c>
    </row>
    <row r="14905" spans="1:4" ht="15" x14ac:dyDescent="0.25">
      <c r="A14905" s="262">
        <v>38089</v>
      </c>
      <c r="B14905" t="s">
        <v>33921</v>
      </c>
      <c r="C14905" s="27" t="s">
        <v>2</v>
      </c>
      <c r="D14905" s="263">
        <v>47.42</v>
      </c>
    </row>
    <row r="14906" spans="1:4" ht="15" x14ac:dyDescent="0.25">
      <c r="A14906" s="262">
        <v>38111</v>
      </c>
      <c r="B14906" t="s">
        <v>33922</v>
      </c>
      <c r="C14906" s="27" t="s">
        <v>2</v>
      </c>
      <c r="D14906" s="263">
        <v>30.43</v>
      </c>
    </row>
    <row r="14907" spans="1:4" ht="15" x14ac:dyDescent="0.25">
      <c r="A14907" s="262">
        <v>38090</v>
      </c>
      <c r="B14907" t="s">
        <v>33923</v>
      </c>
      <c r="C14907" s="27" t="s">
        <v>2</v>
      </c>
      <c r="D14907" s="263">
        <v>49.01</v>
      </c>
    </row>
    <row r="14908" spans="1:4" ht="15" x14ac:dyDescent="0.25">
      <c r="A14908" s="262">
        <v>38400</v>
      </c>
      <c r="B14908" t="s">
        <v>33924</v>
      </c>
      <c r="C14908" s="27" t="s">
        <v>2</v>
      </c>
      <c r="D14908" s="263">
        <v>58.02</v>
      </c>
    </row>
    <row r="14909" spans="1:4" ht="15" x14ac:dyDescent="0.25">
      <c r="A14909" s="262">
        <v>13726</v>
      </c>
      <c r="B14909" t="s">
        <v>33925</v>
      </c>
      <c r="C14909" s="27" t="s">
        <v>2</v>
      </c>
      <c r="D14909" s="263"/>
    </row>
    <row r="14910" spans="1:4" ht="15" x14ac:dyDescent="0.25">
      <c r="A14910" s="262">
        <v>12627</v>
      </c>
      <c r="B14910" t="s">
        <v>33926</v>
      </c>
      <c r="C14910" s="27" t="s">
        <v>2</v>
      </c>
      <c r="D14910" s="263">
        <v>1.39</v>
      </c>
    </row>
    <row r="14911" spans="1:4" ht="15" x14ac:dyDescent="0.25">
      <c r="A14911" s="262">
        <v>39996</v>
      </c>
      <c r="B14911" t="s">
        <v>33927</v>
      </c>
      <c r="C14911" s="27" t="s">
        <v>1</v>
      </c>
      <c r="D14911" s="263">
        <v>3.74</v>
      </c>
    </row>
    <row r="14912" spans="1:4" ht="15" x14ac:dyDescent="0.25">
      <c r="A14912" s="262">
        <v>10478</v>
      </c>
      <c r="B14912" t="s">
        <v>33928</v>
      </c>
      <c r="C14912" s="27" t="s">
        <v>1051</v>
      </c>
      <c r="D14912" s="263">
        <v>45.07</v>
      </c>
    </row>
    <row r="14913" spans="1:4" ht="15" x14ac:dyDescent="0.25">
      <c r="A14913" s="262">
        <v>10481</v>
      </c>
      <c r="B14913" t="s">
        <v>33929</v>
      </c>
      <c r="C14913" s="27" t="s">
        <v>1051</v>
      </c>
      <c r="D14913" s="263">
        <v>40.08</v>
      </c>
    </row>
    <row r="14914" spans="1:4" ht="15" x14ac:dyDescent="0.25">
      <c r="A14914" s="262">
        <v>10475</v>
      </c>
      <c r="B14914" t="s">
        <v>33930</v>
      </c>
      <c r="C14914" s="27" t="s">
        <v>1051</v>
      </c>
      <c r="D14914" s="263">
        <v>38.78</v>
      </c>
    </row>
    <row r="14915" spans="1:4" ht="15" x14ac:dyDescent="0.25">
      <c r="A14915" s="262">
        <v>4030</v>
      </c>
      <c r="B14915" t="s">
        <v>33931</v>
      </c>
      <c r="C14915" s="27" t="s">
        <v>3</v>
      </c>
      <c r="D14915" s="263">
        <v>6.36</v>
      </c>
    </row>
    <row r="14916" spans="1:4" ht="15" x14ac:dyDescent="0.25">
      <c r="A14916" s="262">
        <v>4031</v>
      </c>
      <c r="B14916" t="s">
        <v>33932</v>
      </c>
      <c r="C14916" s="27" t="s">
        <v>3</v>
      </c>
      <c r="D14916" s="263">
        <v>29.91</v>
      </c>
    </row>
    <row r="14917" spans="1:4" ht="15" x14ac:dyDescent="0.25">
      <c r="A14917" s="262">
        <v>11652</v>
      </c>
      <c r="B14917" t="s">
        <v>33933</v>
      </c>
      <c r="C14917" s="27" t="s">
        <v>2</v>
      </c>
      <c r="D14917" s="263"/>
    </row>
    <row r="14918" spans="1:4" ht="15" x14ac:dyDescent="0.25">
      <c r="A14918" s="262">
        <v>13896</v>
      </c>
      <c r="B14918" t="s">
        <v>33934</v>
      </c>
      <c r="C14918" s="27" t="s">
        <v>2</v>
      </c>
      <c r="D14918" s="263"/>
    </row>
    <row r="14919" spans="1:4" ht="15" x14ac:dyDescent="0.25">
      <c r="A14919" s="262">
        <v>44470</v>
      </c>
      <c r="B14919" t="s">
        <v>40024</v>
      </c>
      <c r="C14919" s="27" t="s">
        <v>2</v>
      </c>
      <c r="D14919" s="263"/>
    </row>
    <row r="14920" spans="1:4" ht="15" x14ac:dyDescent="0.25">
      <c r="A14920" s="262">
        <v>13476</v>
      </c>
      <c r="B14920" t="s">
        <v>33935</v>
      </c>
      <c r="C14920" s="27" t="s">
        <v>2</v>
      </c>
      <c r="D14920" s="263"/>
    </row>
    <row r="14921" spans="1:4" ht="15" x14ac:dyDescent="0.25">
      <c r="A14921" s="262">
        <v>44491</v>
      </c>
      <c r="B14921" t="s">
        <v>40025</v>
      </c>
      <c r="C14921" s="27" t="s">
        <v>2</v>
      </c>
      <c r="D14921" s="263"/>
    </row>
    <row r="14922" spans="1:4" ht="15" x14ac:dyDescent="0.25">
      <c r="A14922" s="262">
        <v>10488</v>
      </c>
      <c r="B14922" t="s">
        <v>33936</v>
      </c>
      <c r="C14922" s="27" t="s">
        <v>2</v>
      </c>
      <c r="D14922" s="263"/>
    </row>
    <row r="14923" spans="1:4" ht="15" x14ac:dyDescent="0.25">
      <c r="A14923" s="262">
        <v>13606</v>
      </c>
      <c r="B14923" t="s">
        <v>33937</v>
      </c>
      <c r="C14923" s="27" t="s">
        <v>2</v>
      </c>
      <c r="D14923" s="263"/>
    </row>
    <row r="14924" spans="1:4" ht="15" x14ac:dyDescent="0.25">
      <c r="A14924" s="262">
        <v>10489</v>
      </c>
      <c r="B14924" t="s">
        <v>33938</v>
      </c>
      <c r="C14924" s="27" t="s">
        <v>220</v>
      </c>
      <c r="D14924" s="263">
        <v>17.5</v>
      </c>
    </row>
    <row r="14925" spans="1:4" ht="15" x14ac:dyDescent="0.25">
      <c r="A14925" s="262">
        <v>41073</v>
      </c>
      <c r="B14925" t="s">
        <v>33939</v>
      </c>
      <c r="C14925" s="27" t="s">
        <v>1308</v>
      </c>
      <c r="D14925" s="263">
        <v>3090.78</v>
      </c>
    </row>
    <row r="14926" spans="1:4" ht="15" x14ac:dyDescent="0.25">
      <c r="A14926" s="262">
        <v>34391</v>
      </c>
      <c r="B14926" t="s">
        <v>33940</v>
      </c>
      <c r="C14926" s="27" t="s">
        <v>3</v>
      </c>
      <c r="D14926" s="263">
        <v>497.9</v>
      </c>
    </row>
    <row r="14927" spans="1:4" ht="15" x14ac:dyDescent="0.25">
      <c r="A14927" s="262">
        <v>10496</v>
      </c>
      <c r="B14927" t="s">
        <v>33941</v>
      </c>
      <c r="C14927" s="27" t="s">
        <v>3</v>
      </c>
      <c r="D14927" s="263">
        <v>433.33</v>
      </c>
    </row>
    <row r="14928" spans="1:4" ht="15" x14ac:dyDescent="0.25">
      <c r="A14928" s="262">
        <v>10497</v>
      </c>
      <c r="B14928" t="s">
        <v>33942</v>
      </c>
      <c r="C14928" s="27" t="s">
        <v>3</v>
      </c>
      <c r="D14928" s="263">
        <v>1126.6600000000001</v>
      </c>
    </row>
    <row r="14929" spans="1:4" ht="15" x14ac:dyDescent="0.25">
      <c r="A14929" s="262">
        <v>10504</v>
      </c>
      <c r="B14929" t="s">
        <v>33943</v>
      </c>
      <c r="C14929" s="27" t="s">
        <v>3</v>
      </c>
      <c r="D14929" s="263">
        <v>1317.33</v>
      </c>
    </row>
    <row r="14930" spans="1:4" ht="15" x14ac:dyDescent="0.25">
      <c r="A14930" s="262">
        <v>34390</v>
      </c>
      <c r="B14930" t="s">
        <v>33944</v>
      </c>
      <c r="C14930" s="27" t="s">
        <v>3</v>
      </c>
      <c r="D14930" s="263">
        <v>388.26</v>
      </c>
    </row>
    <row r="14931" spans="1:4" ht="15" x14ac:dyDescent="0.25">
      <c r="A14931" s="262">
        <v>34389</v>
      </c>
      <c r="B14931" t="s">
        <v>33945</v>
      </c>
      <c r="C14931" s="27" t="s">
        <v>3</v>
      </c>
      <c r="D14931" s="263">
        <v>121.33</v>
      </c>
    </row>
    <row r="14932" spans="1:4" ht="15" x14ac:dyDescent="0.25">
      <c r="A14932" s="262">
        <v>34388</v>
      </c>
      <c r="B14932" t="s">
        <v>33946</v>
      </c>
      <c r="C14932" s="27" t="s">
        <v>3</v>
      </c>
      <c r="D14932" s="263">
        <v>172.44</v>
      </c>
    </row>
    <row r="14933" spans="1:4" ht="15" x14ac:dyDescent="0.25">
      <c r="A14933" s="262">
        <v>34387</v>
      </c>
      <c r="B14933" t="s">
        <v>33947</v>
      </c>
      <c r="C14933" s="27" t="s">
        <v>3</v>
      </c>
      <c r="D14933" s="263">
        <v>279.93</v>
      </c>
    </row>
    <row r="14934" spans="1:4" ht="15" x14ac:dyDescent="0.25">
      <c r="A14934" s="262">
        <v>11188</v>
      </c>
      <c r="B14934" t="s">
        <v>33948</v>
      </c>
      <c r="C14934" s="27" t="s">
        <v>3</v>
      </c>
      <c r="D14934" s="263">
        <v>138.66</v>
      </c>
    </row>
    <row r="14935" spans="1:4" ht="15" x14ac:dyDescent="0.25">
      <c r="A14935" s="262">
        <v>11189</v>
      </c>
      <c r="B14935" t="s">
        <v>33949</v>
      </c>
      <c r="C14935" s="27" t="s">
        <v>3</v>
      </c>
      <c r="D14935" s="263">
        <v>208</v>
      </c>
    </row>
    <row r="14936" spans="1:4" ht="15" x14ac:dyDescent="0.25">
      <c r="A14936" s="262">
        <v>21107</v>
      </c>
      <c r="B14936" t="s">
        <v>33950</v>
      </c>
      <c r="C14936" s="27" t="s">
        <v>3</v>
      </c>
      <c r="D14936" s="263">
        <v>149.69</v>
      </c>
    </row>
    <row r="14937" spans="1:4" ht="15" x14ac:dyDescent="0.25">
      <c r="A14937" s="262">
        <v>34386</v>
      </c>
      <c r="B14937" t="s">
        <v>33951</v>
      </c>
      <c r="C14937" s="27" t="s">
        <v>3</v>
      </c>
      <c r="D14937" s="263">
        <v>260</v>
      </c>
    </row>
    <row r="14938" spans="1:4" ht="15" x14ac:dyDescent="0.25">
      <c r="A14938" s="262">
        <v>10490</v>
      </c>
      <c r="B14938" t="s">
        <v>33952</v>
      </c>
      <c r="C14938" s="27" t="s">
        <v>3</v>
      </c>
      <c r="D14938" s="263">
        <v>91</v>
      </c>
    </row>
    <row r="14939" spans="1:4" ht="15" x14ac:dyDescent="0.25">
      <c r="A14939" s="262">
        <v>10492</v>
      </c>
      <c r="B14939" t="s">
        <v>33953</v>
      </c>
      <c r="C14939" s="27" t="s">
        <v>3</v>
      </c>
      <c r="D14939" s="263">
        <v>104</v>
      </c>
    </row>
    <row r="14940" spans="1:4" ht="15" x14ac:dyDescent="0.25">
      <c r="A14940" s="262">
        <v>10493</v>
      </c>
      <c r="B14940" t="s">
        <v>33954</v>
      </c>
      <c r="C14940" s="27" t="s">
        <v>3</v>
      </c>
      <c r="D14940" s="263">
        <v>121.33</v>
      </c>
    </row>
    <row r="14941" spans="1:4" ht="15" x14ac:dyDescent="0.25">
      <c r="A14941" s="262">
        <v>10491</v>
      </c>
      <c r="B14941" t="s">
        <v>33955</v>
      </c>
      <c r="C14941" s="27" t="s">
        <v>3</v>
      </c>
      <c r="D14941" s="263">
        <v>147.33000000000001</v>
      </c>
    </row>
    <row r="14942" spans="1:4" ht="15" x14ac:dyDescent="0.25">
      <c r="A14942" s="262">
        <v>34385</v>
      </c>
      <c r="B14942" t="s">
        <v>40026</v>
      </c>
      <c r="C14942" s="27" t="s">
        <v>3</v>
      </c>
      <c r="D14942" s="263">
        <v>214.93</v>
      </c>
    </row>
    <row r="14943" spans="1:4" ht="15" x14ac:dyDescent="0.25">
      <c r="A14943" s="262">
        <v>10499</v>
      </c>
      <c r="B14943" t="s">
        <v>33956</v>
      </c>
      <c r="C14943" s="27" t="s">
        <v>3</v>
      </c>
      <c r="D14943" s="263">
        <v>86.66</v>
      </c>
    </row>
    <row r="14944" spans="1:4" ht="15" x14ac:dyDescent="0.25">
      <c r="A14944" s="262">
        <v>34384</v>
      </c>
      <c r="B14944" t="s">
        <v>33957</v>
      </c>
      <c r="C14944" s="27" t="s">
        <v>3</v>
      </c>
      <c r="D14944" s="263">
        <v>260</v>
      </c>
    </row>
    <row r="14945" spans="1:4" ht="15" x14ac:dyDescent="0.25">
      <c r="A14945" s="262">
        <v>11185</v>
      </c>
      <c r="B14945" t="s">
        <v>33958</v>
      </c>
      <c r="C14945" s="27" t="s">
        <v>3</v>
      </c>
      <c r="D14945" s="263">
        <v>268.66000000000003</v>
      </c>
    </row>
    <row r="14946" spans="1:4" ht="15" x14ac:dyDescent="0.25">
      <c r="A14946" s="262">
        <v>10507</v>
      </c>
      <c r="B14946" t="s">
        <v>33959</v>
      </c>
      <c r="C14946" s="27" t="s">
        <v>3</v>
      </c>
      <c r="D14946" s="263">
        <v>219.67</v>
      </c>
    </row>
    <row r="14947" spans="1:4" ht="15" x14ac:dyDescent="0.25">
      <c r="A14947" s="262">
        <v>10505</v>
      </c>
      <c r="B14947" t="s">
        <v>33960</v>
      </c>
      <c r="C14947" s="27" t="s">
        <v>3</v>
      </c>
      <c r="D14947" s="263">
        <v>129.62</v>
      </c>
    </row>
    <row r="14948" spans="1:4" ht="15" x14ac:dyDescent="0.25">
      <c r="A14948" s="262">
        <v>10506</v>
      </c>
      <c r="B14948" t="s">
        <v>33961</v>
      </c>
      <c r="C14948" s="27" t="s">
        <v>3</v>
      </c>
      <c r="D14948" s="263">
        <v>169.21</v>
      </c>
    </row>
    <row r="14949" spans="1:4" ht="15" x14ac:dyDescent="0.25">
      <c r="A14949" s="262">
        <v>5031</v>
      </c>
      <c r="B14949" t="s">
        <v>33962</v>
      </c>
      <c r="C14949" s="27" t="s">
        <v>3</v>
      </c>
      <c r="D14949" s="263">
        <v>237.6</v>
      </c>
    </row>
    <row r="14950" spans="1:4" ht="15" x14ac:dyDescent="0.25">
      <c r="A14950" s="262">
        <v>10502</v>
      </c>
      <c r="B14950" t="s">
        <v>33963</v>
      </c>
      <c r="C14950" s="27" t="s">
        <v>3</v>
      </c>
      <c r="D14950" s="263">
        <v>276.86</v>
      </c>
    </row>
    <row r="14951" spans="1:4" ht="15" x14ac:dyDescent="0.25">
      <c r="A14951" s="262">
        <v>10501</v>
      </c>
      <c r="B14951" t="s">
        <v>33964</v>
      </c>
      <c r="C14951" s="27" t="s">
        <v>3</v>
      </c>
      <c r="D14951" s="263">
        <v>156.41</v>
      </c>
    </row>
    <row r="14952" spans="1:4" ht="15" x14ac:dyDescent="0.25">
      <c r="A14952" s="262">
        <v>10503</v>
      </c>
      <c r="B14952" t="s">
        <v>33965</v>
      </c>
      <c r="C14952" s="27" t="s">
        <v>3</v>
      </c>
      <c r="D14952" s="263">
        <v>211.32</v>
      </c>
    </row>
    <row r="14953" spans="1:4" ht="15" x14ac:dyDescent="0.25">
      <c r="A14953" s="262">
        <v>4500</v>
      </c>
      <c r="B14953" t="s">
        <v>33966</v>
      </c>
      <c r="C14953" s="27" t="s">
        <v>1</v>
      </c>
      <c r="D14953" s="263">
        <v>15.14</v>
      </c>
    </row>
    <row r="14954" spans="1:4" ht="15" x14ac:dyDescent="0.25">
      <c r="A14954" s="262">
        <v>4448</v>
      </c>
      <c r="B14954" t="s">
        <v>33967</v>
      </c>
      <c r="C14954" s="27" t="s">
        <v>1</v>
      </c>
      <c r="D14954" s="263">
        <v>20.79</v>
      </c>
    </row>
    <row r="14955" spans="1:4" ht="15" x14ac:dyDescent="0.25">
      <c r="A14955" s="262">
        <v>20213</v>
      </c>
      <c r="B14955" t="s">
        <v>33968</v>
      </c>
      <c r="C14955" s="27" t="s">
        <v>1</v>
      </c>
      <c r="D14955" s="263">
        <v>35.270000000000003</v>
      </c>
    </row>
    <row r="14956" spans="1:4" ht="15" x14ac:dyDescent="0.25">
      <c r="A14956" s="262">
        <v>20211</v>
      </c>
      <c r="B14956" t="s">
        <v>33969</v>
      </c>
      <c r="C14956" s="27" t="s">
        <v>1</v>
      </c>
      <c r="D14956" s="263">
        <v>46.7</v>
      </c>
    </row>
    <row r="14957" spans="1:4" ht="15" x14ac:dyDescent="0.25">
      <c r="A14957" s="262">
        <v>40270</v>
      </c>
      <c r="B14957" t="s">
        <v>33970</v>
      </c>
      <c r="C14957" s="27" t="s">
        <v>1</v>
      </c>
      <c r="D14957" s="263"/>
    </row>
    <row r="14958" spans="1:4" ht="15" x14ac:dyDescent="0.25">
      <c r="A14958" s="262">
        <v>4425</v>
      </c>
      <c r="B14958" t="s">
        <v>33971</v>
      </c>
      <c r="C14958" s="27" t="s">
        <v>1</v>
      </c>
      <c r="D14958" s="263">
        <v>38.6</v>
      </c>
    </row>
    <row r="14959" spans="1:4" ht="15" x14ac:dyDescent="0.25">
      <c r="A14959" s="262">
        <v>4472</v>
      </c>
      <c r="B14959" t="s">
        <v>33972</v>
      </c>
      <c r="C14959" s="27" t="s">
        <v>1</v>
      </c>
      <c r="D14959" s="263">
        <v>48.22</v>
      </c>
    </row>
    <row r="14960" spans="1:4" ht="15" x14ac:dyDescent="0.25">
      <c r="A14960" s="262">
        <v>35272</v>
      </c>
      <c r="B14960" t="s">
        <v>33973</v>
      </c>
      <c r="C14960" s="27" t="s">
        <v>1</v>
      </c>
      <c r="D14960" s="263">
        <v>69.7</v>
      </c>
    </row>
    <row r="14961" spans="1:4" ht="15" x14ac:dyDescent="0.25">
      <c r="A14961" s="262">
        <v>4481</v>
      </c>
      <c r="B14961" t="s">
        <v>33974</v>
      </c>
      <c r="C14961" s="27" t="s">
        <v>1</v>
      </c>
      <c r="D14961" s="263">
        <v>74.61</v>
      </c>
    </row>
    <row r="14962" spans="1:4" ht="15" x14ac:dyDescent="0.25">
      <c r="A14962" s="262">
        <v>34345</v>
      </c>
      <c r="B14962" t="s">
        <v>33975</v>
      </c>
      <c r="C14962" s="27" t="s">
        <v>220</v>
      </c>
      <c r="D14962" s="263">
        <v>18.95</v>
      </c>
    </row>
    <row r="14963" spans="1:4" ht="15" x14ac:dyDescent="0.25">
      <c r="A14963" s="262">
        <v>41096</v>
      </c>
      <c r="B14963" t="s">
        <v>33976</v>
      </c>
      <c r="C14963" s="27" t="s">
        <v>1308</v>
      </c>
      <c r="D14963" s="263">
        <v>3348.8</v>
      </c>
    </row>
    <row r="14964" spans="1:4" ht="15" x14ac:dyDescent="0.25">
      <c r="A14964" s="262"/>
      <c r="B14964"/>
      <c r="C14964" s="27"/>
      <c r="D14964" s="263"/>
    </row>
    <row r="14965" spans="1:4" ht="15" x14ac:dyDescent="0.25">
      <c r="A14965" s="262"/>
      <c r="B14965"/>
      <c r="C14965" s="27"/>
      <c r="D14965" s="263"/>
    </row>
    <row r="14966" spans="1:4" ht="15" x14ac:dyDescent="0.25">
      <c r="A14966" s="262"/>
      <c r="B14966"/>
      <c r="C14966" s="27"/>
      <c r="D14966" s="263"/>
    </row>
    <row r="14967" spans="1:4" ht="15" x14ac:dyDescent="0.25">
      <c r="A14967" s="262"/>
      <c r="B14967"/>
      <c r="C14967" s="27"/>
      <c r="D14967" s="263"/>
    </row>
    <row r="14968" spans="1:4" ht="15" x14ac:dyDescent="0.25">
      <c r="A14968" s="262"/>
      <c r="B14968"/>
      <c r="C14968" s="27"/>
      <c r="D14968" s="263"/>
    </row>
    <row r="14969" spans="1:4" ht="15" x14ac:dyDescent="0.25">
      <c r="A14969" s="262"/>
      <c r="B14969"/>
      <c r="C14969" s="27"/>
      <c r="D14969" s="263"/>
    </row>
    <row r="14970" spans="1:4" ht="15" x14ac:dyDescent="0.25">
      <c r="A14970" s="262"/>
      <c r="B14970"/>
      <c r="C14970" s="27"/>
      <c r="D14970" s="263"/>
    </row>
    <row r="14971" spans="1:4" ht="15" x14ac:dyDescent="0.25">
      <c r="A14971" s="262"/>
      <c r="B14971"/>
      <c r="C14971" s="27"/>
      <c r="D14971" s="263"/>
    </row>
    <row r="14972" spans="1:4" ht="15" x14ac:dyDescent="0.25">
      <c r="A14972" s="262"/>
      <c r="B14972"/>
      <c r="C14972" s="27"/>
      <c r="D14972" s="263"/>
    </row>
    <row r="14973" spans="1:4" ht="15" x14ac:dyDescent="0.25">
      <c r="A14973" s="262"/>
      <c r="B14973"/>
      <c r="C14973" s="27"/>
      <c r="D14973" s="263"/>
    </row>
    <row r="14974" spans="1:4" ht="15" x14ac:dyDescent="0.25">
      <c r="A14974" s="262"/>
      <c r="B14974"/>
      <c r="C14974" s="27"/>
      <c r="D14974" s="263"/>
    </row>
    <row r="14975" spans="1:4" ht="15" x14ac:dyDescent="0.25">
      <c r="A14975" s="262"/>
      <c r="B14975"/>
      <c r="C14975" s="27"/>
      <c r="D14975" s="263"/>
    </row>
    <row r="14976" spans="1:4" ht="15" x14ac:dyDescent="0.25">
      <c r="A14976" s="262"/>
      <c r="B14976"/>
      <c r="C14976" s="27"/>
      <c r="D14976" s="263"/>
    </row>
    <row r="14977" spans="1:4" ht="15" x14ac:dyDescent="0.25">
      <c r="A14977" s="262"/>
      <c r="B14977"/>
      <c r="C14977" s="27"/>
      <c r="D14977" s="263"/>
    </row>
    <row r="14978" spans="1:4" ht="15" x14ac:dyDescent="0.25">
      <c r="A14978" s="262"/>
      <c r="B14978"/>
      <c r="C14978" s="27"/>
      <c r="D14978" s="263"/>
    </row>
    <row r="14979" spans="1:4" ht="15" x14ac:dyDescent="0.25">
      <c r="A14979" s="262"/>
      <c r="B14979"/>
      <c r="C14979" s="27"/>
      <c r="D14979" s="263"/>
    </row>
    <row r="14980" spans="1:4" ht="15" x14ac:dyDescent="0.25">
      <c r="A14980" s="262"/>
      <c r="B14980"/>
      <c r="C14980" s="27"/>
      <c r="D14980" s="263"/>
    </row>
    <row r="14981" spans="1:4" ht="15" x14ac:dyDescent="0.25">
      <c r="A14981" s="262"/>
      <c r="B14981"/>
      <c r="C14981" s="27"/>
      <c r="D14981" s="263"/>
    </row>
    <row r="14982" spans="1:4" ht="15" x14ac:dyDescent="0.25">
      <c r="A14982" s="262"/>
      <c r="B14982"/>
      <c r="C14982" s="27"/>
      <c r="D14982" s="263"/>
    </row>
    <row r="14983" spans="1:4" ht="15" x14ac:dyDescent="0.25">
      <c r="A14983" s="262"/>
      <c r="B14983"/>
      <c r="C14983" s="27"/>
      <c r="D14983" s="263"/>
    </row>
    <row r="14984" spans="1:4" ht="15" x14ac:dyDescent="0.25">
      <c r="A14984" s="262"/>
      <c r="B14984"/>
      <c r="C14984" s="27"/>
      <c r="D14984" s="263"/>
    </row>
    <row r="14985" spans="1:4" ht="15" x14ac:dyDescent="0.25">
      <c r="A14985" s="262"/>
      <c r="B14985"/>
      <c r="C14985" s="27"/>
      <c r="D14985" s="263"/>
    </row>
    <row r="14986" spans="1:4" ht="15" x14ac:dyDescent="0.25">
      <c r="A14986" s="262"/>
      <c r="B14986"/>
      <c r="C14986" s="27"/>
      <c r="D14986" s="263"/>
    </row>
    <row r="14987" spans="1:4" ht="15" x14ac:dyDescent="0.25">
      <c r="A14987" s="262"/>
      <c r="B14987"/>
      <c r="C14987" s="27"/>
      <c r="D14987" s="263"/>
    </row>
    <row r="14988" spans="1:4" ht="15" x14ac:dyDescent="0.25">
      <c r="A14988" s="262"/>
      <c r="B14988"/>
      <c r="C14988" s="27"/>
      <c r="D14988" s="263"/>
    </row>
    <row r="14989" spans="1:4" ht="15" x14ac:dyDescent="0.25">
      <c r="A14989" s="262"/>
      <c r="B14989"/>
      <c r="C14989" s="27"/>
      <c r="D14989" s="263"/>
    </row>
    <row r="14990" spans="1:4" ht="15" x14ac:dyDescent="0.25">
      <c r="A14990" s="262"/>
      <c r="B14990"/>
      <c r="C14990" s="27"/>
      <c r="D14990" s="263"/>
    </row>
    <row r="14991" spans="1:4" ht="15" x14ac:dyDescent="0.25">
      <c r="A14991" s="262"/>
      <c r="B14991"/>
      <c r="C14991" s="27"/>
      <c r="D14991" s="263"/>
    </row>
    <row r="14992" spans="1:4" ht="15" x14ac:dyDescent="0.25">
      <c r="A14992" s="262"/>
      <c r="B14992"/>
      <c r="C14992" s="27"/>
      <c r="D14992" s="263"/>
    </row>
    <row r="14993" spans="1:4" ht="15" x14ac:dyDescent="0.25">
      <c r="A14993" s="262"/>
      <c r="B14993"/>
      <c r="C14993" s="27"/>
      <c r="D14993" s="263"/>
    </row>
    <row r="14994" spans="1:4" ht="15" x14ac:dyDescent="0.25">
      <c r="A14994" s="262"/>
      <c r="B14994"/>
      <c r="C14994" s="27"/>
      <c r="D14994" s="263"/>
    </row>
    <row r="14995" spans="1:4" ht="15" x14ac:dyDescent="0.25">
      <c r="A14995" s="262"/>
      <c r="B14995"/>
      <c r="C14995" s="27"/>
      <c r="D14995" s="263"/>
    </row>
    <row r="14996" spans="1:4" ht="15" x14ac:dyDescent="0.25">
      <c r="A14996" s="262"/>
      <c r="B14996"/>
      <c r="C14996" s="27"/>
      <c r="D14996" s="263"/>
    </row>
    <row r="14997" spans="1:4" ht="15" x14ac:dyDescent="0.25">
      <c r="A14997" s="262"/>
      <c r="B14997"/>
      <c r="C14997" s="27"/>
      <c r="D14997" s="263"/>
    </row>
    <row r="14998" spans="1:4" ht="15" x14ac:dyDescent="0.25">
      <c r="A14998" s="262"/>
      <c r="B14998"/>
      <c r="C14998" s="27"/>
      <c r="D14998" s="263"/>
    </row>
    <row r="14999" spans="1:4" ht="15" x14ac:dyDescent="0.25">
      <c r="A14999" s="262"/>
      <c r="B14999"/>
      <c r="C14999" s="27"/>
      <c r="D14999" s="263"/>
    </row>
    <row r="15000" spans="1:4" ht="15" x14ac:dyDescent="0.25">
      <c r="A15000" s="262"/>
      <c r="B15000"/>
      <c r="C15000" s="27"/>
      <c r="D15000" s="263"/>
    </row>
    <row r="15001" spans="1:4" ht="15" x14ac:dyDescent="0.25">
      <c r="A15001" s="262"/>
      <c r="B15001"/>
      <c r="C15001" s="27"/>
      <c r="D15001" s="263"/>
    </row>
    <row r="15002" spans="1:4" ht="15" x14ac:dyDescent="0.25">
      <c r="A15002" s="262"/>
      <c r="B15002"/>
      <c r="C15002" s="27"/>
      <c r="D15002" s="263"/>
    </row>
    <row r="15003" spans="1:4" ht="15" x14ac:dyDescent="0.25">
      <c r="A15003" s="262"/>
      <c r="B15003"/>
      <c r="C15003" s="27"/>
      <c r="D15003" s="263"/>
    </row>
    <row r="15004" spans="1:4" ht="15" x14ac:dyDescent="0.25">
      <c r="A15004" s="262"/>
      <c r="B15004"/>
      <c r="C15004" s="27"/>
      <c r="D15004" s="263"/>
    </row>
    <row r="15005" spans="1:4" ht="15" x14ac:dyDescent="0.25">
      <c r="A15005" s="262"/>
      <c r="B15005"/>
      <c r="C15005" s="27"/>
      <c r="D15005" s="263"/>
    </row>
    <row r="15006" spans="1:4" ht="15" x14ac:dyDescent="0.25">
      <c r="A15006" s="262"/>
      <c r="B15006"/>
      <c r="C15006" s="27"/>
      <c r="D15006" s="263"/>
    </row>
    <row r="15007" spans="1:4" ht="15" x14ac:dyDescent="0.25">
      <c r="A15007" s="262"/>
      <c r="B15007"/>
      <c r="C15007" s="27"/>
      <c r="D15007" s="263"/>
    </row>
    <row r="15008" spans="1:4" ht="15" x14ac:dyDescent="0.25">
      <c r="A15008" s="262"/>
      <c r="B15008"/>
      <c r="C15008" s="27"/>
      <c r="D15008" s="263"/>
    </row>
    <row r="15009" spans="1:4" ht="15" x14ac:dyDescent="0.25">
      <c r="A15009" s="262"/>
      <c r="B15009"/>
      <c r="C15009" s="27"/>
      <c r="D15009" s="263"/>
    </row>
    <row r="15010" spans="1:4" ht="15" x14ac:dyDescent="0.25">
      <c r="A15010" s="262"/>
      <c r="B15010"/>
      <c r="C15010" s="27"/>
      <c r="D15010" s="263"/>
    </row>
    <row r="15011" spans="1:4" ht="15" x14ac:dyDescent="0.25">
      <c r="A15011" s="262"/>
      <c r="B15011"/>
      <c r="C15011" s="27"/>
      <c r="D15011" s="263"/>
    </row>
    <row r="15012" spans="1:4" ht="15" x14ac:dyDescent="0.25">
      <c r="A15012" s="262"/>
      <c r="B15012"/>
      <c r="C15012" s="27"/>
      <c r="D15012" s="263"/>
    </row>
    <row r="15013" spans="1:4" ht="15" x14ac:dyDescent="0.25">
      <c r="A15013" s="262"/>
      <c r="B15013"/>
      <c r="C15013" s="27"/>
      <c r="D15013" s="263"/>
    </row>
    <row r="15014" spans="1:4" ht="15" x14ac:dyDescent="0.25">
      <c r="A15014" s="262"/>
      <c r="B15014"/>
      <c r="C15014" s="27"/>
      <c r="D15014" s="263"/>
    </row>
    <row r="15015" spans="1:4" ht="15" x14ac:dyDescent="0.25">
      <c r="A15015" s="262"/>
      <c r="B15015"/>
      <c r="C15015" s="27"/>
      <c r="D15015" s="263"/>
    </row>
    <row r="15016" spans="1:4" ht="15" x14ac:dyDescent="0.25">
      <c r="A15016" s="262"/>
      <c r="B15016"/>
      <c r="C15016" s="27"/>
      <c r="D15016" s="263"/>
    </row>
    <row r="15017" spans="1:4" ht="15" x14ac:dyDescent="0.25">
      <c r="A15017" s="262"/>
      <c r="B15017"/>
      <c r="C15017" s="27"/>
      <c r="D15017" s="263"/>
    </row>
    <row r="15018" spans="1:4" ht="15" x14ac:dyDescent="0.25">
      <c r="A15018" s="262"/>
      <c r="B15018"/>
      <c r="C15018" s="27"/>
      <c r="D15018" s="263"/>
    </row>
    <row r="15019" spans="1:4" ht="15" x14ac:dyDescent="0.25">
      <c r="A15019" s="262"/>
      <c r="B15019"/>
      <c r="C15019" s="27"/>
      <c r="D15019" s="263"/>
    </row>
    <row r="15020" spans="1:4" ht="15" x14ac:dyDescent="0.25">
      <c r="A15020" s="262"/>
      <c r="B15020"/>
      <c r="C15020" s="27"/>
      <c r="D15020" s="263"/>
    </row>
    <row r="15021" spans="1:4" ht="15" x14ac:dyDescent="0.25">
      <c r="A15021" s="262"/>
      <c r="B15021"/>
      <c r="C15021" s="27"/>
      <c r="D15021" s="263"/>
    </row>
    <row r="15022" spans="1:4" ht="15" x14ac:dyDescent="0.25">
      <c r="A15022" s="262"/>
      <c r="B15022"/>
      <c r="C15022" s="27"/>
      <c r="D15022" s="263"/>
    </row>
    <row r="15023" spans="1:4" ht="15" x14ac:dyDescent="0.25">
      <c r="A15023" s="262"/>
      <c r="B15023"/>
      <c r="C15023" s="27"/>
      <c r="D15023" s="263"/>
    </row>
    <row r="15024" spans="1:4" ht="15" x14ac:dyDescent="0.25">
      <c r="A15024" s="262"/>
      <c r="B15024"/>
      <c r="C15024" s="27"/>
      <c r="D15024" s="263"/>
    </row>
    <row r="15025" spans="1:4" ht="15" x14ac:dyDescent="0.25">
      <c r="A15025" s="262"/>
      <c r="B15025"/>
      <c r="C15025" s="27"/>
      <c r="D15025" s="263"/>
    </row>
    <row r="15026" spans="1:4" ht="15" x14ac:dyDescent="0.25">
      <c r="A15026" s="262"/>
      <c r="B15026"/>
      <c r="C15026" s="27"/>
      <c r="D15026" s="263"/>
    </row>
    <row r="15027" spans="1:4" ht="15" x14ac:dyDescent="0.25">
      <c r="A15027" s="262"/>
      <c r="B15027"/>
      <c r="C15027" s="27"/>
      <c r="D15027" s="263"/>
    </row>
    <row r="15028" spans="1:4" ht="15" x14ac:dyDescent="0.25">
      <c r="A15028" s="262"/>
      <c r="B15028"/>
      <c r="C15028" s="27"/>
      <c r="D15028" s="263"/>
    </row>
    <row r="15029" spans="1:4" ht="15" x14ac:dyDescent="0.25">
      <c r="A15029" s="262"/>
      <c r="B15029"/>
      <c r="C15029" s="27"/>
      <c r="D15029" s="263"/>
    </row>
    <row r="15030" spans="1:4" ht="15" x14ac:dyDescent="0.25">
      <c r="A15030" s="262"/>
      <c r="B15030"/>
      <c r="C15030" s="27"/>
      <c r="D15030" s="263"/>
    </row>
    <row r="15031" spans="1:4" ht="15" x14ac:dyDescent="0.25">
      <c r="A15031" s="262"/>
      <c r="B15031"/>
      <c r="C15031" s="27"/>
      <c r="D15031" s="263"/>
    </row>
    <row r="15032" spans="1:4" ht="15" x14ac:dyDescent="0.25">
      <c r="A15032" s="262"/>
      <c r="B15032"/>
      <c r="C15032" s="27"/>
      <c r="D15032" s="263"/>
    </row>
    <row r="15033" spans="1:4" ht="15" x14ac:dyDescent="0.25">
      <c r="A15033" s="262"/>
      <c r="B15033"/>
      <c r="C15033" s="27"/>
      <c r="D15033" s="263"/>
    </row>
    <row r="15034" spans="1:4" ht="15" x14ac:dyDescent="0.25">
      <c r="A15034" s="262"/>
      <c r="B15034"/>
      <c r="C15034" s="27"/>
      <c r="D15034" s="263"/>
    </row>
    <row r="15035" spans="1:4" ht="15" x14ac:dyDescent="0.25">
      <c r="A15035" s="262"/>
      <c r="B15035"/>
      <c r="C15035" s="27"/>
      <c r="D15035" s="263"/>
    </row>
    <row r="15036" spans="1:4" ht="15" x14ac:dyDescent="0.25">
      <c r="A15036" s="262"/>
      <c r="B15036"/>
      <c r="C15036" s="27"/>
      <c r="D15036" s="263"/>
    </row>
    <row r="15037" spans="1:4" ht="15" x14ac:dyDescent="0.25">
      <c r="A15037" s="262"/>
      <c r="B15037"/>
      <c r="C15037" s="27"/>
      <c r="D15037" s="263"/>
    </row>
    <row r="15038" spans="1:4" ht="15" x14ac:dyDescent="0.25">
      <c r="A15038" s="262"/>
      <c r="B15038"/>
      <c r="C15038" s="27"/>
      <c r="D15038" s="263"/>
    </row>
    <row r="15039" spans="1:4" ht="15" x14ac:dyDescent="0.25">
      <c r="A15039" s="262"/>
      <c r="B15039"/>
      <c r="C15039" s="27"/>
      <c r="D15039" s="263"/>
    </row>
    <row r="15040" spans="1:4" ht="15" x14ac:dyDescent="0.25">
      <c r="A15040" s="262"/>
      <c r="B15040"/>
      <c r="C15040" s="27"/>
      <c r="D15040" s="263"/>
    </row>
    <row r="15041" spans="1:4" ht="15" x14ac:dyDescent="0.25">
      <c r="A15041" s="262"/>
      <c r="B15041"/>
      <c r="C15041" s="27"/>
      <c r="D15041" s="263"/>
    </row>
    <row r="15042" spans="1:4" ht="15" x14ac:dyDescent="0.25">
      <c r="A15042" s="262"/>
      <c r="B15042"/>
      <c r="C15042" s="27"/>
      <c r="D15042" s="263"/>
    </row>
    <row r="15043" spans="1:4" ht="15" x14ac:dyDescent="0.25">
      <c r="A15043" s="262"/>
      <c r="B15043"/>
      <c r="C15043" s="27"/>
      <c r="D15043" s="263"/>
    </row>
    <row r="15044" spans="1:4" ht="15" x14ac:dyDescent="0.25">
      <c r="A15044" s="262"/>
      <c r="B15044"/>
      <c r="C15044" s="27"/>
      <c r="D15044" s="263"/>
    </row>
    <row r="15045" spans="1:4" ht="15" x14ac:dyDescent="0.25">
      <c r="A15045" s="262"/>
      <c r="B15045"/>
      <c r="C15045" s="27"/>
      <c r="D15045" s="263"/>
    </row>
    <row r="15046" spans="1:4" ht="15" x14ac:dyDescent="0.25">
      <c r="A15046" s="262"/>
      <c r="B15046"/>
      <c r="C15046" s="27"/>
      <c r="D15046" s="263"/>
    </row>
    <row r="15047" spans="1:4" ht="15" x14ac:dyDescent="0.25">
      <c r="A15047" s="262"/>
      <c r="B15047"/>
      <c r="C15047" s="27"/>
      <c r="D15047" s="263"/>
    </row>
    <row r="15048" spans="1:4" ht="15" x14ac:dyDescent="0.25">
      <c r="A15048" s="262"/>
      <c r="B15048"/>
      <c r="C15048" s="27"/>
      <c r="D15048" s="263"/>
    </row>
    <row r="15049" spans="1:4" ht="15" x14ac:dyDescent="0.25">
      <c r="A15049" s="262"/>
      <c r="B15049"/>
      <c r="C15049" s="27"/>
      <c r="D15049" s="263"/>
    </row>
    <row r="15050" spans="1:4" ht="15" x14ac:dyDescent="0.25">
      <c r="A15050" s="262"/>
      <c r="B15050"/>
      <c r="C15050" s="27"/>
      <c r="D15050" s="263"/>
    </row>
    <row r="15051" spans="1:4" ht="15" x14ac:dyDescent="0.25">
      <c r="A15051" s="262"/>
      <c r="B15051"/>
      <c r="C15051" s="27"/>
      <c r="D15051" s="263"/>
    </row>
    <row r="15052" spans="1:4" ht="15" x14ac:dyDescent="0.25">
      <c r="A15052" s="262"/>
      <c r="B15052"/>
      <c r="C15052" s="27"/>
      <c r="D15052" s="263"/>
    </row>
    <row r="15053" spans="1:4" ht="15" x14ac:dyDescent="0.25">
      <c r="A15053" s="262"/>
      <c r="B15053"/>
      <c r="C15053" s="27"/>
      <c r="D15053" s="263"/>
    </row>
    <row r="15054" spans="1:4" ht="15" x14ac:dyDescent="0.25">
      <c r="A15054" s="262"/>
      <c r="B15054"/>
      <c r="C15054" s="27"/>
      <c r="D15054" s="263"/>
    </row>
    <row r="15055" spans="1:4" ht="15" x14ac:dyDescent="0.25">
      <c r="A15055" s="262"/>
      <c r="B15055"/>
      <c r="C15055" s="27"/>
      <c r="D15055" s="263"/>
    </row>
    <row r="15056" spans="1:4" ht="15" x14ac:dyDescent="0.25">
      <c r="A15056" s="262"/>
      <c r="B15056"/>
      <c r="C15056" s="27"/>
      <c r="D15056" s="263"/>
    </row>
    <row r="15057" spans="1:4" ht="15" x14ac:dyDescent="0.25">
      <c r="A15057" s="262"/>
      <c r="B15057"/>
      <c r="C15057" s="27"/>
      <c r="D15057" s="263"/>
    </row>
    <row r="15058" spans="1:4" ht="15" x14ac:dyDescent="0.25">
      <c r="A15058" s="262"/>
      <c r="B15058"/>
      <c r="C15058" s="27"/>
      <c r="D15058" s="263"/>
    </row>
    <row r="15059" spans="1:4" ht="15" x14ac:dyDescent="0.25">
      <c r="A15059" s="262"/>
      <c r="B15059"/>
      <c r="C15059" s="27"/>
      <c r="D15059" s="263"/>
    </row>
    <row r="15060" spans="1:4" ht="15" x14ac:dyDescent="0.25">
      <c r="A15060" s="262"/>
      <c r="B15060"/>
      <c r="C15060" s="27"/>
      <c r="D15060" s="263"/>
    </row>
    <row r="15061" spans="1:4" ht="15" x14ac:dyDescent="0.25">
      <c r="A15061" s="262"/>
      <c r="B15061"/>
      <c r="C15061" s="27"/>
      <c r="D15061" s="263"/>
    </row>
    <row r="15062" spans="1:4" ht="15" x14ac:dyDescent="0.25">
      <c r="A15062" s="262"/>
      <c r="B15062"/>
      <c r="C15062" s="27"/>
      <c r="D15062" s="263"/>
    </row>
    <row r="15063" spans="1:4" ht="15" x14ac:dyDescent="0.25">
      <c r="A15063" s="262"/>
      <c r="B15063"/>
      <c r="C15063" s="27"/>
      <c r="D15063" s="263"/>
    </row>
    <row r="15064" spans="1:4" ht="15" x14ac:dyDescent="0.25">
      <c r="A15064" s="262"/>
      <c r="B15064"/>
      <c r="C15064" s="27"/>
      <c r="D15064" s="263"/>
    </row>
    <row r="15065" spans="1:4" ht="15" x14ac:dyDescent="0.25">
      <c r="A15065" s="262"/>
      <c r="B15065"/>
      <c r="C15065" s="27"/>
      <c r="D15065" s="263"/>
    </row>
    <row r="15066" spans="1:4" ht="15" x14ac:dyDescent="0.25">
      <c r="A15066" s="262"/>
      <c r="B15066"/>
      <c r="C15066" s="27"/>
      <c r="D15066" s="263"/>
    </row>
    <row r="15067" spans="1:4" ht="15" x14ac:dyDescent="0.25">
      <c r="A15067" s="262"/>
      <c r="B15067"/>
      <c r="C15067" s="27"/>
      <c r="D15067" s="263"/>
    </row>
    <row r="15068" spans="1:4" ht="15" x14ac:dyDescent="0.25">
      <c r="A15068" s="262"/>
      <c r="B15068"/>
      <c r="C15068" s="27"/>
      <c r="D15068" s="263"/>
    </row>
    <row r="15069" spans="1:4" ht="15" x14ac:dyDescent="0.25">
      <c r="A15069" s="262"/>
      <c r="B15069"/>
      <c r="C15069" s="27"/>
      <c r="D15069" s="263"/>
    </row>
    <row r="15070" spans="1:4" ht="15" x14ac:dyDescent="0.25">
      <c r="A15070" s="262"/>
      <c r="B15070"/>
      <c r="C15070" s="27"/>
      <c r="D15070" s="263"/>
    </row>
    <row r="15071" spans="1:4" ht="15" x14ac:dyDescent="0.25">
      <c r="A15071" s="262"/>
      <c r="B15071"/>
      <c r="C15071" s="27"/>
      <c r="D15071" s="263"/>
    </row>
    <row r="15072" spans="1:4" ht="15" x14ac:dyDescent="0.25">
      <c r="A15072" s="262"/>
      <c r="B15072"/>
      <c r="C15072" s="27"/>
      <c r="D15072" s="263"/>
    </row>
    <row r="15073" spans="1:4" ht="15" x14ac:dyDescent="0.25">
      <c r="A15073" s="262"/>
      <c r="B15073"/>
      <c r="C15073" s="27"/>
      <c r="D15073" s="263"/>
    </row>
    <row r="15074" spans="1:4" ht="15" x14ac:dyDescent="0.25">
      <c r="A15074" s="262"/>
      <c r="B15074"/>
      <c r="C15074" s="27"/>
      <c r="D15074" s="263"/>
    </row>
    <row r="15075" spans="1:4" ht="15" x14ac:dyDescent="0.25">
      <c r="A15075" s="262"/>
      <c r="B15075"/>
      <c r="C15075" s="27"/>
      <c r="D15075" s="263"/>
    </row>
    <row r="15076" spans="1:4" ht="15" x14ac:dyDescent="0.25">
      <c r="A15076" s="262"/>
      <c r="B15076"/>
      <c r="C15076" s="27"/>
      <c r="D15076" s="263"/>
    </row>
    <row r="15077" spans="1:4" ht="15" x14ac:dyDescent="0.25">
      <c r="A15077" s="262"/>
      <c r="B15077"/>
      <c r="C15077" s="27"/>
      <c r="D15077" s="263"/>
    </row>
    <row r="15078" spans="1:4" ht="15" x14ac:dyDescent="0.25">
      <c r="A15078" s="262"/>
      <c r="B15078"/>
      <c r="C15078" s="27"/>
      <c r="D15078" s="263"/>
    </row>
    <row r="15079" spans="1:4" ht="15" x14ac:dyDescent="0.25">
      <c r="A15079" s="262"/>
      <c r="B15079"/>
      <c r="C15079" s="27"/>
      <c r="D15079" s="263"/>
    </row>
    <row r="15080" spans="1:4" ht="15" x14ac:dyDescent="0.25">
      <c r="A15080" s="262"/>
      <c r="B15080"/>
      <c r="C15080" s="27"/>
      <c r="D15080" s="263"/>
    </row>
    <row r="15081" spans="1:4" ht="15" x14ac:dyDescent="0.25">
      <c r="A15081" s="262"/>
      <c r="B15081"/>
      <c r="C15081" s="27"/>
      <c r="D15081" s="263"/>
    </row>
    <row r="15082" spans="1:4" ht="15" x14ac:dyDescent="0.25">
      <c r="A15082" s="262"/>
      <c r="B15082"/>
      <c r="C15082" s="27"/>
      <c r="D15082" s="263"/>
    </row>
    <row r="15083" spans="1:4" ht="15" x14ac:dyDescent="0.25">
      <c r="A15083" s="262"/>
      <c r="B15083"/>
      <c r="C15083" s="27"/>
      <c r="D15083" s="263"/>
    </row>
    <row r="15084" spans="1:4" ht="15" x14ac:dyDescent="0.25">
      <c r="A15084" s="262"/>
      <c r="B15084"/>
      <c r="C15084" s="27"/>
      <c r="D15084" s="263"/>
    </row>
    <row r="15085" spans="1:4" ht="15" x14ac:dyDescent="0.25">
      <c r="A15085" s="262"/>
      <c r="B15085"/>
      <c r="C15085" s="27"/>
      <c r="D15085" s="263"/>
    </row>
    <row r="15086" spans="1:4" ht="15" x14ac:dyDescent="0.25">
      <c r="A15086" s="262"/>
      <c r="B15086"/>
      <c r="C15086" s="27"/>
      <c r="D15086" s="263"/>
    </row>
    <row r="15087" spans="1:4" ht="15" x14ac:dyDescent="0.25">
      <c r="A15087" s="262"/>
      <c r="B15087"/>
      <c r="C15087" s="27"/>
      <c r="D15087" s="263"/>
    </row>
    <row r="15088" spans="1:4" ht="15" x14ac:dyDescent="0.25">
      <c r="A15088" s="262"/>
      <c r="B15088"/>
      <c r="C15088" s="27"/>
      <c r="D15088" s="263"/>
    </row>
    <row r="15089" spans="1:4" ht="15" x14ac:dyDescent="0.25">
      <c r="A15089" s="262"/>
      <c r="B15089"/>
      <c r="C15089" s="27"/>
      <c r="D15089" s="263"/>
    </row>
    <row r="15090" spans="1:4" ht="15" x14ac:dyDescent="0.25">
      <c r="A15090" s="262"/>
      <c r="B15090"/>
      <c r="C15090" s="27"/>
      <c r="D15090" s="263"/>
    </row>
    <row r="15091" spans="1:4" ht="15" x14ac:dyDescent="0.25">
      <c r="A15091" s="262"/>
      <c r="B15091"/>
      <c r="C15091" s="27"/>
      <c r="D15091" s="263"/>
    </row>
    <row r="15092" spans="1:4" ht="15" x14ac:dyDescent="0.25">
      <c r="A15092" s="262"/>
      <c r="B15092"/>
      <c r="C15092" s="27"/>
      <c r="D15092" s="263"/>
    </row>
    <row r="15093" spans="1:4" ht="15" x14ac:dyDescent="0.25">
      <c r="A15093" s="262"/>
      <c r="B15093"/>
      <c r="C15093" s="27"/>
      <c r="D15093" s="263"/>
    </row>
    <row r="15094" spans="1:4" ht="15" x14ac:dyDescent="0.25">
      <c r="A15094" s="262"/>
      <c r="B15094"/>
      <c r="C15094" s="27"/>
      <c r="D15094" s="263"/>
    </row>
    <row r="15095" spans="1:4" ht="15" x14ac:dyDescent="0.25">
      <c r="A15095" s="262"/>
      <c r="B15095"/>
      <c r="C15095" s="27"/>
      <c r="D15095" s="263"/>
    </row>
    <row r="15096" spans="1:4" ht="15" x14ac:dyDescent="0.25">
      <c r="A15096" s="262"/>
      <c r="B15096"/>
      <c r="C15096" s="27"/>
      <c r="D15096" s="263"/>
    </row>
    <row r="15097" spans="1:4" ht="15" x14ac:dyDescent="0.25">
      <c r="A15097" s="262"/>
      <c r="B15097"/>
      <c r="C15097" s="27"/>
      <c r="D15097" s="263"/>
    </row>
    <row r="15098" spans="1:4" ht="15" x14ac:dyDescent="0.25">
      <c r="A15098" s="262"/>
      <c r="B15098"/>
      <c r="C15098" s="27"/>
      <c r="D15098" s="263"/>
    </row>
    <row r="15099" spans="1:4" ht="15" x14ac:dyDescent="0.25">
      <c r="A15099" s="262"/>
      <c r="B15099"/>
      <c r="C15099" s="27"/>
      <c r="D15099" s="263"/>
    </row>
    <row r="15100" spans="1:4" ht="15" x14ac:dyDescent="0.25">
      <c r="A15100" s="262"/>
      <c r="B15100"/>
      <c r="C15100" s="27"/>
      <c r="D15100" s="263"/>
    </row>
    <row r="15101" spans="1:4" ht="15" x14ac:dyDescent="0.25">
      <c r="A15101" s="262"/>
      <c r="B15101"/>
      <c r="C15101" s="27"/>
      <c r="D15101" s="263"/>
    </row>
    <row r="15102" spans="1:4" ht="15" x14ac:dyDescent="0.25">
      <c r="A15102" s="262"/>
      <c r="B15102"/>
      <c r="C15102" s="27"/>
      <c r="D15102" s="263"/>
    </row>
    <row r="15103" spans="1:4" ht="15" x14ac:dyDescent="0.25">
      <c r="A15103" s="262"/>
      <c r="B15103"/>
      <c r="C15103" s="27"/>
      <c r="D15103" s="263"/>
    </row>
    <row r="15104" spans="1:4" ht="15" x14ac:dyDescent="0.25">
      <c r="A15104" s="262"/>
      <c r="B15104"/>
      <c r="C15104" s="27"/>
      <c r="D15104" s="263"/>
    </row>
    <row r="15105" spans="1:4" ht="15" x14ac:dyDescent="0.25">
      <c r="A15105" s="262"/>
      <c r="B15105"/>
      <c r="C15105" s="27"/>
      <c r="D15105" s="263"/>
    </row>
    <row r="15106" spans="1:4" ht="15" x14ac:dyDescent="0.25">
      <c r="A15106" s="262"/>
      <c r="B15106"/>
      <c r="C15106" s="27"/>
      <c r="D15106" s="263"/>
    </row>
    <row r="15107" spans="1:4" ht="15" x14ac:dyDescent="0.25">
      <c r="A15107" s="262"/>
      <c r="B15107"/>
      <c r="C15107" s="27"/>
      <c r="D15107" s="263"/>
    </row>
    <row r="15108" spans="1:4" ht="15" x14ac:dyDescent="0.25">
      <c r="A15108" s="262"/>
      <c r="B15108"/>
      <c r="C15108" s="27"/>
      <c r="D15108" s="263"/>
    </row>
    <row r="15109" spans="1:4" ht="15" x14ac:dyDescent="0.25">
      <c r="A15109" s="262"/>
      <c r="B15109"/>
      <c r="C15109" s="27"/>
      <c r="D15109" s="263"/>
    </row>
    <row r="15110" spans="1:4" ht="15" x14ac:dyDescent="0.25">
      <c r="A15110" s="262"/>
      <c r="B15110"/>
      <c r="C15110" s="27"/>
      <c r="D15110" s="263"/>
    </row>
    <row r="15111" spans="1:4" ht="15" x14ac:dyDescent="0.25">
      <c r="A15111" s="262"/>
      <c r="B15111"/>
      <c r="C15111" s="27"/>
      <c r="D15111" s="263"/>
    </row>
    <row r="15112" spans="1:4" ht="15" x14ac:dyDescent="0.25">
      <c r="A15112" s="262"/>
      <c r="B15112"/>
      <c r="C15112" s="27"/>
      <c r="D15112" s="263"/>
    </row>
    <row r="15113" spans="1:4" ht="15" x14ac:dyDescent="0.25">
      <c r="A15113" s="262"/>
      <c r="B15113"/>
      <c r="C15113" s="27"/>
      <c r="D15113" s="263"/>
    </row>
    <row r="15114" spans="1:4" ht="15" x14ac:dyDescent="0.25">
      <c r="A15114" s="262"/>
      <c r="B15114"/>
      <c r="C15114" s="27"/>
      <c r="D15114" s="263"/>
    </row>
    <row r="15115" spans="1:4" ht="15" x14ac:dyDescent="0.25">
      <c r="A15115" s="262"/>
      <c r="B15115"/>
      <c r="C15115" s="27"/>
      <c r="D15115" s="263"/>
    </row>
    <row r="15116" spans="1:4" ht="15" x14ac:dyDescent="0.25">
      <c r="A15116" s="262"/>
      <c r="B15116"/>
      <c r="C15116" s="27"/>
      <c r="D15116" s="263"/>
    </row>
    <row r="15117" spans="1:4" ht="15" x14ac:dyDescent="0.25">
      <c r="A15117" s="262"/>
      <c r="B15117"/>
      <c r="C15117" s="27"/>
      <c r="D15117" s="263"/>
    </row>
    <row r="15118" spans="1:4" ht="15" x14ac:dyDescent="0.25">
      <c r="A15118" s="262"/>
      <c r="B15118"/>
      <c r="C15118" s="27"/>
      <c r="D15118" s="263"/>
    </row>
    <row r="15119" spans="1:4" ht="15" x14ac:dyDescent="0.25">
      <c r="A15119" s="262"/>
      <c r="B15119"/>
      <c r="C15119" s="27"/>
      <c r="D15119" s="263"/>
    </row>
    <row r="15120" spans="1:4" ht="15" x14ac:dyDescent="0.25">
      <c r="A15120" s="262"/>
      <c r="B15120"/>
      <c r="C15120" s="27"/>
      <c r="D15120" s="263"/>
    </row>
    <row r="15121" spans="1:4" ht="15" x14ac:dyDescent="0.25">
      <c r="A15121" s="262"/>
      <c r="B15121"/>
      <c r="C15121" s="27"/>
      <c r="D15121" s="263"/>
    </row>
    <row r="15122" spans="1:4" ht="15" x14ac:dyDescent="0.25">
      <c r="A15122" s="262"/>
      <c r="B15122"/>
      <c r="C15122" s="27"/>
      <c r="D15122" s="263"/>
    </row>
    <row r="15123" spans="1:4" ht="15" x14ac:dyDescent="0.25">
      <c r="A15123" s="262"/>
      <c r="B15123"/>
      <c r="C15123" s="27"/>
      <c r="D15123" s="263"/>
    </row>
    <row r="15124" spans="1:4" ht="15" x14ac:dyDescent="0.25">
      <c r="A15124" s="262"/>
      <c r="B15124"/>
      <c r="C15124" s="27"/>
      <c r="D15124" s="263"/>
    </row>
    <row r="15125" spans="1:4" ht="15" x14ac:dyDescent="0.25">
      <c r="A15125" s="262"/>
      <c r="B15125"/>
      <c r="C15125" s="27"/>
      <c r="D15125" s="263"/>
    </row>
    <row r="15126" spans="1:4" ht="15" x14ac:dyDescent="0.25">
      <c r="A15126" s="262"/>
      <c r="B15126"/>
      <c r="C15126" s="27"/>
      <c r="D15126" s="263"/>
    </row>
    <row r="15127" spans="1:4" ht="15" x14ac:dyDescent="0.25">
      <c r="A15127" s="262"/>
      <c r="B15127"/>
      <c r="C15127" s="27"/>
      <c r="D15127" s="263"/>
    </row>
    <row r="15128" spans="1:4" ht="15" x14ac:dyDescent="0.25">
      <c r="A15128" s="262"/>
      <c r="B15128"/>
      <c r="C15128" s="27"/>
      <c r="D15128" s="263"/>
    </row>
    <row r="15129" spans="1:4" ht="15" x14ac:dyDescent="0.25">
      <c r="A15129" s="262"/>
      <c r="B15129"/>
      <c r="C15129" s="27"/>
      <c r="D15129" s="263"/>
    </row>
    <row r="15130" spans="1:4" ht="15" x14ac:dyDescent="0.25">
      <c r="A15130" s="262"/>
      <c r="B15130"/>
      <c r="C15130" s="27"/>
      <c r="D15130" s="263"/>
    </row>
    <row r="15131" spans="1:4" ht="15" x14ac:dyDescent="0.25">
      <c r="A15131" s="262"/>
      <c r="B15131"/>
      <c r="C15131" s="27"/>
      <c r="D15131" s="263"/>
    </row>
    <row r="15132" spans="1:4" ht="15" x14ac:dyDescent="0.25">
      <c r="A15132" s="262"/>
      <c r="B15132"/>
      <c r="C15132" s="27"/>
      <c r="D15132" s="263"/>
    </row>
    <row r="15133" spans="1:4" ht="15" x14ac:dyDescent="0.25">
      <c r="A15133" s="262"/>
      <c r="B15133"/>
      <c r="C15133" s="27"/>
      <c r="D15133" s="263"/>
    </row>
    <row r="15134" spans="1:4" ht="15" x14ac:dyDescent="0.25">
      <c r="A15134" s="262"/>
      <c r="B15134"/>
      <c r="C15134" s="27"/>
      <c r="D15134" s="263"/>
    </row>
    <row r="15135" spans="1:4" ht="15" x14ac:dyDescent="0.25">
      <c r="A15135" s="262"/>
      <c r="B15135"/>
      <c r="C15135" s="27"/>
      <c r="D15135" s="263"/>
    </row>
    <row r="15136" spans="1:4" ht="15" x14ac:dyDescent="0.25">
      <c r="A15136" s="262"/>
      <c r="B15136"/>
      <c r="C15136" s="27"/>
      <c r="D15136" s="263"/>
    </row>
    <row r="15137" spans="1:4" ht="15" x14ac:dyDescent="0.25">
      <c r="A15137" s="262"/>
      <c r="B15137"/>
      <c r="C15137" s="27"/>
      <c r="D15137" s="263"/>
    </row>
    <row r="15138" spans="1:4" ht="15" x14ac:dyDescent="0.25">
      <c r="A15138" s="262"/>
      <c r="B15138"/>
      <c r="C15138" s="27"/>
      <c r="D15138" s="263"/>
    </row>
    <row r="15139" spans="1:4" ht="15" x14ac:dyDescent="0.25">
      <c r="A15139" s="262"/>
      <c r="B15139"/>
      <c r="C15139" s="27"/>
      <c r="D15139" s="263"/>
    </row>
    <row r="15140" spans="1:4" ht="15" x14ac:dyDescent="0.25">
      <c r="A15140" s="262"/>
      <c r="B15140"/>
      <c r="C15140" s="27"/>
      <c r="D15140" s="263"/>
    </row>
    <row r="15141" spans="1:4" ht="15" x14ac:dyDescent="0.25">
      <c r="A15141" s="262"/>
      <c r="B15141"/>
      <c r="C15141" s="27"/>
      <c r="D15141" s="263"/>
    </row>
    <row r="15142" spans="1:4" ht="15" x14ac:dyDescent="0.25">
      <c r="A15142" s="262"/>
      <c r="B15142"/>
      <c r="C15142" s="27"/>
      <c r="D15142" s="263"/>
    </row>
    <row r="15143" spans="1:4" ht="15" x14ac:dyDescent="0.25">
      <c r="A15143" s="262"/>
      <c r="B15143"/>
      <c r="C15143" s="27"/>
      <c r="D15143" s="263"/>
    </row>
    <row r="15144" spans="1:4" ht="15" x14ac:dyDescent="0.25">
      <c r="A15144" s="262"/>
      <c r="B15144"/>
      <c r="C15144" s="27"/>
      <c r="D15144" s="263"/>
    </row>
    <row r="15145" spans="1:4" ht="15" x14ac:dyDescent="0.25">
      <c r="A15145" s="262"/>
      <c r="B15145"/>
      <c r="C15145" s="27"/>
      <c r="D15145" s="263"/>
    </row>
    <row r="15146" spans="1:4" ht="15" x14ac:dyDescent="0.25">
      <c r="A15146" s="262"/>
      <c r="B15146"/>
      <c r="C15146" s="27"/>
      <c r="D15146" s="263"/>
    </row>
    <row r="15147" spans="1:4" ht="15" x14ac:dyDescent="0.25">
      <c r="A15147" s="262"/>
      <c r="B15147"/>
      <c r="C15147" s="27"/>
      <c r="D15147" s="263"/>
    </row>
    <row r="15148" spans="1:4" ht="15" x14ac:dyDescent="0.25">
      <c r="A15148" s="262"/>
      <c r="B15148"/>
      <c r="C15148" s="27"/>
      <c r="D15148" s="263"/>
    </row>
    <row r="15149" spans="1:4" ht="15" x14ac:dyDescent="0.25">
      <c r="A15149" s="262"/>
      <c r="B15149"/>
      <c r="C15149" s="27"/>
      <c r="D15149" s="263"/>
    </row>
    <row r="15150" spans="1:4" ht="15" x14ac:dyDescent="0.25">
      <c r="A15150" s="262"/>
      <c r="B15150"/>
      <c r="C15150" s="27"/>
      <c r="D15150" s="263"/>
    </row>
    <row r="15151" spans="1:4" ht="15" x14ac:dyDescent="0.25">
      <c r="A15151" s="262"/>
      <c r="B15151"/>
      <c r="C15151" s="27"/>
      <c r="D15151" s="263"/>
    </row>
    <row r="15152" spans="1:4" ht="15" x14ac:dyDescent="0.25">
      <c r="A15152" s="262"/>
      <c r="B15152"/>
      <c r="C15152" s="27"/>
      <c r="D15152" s="263"/>
    </row>
    <row r="15153" spans="1:4" ht="15" x14ac:dyDescent="0.25">
      <c r="A15153" s="262"/>
      <c r="B15153"/>
      <c r="C15153" s="27"/>
      <c r="D15153" s="263"/>
    </row>
    <row r="15154" spans="1:4" ht="15" x14ac:dyDescent="0.25">
      <c r="A15154" s="262"/>
      <c r="B15154"/>
      <c r="C15154" s="27"/>
      <c r="D15154" s="263"/>
    </row>
    <row r="15155" spans="1:4" ht="15" x14ac:dyDescent="0.25">
      <c r="A15155" s="262"/>
      <c r="B15155"/>
      <c r="C15155" s="27"/>
      <c r="D15155" s="263"/>
    </row>
    <row r="15156" spans="1:4" ht="15" x14ac:dyDescent="0.25">
      <c r="A15156" s="262"/>
      <c r="B15156"/>
      <c r="C15156" s="27"/>
      <c r="D15156" s="263"/>
    </row>
    <row r="15157" spans="1:4" ht="15" x14ac:dyDescent="0.25">
      <c r="A15157" s="262"/>
      <c r="B15157"/>
      <c r="C15157" s="27"/>
      <c r="D15157" s="263"/>
    </row>
    <row r="15158" spans="1:4" ht="15" x14ac:dyDescent="0.25">
      <c r="A15158" s="262"/>
      <c r="B15158"/>
      <c r="C15158" s="27"/>
      <c r="D15158" s="263"/>
    </row>
    <row r="15159" spans="1:4" ht="15" x14ac:dyDescent="0.25">
      <c r="A15159" s="262"/>
      <c r="B15159"/>
      <c r="C15159" s="27"/>
      <c r="D15159" s="263"/>
    </row>
    <row r="15160" spans="1:4" ht="15" x14ac:dyDescent="0.25">
      <c r="A15160" s="262"/>
      <c r="B15160"/>
      <c r="C15160" s="27"/>
      <c r="D15160" s="263"/>
    </row>
    <row r="15161" spans="1:4" ht="15" x14ac:dyDescent="0.25">
      <c r="A15161" s="262"/>
      <c r="B15161"/>
      <c r="C15161" s="27"/>
      <c r="D15161" s="263"/>
    </row>
    <row r="15162" spans="1:4" ht="15" x14ac:dyDescent="0.25">
      <c r="A15162" s="262"/>
      <c r="B15162"/>
      <c r="C15162" s="27"/>
      <c r="D15162" s="263"/>
    </row>
    <row r="15163" spans="1:4" ht="15" x14ac:dyDescent="0.25">
      <c r="A15163" s="262"/>
      <c r="B15163"/>
      <c r="C15163" s="27"/>
      <c r="D15163" s="263"/>
    </row>
    <row r="15164" spans="1:4" ht="15" x14ac:dyDescent="0.25">
      <c r="A15164" s="262"/>
      <c r="B15164"/>
      <c r="C15164" s="27"/>
      <c r="D15164" s="263"/>
    </row>
    <row r="15165" spans="1:4" ht="15" x14ac:dyDescent="0.25">
      <c r="A15165" s="262"/>
      <c r="B15165"/>
      <c r="C15165" s="27"/>
      <c r="D15165" s="263"/>
    </row>
    <row r="15166" spans="1:4" ht="15" x14ac:dyDescent="0.25">
      <c r="A15166" s="262"/>
      <c r="B15166"/>
      <c r="C15166" s="27"/>
      <c r="D15166" s="263"/>
    </row>
    <row r="15167" spans="1:4" ht="15" x14ac:dyDescent="0.25">
      <c r="A15167" s="262"/>
      <c r="B15167"/>
      <c r="C15167" s="27"/>
      <c r="D15167" s="263"/>
    </row>
    <row r="15168" spans="1:4" ht="15" x14ac:dyDescent="0.25">
      <c r="A15168" s="262"/>
      <c r="B15168"/>
      <c r="C15168" s="27"/>
      <c r="D15168" s="263"/>
    </row>
    <row r="15169" spans="1:4" ht="15" x14ac:dyDescent="0.25">
      <c r="A15169" s="262"/>
      <c r="B15169"/>
      <c r="C15169" s="27"/>
      <c r="D15169" s="263"/>
    </row>
    <row r="15170" spans="1:4" ht="15" x14ac:dyDescent="0.25">
      <c r="A15170" s="262"/>
      <c r="B15170"/>
      <c r="C15170" s="27"/>
      <c r="D15170" s="263"/>
    </row>
    <row r="15171" spans="1:4" ht="15" x14ac:dyDescent="0.25">
      <c r="A15171" s="262"/>
      <c r="B15171"/>
      <c r="C15171" s="27"/>
      <c r="D15171" s="263"/>
    </row>
    <row r="15172" spans="1:4" ht="15" x14ac:dyDescent="0.25">
      <c r="A15172" s="262"/>
      <c r="B15172"/>
      <c r="C15172" s="27"/>
      <c r="D15172" s="263"/>
    </row>
    <row r="15173" spans="1:4" ht="15" x14ac:dyDescent="0.25">
      <c r="A15173" s="262"/>
      <c r="B15173"/>
      <c r="C15173" s="27"/>
      <c r="D15173" s="263"/>
    </row>
    <row r="15174" spans="1:4" ht="15" x14ac:dyDescent="0.25">
      <c r="A15174" s="262"/>
      <c r="B15174"/>
      <c r="C15174" s="27"/>
      <c r="D15174" s="263"/>
    </row>
    <row r="15175" spans="1:4" ht="15" x14ac:dyDescent="0.25">
      <c r="A15175" s="262"/>
      <c r="B15175"/>
      <c r="C15175" s="27"/>
      <c r="D15175" s="263"/>
    </row>
    <row r="15176" spans="1:4" ht="15" x14ac:dyDescent="0.25">
      <c r="A15176" s="262"/>
      <c r="B15176"/>
      <c r="C15176" s="27"/>
      <c r="D15176" s="263"/>
    </row>
    <row r="15177" spans="1:4" ht="15" x14ac:dyDescent="0.25">
      <c r="A15177" s="262"/>
      <c r="B15177"/>
      <c r="C15177" s="27"/>
      <c r="D15177" s="263"/>
    </row>
    <row r="15178" spans="1:4" ht="15" x14ac:dyDescent="0.25">
      <c r="A15178" s="262"/>
      <c r="B15178"/>
      <c r="C15178" s="27"/>
      <c r="D15178" s="263"/>
    </row>
    <row r="15179" spans="1:4" ht="15" x14ac:dyDescent="0.25">
      <c r="A15179" s="262"/>
      <c r="B15179"/>
      <c r="C15179" s="27"/>
      <c r="D15179" s="263"/>
    </row>
    <row r="15180" spans="1:4" ht="15" x14ac:dyDescent="0.25">
      <c r="A15180" s="262"/>
      <c r="B15180"/>
      <c r="C15180" s="27"/>
      <c r="D15180" s="263"/>
    </row>
    <row r="15181" spans="1:4" ht="15" x14ac:dyDescent="0.25">
      <c r="A15181" s="262"/>
      <c r="B15181"/>
      <c r="C15181" s="27"/>
      <c r="D15181" s="263"/>
    </row>
    <row r="15182" spans="1:4" ht="15" x14ac:dyDescent="0.25">
      <c r="A15182" s="262"/>
      <c r="B15182"/>
      <c r="C15182" s="27"/>
      <c r="D15182" s="263"/>
    </row>
    <row r="15183" spans="1:4" ht="15" x14ac:dyDescent="0.25">
      <c r="A15183" s="262"/>
      <c r="B15183"/>
      <c r="C15183" s="27"/>
      <c r="D15183" s="263"/>
    </row>
    <row r="15184" spans="1:4" ht="15" x14ac:dyDescent="0.25">
      <c r="A15184" s="262"/>
      <c r="B15184"/>
      <c r="C15184" s="27"/>
      <c r="D15184" s="263"/>
    </row>
    <row r="15185" spans="1:4" ht="15" x14ac:dyDescent="0.25">
      <c r="A15185" s="262"/>
      <c r="B15185"/>
      <c r="C15185" s="27"/>
      <c r="D15185" s="263"/>
    </row>
    <row r="15186" spans="1:4" ht="15" x14ac:dyDescent="0.25">
      <c r="A15186" s="262"/>
      <c r="B15186"/>
      <c r="C15186" s="27"/>
      <c r="D15186" s="263"/>
    </row>
    <row r="15187" spans="1:4" ht="15" x14ac:dyDescent="0.25">
      <c r="A15187" s="262"/>
      <c r="B15187"/>
      <c r="C15187" s="27"/>
      <c r="D15187" s="263"/>
    </row>
    <row r="15188" spans="1:4" ht="15" x14ac:dyDescent="0.25">
      <c r="A15188" s="262"/>
      <c r="B15188"/>
      <c r="C15188" s="27"/>
      <c r="D15188" s="263"/>
    </row>
    <row r="15189" spans="1:4" ht="15" x14ac:dyDescent="0.25">
      <c r="A15189" s="262"/>
      <c r="B15189"/>
      <c r="C15189" s="27"/>
      <c r="D15189" s="263"/>
    </row>
    <row r="15190" spans="1:4" ht="15" x14ac:dyDescent="0.25">
      <c r="A15190" s="262"/>
      <c r="B15190"/>
      <c r="C15190" s="27"/>
      <c r="D15190" s="263"/>
    </row>
    <row r="15191" spans="1:4" ht="15" x14ac:dyDescent="0.25">
      <c r="A15191" s="262"/>
      <c r="B15191"/>
      <c r="C15191" s="27"/>
      <c r="D15191" s="263"/>
    </row>
    <row r="15192" spans="1:4" ht="15" x14ac:dyDescent="0.25">
      <c r="A15192" s="262"/>
      <c r="B15192"/>
      <c r="C15192" s="27"/>
      <c r="D15192" s="263"/>
    </row>
    <row r="15193" spans="1:4" ht="15" x14ac:dyDescent="0.25">
      <c r="A15193" s="262"/>
      <c r="B15193"/>
      <c r="C15193" s="27"/>
      <c r="D15193" s="263"/>
    </row>
    <row r="15194" spans="1:4" ht="15" x14ac:dyDescent="0.25">
      <c r="A15194" s="262"/>
      <c r="B15194"/>
      <c r="C15194" s="27"/>
      <c r="D15194" s="263"/>
    </row>
    <row r="15195" spans="1:4" ht="15" x14ac:dyDescent="0.25">
      <c r="A15195" s="262"/>
      <c r="B15195"/>
      <c r="C15195" s="27"/>
      <c r="D15195" s="263"/>
    </row>
    <row r="15196" spans="1:4" ht="15" x14ac:dyDescent="0.25">
      <c r="A15196" s="262"/>
      <c r="B15196"/>
      <c r="C15196" s="27"/>
      <c r="D15196" s="263"/>
    </row>
    <row r="15197" spans="1:4" ht="15" x14ac:dyDescent="0.25">
      <c r="A15197" s="262"/>
      <c r="B15197"/>
      <c r="C15197" s="27"/>
      <c r="D15197" s="263"/>
    </row>
    <row r="15198" spans="1:4" ht="15" x14ac:dyDescent="0.25">
      <c r="A15198" s="262"/>
      <c r="B15198"/>
      <c r="C15198" s="27"/>
      <c r="D15198" s="263"/>
    </row>
    <row r="15199" spans="1:4" ht="15" x14ac:dyDescent="0.25">
      <c r="A15199" s="262"/>
      <c r="B15199"/>
      <c r="C15199" s="27"/>
      <c r="D15199" s="263"/>
    </row>
    <row r="15200" spans="1:4" ht="15" x14ac:dyDescent="0.25">
      <c r="A15200" s="262"/>
      <c r="B15200"/>
      <c r="C15200" s="27"/>
      <c r="D15200" s="263"/>
    </row>
    <row r="15201" spans="1:4" ht="15" x14ac:dyDescent="0.25">
      <c r="A15201" s="262"/>
      <c r="B15201"/>
      <c r="C15201" s="27"/>
      <c r="D15201" s="263"/>
    </row>
    <row r="15202" spans="1:4" ht="15" x14ac:dyDescent="0.25">
      <c r="A15202" s="262"/>
      <c r="B15202"/>
      <c r="C15202" s="27"/>
      <c r="D15202" s="263"/>
    </row>
    <row r="15203" spans="1:4" ht="15" x14ac:dyDescent="0.25">
      <c r="A15203" s="262"/>
      <c r="B15203"/>
      <c r="C15203" s="27"/>
      <c r="D15203" s="263"/>
    </row>
    <row r="15204" spans="1:4" ht="15" x14ac:dyDescent="0.25">
      <c r="A15204" s="262"/>
      <c r="B15204"/>
      <c r="C15204" s="27"/>
      <c r="D15204" s="263"/>
    </row>
    <row r="15205" spans="1:4" ht="15" x14ac:dyDescent="0.25">
      <c r="A15205" s="262"/>
      <c r="B15205"/>
      <c r="C15205" s="27"/>
      <c r="D15205" s="263"/>
    </row>
    <row r="15206" spans="1:4" ht="15" x14ac:dyDescent="0.25">
      <c r="A15206" s="262"/>
      <c r="B15206"/>
      <c r="C15206" s="27"/>
      <c r="D15206" s="263"/>
    </row>
    <row r="15207" spans="1:4" ht="15" x14ac:dyDescent="0.25">
      <c r="A15207" s="262"/>
      <c r="B15207"/>
      <c r="C15207" s="27"/>
      <c r="D15207" s="263"/>
    </row>
    <row r="15208" spans="1:4" ht="15" x14ac:dyDescent="0.25">
      <c r="A15208" s="262"/>
      <c r="B15208"/>
      <c r="C15208" s="27"/>
      <c r="D15208" s="263"/>
    </row>
    <row r="15209" spans="1:4" ht="15" x14ac:dyDescent="0.25">
      <c r="A15209" s="262"/>
      <c r="B15209"/>
      <c r="C15209" s="27"/>
      <c r="D15209" s="263"/>
    </row>
    <row r="15210" spans="1:4" ht="15" x14ac:dyDescent="0.25">
      <c r="A15210" s="262"/>
      <c r="B15210"/>
      <c r="C15210" s="27"/>
      <c r="D15210" s="263"/>
    </row>
    <row r="15211" spans="1:4" ht="15" x14ac:dyDescent="0.25">
      <c r="A15211" s="262"/>
      <c r="B15211"/>
      <c r="C15211" s="27"/>
      <c r="D15211" s="263"/>
    </row>
    <row r="15212" spans="1:4" ht="15" x14ac:dyDescent="0.25">
      <c r="A15212" s="262"/>
      <c r="B15212"/>
      <c r="C15212" s="27"/>
      <c r="D15212" s="263"/>
    </row>
    <row r="15213" spans="1:4" ht="15" x14ac:dyDescent="0.25">
      <c r="A15213" s="262"/>
      <c r="B15213"/>
      <c r="C15213" s="27"/>
      <c r="D15213" s="263"/>
    </row>
    <row r="15214" spans="1:4" ht="15" x14ac:dyDescent="0.25">
      <c r="A15214" s="262"/>
      <c r="B15214"/>
      <c r="C15214" s="27"/>
      <c r="D15214" s="263"/>
    </row>
    <row r="15215" spans="1:4" ht="15" x14ac:dyDescent="0.25">
      <c r="A15215" s="262"/>
      <c r="B15215"/>
      <c r="C15215" s="27"/>
      <c r="D15215" s="263"/>
    </row>
    <row r="15216" spans="1:4" ht="15" x14ac:dyDescent="0.25">
      <c r="A15216" s="262"/>
      <c r="B15216"/>
      <c r="C15216" s="27"/>
      <c r="D15216" s="263"/>
    </row>
    <row r="15217" spans="1:4" ht="15" x14ac:dyDescent="0.25">
      <c r="A15217" s="262"/>
      <c r="B15217"/>
      <c r="C15217" s="27"/>
      <c r="D15217" s="263"/>
    </row>
    <row r="15218" spans="1:4" ht="15" x14ac:dyDescent="0.25">
      <c r="A15218" s="262"/>
      <c r="B15218"/>
      <c r="C15218" s="27"/>
      <c r="D15218" s="263"/>
    </row>
    <row r="15219" spans="1:4" ht="15" x14ac:dyDescent="0.25">
      <c r="A15219" s="262"/>
      <c r="B15219"/>
      <c r="C15219" s="27"/>
      <c r="D15219" s="263"/>
    </row>
    <row r="15220" spans="1:4" ht="15" x14ac:dyDescent="0.25">
      <c r="A15220" s="262"/>
      <c r="B15220"/>
      <c r="C15220" s="27"/>
      <c r="D15220" s="263"/>
    </row>
    <row r="15221" spans="1:4" ht="15" x14ac:dyDescent="0.25">
      <c r="A15221" s="262"/>
      <c r="B15221"/>
      <c r="C15221" s="27"/>
      <c r="D15221" s="263"/>
    </row>
    <row r="15222" spans="1:4" ht="15" x14ac:dyDescent="0.25">
      <c r="A15222" s="262"/>
      <c r="B15222"/>
      <c r="C15222" s="27"/>
      <c r="D15222" s="263"/>
    </row>
    <row r="15223" spans="1:4" ht="15" x14ac:dyDescent="0.25">
      <c r="A15223" s="262"/>
      <c r="B15223"/>
      <c r="C15223" s="27"/>
      <c r="D15223" s="263"/>
    </row>
    <row r="15224" spans="1:4" ht="15" x14ac:dyDescent="0.25">
      <c r="A15224" s="262"/>
      <c r="B15224"/>
      <c r="C15224" s="27"/>
      <c r="D15224" s="263"/>
    </row>
    <row r="15225" spans="1:4" ht="15" x14ac:dyDescent="0.25">
      <c r="A15225" s="262"/>
      <c r="B15225"/>
      <c r="C15225" s="27"/>
      <c r="D15225" s="263"/>
    </row>
    <row r="15226" spans="1:4" ht="15" x14ac:dyDescent="0.25">
      <c r="A15226" s="262"/>
      <c r="B15226"/>
      <c r="C15226" s="27"/>
      <c r="D15226" s="263"/>
    </row>
    <row r="15227" spans="1:4" ht="15" x14ac:dyDescent="0.25">
      <c r="A15227" s="262"/>
      <c r="B15227"/>
      <c r="C15227" s="27"/>
      <c r="D15227" s="263"/>
    </row>
    <row r="15228" spans="1:4" ht="15" x14ac:dyDescent="0.25">
      <c r="A15228" s="262"/>
      <c r="B15228"/>
      <c r="C15228" s="27"/>
      <c r="D15228" s="263"/>
    </row>
    <row r="15229" spans="1:4" ht="15" x14ac:dyDescent="0.25">
      <c r="A15229" s="262"/>
      <c r="B15229"/>
      <c r="C15229" s="27"/>
      <c r="D15229" s="263"/>
    </row>
    <row r="15230" spans="1:4" ht="15" x14ac:dyDescent="0.25">
      <c r="A15230" s="262"/>
      <c r="B15230"/>
      <c r="C15230" s="27"/>
      <c r="D15230" s="263"/>
    </row>
    <row r="15231" spans="1:4" ht="15" x14ac:dyDescent="0.25">
      <c r="A15231" s="262"/>
      <c r="B15231"/>
      <c r="C15231" s="27"/>
      <c r="D15231" s="263"/>
    </row>
    <row r="15232" spans="1:4" ht="15" x14ac:dyDescent="0.25">
      <c r="A15232" s="262"/>
      <c r="B15232"/>
      <c r="C15232" s="27"/>
      <c r="D15232" s="263"/>
    </row>
    <row r="15233" spans="1:4" ht="15" x14ac:dyDescent="0.25">
      <c r="A15233" s="262"/>
      <c r="B15233"/>
      <c r="C15233" s="27"/>
      <c r="D15233" s="263"/>
    </row>
    <row r="15234" spans="1:4" ht="15" x14ac:dyDescent="0.25">
      <c r="A15234" s="262"/>
      <c r="B15234"/>
      <c r="C15234" s="27"/>
      <c r="D15234" s="263"/>
    </row>
    <row r="15235" spans="1:4" ht="15" x14ac:dyDescent="0.25">
      <c r="A15235" s="262"/>
      <c r="B15235"/>
      <c r="C15235" s="27"/>
      <c r="D15235" s="263"/>
    </row>
    <row r="15236" spans="1:4" ht="15" x14ac:dyDescent="0.25">
      <c r="A15236" s="262"/>
      <c r="B15236"/>
      <c r="C15236" s="27"/>
      <c r="D15236" s="263"/>
    </row>
    <row r="15237" spans="1:4" ht="15" x14ac:dyDescent="0.25">
      <c r="A15237" s="262"/>
      <c r="B15237"/>
      <c r="C15237" s="27"/>
      <c r="D15237" s="263"/>
    </row>
    <row r="15238" spans="1:4" ht="15" x14ac:dyDescent="0.25">
      <c r="A15238" s="262"/>
      <c r="B15238"/>
      <c r="C15238" s="27"/>
      <c r="D15238" s="263"/>
    </row>
    <row r="15239" spans="1:4" ht="15" x14ac:dyDescent="0.25">
      <c r="A15239" s="262"/>
      <c r="B15239"/>
      <c r="C15239" s="27"/>
      <c r="D15239" s="263"/>
    </row>
    <row r="15240" spans="1:4" ht="15" x14ac:dyDescent="0.25">
      <c r="A15240" s="262"/>
      <c r="B15240"/>
      <c r="C15240" s="27"/>
      <c r="D15240" s="263"/>
    </row>
    <row r="15241" spans="1:4" ht="15" x14ac:dyDescent="0.25">
      <c r="A15241" s="262"/>
      <c r="B15241"/>
      <c r="C15241" s="27"/>
      <c r="D15241" s="263"/>
    </row>
    <row r="15242" spans="1:4" ht="15" x14ac:dyDescent="0.25">
      <c r="A15242" s="262"/>
      <c r="B15242"/>
      <c r="C15242" s="27"/>
      <c r="D15242" s="263"/>
    </row>
    <row r="15243" spans="1:4" ht="15" x14ac:dyDescent="0.25">
      <c r="A15243" s="262"/>
      <c r="B15243"/>
      <c r="C15243" s="27"/>
      <c r="D15243" s="263"/>
    </row>
    <row r="15244" spans="1:4" ht="15" x14ac:dyDescent="0.25">
      <c r="A15244" s="262"/>
      <c r="B15244"/>
      <c r="C15244" s="27"/>
      <c r="D15244" s="263"/>
    </row>
    <row r="15245" spans="1:4" ht="15" x14ac:dyDescent="0.25">
      <c r="A15245" s="262"/>
      <c r="B15245"/>
      <c r="C15245" s="27"/>
      <c r="D15245" s="263"/>
    </row>
    <row r="15246" spans="1:4" ht="15" x14ac:dyDescent="0.25">
      <c r="A15246" s="262"/>
      <c r="B15246"/>
      <c r="C15246" s="27"/>
      <c r="D15246" s="263"/>
    </row>
    <row r="15247" spans="1:4" ht="15" x14ac:dyDescent="0.25">
      <c r="A15247" s="262"/>
      <c r="B15247"/>
      <c r="C15247" s="27"/>
      <c r="D15247" s="263"/>
    </row>
    <row r="15248" spans="1:4" ht="15" x14ac:dyDescent="0.25">
      <c r="A15248" s="262"/>
      <c r="B15248"/>
      <c r="C15248" s="27"/>
      <c r="D15248" s="263"/>
    </row>
    <row r="15249" spans="1:4" ht="15" x14ac:dyDescent="0.25">
      <c r="A15249" s="262"/>
      <c r="B15249"/>
      <c r="C15249" s="27"/>
      <c r="D15249" s="263"/>
    </row>
    <row r="15250" spans="1:4" ht="15" x14ac:dyDescent="0.25">
      <c r="A15250" s="262"/>
      <c r="B15250"/>
      <c r="C15250" s="27"/>
      <c r="D15250" s="263"/>
    </row>
    <row r="15251" spans="1:4" ht="15" x14ac:dyDescent="0.25">
      <c r="A15251" s="262"/>
      <c r="B15251"/>
      <c r="C15251" s="27"/>
      <c r="D15251" s="263"/>
    </row>
    <row r="15252" spans="1:4" ht="15" x14ac:dyDescent="0.25">
      <c r="A15252" s="262"/>
      <c r="B15252"/>
      <c r="C15252" s="27"/>
      <c r="D15252" s="263"/>
    </row>
    <row r="15253" spans="1:4" ht="15" x14ac:dyDescent="0.25">
      <c r="A15253" s="262"/>
      <c r="B15253"/>
      <c r="C15253" s="27"/>
      <c r="D15253" s="263"/>
    </row>
    <row r="15254" spans="1:4" ht="15" x14ac:dyDescent="0.25">
      <c r="A15254" s="262"/>
      <c r="B15254"/>
      <c r="C15254" s="27"/>
      <c r="D15254" s="263"/>
    </row>
    <row r="15255" spans="1:4" ht="15" x14ac:dyDescent="0.25">
      <c r="A15255" s="262"/>
      <c r="B15255"/>
      <c r="C15255" s="27"/>
      <c r="D15255" s="263"/>
    </row>
    <row r="15256" spans="1:4" ht="15" x14ac:dyDescent="0.25">
      <c r="A15256" s="262"/>
      <c r="B15256"/>
      <c r="C15256" s="27"/>
      <c r="D15256" s="263"/>
    </row>
    <row r="15257" spans="1:4" ht="15" x14ac:dyDescent="0.25">
      <c r="A15257" s="262"/>
      <c r="B15257"/>
      <c r="C15257" s="27"/>
      <c r="D15257" s="263"/>
    </row>
    <row r="15258" spans="1:4" ht="15" x14ac:dyDescent="0.25">
      <c r="A15258" s="262"/>
      <c r="B15258"/>
      <c r="C15258" s="27"/>
      <c r="D15258" s="263"/>
    </row>
    <row r="15259" spans="1:4" ht="15" x14ac:dyDescent="0.25">
      <c r="A15259" s="262"/>
      <c r="B15259"/>
      <c r="C15259" s="27"/>
      <c r="D15259" s="263"/>
    </row>
    <row r="15260" spans="1:4" ht="15" x14ac:dyDescent="0.25">
      <c r="A15260" s="262"/>
      <c r="B15260"/>
      <c r="C15260" s="27"/>
      <c r="D15260" s="263"/>
    </row>
    <row r="15261" spans="1:4" ht="15" x14ac:dyDescent="0.25">
      <c r="A15261" s="262"/>
      <c r="B15261"/>
      <c r="C15261" s="27"/>
      <c r="D15261" s="263"/>
    </row>
    <row r="15262" spans="1:4" ht="15" x14ac:dyDescent="0.25">
      <c r="A15262" s="262"/>
      <c r="B15262"/>
      <c r="C15262" s="27"/>
      <c r="D15262" s="263"/>
    </row>
    <row r="15263" spans="1:4" ht="15" x14ac:dyDescent="0.25">
      <c r="A15263" s="262"/>
      <c r="B15263"/>
      <c r="C15263" s="27"/>
      <c r="D15263" s="263"/>
    </row>
    <row r="15264" spans="1:4" ht="15" x14ac:dyDescent="0.25">
      <c r="A15264" s="262"/>
      <c r="B15264"/>
      <c r="C15264" s="27"/>
      <c r="D15264" s="263"/>
    </row>
    <row r="15265" spans="1:4" ht="15" x14ac:dyDescent="0.25">
      <c r="A15265" s="262"/>
      <c r="B15265"/>
      <c r="C15265" s="27"/>
      <c r="D15265" s="263"/>
    </row>
    <row r="15266" spans="1:4" ht="15" x14ac:dyDescent="0.25">
      <c r="A15266" s="262"/>
      <c r="B15266"/>
      <c r="C15266" s="27"/>
      <c r="D15266" s="263"/>
    </row>
    <row r="15267" spans="1:4" ht="15" x14ac:dyDescent="0.25">
      <c r="A15267" s="262"/>
      <c r="B15267"/>
      <c r="C15267" s="27"/>
      <c r="D15267" s="263"/>
    </row>
    <row r="15268" spans="1:4" ht="15" x14ac:dyDescent="0.25">
      <c r="A15268" s="262"/>
      <c r="B15268"/>
      <c r="C15268" s="27"/>
      <c r="D15268" s="263"/>
    </row>
    <row r="15269" spans="1:4" ht="15" x14ac:dyDescent="0.25">
      <c r="A15269" s="262"/>
      <c r="B15269"/>
      <c r="C15269" s="27"/>
      <c r="D15269" s="263"/>
    </row>
    <row r="15270" spans="1:4" ht="15" x14ac:dyDescent="0.25">
      <c r="A15270" s="262"/>
      <c r="B15270"/>
      <c r="C15270" s="27"/>
      <c r="D15270" s="263"/>
    </row>
    <row r="15271" spans="1:4" ht="15" x14ac:dyDescent="0.25">
      <c r="A15271" s="262"/>
      <c r="B15271"/>
      <c r="C15271" s="27"/>
      <c r="D15271" s="263"/>
    </row>
    <row r="15272" spans="1:4" ht="15" x14ac:dyDescent="0.25">
      <c r="A15272" s="262"/>
      <c r="B15272"/>
      <c r="C15272" s="27"/>
      <c r="D15272" s="263"/>
    </row>
    <row r="15273" spans="1:4" ht="15" x14ac:dyDescent="0.25">
      <c r="A15273" s="262"/>
      <c r="B15273"/>
      <c r="C15273" s="27"/>
      <c r="D15273" s="263"/>
    </row>
    <row r="15274" spans="1:4" ht="15" x14ac:dyDescent="0.25">
      <c r="A15274" s="262"/>
      <c r="B15274"/>
      <c r="C15274" s="27"/>
      <c r="D15274" s="263"/>
    </row>
    <row r="15275" spans="1:4" ht="15" x14ac:dyDescent="0.25">
      <c r="A15275" s="262"/>
      <c r="B15275"/>
      <c r="C15275" s="27"/>
      <c r="D15275" s="263"/>
    </row>
    <row r="15276" spans="1:4" ht="15" x14ac:dyDescent="0.25">
      <c r="A15276" s="262"/>
      <c r="B15276"/>
      <c r="C15276" s="27"/>
      <c r="D15276" s="263"/>
    </row>
    <row r="15277" spans="1:4" ht="15" x14ac:dyDescent="0.25">
      <c r="A15277" s="262"/>
      <c r="B15277"/>
      <c r="C15277" s="27"/>
      <c r="D15277" s="263"/>
    </row>
    <row r="15278" spans="1:4" ht="15" x14ac:dyDescent="0.25">
      <c r="A15278" s="262"/>
      <c r="B15278"/>
      <c r="C15278" s="27"/>
      <c r="D15278" s="263"/>
    </row>
    <row r="15279" spans="1:4" ht="15" x14ac:dyDescent="0.25">
      <c r="A15279" s="262"/>
      <c r="B15279"/>
      <c r="C15279" s="27"/>
      <c r="D15279" s="263"/>
    </row>
    <row r="15280" spans="1:4" ht="15" x14ac:dyDescent="0.25">
      <c r="A15280" s="262"/>
      <c r="B15280"/>
      <c r="C15280" s="27"/>
      <c r="D15280" s="263"/>
    </row>
    <row r="15281" spans="1:4" ht="15" x14ac:dyDescent="0.25">
      <c r="A15281" s="262"/>
      <c r="B15281"/>
      <c r="C15281" s="27"/>
      <c r="D15281" s="263"/>
    </row>
    <row r="15282" spans="1:4" ht="15" x14ac:dyDescent="0.25">
      <c r="A15282" s="262"/>
      <c r="B15282"/>
      <c r="C15282" s="27"/>
      <c r="D15282" s="263"/>
    </row>
    <row r="15283" spans="1:4" ht="15" x14ac:dyDescent="0.25">
      <c r="A15283" s="262"/>
      <c r="B15283"/>
      <c r="C15283" s="27"/>
      <c r="D15283" s="263"/>
    </row>
    <row r="15284" spans="1:4" ht="15" x14ac:dyDescent="0.25">
      <c r="A15284" s="262"/>
      <c r="B15284"/>
      <c r="C15284" s="27"/>
      <c r="D15284" s="263"/>
    </row>
    <row r="15285" spans="1:4" ht="15" x14ac:dyDescent="0.25">
      <c r="A15285" s="262"/>
      <c r="B15285"/>
      <c r="C15285" s="27"/>
      <c r="D15285" s="263"/>
    </row>
    <row r="15286" spans="1:4" ht="15" x14ac:dyDescent="0.25">
      <c r="A15286" s="262"/>
      <c r="B15286"/>
      <c r="C15286" s="27"/>
      <c r="D15286" s="263"/>
    </row>
    <row r="15287" spans="1:4" ht="15" x14ac:dyDescent="0.25">
      <c r="A15287" s="262"/>
      <c r="B15287"/>
      <c r="C15287" s="27"/>
      <c r="D15287" s="263"/>
    </row>
    <row r="15288" spans="1:4" ht="15" x14ac:dyDescent="0.25">
      <c r="A15288" s="262"/>
      <c r="B15288"/>
      <c r="C15288" s="27"/>
      <c r="D15288" s="263"/>
    </row>
    <row r="15289" spans="1:4" ht="15" x14ac:dyDescent="0.25">
      <c r="A15289" s="262"/>
      <c r="B15289"/>
      <c r="C15289" s="27"/>
      <c r="D15289" s="263"/>
    </row>
    <row r="15290" spans="1:4" ht="15" x14ac:dyDescent="0.25">
      <c r="A15290" s="262"/>
      <c r="B15290"/>
      <c r="C15290" s="27"/>
      <c r="D15290" s="263"/>
    </row>
    <row r="15291" spans="1:4" ht="15" x14ac:dyDescent="0.25">
      <c r="A15291" s="262"/>
      <c r="B15291"/>
      <c r="C15291" s="27"/>
      <c r="D15291" s="263"/>
    </row>
    <row r="15292" spans="1:4" ht="15" x14ac:dyDescent="0.25">
      <c r="A15292" s="262"/>
      <c r="B15292"/>
      <c r="C15292" s="27"/>
      <c r="D15292" s="263"/>
    </row>
    <row r="15293" spans="1:4" ht="15" x14ac:dyDescent="0.25">
      <c r="A15293" s="262"/>
      <c r="B15293"/>
      <c r="C15293" s="27"/>
      <c r="D15293" s="263"/>
    </row>
    <row r="15294" spans="1:4" ht="15" x14ac:dyDescent="0.25">
      <c r="A15294" s="262"/>
      <c r="B15294"/>
      <c r="C15294" s="27"/>
      <c r="D15294" s="263"/>
    </row>
    <row r="15295" spans="1:4" ht="15" x14ac:dyDescent="0.25">
      <c r="A15295" s="262"/>
      <c r="B15295"/>
      <c r="C15295" s="27"/>
      <c r="D15295" s="263"/>
    </row>
    <row r="15296" spans="1:4" ht="15" x14ac:dyDescent="0.25">
      <c r="A15296" s="262"/>
      <c r="B15296"/>
      <c r="C15296" s="27"/>
      <c r="D15296" s="263"/>
    </row>
    <row r="15297" spans="1:4" ht="15" x14ac:dyDescent="0.25">
      <c r="A15297" s="262"/>
      <c r="B15297"/>
      <c r="C15297" s="27"/>
      <c r="D15297" s="263"/>
    </row>
    <row r="15298" spans="1:4" ht="15" x14ac:dyDescent="0.25">
      <c r="A15298" s="262"/>
      <c r="B15298"/>
      <c r="C15298" s="27"/>
      <c r="D15298" s="263"/>
    </row>
    <row r="15299" spans="1:4" ht="15" x14ac:dyDescent="0.25">
      <c r="A15299" s="262"/>
      <c r="B15299"/>
      <c r="C15299" s="27"/>
      <c r="D15299" s="263"/>
    </row>
    <row r="15300" spans="1:4" ht="15" x14ac:dyDescent="0.25">
      <c r="A15300" s="262"/>
      <c r="B15300"/>
      <c r="C15300" s="27"/>
      <c r="D15300" s="263"/>
    </row>
    <row r="15301" spans="1:4" ht="15" x14ac:dyDescent="0.25">
      <c r="A15301" s="262"/>
      <c r="B15301"/>
      <c r="C15301" s="27"/>
      <c r="D15301" s="263"/>
    </row>
    <row r="15302" spans="1:4" ht="15" x14ac:dyDescent="0.25">
      <c r="A15302" s="262"/>
      <c r="B15302"/>
      <c r="C15302" s="27"/>
      <c r="D15302" s="263"/>
    </row>
    <row r="15303" spans="1:4" ht="15" x14ac:dyDescent="0.25">
      <c r="A15303" s="262"/>
      <c r="B15303"/>
      <c r="C15303" s="27"/>
      <c r="D15303" s="263"/>
    </row>
    <row r="15304" spans="1:4" ht="15" x14ac:dyDescent="0.25">
      <c r="A15304" s="262"/>
      <c r="B15304"/>
      <c r="C15304" s="27"/>
      <c r="D15304" s="263"/>
    </row>
    <row r="15305" spans="1:4" ht="15" x14ac:dyDescent="0.25">
      <c r="A15305" s="262"/>
      <c r="B15305"/>
      <c r="C15305" s="27"/>
      <c r="D15305" s="263"/>
    </row>
    <row r="15306" spans="1:4" ht="15" x14ac:dyDescent="0.25">
      <c r="A15306" s="262"/>
      <c r="B15306"/>
      <c r="C15306" s="27"/>
      <c r="D15306" s="263"/>
    </row>
    <row r="15307" spans="1:4" ht="15" x14ac:dyDescent="0.25">
      <c r="A15307" s="262"/>
      <c r="B15307"/>
      <c r="C15307" s="27"/>
      <c r="D15307" s="263"/>
    </row>
    <row r="15308" spans="1:4" ht="15" x14ac:dyDescent="0.25">
      <c r="A15308" s="262"/>
      <c r="B15308"/>
      <c r="C15308" s="27"/>
      <c r="D15308" s="263"/>
    </row>
    <row r="15309" spans="1:4" ht="15" x14ac:dyDescent="0.25">
      <c r="A15309" s="262"/>
      <c r="B15309"/>
      <c r="C15309" s="27"/>
      <c r="D15309" s="263"/>
    </row>
    <row r="15310" spans="1:4" ht="15" x14ac:dyDescent="0.25">
      <c r="A15310" s="262"/>
      <c r="B15310"/>
      <c r="C15310" s="27"/>
      <c r="D15310" s="263"/>
    </row>
    <row r="15311" spans="1:4" ht="15" x14ac:dyDescent="0.25">
      <c r="A15311" s="262"/>
      <c r="B15311"/>
      <c r="C15311" s="27"/>
      <c r="D15311" s="263"/>
    </row>
    <row r="15312" spans="1:4" ht="15" x14ac:dyDescent="0.25">
      <c r="A15312" s="262"/>
      <c r="B15312"/>
      <c r="C15312" s="27"/>
      <c r="D15312" s="263"/>
    </row>
    <row r="15313" spans="1:4" ht="15" x14ac:dyDescent="0.25">
      <c r="A15313" s="262"/>
      <c r="B15313"/>
      <c r="C15313" s="27"/>
      <c r="D15313" s="263"/>
    </row>
    <row r="15314" spans="1:4" ht="15" x14ac:dyDescent="0.25">
      <c r="A15314" s="262"/>
      <c r="B15314"/>
      <c r="C15314" s="27"/>
      <c r="D15314" s="263"/>
    </row>
    <row r="15315" spans="1:4" ht="15" x14ac:dyDescent="0.25">
      <c r="A15315" s="262"/>
      <c r="B15315"/>
      <c r="C15315" s="27"/>
      <c r="D15315" s="263"/>
    </row>
    <row r="15316" spans="1:4" ht="15" x14ac:dyDescent="0.25">
      <c r="A15316" s="262"/>
      <c r="B15316"/>
      <c r="C15316" s="27"/>
      <c r="D15316" s="263"/>
    </row>
    <row r="15317" spans="1:4" ht="15" x14ac:dyDescent="0.25">
      <c r="A15317" s="262"/>
      <c r="B15317"/>
      <c r="C15317" s="27"/>
      <c r="D15317" s="263"/>
    </row>
    <row r="15318" spans="1:4" ht="15" x14ac:dyDescent="0.25">
      <c r="A15318" s="262"/>
      <c r="B15318"/>
      <c r="C15318" s="27"/>
      <c r="D15318" s="263"/>
    </row>
    <row r="15319" spans="1:4" ht="15" x14ac:dyDescent="0.25">
      <c r="A15319" s="262"/>
      <c r="B15319"/>
      <c r="C15319" s="27"/>
      <c r="D15319" s="263"/>
    </row>
    <row r="15320" spans="1:4" ht="15" x14ac:dyDescent="0.25">
      <c r="A15320" s="262"/>
      <c r="B15320"/>
      <c r="C15320" s="27"/>
      <c r="D15320" s="263"/>
    </row>
    <row r="15321" spans="1:4" ht="15" x14ac:dyDescent="0.25">
      <c r="A15321" s="262"/>
      <c r="B15321"/>
      <c r="C15321" s="27"/>
      <c r="D15321" s="263"/>
    </row>
    <row r="15322" spans="1:4" ht="15" x14ac:dyDescent="0.25">
      <c r="A15322" s="262"/>
      <c r="B15322"/>
      <c r="C15322" s="27"/>
      <c r="D15322" s="263"/>
    </row>
    <row r="15323" spans="1:4" ht="15" x14ac:dyDescent="0.25">
      <c r="A15323" s="262"/>
      <c r="B15323"/>
      <c r="C15323" s="27"/>
      <c r="D15323" s="263"/>
    </row>
    <row r="15324" spans="1:4" ht="15" x14ac:dyDescent="0.25">
      <c r="A15324" s="262"/>
      <c r="B15324"/>
      <c r="C15324" s="27"/>
      <c r="D15324" s="263"/>
    </row>
    <row r="15325" spans="1:4" ht="15" x14ac:dyDescent="0.25">
      <c r="A15325" s="262"/>
      <c r="B15325"/>
      <c r="C15325" s="27"/>
      <c r="D15325" s="263"/>
    </row>
    <row r="15326" spans="1:4" ht="15" x14ac:dyDescent="0.25">
      <c r="A15326" s="262"/>
      <c r="B15326"/>
      <c r="C15326" s="27"/>
      <c r="D15326" s="263"/>
    </row>
    <row r="15327" spans="1:4" ht="15" x14ac:dyDescent="0.25">
      <c r="A15327" s="262"/>
      <c r="B15327"/>
      <c r="C15327" s="27"/>
      <c r="D15327" s="263"/>
    </row>
    <row r="15328" spans="1:4" ht="15" x14ac:dyDescent="0.25">
      <c r="A15328" s="262"/>
      <c r="B15328"/>
      <c r="C15328" s="27"/>
      <c r="D15328" s="263"/>
    </row>
    <row r="15329" spans="1:4" ht="15" x14ac:dyDescent="0.25">
      <c r="A15329" s="262"/>
      <c r="B15329"/>
      <c r="C15329" s="27"/>
      <c r="D15329" s="263"/>
    </row>
    <row r="15330" spans="1:4" ht="15" x14ac:dyDescent="0.25">
      <c r="A15330" s="262"/>
      <c r="B15330"/>
      <c r="C15330" s="27"/>
      <c r="D15330" s="263"/>
    </row>
    <row r="15331" spans="1:4" ht="15" x14ac:dyDescent="0.25">
      <c r="A15331" s="262"/>
      <c r="B15331"/>
      <c r="C15331" s="27"/>
      <c r="D15331" s="263"/>
    </row>
    <row r="15332" spans="1:4" ht="15" x14ac:dyDescent="0.25">
      <c r="A15332" s="262"/>
      <c r="B15332"/>
      <c r="C15332" s="27"/>
      <c r="D15332" s="263"/>
    </row>
    <row r="15333" spans="1:4" ht="15" x14ac:dyDescent="0.25">
      <c r="A15333" s="262"/>
      <c r="B15333"/>
      <c r="C15333" s="27"/>
      <c r="D15333" s="263"/>
    </row>
    <row r="15334" spans="1:4" ht="15" x14ac:dyDescent="0.25">
      <c r="A15334" s="262"/>
      <c r="B15334"/>
      <c r="C15334" s="27"/>
      <c r="D15334" s="263"/>
    </row>
    <row r="15335" spans="1:4" ht="15" x14ac:dyDescent="0.25">
      <c r="A15335" s="262"/>
      <c r="B15335"/>
      <c r="C15335" s="27"/>
      <c r="D15335" s="263"/>
    </row>
    <row r="15336" spans="1:4" ht="15" x14ac:dyDescent="0.25">
      <c r="A15336" s="262"/>
      <c r="B15336"/>
      <c r="C15336" s="27"/>
      <c r="D15336" s="263"/>
    </row>
    <row r="15337" spans="1:4" ht="15" x14ac:dyDescent="0.25">
      <c r="A15337" s="262"/>
      <c r="B15337"/>
      <c r="C15337" s="27"/>
      <c r="D15337" s="263"/>
    </row>
    <row r="15338" spans="1:4" ht="15" x14ac:dyDescent="0.25">
      <c r="A15338" s="262"/>
      <c r="B15338"/>
      <c r="C15338" s="27"/>
      <c r="D15338" s="263"/>
    </row>
    <row r="15339" spans="1:4" ht="15" x14ac:dyDescent="0.25">
      <c r="A15339" s="262"/>
      <c r="B15339"/>
      <c r="C15339" s="27"/>
      <c r="D15339" s="263"/>
    </row>
    <row r="15340" spans="1:4" ht="15" x14ac:dyDescent="0.25">
      <c r="A15340" s="262"/>
      <c r="B15340"/>
      <c r="C15340" s="27"/>
      <c r="D15340" s="263"/>
    </row>
    <row r="15341" spans="1:4" ht="15" x14ac:dyDescent="0.25">
      <c r="A15341" s="262"/>
      <c r="B15341"/>
      <c r="C15341" s="27"/>
      <c r="D15341" s="263"/>
    </row>
    <row r="15342" spans="1:4" ht="15" x14ac:dyDescent="0.25">
      <c r="A15342" s="262"/>
      <c r="B15342"/>
      <c r="C15342" s="27"/>
      <c r="D15342" s="263"/>
    </row>
    <row r="15343" spans="1:4" ht="15" x14ac:dyDescent="0.25">
      <c r="A15343" s="262"/>
      <c r="B15343"/>
      <c r="C15343" s="27"/>
      <c r="D15343" s="263"/>
    </row>
    <row r="15344" spans="1:4" ht="15" x14ac:dyDescent="0.25">
      <c r="A15344" s="262"/>
      <c r="B15344"/>
      <c r="C15344" s="27"/>
      <c r="D15344" s="263"/>
    </row>
    <row r="15345" spans="1:4" ht="15" x14ac:dyDescent="0.25">
      <c r="A15345" s="262"/>
      <c r="B15345"/>
      <c r="C15345" s="27"/>
      <c r="D15345" s="263"/>
    </row>
    <row r="15346" spans="1:4" ht="15" x14ac:dyDescent="0.25">
      <c r="A15346" s="262"/>
      <c r="B15346"/>
      <c r="C15346" s="27"/>
      <c r="D15346" s="263"/>
    </row>
    <row r="15347" spans="1:4" ht="15" x14ac:dyDescent="0.25">
      <c r="A15347" s="262"/>
      <c r="B15347"/>
      <c r="C15347" s="27"/>
      <c r="D15347" s="263"/>
    </row>
    <row r="15348" spans="1:4" ht="15" x14ac:dyDescent="0.25">
      <c r="A15348" s="262"/>
      <c r="B15348"/>
      <c r="C15348" s="27"/>
      <c r="D15348" s="263"/>
    </row>
    <row r="15349" spans="1:4" ht="15" x14ac:dyDescent="0.25">
      <c r="A15349" s="262"/>
      <c r="B15349"/>
      <c r="C15349" s="27"/>
      <c r="D15349" s="263"/>
    </row>
    <row r="15350" spans="1:4" ht="15" x14ac:dyDescent="0.25">
      <c r="A15350" s="262"/>
      <c r="B15350"/>
      <c r="C15350" s="27"/>
      <c r="D15350" s="263"/>
    </row>
    <row r="15351" spans="1:4" ht="15" x14ac:dyDescent="0.25">
      <c r="A15351" s="262"/>
      <c r="B15351"/>
      <c r="C15351" s="27"/>
      <c r="D15351" s="263"/>
    </row>
    <row r="15352" spans="1:4" ht="15" x14ac:dyDescent="0.25">
      <c r="A15352" s="262"/>
      <c r="B15352"/>
      <c r="C15352" s="27"/>
      <c r="D15352" s="263"/>
    </row>
    <row r="15353" spans="1:4" ht="15" x14ac:dyDescent="0.25">
      <c r="A15353" s="262"/>
      <c r="B15353"/>
      <c r="C15353" s="27"/>
      <c r="D15353" s="263"/>
    </row>
    <row r="15354" spans="1:4" ht="15" x14ac:dyDescent="0.25">
      <c r="A15354" s="262"/>
      <c r="B15354"/>
      <c r="C15354" s="27"/>
      <c r="D15354" s="263"/>
    </row>
    <row r="15355" spans="1:4" ht="15" x14ac:dyDescent="0.25">
      <c r="A15355" s="262"/>
      <c r="B15355"/>
      <c r="C15355" s="27"/>
      <c r="D15355" s="263"/>
    </row>
    <row r="15356" spans="1:4" ht="15" x14ac:dyDescent="0.25">
      <c r="A15356" s="262"/>
      <c r="B15356"/>
      <c r="C15356" s="27"/>
      <c r="D15356" s="263"/>
    </row>
    <row r="15357" spans="1:4" ht="15" x14ac:dyDescent="0.25">
      <c r="A15357" s="262"/>
      <c r="B15357"/>
      <c r="C15357" s="27"/>
      <c r="D15357" s="263"/>
    </row>
    <row r="15358" spans="1:4" ht="15" x14ac:dyDescent="0.25">
      <c r="A15358" s="262"/>
      <c r="B15358"/>
      <c r="C15358" s="27"/>
      <c r="D15358" s="263"/>
    </row>
    <row r="15359" spans="1:4" ht="15" x14ac:dyDescent="0.25">
      <c r="A15359" s="262"/>
      <c r="B15359"/>
      <c r="C15359" s="27"/>
      <c r="D15359" s="263"/>
    </row>
    <row r="15360" spans="1:4" ht="15" x14ac:dyDescent="0.25">
      <c r="A15360" s="262"/>
      <c r="B15360"/>
      <c r="C15360" s="27"/>
      <c r="D15360" s="263"/>
    </row>
    <row r="15361" spans="1:4" ht="15" x14ac:dyDescent="0.25">
      <c r="A15361" s="262"/>
      <c r="B15361"/>
      <c r="C15361" s="27"/>
      <c r="D15361" s="263"/>
    </row>
    <row r="15362" spans="1:4" ht="15" x14ac:dyDescent="0.25">
      <c r="A15362" s="262"/>
      <c r="B15362"/>
      <c r="C15362" s="27"/>
      <c r="D15362" s="263"/>
    </row>
    <row r="15363" spans="1:4" ht="15" x14ac:dyDescent="0.25">
      <c r="A15363" s="262"/>
      <c r="B15363"/>
      <c r="C15363" s="27"/>
      <c r="D15363" s="263"/>
    </row>
    <row r="15364" spans="1:4" ht="15" x14ac:dyDescent="0.25">
      <c r="A15364" s="262"/>
      <c r="B15364"/>
      <c r="C15364" s="27"/>
      <c r="D15364" s="263"/>
    </row>
    <row r="15365" spans="1:4" ht="15" x14ac:dyDescent="0.25">
      <c r="A15365" s="262"/>
      <c r="B15365"/>
      <c r="C15365" s="27"/>
      <c r="D15365" s="263"/>
    </row>
    <row r="15366" spans="1:4" ht="15" x14ac:dyDescent="0.25">
      <c r="A15366" s="262"/>
      <c r="B15366"/>
      <c r="C15366" s="27"/>
      <c r="D15366" s="263"/>
    </row>
    <row r="15367" spans="1:4" ht="15" x14ac:dyDescent="0.25">
      <c r="A15367" s="262"/>
      <c r="B15367"/>
      <c r="C15367" s="27"/>
      <c r="D15367" s="263"/>
    </row>
    <row r="15368" spans="1:4" ht="15" x14ac:dyDescent="0.25">
      <c r="A15368" s="262"/>
      <c r="B15368"/>
      <c r="C15368" s="27"/>
      <c r="D15368" s="263"/>
    </row>
    <row r="15369" spans="1:4" ht="15" x14ac:dyDescent="0.25">
      <c r="A15369" s="262"/>
      <c r="B15369"/>
      <c r="C15369" s="27"/>
      <c r="D15369" s="263"/>
    </row>
    <row r="15370" spans="1:4" ht="15" x14ac:dyDescent="0.25">
      <c r="A15370" s="262"/>
      <c r="B15370"/>
      <c r="C15370" s="27"/>
      <c r="D15370" s="263"/>
    </row>
    <row r="15371" spans="1:4" ht="15" x14ac:dyDescent="0.25">
      <c r="A15371" s="262"/>
      <c r="B15371"/>
      <c r="C15371" s="27"/>
      <c r="D15371" s="263"/>
    </row>
    <row r="15372" spans="1:4" ht="15" x14ac:dyDescent="0.25">
      <c r="A15372" s="262"/>
      <c r="B15372"/>
      <c r="C15372" s="27"/>
      <c r="D15372" s="263"/>
    </row>
    <row r="15373" spans="1:4" ht="15" x14ac:dyDescent="0.25">
      <c r="A15373" s="262"/>
      <c r="B15373"/>
      <c r="C15373" s="27"/>
      <c r="D15373" s="263"/>
    </row>
    <row r="15374" spans="1:4" ht="15" x14ac:dyDescent="0.25">
      <c r="A15374" s="262"/>
      <c r="B15374"/>
      <c r="C15374" s="27"/>
      <c r="D15374" s="263"/>
    </row>
    <row r="15375" spans="1:4" ht="15" x14ac:dyDescent="0.25">
      <c r="A15375" s="262"/>
      <c r="B15375"/>
      <c r="C15375" s="27"/>
      <c r="D15375" s="263"/>
    </row>
    <row r="15376" spans="1:4" ht="15" x14ac:dyDescent="0.25">
      <c r="A15376" s="262"/>
      <c r="B15376"/>
      <c r="C15376" s="27"/>
      <c r="D15376" s="263"/>
    </row>
    <row r="15377" spans="1:4" ht="15" x14ac:dyDescent="0.25">
      <c r="A15377" s="262"/>
      <c r="B15377"/>
      <c r="C15377" s="27"/>
      <c r="D15377" s="263"/>
    </row>
    <row r="15378" spans="1:4" ht="15" x14ac:dyDescent="0.25">
      <c r="A15378" s="262"/>
      <c r="B15378"/>
      <c r="C15378" s="27"/>
      <c r="D15378" s="263"/>
    </row>
    <row r="15379" spans="1:4" ht="15" x14ac:dyDescent="0.25">
      <c r="A15379" s="262"/>
      <c r="B15379"/>
      <c r="C15379" s="27"/>
      <c r="D15379" s="263"/>
    </row>
    <row r="15380" spans="1:4" ht="15" x14ac:dyDescent="0.25">
      <c r="A15380" s="262"/>
      <c r="B15380"/>
      <c r="C15380" s="27"/>
      <c r="D15380" s="263"/>
    </row>
    <row r="15381" spans="1:4" ht="15" x14ac:dyDescent="0.25">
      <c r="A15381" s="262"/>
      <c r="B15381"/>
      <c r="C15381" s="27"/>
      <c r="D15381" s="263"/>
    </row>
    <row r="15382" spans="1:4" ht="15" x14ac:dyDescent="0.25">
      <c r="A15382" s="262"/>
      <c r="B15382"/>
      <c r="C15382" s="27"/>
      <c r="D15382" s="263"/>
    </row>
    <row r="15383" spans="1:4" ht="15" x14ac:dyDescent="0.25">
      <c r="A15383" s="262"/>
      <c r="B15383"/>
      <c r="C15383" s="27"/>
      <c r="D15383" s="263"/>
    </row>
    <row r="15384" spans="1:4" ht="15" x14ac:dyDescent="0.25">
      <c r="A15384" s="262"/>
      <c r="B15384"/>
      <c r="C15384" s="27"/>
      <c r="D15384" s="263"/>
    </row>
    <row r="15385" spans="1:4" ht="15" x14ac:dyDescent="0.25">
      <c r="A15385" s="262"/>
      <c r="B15385"/>
      <c r="C15385" s="27"/>
      <c r="D15385" s="263"/>
    </row>
    <row r="15386" spans="1:4" ht="15" x14ac:dyDescent="0.25">
      <c r="A15386" s="262"/>
      <c r="B15386"/>
      <c r="C15386" s="27"/>
      <c r="D15386" s="263"/>
    </row>
    <row r="15387" spans="1:4" ht="15" x14ac:dyDescent="0.25">
      <c r="A15387" s="262"/>
      <c r="B15387"/>
      <c r="C15387" s="27"/>
      <c r="D15387" s="263"/>
    </row>
    <row r="15388" spans="1:4" ht="15" x14ac:dyDescent="0.25">
      <c r="A15388" s="262"/>
      <c r="B15388"/>
      <c r="C15388" s="27"/>
      <c r="D15388" s="263"/>
    </row>
    <row r="15389" spans="1:4" ht="15" x14ac:dyDescent="0.25">
      <c r="A15389" s="262"/>
      <c r="B15389"/>
      <c r="C15389" s="27"/>
      <c r="D15389" s="263"/>
    </row>
    <row r="15390" spans="1:4" ht="15" x14ac:dyDescent="0.25">
      <c r="A15390" s="262"/>
      <c r="B15390"/>
      <c r="C15390" s="27"/>
      <c r="D15390" s="263"/>
    </row>
    <row r="15391" spans="1:4" ht="15" x14ac:dyDescent="0.25">
      <c r="A15391" s="262"/>
      <c r="B15391"/>
      <c r="C15391" s="27"/>
      <c r="D15391" s="263"/>
    </row>
    <row r="15392" spans="1:4" ht="15" x14ac:dyDescent="0.25">
      <c r="A15392" s="262"/>
      <c r="B15392"/>
      <c r="C15392" s="27"/>
      <c r="D15392" s="263"/>
    </row>
    <row r="15393" spans="1:4" ht="15" x14ac:dyDescent="0.25">
      <c r="A15393" s="262"/>
      <c r="B15393"/>
      <c r="C15393" s="27"/>
      <c r="D15393" s="263"/>
    </row>
    <row r="15394" spans="1:4" ht="15" x14ac:dyDescent="0.25">
      <c r="A15394" s="262"/>
      <c r="B15394"/>
      <c r="C15394" s="27"/>
      <c r="D15394" s="263"/>
    </row>
    <row r="15395" spans="1:4" ht="15" x14ac:dyDescent="0.25">
      <c r="A15395" s="262"/>
      <c r="B15395"/>
      <c r="C15395" s="27"/>
      <c r="D15395" s="263"/>
    </row>
    <row r="15396" spans="1:4" ht="15" x14ac:dyDescent="0.25">
      <c r="A15396" s="262"/>
      <c r="B15396"/>
      <c r="C15396" s="27"/>
      <c r="D15396" s="263"/>
    </row>
    <row r="15397" spans="1:4" ht="15" x14ac:dyDescent="0.25">
      <c r="A15397" s="262"/>
      <c r="B15397"/>
      <c r="C15397" s="27"/>
      <c r="D15397" s="263"/>
    </row>
    <row r="15398" spans="1:4" ht="15" x14ac:dyDescent="0.25">
      <c r="A15398" s="262"/>
      <c r="B15398"/>
      <c r="C15398" s="27"/>
      <c r="D15398" s="263"/>
    </row>
    <row r="15399" spans="1:4" ht="15" x14ac:dyDescent="0.25">
      <c r="A15399" s="262"/>
      <c r="B15399"/>
      <c r="C15399" s="27"/>
      <c r="D15399" s="263"/>
    </row>
    <row r="15400" spans="1:4" ht="15" x14ac:dyDescent="0.25">
      <c r="A15400" s="262"/>
      <c r="B15400"/>
      <c r="C15400" s="27"/>
      <c r="D15400" s="263"/>
    </row>
    <row r="15401" spans="1:4" ht="15" x14ac:dyDescent="0.25">
      <c r="A15401" s="262"/>
      <c r="B15401"/>
      <c r="C15401" s="27"/>
      <c r="D15401" s="263"/>
    </row>
    <row r="15402" spans="1:4" ht="15" x14ac:dyDescent="0.25">
      <c r="A15402" s="262"/>
      <c r="B15402"/>
      <c r="C15402" s="27"/>
      <c r="D15402" s="263"/>
    </row>
    <row r="15403" spans="1:4" ht="15" x14ac:dyDescent="0.25">
      <c r="A15403" s="262"/>
      <c r="B15403"/>
      <c r="C15403" s="27"/>
      <c r="D15403" s="263"/>
    </row>
    <row r="15404" spans="1:4" ht="15" x14ac:dyDescent="0.25">
      <c r="A15404" s="262"/>
      <c r="B15404"/>
      <c r="C15404" s="27"/>
      <c r="D15404" s="263"/>
    </row>
    <row r="15405" spans="1:4" ht="15" x14ac:dyDescent="0.25">
      <c r="A15405" s="262"/>
      <c r="B15405"/>
      <c r="C15405" s="27"/>
      <c r="D15405" s="263"/>
    </row>
    <row r="15406" spans="1:4" ht="15" x14ac:dyDescent="0.25">
      <c r="A15406" s="262"/>
      <c r="B15406"/>
      <c r="C15406" s="27"/>
      <c r="D15406" s="263"/>
    </row>
    <row r="15407" spans="1:4" ht="15" x14ac:dyDescent="0.25">
      <c r="A15407" s="262"/>
      <c r="B15407"/>
      <c r="C15407" s="27"/>
      <c r="D15407" s="263"/>
    </row>
    <row r="15408" spans="1:4" ht="15" x14ac:dyDescent="0.25">
      <c r="A15408" s="262"/>
      <c r="B15408"/>
      <c r="C15408" s="27"/>
      <c r="D15408" s="263"/>
    </row>
    <row r="15409" spans="1:4" ht="15" x14ac:dyDescent="0.25">
      <c r="A15409" s="262"/>
      <c r="B15409"/>
      <c r="C15409" s="27"/>
      <c r="D15409" s="263"/>
    </row>
    <row r="15410" spans="1:4" ht="15" x14ac:dyDescent="0.25">
      <c r="A15410" s="262"/>
      <c r="B15410"/>
      <c r="C15410" s="27"/>
      <c r="D15410" s="263"/>
    </row>
    <row r="15411" spans="1:4" ht="15" x14ac:dyDescent="0.25">
      <c r="A15411" s="262"/>
      <c r="B15411"/>
      <c r="C15411" s="27"/>
      <c r="D15411" s="263"/>
    </row>
    <row r="15412" spans="1:4" ht="15" x14ac:dyDescent="0.25">
      <c r="A15412" s="262"/>
      <c r="B15412"/>
      <c r="C15412" s="27"/>
      <c r="D15412" s="263"/>
    </row>
    <row r="15413" spans="1:4" ht="15" x14ac:dyDescent="0.25">
      <c r="A15413" s="262"/>
      <c r="B15413"/>
      <c r="C15413" s="27"/>
      <c r="D15413" s="263"/>
    </row>
    <row r="15414" spans="1:4" ht="15" x14ac:dyDescent="0.25">
      <c r="A15414" s="262"/>
      <c r="B15414"/>
      <c r="C15414" s="27"/>
      <c r="D15414" s="263"/>
    </row>
    <row r="15415" spans="1:4" ht="15" x14ac:dyDescent="0.25">
      <c r="A15415" s="262"/>
      <c r="B15415"/>
      <c r="C15415" s="27"/>
      <c r="D15415" s="263"/>
    </row>
    <row r="15416" spans="1:4" ht="15" x14ac:dyDescent="0.25">
      <c r="A15416" s="262"/>
      <c r="B15416"/>
      <c r="C15416" s="27"/>
      <c r="D15416" s="263"/>
    </row>
    <row r="15417" spans="1:4" ht="15" x14ac:dyDescent="0.25">
      <c r="A15417" s="262"/>
      <c r="B15417"/>
      <c r="C15417" s="27"/>
      <c r="D15417" s="263"/>
    </row>
    <row r="15418" spans="1:4" ht="15" x14ac:dyDescent="0.25">
      <c r="A15418" s="262"/>
      <c r="B15418"/>
      <c r="C15418" s="27"/>
      <c r="D15418" s="263"/>
    </row>
    <row r="15419" spans="1:4" ht="15" x14ac:dyDescent="0.25">
      <c r="A15419" s="262"/>
      <c r="B15419"/>
      <c r="C15419" s="27"/>
      <c r="D15419" s="263"/>
    </row>
    <row r="15420" spans="1:4" ht="15" x14ac:dyDescent="0.25">
      <c r="A15420" s="262"/>
      <c r="B15420"/>
      <c r="C15420" s="27"/>
      <c r="D15420" s="263"/>
    </row>
    <row r="15421" spans="1:4" ht="15" x14ac:dyDescent="0.25">
      <c r="A15421" s="262"/>
      <c r="B15421"/>
      <c r="C15421" s="27"/>
      <c r="D15421" s="263"/>
    </row>
    <row r="15422" spans="1:4" ht="15" x14ac:dyDescent="0.25">
      <c r="A15422" s="262"/>
      <c r="B15422"/>
      <c r="C15422" s="27"/>
      <c r="D15422" s="263"/>
    </row>
    <row r="15423" spans="1:4" ht="15" x14ac:dyDescent="0.25">
      <c r="A15423" s="262"/>
      <c r="B15423"/>
      <c r="C15423" s="27"/>
      <c r="D15423" s="263"/>
    </row>
    <row r="15424" spans="1:4" ht="15" x14ac:dyDescent="0.25">
      <c r="A15424" s="262"/>
      <c r="B15424"/>
      <c r="C15424" s="27"/>
      <c r="D15424" s="263"/>
    </row>
    <row r="15425" spans="1:4" ht="15" x14ac:dyDescent="0.25">
      <c r="A15425" s="262"/>
      <c r="B15425"/>
      <c r="C15425" s="27"/>
      <c r="D15425" s="263"/>
    </row>
    <row r="15426" spans="1:4" ht="15" x14ac:dyDescent="0.25">
      <c r="A15426" s="262"/>
      <c r="B15426"/>
      <c r="C15426" s="27"/>
      <c r="D15426" s="263"/>
    </row>
    <row r="15427" spans="1:4" ht="15" x14ac:dyDescent="0.25">
      <c r="A15427" s="262"/>
      <c r="B15427"/>
      <c r="C15427" s="27"/>
      <c r="D15427" s="263"/>
    </row>
    <row r="15428" spans="1:4" ht="15" x14ac:dyDescent="0.25">
      <c r="A15428" s="262"/>
      <c r="B15428"/>
      <c r="C15428" s="27"/>
      <c r="D15428" s="263"/>
    </row>
    <row r="15429" spans="1:4" ht="15" x14ac:dyDescent="0.25">
      <c r="A15429" s="262"/>
      <c r="B15429"/>
      <c r="C15429" s="27"/>
      <c r="D15429" s="263"/>
    </row>
    <row r="15430" spans="1:4" ht="15" x14ac:dyDescent="0.25">
      <c r="A15430" s="262"/>
      <c r="B15430"/>
      <c r="C15430" s="27"/>
      <c r="D15430" s="263"/>
    </row>
    <row r="15431" spans="1:4" ht="15" x14ac:dyDescent="0.25">
      <c r="A15431" s="262"/>
      <c r="B15431"/>
      <c r="C15431" s="27"/>
      <c r="D15431" s="263"/>
    </row>
    <row r="15432" spans="1:4" ht="15" x14ac:dyDescent="0.25">
      <c r="A15432" s="262"/>
      <c r="B15432"/>
      <c r="C15432" s="27"/>
      <c r="D15432" s="263"/>
    </row>
    <row r="15433" spans="1:4" ht="15" x14ac:dyDescent="0.25">
      <c r="A15433" s="262"/>
      <c r="B15433"/>
      <c r="C15433" s="27"/>
      <c r="D15433" s="263"/>
    </row>
    <row r="15434" spans="1:4" ht="15" x14ac:dyDescent="0.25">
      <c r="A15434" s="262"/>
      <c r="B15434"/>
      <c r="C15434" s="27"/>
      <c r="D15434" s="263"/>
    </row>
    <row r="15435" spans="1:4" ht="15" x14ac:dyDescent="0.25">
      <c r="A15435" s="262"/>
      <c r="B15435"/>
      <c r="C15435" s="27"/>
      <c r="D15435" s="263"/>
    </row>
    <row r="15436" spans="1:4" ht="15" x14ac:dyDescent="0.25">
      <c r="A15436" s="262"/>
      <c r="B15436"/>
      <c r="C15436" s="27"/>
      <c r="D15436" s="263"/>
    </row>
    <row r="15437" spans="1:4" ht="15" x14ac:dyDescent="0.25">
      <c r="A15437" s="262"/>
      <c r="B15437"/>
      <c r="C15437" s="27"/>
      <c r="D15437" s="263"/>
    </row>
    <row r="15438" spans="1:4" ht="15" x14ac:dyDescent="0.25">
      <c r="A15438" s="262"/>
      <c r="B15438"/>
      <c r="C15438" s="27"/>
      <c r="D15438" s="263"/>
    </row>
    <row r="15439" spans="1:4" ht="15" x14ac:dyDescent="0.25">
      <c r="A15439" s="262"/>
      <c r="B15439"/>
      <c r="C15439" s="27"/>
      <c r="D15439" s="263"/>
    </row>
    <row r="15440" spans="1:4" ht="15" x14ac:dyDescent="0.25">
      <c r="A15440" s="262"/>
      <c r="B15440"/>
      <c r="C15440" s="27"/>
      <c r="D15440" s="263"/>
    </row>
    <row r="15441" spans="1:4" ht="15" x14ac:dyDescent="0.25">
      <c r="A15441" s="262"/>
      <c r="B15441"/>
      <c r="C15441" s="27"/>
      <c r="D15441" s="263"/>
    </row>
    <row r="15442" spans="1:4" ht="15" x14ac:dyDescent="0.25">
      <c r="A15442" s="262"/>
      <c r="B15442"/>
      <c r="C15442" s="27"/>
      <c r="D15442" s="263"/>
    </row>
    <row r="15443" spans="1:4" ht="15" x14ac:dyDescent="0.25">
      <c r="A15443" s="262"/>
      <c r="B15443"/>
      <c r="C15443" s="27"/>
      <c r="D15443" s="263"/>
    </row>
    <row r="15444" spans="1:4" ht="15" x14ac:dyDescent="0.25">
      <c r="A15444" s="262"/>
      <c r="B15444"/>
      <c r="C15444" s="27"/>
      <c r="D15444" s="263"/>
    </row>
    <row r="15445" spans="1:4" ht="15" x14ac:dyDescent="0.25">
      <c r="A15445" s="262"/>
      <c r="B15445"/>
      <c r="C15445" s="27"/>
      <c r="D15445" s="263"/>
    </row>
    <row r="15446" spans="1:4" ht="15" x14ac:dyDescent="0.25">
      <c r="A15446" s="262"/>
      <c r="B15446"/>
      <c r="C15446" s="27"/>
      <c r="D15446" s="263"/>
    </row>
    <row r="15447" spans="1:4" ht="15" x14ac:dyDescent="0.25">
      <c r="A15447" s="262"/>
      <c r="B15447"/>
      <c r="C15447" s="27"/>
      <c r="D15447" s="263"/>
    </row>
    <row r="15448" spans="1:4" ht="15" x14ac:dyDescent="0.25">
      <c r="A15448" s="262"/>
      <c r="B15448"/>
      <c r="C15448" s="27"/>
      <c r="D15448" s="263"/>
    </row>
    <row r="15449" spans="1:4" ht="15" x14ac:dyDescent="0.25">
      <c r="A15449" s="262"/>
      <c r="B15449"/>
      <c r="C15449" s="27"/>
      <c r="D15449" s="263"/>
    </row>
    <row r="15450" spans="1:4" ht="15" x14ac:dyDescent="0.25">
      <c r="A15450" s="262"/>
      <c r="B15450"/>
      <c r="C15450" s="27"/>
      <c r="D15450" s="263"/>
    </row>
    <row r="15451" spans="1:4" ht="15" x14ac:dyDescent="0.25">
      <c r="A15451" s="262"/>
      <c r="B15451"/>
      <c r="C15451" s="27"/>
      <c r="D15451" s="263"/>
    </row>
    <row r="15452" spans="1:4" ht="15" x14ac:dyDescent="0.25">
      <c r="A15452" s="262"/>
      <c r="B15452"/>
      <c r="C15452" s="27"/>
      <c r="D15452" s="263"/>
    </row>
    <row r="15453" spans="1:4" ht="15" x14ac:dyDescent="0.25">
      <c r="A15453" s="262"/>
      <c r="B15453"/>
      <c r="C15453" s="27"/>
      <c r="D15453" s="263"/>
    </row>
    <row r="15454" spans="1:4" ht="15" x14ac:dyDescent="0.25">
      <c r="A15454" s="262"/>
      <c r="B15454"/>
      <c r="C15454" s="27"/>
      <c r="D15454" s="263"/>
    </row>
    <row r="15455" spans="1:4" ht="15" x14ac:dyDescent="0.25">
      <c r="A15455" s="262"/>
      <c r="B15455"/>
      <c r="C15455" s="27"/>
      <c r="D15455" s="263"/>
    </row>
    <row r="15456" spans="1:4" ht="15" x14ac:dyDescent="0.25">
      <c r="A15456" s="262"/>
      <c r="B15456"/>
      <c r="C15456" s="27"/>
      <c r="D15456" s="263"/>
    </row>
    <row r="15457" spans="1:4" ht="15" x14ac:dyDescent="0.25">
      <c r="A15457" s="262"/>
      <c r="B15457"/>
      <c r="C15457" s="27"/>
      <c r="D15457" s="263"/>
    </row>
    <row r="15458" spans="1:4" ht="15" x14ac:dyDescent="0.25">
      <c r="A15458" s="262"/>
      <c r="B15458"/>
      <c r="C15458" s="27"/>
      <c r="D15458" s="263"/>
    </row>
    <row r="15459" spans="1:4" ht="15" x14ac:dyDescent="0.25">
      <c r="A15459" s="262"/>
      <c r="B15459"/>
      <c r="C15459" s="27"/>
      <c r="D15459" s="263"/>
    </row>
    <row r="15460" spans="1:4" ht="15" x14ac:dyDescent="0.25">
      <c r="A15460" s="262"/>
      <c r="B15460"/>
      <c r="C15460" s="27"/>
      <c r="D15460" s="263"/>
    </row>
    <row r="15461" spans="1:4" ht="15" x14ac:dyDescent="0.25">
      <c r="A15461" s="262"/>
      <c r="B15461"/>
      <c r="C15461" s="27"/>
      <c r="D15461" s="263"/>
    </row>
    <row r="15462" spans="1:4" ht="15" x14ac:dyDescent="0.25">
      <c r="A15462" s="262"/>
      <c r="B15462"/>
      <c r="C15462" s="27"/>
      <c r="D15462" s="263"/>
    </row>
    <row r="15463" spans="1:4" ht="15" x14ac:dyDescent="0.25">
      <c r="A15463" s="262"/>
      <c r="B15463"/>
      <c r="C15463" s="27"/>
      <c r="D15463" s="263"/>
    </row>
    <row r="15464" spans="1:4" ht="15" x14ac:dyDescent="0.25">
      <c r="A15464" s="262"/>
      <c r="B15464"/>
      <c r="C15464" s="27"/>
      <c r="D15464" s="263"/>
    </row>
    <row r="15465" spans="1:4" ht="15" x14ac:dyDescent="0.25">
      <c r="A15465" s="262"/>
      <c r="B15465"/>
      <c r="C15465" s="27"/>
      <c r="D15465" s="263"/>
    </row>
    <row r="15466" spans="1:4" ht="15" x14ac:dyDescent="0.25">
      <c r="A15466" s="262"/>
      <c r="B15466"/>
      <c r="C15466" s="27"/>
      <c r="D15466" s="263"/>
    </row>
    <row r="15467" spans="1:4" ht="15" x14ac:dyDescent="0.25">
      <c r="A15467" s="262"/>
      <c r="B15467"/>
      <c r="C15467" s="27"/>
      <c r="D15467" s="263"/>
    </row>
    <row r="15468" spans="1:4" ht="15" x14ac:dyDescent="0.25">
      <c r="A15468" s="262"/>
      <c r="B15468"/>
      <c r="C15468" s="27"/>
      <c r="D15468" s="263"/>
    </row>
    <row r="15469" spans="1:4" ht="15" x14ac:dyDescent="0.25">
      <c r="A15469" s="262"/>
      <c r="B15469"/>
      <c r="C15469" s="27"/>
      <c r="D15469" s="263"/>
    </row>
    <row r="15470" spans="1:4" ht="15" x14ac:dyDescent="0.25">
      <c r="A15470" s="262"/>
      <c r="B15470"/>
      <c r="C15470" s="27"/>
      <c r="D15470" s="263"/>
    </row>
    <row r="15471" spans="1:4" ht="15" x14ac:dyDescent="0.25">
      <c r="A15471" s="262"/>
      <c r="B15471"/>
      <c r="C15471" s="27"/>
      <c r="D15471" s="263"/>
    </row>
    <row r="15472" spans="1:4" ht="15" x14ac:dyDescent="0.25">
      <c r="A15472" s="262"/>
      <c r="B15472"/>
      <c r="C15472" s="27"/>
      <c r="D15472" s="263"/>
    </row>
    <row r="15473" spans="1:4" ht="15" x14ac:dyDescent="0.25">
      <c r="A15473" s="262"/>
      <c r="B15473"/>
      <c r="C15473" s="27"/>
      <c r="D15473" s="263"/>
    </row>
    <row r="15474" spans="1:4" ht="15" x14ac:dyDescent="0.25">
      <c r="A15474" s="262"/>
      <c r="B15474"/>
      <c r="C15474" s="27"/>
      <c r="D15474" s="263"/>
    </row>
    <row r="15475" spans="1:4" ht="15" x14ac:dyDescent="0.25">
      <c r="A15475" s="262"/>
      <c r="B15475"/>
      <c r="C15475" s="27"/>
      <c r="D15475" s="263"/>
    </row>
    <row r="15476" spans="1:4" ht="15" x14ac:dyDescent="0.25">
      <c r="A15476" s="262"/>
      <c r="B15476"/>
      <c r="C15476" s="27"/>
      <c r="D15476" s="263"/>
    </row>
    <row r="15477" spans="1:4" ht="15" x14ac:dyDescent="0.25">
      <c r="A15477" s="262"/>
      <c r="B15477"/>
      <c r="C15477" s="27"/>
      <c r="D15477" s="263"/>
    </row>
    <row r="15478" spans="1:4" ht="15" x14ac:dyDescent="0.25">
      <c r="A15478" s="262"/>
      <c r="B15478"/>
      <c r="C15478" s="27"/>
      <c r="D15478" s="263"/>
    </row>
    <row r="15479" spans="1:4" ht="15" x14ac:dyDescent="0.25">
      <c r="A15479" s="262"/>
      <c r="B15479"/>
      <c r="C15479" s="27"/>
      <c r="D15479" s="263"/>
    </row>
    <row r="15480" spans="1:4" ht="15" x14ac:dyDescent="0.25">
      <c r="A15480" s="262"/>
      <c r="B15480"/>
      <c r="C15480" s="27"/>
      <c r="D15480" s="263"/>
    </row>
    <row r="15481" spans="1:4" ht="15" x14ac:dyDescent="0.25">
      <c r="A15481" s="262"/>
      <c r="B15481"/>
      <c r="C15481" s="27"/>
      <c r="D15481" s="263"/>
    </row>
    <row r="15482" spans="1:4" ht="15" x14ac:dyDescent="0.25">
      <c r="A15482" s="262"/>
      <c r="B15482"/>
      <c r="C15482" s="27"/>
      <c r="D15482" s="263"/>
    </row>
    <row r="15483" spans="1:4" ht="15" x14ac:dyDescent="0.25">
      <c r="A15483" s="262"/>
      <c r="B15483"/>
      <c r="C15483" s="27"/>
      <c r="D15483" s="263"/>
    </row>
    <row r="15484" spans="1:4" ht="15" x14ac:dyDescent="0.25">
      <c r="A15484" s="262"/>
      <c r="B15484"/>
      <c r="C15484" s="27"/>
      <c r="D15484" s="263"/>
    </row>
    <row r="15485" spans="1:4" ht="15" x14ac:dyDescent="0.25">
      <c r="A15485" s="262"/>
      <c r="B15485"/>
      <c r="C15485" s="27"/>
      <c r="D15485" s="263"/>
    </row>
    <row r="15486" spans="1:4" ht="15" x14ac:dyDescent="0.25">
      <c r="A15486" s="262"/>
      <c r="B15486"/>
      <c r="C15486" s="27"/>
      <c r="D15486" s="263"/>
    </row>
    <row r="15487" spans="1:4" ht="15" x14ac:dyDescent="0.25">
      <c r="A15487" s="262"/>
      <c r="B15487"/>
      <c r="C15487" s="27"/>
      <c r="D15487" s="263"/>
    </row>
    <row r="15488" spans="1:4" ht="15" x14ac:dyDescent="0.25">
      <c r="A15488" s="262"/>
      <c r="B15488"/>
      <c r="C15488" s="27"/>
      <c r="D15488" s="263"/>
    </row>
    <row r="15489" spans="1:4" ht="15" x14ac:dyDescent="0.25">
      <c r="A15489" s="262"/>
      <c r="B15489"/>
      <c r="C15489" s="27"/>
      <c r="D15489" s="263"/>
    </row>
    <row r="15490" spans="1:4" ht="15" x14ac:dyDescent="0.25">
      <c r="A15490" s="262"/>
      <c r="B15490"/>
      <c r="C15490" s="27"/>
      <c r="D15490" s="263"/>
    </row>
    <row r="15491" spans="1:4" ht="15" x14ac:dyDescent="0.25">
      <c r="A15491" s="262"/>
      <c r="B15491"/>
      <c r="C15491" s="27"/>
      <c r="D15491" s="263"/>
    </row>
    <row r="15492" spans="1:4" ht="15" x14ac:dyDescent="0.25">
      <c r="A15492" s="262"/>
      <c r="B15492"/>
      <c r="C15492" s="27"/>
      <c r="D15492" s="263"/>
    </row>
    <row r="15493" spans="1:4" ht="15" x14ac:dyDescent="0.25">
      <c r="A15493" s="262"/>
      <c r="B15493"/>
      <c r="C15493" s="27"/>
      <c r="D15493" s="263"/>
    </row>
    <row r="15494" spans="1:4" ht="15" x14ac:dyDescent="0.25">
      <c r="A15494" s="262"/>
      <c r="B15494"/>
      <c r="C15494" s="27"/>
      <c r="D15494" s="263"/>
    </row>
    <row r="15495" spans="1:4" ht="15" x14ac:dyDescent="0.25">
      <c r="A15495" s="262"/>
      <c r="B15495"/>
      <c r="C15495" s="27"/>
      <c r="D15495" s="263"/>
    </row>
    <row r="15496" spans="1:4" ht="15" x14ac:dyDescent="0.25">
      <c r="A15496" s="262"/>
      <c r="B15496"/>
      <c r="C15496" s="27"/>
      <c r="D15496" s="263"/>
    </row>
    <row r="15497" spans="1:4" ht="15" x14ac:dyDescent="0.25">
      <c r="A15497" s="262"/>
      <c r="B15497"/>
      <c r="C15497" s="27"/>
      <c r="D15497" s="263"/>
    </row>
    <row r="15498" spans="1:4" ht="15" x14ac:dyDescent="0.25">
      <c r="A15498" s="262"/>
      <c r="B15498"/>
      <c r="C15498" s="27"/>
      <c r="D15498" s="263"/>
    </row>
    <row r="15499" spans="1:4" ht="15" x14ac:dyDescent="0.25">
      <c r="A15499" s="262"/>
      <c r="B15499"/>
      <c r="C15499" s="27"/>
      <c r="D15499" s="263"/>
    </row>
    <row r="15500" spans="1:4" ht="15" x14ac:dyDescent="0.25">
      <c r="A15500" s="262"/>
      <c r="B15500"/>
      <c r="C15500" s="27"/>
      <c r="D15500" s="263"/>
    </row>
    <row r="15501" spans="1:4" ht="15" x14ac:dyDescent="0.25">
      <c r="A15501" s="262"/>
      <c r="B15501"/>
      <c r="C15501" s="27"/>
      <c r="D15501" s="263"/>
    </row>
    <row r="15502" spans="1:4" ht="15" x14ac:dyDescent="0.25">
      <c r="A15502" s="262"/>
      <c r="B15502"/>
      <c r="C15502" s="27"/>
      <c r="D15502" s="263"/>
    </row>
    <row r="15503" spans="1:4" ht="15" x14ac:dyDescent="0.25">
      <c r="A15503" s="262"/>
      <c r="B15503"/>
      <c r="C15503" s="27"/>
      <c r="D15503" s="263"/>
    </row>
    <row r="15504" spans="1:4" ht="15" x14ac:dyDescent="0.25">
      <c r="A15504" s="262"/>
      <c r="B15504"/>
      <c r="C15504" s="27"/>
      <c r="D15504" s="263"/>
    </row>
    <row r="15505" spans="1:4" ht="15" x14ac:dyDescent="0.25">
      <c r="A15505" s="262"/>
      <c r="B15505"/>
      <c r="C15505" s="27"/>
      <c r="D15505" s="263"/>
    </row>
    <row r="15506" spans="1:4" ht="15" x14ac:dyDescent="0.25">
      <c r="A15506" s="262"/>
      <c r="B15506"/>
      <c r="C15506" s="27"/>
      <c r="D15506" s="263"/>
    </row>
    <row r="15507" spans="1:4" ht="15" x14ac:dyDescent="0.25">
      <c r="A15507" s="262"/>
      <c r="B15507"/>
      <c r="C15507" s="27"/>
      <c r="D15507" s="263"/>
    </row>
    <row r="15508" spans="1:4" ht="15" x14ac:dyDescent="0.25">
      <c r="A15508" s="262"/>
      <c r="B15508"/>
      <c r="C15508" s="27"/>
      <c r="D15508" s="263"/>
    </row>
    <row r="15509" spans="1:4" ht="15" x14ac:dyDescent="0.25">
      <c r="A15509" s="262"/>
      <c r="B15509"/>
      <c r="C15509" s="27"/>
      <c r="D15509" s="263"/>
    </row>
    <row r="15510" spans="1:4" ht="15" x14ac:dyDescent="0.25">
      <c r="A15510" s="262"/>
      <c r="B15510"/>
      <c r="C15510" s="27"/>
      <c r="D15510" s="263"/>
    </row>
    <row r="15511" spans="1:4" ht="15" x14ac:dyDescent="0.25">
      <c r="A15511" s="262"/>
      <c r="B15511"/>
      <c r="C15511" s="27"/>
      <c r="D15511" s="263"/>
    </row>
    <row r="15512" spans="1:4" ht="15" x14ac:dyDescent="0.25">
      <c r="A15512" s="262"/>
      <c r="B15512"/>
      <c r="C15512" s="27"/>
      <c r="D15512" s="263"/>
    </row>
    <row r="15513" spans="1:4" ht="15" x14ac:dyDescent="0.25">
      <c r="A15513" s="262"/>
      <c r="B15513"/>
      <c r="C15513" s="27"/>
      <c r="D15513" s="263"/>
    </row>
    <row r="15514" spans="1:4" ht="15" x14ac:dyDescent="0.25">
      <c r="A15514" s="262"/>
      <c r="B15514"/>
      <c r="C15514" s="27"/>
      <c r="D15514" s="263"/>
    </row>
    <row r="15515" spans="1:4" ht="15" x14ac:dyDescent="0.25">
      <c r="A15515" s="262"/>
      <c r="B15515"/>
      <c r="C15515" s="27"/>
      <c r="D15515" s="263"/>
    </row>
    <row r="15516" spans="1:4" ht="15" x14ac:dyDescent="0.25">
      <c r="A15516" s="262"/>
      <c r="B15516"/>
      <c r="C15516" s="27"/>
      <c r="D15516" s="263"/>
    </row>
    <row r="15517" spans="1:4" ht="15" x14ac:dyDescent="0.25">
      <c r="A15517" s="262"/>
      <c r="B15517"/>
      <c r="C15517" s="27"/>
      <c r="D15517" s="263"/>
    </row>
    <row r="15518" spans="1:4" ht="15" x14ac:dyDescent="0.25">
      <c r="A15518" s="262"/>
      <c r="B15518"/>
      <c r="C15518" s="27"/>
      <c r="D15518" s="263"/>
    </row>
    <row r="15519" spans="1:4" ht="15" x14ac:dyDescent="0.25">
      <c r="A15519" s="262"/>
      <c r="B15519"/>
      <c r="C15519" s="27"/>
      <c r="D15519" s="263"/>
    </row>
    <row r="15520" spans="1:4" ht="15" x14ac:dyDescent="0.25">
      <c r="A15520" s="262"/>
      <c r="B15520"/>
      <c r="C15520" s="27"/>
      <c r="D15520" s="263"/>
    </row>
    <row r="15521" spans="1:4" ht="15" x14ac:dyDescent="0.25">
      <c r="A15521" s="262"/>
      <c r="B15521"/>
      <c r="C15521" s="27"/>
      <c r="D15521" s="263"/>
    </row>
    <row r="15522" spans="1:4" ht="15" x14ac:dyDescent="0.25">
      <c r="A15522" s="262"/>
      <c r="B15522"/>
      <c r="C15522" s="27"/>
      <c r="D15522" s="263"/>
    </row>
    <row r="15523" spans="1:4" ht="15" x14ac:dyDescent="0.25">
      <c r="A15523" s="262"/>
      <c r="B15523"/>
      <c r="C15523" s="27"/>
      <c r="D15523" s="263"/>
    </row>
    <row r="15524" spans="1:4" ht="15" x14ac:dyDescent="0.25">
      <c r="A15524" s="262"/>
      <c r="B15524"/>
      <c r="C15524" s="27"/>
      <c r="D15524" s="263"/>
    </row>
    <row r="15525" spans="1:4" ht="15" x14ac:dyDescent="0.25">
      <c r="A15525" s="262"/>
      <c r="B15525"/>
      <c r="C15525" s="27"/>
      <c r="D15525" s="263"/>
    </row>
    <row r="15526" spans="1:4" ht="15" x14ac:dyDescent="0.25">
      <c r="A15526" s="262"/>
      <c r="B15526"/>
      <c r="C15526" s="27"/>
      <c r="D15526" s="263"/>
    </row>
    <row r="15527" spans="1:4" ht="15" x14ac:dyDescent="0.25">
      <c r="A15527" s="262"/>
      <c r="B15527"/>
      <c r="C15527" s="27"/>
      <c r="D15527" s="263"/>
    </row>
    <row r="15528" spans="1:4" ht="15" x14ac:dyDescent="0.25">
      <c r="A15528" s="262"/>
      <c r="B15528"/>
      <c r="C15528" s="27"/>
      <c r="D15528" s="263"/>
    </row>
    <row r="15529" spans="1:4" ht="15" x14ac:dyDescent="0.25">
      <c r="A15529" s="262"/>
      <c r="B15529"/>
      <c r="C15529" s="27"/>
      <c r="D15529" s="263"/>
    </row>
    <row r="15530" spans="1:4" ht="15" x14ac:dyDescent="0.25">
      <c r="A15530" s="262"/>
      <c r="B15530"/>
      <c r="C15530" s="27"/>
      <c r="D15530" s="263"/>
    </row>
    <row r="15531" spans="1:4" ht="15" x14ac:dyDescent="0.25">
      <c r="A15531" s="262"/>
      <c r="B15531"/>
      <c r="C15531" s="27"/>
      <c r="D15531" s="263"/>
    </row>
    <row r="15532" spans="1:4" ht="15" x14ac:dyDescent="0.25">
      <c r="A15532" s="262"/>
      <c r="B15532"/>
      <c r="C15532" s="27"/>
      <c r="D15532" s="263"/>
    </row>
    <row r="15533" spans="1:4" ht="15" x14ac:dyDescent="0.25">
      <c r="A15533" s="262"/>
      <c r="B15533"/>
      <c r="C15533" s="27"/>
      <c r="D15533" s="263"/>
    </row>
    <row r="15534" spans="1:4" ht="15" x14ac:dyDescent="0.25">
      <c r="A15534" s="262"/>
      <c r="B15534"/>
      <c r="C15534" s="27"/>
      <c r="D15534" s="263"/>
    </row>
    <row r="15535" spans="1:4" ht="15" x14ac:dyDescent="0.25">
      <c r="A15535" s="262"/>
      <c r="B15535"/>
      <c r="C15535" s="27"/>
      <c r="D15535" s="263"/>
    </row>
    <row r="15536" spans="1:4" ht="15" x14ac:dyDescent="0.25">
      <c r="A15536" s="262"/>
      <c r="B15536"/>
      <c r="C15536" s="27"/>
      <c r="D15536" s="263"/>
    </row>
    <row r="15537" spans="1:4" ht="15" x14ac:dyDescent="0.25">
      <c r="A15537" s="262"/>
      <c r="B15537"/>
      <c r="C15537" s="27"/>
      <c r="D15537" s="263"/>
    </row>
    <row r="15538" spans="1:4" ht="15" x14ac:dyDescent="0.25">
      <c r="A15538" s="262"/>
      <c r="B15538"/>
      <c r="C15538" s="27"/>
      <c r="D15538" s="263"/>
    </row>
    <row r="15539" spans="1:4" ht="15" x14ac:dyDescent="0.25">
      <c r="A15539" s="262"/>
      <c r="B15539"/>
      <c r="C15539" s="27"/>
      <c r="D15539" s="263"/>
    </row>
    <row r="15540" spans="1:4" ht="15" x14ac:dyDescent="0.25">
      <c r="A15540" s="262"/>
      <c r="B15540"/>
      <c r="C15540" s="27"/>
      <c r="D15540" s="263"/>
    </row>
    <row r="15541" spans="1:4" ht="15" x14ac:dyDescent="0.25">
      <c r="A15541" s="262"/>
      <c r="B15541"/>
      <c r="C15541" s="27"/>
      <c r="D15541" s="263"/>
    </row>
    <row r="15542" spans="1:4" ht="15" x14ac:dyDescent="0.25">
      <c r="A15542" s="262"/>
      <c r="B15542"/>
      <c r="C15542" s="27"/>
      <c r="D15542" s="263"/>
    </row>
    <row r="15543" spans="1:4" ht="15" x14ac:dyDescent="0.25">
      <c r="A15543" s="262"/>
      <c r="B15543"/>
      <c r="C15543" s="27"/>
      <c r="D15543" s="263"/>
    </row>
    <row r="15544" spans="1:4" ht="15" x14ac:dyDescent="0.25">
      <c r="A15544" s="262"/>
      <c r="B15544"/>
      <c r="C15544" s="27"/>
      <c r="D15544" s="263"/>
    </row>
    <row r="15545" spans="1:4" ht="15" x14ac:dyDescent="0.25">
      <c r="A15545" s="262"/>
      <c r="B15545"/>
      <c r="C15545" s="27"/>
      <c r="D15545" s="263"/>
    </row>
    <row r="15546" spans="1:4" ht="15" x14ac:dyDescent="0.25">
      <c r="A15546" s="262"/>
      <c r="B15546"/>
      <c r="C15546" s="27"/>
      <c r="D15546" s="263"/>
    </row>
    <row r="15547" spans="1:4" ht="15" x14ac:dyDescent="0.25">
      <c r="A15547" s="262"/>
      <c r="B15547"/>
      <c r="C15547" s="27"/>
      <c r="D15547" s="263"/>
    </row>
    <row r="15548" spans="1:4" ht="15" x14ac:dyDescent="0.25">
      <c r="A15548" s="262"/>
      <c r="B15548"/>
      <c r="C15548" s="27"/>
      <c r="D15548" s="263"/>
    </row>
    <row r="15549" spans="1:4" ht="15" x14ac:dyDescent="0.25">
      <c r="A15549" s="262"/>
      <c r="B15549"/>
      <c r="C15549" s="27"/>
      <c r="D15549" s="263"/>
    </row>
    <row r="15550" spans="1:4" ht="15" x14ac:dyDescent="0.25">
      <c r="A15550" s="262"/>
      <c r="B15550"/>
      <c r="C15550" s="27"/>
      <c r="D15550" s="263"/>
    </row>
    <row r="15551" spans="1:4" ht="15" x14ac:dyDescent="0.25">
      <c r="A15551" s="262"/>
      <c r="B15551"/>
      <c r="C15551" s="27"/>
      <c r="D15551" s="263"/>
    </row>
    <row r="15552" spans="1:4" ht="15" x14ac:dyDescent="0.25">
      <c r="A15552" s="262"/>
      <c r="B15552"/>
      <c r="C15552" s="27"/>
      <c r="D15552" s="263"/>
    </row>
    <row r="15553" spans="1:4" ht="15" x14ac:dyDescent="0.25">
      <c r="A15553" s="262"/>
      <c r="B15553"/>
      <c r="C15553" s="27"/>
      <c r="D15553" s="263"/>
    </row>
    <row r="15554" spans="1:4" ht="15" x14ac:dyDescent="0.25">
      <c r="A15554" s="262"/>
      <c r="B15554"/>
      <c r="C15554" s="27"/>
      <c r="D15554" s="263"/>
    </row>
    <row r="15555" spans="1:4" ht="15" x14ac:dyDescent="0.25">
      <c r="A15555" s="262"/>
      <c r="B15555"/>
      <c r="C15555" s="27"/>
      <c r="D15555" s="263"/>
    </row>
    <row r="15556" spans="1:4" ht="15" x14ac:dyDescent="0.25">
      <c r="A15556" s="262"/>
      <c r="B15556"/>
      <c r="C15556" s="27"/>
      <c r="D15556" s="263"/>
    </row>
    <row r="15557" spans="1:4" ht="15" x14ac:dyDescent="0.25">
      <c r="A15557" s="262"/>
      <c r="B15557"/>
      <c r="C15557" s="27"/>
      <c r="D15557" s="263"/>
    </row>
    <row r="15558" spans="1:4" ht="15" x14ac:dyDescent="0.25">
      <c r="A15558" s="262"/>
      <c r="B15558"/>
      <c r="C15558" s="27"/>
      <c r="D15558" s="263"/>
    </row>
    <row r="15559" spans="1:4" ht="15" x14ac:dyDescent="0.25">
      <c r="A15559" s="262"/>
      <c r="B15559"/>
      <c r="C15559" s="27"/>
      <c r="D15559" s="263"/>
    </row>
    <row r="15560" spans="1:4" ht="15" x14ac:dyDescent="0.25">
      <c r="A15560" s="262"/>
      <c r="B15560"/>
      <c r="C15560" s="27"/>
      <c r="D15560" s="263"/>
    </row>
    <row r="15561" spans="1:4" ht="15" x14ac:dyDescent="0.25">
      <c r="A15561" s="262"/>
      <c r="B15561"/>
      <c r="C15561" s="27"/>
      <c r="D15561" s="263"/>
    </row>
    <row r="15562" spans="1:4" ht="15" x14ac:dyDescent="0.25">
      <c r="A15562" s="262"/>
      <c r="B15562"/>
      <c r="C15562" s="27"/>
      <c r="D15562" s="263"/>
    </row>
    <row r="15563" spans="1:4" ht="15" x14ac:dyDescent="0.25">
      <c r="A15563" s="262"/>
      <c r="B15563"/>
      <c r="C15563" s="27"/>
      <c r="D15563" s="263"/>
    </row>
    <row r="15564" spans="1:4" ht="15" x14ac:dyDescent="0.25">
      <c r="A15564" s="262"/>
      <c r="B15564"/>
      <c r="C15564" s="27"/>
      <c r="D15564" s="263"/>
    </row>
    <row r="15565" spans="1:4" ht="15" x14ac:dyDescent="0.25">
      <c r="A15565" s="262"/>
      <c r="B15565"/>
      <c r="C15565" s="27"/>
      <c r="D15565" s="263"/>
    </row>
    <row r="15566" spans="1:4" ht="15" x14ac:dyDescent="0.25">
      <c r="A15566" s="262"/>
      <c r="B15566"/>
      <c r="C15566" s="27"/>
      <c r="D15566" s="263"/>
    </row>
    <row r="15567" spans="1:4" ht="15" x14ac:dyDescent="0.25">
      <c r="A15567" s="262"/>
      <c r="B15567"/>
      <c r="C15567" s="27"/>
      <c r="D15567" s="263"/>
    </row>
    <row r="15568" spans="1:4" ht="15" x14ac:dyDescent="0.25">
      <c r="A15568" s="262"/>
      <c r="B15568"/>
      <c r="C15568" s="27"/>
      <c r="D15568" s="263"/>
    </row>
    <row r="15569" spans="1:4" ht="15" x14ac:dyDescent="0.25">
      <c r="A15569" s="262"/>
      <c r="B15569"/>
      <c r="C15569" s="27"/>
      <c r="D15569" s="263"/>
    </row>
    <row r="15570" spans="1:4" ht="15" x14ac:dyDescent="0.25">
      <c r="A15570" s="262"/>
      <c r="B15570"/>
      <c r="C15570" s="27"/>
      <c r="D15570" s="263"/>
    </row>
    <row r="15571" spans="1:4" ht="15" x14ac:dyDescent="0.25">
      <c r="A15571" s="262"/>
      <c r="B15571"/>
      <c r="C15571" s="27"/>
      <c r="D15571" s="263"/>
    </row>
    <row r="15572" spans="1:4" ht="15" x14ac:dyDescent="0.25">
      <c r="A15572" s="262"/>
      <c r="B15572"/>
      <c r="C15572" s="27"/>
      <c r="D15572" s="263"/>
    </row>
    <row r="15573" spans="1:4" ht="15" x14ac:dyDescent="0.25">
      <c r="A15573" s="262"/>
      <c r="B15573"/>
      <c r="C15573" s="27"/>
      <c r="D15573" s="263"/>
    </row>
    <row r="15574" spans="1:4" ht="15" x14ac:dyDescent="0.25">
      <c r="A15574" s="262"/>
      <c r="B15574"/>
      <c r="C15574" s="27"/>
      <c r="D15574" s="263"/>
    </row>
    <row r="15575" spans="1:4" ht="15" x14ac:dyDescent="0.25">
      <c r="A15575" s="262"/>
      <c r="B15575"/>
      <c r="C15575" s="27"/>
      <c r="D15575" s="263"/>
    </row>
    <row r="15576" spans="1:4" ht="15" x14ac:dyDescent="0.25">
      <c r="A15576" s="262"/>
      <c r="B15576"/>
      <c r="C15576" s="27"/>
      <c r="D15576" s="263"/>
    </row>
    <row r="15577" spans="1:4" ht="15" x14ac:dyDescent="0.25">
      <c r="A15577" s="262"/>
      <c r="B15577"/>
      <c r="C15577" s="27"/>
      <c r="D15577" s="263"/>
    </row>
    <row r="15578" spans="1:4" ht="15" x14ac:dyDescent="0.25">
      <c r="A15578" s="262"/>
      <c r="B15578"/>
      <c r="C15578" s="27"/>
      <c r="D15578" s="263"/>
    </row>
    <row r="15579" spans="1:4" ht="15" x14ac:dyDescent="0.25">
      <c r="A15579" s="262"/>
      <c r="B15579"/>
      <c r="C15579" s="27"/>
      <c r="D15579" s="263"/>
    </row>
    <row r="15580" spans="1:4" ht="15" x14ac:dyDescent="0.25">
      <c r="A15580" s="262"/>
      <c r="B15580"/>
      <c r="C15580" s="27"/>
      <c r="D15580" s="263"/>
    </row>
    <row r="15581" spans="1:4" ht="15" x14ac:dyDescent="0.25">
      <c r="A15581" s="262"/>
      <c r="B15581"/>
      <c r="C15581" s="27"/>
      <c r="D15581" s="263"/>
    </row>
    <row r="15582" spans="1:4" ht="15" x14ac:dyDescent="0.25">
      <c r="A15582" s="262"/>
      <c r="B15582"/>
      <c r="C15582" s="27"/>
      <c r="D15582" s="263"/>
    </row>
    <row r="15583" spans="1:4" ht="15" x14ac:dyDescent="0.25">
      <c r="A15583" s="262"/>
      <c r="B15583"/>
      <c r="C15583" s="27"/>
      <c r="D15583" s="263"/>
    </row>
    <row r="15584" spans="1:4" ht="15" x14ac:dyDescent="0.25">
      <c r="A15584" s="262"/>
      <c r="B15584"/>
      <c r="C15584" s="27"/>
      <c r="D15584" s="263"/>
    </row>
    <row r="15585" spans="1:4" ht="15" x14ac:dyDescent="0.25">
      <c r="A15585" s="262"/>
      <c r="B15585"/>
      <c r="C15585" s="27"/>
      <c r="D15585" s="263"/>
    </row>
    <row r="15586" spans="1:4" ht="15" x14ac:dyDescent="0.25">
      <c r="A15586" s="262"/>
      <c r="B15586"/>
      <c r="C15586" s="27"/>
      <c r="D15586" s="263"/>
    </row>
    <row r="15587" spans="1:4" ht="15" x14ac:dyDescent="0.25">
      <c r="A15587" s="262"/>
      <c r="B15587"/>
      <c r="C15587" s="27"/>
      <c r="D15587" s="263"/>
    </row>
    <row r="15588" spans="1:4" ht="15" x14ac:dyDescent="0.25">
      <c r="A15588" s="262"/>
      <c r="B15588"/>
      <c r="C15588" s="27"/>
      <c r="D15588" s="263"/>
    </row>
    <row r="15589" spans="1:4" ht="15" x14ac:dyDescent="0.25">
      <c r="A15589" s="262"/>
      <c r="B15589"/>
      <c r="C15589" s="27"/>
      <c r="D15589" s="263"/>
    </row>
    <row r="15590" spans="1:4" ht="15" x14ac:dyDescent="0.25">
      <c r="A15590" s="262"/>
      <c r="B15590"/>
      <c r="C15590" s="27"/>
      <c r="D15590" s="263"/>
    </row>
    <row r="15591" spans="1:4" ht="15" x14ac:dyDescent="0.25">
      <c r="A15591" s="262"/>
      <c r="B15591"/>
      <c r="C15591" s="27"/>
      <c r="D15591" s="263"/>
    </row>
    <row r="15592" spans="1:4" ht="15" x14ac:dyDescent="0.25">
      <c r="A15592" s="262"/>
      <c r="B15592"/>
      <c r="C15592" s="27"/>
      <c r="D15592" s="263"/>
    </row>
    <row r="15593" spans="1:4" ht="15" x14ac:dyDescent="0.25">
      <c r="A15593" s="262"/>
      <c r="B15593"/>
      <c r="C15593" s="27"/>
      <c r="D15593" s="263"/>
    </row>
    <row r="15594" spans="1:4" ht="15" x14ac:dyDescent="0.25">
      <c r="A15594" s="262"/>
      <c r="B15594"/>
      <c r="C15594" s="27"/>
      <c r="D15594" s="263"/>
    </row>
    <row r="15595" spans="1:4" ht="15" x14ac:dyDescent="0.25">
      <c r="A15595" s="262"/>
      <c r="B15595"/>
      <c r="C15595" s="27"/>
      <c r="D15595" s="263"/>
    </row>
    <row r="15596" spans="1:4" ht="15" x14ac:dyDescent="0.25">
      <c r="A15596" s="262"/>
      <c r="B15596"/>
      <c r="C15596" s="27"/>
      <c r="D15596" s="263"/>
    </row>
    <row r="15597" spans="1:4" ht="15" x14ac:dyDescent="0.25">
      <c r="A15597" s="262"/>
      <c r="B15597"/>
      <c r="C15597" s="27"/>
      <c r="D15597" s="263"/>
    </row>
    <row r="15598" spans="1:4" ht="15" x14ac:dyDescent="0.25">
      <c r="A15598" s="262"/>
      <c r="B15598"/>
      <c r="C15598" s="27"/>
      <c r="D15598" s="263"/>
    </row>
    <row r="15599" spans="1:4" ht="15" x14ac:dyDescent="0.25">
      <c r="A15599" s="262"/>
      <c r="B15599"/>
      <c r="C15599" s="27"/>
      <c r="D15599" s="263"/>
    </row>
    <row r="15600" spans="1:4" ht="15" x14ac:dyDescent="0.25">
      <c r="A15600" s="262"/>
      <c r="B15600"/>
      <c r="C15600" s="27"/>
      <c r="D15600" s="263"/>
    </row>
    <row r="15601" spans="1:4" ht="15" x14ac:dyDescent="0.25">
      <c r="A15601" s="262"/>
      <c r="B15601"/>
      <c r="C15601" s="27"/>
      <c r="D15601" s="263"/>
    </row>
    <row r="15602" spans="1:4" ht="15" x14ac:dyDescent="0.25">
      <c r="A15602" s="262"/>
      <c r="B15602"/>
      <c r="C15602" s="27"/>
      <c r="D15602" s="263"/>
    </row>
    <row r="15603" spans="1:4" ht="15" x14ac:dyDescent="0.25">
      <c r="A15603" s="262"/>
      <c r="B15603"/>
      <c r="C15603" s="27"/>
      <c r="D15603" s="263"/>
    </row>
    <row r="15604" spans="1:4" ht="15" x14ac:dyDescent="0.25">
      <c r="A15604" s="262"/>
      <c r="B15604"/>
      <c r="C15604" s="27"/>
      <c r="D15604" s="263"/>
    </row>
    <row r="15605" spans="1:4" ht="15" x14ac:dyDescent="0.25">
      <c r="A15605" s="262"/>
      <c r="B15605"/>
      <c r="C15605" s="27"/>
      <c r="D15605" s="263"/>
    </row>
    <row r="15606" spans="1:4" ht="15" x14ac:dyDescent="0.25">
      <c r="A15606" s="262"/>
      <c r="B15606"/>
      <c r="C15606" s="27"/>
      <c r="D15606" s="263"/>
    </row>
    <row r="15607" spans="1:4" ht="15" x14ac:dyDescent="0.25">
      <c r="A15607" s="262"/>
      <c r="B15607"/>
      <c r="C15607" s="27"/>
      <c r="D15607" s="263"/>
    </row>
    <row r="15608" spans="1:4" ht="15" x14ac:dyDescent="0.25">
      <c r="A15608" s="262"/>
      <c r="B15608"/>
      <c r="C15608" s="27"/>
      <c r="D15608" s="263"/>
    </row>
    <row r="15609" spans="1:4" ht="15" x14ac:dyDescent="0.25">
      <c r="A15609" s="262"/>
      <c r="B15609"/>
      <c r="C15609" s="27"/>
      <c r="D15609" s="263"/>
    </row>
    <row r="15610" spans="1:4" ht="15" x14ac:dyDescent="0.25">
      <c r="A15610" s="262"/>
      <c r="B15610"/>
      <c r="C15610" s="27"/>
      <c r="D15610" s="263"/>
    </row>
    <row r="15611" spans="1:4" ht="15" x14ac:dyDescent="0.25">
      <c r="A15611" s="262"/>
      <c r="B15611"/>
      <c r="C15611" s="27"/>
      <c r="D15611" s="263"/>
    </row>
    <row r="15612" spans="1:4" ht="15" x14ac:dyDescent="0.25">
      <c r="A15612" s="262"/>
      <c r="B15612"/>
      <c r="C15612" s="27"/>
      <c r="D15612" s="263"/>
    </row>
    <row r="15613" spans="1:4" ht="15" x14ac:dyDescent="0.25">
      <c r="A15613" s="262"/>
      <c r="B15613"/>
      <c r="C15613" s="27"/>
      <c r="D15613" s="263"/>
    </row>
    <row r="15614" spans="1:4" ht="15" x14ac:dyDescent="0.25">
      <c r="A15614" s="262"/>
      <c r="B15614"/>
      <c r="C15614" s="27"/>
      <c r="D15614" s="263"/>
    </row>
    <row r="15615" spans="1:4" ht="15" x14ac:dyDescent="0.25">
      <c r="A15615" s="262"/>
      <c r="B15615"/>
      <c r="C15615" s="27"/>
      <c r="D15615" s="263"/>
    </row>
    <row r="15616" spans="1:4" ht="15" x14ac:dyDescent="0.25">
      <c r="A15616" s="262"/>
      <c r="B15616"/>
      <c r="C15616" s="27"/>
      <c r="D15616" s="263"/>
    </row>
    <row r="15617" spans="1:4" ht="15" x14ac:dyDescent="0.25">
      <c r="A15617" s="262"/>
      <c r="B15617"/>
      <c r="C15617" s="27"/>
      <c r="D15617" s="263"/>
    </row>
    <row r="15618" spans="1:4" ht="15" x14ac:dyDescent="0.25">
      <c r="A15618" s="262"/>
      <c r="B15618"/>
      <c r="C15618" s="27"/>
      <c r="D15618" s="263"/>
    </row>
    <row r="15619" spans="1:4" ht="15" x14ac:dyDescent="0.25">
      <c r="A15619" s="262"/>
      <c r="B15619"/>
      <c r="C15619" s="27"/>
      <c r="D15619" s="263"/>
    </row>
    <row r="15620" spans="1:4" ht="15" x14ac:dyDescent="0.25">
      <c r="A15620" s="262"/>
      <c r="B15620"/>
      <c r="C15620" s="27"/>
      <c r="D15620" s="263"/>
    </row>
    <row r="15621" spans="1:4" ht="15" x14ac:dyDescent="0.25">
      <c r="A15621" s="262"/>
      <c r="B15621"/>
      <c r="C15621" s="27"/>
      <c r="D15621" s="263"/>
    </row>
    <row r="15622" spans="1:4" ht="15" x14ac:dyDescent="0.25">
      <c r="A15622" s="262"/>
      <c r="B15622"/>
      <c r="C15622" s="27"/>
      <c r="D15622" s="263"/>
    </row>
    <row r="15623" spans="1:4" ht="15" x14ac:dyDescent="0.25">
      <c r="A15623" s="262"/>
      <c r="B15623"/>
      <c r="C15623" s="27"/>
      <c r="D15623" s="263"/>
    </row>
    <row r="15624" spans="1:4" ht="15" x14ac:dyDescent="0.25">
      <c r="A15624" s="262"/>
      <c r="B15624"/>
      <c r="C15624" s="27"/>
      <c r="D15624" s="263"/>
    </row>
    <row r="15625" spans="1:4" ht="15" x14ac:dyDescent="0.25">
      <c r="A15625" s="262"/>
      <c r="B15625"/>
      <c r="C15625" s="27"/>
      <c r="D15625" s="263"/>
    </row>
    <row r="15626" spans="1:4" ht="15" x14ac:dyDescent="0.25">
      <c r="A15626" s="262"/>
      <c r="B15626"/>
      <c r="C15626" s="27"/>
      <c r="D15626" s="263"/>
    </row>
    <row r="15627" spans="1:4" ht="15" x14ac:dyDescent="0.25">
      <c r="A15627" s="262"/>
      <c r="B15627"/>
      <c r="C15627" s="27"/>
      <c r="D15627" s="263"/>
    </row>
    <row r="15628" spans="1:4" ht="15" x14ac:dyDescent="0.25">
      <c r="A15628" s="262"/>
      <c r="B15628"/>
      <c r="C15628" s="27"/>
      <c r="D15628" s="263"/>
    </row>
    <row r="15629" spans="1:4" ht="15" x14ac:dyDescent="0.25">
      <c r="A15629" s="262"/>
      <c r="B15629"/>
      <c r="C15629" s="27"/>
      <c r="D15629" s="263"/>
    </row>
    <row r="15630" spans="1:4" ht="15" x14ac:dyDescent="0.25">
      <c r="A15630" s="262"/>
      <c r="B15630"/>
      <c r="C15630" s="27"/>
      <c r="D15630" s="263"/>
    </row>
    <row r="15631" spans="1:4" ht="15" x14ac:dyDescent="0.25">
      <c r="A15631" s="262"/>
      <c r="B15631"/>
      <c r="C15631" s="27"/>
      <c r="D15631" s="263"/>
    </row>
    <row r="15632" spans="1:4" ht="15" x14ac:dyDescent="0.25">
      <c r="A15632" s="262"/>
      <c r="B15632"/>
      <c r="C15632" s="27"/>
      <c r="D15632" s="263"/>
    </row>
    <row r="15633" spans="1:4" ht="15" x14ac:dyDescent="0.25">
      <c r="A15633" s="262"/>
      <c r="B15633"/>
      <c r="C15633" s="27"/>
      <c r="D15633" s="263"/>
    </row>
    <row r="15634" spans="1:4" ht="15" x14ac:dyDescent="0.25">
      <c r="A15634" s="262"/>
      <c r="B15634"/>
      <c r="C15634" s="27"/>
      <c r="D15634" s="263"/>
    </row>
    <row r="15635" spans="1:4" ht="15" x14ac:dyDescent="0.25">
      <c r="A15635" s="262"/>
      <c r="B15635"/>
      <c r="C15635" s="27"/>
      <c r="D15635" s="263"/>
    </row>
    <row r="15636" spans="1:4" ht="15" x14ac:dyDescent="0.25">
      <c r="A15636" s="262"/>
      <c r="B15636"/>
      <c r="C15636" s="27"/>
      <c r="D15636" s="263"/>
    </row>
    <row r="15637" spans="1:4" ht="15" x14ac:dyDescent="0.25">
      <c r="A15637" s="262"/>
      <c r="B15637"/>
      <c r="C15637" s="27"/>
      <c r="D15637" s="263"/>
    </row>
    <row r="15638" spans="1:4" ht="15" x14ac:dyDescent="0.25">
      <c r="A15638" s="262"/>
      <c r="B15638"/>
      <c r="C15638" s="27"/>
      <c r="D15638" s="263"/>
    </row>
    <row r="15639" spans="1:4" ht="15" x14ac:dyDescent="0.25">
      <c r="A15639" s="262"/>
      <c r="B15639"/>
      <c r="C15639" s="27"/>
      <c r="D15639" s="263"/>
    </row>
    <row r="15640" spans="1:4" ht="15" x14ac:dyDescent="0.25">
      <c r="A15640" s="262"/>
      <c r="B15640"/>
      <c r="C15640" s="27"/>
      <c r="D15640" s="263"/>
    </row>
    <row r="15641" spans="1:4" ht="15" x14ac:dyDescent="0.25">
      <c r="A15641" s="262"/>
      <c r="B15641"/>
      <c r="C15641" s="27"/>
      <c r="D15641" s="263"/>
    </row>
    <row r="15642" spans="1:4" ht="15" x14ac:dyDescent="0.25">
      <c r="A15642" s="262"/>
      <c r="B15642"/>
      <c r="C15642" s="27"/>
      <c r="D15642" s="263"/>
    </row>
    <row r="15643" spans="1:4" ht="15" x14ac:dyDescent="0.25">
      <c r="A15643" s="262"/>
      <c r="B15643"/>
      <c r="C15643" s="27"/>
      <c r="D15643" s="263"/>
    </row>
    <row r="15644" spans="1:4" ht="15" x14ac:dyDescent="0.25">
      <c r="A15644" s="262"/>
      <c r="B15644"/>
      <c r="C15644" s="27"/>
      <c r="D15644" s="263"/>
    </row>
    <row r="15645" spans="1:4" ht="15" x14ac:dyDescent="0.25">
      <c r="A15645" s="262"/>
      <c r="B15645"/>
      <c r="C15645" s="27"/>
      <c r="D15645" s="263"/>
    </row>
    <row r="15646" spans="1:4" ht="15" x14ac:dyDescent="0.25">
      <c r="A15646" s="262"/>
      <c r="B15646"/>
      <c r="C15646" s="27"/>
      <c r="D15646" s="263"/>
    </row>
    <row r="15647" spans="1:4" ht="15" x14ac:dyDescent="0.25">
      <c r="A15647" s="262"/>
      <c r="B15647"/>
      <c r="C15647" s="27"/>
      <c r="D15647" s="263"/>
    </row>
    <row r="15648" spans="1:4" ht="15" x14ac:dyDescent="0.25">
      <c r="A15648" s="262"/>
      <c r="B15648"/>
      <c r="C15648" s="27"/>
      <c r="D15648" s="263"/>
    </row>
    <row r="15649" spans="1:4" ht="15" x14ac:dyDescent="0.25">
      <c r="A15649" s="262"/>
      <c r="B15649"/>
      <c r="C15649" s="27"/>
      <c r="D15649" s="263"/>
    </row>
    <row r="15650" spans="1:4" ht="15" x14ac:dyDescent="0.25">
      <c r="A15650" s="262"/>
      <c r="B15650"/>
      <c r="C15650" s="27"/>
      <c r="D15650" s="263"/>
    </row>
    <row r="15651" spans="1:4" ht="15" x14ac:dyDescent="0.25">
      <c r="A15651" s="262"/>
      <c r="B15651"/>
      <c r="C15651" s="27"/>
      <c r="D15651" s="263"/>
    </row>
    <row r="15652" spans="1:4" ht="15" x14ac:dyDescent="0.25">
      <c r="A15652" s="262"/>
      <c r="B15652"/>
      <c r="C15652" s="27"/>
      <c r="D15652" s="263"/>
    </row>
    <row r="15653" spans="1:4" ht="15" x14ac:dyDescent="0.25">
      <c r="A15653" s="262"/>
      <c r="B15653"/>
      <c r="C15653" s="27"/>
      <c r="D15653" s="263"/>
    </row>
    <row r="15654" spans="1:4" ht="15" x14ac:dyDescent="0.25">
      <c r="A15654" s="262"/>
      <c r="B15654"/>
      <c r="C15654" s="27"/>
      <c r="D15654" s="263"/>
    </row>
    <row r="15655" spans="1:4" ht="15" x14ac:dyDescent="0.25">
      <c r="A15655" s="262"/>
      <c r="B15655"/>
      <c r="C15655" s="27"/>
      <c r="D15655" s="263"/>
    </row>
    <row r="15656" spans="1:4" ht="15" x14ac:dyDescent="0.25">
      <c r="A15656" s="262"/>
      <c r="B15656"/>
      <c r="C15656" s="27"/>
      <c r="D15656" s="263"/>
    </row>
    <row r="15657" spans="1:4" ht="15" x14ac:dyDescent="0.25">
      <c r="A15657" s="262"/>
      <c r="B15657"/>
      <c r="C15657" s="27"/>
      <c r="D15657" s="263"/>
    </row>
    <row r="15658" spans="1:4" ht="15" x14ac:dyDescent="0.25">
      <c r="A15658" s="262"/>
      <c r="B15658"/>
      <c r="C15658" s="27"/>
      <c r="D15658" s="263"/>
    </row>
    <row r="15659" spans="1:4" ht="15" x14ac:dyDescent="0.25">
      <c r="A15659" s="262"/>
      <c r="B15659"/>
      <c r="C15659" s="27"/>
      <c r="D15659" s="263"/>
    </row>
    <row r="15660" spans="1:4" ht="15" x14ac:dyDescent="0.25">
      <c r="A15660" s="262"/>
      <c r="B15660"/>
      <c r="C15660" s="27"/>
      <c r="D15660" s="263"/>
    </row>
    <row r="15661" spans="1:4" ht="15" x14ac:dyDescent="0.25">
      <c r="A15661" s="262"/>
      <c r="B15661"/>
      <c r="C15661" s="27"/>
      <c r="D15661" s="263"/>
    </row>
    <row r="15662" spans="1:4" ht="15" x14ac:dyDescent="0.25">
      <c r="A15662" s="262"/>
      <c r="B15662"/>
      <c r="C15662" s="27"/>
      <c r="D15662" s="263"/>
    </row>
    <row r="15663" spans="1:4" ht="15" x14ac:dyDescent="0.25">
      <c r="A15663" s="262"/>
      <c r="B15663"/>
      <c r="C15663" s="27"/>
      <c r="D15663" s="263"/>
    </row>
    <row r="15664" spans="1:4" ht="15" x14ac:dyDescent="0.25">
      <c r="A15664" s="262"/>
      <c r="B15664"/>
      <c r="C15664" s="27"/>
      <c r="D15664" s="263"/>
    </row>
    <row r="15665" spans="1:4" ht="15" x14ac:dyDescent="0.25">
      <c r="A15665" s="262"/>
      <c r="B15665"/>
      <c r="C15665" s="27"/>
      <c r="D15665" s="263"/>
    </row>
    <row r="15666" spans="1:4" ht="15" x14ac:dyDescent="0.25">
      <c r="A15666" s="262"/>
      <c r="B15666"/>
      <c r="C15666" s="27"/>
      <c r="D15666" s="263"/>
    </row>
    <row r="15667" spans="1:4" ht="15" x14ac:dyDescent="0.25">
      <c r="A15667" s="262"/>
      <c r="B15667"/>
      <c r="C15667" s="27"/>
      <c r="D15667" s="263"/>
    </row>
    <row r="15668" spans="1:4" ht="15" x14ac:dyDescent="0.25">
      <c r="A15668" s="262"/>
      <c r="B15668"/>
      <c r="C15668" s="27"/>
      <c r="D15668" s="263"/>
    </row>
    <row r="15669" spans="1:4" ht="15" x14ac:dyDescent="0.25">
      <c r="A15669" s="262"/>
      <c r="B15669"/>
      <c r="C15669" s="27"/>
      <c r="D15669" s="263"/>
    </row>
    <row r="15670" spans="1:4" ht="15" x14ac:dyDescent="0.25">
      <c r="A15670" s="262"/>
      <c r="B15670"/>
      <c r="C15670" s="27"/>
      <c r="D15670" s="263"/>
    </row>
    <row r="15671" spans="1:4" ht="15" x14ac:dyDescent="0.25">
      <c r="A15671" s="262"/>
      <c r="B15671"/>
      <c r="C15671" s="27"/>
      <c r="D15671" s="263"/>
    </row>
    <row r="15672" spans="1:4" ht="15" x14ac:dyDescent="0.25">
      <c r="A15672" s="262"/>
      <c r="B15672"/>
      <c r="C15672" s="27"/>
      <c r="D15672" s="263"/>
    </row>
    <row r="15673" spans="1:4" ht="15" x14ac:dyDescent="0.25">
      <c r="A15673" s="262"/>
      <c r="B15673"/>
      <c r="C15673" s="27"/>
      <c r="D15673" s="263"/>
    </row>
    <row r="15674" spans="1:4" ht="15" x14ac:dyDescent="0.25">
      <c r="A15674" s="262"/>
      <c r="B15674"/>
      <c r="C15674" s="27"/>
      <c r="D15674" s="263"/>
    </row>
    <row r="15675" spans="1:4" ht="15" x14ac:dyDescent="0.25">
      <c r="A15675" s="262"/>
      <c r="B15675"/>
      <c r="C15675" s="27"/>
      <c r="D15675" s="263"/>
    </row>
    <row r="15676" spans="1:4" ht="15" x14ac:dyDescent="0.25">
      <c r="A15676" s="262"/>
      <c r="B15676"/>
      <c r="C15676" s="27"/>
      <c r="D15676" s="263"/>
    </row>
    <row r="15677" spans="1:4" ht="15" x14ac:dyDescent="0.25">
      <c r="A15677" s="262"/>
      <c r="B15677"/>
      <c r="C15677" s="27"/>
      <c r="D15677" s="263"/>
    </row>
    <row r="15678" spans="1:4" ht="15" x14ac:dyDescent="0.25">
      <c r="A15678" s="262"/>
      <c r="B15678"/>
      <c r="C15678" s="27"/>
      <c r="D15678" s="263"/>
    </row>
    <row r="15679" spans="1:4" ht="15" x14ac:dyDescent="0.25">
      <c r="A15679" s="262"/>
      <c r="B15679"/>
      <c r="C15679" s="27"/>
      <c r="D15679" s="263"/>
    </row>
    <row r="15680" spans="1:4" ht="15" x14ac:dyDescent="0.25">
      <c r="A15680" s="262"/>
      <c r="B15680"/>
      <c r="C15680" s="27"/>
      <c r="D15680" s="263"/>
    </row>
    <row r="15681" spans="1:4" ht="15" x14ac:dyDescent="0.25">
      <c r="A15681" s="262"/>
      <c r="B15681"/>
      <c r="C15681" s="27"/>
      <c r="D15681" s="263"/>
    </row>
    <row r="15682" spans="1:4" ht="15" x14ac:dyDescent="0.25">
      <c r="A15682" s="262"/>
      <c r="B15682"/>
      <c r="C15682" s="27"/>
      <c r="D15682" s="263"/>
    </row>
    <row r="15683" spans="1:4" ht="15" x14ac:dyDescent="0.25">
      <c r="A15683" s="262"/>
      <c r="B15683"/>
      <c r="C15683" s="27"/>
      <c r="D15683" s="263"/>
    </row>
    <row r="15684" spans="1:4" ht="15" x14ac:dyDescent="0.25">
      <c r="A15684" s="262"/>
      <c r="B15684"/>
      <c r="C15684" s="27"/>
      <c r="D15684" s="263"/>
    </row>
    <row r="15685" spans="1:4" ht="15" x14ac:dyDescent="0.25">
      <c r="A15685" s="262"/>
      <c r="B15685"/>
      <c r="C15685" s="27"/>
      <c r="D15685" s="263"/>
    </row>
    <row r="15686" spans="1:4" ht="15" x14ac:dyDescent="0.25">
      <c r="A15686" s="262"/>
      <c r="B15686"/>
      <c r="C15686" s="27"/>
      <c r="D15686" s="263"/>
    </row>
    <row r="15687" spans="1:4" ht="15" x14ac:dyDescent="0.25">
      <c r="A15687" s="262"/>
      <c r="B15687"/>
      <c r="C15687" s="27"/>
      <c r="D15687" s="263"/>
    </row>
    <row r="15688" spans="1:4" ht="15" x14ac:dyDescent="0.25">
      <c r="A15688" s="262"/>
      <c r="B15688"/>
      <c r="C15688" s="27"/>
      <c r="D15688" s="263"/>
    </row>
    <row r="15689" spans="1:4" ht="15" x14ac:dyDescent="0.25">
      <c r="A15689" s="262"/>
      <c r="B15689"/>
      <c r="C15689" s="27"/>
      <c r="D15689" s="263"/>
    </row>
    <row r="15690" spans="1:4" ht="15" x14ac:dyDescent="0.25">
      <c r="A15690" s="262"/>
      <c r="B15690"/>
      <c r="C15690" s="27"/>
      <c r="D15690" s="263"/>
    </row>
    <row r="15691" spans="1:4" ht="15" x14ac:dyDescent="0.25">
      <c r="A15691" s="262"/>
      <c r="B15691"/>
      <c r="C15691" s="27"/>
      <c r="D15691" s="263"/>
    </row>
    <row r="15692" spans="1:4" ht="15" x14ac:dyDescent="0.25">
      <c r="A15692" s="262"/>
      <c r="B15692"/>
      <c r="C15692" s="27"/>
      <c r="D15692" s="263"/>
    </row>
    <row r="15693" spans="1:4" ht="15" x14ac:dyDescent="0.25">
      <c r="A15693" s="262"/>
      <c r="B15693"/>
      <c r="C15693" s="27"/>
      <c r="D15693" s="263"/>
    </row>
    <row r="15694" spans="1:4" ht="15" x14ac:dyDescent="0.25">
      <c r="A15694" s="262"/>
      <c r="B15694"/>
      <c r="C15694" s="27"/>
      <c r="D15694" s="263"/>
    </row>
    <row r="15695" spans="1:4" ht="15" x14ac:dyDescent="0.25">
      <c r="A15695" s="262"/>
      <c r="B15695"/>
      <c r="C15695" s="27"/>
      <c r="D15695" s="263"/>
    </row>
    <row r="15696" spans="1:4" ht="15" x14ac:dyDescent="0.25">
      <c r="A15696" s="262"/>
      <c r="B15696"/>
      <c r="C15696" s="27"/>
      <c r="D15696" s="263"/>
    </row>
    <row r="15697" spans="1:4" ht="15" x14ac:dyDescent="0.25">
      <c r="A15697" s="262"/>
      <c r="B15697"/>
      <c r="C15697" s="27"/>
      <c r="D15697" s="263"/>
    </row>
    <row r="15698" spans="1:4" ht="15" x14ac:dyDescent="0.25">
      <c r="A15698" s="262"/>
      <c r="B15698"/>
      <c r="C15698" s="27"/>
      <c r="D15698" s="263"/>
    </row>
    <row r="15699" spans="1:4" ht="15" x14ac:dyDescent="0.25">
      <c r="A15699" s="262"/>
      <c r="B15699"/>
      <c r="C15699" s="27"/>
      <c r="D15699" s="263"/>
    </row>
    <row r="15700" spans="1:4" ht="15" x14ac:dyDescent="0.25">
      <c r="A15700" s="262"/>
      <c r="B15700"/>
      <c r="C15700" s="27"/>
      <c r="D15700" s="263"/>
    </row>
    <row r="15701" spans="1:4" ht="15" x14ac:dyDescent="0.25">
      <c r="A15701" s="262"/>
      <c r="B15701"/>
      <c r="C15701" s="27"/>
      <c r="D15701" s="263"/>
    </row>
    <row r="15702" spans="1:4" ht="15" x14ac:dyDescent="0.25">
      <c r="A15702" s="262"/>
      <c r="B15702"/>
      <c r="C15702" s="27"/>
      <c r="D15702" s="263"/>
    </row>
    <row r="15703" spans="1:4" ht="15" x14ac:dyDescent="0.25">
      <c r="A15703" s="262"/>
      <c r="B15703"/>
      <c r="C15703" s="27"/>
      <c r="D15703" s="263"/>
    </row>
    <row r="15704" spans="1:4" ht="15" x14ac:dyDescent="0.25">
      <c r="A15704" s="262"/>
      <c r="B15704"/>
      <c r="C15704" s="27"/>
      <c r="D15704" s="263"/>
    </row>
    <row r="15705" spans="1:4" ht="15" x14ac:dyDescent="0.25">
      <c r="A15705" s="262"/>
      <c r="B15705"/>
      <c r="C15705" s="27"/>
      <c r="D15705" s="263"/>
    </row>
    <row r="15706" spans="1:4" ht="15" x14ac:dyDescent="0.25">
      <c r="A15706" s="262"/>
      <c r="B15706"/>
      <c r="C15706" s="27"/>
      <c r="D15706" s="263"/>
    </row>
    <row r="15707" spans="1:4" ht="15" x14ac:dyDescent="0.25">
      <c r="A15707" s="262"/>
      <c r="B15707"/>
      <c r="C15707" s="27"/>
      <c r="D15707" s="263"/>
    </row>
    <row r="15708" spans="1:4" ht="15" x14ac:dyDescent="0.25">
      <c r="A15708" s="262"/>
      <c r="B15708"/>
      <c r="C15708" s="27"/>
      <c r="D15708" s="263"/>
    </row>
    <row r="15709" spans="1:4" ht="15" x14ac:dyDescent="0.25">
      <c r="A15709" s="262"/>
      <c r="B15709"/>
      <c r="C15709" s="27"/>
      <c r="D15709" s="263"/>
    </row>
    <row r="15710" spans="1:4" ht="15" x14ac:dyDescent="0.25">
      <c r="A15710" s="262"/>
      <c r="B15710"/>
      <c r="C15710" s="27"/>
      <c r="D15710" s="263"/>
    </row>
    <row r="15711" spans="1:4" ht="15" x14ac:dyDescent="0.25">
      <c r="A15711" s="262"/>
      <c r="B15711"/>
      <c r="C15711" s="27"/>
      <c r="D15711" s="263"/>
    </row>
    <row r="15712" spans="1:4" ht="15" x14ac:dyDescent="0.25">
      <c r="A15712" s="262"/>
      <c r="B15712"/>
      <c r="C15712" s="27"/>
      <c r="D15712" s="263"/>
    </row>
    <row r="15713" spans="1:4" ht="15" x14ac:dyDescent="0.25">
      <c r="A15713" s="262"/>
      <c r="B15713"/>
      <c r="C15713" s="27"/>
      <c r="D15713" s="263"/>
    </row>
    <row r="15714" spans="1:4" ht="15" x14ac:dyDescent="0.25">
      <c r="A15714" s="262"/>
      <c r="B15714"/>
      <c r="C15714" s="27"/>
      <c r="D15714" s="263"/>
    </row>
    <row r="15715" spans="1:4" ht="15" x14ac:dyDescent="0.25">
      <c r="A15715" s="262"/>
      <c r="B15715"/>
      <c r="C15715" s="27"/>
      <c r="D15715" s="263"/>
    </row>
    <row r="15716" spans="1:4" ht="15" x14ac:dyDescent="0.25">
      <c r="A15716" s="262"/>
      <c r="B15716"/>
      <c r="C15716" s="27"/>
      <c r="D15716" s="263"/>
    </row>
    <row r="15717" spans="1:4" ht="15" x14ac:dyDescent="0.25">
      <c r="A15717" s="262"/>
      <c r="B15717"/>
      <c r="C15717" s="27"/>
      <c r="D15717" s="263"/>
    </row>
    <row r="15718" spans="1:4" ht="15" x14ac:dyDescent="0.25">
      <c r="A15718" s="262"/>
      <c r="B15718"/>
      <c r="C15718" s="27"/>
      <c r="D15718" s="263"/>
    </row>
    <row r="15719" spans="1:4" ht="15" x14ac:dyDescent="0.25">
      <c r="A15719" s="262"/>
      <c r="B15719"/>
      <c r="C15719" s="27"/>
      <c r="D15719" s="263"/>
    </row>
    <row r="15720" spans="1:4" ht="15" x14ac:dyDescent="0.25">
      <c r="A15720" s="262"/>
      <c r="B15720"/>
      <c r="C15720" s="27"/>
      <c r="D15720" s="263"/>
    </row>
    <row r="15721" spans="1:4" ht="15" x14ac:dyDescent="0.25">
      <c r="A15721" s="262"/>
      <c r="B15721"/>
      <c r="C15721" s="27"/>
      <c r="D15721" s="263"/>
    </row>
    <row r="15722" spans="1:4" ht="15" x14ac:dyDescent="0.25">
      <c r="A15722" s="262"/>
      <c r="B15722"/>
      <c r="C15722" s="27"/>
      <c r="D15722" s="263"/>
    </row>
    <row r="15723" spans="1:4" ht="15" x14ac:dyDescent="0.25">
      <c r="A15723" s="262"/>
      <c r="B15723"/>
      <c r="C15723" s="27"/>
      <c r="D15723" s="263"/>
    </row>
    <row r="15724" spans="1:4" ht="15" x14ac:dyDescent="0.25">
      <c r="A15724" s="262"/>
      <c r="B15724"/>
      <c r="C15724" s="27"/>
      <c r="D15724" s="263"/>
    </row>
    <row r="15725" spans="1:4" ht="15" x14ac:dyDescent="0.25">
      <c r="A15725" s="262"/>
      <c r="B15725"/>
      <c r="C15725" s="27"/>
      <c r="D15725" s="263"/>
    </row>
    <row r="15726" spans="1:4" ht="15" x14ac:dyDescent="0.25">
      <c r="A15726" s="262"/>
      <c r="B15726"/>
      <c r="C15726" s="27"/>
      <c r="D15726" s="263"/>
    </row>
    <row r="15727" spans="1:4" ht="15" x14ac:dyDescent="0.25">
      <c r="A15727" s="262"/>
      <c r="B15727"/>
      <c r="C15727" s="27"/>
      <c r="D15727" s="263"/>
    </row>
    <row r="15728" spans="1:4" ht="15" x14ac:dyDescent="0.25">
      <c r="A15728" s="262"/>
      <c r="B15728"/>
      <c r="C15728" s="27"/>
      <c r="D15728" s="263"/>
    </row>
    <row r="15729" spans="1:4" ht="15" x14ac:dyDescent="0.25">
      <c r="A15729" s="262"/>
      <c r="B15729"/>
      <c r="C15729" s="27"/>
      <c r="D15729" s="263"/>
    </row>
    <row r="15730" spans="1:4" ht="15" x14ac:dyDescent="0.25">
      <c r="A15730" s="262"/>
      <c r="B15730"/>
      <c r="C15730" s="27"/>
      <c r="D15730" s="263"/>
    </row>
    <row r="15731" spans="1:4" ht="15" x14ac:dyDescent="0.25">
      <c r="A15731" s="262"/>
      <c r="B15731"/>
      <c r="C15731" s="27"/>
      <c r="D15731" s="263"/>
    </row>
    <row r="15732" spans="1:4" ht="15" x14ac:dyDescent="0.25">
      <c r="A15732" s="262"/>
      <c r="B15732"/>
      <c r="C15732" s="27"/>
      <c r="D15732" s="263"/>
    </row>
    <row r="15733" spans="1:4" ht="15" x14ac:dyDescent="0.25">
      <c r="A15733" s="262"/>
      <c r="B15733"/>
      <c r="C15733" s="27"/>
      <c r="D15733" s="263"/>
    </row>
    <row r="15734" spans="1:4" ht="15" x14ac:dyDescent="0.25">
      <c r="A15734" s="262"/>
      <c r="B15734"/>
      <c r="C15734" s="27"/>
      <c r="D15734" s="263"/>
    </row>
    <row r="15735" spans="1:4" ht="15" x14ac:dyDescent="0.25">
      <c r="A15735" s="262"/>
      <c r="B15735"/>
      <c r="C15735" s="27"/>
      <c r="D15735" s="263"/>
    </row>
    <row r="15736" spans="1:4" ht="15" x14ac:dyDescent="0.25">
      <c r="A15736" s="262"/>
      <c r="B15736"/>
      <c r="C15736" s="27"/>
      <c r="D15736" s="263"/>
    </row>
    <row r="15737" spans="1:4" ht="15" x14ac:dyDescent="0.25">
      <c r="A15737" s="262"/>
      <c r="B15737"/>
      <c r="C15737" s="27"/>
      <c r="D15737" s="263"/>
    </row>
    <row r="15738" spans="1:4" ht="15" x14ac:dyDescent="0.25">
      <c r="A15738" s="262"/>
      <c r="B15738"/>
      <c r="C15738" s="27"/>
      <c r="D15738" s="263"/>
    </row>
    <row r="15739" spans="1:4" ht="15" x14ac:dyDescent="0.25">
      <c r="A15739" s="262"/>
      <c r="B15739"/>
      <c r="C15739" s="27"/>
      <c r="D15739" s="263"/>
    </row>
    <row r="15740" spans="1:4" ht="15" x14ac:dyDescent="0.25">
      <c r="A15740" s="262"/>
      <c r="B15740"/>
      <c r="C15740" s="27"/>
      <c r="D15740" s="263"/>
    </row>
    <row r="15741" spans="1:4" ht="15" x14ac:dyDescent="0.25">
      <c r="A15741" s="262"/>
      <c r="B15741"/>
      <c r="C15741" s="27"/>
      <c r="D15741" s="263"/>
    </row>
    <row r="15742" spans="1:4" ht="15" x14ac:dyDescent="0.25">
      <c r="A15742" s="262"/>
      <c r="B15742"/>
      <c r="C15742" s="27"/>
      <c r="D15742" s="263"/>
    </row>
    <row r="15743" spans="1:4" ht="15" x14ac:dyDescent="0.25">
      <c r="A15743" s="262"/>
      <c r="B15743"/>
      <c r="C15743" s="27"/>
      <c r="D15743" s="263"/>
    </row>
    <row r="15744" spans="1:4" ht="15" x14ac:dyDescent="0.25">
      <c r="A15744" s="262"/>
      <c r="B15744"/>
      <c r="C15744" s="27"/>
      <c r="D15744" s="263"/>
    </row>
    <row r="15745" spans="1:4" ht="15" x14ac:dyDescent="0.25">
      <c r="A15745" s="262"/>
      <c r="B15745"/>
      <c r="C15745" s="27"/>
      <c r="D15745" s="263"/>
    </row>
    <row r="15746" spans="1:4" ht="15" x14ac:dyDescent="0.25">
      <c r="A15746" s="262"/>
      <c r="B15746"/>
      <c r="C15746" s="27"/>
      <c r="D15746" s="263"/>
    </row>
    <row r="15747" spans="1:4" ht="15" x14ac:dyDescent="0.25">
      <c r="A15747" s="262"/>
      <c r="B15747"/>
      <c r="C15747" s="27"/>
      <c r="D15747" s="263"/>
    </row>
    <row r="15748" spans="1:4" ht="15" x14ac:dyDescent="0.25">
      <c r="A15748" s="262"/>
      <c r="B15748"/>
      <c r="C15748" s="27"/>
      <c r="D15748" s="263"/>
    </row>
    <row r="15749" spans="1:4" ht="15" x14ac:dyDescent="0.25">
      <c r="A15749" s="262"/>
      <c r="B15749"/>
      <c r="C15749" s="27"/>
      <c r="D15749" s="263"/>
    </row>
    <row r="15750" spans="1:4" ht="15" x14ac:dyDescent="0.25">
      <c r="A15750" s="262"/>
      <c r="B15750"/>
      <c r="C15750" s="27"/>
      <c r="D15750" s="263"/>
    </row>
    <row r="15751" spans="1:4" ht="15" x14ac:dyDescent="0.25">
      <c r="A15751" s="262"/>
      <c r="B15751"/>
      <c r="C15751" s="27"/>
      <c r="D15751" s="263"/>
    </row>
    <row r="15752" spans="1:4" ht="15" x14ac:dyDescent="0.25">
      <c r="A15752" s="262"/>
      <c r="B15752"/>
      <c r="C15752" s="27"/>
      <c r="D15752" s="263"/>
    </row>
    <row r="15753" spans="1:4" ht="15" x14ac:dyDescent="0.25">
      <c r="A15753" s="262"/>
      <c r="B15753"/>
      <c r="C15753" s="27"/>
      <c r="D15753" s="263"/>
    </row>
    <row r="15754" spans="1:4" ht="15" x14ac:dyDescent="0.25">
      <c r="A15754" s="262"/>
      <c r="B15754"/>
      <c r="C15754" s="27"/>
      <c r="D15754" s="263"/>
    </row>
    <row r="15755" spans="1:4" ht="15" x14ac:dyDescent="0.25">
      <c r="A15755" s="262"/>
      <c r="B15755"/>
      <c r="C15755" s="27"/>
      <c r="D15755" s="263"/>
    </row>
    <row r="15756" spans="1:4" ht="15" x14ac:dyDescent="0.25">
      <c r="A15756" s="262"/>
      <c r="B15756"/>
      <c r="C15756" s="27"/>
      <c r="D15756" s="263"/>
    </row>
    <row r="15757" spans="1:4" ht="15" x14ac:dyDescent="0.25">
      <c r="A15757" s="262"/>
      <c r="B15757"/>
      <c r="C15757" s="27"/>
      <c r="D15757" s="263"/>
    </row>
    <row r="15758" spans="1:4" ht="15" x14ac:dyDescent="0.25">
      <c r="A15758" s="262"/>
      <c r="B15758"/>
      <c r="C15758" s="27"/>
      <c r="D15758" s="263"/>
    </row>
    <row r="15759" spans="1:4" ht="15" x14ac:dyDescent="0.25">
      <c r="A15759" s="262"/>
      <c r="B15759"/>
      <c r="C15759" s="27"/>
      <c r="D15759" s="263"/>
    </row>
    <row r="15760" spans="1:4" ht="15" x14ac:dyDescent="0.25">
      <c r="A15760" s="262"/>
      <c r="B15760"/>
      <c r="C15760" s="27"/>
      <c r="D15760" s="263"/>
    </row>
    <row r="15761" spans="1:4" ht="15" x14ac:dyDescent="0.25">
      <c r="A15761" s="262"/>
      <c r="B15761"/>
      <c r="C15761" s="27"/>
      <c r="D15761" s="263"/>
    </row>
    <row r="15762" spans="1:4" ht="15" x14ac:dyDescent="0.25">
      <c r="A15762" s="262"/>
      <c r="B15762"/>
      <c r="C15762" s="27"/>
      <c r="D15762" s="263"/>
    </row>
    <row r="15763" spans="1:4" ht="15" x14ac:dyDescent="0.25">
      <c r="A15763" s="262"/>
      <c r="B15763"/>
      <c r="C15763" s="27"/>
      <c r="D15763" s="263"/>
    </row>
    <row r="15764" spans="1:4" ht="15" x14ac:dyDescent="0.25">
      <c r="A15764" s="262"/>
      <c r="B15764"/>
      <c r="C15764" s="27"/>
      <c r="D15764" s="263"/>
    </row>
    <row r="15765" spans="1:4" ht="15" x14ac:dyDescent="0.25">
      <c r="A15765" s="262"/>
      <c r="B15765"/>
      <c r="C15765" s="27"/>
      <c r="D15765" s="263"/>
    </row>
    <row r="15766" spans="1:4" ht="15" x14ac:dyDescent="0.25">
      <c r="A15766" s="262"/>
      <c r="B15766"/>
      <c r="C15766" s="27"/>
      <c r="D15766" s="263"/>
    </row>
    <row r="15767" spans="1:4" ht="15" x14ac:dyDescent="0.25">
      <c r="A15767" s="262"/>
      <c r="B15767"/>
      <c r="C15767" s="27"/>
      <c r="D15767" s="263"/>
    </row>
    <row r="15768" spans="1:4" ht="15" x14ac:dyDescent="0.25">
      <c r="A15768" s="262"/>
      <c r="B15768"/>
      <c r="C15768" s="27"/>
      <c r="D15768" s="263"/>
    </row>
    <row r="15769" spans="1:4" ht="15" x14ac:dyDescent="0.25">
      <c r="A15769" s="262"/>
      <c r="B15769"/>
      <c r="C15769" s="27"/>
      <c r="D15769" s="263"/>
    </row>
    <row r="15770" spans="1:4" ht="15" x14ac:dyDescent="0.25">
      <c r="A15770" s="262"/>
      <c r="B15770"/>
      <c r="C15770" s="27"/>
      <c r="D15770" s="263"/>
    </row>
    <row r="15771" spans="1:4" ht="15" x14ac:dyDescent="0.25">
      <c r="A15771" s="262"/>
      <c r="B15771"/>
      <c r="C15771" s="27"/>
      <c r="D15771" s="263"/>
    </row>
    <row r="15772" spans="1:4" ht="15" x14ac:dyDescent="0.25">
      <c r="A15772" s="262"/>
      <c r="B15772"/>
      <c r="C15772" s="27"/>
      <c r="D15772" s="263"/>
    </row>
    <row r="15773" spans="1:4" ht="15" x14ac:dyDescent="0.25">
      <c r="A15773" s="262"/>
      <c r="B15773"/>
      <c r="C15773" s="27"/>
      <c r="D15773" s="263"/>
    </row>
    <row r="15774" spans="1:4" ht="15" x14ac:dyDescent="0.25">
      <c r="A15774" s="262"/>
      <c r="B15774"/>
      <c r="C15774" s="27"/>
      <c r="D15774" s="263"/>
    </row>
    <row r="15775" spans="1:4" ht="15" x14ac:dyDescent="0.25">
      <c r="A15775" s="262"/>
      <c r="B15775"/>
      <c r="C15775" s="27"/>
      <c r="D15775" s="263"/>
    </row>
    <row r="15776" spans="1:4" ht="15" x14ac:dyDescent="0.25">
      <c r="A15776" s="262"/>
      <c r="B15776"/>
      <c r="C15776" s="27"/>
      <c r="D15776" s="263"/>
    </row>
    <row r="15777" spans="1:4" ht="15" x14ac:dyDescent="0.25">
      <c r="A15777" s="262"/>
      <c r="B15777"/>
      <c r="C15777" s="27"/>
      <c r="D15777" s="263"/>
    </row>
    <row r="15778" spans="1:4" ht="15" x14ac:dyDescent="0.25">
      <c r="A15778" s="262"/>
      <c r="B15778"/>
      <c r="C15778" s="27"/>
      <c r="D15778" s="263"/>
    </row>
    <row r="15779" spans="1:4" ht="15" x14ac:dyDescent="0.25">
      <c r="A15779" s="262"/>
      <c r="B15779"/>
      <c r="C15779" s="27"/>
      <c r="D15779" s="263"/>
    </row>
    <row r="15780" spans="1:4" ht="15" x14ac:dyDescent="0.25">
      <c r="A15780" s="262"/>
      <c r="B15780"/>
      <c r="C15780" s="27"/>
      <c r="D15780" s="263"/>
    </row>
    <row r="15781" spans="1:4" ht="15" x14ac:dyDescent="0.25">
      <c r="A15781" s="262"/>
      <c r="B15781"/>
      <c r="C15781" s="27"/>
      <c r="D15781" s="263"/>
    </row>
    <row r="15782" spans="1:4" ht="15" x14ac:dyDescent="0.25">
      <c r="A15782" s="262"/>
      <c r="B15782"/>
      <c r="C15782" s="27"/>
      <c r="D15782" s="263"/>
    </row>
    <row r="15783" spans="1:4" ht="15" x14ac:dyDescent="0.25">
      <c r="A15783" s="262"/>
      <c r="B15783"/>
      <c r="C15783" s="27"/>
      <c r="D15783" s="263"/>
    </row>
    <row r="15784" spans="1:4" ht="15" x14ac:dyDescent="0.25">
      <c r="A15784" s="262"/>
      <c r="B15784"/>
      <c r="C15784" s="27"/>
      <c r="D15784" s="263"/>
    </row>
    <row r="15785" spans="1:4" ht="15" x14ac:dyDescent="0.25">
      <c r="A15785" s="262"/>
      <c r="B15785"/>
      <c r="C15785" s="27"/>
      <c r="D15785" s="263"/>
    </row>
    <row r="15786" spans="1:4" ht="15" x14ac:dyDescent="0.25">
      <c r="A15786" s="262"/>
      <c r="B15786"/>
      <c r="C15786" s="27"/>
      <c r="D15786" s="263"/>
    </row>
    <row r="15787" spans="1:4" ht="15" x14ac:dyDescent="0.25">
      <c r="A15787" s="262"/>
      <c r="B15787"/>
      <c r="C15787" s="27"/>
      <c r="D15787" s="263"/>
    </row>
    <row r="15788" spans="1:4" ht="15" x14ac:dyDescent="0.25">
      <c r="A15788" s="262"/>
      <c r="B15788"/>
      <c r="C15788" s="27"/>
      <c r="D15788" s="263"/>
    </row>
    <row r="15789" spans="1:4" ht="15" x14ac:dyDescent="0.25">
      <c r="A15789" s="262"/>
      <c r="B15789"/>
      <c r="C15789" s="27"/>
      <c r="D15789" s="263"/>
    </row>
    <row r="15790" spans="1:4" ht="15" x14ac:dyDescent="0.25">
      <c r="A15790" s="262"/>
      <c r="B15790"/>
      <c r="C15790" s="27"/>
      <c r="D15790" s="263"/>
    </row>
    <row r="15791" spans="1:4" ht="15" x14ac:dyDescent="0.25">
      <c r="A15791" s="262"/>
      <c r="B15791"/>
      <c r="C15791" s="27"/>
      <c r="D15791" s="263"/>
    </row>
    <row r="15792" spans="1:4" ht="15" x14ac:dyDescent="0.25">
      <c r="A15792" s="262"/>
      <c r="B15792"/>
      <c r="C15792" s="27"/>
      <c r="D15792" s="263"/>
    </row>
    <row r="15793" spans="1:4" ht="15" x14ac:dyDescent="0.25">
      <c r="A15793" s="262"/>
      <c r="B15793"/>
      <c r="C15793" s="27"/>
      <c r="D15793" s="263"/>
    </row>
    <row r="15794" spans="1:4" ht="15" x14ac:dyDescent="0.25">
      <c r="A15794" s="262"/>
      <c r="B15794"/>
      <c r="C15794" s="27"/>
      <c r="D15794" s="263"/>
    </row>
    <row r="15795" spans="1:4" ht="15" x14ac:dyDescent="0.25">
      <c r="A15795" s="262"/>
      <c r="B15795"/>
      <c r="C15795" s="27"/>
      <c r="D15795" s="263"/>
    </row>
    <row r="15796" spans="1:4" ht="15" x14ac:dyDescent="0.25">
      <c r="A15796" s="262"/>
      <c r="B15796"/>
      <c r="C15796" s="27"/>
      <c r="D15796" s="263"/>
    </row>
    <row r="15797" spans="1:4" ht="15" x14ac:dyDescent="0.25">
      <c r="A15797" s="262"/>
      <c r="B15797"/>
      <c r="C15797" s="27"/>
      <c r="D15797" s="263"/>
    </row>
    <row r="15798" spans="1:4" ht="15" x14ac:dyDescent="0.25">
      <c r="A15798" s="262"/>
      <c r="B15798"/>
      <c r="C15798" s="27"/>
      <c r="D15798" s="263"/>
    </row>
    <row r="15799" spans="1:4" ht="15" x14ac:dyDescent="0.25">
      <c r="A15799" s="262"/>
      <c r="B15799"/>
      <c r="C15799" s="27"/>
      <c r="D15799" s="263"/>
    </row>
    <row r="15800" spans="1:4" ht="15" x14ac:dyDescent="0.25">
      <c r="A15800" s="262"/>
      <c r="B15800"/>
      <c r="C15800" s="27"/>
      <c r="D15800" s="263"/>
    </row>
    <row r="15801" spans="1:4" ht="15" x14ac:dyDescent="0.25">
      <c r="A15801" s="262"/>
      <c r="B15801"/>
      <c r="C15801" s="27"/>
      <c r="D15801" s="263"/>
    </row>
    <row r="15802" spans="1:4" ht="15" x14ac:dyDescent="0.25">
      <c r="A15802" s="262"/>
      <c r="B15802"/>
      <c r="C15802" s="27"/>
      <c r="D15802" s="263"/>
    </row>
    <row r="15803" spans="1:4" ht="15" x14ac:dyDescent="0.25">
      <c r="A15803" s="262"/>
      <c r="B15803"/>
      <c r="C15803" s="27"/>
      <c r="D15803" s="263"/>
    </row>
    <row r="15804" spans="1:4" ht="15" x14ac:dyDescent="0.25">
      <c r="A15804" s="262"/>
      <c r="B15804"/>
      <c r="C15804" s="27"/>
      <c r="D15804" s="263"/>
    </row>
    <row r="15805" spans="1:4" ht="15" x14ac:dyDescent="0.25">
      <c r="A15805" s="262"/>
      <c r="B15805"/>
      <c r="C15805" s="27"/>
      <c r="D15805" s="263"/>
    </row>
    <row r="15806" spans="1:4" ht="15" x14ac:dyDescent="0.25">
      <c r="A15806" s="262"/>
      <c r="B15806"/>
      <c r="C15806" s="27"/>
      <c r="D15806" s="263"/>
    </row>
    <row r="15807" spans="1:4" ht="15" x14ac:dyDescent="0.25">
      <c r="A15807" s="262"/>
      <c r="B15807"/>
      <c r="C15807" s="27"/>
      <c r="D15807" s="263"/>
    </row>
    <row r="15808" spans="1:4" ht="15" x14ac:dyDescent="0.25">
      <c r="A15808" s="262"/>
      <c r="B15808"/>
      <c r="C15808" s="27"/>
      <c r="D15808" s="263"/>
    </row>
    <row r="15809" spans="1:4" ht="15" x14ac:dyDescent="0.25">
      <c r="A15809" s="262"/>
      <c r="B15809"/>
      <c r="C15809" s="27"/>
      <c r="D15809" s="263"/>
    </row>
    <row r="15810" spans="1:4" ht="15" x14ac:dyDescent="0.25">
      <c r="A15810" s="262"/>
      <c r="B15810"/>
      <c r="C15810" s="27"/>
      <c r="D15810" s="263"/>
    </row>
    <row r="15811" spans="1:4" ht="15" x14ac:dyDescent="0.25">
      <c r="A15811" s="262"/>
      <c r="B15811"/>
      <c r="C15811" s="27"/>
      <c r="D15811" s="263"/>
    </row>
    <row r="15812" spans="1:4" ht="15" x14ac:dyDescent="0.25">
      <c r="A15812" s="262"/>
      <c r="B15812"/>
      <c r="C15812" s="27"/>
      <c r="D15812" s="263"/>
    </row>
    <row r="15813" spans="1:4" ht="15" x14ac:dyDescent="0.25">
      <c r="A15813" s="262"/>
      <c r="B15813"/>
      <c r="C15813" s="27"/>
      <c r="D15813" s="263"/>
    </row>
    <row r="15814" spans="1:4" ht="15" x14ac:dyDescent="0.25">
      <c r="A15814" s="262"/>
      <c r="B15814"/>
      <c r="C15814" s="27"/>
      <c r="D15814" s="263"/>
    </row>
    <row r="15815" spans="1:4" ht="15" x14ac:dyDescent="0.25">
      <c r="A15815" s="262"/>
      <c r="B15815"/>
      <c r="C15815" s="27"/>
      <c r="D15815" s="263"/>
    </row>
    <row r="15816" spans="1:4" ht="15" x14ac:dyDescent="0.25">
      <c r="A15816" s="262"/>
      <c r="B15816"/>
      <c r="C15816" s="27"/>
      <c r="D15816" s="263"/>
    </row>
    <row r="15817" spans="1:4" ht="15" x14ac:dyDescent="0.25">
      <c r="A15817" s="262"/>
      <c r="B15817"/>
      <c r="C15817" s="27"/>
      <c r="D15817" s="263"/>
    </row>
    <row r="15818" spans="1:4" ht="15" x14ac:dyDescent="0.25">
      <c r="A15818" s="262"/>
      <c r="B15818"/>
      <c r="C15818" s="27"/>
      <c r="D15818" s="263"/>
    </row>
    <row r="15819" spans="1:4" ht="15" x14ac:dyDescent="0.25">
      <c r="A15819" s="262"/>
      <c r="B15819"/>
      <c r="C15819" s="27"/>
      <c r="D15819" s="263"/>
    </row>
    <row r="15820" spans="1:4" ht="15" x14ac:dyDescent="0.25">
      <c r="A15820" s="262"/>
      <c r="B15820"/>
      <c r="C15820" s="27"/>
      <c r="D15820" s="263"/>
    </row>
    <row r="15821" spans="1:4" ht="15" x14ac:dyDescent="0.25">
      <c r="A15821" s="262"/>
      <c r="B15821"/>
      <c r="C15821" s="27"/>
      <c r="D15821" s="263"/>
    </row>
    <row r="15822" spans="1:4" ht="15" x14ac:dyDescent="0.25">
      <c r="A15822" s="262"/>
      <c r="B15822"/>
      <c r="C15822" s="27"/>
      <c r="D15822" s="263"/>
    </row>
    <row r="15823" spans="1:4" ht="15" x14ac:dyDescent="0.25">
      <c r="A15823" s="262"/>
      <c r="B15823"/>
      <c r="C15823" s="27"/>
      <c r="D15823" s="263"/>
    </row>
    <row r="15824" spans="1:4" ht="15" x14ac:dyDescent="0.25">
      <c r="A15824" s="262"/>
      <c r="B15824"/>
      <c r="C15824" s="27"/>
      <c r="D15824" s="263"/>
    </row>
    <row r="15825" spans="1:4" ht="15" x14ac:dyDescent="0.25">
      <c r="A15825" s="262"/>
      <c r="B15825"/>
      <c r="C15825" s="27"/>
      <c r="D15825" s="263"/>
    </row>
    <row r="15826" spans="1:4" ht="15" x14ac:dyDescent="0.25">
      <c r="A15826" s="262"/>
      <c r="B15826"/>
      <c r="C15826" s="27"/>
      <c r="D15826" s="263"/>
    </row>
    <row r="15827" spans="1:4" ht="15" x14ac:dyDescent="0.25">
      <c r="A15827" s="262"/>
      <c r="B15827"/>
      <c r="C15827" s="27"/>
      <c r="D15827" s="263"/>
    </row>
    <row r="15828" spans="1:4" ht="15" x14ac:dyDescent="0.25">
      <c r="A15828" s="262"/>
      <c r="B15828"/>
      <c r="C15828" s="27"/>
      <c r="D15828" s="263"/>
    </row>
    <row r="15829" spans="1:4" ht="15" x14ac:dyDescent="0.25">
      <c r="A15829" s="262"/>
      <c r="B15829"/>
      <c r="C15829" s="27"/>
      <c r="D15829" s="263"/>
    </row>
    <row r="15830" spans="1:4" ht="15" x14ac:dyDescent="0.25">
      <c r="A15830" s="262"/>
      <c r="B15830"/>
      <c r="C15830" s="27"/>
      <c r="D15830" s="263"/>
    </row>
    <row r="15831" spans="1:4" ht="15" x14ac:dyDescent="0.25">
      <c r="A15831" s="262"/>
      <c r="B15831"/>
      <c r="C15831" s="27"/>
      <c r="D15831" s="263"/>
    </row>
    <row r="15832" spans="1:4" ht="15" x14ac:dyDescent="0.25">
      <c r="A15832" s="262"/>
      <c r="B15832"/>
      <c r="C15832" s="27"/>
      <c r="D15832" s="263"/>
    </row>
    <row r="15833" spans="1:4" ht="15" x14ac:dyDescent="0.25">
      <c r="A15833" s="262"/>
      <c r="B15833"/>
      <c r="C15833" s="27"/>
      <c r="D15833" s="263"/>
    </row>
    <row r="15834" spans="1:4" ht="15" x14ac:dyDescent="0.25">
      <c r="A15834" s="262"/>
      <c r="B15834"/>
      <c r="C15834" s="27"/>
      <c r="D15834" s="263"/>
    </row>
    <row r="15835" spans="1:4" ht="15" x14ac:dyDescent="0.25">
      <c r="A15835" s="262"/>
      <c r="B15835"/>
      <c r="C15835" s="27"/>
      <c r="D15835" s="263"/>
    </row>
    <row r="15836" spans="1:4" ht="15" x14ac:dyDescent="0.25">
      <c r="A15836" s="262"/>
      <c r="B15836"/>
      <c r="C15836" s="27"/>
      <c r="D15836" s="263"/>
    </row>
    <row r="15837" spans="1:4" ht="15" x14ac:dyDescent="0.25">
      <c r="A15837" s="262"/>
      <c r="B15837"/>
      <c r="C15837" s="27"/>
      <c r="D15837" s="263"/>
    </row>
    <row r="15838" spans="1:4" ht="15" x14ac:dyDescent="0.25">
      <c r="A15838" s="262"/>
      <c r="B15838"/>
      <c r="C15838" s="27"/>
      <c r="D15838" s="263"/>
    </row>
    <row r="15839" spans="1:4" ht="15" x14ac:dyDescent="0.25">
      <c r="A15839" s="262"/>
      <c r="B15839"/>
      <c r="C15839" s="27"/>
      <c r="D15839" s="263"/>
    </row>
    <row r="15840" spans="1:4" ht="15" x14ac:dyDescent="0.25">
      <c r="A15840" s="262"/>
      <c r="B15840"/>
      <c r="C15840" s="27"/>
      <c r="D15840" s="263"/>
    </row>
    <row r="15841" spans="1:4" ht="15" x14ac:dyDescent="0.25">
      <c r="A15841" s="262"/>
      <c r="B15841"/>
      <c r="C15841" s="27"/>
      <c r="D15841" s="263"/>
    </row>
    <row r="15842" spans="1:4" ht="15" x14ac:dyDescent="0.25">
      <c r="A15842" s="262"/>
      <c r="B15842"/>
      <c r="C15842" s="27"/>
      <c r="D15842" s="263"/>
    </row>
    <row r="15843" spans="1:4" ht="15" x14ac:dyDescent="0.25">
      <c r="A15843" s="262"/>
      <c r="B15843"/>
      <c r="C15843" s="27"/>
      <c r="D15843" s="263"/>
    </row>
    <row r="15844" spans="1:4" ht="15" x14ac:dyDescent="0.25">
      <c r="A15844" s="262"/>
      <c r="B15844"/>
      <c r="C15844" s="27"/>
      <c r="D15844" s="263"/>
    </row>
    <row r="15845" spans="1:4" ht="15" x14ac:dyDescent="0.25">
      <c r="A15845" s="262"/>
      <c r="B15845"/>
      <c r="C15845" s="27"/>
      <c r="D15845" s="263"/>
    </row>
    <row r="15846" spans="1:4" ht="15" x14ac:dyDescent="0.25">
      <c r="A15846" s="262"/>
      <c r="B15846"/>
      <c r="C15846" s="27"/>
      <c r="D15846" s="263"/>
    </row>
    <row r="15847" spans="1:4" ht="15" x14ac:dyDescent="0.25">
      <c r="A15847" s="262"/>
      <c r="B15847"/>
      <c r="C15847" s="27"/>
      <c r="D15847" s="263"/>
    </row>
    <row r="15848" spans="1:4" ht="15" x14ac:dyDescent="0.25">
      <c r="A15848" s="262"/>
      <c r="B15848"/>
      <c r="C15848" s="27"/>
      <c r="D15848" s="263"/>
    </row>
    <row r="15849" spans="1:4" ht="15" x14ac:dyDescent="0.25">
      <c r="A15849" s="262"/>
      <c r="B15849"/>
      <c r="C15849" s="27"/>
      <c r="D15849" s="263"/>
    </row>
    <row r="15850" spans="1:4" ht="15" x14ac:dyDescent="0.25">
      <c r="A15850" s="262"/>
      <c r="B15850"/>
      <c r="C15850" s="27"/>
      <c r="D15850" s="263"/>
    </row>
    <row r="15851" spans="1:4" ht="15" x14ac:dyDescent="0.25">
      <c r="A15851" s="262"/>
      <c r="B15851"/>
      <c r="C15851" s="27"/>
      <c r="D15851" s="263"/>
    </row>
    <row r="15852" spans="1:4" ht="15" x14ac:dyDescent="0.25">
      <c r="A15852" s="262"/>
      <c r="B15852"/>
      <c r="C15852" s="27"/>
      <c r="D15852" s="263"/>
    </row>
    <row r="15853" spans="1:4" ht="15" x14ac:dyDescent="0.25">
      <c r="A15853" s="262"/>
      <c r="B15853"/>
      <c r="C15853" s="27"/>
      <c r="D15853" s="263"/>
    </row>
    <row r="15854" spans="1:4" ht="15" x14ac:dyDescent="0.25">
      <c r="A15854" s="262"/>
      <c r="B15854"/>
      <c r="C15854" s="27"/>
      <c r="D15854" s="263"/>
    </row>
    <row r="15855" spans="1:4" ht="15" x14ac:dyDescent="0.25">
      <c r="A15855" s="262"/>
      <c r="B15855"/>
      <c r="C15855" s="27"/>
      <c r="D15855" s="263"/>
    </row>
    <row r="15856" spans="1:4" ht="15" x14ac:dyDescent="0.25">
      <c r="A15856" s="262"/>
      <c r="B15856"/>
      <c r="C15856" s="27"/>
      <c r="D15856" s="263"/>
    </row>
    <row r="15857" spans="1:4" ht="15" x14ac:dyDescent="0.25">
      <c r="A15857" s="262"/>
      <c r="B15857"/>
      <c r="C15857" s="27"/>
      <c r="D15857" s="263"/>
    </row>
    <row r="15858" spans="1:4" ht="15" x14ac:dyDescent="0.25">
      <c r="A15858" s="262"/>
      <c r="B15858"/>
      <c r="C15858" s="27"/>
      <c r="D15858" s="263"/>
    </row>
    <row r="15859" spans="1:4" ht="15" x14ac:dyDescent="0.25">
      <c r="A15859" s="262"/>
      <c r="B15859"/>
      <c r="C15859" s="27"/>
      <c r="D15859" s="263"/>
    </row>
    <row r="15860" spans="1:4" ht="15" x14ac:dyDescent="0.25">
      <c r="A15860" s="262"/>
      <c r="B15860"/>
      <c r="C15860" s="27"/>
      <c r="D15860" s="263"/>
    </row>
    <row r="15861" spans="1:4" ht="15" x14ac:dyDescent="0.25">
      <c r="A15861" s="262"/>
      <c r="B15861"/>
      <c r="C15861" s="27"/>
      <c r="D15861" s="263"/>
    </row>
    <row r="15862" spans="1:4" ht="15" x14ac:dyDescent="0.25">
      <c r="A15862" s="262"/>
      <c r="B15862"/>
      <c r="C15862" s="27"/>
      <c r="D15862" s="263"/>
    </row>
    <row r="15863" spans="1:4" ht="15" x14ac:dyDescent="0.25">
      <c r="A15863" s="262"/>
      <c r="B15863"/>
      <c r="C15863" s="27"/>
      <c r="D15863" s="263"/>
    </row>
    <row r="15864" spans="1:4" ht="15" x14ac:dyDescent="0.25">
      <c r="A15864" s="262"/>
      <c r="B15864"/>
      <c r="C15864" s="27"/>
      <c r="D15864" s="263"/>
    </row>
    <row r="15865" spans="1:4" ht="15" x14ac:dyDescent="0.25">
      <c r="A15865" s="262"/>
      <c r="B15865"/>
      <c r="C15865" s="27"/>
      <c r="D15865" s="263"/>
    </row>
    <row r="15866" spans="1:4" ht="15" x14ac:dyDescent="0.25">
      <c r="A15866" s="262"/>
      <c r="B15866"/>
      <c r="C15866" s="27"/>
      <c r="D15866" s="263"/>
    </row>
    <row r="15867" spans="1:4" ht="15" x14ac:dyDescent="0.25">
      <c r="A15867" s="262"/>
      <c r="B15867"/>
      <c r="C15867" s="27"/>
      <c r="D15867" s="263"/>
    </row>
    <row r="15868" spans="1:4" ht="15" x14ac:dyDescent="0.25">
      <c r="A15868" s="262"/>
      <c r="B15868"/>
      <c r="C15868" s="27"/>
      <c r="D15868" s="263"/>
    </row>
    <row r="15869" spans="1:4" ht="15" x14ac:dyDescent="0.25">
      <c r="A15869" s="262"/>
      <c r="B15869"/>
      <c r="C15869" s="27"/>
      <c r="D15869" s="263"/>
    </row>
    <row r="15870" spans="1:4" ht="15" x14ac:dyDescent="0.25">
      <c r="A15870" s="262"/>
      <c r="B15870"/>
      <c r="C15870" s="27"/>
      <c r="D15870" s="263"/>
    </row>
    <row r="15871" spans="1:4" ht="15" x14ac:dyDescent="0.25">
      <c r="A15871" s="262"/>
      <c r="B15871"/>
      <c r="C15871" s="27"/>
      <c r="D15871" s="263"/>
    </row>
    <row r="15872" spans="1:4" ht="15" x14ac:dyDescent="0.25">
      <c r="A15872" s="262"/>
      <c r="B15872"/>
      <c r="C15872" s="27"/>
      <c r="D15872" s="263"/>
    </row>
    <row r="15873" spans="1:4" ht="15" x14ac:dyDescent="0.25">
      <c r="A15873" s="262"/>
      <c r="B15873"/>
      <c r="C15873" s="27"/>
      <c r="D15873" s="263"/>
    </row>
    <row r="15874" spans="1:4" ht="15" x14ac:dyDescent="0.25">
      <c r="A15874" s="262"/>
      <c r="B15874"/>
      <c r="C15874" s="27"/>
      <c r="D15874" s="263"/>
    </row>
    <row r="15875" spans="1:4" ht="15" x14ac:dyDescent="0.25">
      <c r="A15875" s="262"/>
      <c r="B15875"/>
      <c r="C15875" s="27"/>
      <c r="D15875" s="263"/>
    </row>
    <row r="15876" spans="1:4" ht="15" x14ac:dyDescent="0.25">
      <c r="A15876" s="262"/>
      <c r="B15876"/>
      <c r="C15876" s="27"/>
      <c r="D15876" s="263"/>
    </row>
    <row r="15877" spans="1:4" ht="15" x14ac:dyDescent="0.25">
      <c r="A15877" s="262"/>
      <c r="B15877"/>
      <c r="C15877" s="27"/>
      <c r="D15877" s="263"/>
    </row>
    <row r="15878" spans="1:4" ht="15" x14ac:dyDescent="0.25">
      <c r="A15878" s="262"/>
      <c r="B15878"/>
      <c r="C15878" s="27"/>
      <c r="D15878" s="263"/>
    </row>
    <row r="15879" spans="1:4" ht="15" x14ac:dyDescent="0.25">
      <c r="A15879" s="262"/>
      <c r="B15879"/>
      <c r="C15879" s="27"/>
      <c r="D15879" s="263"/>
    </row>
    <row r="15880" spans="1:4" ht="15" x14ac:dyDescent="0.25">
      <c r="A15880" s="262"/>
      <c r="B15880"/>
      <c r="C15880" s="27"/>
      <c r="D15880" s="263"/>
    </row>
    <row r="15881" spans="1:4" ht="15" x14ac:dyDescent="0.25">
      <c r="A15881" s="262"/>
      <c r="B15881"/>
      <c r="C15881" s="27"/>
      <c r="D15881" s="263"/>
    </row>
    <row r="15882" spans="1:4" ht="15" x14ac:dyDescent="0.25">
      <c r="A15882" s="262"/>
      <c r="B15882"/>
      <c r="C15882" s="27"/>
      <c r="D15882" s="263"/>
    </row>
    <row r="15883" spans="1:4" ht="15" x14ac:dyDescent="0.25">
      <c r="A15883" s="262"/>
      <c r="B15883"/>
      <c r="C15883" s="27"/>
      <c r="D15883" s="263"/>
    </row>
    <row r="15884" spans="1:4" ht="15" x14ac:dyDescent="0.25">
      <c r="A15884" s="262"/>
      <c r="B15884"/>
      <c r="C15884" s="27"/>
      <c r="D15884" s="263"/>
    </row>
    <row r="15885" spans="1:4" ht="15" x14ac:dyDescent="0.25">
      <c r="A15885" s="262"/>
      <c r="B15885"/>
      <c r="C15885" s="27"/>
      <c r="D15885" s="263"/>
    </row>
    <row r="15886" spans="1:4" ht="15" x14ac:dyDescent="0.25">
      <c r="A15886" s="262"/>
      <c r="B15886"/>
      <c r="C15886" s="27"/>
      <c r="D15886" s="263"/>
    </row>
    <row r="15887" spans="1:4" ht="15" x14ac:dyDescent="0.25">
      <c r="A15887" s="262"/>
      <c r="B15887"/>
      <c r="C15887" s="27"/>
      <c r="D15887" s="263"/>
    </row>
    <row r="15888" spans="1:4" ht="15" x14ac:dyDescent="0.25">
      <c r="A15888" s="262"/>
      <c r="B15888"/>
      <c r="C15888" s="27"/>
      <c r="D15888" s="263"/>
    </row>
    <row r="15889" spans="1:4" ht="15" x14ac:dyDescent="0.25">
      <c r="A15889" s="262"/>
      <c r="B15889"/>
      <c r="C15889" s="27"/>
      <c r="D15889" s="263"/>
    </row>
    <row r="15890" spans="1:4" ht="15" x14ac:dyDescent="0.25">
      <c r="A15890" s="262"/>
      <c r="B15890"/>
      <c r="C15890" s="27"/>
      <c r="D15890" s="263"/>
    </row>
    <row r="15891" spans="1:4" ht="15" x14ac:dyDescent="0.25">
      <c r="A15891" s="262"/>
      <c r="B15891"/>
      <c r="C15891" s="27"/>
      <c r="D15891" s="263"/>
    </row>
    <row r="15892" spans="1:4" ht="15" x14ac:dyDescent="0.25">
      <c r="A15892" s="262"/>
      <c r="B15892"/>
      <c r="C15892" s="27"/>
      <c r="D15892" s="263"/>
    </row>
    <row r="15893" spans="1:4" ht="15" x14ac:dyDescent="0.25">
      <c r="A15893" s="262"/>
      <c r="B15893"/>
      <c r="C15893" s="27"/>
      <c r="D15893" s="263"/>
    </row>
    <row r="15894" spans="1:4" ht="15" x14ac:dyDescent="0.25">
      <c r="A15894" s="262"/>
      <c r="B15894"/>
      <c r="C15894" s="27"/>
      <c r="D15894" s="263"/>
    </row>
    <row r="15895" spans="1:4" ht="15" x14ac:dyDescent="0.25">
      <c r="A15895" s="262"/>
      <c r="B15895"/>
      <c r="C15895" s="27"/>
      <c r="D15895" s="263"/>
    </row>
    <row r="15896" spans="1:4" ht="15" x14ac:dyDescent="0.25">
      <c r="A15896" s="262"/>
      <c r="B15896"/>
      <c r="C15896" s="27"/>
      <c r="D15896" s="263"/>
    </row>
    <row r="15897" spans="1:4" ht="15" x14ac:dyDescent="0.25">
      <c r="A15897" s="262"/>
      <c r="B15897"/>
      <c r="C15897" s="27"/>
      <c r="D15897" s="263"/>
    </row>
    <row r="15898" spans="1:4" ht="15" x14ac:dyDescent="0.25">
      <c r="A15898" s="262"/>
      <c r="B15898"/>
      <c r="C15898" s="27"/>
      <c r="D15898" s="263"/>
    </row>
    <row r="15899" spans="1:4" ht="15" x14ac:dyDescent="0.25">
      <c r="A15899" s="262"/>
      <c r="B15899"/>
      <c r="C15899" s="27"/>
      <c r="D15899" s="263"/>
    </row>
    <row r="15900" spans="1:4" ht="15" x14ac:dyDescent="0.25">
      <c r="A15900" s="262"/>
      <c r="B15900"/>
      <c r="C15900" s="27"/>
      <c r="D15900" s="263"/>
    </row>
    <row r="15901" spans="1:4" ht="15" x14ac:dyDescent="0.25">
      <c r="A15901" s="262"/>
      <c r="B15901"/>
      <c r="C15901" s="27"/>
      <c r="D15901" s="263"/>
    </row>
    <row r="15902" spans="1:4" ht="15" x14ac:dyDescent="0.25">
      <c r="A15902" s="262"/>
      <c r="B15902"/>
      <c r="C15902" s="27"/>
      <c r="D15902" s="263"/>
    </row>
    <row r="15903" spans="1:4" ht="15" x14ac:dyDescent="0.25">
      <c r="A15903" s="262"/>
      <c r="B15903"/>
      <c r="C15903" s="27"/>
      <c r="D15903" s="263"/>
    </row>
    <row r="15904" spans="1:4" ht="15" x14ac:dyDescent="0.25">
      <c r="A15904" s="262"/>
      <c r="B15904"/>
      <c r="C15904" s="27"/>
      <c r="D15904" s="263"/>
    </row>
    <row r="15905" spans="1:4" ht="15" x14ac:dyDescent="0.25">
      <c r="A15905" s="262"/>
      <c r="B15905"/>
      <c r="C15905" s="27"/>
      <c r="D15905" s="263"/>
    </row>
    <row r="15906" spans="1:4" ht="15" x14ac:dyDescent="0.25">
      <c r="A15906" s="262"/>
      <c r="B15906"/>
      <c r="C15906" s="27"/>
      <c r="D15906" s="263"/>
    </row>
    <row r="15907" spans="1:4" ht="15" x14ac:dyDescent="0.25">
      <c r="A15907" s="262"/>
      <c r="B15907"/>
      <c r="C15907" s="27"/>
      <c r="D15907" s="263"/>
    </row>
    <row r="15908" spans="1:4" ht="15" x14ac:dyDescent="0.25">
      <c r="A15908" s="262"/>
      <c r="B15908"/>
      <c r="C15908" s="27"/>
      <c r="D15908" s="263"/>
    </row>
    <row r="15909" spans="1:4" ht="15" x14ac:dyDescent="0.25">
      <c r="A15909" s="262"/>
      <c r="B15909"/>
      <c r="C15909" s="27"/>
      <c r="D15909" s="263"/>
    </row>
    <row r="15910" spans="1:4" ht="15" x14ac:dyDescent="0.25">
      <c r="A15910" s="262"/>
      <c r="B15910"/>
      <c r="C15910" s="27"/>
      <c r="D15910" s="263"/>
    </row>
    <row r="15911" spans="1:4" ht="15" x14ac:dyDescent="0.25">
      <c r="A15911" s="262"/>
      <c r="B15911"/>
      <c r="C15911" s="27"/>
      <c r="D15911" s="263"/>
    </row>
    <row r="15912" spans="1:4" ht="15" x14ac:dyDescent="0.25">
      <c r="A15912" s="262"/>
      <c r="B15912"/>
      <c r="C15912" s="27"/>
      <c r="D15912" s="263"/>
    </row>
    <row r="15913" spans="1:4" ht="15" x14ac:dyDescent="0.25">
      <c r="A15913" s="262"/>
      <c r="B15913"/>
      <c r="C15913" s="27"/>
      <c r="D15913" s="263"/>
    </row>
    <row r="15914" spans="1:4" ht="15" x14ac:dyDescent="0.25">
      <c r="A15914" s="262"/>
      <c r="B15914"/>
      <c r="C15914" s="27"/>
      <c r="D15914" s="263"/>
    </row>
    <row r="15915" spans="1:4" ht="15" x14ac:dyDescent="0.25">
      <c r="A15915" s="262"/>
      <c r="B15915"/>
      <c r="C15915" s="27"/>
      <c r="D15915" s="263"/>
    </row>
    <row r="15916" spans="1:4" ht="15" x14ac:dyDescent="0.25">
      <c r="A15916" s="262"/>
      <c r="B15916"/>
      <c r="C15916" s="27"/>
      <c r="D15916" s="263"/>
    </row>
    <row r="15917" spans="1:4" ht="15" x14ac:dyDescent="0.25">
      <c r="A15917" s="262"/>
      <c r="B15917"/>
      <c r="C15917" s="27"/>
      <c r="D15917" s="263"/>
    </row>
    <row r="15918" spans="1:4" ht="15" x14ac:dyDescent="0.25">
      <c r="A15918" s="262"/>
      <c r="B15918"/>
      <c r="C15918" s="27"/>
      <c r="D15918" s="263"/>
    </row>
    <row r="15919" spans="1:4" ht="15" x14ac:dyDescent="0.25">
      <c r="A15919" s="262"/>
      <c r="B15919"/>
      <c r="C15919" s="27"/>
      <c r="D15919" s="263"/>
    </row>
    <row r="15920" spans="1:4" ht="15" x14ac:dyDescent="0.25">
      <c r="A15920" s="262"/>
      <c r="B15920"/>
      <c r="C15920" s="27"/>
      <c r="D15920" s="263"/>
    </row>
    <row r="15921" spans="1:4" ht="15" x14ac:dyDescent="0.25">
      <c r="A15921" s="262"/>
      <c r="B15921"/>
      <c r="C15921" s="27"/>
      <c r="D15921" s="263"/>
    </row>
    <row r="15922" spans="1:4" ht="15" x14ac:dyDescent="0.25">
      <c r="A15922" s="262"/>
      <c r="B15922"/>
      <c r="C15922" s="27"/>
      <c r="D15922" s="263"/>
    </row>
    <row r="15923" spans="1:4" ht="15" x14ac:dyDescent="0.25">
      <c r="A15923" s="262"/>
      <c r="B15923"/>
      <c r="C15923" s="27"/>
      <c r="D15923" s="263"/>
    </row>
    <row r="15924" spans="1:4" ht="15" x14ac:dyDescent="0.25">
      <c r="A15924" s="262"/>
      <c r="B15924"/>
      <c r="C15924" s="27"/>
      <c r="D15924" s="263"/>
    </row>
    <row r="15925" spans="1:4" ht="15" x14ac:dyDescent="0.25">
      <c r="A15925" s="262"/>
      <c r="B15925"/>
      <c r="C15925" s="27"/>
      <c r="D15925" s="263"/>
    </row>
    <row r="15926" spans="1:4" ht="15" x14ac:dyDescent="0.25">
      <c r="A15926" s="262"/>
      <c r="B15926"/>
      <c r="C15926" s="27"/>
      <c r="D15926" s="263"/>
    </row>
    <row r="15927" spans="1:4" ht="15" x14ac:dyDescent="0.25">
      <c r="A15927" s="262"/>
      <c r="B15927"/>
      <c r="C15927" s="27"/>
      <c r="D15927" s="263"/>
    </row>
    <row r="15928" spans="1:4" ht="15" x14ac:dyDescent="0.25">
      <c r="A15928" s="262"/>
      <c r="B15928"/>
      <c r="C15928" s="27"/>
      <c r="D15928" s="263"/>
    </row>
    <row r="15929" spans="1:4" ht="15" x14ac:dyDescent="0.25">
      <c r="A15929" s="262"/>
      <c r="B15929"/>
      <c r="C15929" s="27"/>
      <c r="D15929" s="263"/>
    </row>
    <row r="15930" spans="1:4" ht="15" x14ac:dyDescent="0.25">
      <c r="A15930" s="262"/>
      <c r="B15930"/>
      <c r="C15930" s="27"/>
      <c r="D15930" s="263"/>
    </row>
    <row r="15931" spans="1:4" ht="15" x14ac:dyDescent="0.25">
      <c r="A15931" s="262"/>
      <c r="B15931"/>
      <c r="C15931" s="27"/>
      <c r="D15931" s="263"/>
    </row>
    <row r="15932" spans="1:4" ht="15" x14ac:dyDescent="0.25">
      <c r="A15932" s="262"/>
      <c r="B15932"/>
      <c r="C15932" s="27"/>
      <c r="D15932" s="263"/>
    </row>
    <row r="15933" spans="1:4" ht="15" x14ac:dyDescent="0.25">
      <c r="A15933" s="262"/>
      <c r="B15933"/>
      <c r="C15933" s="27"/>
      <c r="D15933" s="263"/>
    </row>
    <row r="15934" spans="1:4" ht="15" x14ac:dyDescent="0.25">
      <c r="A15934" s="262"/>
      <c r="B15934"/>
      <c r="C15934" s="27"/>
      <c r="D15934" s="263"/>
    </row>
    <row r="15935" spans="1:4" ht="15" x14ac:dyDescent="0.25">
      <c r="A15935" s="262"/>
      <c r="B15935"/>
      <c r="C15935" s="27"/>
      <c r="D15935" s="263"/>
    </row>
    <row r="15936" spans="1:4" ht="15" x14ac:dyDescent="0.25">
      <c r="A15936" s="262"/>
      <c r="B15936"/>
      <c r="C15936" s="27"/>
      <c r="D15936" s="263"/>
    </row>
    <row r="15937" spans="1:4" ht="15" x14ac:dyDescent="0.25">
      <c r="A15937" s="262"/>
      <c r="B15937"/>
      <c r="C15937" s="27"/>
      <c r="D15937" s="263"/>
    </row>
    <row r="15938" spans="1:4" ht="15" x14ac:dyDescent="0.25">
      <c r="A15938" s="262"/>
      <c r="B15938"/>
      <c r="C15938" s="27"/>
      <c r="D15938" s="263"/>
    </row>
    <row r="15939" spans="1:4" ht="15" x14ac:dyDescent="0.25">
      <c r="A15939" s="262"/>
      <c r="B15939"/>
      <c r="C15939" s="27"/>
      <c r="D15939" s="263"/>
    </row>
    <row r="15940" spans="1:4" ht="15" x14ac:dyDescent="0.25">
      <c r="A15940" s="262"/>
      <c r="B15940"/>
      <c r="C15940" s="27"/>
      <c r="D15940" s="263"/>
    </row>
    <row r="15941" spans="1:4" ht="15" x14ac:dyDescent="0.25">
      <c r="A15941" s="262"/>
      <c r="B15941"/>
      <c r="C15941" s="27"/>
      <c r="D15941" s="263"/>
    </row>
    <row r="15942" spans="1:4" ht="15" x14ac:dyDescent="0.25">
      <c r="A15942" s="262"/>
      <c r="B15942"/>
      <c r="C15942" s="27"/>
      <c r="D15942" s="263"/>
    </row>
    <row r="15943" spans="1:4" ht="15" x14ac:dyDescent="0.25">
      <c r="A15943" s="262"/>
      <c r="B15943"/>
      <c r="C15943" s="27"/>
      <c r="D15943" s="263"/>
    </row>
    <row r="15944" spans="1:4" ht="15" x14ac:dyDescent="0.25">
      <c r="A15944" s="262"/>
      <c r="B15944"/>
      <c r="C15944" s="27"/>
      <c r="D15944" s="263"/>
    </row>
    <row r="15945" spans="1:4" ht="15" x14ac:dyDescent="0.25">
      <c r="A15945" s="262"/>
      <c r="B15945"/>
      <c r="C15945" s="27"/>
      <c r="D15945" s="263"/>
    </row>
    <row r="15946" spans="1:4" ht="15" x14ac:dyDescent="0.25">
      <c r="A15946" s="262"/>
      <c r="B15946"/>
      <c r="C15946" s="27"/>
      <c r="D15946" s="263"/>
    </row>
    <row r="15947" spans="1:4" ht="15" x14ac:dyDescent="0.25">
      <c r="A15947" s="262"/>
      <c r="B15947"/>
      <c r="C15947" s="27"/>
      <c r="D15947" s="263"/>
    </row>
    <row r="15948" spans="1:4" ht="15" x14ac:dyDescent="0.25">
      <c r="A15948" s="262"/>
      <c r="B15948"/>
      <c r="C15948" s="27"/>
      <c r="D15948" s="263"/>
    </row>
    <row r="15949" spans="1:4" ht="15" x14ac:dyDescent="0.25">
      <c r="A15949" s="262"/>
      <c r="B15949"/>
      <c r="C15949" s="27"/>
      <c r="D15949" s="263"/>
    </row>
    <row r="15950" spans="1:4" ht="15" x14ac:dyDescent="0.25">
      <c r="A15950" s="262"/>
      <c r="B15950"/>
      <c r="C15950" s="27"/>
      <c r="D15950" s="263"/>
    </row>
    <row r="15951" spans="1:4" ht="15" x14ac:dyDescent="0.25">
      <c r="A15951" s="262"/>
      <c r="B15951"/>
      <c r="C15951" s="27"/>
      <c r="D15951" s="263"/>
    </row>
    <row r="15952" spans="1:4" ht="15" x14ac:dyDescent="0.25">
      <c r="A15952" s="262"/>
      <c r="B15952"/>
      <c r="C15952" s="27"/>
      <c r="D15952" s="263"/>
    </row>
    <row r="15953" spans="1:4" ht="15" x14ac:dyDescent="0.25">
      <c r="A15953" s="262"/>
      <c r="B15953"/>
      <c r="C15953" s="27"/>
      <c r="D15953" s="263"/>
    </row>
    <row r="15954" spans="1:4" ht="15" x14ac:dyDescent="0.25">
      <c r="A15954" s="262"/>
      <c r="B15954"/>
      <c r="C15954" s="27"/>
      <c r="D15954" s="263"/>
    </row>
    <row r="15955" spans="1:4" ht="15" x14ac:dyDescent="0.25">
      <c r="A15955" s="262"/>
      <c r="B15955"/>
      <c r="C15955" s="27"/>
      <c r="D15955" s="263"/>
    </row>
    <row r="15956" spans="1:4" ht="15" x14ac:dyDescent="0.25">
      <c r="A15956" s="262"/>
      <c r="B15956"/>
      <c r="C15956" s="27"/>
      <c r="D15956" s="263"/>
    </row>
    <row r="15957" spans="1:4" ht="15" x14ac:dyDescent="0.25">
      <c r="A15957" s="262"/>
      <c r="B15957"/>
      <c r="C15957" s="27"/>
      <c r="D15957" s="263"/>
    </row>
    <row r="15958" spans="1:4" ht="15" x14ac:dyDescent="0.25">
      <c r="A15958" s="262"/>
      <c r="B15958"/>
      <c r="C15958" s="27"/>
      <c r="D15958" s="263"/>
    </row>
    <row r="15959" spans="1:4" ht="15" x14ac:dyDescent="0.25">
      <c r="A15959" s="262"/>
      <c r="B15959"/>
      <c r="C15959" s="27"/>
      <c r="D15959" s="263"/>
    </row>
    <row r="15960" spans="1:4" ht="15" x14ac:dyDescent="0.25">
      <c r="A15960" s="262"/>
      <c r="B15960"/>
      <c r="C15960" s="27"/>
      <c r="D15960" s="263"/>
    </row>
    <row r="15961" spans="1:4" ht="15" x14ac:dyDescent="0.25">
      <c r="A15961" s="262"/>
      <c r="B15961"/>
      <c r="C15961" s="27"/>
      <c r="D15961" s="263"/>
    </row>
    <row r="15962" spans="1:4" ht="15" x14ac:dyDescent="0.25">
      <c r="A15962" s="262"/>
      <c r="B15962"/>
      <c r="C15962" s="27"/>
      <c r="D15962" s="263"/>
    </row>
    <row r="15963" spans="1:4" ht="15" x14ac:dyDescent="0.25">
      <c r="A15963" s="262"/>
      <c r="B15963"/>
      <c r="C15963" s="27"/>
      <c r="D15963" s="263"/>
    </row>
    <row r="15964" spans="1:4" ht="15" x14ac:dyDescent="0.25">
      <c r="A15964" s="262"/>
      <c r="B15964"/>
      <c r="C15964" s="27"/>
      <c r="D15964" s="263"/>
    </row>
    <row r="15965" spans="1:4" ht="15" x14ac:dyDescent="0.25">
      <c r="A15965" s="262"/>
      <c r="B15965"/>
      <c r="C15965" s="27"/>
      <c r="D15965" s="263"/>
    </row>
    <row r="15966" spans="1:4" ht="15" x14ac:dyDescent="0.25">
      <c r="A15966" s="262"/>
      <c r="B15966"/>
      <c r="C15966" s="27"/>
      <c r="D15966" s="263"/>
    </row>
    <row r="15967" spans="1:4" ht="15" x14ac:dyDescent="0.25">
      <c r="A15967" s="262"/>
      <c r="B15967"/>
      <c r="C15967" s="27"/>
      <c r="D15967" s="263"/>
    </row>
    <row r="15968" spans="1:4" ht="15" x14ac:dyDescent="0.25">
      <c r="A15968" s="262"/>
      <c r="B15968"/>
      <c r="C15968" s="27"/>
      <c r="D15968" s="263"/>
    </row>
    <row r="15969" spans="1:4" ht="15" x14ac:dyDescent="0.25">
      <c r="A15969" s="262"/>
      <c r="B15969"/>
      <c r="C15969" s="27"/>
      <c r="D15969" s="263"/>
    </row>
    <row r="15970" spans="1:4" ht="15" x14ac:dyDescent="0.25">
      <c r="A15970" s="262"/>
      <c r="B15970"/>
      <c r="C15970" s="27"/>
      <c r="D15970" s="263"/>
    </row>
    <row r="15971" spans="1:4" ht="15" x14ac:dyDescent="0.25">
      <c r="A15971" s="262"/>
      <c r="B15971"/>
      <c r="C15971" s="27"/>
      <c r="D15971" s="263"/>
    </row>
    <row r="15972" spans="1:4" ht="15" x14ac:dyDescent="0.25">
      <c r="A15972" s="262"/>
      <c r="B15972"/>
      <c r="C15972" s="27"/>
      <c r="D15972" s="263"/>
    </row>
    <row r="15973" spans="1:4" ht="15" x14ac:dyDescent="0.25">
      <c r="A15973" s="262"/>
      <c r="B15973"/>
      <c r="C15973" s="27"/>
      <c r="D15973" s="263"/>
    </row>
    <row r="15974" spans="1:4" ht="15" x14ac:dyDescent="0.25">
      <c r="A15974" s="262"/>
      <c r="B15974"/>
      <c r="C15974" s="27"/>
      <c r="D15974" s="263"/>
    </row>
    <row r="15975" spans="1:4" ht="15" x14ac:dyDescent="0.25">
      <c r="A15975" s="262"/>
      <c r="B15975"/>
      <c r="C15975" s="27"/>
      <c r="D15975" s="263"/>
    </row>
    <row r="15976" spans="1:4" ht="15" x14ac:dyDescent="0.25">
      <c r="A15976" s="262"/>
      <c r="B15976"/>
      <c r="C15976" s="27"/>
      <c r="D15976" s="263"/>
    </row>
    <row r="15977" spans="1:4" ht="15" x14ac:dyDescent="0.25">
      <c r="A15977" s="262"/>
      <c r="B15977"/>
      <c r="C15977" s="27"/>
      <c r="D15977" s="263"/>
    </row>
    <row r="15978" spans="1:4" ht="15" x14ac:dyDescent="0.25">
      <c r="A15978" s="262"/>
      <c r="B15978"/>
      <c r="C15978" s="27"/>
      <c r="D15978" s="263"/>
    </row>
    <row r="15979" spans="1:4" ht="15" x14ac:dyDescent="0.25">
      <c r="A15979" s="262"/>
      <c r="B15979"/>
      <c r="C15979" s="27"/>
      <c r="D15979" s="263"/>
    </row>
    <row r="15980" spans="1:4" ht="15" x14ac:dyDescent="0.25">
      <c r="A15980" s="262"/>
      <c r="B15980"/>
      <c r="C15980" s="27"/>
      <c r="D15980" s="263"/>
    </row>
    <row r="15981" spans="1:4" ht="15" x14ac:dyDescent="0.25">
      <c r="A15981" s="262"/>
      <c r="B15981"/>
      <c r="C15981" s="27"/>
      <c r="D15981" s="263"/>
    </row>
    <row r="15982" spans="1:4" ht="15" x14ac:dyDescent="0.25">
      <c r="A15982" s="262"/>
      <c r="B15982"/>
      <c r="C15982" s="27"/>
      <c r="D15982" s="263"/>
    </row>
    <row r="15983" spans="1:4" ht="15" x14ac:dyDescent="0.25">
      <c r="A15983" s="262"/>
      <c r="B15983"/>
      <c r="C15983" s="27"/>
      <c r="D15983" s="263"/>
    </row>
    <row r="15984" spans="1:4" ht="15" x14ac:dyDescent="0.25">
      <c r="A15984" s="262"/>
      <c r="B15984"/>
      <c r="C15984" s="27"/>
      <c r="D15984" s="263"/>
    </row>
    <row r="15985" spans="1:4" ht="15" x14ac:dyDescent="0.25">
      <c r="A15985" s="262"/>
      <c r="B15985"/>
      <c r="C15985" s="27"/>
      <c r="D15985" s="263"/>
    </row>
    <row r="15986" spans="1:4" ht="15" x14ac:dyDescent="0.25">
      <c r="A15986" s="262"/>
      <c r="B15986"/>
      <c r="C15986" s="27"/>
      <c r="D15986" s="263"/>
    </row>
    <row r="15987" spans="1:4" ht="15" x14ac:dyDescent="0.25">
      <c r="A15987" s="262"/>
      <c r="B15987"/>
      <c r="C15987" s="27"/>
      <c r="D15987" s="263"/>
    </row>
    <row r="15988" spans="1:4" ht="15" x14ac:dyDescent="0.25">
      <c r="A15988" s="262"/>
      <c r="B15988"/>
      <c r="C15988" s="27"/>
      <c r="D15988" s="263"/>
    </row>
    <row r="15989" spans="1:4" ht="15" x14ac:dyDescent="0.25">
      <c r="A15989" s="262"/>
      <c r="B15989"/>
      <c r="C15989" s="27"/>
      <c r="D15989" s="263"/>
    </row>
    <row r="15990" spans="1:4" ht="15" x14ac:dyDescent="0.25">
      <c r="A15990" s="262"/>
      <c r="B15990"/>
      <c r="C15990" s="27"/>
      <c r="D15990" s="263"/>
    </row>
    <row r="15991" spans="1:4" ht="15" x14ac:dyDescent="0.25">
      <c r="A15991" s="262"/>
      <c r="B15991"/>
      <c r="C15991" s="27"/>
      <c r="D15991" s="263"/>
    </row>
    <row r="15992" spans="1:4" ht="15" x14ac:dyDescent="0.25">
      <c r="A15992" s="262"/>
      <c r="B15992"/>
      <c r="C15992" s="27"/>
      <c r="D15992" s="263"/>
    </row>
    <row r="15993" spans="1:4" ht="15" x14ac:dyDescent="0.25">
      <c r="A15993" s="262"/>
      <c r="B15993"/>
      <c r="C15993" s="27"/>
      <c r="D15993" s="263"/>
    </row>
    <row r="15994" spans="1:4" ht="15" x14ac:dyDescent="0.25">
      <c r="A15994" s="262"/>
      <c r="B15994"/>
      <c r="C15994" s="27"/>
      <c r="D15994" s="263"/>
    </row>
    <row r="15995" spans="1:4" ht="15" x14ac:dyDescent="0.25">
      <c r="A15995" s="262"/>
      <c r="B15995"/>
      <c r="C15995" s="27"/>
      <c r="D15995" s="263"/>
    </row>
    <row r="15996" spans="1:4" ht="15" x14ac:dyDescent="0.25">
      <c r="A15996" s="262"/>
      <c r="B15996"/>
      <c r="C15996" s="27"/>
      <c r="D15996" s="263"/>
    </row>
    <row r="15997" spans="1:4" ht="15" x14ac:dyDescent="0.25">
      <c r="A15997" s="262"/>
      <c r="B15997"/>
      <c r="C15997" s="27"/>
      <c r="D15997" s="263"/>
    </row>
    <row r="15998" spans="1:4" ht="15" x14ac:dyDescent="0.25">
      <c r="A15998" s="262"/>
      <c r="B15998"/>
      <c r="C15998" s="27"/>
      <c r="D15998" s="263"/>
    </row>
    <row r="15999" spans="1:4" ht="15" x14ac:dyDescent="0.25">
      <c r="A15999" s="262"/>
      <c r="B15999"/>
      <c r="C15999" s="27"/>
      <c r="D15999" s="263"/>
    </row>
    <row r="16000" spans="1:4" ht="15" x14ac:dyDescent="0.25">
      <c r="A16000" s="262"/>
      <c r="B16000"/>
      <c r="C16000" s="27"/>
      <c r="D16000" s="263"/>
    </row>
    <row r="16001" spans="1:4" ht="15" x14ac:dyDescent="0.25">
      <c r="A16001" s="262"/>
      <c r="B16001"/>
      <c r="C16001" s="27"/>
      <c r="D16001" s="263"/>
    </row>
    <row r="16002" spans="1:4" ht="15" x14ac:dyDescent="0.25">
      <c r="A16002" s="262"/>
      <c r="B16002"/>
      <c r="C16002" s="27"/>
      <c r="D16002" s="263"/>
    </row>
    <row r="16003" spans="1:4" ht="15" x14ac:dyDescent="0.25">
      <c r="A16003" s="262"/>
      <c r="B16003"/>
      <c r="C16003" s="27"/>
      <c r="D16003" s="263"/>
    </row>
    <row r="16004" spans="1:4" ht="15" x14ac:dyDescent="0.25">
      <c r="A16004" s="262"/>
      <c r="B16004"/>
      <c r="C16004" s="27"/>
      <c r="D16004" s="263"/>
    </row>
    <row r="16005" spans="1:4" ht="15" x14ac:dyDescent="0.25">
      <c r="A16005" s="262"/>
      <c r="B16005"/>
      <c r="C16005" s="27"/>
      <c r="D16005" s="263"/>
    </row>
    <row r="16006" spans="1:4" ht="15" x14ac:dyDescent="0.25">
      <c r="A16006" s="262"/>
      <c r="B16006"/>
      <c r="C16006" s="27"/>
      <c r="D16006" s="263"/>
    </row>
    <row r="16007" spans="1:4" ht="15" x14ac:dyDescent="0.25">
      <c r="A16007" s="262"/>
      <c r="B16007"/>
      <c r="C16007" s="27"/>
      <c r="D16007" s="263"/>
    </row>
    <row r="16008" spans="1:4" ht="15" x14ac:dyDescent="0.25">
      <c r="A16008" s="262"/>
      <c r="B16008"/>
      <c r="C16008" s="27"/>
      <c r="D16008" s="263"/>
    </row>
    <row r="16009" spans="1:4" ht="15" x14ac:dyDescent="0.25">
      <c r="A16009" s="262"/>
      <c r="B16009"/>
      <c r="C16009" s="27"/>
      <c r="D16009" s="263"/>
    </row>
    <row r="16010" spans="1:4" ht="15" x14ac:dyDescent="0.25">
      <c r="A16010" s="262"/>
      <c r="B16010"/>
      <c r="C16010" s="27"/>
      <c r="D16010" s="263"/>
    </row>
    <row r="16011" spans="1:4" ht="15" x14ac:dyDescent="0.25">
      <c r="A16011" s="262"/>
      <c r="B16011"/>
      <c r="C16011" s="27"/>
      <c r="D16011" s="263"/>
    </row>
    <row r="16012" spans="1:4" ht="15" x14ac:dyDescent="0.25">
      <c r="A16012" s="262"/>
      <c r="B16012"/>
      <c r="C16012" s="27"/>
      <c r="D16012" s="263"/>
    </row>
    <row r="16013" spans="1:4" ht="15" x14ac:dyDescent="0.25">
      <c r="A16013" s="262"/>
      <c r="B16013"/>
      <c r="C16013" s="27"/>
      <c r="D16013" s="263"/>
    </row>
    <row r="16014" spans="1:4" ht="15" x14ac:dyDescent="0.25">
      <c r="A16014" s="262"/>
      <c r="B16014"/>
      <c r="C16014" s="27"/>
      <c r="D16014" s="263"/>
    </row>
    <row r="16015" spans="1:4" ht="15" x14ac:dyDescent="0.25">
      <c r="A16015" s="262"/>
      <c r="B16015"/>
      <c r="C16015" s="27"/>
      <c r="D16015" s="263"/>
    </row>
    <row r="16016" spans="1:4" ht="15" x14ac:dyDescent="0.25">
      <c r="A16016" s="262"/>
      <c r="B16016"/>
      <c r="C16016" s="27"/>
      <c r="D16016" s="263"/>
    </row>
    <row r="16017" spans="1:4" ht="15" x14ac:dyDescent="0.25">
      <c r="A16017" s="262"/>
      <c r="B16017"/>
      <c r="C16017" s="27"/>
      <c r="D16017" s="263"/>
    </row>
    <row r="16018" spans="1:4" ht="15" x14ac:dyDescent="0.25">
      <c r="A16018" s="262"/>
      <c r="B16018"/>
      <c r="C16018" s="27"/>
      <c r="D16018" s="263"/>
    </row>
    <row r="16019" spans="1:4" ht="15" x14ac:dyDescent="0.25">
      <c r="A16019" s="262"/>
      <c r="B16019"/>
      <c r="C16019" s="27"/>
      <c r="D16019" s="263"/>
    </row>
    <row r="16020" spans="1:4" ht="15" x14ac:dyDescent="0.25">
      <c r="A16020" s="262"/>
      <c r="B16020"/>
      <c r="C16020" s="27"/>
      <c r="D16020" s="263"/>
    </row>
    <row r="16021" spans="1:4" ht="15" x14ac:dyDescent="0.25">
      <c r="A16021" s="262"/>
      <c r="B16021"/>
      <c r="C16021" s="27"/>
      <c r="D16021" s="263"/>
    </row>
    <row r="16022" spans="1:4" ht="15" x14ac:dyDescent="0.25">
      <c r="A16022" s="262"/>
      <c r="B16022"/>
      <c r="C16022" s="27"/>
      <c r="D16022" s="263"/>
    </row>
    <row r="16023" spans="1:4" ht="15" x14ac:dyDescent="0.25">
      <c r="A16023" s="262"/>
      <c r="B16023"/>
      <c r="C16023" s="27"/>
      <c r="D16023" s="263"/>
    </row>
    <row r="16024" spans="1:4" ht="15" x14ac:dyDescent="0.25">
      <c r="A16024" s="262"/>
      <c r="B16024"/>
      <c r="C16024" s="27"/>
      <c r="D16024" s="263"/>
    </row>
    <row r="16025" spans="1:4" ht="15" x14ac:dyDescent="0.25">
      <c r="A16025" s="262"/>
      <c r="B16025"/>
      <c r="C16025" s="27"/>
      <c r="D16025" s="263"/>
    </row>
    <row r="16026" spans="1:4" ht="15" x14ac:dyDescent="0.25">
      <c r="A16026" s="262"/>
      <c r="B16026"/>
      <c r="C16026" s="27"/>
      <c r="D16026" s="263"/>
    </row>
    <row r="16027" spans="1:4" ht="15" x14ac:dyDescent="0.25">
      <c r="A16027" s="262"/>
      <c r="B16027"/>
      <c r="C16027" s="27"/>
      <c r="D16027" s="263"/>
    </row>
    <row r="16028" spans="1:4" ht="15" x14ac:dyDescent="0.25">
      <c r="A16028" s="262"/>
      <c r="B16028"/>
      <c r="C16028" s="27"/>
      <c r="D16028" s="263"/>
    </row>
    <row r="16029" spans="1:4" ht="15" x14ac:dyDescent="0.25">
      <c r="A16029" s="262"/>
      <c r="B16029"/>
      <c r="C16029" s="27"/>
      <c r="D16029" s="263"/>
    </row>
    <row r="16030" spans="1:4" ht="15" x14ac:dyDescent="0.25">
      <c r="A16030" s="262"/>
      <c r="B16030"/>
      <c r="C16030" s="27"/>
      <c r="D16030" s="263"/>
    </row>
    <row r="16031" spans="1:4" ht="15" x14ac:dyDescent="0.25">
      <c r="A16031" s="262"/>
      <c r="B16031"/>
      <c r="C16031" s="27"/>
      <c r="D16031" s="263"/>
    </row>
    <row r="16032" spans="1:4" ht="15" x14ac:dyDescent="0.25">
      <c r="A16032" s="262"/>
      <c r="B16032"/>
      <c r="C16032" s="27"/>
      <c r="D16032" s="263"/>
    </row>
    <row r="16033" spans="1:4" ht="15" x14ac:dyDescent="0.25">
      <c r="A16033" s="262"/>
      <c r="B16033"/>
      <c r="C16033" s="27"/>
      <c r="D16033" s="263"/>
    </row>
    <row r="16034" spans="1:4" ht="15" x14ac:dyDescent="0.25">
      <c r="A16034" s="262"/>
      <c r="B16034"/>
      <c r="C16034" s="27"/>
      <c r="D16034" s="263"/>
    </row>
    <row r="16035" spans="1:4" ht="15" x14ac:dyDescent="0.25">
      <c r="A16035" s="262"/>
      <c r="B16035"/>
      <c r="C16035" s="27"/>
      <c r="D16035" s="263"/>
    </row>
    <row r="16036" spans="1:4" ht="15" x14ac:dyDescent="0.25">
      <c r="A16036" s="262"/>
      <c r="B16036"/>
      <c r="C16036" s="27"/>
      <c r="D16036" s="263"/>
    </row>
    <row r="16037" spans="1:4" ht="15" x14ac:dyDescent="0.25">
      <c r="A16037" s="262"/>
      <c r="B16037"/>
      <c r="C16037" s="27"/>
      <c r="D16037" s="263"/>
    </row>
    <row r="16038" spans="1:4" ht="15" x14ac:dyDescent="0.25">
      <c r="A16038" s="262"/>
      <c r="B16038"/>
      <c r="C16038" s="27"/>
      <c r="D16038" s="263"/>
    </row>
    <row r="16039" spans="1:4" ht="15" x14ac:dyDescent="0.25">
      <c r="A16039" s="262"/>
      <c r="B16039"/>
      <c r="C16039" s="27"/>
      <c r="D16039" s="263"/>
    </row>
    <row r="16040" spans="1:4" ht="15" x14ac:dyDescent="0.25">
      <c r="A16040" s="262"/>
      <c r="B16040"/>
      <c r="C16040" s="27"/>
      <c r="D16040" s="263"/>
    </row>
    <row r="16041" spans="1:4" ht="15" x14ac:dyDescent="0.25">
      <c r="A16041" s="262"/>
      <c r="B16041"/>
      <c r="C16041" s="27"/>
      <c r="D16041" s="263"/>
    </row>
    <row r="16042" spans="1:4" ht="15" x14ac:dyDescent="0.25">
      <c r="A16042" s="262"/>
      <c r="B16042"/>
      <c r="C16042" s="27"/>
      <c r="D16042" s="263"/>
    </row>
    <row r="16043" spans="1:4" ht="15" x14ac:dyDescent="0.25">
      <c r="A16043" s="262"/>
      <c r="B16043"/>
      <c r="C16043" s="27"/>
      <c r="D16043" s="263"/>
    </row>
    <row r="16044" spans="1:4" ht="15" x14ac:dyDescent="0.25">
      <c r="A16044" s="262"/>
      <c r="B16044"/>
      <c r="C16044" s="27"/>
      <c r="D16044" s="263"/>
    </row>
    <row r="16045" spans="1:4" ht="15" x14ac:dyDescent="0.25">
      <c r="A16045" s="262"/>
      <c r="B16045"/>
      <c r="C16045" s="27"/>
      <c r="D16045" s="263"/>
    </row>
    <row r="16046" spans="1:4" ht="15" x14ac:dyDescent="0.25">
      <c r="A16046" s="262"/>
      <c r="B16046"/>
      <c r="C16046" s="27"/>
      <c r="D16046" s="263"/>
    </row>
    <row r="16047" spans="1:4" ht="15" x14ac:dyDescent="0.25">
      <c r="A16047" s="262"/>
      <c r="B16047"/>
      <c r="C16047" s="27"/>
      <c r="D16047" s="263"/>
    </row>
    <row r="16048" spans="1:4" ht="15" x14ac:dyDescent="0.25">
      <c r="A16048" s="262"/>
      <c r="B16048"/>
      <c r="C16048" s="27"/>
      <c r="D16048" s="263"/>
    </row>
    <row r="16049" spans="1:4" ht="15" x14ac:dyDescent="0.25">
      <c r="A16049" s="262"/>
      <c r="B16049"/>
      <c r="C16049" s="27"/>
      <c r="D16049" s="263"/>
    </row>
    <row r="16050" spans="1:4" ht="15" x14ac:dyDescent="0.25">
      <c r="A16050" s="262"/>
      <c r="B16050"/>
      <c r="C16050" s="27"/>
      <c r="D16050" s="263"/>
    </row>
    <row r="16051" spans="1:4" ht="15" x14ac:dyDescent="0.25">
      <c r="A16051" s="262"/>
      <c r="B16051"/>
      <c r="C16051" s="27"/>
      <c r="D16051" s="263"/>
    </row>
    <row r="16052" spans="1:4" ht="15" x14ac:dyDescent="0.25">
      <c r="A16052" s="262"/>
      <c r="B16052"/>
      <c r="C16052" s="27"/>
      <c r="D16052" s="263"/>
    </row>
    <row r="16053" spans="1:4" ht="15" x14ac:dyDescent="0.25">
      <c r="A16053" s="262"/>
      <c r="B16053"/>
      <c r="C16053" s="27"/>
      <c r="D16053" s="263"/>
    </row>
    <row r="16054" spans="1:4" ht="15" x14ac:dyDescent="0.25">
      <c r="A16054" s="262"/>
      <c r="B16054"/>
      <c r="C16054" s="27"/>
      <c r="D16054" s="263"/>
    </row>
    <row r="16055" spans="1:4" ht="15" x14ac:dyDescent="0.25">
      <c r="A16055" s="262"/>
      <c r="B16055"/>
      <c r="C16055" s="27"/>
      <c r="D16055" s="263"/>
    </row>
    <row r="16056" spans="1:4" ht="15" x14ac:dyDescent="0.25">
      <c r="A16056" s="262"/>
      <c r="B16056"/>
      <c r="C16056" s="27"/>
      <c r="D16056" s="263"/>
    </row>
    <row r="16057" spans="1:4" ht="15" x14ac:dyDescent="0.25">
      <c r="A16057" s="262"/>
      <c r="B16057"/>
      <c r="C16057" s="27"/>
      <c r="D16057" s="263"/>
    </row>
    <row r="16058" spans="1:4" ht="15" x14ac:dyDescent="0.25">
      <c r="A16058" s="262"/>
      <c r="B16058"/>
      <c r="C16058" s="27"/>
      <c r="D16058" s="263"/>
    </row>
    <row r="16059" spans="1:4" ht="15" x14ac:dyDescent="0.25">
      <c r="A16059" s="262"/>
      <c r="B16059"/>
      <c r="C16059" s="27"/>
      <c r="D16059" s="263"/>
    </row>
    <row r="16060" spans="1:4" ht="15" x14ac:dyDescent="0.25">
      <c r="A16060" s="262"/>
      <c r="B16060"/>
      <c r="C16060" s="27"/>
      <c r="D16060" s="263"/>
    </row>
    <row r="16061" spans="1:4" ht="15" x14ac:dyDescent="0.25">
      <c r="A16061" s="262"/>
      <c r="B16061"/>
      <c r="C16061" s="27"/>
      <c r="D16061" s="263"/>
    </row>
    <row r="16062" spans="1:4" ht="15" x14ac:dyDescent="0.25">
      <c r="A16062" s="262"/>
      <c r="B16062"/>
      <c r="C16062" s="27"/>
      <c r="D16062" s="263"/>
    </row>
    <row r="16063" spans="1:4" ht="15" x14ac:dyDescent="0.25">
      <c r="A16063" s="262"/>
      <c r="B16063"/>
      <c r="C16063" s="27"/>
      <c r="D16063" s="263"/>
    </row>
    <row r="16064" spans="1:4" ht="15" x14ac:dyDescent="0.25">
      <c r="A16064" s="262"/>
      <c r="B16064"/>
      <c r="C16064" s="27"/>
      <c r="D16064" s="263"/>
    </row>
    <row r="16065" spans="1:4" ht="15" x14ac:dyDescent="0.25">
      <c r="A16065" s="262"/>
      <c r="B16065"/>
      <c r="C16065" s="27"/>
      <c r="D16065" s="263"/>
    </row>
    <row r="16066" spans="1:4" ht="15" x14ac:dyDescent="0.25">
      <c r="A16066" s="262"/>
      <c r="B16066"/>
      <c r="C16066" s="27"/>
      <c r="D16066" s="263"/>
    </row>
    <row r="16067" spans="1:4" ht="15" x14ac:dyDescent="0.25">
      <c r="A16067" s="262"/>
      <c r="B16067"/>
      <c r="C16067" s="27"/>
      <c r="D16067" s="263"/>
    </row>
    <row r="16068" spans="1:4" ht="15" x14ac:dyDescent="0.25">
      <c r="A16068" s="262"/>
      <c r="B16068"/>
      <c r="C16068" s="27"/>
      <c r="D16068" s="263"/>
    </row>
    <row r="16069" spans="1:4" ht="15" x14ac:dyDescent="0.25">
      <c r="A16069" s="262"/>
      <c r="B16069"/>
      <c r="C16069" s="27"/>
      <c r="D16069" s="263"/>
    </row>
    <row r="16070" spans="1:4" ht="15" x14ac:dyDescent="0.25">
      <c r="A16070" s="262"/>
      <c r="B16070"/>
      <c r="C16070" s="27"/>
      <c r="D16070" s="263"/>
    </row>
    <row r="16071" spans="1:4" ht="15" x14ac:dyDescent="0.25">
      <c r="A16071" s="262"/>
      <c r="B16071"/>
      <c r="C16071" s="27"/>
      <c r="D16071" s="263"/>
    </row>
    <row r="16072" spans="1:4" ht="15" x14ac:dyDescent="0.25">
      <c r="A16072" s="262"/>
      <c r="B16072"/>
      <c r="C16072" s="27"/>
      <c r="D16072" s="263"/>
    </row>
    <row r="16073" spans="1:4" ht="15" x14ac:dyDescent="0.25">
      <c r="A16073" s="262"/>
      <c r="B16073"/>
      <c r="C16073" s="27"/>
      <c r="D16073" s="263"/>
    </row>
    <row r="16074" spans="1:4" ht="15" x14ac:dyDescent="0.25">
      <c r="A16074" s="262"/>
      <c r="B16074"/>
      <c r="C16074" s="27"/>
      <c r="D16074" s="263"/>
    </row>
    <row r="16075" spans="1:4" ht="15" x14ac:dyDescent="0.25">
      <c r="A16075" s="262"/>
      <c r="B16075"/>
      <c r="C16075" s="27"/>
      <c r="D16075" s="263"/>
    </row>
    <row r="16076" spans="1:4" ht="15" x14ac:dyDescent="0.25">
      <c r="A16076" s="262"/>
      <c r="B16076"/>
      <c r="C16076" s="27"/>
      <c r="D16076" s="263"/>
    </row>
    <row r="16077" spans="1:4" ht="15" x14ac:dyDescent="0.25">
      <c r="A16077" s="262"/>
      <c r="B16077"/>
      <c r="C16077" s="27"/>
      <c r="D16077" s="263"/>
    </row>
    <row r="16078" spans="1:4" ht="15" x14ac:dyDescent="0.25">
      <c r="A16078" s="262"/>
      <c r="B16078"/>
      <c r="C16078" s="27"/>
      <c r="D16078" s="263"/>
    </row>
    <row r="16079" spans="1:4" ht="15" x14ac:dyDescent="0.25">
      <c r="A16079" s="262"/>
      <c r="B16079"/>
      <c r="C16079" s="27"/>
      <c r="D16079" s="263"/>
    </row>
    <row r="16080" spans="1:4" ht="15" x14ac:dyDescent="0.25">
      <c r="A16080" s="262"/>
      <c r="B16080"/>
      <c r="C16080" s="27"/>
      <c r="D16080" s="263"/>
    </row>
    <row r="16081" spans="1:4" ht="15" x14ac:dyDescent="0.25">
      <c r="A16081" s="262"/>
      <c r="B16081"/>
      <c r="C16081" s="27"/>
      <c r="D16081" s="263"/>
    </row>
    <row r="16082" spans="1:4" ht="15" x14ac:dyDescent="0.25">
      <c r="A16082" s="262"/>
      <c r="B16082"/>
      <c r="C16082" s="27"/>
      <c r="D16082" s="263"/>
    </row>
    <row r="16083" spans="1:4" ht="15" x14ac:dyDescent="0.25">
      <c r="A16083" s="262"/>
      <c r="B16083"/>
      <c r="C16083" s="27"/>
      <c r="D16083" s="263"/>
    </row>
    <row r="16084" spans="1:4" ht="15" x14ac:dyDescent="0.25">
      <c r="A16084" s="262"/>
      <c r="B16084"/>
      <c r="C16084" s="27"/>
      <c r="D16084" s="263"/>
    </row>
    <row r="16085" spans="1:4" ht="15" x14ac:dyDescent="0.25">
      <c r="A16085" s="262"/>
      <c r="B16085"/>
      <c r="C16085" s="27"/>
      <c r="D16085" s="263"/>
    </row>
    <row r="16086" spans="1:4" ht="15" x14ac:dyDescent="0.25">
      <c r="A16086" s="262"/>
      <c r="B16086"/>
      <c r="C16086" s="27"/>
      <c r="D16086" s="263"/>
    </row>
    <row r="16087" spans="1:4" ht="15" x14ac:dyDescent="0.25">
      <c r="A16087" s="262"/>
      <c r="B16087"/>
      <c r="C16087" s="27"/>
      <c r="D16087" s="263"/>
    </row>
    <row r="16088" spans="1:4" ht="15" x14ac:dyDescent="0.25">
      <c r="A16088" s="262"/>
      <c r="B16088"/>
      <c r="C16088" s="27"/>
      <c r="D16088" s="263"/>
    </row>
    <row r="16089" spans="1:4" ht="15" x14ac:dyDescent="0.25">
      <c r="A16089" s="262"/>
      <c r="B16089"/>
      <c r="C16089" s="27"/>
      <c r="D16089" s="263"/>
    </row>
    <row r="16090" spans="1:4" ht="15" x14ac:dyDescent="0.25">
      <c r="A16090" s="262"/>
      <c r="B16090"/>
      <c r="C16090" s="27"/>
      <c r="D16090" s="263"/>
    </row>
    <row r="16091" spans="1:4" ht="15" x14ac:dyDescent="0.25">
      <c r="A16091" s="262"/>
      <c r="B16091"/>
      <c r="C16091" s="27"/>
      <c r="D16091" s="263"/>
    </row>
    <row r="16092" spans="1:4" ht="15" x14ac:dyDescent="0.25">
      <c r="A16092" s="262"/>
      <c r="B16092"/>
      <c r="C16092" s="27"/>
      <c r="D16092" s="263"/>
    </row>
    <row r="16093" spans="1:4" ht="15" x14ac:dyDescent="0.25">
      <c r="A16093" s="262"/>
      <c r="B16093"/>
      <c r="C16093" s="27"/>
      <c r="D16093" s="263"/>
    </row>
    <row r="16094" spans="1:4" ht="15" x14ac:dyDescent="0.25">
      <c r="A16094" s="262"/>
      <c r="B16094"/>
      <c r="C16094" s="27"/>
      <c r="D16094" s="263"/>
    </row>
    <row r="16095" spans="1:4" ht="15" x14ac:dyDescent="0.25">
      <c r="A16095" s="262"/>
      <c r="B16095"/>
      <c r="C16095" s="27"/>
      <c r="D16095" s="263"/>
    </row>
    <row r="16096" spans="1:4" ht="15" x14ac:dyDescent="0.25">
      <c r="A16096" s="262"/>
      <c r="B16096"/>
      <c r="C16096" s="27"/>
      <c r="D16096" s="263"/>
    </row>
    <row r="16097" spans="1:4" ht="15" x14ac:dyDescent="0.25">
      <c r="A16097" s="262"/>
      <c r="B16097"/>
      <c r="C16097" s="27"/>
      <c r="D16097" s="263"/>
    </row>
    <row r="16098" spans="1:4" ht="15" x14ac:dyDescent="0.25">
      <c r="A16098" s="262"/>
      <c r="B16098"/>
      <c r="C16098" s="27"/>
      <c r="D16098" s="263"/>
    </row>
    <row r="16099" spans="1:4" ht="15" x14ac:dyDescent="0.25">
      <c r="A16099" s="262"/>
      <c r="B16099"/>
      <c r="C16099" s="27"/>
      <c r="D16099" s="263"/>
    </row>
    <row r="16100" spans="1:4" ht="15" x14ac:dyDescent="0.25">
      <c r="A16100" s="262"/>
      <c r="B16100"/>
      <c r="C16100" s="27"/>
      <c r="D16100" s="263"/>
    </row>
    <row r="16101" spans="1:4" ht="15" x14ac:dyDescent="0.25">
      <c r="A16101" s="262"/>
      <c r="B16101"/>
      <c r="C16101" s="27"/>
      <c r="D16101" s="263"/>
    </row>
    <row r="16102" spans="1:4" ht="15" x14ac:dyDescent="0.25">
      <c r="A16102" s="262"/>
      <c r="B16102"/>
      <c r="C16102" s="27"/>
      <c r="D16102" s="263"/>
    </row>
    <row r="16103" spans="1:4" ht="15" x14ac:dyDescent="0.25">
      <c r="A16103" s="262"/>
      <c r="B16103"/>
      <c r="C16103" s="27"/>
      <c r="D16103" s="263"/>
    </row>
    <row r="16104" spans="1:4" ht="15" x14ac:dyDescent="0.25">
      <c r="A16104" s="262"/>
      <c r="B16104"/>
      <c r="C16104" s="27"/>
      <c r="D16104" s="263"/>
    </row>
    <row r="16105" spans="1:4" ht="15" x14ac:dyDescent="0.25">
      <c r="A16105" s="262"/>
      <c r="B16105"/>
      <c r="C16105" s="27"/>
      <c r="D16105" s="263"/>
    </row>
    <row r="16106" spans="1:4" ht="15" x14ac:dyDescent="0.25">
      <c r="A16106" s="262"/>
      <c r="B16106"/>
      <c r="C16106" s="27"/>
      <c r="D16106" s="263"/>
    </row>
    <row r="16107" spans="1:4" ht="15" x14ac:dyDescent="0.25">
      <c r="A16107" s="262"/>
      <c r="B16107"/>
      <c r="C16107" s="27"/>
      <c r="D16107" s="263"/>
    </row>
    <row r="16108" spans="1:4" ht="15" x14ac:dyDescent="0.25">
      <c r="A16108" s="262"/>
      <c r="B16108"/>
      <c r="C16108" s="27"/>
      <c r="D16108" s="263"/>
    </row>
    <row r="16109" spans="1:4" ht="15" x14ac:dyDescent="0.25">
      <c r="A16109" s="262"/>
      <c r="B16109"/>
      <c r="C16109" s="27"/>
      <c r="D16109" s="263"/>
    </row>
    <row r="16110" spans="1:4" ht="15" x14ac:dyDescent="0.25">
      <c r="A16110" s="262"/>
      <c r="B16110"/>
      <c r="C16110" s="27"/>
      <c r="D16110" s="263"/>
    </row>
    <row r="16111" spans="1:4" ht="15" x14ac:dyDescent="0.25">
      <c r="A16111" s="262"/>
      <c r="B16111"/>
      <c r="C16111" s="27"/>
      <c r="D16111" s="263"/>
    </row>
    <row r="16112" spans="1:4" ht="15" x14ac:dyDescent="0.25">
      <c r="A16112" s="262"/>
      <c r="B16112"/>
      <c r="C16112" s="27"/>
      <c r="D16112" s="263"/>
    </row>
    <row r="16113" spans="1:4" ht="15" x14ac:dyDescent="0.25">
      <c r="A16113" s="262"/>
      <c r="B16113"/>
      <c r="C16113" s="27"/>
      <c r="D16113" s="263"/>
    </row>
    <row r="16114" spans="1:4" ht="15" x14ac:dyDescent="0.25">
      <c r="A16114" s="262"/>
      <c r="B16114"/>
      <c r="C16114" s="27"/>
      <c r="D16114" s="263"/>
    </row>
    <row r="16115" spans="1:4" ht="15" x14ac:dyDescent="0.25">
      <c r="A16115" s="262"/>
      <c r="B16115"/>
      <c r="C16115" s="27"/>
      <c r="D16115" s="263"/>
    </row>
    <row r="16116" spans="1:4" ht="15" x14ac:dyDescent="0.25">
      <c r="A16116" s="262"/>
      <c r="B16116"/>
      <c r="C16116" s="27"/>
      <c r="D16116" s="263"/>
    </row>
    <row r="16117" spans="1:4" ht="15" x14ac:dyDescent="0.25">
      <c r="A16117" s="262"/>
      <c r="B16117"/>
      <c r="C16117" s="27"/>
      <c r="D16117" s="263"/>
    </row>
    <row r="16118" spans="1:4" ht="15" x14ac:dyDescent="0.25">
      <c r="A16118" s="262"/>
      <c r="B16118"/>
      <c r="C16118" s="27"/>
      <c r="D16118" s="263"/>
    </row>
    <row r="16119" spans="1:4" ht="15" x14ac:dyDescent="0.25">
      <c r="A16119" s="262"/>
      <c r="B16119"/>
      <c r="C16119" s="27"/>
      <c r="D16119" s="263"/>
    </row>
    <row r="16120" spans="1:4" ht="15" x14ac:dyDescent="0.25">
      <c r="A16120" s="262"/>
      <c r="B16120"/>
      <c r="C16120" s="27"/>
      <c r="D16120" s="263"/>
    </row>
    <row r="16121" spans="1:4" ht="15" x14ac:dyDescent="0.25">
      <c r="A16121" s="262"/>
      <c r="B16121"/>
      <c r="C16121" s="27"/>
      <c r="D16121" s="263"/>
    </row>
    <row r="16122" spans="1:4" ht="15" x14ac:dyDescent="0.25">
      <c r="A16122" s="262"/>
      <c r="B16122"/>
      <c r="C16122" s="27"/>
      <c r="D16122" s="263"/>
    </row>
    <row r="16123" spans="1:4" ht="15" x14ac:dyDescent="0.25">
      <c r="A16123" s="262"/>
      <c r="B16123"/>
      <c r="C16123" s="27"/>
      <c r="D16123" s="263"/>
    </row>
    <row r="16124" spans="1:4" ht="15" x14ac:dyDescent="0.25">
      <c r="A16124" s="262"/>
      <c r="B16124"/>
      <c r="C16124" s="27"/>
      <c r="D16124" s="263"/>
    </row>
    <row r="16125" spans="1:4" ht="15" x14ac:dyDescent="0.25">
      <c r="A16125" s="262"/>
      <c r="B16125"/>
      <c r="C16125" s="27"/>
      <c r="D16125" s="263"/>
    </row>
    <row r="16126" spans="1:4" ht="15" x14ac:dyDescent="0.25">
      <c r="A16126" s="262"/>
      <c r="B16126"/>
      <c r="C16126" s="27"/>
      <c r="D16126" s="263"/>
    </row>
    <row r="16127" spans="1:4" ht="15" x14ac:dyDescent="0.25">
      <c r="A16127" s="262"/>
      <c r="B16127"/>
      <c r="C16127" s="27"/>
      <c r="D16127" s="263"/>
    </row>
    <row r="16128" spans="1:4" ht="15" x14ac:dyDescent="0.25">
      <c r="A16128" s="262"/>
      <c r="B16128"/>
      <c r="C16128" s="27"/>
      <c r="D16128" s="263"/>
    </row>
    <row r="16129" spans="1:4" ht="15" x14ac:dyDescent="0.25">
      <c r="A16129" s="262"/>
      <c r="B16129"/>
      <c r="C16129" s="27"/>
      <c r="D16129" s="263"/>
    </row>
    <row r="16130" spans="1:4" ht="15" x14ac:dyDescent="0.25">
      <c r="A16130" s="262"/>
      <c r="B16130"/>
      <c r="C16130" s="27"/>
      <c r="D16130" s="263"/>
    </row>
    <row r="16131" spans="1:4" ht="15" x14ac:dyDescent="0.25">
      <c r="A16131" s="262"/>
      <c r="B16131"/>
      <c r="C16131" s="27"/>
      <c r="D16131" s="263"/>
    </row>
    <row r="16132" spans="1:4" ht="15" x14ac:dyDescent="0.25">
      <c r="A16132" s="262"/>
      <c r="B16132"/>
      <c r="C16132" s="27"/>
      <c r="D16132" s="263"/>
    </row>
    <row r="16133" spans="1:4" ht="15" x14ac:dyDescent="0.25">
      <c r="A16133" s="262"/>
      <c r="B16133"/>
      <c r="C16133" s="27"/>
      <c r="D16133" s="263"/>
    </row>
    <row r="16134" spans="1:4" ht="15" x14ac:dyDescent="0.25">
      <c r="A16134" s="262"/>
      <c r="B16134"/>
      <c r="C16134" s="27"/>
      <c r="D16134" s="263"/>
    </row>
    <row r="16135" spans="1:4" ht="15" x14ac:dyDescent="0.25">
      <c r="A16135" s="262"/>
      <c r="B16135"/>
      <c r="C16135" s="27"/>
      <c r="D16135" s="263"/>
    </row>
    <row r="16136" spans="1:4" ht="15" x14ac:dyDescent="0.25">
      <c r="A16136" s="262"/>
      <c r="B16136"/>
      <c r="C16136" s="27"/>
      <c r="D16136" s="263"/>
    </row>
    <row r="16137" spans="1:4" ht="15" x14ac:dyDescent="0.25">
      <c r="A16137" s="262"/>
      <c r="B16137"/>
      <c r="C16137" s="27"/>
      <c r="D16137" s="263"/>
    </row>
    <row r="16138" spans="1:4" ht="15" x14ac:dyDescent="0.25">
      <c r="A16138" s="262"/>
      <c r="B16138"/>
      <c r="C16138" s="27"/>
      <c r="D16138" s="263"/>
    </row>
    <row r="16139" spans="1:4" ht="15" x14ac:dyDescent="0.25">
      <c r="A16139" s="262"/>
      <c r="B16139"/>
      <c r="C16139" s="27"/>
      <c r="D16139" s="263"/>
    </row>
    <row r="16140" spans="1:4" ht="15" x14ac:dyDescent="0.25">
      <c r="A16140" s="262"/>
      <c r="B16140"/>
      <c r="C16140" s="27"/>
      <c r="D16140" s="263"/>
    </row>
    <row r="16141" spans="1:4" ht="15" x14ac:dyDescent="0.25">
      <c r="A16141" s="262"/>
      <c r="B16141"/>
      <c r="C16141" s="27"/>
      <c r="D16141" s="263"/>
    </row>
    <row r="16142" spans="1:4" ht="15" x14ac:dyDescent="0.25">
      <c r="A16142" s="262"/>
      <c r="B16142"/>
      <c r="C16142" s="27"/>
      <c r="D16142" s="263"/>
    </row>
    <row r="16143" spans="1:4" ht="15" x14ac:dyDescent="0.25">
      <c r="A16143" s="262"/>
      <c r="B16143"/>
      <c r="C16143" s="27"/>
      <c r="D16143" s="263"/>
    </row>
    <row r="16144" spans="1:4" ht="15" x14ac:dyDescent="0.25">
      <c r="A16144" s="262"/>
      <c r="B16144"/>
      <c r="C16144" s="27"/>
      <c r="D16144" s="263"/>
    </row>
    <row r="16145" spans="1:4" ht="15" x14ac:dyDescent="0.25">
      <c r="A16145" s="262"/>
      <c r="B16145"/>
      <c r="C16145" s="27"/>
      <c r="D16145" s="263"/>
    </row>
    <row r="16146" spans="1:4" ht="15" x14ac:dyDescent="0.25">
      <c r="A16146" s="262"/>
      <c r="B16146"/>
      <c r="C16146" s="27"/>
      <c r="D16146" s="263"/>
    </row>
    <row r="16147" spans="1:4" ht="15" x14ac:dyDescent="0.25">
      <c r="A16147" s="262"/>
      <c r="B16147"/>
      <c r="C16147" s="27"/>
      <c r="D16147" s="263"/>
    </row>
    <row r="16148" spans="1:4" ht="15" x14ac:dyDescent="0.25">
      <c r="A16148" s="262"/>
      <c r="B16148"/>
      <c r="C16148" s="27"/>
      <c r="D16148" s="263"/>
    </row>
    <row r="16149" spans="1:4" ht="15" x14ac:dyDescent="0.25">
      <c r="A16149" s="262"/>
      <c r="B16149"/>
      <c r="C16149" s="27"/>
      <c r="D16149" s="263"/>
    </row>
    <row r="16150" spans="1:4" ht="15" x14ac:dyDescent="0.25">
      <c r="A16150" s="262"/>
      <c r="B16150"/>
      <c r="C16150" s="27"/>
      <c r="D16150" s="263"/>
    </row>
    <row r="16151" spans="1:4" ht="15" x14ac:dyDescent="0.25">
      <c r="A16151" s="262"/>
      <c r="B16151"/>
      <c r="C16151" s="27"/>
      <c r="D16151" s="263"/>
    </row>
    <row r="16152" spans="1:4" ht="15" x14ac:dyDescent="0.25">
      <c r="A16152" s="262"/>
      <c r="B16152"/>
      <c r="C16152" s="27"/>
      <c r="D16152" s="263"/>
    </row>
    <row r="16153" spans="1:4" ht="15" x14ac:dyDescent="0.25">
      <c r="A16153" s="262"/>
      <c r="B16153"/>
      <c r="C16153" s="27"/>
      <c r="D16153" s="263"/>
    </row>
    <row r="16154" spans="1:4" ht="15" x14ac:dyDescent="0.25">
      <c r="A16154" s="262"/>
      <c r="B16154"/>
      <c r="C16154" s="27"/>
      <c r="D16154" s="263"/>
    </row>
    <row r="16155" spans="1:4" ht="15" x14ac:dyDescent="0.25">
      <c r="A16155" s="262"/>
      <c r="B16155"/>
      <c r="C16155" s="27"/>
      <c r="D16155" s="263"/>
    </row>
    <row r="16156" spans="1:4" ht="15" x14ac:dyDescent="0.25">
      <c r="A16156" s="262"/>
      <c r="B16156"/>
      <c r="C16156" s="27"/>
      <c r="D16156" s="263"/>
    </row>
    <row r="16157" spans="1:4" ht="15" x14ac:dyDescent="0.25">
      <c r="A16157" s="262"/>
      <c r="B16157"/>
      <c r="C16157" s="27"/>
      <c r="D16157" s="263"/>
    </row>
    <row r="16158" spans="1:4" ht="15" x14ac:dyDescent="0.25">
      <c r="A16158" s="262"/>
      <c r="B16158"/>
      <c r="C16158" s="27"/>
      <c r="D16158" s="263"/>
    </row>
    <row r="16159" spans="1:4" ht="15" x14ac:dyDescent="0.25">
      <c r="A16159" s="262"/>
      <c r="B16159"/>
      <c r="C16159" s="27"/>
      <c r="D16159" s="263"/>
    </row>
    <row r="16160" spans="1:4" ht="15" x14ac:dyDescent="0.25">
      <c r="A16160" s="262"/>
      <c r="B16160"/>
      <c r="C16160" s="27"/>
      <c r="D16160" s="263"/>
    </row>
    <row r="16161" spans="1:4" ht="15" x14ac:dyDescent="0.25">
      <c r="A16161" s="262"/>
      <c r="B16161"/>
      <c r="C16161" s="27"/>
      <c r="D16161" s="263"/>
    </row>
    <row r="16162" spans="1:4" ht="15" x14ac:dyDescent="0.25">
      <c r="A16162" s="262"/>
      <c r="B16162"/>
      <c r="C16162" s="27"/>
      <c r="D16162" s="263"/>
    </row>
    <row r="16163" spans="1:4" ht="15" x14ac:dyDescent="0.25">
      <c r="A16163" s="262"/>
      <c r="B16163"/>
      <c r="C16163" s="27"/>
      <c r="D16163" s="263"/>
    </row>
    <row r="16164" spans="1:4" ht="15" x14ac:dyDescent="0.25">
      <c r="A16164" s="262"/>
      <c r="B16164"/>
      <c r="C16164" s="27"/>
      <c r="D16164" s="263"/>
    </row>
    <row r="16165" spans="1:4" ht="15" x14ac:dyDescent="0.25">
      <c r="A16165" s="262"/>
      <c r="B16165"/>
      <c r="C16165" s="27"/>
      <c r="D16165" s="263"/>
    </row>
    <row r="16166" spans="1:4" ht="15" x14ac:dyDescent="0.25">
      <c r="A16166" s="262"/>
      <c r="B16166"/>
      <c r="C16166" s="27"/>
      <c r="D16166" s="263"/>
    </row>
    <row r="16167" spans="1:4" ht="15" x14ac:dyDescent="0.25">
      <c r="A16167" s="262"/>
      <c r="B16167"/>
      <c r="C16167" s="27"/>
      <c r="D16167" s="263"/>
    </row>
    <row r="16168" spans="1:4" ht="15" x14ac:dyDescent="0.25">
      <c r="A16168" s="262"/>
      <c r="B16168"/>
      <c r="C16168" s="27"/>
      <c r="D16168" s="263"/>
    </row>
    <row r="16169" spans="1:4" ht="15" x14ac:dyDescent="0.25">
      <c r="A16169" s="262"/>
      <c r="B16169"/>
      <c r="C16169" s="27"/>
      <c r="D16169" s="263"/>
    </row>
    <row r="16170" spans="1:4" ht="15" x14ac:dyDescent="0.25">
      <c r="A16170" s="262"/>
      <c r="B16170"/>
      <c r="C16170" s="27"/>
      <c r="D16170" s="263"/>
    </row>
    <row r="16171" spans="1:4" ht="15" x14ac:dyDescent="0.25">
      <c r="A16171" s="262"/>
      <c r="B16171"/>
      <c r="C16171" s="27"/>
      <c r="D16171" s="263"/>
    </row>
    <row r="16172" spans="1:4" ht="15" x14ac:dyDescent="0.25">
      <c r="A16172" s="262"/>
      <c r="B16172"/>
      <c r="C16172" s="27"/>
      <c r="D16172" s="263"/>
    </row>
    <row r="16173" spans="1:4" ht="15" x14ac:dyDescent="0.25">
      <c r="A16173" s="262"/>
      <c r="B16173"/>
      <c r="C16173" s="27"/>
      <c r="D16173" s="263"/>
    </row>
    <row r="16174" spans="1:4" ht="15" x14ac:dyDescent="0.25">
      <c r="A16174" s="262"/>
      <c r="B16174"/>
      <c r="C16174" s="27"/>
      <c r="D16174" s="263"/>
    </row>
    <row r="16175" spans="1:4" ht="15" x14ac:dyDescent="0.25">
      <c r="A16175" s="262"/>
      <c r="B16175"/>
      <c r="C16175" s="27"/>
      <c r="D16175" s="263"/>
    </row>
    <row r="16176" spans="1:4" ht="15" x14ac:dyDescent="0.25">
      <c r="A16176" s="262"/>
      <c r="B16176"/>
      <c r="C16176" s="27"/>
      <c r="D16176" s="263"/>
    </row>
    <row r="16177" spans="1:4" ht="15" x14ac:dyDescent="0.25">
      <c r="A16177" s="262"/>
      <c r="B16177"/>
      <c r="C16177" s="27"/>
      <c r="D16177" s="263"/>
    </row>
    <row r="16178" spans="1:4" ht="15" x14ac:dyDescent="0.25">
      <c r="A16178" s="262"/>
      <c r="B16178"/>
      <c r="C16178" s="27"/>
      <c r="D16178" s="263"/>
    </row>
    <row r="16179" spans="1:4" ht="15" x14ac:dyDescent="0.25">
      <c r="A16179" s="262"/>
      <c r="B16179"/>
      <c r="C16179" s="27"/>
      <c r="D16179" s="263"/>
    </row>
    <row r="16180" spans="1:4" ht="15" x14ac:dyDescent="0.25">
      <c r="A16180" s="262"/>
      <c r="B16180"/>
      <c r="C16180" s="27"/>
      <c r="D16180" s="263"/>
    </row>
    <row r="16181" spans="1:4" ht="15" x14ac:dyDescent="0.25">
      <c r="A16181" s="262"/>
      <c r="B16181"/>
      <c r="C16181" s="27"/>
      <c r="D16181" s="263"/>
    </row>
    <row r="16182" spans="1:4" ht="15" x14ac:dyDescent="0.25">
      <c r="A16182" s="262"/>
      <c r="B16182"/>
      <c r="C16182" s="27"/>
      <c r="D16182" s="263"/>
    </row>
    <row r="16183" spans="1:4" ht="15" x14ac:dyDescent="0.25">
      <c r="A16183" s="262"/>
      <c r="B16183"/>
      <c r="C16183" s="27"/>
      <c r="D16183" s="263"/>
    </row>
    <row r="16184" spans="1:4" ht="15" x14ac:dyDescent="0.25">
      <c r="A16184" s="262"/>
      <c r="B16184"/>
      <c r="C16184" s="27"/>
      <c r="D16184" s="263"/>
    </row>
    <row r="16185" spans="1:4" ht="15" x14ac:dyDescent="0.25">
      <c r="A16185" s="262"/>
      <c r="B16185"/>
      <c r="C16185" s="27"/>
      <c r="D16185" s="263"/>
    </row>
    <row r="16186" spans="1:4" ht="15" x14ac:dyDescent="0.25">
      <c r="A16186" s="262"/>
      <c r="B16186"/>
      <c r="C16186" s="27"/>
      <c r="D16186" s="263"/>
    </row>
    <row r="16187" spans="1:4" ht="15" x14ac:dyDescent="0.25">
      <c r="A16187" s="262"/>
      <c r="B16187"/>
      <c r="C16187" s="27"/>
      <c r="D16187" s="263"/>
    </row>
    <row r="16188" spans="1:4" ht="15" x14ac:dyDescent="0.25">
      <c r="A16188" s="262"/>
      <c r="B16188"/>
      <c r="C16188" s="27"/>
      <c r="D16188" s="263"/>
    </row>
    <row r="16189" spans="1:4" ht="15" x14ac:dyDescent="0.25">
      <c r="A16189" s="262"/>
      <c r="B16189"/>
      <c r="C16189" s="27"/>
      <c r="D16189" s="263"/>
    </row>
    <row r="16190" spans="1:4" ht="15" x14ac:dyDescent="0.25">
      <c r="A16190" s="262"/>
      <c r="B16190"/>
      <c r="C16190" s="27"/>
      <c r="D16190" s="263"/>
    </row>
    <row r="16191" spans="1:4" ht="15" x14ac:dyDescent="0.25">
      <c r="A16191" s="262"/>
      <c r="B16191"/>
      <c r="C16191" s="27"/>
      <c r="D16191" s="263"/>
    </row>
    <row r="16192" spans="1:4" ht="15" x14ac:dyDescent="0.25">
      <c r="A16192" s="262"/>
      <c r="B16192"/>
      <c r="C16192" s="27"/>
      <c r="D16192" s="263"/>
    </row>
    <row r="16193" spans="1:4" ht="15" x14ac:dyDescent="0.25">
      <c r="A16193" s="262"/>
      <c r="B16193"/>
      <c r="C16193" s="27"/>
      <c r="D16193" s="263"/>
    </row>
    <row r="16194" spans="1:4" ht="15" x14ac:dyDescent="0.25">
      <c r="A16194" s="262"/>
      <c r="B16194"/>
      <c r="C16194" s="27"/>
      <c r="D16194" s="263"/>
    </row>
    <row r="16195" spans="1:4" ht="15" x14ac:dyDescent="0.25">
      <c r="A16195" s="262"/>
      <c r="B16195"/>
      <c r="C16195" s="27"/>
      <c r="D16195" s="263"/>
    </row>
    <row r="16196" spans="1:4" ht="15" x14ac:dyDescent="0.25">
      <c r="A16196" s="262"/>
      <c r="B16196"/>
      <c r="C16196" s="27"/>
      <c r="D16196" s="263"/>
    </row>
    <row r="16197" spans="1:4" ht="15" x14ac:dyDescent="0.25">
      <c r="A16197" s="262"/>
      <c r="B16197"/>
      <c r="C16197" s="27"/>
      <c r="D16197" s="263"/>
    </row>
    <row r="16198" spans="1:4" ht="15" x14ac:dyDescent="0.25">
      <c r="A16198" s="262"/>
      <c r="B16198"/>
      <c r="C16198" s="27"/>
      <c r="D16198" s="263"/>
    </row>
    <row r="16199" spans="1:4" ht="15" x14ac:dyDescent="0.25">
      <c r="A16199" s="262"/>
      <c r="B16199"/>
      <c r="C16199" s="27"/>
      <c r="D16199" s="263"/>
    </row>
    <row r="16200" spans="1:4" ht="15" x14ac:dyDescent="0.25">
      <c r="A16200" s="262"/>
      <c r="B16200"/>
      <c r="C16200" s="27"/>
      <c r="D16200" s="263"/>
    </row>
    <row r="16201" spans="1:4" ht="15" x14ac:dyDescent="0.25">
      <c r="A16201" s="262"/>
      <c r="B16201"/>
      <c r="C16201" s="27"/>
      <c r="D16201" s="263"/>
    </row>
    <row r="16202" spans="1:4" ht="15" x14ac:dyDescent="0.25">
      <c r="A16202" s="262"/>
      <c r="B16202"/>
      <c r="C16202" s="27"/>
      <c r="D16202" s="263"/>
    </row>
    <row r="16203" spans="1:4" ht="15" x14ac:dyDescent="0.25">
      <c r="A16203" s="262"/>
      <c r="B16203"/>
      <c r="C16203" s="27"/>
      <c r="D16203" s="263"/>
    </row>
    <row r="16204" spans="1:4" ht="15" x14ac:dyDescent="0.25">
      <c r="A16204" s="262"/>
      <c r="B16204"/>
      <c r="C16204" s="27"/>
      <c r="D16204" s="263"/>
    </row>
    <row r="16205" spans="1:4" ht="15" x14ac:dyDescent="0.25">
      <c r="A16205" s="262"/>
      <c r="B16205"/>
      <c r="C16205" s="27"/>
      <c r="D16205" s="263"/>
    </row>
    <row r="16206" spans="1:4" ht="15" x14ac:dyDescent="0.25">
      <c r="A16206" s="262"/>
      <c r="B16206"/>
      <c r="C16206" s="27"/>
      <c r="D16206" s="263"/>
    </row>
    <row r="16207" spans="1:4" ht="15" x14ac:dyDescent="0.25">
      <c r="A16207" s="262"/>
      <c r="B16207"/>
      <c r="C16207" s="27"/>
      <c r="D16207" s="263"/>
    </row>
    <row r="16208" spans="1:4" ht="15" x14ac:dyDescent="0.25">
      <c r="A16208" s="262"/>
      <c r="B16208"/>
      <c r="C16208" s="27"/>
      <c r="D16208" s="263"/>
    </row>
    <row r="16209" spans="1:4" ht="15" x14ac:dyDescent="0.25">
      <c r="A16209" s="262"/>
      <c r="B16209"/>
      <c r="C16209" s="27"/>
      <c r="D16209" s="263"/>
    </row>
    <row r="16210" spans="1:4" ht="15" x14ac:dyDescent="0.25">
      <c r="A16210" s="262"/>
      <c r="B16210"/>
      <c r="C16210" s="27"/>
      <c r="D16210" s="263"/>
    </row>
    <row r="16211" spans="1:4" ht="15" x14ac:dyDescent="0.25">
      <c r="A16211" s="262"/>
      <c r="B16211"/>
      <c r="C16211" s="27"/>
      <c r="D16211" s="263"/>
    </row>
    <row r="16212" spans="1:4" ht="15" x14ac:dyDescent="0.25">
      <c r="A16212" s="262"/>
      <c r="B16212"/>
      <c r="C16212" s="27"/>
      <c r="D16212" s="263"/>
    </row>
    <row r="16213" spans="1:4" ht="15" x14ac:dyDescent="0.25">
      <c r="A16213" s="262"/>
      <c r="B16213"/>
      <c r="C16213" s="27"/>
      <c r="D16213" s="263"/>
    </row>
    <row r="16214" spans="1:4" ht="15" x14ac:dyDescent="0.25">
      <c r="A16214" s="262"/>
      <c r="B16214"/>
      <c r="C16214" s="27"/>
      <c r="D16214" s="263"/>
    </row>
    <row r="16215" spans="1:4" ht="15" x14ac:dyDescent="0.25">
      <c r="A16215" s="262"/>
      <c r="B16215"/>
      <c r="C16215" s="27"/>
      <c r="D16215" s="263"/>
    </row>
    <row r="16216" spans="1:4" ht="15" x14ac:dyDescent="0.25">
      <c r="A16216" s="262"/>
      <c r="B16216"/>
      <c r="C16216" s="27"/>
      <c r="D16216" s="263"/>
    </row>
    <row r="16217" spans="1:4" ht="15" x14ac:dyDescent="0.25">
      <c r="A16217" s="262"/>
      <c r="B16217"/>
      <c r="C16217" s="27"/>
      <c r="D16217" s="263"/>
    </row>
    <row r="16218" spans="1:4" ht="15" x14ac:dyDescent="0.25">
      <c r="A16218" s="262"/>
      <c r="B16218"/>
      <c r="C16218" s="27"/>
      <c r="D16218" s="263"/>
    </row>
    <row r="16219" spans="1:4" ht="15" x14ac:dyDescent="0.25">
      <c r="A16219" s="262"/>
      <c r="B16219"/>
      <c r="C16219" s="27"/>
      <c r="D16219" s="263"/>
    </row>
    <row r="16220" spans="1:4" ht="15" x14ac:dyDescent="0.25">
      <c r="A16220" s="262"/>
      <c r="B16220"/>
      <c r="C16220" s="27"/>
      <c r="D16220" s="263"/>
    </row>
    <row r="16221" spans="1:4" ht="15" x14ac:dyDescent="0.25">
      <c r="A16221" s="262"/>
      <c r="B16221"/>
      <c r="C16221" s="27"/>
      <c r="D16221" s="263"/>
    </row>
    <row r="16222" spans="1:4" ht="15" x14ac:dyDescent="0.25">
      <c r="A16222" s="262"/>
      <c r="B16222"/>
      <c r="C16222" s="27"/>
      <c r="D16222" s="263"/>
    </row>
    <row r="16223" spans="1:4" ht="15" x14ac:dyDescent="0.25">
      <c r="A16223" s="262"/>
      <c r="B16223"/>
      <c r="C16223" s="27"/>
      <c r="D16223" s="263"/>
    </row>
    <row r="16224" spans="1:4" ht="15" x14ac:dyDescent="0.25">
      <c r="A16224" s="262"/>
      <c r="B16224"/>
      <c r="C16224" s="27"/>
      <c r="D16224" s="263"/>
    </row>
    <row r="16225" spans="1:4" ht="15" x14ac:dyDescent="0.25">
      <c r="A16225" s="262"/>
      <c r="B16225"/>
      <c r="C16225" s="27"/>
      <c r="D16225" s="263"/>
    </row>
    <row r="16226" spans="1:4" ht="15" x14ac:dyDescent="0.25">
      <c r="A16226" s="262"/>
      <c r="B16226"/>
      <c r="C16226" s="27"/>
      <c r="D16226" s="263"/>
    </row>
    <row r="16227" spans="1:4" ht="15" x14ac:dyDescent="0.25">
      <c r="A16227" s="262"/>
      <c r="B16227"/>
      <c r="C16227" s="27"/>
      <c r="D16227" s="263"/>
    </row>
    <row r="16228" spans="1:4" ht="15" x14ac:dyDescent="0.25">
      <c r="A16228" s="262"/>
      <c r="B16228"/>
      <c r="C16228" s="27"/>
      <c r="D16228" s="263"/>
    </row>
    <row r="16229" spans="1:4" ht="15" x14ac:dyDescent="0.25">
      <c r="A16229" s="262"/>
      <c r="B16229"/>
      <c r="C16229" s="27"/>
      <c r="D16229" s="263"/>
    </row>
    <row r="16230" spans="1:4" ht="15" x14ac:dyDescent="0.25">
      <c r="A16230" s="262"/>
      <c r="B16230"/>
      <c r="C16230" s="27"/>
      <c r="D16230" s="263"/>
    </row>
    <row r="16231" spans="1:4" ht="15" x14ac:dyDescent="0.25">
      <c r="A16231" s="262"/>
      <c r="B16231"/>
      <c r="C16231" s="27"/>
      <c r="D16231" s="263"/>
    </row>
    <row r="16232" spans="1:4" ht="15" x14ac:dyDescent="0.25">
      <c r="A16232" s="262"/>
      <c r="B16232"/>
      <c r="C16232" s="27"/>
      <c r="D16232" s="263"/>
    </row>
    <row r="16233" spans="1:4" ht="15" x14ac:dyDescent="0.25">
      <c r="A16233" s="262"/>
      <c r="B16233"/>
      <c r="C16233" s="27"/>
      <c r="D16233" s="263"/>
    </row>
    <row r="16234" spans="1:4" ht="15" x14ac:dyDescent="0.25">
      <c r="A16234" s="262"/>
      <c r="B16234"/>
      <c r="C16234" s="27"/>
      <c r="D16234" s="263"/>
    </row>
    <row r="16235" spans="1:4" ht="15" x14ac:dyDescent="0.25">
      <c r="A16235" s="262"/>
      <c r="B16235"/>
      <c r="C16235" s="27"/>
      <c r="D16235" s="263"/>
    </row>
    <row r="16236" spans="1:4" ht="15" x14ac:dyDescent="0.25">
      <c r="A16236" s="262"/>
      <c r="B16236"/>
      <c r="C16236" s="27"/>
      <c r="D16236" s="263"/>
    </row>
    <row r="16237" spans="1:4" ht="15" x14ac:dyDescent="0.25">
      <c r="A16237" s="262"/>
      <c r="B16237"/>
      <c r="C16237" s="27"/>
      <c r="D16237" s="263"/>
    </row>
    <row r="16238" spans="1:4" ht="15" x14ac:dyDescent="0.25">
      <c r="A16238" s="262"/>
      <c r="B16238"/>
      <c r="C16238" s="27"/>
      <c r="D16238" s="263"/>
    </row>
    <row r="16239" spans="1:4" ht="15" x14ac:dyDescent="0.25">
      <c r="A16239" s="262"/>
      <c r="B16239"/>
      <c r="C16239" s="27"/>
      <c r="D16239" s="263"/>
    </row>
    <row r="16240" spans="1:4" ht="15" x14ac:dyDescent="0.25">
      <c r="A16240" s="262"/>
      <c r="B16240"/>
      <c r="C16240" s="27"/>
      <c r="D16240" s="263"/>
    </row>
    <row r="16241" spans="1:4" ht="15" x14ac:dyDescent="0.25">
      <c r="A16241" s="262"/>
      <c r="B16241"/>
      <c r="C16241" s="27"/>
      <c r="D16241" s="263"/>
    </row>
    <row r="16242" spans="1:4" ht="15" x14ac:dyDescent="0.25">
      <c r="A16242" s="262"/>
      <c r="B16242"/>
      <c r="C16242" s="27"/>
      <c r="D16242" s="263"/>
    </row>
    <row r="16243" spans="1:4" ht="15" x14ac:dyDescent="0.25">
      <c r="A16243" s="262"/>
      <c r="B16243"/>
      <c r="C16243" s="27"/>
      <c r="D16243" s="263"/>
    </row>
    <row r="16244" spans="1:4" ht="15" x14ac:dyDescent="0.25">
      <c r="A16244" s="262"/>
      <c r="B16244"/>
      <c r="C16244" s="27"/>
      <c r="D16244" s="263"/>
    </row>
    <row r="16245" spans="1:4" ht="15" x14ac:dyDescent="0.25">
      <c r="A16245" s="262"/>
      <c r="B16245"/>
      <c r="C16245" s="27"/>
      <c r="D16245" s="263"/>
    </row>
    <row r="16246" spans="1:4" ht="15" x14ac:dyDescent="0.25">
      <c r="A16246" s="262"/>
      <c r="B16246"/>
      <c r="C16246" s="27"/>
      <c r="D16246" s="263"/>
    </row>
    <row r="16247" spans="1:4" ht="15" x14ac:dyDescent="0.25">
      <c r="A16247" s="262"/>
      <c r="B16247"/>
      <c r="C16247" s="27"/>
      <c r="D16247" s="263"/>
    </row>
    <row r="16248" spans="1:4" ht="15" x14ac:dyDescent="0.25">
      <c r="A16248" s="262"/>
      <c r="B16248"/>
      <c r="C16248" s="27"/>
      <c r="D16248" s="263"/>
    </row>
    <row r="16249" spans="1:4" ht="15" x14ac:dyDescent="0.25">
      <c r="A16249" s="262"/>
      <c r="B16249"/>
      <c r="C16249" s="27"/>
      <c r="D16249" s="263"/>
    </row>
    <row r="16250" spans="1:4" ht="15" x14ac:dyDescent="0.25">
      <c r="A16250" s="262"/>
      <c r="B16250"/>
      <c r="C16250" s="27"/>
      <c r="D16250" s="263"/>
    </row>
    <row r="16251" spans="1:4" ht="15" x14ac:dyDescent="0.25">
      <c r="A16251" s="262"/>
      <c r="B16251"/>
      <c r="C16251" s="27"/>
      <c r="D16251" s="263"/>
    </row>
    <row r="16252" spans="1:4" ht="15" x14ac:dyDescent="0.25">
      <c r="A16252" s="262"/>
      <c r="B16252"/>
      <c r="C16252" s="27"/>
      <c r="D16252" s="263"/>
    </row>
    <row r="16253" spans="1:4" ht="15" x14ac:dyDescent="0.25">
      <c r="A16253" s="262"/>
      <c r="B16253"/>
      <c r="C16253" s="27"/>
      <c r="D16253" s="263"/>
    </row>
    <row r="16254" spans="1:4" ht="15" x14ac:dyDescent="0.25">
      <c r="A16254" s="262"/>
      <c r="B16254"/>
      <c r="C16254" s="27"/>
      <c r="D16254" s="263"/>
    </row>
    <row r="16255" spans="1:4" ht="15" x14ac:dyDescent="0.25">
      <c r="A16255" s="262"/>
      <c r="B16255"/>
      <c r="C16255" s="27"/>
      <c r="D16255" s="263"/>
    </row>
    <row r="16256" spans="1:4" ht="15" x14ac:dyDescent="0.25">
      <c r="A16256" s="262"/>
      <c r="B16256"/>
      <c r="C16256" s="27"/>
      <c r="D16256" s="263"/>
    </row>
    <row r="16257" spans="1:4" ht="15" x14ac:dyDescent="0.25">
      <c r="A16257" s="262"/>
      <c r="B16257"/>
      <c r="C16257" s="27"/>
      <c r="D16257" s="263"/>
    </row>
    <row r="16258" spans="1:4" ht="15" x14ac:dyDescent="0.25">
      <c r="A16258" s="262"/>
      <c r="B16258"/>
      <c r="C16258" s="27"/>
      <c r="D16258" s="263"/>
    </row>
    <row r="16259" spans="1:4" ht="15" x14ac:dyDescent="0.25">
      <c r="A16259" s="262"/>
      <c r="B16259"/>
      <c r="C16259" s="27"/>
      <c r="D16259" s="263"/>
    </row>
    <row r="16260" spans="1:4" ht="15" x14ac:dyDescent="0.25">
      <c r="A16260" s="262"/>
      <c r="B16260"/>
      <c r="C16260" s="27"/>
      <c r="D16260" s="263"/>
    </row>
    <row r="16261" spans="1:4" ht="15" x14ac:dyDescent="0.25">
      <c r="A16261" s="262"/>
      <c r="B16261"/>
      <c r="C16261" s="27"/>
      <c r="D16261" s="263"/>
    </row>
    <row r="16262" spans="1:4" ht="15" x14ac:dyDescent="0.25">
      <c r="A16262" s="262"/>
      <c r="B16262"/>
      <c r="C16262" s="27"/>
      <c r="D16262" s="263"/>
    </row>
    <row r="16263" spans="1:4" ht="15" x14ac:dyDescent="0.25">
      <c r="A16263" s="262"/>
      <c r="B16263"/>
      <c r="C16263" s="27"/>
      <c r="D16263" s="263"/>
    </row>
    <row r="16264" spans="1:4" ht="15" x14ac:dyDescent="0.25">
      <c r="A16264" s="262"/>
      <c r="B16264"/>
      <c r="C16264" s="27"/>
      <c r="D16264" s="263"/>
    </row>
    <row r="16265" spans="1:4" ht="15" x14ac:dyDescent="0.25">
      <c r="A16265" s="262"/>
      <c r="B16265"/>
      <c r="C16265" s="27"/>
      <c r="D16265" s="263"/>
    </row>
    <row r="16266" spans="1:4" ht="15" x14ac:dyDescent="0.25">
      <c r="A16266" s="262"/>
      <c r="B16266"/>
      <c r="C16266" s="27"/>
      <c r="D16266" s="263"/>
    </row>
    <row r="16267" spans="1:4" ht="15" x14ac:dyDescent="0.25">
      <c r="A16267" s="262"/>
      <c r="B16267"/>
      <c r="C16267" s="27"/>
      <c r="D16267" s="263"/>
    </row>
    <row r="16268" spans="1:4" ht="15" x14ac:dyDescent="0.25">
      <c r="A16268" s="262"/>
      <c r="B16268"/>
      <c r="C16268" s="27"/>
      <c r="D16268" s="263"/>
    </row>
    <row r="16269" spans="1:4" ht="15" x14ac:dyDescent="0.25">
      <c r="A16269" s="262"/>
      <c r="B16269"/>
      <c r="C16269" s="27"/>
      <c r="D16269" s="263"/>
    </row>
    <row r="16270" spans="1:4" ht="15" x14ac:dyDescent="0.25">
      <c r="A16270" s="262"/>
      <c r="B16270"/>
      <c r="C16270" s="27"/>
      <c r="D16270" s="263"/>
    </row>
    <row r="16271" spans="1:4" ht="15" x14ac:dyDescent="0.25">
      <c r="A16271" s="262"/>
      <c r="B16271"/>
      <c r="C16271" s="27"/>
      <c r="D16271" s="263"/>
    </row>
    <row r="16272" spans="1:4" ht="15" x14ac:dyDescent="0.25">
      <c r="A16272" s="262"/>
      <c r="B16272"/>
      <c r="C16272" s="27"/>
      <c r="D16272" s="263"/>
    </row>
    <row r="16273" spans="1:4" ht="15" x14ac:dyDescent="0.25">
      <c r="A16273" s="262"/>
      <c r="B16273"/>
      <c r="C16273" s="27"/>
      <c r="D16273" s="263"/>
    </row>
    <row r="16274" spans="1:4" ht="15" x14ac:dyDescent="0.25">
      <c r="A16274" s="262"/>
      <c r="B16274"/>
      <c r="C16274" s="27"/>
      <c r="D16274" s="263"/>
    </row>
    <row r="16275" spans="1:4" ht="15" x14ac:dyDescent="0.25">
      <c r="A16275" s="262"/>
      <c r="B16275"/>
      <c r="C16275" s="27"/>
      <c r="D16275" s="263"/>
    </row>
    <row r="16276" spans="1:4" ht="15" x14ac:dyDescent="0.25">
      <c r="A16276" s="262"/>
      <c r="B16276"/>
      <c r="C16276" s="27"/>
      <c r="D16276" s="263"/>
    </row>
    <row r="16277" spans="1:4" ht="15" x14ac:dyDescent="0.25">
      <c r="A16277" s="262"/>
      <c r="B16277"/>
      <c r="C16277" s="27"/>
      <c r="D16277" s="263"/>
    </row>
    <row r="16278" spans="1:4" ht="15" x14ac:dyDescent="0.25">
      <c r="A16278" s="262"/>
      <c r="B16278"/>
      <c r="C16278" s="27"/>
      <c r="D16278" s="263"/>
    </row>
    <row r="16279" spans="1:4" ht="15" x14ac:dyDescent="0.25">
      <c r="A16279" s="262"/>
      <c r="B16279"/>
      <c r="C16279" s="27"/>
      <c r="D16279" s="263"/>
    </row>
    <row r="16280" spans="1:4" ht="15" x14ac:dyDescent="0.25">
      <c r="A16280" s="262"/>
      <c r="B16280"/>
      <c r="C16280" s="27"/>
      <c r="D16280" s="263"/>
    </row>
    <row r="16281" spans="1:4" ht="15" x14ac:dyDescent="0.25">
      <c r="A16281" s="262"/>
      <c r="B16281"/>
      <c r="C16281" s="27"/>
      <c r="D16281" s="263"/>
    </row>
    <row r="16282" spans="1:4" ht="15" x14ac:dyDescent="0.25">
      <c r="A16282" s="262"/>
      <c r="B16282"/>
      <c r="C16282" s="27"/>
      <c r="D16282" s="263"/>
    </row>
    <row r="16283" spans="1:4" ht="15" x14ac:dyDescent="0.25">
      <c r="A16283" s="262"/>
      <c r="B16283"/>
      <c r="C16283" s="27"/>
      <c r="D16283" s="263"/>
    </row>
    <row r="16284" spans="1:4" ht="15" x14ac:dyDescent="0.25">
      <c r="A16284" s="262"/>
      <c r="B16284"/>
      <c r="C16284" s="27"/>
      <c r="D16284" s="263"/>
    </row>
    <row r="16285" spans="1:4" ht="15" x14ac:dyDescent="0.25">
      <c r="A16285" s="262"/>
      <c r="B16285"/>
      <c r="C16285" s="27"/>
      <c r="D16285" s="263"/>
    </row>
    <row r="16286" spans="1:4" ht="15" x14ac:dyDescent="0.25">
      <c r="A16286" s="262"/>
      <c r="B16286"/>
      <c r="C16286" s="27"/>
      <c r="D16286" s="263"/>
    </row>
    <row r="16287" spans="1:4" ht="15" x14ac:dyDescent="0.25">
      <c r="A16287" s="262"/>
      <c r="B16287"/>
      <c r="C16287" s="27"/>
      <c r="D16287" s="263"/>
    </row>
    <row r="16288" spans="1:4" ht="15" x14ac:dyDescent="0.25">
      <c r="A16288" s="262"/>
      <c r="B16288"/>
      <c r="C16288" s="27"/>
      <c r="D16288" s="263"/>
    </row>
    <row r="16289" spans="1:4" ht="15" x14ac:dyDescent="0.25">
      <c r="A16289" s="262"/>
      <c r="B16289"/>
      <c r="C16289" s="27"/>
      <c r="D16289" s="263"/>
    </row>
    <row r="16290" spans="1:4" ht="15" x14ac:dyDescent="0.25">
      <c r="A16290" s="262"/>
      <c r="B16290"/>
      <c r="C16290" s="27"/>
      <c r="D16290" s="263"/>
    </row>
    <row r="16291" spans="1:4" ht="15" x14ac:dyDescent="0.25">
      <c r="A16291" s="262"/>
      <c r="B16291"/>
      <c r="C16291" s="27"/>
      <c r="D16291" s="263"/>
    </row>
    <row r="16292" spans="1:4" ht="15" x14ac:dyDescent="0.25">
      <c r="A16292" s="262"/>
      <c r="B16292"/>
      <c r="C16292" s="27"/>
      <c r="D16292" s="263"/>
    </row>
    <row r="16293" spans="1:4" ht="15" x14ac:dyDescent="0.25">
      <c r="A16293" s="262"/>
      <c r="B16293"/>
      <c r="C16293" s="27"/>
      <c r="D16293" s="263"/>
    </row>
    <row r="16294" spans="1:4" ht="15" x14ac:dyDescent="0.25">
      <c r="A16294" s="262"/>
      <c r="B16294"/>
      <c r="C16294" s="27"/>
      <c r="D16294" s="263"/>
    </row>
    <row r="16295" spans="1:4" ht="15" x14ac:dyDescent="0.25">
      <c r="A16295" s="262"/>
      <c r="B16295"/>
      <c r="C16295" s="27"/>
      <c r="D16295" s="263"/>
    </row>
    <row r="16296" spans="1:4" ht="15" x14ac:dyDescent="0.25">
      <c r="A16296" s="262"/>
      <c r="B16296"/>
      <c r="C16296" s="27"/>
      <c r="D16296" s="263"/>
    </row>
    <row r="16297" spans="1:4" ht="15" x14ac:dyDescent="0.25">
      <c r="A16297" s="262"/>
      <c r="B16297"/>
      <c r="C16297" s="27"/>
      <c r="D16297" s="263"/>
    </row>
    <row r="16298" spans="1:4" ht="15" x14ac:dyDescent="0.25">
      <c r="A16298" s="262"/>
      <c r="B16298"/>
      <c r="C16298" s="27"/>
      <c r="D16298" s="263"/>
    </row>
    <row r="16299" spans="1:4" ht="15" x14ac:dyDescent="0.25">
      <c r="A16299" s="262"/>
      <c r="B16299"/>
      <c r="C16299" s="27"/>
      <c r="D16299" s="263"/>
    </row>
    <row r="16300" spans="1:4" ht="15" x14ac:dyDescent="0.25">
      <c r="A16300" s="262"/>
      <c r="B16300"/>
      <c r="C16300" s="27"/>
      <c r="D16300" s="263"/>
    </row>
    <row r="16301" spans="1:4" ht="15" x14ac:dyDescent="0.25">
      <c r="A16301" s="262"/>
      <c r="B16301"/>
      <c r="C16301" s="27"/>
      <c r="D16301" s="263"/>
    </row>
    <row r="16302" spans="1:4" ht="15" x14ac:dyDescent="0.25">
      <c r="A16302" s="262"/>
      <c r="B16302"/>
      <c r="C16302" s="27"/>
      <c r="D16302" s="263"/>
    </row>
    <row r="16303" spans="1:4" ht="15" x14ac:dyDescent="0.25">
      <c r="A16303" s="262"/>
      <c r="B16303"/>
      <c r="C16303" s="27"/>
      <c r="D16303" s="263"/>
    </row>
    <row r="16304" spans="1:4" ht="15" x14ac:dyDescent="0.25">
      <c r="A16304" s="262"/>
      <c r="B16304"/>
      <c r="C16304" s="27"/>
      <c r="D16304" s="263"/>
    </row>
    <row r="16305" spans="1:4" ht="15" x14ac:dyDescent="0.25">
      <c r="A16305" s="262"/>
      <c r="B16305"/>
      <c r="C16305" s="27"/>
      <c r="D16305" s="263"/>
    </row>
    <row r="16306" spans="1:4" ht="15" x14ac:dyDescent="0.25">
      <c r="A16306" s="262"/>
      <c r="B16306"/>
      <c r="C16306" s="27"/>
      <c r="D16306" s="263"/>
    </row>
    <row r="16307" spans="1:4" ht="15" x14ac:dyDescent="0.25">
      <c r="A16307" s="262"/>
      <c r="B16307"/>
      <c r="C16307" s="27"/>
      <c r="D16307" s="263"/>
    </row>
    <row r="16308" spans="1:4" ht="15" x14ac:dyDescent="0.25">
      <c r="A16308" s="262"/>
      <c r="B16308"/>
      <c r="C16308" s="27"/>
      <c r="D16308" s="263"/>
    </row>
    <row r="16309" spans="1:4" ht="15" x14ac:dyDescent="0.25">
      <c r="A16309" s="262"/>
      <c r="B16309"/>
      <c r="C16309" s="27"/>
      <c r="D16309" s="263"/>
    </row>
    <row r="16310" spans="1:4" ht="15" x14ac:dyDescent="0.25">
      <c r="A16310" s="262"/>
      <c r="B16310"/>
      <c r="C16310" s="27"/>
      <c r="D16310" s="263"/>
    </row>
    <row r="16311" spans="1:4" ht="15" x14ac:dyDescent="0.25">
      <c r="A16311" s="262"/>
      <c r="B16311"/>
      <c r="C16311" s="27"/>
      <c r="D16311" s="263"/>
    </row>
    <row r="16312" spans="1:4" ht="15" x14ac:dyDescent="0.25">
      <c r="A16312" s="262"/>
      <c r="B16312"/>
      <c r="C16312" s="27"/>
      <c r="D16312" s="263"/>
    </row>
    <row r="16313" spans="1:4" ht="15" x14ac:dyDescent="0.25">
      <c r="A16313" s="262"/>
      <c r="B16313"/>
      <c r="C16313" s="27"/>
      <c r="D16313" s="263"/>
    </row>
    <row r="16314" spans="1:4" ht="15" x14ac:dyDescent="0.25">
      <c r="A16314" s="262"/>
      <c r="B16314"/>
      <c r="C16314" s="27"/>
      <c r="D16314" s="263"/>
    </row>
    <row r="16315" spans="1:4" ht="15" x14ac:dyDescent="0.25">
      <c r="A16315" s="262"/>
      <c r="B16315"/>
      <c r="C16315" s="27"/>
      <c r="D16315" s="263"/>
    </row>
    <row r="16316" spans="1:4" ht="15" x14ac:dyDescent="0.25">
      <c r="A16316" s="262"/>
      <c r="B16316"/>
      <c r="C16316" s="27"/>
      <c r="D16316" s="263"/>
    </row>
    <row r="16317" spans="1:4" ht="15" x14ac:dyDescent="0.25">
      <c r="A16317" s="262"/>
      <c r="B16317"/>
      <c r="C16317" s="27"/>
      <c r="D16317" s="263"/>
    </row>
    <row r="16318" spans="1:4" ht="15" x14ac:dyDescent="0.25">
      <c r="A16318" s="262"/>
      <c r="B16318"/>
      <c r="C16318" s="27"/>
      <c r="D16318" s="263"/>
    </row>
    <row r="16319" spans="1:4" ht="15" x14ac:dyDescent="0.25">
      <c r="A16319" s="262"/>
      <c r="B16319"/>
      <c r="C16319" s="27"/>
      <c r="D16319" s="263"/>
    </row>
    <row r="16320" spans="1:4" ht="15" x14ac:dyDescent="0.25">
      <c r="A16320" s="262"/>
      <c r="B16320"/>
      <c r="C16320" s="27"/>
      <c r="D16320" s="263"/>
    </row>
    <row r="16321" spans="1:4" ht="15" x14ac:dyDescent="0.25">
      <c r="A16321" s="262"/>
      <c r="B16321"/>
      <c r="C16321" s="27"/>
      <c r="D16321" s="263"/>
    </row>
    <row r="16322" spans="1:4" ht="15" x14ac:dyDescent="0.25">
      <c r="A16322" s="262"/>
      <c r="B16322"/>
      <c r="C16322" s="27"/>
      <c r="D16322" s="263"/>
    </row>
    <row r="16323" spans="1:4" ht="15" x14ac:dyDescent="0.25">
      <c r="A16323" s="262"/>
      <c r="B16323"/>
      <c r="C16323" s="27"/>
      <c r="D16323" s="263"/>
    </row>
    <row r="16324" spans="1:4" ht="15" x14ac:dyDescent="0.25">
      <c r="A16324" s="262"/>
      <c r="B16324"/>
      <c r="C16324" s="27"/>
      <c r="D16324" s="263"/>
    </row>
    <row r="16325" spans="1:4" ht="15" x14ac:dyDescent="0.25">
      <c r="A16325" s="262"/>
      <c r="B16325"/>
      <c r="C16325" s="27"/>
      <c r="D16325" s="263"/>
    </row>
    <row r="16326" spans="1:4" ht="15" x14ac:dyDescent="0.25">
      <c r="A16326" s="262"/>
      <c r="B16326"/>
      <c r="C16326" s="27"/>
      <c r="D16326" s="263"/>
    </row>
    <row r="16327" spans="1:4" ht="15" x14ac:dyDescent="0.25">
      <c r="A16327" s="262"/>
      <c r="B16327"/>
      <c r="C16327" s="27"/>
      <c r="D16327" s="263"/>
    </row>
    <row r="16328" spans="1:4" ht="15" x14ac:dyDescent="0.25">
      <c r="A16328" s="262"/>
      <c r="B16328"/>
      <c r="C16328" s="27"/>
      <c r="D16328" s="263"/>
    </row>
    <row r="16329" spans="1:4" ht="15" x14ac:dyDescent="0.25">
      <c r="A16329" s="262"/>
      <c r="B16329"/>
      <c r="C16329" s="27"/>
      <c r="D16329" s="263"/>
    </row>
    <row r="16330" spans="1:4" ht="15" x14ac:dyDescent="0.25">
      <c r="A16330" s="262"/>
      <c r="B16330"/>
      <c r="C16330" s="27"/>
      <c r="D16330" s="263"/>
    </row>
    <row r="16331" spans="1:4" ht="15" x14ac:dyDescent="0.25">
      <c r="A16331" s="262"/>
      <c r="B16331"/>
      <c r="C16331" s="27"/>
      <c r="D16331" s="263"/>
    </row>
    <row r="16332" spans="1:4" ht="15" x14ac:dyDescent="0.25">
      <c r="A16332" s="262"/>
      <c r="B16332"/>
      <c r="C16332" s="27"/>
      <c r="D16332" s="263"/>
    </row>
    <row r="16333" spans="1:4" ht="15" x14ac:dyDescent="0.25">
      <c r="A16333" s="262"/>
      <c r="B16333"/>
      <c r="C16333" s="27"/>
      <c r="D16333" s="263"/>
    </row>
    <row r="16334" spans="1:4" ht="15" x14ac:dyDescent="0.25">
      <c r="A16334" s="262"/>
      <c r="B16334"/>
      <c r="C16334" s="27"/>
      <c r="D16334" s="263"/>
    </row>
    <row r="16335" spans="1:4" ht="15" x14ac:dyDescent="0.25">
      <c r="A16335" s="262"/>
      <c r="B16335"/>
      <c r="C16335" s="27"/>
      <c r="D16335" s="263"/>
    </row>
    <row r="16336" spans="1:4" ht="15" x14ac:dyDescent="0.25">
      <c r="A16336" s="262"/>
      <c r="B16336"/>
      <c r="C16336" s="27"/>
      <c r="D16336" s="263"/>
    </row>
    <row r="16337" spans="1:4" ht="15" x14ac:dyDescent="0.25">
      <c r="A16337" s="262"/>
      <c r="B16337"/>
      <c r="C16337" s="27"/>
      <c r="D16337" s="263"/>
    </row>
    <row r="16338" spans="1:4" ht="15" x14ac:dyDescent="0.25">
      <c r="A16338" s="262"/>
      <c r="B16338"/>
      <c r="C16338" s="27"/>
      <c r="D16338" s="263"/>
    </row>
    <row r="16339" spans="1:4" ht="15" x14ac:dyDescent="0.25">
      <c r="A16339" s="262"/>
      <c r="B16339"/>
      <c r="C16339" s="27"/>
      <c r="D16339" s="263"/>
    </row>
    <row r="16340" spans="1:4" ht="15" x14ac:dyDescent="0.25">
      <c r="A16340" s="262"/>
      <c r="B16340"/>
      <c r="C16340" s="27"/>
      <c r="D16340" s="263"/>
    </row>
    <row r="16341" spans="1:4" ht="15" x14ac:dyDescent="0.25">
      <c r="A16341" s="262"/>
      <c r="B16341"/>
      <c r="C16341" s="27"/>
      <c r="D16341" s="263"/>
    </row>
    <row r="16342" spans="1:4" ht="15" x14ac:dyDescent="0.25">
      <c r="A16342" s="262"/>
      <c r="B16342"/>
      <c r="C16342" s="27"/>
      <c r="D16342" s="263"/>
    </row>
    <row r="16343" spans="1:4" ht="15" x14ac:dyDescent="0.25">
      <c r="A16343" s="262"/>
      <c r="B16343"/>
      <c r="C16343" s="27"/>
      <c r="D16343" s="263"/>
    </row>
    <row r="16344" spans="1:4" ht="15" x14ac:dyDescent="0.25">
      <c r="A16344" s="262"/>
      <c r="B16344"/>
      <c r="C16344" s="27"/>
      <c r="D16344" s="263"/>
    </row>
    <row r="16345" spans="1:4" ht="15" x14ac:dyDescent="0.25">
      <c r="A16345" s="262"/>
      <c r="B16345"/>
      <c r="C16345" s="27"/>
      <c r="D16345" s="263"/>
    </row>
    <row r="16346" spans="1:4" ht="15" x14ac:dyDescent="0.25">
      <c r="A16346" s="262"/>
      <c r="B16346"/>
      <c r="C16346" s="27"/>
      <c r="D16346" s="263"/>
    </row>
    <row r="16347" spans="1:4" ht="15" x14ac:dyDescent="0.25">
      <c r="A16347" s="262"/>
      <c r="B16347"/>
      <c r="C16347" s="27"/>
      <c r="D16347" s="263"/>
    </row>
    <row r="16348" spans="1:4" ht="15" x14ac:dyDescent="0.25">
      <c r="A16348" s="262"/>
      <c r="B16348"/>
      <c r="C16348" s="27"/>
      <c r="D16348" s="263"/>
    </row>
    <row r="16349" spans="1:4" ht="15" x14ac:dyDescent="0.25">
      <c r="A16349" s="262"/>
      <c r="B16349"/>
      <c r="C16349" s="27"/>
      <c r="D16349" s="263"/>
    </row>
    <row r="16350" spans="1:4" ht="15" x14ac:dyDescent="0.25">
      <c r="A16350" s="262"/>
      <c r="B16350"/>
      <c r="C16350" s="27"/>
      <c r="D16350" s="263"/>
    </row>
    <row r="16351" spans="1:4" ht="15" x14ac:dyDescent="0.25">
      <c r="A16351" s="262"/>
      <c r="B16351"/>
      <c r="C16351" s="27"/>
      <c r="D16351" s="263"/>
    </row>
    <row r="16352" spans="1:4" ht="15" x14ac:dyDescent="0.25">
      <c r="A16352" s="262"/>
      <c r="B16352"/>
      <c r="C16352" s="27"/>
      <c r="D16352" s="263"/>
    </row>
    <row r="16353" spans="1:4" ht="15" x14ac:dyDescent="0.25">
      <c r="A16353" s="262"/>
      <c r="B16353"/>
      <c r="C16353" s="27"/>
      <c r="D16353" s="263"/>
    </row>
    <row r="16354" spans="1:4" ht="15" x14ac:dyDescent="0.25">
      <c r="A16354" s="262"/>
      <c r="B16354"/>
      <c r="C16354" s="27"/>
      <c r="D16354" s="263"/>
    </row>
    <row r="16355" spans="1:4" ht="15" x14ac:dyDescent="0.25">
      <c r="A16355" s="262"/>
      <c r="B16355"/>
      <c r="C16355" s="27"/>
      <c r="D16355" s="263"/>
    </row>
    <row r="16356" spans="1:4" ht="15" x14ac:dyDescent="0.25">
      <c r="A16356" s="262"/>
      <c r="B16356"/>
      <c r="C16356" s="27"/>
      <c r="D16356" s="263"/>
    </row>
    <row r="16357" spans="1:4" ht="15" x14ac:dyDescent="0.25">
      <c r="A16357" s="262"/>
      <c r="B16357"/>
      <c r="C16357" s="27"/>
      <c r="D16357" s="263"/>
    </row>
    <row r="16358" spans="1:4" ht="15" x14ac:dyDescent="0.25">
      <c r="A16358" s="262"/>
      <c r="B16358"/>
      <c r="C16358" s="27"/>
      <c r="D16358" s="263"/>
    </row>
    <row r="16359" spans="1:4" ht="15" x14ac:dyDescent="0.25">
      <c r="A16359" s="262"/>
      <c r="B16359"/>
      <c r="C16359" s="27"/>
      <c r="D16359" s="263"/>
    </row>
    <row r="16360" spans="1:4" ht="15" x14ac:dyDescent="0.25">
      <c r="A16360" s="262"/>
      <c r="B16360"/>
      <c r="C16360" s="27"/>
      <c r="D16360" s="263"/>
    </row>
    <row r="16361" spans="1:4" ht="15" x14ac:dyDescent="0.25">
      <c r="A16361" s="262"/>
      <c r="B16361"/>
      <c r="C16361" s="27"/>
      <c r="D16361" s="263"/>
    </row>
    <row r="16362" spans="1:4" ht="15" x14ac:dyDescent="0.25">
      <c r="A16362" s="262"/>
      <c r="B16362"/>
      <c r="C16362" s="27"/>
      <c r="D16362" s="263"/>
    </row>
    <row r="16363" spans="1:4" ht="15" x14ac:dyDescent="0.25">
      <c r="A16363" s="262"/>
      <c r="B16363"/>
      <c r="C16363" s="27"/>
      <c r="D16363" s="263"/>
    </row>
    <row r="16364" spans="1:4" ht="15" x14ac:dyDescent="0.25">
      <c r="A16364" s="262"/>
      <c r="B16364"/>
      <c r="C16364" s="27"/>
      <c r="D16364" s="263"/>
    </row>
    <row r="16365" spans="1:4" ht="15" x14ac:dyDescent="0.25">
      <c r="A16365" s="262"/>
      <c r="B16365"/>
      <c r="C16365" s="27"/>
      <c r="D16365" s="263"/>
    </row>
    <row r="16366" spans="1:4" ht="15" x14ac:dyDescent="0.25">
      <c r="A16366" s="262"/>
      <c r="B16366"/>
      <c r="C16366" s="27"/>
      <c r="D16366" s="263"/>
    </row>
    <row r="16367" spans="1:4" ht="15" x14ac:dyDescent="0.25">
      <c r="A16367" s="262"/>
      <c r="B16367"/>
      <c r="C16367" s="27"/>
      <c r="D16367" s="263"/>
    </row>
    <row r="16368" spans="1:4" ht="15" x14ac:dyDescent="0.25">
      <c r="A16368" s="262"/>
      <c r="B16368"/>
      <c r="C16368" s="27"/>
      <c r="D16368" s="263"/>
    </row>
    <row r="16369" spans="1:4" ht="15" x14ac:dyDescent="0.25">
      <c r="A16369" s="262"/>
      <c r="B16369"/>
      <c r="C16369" s="27"/>
      <c r="D16369" s="263"/>
    </row>
    <row r="16370" spans="1:4" ht="15" x14ac:dyDescent="0.25">
      <c r="A16370" s="262"/>
      <c r="B16370"/>
      <c r="C16370" s="27"/>
      <c r="D16370" s="263"/>
    </row>
    <row r="16371" spans="1:4" ht="15" x14ac:dyDescent="0.25">
      <c r="A16371" s="262"/>
      <c r="B16371"/>
      <c r="C16371" s="27"/>
      <c r="D16371" s="263"/>
    </row>
    <row r="16372" spans="1:4" ht="15" x14ac:dyDescent="0.25">
      <c r="A16372" s="262"/>
      <c r="B16372"/>
      <c r="C16372" s="27"/>
      <c r="D16372" s="263"/>
    </row>
    <row r="16373" spans="1:4" ht="15" x14ac:dyDescent="0.25">
      <c r="A16373" s="262"/>
      <c r="B16373"/>
      <c r="C16373" s="27"/>
      <c r="D16373" s="263"/>
    </row>
    <row r="16374" spans="1:4" ht="15" x14ac:dyDescent="0.25">
      <c r="A16374" s="262"/>
      <c r="B16374"/>
      <c r="C16374" s="27"/>
      <c r="D16374" s="263"/>
    </row>
    <row r="16375" spans="1:4" ht="15" x14ac:dyDescent="0.25">
      <c r="A16375" s="262"/>
      <c r="B16375"/>
      <c r="C16375" s="27"/>
      <c r="D16375" s="263"/>
    </row>
    <row r="16376" spans="1:4" ht="15" x14ac:dyDescent="0.25">
      <c r="A16376" s="262"/>
      <c r="B16376"/>
      <c r="C16376" s="27"/>
      <c r="D16376" s="263"/>
    </row>
    <row r="16377" spans="1:4" ht="15" x14ac:dyDescent="0.25">
      <c r="A16377" s="262"/>
      <c r="B16377"/>
      <c r="C16377" s="27"/>
      <c r="D16377" s="263"/>
    </row>
    <row r="16378" spans="1:4" ht="15" x14ac:dyDescent="0.25">
      <c r="A16378" s="262"/>
      <c r="B16378"/>
      <c r="C16378" s="27"/>
      <c r="D16378" s="263"/>
    </row>
    <row r="16379" spans="1:4" ht="15" x14ac:dyDescent="0.25">
      <c r="A16379" s="262"/>
      <c r="B16379"/>
      <c r="C16379" s="27"/>
      <c r="D16379" s="263"/>
    </row>
    <row r="16380" spans="1:4" ht="15" x14ac:dyDescent="0.25">
      <c r="A16380" s="262"/>
      <c r="B16380"/>
      <c r="C16380" s="27"/>
      <c r="D16380" s="263"/>
    </row>
    <row r="16381" spans="1:4" ht="15" x14ac:dyDescent="0.25">
      <c r="A16381" s="262"/>
      <c r="B16381"/>
      <c r="C16381" s="27"/>
      <c r="D16381" s="263"/>
    </row>
    <row r="16382" spans="1:4" ht="15" x14ac:dyDescent="0.25">
      <c r="A16382" s="262"/>
      <c r="B16382"/>
      <c r="C16382" s="27"/>
      <c r="D16382" s="263"/>
    </row>
    <row r="16383" spans="1:4" ht="15" x14ac:dyDescent="0.25">
      <c r="A16383" s="262"/>
      <c r="B16383"/>
      <c r="C16383" s="27"/>
      <c r="D16383" s="263"/>
    </row>
    <row r="16384" spans="1:4" ht="15" x14ac:dyDescent="0.25">
      <c r="A16384" s="262"/>
      <c r="B16384"/>
      <c r="C16384" s="27"/>
      <c r="D16384" s="263"/>
    </row>
    <row r="16385" spans="1:4" ht="15" x14ac:dyDescent="0.25">
      <c r="A16385" s="262"/>
      <c r="B16385"/>
      <c r="C16385" s="27"/>
      <c r="D16385" s="263"/>
    </row>
    <row r="16386" spans="1:4" ht="15" x14ac:dyDescent="0.25">
      <c r="A16386" s="262"/>
      <c r="B16386"/>
      <c r="C16386" s="27"/>
      <c r="D16386" s="263"/>
    </row>
    <row r="16387" spans="1:4" ht="15" x14ac:dyDescent="0.25">
      <c r="A16387" s="262"/>
      <c r="B16387"/>
      <c r="C16387" s="27"/>
      <c r="D16387" s="263"/>
    </row>
    <row r="16388" spans="1:4" ht="15" x14ac:dyDescent="0.25">
      <c r="A16388" s="262"/>
      <c r="B16388"/>
      <c r="C16388" s="27"/>
      <c r="D16388" s="263"/>
    </row>
    <row r="16389" spans="1:4" ht="15" x14ac:dyDescent="0.25">
      <c r="A16389" s="262"/>
      <c r="B16389"/>
      <c r="C16389" s="27"/>
      <c r="D16389" s="263"/>
    </row>
    <row r="16390" spans="1:4" ht="15" x14ac:dyDescent="0.25">
      <c r="A16390" s="262"/>
      <c r="B16390"/>
      <c r="C16390" s="27"/>
      <c r="D16390" s="263"/>
    </row>
    <row r="16391" spans="1:4" ht="15" x14ac:dyDescent="0.25">
      <c r="A16391" s="262"/>
      <c r="B16391"/>
      <c r="C16391" s="27"/>
      <c r="D16391" s="263"/>
    </row>
    <row r="16392" spans="1:4" ht="15" x14ac:dyDescent="0.25">
      <c r="A16392" s="262"/>
      <c r="B16392"/>
      <c r="C16392" s="27"/>
      <c r="D16392" s="263"/>
    </row>
    <row r="16393" spans="1:4" ht="15" x14ac:dyDescent="0.25">
      <c r="A16393" s="262"/>
      <c r="B16393"/>
      <c r="C16393" s="27"/>
      <c r="D16393" s="263"/>
    </row>
    <row r="16394" spans="1:4" ht="15" x14ac:dyDescent="0.25">
      <c r="A16394" s="262"/>
      <c r="B16394"/>
      <c r="C16394" s="27"/>
      <c r="D16394" s="263"/>
    </row>
    <row r="16395" spans="1:4" ht="15" x14ac:dyDescent="0.25">
      <c r="A16395" s="262"/>
      <c r="B16395"/>
      <c r="C16395" s="27"/>
      <c r="D16395" s="263"/>
    </row>
    <row r="16396" spans="1:4" ht="15" x14ac:dyDescent="0.25">
      <c r="A16396" s="262"/>
      <c r="B16396"/>
      <c r="C16396" s="27"/>
      <c r="D16396" s="263"/>
    </row>
    <row r="16397" spans="1:4" ht="15" x14ac:dyDescent="0.25">
      <c r="A16397" s="262"/>
      <c r="B16397"/>
      <c r="C16397" s="27"/>
      <c r="D16397" s="263"/>
    </row>
    <row r="16398" spans="1:4" ht="15" x14ac:dyDescent="0.25">
      <c r="A16398" s="262"/>
      <c r="B16398"/>
      <c r="C16398" s="27"/>
      <c r="D16398" s="263"/>
    </row>
    <row r="16399" spans="1:4" ht="15" x14ac:dyDescent="0.25">
      <c r="A16399" s="262"/>
      <c r="B16399"/>
      <c r="C16399" s="27"/>
      <c r="D16399" s="263"/>
    </row>
    <row r="16400" spans="1:4" ht="15" x14ac:dyDescent="0.25">
      <c r="A16400" s="262"/>
      <c r="B16400"/>
      <c r="C16400" s="27"/>
      <c r="D16400" s="263"/>
    </row>
    <row r="16401" spans="1:4" ht="15" x14ac:dyDescent="0.25">
      <c r="A16401" s="262"/>
      <c r="B16401"/>
      <c r="C16401" s="27"/>
      <c r="D16401" s="263"/>
    </row>
    <row r="16402" spans="1:4" ht="15" x14ac:dyDescent="0.25">
      <c r="A16402" s="262"/>
      <c r="B16402"/>
      <c r="C16402" s="27"/>
      <c r="D16402" s="263"/>
    </row>
    <row r="16403" spans="1:4" ht="15" x14ac:dyDescent="0.25">
      <c r="A16403" s="262"/>
      <c r="B16403"/>
      <c r="C16403" s="27"/>
      <c r="D16403" s="263"/>
    </row>
    <row r="16404" spans="1:4" ht="15" x14ac:dyDescent="0.25">
      <c r="A16404" s="262"/>
      <c r="B16404"/>
      <c r="C16404" s="27"/>
      <c r="D16404" s="263"/>
    </row>
    <row r="16405" spans="1:4" ht="15" x14ac:dyDescent="0.25">
      <c r="A16405" s="262"/>
      <c r="B16405"/>
      <c r="C16405" s="27"/>
      <c r="D16405" s="263"/>
    </row>
    <row r="16406" spans="1:4" ht="15" x14ac:dyDescent="0.25">
      <c r="A16406" s="262"/>
      <c r="B16406"/>
      <c r="C16406" s="27"/>
      <c r="D16406" s="263"/>
    </row>
    <row r="16407" spans="1:4" ht="15" x14ac:dyDescent="0.25">
      <c r="A16407" s="262"/>
      <c r="B16407"/>
      <c r="C16407" s="27"/>
      <c r="D16407" s="263"/>
    </row>
    <row r="16408" spans="1:4" ht="15" x14ac:dyDescent="0.25">
      <c r="A16408" s="262"/>
      <c r="B16408"/>
      <c r="C16408" s="27"/>
      <c r="D16408" s="263"/>
    </row>
    <row r="16409" spans="1:4" ht="15" x14ac:dyDescent="0.25">
      <c r="A16409" s="262"/>
      <c r="B16409"/>
      <c r="C16409" s="27"/>
      <c r="D16409" s="263"/>
    </row>
    <row r="16410" spans="1:4" ht="15" x14ac:dyDescent="0.25">
      <c r="A16410" s="262"/>
      <c r="B16410"/>
      <c r="C16410" s="27"/>
      <c r="D16410" s="263"/>
    </row>
    <row r="16411" spans="1:4" ht="15" x14ac:dyDescent="0.25">
      <c r="A16411" s="262"/>
      <c r="B16411"/>
      <c r="C16411" s="27"/>
      <c r="D16411" s="263"/>
    </row>
    <row r="16412" spans="1:4" ht="15" x14ac:dyDescent="0.25">
      <c r="A16412" s="262"/>
      <c r="B16412"/>
      <c r="C16412" s="27"/>
      <c r="D16412" s="263"/>
    </row>
    <row r="16413" spans="1:4" ht="15" x14ac:dyDescent="0.25">
      <c r="A16413" s="262"/>
      <c r="B16413"/>
      <c r="C16413" s="27"/>
      <c r="D16413" s="263"/>
    </row>
    <row r="16414" spans="1:4" ht="15" x14ac:dyDescent="0.25">
      <c r="A16414" s="262"/>
      <c r="B16414"/>
      <c r="C16414" s="27"/>
      <c r="D16414" s="263"/>
    </row>
    <row r="16415" spans="1:4" ht="15" x14ac:dyDescent="0.25">
      <c r="A16415" s="262"/>
      <c r="B16415"/>
      <c r="C16415" s="27"/>
      <c r="D16415" s="263"/>
    </row>
    <row r="16416" spans="1:4" ht="15" x14ac:dyDescent="0.25">
      <c r="A16416" s="262"/>
      <c r="B16416"/>
      <c r="C16416" s="27"/>
      <c r="D16416" s="263"/>
    </row>
    <row r="16417" spans="1:4" ht="15" x14ac:dyDescent="0.25">
      <c r="A16417" s="262"/>
      <c r="B16417"/>
      <c r="C16417" s="27"/>
      <c r="D16417" s="263"/>
    </row>
    <row r="16418" spans="1:4" ht="15" x14ac:dyDescent="0.25">
      <c r="A16418" s="262"/>
      <c r="B16418"/>
      <c r="C16418" s="27"/>
      <c r="D16418" s="263"/>
    </row>
    <row r="16419" spans="1:4" ht="15" x14ac:dyDescent="0.25">
      <c r="A16419" s="262"/>
      <c r="B16419"/>
      <c r="C16419" s="27"/>
      <c r="D16419" s="263"/>
    </row>
    <row r="16420" spans="1:4" ht="15" x14ac:dyDescent="0.25">
      <c r="A16420" s="262"/>
      <c r="B16420"/>
      <c r="C16420" s="27"/>
      <c r="D16420" s="263"/>
    </row>
    <row r="16421" spans="1:4" ht="15" x14ac:dyDescent="0.25">
      <c r="A16421" s="262"/>
      <c r="B16421"/>
      <c r="C16421" s="27"/>
      <c r="D16421" s="263"/>
    </row>
    <row r="16422" spans="1:4" ht="15" x14ac:dyDescent="0.25">
      <c r="A16422" s="262"/>
      <c r="B16422"/>
      <c r="C16422" s="27"/>
      <c r="D16422" s="263"/>
    </row>
    <row r="16423" spans="1:4" ht="15" x14ac:dyDescent="0.25">
      <c r="A16423" s="262"/>
      <c r="B16423"/>
      <c r="C16423" s="27"/>
      <c r="D16423" s="263"/>
    </row>
    <row r="16424" spans="1:4" ht="15" x14ac:dyDescent="0.25">
      <c r="A16424" s="262"/>
      <c r="B16424"/>
      <c r="C16424" s="27"/>
      <c r="D16424" s="263"/>
    </row>
    <row r="16425" spans="1:4" ht="15" x14ac:dyDescent="0.25">
      <c r="A16425" s="262"/>
      <c r="B16425"/>
      <c r="C16425" s="27"/>
      <c r="D16425" s="263"/>
    </row>
    <row r="16426" spans="1:4" ht="15" x14ac:dyDescent="0.25">
      <c r="A16426" s="262"/>
      <c r="B16426"/>
      <c r="C16426" s="27"/>
      <c r="D16426" s="263"/>
    </row>
    <row r="16427" spans="1:4" ht="15" x14ac:dyDescent="0.25">
      <c r="A16427" s="262"/>
      <c r="B16427"/>
      <c r="C16427" s="27"/>
      <c r="D16427" s="263"/>
    </row>
    <row r="16428" spans="1:4" ht="15" x14ac:dyDescent="0.25">
      <c r="A16428" s="262"/>
      <c r="B16428"/>
      <c r="C16428" s="27"/>
      <c r="D16428" s="263"/>
    </row>
    <row r="16429" spans="1:4" ht="15" x14ac:dyDescent="0.25">
      <c r="A16429" s="262"/>
      <c r="B16429"/>
      <c r="C16429" s="27"/>
      <c r="D16429" s="263"/>
    </row>
    <row r="16430" spans="1:4" ht="15" x14ac:dyDescent="0.25">
      <c r="A16430" s="262"/>
      <c r="B16430"/>
      <c r="C16430" s="27"/>
      <c r="D16430" s="263"/>
    </row>
    <row r="16431" spans="1:4" ht="15" x14ac:dyDescent="0.25">
      <c r="A16431" s="262"/>
      <c r="B16431"/>
      <c r="C16431" s="27"/>
      <c r="D16431" s="263"/>
    </row>
    <row r="16432" spans="1:4" ht="15" x14ac:dyDescent="0.25">
      <c r="A16432" s="262"/>
      <c r="B16432"/>
      <c r="C16432" s="27"/>
      <c r="D16432" s="263"/>
    </row>
    <row r="16433" spans="1:4" ht="15" x14ac:dyDescent="0.25">
      <c r="A16433" s="262"/>
      <c r="B16433"/>
      <c r="C16433" s="27"/>
      <c r="D16433" s="263"/>
    </row>
    <row r="16434" spans="1:4" ht="15" x14ac:dyDescent="0.25">
      <c r="A16434" s="262"/>
      <c r="B16434"/>
      <c r="C16434" s="27"/>
      <c r="D16434" s="263"/>
    </row>
    <row r="16435" spans="1:4" ht="15" x14ac:dyDescent="0.25">
      <c r="A16435" s="262"/>
      <c r="B16435"/>
      <c r="C16435" s="27"/>
      <c r="D16435" s="263"/>
    </row>
    <row r="16436" spans="1:4" ht="15" x14ac:dyDescent="0.25">
      <c r="A16436" s="262"/>
      <c r="B16436"/>
      <c r="C16436" s="27"/>
      <c r="D16436" s="263"/>
    </row>
    <row r="16437" spans="1:4" ht="15" x14ac:dyDescent="0.25">
      <c r="A16437" s="262"/>
      <c r="B16437"/>
      <c r="C16437" s="27"/>
      <c r="D16437" s="263"/>
    </row>
    <row r="16438" spans="1:4" ht="15" x14ac:dyDescent="0.25">
      <c r="A16438" s="262"/>
      <c r="B16438"/>
      <c r="C16438" s="27"/>
      <c r="D16438" s="263"/>
    </row>
    <row r="16439" spans="1:4" ht="15" x14ac:dyDescent="0.25">
      <c r="A16439" s="262"/>
      <c r="B16439"/>
      <c r="C16439" s="27"/>
      <c r="D16439" s="263"/>
    </row>
    <row r="16440" spans="1:4" ht="15" x14ac:dyDescent="0.25">
      <c r="A16440" s="262"/>
      <c r="B16440"/>
      <c r="C16440" s="27"/>
      <c r="D16440" s="263"/>
    </row>
    <row r="16441" spans="1:4" ht="15" x14ac:dyDescent="0.25">
      <c r="A16441" s="262"/>
      <c r="B16441"/>
      <c r="C16441" s="27"/>
      <c r="D16441" s="263"/>
    </row>
    <row r="16442" spans="1:4" ht="15" x14ac:dyDescent="0.25">
      <c r="A16442" s="262"/>
      <c r="B16442"/>
      <c r="C16442" s="27"/>
      <c r="D16442" s="263"/>
    </row>
    <row r="16443" spans="1:4" ht="15" x14ac:dyDescent="0.25">
      <c r="A16443" s="262"/>
      <c r="B16443"/>
      <c r="C16443" s="27"/>
      <c r="D16443" s="263"/>
    </row>
    <row r="16444" spans="1:4" ht="15" x14ac:dyDescent="0.25">
      <c r="A16444" s="262"/>
      <c r="B16444"/>
      <c r="C16444" s="27"/>
      <c r="D16444" s="263"/>
    </row>
    <row r="16445" spans="1:4" ht="15" x14ac:dyDescent="0.25">
      <c r="A16445" s="262"/>
      <c r="B16445"/>
      <c r="C16445" s="27"/>
      <c r="D16445" s="263"/>
    </row>
    <row r="16446" spans="1:4" ht="15" x14ac:dyDescent="0.25">
      <c r="A16446" s="262"/>
      <c r="B16446"/>
      <c r="C16446" s="27"/>
      <c r="D16446" s="263"/>
    </row>
    <row r="16447" spans="1:4" ht="15" x14ac:dyDescent="0.25">
      <c r="A16447" s="262"/>
      <c r="B16447"/>
      <c r="C16447" s="27"/>
      <c r="D16447" s="263"/>
    </row>
    <row r="16448" spans="1:4" ht="15" x14ac:dyDescent="0.25">
      <c r="A16448" s="262"/>
      <c r="B16448"/>
      <c r="C16448" s="27"/>
      <c r="D16448" s="263"/>
    </row>
    <row r="16449" spans="1:4" ht="15" x14ac:dyDescent="0.25">
      <c r="A16449" s="262"/>
      <c r="B16449"/>
      <c r="C16449" s="27"/>
      <c r="D16449" s="263"/>
    </row>
    <row r="16450" spans="1:4" ht="15" x14ac:dyDescent="0.25">
      <c r="A16450" s="262"/>
      <c r="B16450"/>
      <c r="C16450" s="27"/>
      <c r="D16450" s="263"/>
    </row>
    <row r="16451" spans="1:4" ht="15" x14ac:dyDescent="0.25">
      <c r="A16451" s="262"/>
      <c r="B16451"/>
      <c r="C16451" s="27"/>
      <c r="D16451" s="263"/>
    </row>
    <row r="16452" spans="1:4" ht="15" x14ac:dyDescent="0.25">
      <c r="A16452" s="262"/>
      <c r="B16452"/>
      <c r="C16452" s="27"/>
      <c r="D16452" s="263"/>
    </row>
    <row r="16453" spans="1:4" ht="15" x14ac:dyDescent="0.25">
      <c r="A16453" s="262"/>
      <c r="B16453"/>
      <c r="C16453" s="27"/>
      <c r="D16453" s="263"/>
    </row>
    <row r="16454" spans="1:4" ht="15" x14ac:dyDescent="0.25">
      <c r="A16454" s="262"/>
      <c r="B16454"/>
      <c r="C16454" s="27"/>
      <c r="D16454" s="263"/>
    </row>
    <row r="16455" spans="1:4" ht="15" x14ac:dyDescent="0.25">
      <c r="A16455" s="262"/>
      <c r="B16455"/>
      <c r="C16455" s="27"/>
      <c r="D16455" s="263"/>
    </row>
    <row r="16456" spans="1:4" ht="15" x14ac:dyDescent="0.25">
      <c r="A16456" s="262"/>
      <c r="B16456"/>
      <c r="C16456" s="27"/>
      <c r="D16456" s="263"/>
    </row>
    <row r="16457" spans="1:4" ht="15" x14ac:dyDescent="0.25">
      <c r="A16457" s="262"/>
      <c r="B16457"/>
      <c r="C16457" s="27"/>
      <c r="D16457" s="263"/>
    </row>
    <row r="16458" spans="1:4" ht="15" x14ac:dyDescent="0.25">
      <c r="A16458" s="262"/>
      <c r="B16458"/>
      <c r="C16458" s="27"/>
      <c r="D16458" s="263"/>
    </row>
    <row r="16459" spans="1:4" ht="15" x14ac:dyDescent="0.25">
      <c r="A16459" s="262"/>
      <c r="B16459"/>
      <c r="C16459" s="27"/>
      <c r="D16459" s="263"/>
    </row>
    <row r="16460" spans="1:4" ht="15" x14ac:dyDescent="0.25">
      <c r="A16460" s="262"/>
      <c r="B16460"/>
      <c r="C16460" s="27"/>
      <c r="D16460" s="263"/>
    </row>
    <row r="16461" spans="1:4" ht="15" x14ac:dyDescent="0.25">
      <c r="A16461" s="262"/>
      <c r="B16461"/>
      <c r="C16461" s="27"/>
      <c r="D16461" s="263"/>
    </row>
    <row r="16462" spans="1:4" ht="15" x14ac:dyDescent="0.25">
      <c r="A16462" s="262"/>
      <c r="B16462"/>
      <c r="C16462" s="27"/>
      <c r="D16462" s="263"/>
    </row>
    <row r="16463" spans="1:4" ht="15" x14ac:dyDescent="0.25">
      <c r="A16463" s="262"/>
      <c r="B16463"/>
      <c r="C16463" s="27"/>
      <c r="D16463" s="263"/>
    </row>
    <row r="16464" spans="1:4" ht="15" x14ac:dyDescent="0.25">
      <c r="A16464" s="262"/>
      <c r="B16464"/>
      <c r="C16464" s="27"/>
      <c r="D16464" s="263"/>
    </row>
    <row r="16465" spans="1:4" ht="15" x14ac:dyDescent="0.25">
      <c r="A16465" s="262"/>
      <c r="B16465"/>
      <c r="C16465" s="27"/>
      <c r="D16465" s="263"/>
    </row>
    <row r="16466" spans="1:4" ht="15" x14ac:dyDescent="0.25">
      <c r="A16466" s="262"/>
      <c r="B16466"/>
      <c r="C16466" s="27"/>
      <c r="D16466" s="263"/>
    </row>
    <row r="16467" spans="1:4" ht="15" x14ac:dyDescent="0.25">
      <c r="A16467" s="262"/>
      <c r="B16467"/>
      <c r="C16467" s="27"/>
      <c r="D16467" s="263"/>
    </row>
    <row r="16468" spans="1:4" ht="15" x14ac:dyDescent="0.25">
      <c r="A16468" s="262"/>
      <c r="B16468"/>
      <c r="C16468" s="27"/>
      <c r="D16468" s="263"/>
    </row>
    <row r="16469" spans="1:4" ht="15" x14ac:dyDescent="0.25">
      <c r="A16469" s="262"/>
      <c r="B16469"/>
      <c r="C16469" s="27"/>
      <c r="D16469" s="263"/>
    </row>
    <row r="16470" spans="1:4" ht="15" x14ac:dyDescent="0.25">
      <c r="A16470" s="262"/>
      <c r="B16470"/>
      <c r="C16470" s="27"/>
      <c r="D16470" s="263"/>
    </row>
    <row r="16471" spans="1:4" ht="15" x14ac:dyDescent="0.25">
      <c r="A16471" s="262"/>
      <c r="B16471"/>
      <c r="C16471" s="27"/>
      <c r="D16471" s="263"/>
    </row>
    <row r="16472" spans="1:4" ht="15" x14ac:dyDescent="0.25">
      <c r="A16472" s="262"/>
      <c r="B16472"/>
      <c r="C16472" s="27"/>
      <c r="D16472" s="263"/>
    </row>
    <row r="16473" spans="1:4" ht="15" x14ac:dyDescent="0.25">
      <c r="A16473" s="262"/>
      <c r="B16473"/>
      <c r="C16473" s="27"/>
      <c r="D16473" s="263"/>
    </row>
    <row r="16474" spans="1:4" ht="15" x14ac:dyDescent="0.25">
      <c r="A16474" s="262"/>
      <c r="B16474"/>
      <c r="C16474" s="27"/>
      <c r="D16474" s="263"/>
    </row>
    <row r="16475" spans="1:4" ht="15" x14ac:dyDescent="0.25">
      <c r="A16475" s="262"/>
      <c r="B16475"/>
      <c r="C16475" s="27"/>
      <c r="D16475" s="263"/>
    </row>
    <row r="16476" spans="1:4" ht="15" x14ac:dyDescent="0.25">
      <c r="A16476" s="262"/>
      <c r="B16476"/>
      <c r="C16476" s="27"/>
      <c r="D16476" s="263"/>
    </row>
    <row r="16477" spans="1:4" ht="15" x14ac:dyDescent="0.25">
      <c r="A16477" s="262"/>
      <c r="B16477"/>
      <c r="C16477" s="27"/>
      <c r="D16477" s="263"/>
    </row>
    <row r="16478" spans="1:4" ht="15" x14ac:dyDescent="0.25">
      <c r="A16478" s="262"/>
      <c r="B16478"/>
      <c r="C16478" s="27"/>
      <c r="D16478" s="263"/>
    </row>
    <row r="16479" spans="1:4" ht="15" x14ac:dyDescent="0.25">
      <c r="A16479" s="262"/>
      <c r="B16479"/>
      <c r="C16479" s="27"/>
      <c r="D16479" s="263"/>
    </row>
    <row r="16480" spans="1:4" ht="15" x14ac:dyDescent="0.25">
      <c r="A16480" s="262"/>
      <c r="B16480"/>
      <c r="C16480" s="27"/>
      <c r="D16480" s="263"/>
    </row>
    <row r="16481" spans="1:4" ht="15" x14ac:dyDescent="0.25">
      <c r="A16481" s="262"/>
      <c r="B16481"/>
      <c r="C16481" s="27"/>
      <c r="D16481" s="263"/>
    </row>
    <row r="16482" spans="1:4" ht="15" x14ac:dyDescent="0.25">
      <c r="A16482" s="262"/>
      <c r="B16482"/>
      <c r="C16482" s="27"/>
      <c r="D16482" s="263"/>
    </row>
    <row r="16483" spans="1:4" ht="15" x14ac:dyDescent="0.25">
      <c r="A16483" s="262"/>
      <c r="B16483"/>
      <c r="C16483" s="27"/>
      <c r="D16483" s="263"/>
    </row>
    <row r="16484" spans="1:4" ht="15" x14ac:dyDescent="0.25">
      <c r="A16484" s="262"/>
      <c r="B16484"/>
      <c r="C16484" s="27"/>
      <c r="D16484" s="263"/>
    </row>
    <row r="16485" spans="1:4" ht="15" x14ac:dyDescent="0.25">
      <c r="A16485" s="262"/>
      <c r="B16485"/>
      <c r="C16485" s="27"/>
      <c r="D16485" s="263"/>
    </row>
    <row r="16486" spans="1:4" ht="15" x14ac:dyDescent="0.25">
      <c r="A16486" s="262"/>
      <c r="B16486"/>
      <c r="C16486" s="27"/>
      <c r="D16486" s="263"/>
    </row>
    <row r="16487" spans="1:4" ht="15" x14ac:dyDescent="0.25">
      <c r="A16487" s="262"/>
      <c r="B16487"/>
      <c r="C16487" s="27"/>
      <c r="D16487" s="263"/>
    </row>
    <row r="16488" spans="1:4" ht="15" x14ac:dyDescent="0.25">
      <c r="A16488" s="262"/>
      <c r="B16488"/>
      <c r="C16488" s="27"/>
      <c r="D16488" s="263"/>
    </row>
    <row r="16489" spans="1:4" ht="15" x14ac:dyDescent="0.25">
      <c r="A16489" s="262"/>
      <c r="B16489"/>
      <c r="C16489" s="27"/>
      <c r="D16489" s="263"/>
    </row>
    <row r="16490" spans="1:4" ht="15" x14ac:dyDescent="0.25">
      <c r="A16490" s="262"/>
      <c r="B16490"/>
      <c r="C16490" s="27"/>
      <c r="D16490" s="263"/>
    </row>
    <row r="16491" spans="1:4" ht="15" x14ac:dyDescent="0.25">
      <c r="A16491" s="262"/>
      <c r="B16491"/>
      <c r="C16491" s="27"/>
      <c r="D16491" s="263"/>
    </row>
    <row r="16492" spans="1:4" ht="15" x14ac:dyDescent="0.25">
      <c r="A16492" s="262"/>
      <c r="B16492"/>
      <c r="C16492" s="27"/>
      <c r="D16492" s="263"/>
    </row>
    <row r="16493" spans="1:4" ht="15" x14ac:dyDescent="0.25">
      <c r="A16493" s="262"/>
      <c r="B16493"/>
      <c r="C16493" s="27"/>
      <c r="D16493" s="263"/>
    </row>
    <row r="16494" spans="1:4" ht="15" x14ac:dyDescent="0.25">
      <c r="A16494" s="262"/>
      <c r="B16494"/>
      <c r="C16494" s="27"/>
      <c r="D16494" s="263"/>
    </row>
    <row r="16495" spans="1:4" ht="15" x14ac:dyDescent="0.25">
      <c r="A16495" s="262"/>
      <c r="B16495"/>
      <c r="C16495" s="27"/>
      <c r="D16495" s="263"/>
    </row>
    <row r="16496" spans="1:4" ht="15" x14ac:dyDescent="0.25">
      <c r="A16496" s="262"/>
      <c r="B16496"/>
      <c r="C16496" s="27"/>
      <c r="D16496" s="263"/>
    </row>
    <row r="16497" spans="1:4" ht="15" x14ac:dyDescent="0.25">
      <c r="A16497" s="262"/>
      <c r="B16497"/>
      <c r="C16497" s="27"/>
      <c r="D16497" s="263"/>
    </row>
    <row r="16498" spans="1:4" ht="15" x14ac:dyDescent="0.25">
      <c r="A16498" s="262"/>
      <c r="B16498"/>
      <c r="C16498" s="27"/>
      <c r="D16498" s="263"/>
    </row>
    <row r="16499" spans="1:4" ht="15" x14ac:dyDescent="0.25">
      <c r="A16499" s="262"/>
      <c r="B16499"/>
      <c r="C16499" s="27"/>
      <c r="D16499" s="263"/>
    </row>
    <row r="16500" spans="1:4" ht="15" x14ac:dyDescent="0.25">
      <c r="A16500" s="262"/>
      <c r="B16500"/>
      <c r="C16500" s="27"/>
      <c r="D16500" s="263"/>
    </row>
    <row r="16501" spans="1:4" ht="15" x14ac:dyDescent="0.25">
      <c r="A16501" s="262"/>
      <c r="B16501"/>
      <c r="C16501" s="27"/>
      <c r="D16501" s="263"/>
    </row>
    <row r="16502" spans="1:4" ht="15" x14ac:dyDescent="0.25">
      <c r="A16502" s="262"/>
      <c r="B16502"/>
      <c r="C16502" s="27"/>
      <c r="D16502" s="263"/>
    </row>
    <row r="16503" spans="1:4" ht="15" x14ac:dyDescent="0.25">
      <c r="A16503" s="262"/>
      <c r="B16503"/>
      <c r="C16503" s="27"/>
      <c r="D16503" s="263"/>
    </row>
    <row r="16504" spans="1:4" ht="15" x14ac:dyDescent="0.25">
      <c r="A16504" s="262"/>
      <c r="B16504"/>
      <c r="C16504" s="27"/>
      <c r="D16504" s="263"/>
    </row>
    <row r="16505" spans="1:4" ht="15" x14ac:dyDescent="0.25">
      <c r="A16505" s="262"/>
      <c r="B16505"/>
      <c r="C16505" s="27"/>
      <c r="D16505" s="263"/>
    </row>
    <row r="16506" spans="1:4" ht="15" x14ac:dyDescent="0.25">
      <c r="A16506" s="262"/>
      <c r="B16506"/>
      <c r="C16506" s="27"/>
      <c r="D16506" s="263"/>
    </row>
    <row r="16507" spans="1:4" ht="15" x14ac:dyDescent="0.25">
      <c r="A16507" s="262"/>
      <c r="B16507"/>
      <c r="C16507" s="27"/>
      <c r="D16507" s="263"/>
    </row>
    <row r="16508" spans="1:4" ht="15" x14ac:dyDescent="0.25">
      <c r="A16508" s="262"/>
      <c r="B16508"/>
      <c r="C16508" s="27"/>
      <c r="D16508" s="263"/>
    </row>
    <row r="16509" spans="1:4" ht="15" x14ac:dyDescent="0.25">
      <c r="A16509" s="262"/>
      <c r="B16509"/>
      <c r="C16509" s="27"/>
      <c r="D16509" s="263"/>
    </row>
    <row r="16510" spans="1:4" ht="15" x14ac:dyDescent="0.25">
      <c r="A16510" s="262"/>
      <c r="B16510"/>
      <c r="C16510" s="27"/>
      <c r="D16510" s="263"/>
    </row>
    <row r="16511" spans="1:4" ht="15" x14ac:dyDescent="0.25">
      <c r="A16511" s="262"/>
      <c r="B16511"/>
      <c r="C16511" s="27"/>
      <c r="D16511" s="263"/>
    </row>
    <row r="16512" spans="1:4" ht="15" x14ac:dyDescent="0.25">
      <c r="A16512" s="262"/>
      <c r="B16512"/>
      <c r="C16512" s="27"/>
      <c r="D16512" s="263"/>
    </row>
    <row r="16513" spans="1:4" ht="15" x14ac:dyDescent="0.25">
      <c r="A16513" s="262"/>
      <c r="B16513"/>
      <c r="C16513" s="27"/>
      <c r="D16513" s="263"/>
    </row>
    <row r="16514" spans="1:4" ht="15" x14ac:dyDescent="0.25">
      <c r="A16514" s="262"/>
      <c r="B16514"/>
      <c r="C16514" s="27"/>
      <c r="D16514" s="263"/>
    </row>
    <row r="16515" spans="1:4" ht="15" x14ac:dyDescent="0.25">
      <c r="A16515" s="262"/>
      <c r="B16515"/>
      <c r="C16515" s="27"/>
      <c r="D16515" s="263"/>
    </row>
    <row r="16516" spans="1:4" ht="15" x14ac:dyDescent="0.25">
      <c r="A16516" s="262"/>
      <c r="B16516"/>
      <c r="C16516" s="27"/>
      <c r="D16516" s="263"/>
    </row>
    <row r="16517" spans="1:4" ht="15" x14ac:dyDescent="0.25">
      <c r="A16517" s="262"/>
      <c r="B16517"/>
      <c r="C16517" s="27"/>
      <c r="D16517" s="263"/>
    </row>
    <row r="16518" spans="1:4" ht="15" x14ac:dyDescent="0.25">
      <c r="A16518" s="262"/>
      <c r="B16518"/>
      <c r="C16518" s="27"/>
      <c r="D16518" s="263"/>
    </row>
    <row r="16519" spans="1:4" ht="15" x14ac:dyDescent="0.25">
      <c r="A16519" s="262"/>
      <c r="B16519"/>
      <c r="C16519" s="27"/>
      <c r="D16519" s="263"/>
    </row>
    <row r="16520" spans="1:4" ht="15" x14ac:dyDescent="0.25">
      <c r="A16520" s="262"/>
      <c r="B16520"/>
      <c r="C16520" s="27"/>
      <c r="D16520" s="263"/>
    </row>
    <row r="16521" spans="1:4" ht="15" x14ac:dyDescent="0.25">
      <c r="A16521" s="262"/>
      <c r="B16521"/>
      <c r="C16521" s="27"/>
      <c r="D16521" s="263"/>
    </row>
    <row r="16522" spans="1:4" ht="15" x14ac:dyDescent="0.25">
      <c r="A16522" s="262"/>
      <c r="B16522"/>
      <c r="C16522" s="27"/>
      <c r="D16522" s="263"/>
    </row>
    <row r="16523" spans="1:4" ht="15" x14ac:dyDescent="0.25">
      <c r="A16523" s="262"/>
      <c r="B16523"/>
      <c r="C16523" s="27"/>
      <c r="D16523" s="263"/>
    </row>
    <row r="16524" spans="1:4" ht="15" x14ac:dyDescent="0.25">
      <c r="A16524" s="262"/>
      <c r="B16524"/>
      <c r="C16524" s="27"/>
      <c r="D16524" s="263"/>
    </row>
    <row r="16525" spans="1:4" ht="15" x14ac:dyDescent="0.25">
      <c r="A16525" s="262"/>
      <c r="B16525"/>
      <c r="C16525" s="27"/>
      <c r="D16525" s="263"/>
    </row>
    <row r="16526" spans="1:4" ht="15" x14ac:dyDescent="0.25">
      <c r="A16526" s="262"/>
      <c r="B16526"/>
      <c r="C16526" s="27"/>
      <c r="D16526" s="263"/>
    </row>
    <row r="16527" spans="1:4" ht="15" x14ac:dyDescent="0.25">
      <c r="A16527" s="262"/>
      <c r="B16527"/>
      <c r="C16527" s="27"/>
      <c r="D16527" s="263"/>
    </row>
    <row r="16528" spans="1:4" ht="15" x14ac:dyDescent="0.25">
      <c r="A16528" s="262"/>
      <c r="B16528"/>
      <c r="C16528" s="27"/>
      <c r="D16528" s="263"/>
    </row>
    <row r="16529" spans="1:4" ht="15" x14ac:dyDescent="0.25">
      <c r="A16529" s="262"/>
      <c r="B16529"/>
      <c r="C16529" s="27"/>
      <c r="D16529" s="263"/>
    </row>
    <row r="16530" spans="1:4" ht="15" x14ac:dyDescent="0.25">
      <c r="A16530" s="262"/>
      <c r="B16530"/>
      <c r="C16530" s="27"/>
      <c r="D16530" s="263"/>
    </row>
    <row r="16531" spans="1:4" ht="15" x14ac:dyDescent="0.25">
      <c r="A16531" s="262"/>
      <c r="B16531"/>
      <c r="C16531" s="27"/>
      <c r="D16531" s="263"/>
    </row>
    <row r="16532" spans="1:4" ht="15" x14ac:dyDescent="0.25">
      <c r="A16532" s="262"/>
      <c r="B16532"/>
      <c r="C16532" s="27"/>
      <c r="D16532" s="263"/>
    </row>
    <row r="16533" spans="1:4" ht="15" x14ac:dyDescent="0.25">
      <c r="A16533" s="262"/>
      <c r="B16533"/>
      <c r="C16533" s="27"/>
      <c r="D16533" s="263"/>
    </row>
    <row r="16534" spans="1:4" ht="15" x14ac:dyDescent="0.25">
      <c r="A16534" s="262"/>
      <c r="B16534"/>
      <c r="C16534" s="27"/>
      <c r="D16534" s="263"/>
    </row>
    <row r="16535" spans="1:4" ht="15" x14ac:dyDescent="0.25">
      <c r="A16535" s="262"/>
      <c r="B16535"/>
      <c r="C16535" s="27"/>
      <c r="D16535" s="263"/>
    </row>
    <row r="16536" spans="1:4" ht="15" x14ac:dyDescent="0.25">
      <c r="A16536" s="262"/>
      <c r="B16536"/>
      <c r="C16536" s="27"/>
      <c r="D16536" s="263"/>
    </row>
    <row r="16537" spans="1:4" ht="15" x14ac:dyDescent="0.25">
      <c r="A16537" s="262"/>
      <c r="B16537"/>
      <c r="C16537" s="27"/>
      <c r="D16537" s="263"/>
    </row>
    <row r="16538" spans="1:4" ht="15" x14ac:dyDescent="0.25">
      <c r="A16538" s="262"/>
      <c r="B16538"/>
      <c r="C16538" s="27"/>
      <c r="D16538" s="263"/>
    </row>
    <row r="16539" spans="1:4" ht="15" x14ac:dyDescent="0.25">
      <c r="A16539" s="262"/>
      <c r="B16539"/>
      <c r="C16539" s="27"/>
      <c r="D16539" s="263"/>
    </row>
    <row r="16540" spans="1:4" ht="15" x14ac:dyDescent="0.25">
      <c r="A16540" s="262"/>
      <c r="B16540"/>
      <c r="C16540" s="27"/>
      <c r="D16540" s="263"/>
    </row>
    <row r="16541" spans="1:4" ht="15" x14ac:dyDescent="0.25">
      <c r="A16541" s="262"/>
      <c r="B16541"/>
      <c r="C16541" s="27"/>
      <c r="D16541" s="263"/>
    </row>
    <row r="16542" spans="1:4" ht="15" x14ac:dyDescent="0.25">
      <c r="A16542" s="262"/>
      <c r="B16542"/>
      <c r="C16542" s="27"/>
      <c r="D16542" s="263"/>
    </row>
    <row r="16543" spans="1:4" ht="15" x14ac:dyDescent="0.25">
      <c r="A16543" s="262"/>
      <c r="B16543"/>
      <c r="C16543" s="27"/>
      <c r="D16543" s="263"/>
    </row>
    <row r="16544" spans="1:4" ht="15" x14ac:dyDescent="0.25">
      <c r="A16544" s="262"/>
      <c r="B16544"/>
      <c r="C16544" s="27"/>
      <c r="D16544" s="263"/>
    </row>
    <row r="16545" spans="1:4" ht="15" x14ac:dyDescent="0.25">
      <c r="A16545" s="262"/>
      <c r="B16545"/>
      <c r="C16545" s="27"/>
      <c r="D16545" s="263"/>
    </row>
    <row r="16546" spans="1:4" ht="15" x14ac:dyDescent="0.25">
      <c r="A16546" s="262"/>
      <c r="B16546"/>
      <c r="C16546" s="27"/>
      <c r="D16546" s="263"/>
    </row>
    <row r="16547" spans="1:4" ht="15" x14ac:dyDescent="0.25">
      <c r="A16547" s="262"/>
      <c r="B16547"/>
      <c r="C16547" s="27"/>
      <c r="D16547" s="263"/>
    </row>
    <row r="16548" spans="1:4" ht="15" x14ac:dyDescent="0.25">
      <c r="A16548" s="262"/>
      <c r="B16548"/>
      <c r="C16548" s="27"/>
      <c r="D16548" s="263"/>
    </row>
    <row r="16549" spans="1:4" ht="15" x14ac:dyDescent="0.25">
      <c r="A16549" s="262"/>
      <c r="B16549"/>
      <c r="C16549" s="27"/>
      <c r="D16549" s="263"/>
    </row>
    <row r="16550" spans="1:4" ht="15" x14ac:dyDescent="0.25">
      <c r="A16550" s="262"/>
      <c r="B16550"/>
      <c r="C16550" s="27"/>
      <c r="D16550" s="263"/>
    </row>
    <row r="16551" spans="1:4" ht="15" x14ac:dyDescent="0.25">
      <c r="A16551" s="262"/>
      <c r="B16551"/>
      <c r="C16551" s="27"/>
      <c r="D16551" s="263"/>
    </row>
    <row r="16552" spans="1:4" ht="15" x14ac:dyDescent="0.25">
      <c r="A16552" s="262"/>
      <c r="B16552"/>
      <c r="C16552" s="27"/>
      <c r="D16552" s="263"/>
    </row>
    <row r="16553" spans="1:4" ht="15" x14ac:dyDescent="0.25">
      <c r="A16553" s="262"/>
      <c r="B16553"/>
      <c r="C16553" s="27"/>
      <c r="D16553" s="263"/>
    </row>
    <row r="16554" spans="1:4" ht="15" x14ac:dyDescent="0.25">
      <c r="A16554" s="262"/>
      <c r="B16554"/>
      <c r="C16554" s="27"/>
      <c r="D16554" s="263"/>
    </row>
    <row r="16555" spans="1:4" ht="15" x14ac:dyDescent="0.25">
      <c r="A16555" s="262"/>
      <c r="B16555"/>
      <c r="C16555" s="27"/>
      <c r="D16555" s="263"/>
    </row>
    <row r="16556" spans="1:4" ht="15" x14ac:dyDescent="0.25">
      <c r="A16556" s="262"/>
      <c r="B16556"/>
      <c r="C16556" s="27"/>
      <c r="D16556" s="263"/>
    </row>
    <row r="16557" spans="1:4" ht="15" x14ac:dyDescent="0.25">
      <c r="A16557" s="262"/>
      <c r="B16557"/>
      <c r="C16557" s="27"/>
      <c r="D16557" s="263"/>
    </row>
    <row r="16558" spans="1:4" ht="15" x14ac:dyDescent="0.25">
      <c r="A16558" s="262"/>
      <c r="B16558"/>
      <c r="C16558" s="27"/>
      <c r="D16558" s="263"/>
    </row>
    <row r="16559" spans="1:4" ht="15" x14ac:dyDescent="0.25">
      <c r="A16559" s="262"/>
      <c r="B16559"/>
      <c r="C16559" s="27"/>
      <c r="D16559" s="263"/>
    </row>
    <row r="16560" spans="1:4" ht="15" x14ac:dyDescent="0.25">
      <c r="A16560" s="262"/>
      <c r="B16560"/>
      <c r="C16560" s="27"/>
      <c r="D16560" s="263"/>
    </row>
    <row r="16561" spans="1:4" ht="15" x14ac:dyDescent="0.25">
      <c r="A16561" s="262"/>
      <c r="B16561"/>
      <c r="C16561" s="27"/>
      <c r="D16561" s="263"/>
    </row>
    <row r="16562" spans="1:4" ht="15" x14ac:dyDescent="0.25">
      <c r="A16562" s="262"/>
      <c r="B16562"/>
      <c r="C16562" s="27"/>
      <c r="D16562" s="263"/>
    </row>
    <row r="16563" spans="1:4" ht="15" x14ac:dyDescent="0.25">
      <c r="A16563" s="262"/>
      <c r="B16563"/>
      <c r="C16563" s="27"/>
      <c r="D16563" s="263"/>
    </row>
    <row r="16564" spans="1:4" ht="15" x14ac:dyDescent="0.25">
      <c r="A16564" s="262"/>
      <c r="B16564"/>
      <c r="C16564" s="27"/>
      <c r="D16564" s="263"/>
    </row>
    <row r="16565" spans="1:4" ht="15" x14ac:dyDescent="0.25">
      <c r="A16565" s="262"/>
      <c r="B16565"/>
      <c r="C16565" s="27"/>
      <c r="D16565" s="263"/>
    </row>
    <row r="16566" spans="1:4" ht="15" x14ac:dyDescent="0.25">
      <c r="A16566" s="262"/>
      <c r="B16566"/>
      <c r="C16566" s="27"/>
      <c r="D16566" s="263"/>
    </row>
    <row r="16567" spans="1:4" ht="15" x14ac:dyDescent="0.25">
      <c r="A16567" s="262"/>
      <c r="B16567"/>
      <c r="C16567" s="27"/>
      <c r="D16567" s="263"/>
    </row>
    <row r="16568" spans="1:4" ht="15" x14ac:dyDescent="0.25">
      <c r="A16568" s="262"/>
      <c r="B16568"/>
      <c r="C16568" s="27"/>
      <c r="D16568" s="263"/>
    </row>
    <row r="16569" spans="1:4" ht="15" x14ac:dyDescent="0.25">
      <c r="A16569" s="262"/>
      <c r="B16569"/>
      <c r="C16569" s="27"/>
      <c r="D16569" s="263"/>
    </row>
    <row r="16570" spans="1:4" ht="15" x14ac:dyDescent="0.25">
      <c r="A16570" s="262"/>
      <c r="B16570"/>
      <c r="C16570" s="27"/>
      <c r="D16570" s="263"/>
    </row>
    <row r="16571" spans="1:4" ht="15" x14ac:dyDescent="0.25">
      <c r="A16571" s="262"/>
      <c r="B16571"/>
      <c r="C16571" s="27"/>
      <c r="D16571" s="263"/>
    </row>
    <row r="16572" spans="1:4" ht="15" x14ac:dyDescent="0.25">
      <c r="A16572" s="262"/>
      <c r="B16572"/>
      <c r="C16572" s="27"/>
      <c r="D16572" s="263"/>
    </row>
    <row r="16573" spans="1:4" ht="15" x14ac:dyDescent="0.25">
      <c r="A16573" s="262"/>
      <c r="B16573"/>
      <c r="C16573" s="27"/>
      <c r="D16573" s="263"/>
    </row>
    <row r="16574" spans="1:4" ht="15" x14ac:dyDescent="0.25">
      <c r="A16574" s="262"/>
      <c r="B16574"/>
      <c r="C16574" s="27"/>
      <c r="D16574" s="263"/>
    </row>
    <row r="16575" spans="1:4" ht="15" x14ac:dyDescent="0.25">
      <c r="A16575" s="262"/>
      <c r="B16575"/>
      <c r="C16575" s="27"/>
      <c r="D16575" s="263"/>
    </row>
    <row r="16576" spans="1:4" ht="15" x14ac:dyDescent="0.25">
      <c r="A16576" s="262"/>
      <c r="B16576"/>
      <c r="C16576" s="27"/>
      <c r="D16576" s="263"/>
    </row>
    <row r="16577" spans="1:4" ht="15" x14ac:dyDescent="0.25">
      <c r="A16577" s="262"/>
      <c r="B16577"/>
      <c r="C16577" s="27"/>
      <c r="D16577" s="263"/>
    </row>
    <row r="16578" spans="1:4" ht="15" x14ac:dyDescent="0.25">
      <c r="A16578" s="262"/>
      <c r="B16578"/>
      <c r="C16578" s="27"/>
      <c r="D16578" s="263"/>
    </row>
    <row r="16579" spans="1:4" ht="15" x14ac:dyDescent="0.25">
      <c r="A16579" s="262"/>
      <c r="B16579"/>
      <c r="C16579" s="27"/>
      <c r="D16579" s="263"/>
    </row>
    <row r="16580" spans="1:4" ht="15" x14ac:dyDescent="0.25">
      <c r="A16580" s="262"/>
      <c r="B16580"/>
      <c r="C16580" s="27"/>
      <c r="D16580" s="263"/>
    </row>
    <row r="16581" spans="1:4" ht="15" x14ac:dyDescent="0.25">
      <c r="A16581" s="262"/>
      <c r="B16581"/>
      <c r="C16581" s="27"/>
      <c r="D16581" s="263"/>
    </row>
    <row r="16582" spans="1:4" ht="15" x14ac:dyDescent="0.25">
      <c r="A16582" s="262"/>
      <c r="B16582"/>
      <c r="C16582" s="27"/>
      <c r="D16582" s="263"/>
    </row>
    <row r="16583" spans="1:4" ht="15" x14ac:dyDescent="0.25">
      <c r="A16583" s="262"/>
      <c r="B16583"/>
      <c r="C16583" s="27"/>
      <c r="D16583" s="263"/>
    </row>
    <row r="16584" spans="1:4" ht="15" x14ac:dyDescent="0.25">
      <c r="A16584" s="262"/>
      <c r="B16584"/>
      <c r="C16584" s="27"/>
      <c r="D16584" s="263"/>
    </row>
    <row r="16585" spans="1:4" ht="15" x14ac:dyDescent="0.25">
      <c r="A16585" s="262"/>
      <c r="B16585"/>
      <c r="C16585" s="27"/>
      <c r="D16585" s="263"/>
    </row>
    <row r="16586" spans="1:4" ht="15" x14ac:dyDescent="0.25">
      <c r="A16586" s="262"/>
      <c r="B16586"/>
      <c r="C16586" s="27"/>
      <c r="D16586" s="263"/>
    </row>
    <row r="16587" spans="1:4" ht="15" x14ac:dyDescent="0.25">
      <c r="A16587" s="262"/>
      <c r="B16587"/>
      <c r="C16587" s="27"/>
      <c r="D16587" s="263"/>
    </row>
    <row r="16588" spans="1:4" ht="15" x14ac:dyDescent="0.25">
      <c r="A16588" s="262"/>
      <c r="B16588"/>
      <c r="C16588" s="27"/>
      <c r="D16588" s="263"/>
    </row>
    <row r="16589" spans="1:4" ht="15" x14ac:dyDescent="0.25">
      <c r="A16589" s="262"/>
      <c r="B16589"/>
      <c r="C16589" s="27"/>
      <c r="D16589" s="263"/>
    </row>
    <row r="16590" spans="1:4" ht="15" x14ac:dyDescent="0.25">
      <c r="A16590" s="262"/>
      <c r="B16590"/>
      <c r="C16590" s="27"/>
      <c r="D16590" s="263"/>
    </row>
    <row r="16591" spans="1:4" ht="15" x14ac:dyDescent="0.25">
      <c r="A16591" s="262"/>
      <c r="B16591"/>
      <c r="C16591" s="27"/>
      <c r="D16591" s="263"/>
    </row>
    <row r="16592" spans="1:4" ht="15" x14ac:dyDescent="0.25">
      <c r="A16592" s="262"/>
      <c r="B16592"/>
      <c r="C16592" s="27"/>
      <c r="D16592" s="263"/>
    </row>
    <row r="16593" spans="1:4" ht="15" x14ac:dyDescent="0.25">
      <c r="A16593" s="262"/>
      <c r="B16593"/>
      <c r="C16593" s="27"/>
      <c r="D16593" s="263"/>
    </row>
    <row r="16594" spans="1:4" ht="15" x14ac:dyDescent="0.25">
      <c r="A16594" s="262"/>
      <c r="B16594"/>
      <c r="C16594" s="27"/>
      <c r="D16594" s="263"/>
    </row>
    <row r="16595" spans="1:4" ht="15" x14ac:dyDescent="0.25">
      <c r="A16595" s="262"/>
      <c r="B16595"/>
      <c r="C16595" s="27"/>
      <c r="D16595" s="263"/>
    </row>
    <row r="16596" spans="1:4" ht="15" x14ac:dyDescent="0.25">
      <c r="A16596" s="262"/>
      <c r="B16596"/>
      <c r="C16596" s="27"/>
      <c r="D16596" s="263"/>
    </row>
    <row r="16597" spans="1:4" ht="15" x14ac:dyDescent="0.25">
      <c r="A16597" s="262"/>
      <c r="B16597"/>
      <c r="C16597" s="27"/>
      <c r="D16597" s="263"/>
    </row>
    <row r="16598" spans="1:4" ht="15" x14ac:dyDescent="0.25">
      <c r="A16598" s="262"/>
      <c r="B16598"/>
      <c r="C16598" s="27"/>
      <c r="D16598" s="263"/>
    </row>
    <row r="16599" spans="1:4" ht="15" x14ac:dyDescent="0.25">
      <c r="A16599" s="262"/>
      <c r="B16599"/>
      <c r="C16599" s="27"/>
      <c r="D16599" s="263"/>
    </row>
    <row r="16600" spans="1:4" ht="15" x14ac:dyDescent="0.25">
      <c r="A16600" s="262"/>
      <c r="B16600"/>
      <c r="C16600" s="27"/>
      <c r="D16600" s="263"/>
    </row>
    <row r="16601" spans="1:4" ht="15" x14ac:dyDescent="0.25">
      <c r="A16601" s="262"/>
      <c r="B16601"/>
      <c r="C16601" s="27"/>
      <c r="D16601" s="263"/>
    </row>
    <row r="16602" spans="1:4" ht="15" x14ac:dyDescent="0.25">
      <c r="A16602" s="262"/>
      <c r="B16602"/>
      <c r="C16602" s="27"/>
      <c r="D16602" s="263"/>
    </row>
    <row r="16603" spans="1:4" ht="15" x14ac:dyDescent="0.25">
      <c r="A16603" s="262"/>
      <c r="B16603"/>
      <c r="C16603" s="27"/>
      <c r="D16603" s="263"/>
    </row>
    <row r="16604" spans="1:4" ht="15" x14ac:dyDescent="0.25">
      <c r="A16604" s="262"/>
      <c r="B16604"/>
      <c r="C16604" s="27"/>
      <c r="D16604" s="263"/>
    </row>
    <row r="16605" spans="1:4" ht="15" x14ac:dyDescent="0.25">
      <c r="A16605" s="262"/>
      <c r="B16605"/>
      <c r="C16605" s="27"/>
      <c r="D16605" s="263"/>
    </row>
    <row r="16606" spans="1:4" ht="15" x14ac:dyDescent="0.25">
      <c r="A16606" s="262"/>
      <c r="B16606"/>
      <c r="C16606" s="27"/>
      <c r="D16606" s="263"/>
    </row>
    <row r="16607" spans="1:4" ht="15" x14ac:dyDescent="0.25">
      <c r="A16607" s="262"/>
      <c r="B16607"/>
      <c r="C16607" s="27"/>
      <c r="D16607" s="263"/>
    </row>
    <row r="16608" spans="1:4" ht="15" x14ac:dyDescent="0.25">
      <c r="A16608" s="262"/>
      <c r="B16608"/>
      <c r="C16608" s="27"/>
      <c r="D16608" s="263"/>
    </row>
    <row r="16609" spans="1:4" ht="15" x14ac:dyDescent="0.25">
      <c r="A16609" s="262"/>
      <c r="B16609"/>
      <c r="C16609" s="27"/>
      <c r="D16609" s="263"/>
    </row>
    <row r="16610" spans="1:4" ht="15" x14ac:dyDescent="0.25">
      <c r="A16610" s="262"/>
      <c r="B16610"/>
      <c r="C16610" s="27"/>
      <c r="D16610" s="263"/>
    </row>
    <row r="16611" spans="1:4" ht="15" x14ac:dyDescent="0.25">
      <c r="A16611" s="262"/>
      <c r="B16611"/>
      <c r="C16611" s="27"/>
      <c r="D16611" s="263"/>
    </row>
    <row r="16612" spans="1:4" ht="15" x14ac:dyDescent="0.25">
      <c r="A16612" s="262"/>
      <c r="B16612"/>
      <c r="C16612" s="27"/>
      <c r="D16612" s="263"/>
    </row>
    <row r="16613" spans="1:4" ht="15" x14ac:dyDescent="0.25">
      <c r="A16613" s="262"/>
      <c r="B16613"/>
      <c r="C16613" s="27"/>
      <c r="D16613" s="263"/>
    </row>
    <row r="16614" spans="1:4" ht="15" x14ac:dyDescent="0.25">
      <c r="A16614" s="262"/>
      <c r="B16614"/>
      <c r="C16614" s="27"/>
      <c r="D16614" s="263"/>
    </row>
    <row r="16615" spans="1:4" ht="15" x14ac:dyDescent="0.25">
      <c r="A16615" s="262"/>
      <c r="B16615"/>
      <c r="C16615" s="27"/>
      <c r="D16615" s="263"/>
    </row>
    <row r="16616" spans="1:4" ht="15" x14ac:dyDescent="0.25">
      <c r="A16616" s="262"/>
      <c r="B16616"/>
      <c r="C16616" s="27"/>
      <c r="D16616" s="263"/>
    </row>
    <row r="16617" spans="1:4" ht="15" x14ac:dyDescent="0.25">
      <c r="A16617" s="262"/>
      <c r="B16617"/>
      <c r="C16617" s="27"/>
      <c r="D16617" s="263"/>
    </row>
    <row r="16618" spans="1:4" ht="15" x14ac:dyDescent="0.25">
      <c r="A16618" s="262"/>
      <c r="B16618"/>
      <c r="C16618" s="27"/>
      <c r="D16618" s="263"/>
    </row>
    <row r="16619" spans="1:4" ht="15" x14ac:dyDescent="0.25">
      <c r="A16619" s="262"/>
      <c r="B16619"/>
      <c r="C16619" s="27"/>
      <c r="D16619" s="263"/>
    </row>
    <row r="16620" spans="1:4" ht="15" x14ac:dyDescent="0.25">
      <c r="A16620" s="262"/>
      <c r="B16620"/>
      <c r="C16620" s="27"/>
      <c r="D16620" s="263"/>
    </row>
    <row r="16621" spans="1:4" ht="15" x14ac:dyDescent="0.25">
      <c r="A16621" s="262"/>
      <c r="B16621"/>
      <c r="C16621" s="27"/>
      <c r="D16621" s="263"/>
    </row>
    <row r="16622" spans="1:4" ht="15" x14ac:dyDescent="0.25">
      <c r="A16622" s="262"/>
      <c r="B16622"/>
      <c r="C16622" s="27"/>
      <c r="D16622" s="263"/>
    </row>
    <row r="16623" spans="1:4" ht="15" x14ac:dyDescent="0.25">
      <c r="A16623" s="262"/>
      <c r="B16623"/>
      <c r="C16623" s="27"/>
      <c r="D16623" s="263"/>
    </row>
    <row r="16624" spans="1:4" ht="15" x14ac:dyDescent="0.25">
      <c r="A16624" s="262"/>
      <c r="B16624"/>
      <c r="C16624" s="27"/>
      <c r="D16624" s="263"/>
    </row>
    <row r="16625" spans="1:4" ht="15" x14ac:dyDescent="0.25">
      <c r="A16625" s="262"/>
      <c r="B16625"/>
      <c r="C16625" s="27"/>
      <c r="D16625" s="263"/>
    </row>
    <row r="16626" spans="1:4" ht="15" x14ac:dyDescent="0.25">
      <c r="A16626" s="262"/>
      <c r="B16626"/>
      <c r="C16626" s="27"/>
      <c r="D16626" s="263"/>
    </row>
    <row r="16627" spans="1:4" ht="15" x14ac:dyDescent="0.25">
      <c r="A16627" s="262"/>
      <c r="B16627"/>
      <c r="C16627" s="27"/>
      <c r="D16627" s="263"/>
    </row>
    <row r="16628" spans="1:4" ht="15" x14ac:dyDescent="0.25">
      <c r="A16628" s="262"/>
      <c r="B16628"/>
      <c r="C16628" s="27"/>
      <c r="D16628" s="263"/>
    </row>
    <row r="16629" spans="1:4" ht="15" x14ac:dyDescent="0.25">
      <c r="A16629" s="262"/>
      <c r="B16629"/>
      <c r="C16629" s="27"/>
      <c r="D16629" s="263"/>
    </row>
    <row r="16630" spans="1:4" ht="15" x14ac:dyDescent="0.25">
      <c r="A16630" s="262"/>
      <c r="B16630"/>
      <c r="C16630" s="27"/>
      <c r="D16630" s="263"/>
    </row>
    <row r="16631" spans="1:4" ht="15" x14ac:dyDescent="0.25">
      <c r="A16631" s="262"/>
      <c r="B16631"/>
      <c r="C16631" s="27"/>
      <c r="D16631" s="263"/>
    </row>
    <row r="16632" spans="1:4" ht="15" x14ac:dyDescent="0.25">
      <c r="A16632" s="262"/>
      <c r="B16632"/>
      <c r="C16632" s="27"/>
      <c r="D16632" s="263"/>
    </row>
    <row r="16633" spans="1:4" ht="15" x14ac:dyDescent="0.25">
      <c r="A16633" s="262"/>
      <c r="B16633"/>
      <c r="C16633" s="27"/>
      <c r="D16633" s="263"/>
    </row>
    <row r="16634" spans="1:4" ht="15" x14ac:dyDescent="0.25">
      <c r="A16634" s="262"/>
      <c r="B16634"/>
      <c r="C16634" s="27"/>
      <c r="D16634" s="263"/>
    </row>
    <row r="16635" spans="1:4" ht="15" x14ac:dyDescent="0.25">
      <c r="A16635" s="262"/>
      <c r="B16635"/>
      <c r="C16635" s="27"/>
      <c r="D16635" s="263"/>
    </row>
    <row r="16636" spans="1:4" ht="15" x14ac:dyDescent="0.25">
      <c r="A16636" s="262"/>
      <c r="B16636"/>
      <c r="C16636" s="27"/>
      <c r="D16636" s="263"/>
    </row>
    <row r="16637" spans="1:4" ht="15" x14ac:dyDescent="0.25">
      <c r="A16637" s="262"/>
      <c r="B16637"/>
      <c r="C16637" s="27"/>
      <c r="D16637" s="263"/>
    </row>
    <row r="16638" spans="1:4" ht="15" x14ac:dyDescent="0.25">
      <c r="A16638" s="262"/>
      <c r="B16638"/>
      <c r="C16638" s="27"/>
      <c r="D16638" s="263"/>
    </row>
    <row r="16639" spans="1:4" ht="15" x14ac:dyDescent="0.25">
      <c r="A16639" s="262"/>
      <c r="B16639"/>
      <c r="C16639" s="27"/>
      <c r="D16639" s="263"/>
    </row>
    <row r="16640" spans="1:4" ht="15" x14ac:dyDescent="0.25">
      <c r="A16640" s="262"/>
      <c r="B16640"/>
      <c r="C16640" s="27"/>
      <c r="D16640" s="263"/>
    </row>
    <row r="16641" spans="1:4" ht="15" x14ac:dyDescent="0.25">
      <c r="A16641" s="262"/>
      <c r="B16641"/>
      <c r="C16641" s="27"/>
      <c r="D16641" s="263"/>
    </row>
    <row r="16642" spans="1:4" ht="15" x14ac:dyDescent="0.25">
      <c r="A16642" s="262"/>
      <c r="B16642"/>
      <c r="C16642" s="27"/>
      <c r="D16642" s="263"/>
    </row>
    <row r="16643" spans="1:4" ht="15" x14ac:dyDescent="0.25">
      <c r="A16643" s="262"/>
      <c r="B16643"/>
      <c r="C16643" s="27"/>
      <c r="D16643" s="263"/>
    </row>
    <row r="16644" spans="1:4" ht="15" x14ac:dyDescent="0.25">
      <c r="A16644" s="262"/>
      <c r="B16644"/>
      <c r="C16644" s="27"/>
      <c r="D16644" s="263"/>
    </row>
    <row r="16645" spans="1:4" ht="15" x14ac:dyDescent="0.25">
      <c r="A16645" s="262"/>
      <c r="B16645"/>
      <c r="C16645" s="27"/>
      <c r="D16645" s="263"/>
    </row>
    <row r="16646" spans="1:4" ht="15" x14ac:dyDescent="0.25">
      <c r="A16646" s="262"/>
      <c r="B16646"/>
      <c r="C16646" s="27"/>
      <c r="D16646" s="263"/>
    </row>
    <row r="16647" spans="1:4" ht="15" x14ac:dyDescent="0.25">
      <c r="A16647" s="262"/>
      <c r="B16647"/>
      <c r="C16647" s="27"/>
      <c r="D16647" s="263"/>
    </row>
    <row r="16648" spans="1:4" ht="15" x14ac:dyDescent="0.25">
      <c r="A16648" s="262"/>
      <c r="B16648"/>
      <c r="C16648" s="27"/>
      <c r="D16648" s="263"/>
    </row>
    <row r="16649" spans="1:4" ht="15" x14ac:dyDescent="0.25">
      <c r="A16649" s="262"/>
      <c r="B16649"/>
      <c r="C16649" s="27"/>
      <c r="D16649" s="263"/>
    </row>
    <row r="16650" spans="1:4" ht="15" x14ac:dyDescent="0.25">
      <c r="A16650" s="262"/>
      <c r="B16650"/>
      <c r="C16650" s="27"/>
      <c r="D16650" s="263"/>
    </row>
    <row r="16651" spans="1:4" ht="15" x14ac:dyDescent="0.25">
      <c r="A16651" s="262"/>
      <c r="B16651"/>
      <c r="C16651" s="27"/>
      <c r="D16651" s="263"/>
    </row>
    <row r="16652" spans="1:4" ht="15" x14ac:dyDescent="0.25">
      <c r="A16652" s="262"/>
      <c r="B16652"/>
      <c r="C16652" s="27"/>
      <c r="D16652" s="263"/>
    </row>
    <row r="16653" spans="1:4" ht="15" x14ac:dyDescent="0.25">
      <c r="A16653" s="262"/>
      <c r="B16653"/>
      <c r="C16653" s="27"/>
      <c r="D16653" s="263"/>
    </row>
    <row r="16654" spans="1:4" ht="15" x14ac:dyDescent="0.25">
      <c r="A16654" s="262"/>
      <c r="B16654"/>
      <c r="C16654" s="27"/>
      <c r="D16654" s="263"/>
    </row>
    <row r="16655" spans="1:4" ht="15" x14ac:dyDescent="0.25">
      <c r="A16655" s="262"/>
      <c r="B16655"/>
      <c r="C16655" s="27"/>
      <c r="D16655" s="263"/>
    </row>
    <row r="16656" spans="1:4" ht="15" x14ac:dyDescent="0.25">
      <c r="A16656" s="262"/>
      <c r="B16656"/>
      <c r="C16656" s="27"/>
      <c r="D16656" s="263"/>
    </row>
    <row r="16657" spans="1:4" ht="15" x14ac:dyDescent="0.25">
      <c r="A16657" s="262"/>
      <c r="B16657"/>
      <c r="C16657" s="27"/>
      <c r="D16657" s="263"/>
    </row>
    <row r="16658" spans="1:4" ht="15" x14ac:dyDescent="0.25">
      <c r="A16658" s="262"/>
      <c r="B16658"/>
      <c r="C16658" s="27"/>
      <c r="D16658" s="263"/>
    </row>
    <row r="16659" spans="1:4" ht="15" x14ac:dyDescent="0.25">
      <c r="A16659" s="262"/>
      <c r="B16659"/>
      <c r="C16659" s="27"/>
      <c r="D16659" s="263"/>
    </row>
    <row r="16660" spans="1:4" ht="15" x14ac:dyDescent="0.25">
      <c r="A16660" s="262"/>
      <c r="B16660"/>
      <c r="C16660" s="27"/>
      <c r="D16660" s="263"/>
    </row>
    <row r="16661" spans="1:4" ht="15" x14ac:dyDescent="0.25">
      <c r="A16661" s="262"/>
      <c r="B16661"/>
      <c r="C16661" s="27"/>
      <c r="D16661" s="263"/>
    </row>
    <row r="16662" spans="1:4" ht="15" x14ac:dyDescent="0.25">
      <c r="A16662" s="262"/>
      <c r="B16662"/>
      <c r="C16662" s="27"/>
      <c r="D16662" s="263"/>
    </row>
    <row r="16663" spans="1:4" ht="15" x14ac:dyDescent="0.25">
      <c r="A16663" s="262"/>
      <c r="B16663"/>
      <c r="C16663" s="27"/>
      <c r="D16663" s="263"/>
    </row>
    <row r="16664" spans="1:4" ht="15" x14ac:dyDescent="0.25">
      <c r="A16664" s="262"/>
      <c r="B16664"/>
      <c r="C16664" s="27"/>
      <c r="D16664" s="263"/>
    </row>
    <row r="16665" spans="1:4" ht="15" x14ac:dyDescent="0.25">
      <c r="A16665" s="262"/>
      <c r="B16665"/>
      <c r="C16665" s="27"/>
      <c r="D16665" s="263"/>
    </row>
    <row r="16666" spans="1:4" ht="15" x14ac:dyDescent="0.25">
      <c r="A16666" s="262"/>
      <c r="B16666"/>
      <c r="C16666" s="27"/>
      <c r="D16666" s="263"/>
    </row>
    <row r="16667" spans="1:4" ht="15" x14ac:dyDescent="0.25">
      <c r="A16667" s="262"/>
      <c r="B16667"/>
      <c r="C16667" s="27"/>
      <c r="D16667" s="263"/>
    </row>
    <row r="16668" spans="1:4" ht="15" x14ac:dyDescent="0.25">
      <c r="A16668" s="262"/>
      <c r="B16668"/>
      <c r="C16668" s="27"/>
      <c r="D16668" s="263"/>
    </row>
    <row r="16669" spans="1:4" ht="15" x14ac:dyDescent="0.25">
      <c r="A16669" s="262"/>
      <c r="B16669"/>
      <c r="C16669" s="27"/>
      <c r="D16669" s="263"/>
    </row>
    <row r="16670" spans="1:4" ht="15" x14ac:dyDescent="0.25">
      <c r="A16670" s="262"/>
      <c r="B16670"/>
      <c r="C16670" s="27"/>
      <c r="D16670" s="263"/>
    </row>
    <row r="16671" spans="1:4" ht="15" x14ac:dyDescent="0.25">
      <c r="A16671" s="262"/>
      <c r="B16671"/>
      <c r="C16671" s="27"/>
      <c r="D16671" s="263"/>
    </row>
    <row r="16672" spans="1:4" ht="15" x14ac:dyDescent="0.25">
      <c r="A16672" s="262"/>
      <c r="B16672"/>
      <c r="C16672" s="27"/>
      <c r="D16672" s="263"/>
    </row>
    <row r="16673" spans="1:4" ht="15" x14ac:dyDescent="0.25">
      <c r="A16673" s="262"/>
      <c r="B16673"/>
      <c r="C16673" s="27"/>
      <c r="D16673" s="263"/>
    </row>
    <row r="16674" spans="1:4" ht="15" x14ac:dyDescent="0.25">
      <c r="A16674" s="262"/>
      <c r="B16674"/>
      <c r="C16674" s="27"/>
      <c r="D16674" s="263"/>
    </row>
    <row r="16675" spans="1:4" ht="15" x14ac:dyDescent="0.25">
      <c r="A16675" s="262"/>
      <c r="B16675"/>
      <c r="C16675" s="27"/>
      <c r="D16675" s="263"/>
    </row>
    <row r="16676" spans="1:4" ht="15" x14ac:dyDescent="0.25">
      <c r="A16676" s="262"/>
      <c r="B16676"/>
      <c r="C16676" s="27"/>
      <c r="D16676" s="263"/>
    </row>
    <row r="16677" spans="1:4" ht="15" x14ac:dyDescent="0.25">
      <c r="A16677" s="262"/>
      <c r="B16677"/>
      <c r="C16677" s="27"/>
      <c r="D16677" s="263"/>
    </row>
    <row r="16678" spans="1:4" ht="15" x14ac:dyDescent="0.25">
      <c r="A16678" s="262"/>
      <c r="B16678"/>
      <c r="C16678" s="27"/>
      <c r="D16678" s="263"/>
    </row>
    <row r="16679" spans="1:4" ht="15" x14ac:dyDescent="0.25">
      <c r="A16679" s="262"/>
      <c r="B16679"/>
      <c r="C16679" s="27"/>
      <c r="D16679" s="263"/>
    </row>
    <row r="16680" spans="1:4" ht="15" x14ac:dyDescent="0.25">
      <c r="A16680" s="262"/>
      <c r="B16680"/>
      <c r="C16680" s="27"/>
      <c r="D16680" s="263"/>
    </row>
    <row r="16681" spans="1:4" ht="15" x14ac:dyDescent="0.25">
      <c r="A16681" s="262"/>
      <c r="B16681"/>
      <c r="C16681" s="27"/>
      <c r="D16681" s="263"/>
    </row>
    <row r="16682" spans="1:4" ht="15" x14ac:dyDescent="0.25">
      <c r="A16682" s="262"/>
      <c r="B16682"/>
      <c r="C16682" s="27"/>
      <c r="D16682" s="263"/>
    </row>
    <row r="16683" spans="1:4" ht="15" x14ac:dyDescent="0.25">
      <c r="A16683" s="262"/>
      <c r="B16683"/>
      <c r="C16683" s="27"/>
      <c r="D16683" s="263"/>
    </row>
    <row r="16684" spans="1:4" ht="15" x14ac:dyDescent="0.25">
      <c r="A16684" s="262"/>
      <c r="B16684"/>
      <c r="C16684" s="27"/>
      <c r="D16684" s="263"/>
    </row>
    <row r="16685" spans="1:4" ht="15" x14ac:dyDescent="0.25">
      <c r="A16685" s="262"/>
      <c r="B16685"/>
      <c r="C16685" s="27"/>
      <c r="D16685" s="263"/>
    </row>
    <row r="16686" spans="1:4" ht="15" x14ac:dyDescent="0.25">
      <c r="A16686" s="262"/>
      <c r="B16686"/>
      <c r="C16686" s="27"/>
      <c r="D16686" s="263"/>
    </row>
    <row r="16687" spans="1:4" ht="15" x14ac:dyDescent="0.25">
      <c r="A16687" s="262"/>
      <c r="B16687"/>
      <c r="C16687" s="27"/>
      <c r="D16687" s="263"/>
    </row>
    <row r="16688" spans="1:4" ht="15" x14ac:dyDescent="0.25">
      <c r="A16688" s="262"/>
      <c r="B16688"/>
      <c r="C16688" s="27"/>
      <c r="D16688" s="263"/>
    </row>
    <row r="16689" spans="1:4" ht="15" x14ac:dyDescent="0.25">
      <c r="A16689" s="262"/>
      <c r="B16689"/>
      <c r="C16689" s="27"/>
      <c r="D16689" s="263"/>
    </row>
    <row r="16690" spans="1:4" ht="15" x14ac:dyDescent="0.25">
      <c r="A16690" s="262"/>
      <c r="B16690"/>
      <c r="C16690" s="27"/>
      <c r="D16690" s="263"/>
    </row>
    <row r="16691" spans="1:4" ht="15" x14ac:dyDescent="0.25">
      <c r="A16691" s="262"/>
      <c r="B16691"/>
      <c r="C16691" s="27"/>
      <c r="D16691" s="263"/>
    </row>
    <row r="16692" spans="1:4" ht="15" x14ac:dyDescent="0.25">
      <c r="A16692" s="262"/>
      <c r="B16692"/>
      <c r="C16692" s="27"/>
      <c r="D16692" s="263"/>
    </row>
    <row r="16693" spans="1:4" ht="15" x14ac:dyDescent="0.25">
      <c r="A16693" s="262"/>
      <c r="B16693"/>
      <c r="C16693" s="27"/>
      <c r="D16693" s="263"/>
    </row>
    <row r="16694" spans="1:4" ht="15" x14ac:dyDescent="0.25">
      <c r="A16694" s="262"/>
      <c r="B16694"/>
      <c r="C16694" s="27"/>
      <c r="D16694" s="263"/>
    </row>
    <row r="16695" spans="1:4" ht="15" x14ac:dyDescent="0.25">
      <c r="A16695" s="262"/>
      <c r="B16695"/>
      <c r="C16695" s="27"/>
      <c r="D16695" s="263"/>
    </row>
    <row r="16696" spans="1:4" ht="15" x14ac:dyDescent="0.25">
      <c r="A16696" s="262"/>
      <c r="B16696"/>
      <c r="C16696" s="27"/>
      <c r="D16696" s="263"/>
    </row>
    <row r="16697" spans="1:4" ht="15" x14ac:dyDescent="0.25">
      <c r="A16697" s="262"/>
      <c r="B16697"/>
      <c r="C16697" s="27"/>
      <c r="D16697" s="263"/>
    </row>
    <row r="16698" spans="1:4" ht="15" x14ac:dyDescent="0.25">
      <c r="A16698" s="262"/>
      <c r="B16698"/>
      <c r="C16698" s="27"/>
      <c r="D16698" s="263"/>
    </row>
    <row r="16699" spans="1:4" ht="15" x14ac:dyDescent="0.25">
      <c r="A16699" s="262"/>
      <c r="B16699"/>
      <c r="C16699" s="27"/>
      <c r="D16699" s="263"/>
    </row>
    <row r="16700" spans="1:4" ht="15" x14ac:dyDescent="0.25">
      <c r="A16700" s="262"/>
      <c r="B16700"/>
      <c r="C16700" s="27"/>
      <c r="D16700" s="263"/>
    </row>
    <row r="16701" spans="1:4" ht="15" x14ac:dyDescent="0.25">
      <c r="A16701" s="262"/>
      <c r="B16701"/>
      <c r="C16701" s="27"/>
      <c r="D16701" s="263"/>
    </row>
    <row r="16702" spans="1:4" ht="15" x14ac:dyDescent="0.25">
      <c r="A16702" s="262"/>
      <c r="B16702"/>
      <c r="C16702" s="27"/>
      <c r="D16702" s="263"/>
    </row>
    <row r="16703" spans="1:4" ht="15" x14ac:dyDescent="0.25">
      <c r="A16703" s="262"/>
      <c r="B16703"/>
      <c r="C16703" s="27"/>
      <c r="D16703" s="263"/>
    </row>
    <row r="16704" spans="1:4" ht="15" x14ac:dyDescent="0.25">
      <c r="A16704" s="262"/>
      <c r="B16704"/>
      <c r="C16704" s="27"/>
      <c r="D16704" s="263"/>
    </row>
    <row r="16705" spans="1:4" ht="15" x14ac:dyDescent="0.25">
      <c r="A16705" s="262"/>
      <c r="B16705"/>
      <c r="C16705" s="27"/>
      <c r="D16705" s="263"/>
    </row>
    <row r="16706" spans="1:4" ht="15" x14ac:dyDescent="0.25">
      <c r="A16706" s="262"/>
      <c r="B16706"/>
      <c r="C16706" s="27"/>
      <c r="D16706" s="263"/>
    </row>
    <row r="16707" spans="1:4" ht="15" x14ac:dyDescent="0.25">
      <c r="A16707" s="262"/>
      <c r="B16707"/>
      <c r="C16707" s="27"/>
      <c r="D16707" s="263"/>
    </row>
    <row r="16708" spans="1:4" ht="15" x14ac:dyDescent="0.25">
      <c r="A16708" s="262"/>
      <c r="B16708"/>
      <c r="C16708" s="27"/>
      <c r="D16708" s="263"/>
    </row>
    <row r="16709" spans="1:4" ht="15" x14ac:dyDescent="0.25">
      <c r="A16709" s="262"/>
      <c r="B16709"/>
      <c r="C16709" s="27"/>
      <c r="D16709" s="263"/>
    </row>
    <row r="16710" spans="1:4" ht="15" x14ac:dyDescent="0.25">
      <c r="A16710" s="262"/>
      <c r="B16710"/>
      <c r="C16710" s="27"/>
      <c r="D16710" s="263"/>
    </row>
    <row r="16711" spans="1:4" ht="15" x14ac:dyDescent="0.25">
      <c r="A16711" s="262"/>
      <c r="B16711"/>
      <c r="C16711" s="27"/>
      <c r="D16711" s="263"/>
    </row>
    <row r="16712" spans="1:4" ht="15" x14ac:dyDescent="0.25">
      <c r="A16712" s="262"/>
      <c r="B16712"/>
      <c r="C16712" s="27"/>
      <c r="D16712" s="263"/>
    </row>
    <row r="16713" spans="1:4" ht="15" x14ac:dyDescent="0.25">
      <c r="A16713" s="262"/>
      <c r="B16713"/>
      <c r="C16713" s="27"/>
      <c r="D16713" s="263"/>
    </row>
    <row r="16714" spans="1:4" ht="15" x14ac:dyDescent="0.25">
      <c r="A16714" s="262"/>
      <c r="B16714"/>
      <c r="C16714" s="27"/>
      <c r="D16714" s="263"/>
    </row>
    <row r="16715" spans="1:4" ht="15" x14ac:dyDescent="0.25">
      <c r="A16715" s="262"/>
      <c r="B16715"/>
      <c r="C16715" s="27"/>
      <c r="D16715" s="263"/>
    </row>
    <row r="16716" spans="1:4" ht="15" x14ac:dyDescent="0.25">
      <c r="A16716" s="262"/>
      <c r="B16716"/>
      <c r="C16716" s="27"/>
      <c r="D16716" s="263"/>
    </row>
    <row r="16717" spans="1:4" ht="15" x14ac:dyDescent="0.25">
      <c r="A16717" s="262"/>
      <c r="B16717"/>
      <c r="C16717" s="27"/>
      <c r="D16717" s="263"/>
    </row>
    <row r="16718" spans="1:4" ht="15" x14ac:dyDescent="0.25">
      <c r="A16718" s="262"/>
      <c r="B16718"/>
      <c r="C16718" s="27"/>
      <c r="D16718" s="263"/>
    </row>
    <row r="16719" spans="1:4" ht="15" x14ac:dyDescent="0.25">
      <c r="A16719" s="262"/>
      <c r="B16719"/>
      <c r="C16719" s="27"/>
      <c r="D16719" s="263"/>
    </row>
    <row r="16720" spans="1:4" ht="15" x14ac:dyDescent="0.25">
      <c r="A16720" s="262"/>
      <c r="B16720"/>
      <c r="C16720" s="27"/>
      <c r="D16720" s="263"/>
    </row>
    <row r="16721" spans="1:4" ht="15" x14ac:dyDescent="0.25">
      <c r="A16721" s="262"/>
      <c r="B16721"/>
      <c r="C16721" s="27"/>
      <c r="D16721" s="263"/>
    </row>
    <row r="16722" spans="1:4" ht="15" x14ac:dyDescent="0.25">
      <c r="A16722" s="262"/>
      <c r="B16722"/>
      <c r="C16722" s="27"/>
      <c r="D16722" s="263"/>
    </row>
    <row r="16723" spans="1:4" ht="15" x14ac:dyDescent="0.25">
      <c r="A16723" s="262"/>
      <c r="B16723"/>
      <c r="C16723" s="27"/>
      <c r="D16723" s="263"/>
    </row>
    <row r="16724" spans="1:4" ht="15" x14ac:dyDescent="0.25">
      <c r="A16724" s="262"/>
      <c r="B16724"/>
      <c r="C16724" s="27"/>
      <c r="D16724" s="263"/>
    </row>
    <row r="16725" spans="1:4" ht="15" x14ac:dyDescent="0.25">
      <c r="A16725" s="262"/>
      <c r="B16725"/>
      <c r="C16725" s="27"/>
      <c r="D16725" s="263"/>
    </row>
    <row r="16726" spans="1:4" ht="15" x14ac:dyDescent="0.25">
      <c r="A16726" s="262"/>
      <c r="B16726"/>
      <c r="C16726" s="27"/>
      <c r="D16726" s="263"/>
    </row>
    <row r="16727" spans="1:4" ht="15" x14ac:dyDescent="0.25">
      <c r="A16727" s="262"/>
      <c r="B16727"/>
      <c r="C16727" s="27"/>
      <c r="D16727" s="263"/>
    </row>
    <row r="16728" spans="1:4" ht="15" x14ac:dyDescent="0.25">
      <c r="A16728" s="262"/>
      <c r="B16728"/>
      <c r="C16728" s="27"/>
      <c r="D16728" s="263"/>
    </row>
    <row r="16729" spans="1:4" ht="15" x14ac:dyDescent="0.25">
      <c r="A16729" s="262"/>
      <c r="B16729"/>
      <c r="C16729" s="27"/>
      <c r="D16729" s="263"/>
    </row>
    <row r="16730" spans="1:4" ht="15" x14ac:dyDescent="0.25">
      <c r="A16730" s="262"/>
      <c r="B16730"/>
      <c r="C16730" s="27"/>
      <c r="D16730" s="263"/>
    </row>
    <row r="16731" spans="1:4" ht="15" x14ac:dyDescent="0.25">
      <c r="A16731" s="262"/>
      <c r="B16731"/>
      <c r="C16731" s="27"/>
      <c r="D16731" s="263"/>
    </row>
    <row r="16732" spans="1:4" ht="15" x14ac:dyDescent="0.25">
      <c r="A16732" s="262"/>
      <c r="B16732"/>
      <c r="C16732" s="27"/>
      <c r="D16732" s="263"/>
    </row>
    <row r="16733" spans="1:4" ht="15" x14ac:dyDescent="0.25">
      <c r="A16733" s="262"/>
      <c r="B16733"/>
      <c r="C16733" s="27"/>
      <c r="D16733" s="263"/>
    </row>
    <row r="16734" spans="1:4" ht="15" x14ac:dyDescent="0.25">
      <c r="A16734" s="262"/>
      <c r="B16734"/>
      <c r="C16734" s="27"/>
      <c r="D16734" s="263"/>
    </row>
    <row r="16735" spans="1:4" ht="15" x14ac:dyDescent="0.25">
      <c r="A16735" s="262"/>
      <c r="B16735"/>
      <c r="C16735" s="27"/>
      <c r="D16735" s="263"/>
    </row>
    <row r="16736" spans="1:4" ht="15" x14ac:dyDescent="0.25">
      <c r="A16736" s="262"/>
      <c r="B16736"/>
      <c r="C16736" s="27"/>
      <c r="D16736" s="263"/>
    </row>
    <row r="16737" spans="1:4" ht="15" x14ac:dyDescent="0.25">
      <c r="A16737" s="262"/>
      <c r="B16737"/>
      <c r="C16737" s="27"/>
      <c r="D16737" s="263"/>
    </row>
    <row r="16738" spans="1:4" ht="15" x14ac:dyDescent="0.25">
      <c r="A16738" s="262"/>
      <c r="B16738"/>
      <c r="C16738" s="27"/>
      <c r="D16738" s="263"/>
    </row>
    <row r="16739" spans="1:4" ht="15" x14ac:dyDescent="0.25">
      <c r="A16739" s="262"/>
      <c r="B16739"/>
      <c r="C16739" s="27"/>
      <c r="D16739" s="263"/>
    </row>
    <row r="16740" spans="1:4" ht="15" x14ac:dyDescent="0.25">
      <c r="A16740" s="262"/>
      <c r="B16740"/>
      <c r="C16740" s="27"/>
      <c r="D16740" s="263"/>
    </row>
    <row r="16741" spans="1:4" ht="15" x14ac:dyDescent="0.25">
      <c r="A16741" s="262"/>
      <c r="B16741"/>
      <c r="C16741" s="27"/>
      <c r="D16741" s="263"/>
    </row>
    <row r="16742" spans="1:4" ht="15" x14ac:dyDescent="0.25">
      <c r="A16742" s="262"/>
      <c r="B16742"/>
      <c r="C16742" s="27"/>
      <c r="D16742" s="263"/>
    </row>
    <row r="16743" spans="1:4" ht="15" x14ac:dyDescent="0.25">
      <c r="A16743" s="262"/>
      <c r="B16743"/>
      <c r="C16743" s="27"/>
      <c r="D16743" s="263"/>
    </row>
    <row r="16744" spans="1:4" ht="15" x14ac:dyDescent="0.25">
      <c r="A16744" s="262"/>
      <c r="B16744"/>
      <c r="C16744" s="27"/>
      <c r="D16744" s="263"/>
    </row>
    <row r="16745" spans="1:4" ht="15" x14ac:dyDescent="0.25">
      <c r="A16745" s="262"/>
      <c r="B16745"/>
      <c r="C16745" s="27"/>
      <c r="D16745" s="263"/>
    </row>
    <row r="16746" spans="1:4" ht="15" x14ac:dyDescent="0.25">
      <c r="A16746" s="262"/>
      <c r="B16746"/>
      <c r="C16746" s="27"/>
      <c r="D16746" s="263"/>
    </row>
    <row r="16747" spans="1:4" ht="15" x14ac:dyDescent="0.25">
      <c r="A16747" s="262"/>
      <c r="B16747"/>
      <c r="C16747" s="27"/>
      <c r="D16747" s="263"/>
    </row>
    <row r="16748" spans="1:4" ht="15" x14ac:dyDescent="0.25">
      <c r="A16748" s="262"/>
      <c r="B16748"/>
      <c r="C16748" s="27"/>
      <c r="D16748" s="263"/>
    </row>
    <row r="16749" spans="1:4" ht="15" x14ac:dyDescent="0.25">
      <c r="A16749" s="262"/>
      <c r="B16749"/>
      <c r="C16749" s="27"/>
      <c r="D16749" s="263"/>
    </row>
    <row r="16750" spans="1:4" ht="15" x14ac:dyDescent="0.25">
      <c r="A16750" s="262"/>
      <c r="B16750"/>
      <c r="C16750" s="27"/>
      <c r="D16750" s="263"/>
    </row>
    <row r="16751" spans="1:4" ht="15" x14ac:dyDescent="0.25">
      <c r="A16751" s="262"/>
      <c r="B16751"/>
      <c r="C16751" s="27"/>
      <c r="D16751" s="263"/>
    </row>
    <row r="16752" spans="1:4" ht="15" x14ac:dyDescent="0.25">
      <c r="A16752" s="262"/>
      <c r="B16752"/>
      <c r="C16752" s="27"/>
      <c r="D16752" s="263"/>
    </row>
    <row r="16753" spans="1:4" ht="15" x14ac:dyDescent="0.25">
      <c r="A16753" s="262"/>
      <c r="B16753"/>
      <c r="C16753" s="27"/>
      <c r="D16753" s="263"/>
    </row>
    <row r="16754" spans="1:4" ht="15" x14ac:dyDescent="0.25">
      <c r="A16754" s="262"/>
      <c r="B16754"/>
      <c r="C16754" s="27"/>
      <c r="D16754" s="263"/>
    </row>
    <row r="16755" spans="1:4" ht="15" x14ac:dyDescent="0.25">
      <c r="A16755" s="262"/>
      <c r="B16755"/>
      <c r="C16755" s="27"/>
      <c r="D16755" s="263"/>
    </row>
    <row r="16756" spans="1:4" ht="15" x14ac:dyDescent="0.25">
      <c r="A16756" s="262"/>
      <c r="B16756"/>
      <c r="C16756" s="27"/>
      <c r="D16756" s="263"/>
    </row>
    <row r="16757" spans="1:4" ht="15" x14ac:dyDescent="0.25">
      <c r="A16757" s="262"/>
      <c r="B16757"/>
      <c r="C16757" s="27"/>
      <c r="D16757" s="263"/>
    </row>
    <row r="16758" spans="1:4" ht="15" x14ac:dyDescent="0.25">
      <c r="A16758" s="262"/>
      <c r="B16758"/>
      <c r="C16758" s="27"/>
      <c r="D16758" s="263"/>
    </row>
    <row r="16759" spans="1:4" ht="15" x14ac:dyDescent="0.25">
      <c r="A16759" s="262"/>
      <c r="B16759"/>
      <c r="C16759" s="27"/>
      <c r="D16759" s="263"/>
    </row>
    <row r="16760" spans="1:4" ht="15" x14ac:dyDescent="0.25">
      <c r="A16760" s="262"/>
      <c r="B16760"/>
      <c r="C16760" s="27"/>
      <c r="D16760" s="263"/>
    </row>
    <row r="16761" spans="1:4" ht="15" x14ac:dyDescent="0.25">
      <c r="A16761" s="262"/>
      <c r="B16761"/>
      <c r="C16761" s="27"/>
      <c r="D16761" s="263"/>
    </row>
    <row r="16762" spans="1:4" ht="15" x14ac:dyDescent="0.25">
      <c r="A16762" s="262"/>
      <c r="B16762"/>
      <c r="C16762" s="27"/>
      <c r="D16762" s="263"/>
    </row>
    <row r="16763" spans="1:4" ht="15" x14ac:dyDescent="0.25">
      <c r="A16763" s="262"/>
      <c r="B16763"/>
      <c r="C16763" s="27"/>
      <c r="D16763" s="263"/>
    </row>
    <row r="16764" spans="1:4" ht="15" x14ac:dyDescent="0.25">
      <c r="A16764" s="262"/>
      <c r="B16764"/>
      <c r="C16764" s="27"/>
      <c r="D16764" s="263"/>
    </row>
    <row r="16765" spans="1:4" ht="15" x14ac:dyDescent="0.25">
      <c r="A16765" s="262"/>
      <c r="B16765"/>
      <c r="C16765" s="27"/>
      <c r="D16765" s="263"/>
    </row>
    <row r="16766" spans="1:4" ht="15" x14ac:dyDescent="0.25">
      <c r="A16766" s="262"/>
      <c r="B16766"/>
      <c r="C16766" s="27"/>
      <c r="D16766" s="263"/>
    </row>
    <row r="16767" spans="1:4" ht="15" x14ac:dyDescent="0.25">
      <c r="A16767" s="262"/>
      <c r="B16767"/>
      <c r="C16767" s="27"/>
      <c r="D16767" s="263"/>
    </row>
    <row r="16768" spans="1:4" ht="15" x14ac:dyDescent="0.25">
      <c r="A16768" s="262"/>
      <c r="B16768"/>
      <c r="C16768" s="27"/>
      <c r="D16768" s="263"/>
    </row>
    <row r="16769" spans="1:4" ht="15" x14ac:dyDescent="0.25">
      <c r="A16769" s="262"/>
      <c r="B16769"/>
      <c r="C16769" s="27"/>
      <c r="D16769" s="263"/>
    </row>
    <row r="16770" spans="1:4" ht="15" x14ac:dyDescent="0.25">
      <c r="A16770" s="262"/>
      <c r="B16770"/>
      <c r="C16770" s="27"/>
      <c r="D16770" s="263"/>
    </row>
    <row r="16771" spans="1:4" ht="15" x14ac:dyDescent="0.25">
      <c r="A16771" s="262"/>
      <c r="B16771"/>
      <c r="C16771" s="27"/>
      <c r="D16771" s="263"/>
    </row>
    <row r="16772" spans="1:4" ht="15" x14ac:dyDescent="0.25">
      <c r="A16772" s="262"/>
      <c r="B16772"/>
      <c r="C16772" s="27"/>
      <c r="D16772" s="263"/>
    </row>
    <row r="16773" spans="1:4" ht="15" x14ac:dyDescent="0.25">
      <c r="A16773" s="262"/>
      <c r="B16773"/>
      <c r="C16773" s="27"/>
      <c r="D16773" s="263"/>
    </row>
    <row r="16774" spans="1:4" ht="15" x14ac:dyDescent="0.25">
      <c r="A16774" s="262"/>
      <c r="B16774"/>
      <c r="C16774" s="27"/>
      <c r="D16774" s="263"/>
    </row>
    <row r="16775" spans="1:4" ht="15" x14ac:dyDescent="0.25">
      <c r="A16775" s="262"/>
      <c r="B16775"/>
      <c r="C16775" s="27"/>
      <c r="D16775" s="263"/>
    </row>
    <row r="16776" spans="1:4" ht="15" x14ac:dyDescent="0.25">
      <c r="A16776" s="262"/>
      <c r="B16776"/>
      <c r="C16776" s="27"/>
      <c r="D16776" s="263"/>
    </row>
    <row r="16777" spans="1:4" ht="15" x14ac:dyDescent="0.25">
      <c r="A16777" s="262"/>
      <c r="B16777"/>
      <c r="C16777" s="27"/>
      <c r="D16777" s="263"/>
    </row>
    <row r="16778" spans="1:4" ht="15" x14ac:dyDescent="0.25">
      <c r="A16778" s="262"/>
      <c r="B16778"/>
      <c r="C16778" s="27"/>
      <c r="D16778" s="263"/>
    </row>
    <row r="16779" spans="1:4" ht="15" x14ac:dyDescent="0.25">
      <c r="A16779" s="262"/>
      <c r="B16779"/>
      <c r="C16779" s="27"/>
      <c r="D16779" s="263"/>
    </row>
    <row r="16780" spans="1:4" ht="15" x14ac:dyDescent="0.25">
      <c r="A16780" s="262"/>
      <c r="B16780"/>
      <c r="C16780" s="27"/>
      <c r="D16780" s="263"/>
    </row>
    <row r="16781" spans="1:4" ht="15" x14ac:dyDescent="0.25">
      <c r="A16781" s="262"/>
      <c r="B16781"/>
      <c r="C16781" s="27"/>
      <c r="D16781" s="263"/>
    </row>
    <row r="16782" spans="1:4" ht="15" x14ac:dyDescent="0.25">
      <c r="A16782" s="262"/>
      <c r="B16782"/>
      <c r="C16782" s="27"/>
      <c r="D16782" s="263"/>
    </row>
    <row r="16783" spans="1:4" ht="15" x14ac:dyDescent="0.25">
      <c r="A16783" s="262"/>
      <c r="B16783"/>
      <c r="C16783" s="27"/>
      <c r="D16783" s="263"/>
    </row>
    <row r="16784" spans="1:4" ht="15" x14ac:dyDescent="0.25">
      <c r="A16784" s="262"/>
      <c r="B16784"/>
      <c r="C16784" s="27"/>
      <c r="D16784" s="263"/>
    </row>
    <row r="16785" spans="1:4" ht="15" x14ac:dyDescent="0.25">
      <c r="A16785" s="262"/>
      <c r="B16785"/>
      <c r="C16785" s="27"/>
      <c r="D16785" s="263"/>
    </row>
    <row r="16786" spans="1:4" ht="15" x14ac:dyDescent="0.25">
      <c r="A16786" s="262"/>
      <c r="B16786"/>
      <c r="C16786" s="27"/>
      <c r="D16786" s="263"/>
    </row>
    <row r="16787" spans="1:4" ht="15" x14ac:dyDescent="0.25">
      <c r="A16787" s="262"/>
      <c r="B16787"/>
      <c r="C16787" s="27"/>
      <c r="D16787" s="263"/>
    </row>
    <row r="16788" spans="1:4" ht="15" x14ac:dyDescent="0.25">
      <c r="A16788" s="262"/>
      <c r="B16788"/>
      <c r="C16788" s="27"/>
      <c r="D16788" s="263"/>
    </row>
    <row r="16789" spans="1:4" ht="15" x14ac:dyDescent="0.25">
      <c r="A16789" s="262"/>
      <c r="B16789"/>
      <c r="C16789" s="27"/>
      <c r="D16789" s="263"/>
    </row>
    <row r="16790" spans="1:4" ht="15" x14ac:dyDescent="0.25">
      <c r="A16790" s="262"/>
      <c r="B16790"/>
      <c r="C16790" s="27"/>
      <c r="D16790" s="263"/>
    </row>
    <row r="16791" spans="1:4" ht="15" x14ac:dyDescent="0.25">
      <c r="A16791" s="262"/>
      <c r="B16791"/>
      <c r="C16791" s="27"/>
      <c r="D16791" s="263"/>
    </row>
    <row r="16792" spans="1:4" ht="15" x14ac:dyDescent="0.25">
      <c r="A16792" s="262"/>
      <c r="B16792"/>
      <c r="C16792" s="27"/>
      <c r="D16792" s="263"/>
    </row>
    <row r="16793" spans="1:4" ht="15" x14ac:dyDescent="0.25">
      <c r="A16793" s="262"/>
      <c r="B16793"/>
      <c r="C16793" s="27"/>
      <c r="D16793" s="263"/>
    </row>
    <row r="16794" spans="1:4" ht="15" x14ac:dyDescent="0.25">
      <c r="A16794" s="262"/>
      <c r="B16794"/>
      <c r="C16794" s="27"/>
      <c r="D16794" s="263"/>
    </row>
    <row r="16795" spans="1:4" ht="15" x14ac:dyDescent="0.25">
      <c r="A16795" s="262"/>
      <c r="B16795"/>
      <c r="C16795" s="27"/>
      <c r="D16795" s="263"/>
    </row>
    <row r="16796" spans="1:4" ht="15" x14ac:dyDescent="0.25">
      <c r="A16796" s="262"/>
      <c r="B16796"/>
      <c r="C16796" s="27"/>
      <c r="D16796" s="263"/>
    </row>
    <row r="16797" spans="1:4" ht="15" x14ac:dyDescent="0.25">
      <c r="A16797" s="262"/>
      <c r="B16797"/>
      <c r="C16797" s="27"/>
      <c r="D16797" s="263"/>
    </row>
    <row r="16798" spans="1:4" ht="15" x14ac:dyDescent="0.25">
      <c r="A16798" s="262"/>
      <c r="B16798"/>
      <c r="C16798" s="27"/>
      <c r="D16798" s="263"/>
    </row>
    <row r="16799" spans="1:4" ht="15" x14ac:dyDescent="0.25">
      <c r="A16799" s="262"/>
      <c r="B16799"/>
      <c r="C16799" s="27"/>
      <c r="D16799" s="263"/>
    </row>
    <row r="16800" spans="1:4" ht="15" x14ac:dyDescent="0.25">
      <c r="A16800" s="262"/>
      <c r="B16800"/>
      <c r="C16800" s="27"/>
      <c r="D16800" s="263"/>
    </row>
    <row r="16801" spans="1:4" ht="15" x14ac:dyDescent="0.25">
      <c r="A16801" s="262"/>
      <c r="B16801"/>
      <c r="C16801" s="27"/>
      <c r="D16801" s="263"/>
    </row>
    <row r="16802" spans="1:4" ht="15" x14ac:dyDescent="0.25">
      <c r="A16802" s="262"/>
      <c r="B16802"/>
      <c r="C16802" s="27"/>
      <c r="D16802" s="263"/>
    </row>
    <row r="16803" spans="1:4" ht="15" x14ac:dyDescent="0.25">
      <c r="A16803" s="262"/>
      <c r="B16803"/>
      <c r="C16803" s="27"/>
      <c r="D16803" s="263"/>
    </row>
    <row r="16804" spans="1:4" ht="15" x14ac:dyDescent="0.25">
      <c r="A16804" s="262"/>
      <c r="B16804"/>
      <c r="C16804" s="27"/>
      <c r="D16804" s="263"/>
    </row>
    <row r="16805" spans="1:4" ht="15" x14ac:dyDescent="0.25">
      <c r="A16805" s="262"/>
      <c r="B16805"/>
      <c r="C16805" s="27"/>
      <c r="D16805" s="263"/>
    </row>
    <row r="16806" spans="1:4" ht="15" x14ac:dyDescent="0.25">
      <c r="A16806" s="262"/>
      <c r="B16806"/>
      <c r="C16806" s="27"/>
      <c r="D16806" s="263"/>
    </row>
    <row r="16807" spans="1:4" ht="15" x14ac:dyDescent="0.25">
      <c r="A16807" s="262"/>
      <c r="B16807"/>
      <c r="C16807" s="27"/>
      <c r="D16807" s="263"/>
    </row>
    <row r="16808" spans="1:4" ht="15" x14ac:dyDescent="0.25">
      <c r="A16808" s="262"/>
      <c r="B16808"/>
      <c r="C16808" s="27"/>
      <c r="D16808" s="263"/>
    </row>
    <row r="16809" spans="1:4" ht="15" x14ac:dyDescent="0.25">
      <c r="A16809" s="262"/>
      <c r="B16809"/>
      <c r="C16809" s="27"/>
      <c r="D16809" s="263"/>
    </row>
    <row r="16810" spans="1:4" ht="15" x14ac:dyDescent="0.25">
      <c r="A16810" s="262"/>
      <c r="B16810"/>
      <c r="C16810" s="27"/>
      <c r="D16810" s="263"/>
    </row>
    <row r="16811" spans="1:4" ht="15" x14ac:dyDescent="0.25">
      <c r="A16811" s="262"/>
      <c r="B16811"/>
      <c r="C16811" s="27"/>
      <c r="D16811" s="263"/>
    </row>
    <row r="16812" spans="1:4" ht="15" x14ac:dyDescent="0.25">
      <c r="A16812" s="262"/>
      <c r="B16812"/>
      <c r="C16812" s="27"/>
      <c r="D16812" s="263"/>
    </row>
    <row r="16813" spans="1:4" ht="15" x14ac:dyDescent="0.25">
      <c r="A16813" s="262"/>
      <c r="B16813"/>
      <c r="C16813" s="27"/>
      <c r="D16813" s="263"/>
    </row>
    <row r="16814" spans="1:4" ht="15" x14ac:dyDescent="0.25">
      <c r="A16814" s="262"/>
      <c r="B16814"/>
      <c r="C16814" s="27"/>
      <c r="D16814" s="263"/>
    </row>
    <row r="16815" spans="1:4" ht="15" x14ac:dyDescent="0.25">
      <c r="A16815" s="262"/>
      <c r="B16815"/>
      <c r="C16815" s="27"/>
      <c r="D16815" s="263"/>
    </row>
    <row r="16816" spans="1:4" ht="15" x14ac:dyDescent="0.25">
      <c r="A16816" s="262"/>
      <c r="B16816"/>
      <c r="C16816" s="27"/>
      <c r="D16816" s="263"/>
    </row>
    <row r="16817" spans="1:4" ht="15" x14ac:dyDescent="0.25">
      <c r="A16817" s="262"/>
      <c r="B16817"/>
      <c r="C16817" s="27"/>
      <c r="D16817" s="263"/>
    </row>
    <row r="16818" spans="1:4" ht="15" x14ac:dyDescent="0.25">
      <c r="A16818" s="262"/>
      <c r="B16818"/>
      <c r="C16818" s="27"/>
      <c r="D16818" s="263"/>
    </row>
    <row r="16819" spans="1:4" ht="15" x14ac:dyDescent="0.25">
      <c r="A16819" s="262"/>
      <c r="B16819"/>
      <c r="C16819" s="27"/>
      <c r="D16819" s="263"/>
    </row>
    <row r="16820" spans="1:4" ht="15" x14ac:dyDescent="0.25">
      <c r="A16820" s="262"/>
      <c r="B16820"/>
      <c r="C16820" s="27"/>
      <c r="D16820" s="263"/>
    </row>
    <row r="16821" spans="1:4" ht="15" x14ac:dyDescent="0.25">
      <c r="A16821" s="262"/>
      <c r="B16821"/>
      <c r="C16821" s="27"/>
      <c r="D16821" s="263"/>
    </row>
    <row r="16822" spans="1:4" ht="15" x14ac:dyDescent="0.25">
      <c r="A16822" s="262"/>
      <c r="B16822"/>
      <c r="C16822" s="27"/>
      <c r="D16822" s="263"/>
    </row>
    <row r="16823" spans="1:4" ht="15" x14ac:dyDescent="0.25">
      <c r="A16823" s="262"/>
      <c r="B16823"/>
      <c r="C16823" s="27"/>
      <c r="D16823" s="263"/>
    </row>
    <row r="16824" spans="1:4" ht="15" x14ac:dyDescent="0.25">
      <c r="A16824" s="262"/>
      <c r="B16824"/>
      <c r="C16824" s="27"/>
      <c r="D16824" s="263"/>
    </row>
    <row r="16825" spans="1:4" ht="15" x14ac:dyDescent="0.25">
      <c r="A16825" s="262"/>
      <c r="B16825"/>
      <c r="C16825" s="27"/>
      <c r="D16825" s="263"/>
    </row>
    <row r="16826" spans="1:4" ht="15" x14ac:dyDescent="0.25">
      <c r="A16826" s="262"/>
      <c r="B16826"/>
      <c r="C16826" s="27"/>
      <c r="D16826" s="263"/>
    </row>
    <row r="16827" spans="1:4" ht="15" x14ac:dyDescent="0.25">
      <c r="A16827" s="262"/>
      <c r="B16827"/>
      <c r="C16827" s="27"/>
      <c r="D16827" s="263"/>
    </row>
    <row r="16828" spans="1:4" ht="15" x14ac:dyDescent="0.25">
      <c r="A16828" s="262"/>
      <c r="B16828"/>
      <c r="C16828" s="27"/>
      <c r="D16828" s="263"/>
    </row>
    <row r="16829" spans="1:4" ht="15" x14ac:dyDescent="0.25">
      <c r="A16829" s="262"/>
      <c r="B16829"/>
      <c r="C16829" s="27"/>
      <c r="D16829" s="263"/>
    </row>
    <row r="16830" spans="1:4" ht="15" x14ac:dyDescent="0.25">
      <c r="A16830" s="262"/>
      <c r="B16830"/>
      <c r="C16830" s="27"/>
      <c r="D16830" s="263"/>
    </row>
    <row r="16831" spans="1:4" ht="15" x14ac:dyDescent="0.25">
      <c r="A16831" s="262"/>
      <c r="B16831"/>
      <c r="C16831" s="27"/>
      <c r="D16831" s="263"/>
    </row>
    <row r="16832" spans="1:4" ht="15" x14ac:dyDescent="0.25">
      <c r="A16832" s="262"/>
      <c r="B16832"/>
      <c r="C16832" s="27"/>
      <c r="D16832" s="263"/>
    </row>
    <row r="16833" spans="1:4" ht="15" x14ac:dyDescent="0.25">
      <c r="A16833" s="262"/>
      <c r="B16833"/>
      <c r="C16833" s="27"/>
      <c r="D16833" s="263"/>
    </row>
    <row r="16834" spans="1:4" ht="15" x14ac:dyDescent="0.25">
      <c r="A16834" s="262"/>
      <c r="B16834"/>
      <c r="C16834" s="27"/>
      <c r="D16834" s="263"/>
    </row>
    <row r="16835" spans="1:4" ht="15" x14ac:dyDescent="0.25">
      <c r="A16835" s="262"/>
      <c r="B16835"/>
      <c r="C16835" s="27"/>
      <c r="D16835" s="263"/>
    </row>
    <row r="16836" spans="1:4" ht="15" x14ac:dyDescent="0.25">
      <c r="A16836" s="262"/>
      <c r="B16836"/>
      <c r="C16836" s="27"/>
      <c r="D16836" s="263"/>
    </row>
    <row r="16837" spans="1:4" ht="15" x14ac:dyDescent="0.25">
      <c r="A16837" s="262"/>
      <c r="B16837"/>
      <c r="C16837" s="27"/>
      <c r="D16837" s="263"/>
    </row>
    <row r="16838" spans="1:4" ht="15" x14ac:dyDescent="0.25">
      <c r="A16838" s="262"/>
      <c r="B16838"/>
      <c r="C16838" s="27"/>
      <c r="D16838" s="263"/>
    </row>
    <row r="16839" spans="1:4" ht="15" x14ac:dyDescent="0.25">
      <c r="A16839" s="262"/>
      <c r="B16839"/>
      <c r="C16839" s="27"/>
      <c r="D16839" s="263"/>
    </row>
    <row r="16840" spans="1:4" ht="15" x14ac:dyDescent="0.25">
      <c r="A16840" s="262"/>
      <c r="B16840"/>
      <c r="C16840" s="27"/>
      <c r="D16840" s="263"/>
    </row>
    <row r="16841" spans="1:4" ht="15" x14ac:dyDescent="0.25">
      <c r="A16841" s="262"/>
      <c r="B16841"/>
      <c r="C16841" s="27"/>
      <c r="D16841" s="263"/>
    </row>
    <row r="16842" spans="1:4" ht="15" x14ac:dyDescent="0.25">
      <c r="A16842" s="262"/>
      <c r="B16842"/>
      <c r="C16842" s="27"/>
      <c r="D16842" s="263"/>
    </row>
    <row r="16843" spans="1:4" ht="15" x14ac:dyDescent="0.25">
      <c r="A16843" s="262"/>
      <c r="B16843"/>
      <c r="C16843" s="27"/>
      <c r="D16843" s="263"/>
    </row>
    <row r="16844" spans="1:4" ht="15" x14ac:dyDescent="0.25">
      <c r="A16844" s="262"/>
      <c r="B16844"/>
      <c r="C16844" s="27"/>
      <c r="D16844" s="263"/>
    </row>
    <row r="16845" spans="1:4" ht="15" x14ac:dyDescent="0.25">
      <c r="A16845" s="262"/>
      <c r="B16845"/>
      <c r="C16845" s="27"/>
      <c r="D16845" s="263"/>
    </row>
    <row r="16846" spans="1:4" ht="15" x14ac:dyDescent="0.25">
      <c r="A16846" s="262"/>
      <c r="B16846"/>
      <c r="C16846" s="27"/>
      <c r="D16846" s="263"/>
    </row>
    <row r="16847" spans="1:4" ht="15" x14ac:dyDescent="0.25">
      <c r="A16847" s="262"/>
      <c r="B16847"/>
      <c r="C16847" s="27"/>
      <c r="D16847" s="263"/>
    </row>
    <row r="16848" spans="1:4" ht="15" x14ac:dyDescent="0.25">
      <c r="A16848" s="262"/>
      <c r="B16848"/>
      <c r="C16848" s="27"/>
      <c r="D16848" s="263"/>
    </row>
    <row r="16849" spans="1:4" ht="15" x14ac:dyDescent="0.25">
      <c r="A16849" s="262"/>
      <c r="B16849"/>
      <c r="C16849" s="27"/>
      <c r="D16849" s="263"/>
    </row>
    <row r="16850" spans="1:4" ht="15" x14ac:dyDescent="0.25">
      <c r="A16850" s="262"/>
      <c r="B16850"/>
      <c r="C16850" s="27"/>
      <c r="D16850" s="263"/>
    </row>
    <row r="16851" spans="1:4" ht="15" x14ac:dyDescent="0.25">
      <c r="A16851" s="262"/>
      <c r="B16851"/>
      <c r="C16851" s="27"/>
      <c r="D16851" s="263"/>
    </row>
    <row r="16852" spans="1:4" ht="15" x14ac:dyDescent="0.25">
      <c r="A16852" s="262"/>
      <c r="B16852"/>
      <c r="C16852" s="27"/>
      <c r="D16852" s="263"/>
    </row>
    <row r="16853" spans="1:4" ht="15" x14ac:dyDescent="0.25">
      <c r="A16853" s="262"/>
      <c r="B16853"/>
      <c r="C16853" s="27"/>
      <c r="D16853" s="263"/>
    </row>
    <row r="16854" spans="1:4" ht="15" x14ac:dyDescent="0.25">
      <c r="A16854" s="262"/>
      <c r="B16854"/>
      <c r="C16854" s="27"/>
      <c r="D16854" s="263"/>
    </row>
    <row r="16855" spans="1:4" ht="15" x14ac:dyDescent="0.25">
      <c r="A16855" s="262"/>
      <c r="B16855"/>
      <c r="C16855" s="27"/>
      <c r="D16855" s="263"/>
    </row>
    <row r="16856" spans="1:4" ht="15" x14ac:dyDescent="0.25">
      <c r="A16856" s="262"/>
      <c r="B16856"/>
      <c r="C16856" s="27"/>
      <c r="D16856" s="263"/>
    </row>
    <row r="16857" spans="1:4" ht="15" x14ac:dyDescent="0.25">
      <c r="A16857" s="262"/>
      <c r="B16857"/>
      <c r="C16857" s="27"/>
      <c r="D16857" s="263"/>
    </row>
    <row r="16858" spans="1:4" ht="15" x14ac:dyDescent="0.25">
      <c r="A16858" s="262"/>
      <c r="B16858"/>
      <c r="C16858" s="27"/>
      <c r="D16858" s="263"/>
    </row>
    <row r="16859" spans="1:4" ht="15" x14ac:dyDescent="0.25">
      <c r="A16859" s="262"/>
      <c r="B16859"/>
      <c r="C16859" s="27"/>
      <c r="D16859" s="263"/>
    </row>
    <row r="16860" spans="1:4" ht="15" x14ac:dyDescent="0.25">
      <c r="A16860" s="262"/>
      <c r="B16860"/>
      <c r="C16860" s="27"/>
      <c r="D16860" s="263"/>
    </row>
    <row r="16861" spans="1:4" ht="15" x14ac:dyDescent="0.25">
      <c r="A16861" s="262"/>
      <c r="B16861"/>
      <c r="C16861" s="27"/>
      <c r="D16861" s="263"/>
    </row>
    <row r="16862" spans="1:4" ht="15" x14ac:dyDescent="0.25">
      <c r="A16862" s="262"/>
      <c r="B16862"/>
      <c r="C16862" s="27"/>
      <c r="D16862" s="263"/>
    </row>
    <row r="16863" spans="1:4" ht="15" x14ac:dyDescent="0.25">
      <c r="A16863" s="262"/>
      <c r="B16863"/>
      <c r="C16863" s="27"/>
      <c r="D16863" s="263"/>
    </row>
    <row r="16864" spans="1:4" ht="15" x14ac:dyDescent="0.25">
      <c r="A16864" s="262"/>
      <c r="B16864"/>
      <c r="C16864" s="27"/>
      <c r="D16864" s="263"/>
    </row>
    <row r="16865" spans="1:4" ht="15" x14ac:dyDescent="0.25">
      <c r="A16865" s="262"/>
      <c r="B16865"/>
      <c r="C16865" s="27"/>
      <c r="D16865" s="263"/>
    </row>
    <row r="16866" spans="1:4" ht="15" x14ac:dyDescent="0.25">
      <c r="A16866" s="262"/>
      <c r="B16866"/>
      <c r="C16866" s="27"/>
      <c r="D16866" s="263"/>
    </row>
    <row r="16867" spans="1:4" ht="15" x14ac:dyDescent="0.25">
      <c r="A16867" s="262"/>
      <c r="B16867"/>
      <c r="C16867" s="27"/>
      <c r="D16867" s="263"/>
    </row>
    <row r="16868" spans="1:4" ht="15" x14ac:dyDescent="0.25">
      <c r="A16868" s="262"/>
      <c r="B16868"/>
      <c r="C16868" s="27"/>
      <c r="D16868" s="263"/>
    </row>
    <row r="16869" spans="1:4" ht="15" x14ac:dyDescent="0.25">
      <c r="A16869" s="262"/>
      <c r="B16869"/>
      <c r="C16869" s="27"/>
      <c r="D16869" s="263"/>
    </row>
    <row r="16870" spans="1:4" ht="15" x14ac:dyDescent="0.25">
      <c r="A16870" s="262"/>
      <c r="B16870"/>
      <c r="C16870" s="27"/>
      <c r="D16870" s="263"/>
    </row>
    <row r="16871" spans="1:4" ht="15" x14ac:dyDescent="0.25">
      <c r="A16871" s="262"/>
      <c r="B16871"/>
      <c r="C16871" s="27"/>
      <c r="D16871" s="263"/>
    </row>
    <row r="16872" spans="1:4" ht="15" x14ac:dyDescent="0.25">
      <c r="A16872" s="262"/>
      <c r="B16872"/>
      <c r="C16872" s="27"/>
      <c r="D16872" s="263"/>
    </row>
    <row r="16873" spans="1:4" ht="15" x14ac:dyDescent="0.25">
      <c r="A16873" s="262"/>
      <c r="B16873"/>
      <c r="C16873" s="27"/>
      <c r="D16873" s="263"/>
    </row>
    <row r="16874" spans="1:4" ht="15" x14ac:dyDescent="0.25">
      <c r="A16874" s="262"/>
      <c r="B16874"/>
      <c r="C16874" s="27"/>
      <c r="D16874" s="263"/>
    </row>
    <row r="16875" spans="1:4" ht="15" x14ac:dyDescent="0.25">
      <c r="A16875" s="262"/>
      <c r="B16875"/>
      <c r="C16875" s="27"/>
      <c r="D16875" s="263"/>
    </row>
    <row r="16876" spans="1:4" ht="15" x14ac:dyDescent="0.25">
      <c r="A16876" s="262"/>
      <c r="B16876"/>
      <c r="C16876" s="27"/>
      <c r="D16876" s="263"/>
    </row>
    <row r="16877" spans="1:4" ht="15" x14ac:dyDescent="0.25">
      <c r="A16877" s="262"/>
      <c r="B16877"/>
      <c r="C16877" s="27"/>
      <c r="D16877" s="263"/>
    </row>
    <row r="16878" spans="1:4" ht="15" x14ac:dyDescent="0.25">
      <c r="A16878" s="262"/>
      <c r="B16878"/>
      <c r="C16878" s="27"/>
      <c r="D16878" s="263"/>
    </row>
    <row r="16879" spans="1:4" ht="15" x14ac:dyDescent="0.25">
      <c r="A16879" s="262"/>
      <c r="B16879"/>
      <c r="C16879" s="27"/>
      <c r="D16879" s="263"/>
    </row>
    <row r="16880" spans="1:4" ht="15" x14ac:dyDescent="0.25">
      <c r="A16880" s="262"/>
      <c r="B16880"/>
      <c r="C16880" s="27"/>
      <c r="D16880" s="263"/>
    </row>
    <row r="16881" spans="1:4" ht="15" x14ac:dyDescent="0.25">
      <c r="A16881" s="262"/>
      <c r="B16881"/>
      <c r="C16881" s="27"/>
      <c r="D16881" s="263"/>
    </row>
    <row r="16882" spans="1:4" ht="15" x14ac:dyDescent="0.25">
      <c r="A16882" s="262"/>
      <c r="B16882"/>
      <c r="C16882" s="27"/>
      <c r="D16882" s="263"/>
    </row>
    <row r="16883" spans="1:4" ht="15" x14ac:dyDescent="0.25">
      <c r="A16883" s="262"/>
      <c r="B16883"/>
      <c r="C16883" s="27"/>
      <c r="D16883" s="263"/>
    </row>
    <row r="16884" spans="1:4" ht="15" x14ac:dyDescent="0.25">
      <c r="A16884" s="262"/>
      <c r="B16884"/>
      <c r="C16884" s="27"/>
      <c r="D16884" s="263"/>
    </row>
    <row r="16885" spans="1:4" ht="15" x14ac:dyDescent="0.25">
      <c r="A16885" s="262"/>
      <c r="B16885"/>
      <c r="C16885" s="27"/>
      <c r="D16885" s="263"/>
    </row>
    <row r="16886" spans="1:4" ht="15" x14ac:dyDescent="0.25">
      <c r="A16886" s="262"/>
      <c r="B16886"/>
      <c r="C16886" s="27"/>
      <c r="D16886" s="263"/>
    </row>
    <row r="16887" spans="1:4" ht="15" x14ac:dyDescent="0.25">
      <c r="A16887" s="262"/>
      <c r="B16887"/>
      <c r="C16887" s="27"/>
      <c r="D16887" s="263"/>
    </row>
    <row r="16888" spans="1:4" ht="15" x14ac:dyDescent="0.25">
      <c r="A16888" s="262"/>
      <c r="B16888"/>
      <c r="C16888" s="27"/>
      <c r="D16888" s="263"/>
    </row>
    <row r="16889" spans="1:4" ht="15" x14ac:dyDescent="0.25">
      <c r="A16889" s="262"/>
      <c r="B16889"/>
      <c r="C16889" s="27"/>
      <c r="D16889" s="263"/>
    </row>
    <row r="16890" spans="1:4" ht="15" x14ac:dyDescent="0.25">
      <c r="A16890" s="262"/>
      <c r="B16890"/>
      <c r="C16890" s="27"/>
      <c r="D16890" s="263"/>
    </row>
    <row r="16891" spans="1:4" ht="15" x14ac:dyDescent="0.25">
      <c r="A16891" s="262"/>
      <c r="B16891"/>
      <c r="C16891" s="27"/>
      <c r="D16891" s="263"/>
    </row>
    <row r="16892" spans="1:4" ht="15" x14ac:dyDescent="0.25">
      <c r="A16892" s="262"/>
      <c r="B16892"/>
      <c r="C16892" s="27"/>
      <c r="D16892" s="263"/>
    </row>
    <row r="16893" spans="1:4" ht="15" x14ac:dyDescent="0.25">
      <c r="A16893" s="262"/>
      <c r="B16893"/>
      <c r="C16893" s="27"/>
      <c r="D16893" s="263"/>
    </row>
    <row r="16894" spans="1:4" ht="15" x14ac:dyDescent="0.25">
      <c r="A16894" s="262"/>
      <c r="B16894"/>
      <c r="C16894" s="27"/>
      <c r="D16894" s="263"/>
    </row>
    <row r="16895" spans="1:4" ht="15" x14ac:dyDescent="0.25">
      <c r="A16895" s="262"/>
      <c r="B16895"/>
      <c r="C16895" s="27"/>
      <c r="D16895" s="263"/>
    </row>
    <row r="16896" spans="1:4" ht="15" x14ac:dyDescent="0.25">
      <c r="A16896" s="262"/>
      <c r="B16896"/>
      <c r="C16896" s="27"/>
      <c r="D16896" s="263"/>
    </row>
    <row r="16897" spans="1:4" ht="15" x14ac:dyDescent="0.25">
      <c r="A16897" s="262"/>
      <c r="B16897"/>
      <c r="C16897" s="27"/>
      <c r="D16897" s="263"/>
    </row>
    <row r="16898" spans="1:4" ht="15" x14ac:dyDescent="0.25">
      <c r="A16898" s="262"/>
      <c r="B16898"/>
      <c r="C16898" s="27"/>
      <c r="D16898" s="263"/>
    </row>
    <row r="16899" spans="1:4" ht="15" x14ac:dyDescent="0.25">
      <c r="A16899" s="262"/>
      <c r="B16899"/>
      <c r="C16899" s="27"/>
      <c r="D16899" s="263"/>
    </row>
    <row r="16900" spans="1:4" ht="15" x14ac:dyDescent="0.25">
      <c r="A16900" s="262"/>
      <c r="B16900"/>
      <c r="C16900" s="27"/>
      <c r="D16900" s="263"/>
    </row>
    <row r="16901" spans="1:4" ht="15" x14ac:dyDescent="0.25">
      <c r="A16901" s="262"/>
      <c r="B16901"/>
      <c r="C16901" s="27"/>
      <c r="D16901" s="263"/>
    </row>
    <row r="16902" spans="1:4" ht="15" x14ac:dyDescent="0.25">
      <c r="A16902" s="262"/>
      <c r="B16902"/>
      <c r="C16902" s="27"/>
      <c r="D16902" s="263"/>
    </row>
    <row r="16903" spans="1:4" ht="15" x14ac:dyDescent="0.25">
      <c r="A16903" s="262"/>
      <c r="B16903"/>
      <c r="C16903" s="27"/>
      <c r="D16903" s="263"/>
    </row>
    <row r="16904" spans="1:4" ht="15" x14ac:dyDescent="0.25">
      <c r="A16904" s="262"/>
      <c r="B16904"/>
      <c r="C16904" s="27"/>
      <c r="D16904" s="263"/>
    </row>
    <row r="16905" spans="1:4" ht="15" x14ac:dyDescent="0.25">
      <c r="A16905" s="262"/>
      <c r="B16905"/>
      <c r="C16905" s="27"/>
      <c r="D16905" s="263"/>
    </row>
    <row r="16906" spans="1:4" ht="15" x14ac:dyDescent="0.25">
      <c r="A16906" s="262"/>
      <c r="B16906"/>
      <c r="C16906" s="27"/>
      <c r="D16906" s="263"/>
    </row>
    <row r="16907" spans="1:4" ht="15" x14ac:dyDescent="0.25">
      <c r="A16907" s="262"/>
      <c r="B16907"/>
      <c r="C16907" s="27"/>
      <c r="D16907" s="263"/>
    </row>
    <row r="16908" spans="1:4" ht="15" x14ac:dyDescent="0.25">
      <c r="A16908" s="262"/>
      <c r="B16908"/>
      <c r="C16908" s="27"/>
      <c r="D16908" s="263"/>
    </row>
    <row r="16909" spans="1:4" ht="15" x14ac:dyDescent="0.25">
      <c r="A16909" s="262"/>
      <c r="B16909"/>
      <c r="C16909" s="27"/>
      <c r="D16909" s="263"/>
    </row>
    <row r="16910" spans="1:4" ht="15" x14ac:dyDescent="0.25">
      <c r="A16910" s="262"/>
      <c r="B16910"/>
      <c r="C16910" s="27"/>
      <c r="D16910" s="263"/>
    </row>
    <row r="16911" spans="1:4" ht="15" x14ac:dyDescent="0.25">
      <c r="A16911" s="262"/>
      <c r="B16911"/>
      <c r="C16911" s="27"/>
      <c r="D16911" s="263"/>
    </row>
    <row r="16912" spans="1:4" ht="15" x14ac:dyDescent="0.25">
      <c r="A16912" s="262"/>
      <c r="B16912"/>
      <c r="C16912" s="27"/>
      <c r="D16912" s="263"/>
    </row>
    <row r="16913" spans="1:4" ht="15" x14ac:dyDescent="0.25">
      <c r="A16913" s="262"/>
      <c r="B16913"/>
      <c r="C16913" s="27"/>
      <c r="D16913" s="263"/>
    </row>
    <row r="16914" spans="1:4" ht="15" x14ac:dyDescent="0.25">
      <c r="A16914" s="262"/>
      <c r="B16914"/>
      <c r="C16914" s="27"/>
      <c r="D16914" s="263"/>
    </row>
    <row r="16915" spans="1:4" ht="15" x14ac:dyDescent="0.25">
      <c r="A16915" s="262"/>
      <c r="B16915"/>
      <c r="C16915" s="27"/>
      <c r="D16915" s="263"/>
    </row>
    <row r="16916" spans="1:4" ht="15" x14ac:dyDescent="0.25">
      <c r="A16916" s="262"/>
      <c r="B16916"/>
      <c r="C16916" s="27"/>
      <c r="D16916" s="263"/>
    </row>
    <row r="16917" spans="1:4" ht="15" x14ac:dyDescent="0.25">
      <c r="A16917" s="262"/>
      <c r="B16917"/>
      <c r="C16917" s="27"/>
      <c r="D16917" s="263"/>
    </row>
    <row r="16918" spans="1:4" ht="15" x14ac:dyDescent="0.25">
      <c r="A16918" s="262"/>
      <c r="B16918"/>
      <c r="C16918" s="27"/>
      <c r="D16918" s="263"/>
    </row>
    <row r="16919" spans="1:4" ht="15" x14ac:dyDescent="0.25">
      <c r="A16919" s="262"/>
      <c r="B16919"/>
      <c r="C16919" s="27"/>
      <c r="D16919" s="263"/>
    </row>
    <row r="16920" spans="1:4" ht="15" x14ac:dyDescent="0.25">
      <c r="A16920" s="262"/>
      <c r="B16920"/>
      <c r="C16920" s="27"/>
      <c r="D16920" s="263"/>
    </row>
    <row r="16921" spans="1:4" ht="15" x14ac:dyDescent="0.25">
      <c r="A16921" s="262"/>
      <c r="B16921"/>
      <c r="C16921" s="27"/>
      <c r="D16921" s="263"/>
    </row>
    <row r="16922" spans="1:4" ht="15" x14ac:dyDescent="0.25">
      <c r="A16922" s="262"/>
      <c r="B16922"/>
      <c r="C16922" s="27"/>
      <c r="D16922" s="263"/>
    </row>
    <row r="16923" spans="1:4" ht="15" x14ac:dyDescent="0.25">
      <c r="A16923" s="262"/>
      <c r="B16923"/>
      <c r="C16923" s="27"/>
      <c r="D16923" s="263"/>
    </row>
    <row r="16924" spans="1:4" ht="15" x14ac:dyDescent="0.25">
      <c r="A16924" s="262"/>
      <c r="B16924"/>
      <c r="C16924" s="27"/>
      <c r="D16924" s="263"/>
    </row>
    <row r="16925" spans="1:4" ht="15" x14ac:dyDescent="0.25">
      <c r="A16925" s="262"/>
      <c r="B16925"/>
      <c r="C16925" s="27"/>
      <c r="D16925" s="263"/>
    </row>
    <row r="16926" spans="1:4" ht="15" x14ac:dyDescent="0.25">
      <c r="A16926" s="262"/>
      <c r="B16926"/>
      <c r="C16926" s="27"/>
      <c r="D16926" s="263"/>
    </row>
    <row r="16927" spans="1:4" ht="15" x14ac:dyDescent="0.25">
      <c r="A16927" s="262"/>
      <c r="B16927"/>
      <c r="C16927" s="27"/>
      <c r="D16927" s="263"/>
    </row>
    <row r="16928" spans="1:4" ht="15" x14ac:dyDescent="0.25">
      <c r="A16928" s="262"/>
      <c r="B16928"/>
      <c r="C16928" s="27"/>
      <c r="D16928" s="263"/>
    </row>
    <row r="16929" spans="1:4" ht="15" x14ac:dyDescent="0.25">
      <c r="A16929" s="262"/>
      <c r="B16929"/>
      <c r="C16929" s="27"/>
      <c r="D16929" s="263"/>
    </row>
    <row r="16930" spans="1:4" ht="15" x14ac:dyDescent="0.25">
      <c r="A16930" s="262"/>
      <c r="B16930"/>
      <c r="C16930" s="27"/>
      <c r="D16930" s="263"/>
    </row>
    <row r="16931" spans="1:4" ht="15" x14ac:dyDescent="0.25">
      <c r="A16931" s="262"/>
      <c r="B16931"/>
      <c r="C16931" s="27"/>
      <c r="D16931" s="263"/>
    </row>
    <row r="16932" spans="1:4" ht="15" x14ac:dyDescent="0.25">
      <c r="A16932" s="262"/>
      <c r="B16932"/>
      <c r="C16932" s="27"/>
      <c r="D16932" s="263"/>
    </row>
    <row r="16933" spans="1:4" ht="15" x14ac:dyDescent="0.25">
      <c r="A16933" s="262"/>
      <c r="B16933"/>
      <c r="C16933" s="27"/>
      <c r="D16933" s="263"/>
    </row>
    <row r="16934" spans="1:4" ht="15" x14ac:dyDescent="0.25">
      <c r="A16934" s="262"/>
      <c r="B16934"/>
      <c r="C16934" s="27"/>
      <c r="D16934" s="263"/>
    </row>
    <row r="16935" spans="1:4" ht="15" x14ac:dyDescent="0.25">
      <c r="A16935" s="262"/>
      <c r="B16935"/>
      <c r="C16935" s="27"/>
      <c r="D16935" s="263"/>
    </row>
    <row r="16936" spans="1:4" ht="15" x14ac:dyDescent="0.25">
      <c r="A16936" s="262"/>
      <c r="B16936"/>
      <c r="C16936" s="27"/>
      <c r="D16936" s="263"/>
    </row>
    <row r="16937" spans="1:4" ht="15" x14ac:dyDescent="0.25">
      <c r="A16937" s="262"/>
      <c r="B16937"/>
      <c r="C16937" s="27"/>
      <c r="D16937" s="263"/>
    </row>
    <row r="16938" spans="1:4" ht="15" x14ac:dyDescent="0.25">
      <c r="A16938" s="262"/>
      <c r="B16938"/>
      <c r="C16938" s="27"/>
      <c r="D16938" s="263"/>
    </row>
    <row r="16939" spans="1:4" ht="15" x14ac:dyDescent="0.25">
      <c r="A16939" s="262"/>
      <c r="B16939"/>
      <c r="C16939" s="27"/>
      <c r="D16939" s="263"/>
    </row>
    <row r="16940" spans="1:4" ht="15" x14ac:dyDescent="0.25">
      <c r="A16940" s="262"/>
      <c r="B16940"/>
      <c r="C16940" s="27"/>
      <c r="D16940" s="263"/>
    </row>
    <row r="16941" spans="1:4" ht="15" x14ac:dyDescent="0.25">
      <c r="A16941" s="262"/>
      <c r="B16941"/>
      <c r="C16941" s="27"/>
      <c r="D16941" s="263"/>
    </row>
    <row r="16942" spans="1:4" ht="15" x14ac:dyDescent="0.25">
      <c r="A16942" s="262"/>
      <c r="B16942"/>
      <c r="C16942" s="27"/>
      <c r="D16942" s="263"/>
    </row>
    <row r="16943" spans="1:4" ht="15" x14ac:dyDescent="0.25">
      <c r="A16943" s="262"/>
      <c r="B16943"/>
      <c r="C16943" s="27"/>
      <c r="D16943" s="263"/>
    </row>
    <row r="16944" spans="1:4" ht="15" x14ac:dyDescent="0.25">
      <c r="A16944" s="262"/>
      <c r="B16944"/>
      <c r="C16944" s="27"/>
      <c r="D16944" s="263"/>
    </row>
    <row r="16945" spans="1:4" ht="15" x14ac:dyDescent="0.25">
      <c r="A16945" s="262"/>
      <c r="B16945"/>
      <c r="C16945" s="27"/>
      <c r="D16945" s="263"/>
    </row>
    <row r="16946" spans="1:4" ht="15" x14ac:dyDescent="0.25">
      <c r="A16946" s="262"/>
      <c r="B16946"/>
      <c r="C16946" s="27"/>
      <c r="D16946" s="263"/>
    </row>
    <row r="16947" spans="1:4" ht="15" x14ac:dyDescent="0.25">
      <c r="A16947" s="262"/>
      <c r="B16947"/>
      <c r="C16947" s="27"/>
      <c r="D16947" s="263"/>
    </row>
    <row r="16948" spans="1:4" ht="15" x14ac:dyDescent="0.25">
      <c r="A16948" s="262"/>
      <c r="B16948"/>
      <c r="C16948" s="27"/>
      <c r="D16948" s="263"/>
    </row>
    <row r="16949" spans="1:4" ht="15" x14ac:dyDescent="0.25">
      <c r="A16949" s="262"/>
      <c r="B16949"/>
      <c r="C16949" s="27"/>
      <c r="D16949" s="263"/>
    </row>
    <row r="16950" spans="1:4" ht="15" x14ac:dyDescent="0.25">
      <c r="A16950" s="262"/>
      <c r="B16950"/>
      <c r="C16950" s="27"/>
      <c r="D16950" s="263"/>
    </row>
    <row r="16951" spans="1:4" ht="15" x14ac:dyDescent="0.25">
      <c r="A16951" s="262"/>
      <c r="B16951"/>
      <c r="C16951" s="27"/>
      <c r="D16951" s="263"/>
    </row>
    <row r="16952" spans="1:4" ht="15" x14ac:dyDescent="0.25">
      <c r="A16952" s="262"/>
      <c r="B16952"/>
      <c r="C16952" s="27"/>
      <c r="D16952" s="263"/>
    </row>
    <row r="16953" spans="1:4" ht="15" x14ac:dyDescent="0.25">
      <c r="A16953" s="262"/>
      <c r="B16953"/>
      <c r="C16953" s="27"/>
      <c r="D16953" s="263"/>
    </row>
    <row r="16954" spans="1:4" ht="15" x14ac:dyDescent="0.25">
      <c r="A16954" s="262"/>
      <c r="B16954"/>
      <c r="C16954" s="27"/>
      <c r="D16954" s="263"/>
    </row>
    <row r="16955" spans="1:4" ht="15" x14ac:dyDescent="0.25">
      <c r="A16955" s="262"/>
      <c r="B16955"/>
      <c r="C16955" s="27"/>
      <c r="D16955" s="263"/>
    </row>
    <row r="16956" spans="1:4" ht="15" x14ac:dyDescent="0.25">
      <c r="A16956" s="262"/>
      <c r="B16956"/>
      <c r="C16956" s="27"/>
      <c r="D16956" s="263"/>
    </row>
    <row r="16957" spans="1:4" ht="15" x14ac:dyDescent="0.25">
      <c r="A16957" s="262"/>
      <c r="B16957"/>
      <c r="C16957" s="27"/>
      <c r="D16957" s="263"/>
    </row>
    <row r="16958" spans="1:4" ht="15" x14ac:dyDescent="0.25">
      <c r="A16958" s="262"/>
      <c r="B16958"/>
      <c r="C16958" s="27"/>
      <c r="D16958" s="263"/>
    </row>
    <row r="16959" spans="1:4" ht="15" x14ac:dyDescent="0.25">
      <c r="A16959" s="262"/>
      <c r="B16959"/>
      <c r="C16959" s="27"/>
      <c r="D16959" s="263"/>
    </row>
    <row r="16960" spans="1:4" ht="15" x14ac:dyDescent="0.25">
      <c r="A16960" s="262"/>
      <c r="B16960"/>
      <c r="C16960" s="27"/>
      <c r="D16960" s="263"/>
    </row>
    <row r="16961" spans="1:4" ht="15" x14ac:dyDescent="0.25">
      <c r="A16961" s="262"/>
      <c r="B16961"/>
      <c r="C16961" s="27"/>
      <c r="D16961" s="263"/>
    </row>
    <row r="16962" spans="1:4" ht="15" x14ac:dyDescent="0.25">
      <c r="A16962" s="262"/>
      <c r="B16962"/>
      <c r="C16962" s="27"/>
      <c r="D16962" s="263"/>
    </row>
    <row r="16963" spans="1:4" ht="15" x14ac:dyDescent="0.25">
      <c r="A16963" s="262"/>
      <c r="B16963"/>
      <c r="C16963" s="27"/>
      <c r="D16963" s="263"/>
    </row>
    <row r="16964" spans="1:4" ht="15" x14ac:dyDescent="0.25">
      <c r="A16964" s="262"/>
      <c r="B16964"/>
      <c r="C16964" s="27"/>
      <c r="D16964" s="263"/>
    </row>
    <row r="16965" spans="1:4" ht="15" x14ac:dyDescent="0.25">
      <c r="A16965" s="262"/>
      <c r="B16965"/>
      <c r="C16965" s="27"/>
      <c r="D16965" s="263"/>
    </row>
    <row r="16966" spans="1:4" ht="15" x14ac:dyDescent="0.25">
      <c r="A16966" s="262"/>
      <c r="B16966"/>
      <c r="C16966" s="27"/>
      <c r="D16966" s="263"/>
    </row>
    <row r="16967" spans="1:4" ht="15" x14ac:dyDescent="0.25">
      <c r="A16967" s="262"/>
      <c r="B16967"/>
      <c r="C16967" s="27"/>
      <c r="D16967" s="263"/>
    </row>
    <row r="16968" spans="1:4" ht="15" x14ac:dyDescent="0.25">
      <c r="A16968" s="262"/>
      <c r="B16968"/>
      <c r="C16968" s="27"/>
      <c r="D16968" s="263"/>
    </row>
    <row r="16969" spans="1:4" ht="15" x14ac:dyDescent="0.25">
      <c r="A16969" s="262"/>
      <c r="B16969"/>
      <c r="C16969" s="27"/>
      <c r="D16969" s="263"/>
    </row>
    <row r="16970" spans="1:4" ht="15" x14ac:dyDescent="0.25">
      <c r="A16970" s="262"/>
      <c r="B16970"/>
      <c r="C16970" s="27"/>
      <c r="D16970" s="263"/>
    </row>
    <row r="16971" spans="1:4" ht="15" x14ac:dyDescent="0.25">
      <c r="A16971" s="262"/>
      <c r="B16971"/>
      <c r="C16971" s="27"/>
      <c r="D16971" s="263"/>
    </row>
    <row r="16972" spans="1:4" ht="15" x14ac:dyDescent="0.25">
      <c r="A16972" s="262"/>
      <c r="B16972"/>
      <c r="C16972" s="27"/>
      <c r="D16972" s="263"/>
    </row>
    <row r="16973" spans="1:4" ht="15" x14ac:dyDescent="0.25">
      <c r="A16973" s="262"/>
      <c r="B16973"/>
      <c r="C16973" s="27"/>
      <c r="D16973" s="263"/>
    </row>
    <row r="16974" spans="1:4" ht="15" x14ac:dyDescent="0.25">
      <c r="A16974" s="262"/>
      <c r="B16974"/>
      <c r="C16974" s="27"/>
      <c r="D16974" s="263"/>
    </row>
    <row r="16975" spans="1:4" ht="15" x14ac:dyDescent="0.25">
      <c r="A16975" s="262"/>
      <c r="B16975"/>
      <c r="C16975" s="27"/>
      <c r="D16975" s="263"/>
    </row>
    <row r="16976" spans="1:4" ht="15" x14ac:dyDescent="0.25">
      <c r="A16976" s="262"/>
      <c r="B16976"/>
      <c r="C16976" s="27"/>
      <c r="D16976" s="263"/>
    </row>
    <row r="16977" spans="1:4" ht="15" x14ac:dyDescent="0.25">
      <c r="A16977" s="262"/>
      <c r="B16977"/>
      <c r="C16977" s="27"/>
      <c r="D16977" s="263"/>
    </row>
    <row r="16978" spans="1:4" ht="15" x14ac:dyDescent="0.25">
      <c r="A16978" s="262"/>
      <c r="B16978"/>
      <c r="C16978" s="27"/>
      <c r="D16978" s="263"/>
    </row>
    <row r="16979" spans="1:4" ht="15" x14ac:dyDescent="0.25">
      <c r="A16979" s="262"/>
      <c r="B16979"/>
      <c r="C16979" s="27"/>
      <c r="D16979" s="263"/>
    </row>
    <row r="16980" spans="1:4" ht="15" x14ac:dyDescent="0.25">
      <c r="A16980" s="262"/>
      <c r="B16980"/>
      <c r="C16980" s="27"/>
      <c r="D16980" s="263"/>
    </row>
    <row r="16981" spans="1:4" ht="15" x14ac:dyDescent="0.25">
      <c r="A16981" s="262"/>
      <c r="B16981"/>
      <c r="C16981" s="27"/>
      <c r="D16981" s="263"/>
    </row>
    <row r="16982" spans="1:4" ht="15" x14ac:dyDescent="0.25">
      <c r="A16982" s="262"/>
      <c r="B16982"/>
      <c r="C16982" s="27"/>
      <c r="D16982" s="263"/>
    </row>
    <row r="16983" spans="1:4" ht="15" x14ac:dyDescent="0.25">
      <c r="A16983" s="262"/>
      <c r="B16983"/>
      <c r="C16983" s="27"/>
      <c r="D16983" s="263"/>
    </row>
    <row r="16984" spans="1:4" ht="15" x14ac:dyDescent="0.25">
      <c r="A16984" s="262"/>
      <c r="B16984"/>
      <c r="C16984" s="27"/>
      <c r="D16984" s="263"/>
    </row>
    <row r="16985" spans="1:4" ht="15" x14ac:dyDescent="0.25">
      <c r="A16985" s="262"/>
      <c r="B16985"/>
      <c r="C16985" s="27"/>
      <c r="D16985" s="263"/>
    </row>
    <row r="16986" spans="1:4" ht="15" x14ac:dyDescent="0.25">
      <c r="A16986" s="262"/>
      <c r="B16986"/>
      <c r="C16986" s="27"/>
      <c r="D16986" s="263"/>
    </row>
    <row r="16987" spans="1:4" ht="15" x14ac:dyDescent="0.25">
      <c r="A16987" s="262"/>
      <c r="B16987"/>
      <c r="C16987" s="27"/>
      <c r="D16987" s="263"/>
    </row>
    <row r="16988" spans="1:4" ht="15" x14ac:dyDescent="0.25">
      <c r="A16988" s="262"/>
      <c r="B16988"/>
      <c r="C16988" s="27"/>
      <c r="D16988" s="263"/>
    </row>
    <row r="16989" spans="1:4" ht="15" x14ac:dyDescent="0.25">
      <c r="A16989" s="262"/>
      <c r="B16989"/>
      <c r="C16989" s="27"/>
      <c r="D16989" s="263"/>
    </row>
    <row r="16990" spans="1:4" ht="15" x14ac:dyDescent="0.25">
      <c r="A16990" s="262"/>
      <c r="B16990"/>
      <c r="C16990" s="27"/>
      <c r="D16990" s="263"/>
    </row>
    <row r="16991" spans="1:4" ht="15" x14ac:dyDescent="0.25">
      <c r="A16991" s="262"/>
      <c r="B16991"/>
      <c r="C16991" s="27"/>
      <c r="D16991" s="263"/>
    </row>
    <row r="16992" spans="1:4" ht="15" x14ac:dyDescent="0.25">
      <c r="A16992" s="262"/>
      <c r="B16992"/>
      <c r="C16992" s="27"/>
      <c r="D16992" s="263"/>
    </row>
    <row r="16993" spans="1:4" ht="15" x14ac:dyDescent="0.25">
      <c r="A16993" s="262"/>
      <c r="B16993"/>
      <c r="C16993" s="27"/>
      <c r="D16993" s="263"/>
    </row>
    <row r="16994" spans="1:4" ht="15" x14ac:dyDescent="0.25">
      <c r="A16994" s="262"/>
      <c r="B16994"/>
      <c r="C16994" s="27"/>
      <c r="D16994" s="263"/>
    </row>
    <row r="16995" spans="1:4" ht="15" x14ac:dyDescent="0.25">
      <c r="A16995" s="262"/>
      <c r="B16995"/>
      <c r="C16995" s="27"/>
      <c r="D16995" s="263"/>
    </row>
    <row r="16996" spans="1:4" ht="15" x14ac:dyDescent="0.25">
      <c r="A16996" s="262"/>
      <c r="B16996"/>
      <c r="C16996" s="27"/>
      <c r="D16996" s="263"/>
    </row>
    <row r="16997" spans="1:4" ht="15" x14ac:dyDescent="0.25">
      <c r="A16997" s="262"/>
      <c r="B16997"/>
      <c r="C16997" s="27"/>
      <c r="D16997" s="263"/>
    </row>
    <row r="16998" spans="1:4" ht="15" x14ac:dyDescent="0.25">
      <c r="A16998" s="262"/>
      <c r="B16998"/>
      <c r="C16998" s="27"/>
      <c r="D16998" s="263"/>
    </row>
    <row r="16999" spans="1:4" ht="15" x14ac:dyDescent="0.25">
      <c r="A16999" s="262"/>
      <c r="B16999"/>
      <c r="C16999" s="27"/>
      <c r="D16999" s="263"/>
    </row>
    <row r="17000" spans="1:4" ht="15" x14ac:dyDescent="0.25">
      <c r="A17000" s="262"/>
      <c r="B17000"/>
      <c r="C17000" s="27"/>
      <c r="D17000" s="263"/>
    </row>
    <row r="17001" spans="1:4" ht="15" x14ac:dyDescent="0.25">
      <c r="A17001" s="262"/>
      <c r="B17001"/>
      <c r="C17001" s="27"/>
      <c r="D17001" s="263"/>
    </row>
    <row r="17002" spans="1:4" ht="15" x14ac:dyDescent="0.25">
      <c r="A17002" s="262"/>
      <c r="B17002"/>
      <c r="C17002" s="27"/>
      <c r="D17002" s="263"/>
    </row>
    <row r="17003" spans="1:4" ht="15" x14ac:dyDescent="0.25">
      <c r="A17003" s="262"/>
      <c r="B17003"/>
      <c r="C17003" s="27"/>
      <c r="D17003" s="263"/>
    </row>
    <row r="17004" spans="1:4" ht="15" x14ac:dyDescent="0.25">
      <c r="A17004" s="262"/>
      <c r="B17004"/>
      <c r="C17004" s="27"/>
      <c r="D17004" s="263"/>
    </row>
    <row r="17005" spans="1:4" ht="15" x14ac:dyDescent="0.25">
      <c r="A17005" s="262"/>
      <c r="B17005"/>
      <c r="C17005" s="27"/>
      <c r="D17005" s="263"/>
    </row>
    <row r="17006" spans="1:4" ht="15" x14ac:dyDescent="0.25">
      <c r="A17006" s="262"/>
      <c r="B17006"/>
      <c r="C17006" s="27"/>
      <c r="D17006" s="263"/>
    </row>
    <row r="17007" spans="1:4" ht="15" x14ac:dyDescent="0.25">
      <c r="A17007" s="262"/>
      <c r="B17007"/>
      <c r="C17007" s="27"/>
      <c r="D17007" s="263"/>
    </row>
    <row r="17008" spans="1:4" ht="15" x14ac:dyDescent="0.25">
      <c r="A17008" s="262"/>
      <c r="B17008"/>
      <c r="C17008" s="27"/>
      <c r="D17008" s="263"/>
    </row>
    <row r="17009" spans="1:4" ht="15" x14ac:dyDescent="0.25">
      <c r="A17009" s="262"/>
      <c r="B17009"/>
      <c r="C17009" s="27"/>
      <c r="D17009" s="263"/>
    </row>
    <row r="17010" spans="1:4" ht="15" x14ac:dyDescent="0.25">
      <c r="A17010" s="262"/>
      <c r="B17010"/>
      <c r="C17010" s="27"/>
      <c r="D17010" s="263"/>
    </row>
    <row r="17011" spans="1:4" ht="15" x14ac:dyDescent="0.25">
      <c r="A17011" s="262"/>
      <c r="B17011"/>
      <c r="C17011" s="27"/>
      <c r="D17011" s="263"/>
    </row>
    <row r="17012" spans="1:4" ht="15" x14ac:dyDescent="0.25">
      <c r="A17012" s="262"/>
      <c r="B17012"/>
      <c r="C17012" s="27"/>
      <c r="D17012" s="263"/>
    </row>
    <row r="17013" spans="1:4" ht="15" x14ac:dyDescent="0.25">
      <c r="A17013" s="262"/>
      <c r="B17013"/>
      <c r="C17013" s="27"/>
      <c r="D17013" s="263"/>
    </row>
    <row r="17014" spans="1:4" ht="15" x14ac:dyDescent="0.25">
      <c r="A17014" s="262"/>
      <c r="B17014"/>
      <c r="C17014" s="27"/>
      <c r="D17014" s="263"/>
    </row>
    <row r="17015" spans="1:4" ht="15" x14ac:dyDescent="0.25">
      <c r="A17015" s="262"/>
      <c r="B17015"/>
      <c r="C17015" s="27"/>
      <c r="D17015" s="263"/>
    </row>
    <row r="17016" spans="1:4" ht="15" x14ac:dyDescent="0.25">
      <c r="A17016" s="262"/>
      <c r="B17016"/>
      <c r="C17016" s="27"/>
      <c r="D17016" s="263"/>
    </row>
    <row r="17017" spans="1:4" ht="15" x14ac:dyDescent="0.25">
      <c r="A17017" s="262"/>
      <c r="B17017"/>
      <c r="C17017" s="27"/>
      <c r="D17017" s="263"/>
    </row>
    <row r="17018" spans="1:4" ht="15" x14ac:dyDescent="0.25">
      <c r="A17018" s="262"/>
      <c r="B17018"/>
      <c r="C17018" s="27"/>
      <c r="D17018" s="263"/>
    </row>
    <row r="17019" spans="1:4" ht="15" x14ac:dyDescent="0.25">
      <c r="A17019" s="262"/>
      <c r="B17019"/>
      <c r="C17019" s="27"/>
      <c r="D17019" s="263"/>
    </row>
    <row r="17020" spans="1:4" ht="15" x14ac:dyDescent="0.25">
      <c r="A17020" s="262"/>
      <c r="B17020"/>
      <c r="C17020" s="27"/>
      <c r="D17020" s="263"/>
    </row>
    <row r="17021" spans="1:4" ht="15" x14ac:dyDescent="0.25">
      <c r="A17021" s="262"/>
      <c r="B17021"/>
      <c r="C17021" s="27"/>
      <c r="D17021" s="263"/>
    </row>
    <row r="17022" spans="1:4" ht="15" x14ac:dyDescent="0.25">
      <c r="A17022" s="262"/>
      <c r="B17022"/>
      <c r="C17022" s="27"/>
      <c r="D17022" s="263"/>
    </row>
    <row r="17023" spans="1:4" ht="15" x14ac:dyDescent="0.25">
      <c r="A17023" s="262"/>
      <c r="B17023"/>
      <c r="C17023" s="27"/>
      <c r="D17023" s="263"/>
    </row>
    <row r="17024" spans="1:4" ht="15" x14ac:dyDescent="0.25">
      <c r="A17024" s="262"/>
      <c r="B17024"/>
      <c r="C17024" s="27"/>
      <c r="D17024" s="263"/>
    </row>
    <row r="17025" spans="1:4" ht="15" x14ac:dyDescent="0.25">
      <c r="A17025" s="262"/>
      <c r="B17025"/>
      <c r="C17025" s="27"/>
      <c r="D17025" s="263"/>
    </row>
    <row r="17026" spans="1:4" ht="15" x14ac:dyDescent="0.25">
      <c r="A17026" s="262"/>
      <c r="B17026"/>
      <c r="C17026" s="27"/>
      <c r="D17026" s="263"/>
    </row>
    <row r="17027" spans="1:4" ht="15" x14ac:dyDescent="0.25">
      <c r="A17027" s="262"/>
      <c r="B17027"/>
      <c r="C17027" s="27"/>
      <c r="D17027" s="263"/>
    </row>
    <row r="17028" spans="1:4" ht="15" x14ac:dyDescent="0.25">
      <c r="A17028" s="262"/>
      <c r="B17028"/>
      <c r="C17028" s="27"/>
      <c r="D17028" s="263"/>
    </row>
    <row r="17029" spans="1:4" ht="15" x14ac:dyDescent="0.25">
      <c r="A17029" s="262"/>
      <c r="B17029"/>
      <c r="C17029" s="27"/>
      <c r="D17029" s="263"/>
    </row>
    <row r="17030" spans="1:4" ht="15" x14ac:dyDescent="0.25">
      <c r="A17030" s="262"/>
      <c r="B17030"/>
      <c r="C17030" s="27"/>
      <c r="D17030" s="263"/>
    </row>
    <row r="17031" spans="1:4" ht="15" x14ac:dyDescent="0.25">
      <c r="A17031" s="262"/>
      <c r="B17031"/>
      <c r="C17031" s="27"/>
      <c r="D17031" s="263"/>
    </row>
    <row r="17032" spans="1:4" ht="15" x14ac:dyDescent="0.25">
      <c r="A17032" s="262"/>
      <c r="B17032"/>
      <c r="C17032" s="27"/>
      <c r="D17032" s="263"/>
    </row>
    <row r="17033" spans="1:4" ht="15" x14ac:dyDescent="0.25">
      <c r="A17033" s="262"/>
      <c r="B17033"/>
      <c r="C17033" s="27"/>
      <c r="D17033" s="263"/>
    </row>
    <row r="17034" spans="1:4" ht="15" x14ac:dyDescent="0.25">
      <c r="A17034" s="262"/>
      <c r="B17034"/>
      <c r="C17034" s="27"/>
      <c r="D17034" s="263"/>
    </row>
    <row r="17035" spans="1:4" ht="15" x14ac:dyDescent="0.25">
      <c r="A17035" s="262"/>
      <c r="B17035"/>
      <c r="C17035" s="27"/>
      <c r="D17035" s="263"/>
    </row>
    <row r="17036" spans="1:4" ht="15" x14ac:dyDescent="0.25">
      <c r="A17036" s="262"/>
      <c r="B17036"/>
      <c r="C17036" s="27"/>
      <c r="D17036" s="263"/>
    </row>
    <row r="17037" spans="1:4" ht="15" x14ac:dyDescent="0.25">
      <c r="A17037" s="262"/>
      <c r="B17037"/>
      <c r="C17037" s="27"/>
      <c r="D17037" s="263"/>
    </row>
    <row r="17038" spans="1:4" ht="15" x14ac:dyDescent="0.25">
      <c r="A17038" s="262"/>
      <c r="B17038"/>
      <c r="C17038" s="27"/>
      <c r="D17038" s="263"/>
    </row>
    <row r="17039" spans="1:4" ht="15" x14ac:dyDescent="0.25">
      <c r="A17039" s="262"/>
      <c r="B17039"/>
      <c r="C17039" s="27"/>
      <c r="D17039" s="263"/>
    </row>
    <row r="17040" spans="1:4" ht="15" x14ac:dyDescent="0.25">
      <c r="A17040" s="262"/>
      <c r="B17040"/>
      <c r="C17040" s="27"/>
      <c r="D17040" s="263"/>
    </row>
    <row r="17041" spans="1:4" ht="15" x14ac:dyDescent="0.25">
      <c r="A17041" s="262"/>
      <c r="B17041"/>
      <c r="C17041" s="27"/>
      <c r="D17041" s="263"/>
    </row>
    <row r="17042" spans="1:4" ht="15" x14ac:dyDescent="0.25">
      <c r="A17042" s="262"/>
      <c r="B17042"/>
      <c r="C17042" s="27"/>
      <c r="D17042" s="263"/>
    </row>
    <row r="17043" spans="1:4" ht="15" x14ac:dyDescent="0.25">
      <c r="A17043" s="262"/>
      <c r="B17043"/>
      <c r="C17043" s="27"/>
      <c r="D17043" s="263"/>
    </row>
    <row r="17044" spans="1:4" ht="15" x14ac:dyDescent="0.25">
      <c r="A17044" s="262"/>
      <c r="B17044"/>
      <c r="C17044" s="27"/>
      <c r="D17044" s="263"/>
    </row>
    <row r="17045" spans="1:4" ht="15" x14ac:dyDescent="0.25">
      <c r="A17045" s="262"/>
      <c r="B17045"/>
      <c r="C17045" s="27"/>
      <c r="D17045" s="263"/>
    </row>
    <row r="17046" spans="1:4" ht="15" x14ac:dyDescent="0.25">
      <c r="A17046" s="262"/>
      <c r="B17046"/>
      <c r="C17046" s="27"/>
      <c r="D17046" s="263"/>
    </row>
    <row r="17047" spans="1:4" ht="15" x14ac:dyDescent="0.25">
      <c r="A17047" s="262"/>
      <c r="B17047"/>
      <c r="C17047" s="27"/>
      <c r="D17047" s="263"/>
    </row>
    <row r="17048" spans="1:4" ht="15" x14ac:dyDescent="0.25">
      <c r="A17048" s="262"/>
      <c r="B17048"/>
      <c r="C17048" s="27"/>
      <c r="D17048" s="263"/>
    </row>
    <row r="17049" spans="1:4" ht="15" x14ac:dyDescent="0.25">
      <c r="A17049" s="262"/>
      <c r="B17049"/>
      <c r="C17049" s="27"/>
      <c r="D17049" s="263"/>
    </row>
    <row r="17050" spans="1:4" ht="15" x14ac:dyDescent="0.25">
      <c r="A17050" s="262"/>
      <c r="B17050"/>
      <c r="C17050" s="27"/>
      <c r="D17050" s="263"/>
    </row>
    <row r="17051" spans="1:4" ht="15" x14ac:dyDescent="0.25">
      <c r="A17051" s="262"/>
      <c r="B17051"/>
      <c r="C17051" s="27"/>
      <c r="D17051" s="263"/>
    </row>
    <row r="17052" spans="1:4" ht="15" x14ac:dyDescent="0.25">
      <c r="A17052" s="262"/>
      <c r="B17052"/>
      <c r="C17052" s="27"/>
      <c r="D17052" s="263"/>
    </row>
    <row r="17053" spans="1:4" ht="15" x14ac:dyDescent="0.25">
      <c r="A17053" s="262"/>
      <c r="B17053"/>
      <c r="C17053" s="27"/>
      <c r="D17053" s="263"/>
    </row>
    <row r="17054" spans="1:4" ht="15" x14ac:dyDescent="0.25">
      <c r="A17054" s="262"/>
      <c r="B17054"/>
      <c r="C17054" s="27"/>
      <c r="D17054" s="263"/>
    </row>
    <row r="17055" spans="1:4" ht="15" x14ac:dyDescent="0.25">
      <c r="A17055" s="262"/>
      <c r="B17055"/>
      <c r="C17055" s="27"/>
      <c r="D17055" s="263"/>
    </row>
    <row r="17056" spans="1:4" ht="15" x14ac:dyDescent="0.25">
      <c r="A17056" s="262"/>
      <c r="B17056"/>
      <c r="C17056" s="27"/>
      <c r="D17056" s="263"/>
    </row>
    <row r="17057" spans="1:4" ht="15" x14ac:dyDescent="0.25">
      <c r="A17057" s="262"/>
      <c r="B17057"/>
      <c r="C17057" s="27"/>
      <c r="D17057" s="263"/>
    </row>
    <row r="17058" spans="1:4" ht="15" x14ac:dyDescent="0.25">
      <c r="A17058" s="262"/>
      <c r="B17058"/>
      <c r="C17058" s="27"/>
      <c r="D17058" s="263"/>
    </row>
    <row r="17059" spans="1:4" ht="15" x14ac:dyDescent="0.25">
      <c r="A17059" s="262"/>
      <c r="B17059"/>
      <c r="C17059" s="27"/>
      <c r="D17059" s="263"/>
    </row>
    <row r="17060" spans="1:4" ht="15" x14ac:dyDescent="0.25">
      <c r="A17060" s="262"/>
      <c r="B17060"/>
      <c r="C17060" s="27"/>
      <c r="D17060" s="263"/>
    </row>
    <row r="17061" spans="1:4" ht="15" x14ac:dyDescent="0.25">
      <c r="A17061" s="262"/>
      <c r="B17061"/>
      <c r="C17061" s="27"/>
      <c r="D17061" s="263"/>
    </row>
    <row r="17062" spans="1:4" ht="15" x14ac:dyDescent="0.25">
      <c r="A17062" s="262"/>
      <c r="B17062"/>
      <c r="C17062" s="27"/>
      <c r="D17062" s="263"/>
    </row>
    <row r="17063" spans="1:4" ht="15" x14ac:dyDescent="0.25">
      <c r="A17063" s="262"/>
      <c r="B17063"/>
      <c r="C17063" s="27"/>
      <c r="D17063" s="263"/>
    </row>
    <row r="17064" spans="1:4" ht="15" x14ac:dyDescent="0.25">
      <c r="A17064" s="262"/>
      <c r="B17064"/>
      <c r="C17064" s="27"/>
      <c r="D17064" s="263"/>
    </row>
    <row r="17065" spans="1:4" ht="15" x14ac:dyDescent="0.25">
      <c r="A17065" s="262"/>
      <c r="B17065"/>
      <c r="C17065" s="27"/>
      <c r="D17065" s="263"/>
    </row>
    <row r="17066" spans="1:4" ht="15" x14ac:dyDescent="0.25">
      <c r="A17066" s="262"/>
      <c r="B17066"/>
      <c r="C17066" s="27"/>
      <c r="D17066" s="263"/>
    </row>
    <row r="17067" spans="1:4" ht="15" x14ac:dyDescent="0.25">
      <c r="A17067" s="262"/>
      <c r="B17067"/>
      <c r="C17067" s="27"/>
      <c r="D17067" s="263"/>
    </row>
    <row r="17068" spans="1:4" ht="15" x14ac:dyDescent="0.25">
      <c r="A17068" s="262"/>
      <c r="B17068"/>
      <c r="C17068" s="27"/>
      <c r="D17068" s="263"/>
    </row>
    <row r="17069" spans="1:4" ht="15" x14ac:dyDescent="0.25">
      <c r="A17069" s="262"/>
      <c r="B17069"/>
      <c r="C17069" s="27"/>
      <c r="D17069" s="263"/>
    </row>
    <row r="17070" spans="1:4" ht="15" x14ac:dyDescent="0.25">
      <c r="A17070" s="262"/>
      <c r="B17070"/>
      <c r="C17070" s="27"/>
      <c r="D17070" s="263"/>
    </row>
    <row r="17071" spans="1:4" ht="15" x14ac:dyDescent="0.25">
      <c r="A17071" s="262"/>
      <c r="B17071"/>
      <c r="C17071" s="27"/>
      <c r="D17071" s="263"/>
    </row>
    <row r="17072" spans="1:4" ht="15" x14ac:dyDescent="0.25">
      <c r="A17072" s="262"/>
      <c r="B17072"/>
      <c r="C17072" s="27"/>
      <c r="D17072" s="263"/>
    </row>
    <row r="17073" spans="1:4" ht="15" x14ac:dyDescent="0.25">
      <c r="A17073" s="262"/>
      <c r="B17073"/>
      <c r="C17073" s="27"/>
      <c r="D17073" s="263"/>
    </row>
    <row r="17074" spans="1:4" ht="15" x14ac:dyDescent="0.25">
      <c r="A17074" s="262"/>
      <c r="B17074"/>
      <c r="C17074" s="27"/>
      <c r="D17074" s="263"/>
    </row>
    <row r="17075" spans="1:4" ht="15" x14ac:dyDescent="0.25">
      <c r="A17075" s="262"/>
      <c r="B17075"/>
      <c r="C17075" s="27"/>
      <c r="D17075" s="263"/>
    </row>
    <row r="17076" spans="1:4" ht="15" x14ac:dyDescent="0.25">
      <c r="A17076" s="262"/>
      <c r="B17076"/>
      <c r="C17076" s="27"/>
      <c r="D17076" s="263"/>
    </row>
    <row r="17077" spans="1:4" ht="15" x14ac:dyDescent="0.25">
      <c r="A17077" s="262"/>
      <c r="B17077"/>
      <c r="C17077" s="27"/>
      <c r="D17077" s="263"/>
    </row>
    <row r="17078" spans="1:4" ht="15" x14ac:dyDescent="0.25">
      <c r="A17078" s="262"/>
      <c r="B17078"/>
      <c r="C17078" s="27"/>
      <c r="D17078" s="263"/>
    </row>
    <row r="17079" spans="1:4" ht="15" x14ac:dyDescent="0.25">
      <c r="A17079" s="262"/>
      <c r="B17079"/>
      <c r="C17079" s="27"/>
      <c r="D17079" s="263"/>
    </row>
    <row r="17080" spans="1:4" ht="15" x14ac:dyDescent="0.25">
      <c r="A17080" s="262"/>
      <c r="B17080"/>
      <c r="C17080" s="27"/>
      <c r="D17080" s="263"/>
    </row>
    <row r="17081" spans="1:4" ht="15" x14ac:dyDescent="0.25">
      <c r="A17081" s="262"/>
      <c r="B17081"/>
      <c r="C17081" s="27"/>
      <c r="D17081" s="263"/>
    </row>
    <row r="17082" spans="1:4" ht="15" x14ac:dyDescent="0.25">
      <c r="A17082" s="262"/>
      <c r="B17082"/>
      <c r="C17082" s="27"/>
      <c r="D17082" s="263"/>
    </row>
    <row r="17083" spans="1:4" ht="15" x14ac:dyDescent="0.25">
      <c r="A17083" s="262"/>
      <c r="B17083"/>
      <c r="C17083" s="27"/>
      <c r="D17083" s="263"/>
    </row>
    <row r="17084" spans="1:4" ht="15" x14ac:dyDescent="0.25">
      <c r="A17084" s="262"/>
      <c r="B17084"/>
      <c r="C17084" s="27"/>
      <c r="D17084" s="263"/>
    </row>
    <row r="17085" spans="1:4" ht="15" x14ac:dyDescent="0.25">
      <c r="A17085" s="262"/>
      <c r="B17085"/>
      <c r="C17085" s="27"/>
      <c r="D17085" s="263"/>
    </row>
    <row r="17086" spans="1:4" ht="15" x14ac:dyDescent="0.25">
      <c r="A17086" s="262"/>
      <c r="B17086"/>
      <c r="C17086" s="27"/>
      <c r="D17086" s="263"/>
    </row>
    <row r="17087" spans="1:4" ht="15" x14ac:dyDescent="0.25">
      <c r="A17087" s="262"/>
      <c r="B17087"/>
      <c r="C17087" s="27"/>
      <c r="D17087" s="263"/>
    </row>
    <row r="17088" spans="1:4" ht="15" x14ac:dyDescent="0.25">
      <c r="A17088" s="262"/>
      <c r="B17088"/>
      <c r="C17088" s="27"/>
      <c r="D17088" s="263"/>
    </row>
    <row r="17089" spans="1:4" ht="15" x14ac:dyDescent="0.25">
      <c r="A17089" s="262"/>
      <c r="B17089"/>
      <c r="C17089" s="27"/>
      <c r="D17089" s="263"/>
    </row>
    <row r="17090" spans="1:4" ht="15" x14ac:dyDescent="0.25">
      <c r="A17090" s="262"/>
      <c r="B17090"/>
      <c r="C17090" s="27"/>
      <c r="D17090" s="263"/>
    </row>
    <row r="17091" spans="1:4" ht="15" x14ac:dyDescent="0.25">
      <c r="A17091" s="262"/>
      <c r="B17091"/>
      <c r="C17091" s="27"/>
      <c r="D17091" s="263"/>
    </row>
    <row r="17092" spans="1:4" ht="15" x14ac:dyDescent="0.25">
      <c r="A17092" s="262"/>
      <c r="B17092"/>
      <c r="C17092" s="27"/>
      <c r="D17092" s="263"/>
    </row>
    <row r="17093" spans="1:4" ht="15" x14ac:dyDescent="0.25">
      <c r="A17093" s="262"/>
      <c r="B17093"/>
      <c r="C17093" s="27"/>
      <c r="D17093" s="263"/>
    </row>
    <row r="17094" spans="1:4" ht="15" x14ac:dyDescent="0.25">
      <c r="A17094" s="262"/>
      <c r="B17094"/>
      <c r="C17094" s="27"/>
      <c r="D17094" s="263"/>
    </row>
    <row r="17095" spans="1:4" ht="15" x14ac:dyDescent="0.25">
      <c r="A17095" s="262"/>
      <c r="B17095"/>
      <c r="C17095" s="27"/>
      <c r="D17095" s="263"/>
    </row>
    <row r="17096" spans="1:4" ht="15" x14ac:dyDescent="0.25">
      <c r="A17096" s="262"/>
      <c r="B17096"/>
      <c r="C17096" s="27"/>
      <c r="D17096" s="263"/>
    </row>
    <row r="17097" spans="1:4" ht="15" x14ac:dyDescent="0.25">
      <c r="A17097" s="262"/>
      <c r="B17097"/>
      <c r="C17097" s="27"/>
      <c r="D17097" s="263"/>
    </row>
    <row r="17098" spans="1:4" ht="15" x14ac:dyDescent="0.25">
      <c r="A17098" s="262"/>
      <c r="B17098"/>
      <c r="C17098" s="27"/>
      <c r="D17098" s="263"/>
    </row>
    <row r="17099" spans="1:4" ht="15" x14ac:dyDescent="0.25">
      <c r="A17099" s="262"/>
      <c r="B17099"/>
      <c r="C17099" s="27"/>
      <c r="D17099" s="263"/>
    </row>
    <row r="17100" spans="1:4" ht="15" x14ac:dyDescent="0.25">
      <c r="A17100" s="262"/>
      <c r="B17100"/>
      <c r="C17100" s="27"/>
      <c r="D17100" s="263"/>
    </row>
    <row r="17101" spans="1:4" ht="15" x14ac:dyDescent="0.25">
      <c r="A17101" s="262"/>
      <c r="B17101"/>
      <c r="C17101" s="27"/>
      <c r="D17101" s="263"/>
    </row>
    <row r="17102" spans="1:4" ht="15" x14ac:dyDescent="0.25">
      <c r="A17102" s="262"/>
      <c r="B17102"/>
      <c r="C17102" s="27"/>
      <c r="D17102" s="263"/>
    </row>
    <row r="17103" spans="1:4" ht="15" x14ac:dyDescent="0.25">
      <c r="A17103" s="262"/>
      <c r="B17103"/>
      <c r="C17103" s="27"/>
      <c r="D17103" s="263"/>
    </row>
    <row r="17104" spans="1:4" ht="15" x14ac:dyDescent="0.25">
      <c r="A17104" s="262"/>
      <c r="B17104"/>
      <c r="C17104" s="27"/>
      <c r="D17104" s="263"/>
    </row>
    <row r="17105" spans="1:4" ht="15" x14ac:dyDescent="0.25">
      <c r="A17105" s="262"/>
      <c r="B17105"/>
      <c r="C17105" s="27"/>
      <c r="D17105" s="263"/>
    </row>
    <row r="17106" spans="1:4" ht="15" x14ac:dyDescent="0.25">
      <c r="A17106" s="262"/>
      <c r="B17106"/>
      <c r="C17106" s="27"/>
      <c r="D17106" s="263"/>
    </row>
    <row r="17107" spans="1:4" ht="15" x14ac:dyDescent="0.25">
      <c r="A17107" s="262"/>
      <c r="B17107"/>
      <c r="C17107" s="27"/>
      <c r="D17107" s="263"/>
    </row>
    <row r="17108" spans="1:4" ht="15" x14ac:dyDescent="0.25">
      <c r="A17108" s="262"/>
      <c r="B17108"/>
      <c r="C17108" s="27"/>
      <c r="D17108" s="263"/>
    </row>
    <row r="17109" spans="1:4" ht="15" x14ac:dyDescent="0.25">
      <c r="A17109" s="262"/>
      <c r="B17109"/>
      <c r="C17109" s="27"/>
      <c r="D17109" s="263"/>
    </row>
    <row r="17110" spans="1:4" ht="15" x14ac:dyDescent="0.25">
      <c r="A17110" s="262"/>
      <c r="B17110"/>
      <c r="C17110" s="27"/>
      <c r="D17110" s="263"/>
    </row>
    <row r="17111" spans="1:4" ht="15" x14ac:dyDescent="0.25">
      <c r="A17111" s="262"/>
      <c r="B17111"/>
      <c r="C17111" s="27"/>
      <c r="D17111" s="263"/>
    </row>
    <row r="17112" spans="1:4" ht="15" x14ac:dyDescent="0.25">
      <c r="A17112" s="262"/>
      <c r="B17112"/>
      <c r="C17112" s="27"/>
      <c r="D17112" s="263"/>
    </row>
    <row r="17113" spans="1:4" ht="15" x14ac:dyDescent="0.25">
      <c r="A17113" s="262"/>
      <c r="B17113"/>
      <c r="C17113" s="27"/>
      <c r="D17113" s="263"/>
    </row>
    <row r="17114" spans="1:4" ht="15" x14ac:dyDescent="0.25">
      <c r="A17114" s="262"/>
      <c r="B17114"/>
      <c r="C17114" s="27"/>
      <c r="D17114" s="263"/>
    </row>
    <row r="17115" spans="1:4" ht="15" x14ac:dyDescent="0.25">
      <c r="A17115" s="262"/>
      <c r="B17115"/>
      <c r="C17115" s="27"/>
      <c r="D17115" s="263"/>
    </row>
    <row r="17116" spans="1:4" ht="15" x14ac:dyDescent="0.25">
      <c r="A17116" s="262"/>
      <c r="B17116"/>
      <c r="C17116" s="27"/>
      <c r="D17116" s="263"/>
    </row>
    <row r="17117" spans="1:4" ht="15" x14ac:dyDescent="0.25">
      <c r="A17117" s="262"/>
      <c r="B17117"/>
      <c r="C17117" s="27"/>
      <c r="D17117" s="263"/>
    </row>
    <row r="17118" spans="1:4" ht="15" x14ac:dyDescent="0.25">
      <c r="A17118" s="262"/>
      <c r="B17118"/>
      <c r="C17118" s="27"/>
      <c r="D17118" s="263"/>
    </row>
    <row r="17119" spans="1:4" ht="15" x14ac:dyDescent="0.25">
      <c r="A17119" s="262"/>
      <c r="B17119"/>
      <c r="C17119" s="27"/>
      <c r="D17119" s="263"/>
    </row>
    <row r="17120" spans="1:4" ht="15" x14ac:dyDescent="0.25">
      <c r="A17120" s="262"/>
      <c r="B17120"/>
      <c r="C17120" s="27"/>
      <c r="D17120" s="263"/>
    </row>
    <row r="17121" spans="1:4" ht="15" x14ac:dyDescent="0.25">
      <c r="A17121" s="262"/>
      <c r="B17121"/>
      <c r="C17121" s="27"/>
      <c r="D17121" s="263"/>
    </row>
    <row r="17122" spans="1:4" ht="15" x14ac:dyDescent="0.25">
      <c r="A17122" s="262"/>
      <c r="B17122"/>
      <c r="C17122" s="27"/>
      <c r="D17122" s="263"/>
    </row>
    <row r="17123" spans="1:4" ht="15" x14ac:dyDescent="0.25">
      <c r="A17123" s="262"/>
      <c r="B17123"/>
      <c r="C17123" s="27"/>
      <c r="D17123" s="263"/>
    </row>
    <row r="17124" spans="1:4" ht="15" x14ac:dyDescent="0.25">
      <c r="A17124" s="262"/>
      <c r="B17124"/>
      <c r="C17124" s="27"/>
      <c r="D17124" s="263"/>
    </row>
    <row r="17125" spans="1:4" ht="15" x14ac:dyDescent="0.25">
      <c r="A17125" s="262"/>
      <c r="B17125"/>
      <c r="C17125" s="27"/>
      <c r="D17125" s="263"/>
    </row>
    <row r="17126" spans="1:4" ht="15" x14ac:dyDescent="0.25">
      <c r="A17126" s="262"/>
      <c r="B17126"/>
      <c r="C17126" s="27"/>
      <c r="D17126" s="263"/>
    </row>
    <row r="17127" spans="1:4" ht="15" x14ac:dyDescent="0.25">
      <c r="A17127" s="262"/>
      <c r="B17127"/>
      <c r="C17127" s="27"/>
      <c r="D17127" s="263"/>
    </row>
    <row r="17128" spans="1:4" ht="15" x14ac:dyDescent="0.25">
      <c r="A17128" s="262"/>
      <c r="B17128"/>
      <c r="C17128" s="27"/>
      <c r="D17128" s="263"/>
    </row>
    <row r="17129" spans="1:4" ht="15" x14ac:dyDescent="0.25">
      <c r="A17129" s="262"/>
      <c r="B17129"/>
      <c r="C17129" s="27"/>
      <c r="D17129" s="263"/>
    </row>
    <row r="17130" spans="1:4" ht="15" x14ac:dyDescent="0.25">
      <c r="A17130" s="262"/>
      <c r="B17130"/>
      <c r="C17130" s="27"/>
      <c r="D17130" s="263"/>
    </row>
    <row r="17131" spans="1:4" ht="15" x14ac:dyDescent="0.25">
      <c r="A17131" s="262"/>
      <c r="B17131"/>
      <c r="C17131" s="27"/>
      <c r="D17131" s="263"/>
    </row>
    <row r="17132" spans="1:4" ht="15" x14ac:dyDescent="0.25">
      <c r="A17132" s="262"/>
      <c r="B17132"/>
      <c r="C17132" s="27"/>
      <c r="D17132" s="263"/>
    </row>
    <row r="17133" spans="1:4" ht="15" x14ac:dyDescent="0.25">
      <c r="A17133" s="262"/>
      <c r="B17133"/>
      <c r="C17133" s="27"/>
      <c r="D17133" s="263"/>
    </row>
    <row r="17134" spans="1:4" ht="15" x14ac:dyDescent="0.25">
      <c r="A17134" s="262"/>
      <c r="B17134"/>
      <c r="C17134" s="27"/>
      <c r="D17134" s="263"/>
    </row>
    <row r="17135" spans="1:4" ht="15" x14ac:dyDescent="0.25">
      <c r="A17135" s="262"/>
      <c r="B17135"/>
      <c r="C17135" s="27"/>
      <c r="D17135" s="263"/>
    </row>
    <row r="17136" spans="1:4" ht="15" x14ac:dyDescent="0.25">
      <c r="A17136" s="262"/>
      <c r="B17136"/>
      <c r="C17136" s="27"/>
      <c r="D17136" s="263"/>
    </row>
    <row r="17137" spans="1:4" ht="15" x14ac:dyDescent="0.25">
      <c r="A17137" s="262"/>
      <c r="B17137"/>
      <c r="C17137" s="27"/>
      <c r="D17137" s="263"/>
    </row>
    <row r="17138" spans="1:4" ht="15" x14ac:dyDescent="0.25">
      <c r="A17138" s="262"/>
      <c r="B17138"/>
      <c r="C17138" s="27"/>
      <c r="D17138" s="263"/>
    </row>
    <row r="17139" spans="1:4" ht="15" x14ac:dyDescent="0.25">
      <c r="A17139" s="262"/>
      <c r="B17139"/>
      <c r="C17139" s="27"/>
      <c r="D17139" s="263"/>
    </row>
    <row r="17140" spans="1:4" ht="15" x14ac:dyDescent="0.25">
      <c r="A17140" s="262"/>
      <c r="B17140"/>
      <c r="C17140" s="27"/>
      <c r="D17140" s="263"/>
    </row>
    <row r="17141" spans="1:4" ht="15" x14ac:dyDescent="0.25">
      <c r="A17141" s="262"/>
      <c r="B17141"/>
      <c r="C17141" s="27"/>
      <c r="D17141" s="263"/>
    </row>
    <row r="17142" spans="1:4" ht="15" x14ac:dyDescent="0.25">
      <c r="A17142" s="262"/>
      <c r="B17142"/>
      <c r="C17142" s="27"/>
      <c r="D17142" s="263"/>
    </row>
    <row r="17143" spans="1:4" ht="15" x14ac:dyDescent="0.25">
      <c r="A17143" s="262"/>
      <c r="B17143"/>
      <c r="C17143" s="27"/>
      <c r="D17143" s="263"/>
    </row>
    <row r="17144" spans="1:4" ht="15" x14ac:dyDescent="0.25">
      <c r="A17144" s="262"/>
      <c r="B17144"/>
      <c r="C17144" s="27"/>
      <c r="D17144" s="263"/>
    </row>
    <row r="17145" spans="1:4" ht="15" x14ac:dyDescent="0.25">
      <c r="A17145" s="262"/>
      <c r="B17145"/>
      <c r="C17145" s="27"/>
      <c r="D17145" s="263"/>
    </row>
    <row r="17146" spans="1:4" ht="15" x14ac:dyDescent="0.25">
      <c r="A17146" s="262"/>
      <c r="B17146"/>
      <c r="C17146" s="27"/>
      <c r="D17146" s="263"/>
    </row>
    <row r="17147" spans="1:4" ht="15" x14ac:dyDescent="0.25">
      <c r="A17147" s="262"/>
      <c r="B17147"/>
      <c r="C17147" s="27"/>
      <c r="D17147" s="263"/>
    </row>
    <row r="17148" spans="1:4" ht="15" x14ac:dyDescent="0.25">
      <c r="A17148" s="262"/>
      <c r="B17148"/>
      <c r="C17148" s="27"/>
      <c r="D17148" s="263"/>
    </row>
    <row r="17149" spans="1:4" ht="15" x14ac:dyDescent="0.25">
      <c r="A17149" s="262"/>
      <c r="B17149"/>
      <c r="C17149" s="27"/>
      <c r="D17149" s="263"/>
    </row>
    <row r="17150" spans="1:4" ht="15" x14ac:dyDescent="0.25">
      <c r="A17150" s="262"/>
      <c r="B17150"/>
      <c r="C17150" s="27"/>
      <c r="D17150" s="263"/>
    </row>
    <row r="17151" spans="1:4" ht="15" x14ac:dyDescent="0.25">
      <c r="A17151" s="262"/>
      <c r="B17151"/>
      <c r="C17151" s="27"/>
      <c r="D17151" s="263"/>
    </row>
    <row r="17152" spans="1:4" ht="15" x14ac:dyDescent="0.25">
      <c r="A17152" s="262"/>
      <c r="B17152"/>
      <c r="C17152" s="27"/>
      <c r="D17152" s="263"/>
    </row>
    <row r="17153" spans="1:4" ht="15" x14ac:dyDescent="0.25">
      <c r="A17153" s="262"/>
      <c r="B17153"/>
      <c r="C17153" s="27"/>
      <c r="D17153" s="263"/>
    </row>
    <row r="17154" spans="1:4" ht="15" x14ac:dyDescent="0.25">
      <c r="A17154" s="262"/>
      <c r="B17154"/>
      <c r="C17154" s="27"/>
      <c r="D17154" s="263"/>
    </row>
    <row r="17155" spans="1:4" ht="15" x14ac:dyDescent="0.25">
      <c r="A17155" s="262"/>
      <c r="B17155"/>
      <c r="C17155" s="27"/>
      <c r="D17155" s="263"/>
    </row>
    <row r="17156" spans="1:4" ht="15" x14ac:dyDescent="0.25">
      <c r="A17156" s="262"/>
      <c r="B17156"/>
      <c r="C17156" s="27"/>
      <c r="D17156" s="263"/>
    </row>
    <row r="17157" spans="1:4" ht="15" x14ac:dyDescent="0.25">
      <c r="A17157" s="262"/>
      <c r="B17157"/>
      <c r="C17157" s="27"/>
      <c r="D17157" s="263"/>
    </row>
    <row r="17158" spans="1:4" ht="15" x14ac:dyDescent="0.25">
      <c r="A17158" s="262"/>
      <c r="B17158"/>
      <c r="C17158" s="27"/>
      <c r="D17158" s="263"/>
    </row>
    <row r="17159" spans="1:4" ht="15" x14ac:dyDescent="0.25">
      <c r="A17159" s="262"/>
      <c r="B17159"/>
      <c r="C17159" s="27"/>
      <c r="D17159" s="263"/>
    </row>
    <row r="17160" spans="1:4" ht="15" x14ac:dyDescent="0.25">
      <c r="A17160" s="262"/>
      <c r="B17160"/>
      <c r="C17160" s="27"/>
      <c r="D17160" s="263"/>
    </row>
    <row r="17161" spans="1:4" ht="15" x14ac:dyDescent="0.25">
      <c r="A17161" s="262"/>
      <c r="B17161"/>
      <c r="C17161" s="27"/>
      <c r="D17161" s="263"/>
    </row>
    <row r="17162" spans="1:4" ht="15" x14ac:dyDescent="0.25">
      <c r="A17162" s="262"/>
      <c r="B17162"/>
      <c r="C17162" s="27"/>
      <c r="D17162" s="263"/>
    </row>
    <row r="17163" spans="1:4" ht="15" x14ac:dyDescent="0.25">
      <c r="A17163" s="262"/>
      <c r="B17163"/>
      <c r="C17163" s="27"/>
      <c r="D17163" s="263"/>
    </row>
    <row r="17164" spans="1:4" ht="15" x14ac:dyDescent="0.25">
      <c r="A17164" s="262"/>
      <c r="B17164"/>
      <c r="C17164" s="27"/>
      <c r="D17164" s="263"/>
    </row>
    <row r="17165" spans="1:4" ht="15" x14ac:dyDescent="0.25">
      <c r="A17165" s="262"/>
      <c r="B17165"/>
      <c r="C17165" s="27"/>
      <c r="D17165" s="263"/>
    </row>
    <row r="17166" spans="1:4" ht="15" x14ac:dyDescent="0.25">
      <c r="A17166" s="262"/>
      <c r="B17166"/>
      <c r="C17166" s="27"/>
      <c r="D17166" s="263"/>
    </row>
    <row r="17167" spans="1:4" ht="15" x14ac:dyDescent="0.25">
      <c r="A17167" s="262"/>
      <c r="B17167"/>
      <c r="C17167" s="27"/>
      <c r="D17167" s="263"/>
    </row>
    <row r="17168" spans="1:4" ht="15" x14ac:dyDescent="0.25">
      <c r="A17168" s="262"/>
      <c r="B17168"/>
      <c r="C17168" s="27"/>
      <c r="D17168" s="263"/>
    </row>
    <row r="17169" spans="1:4" ht="15" x14ac:dyDescent="0.25">
      <c r="A17169" s="262"/>
      <c r="B17169"/>
      <c r="C17169" s="27"/>
      <c r="D17169" s="263"/>
    </row>
    <row r="17170" spans="1:4" ht="15" x14ac:dyDescent="0.25">
      <c r="A17170" s="262"/>
      <c r="B17170"/>
      <c r="C17170" s="27"/>
      <c r="D17170" s="263"/>
    </row>
    <row r="17171" spans="1:4" ht="15" x14ac:dyDescent="0.25">
      <c r="A17171" s="262"/>
      <c r="B17171"/>
      <c r="C17171" s="27"/>
      <c r="D17171" s="263"/>
    </row>
    <row r="17172" spans="1:4" ht="15" x14ac:dyDescent="0.25">
      <c r="A17172" s="262"/>
      <c r="B17172"/>
      <c r="C17172" s="27"/>
      <c r="D17172" s="263"/>
    </row>
    <row r="17173" spans="1:4" ht="15" x14ac:dyDescent="0.25">
      <c r="A17173" s="262"/>
      <c r="B17173"/>
      <c r="C17173" s="27"/>
      <c r="D17173" s="263"/>
    </row>
    <row r="17174" spans="1:4" ht="15" x14ac:dyDescent="0.25">
      <c r="A17174" s="262"/>
      <c r="B17174"/>
      <c r="C17174" s="27"/>
      <c r="D17174" s="263"/>
    </row>
    <row r="17175" spans="1:4" ht="15" x14ac:dyDescent="0.25">
      <c r="A17175" s="262"/>
      <c r="B17175"/>
      <c r="C17175" s="27"/>
      <c r="D17175" s="263"/>
    </row>
    <row r="17176" spans="1:4" ht="15" x14ac:dyDescent="0.25">
      <c r="A17176" s="262"/>
      <c r="B17176"/>
      <c r="C17176" s="27"/>
      <c r="D17176" s="263"/>
    </row>
    <row r="17177" spans="1:4" ht="15" x14ac:dyDescent="0.25">
      <c r="A17177" s="262"/>
      <c r="B17177"/>
      <c r="C17177" s="27"/>
      <c r="D17177" s="263"/>
    </row>
    <row r="17178" spans="1:4" ht="15" x14ac:dyDescent="0.25">
      <c r="A17178" s="262"/>
      <c r="B17178"/>
      <c r="C17178" s="27"/>
      <c r="D17178" s="263"/>
    </row>
    <row r="17179" spans="1:4" ht="15" x14ac:dyDescent="0.25">
      <c r="A17179" s="262"/>
      <c r="B17179"/>
      <c r="C17179" s="27"/>
      <c r="D17179" s="263"/>
    </row>
    <row r="17180" spans="1:4" ht="15" x14ac:dyDescent="0.25">
      <c r="A17180" s="262"/>
      <c r="B17180"/>
      <c r="C17180" s="27"/>
      <c r="D17180" s="263"/>
    </row>
    <row r="17181" spans="1:4" ht="15" x14ac:dyDescent="0.25">
      <c r="A17181" s="262"/>
      <c r="B17181"/>
      <c r="C17181" s="27"/>
      <c r="D17181" s="263"/>
    </row>
    <row r="17182" spans="1:4" ht="15" x14ac:dyDescent="0.25">
      <c r="A17182" s="262"/>
      <c r="B17182"/>
      <c r="C17182" s="27"/>
      <c r="D17182" s="263"/>
    </row>
    <row r="17183" spans="1:4" ht="15" x14ac:dyDescent="0.25">
      <c r="A17183" s="262"/>
      <c r="B17183"/>
      <c r="C17183" s="27"/>
      <c r="D17183" s="263"/>
    </row>
    <row r="17184" spans="1:4" ht="15" x14ac:dyDescent="0.25">
      <c r="A17184" s="262"/>
      <c r="B17184"/>
      <c r="C17184" s="27"/>
      <c r="D17184" s="263"/>
    </row>
    <row r="17185" spans="1:4" ht="15" x14ac:dyDescent="0.25">
      <c r="A17185" s="262"/>
      <c r="B17185"/>
      <c r="C17185" s="27"/>
      <c r="D17185" s="263"/>
    </row>
    <row r="17186" spans="1:4" ht="15" x14ac:dyDescent="0.25">
      <c r="A17186" s="262"/>
      <c r="B17186"/>
      <c r="C17186" s="27"/>
      <c r="D17186" s="263"/>
    </row>
    <row r="17187" spans="1:4" ht="15" x14ac:dyDescent="0.25">
      <c r="A17187" s="262"/>
      <c r="B17187"/>
      <c r="C17187" s="27"/>
      <c r="D17187" s="263"/>
    </row>
    <row r="17188" spans="1:4" ht="15" x14ac:dyDescent="0.25">
      <c r="A17188" s="262"/>
      <c r="B17188"/>
      <c r="C17188" s="27"/>
      <c r="D17188" s="263"/>
    </row>
    <row r="17189" spans="1:4" ht="15" x14ac:dyDescent="0.25">
      <c r="A17189" s="262"/>
      <c r="B17189"/>
      <c r="C17189" s="27"/>
      <c r="D17189" s="263"/>
    </row>
    <row r="17190" spans="1:4" ht="15" x14ac:dyDescent="0.25">
      <c r="A17190" s="262"/>
      <c r="B17190"/>
      <c r="C17190" s="27"/>
      <c r="D17190" s="263"/>
    </row>
    <row r="17191" spans="1:4" ht="15" x14ac:dyDescent="0.25">
      <c r="A17191" s="262"/>
      <c r="B17191"/>
      <c r="C17191" s="27"/>
      <c r="D17191" s="263"/>
    </row>
    <row r="17192" spans="1:4" ht="15" x14ac:dyDescent="0.25">
      <c r="A17192" s="262"/>
      <c r="B17192"/>
      <c r="C17192" s="27"/>
      <c r="D17192" s="263"/>
    </row>
    <row r="17193" spans="1:4" ht="15" x14ac:dyDescent="0.25">
      <c r="A17193" s="262"/>
      <c r="B17193"/>
      <c r="C17193" s="27"/>
      <c r="D17193" s="263"/>
    </row>
    <row r="17194" spans="1:4" ht="15" x14ac:dyDescent="0.25">
      <c r="A17194" s="262"/>
      <c r="B17194"/>
      <c r="C17194" s="27"/>
      <c r="D17194" s="263"/>
    </row>
    <row r="17195" spans="1:4" ht="15" x14ac:dyDescent="0.25">
      <c r="A17195" s="262"/>
      <c r="B17195"/>
      <c r="C17195" s="27"/>
      <c r="D17195" s="263"/>
    </row>
    <row r="17196" spans="1:4" ht="15" x14ac:dyDescent="0.25">
      <c r="A17196" s="262"/>
      <c r="B17196"/>
      <c r="C17196" s="27"/>
      <c r="D17196" s="263"/>
    </row>
    <row r="17197" spans="1:4" ht="15" x14ac:dyDescent="0.25">
      <c r="A17197" s="262"/>
      <c r="B17197"/>
      <c r="C17197" s="27"/>
      <c r="D17197" s="263"/>
    </row>
    <row r="17198" spans="1:4" ht="15" x14ac:dyDescent="0.25">
      <c r="A17198" s="262"/>
      <c r="B17198"/>
      <c r="C17198" s="27"/>
      <c r="D17198" s="263"/>
    </row>
    <row r="17199" spans="1:4" ht="15" x14ac:dyDescent="0.25">
      <c r="A17199" s="262"/>
      <c r="B17199"/>
      <c r="C17199" s="27"/>
      <c r="D17199" s="263"/>
    </row>
    <row r="17200" spans="1:4" ht="15" x14ac:dyDescent="0.25">
      <c r="A17200" s="262"/>
      <c r="B17200"/>
      <c r="C17200" s="27"/>
      <c r="D17200" s="263"/>
    </row>
    <row r="17201" spans="1:4" ht="15" x14ac:dyDescent="0.25">
      <c r="A17201" s="262"/>
      <c r="B17201"/>
      <c r="C17201" s="27"/>
      <c r="D17201" s="263"/>
    </row>
    <row r="17202" spans="1:4" ht="15" x14ac:dyDescent="0.25">
      <c r="A17202" s="262"/>
      <c r="B17202"/>
      <c r="C17202" s="27"/>
      <c r="D17202" s="263"/>
    </row>
    <row r="17203" spans="1:4" ht="15" x14ac:dyDescent="0.25">
      <c r="A17203" s="262"/>
      <c r="B17203"/>
      <c r="C17203" s="27"/>
      <c r="D17203" s="263"/>
    </row>
    <row r="17204" spans="1:4" ht="15" x14ac:dyDescent="0.25">
      <c r="A17204" s="262"/>
      <c r="B17204"/>
      <c r="C17204" s="27"/>
      <c r="D17204" s="263"/>
    </row>
    <row r="17205" spans="1:4" ht="15" x14ac:dyDescent="0.25">
      <c r="A17205" s="262"/>
      <c r="B17205"/>
      <c r="C17205" s="27"/>
      <c r="D17205" s="263"/>
    </row>
    <row r="17206" spans="1:4" ht="15" x14ac:dyDescent="0.25">
      <c r="A17206" s="262"/>
      <c r="B17206"/>
      <c r="C17206" s="27"/>
      <c r="D17206" s="263"/>
    </row>
    <row r="17207" spans="1:4" ht="15" x14ac:dyDescent="0.25">
      <c r="A17207" s="262"/>
      <c r="B17207"/>
      <c r="C17207" s="27"/>
      <c r="D17207" s="263"/>
    </row>
    <row r="17208" spans="1:4" ht="15" x14ac:dyDescent="0.25">
      <c r="A17208" s="262"/>
      <c r="B17208"/>
      <c r="C17208" s="27"/>
      <c r="D17208" s="263"/>
    </row>
    <row r="17209" spans="1:4" ht="15" x14ac:dyDescent="0.25">
      <c r="A17209" s="262"/>
      <c r="B17209"/>
      <c r="C17209" s="27"/>
      <c r="D17209" s="263"/>
    </row>
    <row r="17210" spans="1:4" ht="15" x14ac:dyDescent="0.25">
      <c r="A17210" s="262"/>
      <c r="B17210"/>
      <c r="C17210" s="27"/>
      <c r="D17210" s="263"/>
    </row>
    <row r="17211" spans="1:4" ht="15" x14ac:dyDescent="0.25">
      <c r="A17211" s="262"/>
      <c r="B17211"/>
      <c r="C17211" s="27"/>
      <c r="D17211" s="263"/>
    </row>
    <row r="17212" spans="1:4" ht="15" x14ac:dyDescent="0.25">
      <c r="A17212" s="262"/>
      <c r="B17212"/>
      <c r="C17212" s="27"/>
      <c r="D17212" s="263"/>
    </row>
    <row r="17213" spans="1:4" ht="15" x14ac:dyDescent="0.25">
      <c r="A17213" s="262"/>
      <c r="B17213"/>
      <c r="C17213" s="27"/>
      <c r="D17213" s="263"/>
    </row>
    <row r="17214" spans="1:4" ht="15" x14ac:dyDescent="0.25">
      <c r="A17214" s="262"/>
      <c r="B17214"/>
      <c r="C17214" s="27"/>
      <c r="D17214" s="263"/>
    </row>
    <row r="17215" spans="1:4" ht="15" x14ac:dyDescent="0.25">
      <c r="A17215" s="262"/>
      <c r="B17215"/>
      <c r="C17215" s="27"/>
      <c r="D17215" s="263"/>
    </row>
    <row r="17216" spans="1:4" ht="15" x14ac:dyDescent="0.25">
      <c r="A17216" s="262"/>
      <c r="B17216"/>
      <c r="C17216" s="27"/>
      <c r="D17216" s="263"/>
    </row>
    <row r="17217" spans="1:4" ht="15" x14ac:dyDescent="0.25">
      <c r="A17217" s="262"/>
      <c r="B17217"/>
      <c r="C17217" s="27"/>
      <c r="D17217" s="263"/>
    </row>
    <row r="17218" spans="1:4" ht="15" x14ac:dyDescent="0.25">
      <c r="A17218" s="262"/>
      <c r="B17218"/>
      <c r="C17218" s="27"/>
      <c r="D17218" s="263"/>
    </row>
    <row r="17219" spans="1:4" ht="15" x14ac:dyDescent="0.25">
      <c r="A17219" s="262"/>
      <c r="B17219"/>
      <c r="C17219" s="27"/>
      <c r="D17219" s="263"/>
    </row>
    <row r="17220" spans="1:4" ht="15" x14ac:dyDescent="0.25">
      <c r="A17220" s="262"/>
      <c r="B17220"/>
      <c r="C17220" s="27"/>
      <c r="D17220" s="263"/>
    </row>
    <row r="17221" spans="1:4" ht="15" x14ac:dyDescent="0.25">
      <c r="A17221" s="262"/>
      <c r="B17221"/>
      <c r="C17221" s="27"/>
      <c r="D17221" s="263"/>
    </row>
    <row r="17222" spans="1:4" ht="15" x14ac:dyDescent="0.25">
      <c r="A17222" s="262"/>
      <c r="B17222"/>
      <c r="C17222" s="27"/>
      <c r="D17222" s="263"/>
    </row>
    <row r="17223" spans="1:4" ht="15" x14ac:dyDescent="0.25">
      <c r="A17223" s="262"/>
      <c r="B17223"/>
      <c r="C17223" s="27"/>
      <c r="D17223" s="263"/>
    </row>
    <row r="17224" spans="1:4" ht="15" x14ac:dyDescent="0.25">
      <c r="A17224" s="262"/>
      <c r="B17224"/>
      <c r="C17224" s="27"/>
      <c r="D17224" s="263"/>
    </row>
    <row r="17225" spans="1:4" ht="15" x14ac:dyDescent="0.25">
      <c r="A17225" s="262"/>
      <c r="B17225"/>
      <c r="C17225" s="27"/>
      <c r="D17225" s="263"/>
    </row>
    <row r="17226" spans="1:4" ht="15" x14ac:dyDescent="0.25">
      <c r="A17226" s="262"/>
      <c r="B17226"/>
      <c r="C17226" s="27"/>
      <c r="D17226" s="263"/>
    </row>
    <row r="17227" spans="1:4" ht="15" x14ac:dyDescent="0.25">
      <c r="A17227" s="262"/>
      <c r="B17227"/>
      <c r="C17227" s="27"/>
      <c r="D17227" s="263"/>
    </row>
    <row r="17228" spans="1:4" ht="15" x14ac:dyDescent="0.25">
      <c r="A17228" s="262"/>
      <c r="B17228"/>
      <c r="C17228" s="27"/>
      <c r="D17228" s="263"/>
    </row>
    <row r="17229" spans="1:4" ht="15" x14ac:dyDescent="0.25">
      <c r="A17229" s="262"/>
      <c r="B17229"/>
      <c r="C17229" s="27"/>
      <c r="D17229" s="263"/>
    </row>
    <row r="17230" spans="1:4" ht="15" x14ac:dyDescent="0.25">
      <c r="A17230" s="262"/>
      <c r="B17230"/>
      <c r="C17230" s="27"/>
      <c r="D17230" s="263"/>
    </row>
    <row r="17231" spans="1:4" ht="15" x14ac:dyDescent="0.25">
      <c r="A17231" s="262"/>
      <c r="B17231"/>
      <c r="C17231" s="27"/>
      <c r="D17231" s="263"/>
    </row>
    <row r="17232" spans="1:4" ht="15" x14ac:dyDescent="0.25">
      <c r="A17232" s="262"/>
      <c r="B17232"/>
      <c r="C17232" s="27"/>
      <c r="D17232" s="263"/>
    </row>
    <row r="17233" spans="1:4" ht="15" x14ac:dyDescent="0.25">
      <c r="A17233" s="262"/>
      <c r="B17233"/>
      <c r="C17233" s="27"/>
      <c r="D17233" s="263"/>
    </row>
    <row r="17234" spans="1:4" ht="15" x14ac:dyDescent="0.25">
      <c r="A17234" s="262"/>
      <c r="B17234"/>
      <c r="C17234" s="27"/>
      <c r="D17234" s="263"/>
    </row>
    <row r="17235" spans="1:4" ht="15" x14ac:dyDescent="0.25">
      <c r="A17235" s="262"/>
      <c r="B17235"/>
      <c r="C17235" s="27"/>
      <c r="D17235" s="263"/>
    </row>
    <row r="17236" spans="1:4" ht="15" x14ac:dyDescent="0.25">
      <c r="A17236" s="262"/>
      <c r="B17236"/>
      <c r="C17236" s="27"/>
      <c r="D17236" s="263"/>
    </row>
    <row r="17237" spans="1:4" ht="15" x14ac:dyDescent="0.25">
      <c r="A17237" s="262"/>
      <c r="B17237"/>
      <c r="C17237" s="27"/>
      <c r="D17237" s="263"/>
    </row>
    <row r="17238" spans="1:4" ht="15" x14ac:dyDescent="0.25">
      <c r="A17238" s="262"/>
      <c r="B17238"/>
      <c r="C17238" s="27"/>
      <c r="D17238" s="263"/>
    </row>
    <row r="17239" spans="1:4" ht="15" x14ac:dyDescent="0.25">
      <c r="A17239" s="262"/>
      <c r="B17239"/>
      <c r="C17239" s="27"/>
      <c r="D17239" s="263"/>
    </row>
    <row r="17240" spans="1:4" ht="15" x14ac:dyDescent="0.25">
      <c r="A17240" s="262"/>
      <c r="B17240"/>
      <c r="C17240" s="27"/>
      <c r="D17240" s="263"/>
    </row>
    <row r="17241" spans="1:4" ht="15" x14ac:dyDescent="0.25">
      <c r="A17241" s="262"/>
      <c r="B17241"/>
      <c r="C17241" s="27"/>
      <c r="D17241" s="263"/>
    </row>
    <row r="17242" spans="1:4" ht="15" x14ac:dyDescent="0.25">
      <c r="A17242" s="262"/>
      <c r="B17242"/>
      <c r="C17242" s="27"/>
      <c r="D17242" s="263"/>
    </row>
    <row r="17243" spans="1:4" ht="15" x14ac:dyDescent="0.25">
      <c r="A17243" s="262"/>
      <c r="B17243"/>
      <c r="C17243" s="27"/>
      <c r="D17243" s="263"/>
    </row>
    <row r="17244" spans="1:4" ht="15" x14ac:dyDescent="0.25">
      <c r="A17244" s="262"/>
      <c r="B17244"/>
      <c r="C17244" s="27"/>
      <c r="D17244" s="263"/>
    </row>
    <row r="17245" spans="1:4" ht="15" x14ac:dyDescent="0.25">
      <c r="A17245" s="262"/>
      <c r="B17245"/>
      <c r="C17245" s="27"/>
      <c r="D17245" s="263"/>
    </row>
    <row r="17246" spans="1:4" ht="15" x14ac:dyDescent="0.25">
      <c r="A17246" s="262"/>
      <c r="B17246"/>
      <c r="C17246" s="27"/>
      <c r="D17246" s="263"/>
    </row>
    <row r="17247" spans="1:4" ht="15" x14ac:dyDescent="0.25">
      <c r="A17247" s="262"/>
      <c r="B17247"/>
      <c r="C17247" s="27"/>
      <c r="D17247" s="263"/>
    </row>
    <row r="17248" spans="1:4" ht="15" x14ac:dyDescent="0.25">
      <c r="A17248" s="262"/>
      <c r="B17248"/>
      <c r="C17248" s="27"/>
      <c r="D17248" s="263"/>
    </row>
    <row r="17249" spans="1:4" ht="15" x14ac:dyDescent="0.25">
      <c r="A17249" s="262"/>
      <c r="B17249"/>
      <c r="C17249" s="27"/>
      <c r="D17249" s="263"/>
    </row>
    <row r="17250" spans="1:4" ht="15" x14ac:dyDescent="0.25">
      <c r="A17250" s="262"/>
      <c r="B17250"/>
      <c r="C17250" s="27"/>
      <c r="D17250" s="263"/>
    </row>
    <row r="17251" spans="1:4" ht="15" x14ac:dyDescent="0.25">
      <c r="A17251" s="262"/>
      <c r="B17251"/>
      <c r="C17251" s="27"/>
      <c r="D17251" s="263"/>
    </row>
    <row r="17252" spans="1:4" ht="15" x14ac:dyDescent="0.25">
      <c r="A17252" s="262"/>
      <c r="B17252"/>
      <c r="C17252" s="27"/>
      <c r="D17252" s="263"/>
    </row>
    <row r="17253" spans="1:4" ht="15" x14ac:dyDescent="0.25">
      <c r="A17253" s="262"/>
      <c r="B17253"/>
      <c r="C17253" s="27"/>
      <c r="D17253" s="263"/>
    </row>
    <row r="17254" spans="1:4" ht="15" x14ac:dyDescent="0.25">
      <c r="A17254" s="262"/>
      <c r="B17254"/>
      <c r="C17254" s="27"/>
      <c r="D17254" s="263"/>
    </row>
    <row r="17255" spans="1:4" ht="15" x14ac:dyDescent="0.25">
      <c r="A17255" s="262"/>
      <c r="B17255"/>
      <c r="C17255" s="27"/>
      <c r="D17255" s="263"/>
    </row>
    <row r="17256" spans="1:4" ht="15" x14ac:dyDescent="0.25">
      <c r="A17256" s="262"/>
      <c r="B17256"/>
      <c r="C17256" s="27"/>
      <c r="D17256" s="263"/>
    </row>
    <row r="17257" spans="1:4" ht="15" x14ac:dyDescent="0.25">
      <c r="A17257" s="262"/>
      <c r="B17257"/>
      <c r="C17257" s="27"/>
      <c r="D17257" s="263"/>
    </row>
    <row r="17258" spans="1:4" ht="15" x14ac:dyDescent="0.25">
      <c r="A17258" s="262"/>
      <c r="B17258"/>
      <c r="C17258" s="27"/>
      <c r="D17258" s="263"/>
    </row>
    <row r="17259" spans="1:4" ht="15" x14ac:dyDescent="0.25">
      <c r="A17259" s="262"/>
      <c r="B17259"/>
      <c r="C17259" s="27"/>
      <c r="D17259" s="263"/>
    </row>
    <row r="17260" spans="1:4" ht="15" x14ac:dyDescent="0.25">
      <c r="A17260" s="262"/>
      <c r="B17260"/>
      <c r="C17260" s="27"/>
      <c r="D17260" s="263"/>
    </row>
    <row r="17261" spans="1:4" ht="15" x14ac:dyDescent="0.25">
      <c r="A17261" s="262"/>
      <c r="B17261"/>
      <c r="C17261" s="27"/>
      <c r="D17261" s="263"/>
    </row>
    <row r="17262" spans="1:4" ht="15" x14ac:dyDescent="0.25">
      <c r="A17262" s="262"/>
      <c r="B17262"/>
      <c r="C17262" s="27"/>
      <c r="D17262" s="263"/>
    </row>
    <row r="17263" spans="1:4" ht="15" x14ac:dyDescent="0.25">
      <c r="A17263" s="262"/>
      <c r="B17263"/>
      <c r="C17263" s="27"/>
      <c r="D17263" s="263"/>
    </row>
    <row r="17264" spans="1:4" ht="15" x14ac:dyDescent="0.25">
      <c r="A17264" s="262"/>
      <c r="B17264"/>
      <c r="C17264" s="27"/>
      <c r="D17264" s="263"/>
    </row>
    <row r="17265" spans="1:4" ht="15" x14ac:dyDescent="0.25">
      <c r="A17265" s="262"/>
      <c r="B17265"/>
      <c r="C17265" s="27"/>
      <c r="D17265" s="263"/>
    </row>
    <row r="17266" spans="1:4" ht="15" x14ac:dyDescent="0.25">
      <c r="A17266" s="262"/>
      <c r="B17266"/>
      <c r="C17266" s="27"/>
      <c r="D17266" s="263"/>
    </row>
    <row r="17267" spans="1:4" ht="15" x14ac:dyDescent="0.25">
      <c r="A17267" s="262"/>
      <c r="B17267"/>
      <c r="C17267" s="27"/>
      <c r="D17267" s="263"/>
    </row>
    <row r="17268" spans="1:4" ht="15" x14ac:dyDescent="0.25">
      <c r="A17268" s="262"/>
      <c r="B17268"/>
      <c r="C17268" s="27"/>
      <c r="D17268" s="263"/>
    </row>
    <row r="17269" spans="1:4" ht="15" x14ac:dyDescent="0.25">
      <c r="A17269" s="262"/>
      <c r="B17269"/>
      <c r="C17269" s="27"/>
      <c r="D17269" s="263"/>
    </row>
    <row r="17270" spans="1:4" ht="15" x14ac:dyDescent="0.25">
      <c r="A17270" s="262"/>
      <c r="B17270"/>
      <c r="C17270" s="27"/>
      <c r="D17270" s="263"/>
    </row>
    <row r="17271" spans="1:4" ht="15" x14ac:dyDescent="0.25">
      <c r="A17271" s="262"/>
      <c r="B17271"/>
      <c r="C17271" s="27"/>
      <c r="D17271" s="263"/>
    </row>
    <row r="17272" spans="1:4" ht="15" x14ac:dyDescent="0.25">
      <c r="A17272" s="262"/>
      <c r="B17272"/>
      <c r="C17272" s="27"/>
      <c r="D17272" s="263"/>
    </row>
    <row r="17273" spans="1:4" ht="15" x14ac:dyDescent="0.25">
      <c r="A17273" s="262"/>
      <c r="B17273"/>
      <c r="C17273" s="27"/>
      <c r="D17273" s="263"/>
    </row>
    <row r="17274" spans="1:4" ht="15" x14ac:dyDescent="0.25">
      <c r="A17274" s="262"/>
      <c r="B17274"/>
      <c r="C17274" s="27"/>
      <c r="D17274" s="263"/>
    </row>
    <row r="17275" spans="1:4" ht="15" x14ac:dyDescent="0.25">
      <c r="A17275" s="262"/>
      <c r="B17275"/>
      <c r="C17275" s="27"/>
      <c r="D17275" s="263"/>
    </row>
    <row r="17276" spans="1:4" ht="15" x14ac:dyDescent="0.25">
      <c r="A17276" s="262"/>
      <c r="B17276"/>
      <c r="C17276" s="27"/>
      <c r="D17276" s="263"/>
    </row>
    <row r="17277" spans="1:4" ht="15" x14ac:dyDescent="0.25">
      <c r="A17277" s="262"/>
      <c r="B17277"/>
      <c r="C17277" s="27"/>
      <c r="D17277" s="263"/>
    </row>
    <row r="17278" spans="1:4" ht="15" x14ac:dyDescent="0.25">
      <c r="A17278" s="262"/>
      <c r="B17278"/>
      <c r="C17278" s="27"/>
      <c r="D17278" s="263"/>
    </row>
    <row r="17279" spans="1:4" ht="15" x14ac:dyDescent="0.25">
      <c r="A17279" s="262"/>
      <c r="B17279"/>
      <c r="C17279" s="27"/>
      <c r="D17279" s="263"/>
    </row>
    <row r="17280" spans="1:4" ht="15" x14ac:dyDescent="0.25">
      <c r="A17280" s="262"/>
      <c r="B17280"/>
      <c r="C17280" s="27"/>
      <c r="D17280" s="263"/>
    </row>
    <row r="17281" spans="1:4" ht="15" x14ac:dyDescent="0.25">
      <c r="A17281" s="262"/>
      <c r="B17281"/>
      <c r="C17281" s="27"/>
      <c r="D17281" s="263"/>
    </row>
    <row r="17282" spans="1:4" ht="15" x14ac:dyDescent="0.25">
      <c r="A17282" s="262"/>
      <c r="B17282"/>
      <c r="C17282" s="27"/>
      <c r="D17282" s="263"/>
    </row>
    <row r="17283" spans="1:4" ht="15" x14ac:dyDescent="0.25">
      <c r="A17283" s="262"/>
      <c r="B17283"/>
      <c r="C17283" s="27"/>
      <c r="D17283" s="263"/>
    </row>
    <row r="17284" spans="1:4" ht="15" x14ac:dyDescent="0.25">
      <c r="A17284" s="262"/>
      <c r="B17284"/>
      <c r="C17284" s="27"/>
      <c r="D17284" s="263"/>
    </row>
    <row r="17285" spans="1:4" ht="15" x14ac:dyDescent="0.25">
      <c r="A17285" s="262"/>
      <c r="B17285"/>
      <c r="C17285" s="27"/>
      <c r="D17285" s="263"/>
    </row>
    <row r="17286" spans="1:4" ht="15" x14ac:dyDescent="0.25">
      <c r="A17286" s="262"/>
      <c r="B17286"/>
      <c r="C17286" s="27"/>
      <c r="D17286" s="263"/>
    </row>
    <row r="17287" spans="1:4" ht="15" x14ac:dyDescent="0.25">
      <c r="A17287" s="262"/>
      <c r="B17287"/>
      <c r="C17287" s="27"/>
      <c r="D17287" s="263"/>
    </row>
    <row r="17288" spans="1:4" ht="15" x14ac:dyDescent="0.25">
      <c r="A17288" s="262"/>
      <c r="B17288"/>
      <c r="C17288" s="27"/>
      <c r="D17288" s="263"/>
    </row>
    <row r="17289" spans="1:4" ht="15" x14ac:dyDescent="0.25">
      <c r="A17289" s="262"/>
      <c r="B17289"/>
      <c r="C17289" s="27"/>
      <c r="D17289" s="263"/>
    </row>
    <row r="17290" spans="1:4" ht="15" x14ac:dyDescent="0.25">
      <c r="A17290" s="262"/>
      <c r="B17290"/>
      <c r="C17290" s="27"/>
      <c r="D17290" s="263"/>
    </row>
    <row r="17291" spans="1:4" ht="15" x14ac:dyDescent="0.25">
      <c r="A17291" s="262"/>
      <c r="B17291"/>
      <c r="C17291" s="27"/>
      <c r="D17291" s="263"/>
    </row>
    <row r="17292" spans="1:4" ht="15" x14ac:dyDescent="0.25">
      <c r="A17292" s="262"/>
      <c r="B17292"/>
      <c r="C17292" s="27"/>
      <c r="D17292" s="263"/>
    </row>
    <row r="17293" spans="1:4" ht="15" x14ac:dyDescent="0.25">
      <c r="A17293" s="262"/>
      <c r="B17293"/>
      <c r="C17293" s="27"/>
      <c r="D17293" s="263"/>
    </row>
    <row r="17294" spans="1:4" ht="15" x14ac:dyDescent="0.25">
      <c r="A17294" s="262"/>
      <c r="B17294"/>
      <c r="C17294" s="27"/>
      <c r="D17294" s="263"/>
    </row>
    <row r="17295" spans="1:4" ht="15" x14ac:dyDescent="0.25">
      <c r="A17295" s="262"/>
      <c r="B17295"/>
      <c r="C17295" s="27"/>
      <c r="D17295" s="263"/>
    </row>
    <row r="17296" spans="1:4" ht="15" x14ac:dyDescent="0.25">
      <c r="A17296" s="262"/>
      <c r="B17296"/>
      <c r="C17296" s="27"/>
      <c r="D17296" s="263"/>
    </row>
    <row r="17297" spans="1:4" ht="15" x14ac:dyDescent="0.25">
      <c r="A17297" s="262"/>
      <c r="B17297"/>
      <c r="C17297" s="27"/>
      <c r="D17297" s="263"/>
    </row>
    <row r="17298" spans="1:4" ht="15" x14ac:dyDescent="0.25">
      <c r="A17298" s="262"/>
      <c r="B17298"/>
      <c r="C17298" s="27"/>
      <c r="D17298" s="263"/>
    </row>
    <row r="17299" spans="1:4" ht="15" x14ac:dyDescent="0.25">
      <c r="A17299" s="262"/>
      <c r="B17299"/>
      <c r="C17299" s="27"/>
      <c r="D17299" s="263"/>
    </row>
    <row r="17300" spans="1:4" ht="15" x14ac:dyDescent="0.25">
      <c r="A17300" s="262"/>
      <c r="B17300"/>
      <c r="C17300" s="27"/>
      <c r="D17300" s="263"/>
    </row>
    <row r="17301" spans="1:4" ht="15" x14ac:dyDescent="0.25">
      <c r="A17301" s="262"/>
      <c r="B17301"/>
      <c r="C17301" s="27"/>
      <c r="D17301" s="263"/>
    </row>
    <row r="17302" spans="1:4" ht="15" x14ac:dyDescent="0.25">
      <c r="A17302" s="262"/>
      <c r="B17302"/>
      <c r="C17302" s="27"/>
      <c r="D17302" s="263"/>
    </row>
    <row r="17303" spans="1:4" ht="15" x14ac:dyDescent="0.25">
      <c r="A17303" s="262"/>
      <c r="B17303"/>
      <c r="C17303" s="27"/>
      <c r="D17303" s="263"/>
    </row>
    <row r="17304" spans="1:4" ht="15" x14ac:dyDescent="0.25">
      <c r="A17304" s="262"/>
      <c r="B17304"/>
      <c r="C17304" s="27"/>
      <c r="D17304" s="263"/>
    </row>
    <row r="17305" spans="1:4" ht="15" x14ac:dyDescent="0.25">
      <c r="A17305" s="262"/>
      <c r="B17305"/>
      <c r="C17305" s="27"/>
      <c r="D17305" s="263"/>
    </row>
    <row r="17306" spans="1:4" ht="15" x14ac:dyDescent="0.25">
      <c r="A17306" s="262"/>
      <c r="B17306"/>
      <c r="C17306" s="27"/>
      <c r="D17306" s="263"/>
    </row>
    <row r="17307" spans="1:4" ht="15" x14ac:dyDescent="0.25">
      <c r="A17307" s="262"/>
      <c r="B17307"/>
      <c r="C17307" s="27"/>
      <c r="D17307" s="263"/>
    </row>
    <row r="17308" spans="1:4" ht="15" x14ac:dyDescent="0.25">
      <c r="A17308" s="262"/>
      <c r="B17308"/>
      <c r="C17308" s="27"/>
      <c r="D17308" s="263"/>
    </row>
    <row r="17309" spans="1:4" ht="15" x14ac:dyDescent="0.25">
      <c r="A17309" s="262"/>
      <c r="B17309"/>
      <c r="C17309" s="27"/>
      <c r="D17309" s="263"/>
    </row>
    <row r="17310" spans="1:4" ht="15" x14ac:dyDescent="0.25">
      <c r="A17310" s="262"/>
      <c r="B17310"/>
      <c r="C17310" s="27"/>
      <c r="D17310" s="263"/>
    </row>
    <row r="17311" spans="1:4" ht="15" x14ac:dyDescent="0.25">
      <c r="A17311" s="262"/>
      <c r="B17311"/>
      <c r="C17311" s="27"/>
      <c r="D17311" s="263"/>
    </row>
    <row r="17312" spans="1:4" ht="15" x14ac:dyDescent="0.25">
      <c r="A17312" s="262"/>
      <c r="B17312"/>
      <c r="C17312" s="27"/>
      <c r="D17312" s="263"/>
    </row>
    <row r="17313" spans="1:4" ht="15" x14ac:dyDescent="0.25">
      <c r="A17313" s="262"/>
      <c r="B17313"/>
      <c r="C17313" s="27"/>
      <c r="D17313" s="263"/>
    </row>
    <row r="17314" spans="1:4" ht="15" x14ac:dyDescent="0.25">
      <c r="A17314" s="262"/>
      <c r="B17314"/>
      <c r="C17314" s="27"/>
      <c r="D17314" s="263"/>
    </row>
    <row r="17315" spans="1:4" ht="15" x14ac:dyDescent="0.25">
      <c r="A17315" s="262"/>
      <c r="B17315"/>
      <c r="C17315" s="27"/>
      <c r="D17315" s="263"/>
    </row>
    <row r="17316" spans="1:4" ht="15" x14ac:dyDescent="0.25">
      <c r="A17316" s="262"/>
      <c r="B17316"/>
      <c r="C17316" s="27"/>
      <c r="D17316" s="263"/>
    </row>
    <row r="17317" spans="1:4" ht="15" x14ac:dyDescent="0.25">
      <c r="A17317" s="262"/>
      <c r="B17317"/>
      <c r="C17317" s="27"/>
      <c r="D17317" s="263"/>
    </row>
    <row r="17318" spans="1:4" ht="15" x14ac:dyDescent="0.25">
      <c r="A17318" s="262"/>
      <c r="B17318"/>
      <c r="C17318" s="27"/>
      <c r="D17318" s="263"/>
    </row>
    <row r="17319" spans="1:4" ht="15" x14ac:dyDescent="0.25">
      <c r="A17319" s="262"/>
      <c r="B17319"/>
      <c r="C17319" s="27"/>
      <c r="D17319" s="263"/>
    </row>
    <row r="17320" spans="1:4" ht="15" x14ac:dyDescent="0.25">
      <c r="A17320" s="262"/>
      <c r="B17320"/>
      <c r="C17320" s="27"/>
      <c r="D17320" s="263"/>
    </row>
    <row r="17321" spans="1:4" ht="15" x14ac:dyDescent="0.25">
      <c r="A17321" s="262"/>
      <c r="B17321"/>
      <c r="C17321" s="27"/>
      <c r="D17321" s="263"/>
    </row>
    <row r="17322" spans="1:4" ht="15" x14ac:dyDescent="0.25">
      <c r="A17322" s="262"/>
      <c r="B17322"/>
      <c r="C17322" s="27"/>
      <c r="D17322" s="263"/>
    </row>
    <row r="17323" spans="1:4" ht="15" x14ac:dyDescent="0.25">
      <c r="A17323" s="262"/>
      <c r="B17323"/>
      <c r="C17323" s="27"/>
      <c r="D17323" s="263"/>
    </row>
    <row r="17324" spans="1:4" ht="15" x14ac:dyDescent="0.25">
      <c r="A17324" s="262"/>
      <c r="B17324"/>
      <c r="C17324" s="27"/>
      <c r="D17324" s="263"/>
    </row>
    <row r="17325" spans="1:4" ht="15" x14ac:dyDescent="0.25">
      <c r="A17325" s="262"/>
      <c r="B17325"/>
      <c r="C17325" s="27"/>
      <c r="D17325" s="263"/>
    </row>
    <row r="17326" spans="1:4" ht="15" x14ac:dyDescent="0.25">
      <c r="A17326" s="262"/>
      <c r="B17326"/>
      <c r="C17326" s="27"/>
      <c r="D17326" s="263"/>
    </row>
    <row r="17327" spans="1:4" ht="15" x14ac:dyDescent="0.25">
      <c r="A17327" s="262"/>
      <c r="B17327"/>
      <c r="C17327" s="27"/>
      <c r="D17327" s="263"/>
    </row>
    <row r="17328" spans="1:4" ht="15" x14ac:dyDescent="0.25">
      <c r="A17328" s="262"/>
      <c r="B17328"/>
      <c r="C17328" s="27"/>
      <c r="D17328" s="263"/>
    </row>
    <row r="17329" spans="1:4" ht="15" x14ac:dyDescent="0.25">
      <c r="A17329" s="262"/>
      <c r="B17329"/>
      <c r="C17329" s="27"/>
      <c r="D17329" s="263"/>
    </row>
    <row r="17330" spans="1:4" ht="15" x14ac:dyDescent="0.25">
      <c r="A17330" s="262"/>
      <c r="B17330"/>
      <c r="C17330" s="27"/>
      <c r="D17330" s="263"/>
    </row>
    <row r="17331" spans="1:4" ht="15" x14ac:dyDescent="0.25">
      <c r="A17331" s="262"/>
      <c r="B17331"/>
      <c r="C17331" s="27"/>
      <c r="D17331" s="263"/>
    </row>
    <row r="17332" spans="1:4" ht="15" x14ac:dyDescent="0.25">
      <c r="A17332" s="262"/>
      <c r="B17332"/>
      <c r="C17332" s="27"/>
      <c r="D17332" s="263"/>
    </row>
    <row r="17333" spans="1:4" ht="15" x14ac:dyDescent="0.25">
      <c r="A17333" s="262"/>
      <c r="B17333"/>
      <c r="C17333" s="27"/>
      <c r="D17333" s="263"/>
    </row>
    <row r="17334" spans="1:4" ht="15" x14ac:dyDescent="0.25">
      <c r="A17334" s="262"/>
      <c r="B17334"/>
      <c r="C17334" s="27"/>
      <c r="D17334" s="263"/>
    </row>
    <row r="17335" spans="1:4" ht="15" x14ac:dyDescent="0.25">
      <c r="A17335" s="262"/>
      <c r="B17335"/>
      <c r="C17335" s="27"/>
      <c r="D17335" s="263"/>
    </row>
    <row r="17336" spans="1:4" ht="15" x14ac:dyDescent="0.25">
      <c r="A17336" s="262"/>
      <c r="B17336"/>
      <c r="C17336" s="27"/>
      <c r="D17336" s="263"/>
    </row>
    <row r="17337" spans="1:4" ht="15" x14ac:dyDescent="0.25">
      <c r="A17337" s="262"/>
      <c r="B17337"/>
      <c r="C17337" s="27"/>
      <c r="D17337" s="263"/>
    </row>
    <row r="17338" spans="1:4" ht="15" x14ac:dyDescent="0.25">
      <c r="A17338" s="262"/>
      <c r="B17338"/>
      <c r="C17338" s="27"/>
      <c r="D17338" s="263"/>
    </row>
    <row r="17339" spans="1:4" ht="15" x14ac:dyDescent="0.25">
      <c r="A17339" s="262"/>
      <c r="B17339"/>
      <c r="C17339" s="27"/>
      <c r="D17339" s="263"/>
    </row>
    <row r="17340" spans="1:4" ht="15" x14ac:dyDescent="0.25">
      <c r="A17340" s="262"/>
      <c r="B17340"/>
      <c r="C17340" s="27"/>
      <c r="D17340" s="263"/>
    </row>
    <row r="17341" spans="1:4" ht="15" x14ac:dyDescent="0.25">
      <c r="A17341" s="262"/>
      <c r="B17341"/>
      <c r="C17341" s="27"/>
      <c r="D17341" s="263"/>
    </row>
    <row r="17342" spans="1:4" ht="15" x14ac:dyDescent="0.25">
      <c r="A17342" s="262"/>
      <c r="B17342"/>
      <c r="C17342" s="27"/>
      <c r="D17342" s="263"/>
    </row>
    <row r="17343" spans="1:4" ht="15" x14ac:dyDescent="0.25">
      <c r="A17343" s="262"/>
      <c r="B17343"/>
      <c r="C17343" s="27"/>
      <c r="D17343" s="263"/>
    </row>
    <row r="17344" spans="1:4" ht="15" x14ac:dyDescent="0.25">
      <c r="A17344" s="262"/>
      <c r="B17344"/>
      <c r="C17344" s="27"/>
      <c r="D17344" s="263"/>
    </row>
    <row r="17345" spans="1:4" ht="15" x14ac:dyDescent="0.25">
      <c r="A17345" s="262"/>
      <c r="B17345"/>
      <c r="C17345" s="27"/>
      <c r="D17345" s="263"/>
    </row>
    <row r="17346" spans="1:4" ht="15" x14ac:dyDescent="0.25">
      <c r="A17346" s="262"/>
      <c r="B17346"/>
      <c r="C17346" s="27"/>
      <c r="D17346" s="263"/>
    </row>
    <row r="17347" spans="1:4" ht="15" x14ac:dyDescent="0.25">
      <c r="A17347" s="262"/>
      <c r="B17347"/>
      <c r="C17347" s="27"/>
      <c r="D17347" s="263"/>
    </row>
    <row r="17348" spans="1:4" ht="15" x14ac:dyDescent="0.25">
      <c r="A17348" s="262"/>
      <c r="B17348"/>
      <c r="C17348" s="27"/>
      <c r="D17348" s="263"/>
    </row>
    <row r="17349" spans="1:4" ht="15" x14ac:dyDescent="0.25">
      <c r="A17349" s="262"/>
      <c r="B17349"/>
      <c r="C17349" s="27"/>
      <c r="D17349" s="263"/>
    </row>
    <row r="17350" spans="1:4" ht="15" x14ac:dyDescent="0.25">
      <c r="A17350" s="262"/>
      <c r="B17350"/>
      <c r="C17350" s="27"/>
      <c r="D17350" s="263"/>
    </row>
    <row r="17351" spans="1:4" ht="15" x14ac:dyDescent="0.25">
      <c r="A17351" s="262"/>
      <c r="B17351"/>
      <c r="C17351" s="27"/>
      <c r="D17351" s="263"/>
    </row>
    <row r="17352" spans="1:4" ht="15" x14ac:dyDescent="0.25">
      <c r="A17352" s="262"/>
      <c r="B17352"/>
      <c r="C17352" s="27"/>
      <c r="D17352" s="263"/>
    </row>
    <row r="17353" spans="1:4" ht="15" x14ac:dyDescent="0.25">
      <c r="A17353" s="262"/>
      <c r="B17353"/>
      <c r="C17353" s="27"/>
      <c r="D17353" s="263"/>
    </row>
    <row r="17354" spans="1:4" ht="15" x14ac:dyDescent="0.25">
      <c r="A17354" s="262"/>
      <c r="B17354"/>
      <c r="C17354" s="27"/>
      <c r="D17354" s="263"/>
    </row>
    <row r="17355" spans="1:4" ht="15" x14ac:dyDescent="0.25">
      <c r="A17355" s="262"/>
      <c r="B17355"/>
      <c r="C17355" s="27"/>
      <c r="D17355" s="263"/>
    </row>
    <row r="17356" spans="1:4" ht="15" x14ac:dyDescent="0.25">
      <c r="A17356" s="262"/>
      <c r="B17356"/>
      <c r="C17356" s="27"/>
      <c r="D17356" s="263"/>
    </row>
    <row r="17357" spans="1:4" ht="15" x14ac:dyDescent="0.25">
      <c r="A17357" s="262"/>
      <c r="B17357"/>
      <c r="C17357" s="27"/>
      <c r="D17357" s="263"/>
    </row>
    <row r="17358" spans="1:4" ht="15" x14ac:dyDescent="0.25">
      <c r="A17358" s="262"/>
      <c r="B17358"/>
      <c r="C17358" s="27"/>
      <c r="D17358" s="263"/>
    </row>
    <row r="17359" spans="1:4" ht="15" x14ac:dyDescent="0.25">
      <c r="A17359" s="262"/>
      <c r="B17359"/>
      <c r="C17359" s="27"/>
      <c r="D17359" s="263"/>
    </row>
    <row r="17360" spans="1:4" ht="15" x14ac:dyDescent="0.25">
      <c r="A17360" s="262"/>
      <c r="B17360"/>
      <c r="C17360" s="27"/>
      <c r="D17360" s="263"/>
    </row>
    <row r="17361" spans="1:4" ht="15" x14ac:dyDescent="0.25">
      <c r="A17361" s="262"/>
      <c r="B17361"/>
      <c r="C17361" s="27"/>
      <c r="D17361" s="263"/>
    </row>
    <row r="17362" spans="1:4" ht="15" x14ac:dyDescent="0.25">
      <c r="A17362" s="262"/>
      <c r="B17362"/>
      <c r="C17362" s="27"/>
      <c r="D17362" s="263"/>
    </row>
    <row r="17363" spans="1:4" ht="15" x14ac:dyDescent="0.25">
      <c r="A17363" s="262"/>
      <c r="B17363"/>
      <c r="C17363" s="27"/>
      <c r="D17363" s="263"/>
    </row>
    <row r="17364" spans="1:4" ht="15" x14ac:dyDescent="0.25">
      <c r="A17364" s="262"/>
      <c r="B17364"/>
      <c r="C17364" s="27"/>
      <c r="D17364" s="263"/>
    </row>
    <row r="17365" spans="1:4" ht="15" x14ac:dyDescent="0.25">
      <c r="A17365" s="262"/>
      <c r="B17365"/>
      <c r="C17365" s="27"/>
      <c r="D17365" s="263"/>
    </row>
  </sheetData>
  <phoneticPr fontId="6" type="noConversion"/>
  <pageMargins left="0.511811024" right="0.511811024" top="0.78740157499999996" bottom="0.78740157499999996" header="0.31496062000000002" footer="0.31496062000000002"/>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dimension ref="A1:E17365"/>
  <sheetViews>
    <sheetView showGridLines="0" zoomScale="45" zoomScaleNormal="45" workbookViewId="0">
      <pane ySplit="2" topLeftCell="A424" activePane="bottomLeft" state="frozen"/>
      <selection pane="bottomLeft" activeCell="A476" sqref="A476"/>
    </sheetView>
  </sheetViews>
  <sheetFormatPr defaultColWidth="0" defaultRowHeight="15.75" x14ac:dyDescent="0.25"/>
  <cols>
    <col min="1" max="1" width="41.28515625" style="24" customWidth="1"/>
    <col min="2" max="2" width="255.5703125" style="24" customWidth="1"/>
    <col min="3" max="3" width="39.28515625" style="24" customWidth="1"/>
    <col min="4" max="4" width="29.7109375" style="24" bestFit="1" customWidth="1"/>
    <col min="5" max="16384" width="8.85546875" hidden="1"/>
  </cols>
  <sheetData>
    <row r="1" spans="1:5" ht="141" customHeight="1" x14ac:dyDescent="0.25">
      <c r="A1" s="267"/>
      <c r="B1" s="266" t="s">
        <v>41069</v>
      </c>
      <c r="C1" s="267"/>
      <c r="D1" s="267"/>
    </row>
    <row r="2" spans="1:5" ht="36" customHeight="1" x14ac:dyDescent="0.25">
      <c r="A2" s="332" t="s">
        <v>1543</v>
      </c>
      <c r="B2" s="332" t="s">
        <v>1545</v>
      </c>
      <c r="C2" s="332" t="s">
        <v>0</v>
      </c>
      <c r="D2" s="332" t="s">
        <v>4938</v>
      </c>
    </row>
    <row r="3" spans="1:5" s="341" customFormat="1" x14ac:dyDescent="0.25">
      <c r="A3" s="378">
        <v>8663</v>
      </c>
      <c r="B3" s="356" t="s">
        <v>6588</v>
      </c>
      <c r="C3" s="357"/>
      <c r="D3" s="358"/>
      <c r="E3" s="343"/>
    </row>
    <row r="4" spans="1:5" s="341" customFormat="1" x14ac:dyDescent="0.25">
      <c r="A4" s="378">
        <v>8702</v>
      </c>
      <c r="B4" s="356" t="s">
        <v>6589</v>
      </c>
      <c r="C4" s="357"/>
      <c r="D4" s="358"/>
      <c r="E4" s="343"/>
    </row>
    <row r="5" spans="1:5" s="341" customFormat="1" ht="15" x14ac:dyDescent="0.25">
      <c r="A5" s="360" t="s">
        <v>3713</v>
      </c>
      <c r="B5" s="360" t="s">
        <v>3714</v>
      </c>
      <c r="C5" s="359" t="s">
        <v>6590</v>
      </c>
      <c r="D5" s="361">
        <v>1.4</v>
      </c>
      <c r="E5" s="343"/>
    </row>
    <row r="6" spans="1:5" s="341" customFormat="1" ht="15" x14ac:dyDescent="0.25">
      <c r="A6" s="360" t="s">
        <v>11770</v>
      </c>
      <c r="B6" s="360" t="s">
        <v>26061</v>
      </c>
      <c r="C6" s="359" t="s">
        <v>6608</v>
      </c>
      <c r="D6" s="362">
        <v>411.23</v>
      </c>
      <c r="E6" s="343"/>
    </row>
    <row r="7" spans="1:5" s="341" customFormat="1" ht="15" x14ac:dyDescent="0.25">
      <c r="A7" s="360" t="s">
        <v>3718</v>
      </c>
      <c r="B7" s="360" t="s">
        <v>11771</v>
      </c>
      <c r="C7" s="359" t="s">
        <v>6590</v>
      </c>
      <c r="D7" s="361">
        <v>2.48</v>
      </c>
      <c r="E7" s="343"/>
    </row>
    <row r="8" spans="1:5" s="341" customFormat="1" ht="15" x14ac:dyDescent="0.25">
      <c r="A8" s="360" t="s">
        <v>3719</v>
      </c>
      <c r="B8" s="360" t="s">
        <v>11772</v>
      </c>
      <c r="C8" s="359" t="s">
        <v>6590</v>
      </c>
      <c r="D8" s="361">
        <v>0.93</v>
      </c>
      <c r="E8" s="343"/>
    </row>
    <row r="9" spans="1:5" s="341" customFormat="1" ht="15" x14ac:dyDescent="0.25">
      <c r="A9" s="360" t="s">
        <v>11773</v>
      </c>
      <c r="B9" s="360" t="s">
        <v>11774</v>
      </c>
      <c r="C9" s="359" t="s">
        <v>6590</v>
      </c>
      <c r="D9" s="361">
        <v>0.28000000000000003</v>
      </c>
      <c r="E9" s="343"/>
    </row>
    <row r="10" spans="1:5" s="341" customFormat="1" x14ac:dyDescent="0.25">
      <c r="A10" s="378">
        <v>8703</v>
      </c>
      <c r="B10" s="356" t="s">
        <v>6591</v>
      </c>
      <c r="C10" s="357"/>
      <c r="D10" s="358"/>
      <c r="E10" s="343"/>
    </row>
    <row r="11" spans="1:5" s="341" customFormat="1" ht="15" x14ac:dyDescent="0.25">
      <c r="A11" s="360" t="s">
        <v>3717</v>
      </c>
      <c r="B11" s="360" t="s">
        <v>11775</v>
      </c>
      <c r="C11" s="359" t="s">
        <v>6590</v>
      </c>
      <c r="D11" s="361">
        <v>0.56000000000000005</v>
      </c>
      <c r="E11" s="343"/>
    </row>
    <row r="12" spans="1:5" s="341" customFormat="1" x14ac:dyDescent="0.25">
      <c r="A12" s="378">
        <v>8704</v>
      </c>
      <c r="B12" s="356" t="s">
        <v>6592</v>
      </c>
      <c r="C12" s="357"/>
      <c r="D12" s="358"/>
      <c r="E12" s="343"/>
    </row>
    <row r="13" spans="1:5" s="341" customFormat="1" ht="15" x14ac:dyDescent="0.25">
      <c r="A13" s="360" t="s">
        <v>3715</v>
      </c>
      <c r="B13" s="360" t="s">
        <v>11776</v>
      </c>
      <c r="C13" s="359" t="s">
        <v>6608</v>
      </c>
      <c r="D13" s="363">
        <v>97.16</v>
      </c>
      <c r="E13" s="343"/>
    </row>
    <row r="14" spans="1:5" s="341" customFormat="1" ht="15" x14ac:dyDescent="0.25">
      <c r="A14" s="360" t="s">
        <v>3716</v>
      </c>
      <c r="B14" s="360" t="s">
        <v>11777</v>
      </c>
      <c r="C14" s="359" t="s">
        <v>6608</v>
      </c>
      <c r="D14" s="363">
        <v>58.29</v>
      </c>
      <c r="E14" s="343"/>
    </row>
    <row r="15" spans="1:5" s="341" customFormat="1" x14ac:dyDescent="0.25">
      <c r="A15" s="378">
        <v>8706</v>
      </c>
      <c r="B15" s="356" t="s">
        <v>11778</v>
      </c>
      <c r="C15" s="357"/>
      <c r="D15" s="358"/>
      <c r="E15" s="343"/>
    </row>
    <row r="16" spans="1:5" s="341" customFormat="1" ht="30" x14ac:dyDescent="0.25">
      <c r="A16" s="360" t="s">
        <v>1846</v>
      </c>
      <c r="B16" s="360" t="s">
        <v>11779</v>
      </c>
      <c r="C16" s="359" t="s">
        <v>6594</v>
      </c>
      <c r="D16" s="361">
        <v>4.84</v>
      </c>
      <c r="E16" s="343"/>
    </row>
    <row r="17" spans="1:5" s="341" customFormat="1" ht="15" x14ac:dyDescent="0.25">
      <c r="A17" s="360" t="s">
        <v>1849</v>
      </c>
      <c r="B17" s="360" t="s">
        <v>11780</v>
      </c>
      <c r="C17" s="359" t="s">
        <v>6594</v>
      </c>
      <c r="D17" s="361">
        <v>5.82</v>
      </c>
      <c r="E17" s="343"/>
    </row>
    <row r="18" spans="1:5" s="341" customFormat="1" ht="30" x14ac:dyDescent="0.25">
      <c r="A18" s="360" t="s">
        <v>1815</v>
      </c>
      <c r="B18" s="360" t="s">
        <v>11781</v>
      </c>
      <c r="C18" s="359" t="s">
        <v>6590</v>
      </c>
      <c r="D18" s="363">
        <v>11.64</v>
      </c>
      <c r="E18" s="343"/>
    </row>
    <row r="19" spans="1:5" s="341" customFormat="1" ht="15" x14ac:dyDescent="0.25">
      <c r="A19" s="360" t="s">
        <v>1813</v>
      </c>
      <c r="B19" s="360" t="s">
        <v>11782</v>
      </c>
      <c r="C19" s="359" t="s">
        <v>6590</v>
      </c>
      <c r="D19" s="363">
        <v>23.29</v>
      </c>
      <c r="E19" s="343"/>
    </row>
    <row r="20" spans="1:5" s="341" customFormat="1" ht="30" x14ac:dyDescent="0.25">
      <c r="A20" s="360" t="s">
        <v>1814</v>
      </c>
      <c r="B20" s="360" t="s">
        <v>11783</v>
      </c>
      <c r="C20" s="359" t="s">
        <v>6590</v>
      </c>
      <c r="D20" s="363">
        <v>15.53</v>
      </c>
      <c r="E20" s="343"/>
    </row>
    <row r="21" spans="1:5" s="341" customFormat="1" ht="15" x14ac:dyDescent="0.25">
      <c r="A21" s="360" t="s">
        <v>1867</v>
      </c>
      <c r="B21" s="360" t="s">
        <v>11784</v>
      </c>
      <c r="C21" s="359" t="s">
        <v>6594</v>
      </c>
      <c r="D21" s="361">
        <v>7.11</v>
      </c>
      <c r="E21" s="343"/>
    </row>
    <row r="22" spans="1:5" s="341" customFormat="1" ht="30" x14ac:dyDescent="0.25">
      <c r="A22" s="360" t="s">
        <v>1870</v>
      </c>
      <c r="B22" s="360" t="s">
        <v>11785</v>
      </c>
      <c r="C22" s="359" t="s">
        <v>6590</v>
      </c>
      <c r="D22" s="363">
        <v>13.31</v>
      </c>
      <c r="E22" s="343"/>
    </row>
    <row r="23" spans="1:5" s="341" customFormat="1" ht="15" x14ac:dyDescent="0.25">
      <c r="A23" s="360" t="s">
        <v>1868</v>
      </c>
      <c r="B23" s="360" t="s">
        <v>11786</v>
      </c>
      <c r="C23" s="359" t="s">
        <v>6590</v>
      </c>
      <c r="D23" s="363">
        <v>25.12</v>
      </c>
      <c r="E23" s="343"/>
    </row>
    <row r="24" spans="1:5" s="341" customFormat="1" ht="30" x14ac:dyDescent="0.25">
      <c r="A24" s="360" t="s">
        <v>1871</v>
      </c>
      <c r="B24" s="360" t="s">
        <v>12668</v>
      </c>
      <c r="C24" s="359" t="s">
        <v>6590</v>
      </c>
      <c r="D24" s="363">
        <v>26.04</v>
      </c>
      <c r="E24" s="343"/>
    </row>
    <row r="25" spans="1:5" s="341" customFormat="1" ht="15" x14ac:dyDescent="0.25">
      <c r="A25" s="360" t="s">
        <v>1869</v>
      </c>
      <c r="B25" s="360" t="s">
        <v>11787</v>
      </c>
      <c r="C25" s="359" t="s">
        <v>6590</v>
      </c>
      <c r="D25" s="361">
        <v>9.32</v>
      </c>
      <c r="E25" s="343"/>
    </row>
    <row r="26" spans="1:5" s="341" customFormat="1" x14ac:dyDescent="0.25">
      <c r="A26" s="378">
        <v>8707</v>
      </c>
      <c r="B26" s="356" t="s">
        <v>11788</v>
      </c>
      <c r="C26" s="357"/>
      <c r="D26" s="358"/>
      <c r="E26" s="343"/>
    </row>
    <row r="27" spans="1:5" s="341" customFormat="1" ht="30" x14ac:dyDescent="0.25">
      <c r="A27" s="360" t="s">
        <v>1875</v>
      </c>
      <c r="B27" s="360" t="s">
        <v>11789</v>
      </c>
      <c r="C27" s="359" t="s">
        <v>6594</v>
      </c>
      <c r="D27" s="361">
        <v>8.73</v>
      </c>
      <c r="E27" s="343"/>
    </row>
    <row r="28" spans="1:5" s="341" customFormat="1" ht="15" x14ac:dyDescent="0.25">
      <c r="A28" s="360" t="s">
        <v>1853</v>
      </c>
      <c r="B28" s="360" t="s">
        <v>11790</v>
      </c>
      <c r="C28" s="359" t="s">
        <v>6608</v>
      </c>
      <c r="D28" s="363">
        <v>45.77</v>
      </c>
      <c r="E28" s="343"/>
    </row>
    <row r="29" spans="1:5" s="341" customFormat="1" ht="30" x14ac:dyDescent="0.25">
      <c r="A29" s="360" t="s">
        <v>1855</v>
      </c>
      <c r="B29" s="360" t="s">
        <v>11791</v>
      </c>
      <c r="C29" s="359" t="s">
        <v>6608</v>
      </c>
      <c r="D29" s="363">
        <v>11</v>
      </c>
      <c r="E29" s="343"/>
    </row>
    <row r="30" spans="1:5" s="341" customFormat="1" ht="30" x14ac:dyDescent="0.25">
      <c r="A30" s="360" t="s">
        <v>1856</v>
      </c>
      <c r="B30" s="360" t="s">
        <v>11792</v>
      </c>
      <c r="C30" s="359" t="s">
        <v>6608</v>
      </c>
      <c r="D30" s="361">
        <v>6.42</v>
      </c>
      <c r="E30" s="343"/>
    </row>
    <row r="31" spans="1:5" s="341" customFormat="1" ht="15" x14ac:dyDescent="0.25">
      <c r="A31" s="360" t="s">
        <v>1840</v>
      </c>
      <c r="B31" s="360" t="s">
        <v>11793</v>
      </c>
      <c r="C31" s="359" t="s">
        <v>6594</v>
      </c>
      <c r="D31" s="361">
        <v>9.6999999999999993</v>
      </c>
      <c r="E31" s="343"/>
    </row>
    <row r="32" spans="1:5" s="341" customFormat="1" ht="30" x14ac:dyDescent="0.25">
      <c r="A32" s="360" t="s">
        <v>1874</v>
      </c>
      <c r="B32" s="360" t="s">
        <v>11794</v>
      </c>
      <c r="C32" s="359" t="s">
        <v>6594</v>
      </c>
      <c r="D32" s="363">
        <v>12.58</v>
      </c>
      <c r="E32" s="343"/>
    </row>
    <row r="33" spans="1:5" s="341" customFormat="1" x14ac:dyDescent="0.25">
      <c r="A33" s="378">
        <v>8708</v>
      </c>
      <c r="B33" s="356" t="s">
        <v>6595</v>
      </c>
      <c r="C33" s="357"/>
      <c r="D33" s="358"/>
      <c r="E33" s="343"/>
    </row>
    <row r="34" spans="1:5" s="341" customFormat="1" ht="30" x14ac:dyDescent="0.25">
      <c r="A34" s="360" t="s">
        <v>1817</v>
      </c>
      <c r="B34" s="360" t="s">
        <v>11795</v>
      </c>
      <c r="C34" s="359" t="s">
        <v>6590</v>
      </c>
      <c r="D34" s="361">
        <v>5.73</v>
      </c>
      <c r="E34" s="343"/>
    </row>
    <row r="35" spans="1:5" s="341" customFormat="1" x14ac:dyDescent="0.25">
      <c r="A35" s="378">
        <v>8709</v>
      </c>
      <c r="B35" s="356" t="s">
        <v>11796</v>
      </c>
      <c r="C35" s="357"/>
      <c r="D35" s="358"/>
      <c r="E35" s="343"/>
    </row>
    <row r="36" spans="1:5" s="341" customFormat="1" ht="30" x14ac:dyDescent="0.25">
      <c r="A36" s="360" t="s">
        <v>1818</v>
      </c>
      <c r="B36" s="360" t="s">
        <v>11797</v>
      </c>
      <c r="C36" s="359" t="s">
        <v>6590</v>
      </c>
      <c r="D36" s="361">
        <v>2.1800000000000002</v>
      </c>
      <c r="E36" s="343"/>
    </row>
    <row r="37" spans="1:5" s="341" customFormat="1" ht="30" x14ac:dyDescent="0.25">
      <c r="A37" s="360" t="s">
        <v>1819</v>
      </c>
      <c r="B37" s="360" t="s">
        <v>11798</v>
      </c>
      <c r="C37" s="359" t="s">
        <v>6590</v>
      </c>
      <c r="D37" s="361">
        <v>6.54</v>
      </c>
      <c r="E37" s="343"/>
    </row>
    <row r="38" spans="1:5" s="341" customFormat="1" ht="30" x14ac:dyDescent="0.25">
      <c r="A38" s="360" t="s">
        <v>1820</v>
      </c>
      <c r="B38" s="360" t="s">
        <v>11799</v>
      </c>
      <c r="C38" s="359" t="s">
        <v>6590</v>
      </c>
      <c r="D38" s="363">
        <v>10.24</v>
      </c>
      <c r="E38" s="343"/>
    </row>
    <row r="39" spans="1:5" s="341" customFormat="1" ht="30" x14ac:dyDescent="0.25">
      <c r="A39" s="360" t="s">
        <v>11800</v>
      </c>
      <c r="B39" s="360" t="s">
        <v>11801</v>
      </c>
      <c r="C39" s="359" t="s">
        <v>6590</v>
      </c>
      <c r="D39" s="361">
        <v>4.3600000000000003</v>
      </c>
      <c r="E39" s="343"/>
    </row>
    <row r="40" spans="1:5" s="341" customFormat="1" x14ac:dyDescent="0.25">
      <c r="A40" s="378">
        <v>8710</v>
      </c>
      <c r="B40" s="356" t="s">
        <v>11802</v>
      </c>
      <c r="C40" s="357"/>
      <c r="D40" s="358"/>
      <c r="E40" s="343"/>
    </row>
    <row r="41" spans="1:5" s="341" customFormat="1" ht="15" x14ac:dyDescent="0.25">
      <c r="A41" s="360" t="s">
        <v>1844</v>
      </c>
      <c r="B41" s="360" t="s">
        <v>11803</v>
      </c>
      <c r="C41" s="359" t="s">
        <v>6596</v>
      </c>
      <c r="D41" s="361">
        <v>3.63</v>
      </c>
      <c r="E41" s="343"/>
    </row>
    <row r="42" spans="1:5" s="341" customFormat="1" ht="30" x14ac:dyDescent="0.25">
      <c r="A42" s="360" t="s">
        <v>1850</v>
      </c>
      <c r="B42" s="360" t="s">
        <v>11804</v>
      </c>
      <c r="C42" s="359" t="s">
        <v>6608</v>
      </c>
      <c r="D42" s="363">
        <v>22.1</v>
      </c>
      <c r="E42" s="343"/>
    </row>
    <row r="43" spans="1:5" s="341" customFormat="1" ht="30" x14ac:dyDescent="0.25">
      <c r="A43" s="360" t="s">
        <v>1864</v>
      </c>
      <c r="B43" s="360" t="s">
        <v>11805</v>
      </c>
      <c r="C43" s="359" t="s">
        <v>6590</v>
      </c>
      <c r="D43" s="363">
        <v>13.96</v>
      </c>
      <c r="E43" s="343"/>
    </row>
    <row r="44" spans="1:5" s="341" customFormat="1" ht="30" x14ac:dyDescent="0.25">
      <c r="A44" s="360" t="s">
        <v>1865</v>
      </c>
      <c r="B44" s="360" t="s">
        <v>11806</v>
      </c>
      <c r="C44" s="359" t="s">
        <v>6590</v>
      </c>
      <c r="D44" s="363">
        <v>19.39</v>
      </c>
      <c r="E44" s="343"/>
    </row>
    <row r="45" spans="1:5" s="341" customFormat="1" ht="30" x14ac:dyDescent="0.25">
      <c r="A45" s="360" t="s">
        <v>1851</v>
      </c>
      <c r="B45" s="360" t="s">
        <v>11807</v>
      </c>
      <c r="C45" s="359" t="s">
        <v>6590</v>
      </c>
      <c r="D45" s="361">
        <v>9.43</v>
      </c>
      <c r="E45" s="343"/>
    </row>
    <row r="46" spans="1:5" s="341" customFormat="1" ht="30" x14ac:dyDescent="0.25">
      <c r="A46" s="360" t="s">
        <v>1857</v>
      </c>
      <c r="B46" s="360" t="s">
        <v>11808</v>
      </c>
      <c r="C46" s="359" t="s">
        <v>6608</v>
      </c>
      <c r="D46" s="363">
        <v>18.760000000000002</v>
      </c>
      <c r="E46" s="343"/>
    </row>
    <row r="47" spans="1:5" s="341" customFormat="1" x14ac:dyDescent="0.25">
      <c r="A47" s="378">
        <v>8711</v>
      </c>
      <c r="B47" s="356" t="s">
        <v>6597</v>
      </c>
      <c r="C47" s="357"/>
      <c r="D47" s="358"/>
      <c r="E47" s="343"/>
    </row>
    <row r="48" spans="1:5" s="341" customFormat="1" ht="15" x14ac:dyDescent="0.25">
      <c r="A48" s="360" t="s">
        <v>1852</v>
      </c>
      <c r="B48" s="360" t="s">
        <v>11809</v>
      </c>
      <c r="C48" s="359" t="s">
        <v>6590</v>
      </c>
      <c r="D48" s="363">
        <v>28.72</v>
      </c>
      <c r="E48" s="343"/>
    </row>
    <row r="49" spans="1:5" s="341" customFormat="1" x14ac:dyDescent="0.25">
      <c r="A49" s="378">
        <v>8712</v>
      </c>
      <c r="B49" s="356" t="s">
        <v>11810</v>
      </c>
      <c r="C49" s="357"/>
      <c r="D49" s="358"/>
      <c r="E49" s="343"/>
    </row>
    <row r="50" spans="1:5" s="341" customFormat="1" ht="30" x14ac:dyDescent="0.25">
      <c r="A50" s="360" t="s">
        <v>1854</v>
      </c>
      <c r="B50" s="360" t="s">
        <v>11811</v>
      </c>
      <c r="C50" s="359" t="s">
        <v>6608</v>
      </c>
      <c r="D50" s="363">
        <v>44.76</v>
      </c>
      <c r="E50" s="343"/>
    </row>
    <row r="51" spans="1:5" s="341" customFormat="1" ht="30" x14ac:dyDescent="0.25">
      <c r="A51" s="360" t="s">
        <v>1860</v>
      </c>
      <c r="B51" s="360" t="s">
        <v>11812</v>
      </c>
      <c r="C51" s="359" t="s">
        <v>6608</v>
      </c>
      <c r="D51" s="361">
        <v>6.69</v>
      </c>
      <c r="E51" s="343"/>
    </row>
    <row r="52" spans="1:5" s="341" customFormat="1" ht="30" x14ac:dyDescent="0.25">
      <c r="A52" s="360" t="s">
        <v>1861</v>
      </c>
      <c r="B52" s="360" t="s">
        <v>11813</v>
      </c>
      <c r="C52" s="359" t="s">
        <v>6608</v>
      </c>
      <c r="D52" s="363">
        <v>21.32</v>
      </c>
      <c r="E52" s="343"/>
    </row>
    <row r="53" spans="1:5" s="341" customFormat="1" x14ac:dyDescent="0.25">
      <c r="A53" s="378">
        <v>8713</v>
      </c>
      <c r="B53" s="356" t="s">
        <v>11814</v>
      </c>
      <c r="C53" s="357"/>
      <c r="D53" s="358"/>
      <c r="E53" s="343"/>
    </row>
    <row r="54" spans="1:5" s="341" customFormat="1" ht="15" x14ac:dyDescent="0.25">
      <c r="A54" s="360" t="s">
        <v>1810</v>
      </c>
      <c r="B54" s="360" t="s">
        <v>11815</v>
      </c>
      <c r="C54" s="359" t="s">
        <v>6590</v>
      </c>
      <c r="D54" s="363">
        <v>18.37</v>
      </c>
      <c r="E54" s="343"/>
    </row>
    <row r="55" spans="1:5" s="341" customFormat="1" ht="15" x14ac:dyDescent="0.25">
      <c r="A55" s="360" t="s">
        <v>1811</v>
      </c>
      <c r="B55" s="360" t="s">
        <v>11816</v>
      </c>
      <c r="C55" s="359" t="s">
        <v>6590</v>
      </c>
      <c r="D55" s="361">
        <v>7.38</v>
      </c>
      <c r="E55" s="343"/>
    </row>
    <row r="56" spans="1:5" s="341" customFormat="1" ht="15" x14ac:dyDescent="0.25">
      <c r="A56" s="360" t="s">
        <v>1812</v>
      </c>
      <c r="B56" s="360" t="s">
        <v>11817</v>
      </c>
      <c r="C56" s="359" t="s">
        <v>6590</v>
      </c>
      <c r="D56" s="363">
        <v>11.25</v>
      </c>
      <c r="E56" s="343"/>
    </row>
    <row r="57" spans="1:5" s="341" customFormat="1" ht="30" x14ac:dyDescent="0.25">
      <c r="A57" s="360" t="s">
        <v>1845</v>
      </c>
      <c r="B57" s="360" t="s">
        <v>11818</v>
      </c>
      <c r="C57" s="359" t="s">
        <v>6590</v>
      </c>
      <c r="D57" s="363">
        <v>55.7</v>
      </c>
      <c r="E57" s="343"/>
    </row>
    <row r="58" spans="1:5" s="341" customFormat="1" ht="30" x14ac:dyDescent="0.25">
      <c r="A58" s="360" t="s">
        <v>11819</v>
      </c>
      <c r="B58" s="360" t="s">
        <v>11820</v>
      </c>
      <c r="C58" s="359" t="s">
        <v>6590</v>
      </c>
      <c r="D58" s="363">
        <v>46.48</v>
      </c>
      <c r="E58" s="343"/>
    </row>
    <row r="59" spans="1:5" s="341" customFormat="1" x14ac:dyDescent="0.25">
      <c r="A59" s="378">
        <v>8714</v>
      </c>
      <c r="B59" s="356" t="s">
        <v>6598</v>
      </c>
      <c r="C59" s="357"/>
      <c r="D59" s="358"/>
      <c r="E59" s="343"/>
    </row>
    <row r="60" spans="1:5" s="341" customFormat="1" ht="15" x14ac:dyDescent="0.25">
      <c r="A60" s="360" t="s">
        <v>1801</v>
      </c>
      <c r="B60" s="360" t="s">
        <v>11821</v>
      </c>
      <c r="C60" s="359" t="s">
        <v>6599</v>
      </c>
      <c r="D60" s="362">
        <v>158.66999999999999</v>
      </c>
      <c r="E60" s="343"/>
    </row>
    <row r="61" spans="1:5" s="341" customFormat="1" ht="15" x14ac:dyDescent="0.25">
      <c r="A61" s="360" t="s">
        <v>1802</v>
      </c>
      <c r="B61" s="360" t="s">
        <v>11822</v>
      </c>
      <c r="C61" s="359" t="s">
        <v>6599</v>
      </c>
      <c r="D61" s="362">
        <v>109.09</v>
      </c>
      <c r="E61" s="343"/>
    </row>
    <row r="62" spans="1:5" s="341" customFormat="1" ht="30" x14ac:dyDescent="0.25">
      <c r="A62" s="360" t="s">
        <v>11823</v>
      </c>
      <c r="B62" s="360" t="s">
        <v>11824</v>
      </c>
      <c r="C62" s="359" t="s">
        <v>6590</v>
      </c>
      <c r="D62" s="363">
        <v>17.329999999999998</v>
      </c>
      <c r="E62" s="343"/>
    </row>
    <row r="63" spans="1:5" s="341" customFormat="1" x14ac:dyDescent="0.25">
      <c r="A63" s="378">
        <v>8715</v>
      </c>
      <c r="B63" s="356" t="s">
        <v>6600</v>
      </c>
      <c r="C63" s="357"/>
      <c r="D63" s="358"/>
      <c r="E63" s="343"/>
    </row>
    <row r="64" spans="1:5" s="341" customFormat="1" ht="15" x14ac:dyDescent="0.25">
      <c r="A64" s="360" t="s">
        <v>1806</v>
      </c>
      <c r="B64" s="360" t="s">
        <v>11825</v>
      </c>
      <c r="C64" s="359" t="s">
        <v>6599</v>
      </c>
      <c r="D64" s="362">
        <v>498.69</v>
      </c>
      <c r="E64" s="343"/>
    </row>
    <row r="65" spans="1:5" s="341" customFormat="1" ht="15" x14ac:dyDescent="0.25">
      <c r="A65" s="360" t="s">
        <v>1809</v>
      </c>
      <c r="B65" s="360" t="s">
        <v>11826</v>
      </c>
      <c r="C65" s="359" t="s">
        <v>6599</v>
      </c>
      <c r="D65" s="362">
        <v>302.24</v>
      </c>
      <c r="E65" s="343"/>
    </row>
    <row r="66" spans="1:5" s="341" customFormat="1" ht="15" x14ac:dyDescent="0.25">
      <c r="A66" s="360" t="s">
        <v>1804</v>
      </c>
      <c r="B66" s="360" t="s">
        <v>11827</v>
      </c>
      <c r="C66" s="359" t="s">
        <v>6599</v>
      </c>
      <c r="D66" s="362">
        <v>261.68</v>
      </c>
      <c r="E66" s="343"/>
    </row>
    <row r="67" spans="1:5" s="341" customFormat="1" ht="15" x14ac:dyDescent="0.25">
      <c r="A67" s="360" t="s">
        <v>1805</v>
      </c>
      <c r="B67" s="360" t="s">
        <v>11828</v>
      </c>
      <c r="C67" s="359" t="s">
        <v>6599</v>
      </c>
      <c r="D67" s="362">
        <v>347.08</v>
      </c>
      <c r="E67" s="343"/>
    </row>
    <row r="68" spans="1:5" s="341" customFormat="1" ht="15" x14ac:dyDescent="0.25">
      <c r="A68" s="360" t="s">
        <v>1807</v>
      </c>
      <c r="B68" s="360" t="s">
        <v>11829</v>
      </c>
      <c r="C68" s="359" t="s">
        <v>6599</v>
      </c>
      <c r="D68" s="362">
        <v>159.82</v>
      </c>
      <c r="E68" s="343"/>
    </row>
    <row r="69" spans="1:5" s="341" customFormat="1" ht="15" x14ac:dyDescent="0.25">
      <c r="A69" s="360" t="s">
        <v>1808</v>
      </c>
      <c r="B69" s="360" t="s">
        <v>11830</v>
      </c>
      <c r="C69" s="359" t="s">
        <v>6599</v>
      </c>
      <c r="D69" s="362">
        <v>211.57</v>
      </c>
      <c r="E69" s="343"/>
    </row>
    <row r="70" spans="1:5" s="341" customFormat="1" x14ac:dyDescent="0.25">
      <c r="A70" s="378">
        <v>8716</v>
      </c>
      <c r="B70" s="356" t="s">
        <v>11831</v>
      </c>
      <c r="C70" s="357"/>
      <c r="D70" s="358"/>
      <c r="E70" s="343"/>
    </row>
    <row r="71" spans="1:5" s="341" customFormat="1" ht="15" x14ac:dyDescent="0.25">
      <c r="A71" s="360" t="s">
        <v>1863</v>
      </c>
      <c r="B71" s="360" t="s">
        <v>11832</v>
      </c>
      <c r="C71" s="359" t="s">
        <v>6608</v>
      </c>
      <c r="D71" s="362">
        <v>102.31</v>
      </c>
      <c r="E71" s="343"/>
    </row>
    <row r="72" spans="1:5" s="341" customFormat="1" ht="30" x14ac:dyDescent="0.25">
      <c r="A72" s="360" t="s">
        <v>1862</v>
      </c>
      <c r="B72" s="360" t="s">
        <v>11833</v>
      </c>
      <c r="C72" s="359" t="s">
        <v>6608</v>
      </c>
      <c r="D72" s="362">
        <v>256.72000000000003</v>
      </c>
      <c r="E72" s="343"/>
    </row>
    <row r="73" spans="1:5" s="341" customFormat="1" x14ac:dyDescent="0.25">
      <c r="A73" s="378">
        <v>8717</v>
      </c>
      <c r="B73" s="356" t="s">
        <v>11834</v>
      </c>
      <c r="C73" s="357"/>
      <c r="D73" s="358"/>
      <c r="E73" s="343"/>
    </row>
    <row r="74" spans="1:5" s="341" customFormat="1" ht="15" x14ac:dyDescent="0.25">
      <c r="A74" s="360" t="s">
        <v>1823</v>
      </c>
      <c r="B74" s="360" t="s">
        <v>11835</v>
      </c>
      <c r="C74" s="359" t="s">
        <v>6590</v>
      </c>
      <c r="D74" s="363">
        <v>43.64</v>
      </c>
      <c r="E74" s="343"/>
    </row>
    <row r="75" spans="1:5" s="341" customFormat="1" ht="30" x14ac:dyDescent="0.25">
      <c r="A75" s="360" t="s">
        <v>1838</v>
      </c>
      <c r="B75" s="360" t="s">
        <v>11836</v>
      </c>
      <c r="C75" s="359" t="s">
        <v>6590</v>
      </c>
      <c r="D75" s="363">
        <v>10.91</v>
      </c>
      <c r="E75" s="343"/>
    </row>
    <row r="76" spans="1:5" s="341" customFormat="1" ht="30" x14ac:dyDescent="0.25">
      <c r="A76" s="360" t="s">
        <v>1821</v>
      </c>
      <c r="B76" s="360" t="s">
        <v>11837</v>
      </c>
      <c r="C76" s="359" t="s">
        <v>6590</v>
      </c>
      <c r="D76" s="363">
        <v>23.55</v>
      </c>
      <c r="E76" s="343"/>
    </row>
    <row r="77" spans="1:5" s="341" customFormat="1" ht="30" x14ac:dyDescent="0.25">
      <c r="A77" s="360" t="s">
        <v>1822</v>
      </c>
      <c r="B77" s="360" t="s">
        <v>11838</v>
      </c>
      <c r="C77" s="359" t="s">
        <v>6590</v>
      </c>
      <c r="D77" s="363">
        <v>30.74</v>
      </c>
      <c r="E77" s="343"/>
    </row>
    <row r="78" spans="1:5" s="341" customFormat="1" ht="15" x14ac:dyDescent="0.25">
      <c r="A78" s="360" t="s">
        <v>1834</v>
      </c>
      <c r="B78" s="360" t="s">
        <v>11839</v>
      </c>
      <c r="C78" s="359" t="s">
        <v>6590</v>
      </c>
      <c r="D78" s="363">
        <v>10.24</v>
      </c>
      <c r="E78" s="343"/>
    </row>
    <row r="79" spans="1:5" s="341" customFormat="1" ht="15" x14ac:dyDescent="0.25">
      <c r="A79" s="360" t="s">
        <v>1839</v>
      </c>
      <c r="B79" s="360" t="s">
        <v>11840</v>
      </c>
      <c r="C79" s="359" t="s">
        <v>6590</v>
      </c>
      <c r="D79" s="363">
        <v>14.95</v>
      </c>
      <c r="E79" s="343"/>
    </row>
    <row r="80" spans="1:5" s="341" customFormat="1" ht="15" x14ac:dyDescent="0.25">
      <c r="A80" s="360" t="s">
        <v>1803</v>
      </c>
      <c r="B80" s="360" t="s">
        <v>11841</v>
      </c>
      <c r="C80" s="359" t="s">
        <v>6590</v>
      </c>
      <c r="D80" s="361">
        <v>9.0299999999999994</v>
      </c>
      <c r="E80" s="343"/>
    </row>
    <row r="81" spans="1:5" s="341" customFormat="1" ht="30" x14ac:dyDescent="0.25">
      <c r="A81" s="360" t="s">
        <v>1858</v>
      </c>
      <c r="B81" s="360" t="s">
        <v>11842</v>
      </c>
      <c r="C81" s="359" t="s">
        <v>6594</v>
      </c>
      <c r="D81" s="363">
        <v>21.82</v>
      </c>
      <c r="E81" s="343"/>
    </row>
    <row r="82" spans="1:5" s="341" customFormat="1" ht="30" x14ac:dyDescent="0.25">
      <c r="A82" s="360" t="s">
        <v>1859</v>
      </c>
      <c r="B82" s="360" t="s">
        <v>11843</v>
      </c>
      <c r="C82" s="359" t="s">
        <v>6594</v>
      </c>
      <c r="D82" s="363">
        <v>11.64</v>
      </c>
      <c r="E82" s="343"/>
    </row>
    <row r="83" spans="1:5" s="341" customFormat="1" ht="30" x14ac:dyDescent="0.25">
      <c r="A83" s="360" t="s">
        <v>1824</v>
      </c>
      <c r="B83" s="360" t="s">
        <v>12669</v>
      </c>
      <c r="C83" s="359" t="s">
        <v>6590</v>
      </c>
      <c r="D83" s="363">
        <v>14.95</v>
      </c>
      <c r="E83" s="343"/>
    </row>
    <row r="84" spans="1:5" s="341" customFormat="1" ht="15" x14ac:dyDescent="0.25">
      <c r="A84" s="360" t="s">
        <v>1825</v>
      </c>
      <c r="B84" s="360" t="s">
        <v>11844</v>
      </c>
      <c r="C84" s="359" t="s">
        <v>6590</v>
      </c>
      <c r="D84" s="363">
        <v>16.66</v>
      </c>
      <c r="E84" s="343"/>
    </row>
    <row r="85" spans="1:5" s="341" customFormat="1" x14ac:dyDescent="0.25">
      <c r="A85" s="378">
        <v>8718</v>
      </c>
      <c r="B85" s="356" t="s">
        <v>11845</v>
      </c>
      <c r="C85" s="357"/>
      <c r="D85" s="358"/>
      <c r="E85" s="343"/>
    </row>
    <row r="86" spans="1:5" s="341" customFormat="1" ht="15" x14ac:dyDescent="0.25">
      <c r="A86" s="360" t="s">
        <v>1816</v>
      </c>
      <c r="B86" s="360" t="s">
        <v>11846</v>
      </c>
      <c r="C86" s="359" t="s">
        <v>6590</v>
      </c>
      <c r="D86" s="363">
        <v>10.91</v>
      </c>
      <c r="E86" s="343"/>
    </row>
    <row r="87" spans="1:5" s="341" customFormat="1" ht="15" x14ac:dyDescent="0.25">
      <c r="A87" s="360" t="s">
        <v>1833</v>
      </c>
      <c r="B87" s="360" t="s">
        <v>11847</v>
      </c>
      <c r="C87" s="359" t="s">
        <v>6590</v>
      </c>
      <c r="D87" s="363">
        <v>10.34</v>
      </c>
      <c r="E87" s="343"/>
    </row>
    <row r="88" spans="1:5" s="341" customFormat="1" ht="30" x14ac:dyDescent="0.25">
      <c r="A88" s="360" t="s">
        <v>1835</v>
      </c>
      <c r="B88" s="360" t="s">
        <v>11848</v>
      </c>
      <c r="C88" s="359" t="s">
        <v>6590</v>
      </c>
      <c r="D88" s="363">
        <v>21.54</v>
      </c>
      <c r="E88" s="343"/>
    </row>
    <row r="89" spans="1:5" s="341" customFormat="1" ht="30" x14ac:dyDescent="0.25">
      <c r="A89" s="360" t="s">
        <v>1836</v>
      </c>
      <c r="B89" s="360" t="s">
        <v>11849</v>
      </c>
      <c r="C89" s="359" t="s">
        <v>6590</v>
      </c>
      <c r="D89" s="363">
        <v>25.85</v>
      </c>
      <c r="E89" s="343"/>
    </row>
    <row r="90" spans="1:5" s="341" customFormat="1" ht="30" x14ac:dyDescent="0.25">
      <c r="A90" s="360" t="s">
        <v>1872</v>
      </c>
      <c r="B90" s="360" t="s">
        <v>11850</v>
      </c>
      <c r="C90" s="359" t="s">
        <v>6594</v>
      </c>
      <c r="D90" s="361">
        <v>8.4700000000000006</v>
      </c>
      <c r="E90" s="343"/>
    </row>
    <row r="91" spans="1:5" s="341" customFormat="1" x14ac:dyDescent="0.25">
      <c r="A91" s="378">
        <v>8719</v>
      </c>
      <c r="B91" s="356" t="s">
        <v>11851</v>
      </c>
      <c r="C91" s="357"/>
      <c r="D91" s="358"/>
      <c r="E91" s="343"/>
    </row>
    <row r="92" spans="1:5" s="341" customFormat="1" ht="15" x14ac:dyDescent="0.25">
      <c r="A92" s="360" t="s">
        <v>1826</v>
      </c>
      <c r="B92" s="360" t="s">
        <v>11852</v>
      </c>
      <c r="C92" s="359" t="s">
        <v>6590</v>
      </c>
      <c r="D92" s="363">
        <v>17.23</v>
      </c>
      <c r="E92" s="343"/>
    </row>
    <row r="93" spans="1:5" s="341" customFormat="1" ht="30" x14ac:dyDescent="0.25">
      <c r="A93" s="360" t="s">
        <v>1827</v>
      </c>
      <c r="B93" s="360" t="s">
        <v>11853</v>
      </c>
      <c r="C93" s="359" t="s">
        <v>6590</v>
      </c>
      <c r="D93" s="363">
        <v>18.46</v>
      </c>
      <c r="E93" s="343"/>
    </row>
    <row r="94" spans="1:5" s="341" customFormat="1" ht="30" x14ac:dyDescent="0.25">
      <c r="A94" s="360" t="s">
        <v>1829</v>
      </c>
      <c r="B94" s="360" t="s">
        <v>11854</v>
      </c>
      <c r="C94" s="359" t="s">
        <v>6590</v>
      </c>
      <c r="D94" s="363">
        <v>21.54</v>
      </c>
      <c r="E94" s="343"/>
    </row>
    <row r="95" spans="1:5" s="341" customFormat="1" ht="15" x14ac:dyDescent="0.25">
      <c r="A95" s="360" t="s">
        <v>1828</v>
      </c>
      <c r="B95" s="360" t="s">
        <v>11855</v>
      </c>
      <c r="C95" s="359" t="s">
        <v>6590</v>
      </c>
      <c r="D95" s="363">
        <v>23.5</v>
      </c>
      <c r="E95" s="343"/>
    </row>
    <row r="96" spans="1:5" s="341" customFormat="1" ht="15" x14ac:dyDescent="0.25">
      <c r="A96" s="360" t="s">
        <v>1832</v>
      </c>
      <c r="B96" s="360" t="s">
        <v>11856</v>
      </c>
      <c r="C96" s="359" t="s">
        <v>6590</v>
      </c>
      <c r="D96" s="361">
        <v>9.19</v>
      </c>
      <c r="E96" s="343"/>
    </row>
    <row r="97" spans="1:5" s="341" customFormat="1" ht="15" x14ac:dyDescent="0.25">
      <c r="A97" s="360" t="s">
        <v>1837</v>
      </c>
      <c r="B97" s="360" t="s">
        <v>11857</v>
      </c>
      <c r="C97" s="359" t="s">
        <v>6594</v>
      </c>
      <c r="D97" s="361">
        <v>2.86</v>
      </c>
      <c r="E97" s="343"/>
    </row>
    <row r="98" spans="1:5" s="341" customFormat="1" ht="15" x14ac:dyDescent="0.25">
      <c r="A98" s="360" t="s">
        <v>1830</v>
      </c>
      <c r="B98" s="360" t="s">
        <v>11858</v>
      </c>
      <c r="C98" s="359" t="s">
        <v>6590</v>
      </c>
      <c r="D98" s="363">
        <v>25.85</v>
      </c>
      <c r="E98" s="343"/>
    </row>
    <row r="99" spans="1:5" s="341" customFormat="1" ht="15" x14ac:dyDescent="0.25">
      <c r="A99" s="360" t="s">
        <v>1831</v>
      </c>
      <c r="B99" s="360" t="s">
        <v>11859</v>
      </c>
      <c r="C99" s="359" t="s">
        <v>6590</v>
      </c>
      <c r="D99" s="363">
        <v>22.48</v>
      </c>
      <c r="E99" s="343"/>
    </row>
    <row r="100" spans="1:5" s="341" customFormat="1" ht="30" x14ac:dyDescent="0.25">
      <c r="A100" s="360" t="s">
        <v>1873</v>
      </c>
      <c r="B100" s="360" t="s">
        <v>11860</v>
      </c>
      <c r="C100" s="359" t="s">
        <v>6594</v>
      </c>
      <c r="D100" s="361">
        <v>9.06</v>
      </c>
      <c r="E100" s="343"/>
    </row>
    <row r="101" spans="1:5" s="341" customFormat="1" x14ac:dyDescent="0.25">
      <c r="A101" s="378">
        <v>8720</v>
      </c>
      <c r="B101" s="356" t="s">
        <v>6601</v>
      </c>
      <c r="C101" s="357"/>
      <c r="D101" s="358"/>
      <c r="E101" s="343"/>
    </row>
    <row r="102" spans="1:5" s="341" customFormat="1" ht="15" x14ac:dyDescent="0.25">
      <c r="A102" s="360" t="s">
        <v>1843</v>
      </c>
      <c r="B102" s="360" t="s">
        <v>11861</v>
      </c>
      <c r="C102" s="359" t="s">
        <v>6590</v>
      </c>
      <c r="D102" s="363">
        <v>19.88</v>
      </c>
      <c r="E102" s="343"/>
    </row>
    <row r="103" spans="1:5" s="341" customFormat="1" ht="15" x14ac:dyDescent="0.25">
      <c r="A103" s="360" t="s">
        <v>1847</v>
      </c>
      <c r="B103" s="360" t="s">
        <v>11862</v>
      </c>
      <c r="C103" s="359" t="s">
        <v>6590</v>
      </c>
      <c r="D103" s="363">
        <v>17.23</v>
      </c>
      <c r="E103" s="343"/>
    </row>
    <row r="104" spans="1:5" s="341" customFormat="1" ht="45" x14ac:dyDescent="0.25">
      <c r="A104" s="360" t="s">
        <v>1848</v>
      </c>
      <c r="B104" s="360" t="s">
        <v>11863</v>
      </c>
      <c r="C104" s="359" t="s">
        <v>6594</v>
      </c>
      <c r="D104" s="361">
        <v>2.9</v>
      </c>
      <c r="E104" s="343"/>
    </row>
    <row r="105" spans="1:5" s="341" customFormat="1" x14ac:dyDescent="0.25">
      <c r="A105" s="378">
        <v>8721</v>
      </c>
      <c r="B105" s="356" t="s">
        <v>6602</v>
      </c>
      <c r="C105" s="357"/>
      <c r="D105" s="358"/>
      <c r="E105" s="343"/>
    </row>
    <row r="106" spans="1:5" s="341" customFormat="1" ht="30" x14ac:dyDescent="0.25">
      <c r="A106" s="360" t="s">
        <v>1876</v>
      </c>
      <c r="B106" s="360" t="s">
        <v>26833</v>
      </c>
      <c r="C106" s="359" t="s">
        <v>6590</v>
      </c>
      <c r="D106" s="361">
        <v>6.82</v>
      </c>
      <c r="E106" s="343"/>
    </row>
    <row r="107" spans="1:5" s="341" customFormat="1" x14ac:dyDescent="0.25">
      <c r="A107" s="378">
        <v>8722</v>
      </c>
      <c r="B107" s="356" t="s">
        <v>6603</v>
      </c>
      <c r="C107" s="357"/>
      <c r="D107" s="358"/>
      <c r="E107" s="343"/>
    </row>
    <row r="108" spans="1:5" s="341" customFormat="1" ht="15" x14ac:dyDescent="0.25">
      <c r="A108" s="360" t="s">
        <v>1866</v>
      </c>
      <c r="B108" s="360" t="s">
        <v>11864</v>
      </c>
      <c r="C108" s="359" t="s">
        <v>6590</v>
      </c>
      <c r="D108" s="363">
        <v>29.09</v>
      </c>
      <c r="E108" s="343"/>
    </row>
    <row r="109" spans="1:5" s="341" customFormat="1" x14ac:dyDescent="0.25">
      <c r="A109" s="378">
        <v>8664</v>
      </c>
      <c r="B109" s="356" t="s">
        <v>6604</v>
      </c>
      <c r="C109" s="357"/>
      <c r="D109" s="358"/>
      <c r="E109" s="343"/>
    </row>
    <row r="110" spans="1:5" s="341" customFormat="1" x14ac:dyDescent="0.25">
      <c r="A110" s="378">
        <v>8723</v>
      </c>
      <c r="B110" s="356" t="s">
        <v>6605</v>
      </c>
      <c r="C110" s="357"/>
      <c r="D110" s="358"/>
      <c r="E110" s="343"/>
    </row>
    <row r="111" spans="1:5" s="341" customFormat="1" ht="30" x14ac:dyDescent="0.25">
      <c r="A111" s="360" t="s">
        <v>4740</v>
      </c>
      <c r="B111" s="360" t="s">
        <v>4741</v>
      </c>
      <c r="C111" s="359" t="s">
        <v>6590</v>
      </c>
      <c r="D111" s="362">
        <v>256.27999999999997</v>
      </c>
      <c r="E111" s="343"/>
    </row>
    <row r="112" spans="1:5" s="341" customFormat="1" ht="30" x14ac:dyDescent="0.25">
      <c r="A112" s="360" t="s">
        <v>11865</v>
      </c>
      <c r="B112" s="360" t="s">
        <v>11866</v>
      </c>
      <c r="C112" s="359" t="s">
        <v>6608</v>
      </c>
      <c r="D112" s="364">
        <v>1153.26</v>
      </c>
      <c r="E112" s="343"/>
    </row>
    <row r="113" spans="1:5" s="341" customFormat="1" ht="30" x14ac:dyDescent="0.25">
      <c r="A113" s="360" t="s">
        <v>11867</v>
      </c>
      <c r="B113" s="360" t="s">
        <v>11868</v>
      </c>
      <c r="C113" s="359" t="s">
        <v>6608</v>
      </c>
      <c r="D113" s="364">
        <v>3075.36</v>
      </c>
      <c r="E113" s="343"/>
    </row>
    <row r="114" spans="1:5" s="341" customFormat="1" ht="30" x14ac:dyDescent="0.25">
      <c r="A114" s="360" t="s">
        <v>11869</v>
      </c>
      <c r="B114" s="360" t="s">
        <v>11870</v>
      </c>
      <c r="C114" s="359" t="s">
        <v>6608</v>
      </c>
      <c r="D114" s="364">
        <v>4613.04</v>
      </c>
      <c r="E114" s="343"/>
    </row>
    <row r="115" spans="1:5" s="341" customFormat="1" x14ac:dyDescent="0.25">
      <c r="A115" s="378">
        <v>8724</v>
      </c>
      <c r="B115" s="356" t="s">
        <v>6606</v>
      </c>
      <c r="C115" s="357"/>
      <c r="D115" s="358"/>
      <c r="E115" s="343"/>
    </row>
    <row r="116" spans="1:5" s="341" customFormat="1" ht="15" x14ac:dyDescent="0.25">
      <c r="A116" s="360" t="s">
        <v>3111</v>
      </c>
      <c r="B116" s="360" t="s">
        <v>6607</v>
      </c>
      <c r="C116" s="359" t="s">
        <v>6608</v>
      </c>
      <c r="D116" s="362">
        <v>572.54</v>
      </c>
      <c r="E116" s="343"/>
    </row>
    <row r="117" spans="1:5" s="341" customFormat="1" ht="15" x14ac:dyDescent="0.25">
      <c r="A117" s="360" t="s">
        <v>20938</v>
      </c>
      <c r="B117" s="360" t="s">
        <v>20939</v>
      </c>
      <c r="C117" s="359" t="s">
        <v>6608</v>
      </c>
      <c r="D117" s="362">
        <v>818.06</v>
      </c>
      <c r="E117" s="343"/>
    </row>
    <row r="118" spans="1:5" s="341" customFormat="1" ht="30" x14ac:dyDescent="0.25">
      <c r="A118" s="360" t="s">
        <v>3112</v>
      </c>
      <c r="B118" s="360" t="s">
        <v>11871</v>
      </c>
      <c r="C118" s="359" t="s">
        <v>6608</v>
      </c>
      <c r="D118" s="362">
        <v>803.68</v>
      </c>
      <c r="E118" s="343"/>
    </row>
    <row r="119" spans="1:5" s="341" customFormat="1" x14ac:dyDescent="0.25">
      <c r="A119" s="378">
        <v>8725</v>
      </c>
      <c r="B119" s="356" t="s">
        <v>6609</v>
      </c>
      <c r="C119" s="357"/>
      <c r="D119" s="358"/>
      <c r="E119" s="343"/>
    </row>
    <row r="120" spans="1:5" s="341" customFormat="1" ht="15" x14ac:dyDescent="0.25">
      <c r="A120" s="360" t="s">
        <v>3093</v>
      </c>
      <c r="B120" s="360" t="s">
        <v>11872</v>
      </c>
      <c r="C120" s="359" t="s">
        <v>6590</v>
      </c>
      <c r="D120" s="362">
        <v>146.52000000000001</v>
      </c>
      <c r="E120" s="343"/>
    </row>
    <row r="121" spans="1:5" s="341" customFormat="1" ht="15" x14ac:dyDescent="0.25">
      <c r="A121" s="360" t="s">
        <v>3095</v>
      </c>
      <c r="B121" s="360" t="s">
        <v>6610</v>
      </c>
      <c r="C121" s="359" t="s">
        <v>6590</v>
      </c>
      <c r="D121" s="362">
        <v>640.29999999999995</v>
      </c>
      <c r="E121" s="343"/>
    </row>
    <row r="122" spans="1:5" s="341" customFormat="1" ht="30" x14ac:dyDescent="0.25">
      <c r="A122" s="360" t="s">
        <v>3096</v>
      </c>
      <c r="B122" s="360" t="s">
        <v>6611</v>
      </c>
      <c r="C122" s="359" t="s">
        <v>6608</v>
      </c>
      <c r="D122" s="364">
        <v>8539.33</v>
      </c>
      <c r="E122" s="343"/>
    </row>
    <row r="123" spans="1:5" s="341" customFormat="1" ht="30" x14ac:dyDescent="0.25">
      <c r="A123" s="360" t="s">
        <v>3097</v>
      </c>
      <c r="B123" s="360" t="s">
        <v>6612</v>
      </c>
      <c r="C123" s="359" t="s">
        <v>6608</v>
      </c>
      <c r="D123" s="365">
        <v>14067.82</v>
      </c>
      <c r="E123" s="343"/>
    </row>
    <row r="124" spans="1:5" s="341" customFormat="1" ht="30" x14ac:dyDescent="0.25">
      <c r="A124" s="360" t="s">
        <v>3098</v>
      </c>
      <c r="B124" s="360" t="s">
        <v>6613</v>
      </c>
      <c r="C124" s="359" t="s">
        <v>6608</v>
      </c>
      <c r="D124" s="365">
        <v>11501.32</v>
      </c>
      <c r="E124" s="343"/>
    </row>
    <row r="125" spans="1:5" s="341" customFormat="1" ht="30" x14ac:dyDescent="0.25">
      <c r="A125" s="360" t="s">
        <v>3099</v>
      </c>
      <c r="B125" s="360" t="s">
        <v>6614</v>
      </c>
      <c r="C125" s="359" t="s">
        <v>6608</v>
      </c>
      <c r="D125" s="365">
        <v>13336.18</v>
      </c>
      <c r="E125" s="343"/>
    </row>
    <row r="126" spans="1:5" s="341" customFormat="1" ht="30" x14ac:dyDescent="0.25">
      <c r="A126" s="360" t="s">
        <v>3100</v>
      </c>
      <c r="B126" s="360" t="s">
        <v>6615</v>
      </c>
      <c r="C126" s="359" t="s">
        <v>6608</v>
      </c>
      <c r="D126" s="365">
        <v>11365.32</v>
      </c>
      <c r="E126" s="343"/>
    </row>
    <row r="127" spans="1:5" s="341" customFormat="1" ht="30" x14ac:dyDescent="0.25">
      <c r="A127" s="360" t="s">
        <v>3101</v>
      </c>
      <c r="B127" s="360" t="s">
        <v>6616</v>
      </c>
      <c r="C127" s="359" t="s">
        <v>6608</v>
      </c>
      <c r="D127" s="365">
        <v>13200.18</v>
      </c>
      <c r="E127" s="343"/>
    </row>
    <row r="128" spans="1:5" s="341" customFormat="1" ht="15" x14ac:dyDescent="0.25">
      <c r="A128" s="360" t="s">
        <v>3102</v>
      </c>
      <c r="B128" s="360" t="s">
        <v>6617</v>
      </c>
      <c r="C128" s="359" t="s">
        <v>6608</v>
      </c>
      <c r="D128" s="364">
        <v>9492.66</v>
      </c>
      <c r="E128" s="343"/>
    </row>
    <row r="129" spans="1:5" s="341" customFormat="1" ht="15" x14ac:dyDescent="0.25">
      <c r="A129" s="360" t="s">
        <v>3103</v>
      </c>
      <c r="B129" s="360" t="s">
        <v>6618</v>
      </c>
      <c r="C129" s="359" t="s">
        <v>6608</v>
      </c>
      <c r="D129" s="365">
        <v>12189.05</v>
      </c>
      <c r="E129" s="343"/>
    </row>
    <row r="130" spans="1:5" s="341" customFormat="1" ht="22.15" customHeight="1" x14ac:dyDescent="0.25">
      <c r="A130" s="360" t="s">
        <v>3104</v>
      </c>
      <c r="B130" s="360" t="s">
        <v>6619</v>
      </c>
      <c r="C130" s="359" t="s">
        <v>6608</v>
      </c>
      <c r="D130" s="365">
        <v>17241.34</v>
      </c>
      <c r="E130" s="343"/>
    </row>
    <row r="131" spans="1:5" s="341" customFormat="1" ht="22.15" customHeight="1" x14ac:dyDescent="0.25">
      <c r="A131" s="360" t="s">
        <v>3105</v>
      </c>
      <c r="B131" s="360" t="s">
        <v>6620</v>
      </c>
      <c r="C131" s="359" t="s">
        <v>6608</v>
      </c>
      <c r="D131" s="365">
        <v>10736.7</v>
      </c>
      <c r="E131" s="343"/>
    </row>
    <row r="132" spans="1:5" s="341" customFormat="1" ht="19.149999999999999" customHeight="1" x14ac:dyDescent="0.25">
      <c r="A132" s="360" t="s">
        <v>3106</v>
      </c>
      <c r="B132" s="360" t="s">
        <v>6621</v>
      </c>
      <c r="C132" s="359" t="s">
        <v>6608</v>
      </c>
      <c r="D132" s="365">
        <v>14487.15</v>
      </c>
      <c r="E132" s="343"/>
    </row>
    <row r="133" spans="1:5" s="341" customFormat="1" ht="23.45" customHeight="1" x14ac:dyDescent="0.25">
      <c r="A133" s="360" t="s">
        <v>3107</v>
      </c>
      <c r="B133" s="360" t="s">
        <v>6622</v>
      </c>
      <c r="C133" s="359" t="s">
        <v>6608</v>
      </c>
      <c r="D133" s="365">
        <v>15299</v>
      </c>
      <c r="E133" s="343"/>
    </row>
    <row r="134" spans="1:5" s="341" customFormat="1" ht="15" x14ac:dyDescent="0.25">
      <c r="A134" s="360" t="s">
        <v>3108</v>
      </c>
      <c r="B134" s="360" t="s">
        <v>6623</v>
      </c>
      <c r="C134" s="359" t="s">
        <v>6608</v>
      </c>
      <c r="D134" s="365">
        <v>29732.35</v>
      </c>
      <c r="E134" s="343"/>
    </row>
    <row r="135" spans="1:5" s="341" customFormat="1" ht="15" x14ac:dyDescent="0.25">
      <c r="A135" s="360" t="s">
        <v>4743</v>
      </c>
      <c r="B135" s="360" t="s">
        <v>6624</v>
      </c>
      <c r="C135" s="359" t="s">
        <v>6608</v>
      </c>
      <c r="D135" s="362">
        <v>321.60000000000002</v>
      </c>
      <c r="E135" s="343"/>
    </row>
    <row r="136" spans="1:5" s="341" customFormat="1" ht="15" x14ac:dyDescent="0.25">
      <c r="A136" s="360" t="s">
        <v>4744</v>
      </c>
      <c r="B136" s="360" t="s">
        <v>6625</v>
      </c>
      <c r="C136" s="359" t="s">
        <v>6608</v>
      </c>
      <c r="D136" s="362">
        <v>382.84</v>
      </c>
      <c r="E136" s="343"/>
    </row>
    <row r="137" spans="1:5" s="341" customFormat="1" ht="15" x14ac:dyDescent="0.25">
      <c r="A137" s="360" t="s">
        <v>4745</v>
      </c>
      <c r="B137" s="360" t="s">
        <v>6626</v>
      </c>
      <c r="C137" s="359" t="s">
        <v>6608</v>
      </c>
      <c r="D137" s="362">
        <v>334.67</v>
      </c>
      <c r="E137" s="343"/>
    </row>
    <row r="138" spans="1:5" s="341" customFormat="1" ht="15" x14ac:dyDescent="0.25">
      <c r="A138" s="360" t="s">
        <v>4746</v>
      </c>
      <c r="B138" s="360" t="s">
        <v>6627</v>
      </c>
      <c r="C138" s="359" t="s">
        <v>6608</v>
      </c>
      <c r="D138" s="362">
        <v>334.67</v>
      </c>
      <c r="E138" s="343"/>
    </row>
    <row r="139" spans="1:5" s="341" customFormat="1" ht="15" x14ac:dyDescent="0.25">
      <c r="A139" s="360" t="s">
        <v>4747</v>
      </c>
      <c r="B139" s="360" t="s">
        <v>4748</v>
      </c>
      <c r="C139" s="359" t="s">
        <v>6608</v>
      </c>
      <c r="D139" s="362">
        <v>656.27</v>
      </c>
      <c r="E139" s="343"/>
    </row>
    <row r="140" spans="1:5" s="341" customFormat="1" ht="15" x14ac:dyDescent="0.25">
      <c r="A140" s="360" t="s">
        <v>4749</v>
      </c>
      <c r="B140" s="360" t="s">
        <v>4750</v>
      </c>
      <c r="C140" s="359" t="s">
        <v>6608</v>
      </c>
      <c r="D140" s="362">
        <v>334.67</v>
      </c>
      <c r="E140" s="343"/>
    </row>
    <row r="141" spans="1:5" s="341" customFormat="1" ht="15" x14ac:dyDescent="0.25">
      <c r="A141" s="360" t="s">
        <v>4751</v>
      </c>
      <c r="B141" s="360" t="s">
        <v>4752</v>
      </c>
      <c r="C141" s="359" t="s">
        <v>6608</v>
      </c>
      <c r="D141" s="362">
        <v>334.67</v>
      </c>
      <c r="E141" s="343"/>
    </row>
    <row r="142" spans="1:5" s="341" customFormat="1" ht="15" x14ac:dyDescent="0.25">
      <c r="A142" s="360" t="s">
        <v>4753</v>
      </c>
      <c r="B142" s="360" t="s">
        <v>4754</v>
      </c>
      <c r="C142" s="359" t="s">
        <v>6608</v>
      </c>
      <c r="D142" s="364">
        <v>1176.5</v>
      </c>
      <c r="E142" s="343"/>
    </row>
    <row r="143" spans="1:5" s="341" customFormat="1" ht="15" x14ac:dyDescent="0.25">
      <c r="A143" s="360" t="s">
        <v>4755</v>
      </c>
      <c r="B143" s="360" t="s">
        <v>4756</v>
      </c>
      <c r="C143" s="359" t="s">
        <v>6608</v>
      </c>
      <c r="D143" s="362">
        <v>717.51</v>
      </c>
      <c r="E143" s="343"/>
    </row>
    <row r="144" spans="1:5" s="341" customFormat="1" ht="15" x14ac:dyDescent="0.25">
      <c r="A144" s="360" t="s">
        <v>4757</v>
      </c>
      <c r="B144" s="360" t="s">
        <v>4758</v>
      </c>
      <c r="C144" s="359" t="s">
        <v>6608</v>
      </c>
      <c r="D144" s="362">
        <v>979.79</v>
      </c>
      <c r="E144" s="343"/>
    </row>
    <row r="145" spans="1:5" s="341" customFormat="1" ht="15" x14ac:dyDescent="0.25">
      <c r="A145" s="360" t="s">
        <v>4759</v>
      </c>
      <c r="B145" s="360" t="s">
        <v>4760</v>
      </c>
      <c r="C145" s="359" t="s">
        <v>6608</v>
      </c>
      <c r="D145" s="362">
        <v>334.67</v>
      </c>
      <c r="E145" s="343"/>
    </row>
    <row r="146" spans="1:5" s="341" customFormat="1" ht="15" x14ac:dyDescent="0.25">
      <c r="A146" s="360" t="s">
        <v>3094</v>
      </c>
      <c r="B146" s="360" t="s">
        <v>6628</v>
      </c>
      <c r="C146" s="359" t="s">
        <v>6629</v>
      </c>
      <c r="D146" s="364">
        <v>1050</v>
      </c>
      <c r="E146" s="343"/>
    </row>
    <row r="147" spans="1:5" s="341" customFormat="1" ht="30" x14ac:dyDescent="0.25">
      <c r="A147" s="360" t="s">
        <v>4761</v>
      </c>
      <c r="B147" s="360" t="s">
        <v>4762</v>
      </c>
      <c r="C147" s="359" t="s">
        <v>6629</v>
      </c>
      <c r="D147" s="364">
        <v>1552.85</v>
      </c>
      <c r="E147" s="343"/>
    </row>
    <row r="148" spans="1:5" s="341" customFormat="1" ht="45" x14ac:dyDescent="0.25">
      <c r="A148" s="360" t="s">
        <v>4763</v>
      </c>
      <c r="B148" s="360" t="s">
        <v>4764</v>
      </c>
      <c r="C148" s="359" t="s">
        <v>6629</v>
      </c>
      <c r="D148" s="364">
        <v>1633.81</v>
      </c>
      <c r="E148" s="343"/>
    </row>
    <row r="149" spans="1:5" s="341" customFormat="1" ht="30" x14ac:dyDescent="0.25">
      <c r="A149" s="360" t="s">
        <v>4765</v>
      </c>
      <c r="B149" s="360" t="s">
        <v>4766</v>
      </c>
      <c r="C149" s="359" t="s">
        <v>6629</v>
      </c>
      <c r="D149" s="362">
        <v>858.68</v>
      </c>
      <c r="E149" s="343"/>
    </row>
    <row r="150" spans="1:5" s="341" customFormat="1" ht="30" x14ac:dyDescent="0.25">
      <c r="A150" s="360" t="s">
        <v>4767</v>
      </c>
      <c r="B150" s="360" t="s">
        <v>4768</v>
      </c>
      <c r="C150" s="359" t="s">
        <v>6629</v>
      </c>
      <c r="D150" s="362">
        <v>875.43</v>
      </c>
      <c r="E150" s="343"/>
    </row>
    <row r="151" spans="1:5" s="341" customFormat="1" ht="30" x14ac:dyDescent="0.25">
      <c r="A151" s="360" t="s">
        <v>4769</v>
      </c>
      <c r="B151" s="360" t="s">
        <v>4770</v>
      </c>
      <c r="C151" s="359" t="s">
        <v>6629</v>
      </c>
      <c r="D151" s="364">
        <v>1855.94</v>
      </c>
      <c r="E151" s="343"/>
    </row>
    <row r="152" spans="1:5" s="341" customFormat="1" ht="45" x14ac:dyDescent="0.25">
      <c r="A152" s="360" t="s">
        <v>4771</v>
      </c>
      <c r="B152" s="360" t="s">
        <v>4772</v>
      </c>
      <c r="C152" s="359" t="s">
        <v>6629</v>
      </c>
      <c r="D152" s="364">
        <v>2209.91</v>
      </c>
      <c r="E152" s="343"/>
    </row>
    <row r="153" spans="1:5" s="341" customFormat="1" ht="45" x14ac:dyDescent="0.25">
      <c r="A153" s="360" t="s">
        <v>4773</v>
      </c>
      <c r="B153" s="360" t="s">
        <v>4774</v>
      </c>
      <c r="C153" s="359" t="s">
        <v>6629</v>
      </c>
      <c r="D153" s="364">
        <v>2200.12</v>
      </c>
      <c r="E153" s="343"/>
    </row>
    <row r="154" spans="1:5" s="341" customFormat="1" ht="30" x14ac:dyDescent="0.25">
      <c r="A154" s="360" t="s">
        <v>4731</v>
      </c>
      <c r="B154" s="360" t="s">
        <v>4732</v>
      </c>
      <c r="C154" s="359" t="s">
        <v>6629</v>
      </c>
      <c r="D154" s="362">
        <v>966.74</v>
      </c>
      <c r="E154" s="343"/>
    </row>
    <row r="155" spans="1:5" s="341" customFormat="1" ht="15" x14ac:dyDescent="0.25">
      <c r="A155" s="360" t="s">
        <v>3113</v>
      </c>
      <c r="B155" s="360" t="s">
        <v>11873</v>
      </c>
      <c r="C155" s="359" t="s">
        <v>6608</v>
      </c>
      <c r="D155" s="364">
        <v>1631.22</v>
      </c>
      <c r="E155" s="343"/>
    </row>
    <row r="156" spans="1:5" s="341" customFormat="1" x14ac:dyDescent="0.25">
      <c r="A156" s="378">
        <v>8726</v>
      </c>
      <c r="B156" s="356" t="s">
        <v>6630</v>
      </c>
      <c r="C156" s="357"/>
      <c r="D156" s="358"/>
      <c r="E156" s="343"/>
    </row>
    <row r="157" spans="1:5" s="341" customFormat="1" ht="30" x14ac:dyDescent="0.25">
      <c r="A157" s="360" t="s">
        <v>11874</v>
      </c>
      <c r="B157" s="360" t="s">
        <v>11875</v>
      </c>
      <c r="C157" s="359" t="s">
        <v>6594</v>
      </c>
      <c r="D157" s="363">
        <v>60.29</v>
      </c>
      <c r="E157" s="343"/>
    </row>
    <row r="158" spans="1:5" s="341" customFormat="1" ht="15" x14ac:dyDescent="0.25">
      <c r="A158" s="360" t="s">
        <v>3253</v>
      </c>
      <c r="B158" s="360" t="s">
        <v>11876</v>
      </c>
      <c r="C158" s="359" t="s">
        <v>6608</v>
      </c>
      <c r="D158" s="363">
        <v>39.99</v>
      </c>
      <c r="E158" s="343"/>
    </row>
    <row r="159" spans="1:5" s="341" customFormat="1" ht="15" x14ac:dyDescent="0.25">
      <c r="A159" s="360" t="s">
        <v>3255</v>
      </c>
      <c r="B159" s="360" t="s">
        <v>11877</v>
      </c>
      <c r="C159" s="359" t="s">
        <v>6608</v>
      </c>
      <c r="D159" s="363">
        <v>69.180000000000007</v>
      </c>
      <c r="E159" s="343"/>
    </row>
    <row r="160" spans="1:5" s="341" customFormat="1" ht="15" x14ac:dyDescent="0.25">
      <c r="A160" s="360" t="s">
        <v>3254</v>
      </c>
      <c r="B160" s="360" t="s">
        <v>11878</v>
      </c>
      <c r="C160" s="359" t="s">
        <v>6608</v>
      </c>
      <c r="D160" s="363">
        <v>91.88</v>
      </c>
      <c r="E160" s="343"/>
    </row>
    <row r="161" spans="1:5" s="341" customFormat="1" x14ac:dyDescent="0.25">
      <c r="A161" s="378">
        <v>8727</v>
      </c>
      <c r="B161" s="356" t="s">
        <v>24930</v>
      </c>
      <c r="C161" s="357"/>
      <c r="D161" s="358"/>
      <c r="E161" s="343"/>
    </row>
    <row r="162" spans="1:5" s="341" customFormat="1" ht="30" x14ac:dyDescent="0.25">
      <c r="A162" s="360" t="s">
        <v>3118</v>
      </c>
      <c r="B162" s="360" t="s">
        <v>12670</v>
      </c>
      <c r="C162" s="359" t="s">
        <v>6590</v>
      </c>
      <c r="D162" s="362">
        <v>165.22</v>
      </c>
      <c r="E162" s="343"/>
    </row>
    <row r="163" spans="1:5" s="341" customFormat="1" ht="15" x14ac:dyDescent="0.25">
      <c r="A163" s="360" t="s">
        <v>29108</v>
      </c>
      <c r="B163" s="360" t="s">
        <v>29109</v>
      </c>
      <c r="C163" s="359" t="s">
        <v>6590</v>
      </c>
      <c r="D163" s="362">
        <v>191.55</v>
      </c>
      <c r="E163" s="343"/>
    </row>
    <row r="164" spans="1:5" s="341" customFormat="1" ht="15" x14ac:dyDescent="0.25">
      <c r="A164" s="360" t="s">
        <v>3115</v>
      </c>
      <c r="B164" s="360" t="s">
        <v>11880</v>
      </c>
      <c r="C164" s="359" t="s">
        <v>6590</v>
      </c>
      <c r="D164" s="363">
        <v>10.98</v>
      </c>
      <c r="E164" s="343"/>
    </row>
    <row r="165" spans="1:5" s="341" customFormat="1" ht="30" x14ac:dyDescent="0.25">
      <c r="A165" s="360" t="s">
        <v>3117</v>
      </c>
      <c r="B165" s="360" t="s">
        <v>20940</v>
      </c>
      <c r="C165" s="359" t="s">
        <v>6594</v>
      </c>
      <c r="D165" s="363">
        <v>14.01</v>
      </c>
      <c r="E165" s="343"/>
    </row>
    <row r="166" spans="1:5" s="341" customFormat="1" ht="30" x14ac:dyDescent="0.25">
      <c r="A166" s="360" t="s">
        <v>3121</v>
      </c>
      <c r="B166" s="360" t="s">
        <v>11881</v>
      </c>
      <c r="C166" s="359" t="s">
        <v>6594</v>
      </c>
      <c r="D166" s="362">
        <v>208.26</v>
      </c>
      <c r="E166" s="343"/>
    </row>
    <row r="167" spans="1:5" s="341" customFormat="1" ht="30" x14ac:dyDescent="0.25">
      <c r="A167" s="360" t="s">
        <v>3120</v>
      </c>
      <c r="B167" s="360" t="s">
        <v>11882</v>
      </c>
      <c r="C167" s="359" t="s">
        <v>6590</v>
      </c>
      <c r="D167" s="363">
        <v>93.82</v>
      </c>
      <c r="E167" s="343"/>
    </row>
    <row r="168" spans="1:5" s="341" customFormat="1" ht="30" x14ac:dyDescent="0.25">
      <c r="A168" s="360" t="s">
        <v>12666</v>
      </c>
      <c r="B168" s="360" t="s">
        <v>12667</v>
      </c>
      <c r="C168" s="359" t="s">
        <v>6590</v>
      </c>
      <c r="D168" s="363">
        <v>65.25</v>
      </c>
      <c r="E168" s="343"/>
    </row>
    <row r="169" spans="1:5" s="341" customFormat="1" ht="30" x14ac:dyDescent="0.25">
      <c r="A169" s="360" t="s">
        <v>3119</v>
      </c>
      <c r="B169" s="360" t="s">
        <v>20941</v>
      </c>
      <c r="C169" s="359" t="s">
        <v>6590</v>
      </c>
      <c r="D169" s="363">
        <v>83.5</v>
      </c>
      <c r="E169" s="343"/>
    </row>
    <row r="170" spans="1:5" s="341" customFormat="1" x14ac:dyDescent="0.25">
      <c r="A170" s="378">
        <v>8728</v>
      </c>
      <c r="B170" s="356" t="s">
        <v>6631</v>
      </c>
      <c r="C170" s="357"/>
      <c r="D170" s="358"/>
      <c r="E170" s="343"/>
    </row>
    <row r="171" spans="1:5" s="341" customFormat="1" ht="15" x14ac:dyDescent="0.25">
      <c r="A171" s="360" t="s">
        <v>6632</v>
      </c>
      <c r="B171" s="360" t="s">
        <v>6633</v>
      </c>
      <c r="C171" s="359" t="s">
        <v>6608</v>
      </c>
      <c r="D171" s="361">
        <v>5.01</v>
      </c>
      <c r="E171" s="343"/>
    </row>
    <row r="172" spans="1:5" s="341" customFormat="1" ht="30" x14ac:dyDescent="0.25">
      <c r="A172" s="360" t="s">
        <v>3110</v>
      </c>
      <c r="B172" s="360" t="s">
        <v>11883</v>
      </c>
      <c r="C172" s="359" t="s">
        <v>6594</v>
      </c>
      <c r="D172" s="361">
        <v>2.95</v>
      </c>
      <c r="E172" s="343"/>
    </row>
    <row r="173" spans="1:5" s="341" customFormat="1" ht="45" x14ac:dyDescent="0.25">
      <c r="A173" s="360" t="s">
        <v>3114</v>
      </c>
      <c r="B173" s="360" t="s">
        <v>20942</v>
      </c>
      <c r="C173" s="359" t="s">
        <v>6594</v>
      </c>
      <c r="D173" s="363">
        <v>12.12</v>
      </c>
      <c r="E173" s="343"/>
    </row>
    <row r="174" spans="1:5" s="341" customFormat="1" x14ac:dyDescent="0.25">
      <c r="A174" s="378">
        <v>8729</v>
      </c>
      <c r="B174" s="356" t="s">
        <v>6634</v>
      </c>
      <c r="C174" s="357"/>
      <c r="D174" s="358"/>
      <c r="E174" s="343"/>
    </row>
    <row r="175" spans="1:5" s="341" customFormat="1" ht="30" x14ac:dyDescent="0.25">
      <c r="A175" s="360" t="s">
        <v>11884</v>
      </c>
      <c r="B175" s="360" t="s">
        <v>11885</v>
      </c>
      <c r="C175" s="359" t="s">
        <v>6594</v>
      </c>
      <c r="D175" s="361">
        <v>1.71</v>
      </c>
      <c r="E175" s="343"/>
    </row>
    <row r="176" spans="1:5" s="341" customFormat="1" ht="15" x14ac:dyDescent="0.25">
      <c r="A176" s="360" t="s">
        <v>11886</v>
      </c>
      <c r="B176" s="360" t="s">
        <v>12671</v>
      </c>
      <c r="C176" s="359" t="s">
        <v>6590</v>
      </c>
      <c r="D176" s="361">
        <v>1.56</v>
      </c>
      <c r="E176" s="343"/>
    </row>
    <row r="177" spans="1:5" s="341" customFormat="1" ht="15" x14ac:dyDescent="0.25">
      <c r="A177" s="360" t="s">
        <v>1648</v>
      </c>
      <c r="B177" s="360" t="s">
        <v>11887</v>
      </c>
      <c r="C177" s="359" t="s">
        <v>6636</v>
      </c>
      <c r="D177" s="363">
        <v>49.39</v>
      </c>
      <c r="E177" s="343"/>
    </row>
    <row r="178" spans="1:5" s="341" customFormat="1" ht="15" x14ac:dyDescent="0.25">
      <c r="A178" s="360" t="s">
        <v>1649</v>
      </c>
      <c r="B178" s="360" t="s">
        <v>1650</v>
      </c>
      <c r="C178" s="359" t="s">
        <v>6635</v>
      </c>
      <c r="D178" s="363">
        <v>12.5</v>
      </c>
      <c r="E178" s="343"/>
    </row>
    <row r="179" spans="1:5" s="341" customFormat="1" ht="15" x14ac:dyDescent="0.25">
      <c r="A179" s="360" t="s">
        <v>1651</v>
      </c>
      <c r="B179" s="360" t="s">
        <v>1652</v>
      </c>
      <c r="C179" s="359" t="s">
        <v>6636</v>
      </c>
      <c r="D179" s="363">
        <v>21.13</v>
      </c>
      <c r="E179" s="343"/>
    </row>
    <row r="180" spans="1:5" s="341" customFormat="1" ht="15" x14ac:dyDescent="0.25">
      <c r="A180" s="360" t="s">
        <v>1653</v>
      </c>
      <c r="B180" s="360" t="s">
        <v>1654</v>
      </c>
      <c r="C180" s="359" t="s">
        <v>6590</v>
      </c>
      <c r="D180" s="361">
        <v>8.8800000000000008</v>
      </c>
      <c r="E180" s="343"/>
    </row>
    <row r="181" spans="1:5" s="341" customFormat="1" ht="15" x14ac:dyDescent="0.25">
      <c r="A181" s="360" t="s">
        <v>1655</v>
      </c>
      <c r="B181" s="360" t="s">
        <v>1656</v>
      </c>
      <c r="C181" s="359" t="s">
        <v>6590</v>
      </c>
      <c r="D181" s="363">
        <v>18.579999999999998</v>
      </c>
      <c r="E181" s="343"/>
    </row>
    <row r="182" spans="1:5" s="341" customFormat="1" ht="15" x14ac:dyDescent="0.25">
      <c r="A182" s="360" t="s">
        <v>1657</v>
      </c>
      <c r="B182" s="360" t="s">
        <v>1658</v>
      </c>
      <c r="C182" s="359" t="s">
        <v>6594</v>
      </c>
      <c r="D182" s="363">
        <v>10.23</v>
      </c>
      <c r="E182" s="343"/>
    </row>
    <row r="183" spans="1:5" s="341" customFormat="1" ht="30" x14ac:dyDescent="0.25">
      <c r="A183" s="360" t="s">
        <v>1659</v>
      </c>
      <c r="B183" s="360" t="s">
        <v>11888</v>
      </c>
      <c r="C183" s="359" t="s">
        <v>6590</v>
      </c>
      <c r="D183" s="361">
        <v>8.5399999999999991</v>
      </c>
      <c r="E183" s="343"/>
    </row>
    <row r="184" spans="1:5" s="341" customFormat="1" ht="15" x14ac:dyDescent="0.25">
      <c r="A184" s="360" t="s">
        <v>1660</v>
      </c>
      <c r="B184" s="360" t="s">
        <v>11889</v>
      </c>
      <c r="C184" s="359" t="s">
        <v>6590</v>
      </c>
      <c r="D184" s="363">
        <v>10.07</v>
      </c>
      <c r="E184" s="343"/>
    </row>
    <row r="185" spans="1:5" s="341" customFormat="1" x14ac:dyDescent="0.25">
      <c r="A185" s="378">
        <v>8730</v>
      </c>
      <c r="B185" s="356" t="s">
        <v>26834</v>
      </c>
      <c r="C185" s="357"/>
      <c r="D185" s="358"/>
      <c r="E185" s="343"/>
    </row>
    <row r="186" spans="1:5" s="341" customFormat="1" ht="30" x14ac:dyDescent="0.25">
      <c r="A186" s="360" t="s">
        <v>11890</v>
      </c>
      <c r="B186" s="360" t="s">
        <v>11891</v>
      </c>
      <c r="C186" s="359" t="s">
        <v>6594</v>
      </c>
      <c r="D186" s="362">
        <v>246.75</v>
      </c>
      <c r="E186" s="343"/>
    </row>
    <row r="187" spans="1:5" s="341" customFormat="1" ht="30" x14ac:dyDescent="0.25">
      <c r="A187" s="360" t="s">
        <v>11892</v>
      </c>
      <c r="B187" s="360" t="s">
        <v>11893</v>
      </c>
      <c r="C187" s="359" t="s">
        <v>6594</v>
      </c>
      <c r="D187" s="362">
        <v>153.69999999999999</v>
      </c>
      <c r="E187" s="343"/>
    </row>
    <row r="188" spans="1:5" s="341" customFormat="1" ht="15" x14ac:dyDescent="0.25">
      <c r="A188" s="360" t="s">
        <v>26835</v>
      </c>
      <c r="B188" s="360" t="s">
        <v>26836</v>
      </c>
      <c r="C188" s="359" t="s">
        <v>6594</v>
      </c>
      <c r="D188" s="363">
        <v>27.62</v>
      </c>
      <c r="E188" s="343"/>
    </row>
    <row r="189" spans="1:5" s="341" customFormat="1" ht="15" x14ac:dyDescent="0.25">
      <c r="A189" s="360" t="s">
        <v>26837</v>
      </c>
      <c r="B189" s="360" t="s">
        <v>26838</v>
      </c>
      <c r="C189" s="359" t="s">
        <v>6594</v>
      </c>
      <c r="D189" s="363">
        <v>13.76</v>
      </c>
      <c r="E189" s="343"/>
    </row>
    <row r="190" spans="1:5" s="341" customFormat="1" ht="15" x14ac:dyDescent="0.25">
      <c r="A190" s="360" t="s">
        <v>26839</v>
      </c>
      <c r="B190" s="360" t="s">
        <v>26840</v>
      </c>
      <c r="C190" s="359" t="s">
        <v>6594</v>
      </c>
      <c r="D190" s="361">
        <v>6.46</v>
      </c>
      <c r="E190" s="343"/>
    </row>
    <row r="191" spans="1:5" s="341" customFormat="1" x14ac:dyDescent="0.25">
      <c r="A191" s="378">
        <v>8665</v>
      </c>
      <c r="B191" s="356" t="s">
        <v>6637</v>
      </c>
      <c r="C191" s="357"/>
      <c r="D191" s="358"/>
      <c r="E191" s="343"/>
    </row>
    <row r="192" spans="1:5" s="341" customFormat="1" x14ac:dyDescent="0.25">
      <c r="A192" s="378">
        <v>8731</v>
      </c>
      <c r="B192" s="356" t="s">
        <v>6638</v>
      </c>
      <c r="C192" s="357"/>
      <c r="D192" s="358"/>
      <c r="E192" s="343"/>
    </row>
    <row r="193" spans="1:5" s="341" customFormat="1" ht="15" x14ac:dyDescent="0.25">
      <c r="A193" s="360" t="s">
        <v>4084</v>
      </c>
      <c r="B193" s="360" t="s">
        <v>12672</v>
      </c>
      <c r="C193" s="359" t="s">
        <v>6599</v>
      </c>
      <c r="D193" s="361">
        <v>3.98</v>
      </c>
      <c r="E193" s="343"/>
    </row>
    <row r="194" spans="1:5" s="341" customFormat="1" ht="15" x14ac:dyDescent="0.25">
      <c r="A194" s="360" t="s">
        <v>4104</v>
      </c>
      <c r="B194" s="360" t="s">
        <v>12673</v>
      </c>
      <c r="C194" s="359" t="s">
        <v>6590</v>
      </c>
      <c r="D194" s="363">
        <v>10.28</v>
      </c>
      <c r="E194" s="343"/>
    </row>
    <row r="195" spans="1:5" s="341" customFormat="1" ht="15" x14ac:dyDescent="0.25">
      <c r="A195" s="360" t="s">
        <v>4103</v>
      </c>
      <c r="B195" s="360" t="s">
        <v>12674</v>
      </c>
      <c r="C195" s="359" t="s">
        <v>6590</v>
      </c>
      <c r="D195" s="361">
        <v>2.75</v>
      </c>
      <c r="E195" s="343"/>
    </row>
    <row r="196" spans="1:5" s="341" customFormat="1" ht="15" x14ac:dyDescent="0.25">
      <c r="A196" s="360" t="s">
        <v>4102</v>
      </c>
      <c r="B196" s="360" t="s">
        <v>12675</v>
      </c>
      <c r="C196" s="359" t="s">
        <v>6590</v>
      </c>
      <c r="D196" s="361">
        <v>5.49</v>
      </c>
      <c r="E196" s="343"/>
    </row>
    <row r="197" spans="1:5" s="341" customFormat="1" x14ac:dyDescent="0.25">
      <c r="A197" s="378">
        <v>8732</v>
      </c>
      <c r="B197" s="356" t="s">
        <v>6639</v>
      </c>
      <c r="C197" s="357"/>
      <c r="D197" s="358"/>
      <c r="E197" s="343"/>
    </row>
    <row r="198" spans="1:5" s="341" customFormat="1" ht="15" x14ac:dyDescent="0.25">
      <c r="A198" s="360" t="s">
        <v>4097</v>
      </c>
      <c r="B198" s="360" t="s">
        <v>12676</v>
      </c>
      <c r="C198" s="359" t="s">
        <v>6599</v>
      </c>
      <c r="D198" s="361">
        <v>8.9600000000000009</v>
      </c>
      <c r="E198" s="343"/>
    </row>
    <row r="199" spans="1:5" s="341" customFormat="1" ht="15" x14ac:dyDescent="0.25">
      <c r="A199" s="360" t="s">
        <v>4094</v>
      </c>
      <c r="B199" s="360" t="s">
        <v>12677</v>
      </c>
      <c r="C199" s="359" t="s">
        <v>6599</v>
      </c>
      <c r="D199" s="361">
        <v>7.84</v>
      </c>
      <c r="E199" s="343"/>
    </row>
    <row r="200" spans="1:5" s="341" customFormat="1" ht="15" x14ac:dyDescent="0.25">
      <c r="A200" s="360" t="s">
        <v>4098</v>
      </c>
      <c r="B200" s="360" t="s">
        <v>12678</v>
      </c>
      <c r="C200" s="359" t="s">
        <v>6599</v>
      </c>
      <c r="D200" s="361">
        <v>8.4</v>
      </c>
      <c r="E200" s="343"/>
    </row>
    <row r="201" spans="1:5" s="341" customFormat="1" ht="15" x14ac:dyDescent="0.25">
      <c r="A201" s="360" t="s">
        <v>4095</v>
      </c>
      <c r="B201" s="360" t="s">
        <v>12679</v>
      </c>
      <c r="C201" s="359" t="s">
        <v>6599</v>
      </c>
      <c r="D201" s="361">
        <v>7.42</v>
      </c>
      <c r="E201" s="343"/>
    </row>
    <row r="202" spans="1:5" s="341" customFormat="1" ht="15" x14ac:dyDescent="0.25">
      <c r="A202" s="360" t="s">
        <v>4096</v>
      </c>
      <c r="B202" s="360" t="s">
        <v>12680</v>
      </c>
      <c r="C202" s="359" t="s">
        <v>6599</v>
      </c>
      <c r="D202" s="363">
        <v>10.5</v>
      </c>
      <c r="E202" s="343"/>
    </row>
    <row r="203" spans="1:5" s="341" customFormat="1" ht="15" x14ac:dyDescent="0.25">
      <c r="A203" s="360" t="s">
        <v>4093</v>
      </c>
      <c r="B203" s="360" t="s">
        <v>12681</v>
      </c>
      <c r="C203" s="359" t="s">
        <v>6599</v>
      </c>
      <c r="D203" s="361">
        <v>9.1</v>
      </c>
      <c r="E203" s="343"/>
    </row>
    <row r="204" spans="1:5" s="341" customFormat="1" ht="15" x14ac:dyDescent="0.25">
      <c r="A204" s="360" t="s">
        <v>4085</v>
      </c>
      <c r="B204" s="360" t="s">
        <v>12682</v>
      </c>
      <c r="C204" s="359" t="s">
        <v>6599</v>
      </c>
      <c r="D204" s="361">
        <v>7.28</v>
      </c>
      <c r="E204" s="343"/>
    </row>
    <row r="205" spans="1:5" s="341" customFormat="1" ht="15" x14ac:dyDescent="0.25">
      <c r="A205" s="360" t="s">
        <v>4086</v>
      </c>
      <c r="B205" s="360" t="s">
        <v>12683</v>
      </c>
      <c r="C205" s="359" t="s">
        <v>6599</v>
      </c>
      <c r="D205" s="361">
        <v>9.1</v>
      </c>
      <c r="E205" s="343"/>
    </row>
    <row r="206" spans="1:5" s="341" customFormat="1" ht="15" x14ac:dyDescent="0.25">
      <c r="A206" s="360" t="s">
        <v>4099</v>
      </c>
      <c r="B206" s="360" t="s">
        <v>12684</v>
      </c>
      <c r="C206" s="359" t="s">
        <v>6599</v>
      </c>
      <c r="D206" s="361">
        <v>7.98</v>
      </c>
      <c r="E206" s="343"/>
    </row>
    <row r="207" spans="1:5" s="341" customFormat="1" ht="30" x14ac:dyDescent="0.25">
      <c r="A207" s="360" t="s">
        <v>4091</v>
      </c>
      <c r="B207" s="360" t="s">
        <v>12685</v>
      </c>
      <c r="C207" s="359" t="s">
        <v>6599</v>
      </c>
      <c r="D207" s="361">
        <v>3.32</v>
      </c>
      <c r="E207" s="343"/>
    </row>
    <row r="208" spans="1:5" s="341" customFormat="1" ht="30" x14ac:dyDescent="0.25">
      <c r="A208" s="360" t="s">
        <v>4092</v>
      </c>
      <c r="B208" s="360" t="s">
        <v>12686</v>
      </c>
      <c r="C208" s="359" t="s">
        <v>6599</v>
      </c>
      <c r="D208" s="361">
        <v>4.97</v>
      </c>
      <c r="E208" s="343"/>
    </row>
    <row r="209" spans="1:5" s="341" customFormat="1" x14ac:dyDescent="0.25">
      <c r="A209" s="378">
        <v>8733</v>
      </c>
      <c r="B209" s="356" t="s">
        <v>6640</v>
      </c>
      <c r="C209" s="357"/>
      <c r="D209" s="358"/>
      <c r="E209" s="343"/>
    </row>
    <row r="210" spans="1:5" s="341" customFormat="1" ht="15" x14ac:dyDescent="0.25">
      <c r="A210" s="360" t="s">
        <v>4087</v>
      </c>
      <c r="B210" s="360" t="s">
        <v>12687</v>
      </c>
      <c r="C210" s="359" t="s">
        <v>6599</v>
      </c>
      <c r="D210" s="363">
        <v>41.84</v>
      </c>
      <c r="E210" s="343"/>
    </row>
    <row r="211" spans="1:5" s="341" customFormat="1" ht="15" x14ac:dyDescent="0.25">
      <c r="A211" s="360" t="s">
        <v>4089</v>
      </c>
      <c r="B211" s="360" t="s">
        <v>12688</v>
      </c>
      <c r="C211" s="359" t="s">
        <v>6599</v>
      </c>
      <c r="D211" s="363">
        <v>94.21</v>
      </c>
      <c r="E211" s="343"/>
    </row>
    <row r="212" spans="1:5" s="341" customFormat="1" ht="15" x14ac:dyDescent="0.25">
      <c r="A212" s="360" t="s">
        <v>4090</v>
      </c>
      <c r="B212" s="360" t="s">
        <v>12689</v>
      </c>
      <c r="C212" s="359" t="s">
        <v>6599</v>
      </c>
      <c r="D212" s="362">
        <v>124.85</v>
      </c>
      <c r="E212" s="343"/>
    </row>
    <row r="213" spans="1:5" s="341" customFormat="1" ht="15" x14ac:dyDescent="0.25">
      <c r="A213" s="360" t="s">
        <v>4088</v>
      </c>
      <c r="B213" s="360" t="s">
        <v>12690</v>
      </c>
      <c r="C213" s="359" t="s">
        <v>6599</v>
      </c>
      <c r="D213" s="363">
        <v>71.42</v>
      </c>
      <c r="E213" s="343"/>
    </row>
    <row r="214" spans="1:5" s="341" customFormat="1" x14ac:dyDescent="0.25">
      <c r="A214" s="378">
        <v>8734</v>
      </c>
      <c r="B214" s="356" t="s">
        <v>6641</v>
      </c>
      <c r="C214" s="357"/>
      <c r="D214" s="358"/>
      <c r="E214" s="343"/>
    </row>
    <row r="215" spans="1:5" s="341" customFormat="1" ht="15" x14ac:dyDescent="0.25">
      <c r="A215" s="360" t="s">
        <v>4079</v>
      </c>
      <c r="B215" s="360" t="s">
        <v>12691</v>
      </c>
      <c r="C215" s="359" t="s">
        <v>6590</v>
      </c>
      <c r="D215" s="363">
        <v>24.08</v>
      </c>
      <c r="E215" s="343"/>
    </row>
    <row r="216" spans="1:5" s="341" customFormat="1" ht="15" x14ac:dyDescent="0.25">
      <c r="A216" s="360" t="s">
        <v>4078</v>
      </c>
      <c r="B216" s="360" t="s">
        <v>12692</v>
      </c>
      <c r="C216" s="359" t="s">
        <v>6590</v>
      </c>
      <c r="D216" s="363">
        <v>13.63</v>
      </c>
      <c r="E216" s="343"/>
    </row>
    <row r="217" spans="1:5" s="341" customFormat="1" x14ac:dyDescent="0.25">
      <c r="A217" s="378">
        <v>8735</v>
      </c>
      <c r="B217" s="356" t="s">
        <v>6642</v>
      </c>
      <c r="C217" s="357"/>
      <c r="D217" s="358"/>
      <c r="E217" s="343"/>
    </row>
    <row r="218" spans="1:5" s="341" customFormat="1" ht="15" x14ac:dyDescent="0.25">
      <c r="A218" s="360" t="s">
        <v>4083</v>
      </c>
      <c r="B218" s="360" t="s">
        <v>12693</v>
      </c>
      <c r="C218" s="359" t="s">
        <v>6599</v>
      </c>
      <c r="D218" s="363">
        <v>71.42</v>
      </c>
      <c r="E218" s="343"/>
    </row>
    <row r="219" spans="1:5" s="341" customFormat="1" ht="15" x14ac:dyDescent="0.25">
      <c r="A219" s="360" t="s">
        <v>12694</v>
      </c>
      <c r="B219" s="360" t="s">
        <v>12695</v>
      </c>
      <c r="C219" s="359" t="s">
        <v>6599</v>
      </c>
      <c r="D219" s="361">
        <v>5.82</v>
      </c>
      <c r="E219" s="343"/>
    </row>
    <row r="220" spans="1:5" s="341" customFormat="1" ht="15" x14ac:dyDescent="0.25">
      <c r="A220" s="360" t="s">
        <v>12696</v>
      </c>
      <c r="B220" s="360" t="s">
        <v>12697</v>
      </c>
      <c r="C220" s="359" t="s">
        <v>6599</v>
      </c>
      <c r="D220" s="361">
        <v>4.78</v>
      </c>
      <c r="E220" s="343"/>
    </row>
    <row r="221" spans="1:5" s="341" customFormat="1" ht="15" x14ac:dyDescent="0.25">
      <c r="A221" s="360" t="s">
        <v>4081</v>
      </c>
      <c r="B221" s="360" t="s">
        <v>12698</v>
      </c>
      <c r="C221" s="359" t="s">
        <v>6599</v>
      </c>
      <c r="D221" s="361">
        <v>4.47</v>
      </c>
      <c r="E221" s="343"/>
    </row>
    <row r="222" spans="1:5" s="341" customFormat="1" ht="15" x14ac:dyDescent="0.25">
      <c r="A222" s="360" t="s">
        <v>4082</v>
      </c>
      <c r="B222" s="360" t="s">
        <v>12699</v>
      </c>
      <c r="C222" s="359" t="s">
        <v>6599</v>
      </c>
      <c r="D222" s="361">
        <v>2.58</v>
      </c>
      <c r="E222" s="343"/>
    </row>
    <row r="223" spans="1:5" s="341" customFormat="1" ht="15" x14ac:dyDescent="0.25">
      <c r="A223" s="360" t="s">
        <v>4080</v>
      </c>
      <c r="B223" s="360" t="s">
        <v>12700</v>
      </c>
      <c r="C223" s="359" t="s">
        <v>6599</v>
      </c>
      <c r="D223" s="363">
        <v>50.99</v>
      </c>
      <c r="E223" s="343"/>
    </row>
    <row r="224" spans="1:5" s="341" customFormat="1" ht="15" x14ac:dyDescent="0.25">
      <c r="A224" s="360" t="s">
        <v>4101</v>
      </c>
      <c r="B224" s="360" t="s">
        <v>12701</v>
      </c>
      <c r="C224" s="359" t="s">
        <v>6599</v>
      </c>
      <c r="D224" s="363">
        <v>71.42</v>
      </c>
      <c r="E224" s="343"/>
    </row>
    <row r="225" spans="1:5" s="341" customFormat="1" ht="15" x14ac:dyDescent="0.25">
      <c r="A225" s="360" t="s">
        <v>4100</v>
      </c>
      <c r="B225" s="360" t="s">
        <v>12702</v>
      </c>
      <c r="C225" s="359" t="s">
        <v>6599</v>
      </c>
      <c r="D225" s="363">
        <v>45.78</v>
      </c>
      <c r="E225" s="343"/>
    </row>
    <row r="226" spans="1:5" s="341" customFormat="1" x14ac:dyDescent="0.25">
      <c r="A226" s="378">
        <v>8736</v>
      </c>
      <c r="B226" s="356" t="s">
        <v>6643</v>
      </c>
      <c r="C226" s="357"/>
      <c r="D226" s="358"/>
      <c r="E226" s="343"/>
    </row>
    <row r="227" spans="1:5" s="341" customFormat="1" ht="15" x14ac:dyDescent="0.25">
      <c r="A227" s="360" t="s">
        <v>12703</v>
      </c>
      <c r="B227" s="360" t="s">
        <v>12704</v>
      </c>
      <c r="C227" s="359" t="s">
        <v>6590</v>
      </c>
      <c r="D227" s="362">
        <v>116.63</v>
      </c>
      <c r="E227" s="343"/>
    </row>
    <row r="228" spans="1:5" s="341" customFormat="1" ht="15" x14ac:dyDescent="0.25">
      <c r="A228" s="360" t="s">
        <v>12705</v>
      </c>
      <c r="B228" s="360" t="s">
        <v>12706</v>
      </c>
      <c r="C228" s="359" t="s">
        <v>6590</v>
      </c>
      <c r="D228" s="363">
        <v>78.61</v>
      </c>
      <c r="E228" s="343"/>
    </row>
    <row r="229" spans="1:5" s="341" customFormat="1" x14ac:dyDescent="0.25">
      <c r="A229" s="378">
        <v>8666</v>
      </c>
      <c r="B229" s="356" t="s">
        <v>6644</v>
      </c>
      <c r="C229" s="357"/>
      <c r="D229" s="358"/>
      <c r="E229" s="343"/>
    </row>
    <row r="230" spans="1:5" s="341" customFormat="1" x14ac:dyDescent="0.25">
      <c r="A230" s="378">
        <v>8737</v>
      </c>
      <c r="B230" s="356" t="s">
        <v>6645</v>
      </c>
      <c r="C230" s="357"/>
      <c r="D230" s="358"/>
      <c r="E230" s="343"/>
    </row>
    <row r="231" spans="1:5" s="341" customFormat="1" ht="15" x14ac:dyDescent="0.25">
      <c r="A231" s="360" t="s">
        <v>12707</v>
      </c>
      <c r="B231" s="360" t="s">
        <v>12708</v>
      </c>
      <c r="C231" s="359" t="s">
        <v>6599</v>
      </c>
      <c r="D231" s="362">
        <v>232.76</v>
      </c>
      <c r="E231" s="343"/>
    </row>
    <row r="232" spans="1:5" s="341" customFormat="1" x14ac:dyDescent="0.25">
      <c r="A232" s="378">
        <v>8738</v>
      </c>
      <c r="B232" s="356" t="s">
        <v>6646</v>
      </c>
      <c r="C232" s="357"/>
      <c r="D232" s="358"/>
      <c r="E232" s="343"/>
    </row>
    <row r="233" spans="1:5" s="341" customFormat="1" ht="15" x14ac:dyDescent="0.25">
      <c r="A233" s="360" t="s">
        <v>12709</v>
      </c>
      <c r="B233" s="360" t="s">
        <v>12710</v>
      </c>
      <c r="C233" s="359" t="s">
        <v>6608</v>
      </c>
      <c r="D233" s="363">
        <v>34.58</v>
      </c>
      <c r="E233" s="343"/>
    </row>
    <row r="234" spans="1:5" s="341" customFormat="1" ht="15" x14ac:dyDescent="0.25">
      <c r="A234" s="360" t="s">
        <v>12711</v>
      </c>
      <c r="B234" s="360" t="s">
        <v>12712</v>
      </c>
      <c r="C234" s="359" t="s">
        <v>6608</v>
      </c>
      <c r="D234" s="363">
        <v>40.06</v>
      </c>
      <c r="E234" s="343"/>
    </row>
    <row r="235" spans="1:5" s="341" customFormat="1" ht="15" x14ac:dyDescent="0.25">
      <c r="A235" s="360" t="s">
        <v>12713</v>
      </c>
      <c r="B235" s="360" t="s">
        <v>12714</v>
      </c>
      <c r="C235" s="359" t="s">
        <v>6608</v>
      </c>
      <c r="D235" s="363">
        <v>17.29</v>
      </c>
      <c r="E235" s="343"/>
    </row>
    <row r="236" spans="1:5" s="341" customFormat="1" ht="15" x14ac:dyDescent="0.25">
      <c r="A236" s="360" t="s">
        <v>12715</v>
      </c>
      <c r="B236" s="360" t="s">
        <v>12716</v>
      </c>
      <c r="C236" s="359" t="s">
        <v>6608</v>
      </c>
      <c r="D236" s="363">
        <v>20.03</v>
      </c>
      <c r="E236" s="343"/>
    </row>
    <row r="237" spans="1:5" s="341" customFormat="1" ht="15" x14ac:dyDescent="0.25">
      <c r="A237" s="360" t="s">
        <v>12717</v>
      </c>
      <c r="B237" s="360" t="s">
        <v>12718</v>
      </c>
      <c r="C237" s="359" t="s">
        <v>6599</v>
      </c>
      <c r="D237" s="362">
        <v>164.72</v>
      </c>
      <c r="E237" s="343"/>
    </row>
    <row r="238" spans="1:5" s="341" customFormat="1" ht="15" x14ac:dyDescent="0.25">
      <c r="A238" s="360" t="s">
        <v>2643</v>
      </c>
      <c r="B238" s="360" t="s">
        <v>12719</v>
      </c>
      <c r="C238" s="359" t="s">
        <v>6594</v>
      </c>
      <c r="D238" s="362">
        <v>171.3</v>
      </c>
      <c r="E238" s="343"/>
    </row>
    <row r="239" spans="1:5" s="341" customFormat="1" ht="15" x14ac:dyDescent="0.25">
      <c r="A239" s="360" t="s">
        <v>2644</v>
      </c>
      <c r="B239" s="360" t="s">
        <v>12720</v>
      </c>
      <c r="C239" s="359" t="s">
        <v>6594</v>
      </c>
      <c r="D239" s="362">
        <v>180.74</v>
      </c>
      <c r="E239" s="343"/>
    </row>
    <row r="240" spans="1:5" s="341" customFormat="1" ht="15" x14ac:dyDescent="0.25">
      <c r="A240" s="360" t="s">
        <v>2645</v>
      </c>
      <c r="B240" s="360" t="s">
        <v>12721</v>
      </c>
      <c r="C240" s="359" t="s">
        <v>6594</v>
      </c>
      <c r="D240" s="362">
        <v>212.41</v>
      </c>
      <c r="E240" s="343"/>
    </row>
    <row r="241" spans="1:5" s="341" customFormat="1" ht="15" x14ac:dyDescent="0.25">
      <c r="A241" s="360" t="s">
        <v>2646</v>
      </c>
      <c r="B241" s="360" t="s">
        <v>12722</v>
      </c>
      <c r="C241" s="359" t="s">
        <v>6594</v>
      </c>
      <c r="D241" s="362">
        <v>245.92</v>
      </c>
      <c r="E241" s="343"/>
    </row>
    <row r="242" spans="1:5" s="341" customFormat="1" ht="15" x14ac:dyDescent="0.25">
      <c r="A242" s="360" t="s">
        <v>2647</v>
      </c>
      <c r="B242" s="360" t="s">
        <v>12723</v>
      </c>
      <c r="C242" s="359" t="s">
        <v>6594</v>
      </c>
      <c r="D242" s="362">
        <v>266.57</v>
      </c>
      <c r="E242" s="343"/>
    </row>
    <row r="243" spans="1:5" s="341" customFormat="1" ht="15" x14ac:dyDescent="0.25">
      <c r="A243" s="360" t="s">
        <v>2648</v>
      </c>
      <c r="B243" s="360" t="s">
        <v>12724</v>
      </c>
      <c r="C243" s="359" t="s">
        <v>6594</v>
      </c>
      <c r="D243" s="362">
        <v>311.69</v>
      </c>
      <c r="E243" s="343"/>
    </row>
    <row r="244" spans="1:5" s="341" customFormat="1" ht="15" x14ac:dyDescent="0.25">
      <c r="A244" s="360" t="s">
        <v>2649</v>
      </c>
      <c r="B244" s="360" t="s">
        <v>12725</v>
      </c>
      <c r="C244" s="359" t="s">
        <v>6594</v>
      </c>
      <c r="D244" s="362">
        <v>304.61</v>
      </c>
      <c r="E244" s="343"/>
    </row>
    <row r="245" spans="1:5" s="341" customFormat="1" ht="15" x14ac:dyDescent="0.25">
      <c r="A245" s="360" t="s">
        <v>2651</v>
      </c>
      <c r="B245" s="360" t="s">
        <v>12726</v>
      </c>
      <c r="C245" s="359" t="s">
        <v>6594</v>
      </c>
      <c r="D245" s="362">
        <v>370.9</v>
      </c>
      <c r="E245" s="343"/>
    </row>
    <row r="246" spans="1:5" s="341" customFormat="1" ht="15" x14ac:dyDescent="0.25">
      <c r="A246" s="360" t="s">
        <v>2653</v>
      </c>
      <c r="B246" s="360" t="s">
        <v>12727</v>
      </c>
      <c r="C246" s="359" t="s">
        <v>6594</v>
      </c>
      <c r="D246" s="362">
        <v>418.26</v>
      </c>
      <c r="E246" s="343"/>
    </row>
    <row r="247" spans="1:5" s="341" customFormat="1" ht="15" x14ac:dyDescent="0.25">
      <c r="A247" s="360" t="s">
        <v>2655</v>
      </c>
      <c r="B247" s="360" t="s">
        <v>12728</v>
      </c>
      <c r="C247" s="359" t="s">
        <v>6594</v>
      </c>
      <c r="D247" s="362">
        <v>492.34</v>
      </c>
      <c r="E247" s="343"/>
    </row>
    <row r="248" spans="1:5" s="341" customFormat="1" ht="15" x14ac:dyDescent="0.25">
      <c r="A248" s="360" t="s">
        <v>2657</v>
      </c>
      <c r="B248" s="360" t="s">
        <v>12729</v>
      </c>
      <c r="C248" s="359" t="s">
        <v>6594</v>
      </c>
      <c r="D248" s="362">
        <v>603.92999999999995</v>
      </c>
      <c r="E248" s="343"/>
    </row>
    <row r="249" spans="1:5" s="341" customFormat="1" ht="15" x14ac:dyDescent="0.25">
      <c r="A249" s="360" t="s">
        <v>2650</v>
      </c>
      <c r="B249" s="360" t="s">
        <v>12730</v>
      </c>
      <c r="C249" s="359" t="s">
        <v>6594</v>
      </c>
      <c r="D249" s="362">
        <v>149.69999999999999</v>
      </c>
      <c r="E249" s="343"/>
    </row>
    <row r="250" spans="1:5" s="341" customFormat="1" ht="15" x14ac:dyDescent="0.25">
      <c r="A250" s="360" t="s">
        <v>2652</v>
      </c>
      <c r="B250" s="360" t="s">
        <v>12731</v>
      </c>
      <c r="C250" s="359" t="s">
        <v>6594</v>
      </c>
      <c r="D250" s="362">
        <v>183.08</v>
      </c>
      <c r="E250" s="343"/>
    </row>
    <row r="251" spans="1:5" s="341" customFormat="1" ht="15" x14ac:dyDescent="0.25">
      <c r="A251" s="360" t="s">
        <v>2654</v>
      </c>
      <c r="B251" s="360" t="s">
        <v>12732</v>
      </c>
      <c r="C251" s="359" t="s">
        <v>6594</v>
      </c>
      <c r="D251" s="362">
        <v>206.67</v>
      </c>
      <c r="E251" s="343"/>
    </row>
    <row r="252" spans="1:5" s="341" customFormat="1" ht="15" x14ac:dyDescent="0.25">
      <c r="A252" s="360" t="s">
        <v>2656</v>
      </c>
      <c r="B252" s="360" t="s">
        <v>12733</v>
      </c>
      <c r="C252" s="359" t="s">
        <v>6594</v>
      </c>
      <c r="D252" s="362">
        <v>244.74</v>
      </c>
      <c r="E252" s="343"/>
    </row>
    <row r="253" spans="1:5" s="341" customFormat="1" ht="15" x14ac:dyDescent="0.25">
      <c r="A253" s="360" t="s">
        <v>2658</v>
      </c>
      <c r="B253" s="360" t="s">
        <v>12734</v>
      </c>
      <c r="C253" s="359" t="s">
        <v>6594</v>
      </c>
      <c r="D253" s="362">
        <v>301.22000000000003</v>
      </c>
      <c r="E253" s="343"/>
    </row>
    <row r="254" spans="1:5" s="341" customFormat="1" ht="15" x14ac:dyDescent="0.25">
      <c r="A254" s="360" t="s">
        <v>2638</v>
      </c>
      <c r="B254" s="360" t="s">
        <v>12735</v>
      </c>
      <c r="C254" s="359" t="s">
        <v>6608</v>
      </c>
      <c r="D254" s="363">
        <v>72.3</v>
      </c>
      <c r="E254" s="343"/>
    </row>
    <row r="255" spans="1:5" s="341" customFormat="1" ht="15" x14ac:dyDescent="0.25">
      <c r="A255" s="360" t="s">
        <v>12736</v>
      </c>
      <c r="B255" s="360" t="s">
        <v>12737</v>
      </c>
      <c r="C255" s="359" t="s">
        <v>6608</v>
      </c>
      <c r="D255" s="362">
        <v>155.88</v>
      </c>
      <c r="E255" s="343"/>
    </row>
    <row r="256" spans="1:5" s="341" customFormat="1" ht="15" x14ac:dyDescent="0.25">
      <c r="A256" s="360" t="s">
        <v>12738</v>
      </c>
      <c r="B256" s="360" t="s">
        <v>12739</v>
      </c>
      <c r="C256" s="359" t="s">
        <v>6608</v>
      </c>
      <c r="D256" s="362">
        <v>185.94</v>
      </c>
      <c r="E256" s="343"/>
    </row>
    <row r="257" spans="1:5" s="341" customFormat="1" ht="15" x14ac:dyDescent="0.25">
      <c r="A257" s="360" t="s">
        <v>12740</v>
      </c>
      <c r="B257" s="360" t="s">
        <v>12741</v>
      </c>
      <c r="C257" s="359" t="s">
        <v>6608</v>
      </c>
      <c r="D257" s="363">
        <v>77.94</v>
      </c>
      <c r="E257" s="343"/>
    </row>
    <row r="258" spans="1:5" s="341" customFormat="1" ht="15" x14ac:dyDescent="0.25">
      <c r="A258" s="360" t="s">
        <v>12742</v>
      </c>
      <c r="B258" s="360" t="s">
        <v>12743</v>
      </c>
      <c r="C258" s="359" t="s">
        <v>6608</v>
      </c>
      <c r="D258" s="363">
        <v>92.97</v>
      </c>
      <c r="E258" s="343"/>
    </row>
    <row r="259" spans="1:5" s="341" customFormat="1" ht="15" x14ac:dyDescent="0.25">
      <c r="A259" s="360" t="s">
        <v>6647</v>
      </c>
      <c r="B259" s="360" t="s">
        <v>6648</v>
      </c>
      <c r="C259" s="359" t="s">
        <v>6594</v>
      </c>
      <c r="D259" s="362">
        <v>228.58</v>
      </c>
      <c r="E259" s="343"/>
    </row>
    <row r="260" spans="1:5" s="341" customFormat="1" ht="15" x14ac:dyDescent="0.25">
      <c r="A260" s="360" t="s">
        <v>2642</v>
      </c>
      <c r="B260" s="360" t="s">
        <v>12744</v>
      </c>
      <c r="C260" s="359" t="s">
        <v>6599</v>
      </c>
      <c r="D260" s="362">
        <v>354.78</v>
      </c>
      <c r="E260" s="343"/>
    </row>
    <row r="261" spans="1:5" s="341" customFormat="1" ht="15" x14ac:dyDescent="0.25">
      <c r="A261" s="360" t="s">
        <v>6649</v>
      </c>
      <c r="B261" s="360" t="s">
        <v>12745</v>
      </c>
      <c r="C261" s="359" t="s">
        <v>6594</v>
      </c>
      <c r="D261" s="363">
        <v>43.3</v>
      </c>
      <c r="E261" s="343"/>
    </row>
    <row r="262" spans="1:5" s="341" customFormat="1" ht="15" x14ac:dyDescent="0.25">
      <c r="A262" s="360" t="s">
        <v>2659</v>
      </c>
      <c r="B262" s="360" t="s">
        <v>12746</v>
      </c>
      <c r="C262" s="359" t="s">
        <v>6594</v>
      </c>
      <c r="D262" s="363">
        <v>62.68</v>
      </c>
      <c r="E262" s="343"/>
    </row>
    <row r="263" spans="1:5" s="341" customFormat="1" ht="15" x14ac:dyDescent="0.25">
      <c r="A263" s="360" t="s">
        <v>2660</v>
      </c>
      <c r="B263" s="360" t="s">
        <v>12747</v>
      </c>
      <c r="C263" s="359" t="s">
        <v>6594</v>
      </c>
      <c r="D263" s="363">
        <v>87.79</v>
      </c>
      <c r="E263" s="343"/>
    </row>
    <row r="264" spans="1:5" s="341" customFormat="1" ht="15" x14ac:dyDescent="0.25">
      <c r="A264" s="360" t="s">
        <v>2661</v>
      </c>
      <c r="B264" s="360" t="s">
        <v>12748</v>
      </c>
      <c r="C264" s="359" t="s">
        <v>6594</v>
      </c>
      <c r="D264" s="362">
        <v>118.46</v>
      </c>
      <c r="E264" s="343"/>
    </row>
    <row r="265" spans="1:5" s="341" customFormat="1" ht="15" x14ac:dyDescent="0.25">
      <c r="A265" s="360" t="s">
        <v>2662</v>
      </c>
      <c r="B265" s="360" t="s">
        <v>12749</v>
      </c>
      <c r="C265" s="359" t="s">
        <v>6594</v>
      </c>
      <c r="D265" s="362">
        <v>196.54</v>
      </c>
      <c r="E265" s="343"/>
    </row>
    <row r="266" spans="1:5" s="341" customFormat="1" ht="15" x14ac:dyDescent="0.25">
      <c r="A266" s="360" t="s">
        <v>6650</v>
      </c>
      <c r="B266" s="360" t="s">
        <v>12750</v>
      </c>
      <c r="C266" s="359" t="s">
        <v>6594</v>
      </c>
      <c r="D266" s="363">
        <v>42.6</v>
      </c>
      <c r="E266" s="343"/>
    </row>
    <row r="267" spans="1:5" s="341" customFormat="1" ht="15" x14ac:dyDescent="0.25">
      <c r="A267" s="360" t="s">
        <v>2639</v>
      </c>
      <c r="B267" s="360" t="s">
        <v>12751</v>
      </c>
      <c r="C267" s="359" t="s">
        <v>6594</v>
      </c>
      <c r="D267" s="363">
        <v>78.709999999999994</v>
      </c>
      <c r="E267" s="343"/>
    </row>
    <row r="268" spans="1:5" s="341" customFormat="1" ht="15" x14ac:dyDescent="0.25">
      <c r="A268" s="360" t="s">
        <v>6651</v>
      </c>
      <c r="B268" s="360" t="s">
        <v>12752</v>
      </c>
      <c r="C268" s="359" t="s">
        <v>6594</v>
      </c>
      <c r="D268" s="363">
        <v>44.69</v>
      </c>
      <c r="E268" s="343"/>
    </row>
    <row r="269" spans="1:5" s="341" customFormat="1" ht="15" x14ac:dyDescent="0.25">
      <c r="A269" s="360" t="s">
        <v>2640</v>
      </c>
      <c r="B269" s="360" t="s">
        <v>12753</v>
      </c>
      <c r="C269" s="359" t="s">
        <v>6594</v>
      </c>
      <c r="D269" s="362">
        <v>103.84</v>
      </c>
      <c r="E269" s="343"/>
    </row>
    <row r="270" spans="1:5" s="341" customFormat="1" ht="15" x14ac:dyDescent="0.25">
      <c r="A270" s="360" t="s">
        <v>6652</v>
      </c>
      <c r="B270" s="360" t="s">
        <v>12754</v>
      </c>
      <c r="C270" s="359" t="s">
        <v>6594</v>
      </c>
      <c r="D270" s="363">
        <v>46.16</v>
      </c>
      <c r="E270" s="343"/>
    </row>
    <row r="271" spans="1:5" s="341" customFormat="1" ht="15" x14ac:dyDescent="0.25">
      <c r="A271" s="360" t="s">
        <v>2641</v>
      </c>
      <c r="B271" s="360" t="s">
        <v>12755</v>
      </c>
      <c r="C271" s="359" t="s">
        <v>6594</v>
      </c>
      <c r="D271" s="362">
        <v>129.57</v>
      </c>
      <c r="E271" s="343"/>
    </row>
    <row r="272" spans="1:5" s="341" customFormat="1" ht="15" x14ac:dyDescent="0.25">
      <c r="A272" s="360" t="s">
        <v>6653</v>
      </c>
      <c r="B272" s="360" t="s">
        <v>12756</v>
      </c>
      <c r="C272" s="359" t="s">
        <v>6594</v>
      </c>
      <c r="D272" s="363">
        <v>48.21</v>
      </c>
      <c r="E272" s="343"/>
    </row>
    <row r="273" spans="1:5" s="341" customFormat="1" ht="30" x14ac:dyDescent="0.25">
      <c r="A273" s="360" t="s">
        <v>6654</v>
      </c>
      <c r="B273" s="360" t="s">
        <v>12757</v>
      </c>
      <c r="C273" s="359" t="s">
        <v>6594</v>
      </c>
      <c r="D273" s="362">
        <v>154.56</v>
      </c>
      <c r="E273" s="343"/>
    </row>
    <row r="274" spans="1:5" s="341" customFormat="1" ht="15" x14ac:dyDescent="0.25">
      <c r="A274" s="360" t="s">
        <v>12758</v>
      </c>
      <c r="B274" s="360" t="s">
        <v>12759</v>
      </c>
      <c r="C274" s="359" t="s">
        <v>6608</v>
      </c>
      <c r="D274" s="364">
        <v>8647.64</v>
      </c>
      <c r="E274" s="343"/>
    </row>
    <row r="275" spans="1:5" s="341" customFormat="1" ht="15" x14ac:dyDescent="0.25">
      <c r="A275" s="360" t="s">
        <v>12760</v>
      </c>
      <c r="B275" s="360" t="s">
        <v>12761</v>
      </c>
      <c r="C275" s="359" t="s">
        <v>7416</v>
      </c>
      <c r="D275" s="363">
        <v>22.6</v>
      </c>
      <c r="E275" s="343"/>
    </row>
    <row r="276" spans="1:5" s="341" customFormat="1" ht="15" x14ac:dyDescent="0.25">
      <c r="A276" s="360" t="s">
        <v>12762</v>
      </c>
      <c r="B276" s="360" t="s">
        <v>12763</v>
      </c>
      <c r="C276" s="359" t="s">
        <v>6608</v>
      </c>
      <c r="D276" s="365">
        <v>17744.98</v>
      </c>
      <c r="E276" s="343"/>
    </row>
    <row r="277" spans="1:5" s="341" customFormat="1" ht="15" x14ac:dyDescent="0.25">
      <c r="A277" s="360" t="s">
        <v>12764</v>
      </c>
      <c r="B277" s="360" t="s">
        <v>12765</v>
      </c>
      <c r="C277" s="359" t="s">
        <v>7416</v>
      </c>
      <c r="D277" s="363">
        <v>22.6</v>
      </c>
      <c r="E277" s="343"/>
    </row>
    <row r="278" spans="1:5" s="341" customFormat="1" ht="15" x14ac:dyDescent="0.25">
      <c r="A278" s="360" t="s">
        <v>12766</v>
      </c>
      <c r="B278" s="360" t="s">
        <v>12767</v>
      </c>
      <c r="C278" s="359" t="s">
        <v>6608</v>
      </c>
      <c r="D278" s="364">
        <v>5026.7</v>
      </c>
      <c r="E278" s="343"/>
    </row>
    <row r="279" spans="1:5" s="341" customFormat="1" ht="15" x14ac:dyDescent="0.25">
      <c r="A279" s="360" t="s">
        <v>12768</v>
      </c>
      <c r="B279" s="360" t="s">
        <v>12769</v>
      </c>
      <c r="C279" s="359" t="s">
        <v>7416</v>
      </c>
      <c r="D279" s="363">
        <v>10.79</v>
      </c>
      <c r="E279" s="343"/>
    </row>
    <row r="280" spans="1:5" s="341" customFormat="1" ht="15" x14ac:dyDescent="0.25">
      <c r="A280" s="360" t="s">
        <v>12770</v>
      </c>
      <c r="B280" s="360" t="s">
        <v>12771</v>
      </c>
      <c r="C280" s="359" t="s">
        <v>6608</v>
      </c>
      <c r="D280" s="364">
        <v>3496.7</v>
      </c>
      <c r="E280" s="343"/>
    </row>
    <row r="281" spans="1:5" s="341" customFormat="1" ht="15" x14ac:dyDescent="0.25">
      <c r="A281" s="360" t="s">
        <v>12772</v>
      </c>
      <c r="B281" s="360" t="s">
        <v>12773</v>
      </c>
      <c r="C281" s="359" t="s">
        <v>7416</v>
      </c>
      <c r="D281" s="363">
        <v>19.89</v>
      </c>
      <c r="E281" s="343"/>
    </row>
    <row r="282" spans="1:5" s="341" customFormat="1" ht="15" x14ac:dyDescent="0.25">
      <c r="A282" s="360" t="s">
        <v>12774</v>
      </c>
      <c r="B282" s="360" t="s">
        <v>12775</v>
      </c>
      <c r="C282" s="359" t="s">
        <v>6599</v>
      </c>
      <c r="D282" s="363">
        <v>82.95</v>
      </c>
      <c r="E282" s="343"/>
    </row>
    <row r="283" spans="1:5" s="341" customFormat="1" x14ac:dyDescent="0.25">
      <c r="A283" s="378">
        <v>8739</v>
      </c>
      <c r="B283" s="356" t="s">
        <v>12776</v>
      </c>
      <c r="C283" s="357"/>
      <c r="D283" s="358"/>
      <c r="E283" s="343"/>
    </row>
    <row r="284" spans="1:5" s="341" customFormat="1" ht="15" x14ac:dyDescent="0.25">
      <c r="A284" s="360" t="s">
        <v>2666</v>
      </c>
      <c r="B284" s="360" t="s">
        <v>20943</v>
      </c>
      <c r="C284" s="359" t="s">
        <v>6590</v>
      </c>
      <c r="D284" s="363">
        <v>75.2</v>
      </c>
      <c r="E284" s="343"/>
    </row>
    <row r="285" spans="1:5" s="341" customFormat="1" ht="15" x14ac:dyDescent="0.25">
      <c r="A285" s="360" t="s">
        <v>2667</v>
      </c>
      <c r="B285" s="360" t="s">
        <v>20944</v>
      </c>
      <c r="C285" s="359" t="s">
        <v>6590</v>
      </c>
      <c r="D285" s="363">
        <v>69.88</v>
      </c>
      <c r="E285" s="343"/>
    </row>
    <row r="286" spans="1:5" s="341" customFormat="1" ht="15" x14ac:dyDescent="0.25">
      <c r="A286" s="360" t="s">
        <v>2668</v>
      </c>
      <c r="B286" s="360" t="s">
        <v>20945</v>
      </c>
      <c r="C286" s="359" t="s">
        <v>6590</v>
      </c>
      <c r="D286" s="363">
        <v>76.62</v>
      </c>
      <c r="E286" s="343"/>
    </row>
    <row r="287" spans="1:5" s="341" customFormat="1" x14ac:dyDescent="0.25">
      <c r="A287" s="378">
        <v>8740</v>
      </c>
      <c r="B287" s="356" t="s">
        <v>6655</v>
      </c>
      <c r="C287" s="357"/>
      <c r="D287" s="358"/>
      <c r="E287" s="343"/>
    </row>
    <row r="288" spans="1:5" s="341" customFormat="1" ht="15" x14ac:dyDescent="0.25">
      <c r="A288" s="360" t="s">
        <v>2674</v>
      </c>
      <c r="B288" s="360" t="s">
        <v>12777</v>
      </c>
      <c r="C288" s="359" t="s">
        <v>6599</v>
      </c>
      <c r="D288" s="362">
        <v>662.48</v>
      </c>
      <c r="E288" s="343"/>
    </row>
    <row r="289" spans="1:5" s="341" customFormat="1" ht="15" x14ac:dyDescent="0.25">
      <c r="A289" s="360" t="s">
        <v>2675</v>
      </c>
      <c r="B289" s="360" t="s">
        <v>12778</v>
      </c>
      <c r="C289" s="359" t="s">
        <v>6599</v>
      </c>
      <c r="D289" s="362">
        <v>678.81</v>
      </c>
      <c r="E289" s="343"/>
    </row>
    <row r="290" spans="1:5" s="341" customFormat="1" ht="15" x14ac:dyDescent="0.25">
      <c r="A290" s="360" t="s">
        <v>20946</v>
      </c>
      <c r="B290" s="360" t="s">
        <v>20947</v>
      </c>
      <c r="C290" s="359" t="s">
        <v>6599</v>
      </c>
      <c r="D290" s="362">
        <v>731.98</v>
      </c>
      <c r="E290" s="343"/>
    </row>
    <row r="291" spans="1:5" s="341" customFormat="1" ht="15" x14ac:dyDescent="0.25">
      <c r="A291" s="360" t="s">
        <v>2676</v>
      </c>
      <c r="B291" s="360" t="s">
        <v>12779</v>
      </c>
      <c r="C291" s="359" t="s">
        <v>6599</v>
      </c>
      <c r="D291" s="362">
        <v>698.68</v>
      </c>
      <c r="E291" s="343"/>
    </row>
    <row r="292" spans="1:5" s="341" customFormat="1" ht="15" x14ac:dyDescent="0.25">
      <c r="A292" s="360" t="s">
        <v>2677</v>
      </c>
      <c r="B292" s="360" t="s">
        <v>12780</v>
      </c>
      <c r="C292" s="359" t="s">
        <v>6599</v>
      </c>
      <c r="D292" s="362">
        <v>718.55</v>
      </c>
      <c r="E292" s="343"/>
    </row>
    <row r="293" spans="1:5" s="341" customFormat="1" ht="15" x14ac:dyDescent="0.25">
      <c r="A293" s="360" t="s">
        <v>2678</v>
      </c>
      <c r="B293" s="360" t="s">
        <v>12781</v>
      </c>
      <c r="C293" s="359" t="s">
        <v>6599</v>
      </c>
      <c r="D293" s="362">
        <v>746</v>
      </c>
      <c r="E293" s="343"/>
    </row>
    <row r="294" spans="1:5" s="341" customFormat="1" ht="15" x14ac:dyDescent="0.25">
      <c r="A294" s="360" t="s">
        <v>2679</v>
      </c>
      <c r="B294" s="360" t="s">
        <v>12782</v>
      </c>
      <c r="C294" s="359" t="s">
        <v>6599</v>
      </c>
      <c r="D294" s="362">
        <v>668.64</v>
      </c>
      <c r="E294" s="343"/>
    </row>
    <row r="295" spans="1:5" s="341" customFormat="1" ht="15" x14ac:dyDescent="0.25">
      <c r="A295" s="360" t="s">
        <v>2680</v>
      </c>
      <c r="B295" s="360" t="s">
        <v>12783</v>
      </c>
      <c r="C295" s="359" t="s">
        <v>6599</v>
      </c>
      <c r="D295" s="362">
        <v>683.91</v>
      </c>
      <c r="E295" s="343"/>
    </row>
    <row r="296" spans="1:5" s="341" customFormat="1" ht="15" x14ac:dyDescent="0.25">
      <c r="A296" s="360" t="s">
        <v>2681</v>
      </c>
      <c r="B296" s="360" t="s">
        <v>12784</v>
      </c>
      <c r="C296" s="359" t="s">
        <v>6599</v>
      </c>
      <c r="D296" s="362">
        <v>699.59</v>
      </c>
      <c r="E296" s="343"/>
    </row>
    <row r="297" spans="1:5" s="341" customFormat="1" ht="15" x14ac:dyDescent="0.25">
      <c r="A297" s="360" t="s">
        <v>2682</v>
      </c>
      <c r="B297" s="360" t="s">
        <v>12785</v>
      </c>
      <c r="C297" s="359" t="s">
        <v>6599</v>
      </c>
      <c r="D297" s="362">
        <v>715.7</v>
      </c>
      <c r="E297" s="343"/>
    </row>
    <row r="298" spans="1:5" s="341" customFormat="1" ht="15" x14ac:dyDescent="0.25">
      <c r="A298" s="360" t="s">
        <v>2683</v>
      </c>
      <c r="B298" s="360" t="s">
        <v>12786</v>
      </c>
      <c r="C298" s="359" t="s">
        <v>6599</v>
      </c>
      <c r="D298" s="362">
        <v>732.24</v>
      </c>
      <c r="E298" s="343"/>
    </row>
    <row r="299" spans="1:5" s="341" customFormat="1" ht="15" x14ac:dyDescent="0.25">
      <c r="A299" s="360" t="s">
        <v>2689</v>
      </c>
      <c r="B299" s="360" t="s">
        <v>12787</v>
      </c>
      <c r="C299" s="359" t="s">
        <v>6599</v>
      </c>
      <c r="D299" s="362">
        <v>644.91999999999996</v>
      </c>
      <c r="E299" s="343"/>
    </row>
    <row r="300" spans="1:5" s="341" customFormat="1" ht="15" x14ac:dyDescent="0.25">
      <c r="A300" s="360" t="s">
        <v>2690</v>
      </c>
      <c r="B300" s="360" t="s">
        <v>12788</v>
      </c>
      <c r="C300" s="359" t="s">
        <v>6599</v>
      </c>
      <c r="D300" s="362">
        <v>653.77</v>
      </c>
      <c r="E300" s="343"/>
    </row>
    <row r="301" spans="1:5" s="341" customFormat="1" x14ac:dyDescent="0.25">
      <c r="A301" s="378">
        <v>8741</v>
      </c>
      <c r="B301" s="356" t="s">
        <v>6656</v>
      </c>
      <c r="C301" s="357"/>
      <c r="D301" s="358"/>
      <c r="E301" s="343"/>
    </row>
    <row r="302" spans="1:5" s="341" customFormat="1" ht="15" x14ac:dyDescent="0.25">
      <c r="A302" s="360" t="s">
        <v>2669</v>
      </c>
      <c r="B302" s="360" t="s">
        <v>12789</v>
      </c>
      <c r="C302" s="359" t="s">
        <v>6599</v>
      </c>
      <c r="D302" s="362">
        <v>767.15</v>
      </c>
      <c r="E302" s="343"/>
    </row>
    <row r="303" spans="1:5" s="341" customFormat="1" ht="15" x14ac:dyDescent="0.25">
      <c r="A303" s="360" t="s">
        <v>2670</v>
      </c>
      <c r="B303" s="360" t="s">
        <v>12790</v>
      </c>
      <c r="C303" s="359" t="s">
        <v>6599</v>
      </c>
      <c r="D303" s="362">
        <v>784.27</v>
      </c>
      <c r="E303" s="343"/>
    </row>
    <row r="304" spans="1:5" s="341" customFormat="1" ht="15" x14ac:dyDescent="0.25">
      <c r="A304" s="360" t="s">
        <v>2671</v>
      </c>
      <c r="B304" s="360" t="s">
        <v>12791</v>
      </c>
      <c r="C304" s="359" t="s">
        <v>6599</v>
      </c>
      <c r="D304" s="362">
        <v>829.17</v>
      </c>
      <c r="E304" s="343"/>
    </row>
    <row r="305" spans="1:5" s="341" customFormat="1" ht="15" x14ac:dyDescent="0.25">
      <c r="A305" s="360" t="s">
        <v>2672</v>
      </c>
      <c r="B305" s="360" t="s">
        <v>12792</v>
      </c>
      <c r="C305" s="359" t="s">
        <v>6599</v>
      </c>
      <c r="D305" s="362">
        <v>839.15</v>
      </c>
      <c r="E305" s="343"/>
    </row>
    <row r="306" spans="1:5" s="341" customFormat="1" ht="15" x14ac:dyDescent="0.25">
      <c r="A306" s="360" t="s">
        <v>2673</v>
      </c>
      <c r="B306" s="360" t="s">
        <v>12793</v>
      </c>
      <c r="C306" s="359" t="s">
        <v>6599</v>
      </c>
      <c r="D306" s="362">
        <v>872.54</v>
      </c>
      <c r="E306" s="343"/>
    </row>
    <row r="307" spans="1:5" s="341" customFormat="1" ht="15" x14ac:dyDescent="0.25">
      <c r="A307" s="360" t="s">
        <v>2684</v>
      </c>
      <c r="B307" s="360" t="s">
        <v>12794</v>
      </c>
      <c r="C307" s="359" t="s">
        <v>6599</v>
      </c>
      <c r="D307" s="362">
        <v>717.72</v>
      </c>
      <c r="E307" s="343"/>
    </row>
    <row r="308" spans="1:5" s="341" customFormat="1" ht="15" x14ac:dyDescent="0.25">
      <c r="A308" s="360" t="s">
        <v>2685</v>
      </c>
      <c r="B308" s="360" t="s">
        <v>12795</v>
      </c>
      <c r="C308" s="359" t="s">
        <v>6599</v>
      </c>
      <c r="D308" s="362">
        <v>737.28</v>
      </c>
      <c r="E308" s="343"/>
    </row>
    <row r="309" spans="1:5" s="341" customFormat="1" ht="15" x14ac:dyDescent="0.25">
      <c r="A309" s="360" t="s">
        <v>2686</v>
      </c>
      <c r="B309" s="360" t="s">
        <v>12796</v>
      </c>
      <c r="C309" s="359" t="s">
        <v>6599</v>
      </c>
      <c r="D309" s="362">
        <v>736.68</v>
      </c>
      <c r="E309" s="343"/>
    </row>
    <row r="310" spans="1:5" s="341" customFormat="1" ht="15" x14ac:dyDescent="0.25">
      <c r="A310" s="360" t="s">
        <v>2687</v>
      </c>
      <c r="B310" s="360" t="s">
        <v>12797</v>
      </c>
      <c r="C310" s="359" t="s">
        <v>6599</v>
      </c>
      <c r="D310" s="362">
        <v>757.51</v>
      </c>
      <c r="E310" s="343"/>
    </row>
    <row r="311" spans="1:5" s="341" customFormat="1" ht="15" x14ac:dyDescent="0.25">
      <c r="A311" s="360" t="s">
        <v>2688</v>
      </c>
      <c r="B311" s="360" t="s">
        <v>12798</v>
      </c>
      <c r="C311" s="359" t="s">
        <v>6599</v>
      </c>
      <c r="D311" s="362">
        <v>714.87</v>
      </c>
      <c r="E311" s="343"/>
    </row>
    <row r="312" spans="1:5" s="341" customFormat="1" x14ac:dyDescent="0.25">
      <c r="A312" s="378">
        <v>8667</v>
      </c>
      <c r="B312" s="356" t="s">
        <v>6657</v>
      </c>
      <c r="C312" s="357"/>
      <c r="D312" s="358"/>
      <c r="E312" s="343"/>
    </row>
    <row r="313" spans="1:5" s="341" customFormat="1" x14ac:dyDescent="0.25">
      <c r="A313" s="378">
        <v>8742</v>
      </c>
      <c r="B313" s="356" t="s">
        <v>6658</v>
      </c>
      <c r="C313" s="357"/>
      <c r="D313" s="358"/>
      <c r="E313" s="343"/>
    </row>
    <row r="314" spans="1:5" s="341" customFormat="1" ht="15" x14ac:dyDescent="0.25">
      <c r="A314" s="360" t="s">
        <v>2663</v>
      </c>
      <c r="B314" s="360" t="s">
        <v>12799</v>
      </c>
      <c r="C314" s="359" t="s">
        <v>6599</v>
      </c>
      <c r="D314" s="362">
        <v>583.25</v>
      </c>
      <c r="E314" s="343"/>
    </row>
    <row r="315" spans="1:5" s="341" customFormat="1" ht="15" x14ac:dyDescent="0.25">
      <c r="A315" s="360" t="s">
        <v>2664</v>
      </c>
      <c r="B315" s="360" t="s">
        <v>12800</v>
      </c>
      <c r="C315" s="359" t="s">
        <v>6599</v>
      </c>
      <c r="D315" s="362">
        <v>440.21</v>
      </c>
      <c r="E315" s="343"/>
    </row>
    <row r="316" spans="1:5" s="341" customFormat="1" ht="15" x14ac:dyDescent="0.25">
      <c r="A316" s="360" t="s">
        <v>2665</v>
      </c>
      <c r="B316" s="360" t="s">
        <v>12801</v>
      </c>
      <c r="C316" s="359" t="s">
        <v>6599</v>
      </c>
      <c r="D316" s="362">
        <v>485.43</v>
      </c>
      <c r="E316" s="343"/>
    </row>
    <row r="317" spans="1:5" s="341" customFormat="1" x14ac:dyDescent="0.25">
      <c r="A317" s="378">
        <v>8744</v>
      </c>
      <c r="B317" s="356" t="s">
        <v>6659</v>
      </c>
      <c r="C317" s="357"/>
      <c r="D317" s="358"/>
      <c r="E317" s="343"/>
    </row>
    <row r="318" spans="1:5" s="341" customFormat="1" ht="15" x14ac:dyDescent="0.25">
      <c r="A318" s="360" t="s">
        <v>2691</v>
      </c>
      <c r="B318" s="360" t="s">
        <v>12802</v>
      </c>
      <c r="C318" s="359" t="s">
        <v>6599</v>
      </c>
      <c r="D318" s="362">
        <v>251.91</v>
      </c>
      <c r="E318" s="343"/>
    </row>
    <row r="319" spans="1:5" s="341" customFormat="1" ht="15" x14ac:dyDescent="0.25">
      <c r="A319" s="360" t="s">
        <v>2692</v>
      </c>
      <c r="B319" s="360" t="s">
        <v>12803</v>
      </c>
      <c r="C319" s="359" t="s">
        <v>6599</v>
      </c>
      <c r="D319" s="362">
        <v>208.81</v>
      </c>
      <c r="E319" s="343"/>
    </row>
    <row r="320" spans="1:5" s="341" customFormat="1" ht="15" x14ac:dyDescent="0.25">
      <c r="A320" s="360" t="s">
        <v>2693</v>
      </c>
      <c r="B320" s="360" t="s">
        <v>2694</v>
      </c>
      <c r="C320" s="359" t="s">
        <v>6599</v>
      </c>
      <c r="D320" s="362">
        <v>599.74</v>
      </c>
      <c r="E320" s="343"/>
    </row>
    <row r="321" spans="1:5" s="341" customFormat="1" ht="15" x14ac:dyDescent="0.25">
      <c r="A321" s="360" t="s">
        <v>3450</v>
      </c>
      <c r="B321" s="360" t="s">
        <v>3451</v>
      </c>
      <c r="C321" s="359" t="s">
        <v>6599</v>
      </c>
      <c r="D321" s="362">
        <v>432.67</v>
      </c>
      <c r="E321" s="343"/>
    </row>
    <row r="322" spans="1:5" s="341" customFormat="1" x14ac:dyDescent="0.25">
      <c r="A322" s="378">
        <v>8745</v>
      </c>
      <c r="B322" s="356" t="s">
        <v>6660</v>
      </c>
      <c r="C322" s="357"/>
      <c r="D322" s="358"/>
      <c r="E322" s="343"/>
    </row>
    <row r="323" spans="1:5" s="341" customFormat="1" ht="15" x14ac:dyDescent="0.25">
      <c r="A323" s="360" t="s">
        <v>2526</v>
      </c>
      <c r="B323" s="360" t="s">
        <v>12804</v>
      </c>
      <c r="C323" s="359" t="s">
        <v>6599</v>
      </c>
      <c r="D323" s="362">
        <v>270.5</v>
      </c>
      <c r="E323" s="343"/>
    </row>
    <row r="324" spans="1:5" s="341" customFormat="1" ht="15" x14ac:dyDescent="0.25">
      <c r="A324" s="360" t="s">
        <v>2527</v>
      </c>
      <c r="B324" s="360" t="s">
        <v>12805</v>
      </c>
      <c r="C324" s="359" t="s">
        <v>6599</v>
      </c>
      <c r="D324" s="362">
        <v>187.77</v>
      </c>
      <c r="E324" s="343"/>
    </row>
    <row r="325" spans="1:5" s="341" customFormat="1" x14ac:dyDescent="0.25">
      <c r="A325" s="378">
        <v>8668</v>
      </c>
      <c r="B325" s="356" t="s">
        <v>6661</v>
      </c>
      <c r="C325" s="357"/>
      <c r="D325" s="358"/>
      <c r="E325" s="343"/>
    </row>
    <row r="326" spans="1:5" s="341" customFormat="1" x14ac:dyDescent="0.25">
      <c r="A326" s="378">
        <v>8746</v>
      </c>
      <c r="B326" s="356" t="s">
        <v>6662</v>
      </c>
      <c r="C326" s="357"/>
      <c r="D326" s="358"/>
      <c r="E326" s="343"/>
    </row>
    <row r="327" spans="1:5" s="341" customFormat="1" ht="15" x14ac:dyDescent="0.25">
      <c r="A327" s="360" t="s">
        <v>12806</v>
      </c>
      <c r="B327" s="360" t="s">
        <v>12807</v>
      </c>
      <c r="C327" s="359" t="s">
        <v>6590</v>
      </c>
      <c r="D327" s="363">
        <v>29.46</v>
      </c>
      <c r="E327" s="343"/>
    </row>
    <row r="328" spans="1:5" s="341" customFormat="1" ht="15" x14ac:dyDescent="0.25">
      <c r="A328" s="360" t="s">
        <v>12808</v>
      </c>
      <c r="B328" s="360" t="s">
        <v>12809</v>
      </c>
      <c r="C328" s="359" t="s">
        <v>6590</v>
      </c>
      <c r="D328" s="363">
        <v>15.15</v>
      </c>
      <c r="E328" s="343"/>
    </row>
    <row r="329" spans="1:5" s="341" customFormat="1" ht="15" x14ac:dyDescent="0.25">
      <c r="A329" s="360" t="s">
        <v>12810</v>
      </c>
      <c r="B329" s="360" t="s">
        <v>12811</v>
      </c>
      <c r="C329" s="359" t="s">
        <v>6590</v>
      </c>
      <c r="D329" s="363">
        <v>17.510000000000002</v>
      </c>
      <c r="E329" s="343"/>
    </row>
    <row r="330" spans="1:5" s="341" customFormat="1" ht="15" x14ac:dyDescent="0.25">
      <c r="A330" s="360" t="s">
        <v>12812</v>
      </c>
      <c r="B330" s="360" t="s">
        <v>12813</v>
      </c>
      <c r="C330" s="359" t="s">
        <v>6590</v>
      </c>
      <c r="D330" s="363">
        <v>19.309999999999999</v>
      </c>
      <c r="E330" s="343"/>
    </row>
    <row r="331" spans="1:5" s="341" customFormat="1" ht="15" x14ac:dyDescent="0.25">
      <c r="A331" s="360" t="s">
        <v>12814</v>
      </c>
      <c r="B331" s="360" t="s">
        <v>12815</v>
      </c>
      <c r="C331" s="359" t="s">
        <v>6663</v>
      </c>
      <c r="D331" s="363">
        <v>13.19</v>
      </c>
      <c r="E331" s="343"/>
    </row>
    <row r="332" spans="1:5" s="341" customFormat="1" ht="15" x14ac:dyDescent="0.25">
      <c r="A332" s="360" t="s">
        <v>12816</v>
      </c>
      <c r="B332" s="360" t="s">
        <v>12817</v>
      </c>
      <c r="C332" s="359" t="s">
        <v>6663</v>
      </c>
      <c r="D332" s="363">
        <v>12.66</v>
      </c>
      <c r="E332" s="343"/>
    </row>
    <row r="333" spans="1:5" s="341" customFormat="1" ht="15" x14ac:dyDescent="0.25">
      <c r="A333" s="360" t="s">
        <v>12818</v>
      </c>
      <c r="B333" s="360" t="s">
        <v>12819</v>
      </c>
      <c r="C333" s="359" t="s">
        <v>6663</v>
      </c>
      <c r="D333" s="363">
        <v>13.2</v>
      </c>
      <c r="E333" s="343"/>
    </row>
    <row r="334" spans="1:5" s="341" customFormat="1" ht="15" x14ac:dyDescent="0.25">
      <c r="A334" s="360" t="s">
        <v>1705</v>
      </c>
      <c r="B334" s="360" t="s">
        <v>12820</v>
      </c>
      <c r="C334" s="359" t="s">
        <v>6663</v>
      </c>
      <c r="D334" s="363">
        <v>13.58</v>
      </c>
      <c r="E334" s="343"/>
    </row>
    <row r="335" spans="1:5" s="341" customFormat="1" ht="15" x14ac:dyDescent="0.25">
      <c r="A335" s="360" t="s">
        <v>12821</v>
      </c>
      <c r="B335" s="360" t="s">
        <v>12822</v>
      </c>
      <c r="C335" s="359" t="s">
        <v>6663</v>
      </c>
      <c r="D335" s="363">
        <v>14.87</v>
      </c>
      <c r="E335" s="343"/>
    </row>
    <row r="336" spans="1:5" s="341" customFormat="1" ht="15" x14ac:dyDescent="0.25">
      <c r="A336" s="360" t="s">
        <v>12823</v>
      </c>
      <c r="B336" s="360" t="s">
        <v>12824</v>
      </c>
      <c r="C336" s="359" t="s">
        <v>6663</v>
      </c>
      <c r="D336" s="363">
        <v>16.23</v>
      </c>
      <c r="E336" s="343"/>
    </row>
    <row r="337" spans="1:5" s="341" customFormat="1" ht="15" x14ac:dyDescent="0.25">
      <c r="A337" s="360" t="s">
        <v>1706</v>
      </c>
      <c r="B337" s="360" t="s">
        <v>12825</v>
      </c>
      <c r="C337" s="359" t="s">
        <v>6663</v>
      </c>
      <c r="D337" s="363">
        <v>13.2</v>
      </c>
      <c r="E337" s="343"/>
    </row>
    <row r="338" spans="1:5" s="341" customFormat="1" ht="15" x14ac:dyDescent="0.25">
      <c r="A338" s="360" t="s">
        <v>12826</v>
      </c>
      <c r="B338" s="360" t="s">
        <v>12827</v>
      </c>
      <c r="C338" s="359" t="s">
        <v>6663</v>
      </c>
      <c r="D338" s="363">
        <v>13.3</v>
      </c>
      <c r="E338" s="343"/>
    </row>
    <row r="339" spans="1:5" s="341" customFormat="1" ht="15" x14ac:dyDescent="0.25">
      <c r="A339" s="360" t="s">
        <v>12828</v>
      </c>
      <c r="B339" s="360" t="s">
        <v>12829</v>
      </c>
      <c r="C339" s="359" t="s">
        <v>6663</v>
      </c>
      <c r="D339" s="363">
        <v>13.61</v>
      </c>
      <c r="E339" s="343"/>
    </row>
    <row r="340" spans="1:5" s="341" customFormat="1" ht="15" x14ac:dyDescent="0.25">
      <c r="A340" s="360" t="s">
        <v>1707</v>
      </c>
      <c r="B340" s="360" t="s">
        <v>12830</v>
      </c>
      <c r="C340" s="359" t="s">
        <v>6663</v>
      </c>
      <c r="D340" s="363">
        <v>13.36</v>
      </c>
      <c r="E340" s="343"/>
    </row>
    <row r="341" spans="1:5" s="341" customFormat="1" ht="15" x14ac:dyDescent="0.25">
      <c r="A341" s="360" t="s">
        <v>1708</v>
      </c>
      <c r="B341" s="360" t="s">
        <v>12831</v>
      </c>
      <c r="C341" s="359" t="s">
        <v>6663</v>
      </c>
      <c r="D341" s="363">
        <v>13.95</v>
      </c>
      <c r="E341" s="343"/>
    </row>
    <row r="342" spans="1:5" s="341" customFormat="1" ht="15" x14ac:dyDescent="0.25">
      <c r="A342" s="360" t="s">
        <v>12832</v>
      </c>
      <c r="B342" s="360" t="s">
        <v>12833</v>
      </c>
      <c r="C342" s="359" t="s">
        <v>6663</v>
      </c>
      <c r="D342" s="363">
        <v>13.89</v>
      </c>
      <c r="E342" s="343"/>
    </row>
    <row r="343" spans="1:5" s="341" customFormat="1" ht="15" x14ac:dyDescent="0.25">
      <c r="A343" s="360" t="s">
        <v>12834</v>
      </c>
      <c r="B343" s="360" t="s">
        <v>12835</v>
      </c>
      <c r="C343" s="359" t="s">
        <v>6663</v>
      </c>
      <c r="D343" s="363">
        <v>13.95</v>
      </c>
      <c r="E343" s="343"/>
    </row>
    <row r="344" spans="1:5" s="341" customFormat="1" x14ac:dyDescent="0.25">
      <c r="A344" s="378">
        <v>8747</v>
      </c>
      <c r="B344" s="356" t="s">
        <v>12776</v>
      </c>
      <c r="C344" s="357"/>
      <c r="D344" s="358"/>
      <c r="E344" s="343"/>
    </row>
    <row r="345" spans="1:5" s="341" customFormat="1" ht="15" x14ac:dyDescent="0.25">
      <c r="A345" s="360" t="s">
        <v>2572</v>
      </c>
      <c r="B345" s="360" t="s">
        <v>12836</v>
      </c>
      <c r="C345" s="359" t="s">
        <v>6590</v>
      </c>
      <c r="D345" s="363">
        <v>77.010000000000005</v>
      </c>
      <c r="E345" s="343"/>
    </row>
    <row r="346" spans="1:5" s="341" customFormat="1" ht="15" x14ac:dyDescent="0.25">
      <c r="A346" s="360" t="s">
        <v>2573</v>
      </c>
      <c r="B346" s="360" t="s">
        <v>12837</v>
      </c>
      <c r="C346" s="359" t="s">
        <v>6590</v>
      </c>
      <c r="D346" s="363">
        <v>55.82</v>
      </c>
      <c r="E346" s="343"/>
    </row>
    <row r="347" spans="1:5" s="341" customFormat="1" ht="15" x14ac:dyDescent="0.25">
      <c r="A347" s="360" t="s">
        <v>2574</v>
      </c>
      <c r="B347" s="360" t="s">
        <v>12838</v>
      </c>
      <c r="C347" s="359" t="s">
        <v>6590</v>
      </c>
      <c r="D347" s="363">
        <v>59.07</v>
      </c>
      <c r="E347" s="343"/>
    </row>
    <row r="348" spans="1:5" s="341" customFormat="1" ht="15" x14ac:dyDescent="0.25">
      <c r="A348" s="360" t="s">
        <v>2575</v>
      </c>
      <c r="B348" s="360" t="s">
        <v>12839</v>
      </c>
      <c r="C348" s="359" t="s">
        <v>6590</v>
      </c>
      <c r="D348" s="363">
        <v>67.23</v>
      </c>
      <c r="E348" s="343"/>
    </row>
    <row r="349" spans="1:5" s="341" customFormat="1" ht="15" x14ac:dyDescent="0.25">
      <c r="A349" s="360" t="s">
        <v>2576</v>
      </c>
      <c r="B349" s="360" t="s">
        <v>12840</v>
      </c>
      <c r="C349" s="359" t="s">
        <v>6590</v>
      </c>
      <c r="D349" s="363">
        <v>70.39</v>
      </c>
      <c r="E349" s="343"/>
    </row>
    <row r="350" spans="1:5" s="341" customFormat="1" ht="15" x14ac:dyDescent="0.25">
      <c r="A350" s="360" t="s">
        <v>2577</v>
      </c>
      <c r="B350" s="360" t="s">
        <v>12841</v>
      </c>
      <c r="C350" s="359" t="s">
        <v>6590</v>
      </c>
      <c r="D350" s="363">
        <v>72.61</v>
      </c>
      <c r="E350" s="343"/>
    </row>
    <row r="351" spans="1:5" s="341" customFormat="1" ht="15" x14ac:dyDescent="0.25">
      <c r="A351" s="360" t="s">
        <v>2578</v>
      </c>
      <c r="B351" s="360" t="s">
        <v>12842</v>
      </c>
      <c r="C351" s="359" t="s">
        <v>6590</v>
      </c>
      <c r="D351" s="362">
        <v>150.69999999999999</v>
      </c>
      <c r="E351" s="343"/>
    </row>
    <row r="352" spans="1:5" s="341" customFormat="1" ht="15" x14ac:dyDescent="0.25">
      <c r="A352" s="360" t="s">
        <v>2579</v>
      </c>
      <c r="B352" s="360" t="s">
        <v>12843</v>
      </c>
      <c r="C352" s="359" t="s">
        <v>6590</v>
      </c>
      <c r="D352" s="362">
        <v>122.66</v>
      </c>
      <c r="E352" s="343"/>
    </row>
    <row r="353" spans="1:5" s="341" customFormat="1" ht="15" x14ac:dyDescent="0.25">
      <c r="A353" s="360" t="s">
        <v>2580</v>
      </c>
      <c r="B353" s="360" t="s">
        <v>12844</v>
      </c>
      <c r="C353" s="359" t="s">
        <v>6590</v>
      </c>
      <c r="D353" s="362">
        <v>100.23</v>
      </c>
      <c r="E353" s="343"/>
    </row>
    <row r="354" spans="1:5" s="341" customFormat="1" ht="15" x14ac:dyDescent="0.25">
      <c r="A354" s="360" t="s">
        <v>2581</v>
      </c>
      <c r="B354" s="360" t="s">
        <v>12845</v>
      </c>
      <c r="C354" s="359" t="s">
        <v>6590</v>
      </c>
      <c r="D354" s="363">
        <v>75.88</v>
      </c>
      <c r="E354" s="343"/>
    </row>
    <row r="355" spans="1:5" s="341" customFormat="1" ht="15" x14ac:dyDescent="0.25">
      <c r="A355" s="360" t="s">
        <v>2582</v>
      </c>
      <c r="B355" s="360" t="s">
        <v>12846</v>
      </c>
      <c r="C355" s="359" t="s">
        <v>6590</v>
      </c>
      <c r="D355" s="363">
        <v>58.41</v>
      </c>
      <c r="E355" s="343"/>
    </row>
    <row r="356" spans="1:5" s="341" customFormat="1" ht="30" x14ac:dyDescent="0.25">
      <c r="A356" s="360" t="s">
        <v>2583</v>
      </c>
      <c r="B356" s="360" t="s">
        <v>12847</v>
      </c>
      <c r="C356" s="359" t="s">
        <v>6590</v>
      </c>
      <c r="D356" s="362">
        <v>140.09</v>
      </c>
      <c r="E356" s="343"/>
    </row>
    <row r="357" spans="1:5" s="341" customFormat="1" ht="15" x14ac:dyDescent="0.25">
      <c r="A357" s="360" t="s">
        <v>20948</v>
      </c>
      <c r="B357" s="360" t="s">
        <v>20949</v>
      </c>
      <c r="C357" s="359" t="s">
        <v>6590</v>
      </c>
      <c r="D357" s="363">
        <v>68.290000000000006</v>
      </c>
      <c r="E357" s="343"/>
    </row>
    <row r="358" spans="1:5" s="341" customFormat="1" ht="15" x14ac:dyDescent="0.25">
      <c r="A358" s="360" t="s">
        <v>20950</v>
      </c>
      <c r="B358" s="360" t="s">
        <v>20951</v>
      </c>
      <c r="C358" s="359" t="s">
        <v>6590</v>
      </c>
      <c r="D358" s="363">
        <v>49.19</v>
      </c>
      <c r="E358" s="343"/>
    </row>
    <row r="359" spans="1:5" s="341" customFormat="1" ht="15" x14ac:dyDescent="0.25">
      <c r="A359" s="360" t="s">
        <v>20952</v>
      </c>
      <c r="B359" s="360" t="s">
        <v>20953</v>
      </c>
      <c r="C359" s="359" t="s">
        <v>6590</v>
      </c>
      <c r="D359" s="363">
        <v>46.87</v>
      </c>
      <c r="E359" s="343"/>
    </row>
    <row r="360" spans="1:5" s="341" customFormat="1" ht="15" x14ac:dyDescent="0.25">
      <c r="A360" s="360" t="s">
        <v>20954</v>
      </c>
      <c r="B360" s="360" t="s">
        <v>20955</v>
      </c>
      <c r="C360" s="359" t="s">
        <v>6590</v>
      </c>
      <c r="D360" s="363">
        <v>58.86</v>
      </c>
      <c r="E360" s="343"/>
    </row>
    <row r="361" spans="1:5" s="341" customFormat="1" ht="15" x14ac:dyDescent="0.25">
      <c r="A361" s="360" t="s">
        <v>20956</v>
      </c>
      <c r="B361" s="360" t="s">
        <v>20957</v>
      </c>
      <c r="C361" s="359" t="s">
        <v>6590</v>
      </c>
      <c r="D361" s="363">
        <v>61.91</v>
      </c>
      <c r="E361" s="343"/>
    </row>
    <row r="362" spans="1:5" s="341" customFormat="1" ht="15" x14ac:dyDescent="0.25">
      <c r="A362" s="360" t="s">
        <v>20958</v>
      </c>
      <c r="B362" s="360" t="s">
        <v>20959</v>
      </c>
      <c r="C362" s="359" t="s">
        <v>6590</v>
      </c>
      <c r="D362" s="363">
        <v>64.05</v>
      </c>
      <c r="E362" s="343"/>
    </row>
    <row r="363" spans="1:5" s="341" customFormat="1" ht="15" x14ac:dyDescent="0.25">
      <c r="A363" s="360" t="s">
        <v>20960</v>
      </c>
      <c r="B363" s="360" t="s">
        <v>20961</v>
      </c>
      <c r="C363" s="359" t="s">
        <v>6590</v>
      </c>
      <c r="D363" s="363">
        <v>67.39</v>
      </c>
      <c r="E363" s="343"/>
    </row>
    <row r="364" spans="1:5" s="341" customFormat="1" ht="15" x14ac:dyDescent="0.25">
      <c r="A364" s="360" t="s">
        <v>20962</v>
      </c>
      <c r="B364" s="360" t="s">
        <v>20963</v>
      </c>
      <c r="C364" s="359" t="s">
        <v>6590</v>
      </c>
      <c r="D364" s="363">
        <v>51.44</v>
      </c>
      <c r="E364" s="343"/>
    </row>
    <row r="365" spans="1:5" s="341" customFormat="1" ht="15" x14ac:dyDescent="0.25">
      <c r="A365" s="360" t="s">
        <v>5199</v>
      </c>
      <c r="B365" s="360" t="s">
        <v>12848</v>
      </c>
      <c r="C365" s="359" t="s">
        <v>6635</v>
      </c>
      <c r="D365" s="363">
        <v>66.97</v>
      </c>
      <c r="E365" s="343"/>
    </row>
    <row r="366" spans="1:5" s="341" customFormat="1" ht="15" x14ac:dyDescent="0.25">
      <c r="A366" s="360" t="s">
        <v>5200</v>
      </c>
      <c r="B366" s="360" t="s">
        <v>12849</v>
      </c>
      <c r="C366" s="359" t="s">
        <v>6635</v>
      </c>
      <c r="D366" s="363">
        <v>70.03</v>
      </c>
      <c r="E366" s="343"/>
    </row>
    <row r="367" spans="1:5" s="341" customFormat="1" ht="15" x14ac:dyDescent="0.25">
      <c r="A367" s="360" t="s">
        <v>20964</v>
      </c>
      <c r="B367" s="360" t="s">
        <v>20965</v>
      </c>
      <c r="C367" s="359" t="s">
        <v>6590</v>
      </c>
      <c r="D367" s="363">
        <v>96.93</v>
      </c>
      <c r="E367" s="343"/>
    </row>
    <row r="368" spans="1:5" s="341" customFormat="1" ht="15" x14ac:dyDescent="0.25">
      <c r="A368" s="360" t="s">
        <v>20966</v>
      </c>
      <c r="B368" s="360" t="s">
        <v>20967</v>
      </c>
      <c r="C368" s="359" t="s">
        <v>6590</v>
      </c>
      <c r="D368" s="363">
        <v>67.92</v>
      </c>
      <c r="E368" s="343"/>
    </row>
    <row r="369" spans="1:5" s="341" customFormat="1" ht="15" x14ac:dyDescent="0.25">
      <c r="A369" s="360" t="s">
        <v>20968</v>
      </c>
      <c r="B369" s="360" t="s">
        <v>20969</v>
      </c>
      <c r="C369" s="359" t="s">
        <v>6590</v>
      </c>
      <c r="D369" s="363">
        <v>65.19</v>
      </c>
      <c r="E369" s="343"/>
    </row>
    <row r="370" spans="1:5" s="341" customFormat="1" ht="15" x14ac:dyDescent="0.25">
      <c r="A370" s="360" t="s">
        <v>20970</v>
      </c>
      <c r="B370" s="360" t="s">
        <v>20971</v>
      </c>
      <c r="C370" s="359" t="s">
        <v>6590</v>
      </c>
      <c r="D370" s="363">
        <v>85.86</v>
      </c>
      <c r="E370" s="343"/>
    </row>
    <row r="371" spans="1:5" s="341" customFormat="1" ht="15" x14ac:dyDescent="0.25">
      <c r="A371" s="360" t="s">
        <v>20972</v>
      </c>
      <c r="B371" s="360" t="s">
        <v>20973</v>
      </c>
      <c r="C371" s="359" t="s">
        <v>6590</v>
      </c>
      <c r="D371" s="363">
        <v>89.44</v>
      </c>
      <c r="E371" s="343"/>
    </row>
    <row r="372" spans="1:5" s="341" customFormat="1" ht="15" x14ac:dyDescent="0.25">
      <c r="A372" s="360" t="s">
        <v>20974</v>
      </c>
      <c r="B372" s="360" t="s">
        <v>20975</v>
      </c>
      <c r="C372" s="359" t="s">
        <v>6590</v>
      </c>
      <c r="D372" s="363">
        <v>91.96</v>
      </c>
      <c r="E372" s="343"/>
    </row>
    <row r="373" spans="1:5" s="341" customFormat="1" ht="15" x14ac:dyDescent="0.25">
      <c r="A373" s="360" t="s">
        <v>20976</v>
      </c>
      <c r="B373" s="360" t="s">
        <v>20977</v>
      </c>
      <c r="C373" s="359" t="s">
        <v>6590</v>
      </c>
      <c r="D373" s="363">
        <v>92</v>
      </c>
      <c r="E373" s="343"/>
    </row>
    <row r="374" spans="1:5" s="341" customFormat="1" ht="15" x14ac:dyDescent="0.25">
      <c r="A374" s="360" t="s">
        <v>20978</v>
      </c>
      <c r="B374" s="360" t="s">
        <v>20979</v>
      </c>
      <c r="C374" s="359" t="s">
        <v>6590</v>
      </c>
      <c r="D374" s="363">
        <v>71.59</v>
      </c>
      <c r="E374" s="343"/>
    </row>
    <row r="375" spans="1:5" s="341" customFormat="1" ht="15" x14ac:dyDescent="0.25">
      <c r="A375" s="360" t="s">
        <v>20980</v>
      </c>
      <c r="B375" s="360" t="s">
        <v>20981</v>
      </c>
      <c r="C375" s="359" t="s">
        <v>6590</v>
      </c>
      <c r="D375" s="363">
        <v>76.19</v>
      </c>
      <c r="E375" s="343"/>
    </row>
    <row r="376" spans="1:5" s="341" customFormat="1" ht="15" x14ac:dyDescent="0.25">
      <c r="A376" s="360" t="s">
        <v>20982</v>
      </c>
      <c r="B376" s="360" t="s">
        <v>20983</v>
      </c>
      <c r="C376" s="359" t="s">
        <v>6590</v>
      </c>
      <c r="D376" s="363">
        <v>83.32</v>
      </c>
      <c r="E376" s="343"/>
    </row>
    <row r="377" spans="1:5" s="341" customFormat="1" ht="15" x14ac:dyDescent="0.25">
      <c r="A377" s="360" t="s">
        <v>20984</v>
      </c>
      <c r="B377" s="360" t="s">
        <v>20985</v>
      </c>
      <c r="C377" s="359" t="s">
        <v>6590</v>
      </c>
      <c r="D377" s="363">
        <v>61.8</v>
      </c>
      <c r="E377" s="343"/>
    </row>
    <row r="378" spans="1:5" s="341" customFormat="1" ht="15" x14ac:dyDescent="0.25">
      <c r="A378" s="360" t="s">
        <v>20986</v>
      </c>
      <c r="B378" s="360" t="s">
        <v>20987</v>
      </c>
      <c r="C378" s="359" t="s">
        <v>6590</v>
      </c>
      <c r="D378" s="363">
        <v>73.48</v>
      </c>
      <c r="E378" s="343"/>
    </row>
    <row r="379" spans="1:5" s="341" customFormat="1" ht="15" x14ac:dyDescent="0.25">
      <c r="A379" s="360" t="s">
        <v>20988</v>
      </c>
      <c r="B379" s="360" t="s">
        <v>20989</v>
      </c>
      <c r="C379" s="359" t="s">
        <v>6590</v>
      </c>
      <c r="D379" s="363">
        <v>76.66</v>
      </c>
      <c r="E379" s="343"/>
    </row>
    <row r="380" spans="1:5" s="341" customFormat="1" ht="15" x14ac:dyDescent="0.25">
      <c r="A380" s="360" t="s">
        <v>20990</v>
      </c>
      <c r="B380" s="360" t="s">
        <v>20991</v>
      </c>
      <c r="C380" s="359" t="s">
        <v>6590</v>
      </c>
      <c r="D380" s="363">
        <v>78.900000000000006</v>
      </c>
      <c r="E380" s="343"/>
    </row>
    <row r="381" spans="1:5" s="341" customFormat="1" ht="15" x14ac:dyDescent="0.25">
      <c r="A381" s="360" t="s">
        <v>20992</v>
      </c>
      <c r="B381" s="360" t="s">
        <v>20993</v>
      </c>
      <c r="C381" s="359" t="s">
        <v>6590</v>
      </c>
      <c r="D381" s="363">
        <v>83.28</v>
      </c>
      <c r="E381" s="343"/>
    </row>
    <row r="382" spans="1:5" s="341" customFormat="1" ht="15" x14ac:dyDescent="0.25">
      <c r="A382" s="360" t="s">
        <v>20994</v>
      </c>
      <c r="B382" s="360" t="s">
        <v>20995</v>
      </c>
      <c r="C382" s="359" t="s">
        <v>6590</v>
      </c>
      <c r="D382" s="363">
        <v>64.5</v>
      </c>
      <c r="E382" s="343"/>
    </row>
    <row r="383" spans="1:5" s="341" customFormat="1" x14ac:dyDescent="0.25">
      <c r="A383" s="378">
        <v>8748</v>
      </c>
      <c r="B383" s="356" t="s">
        <v>6655</v>
      </c>
      <c r="C383" s="357"/>
      <c r="D383" s="358"/>
      <c r="E383" s="343"/>
    </row>
    <row r="384" spans="1:5" s="341" customFormat="1" ht="15" x14ac:dyDescent="0.25">
      <c r="A384" s="360" t="s">
        <v>2595</v>
      </c>
      <c r="B384" s="360" t="s">
        <v>12850</v>
      </c>
      <c r="C384" s="359" t="s">
        <v>6599</v>
      </c>
      <c r="D384" s="362">
        <v>677.19</v>
      </c>
      <c r="E384" s="343"/>
    </row>
    <row r="385" spans="1:5" s="341" customFormat="1" ht="15" x14ac:dyDescent="0.25">
      <c r="A385" s="360" t="s">
        <v>2596</v>
      </c>
      <c r="B385" s="360" t="s">
        <v>12851</v>
      </c>
      <c r="C385" s="359" t="s">
        <v>6599</v>
      </c>
      <c r="D385" s="362">
        <v>693.52</v>
      </c>
      <c r="E385" s="343"/>
    </row>
    <row r="386" spans="1:5" s="341" customFormat="1" ht="15" x14ac:dyDescent="0.25">
      <c r="A386" s="360" t="s">
        <v>2597</v>
      </c>
      <c r="B386" s="360" t="s">
        <v>12852</v>
      </c>
      <c r="C386" s="359" t="s">
        <v>6599</v>
      </c>
      <c r="D386" s="362">
        <v>713.39</v>
      </c>
      <c r="E386" s="343"/>
    </row>
    <row r="387" spans="1:5" s="341" customFormat="1" ht="15" x14ac:dyDescent="0.25">
      <c r="A387" s="360" t="s">
        <v>2598</v>
      </c>
      <c r="B387" s="360" t="s">
        <v>12853</v>
      </c>
      <c r="C387" s="359" t="s">
        <v>6599</v>
      </c>
      <c r="D387" s="362">
        <v>733.26</v>
      </c>
      <c r="E387" s="343"/>
    </row>
    <row r="388" spans="1:5" s="341" customFormat="1" ht="15" x14ac:dyDescent="0.25">
      <c r="A388" s="360" t="s">
        <v>2599</v>
      </c>
      <c r="B388" s="360" t="s">
        <v>12854</v>
      </c>
      <c r="C388" s="359" t="s">
        <v>6599</v>
      </c>
      <c r="D388" s="362">
        <v>760.71</v>
      </c>
      <c r="E388" s="343"/>
    </row>
    <row r="389" spans="1:5" s="341" customFormat="1" ht="15" x14ac:dyDescent="0.25">
      <c r="A389" s="360" t="s">
        <v>2600</v>
      </c>
      <c r="B389" s="360" t="s">
        <v>12855</v>
      </c>
      <c r="C389" s="359" t="s">
        <v>6599</v>
      </c>
      <c r="D389" s="362">
        <v>834.45</v>
      </c>
      <c r="E389" s="343"/>
    </row>
    <row r="390" spans="1:5" s="341" customFormat="1" ht="15" x14ac:dyDescent="0.25">
      <c r="A390" s="360" t="s">
        <v>2601</v>
      </c>
      <c r="B390" s="360" t="s">
        <v>12856</v>
      </c>
      <c r="C390" s="359" t="s">
        <v>6599</v>
      </c>
      <c r="D390" s="362">
        <v>703.49</v>
      </c>
      <c r="E390" s="343"/>
    </row>
    <row r="391" spans="1:5" s="341" customFormat="1" ht="15" x14ac:dyDescent="0.25">
      <c r="A391" s="360" t="s">
        <v>2602</v>
      </c>
      <c r="B391" s="360" t="s">
        <v>12857</v>
      </c>
      <c r="C391" s="359" t="s">
        <v>6599</v>
      </c>
      <c r="D391" s="362">
        <v>718.76</v>
      </c>
      <c r="E391" s="343"/>
    </row>
    <row r="392" spans="1:5" s="341" customFormat="1" ht="15" x14ac:dyDescent="0.25">
      <c r="A392" s="360" t="s">
        <v>2603</v>
      </c>
      <c r="B392" s="360" t="s">
        <v>12858</v>
      </c>
      <c r="C392" s="359" t="s">
        <v>6599</v>
      </c>
      <c r="D392" s="362">
        <v>734.44</v>
      </c>
      <c r="E392" s="343"/>
    </row>
    <row r="393" spans="1:5" s="341" customFormat="1" ht="15" x14ac:dyDescent="0.25">
      <c r="A393" s="360" t="s">
        <v>2604</v>
      </c>
      <c r="B393" s="360" t="s">
        <v>12859</v>
      </c>
      <c r="C393" s="359" t="s">
        <v>6599</v>
      </c>
      <c r="D393" s="362">
        <v>750.55</v>
      </c>
      <c r="E393" s="343"/>
    </row>
    <row r="394" spans="1:5" s="341" customFormat="1" ht="15" x14ac:dyDescent="0.25">
      <c r="A394" s="360" t="s">
        <v>2605</v>
      </c>
      <c r="B394" s="360" t="s">
        <v>12860</v>
      </c>
      <c r="C394" s="359" t="s">
        <v>6599</v>
      </c>
      <c r="D394" s="362">
        <v>767.09</v>
      </c>
      <c r="E394" s="343"/>
    </row>
    <row r="395" spans="1:5" s="341" customFormat="1" ht="15" x14ac:dyDescent="0.25">
      <c r="A395" s="360" t="s">
        <v>2606</v>
      </c>
      <c r="B395" s="360" t="s">
        <v>12861</v>
      </c>
      <c r="C395" s="359" t="s">
        <v>6599</v>
      </c>
      <c r="D395" s="362">
        <v>784.08</v>
      </c>
      <c r="E395" s="343"/>
    </row>
    <row r="396" spans="1:5" s="341" customFormat="1" ht="15" x14ac:dyDescent="0.25">
      <c r="A396" s="360" t="s">
        <v>2612</v>
      </c>
      <c r="B396" s="360" t="s">
        <v>12862</v>
      </c>
      <c r="C396" s="359" t="s">
        <v>6599</v>
      </c>
      <c r="D396" s="362">
        <v>679.77</v>
      </c>
      <c r="E396" s="343"/>
    </row>
    <row r="397" spans="1:5" s="341" customFormat="1" ht="15" x14ac:dyDescent="0.25">
      <c r="A397" s="360" t="s">
        <v>2613</v>
      </c>
      <c r="B397" s="360" t="s">
        <v>12863</v>
      </c>
      <c r="C397" s="359" t="s">
        <v>6599</v>
      </c>
      <c r="D397" s="362">
        <v>688.62</v>
      </c>
      <c r="E397" s="343"/>
    </row>
    <row r="398" spans="1:5" s="341" customFormat="1" x14ac:dyDescent="0.25">
      <c r="A398" s="378">
        <v>8749</v>
      </c>
      <c r="B398" s="356" t="s">
        <v>6664</v>
      </c>
      <c r="C398" s="357"/>
      <c r="D398" s="358"/>
      <c r="E398" s="343"/>
    </row>
    <row r="399" spans="1:5" s="341" customFormat="1" ht="15" x14ac:dyDescent="0.25">
      <c r="A399" s="360" t="s">
        <v>2589</v>
      </c>
      <c r="B399" s="360" t="s">
        <v>12864</v>
      </c>
      <c r="C399" s="359" t="s">
        <v>6599</v>
      </c>
      <c r="D399" s="362">
        <v>736.49</v>
      </c>
      <c r="E399" s="343"/>
    </row>
    <row r="400" spans="1:5" s="341" customFormat="1" ht="15" x14ac:dyDescent="0.25">
      <c r="A400" s="360" t="s">
        <v>2590</v>
      </c>
      <c r="B400" s="360" t="s">
        <v>12865</v>
      </c>
      <c r="C400" s="359" t="s">
        <v>6599</v>
      </c>
      <c r="D400" s="362">
        <v>743.98</v>
      </c>
      <c r="E400" s="343"/>
    </row>
    <row r="401" spans="1:5" s="341" customFormat="1" ht="15" x14ac:dyDescent="0.25">
      <c r="A401" s="360" t="s">
        <v>2591</v>
      </c>
      <c r="B401" s="360" t="s">
        <v>12866</v>
      </c>
      <c r="C401" s="359" t="s">
        <v>6599</v>
      </c>
      <c r="D401" s="362">
        <v>763.55</v>
      </c>
      <c r="E401" s="343"/>
    </row>
    <row r="402" spans="1:5" s="341" customFormat="1" ht="15" x14ac:dyDescent="0.25">
      <c r="A402" s="360" t="s">
        <v>2592</v>
      </c>
      <c r="B402" s="360" t="s">
        <v>12867</v>
      </c>
      <c r="C402" s="359" t="s">
        <v>6599</v>
      </c>
      <c r="D402" s="362">
        <v>779.17</v>
      </c>
      <c r="E402" s="343"/>
    </row>
    <row r="403" spans="1:5" s="341" customFormat="1" ht="15" x14ac:dyDescent="0.25">
      <c r="A403" s="360" t="s">
        <v>2593</v>
      </c>
      <c r="B403" s="360" t="s">
        <v>12868</v>
      </c>
      <c r="C403" s="359" t="s">
        <v>6599</v>
      </c>
      <c r="D403" s="362">
        <v>795.13</v>
      </c>
      <c r="E403" s="343"/>
    </row>
    <row r="404" spans="1:5" s="341" customFormat="1" ht="15" x14ac:dyDescent="0.25">
      <c r="A404" s="360" t="s">
        <v>2594</v>
      </c>
      <c r="B404" s="360" t="s">
        <v>12869</v>
      </c>
      <c r="C404" s="359" t="s">
        <v>6599</v>
      </c>
      <c r="D404" s="362">
        <v>814.76</v>
      </c>
      <c r="E404" s="343"/>
    </row>
    <row r="405" spans="1:5" s="341" customFormat="1" x14ac:dyDescent="0.25">
      <c r="A405" s="378">
        <v>8750</v>
      </c>
      <c r="B405" s="356" t="s">
        <v>6656</v>
      </c>
      <c r="C405" s="357"/>
      <c r="D405" s="358"/>
      <c r="E405" s="343"/>
    </row>
    <row r="406" spans="1:5" s="341" customFormat="1" ht="15" x14ac:dyDescent="0.25">
      <c r="A406" s="360" t="s">
        <v>2584</v>
      </c>
      <c r="B406" s="360" t="s">
        <v>12870</v>
      </c>
      <c r="C406" s="359" t="s">
        <v>6599</v>
      </c>
      <c r="D406" s="362">
        <v>793.35</v>
      </c>
      <c r="E406" s="343"/>
    </row>
    <row r="407" spans="1:5" s="341" customFormat="1" ht="15" x14ac:dyDescent="0.25">
      <c r="A407" s="360" t="s">
        <v>2585</v>
      </c>
      <c r="B407" s="360" t="s">
        <v>12871</v>
      </c>
      <c r="C407" s="359" t="s">
        <v>6599</v>
      </c>
      <c r="D407" s="362">
        <v>817.88</v>
      </c>
      <c r="E407" s="343"/>
    </row>
    <row r="408" spans="1:5" s="341" customFormat="1" ht="15" x14ac:dyDescent="0.25">
      <c r="A408" s="360" t="s">
        <v>2586</v>
      </c>
      <c r="B408" s="360" t="s">
        <v>12872</v>
      </c>
      <c r="C408" s="359" t="s">
        <v>6599</v>
      </c>
      <c r="D408" s="362">
        <v>864.02</v>
      </c>
      <c r="E408" s="343"/>
    </row>
    <row r="409" spans="1:5" s="341" customFormat="1" ht="15" x14ac:dyDescent="0.25">
      <c r="A409" s="360" t="s">
        <v>2587</v>
      </c>
      <c r="B409" s="360" t="s">
        <v>12873</v>
      </c>
      <c r="C409" s="359" t="s">
        <v>6599</v>
      </c>
      <c r="D409" s="362">
        <v>874</v>
      </c>
      <c r="E409" s="343"/>
    </row>
    <row r="410" spans="1:5" s="341" customFormat="1" ht="15" x14ac:dyDescent="0.25">
      <c r="A410" s="360" t="s">
        <v>2588</v>
      </c>
      <c r="B410" s="360" t="s">
        <v>12874</v>
      </c>
      <c r="C410" s="359" t="s">
        <v>6599</v>
      </c>
      <c r="D410" s="362">
        <v>907.39</v>
      </c>
      <c r="E410" s="343"/>
    </row>
    <row r="411" spans="1:5" s="341" customFormat="1" ht="15" x14ac:dyDescent="0.25">
      <c r="A411" s="360" t="s">
        <v>2607</v>
      </c>
      <c r="B411" s="360" t="s">
        <v>12875</v>
      </c>
      <c r="C411" s="359" t="s">
        <v>6599</v>
      </c>
      <c r="D411" s="362">
        <v>752.57</v>
      </c>
      <c r="E411" s="343"/>
    </row>
    <row r="412" spans="1:5" s="341" customFormat="1" ht="15" x14ac:dyDescent="0.25">
      <c r="A412" s="360" t="s">
        <v>2608</v>
      </c>
      <c r="B412" s="360" t="s">
        <v>12876</v>
      </c>
      <c r="C412" s="359" t="s">
        <v>6599</v>
      </c>
      <c r="D412" s="362">
        <v>772.13</v>
      </c>
      <c r="E412" s="343"/>
    </row>
    <row r="413" spans="1:5" s="341" customFormat="1" ht="15" x14ac:dyDescent="0.25">
      <c r="A413" s="360" t="s">
        <v>2609</v>
      </c>
      <c r="B413" s="360" t="s">
        <v>12877</v>
      </c>
      <c r="C413" s="359" t="s">
        <v>6599</v>
      </c>
      <c r="D413" s="362">
        <v>778.81</v>
      </c>
      <c r="E413" s="343"/>
    </row>
    <row r="414" spans="1:5" s="341" customFormat="1" ht="15" x14ac:dyDescent="0.25">
      <c r="A414" s="360" t="s">
        <v>2610</v>
      </c>
      <c r="B414" s="360" t="s">
        <v>12878</v>
      </c>
      <c r="C414" s="359" t="s">
        <v>6599</v>
      </c>
      <c r="D414" s="362">
        <v>792.36</v>
      </c>
      <c r="E414" s="343"/>
    </row>
    <row r="415" spans="1:5" s="341" customFormat="1" ht="15" x14ac:dyDescent="0.25">
      <c r="A415" s="360" t="s">
        <v>2611</v>
      </c>
      <c r="B415" s="360" t="s">
        <v>12879</v>
      </c>
      <c r="C415" s="359" t="s">
        <v>6599</v>
      </c>
      <c r="D415" s="362">
        <v>749.72</v>
      </c>
      <c r="E415" s="343"/>
    </row>
    <row r="416" spans="1:5" s="341" customFormat="1" x14ac:dyDescent="0.25">
      <c r="A416" s="378">
        <v>8751</v>
      </c>
      <c r="B416" s="356" t="s">
        <v>6665</v>
      </c>
      <c r="C416" s="357"/>
      <c r="D416" s="358"/>
      <c r="E416" s="343"/>
    </row>
    <row r="417" spans="1:5" s="341" customFormat="1" ht="15" x14ac:dyDescent="0.25">
      <c r="A417" s="360" t="s">
        <v>2620</v>
      </c>
      <c r="B417" s="360" t="s">
        <v>6666</v>
      </c>
      <c r="C417" s="359" t="s">
        <v>6663</v>
      </c>
      <c r="D417" s="363">
        <v>25.27</v>
      </c>
      <c r="E417" s="343"/>
    </row>
    <row r="418" spans="1:5" s="341" customFormat="1" ht="15" x14ac:dyDescent="0.25">
      <c r="A418" s="360" t="s">
        <v>2621</v>
      </c>
      <c r="B418" s="360" t="s">
        <v>6667</v>
      </c>
      <c r="C418" s="359" t="s">
        <v>6663</v>
      </c>
      <c r="D418" s="363">
        <v>25.27</v>
      </c>
      <c r="E418" s="343"/>
    </row>
    <row r="419" spans="1:5" s="341" customFormat="1" x14ac:dyDescent="0.25">
      <c r="A419" s="378">
        <v>8752</v>
      </c>
      <c r="B419" s="356" t="s">
        <v>6668</v>
      </c>
      <c r="C419" s="357"/>
      <c r="D419" s="358"/>
      <c r="E419" s="343"/>
    </row>
    <row r="420" spans="1:5" s="341" customFormat="1" ht="45" x14ac:dyDescent="0.25">
      <c r="A420" s="360" t="s">
        <v>3222</v>
      </c>
      <c r="B420" s="360" t="s">
        <v>12880</v>
      </c>
      <c r="C420" s="359" t="s">
        <v>6590</v>
      </c>
      <c r="D420" s="362">
        <v>123.52</v>
      </c>
      <c r="E420" s="343"/>
    </row>
    <row r="421" spans="1:5" s="341" customFormat="1" ht="30" x14ac:dyDescent="0.25">
      <c r="A421" s="360" t="s">
        <v>3223</v>
      </c>
      <c r="B421" s="360" t="s">
        <v>12881</v>
      </c>
      <c r="C421" s="359" t="s">
        <v>6590</v>
      </c>
      <c r="D421" s="362">
        <v>131.63</v>
      </c>
      <c r="E421" s="343"/>
    </row>
    <row r="422" spans="1:5" s="341" customFormat="1" ht="30" x14ac:dyDescent="0.25">
      <c r="A422" s="360" t="s">
        <v>3224</v>
      </c>
      <c r="B422" s="360" t="s">
        <v>12882</v>
      </c>
      <c r="C422" s="359" t="s">
        <v>6590</v>
      </c>
      <c r="D422" s="362">
        <v>139.74</v>
      </c>
      <c r="E422" s="343"/>
    </row>
    <row r="423" spans="1:5" s="341" customFormat="1" ht="30" x14ac:dyDescent="0.25">
      <c r="A423" s="360" t="s">
        <v>3225</v>
      </c>
      <c r="B423" s="360" t="s">
        <v>12883</v>
      </c>
      <c r="C423" s="359" t="s">
        <v>6590</v>
      </c>
      <c r="D423" s="362">
        <v>127.56</v>
      </c>
      <c r="E423" s="343"/>
    </row>
    <row r="424" spans="1:5" s="341" customFormat="1" ht="30" x14ac:dyDescent="0.25">
      <c r="A424" s="360" t="s">
        <v>3226</v>
      </c>
      <c r="B424" s="360" t="s">
        <v>12884</v>
      </c>
      <c r="C424" s="359" t="s">
        <v>6590</v>
      </c>
      <c r="D424" s="362">
        <v>139.74</v>
      </c>
      <c r="E424" s="343"/>
    </row>
    <row r="425" spans="1:5" s="341" customFormat="1" ht="30" x14ac:dyDescent="0.25">
      <c r="A425" s="360" t="s">
        <v>3227</v>
      </c>
      <c r="B425" s="360" t="s">
        <v>12885</v>
      </c>
      <c r="C425" s="359" t="s">
        <v>6590</v>
      </c>
      <c r="D425" s="362">
        <v>156.13999999999999</v>
      </c>
      <c r="E425" s="343"/>
    </row>
    <row r="426" spans="1:5" s="341" customFormat="1" ht="30" x14ac:dyDescent="0.25">
      <c r="A426" s="360" t="s">
        <v>3228</v>
      </c>
      <c r="B426" s="360" t="s">
        <v>12886</v>
      </c>
      <c r="C426" s="359" t="s">
        <v>6590</v>
      </c>
      <c r="D426" s="362">
        <v>166.69</v>
      </c>
      <c r="E426" s="343"/>
    </row>
    <row r="427" spans="1:5" s="341" customFormat="1" ht="30" x14ac:dyDescent="0.25">
      <c r="A427" s="360" t="s">
        <v>3229</v>
      </c>
      <c r="B427" s="360" t="s">
        <v>12887</v>
      </c>
      <c r="C427" s="359" t="s">
        <v>6590</v>
      </c>
      <c r="D427" s="362">
        <v>131.63</v>
      </c>
      <c r="E427" s="343"/>
    </row>
    <row r="428" spans="1:5" s="341" customFormat="1" ht="30" x14ac:dyDescent="0.25">
      <c r="A428" s="360" t="s">
        <v>3230</v>
      </c>
      <c r="B428" s="360" t="s">
        <v>12888</v>
      </c>
      <c r="C428" s="359" t="s">
        <v>6590</v>
      </c>
      <c r="D428" s="362">
        <v>146.51</v>
      </c>
      <c r="E428" s="343"/>
    </row>
    <row r="429" spans="1:5" s="341" customFormat="1" ht="30" x14ac:dyDescent="0.25">
      <c r="A429" s="360" t="s">
        <v>3231</v>
      </c>
      <c r="B429" s="360" t="s">
        <v>12889</v>
      </c>
      <c r="C429" s="359" t="s">
        <v>6590</v>
      </c>
      <c r="D429" s="362">
        <v>181.05</v>
      </c>
      <c r="E429" s="343"/>
    </row>
    <row r="430" spans="1:5" s="341" customFormat="1" ht="30" x14ac:dyDescent="0.25">
      <c r="A430" s="360" t="s">
        <v>3232</v>
      </c>
      <c r="B430" s="360" t="s">
        <v>12890</v>
      </c>
      <c r="C430" s="359" t="s">
        <v>6590</v>
      </c>
      <c r="D430" s="362">
        <v>130.16999999999999</v>
      </c>
      <c r="E430" s="343"/>
    </row>
    <row r="431" spans="1:5" s="341" customFormat="1" ht="30" x14ac:dyDescent="0.25">
      <c r="A431" s="360" t="s">
        <v>3233</v>
      </c>
      <c r="B431" s="360" t="s">
        <v>12891</v>
      </c>
      <c r="C431" s="359" t="s">
        <v>6590</v>
      </c>
      <c r="D431" s="362">
        <v>138.28</v>
      </c>
      <c r="E431" s="343"/>
    </row>
    <row r="432" spans="1:5" s="341" customFormat="1" ht="30" x14ac:dyDescent="0.25">
      <c r="A432" s="360" t="s">
        <v>3234</v>
      </c>
      <c r="B432" s="360" t="s">
        <v>12892</v>
      </c>
      <c r="C432" s="359" t="s">
        <v>6590</v>
      </c>
      <c r="D432" s="362">
        <v>146.38999999999999</v>
      </c>
      <c r="E432" s="343"/>
    </row>
    <row r="433" spans="1:5" s="341" customFormat="1" ht="30" x14ac:dyDescent="0.25">
      <c r="A433" s="360" t="s">
        <v>3235</v>
      </c>
      <c r="B433" s="360" t="s">
        <v>12893</v>
      </c>
      <c r="C433" s="359" t="s">
        <v>6590</v>
      </c>
      <c r="D433" s="362">
        <v>134.21</v>
      </c>
      <c r="E433" s="343"/>
    </row>
    <row r="434" spans="1:5" s="341" customFormat="1" ht="30" x14ac:dyDescent="0.25">
      <c r="A434" s="360" t="s">
        <v>3236</v>
      </c>
      <c r="B434" s="360" t="s">
        <v>12894</v>
      </c>
      <c r="C434" s="359" t="s">
        <v>6590</v>
      </c>
      <c r="D434" s="362">
        <v>146.38999999999999</v>
      </c>
      <c r="E434" s="343"/>
    </row>
    <row r="435" spans="1:5" s="341" customFormat="1" ht="30" x14ac:dyDescent="0.25">
      <c r="A435" s="360" t="s">
        <v>3237</v>
      </c>
      <c r="B435" s="360" t="s">
        <v>12895</v>
      </c>
      <c r="C435" s="359" t="s">
        <v>6590</v>
      </c>
      <c r="D435" s="362">
        <v>162.79</v>
      </c>
      <c r="E435" s="343"/>
    </row>
    <row r="436" spans="1:5" s="341" customFormat="1" ht="30" x14ac:dyDescent="0.25">
      <c r="A436" s="360" t="s">
        <v>3238</v>
      </c>
      <c r="B436" s="360" t="s">
        <v>12896</v>
      </c>
      <c r="C436" s="359" t="s">
        <v>6590</v>
      </c>
      <c r="D436" s="362">
        <v>138.28</v>
      </c>
      <c r="E436" s="343"/>
    </row>
    <row r="437" spans="1:5" s="341" customFormat="1" ht="30" x14ac:dyDescent="0.25">
      <c r="A437" s="360" t="s">
        <v>3239</v>
      </c>
      <c r="B437" s="360" t="s">
        <v>12897</v>
      </c>
      <c r="C437" s="359" t="s">
        <v>6590</v>
      </c>
      <c r="D437" s="362">
        <v>153.16</v>
      </c>
      <c r="E437" s="343"/>
    </row>
    <row r="438" spans="1:5" s="341" customFormat="1" ht="30" x14ac:dyDescent="0.25">
      <c r="A438" s="360" t="s">
        <v>3240</v>
      </c>
      <c r="B438" s="360" t="s">
        <v>12898</v>
      </c>
      <c r="C438" s="359" t="s">
        <v>6590</v>
      </c>
      <c r="D438" s="362">
        <v>187.7</v>
      </c>
      <c r="E438" s="343"/>
    </row>
    <row r="439" spans="1:5" s="341" customFormat="1" x14ac:dyDescent="0.25">
      <c r="A439" s="378">
        <v>8753</v>
      </c>
      <c r="B439" s="356" t="s">
        <v>5201</v>
      </c>
      <c r="C439" s="357"/>
      <c r="D439" s="358"/>
      <c r="E439" s="343"/>
    </row>
    <row r="440" spans="1:5" s="341" customFormat="1" ht="15" x14ac:dyDescent="0.25">
      <c r="A440" s="360" t="s">
        <v>5202</v>
      </c>
      <c r="B440" s="360" t="s">
        <v>5203</v>
      </c>
      <c r="C440" s="359" t="s">
        <v>6635</v>
      </c>
      <c r="D440" s="363">
        <v>22.68</v>
      </c>
      <c r="E440" s="343"/>
    </row>
    <row r="441" spans="1:5" s="341" customFormat="1" ht="15" x14ac:dyDescent="0.25">
      <c r="A441" s="360" t="s">
        <v>5204</v>
      </c>
      <c r="B441" s="360" t="s">
        <v>5205</v>
      </c>
      <c r="C441" s="359" t="s">
        <v>6635</v>
      </c>
      <c r="D441" s="363">
        <v>25.74</v>
      </c>
      <c r="E441" s="343"/>
    </row>
    <row r="442" spans="1:5" s="341" customFormat="1" ht="15" x14ac:dyDescent="0.25">
      <c r="A442" s="360" t="s">
        <v>5206</v>
      </c>
      <c r="B442" s="360" t="s">
        <v>5207</v>
      </c>
      <c r="C442" s="359" t="s">
        <v>6635</v>
      </c>
      <c r="D442" s="363">
        <v>19.87</v>
      </c>
      <c r="E442" s="343"/>
    </row>
    <row r="443" spans="1:5" s="341" customFormat="1" ht="15" x14ac:dyDescent="0.25">
      <c r="A443" s="360" t="s">
        <v>5208</v>
      </c>
      <c r="B443" s="360" t="s">
        <v>5209</v>
      </c>
      <c r="C443" s="359" t="s">
        <v>6635</v>
      </c>
      <c r="D443" s="363">
        <v>23.63</v>
      </c>
      <c r="E443" s="343"/>
    </row>
    <row r="444" spans="1:5" s="341" customFormat="1" ht="15" x14ac:dyDescent="0.25">
      <c r="A444" s="360" t="s">
        <v>6669</v>
      </c>
      <c r="B444" s="360" t="s">
        <v>6670</v>
      </c>
      <c r="C444" s="359" t="s">
        <v>6635</v>
      </c>
      <c r="D444" s="363">
        <v>19.38</v>
      </c>
      <c r="E444" s="343"/>
    </row>
    <row r="445" spans="1:5" s="341" customFormat="1" x14ac:dyDescent="0.25">
      <c r="A445" s="378">
        <v>8754</v>
      </c>
      <c r="B445" s="356" t="s">
        <v>6671</v>
      </c>
      <c r="C445" s="357"/>
      <c r="D445" s="358"/>
      <c r="E445" s="343"/>
    </row>
    <row r="446" spans="1:5" s="341" customFormat="1" ht="15" x14ac:dyDescent="0.25">
      <c r="A446" s="360" t="s">
        <v>3635</v>
      </c>
      <c r="B446" s="360" t="s">
        <v>12899</v>
      </c>
      <c r="C446" s="359" t="s">
        <v>6590</v>
      </c>
      <c r="D446" s="363">
        <v>14.05</v>
      </c>
      <c r="E446" s="343"/>
    </row>
    <row r="447" spans="1:5" s="341" customFormat="1" x14ac:dyDescent="0.25">
      <c r="A447" s="378">
        <v>8755</v>
      </c>
      <c r="B447" s="356" t="s">
        <v>6672</v>
      </c>
      <c r="C447" s="357"/>
      <c r="D447" s="358"/>
      <c r="E447" s="343"/>
    </row>
    <row r="448" spans="1:5" s="341" customFormat="1" ht="15" x14ac:dyDescent="0.25">
      <c r="A448" s="360" t="s">
        <v>12900</v>
      </c>
      <c r="B448" s="360" t="s">
        <v>20996</v>
      </c>
      <c r="C448" s="359" t="s">
        <v>6599</v>
      </c>
      <c r="D448" s="362">
        <v>739.51</v>
      </c>
      <c r="E448" s="343"/>
    </row>
    <row r="449" spans="1:5" s="341" customFormat="1" ht="15" x14ac:dyDescent="0.25">
      <c r="A449" s="360" t="s">
        <v>2616</v>
      </c>
      <c r="B449" s="360" t="s">
        <v>12901</v>
      </c>
      <c r="C449" s="359" t="s">
        <v>6599</v>
      </c>
      <c r="D449" s="364">
        <v>4044.04</v>
      </c>
      <c r="E449" s="343"/>
    </row>
    <row r="450" spans="1:5" s="341" customFormat="1" x14ac:dyDescent="0.25">
      <c r="A450" s="378">
        <v>8756</v>
      </c>
      <c r="B450" s="356" t="s">
        <v>6673</v>
      </c>
      <c r="C450" s="357"/>
      <c r="D450" s="358"/>
      <c r="E450" s="343"/>
    </row>
    <row r="451" spans="1:5" s="341" customFormat="1" ht="15" x14ac:dyDescent="0.25">
      <c r="A451" s="360" t="s">
        <v>2614</v>
      </c>
      <c r="B451" s="360" t="s">
        <v>12902</v>
      </c>
      <c r="C451" s="359" t="s">
        <v>6674</v>
      </c>
      <c r="D451" s="362">
        <v>348.77</v>
      </c>
      <c r="E451" s="343"/>
    </row>
    <row r="452" spans="1:5" s="341" customFormat="1" ht="30" x14ac:dyDescent="0.25">
      <c r="A452" s="360" t="s">
        <v>2615</v>
      </c>
      <c r="B452" s="360" t="s">
        <v>12903</v>
      </c>
      <c r="C452" s="359" t="s">
        <v>6590</v>
      </c>
      <c r="D452" s="362">
        <v>179.26</v>
      </c>
      <c r="E452" s="343"/>
    </row>
    <row r="453" spans="1:5" s="341" customFormat="1" ht="15" x14ac:dyDescent="0.25">
      <c r="A453" s="360" t="s">
        <v>2617</v>
      </c>
      <c r="B453" s="360" t="s">
        <v>12904</v>
      </c>
      <c r="C453" s="359" t="s">
        <v>6594</v>
      </c>
      <c r="D453" s="361">
        <v>8.2799999999999994</v>
      </c>
      <c r="E453" s="343"/>
    </row>
    <row r="454" spans="1:5" s="341" customFormat="1" ht="15" x14ac:dyDescent="0.25">
      <c r="A454" s="360" t="s">
        <v>2618</v>
      </c>
      <c r="B454" s="360" t="s">
        <v>12905</v>
      </c>
      <c r="C454" s="359" t="s">
        <v>6594</v>
      </c>
      <c r="D454" s="361">
        <v>5.81</v>
      </c>
      <c r="E454" s="343"/>
    </row>
    <row r="455" spans="1:5" s="341" customFormat="1" ht="15" x14ac:dyDescent="0.25">
      <c r="A455" s="360" t="s">
        <v>12906</v>
      </c>
      <c r="B455" s="360" t="s">
        <v>12907</v>
      </c>
      <c r="C455" s="359" t="s">
        <v>6663</v>
      </c>
      <c r="D455" s="363">
        <v>53.1</v>
      </c>
      <c r="E455" s="343"/>
    </row>
    <row r="456" spans="1:5" s="341" customFormat="1" ht="15" x14ac:dyDescent="0.25">
      <c r="A456" s="360" t="s">
        <v>2619</v>
      </c>
      <c r="B456" s="360" t="s">
        <v>12908</v>
      </c>
      <c r="C456" s="359" t="s">
        <v>6663</v>
      </c>
      <c r="D456" s="363">
        <v>16.91</v>
      </c>
      <c r="E456" s="343"/>
    </row>
    <row r="457" spans="1:5" s="341" customFormat="1" ht="15" x14ac:dyDescent="0.25">
      <c r="A457" s="360" t="s">
        <v>3562</v>
      </c>
      <c r="B457" s="360" t="s">
        <v>3563</v>
      </c>
      <c r="C457" s="359" t="s">
        <v>6590</v>
      </c>
      <c r="D457" s="363">
        <v>47.06</v>
      </c>
      <c r="E457" s="343"/>
    </row>
    <row r="458" spans="1:5" s="341" customFormat="1" ht="15" x14ac:dyDescent="0.25">
      <c r="A458" s="360" t="s">
        <v>3564</v>
      </c>
      <c r="B458" s="360" t="s">
        <v>3565</v>
      </c>
      <c r="C458" s="359" t="s">
        <v>6590</v>
      </c>
      <c r="D458" s="363">
        <v>50.48</v>
      </c>
      <c r="E458" s="343"/>
    </row>
    <row r="459" spans="1:5" s="341" customFormat="1" x14ac:dyDescent="0.25">
      <c r="A459" s="378">
        <v>8669</v>
      </c>
      <c r="B459" s="356" t="s">
        <v>6675</v>
      </c>
      <c r="C459" s="357"/>
      <c r="D459" s="358"/>
      <c r="E459" s="343"/>
    </row>
    <row r="460" spans="1:5" s="341" customFormat="1" x14ac:dyDescent="0.25">
      <c r="A460" s="378">
        <v>8757</v>
      </c>
      <c r="B460" s="356" t="s">
        <v>6676</v>
      </c>
      <c r="C460" s="357"/>
      <c r="D460" s="358"/>
      <c r="E460" s="343"/>
    </row>
    <row r="461" spans="1:5" s="341" customFormat="1" ht="15" x14ac:dyDescent="0.25">
      <c r="A461" s="360" t="s">
        <v>1624</v>
      </c>
      <c r="B461" s="360" t="s">
        <v>1625</v>
      </c>
      <c r="C461" s="359" t="s">
        <v>6590</v>
      </c>
      <c r="D461" s="362">
        <v>191.44</v>
      </c>
      <c r="E461" s="343"/>
    </row>
    <row r="462" spans="1:5" s="341" customFormat="1" ht="15" x14ac:dyDescent="0.25">
      <c r="A462" s="360" t="s">
        <v>1626</v>
      </c>
      <c r="B462" s="360" t="s">
        <v>1627</v>
      </c>
      <c r="C462" s="359" t="s">
        <v>6590</v>
      </c>
      <c r="D462" s="362">
        <v>367.25</v>
      </c>
      <c r="E462" s="343"/>
    </row>
    <row r="463" spans="1:5" s="341" customFormat="1" ht="15" x14ac:dyDescent="0.25">
      <c r="A463" s="360" t="s">
        <v>1628</v>
      </c>
      <c r="B463" s="360" t="s">
        <v>1629</v>
      </c>
      <c r="C463" s="359" t="s">
        <v>6590</v>
      </c>
      <c r="D463" s="362">
        <v>110.81</v>
      </c>
      <c r="E463" s="343"/>
    </row>
    <row r="464" spans="1:5" s="341" customFormat="1" x14ac:dyDescent="0.25">
      <c r="A464" s="378">
        <v>8758</v>
      </c>
      <c r="B464" s="356" t="s">
        <v>6677</v>
      </c>
      <c r="C464" s="357"/>
      <c r="D464" s="358"/>
      <c r="E464" s="343"/>
    </row>
    <row r="465" spans="1:5" s="341" customFormat="1" ht="15" x14ac:dyDescent="0.25">
      <c r="A465" s="360" t="s">
        <v>1630</v>
      </c>
      <c r="B465" s="360" t="s">
        <v>1631</v>
      </c>
      <c r="C465" s="359" t="s">
        <v>6590</v>
      </c>
      <c r="D465" s="362">
        <v>147.22</v>
      </c>
      <c r="E465" s="343"/>
    </row>
    <row r="466" spans="1:5" s="341" customFormat="1" ht="15" x14ac:dyDescent="0.25">
      <c r="A466" s="360" t="s">
        <v>1632</v>
      </c>
      <c r="B466" s="360" t="s">
        <v>1633</v>
      </c>
      <c r="C466" s="359" t="s">
        <v>6590</v>
      </c>
      <c r="D466" s="362">
        <v>144.07</v>
      </c>
      <c r="E466" s="343"/>
    </row>
    <row r="467" spans="1:5" s="341" customFormat="1" ht="15" x14ac:dyDescent="0.25">
      <c r="A467" s="360" t="s">
        <v>1634</v>
      </c>
      <c r="B467" s="360" t="s">
        <v>1635</v>
      </c>
      <c r="C467" s="359" t="s">
        <v>6590</v>
      </c>
      <c r="D467" s="362">
        <v>263.39999999999998</v>
      </c>
      <c r="E467" s="343"/>
    </row>
    <row r="468" spans="1:5" s="341" customFormat="1" ht="15" x14ac:dyDescent="0.25">
      <c r="A468" s="360" t="s">
        <v>1636</v>
      </c>
      <c r="B468" s="360" t="s">
        <v>1637</v>
      </c>
      <c r="C468" s="359" t="s">
        <v>6590</v>
      </c>
      <c r="D468" s="362">
        <v>257.52999999999997</v>
      </c>
      <c r="E468" s="343"/>
    </row>
    <row r="469" spans="1:5" s="341" customFormat="1" ht="15" x14ac:dyDescent="0.25">
      <c r="A469" s="360" t="s">
        <v>1638</v>
      </c>
      <c r="B469" s="360" t="s">
        <v>1639</v>
      </c>
      <c r="C469" s="359" t="s">
        <v>6590</v>
      </c>
      <c r="D469" s="363">
        <v>89.75</v>
      </c>
      <c r="E469" s="343"/>
    </row>
    <row r="470" spans="1:5" s="341" customFormat="1" x14ac:dyDescent="0.25">
      <c r="A470" s="378">
        <v>8759</v>
      </c>
      <c r="B470" s="356" t="s">
        <v>6678</v>
      </c>
      <c r="C470" s="357"/>
      <c r="D470" s="358"/>
      <c r="E470" s="343"/>
    </row>
    <row r="471" spans="1:5" s="341" customFormat="1" ht="15" x14ac:dyDescent="0.25">
      <c r="A471" s="360" t="s">
        <v>1618</v>
      </c>
      <c r="B471" s="360" t="s">
        <v>1619</v>
      </c>
      <c r="C471" s="359" t="s">
        <v>6590</v>
      </c>
      <c r="D471" s="363">
        <v>70.95</v>
      </c>
      <c r="E471" s="343"/>
    </row>
    <row r="472" spans="1:5" s="341" customFormat="1" ht="15" x14ac:dyDescent="0.25">
      <c r="A472" s="360" t="s">
        <v>1620</v>
      </c>
      <c r="B472" s="360" t="s">
        <v>1621</v>
      </c>
      <c r="C472" s="359" t="s">
        <v>6590</v>
      </c>
      <c r="D472" s="363">
        <v>94.02</v>
      </c>
      <c r="E472" s="343"/>
    </row>
    <row r="473" spans="1:5" s="341" customFormat="1" ht="15" x14ac:dyDescent="0.25">
      <c r="A473" s="360" t="s">
        <v>1622</v>
      </c>
      <c r="B473" s="360" t="s">
        <v>1623</v>
      </c>
      <c r="C473" s="359" t="s">
        <v>6590</v>
      </c>
      <c r="D473" s="363">
        <v>57.32</v>
      </c>
      <c r="E473" s="343"/>
    </row>
    <row r="474" spans="1:5" s="341" customFormat="1" x14ac:dyDescent="0.25">
      <c r="A474" s="378">
        <v>8760</v>
      </c>
      <c r="B474" s="356" t="s">
        <v>6679</v>
      </c>
      <c r="C474" s="357"/>
      <c r="D474" s="358"/>
      <c r="E474" s="343"/>
    </row>
    <row r="475" spans="1:5" s="341" customFormat="1" ht="15" x14ac:dyDescent="0.25">
      <c r="A475" s="360" t="s">
        <v>1608</v>
      </c>
      <c r="B475" s="360" t="s">
        <v>39093</v>
      </c>
      <c r="C475" s="359" t="s">
        <v>6590</v>
      </c>
      <c r="D475" s="363">
        <v>76.66</v>
      </c>
      <c r="E475" s="343"/>
    </row>
    <row r="476" spans="1:5" s="341" customFormat="1" ht="15" x14ac:dyDescent="0.25">
      <c r="A476" s="360" t="s">
        <v>1609</v>
      </c>
      <c r="B476" s="360" t="s">
        <v>39094</v>
      </c>
      <c r="C476" s="359" t="s">
        <v>6590</v>
      </c>
      <c r="D476" s="363">
        <v>88.93</v>
      </c>
      <c r="E476" s="343"/>
    </row>
    <row r="477" spans="1:5" s="341" customFormat="1" ht="15" x14ac:dyDescent="0.25">
      <c r="A477" s="360" t="s">
        <v>1610</v>
      </c>
      <c r="B477" s="360" t="s">
        <v>1611</v>
      </c>
      <c r="C477" s="359" t="s">
        <v>6590</v>
      </c>
      <c r="D477" s="363">
        <v>70.94</v>
      </c>
      <c r="E477" s="343"/>
    </row>
    <row r="478" spans="1:5" s="341" customFormat="1" x14ac:dyDescent="0.25">
      <c r="A478" s="378">
        <v>8761</v>
      </c>
      <c r="B478" s="356" t="s">
        <v>6680</v>
      </c>
      <c r="C478" s="357"/>
      <c r="D478" s="358"/>
      <c r="E478" s="343"/>
    </row>
    <row r="479" spans="1:5" s="341" customFormat="1" ht="15" x14ac:dyDescent="0.25">
      <c r="A479" s="360" t="s">
        <v>1640</v>
      </c>
      <c r="B479" s="360" t="s">
        <v>39095</v>
      </c>
      <c r="C479" s="359" t="s">
        <v>6590</v>
      </c>
      <c r="D479" s="363">
        <v>84.25</v>
      </c>
      <c r="E479" s="343"/>
    </row>
    <row r="480" spans="1:5" s="341" customFormat="1" ht="15" x14ac:dyDescent="0.25">
      <c r="A480" s="360" t="s">
        <v>1641</v>
      </c>
      <c r="B480" s="360" t="s">
        <v>39096</v>
      </c>
      <c r="C480" s="359" t="s">
        <v>6590</v>
      </c>
      <c r="D480" s="362">
        <v>103.84</v>
      </c>
      <c r="E480" s="343"/>
    </row>
    <row r="481" spans="1:5" s="341" customFormat="1" ht="15" x14ac:dyDescent="0.25">
      <c r="A481" s="360" t="s">
        <v>1642</v>
      </c>
      <c r="B481" s="360" t="s">
        <v>39097</v>
      </c>
      <c r="C481" s="359" t="s">
        <v>6590</v>
      </c>
      <c r="D481" s="363">
        <v>68.47</v>
      </c>
      <c r="E481" s="343"/>
    </row>
    <row r="482" spans="1:5" s="341" customFormat="1" ht="15" x14ac:dyDescent="0.25">
      <c r="A482" s="360" t="s">
        <v>1761</v>
      </c>
      <c r="B482" s="360" t="s">
        <v>39098</v>
      </c>
      <c r="C482" s="359" t="s">
        <v>6594</v>
      </c>
      <c r="D482" s="363">
        <v>28.04</v>
      </c>
      <c r="E482" s="343"/>
    </row>
    <row r="483" spans="1:5" s="341" customFormat="1" ht="15" x14ac:dyDescent="0.25">
      <c r="A483" s="360" t="s">
        <v>1762</v>
      </c>
      <c r="B483" s="360" t="s">
        <v>39099</v>
      </c>
      <c r="C483" s="359" t="s">
        <v>6594</v>
      </c>
      <c r="D483" s="363">
        <v>19.96</v>
      </c>
      <c r="E483" s="343"/>
    </row>
    <row r="484" spans="1:5" s="341" customFormat="1" ht="15" x14ac:dyDescent="0.25">
      <c r="A484" s="360" t="s">
        <v>1763</v>
      </c>
      <c r="B484" s="360" t="s">
        <v>39100</v>
      </c>
      <c r="C484" s="359" t="s">
        <v>6594</v>
      </c>
      <c r="D484" s="363">
        <v>25.35</v>
      </c>
      <c r="E484" s="343"/>
    </row>
    <row r="485" spans="1:5" s="341" customFormat="1" ht="15" x14ac:dyDescent="0.25">
      <c r="A485" s="360" t="s">
        <v>1764</v>
      </c>
      <c r="B485" s="360" t="s">
        <v>39101</v>
      </c>
      <c r="C485" s="359" t="s">
        <v>6594</v>
      </c>
      <c r="D485" s="363">
        <v>18.260000000000002</v>
      </c>
      <c r="E485" s="343"/>
    </row>
    <row r="486" spans="1:5" s="341" customFormat="1" x14ac:dyDescent="0.25">
      <c r="A486" s="378">
        <v>8762</v>
      </c>
      <c r="B486" s="356" t="s">
        <v>24931</v>
      </c>
      <c r="C486" s="357"/>
      <c r="D486" s="358"/>
      <c r="E486" s="343"/>
    </row>
    <row r="487" spans="1:5" s="341" customFormat="1" ht="15" x14ac:dyDescent="0.25">
      <c r="A487" s="360" t="s">
        <v>1612</v>
      </c>
      <c r="B487" s="360" t="s">
        <v>1613</v>
      </c>
      <c r="C487" s="359" t="s">
        <v>6590</v>
      </c>
      <c r="D487" s="363">
        <v>99.62</v>
      </c>
      <c r="E487" s="343"/>
    </row>
    <row r="488" spans="1:5" s="341" customFormat="1" ht="15" x14ac:dyDescent="0.25">
      <c r="A488" s="360" t="s">
        <v>1614</v>
      </c>
      <c r="B488" s="360" t="s">
        <v>1615</v>
      </c>
      <c r="C488" s="359" t="s">
        <v>6590</v>
      </c>
      <c r="D488" s="362">
        <v>142.94</v>
      </c>
      <c r="E488" s="343"/>
    </row>
    <row r="489" spans="1:5" s="341" customFormat="1" ht="15" x14ac:dyDescent="0.25">
      <c r="A489" s="360" t="s">
        <v>1616</v>
      </c>
      <c r="B489" s="360" t="s">
        <v>1617</v>
      </c>
      <c r="C489" s="359" t="s">
        <v>6590</v>
      </c>
      <c r="D489" s="362">
        <v>210.36</v>
      </c>
      <c r="E489" s="343"/>
    </row>
    <row r="490" spans="1:5" s="341" customFormat="1" x14ac:dyDescent="0.25">
      <c r="A490" s="378">
        <v>8764</v>
      </c>
      <c r="B490" s="356" t="s">
        <v>6681</v>
      </c>
      <c r="C490" s="357"/>
      <c r="D490" s="358"/>
      <c r="E490" s="343"/>
    </row>
    <row r="491" spans="1:5" s="341" customFormat="1" ht="15" x14ac:dyDescent="0.25">
      <c r="A491" s="360" t="s">
        <v>1605</v>
      </c>
      <c r="B491" s="360" t="s">
        <v>24932</v>
      </c>
      <c r="C491" s="359" t="s">
        <v>6590</v>
      </c>
      <c r="D491" s="362">
        <v>248.12</v>
      </c>
      <c r="E491" s="343"/>
    </row>
    <row r="492" spans="1:5" s="341" customFormat="1" ht="15" x14ac:dyDescent="0.25">
      <c r="A492" s="360" t="s">
        <v>1606</v>
      </c>
      <c r="B492" s="360" t="s">
        <v>24933</v>
      </c>
      <c r="C492" s="359" t="s">
        <v>6590</v>
      </c>
      <c r="D492" s="362">
        <v>185.76</v>
      </c>
      <c r="E492" s="343"/>
    </row>
    <row r="493" spans="1:5" s="341" customFormat="1" x14ac:dyDescent="0.25">
      <c r="A493" s="378">
        <v>8765</v>
      </c>
      <c r="B493" s="356" t="s">
        <v>6682</v>
      </c>
      <c r="C493" s="357"/>
      <c r="D493" s="358"/>
      <c r="E493" s="343"/>
    </row>
    <row r="494" spans="1:5" s="341" customFormat="1" ht="15" x14ac:dyDescent="0.25">
      <c r="A494" s="360" t="s">
        <v>1644</v>
      </c>
      <c r="B494" s="360" t="s">
        <v>24934</v>
      </c>
      <c r="C494" s="359" t="s">
        <v>6590</v>
      </c>
      <c r="D494" s="364">
        <v>1952.07</v>
      </c>
      <c r="E494" s="343"/>
    </row>
    <row r="495" spans="1:5" s="341" customFormat="1" ht="15" x14ac:dyDescent="0.25">
      <c r="A495" s="360" t="s">
        <v>1643</v>
      </c>
      <c r="B495" s="360" t="s">
        <v>24935</v>
      </c>
      <c r="C495" s="359" t="s">
        <v>6590</v>
      </c>
      <c r="D495" s="364">
        <v>2281.38</v>
      </c>
      <c r="E495" s="343"/>
    </row>
    <row r="496" spans="1:5" s="341" customFormat="1" ht="15" x14ac:dyDescent="0.25">
      <c r="A496" s="360" t="s">
        <v>1607</v>
      </c>
      <c r="B496" s="360" t="s">
        <v>24936</v>
      </c>
      <c r="C496" s="359" t="s">
        <v>6590</v>
      </c>
      <c r="D496" s="362">
        <v>859.85</v>
      </c>
      <c r="E496" s="343"/>
    </row>
    <row r="497" spans="1:5" s="341" customFormat="1" x14ac:dyDescent="0.25">
      <c r="A497" s="378">
        <v>8767</v>
      </c>
      <c r="B497" s="356" t="s">
        <v>6683</v>
      </c>
      <c r="C497" s="357"/>
      <c r="D497" s="358"/>
      <c r="E497" s="343"/>
    </row>
    <row r="498" spans="1:5" s="341" customFormat="1" ht="15" x14ac:dyDescent="0.25">
      <c r="A498" s="360" t="s">
        <v>1767</v>
      </c>
      <c r="B498" s="360" t="s">
        <v>1768</v>
      </c>
      <c r="C498" s="359" t="s">
        <v>6594</v>
      </c>
      <c r="D498" s="361">
        <v>7.09</v>
      </c>
      <c r="E498" s="343"/>
    </row>
    <row r="499" spans="1:5" s="341" customFormat="1" ht="15" x14ac:dyDescent="0.25">
      <c r="A499" s="360" t="s">
        <v>1769</v>
      </c>
      <c r="B499" s="360" t="s">
        <v>1770</v>
      </c>
      <c r="C499" s="359" t="s">
        <v>6594</v>
      </c>
      <c r="D499" s="361">
        <v>7.47</v>
      </c>
      <c r="E499" s="343"/>
    </row>
    <row r="500" spans="1:5" s="341" customFormat="1" x14ac:dyDescent="0.25">
      <c r="A500" s="378">
        <v>8768</v>
      </c>
      <c r="B500" s="356" t="s">
        <v>6684</v>
      </c>
      <c r="C500" s="357"/>
      <c r="D500" s="358"/>
      <c r="E500" s="343"/>
    </row>
    <row r="501" spans="1:5" s="341" customFormat="1" ht="15" x14ac:dyDescent="0.25">
      <c r="A501" s="360" t="s">
        <v>1765</v>
      </c>
      <c r="B501" s="360" t="s">
        <v>20997</v>
      </c>
      <c r="C501" s="359" t="s">
        <v>6599</v>
      </c>
      <c r="D501" s="364">
        <v>3568.99</v>
      </c>
      <c r="E501" s="343"/>
    </row>
    <row r="502" spans="1:5" s="341" customFormat="1" ht="15" x14ac:dyDescent="0.25">
      <c r="A502" s="360" t="s">
        <v>1766</v>
      </c>
      <c r="B502" s="360" t="s">
        <v>20998</v>
      </c>
      <c r="C502" s="359" t="s">
        <v>6599</v>
      </c>
      <c r="D502" s="364">
        <v>3338</v>
      </c>
      <c r="E502" s="343"/>
    </row>
    <row r="503" spans="1:5" s="341" customFormat="1" x14ac:dyDescent="0.25">
      <c r="A503" s="378">
        <v>8769</v>
      </c>
      <c r="B503" s="356" t="s">
        <v>6685</v>
      </c>
      <c r="C503" s="357"/>
      <c r="D503" s="358"/>
      <c r="E503" s="343"/>
    </row>
    <row r="504" spans="1:5" s="341" customFormat="1" ht="30" x14ac:dyDescent="0.25">
      <c r="A504" s="360" t="s">
        <v>1645</v>
      </c>
      <c r="B504" s="360" t="s">
        <v>11894</v>
      </c>
      <c r="C504" s="359" t="s">
        <v>6590</v>
      </c>
      <c r="D504" s="363">
        <v>91.5</v>
      </c>
      <c r="E504" s="343"/>
    </row>
    <row r="505" spans="1:5" s="341" customFormat="1" ht="30" x14ac:dyDescent="0.25">
      <c r="A505" s="360" t="s">
        <v>1646</v>
      </c>
      <c r="B505" s="360" t="s">
        <v>11895</v>
      </c>
      <c r="C505" s="359" t="s">
        <v>6590</v>
      </c>
      <c r="D505" s="363">
        <v>84.29</v>
      </c>
      <c r="E505" s="343"/>
    </row>
    <row r="506" spans="1:5" s="341" customFormat="1" ht="30" x14ac:dyDescent="0.25">
      <c r="A506" s="360" t="s">
        <v>1647</v>
      </c>
      <c r="B506" s="360" t="s">
        <v>11896</v>
      </c>
      <c r="C506" s="359" t="s">
        <v>6590</v>
      </c>
      <c r="D506" s="363">
        <v>98.72</v>
      </c>
      <c r="E506" s="343"/>
    </row>
    <row r="507" spans="1:5" s="341" customFormat="1" x14ac:dyDescent="0.25">
      <c r="A507" s="378">
        <v>8770</v>
      </c>
      <c r="B507" s="356" t="s">
        <v>6686</v>
      </c>
      <c r="C507" s="357"/>
      <c r="D507" s="358"/>
      <c r="E507" s="343"/>
    </row>
    <row r="508" spans="1:5" s="341" customFormat="1" ht="15" x14ac:dyDescent="0.25">
      <c r="A508" s="360" t="s">
        <v>1882</v>
      </c>
      <c r="B508" s="360" t="s">
        <v>23443</v>
      </c>
      <c r="C508" s="359" t="s">
        <v>6590</v>
      </c>
      <c r="D508" s="362">
        <v>101.73</v>
      </c>
      <c r="E508" s="343"/>
    </row>
    <row r="509" spans="1:5" s="341" customFormat="1" ht="15" x14ac:dyDescent="0.25">
      <c r="A509" s="360" t="s">
        <v>1883</v>
      </c>
      <c r="B509" s="360" t="s">
        <v>23444</v>
      </c>
      <c r="C509" s="359" t="s">
        <v>6590</v>
      </c>
      <c r="D509" s="362">
        <v>101.23</v>
      </c>
      <c r="E509" s="343"/>
    </row>
    <row r="510" spans="1:5" s="341" customFormat="1" x14ac:dyDescent="0.25">
      <c r="A510" s="378">
        <v>8771</v>
      </c>
      <c r="B510" s="356" t="s">
        <v>6687</v>
      </c>
      <c r="C510" s="357"/>
      <c r="D510" s="358"/>
      <c r="E510" s="343"/>
    </row>
    <row r="511" spans="1:5" s="341" customFormat="1" ht="15" x14ac:dyDescent="0.25">
      <c r="A511" s="360" t="s">
        <v>1877</v>
      </c>
      <c r="B511" s="360" t="s">
        <v>23445</v>
      </c>
      <c r="C511" s="359" t="s">
        <v>6590</v>
      </c>
      <c r="D511" s="362">
        <v>458.22</v>
      </c>
      <c r="E511" s="343"/>
    </row>
    <row r="512" spans="1:5" s="341" customFormat="1" ht="15" x14ac:dyDescent="0.25">
      <c r="A512" s="360" t="s">
        <v>1878</v>
      </c>
      <c r="B512" s="360" t="s">
        <v>23446</v>
      </c>
      <c r="C512" s="359" t="s">
        <v>6590</v>
      </c>
      <c r="D512" s="362">
        <v>345.45</v>
      </c>
      <c r="E512" s="343"/>
    </row>
    <row r="513" spans="1:5" s="341" customFormat="1" ht="15" x14ac:dyDescent="0.25">
      <c r="A513" s="360" t="s">
        <v>1879</v>
      </c>
      <c r="B513" s="360" t="s">
        <v>23447</v>
      </c>
      <c r="C513" s="359" t="s">
        <v>6590</v>
      </c>
      <c r="D513" s="362">
        <v>677.65</v>
      </c>
      <c r="E513" s="343"/>
    </row>
    <row r="514" spans="1:5" s="341" customFormat="1" ht="15" x14ac:dyDescent="0.25">
      <c r="A514" s="360" t="s">
        <v>1880</v>
      </c>
      <c r="B514" s="360" t="s">
        <v>23448</v>
      </c>
      <c r="C514" s="359" t="s">
        <v>6590</v>
      </c>
      <c r="D514" s="362">
        <v>755.97</v>
      </c>
      <c r="E514" s="343"/>
    </row>
    <row r="515" spans="1:5" s="341" customFormat="1" ht="15" x14ac:dyDescent="0.25">
      <c r="A515" s="360" t="s">
        <v>1881</v>
      </c>
      <c r="B515" s="360" t="s">
        <v>23449</v>
      </c>
      <c r="C515" s="359" t="s">
        <v>6590</v>
      </c>
      <c r="D515" s="362">
        <v>928.52</v>
      </c>
      <c r="E515" s="343"/>
    </row>
    <row r="516" spans="1:5" s="341" customFormat="1" x14ac:dyDescent="0.25">
      <c r="A516" s="378">
        <v>8670</v>
      </c>
      <c r="B516" s="356" t="s">
        <v>6688</v>
      </c>
      <c r="C516" s="357"/>
      <c r="D516" s="358"/>
      <c r="E516" s="343"/>
    </row>
    <row r="517" spans="1:5" s="341" customFormat="1" x14ac:dyDescent="0.25">
      <c r="A517" s="378">
        <v>8775</v>
      </c>
      <c r="B517" s="356" t="s">
        <v>24937</v>
      </c>
      <c r="C517" s="357"/>
      <c r="D517" s="358"/>
      <c r="E517" s="343"/>
    </row>
    <row r="518" spans="1:5" s="341" customFormat="1" ht="15" x14ac:dyDescent="0.25">
      <c r="A518" s="360" t="s">
        <v>3983</v>
      </c>
      <c r="B518" s="360" t="s">
        <v>24938</v>
      </c>
      <c r="C518" s="359" t="s">
        <v>6590</v>
      </c>
      <c r="D518" s="363">
        <v>87.18</v>
      </c>
      <c r="E518" s="343"/>
    </row>
    <row r="519" spans="1:5" s="341" customFormat="1" ht="15" x14ac:dyDescent="0.25">
      <c r="A519" s="360" t="s">
        <v>3984</v>
      </c>
      <c r="B519" s="360" t="s">
        <v>24939</v>
      </c>
      <c r="C519" s="359" t="s">
        <v>6590</v>
      </c>
      <c r="D519" s="362">
        <v>127.55</v>
      </c>
      <c r="E519" s="343"/>
    </row>
    <row r="520" spans="1:5" s="341" customFormat="1" ht="15" x14ac:dyDescent="0.25">
      <c r="A520" s="360" t="s">
        <v>3985</v>
      </c>
      <c r="B520" s="360" t="s">
        <v>24940</v>
      </c>
      <c r="C520" s="359" t="s">
        <v>6590</v>
      </c>
      <c r="D520" s="363">
        <v>80.06</v>
      </c>
      <c r="E520" s="343"/>
    </row>
    <row r="521" spans="1:5" s="341" customFormat="1" ht="30" x14ac:dyDescent="0.25">
      <c r="A521" s="360" t="s">
        <v>3993</v>
      </c>
      <c r="B521" s="360" t="s">
        <v>24941</v>
      </c>
      <c r="C521" s="359" t="s">
        <v>6590</v>
      </c>
      <c r="D521" s="362">
        <v>395.37</v>
      </c>
      <c r="E521" s="343"/>
    </row>
    <row r="522" spans="1:5" s="341" customFormat="1" x14ac:dyDescent="0.25">
      <c r="A522" s="378">
        <v>8774</v>
      </c>
      <c r="B522" s="356" t="s">
        <v>6696</v>
      </c>
      <c r="C522" s="357"/>
      <c r="D522" s="358"/>
      <c r="E522" s="343"/>
    </row>
    <row r="523" spans="1:5" s="341" customFormat="1" ht="15" x14ac:dyDescent="0.25">
      <c r="A523" s="360" t="s">
        <v>12909</v>
      </c>
      <c r="B523" s="360" t="s">
        <v>20999</v>
      </c>
      <c r="C523" s="359" t="s">
        <v>6608</v>
      </c>
      <c r="D523" s="363">
        <v>96.42</v>
      </c>
      <c r="E523" s="343"/>
    </row>
    <row r="524" spans="1:5" s="341" customFormat="1" ht="15" x14ac:dyDescent="0.25">
      <c r="A524" s="360" t="s">
        <v>12910</v>
      </c>
      <c r="B524" s="360" t="s">
        <v>12911</v>
      </c>
      <c r="C524" s="359" t="s">
        <v>6608</v>
      </c>
      <c r="D524" s="362">
        <v>124</v>
      </c>
      <c r="E524" s="343"/>
    </row>
    <row r="525" spans="1:5" s="341" customFormat="1" ht="30" x14ac:dyDescent="0.25">
      <c r="A525" s="360" t="s">
        <v>12912</v>
      </c>
      <c r="B525" s="360" t="s">
        <v>12913</v>
      </c>
      <c r="C525" s="359" t="s">
        <v>6590</v>
      </c>
      <c r="D525" s="362">
        <v>868.73</v>
      </c>
      <c r="E525" s="343"/>
    </row>
    <row r="526" spans="1:5" s="341" customFormat="1" ht="15" x14ac:dyDescent="0.25">
      <c r="A526" s="360" t="s">
        <v>12914</v>
      </c>
      <c r="B526" s="360" t="s">
        <v>12915</v>
      </c>
      <c r="C526" s="359" t="s">
        <v>6590</v>
      </c>
      <c r="D526" s="362">
        <v>608.64</v>
      </c>
      <c r="E526" s="343"/>
    </row>
    <row r="527" spans="1:5" s="341" customFormat="1" ht="30" x14ac:dyDescent="0.25">
      <c r="A527" s="360" t="s">
        <v>12916</v>
      </c>
      <c r="B527" s="360" t="s">
        <v>12917</v>
      </c>
      <c r="C527" s="359" t="s">
        <v>6590</v>
      </c>
      <c r="D527" s="364">
        <v>1015.4</v>
      </c>
      <c r="E527" s="343"/>
    </row>
    <row r="528" spans="1:5" s="341" customFormat="1" ht="30" x14ac:dyDescent="0.25">
      <c r="A528" s="360" t="s">
        <v>12918</v>
      </c>
      <c r="B528" s="360" t="s">
        <v>12919</v>
      </c>
      <c r="C528" s="359" t="s">
        <v>6590</v>
      </c>
      <c r="D528" s="362">
        <v>919.96</v>
      </c>
      <c r="E528" s="343"/>
    </row>
    <row r="529" spans="1:5" s="341" customFormat="1" x14ac:dyDescent="0.25">
      <c r="A529" s="378">
        <v>8777</v>
      </c>
      <c r="B529" s="356" t="s">
        <v>24942</v>
      </c>
      <c r="C529" s="357"/>
      <c r="D529" s="358"/>
      <c r="E529" s="343"/>
    </row>
    <row r="530" spans="1:5" s="341" customFormat="1" ht="30" x14ac:dyDescent="0.25">
      <c r="A530" s="360" t="s">
        <v>6690</v>
      </c>
      <c r="B530" s="360" t="s">
        <v>6691</v>
      </c>
      <c r="C530" s="359" t="s">
        <v>6590</v>
      </c>
      <c r="D530" s="362">
        <v>406.96</v>
      </c>
      <c r="E530" s="343"/>
    </row>
    <row r="531" spans="1:5" s="341" customFormat="1" ht="30" x14ac:dyDescent="0.25">
      <c r="A531" s="360" t="s">
        <v>4002</v>
      </c>
      <c r="B531" s="360" t="s">
        <v>6692</v>
      </c>
      <c r="C531" s="359" t="s">
        <v>6590</v>
      </c>
      <c r="D531" s="362">
        <v>484.51</v>
      </c>
      <c r="E531" s="343"/>
    </row>
    <row r="532" spans="1:5" s="341" customFormat="1" ht="30" x14ac:dyDescent="0.25">
      <c r="A532" s="360" t="s">
        <v>4003</v>
      </c>
      <c r="B532" s="360" t="s">
        <v>6693</v>
      </c>
      <c r="C532" s="359" t="s">
        <v>6590</v>
      </c>
      <c r="D532" s="362">
        <v>485.45</v>
      </c>
      <c r="E532" s="343"/>
    </row>
    <row r="533" spans="1:5" s="341" customFormat="1" ht="30" x14ac:dyDescent="0.25">
      <c r="A533" s="360" t="s">
        <v>6694</v>
      </c>
      <c r="B533" s="360" t="s">
        <v>6695</v>
      </c>
      <c r="C533" s="359" t="s">
        <v>6590</v>
      </c>
      <c r="D533" s="362">
        <v>412.57</v>
      </c>
      <c r="E533" s="343"/>
    </row>
    <row r="534" spans="1:5" s="341" customFormat="1" x14ac:dyDescent="0.25">
      <c r="A534" s="378">
        <v>8776</v>
      </c>
      <c r="B534" s="356" t="s">
        <v>6697</v>
      </c>
      <c r="C534" s="357"/>
      <c r="D534" s="358"/>
      <c r="E534" s="343"/>
    </row>
    <row r="535" spans="1:5" s="341" customFormat="1" ht="15" x14ac:dyDescent="0.25">
      <c r="A535" s="360" t="s">
        <v>12920</v>
      </c>
      <c r="B535" s="360" t="s">
        <v>12921</v>
      </c>
      <c r="C535" s="359" t="s">
        <v>6608</v>
      </c>
      <c r="D535" s="362">
        <v>158.16999999999999</v>
      </c>
      <c r="E535" s="343"/>
    </row>
    <row r="536" spans="1:5" s="341" customFormat="1" ht="15" x14ac:dyDescent="0.25">
      <c r="A536" s="360" t="s">
        <v>12922</v>
      </c>
      <c r="B536" s="360" t="s">
        <v>21000</v>
      </c>
      <c r="C536" s="359" t="s">
        <v>6608</v>
      </c>
      <c r="D536" s="362">
        <v>169.65</v>
      </c>
      <c r="E536" s="343"/>
    </row>
    <row r="537" spans="1:5" s="341" customFormat="1" ht="15" x14ac:dyDescent="0.25">
      <c r="A537" s="360" t="s">
        <v>12923</v>
      </c>
      <c r="B537" s="360" t="s">
        <v>24943</v>
      </c>
      <c r="C537" s="359" t="s">
        <v>6608</v>
      </c>
      <c r="D537" s="364">
        <v>1953.8</v>
      </c>
      <c r="E537" s="343"/>
    </row>
    <row r="538" spans="1:5" s="341" customFormat="1" ht="15" x14ac:dyDescent="0.25">
      <c r="A538" s="360" t="s">
        <v>12924</v>
      </c>
      <c r="B538" s="360" t="s">
        <v>24944</v>
      </c>
      <c r="C538" s="359" t="s">
        <v>6608</v>
      </c>
      <c r="D538" s="364">
        <v>2130.41</v>
      </c>
      <c r="E538" s="343"/>
    </row>
    <row r="539" spans="1:5" s="341" customFormat="1" ht="15" x14ac:dyDescent="0.25">
      <c r="A539" s="360" t="s">
        <v>12925</v>
      </c>
      <c r="B539" s="360" t="s">
        <v>24945</v>
      </c>
      <c r="C539" s="359" t="s">
        <v>6608</v>
      </c>
      <c r="D539" s="364">
        <v>2307.0300000000002</v>
      </c>
      <c r="E539" s="343"/>
    </row>
    <row r="540" spans="1:5" s="341" customFormat="1" ht="15" x14ac:dyDescent="0.25">
      <c r="A540" s="360" t="s">
        <v>12926</v>
      </c>
      <c r="B540" s="360" t="s">
        <v>24946</v>
      </c>
      <c r="C540" s="359" t="s">
        <v>6608</v>
      </c>
      <c r="D540" s="364">
        <v>1501.17</v>
      </c>
      <c r="E540" s="343"/>
    </row>
    <row r="541" spans="1:5" s="341" customFormat="1" ht="15" x14ac:dyDescent="0.25">
      <c r="A541" s="360" t="s">
        <v>12927</v>
      </c>
      <c r="B541" s="360" t="s">
        <v>24947</v>
      </c>
      <c r="C541" s="359" t="s">
        <v>6608</v>
      </c>
      <c r="D541" s="364">
        <v>1638.42</v>
      </c>
      <c r="E541" s="343"/>
    </row>
    <row r="542" spans="1:5" s="341" customFormat="1" ht="15" x14ac:dyDescent="0.25">
      <c r="A542" s="360" t="s">
        <v>12928</v>
      </c>
      <c r="B542" s="360" t="s">
        <v>24948</v>
      </c>
      <c r="C542" s="359" t="s">
        <v>6608</v>
      </c>
      <c r="D542" s="364">
        <v>1775.67</v>
      </c>
      <c r="E542" s="343"/>
    </row>
    <row r="543" spans="1:5" s="341" customFormat="1" ht="15" x14ac:dyDescent="0.25">
      <c r="A543" s="360" t="s">
        <v>12929</v>
      </c>
      <c r="B543" s="360" t="s">
        <v>24949</v>
      </c>
      <c r="C543" s="359" t="s">
        <v>6608</v>
      </c>
      <c r="D543" s="364">
        <v>1913</v>
      </c>
      <c r="E543" s="343"/>
    </row>
    <row r="544" spans="1:5" s="341" customFormat="1" x14ac:dyDescent="0.25">
      <c r="A544" s="378">
        <v>8778</v>
      </c>
      <c r="B544" s="356" t="s">
        <v>24950</v>
      </c>
      <c r="C544" s="357"/>
      <c r="D544" s="358"/>
      <c r="E544" s="343"/>
    </row>
    <row r="545" spans="1:5" s="341" customFormat="1" ht="15" x14ac:dyDescent="0.25">
      <c r="A545" s="360" t="s">
        <v>2546</v>
      </c>
      <c r="B545" s="360" t="s">
        <v>23464</v>
      </c>
      <c r="C545" s="359" t="s">
        <v>6608</v>
      </c>
      <c r="D545" s="362">
        <v>251.63</v>
      </c>
      <c r="E545" s="343"/>
    </row>
    <row r="546" spans="1:5" s="341" customFormat="1" ht="15" x14ac:dyDescent="0.25">
      <c r="A546" s="360" t="s">
        <v>2547</v>
      </c>
      <c r="B546" s="360" t="s">
        <v>23465</v>
      </c>
      <c r="C546" s="359" t="s">
        <v>6608</v>
      </c>
      <c r="D546" s="362">
        <v>263.45</v>
      </c>
      <c r="E546" s="343"/>
    </row>
    <row r="547" spans="1:5" s="341" customFormat="1" ht="15" x14ac:dyDescent="0.25">
      <c r="A547" s="360" t="s">
        <v>2548</v>
      </c>
      <c r="B547" s="360" t="s">
        <v>23466</v>
      </c>
      <c r="C547" s="359" t="s">
        <v>6608</v>
      </c>
      <c r="D547" s="362">
        <v>299.88</v>
      </c>
      <c r="E547" s="343"/>
    </row>
    <row r="548" spans="1:5" s="341" customFormat="1" ht="15" x14ac:dyDescent="0.25">
      <c r="A548" s="360" t="s">
        <v>2549</v>
      </c>
      <c r="B548" s="360" t="s">
        <v>23467</v>
      </c>
      <c r="C548" s="359" t="s">
        <v>6608</v>
      </c>
      <c r="D548" s="362">
        <v>336.55</v>
      </c>
      <c r="E548" s="343"/>
    </row>
    <row r="549" spans="1:5" s="341" customFormat="1" ht="30" x14ac:dyDescent="0.25">
      <c r="A549" s="360" t="s">
        <v>2545</v>
      </c>
      <c r="B549" s="360" t="s">
        <v>23468</v>
      </c>
      <c r="C549" s="359" t="s">
        <v>6608</v>
      </c>
      <c r="D549" s="362">
        <v>203.93</v>
      </c>
      <c r="E549" s="343"/>
    </row>
    <row r="550" spans="1:5" s="341" customFormat="1" ht="15" x14ac:dyDescent="0.25">
      <c r="A550" s="360" t="s">
        <v>2551</v>
      </c>
      <c r="B550" s="360" t="s">
        <v>23469</v>
      </c>
      <c r="C550" s="359" t="s">
        <v>6608</v>
      </c>
      <c r="D550" s="362">
        <v>345.72</v>
      </c>
      <c r="E550" s="343"/>
    </row>
    <row r="551" spans="1:5" s="341" customFormat="1" ht="15" x14ac:dyDescent="0.25">
      <c r="A551" s="360" t="s">
        <v>2552</v>
      </c>
      <c r="B551" s="360" t="s">
        <v>23470</v>
      </c>
      <c r="C551" s="359" t="s">
        <v>6608</v>
      </c>
      <c r="D551" s="362">
        <v>346.31</v>
      </c>
      <c r="E551" s="343"/>
    </row>
    <row r="552" spans="1:5" s="341" customFormat="1" ht="15" x14ac:dyDescent="0.25">
      <c r="A552" s="360" t="s">
        <v>2553</v>
      </c>
      <c r="B552" s="360" t="s">
        <v>23471</v>
      </c>
      <c r="C552" s="359" t="s">
        <v>6608</v>
      </c>
      <c r="D552" s="362">
        <v>346.9</v>
      </c>
      <c r="E552" s="343"/>
    </row>
    <row r="553" spans="1:5" s="341" customFormat="1" ht="15" x14ac:dyDescent="0.25">
      <c r="A553" s="360" t="s">
        <v>2554</v>
      </c>
      <c r="B553" s="360" t="s">
        <v>23472</v>
      </c>
      <c r="C553" s="359" t="s">
        <v>6608</v>
      </c>
      <c r="D553" s="362">
        <v>347.5</v>
      </c>
      <c r="E553" s="343"/>
    </row>
    <row r="554" spans="1:5" s="341" customFormat="1" ht="45" x14ac:dyDescent="0.25">
      <c r="A554" s="360" t="s">
        <v>2555</v>
      </c>
      <c r="B554" s="360" t="s">
        <v>23473</v>
      </c>
      <c r="C554" s="359" t="s">
        <v>6608</v>
      </c>
      <c r="D554" s="364">
        <v>1020.7</v>
      </c>
      <c r="E554" s="343"/>
    </row>
    <row r="555" spans="1:5" s="341" customFormat="1" ht="30" x14ac:dyDescent="0.25">
      <c r="A555" s="360" t="s">
        <v>2556</v>
      </c>
      <c r="B555" s="360" t="s">
        <v>23474</v>
      </c>
      <c r="C555" s="359" t="s">
        <v>6608</v>
      </c>
      <c r="D555" s="364">
        <v>1033.1099999999999</v>
      </c>
      <c r="E555" s="343"/>
    </row>
    <row r="556" spans="1:5" s="341" customFormat="1" ht="30" x14ac:dyDescent="0.25">
      <c r="A556" s="360" t="s">
        <v>2557</v>
      </c>
      <c r="B556" s="360" t="s">
        <v>23475</v>
      </c>
      <c r="C556" s="359" t="s">
        <v>6608</v>
      </c>
      <c r="D556" s="364">
        <v>1070.1300000000001</v>
      </c>
      <c r="E556" s="343"/>
    </row>
    <row r="557" spans="1:5" s="341" customFormat="1" ht="30" x14ac:dyDescent="0.25">
      <c r="A557" s="360" t="s">
        <v>2558</v>
      </c>
      <c r="B557" s="360" t="s">
        <v>23476</v>
      </c>
      <c r="C557" s="359" t="s">
        <v>6608</v>
      </c>
      <c r="D557" s="364">
        <v>1107.4000000000001</v>
      </c>
      <c r="E557" s="343"/>
    </row>
    <row r="558" spans="1:5" s="341" customFormat="1" ht="15" x14ac:dyDescent="0.25">
      <c r="A558" s="360" t="s">
        <v>2570</v>
      </c>
      <c r="B558" s="360" t="s">
        <v>23477</v>
      </c>
      <c r="C558" s="359" t="s">
        <v>6608</v>
      </c>
      <c r="D558" s="363">
        <v>99.64</v>
      </c>
      <c r="E558" s="343"/>
    </row>
    <row r="559" spans="1:5" s="341" customFormat="1" ht="15" x14ac:dyDescent="0.25">
      <c r="A559" s="360" t="s">
        <v>2571</v>
      </c>
      <c r="B559" s="360" t="s">
        <v>23478</v>
      </c>
      <c r="C559" s="359" t="s">
        <v>6608</v>
      </c>
      <c r="D559" s="362">
        <v>116.56</v>
      </c>
      <c r="E559" s="343"/>
    </row>
    <row r="560" spans="1:5" s="341" customFormat="1" x14ac:dyDescent="0.25">
      <c r="A560" s="378">
        <v>8779</v>
      </c>
      <c r="B560" s="356" t="s">
        <v>24951</v>
      </c>
      <c r="C560" s="357"/>
      <c r="D560" s="358"/>
      <c r="E560" s="343"/>
    </row>
    <row r="561" spans="1:5" s="341" customFormat="1" ht="15" x14ac:dyDescent="0.25">
      <c r="A561" s="360" t="s">
        <v>2565</v>
      </c>
      <c r="B561" s="360" t="s">
        <v>23479</v>
      </c>
      <c r="C561" s="359" t="s">
        <v>6608</v>
      </c>
      <c r="D561" s="364">
        <v>1040.69</v>
      </c>
      <c r="E561" s="343"/>
    </row>
    <row r="562" spans="1:5" s="341" customFormat="1" ht="15" x14ac:dyDescent="0.25">
      <c r="A562" s="360" t="s">
        <v>2566</v>
      </c>
      <c r="B562" s="360" t="s">
        <v>23480</v>
      </c>
      <c r="C562" s="359" t="s">
        <v>6608</v>
      </c>
      <c r="D562" s="364">
        <v>1092.24</v>
      </c>
      <c r="E562" s="343"/>
    </row>
    <row r="563" spans="1:5" s="341" customFormat="1" ht="15" x14ac:dyDescent="0.25">
      <c r="A563" s="360" t="s">
        <v>2567</v>
      </c>
      <c r="B563" s="360" t="s">
        <v>23481</v>
      </c>
      <c r="C563" s="359" t="s">
        <v>6608</v>
      </c>
      <c r="D563" s="364">
        <v>1143.73</v>
      </c>
      <c r="E563" s="343"/>
    </row>
    <row r="564" spans="1:5" s="341" customFormat="1" ht="30" x14ac:dyDescent="0.25">
      <c r="A564" s="360" t="s">
        <v>2568</v>
      </c>
      <c r="B564" s="360" t="s">
        <v>23482</v>
      </c>
      <c r="C564" s="359" t="s">
        <v>6608</v>
      </c>
      <c r="D564" s="362">
        <v>889.12</v>
      </c>
      <c r="E564" s="343"/>
    </row>
    <row r="565" spans="1:5" s="341" customFormat="1" x14ac:dyDescent="0.25">
      <c r="A565" s="378">
        <v>8784</v>
      </c>
      <c r="B565" s="356" t="s">
        <v>6718</v>
      </c>
      <c r="C565" s="357"/>
      <c r="D565" s="358"/>
      <c r="E565" s="343"/>
    </row>
    <row r="566" spans="1:5" s="341" customFormat="1" ht="45" x14ac:dyDescent="0.25">
      <c r="A566" s="360" t="s">
        <v>4014</v>
      </c>
      <c r="B566" s="360" t="s">
        <v>23490</v>
      </c>
      <c r="C566" s="359" t="s">
        <v>6608</v>
      </c>
      <c r="D566" s="364">
        <v>3187.81</v>
      </c>
      <c r="E566" s="343"/>
    </row>
    <row r="567" spans="1:5" s="341" customFormat="1" ht="45" x14ac:dyDescent="0.25">
      <c r="A567" s="360" t="s">
        <v>4012</v>
      </c>
      <c r="B567" s="360" t="s">
        <v>23491</v>
      </c>
      <c r="C567" s="359" t="s">
        <v>6608</v>
      </c>
      <c r="D567" s="364">
        <v>1760.85</v>
      </c>
      <c r="E567" s="343"/>
    </row>
    <row r="568" spans="1:5" s="341" customFormat="1" ht="30" x14ac:dyDescent="0.25">
      <c r="A568" s="360" t="s">
        <v>4013</v>
      </c>
      <c r="B568" s="360" t="s">
        <v>23492</v>
      </c>
      <c r="C568" s="359" t="s">
        <v>6608</v>
      </c>
      <c r="D568" s="364">
        <v>1611.21</v>
      </c>
      <c r="E568" s="343"/>
    </row>
    <row r="569" spans="1:5" s="341" customFormat="1" x14ac:dyDescent="0.25">
      <c r="A569" s="378">
        <v>8865</v>
      </c>
      <c r="B569" s="356" t="s">
        <v>6839</v>
      </c>
      <c r="C569" s="357"/>
      <c r="D569" s="358"/>
      <c r="E569" s="343"/>
    </row>
    <row r="570" spans="1:5" s="341" customFormat="1" ht="15" x14ac:dyDescent="0.25">
      <c r="A570" s="360" t="s">
        <v>29110</v>
      </c>
      <c r="B570" s="360" t="s">
        <v>29111</v>
      </c>
      <c r="C570" s="359" t="s">
        <v>6590</v>
      </c>
      <c r="D570" s="362">
        <v>307.74</v>
      </c>
      <c r="E570" s="343"/>
    </row>
    <row r="571" spans="1:5" s="341" customFormat="1" x14ac:dyDescent="0.25">
      <c r="A571" s="378">
        <v>8773</v>
      </c>
      <c r="B571" s="356" t="s">
        <v>24952</v>
      </c>
      <c r="C571" s="357"/>
      <c r="D571" s="358"/>
      <c r="E571" s="343"/>
    </row>
    <row r="572" spans="1:5" s="341" customFormat="1" ht="15" x14ac:dyDescent="0.25">
      <c r="A572" s="360" t="s">
        <v>3982</v>
      </c>
      <c r="B572" s="360" t="s">
        <v>24953</v>
      </c>
      <c r="C572" s="359" t="s">
        <v>6590</v>
      </c>
      <c r="D572" s="362">
        <v>135.79</v>
      </c>
      <c r="E572" s="343"/>
    </row>
    <row r="573" spans="1:5" s="341" customFormat="1" ht="15" x14ac:dyDescent="0.25">
      <c r="A573" s="360" t="s">
        <v>4020</v>
      </c>
      <c r="B573" s="360" t="s">
        <v>26841</v>
      </c>
      <c r="C573" s="359" t="s">
        <v>6590</v>
      </c>
      <c r="D573" s="362">
        <v>411.61</v>
      </c>
      <c r="E573" s="343"/>
    </row>
    <row r="574" spans="1:5" s="341" customFormat="1" ht="15" x14ac:dyDescent="0.25">
      <c r="A574" s="360" t="s">
        <v>4019</v>
      </c>
      <c r="B574" s="360" t="s">
        <v>24954</v>
      </c>
      <c r="C574" s="359" t="s">
        <v>6590</v>
      </c>
      <c r="D574" s="362">
        <v>478.82</v>
      </c>
      <c r="E574" s="343"/>
    </row>
    <row r="575" spans="1:5" s="341" customFormat="1" ht="15" x14ac:dyDescent="0.25">
      <c r="A575" s="360" t="s">
        <v>4021</v>
      </c>
      <c r="B575" s="360" t="s">
        <v>41070</v>
      </c>
      <c r="C575" s="359" t="s">
        <v>6590</v>
      </c>
      <c r="D575" s="362">
        <v>526.03</v>
      </c>
      <c r="E575" s="343"/>
    </row>
    <row r="576" spans="1:5" s="341" customFormat="1" ht="15" x14ac:dyDescent="0.25">
      <c r="A576" s="360" t="s">
        <v>4022</v>
      </c>
      <c r="B576" s="360" t="s">
        <v>23450</v>
      </c>
      <c r="C576" s="359" t="s">
        <v>6590</v>
      </c>
      <c r="D576" s="362">
        <v>574.29</v>
      </c>
      <c r="E576" s="343"/>
    </row>
    <row r="577" spans="1:5" s="341" customFormat="1" x14ac:dyDescent="0.25">
      <c r="A577" s="378">
        <v>8783</v>
      </c>
      <c r="B577" s="356" t="s">
        <v>6699</v>
      </c>
      <c r="C577" s="357"/>
      <c r="D577" s="358"/>
      <c r="E577" s="343"/>
    </row>
    <row r="578" spans="1:5" s="341" customFormat="1" ht="15" x14ac:dyDescent="0.25">
      <c r="A578" s="360" t="s">
        <v>2630</v>
      </c>
      <c r="B578" s="360" t="s">
        <v>6700</v>
      </c>
      <c r="C578" s="359" t="s">
        <v>6608</v>
      </c>
      <c r="D578" s="363">
        <v>24.95</v>
      </c>
      <c r="E578" s="343"/>
    </row>
    <row r="579" spans="1:5" s="341" customFormat="1" ht="15" x14ac:dyDescent="0.25">
      <c r="A579" s="360" t="s">
        <v>2631</v>
      </c>
      <c r="B579" s="360" t="s">
        <v>6701</v>
      </c>
      <c r="C579" s="359" t="s">
        <v>6608</v>
      </c>
      <c r="D579" s="363">
        <v>21.54</v>
      </c>
      <c r="E579" s="343"/>
    </row>
    <row r="580" spans="1:5" s="341" customFormat="1" ht="15" x14ac:dyDescent="0.25">
      <c r="A580" s="360" t="s">
        <v>6702</v>
      </c>
      <c r="B580" s="360" t="s">
        <v>6703</v>
      </c>
      <c r="C580" s="359" t="s">
        <v>6608</v>
      </c>
      <c r="D580" s="363">
        <v>23</v>
      </c>
      <c r="E580" s="343"/>
    </row>
    <row r="581" spans="1:5" s="341" customFormat="1" ht="15" x14ac:dyDescent="0.25">
      <c r="A581" s="360" t="s">
        <v>6704</v>
      </c>
      <c r="B581" s="360" t="s">
        <v>6705</v>
      </c>
      <c r="C581" s="359" t="s">
        <v>6608</v>
      </c>
      <c r="D581" s="363">
        <v>18.38</v>
      </c>
      <c r="E581" s="343"/>
    </row>
    <row r="582" spans="1:5" s="341" customFormat="1" ht="30" x14ac:dyDescent="0.25">
      <c r="A582" s="360" t="s">
        <v>2632</v>
      </c>
      <c r="B582" s="360" t="s">
        <v>6706</v>
      </c>
      <c r="C582" s="359" t="s">
        <v>6608</v>
      </c>
      <c r="D582" s="362">
        <v>105.67</v>
      </c>
      <c r="E582" s="343"/>
    </row>
    <row r="583" spans="1:5" s="341" customFormat="1" ht="30" x14ac:dyDescent="0.25">
      <c r="A583" s="360" t="s">
        <v>6707</v>
      </c>
      <c r="B583" s="360" t="s">
        <v>6708</v>
      </c>
      <c r="C583" s="359" t="s">
        <v>6608</v>
      </c>
      <c r="D583" s="363">
        <v>76.02</v>
      </c>
      <c r="E583" s="343"/>
    </row>
    <row r="584" spans="1:5" s="341" customFormat="1" ht="30" x14ac:dyDescent="0.25">
      <c r="A584" s="360" t="s">
        <v>2633</v>
      </c>
      <c r="B584" s="360" t="s">
        <v>6709</v>
      </c>
      <c r="C584" s="359" t="s">
        <v>6608</v>
      </c>
      <c r="D584" s="362">
        <v>115.38</v>
      </c>
      <c r="E584" s="343"/>
    </row>
    <row r="585" spans="1:5" s="341" customFormat="1" ht="30" x14ac:dyDescent="0.25">
      <c r="A585" s="360" t="s">
        <v>2634</v>
      </c>
      <c r="B585" s="360" t="s">
        <v>6710</v>
      </c>
      <c r="C585" s="359" t="s">
        <v>6608</v>
      </c>
      <c r="D585" s="362">
        <v>109.28</v>
      </c>
      <c r="E585" s="343"/>
    </row>
    <row r="586" spans="1:5" s="341" customFormat="1" ht="15" x14ac:dyDescent="0.25">
      <c r="A586" s="360" t="s">
        <v>29112</v>
      </c>
      <c r="B586" s="360" t="s">
        <v>29113</v>
      </c>
      <c r="C586" s="359" t="s">
        <v>6608</v>
      </c>
      <c r="D586" s="362">
        <v>134.38999999999999</v>
      </c>
      <c r="E586" s="343"/>
    </row>
    <row r="587" spans="1:5" s="341" customFormat="1" ht="15" x14ac:dyDescent="0.25">
      <c r="A587" s="360" t="s">
        <v>29114</v>
      </c>
      <c r="B587" s="360" t="s">
        <v>29115</v>
      </c>
      <c r="C587" s="359" t="s">
        <v>6608</v>
      </c>
      <c r="D587" s="362">
        <v>119.54</v>
      </c>
      <c r="E587" s="343"/>
    </row>
    <row r="588" spans="1:5" s="341" customFormat="1" ht="15" x14ac:dyDescent="0.25">
      <c r="A588" s="360" t="s">
        <v>6711</v>
      </c>
      <c r="B588" s="360" t="s">
        <v>6712</v>
      </c>
      <c r="C588" s="359" t="s">
        <v>6608</v>
      </c>
      <c r="D588" s="363">
        <v>94.68</v>
      </c>
      <c r="E588" s="343"/>
    </row>
    <row r="589" spans="1:5" s="341" customFormat="1" ht="30" x14ac:dyDescent="0.25">
      <c r="A589" s="360" t="s">
        <v>6713</v>
      </c>
      <c r="B589" s="360" t="s">
        <v>6714</v>
      </c>
      <c r="C589" s="359" t="s">
        <v>6608</v>
      </c>
      <c r="D589" s="362">
        <v>150.87</v>
      </c>
      <c r="E589" s="343"/>
    </row>
    <row r="590" spans="1:5" s="341" customFormat="1" ht="30" x14ac:dyDescent="0.25">
      <c r="A590" s="360" t="s">
        <v>4004</v>
      </c>
      <c r="B590" s="360" t="s">
        <v>6689</v>
      </c>
      <c r="C590" s="359" t="s">
        <v>6608</v>
      </c>
      <c r="D590" s="362">
        <v>607.1</v>
      </c>
      <c r="E590" s="343"/>
    </row>
    <row r="591" spans="1:5" s="341" customFormat="1" ht="30" x14ac:dyDescent="0.25">
      <c r="A591" s="360" t="s">
        <v>4005</v>
      </c>
      <c r="B591" s="360" t="s">
        <v>6715</v>
      </c>
      <c r="C591" s="359" t="s">
        <v>6608</v>
      </c>
      <c r="D591" s="362">
        <v>342.42</v>
      </c>
      <c r="E591" s="343"/>
    </row>
    <row r="592" spans="1:5" s="341" customFormat="1" ht="15" x14ac:dyDescent="0.25">
      <c r="A592" s="360" t="s">
        <v>26842</v>
      </c>
      <c r="B592" s="360" t="s">
        <v>26843</v>
      </c>
      <c r="C592" s="359" t="s">
        <v>6608</v>
      </c>
      <c r="D592" s="363">
        <v>15.91</v>
      </c>
      <c r="E592" s="343"/>
    </row>
    <row r="593" spans="1:5" s="341" customFormat="1" ht="15" x14ac:dyDescent="0.25">
      <c r="A593" s="360" t="s">
        <v>2635</v>
      </c>
      <c r="B593" s="360" t="s">
        <v>23489</v>
      </c>
      <c r="C593" s="359" t="s">
        <v>6608</v>
      </c>
      <c r="D593" s="362">
        <v>232.97</v>
      </c>
      <c r="E593" s="343"/>
    </row>
    <row r="594" spans="1:5" s="341" customFormat="1" ht="30" x14ac:dyDescent="0.25">
      <c r="A594" s="360" t="s">
        <v>2636</v>
      </c>
      <c r="B594" s="360" t="s">
        <v>6716</v>
      </c>
      <c r="C594" s="359" t="s">
        <v>6608</v>
      </c>
      <c r="D594" s="363">
        <v>23.95</v>
      </c>
      <c r="E594" s="343"/>
    </row>
    <row r="595" spans="1:5" s="341" customFormat="1" ht="15" x14ac:dyDescent="0.25">
      <c r="A595" s="360" t="s">
        <v>2637</v>
      </c>
      <c r="B595" s="360" t="s">
        <v>6717</v>
      </c>
      <c r="C595" s="359" t="s">
        <v>6608</v>
      </c>
      <c r="D595" s="363">
        <v>48.77</v>
      </c>
      <c r="E595" s="343"/>
    </row>
    <row r="596" spans="1:5" s="341" customFormat="1" x14ac:dyDescent="0.25">
      <c r="A596" s="378">
        <v>8782</v>
      </c>
      <c r="B596" s="356" t="s">
        <v>6698</v>
      </c>
      <c r="C596" s="357"/>
      <c r="D596" s="358"/>
      <c r="E596" s="343"/>
    </row>
    <row r="597" spans="1:5" s="341" customFormat="1" ht="15" x14ac:dyDescent="0.25">
      <c r="A597" s="360" t="s">
        <v>2550</v>
      </c>
      <c r="B597" s="360" t="s">
        <v>24955</v>
      </c>
      <c r="C597" s="359" t="s">
        <v>6608</v>
      </c>
      <c r="D597" s="362">
        <v>119.94</v>
      </c>
      <c r="E597" s="343"/>
    </row>
    <row r="598" spans="1:5" s="341" customFormat="1" x14ac:dyDescent="0.25">
      <c r="A598" s="378">
        <v>8785</v>
      </c>
      <c r="B598" s="356" t="s">
        <v>6719</v>
      </c>
      <c r="C598" s="357"/>
      <c r="D598" s="358"/>
      <c r="E598" s="343"/>
    </row>
    <row r="599" spans="1:5" s="341" customFormat="1" ht="15" x14ac:dyDescent="0.25">
      <c r="A599" s="360" t="s">
        <v>4024</v>
      </c>
      <c r="B599" s="360" t="s">
        <v>23493</v>
      </c>
      <c r="C599" s="359" t="s">
        <v>6594</v>
      </c>
      <c r="D599" s="363">
        <v>24.48</v>
      </c>
      <c r="E599" s="343"/>
    </row>
    <row r="600" spans="1:5" s="341" customFormat="1" x14ac:dyDescent="0.25">
      <c r="A600" s="378">
        <v>8671</v>
      </c>
      <c r="B600" s="356" t="s">
        <v>6720</v>
      </c>
      <c r="C600" s="357"/>
      <c r="D600" s="358"/>
      <c r="E600" s="343"/>
    </row>
    <row r="601" spans="1:5" s="341" customFormat="1" x14ac:dyDescent="0.25">
      <c r="A601" s="378">
        <v>8786</v>
      </c>
      <c r="B601" s="356" t="s">
        <v>6721</v>
      </c>
      <c r="C601" s="357"/>
      <c r="D601" s="358"/>
      <c r="E601" s="343"/>
    </row>
    <row r="602" spans="1:5" s="341" customFormat="1" ht="15" x14ac:dyDescent="0.25">
      <c r="A602" s="360" t="s">
        <v>24956</v>
      </c>
      <c r="B602" s="360" t="s">
        <v>24957</v>
      </c>
      <c r="C602" s="359" t="s">
        <v>6594</v>
      </c>
      <c r="D602" s="363">
        <v>19.52</v>
      </c>
      <c r="E602" s="343"/>
    </row>
    <row r="603" spans="1:5" s="341" customFormat="1" ht="15" x14ac:dyDescent="0.25">
      <c r="A603" s="360" t="s">
        <v>1798</v>
      </c>
      <c r="B603" s="360" t="s">
        <v>24958</v>
      </c>
      <c r="C603" s="359" t="s">
        <v>6590</v>
      </c>
      <c r="D603" s="362">
        <v>106.4</v>
      </c>
      <c r="E603" s="343"/>
    </row>
    <row r="604" spans="1:5" s="341" customFormat="1" ht="15" x14ac:dyDescent="0.25">
      <c r="A604" s="360" t="s">
        <v>1797</v>
      </c>
      <c r="B604" s="360" t="s">
        <v>24959</v>
      </c>
      <c r="C604" s="359" t="s">
        <v>6590</v>
      </c>
      <c r="D604" s="363">
        <v>73.14</v>
      </c>
      <c r="E604" s="343"/>
    </row>
    <row r="605" spans="1:5" s="341" customFormat="1" ht="15" x14ac:dyDescent="0.25">
      <c r="A605" s="360" t="s">
        <v>24960</v>
      </c>
      <c r="B605" s="360" t="s">
        <v>24961</v>
      </c>
      <c r="C605" s="359" t="s">
        <v>6590</v>
      </c>
      <c r="D605" s="363">
        <v>35.81</v>
      </c>
      <c r="E605" s="343"/>
    </row>
    <row r="606" spans="1:5" s="341" customFormat="1" ht="15" x14ac:dyDescent="0.25">
      <c r="A606" s="360" t="s">
        <v>24962</v>
      </c>
      <c r="B606" s="360" t="s">
        <v>24963</v>
      </c>
      <c r="C606" s="359" t="s">
        <v>6594</v>
      </c>
      <c r="D606" s="363">
        <v>51.15</v>
      </c>
      <c r="E606" s="343"/>
    </row>
    <row r="607" spans="1:5" s="341" customFormat="1" ht="15" x14ac:dyDescent="0.25">
      <c r="A607" s="360" t="s">
        <v>24964</v>
      </c>
      <c r="B607" s="360" t="s">
        <v>24965</v>
      </c>
      <c r="C607" s="359" t="s">
        <v>6594</v>
      </c>
      <c r="D607" s="363">
        <v>62.23</v>
      </c>
      <c r="E607" s="343"/>
    </row>
    <row r="608" spans="1:5" s="341" customFormat="1" ht="15" x14ac:dyDescent="0.25">
      <c r="A608" s="360" t="s">
        <v>1799</v>
      </c>
      <c r="B608" s="360" t="s">
        <v>24966</v>
      </c>
      <c r="C608" s="359" t="s">
        <v>6594</v>
      </c>
      <c r="D608" s="363">
        <v>37.15</v>
      </c>
      <c r="E608" s="343"/>
    </row>
    <row r="609" spans="1:5" s="341" customFormat="1" ht="15" x14ac:dyDescent="0.25">
      <c r="A609" s="360" t="s">
        <v>1800</v>
      </c>
      <c r="B609" s="360" t="s">
        <v>24967</v>
      </c>
      <c r="C609" s="359" t="s">
        <v>6594</v>
      </c>
      <c r="D609" s="363">
        <v>11.64</v>
      </c>
      <c r="E609" s="343"/>
    </row>
    <row r="610" spans="1:5" s="341" customFormat="1" x14ac:dyDescent="0.25">
      <c r="A610" s="378">
        <v>8787</v>
      </c>
      <c r="B610" s="356" t="s">
        <v>6722</v>
      </c>
      <c r="C610" s="357"/>
      <c r="D610" s="358"/>
      <c r="E610" s="343"/>
    </row>
    <row r="611" spans="1:5" s="341" customFormat="1" ht="30" x14ac:dyDescent="0.25">
      <c r="A611" s="360" t="s">
        <v>6723</v>
      </c>
      <c r="B611" s="360" t="s">
        <v>6724</v>
      </c>
      <c r="C611" s="359" t="s">
        <v>6663</v>
      </c>
      <c r="D611" s="363">
        <v>22.63</v>
      </c>
      <c r="E611" s="343"/>
    </row>
    <row r="612" spans="1:5" s="341" customFormat="1" ht="30" x14ac:dyDescent="0.25">
      <c r="A612" s="360" t="s">
        <v>6725</v>
      </c>
      <c r="B612" s="360" t="s">
        <v>6726</v>
      </c>
      <c r="C612" s="359" t="s">
        <v>6590</v>
      </c>
      <c r="D612" s="362">
        <v>301.39</v>
      </c>
      <c r="E612" s="343"/>
    </row>
    <row r="613" spans="1:5" s="341" customFormat="1" ht="30" x14ac:dyDescent="0.25">
      <c r="A613" s="360" t="s">
        <v>6727</v>
      </c>
      <c r="B613" s="360" t="s">
        <v>6728</v>
      </c>
      <c r="C613" s="359" t="s">
        <v>6590</v>
      </c>
      <c r="D613" s="362">
        <v>310.97000000000003</v>
      </c>
      <c r="E613" s="343"/>
    </row>
    <row r="614" spans="1:5" s="341" customFormat="1" ht="30" x14ac:dyDescent="0.25">
      <c r="A614" s="360" t="s">
        <v>6729</v>
      </c>
      <c r="B614" s="360" t="s">
        <v>6730</v>
      </c>
      <c r="C614" s="359" t="s">
        <v>6590</v>
      </c>
      <c r="D614" s="362">
        <v>298.37</v>
      </c>
      <c r="E614" s="343"/>
    </row>
    <row r="615" spans="1:5" s="341" customFormat="1" ht="30" x14ac:dyDescent="0.25">
      <c r="A615" s="360" t="s">
        <v>6731</v>
      </c>
      <c r="B615" s="360" t="s">
        <v>6732</v>
      </c>
      <c r="C615" s="359" t="s">
        <v>6590</v>
      </c>
      <c r="D615" s="362">
        <v>788.7</v>
      </c>
      <c r="E615" s="343"/>
    </row>
    <row r="616" spans="1:5" s="341" customFormat="1" ht="30" x14ac:dyDescent="0.25">
      <c r="A616" s="360" t="s">
        <v>6733</v>
      </c>
      <c r="B616" s="360" t="s">
        <v>6734</v>
      </c>
      <c r="C616" s="359" t="s">
        <v>6590</v>
      </c>
      <c r="D616" s="362">
        <v>366.25</v>
      </c>
      <c r="E616" s="343"/>
    </row>
    <row r="617" spans="1:5" s="341" customFormat="1" ht="30" x14ac:dyDescent="0.25">
      <c r="A617" s="360" t="s">
        <v>6735</v>
      </c>
      <c r="B617" s="360" t="s">
        <v>6736</v>
      </c>
      <c r="C617" s="359" t="s">
        <v>6590</v>
      </c>
      <c r="D617" s="362">
        <v>242.04</v>
      </c>
      <c r="E617" s="343"/>
    </row>
    <row r="618" spans="1:5" s="341" customFormat="1" ht="30" x14ac:dyDescent="0.25">
      <c r="A618" s="360" t="s">
        <v>6737</v>
      </c>
      <c r="B618" s="360" t="s">
        <v>6738</v>
      </c>
      <c r="C618" s="359" t="s">
        <v>6590</v>
      </c>
      <c r="D618" s="362">
        <v>224.41</v>
      </c>
      <c r="E618" s="343"/>
    </row>
    <row r="619" spans="1:5" s="341" customFormat="1" x14ac:dyDescent="0.25">
      <c r="A619" s="378">
        <v>8788</v>
      </c>
      <c r="B619" s="356" t="s">
        <v>6739</v>
      </c>
      <c r="C619" s="357"/>
      <c r="D619" s="358"/>
      <c r="E619" s="343"/>
    </row>
    <row r="620" spans="1:5" s="341" customFormat="1" ht="30" x14ac:dyDescent="0.25">
      <c r="A620" s="360" t="s">
        <v>1774</v>
      </c>
      <c r="B620" s="360" t="s">
        <v>23494</v>
      </c>
      <c r="C620" s="359" t="s">
        <v>6590</v>
      </c>
      <c r="D620" s="363">
        <v>47.93</v>
      </c>
      <c r="E620" s="343"/>
    </row>
    <row r="621" spans="1:5" s="341" customFormat="1" ht="30" x14ac:dyDescent="0.25">
      <c r="A621" s="360" t="s">
        <v>1775</v>
      </c>
      <c r="B621" s="360" t="s">
        <v>23495</v>
      </c>
      <c r="C621" s="359" t="s">
        <v>6590</v>
      </c>
      <c r="D621" s="363">
        <v>53.61</v>
      </c>
      <c r="E621" s="343"/>
    </row>
    <row r="622" spans="1:5" s="341" customFormat="1" ht="30" x14ac:dyDescent="0.25">
      <c r="A622" s="360" t="s">
        <v>1776</v>
      </c>
      <c r="B622" s="360" t="s">
        <v>23496</v>
      </c>
      <c r="C622" s="359" t="s">
        <v>6590</v>
      </c>
      <c r="D622" s="363">
        <v>73.709999999999994</v>
      </c>
      <c r="E622" s="343"/>
    </row>
    <row r="623" spans="1:5" s="341" customFormat="1" ht="30" x14ac:dyDescent="0.25">
      <c r="A623" s="360" t="s">
        <v>1777</v>
      </c>
      <c r="B623" s="360" t="s">
        <v>23497</v>
      </c>
      <c r="C623" s="359" t="s">
        <v>6590</v>
      </c>
      <c r="D623" s="362">
        <v>203.06</v>
      </c>
      <c r="E623" s="343"/>
    </row>
    <row r="624" spans="1:5" s="341" customFormat="1" ht="30" x14ac:dyDescent="0.25">
      <c r="A624" s="360" t="s">
        <v>1778</v>
      </c>
      <c r="B624" s="360" t="s">
        <v>23498</v>
      </c>
      <c r="C624" s="359" t="s">
        <v>6590</v>
      </c>
      <c r="D624" s="362">
        <v>195.12</v>
      </c>
      <c r="E624" s="343"/>
    </row>
    <row r="625" spans="1:5" s="341" customFormat="1" ht="15" x14ac:dyDescent="0.25">
      <c r="A625" s="360" t="s">
        <v>1792</v>
      </c>
      <c r="B625" s="360" t="s">
        <v>23499</v>
      </c>
      <c r="C625" s="359" t="s">
        <v>6594</v>
      </c>
      <c r="D625" s="363">
        <v>62.54</v>
      </c>
      <c r="E625" s="343"/>
    </row>
    <row r="626" spans="1:5" s="341" customFormat="1" x14ac:dyDescent="0.25">
      <c r="A626" s="378">
        <v>8789</v>
      </c>
      <c r="B626" s="356" t="s">
        <v>6740</v>
      </c>
      <c r="C626" s="357"/>
      <c r="D626" s="358"/>
      <c r="E626" s="343"/>
    </row>
    <row r="627" spans="1:5" s="341" customFormat="1" ht="15" x14ac:dyDescent="0.25">
      <c r="A627" s="360" t="s">
        <v>1779</v>
      </c>
      <c r="B627" s="360" t="s">
        <v>1780</v>
      </c>
      <c r="C627" s="359" t="s">
        <v>6590</v>
      </c>
      <c r="D627" s="363">
        <v>92.32</v>
      </c>
      <c r="E627" s="343"/>
    </row>
    <row r="628" spans="1:5" s="341" customFormat="1" ht="30" x14ac:dyDescent="0.25">
      <c r="A628" s="360" t="s">
        <v>1781</v>
      </c>
      <c r="B628" s="360" t="s">
        <v>1782</v>
      </c>
      <c r="C628" s="359" t="s">
        <v>6590</v>
      </c>
      <c r="D628" s="362">
        <v>159.61000000000001</v>
      </c>
      <c r="E628" s="343"/>
    </row>
    <row r="629" spans="1:5" s="341" customFormat="1" ht="15" x14ac:dyDescent="0.25">
      <c r="A629" s="360" t="s">
        <v>1783</v>
      </c>
      <c r="B629" s="360" t="s">
        <v>1784</v>
      </c>
      <c r="C629" s="359" t="s">
        <v>6590</v>
      </c>
      <c r="D629" s="363">
        <v>95.32</v>
      </c>
      <c r="E629" s="343"/>
    </row>
    <row r="630" spans="1:5" s="341" customFormat="1" ht="15" x14ac:dyDescent="0.25">
      <c r="A630" s="360" t="s">
        <v>1785</v>
      </c>
      <c r="B630" s="360" t="s">
        <v>23500</v>
      </c>
      <c r="C630" s="359" t="s">
        <v>6590</v>
      </c>
      <c r="D630" s="363">
        <v>83.22</v>
      </c>
      <c r="E630" s="343"/>
    </row>
    <row r="631" spans="1:5" s="341" customFormat="1" ht="15" x14ac:dyDescent="0.25">
      <c r="A631" s="360" t="s">
        <v>1786</v>
      </c>
      <c r="B631" s="360" t="s">
        <v>23501</v>
      </c>
      <c r="C631" s="359" t="s">
        <v>6590</v>
      </c>
      <c r="D631" s="363">
        <v>84.14</v>
      </c>
      <c r="E631" s="343"/>
    </row>
    <row r="632" spans="1:5" s="341" customFormat="1" ht="15" x14ac:dyDescent="0.25">
      <c r="A632" s="360" t="s">
        <v>1793</v>
      </c>
      <c r="B632" s="360" t="s">
        <v>23502</v>
      </c>
      <c r="C632" s="359" t="s">
        <v>6594</v>
      </c>
      <c r="D632" s="363">
        <v>68.33</v>
      </c>
      <c r="E632" s="343"/>
    </row>
    <row r="633" spans="1:5" s="341" customFormat="1" x14ac:dyDescent="0.25">
      <c r="A633" s="378">
        <v>8790</v>
      </c>
      <c r="B633" s="356" t="s">
        <v>6741</v>
      </c>
      <c r="C633" s="357"/>
      <c r="D633" s="358"/>
      <c r="E633" s="343"/>
    </row>
    <row r="634" spans="1:5" s="341" customFormat="1" ht="15" x14ac:dyDescent="0.25">
      <c r="A634" s="360" t="s">
        <v>1771</v>
      </c>
      <c r="B634" s="360" t="s">
        <v>23503</v>
      </c>
      <c r="C634" s="359" t="s">
        <v>6590</v>
      </c>
      <c r="D634" s="362">
        <v>128.08000000000001</v>
      </c>
      <c r="E634" s="343"/>
    </row>
    <row r="635" spans="1:5" s="341" customFormat="1" ht="15" x14ac:dyDescent="0.25">
      <c r="A635" s="360" t="s">
        <v>1773</v>
      </c>
      <c r="B635" s="360" t="s">
        <v>23504</v>
      </c>
      <c r="C635" s="359" t="s">
        <v>6590</v>
      </c>
      <c r="D635" s="362">
        <v>100.06</v>
      </c>
      <c r="E635" s="343"/>
    </row>
    <row r="636" spans="1:5" s="341" customFormat="1" ht="15" x14ac:dyDescent="0.25">
      <c r="A636" s="360" t="s">
        <v>1772</v>
      </c>
      <c r="B636" s="360" t="s">
        <v>23505</v>
      </c>
      <c r="C636" s="359" t="s">
        <v>6590</v>
      </c>
      <c r="D636" s="362">
        <v>103.28</v>
      </c>
      <c r="E636" s="343"/>
    </row>
    <row r="637" spans="1:5" s="341" customFormat="1" ht="30" x14ac:dyDescent="0.25">
      <c r="A637" s="360" t="s">
        <v>1796</v>
      </c>
      <c r="B637" s="360" t="s">
        <v>23506</v>
      </c>
      <c r="C637" s="359" t="s">
        <v>6594</v>
      </c>
      <c r="D637" s="363">
        <v>16.57</v>
      </c>
      <c r="E637" s="343"/>
    </row>
    <row r="638" spans="1:5" s="341" customFormat="1" x14ac:dyDescent="0.25">
      <c r="A638" s="378">
        <v>8791</v>
      </c>
      <c r="B638" s="356" t="s">
        <v>6742</v>
      </c>
      <c r="C638" s="357"/>
      <c r="D638" s="358"/>
      <c r="E638" s="343"/>
    </row>
    <row r="639" spans="1:5" s="341" customFormat="1" ht="15" x14ac:dyDescent="0.25">
      <c r="A639" s="360" t="s">
        <v>1794</v>
      </c>
      <c r="B639" s="360" t="s">
        <v>24968</v>
      </c>
      <c r="C639" s="359" t="s">
        <v>6594</v>
      </c>
      <c r="D639" s="363">
        <v>93.81</v>
      </c>
      <c r="E639" s="343"/>
    </row>
    <row r="640" spans="1:5" s="341" customFormat="1" ht="15" x14ac:dyDescent="0.25">
      <c r="A640" s="360" t="s">
        <v>1787</v>
      </c>
      <c r="B640" s="360" t="s">
        <v>23507</v>
      </c>
      <c r="C640" s="359" t="s">
        <v>6594</v>
      </c>
      <c r="D640" s="362">
        <v>114.21</v>
      </c>
      <c r="E640" s="343"/>
    </row>
    <row r="641" spans="1:5" s="341" customFormat="1" ht="15" x14ac:dyDescent="0.25">
      <c r="A641" s="360" t="s">
        <v>1788</v>
      </c>
      <c r="B641" s="360" t="s">
        <v>23508</v>
      </c>
      <c r="C641" s="359" t="s">
        <v>6594</v>
      </c>
      <c r="D641" s="362">
        <v>185.31</v>
      </c>
      <c r="E641" s="343"/>
    </row>
    <row r="642" spans="1:5" s="341" customFormat="1" ht="15" x14ac:dyDescent="0.25">
      <c r="A642" s="360" t="s">
        <v>1789</v>
      </c>
      <c r="B642" s="360" t="s">
        <v>24969</v>
      </c>
      <c r="C642" s="359" t="s">
        <v>6594</v>
      </c>
      <c r="D642" s="363">
        <v>78.349999999999994</v>
      </c>
      <c r="E642" s="343"/>
    </row>
    <row r="643" spans="1:5" s="341" customFormat="1" ht="15" x14ac:dyDescent="0.25">
      <c r="A643" s="360" t="s">
        <v>1790</v>
      </c>
      <c r="B643" s="360" t="s">
        <v>24970</v>
      </c>
      <c r="C643" s="359" t="s">
        <v>6594</v>
      </c>
      <c r="D643" s="363">
        <v>42.28</v>
      </c>
      <c r="E643" s="343"/>
    </row>
    <row r="644" spans="1:5" s="341" customFormat="1" ht="15" x14ac:dyDescent="0.25">
      <c r="A644" s="360" t="s">
        <v>1795</v>
      </c>
      <c r="B644" s="360" t="s">
        <v>23509</v>
      </c>
      <c r="C644" s="359" t="s">
        <v>6594</v>
      </c>
      <c r="D644" s="363">
        <v>44.01</v>
      </c>
      <c r="E644" s="343"/>
    </row>
    <row r="645" spans="1:5" s="341" customFormat="1" ht="15" x14ac:dyDescent="0.25">
      <c r="A645" s="360" t="s">
        <v>1791</v>
      </c>
      <c r="B645" s="360" t="s">
        <v>24971</v>
      </c>
      <c r="C645" s="359" t="s">
        <v>6594</v>
      </c>
      <c r="D645" s="363">
        <v>47.83</v>
      </c>
      <c r="E645" s="343"/>
    </row>
    <row r="646" spans="1:5" s="341" customFormat="1" x14ac:dyDescent="0.25">
      <c r="A646" s="378">
        <v>8792</v>
      </c>
      <c r="B646" s="356" t="s">
        <v>6743</v>
      </c>
      <c r="C646" s="357"/>
      <c r="D646" s="358"/>
      <c r="E646" s="343"/>
    </row>
    <row r="647" spans="1:5" s="341" customFormat="1" ht="15" x14ac:dyDescent="0.25">
      <c r="A647" s="360" t="s">
        <v>3686</v>
      </c>
      <c r="B647" s="360" t="s">
        <v>6744</v>
      </c>
      <c r="C647" s="359" t="s">
        <v>6594</v>
      </c>
      <c r="D647" s="363">
        <v>36.74</v>
      </c>
      <c r="E647" s="343"/>
    </row>
    <row r="648" spans="1:5" s="341" customFormat="1" ht="15" x14ac:dyDescent="0.25">
      <c r="A648" s="360" t="s">
        <v>3687</v>
      </c>
      <c r="B648" s="360" t="s">
        <v>6745</v>
      </c>
      <c r="C648" s="359" t="s">
        <v>6594</v>
      </c>
      <c r="D648" s="363">
        <v>42.33</v>
      </c>
      <c r="E648" s="343"/>
    </row>
    <row r="649" spans="1:5" s="341" customFormat="1" ht="15" x14ac:dyDescent="0.25">
      <c r="A649" s="360" t="s">
        <v>3688</v>
      </c>
      <c r="B649" s="360" t="s">
        <v>6746</v>
      </c>
      <c r="C649" s="359" t="s">
        <v>6594</v>
      </c>
      <c r="D649" s="363">
        <v>56.68</v>
      </c>
      <c r="E649" s="343"/>
    </row>
    <row r="650" spans="1:5" s="341" customFormat="1" ht="15" x14ac:dyDescent="0.25">
      <c r="A650" s="360" t="s">
        <v>3679</v>
      </c>
      <c r="B650" s="360" t="s">
        <v>6747</v>
      </c>
      <c r="C650" s="359" t="s">
        <v>6594</v>
      </c>
      <c r="D650" s="362">
        <v>119.48</v>
      </c>
      <c r="E650" s="343"/>
    </row>
    <row r="651" spans="1:5" s="341" customFormat="1" ht="15" x14ac:dyDescent="0.25">
      <c r="A651" s="360" t="s">
        <v>3680</v>
      </c>
      <c r="B651" s="360" t="s">
        <v>6748</v>
      </c>
      <c r="C651" s="359" t="s">
        <v>6594</v>
      </c>
      <c r="D651" s="363">
        <v>42.04</v>
      </c>
      <c r="E651" s="343"/>
    </row>
    <row r="652" spans="1:5" s="341" customFormat="1" ht="15" x14ac:dyDescent="0.25">
      <c r="A652" s="360" t="s">
        <v>3681</v>
      </c>
      <c r="B652" s="360" t="s">
        <v>6749</v>
      </c>
      <c r="C652" s="359" t="s">
        <v>6594</v>
      </c>
      <c r="D652" s="363">
        <v>48.74</v>
      </c>
      <c r="E652" s="343"/>
    </row>
    <row r="653" spans="1:5" s="341" customFormat="1" ht="15" x14ac:dyDescent="0.25">
      <c r="A653" s="360" t="s">
        <v>3682</v>
      </c>
      <c r="B653" s="360" t="s">
        <v>6750</v>
      </c>
      <c r="C653" s="359" t="s">
        <v>6594</v>
      </c>
      <c r="D653" s="363">
        <v>58.85</v>
      </c>
      <c r="E653" s="343"/>
    </row>
    <row r="654" spans="1:5" s="341" customFormat="1" ht="15" x14ac:dyDescent="0.25">
      <c r="A654" s="360" t="s">
        <v>3683</v>
      </c>
      <c r="B654" s="360" t="s">
        <v>6751</v>
      </c>
      <c r="C654" s="359" t="s">
        <v>6594</v>
      </c>
      <c r="D654" s="363">
        <v>68.94</v>
      </c>
      <c r="E654" s="343"/>
    </row>
    <row r="655" spans="1:5" s="341" customFormat="1" ht="15" x14ac:dyDescent="0.25">
      <c r="A655" s="360" t="s">
        <v>3684</v>
      </c>
      <c r="B655" s="360" t="s">
        <v>6752</v>
      </c>
      <c r="C655" s="359" t="s">
        <v>6594</v>
      </c>
      <c r="D655" s="363">
        <v>75.56</v>
      </c>
      <c r="E655" s="343"/>
    </row>
    <row r="656" spans="1:5" s="341" customFormat="1" ht="15" x14ac:dyDescent="0.25">
      <c r="A656" s="360" t="s">
        <v>3685</v>
      </c>
      <c r="B656" s="360" t="s">
        <v>6753</v>
      </c>
      <c r="C656" s="359" t="s">
        <v>6594</v>
      </c>
      <c r="D656" s="363">
        <v>85.7</v>
      </c>
      <c r="E656" s="343"/>
    </row>
    <row r="657" spans="1:5" s="341" customFormat="1" ht="15" x14ac:dyDescent="0.25">
      <c r="A657" s="360" t="s">
        <v>3673</v>
      </c>
      <c r="B657" s="360" t="s">
        <v>6754</v>
      </c>
      <c r="C657" s="359" t="s">
        <v>6594</v>
      </c>
      <c r="D657" s="362">
        <v>135.51</v>
      </c>
      <c r="E657" s="343"/>
    </row>
    <row r="658" spans="1:5" s="341" customFormat="1" ht="15" x14ac:dyDescent="0.25">
      <c r="A658" s="360" t="s">
        <v>3674</v>
      </c>
      <c r="B658" s="360" t="s">
        <v>6755</v>
      </c>
      <c r="C658" s="359" t="s">
        <v>6594</v>
      </c>
      <c r="D658" s="363">
        <v>47.33</v>
      </c>
      <c r="E658" s="343"/>
    </row>
    <row r="659" spans="1:5" s="341" customFormat="1" ht="15" x14ac:dyDescent="0.25">
      <c r="A659" s="360" t="s">
        <v>3675</v>
      </c>
      <c r="B659" s="360" t="s">
        <v>6756</v>
      </c>
      <c r="C659" s="359" t="s">
        <v>6594</v>
      </c>
      <c r="D659" s="363">
        <v>55.16</v>
      </c>
      <c r="E659" s="343"/>
    </row>
    <row r="660" spans="1:5" s="341" customFormat="1" ht="15" x14ac:dyDescent="0.25">
      <c r="A660" s="360" t="s">
        <v>3676</v>
      </c>
      <c r="B660" s="360" t="s">
        <v>6757</v>
      </c>
      <c r="C660" s="359" t="s">
        <v>6594</v>
      </c>
      <c r="D660" s="363">
        <v>66.87</v>
      </c>
      <c r="E660" s="343"/>
    </row>
    <row r="661" spans="1:5" s="341" customFormat="1" ht="15" x14ac:dyDescent="0.25">
      <c r="A661" s="360" t="s">
        <v>3677</v>
      </c>
      <c r="B661" s="360" t="s">
        <v>6758</v>
      </c>
      <c r="C661" s="359" t="s">
        <v>6594</v>
      </c>
      <c r="D661" s="363">
        <v>86.14</v>
      </c>
      <c r="E661" s="343"/>
    </row>
    <row r="662" spans="1:5" s="341" customFormat="1" ht="15" x14ac:dyDescent="0.25">
      <c r="A662" s="360" t="s">
        <v>3678</v>
      </c>
      <c r="B662" s="360" t="s">
        <v>6759</v>
      </c>
      <c r="C662" s="359" t="s">
        <v>6594</v>
      </c>
      <c r="D662" s="363">
        <v>97.73</v>
      </c>
      <c r="E662" s="343"/>
    </row>
    <row r="663" spans="1:5" s="341" customFormat="1" x14ac:dyDescent="0.25">
      <c r="A663" s="378">
        <v>8793</v>
      </c>
      <c r="B663" s="356" t="s">
        <v>6760</v>
      </c>
      <c r="C663" s="357"/>
      <c r="D663" s="358"/>
      <c r="E663" s="343"/>
    </row>
    <row r="664" spans="1:5" s="341" customFormat="1" ht="15" x14ac:dyDescent="0.25">
      <c r="A664" s="360" t="s">
        <v>3699</v>
      </c>
      <c r="B664" s="360" t="s">
        <v>11897</v>
      </c>
      <c r="C664" s="359" t="s">
        <v>6594</v>
      </c>
      <c r="D664" s="363">
        <v>24.01</v>
      </c>
      <c r="E664" s="343"/>
    </row>
    <row r="665" spans="1:5" s="341" customFormat="1" ht="15" x14ac:dyDescent="0.25">
      <c r="A665" s="360" t="s">
        <v>3700</v>
      </c>
      <c r="B665" s="360" t="s">
        <v>11898</v>
      </c>
      <c r="C665" s="359" t="s">
        <v>6594</v>
      </c>
      <c r="D665" s="363">
        <v>28.44</v>
      </c>
      <c r="E665" s="343"/>
    </row>
    <row r="666" spans="1:5" s="341" customFormat="1" ht="15" x14ac:dyDescent="0.25">
      <c r="A666" s="360" t="s">
        <v>3701</v>
      </c>
      <c r="B666" s="360" t="s">
        <v>24972</v>
      </c>
      <c r="C666" s="359" t="s">
        <v>6594</v>
      </c>
      <c r="D666" s="363">
        <v>32.159999999999997</v>
      </c>
      <c r="E666" s="343"/>
    </row>
    <row r="667" spans="1:5" s="341" customFormat="1" ht="15" x14ac:dyDescent="0.25">
      <c r="A667" s="360" t="s">
        <v>3702</v>
      </c>
      <c r="B667" s="360" t="s">
        <v>24973</v>
      </c>
      <c r="C667" s="359" t="s">
        <v>6594</v>
      </c>
      <c r="D667" s="363">
        <v>39.47</v>
      </c>
      <c r="E667" s="343"/>
    </row>
    <row r="668" spans="1:5" s="341" customFormat="1" ht="15" x14ac:dyDescent="0.25">
      <c r="A668" s="360" t="s">
        <v>3692</v>
      </c>
      <c r="B668" s="360" t="s">
        <v>11899</v>
      </c>
      <c r="C668" s="359" t="s">
        <v>6594</v>
      </c>
      <c r="D668" s="363">
        <v>27.09</v>
      </c>
      <c r="E668" s="343"/>
    </row>
    <row r="669" spans="1:5" s="341" customFormat="1" ht="15" x14ac:dyDescent="0.25">
      <c r="A669" s="360" t="s">
        <v>3693</v>
      </c>
      <c r="B669" s="360" t="s">
        <v>11900</v>
      </c>
      <c r="C669" s="359" t="s">
        <v>6594</v>
      </c>
      <c r="D669" s="363">
        <v>32.54</v>
      </c>
      <c r="E669" s="343"/>
    </row>
    <row r="670" spans="1:5" s="341" customFormat="1" ht="15" x14ac:dyDescent="0.25">
      <c r="A670" s="360" t="s">
        <v>3694</v>
      </c>
      <c r="B670" s="360" t="s">
        <v>11901</v>
      </c>
      <c r="C670" s="359" t="s">
        <v>6594</v>
      </c>
      <c r="D670" s="363">
        <v>37.799999999999997</v>
      </c>
      <c r="E670" s="343"/>
    </row>
    <row r="671" spans="1:5" s="341" customFormat="1" ht="15" x14ac:dyDescent="0.25">
      <c r="A671" s="360" t="s">
        <v>3695</v>
      </c>
      <c r="B671" s="360" t="s">
        <v>11902</v>
      </c>
      <c r="C671" s="359" t="s">
        <v>6594</v>
      </c>
      <c r="D671" s="363">
        <v>46.24</v>
      </c>
      <c r="E671" s="343"/>
    </row>
    <row r="672" spans="1:5" s="341" customFormat="1" ht="15" x14ac:dyDescent="0.25">
      <c r="A672" s="360" t="s">
        <v>3696</v>
      </c>
      <c r="B672" s="360" t="s">
        <v>11903</v>
      </c>
      <c r="C672" s="359" t="s">
        <v>6594</v>
      </c>
      <c r="D672" s="363">
        <v>65.22</v>
      </c>
      <c r="E672" s="343"/>
    </row>
    <row r="673" spans="1:5" s="341" customFormat="1" ht="15" x14ac:dyDescent="0.25">
      <c r="A673" s="360" t="s">
        <v>3697</v>
      </c>
      <c r="B673" s="360" t="s">
        <v>11904</v>
      </c>
      <c r="C673" s="359" t="s">
        <v>6594</v>
      </c>
      <c r="D673" s="363">
        <v>76.58</v>
      </c>
      <c r="E673" s="343"/>
    </row>
    <row r="674" spans="1:5" s="341" customFormat="1" ht="15" x14ac:dyDescent="0.25">
      <c r="A674" s="360" t="s">
        <v>3698</v>
      </c>
      <c r="B674" s="360" t="s">
        <v>11905</v>
      </c>
      <c r="C674" s="359" t="s">
        <v>6594</v>
      </c>
      <c r="D674" s="363">
        <v>89.05</v>
      </c>
      <c r="E674" s="343"/>
    </row>
    <row r="675" spans="1:5" s="341" customFormat="1" x14ac:dyDescent="0.25">
      <c r="A675" s="378">
        <v>8794</v>
      </c>
      <c r="B675" s="356" t="s">
        <v>6761</v>
      </c>
      <c r="C675" s="357"/>
      <c r="D675" s="358"/>
      <c r="E675" s="343"/>
    </row>
    <row r="676" spans="1:5" s="341" customFormat="1" ht="15" x14ac:dyDescent="0.25">
      <c r="A676" s="360" t="s">
        <v>3689</v>
      </c>
      <c r="B676" s="360" t="s">
        <v>6762</v>
      </c>
      <c r="C676" s="359" t="s">
        <v>6594</v>
      </c>
      <c r="D676" s="363">
        <v>46.53</v>
      </c>
      <c r="E676" s="343"/>
    </row>
    <row r="677" spans="1:5" s="341" customFormat="1" x14ac:dyDescent="0.25">
      <c r="A677" s="378">
        <v>8795</v>
      </c>
      <c r="B677" s="356" t="s">
        <v>6763</v>
      </c>
      <c r="C677" s="357"/>
      <c r="D677" s="358"/>
      <c r="E677" s="343"/>
    </row>
    <row r="678" spans="1:5" s="341" customFormat="1" ht="15" x14ac:dyDescent="0.25">
      <c r="A678" s="360" t="s">
        <v>23510</v>
      </c>
      <c r="B678" s="360" t="s">
        <v>23511</v>
      </c>
      <c r="C678" s="359" t="s">
        <v>6594</v>
      </c>
      <c r="D678" s="363">
        <v>20.010000000000002</v>
      </c>
      <c r="E678" s="343"/>
    </row>
    <row r="679" spans="1:5" s="341" customFormat="1" x14ac:dyDescent="0.25">
      <c r="A679" s="378">
        <v>8797</v>
      </c>
      <c r="B679" s="356" t="s">
        <v>24974</v>
      </c>
      <c r="C679" s="357"/>
      <c r="D679" s="358"/>
      <c r="E679" s="343"/>
    </row>
    <row r="680" spans="1:5" s="341" customFormat="1" ht="15" x14ac:dyDescent="0.25">
      <c r="A680" s="360" t="s">
        <v>3690</v>
      </c>
      <c r="B680" s="360" t="s">
        <v>23512</v>
      </c>
      <c r="C680" s="359" t="s">
        <v>6594</v>
      </c>
      <c r="D680" s="363">
        <v>88.98</v>
      </c>
      <c r="E680" s="343"/>
    </row>
    <row r="681" spans="1:5" s="341" customFormat="1" ht="15" x14ac:dyDescent="0.25">
      <c r="A681" s="360" t="s">
        <v>3691</v>
      </c>
      <c r="B681" s="360" t="s">
        <v>23513</v>
      </c>
      <c r="C681" s="359" t="s">
        <v>6594</v>
      </c>
      <c r="D681" s="363">
        <v>90.71</v>
      </c>
      <c r="E681" s="343"/>
    </row>
    <row r="682" spans="1:5" s="341" customFormat="1" ht="15" x14ac:dyDescent="0.25">
      <c r="A682" s="360" t="s">
        <v>11906</v>
      </c>
      <c r="B682" s="360" t="s">
        <v>23518</v>
      </c>
      <c r="C682" s="359" t="s">
        <v>6594</v>
      </c>
      <c r="D682" s="363">
        <v>59.64</v>
      </c>
      <c r="E682" s="343"/>
    </row>
    <row r="683" spans="1:5" s="341" customFormat="1" x14ac:dyDescent="0.25">
      <c r="A683" s="378">
        <v>8798</v>
      </c>
      <c r="B683" s="356" t="s">
        <v>6764</v>
      </c>
      <c r="C683" s="357"/>
      <c r="D683" s="358"/>
      <c r="E683" s="343"/>
    </row>
    <row r="684" spans="1:5" s="341" customFormat="1" ht="15" x14ac:dyDescent="0.25">
      <c r="A684" s="360" t="s">
        <v>3045</v>
      </c>
      <c r="B684" s="360" t="s">
        <v>23514</v>
      </c>
      <c r="C684" s="359" t="s">
        <v>6608</v>
      </c>
      <c r="D684" s="363">
        <v>47.63</v>
      </c>
      <c r="E684" s="343"/>
    </row>
    <row r="685" spans="1:5" s="341" customFormat="1" ht="15" x14ac:dyDescent="0.25">
      <c r="A685" s="360" t="s">
        <v>3046</v>
      </c>
      <c r="B685" s="360" t="s">
        <v>23515</v>
      </c>
      <c r="C685" s="359" t="s">
        <v>6608</v>
      </c>
      <c r="D685" s="363">
        <v>49.46</v>
      </c>
      <c r="E685" s="343"/>
    </row>
    <row r="686" spans="1:5" s="341" customFormat="1" ht="15" x14ac:dyDescent="0.25">
      <c r="A686" s="360" t="s">
        <v>3047</v>
      </c>
      <c r="B686" s="360" t="s">
        <v>23516</v>
      </c>
      <c r="C686" s="359" t="s">
        <v>6608</v>
      </c>
      <c r="D686" s="363">
        <v>49.62</v>
      </c>
      <c r="E686" s="343"/>
    </row>
    <row r="687" spans="1:5" s="341" customFormat="1" x14ac:dyDescent="0.25">
      <c r="A687" s="378">
        <v>8799</v>
      </c>
      <c r="B687" s="356" t="s">
        <v>6765</v>
      </c>
      <c r="C687" s="357"/>
      <c r="D687" s="358"/>
      <c r="E687" s="343"/>
    </row>
    <row r="688" spans="1:5" s="341" customFormat="1" ht="15" x14ac:dyDescent="0.25">
      <c r="A688" s="360" t="s">
        <v>3672</v>
      </c>
      <c r="B688" s="360" t="s">
        <v>23517</v>
      </c>
      <c r="C688" s="359" t="s">
        <v>6594</v>
      </c>
      <c r="D688" s="363">
        <v>35.83</v>
      </c>
      <c r="E688" s="343"/>
    </row>
    <row r="689" spans="1:5" s="341" customFormat="1" x14ac:dyDescent="0.25">
      <c r="A689" s="379">
        <v>10529</v>
      </c>
      <c r="B689" s="356" t="s">
        <v>11907</v>
      </c>
      <c r="C689" s="357"/>
      <c r="D689" s="358"/>
      <c r="E689" s="343"/>
    </row>
    <row r="690" spans="1:5" s="341" customFormat="1" ht="15" x14ac:dyDescent="0.25">
      <c r="A690" s="360" t="s">
        <v>2629</v>
      </c>
      <c r="B690" s="360" t="s">
        <v>23519</v>
      </c>
      <c r="C690" s="359" t="s">
        <v>6590</v>
      </c>
      <c r="D690" s="363">
        <v>19.600000000000001</v>
      </c>
      <c r="E690" s="343"/>
    </row>
    <row r="691" spans="1:5" s="341" customFormat="1" x14ac:dyDescent="0.25">
      <c r="A691" s="378">
        <v>8672</v>
      </c>
      <c r="B691" s="356" t="s">
        <v>6766</v>
      </c>
      <c r="C691" s="357"/>
      <c r="D691" s="358"/>
      <c r="E691" s="343"/>
    </row>
    <row r="692" spans="1:5" s="341" customFormat="1" x14ac:dyDescent="0.25">
      <c r="A692" s="378">
        <v>8800</v>
      </c>
      <c r="B692" s="356" t="s">
        <v>6767</v>
      </c>
      <c r="C692" s="357"/>
      <c r="D692" s="358"/>
      <c r="E692" s="343"/>
    </row>
    <row r="693" spans="1:5" s="341" customFormat="1" ht="30" x14ac:dyDescent="0.25">
      <c r="A693" s="360" t="s">
        <v>3763</v>
      </c>
      <c r="B693" s="360" t="s">
        <v>6768</v>
      </c>
      <c r="C693" s="359" t="s">
        <v>6590</v>
      </c>
      <c r="D693" s="363">
        <v>75</v>
      </c>
      <c r="E693" s="343"/>
    </row>
    <row r="694" spans="1:5" s="341" customFormat="1" x14ac:dyDescent="0.25">
      <c r="A694" s="378">
        <v>8801</v>
      </c>
      <c r="B694" s="356" t="s">
        <v>6769</v>
      </c>
      <c r="C694" s="357"/>
      <c r="D694" s="358"/>
      <c r="E694" s="343"/>
    </row>
    <row r="695" spans="1:5" s="341" customFormat="1" ht="15" x14ac:dyDescent="0.25">
      <c r="A695" s="360" t="s">
        <v>3130</v>
      </c>
      <c r="B695" s="360" t="s">
        <v>26844</v>
      </c>
      <c r="C695" s="359" t="s">
        <v>6590</v>
      </c>
      <c r="D695" s="363">
        <v>54.14</v>
      </c>
      <c r="E695" s="343"/>
    </row>
    <row r="696" spans="1:5" s="341" customFormat="1" ht="15" x14ac:dyDescent="0.25">
      <c r="A696" s="360" t="s">
        <v>3135</v>
      </c>
      <c r="B696" s="360" t="s">
        <v>26845</v>
      </c>
      <c r="C696" s="359" t="s">
        <v>6590</v>
      </c>
      <c r="D696" s="363">
        <v>23.76</v>
      </c>
      <c r="E696" s="343"/>
    </row>
    <row r="697" spans="1:5" s="341" customFormat="1" ht="15" x14ac:dyDescent="0.25">
      <c r="A697" s="360" t="s">
        <v>3133</v>
      </c>
      <c r="B697" s="360" t="s">
        <v>26846</v>
      </c>
      <c r="C697" s="359" t="s">
        <v>6590</v>
      </c>
      <c r="D697" s="363">
        <v>27.03</v>
      </c>
      <c r="E697" s="343"/>
    </row>
    <row r="698" spans="1:5" s="341" customFormat="1" x14ac:dyDescent="0.25">
      <c r="A698" s="378">
        <v>8802</v>
      </c>
      <c r="B698" s="356" t="s">
        <v>6770</v>
      </c>
      <c r="C698" s="357"/>
      <c r="D698" s="358"/>
      <c r="E698" s="343"/>
    </row>
    <row r="699" spans="1:5" s="341" customFormat="1" ht="15" x14ac:dyDescent="0.25">
      <c r="A699" s="360" t="s">
        <v>3122</v>
      </c>
      <c r="B699" s="360" t="s">
        <v>21001</v>
      </c>
      <c r="C699" s="359" t="s">
        <v>6590</v>
      </c>
      <c r="D699" s="363">
        <v>34.74</v>
      </c>
      <c r="E699" s="343"/>
    </row>
    <row r="700" spans="1:5" s="341" customFormat="1" ht="15" x14ac:dyDescent="0.25">
      <c r="A700" s="360" t="s">
        <v>3123</v>
      </c>
      <c r="B700" s="360" t="s">
        <v>21002</v>
      </c>
      <c r="C700" s="359" t="s">
        <v>6590</v>
      </c>
      <c r="D700" s="363">
        <v>38.51</v>
      </c>
      <c r="E700" s="343"/>
    </row>
    <row r="701" spans="1:5" s="341" customFormat="1" ht="15" x14ac:dyDescent="0.25">
      <c r="A701" s="360" t="s">
        <v>3124</v>
      </c>
      <c r="B701" s="360" t="s">
        <v>21003</v>
      </c>
      <c r="C701" s="359" t="s">
        <v>6590</v>
      </c>
      <c r="D701" s="363">
        <v>42.27</v>
      </c>
      <c r="E701" s="343"/>
    </row>
    <row r="702" spans="1:5" s="341" customFormat="1" ht="15" x14ac:dyDescent="0.25">
      <c r="A702" s="360" t="s">
        <v>3125</v>
      </c>
      <c r="B702" s="360" t="s">
        <v>21004</v>
      </c>
      <c r="C702" s="359" t="s">
        <v>6590</v>
      </c>
      <c r="D702" s="363">
        <v>46.04</v>
      </c>
      <c r="E702" s="343"/>
    </row>
    <row r="703" spans="1:5" s="341" customFormat="1" ht="15" x14ac:dyDescent="0.25">
      <c r="A703" s="360" t="s">
        <v>3126</v>
      </c>
      <c r="B703" s="360" t="s">
        <v>21005</v>
      </c>
      <c r="C703" s="359" t="s">
        <v>6590</v>
      </c>
      <c r="D703" s="363">
        <v>33.36</v>
      </c>
      <c r="E703" s="343"/>
    </row>
    <row r="704" spans="1:5" s="341" customFormat="1" ht="15" x14ac:dyDescent="0.25">
      <c r="A704" s="360" t="s">
        <v>3127</v>
      </c>
      <c r="B704" s="360" t="s">
        <v>21006</v>
      </c>
      <c r="C704" s="359" t="s">
        <v>6590</v>
      </c>
      <c r="D704" s="363">
        <v>36.67</v>
      </c>
      <c r="E704" s="343"/>
    </row>
    <row r="705" spans="1:5" s="341" customFormat="1" ht="15" x14ac:dyDescent="0.25">
      <c r="A705" s="360" t="s">
        <v>3128</v>
      </c>
      <c r="B705" s="360" t="s">
        <v>21007</v>
      </c>
      <c r="C705" s="359" t="s">
        <v>6590</v>
      </c>
      <c r="D705" s="363">
        <v>39.979999999999997</v>
      </c>
      <c r="E705" s="343"/>
    </row>
    <row r="706" spans="1:5" s="341" customFormat="1" ht="15" x14ac:dyDescent="0.25">
      <c r="A706" s="360" t="s">
        <v>3129</v>
      </c>
      <c r="B706" s="360" t="s">
        <v>21008</v>
      </c>
      <c r="C706" s="359" t="s">
        <v>6590</v>
      </c>
      <c r="D706" s="363">
        <v>43.28</v>
      </c>
      <c r="E706" s="343"/>
    </row>
    <row r="707" spans="1:5" s="341" customFormat="1" x14ac:dyDescent="0.25">
      <c r="A707" s="378">
        <v>8803</v>
      </c>
      <c r="B707" s="356" t="s">
        <v>6771</v>
      </c>
      <c r="C707" s="357"/>
      <c r="D707" s="358"/>
      <c r="E707" s="343"/>
    </row>
    <row r="708" spans="1:5" s="341" customFormat="1" ht="15" x14ac:dyDescent="0.25">
      <c r="A708" s="360" t="s">
        <v>3136</v>
      </c>
      <c r="B708" s="360" t="s">
        <v>21009</v>
      </c>
      <c r="C708" s="359" t="s">
        <v>6590</v>
      </c>
      <c r="D708" s="363">
        <v>30.49</v>
      </c>
      <c r="E708" s="343"/>
    </row>
    <row r="709" spans="1:5" s="341" customFormat="1" ht="15" x14ac:dyDescent="0.25">
      <c r="A709" s="360" t="s">
        <v>3137</v>
      </c>
      <c r="B709" s="360" t="s">
        <v>21010</v>
      </c>
      <c r="C709" s="359" t="s">
        <v>6590</v>
      </c>
      <c r="D709" s="363">
        <v>34.25</v>
      </c>
      <c r="E709" s="343"/>
    </row>
    <row r="710" spans="1:5" s="341" customFormat="1" ht="15" x14ac:dyDescent="0.25">
      <c r="A710" s="360" t="s">
        <v>3138</v>
      </c>
      <c r="B710" s="360" t="s">
        <v>21011</v>
      </c>
      <c r="C710" s="359" t="s">
        <v>6590</v>
      </c>
      <c r="D710" s="363">
        <v>38.020000000000003</v>
      </c>
      <c r="E710" s="343"/>
    </row>
    <row r="711" spans="1:5" s="341" customFormat="1" ht="15" x14ac:dyDescent="0.25">
      <c r="A711" s="360" t="s">
        <v>3139</v>
      </c>
      <c r="B711" s="360" t="s">
        <v>21012</v>
      </c>
      <c r="C711" s="359" t="s">
        <v>6590</v>
      </c>
      <c r="D711" s="363">
        <v>41.78</v>
      </c>
      <c r="E711" s="343"/>
    </row>
    <row r="712" spans="1:5" s="341" customFormat="1" ht="15" x14ac:dyDescent="0.25">
      <c r="A712" s="360" t="s">
        <v>3140</v>
      </c>
      <c r="B712" s="360" t="s">
        <v>21013</v>
      </c>
      <c r="C712" s="359" t="s">
        <v>6590</v>
      </c>
      <c r="D712" s="363">
        <v>29.11</v>
      </c>
      <c r="E712" s="343"/>
    </row>
    <row r="713" spans="1:5" s="341" customFormat="1" ht="15" x14ac:dyDescent="0.25">
      <c r="A713" s="360" t="s">
        <v>3141</v>
      </c>
      <c r="B713" s="360" t="s">
        <v>21014</v>
      </c>
      <c r="C713" s="359" t="s">
        <v>6590</v>
      </c>
      <c r="D713" s="363">
        <v>32.409999999999997</v>
      </c>
      <c r="E713" s="343"/>
    </row>
    <row r="714" spans="1:5" s="341" customFormat="1" ht="15" x14ac:dyDescent="0.25">
      <c r="A714" s="360" t="s">
        <v>3142</v>
      </c>
      <c r="B714" s="360" t="s">
        <v>21015</v>
      </c>
      <c r="C714" s="359" t="s">
        <v>6590</v>
      </c>
      <c r="D714" s="363">
        <v>35.72</v>
      </c>
      <c r="E714" s="343"/>
    </row>
    <row r="715" spans="1:5" s="341" customFormat="1" ht="15" x14ac:dyDescent="0.25">
      <c r="A715" s="360" t="s">
        <v>3143</v>
      </c>
      <c r="B715" s="360" t="s">
        <v>21016</v>
      </c>
      <c r="C715" s="359" t="s">
        <v>6590</v>
      </c>
      <c r="D715" s="363">
        <v>39.020000000000003</v>
      </c>
      <c r="E715" s="343"/>
    </row>
    <row r="716" spans="1:5" s="341" customFormat="1" x14ac:dyDescent="0.25">
      <c r="A716" s="378">
        <v>8804</v>
      </c>
      <c r="B716" s="356" t="s">
        <v>6772</v>
      </c>
      <c r="C716" s="357"/>
      <c r="D716" s="358"/>
      <c r="E716" s="343"/>
    </row>
    <row r="717" spans="1:5" s="341" customFormat="1" ht="15" x14ac:dyDescent="0.25">
      <c r="A717" s="360" t="s">
        <v>3134</v>
      </c>
      <c r="B717" s="360" t="s">
        <v>26847</v>
      </c>
      <c r="C717" s="359" t="s">
        <v>6590</v>
      </c>
      <c r="D717" s="363">
        <v>31.95</v>
      </c>
      <c r="E717" s="343"/>
    </row>
    <row r="718" spans="1:5" s="341" customFormat="1" x14ac:dyDescent="0.25">
      <c r="A718" s="378">
        <v>8805</v>
      </c>
      <c r="B718" s="356" t="s">
        <v>6773</v>
      </c>
      <c r="C718" s="357"/>
      <c r="D718" s="358"/>
      <c r="E718" s="343"/>
    </row>
    <row r="719" spans="1:5" s="341" customFormat="1" ht="15" x14ac:dyDescent="0.25">
      <c r="A719" s="360" t="s">
        <v>3132</v>
      </c>
      <c r="B719" s="360" t="s">
        <v>26848</v>
      </c>
      <c r="C719" s="359" t="s">
        <v>6590</v>
      </c>
      <c r="D719" s="363">
        <v>74.39</v>
      </c>
      <c r="E719" s="343"/>
    </row>
    <row r="720" spans="1:5" s="341" customFormat="1" ht="15" x14ac:dyDescent="0.25">
      <c r="A720" s="360" t="s">
        <v>3131</v>
      </c>
      <c r="B720" s="360" t="s">
        <v>26849</v>
      </c>
      <c r="C720" s="359" t="s">
        <v>6590</v>
      </c>
      <c r="D720" s="363">
        <v>73.31</v>
      </c>
      <c r="E720" s="343"/>
    </row>
    <row r="721" spans="1:5" s="341" customFormat="1" x14ac:dyDescent="0.25">
      <c r="A721" s="378">
        <v>8673</v>
      </c>
      <c r="B721" s="356" t="s">
        <v>6774</v>
      </c>
      <c r="C721" s="357"/>
      <c r="D721" s="358"/>
      <c r="E721" s="343"/>
    </row>
    <row r="722" spans="1:5" s="341" customFormat="1" x14ac:dyDescent="0.25">
      <c r="A722" s="378">
        <v>8807</v>
      </c>
      <c r="B722" s="356" t="s">
        <v>6775</v>
      </c>
      <c r="C722" s="357"/>
      <c r="D722" s="358"/>
      <c r="E722" s="343"/>
    </row>
    <row r="723" spans="1:5" s="341" customFormat="1" ht="15" x14ac:dyDescent="0.25">
      <c r="A723" s="360" t="s">
        <v>3566</v>
      </c>
      <c r="B723" s="360" t="s">
        <v>26850</v>
      </c>
      <c r="C723" s="359" t="s">
        <v>6590</v>
      </c>
      <c r="D723" s="363">
        <v>10.47</v>
      </c>
      <c r="E723" s="343"/>
    </row>
    <row r="724" spans="1:5" s="341" customFormat="1" ht="15" x14ac:dyDescent="0.25">
      <c r="A724" s="360" t="s">
        <v>3568</v>
      </c>
      <c r="B724" s="360" t="s">
        <v>3569</v>
      </c>
      <c r="C724" s="359" t="s">
        <v>6590</v>
      </c>
      <c r="D724" s="361">
        <v>3.56</v>
      </c>
      <c r="E724" s="343"/>
    </row>
    <row r="725" spans="1:5" s="341" customFormat="1" x14ac:dyDescent="0.25">
      <c r="A725" s="378">
        <v>8808</v>
      </c>
      <c r="B725" s="356" t="s">
        <v>6776</v>
      </c>
      <c r="C725" s="357"/>
      <c r="D725" s="358"/>
      <c r="E725" s="343"/>
    </row>
    <row r="726" spans="1:5" s="341" customFormat="1" ht="15" x14ac:dyDescent="0.25">
      <c r="A726" s="360" t="s">
        <v>3571</v>
      </c>
      <c r="B726" s="360" t="s">
        <v>26851</v>
      </c>
      <c r="C726" s="359" t="s">
        <v>6590</v>
      </c>
      <c r="D726" s="363">
        <v>37.82</v>
      </c>
      <c r="E726" s="343"/>
    </row>
    <row r="727" spans="1:5" s="341" customFormat="1" ht="15" x14ac:dyDescent="0.25">
      <c r="A727" s="360" t="s">
        <v>3572</v>
      </c>
      <c r="B727" s="360" t="s">
        <v>26852</v>
      </c>
      <c r="C727" s="359" t="s">
        <v>6590</v>
      </c>
      <c r="D727" s="363">
        <v>41.42</v>
      </c>
      <c r="E727" s="343"/>
    </row>
    <row r="728" spans="1:5" s="341" customFormat="1" ht="15" x14ac:dyDescent="0.25">
      <c r="A728" s="360" t="s">
        <v>3573</v>
      </c>
      <c r="B728" s="360" t="s">
        <v>26853</v>
      </c>
      <c r="C728" s="359" t="s">
        <v>6590</v>
      </c>
      <c r="D728" s="363">
        <v>45.01</v>
      </c>
      <c r="E728" s="343"/>
    </row>
    <row r="729" spans="1:5" s="341" customFormat="1" ht="15" x14ac:dyDescent="0.25">
      <c r="A729" s="360" t="s">
        <v>3574</v>
      </c>
      <c r="B729" s="360" t="s">
        <v>26854</v>
      </c>
      <c r="C729" s="359" t="s">
        <v>6590</v>
      </c>
      <c r="D729" s="363">
        <v>63.29</v>
      </c>
      <c r="E729" s="343"/>
    </row>
    <row r="730" spans="1:5" s="341" customFormat="1" x14ac:dyDescent="0.25">
      <c r="A730" s="378">
        <v>8809</v>
      </c>
      <c r="B730" s="356" t="s">
        <v>6777</v>
      </c>
      <c r="C730" s="357"/>
      <c r="D730" s="358"/>
      <c r="E730" s="343"/>
    </row>
    <row r="731" spans="1:5" s="341" customFormat="1" ht="15" x14ac:dyDescent="0.25">
      <c r="A731" s="360" t="s">
        <v>3637</v>
      </c>
      <c r="B731" s="360" t="s">
        <v>26855</v>
      </c>
      <c r="C731" s="359" t="s">
        <v>6590</v>
      </c>
      <c r="D731" s="363">
        <v>71.92</v>
      </c>
      <c r="E731" s="343"/>
    </row>
    <row r="732" spans="1:5" s="341" customFormat="1" ht="15" x14ac:dyDescent="0.25">
      <c r="A732" s="360" t="s">
        <v>3638</v>
      </c>
      <c r="B732" s="360" t="s">
        <v>26856</v>
      </c>
      <c r="C732" s="359" t="s">
        <v>6590</v>
      </c>
      <c r="D732" s="363">
        <v>77.59</v>
      </c>
      <c r="E732" s="343"/>
    </row>
    <row r="733" spans="1:5" s="341" customFormat="1" ht="15" x14ac:dyDescent="0.25">
      <c r="A733" s="360" t="s">
        <v>3639</v>
      </c>
      <c r="B733" s="360" t="s">
        <v>26857</v>
      </c>
      <c r="C733" s="359" t="s">
        <v>6590</v>
      </c>
      <c r="D733" s="363">
        <v>79.459999999999994</v>
      </c>
      <c r="E733" s="343"/>
    </row>
    <row r="734" spans="1:5" s="341" customFormat="1" x14ac:dyDescent="0.25">
      <c r="A734" s="378">
        <v>8810</v>
      </c>
      <c r="B734" s="356" t="s">
        <v>6778</v>
      </c>
      <c r="C734" s="357"/>
      <c r="D734" s="358"/>
      <c r="E734" s="343"/>
    </row>
    <row r="735" spans="1:5" s="341" customFormat="1" ht="30" x14ac:dyDescent="0.25">
      <c r="A735" s="360" t="s">
        <v>3640</v>
      </c>
      <c r="B735" s="360" t="s">
        <v>3641</v>
      </c>
      <c r="C735" s="359" t="s">
        <v>6590</v>
      </c>
      <c r="D735" s="363">
        <v>82.58</v>
      </c>
      <c r="E735" s="343"/>
    </row>
    <row r="736" spans="1:5" s="341" customFormat="1" ht="30" x14ac:dyDescent="0.25">
      <c r="A736" s="360" t="s">
        <v>3642</v>
      </c>
      <c r="B736" s="360" t="s">
        <v>3643</v>
      </c>
      <c r="C736" s="359" t="s">
        <v>6590</v>
      </c>
      <c r="D736" s="363">
        <v>89.88</v>
      </c>
      <c r="E736" s="343"/>
    </row>
    <row r="737" spans="1:5" s="341" customFormat="1" ht="30" x14ac:dyDescent="0.25">
      <c r="A737" s="360" t="s">
        <v>3757</v>
      </c>
      <c r="B737" s="360" t="s">
        <v>26858</v>
      </c>
      <c r="C737" s="359" t="s">
        <v>6590</v>
      </c>
      <c r="D737" s="363">
        <v>86.96</v>
      </c>
      <c r="E737" s="343"/>
    </row>
    <row r="738" spans="1:5" s="341" customFormat="1" ht="30" x14ac:dyDescent="0.25">
      <c r="A738" s="360" t="s">
        <v>3758</v>
      </c>
      <c r="B738" s="360" t="s">
        <v>26859</v>
      </c>
      <c r="C738" s="359" t="s">
        <v>6590</v>
      </c>
      <c r="D738" s="363">
        <v>85.35</v>
      </c>
      <c r="E738" s="343"/>
    </row>
    <row r="739" spans="1:5" s="341" customFormat="1" ht="30" x14ac:dyDescent="0.25">
      <c r="A739" s="360" t="s">
        <v>3759</v>
      </c>
      <c r="B739" s="360" t="s">
        <v>3760</v>
      </c>
      <c r="C739" s="359" t="s">
        <v>6590</v>
      </c>
      <c r="D739" s="363">
        <v>85.11</v>
      </c>
      <c r="E739" s="343"/>
    </row>
    <row r="740" spans="1:5" s="341" customFormat="1" ht="30" x14ac:dyDescent="0.25">
      <c r="A740" s="360" t="s">
        <v>3644</v>
      </c>
      <c r="B740" s="360" t="s">
        <v>3645</v>
      </c>
      <c r="C740" s="359" t="s">
        <v>6590</v>
      </c>
      <c r="D740" s="363">
        <v>82.43</v>
      </c>
      <c r="E740" s="343"/>
    </row>
    <row r="741" spans="1:5" s="341" customFormat="1" ht="15" x14ac:dyDescent="0.25">
      <c r="A741" s="360" t="s">
        <v>3590</v>
      </c>
      <c r="B741" s="360" t="s">
        <v>6779</v>
      </c>
      <c r="C741" s="359" t="s">
        <v>6590</v>
      </c>
      <c r="D741" s="362">
        <v>128.78</v>
      </c>
      <c r="E741" s="343"/>
    </row>
    <row r="742" spans="1:5" s="341" customFormat="1" x14ac:dyDescent="0.25">
      <c r="A742" s="378">
        <v>8811</v>
      </c>
      <c r="B742" s="356" t="s">
        <v>6780</v>
      </c>
      <c r="C742" s="357"/>
      <c r="D742" s="358"/>
      <c r="E742" s="343"/>
    </row>
    <row r="743" spans="1:5" s="341" customFormat="1" ht="30" x14ac:dyDescent="0.25">
      <c r="A743" s="360" t="s">
        <v>3773</v>
      </c>
      <c r="B743" s="360" t="s">
        <v>26860</v>
      </c>
      <c r="C743" s="359" t="s">
        <v>6590</v>
      </c>
      <c r="D743" s="362">
        <v>102.5</v>
      </c>
      <c r="E743" s="343"/>
    </row>
    <row r="744" spans="1:5" s="341" customFormat="1" ht="30" x14ac:dyDescent="0.25">
      <c r="A744" s="360" t="s">
        <v>3774</v>
      </c>
      <c r="B744" s="360" t="s">
        <v>26861</v>
      </c>
      <c r="C744" s="359" t="s">
        <v>6590</v>
      </c>
      <c r="D744" s="362">
        <v>102.5</v>
      </c>
      <c r="E744" s="343"/>
    </row>
    <row r="745" spans="1:5" s="341" customFormat="1" x14ac:dyDescent="0.25">
      <c r="A745" s="378">
        <v>8812</v>
      </c>
      <c r="B745" s="356" t="s">
        <v>6781</v>
      </c>
      <c r="C745" s="357"/>
      <c r="D745" s="358"/>
      <c r="E745" s="343"/>
    </row>
    <row r="746" spans="1:5" s="341" customFormat="1" ht="15" x14ac:dyDescent="0.25">
      <c r="A746" s="360" t="s">
        <v>3648</v>
      </c>
      <c r="B746" s="360" t="s">
        <v>26862</v>
      </c>
      <c r="C746" s="359" t="s">
        <v>6590</v>
      </c>
      <c r="D746" s="362">
        <v>165.35</v>
      </c>
      <c r="E746" s="343"/>
    </row>
    <row r="747" spans="1:5" s="341" customFormat="1" ht="15" x14ac:dyDescent="0.25">
      <c r="A747" s="360" t="s">
        <v>3649</v>
      </c>
      <c r="B747" s="360" t="s">
        <v>26863</v>
      </c>
      <c r="C747" s="359" t="s">
        <v>6590</v>
      </c>
      <c r="D747" s="362">
        <v>127.12</v>
      </c>
      <c r="E747" s="343"/>
    </row>
    <row r="748" spans="1:5" s="341" customFormat="1" ht="15" x14ac:dyDescent="0.25">
      <c r="A748" s="360" t="s">
        <v>3650</v>
      </c>
      <c r="B748" s="360" t="s">
        <v>26864</v>
      </c>
      <c r="C748" s="359" t="s">
        <v>6590</v>
      </c>
      <c r="D748" s="363">
        <v>88.18</v>
      </c>
      <c r="E748" s="343"/>
    </row>
    <row r="749" spans="1:5" s="341" customFormat="1" ht="15" x14ac:dyDescent="0.25">
      <c r="A749" s="360" t="s">
        <v>3651</v>
      </c>
      <c r="B749" s="360" t="s">
        <v>26865</v>
      </c>
      <c r="C749" s="359" t="s">
        <v>6590</v>
      </c>
      <c r="D749" s="362">
        <v>137.72999999999999</v>
      </c>
      <c r="E749" s="343"/>
    </row>
    <row r="750" spans="1:5" s="341" customFormat="1" ht="15" x14ac:dyDescent="0.25">
      <c r="A750" s="360" t="s">
        <v>3652</v>
      </c>
      <c r="B750" s="360" t="s">
        <v>26866</v>
      </c>
      <c r="C750" s="359" t="s">
        <v>6590</v>
      </c>
      <c r="D750" s="362">
        <v>101.03</v>
      </c>
      <c r="E750" s="343"/>
    </row>
    <row r="751" spans="1:5" s="341" customFormat="1" ht="15" x14ac:dyDescent="0.25">
      <c r="A751" s="360" t="s">
        <v>3653</v>
      </c>
      <c r="B751" s="360" t="s">
        <v>26867</v>
      </c>
      <c r="C751" s="359" t="s">
        <v>6590</v>
      </c>
      <c r="D751" s="363">
        <v>88.18</v>
      </c>
      <c r="E751" s="343"/>
    </row>
    <row r="752" spans="1:5" s="341" customFormat="1" x14ac:dyDescent="0.25">
      <c r="A752" s="378">
        <v>8814</v>
      </c>
      <c r="B752" s="356" t="s">
        <v>6782</v>
      </c>
      <c r="C752" s="357"/>
      <c r="D752" s="358"/>
      <c r="E752" s="343"/>
    </row>
    <row r="753" spans="1:5" s="341" customFormat="1" ht="15" x14ac:dyDescent="0.25">
      <c r="A753" s="360" t="s">
        <v>3646</v>
      </c>
      <c r="B753" s="360" t="s">
        <v>3647</v>
      </c>
      <c r="C753" s="359" t="s">
        <v>6590</v>
      </c>
      <c r="D753" s="362">
        <v>271.52999999999997</v>
      </c>
      <c r="E753" s="343"/>
    </row>
    <row r="754" spans="1:5" s="341" customFormat="1" ht="15" x14ac:dyDescent="0.25">
      <c r="A754" s="360" t="s">
        <v>3654</v>
      </c>
      <c r="B754" s="360" t="s">
        <v>3655</v>
      </c>
      <c r="C754" s="359" t="s">
        <v>6590</v>
      </c>
      <c r="D754" s="362">
        <v>383.28</v>
      </c>
      <c r="E754" s="343"/>
    </row>
    <row r="755" spans="1:5" s="341" customFormat="1" ht="15" x14ac:dyDescent="0.25">
      <c r="A755" s="360" t="s">
        <v>3656</v>
      </c>
      <c r="B755" s="360" t="s">
        <v>3657</v>
      </c>
      <c r="C755" s="359" t="s">
        <v>6590</v>
      </c>
      <c r="D755" s="362">
        <v>372.78</v>
      </c>
      <c r="E755" s="343"/>
    </row>
    <row r="756" spans="1:5" s="341" customFormat="1" x14ac:dyDescent="0.25">
      <c r="A756" s="378">
        <v>8815</v>
      </c>
      <c r="B756" s="356" t="s">
        <v>6783</v>
      </c>
      <c r="C756" s="357"/>
      <c r="D756" s="358"/>
      <c r="E756" s="343"/>
    </row>
    <row r="757" spans="1:5" s="341" customFormat="1" ht="15" x14ac:dyDescent="0.25">
      <c r="A757" s="360" t="s">
        <v>4811</v>
      </c>
      <c r="B757" s="360" t="s">
        <v>4812</v>
      </c>
      <c r="C757" s="359" t="s">
        <v>6590</v>
      </c>
      <c r="D757" s="361">
        <v>5.97</v>
      </c>
      <c r="E757" s="343"/>
    </row>
    <row r="758" spans="1:5" s="341" customFormat="1" ht="15" x14ac:dyDescent="0.25">
      <c r="A758" s="360" t="s">
        <v>3729</v>
      </c>
      <c r="B758" s="360" t="s">
        <v>3730</v>
      </c>
      <c r="C758" s="359" t="s">
        <v>6590</v>
      </c>
      <c r="D758" s="361">
        <v>7.56</v>
      </c>
      <c r="E758" s="343"/>
    </row>
    <row r="759" spans="1:5" s="341" customFormat="1" ht="15" x14ac:dyDescent="0.25">
      <c r="A759" s="360" t="s">
        <v>4813</v>
      </c>
      <c r="B759" s="360" t="s">
        <v>4814</v>
      </c>
      <c r="C759" s="359" t="s">
        <v>6590</v>
      </c>
      <c r="D759" s="361">
        <v>7.17</v>
      </c>
      <c r="E759" s="343"/>
    </row>
    <row r="760" spans="1:5" s="341" customFormat="1" ht="15" x14ac:dyDescent="0.25">
      <c r="A760" s="360" t="s">
        <v>3731</v>
      </c>
      <c r="B760" s="360" t="s">
        <v>3732</v>
      </c>
      <c r="C760" s="359" t="s">
        <v>6590</v>
      </c>
      <c r="D760" s="361">
        <v>5.73</v>
      </c>
      <c r="E760" s="343"/>
    </row>
    <row r="761" spans="1:5" s="341" customFormat="1" ht="15" x14ac:dyDescent="0.25">
      <c r="A761" s="360" t="s">
        <v>4815</v>
      </c>
      <c r="B761" s="360" t="s">
        <v>4816</v>
      </c>
      <c r="C761" s="359" t="s">
        <v>6590</v>
      </c>
      <c r="D761" s="363">
        <v>11.48</v>
      </c>
      <c r="E761" s="343"/>
    </row>
    <row r="762" spans="1:5" s="341" customFormat="1" ht="15" x14ac:dyDescent="0.25">
      <c r="A762" s="360" t="s">
        <v>4817</v>
      </c>
      <c r="B762" s="360" t="s">
        <v>4818</v>
      </c>
      <c r="C762" s="359" t="s">
        <v>6590</v>
      </c>
      <c r="D762" s="363">
        <v>22.44</v>
      </c>
      <c r="E762" s="343"/>
    </row>
    <row r="763" spans="1:5" s="341" customFormat="1" ht="15" x14ac:dyDescent="0.25">
      <c r="A763" s="360" t="s">
        <v>26868</v>
      </c>
      <c r="B763" s="360" t="s">
        <v>26869</v>
      </c>
      <c r="C763" s="359" t="s">
        <v>6590</v>
      </c>
      <c r="D763" s="363">
        <v>35.46</v>
      </c>
      <c r="E763" s="343"/>
    </row>
    <row r="764" spans="1:5" s="341" customFormat="1" x14ac:dyDescent="0.25">
      <c r="A764" s="378">
        <v>8816</v>
      </c>
      <c r="B764" s="356" t="s">
        <v>6784</v>
      </c>
      <c r="C764" s="357"/>
      <c r="D764" s="358"/>
      <c r="E764" s="343"/>
    </row>
    <row r="765" spans="1:5" s="341" customFormat="1" ht="15" x14ac:dyDescent="0.25">
      <c r="A765" s="360" t="s">
        <v>3634</v>
      </c>
      <c r="B765" s="360" t="s">
        <v>26870</v>
      </c>
      <c r="C765" s="359" t="s">
        <v>6590</v>
      </c>
      <c r="D765" s="363">
        <v>93.49</v>
      </c>
      <c r="E765" s="343"/>
    </row>
    <row r="766" spans="1:5" s="341" customFormat="1" ht="15" x14ac:dyDescent="0.25">
      <c r="A766" s="360" t="s">
        <v>26062</v>
      </c>
      <c r="B766" s="360" t="s">
        <v>26871</v>
      </c>
      <c r="C766" s="359" t="s">
        <v>6590</v>
      </c>
      <c r="D766" s="363">
        <v>94.56</v>
      </c>
      <c r="E766" s="343"/>
    </row>
    <row r="767" spans="1:5" s="341" customFormat="1" x14ac:dyDescent="0.25">
      <c r="A767" s="378">
        <v>8817</v>
      </c>
      <c r="B767" s="356" t="s">
        <v>6785</v>
      </c>
      <c r="C767" s="357"/>
      <c r="D767" s="358"/>
      <c r="E767" s="343"/>
    </row>
    <row r="768" spans="1:5" s="341" customFormat="1" ht="15" x14ac:dyDescent="0.25">
      <c r="A768" s="360" t="s">
        <v>4794</v>
      </c>
      <c r="B768" s="360" t="s">
        <v>26872</v>
      </c>
      <c r="C768" s="359" t="s">
        <v>6590</v>
      </c>
      <c r="D768" s="363">
        <v>46.05</v>
      </c>
      <c r="E768" s="343"/>
    </row>
    <row r="769" spans="1:5" s="341" customFormat="1" ht="15" x14ac:dyDescent="0.25">
      <c r="A769" s="360" t="s">
        <v>4795</v>
      </c>
      <c r="B769" s="360" t="s">
        <v>4796</v>
      </c>
      <c r="C769" s="359" t="s">
        <v>6590</v>
      </c>
      <c r="D769" s="363">
        <v>46.46</v>
      </c>
      <c r="E769" s="343"/>
    </row>
    <row r="770" spans="1:5" s="341" customFormat="1" ht="15" x14ac:dyDescent="0.25">
      <c r="A770" s="360" t="s">
        <v>4797</v>
      </c>
      <c r="B770" s="360" t="s">
        <v>4798</v>
      </c>
      <c r="C770" s="359" t="s">
        <v>6590</v>
      </c>
      <c r="D770" s="363">
        <v>48.49</v>
      </c>
      <c r="E770" s="343"/>
    </row>
    <row r="771" spans="1:5" s="341" customFormat="1" ht="15" x14ac:dyDescent="0.25">
      <c r="A771" s="360" t="s">
        <v>4799</v>
      </c>
      <c r="B771" s="360" t="s">
        <v>4800</v>
      </c>
      <c r="C771" s="359" t="s">
        <v>6590</v>
      </c>
      <c r="D771" s="363">
        <v>10.99</v>
      </c>
      <c r="E771" s="343"/>
    </row>
    <row r="772" spans="1:5" s="341" customFormat="1" ht="15" x14ac:dyDescent="0.25">
      <c r="A772" s="360" t="s">
        <v>26873</v>
      </c>
      <c r="B772" s="360" t="s">
        <v>26874</v>
      </c>
      <c r="C772" s="359" t="s">
        <v>6590</v>
      </c>
      <c r="D772" s="362">
        <v>439.27</v>
      </c>
      <c r="E772" s="343"/>
    </row>
    <row r="773" spans="1:5" s="341" customFormat="1" ht="15" x14ac:dyDescent="0.25">
      <c r="A773" s="360" t="s">
        <v>26875</v>
      </c>
      <c r="B773" s="360" t="s">
        <v>26876</v>
      </c>
      <c r="C773" s="359" t="s">
        <v>6590</v>
      </c>
      <c r="D773" s="362">
        <v>385.32</v>
      </c>
      <c r="E773" s="343"/>
    </row>
    <row r="774" spans="1:5" s="341" customFormat="1" ht="15" x14ac:dyDescent="0.25">
      <c r="A774" s="360" t="s">
        <v>26877</v>
      </c>
      <c r="B774" s="360" t="s">
        <v>26878</v>
      </c>
      <c r="C774" s="359" t="s">
        <v>6590</v>
      </c>
      <c r="D774" s="363">
        <v>96.32</v>
      </c>
      <c r="E774" s="343"/>
    </row>
    <row r="775" spans="1:5" s="341" customFormat="1" ht="15" x14ac:dyDescent="0.25">
      <c r="A775" s="360" t="s">
        <v>4801</v>
      </c>
      <c r="B775" s="360" t="s">
        <v>26879</v>
      </c>
      <c r="C775" s="359" t="s">
        <v>6590</v>
      </c>
      <c r="D775" s="363">
        <v>18.3</v>
      </c>
      <c r="E775" s="343"/>
    </row>
    <row r="776" spans="1:5" s="341" customFormat="1" ht="15" x14ac:dyDescent="0.25">
      <c r="A776" s="360" t="s">
        <v>4802</v>
      </c>
      <c r="B776" s="360" t="s">
        <v>26880</v>
      </c>
      <c r="C776" s="359" t="s">
        <v>6590</v>
      </c>
      <c r="D776" s="363">
        <v>18.71</v>
      </c>
      <c r="E776" s="343"/>
    </row>
    <row r="777" spans="1:5" s="341" customFormat="1" ht="15" x14ac:dyDescent="0.25">
      <c r="A777" s="360" t="s">
        <v>4803</v>
      </c>
      <c r="B777" s="360" t="s">
        <v>26881</v>
      </c>
      <c r="C777" s="359" t="s">
        <v>6590</v>
      </c>
      <c r="D777" s="363">
        <v>20.74</v>
      </c>
      <c r="E777" s="343"/>
    </row>
    <row r="778" spans="1:5" s="341" customFormat="1" ht="15" x14ac:dyDescent="0.25">
      <c r="A778" s="360" t="s">
        <v>4804</v>
      </c>
      <c r="B778" s="360" t="s">
        <v>4805</v>
      </c>
      <c r="C778" s="359" t="s">
        <v>6590</v>
      </c>
      <c r="D778" s="361">
        <v>5.77</v>
      </c>
      <c r="E778" s="343"/>
    </row>
    <row r="779" spans="1:5" s="341" customFormat="1" ht="15" x14ac:dyDescent="0.25">
      <c r="A779" s="360" t="s">
        <v>3660</v>
      </c>
      <c r="B779" s="360" t="s">
        <v>26882</v>
      </c>
      <c r="C779" s="359" t="s">
        <v>6590</v>
      </c>
      <c r="D779" s="362">
        <v>218.09</v>
      </c>
      <c r="E779" s="343"/>
    </row>
    <row r="780" spans="1:5" s="341" customFormat="1" ht="15" x14ac:dyDescent="0.25">
      <c r="A780" s="360" t="s">
        <v>3661</v>
      </c>
      <c r="B780" s="360" t="s">
        <v>26883</v>
      </c>
      <c r="C780" s="359" t="s">
        <v>6590</v>
      </c>
      <c r="D780" s="362">
        <v>192.84</v>
      </c>
      <c r="E780" s="343"/>
    </row>
    <row r="781" spans="1:5" s="341" customFormat="1" x14ac:dyDescent="0.25">
      <c r="A781" s="378">
        <v>8818</v>
      </c>
      <c r="B781" s="356" t="s">
        <v>6786</v>
      </c>
      <c r="C781" s="357"/>
      <c r="D781" s="358"/>
      <c r="E781" s="343"/>
    </row>
    <row r="782" spans="1:5" s="341" customFormat="1" ht="15" x14ac:dyDescent="0.25">
      <c r="A782" s="360" t="s">
        <v>3591</v>
      </c>
      <c r="B782" s="360" t="s">
        <v>26884</v>
      </c>
      <c r="C782" s="359" t="s">
        <v>6590</v>
      </c>
      <c r="D782" s="363">
        <v>54</v>
      </c>
      <c r="E782" s="343"/>
    </row>
    <row r="783" spans="1:5" s="341" customFormat="1" ht="15" x14ac:dyDescent="0.25">
      <c r="A783" s="360" t="s">
        <v>3592</v>
      </c>
      <c r="B783" s="360" t="s">
        <v>26885</v>
      </c>
      <c r="C783" s="359" t="s">
        <v>6590</v>
      </c>
      <c r="D783" s="363">
        <v>61.87</v>
      </c>
      <c r="E783" s="343"/>
    </row>
    <row r="784" spans="1:5" s="341" customFormat="1" ht="15" x14ac:dyDescent="0.25">
      <c r="A784" s="360" t="s">
        <v>3593</v>
      </c>
      <c r="B784" s="360" t="s">
        <v>26886</v>
      </c>
      <c r="C784" s="359" t="s">
        <v>6590</v>
      </c>
      <c r="D784" s="363">
        <v>58.07</v>
      </c>
      <c r="E784" s="343"/>
    </row>
    <row r="785" spans="1:5" s="341" customFormat="1" ht="15" x14ac:dyDescent="0.25">
      <c r="A785" s="360" t="s">
        <v>3594</v>
      </c>
      <c r="B785" s="360" t="s">
        <v>26887</v>
      </c>
      <c r="C785" s="359" t="s">
        <v>6590</v>
      </c>
      <c r="D785" s="363">
        <v>67.37</v>
      </c>
      <c r="E785" s="343"/>
    </row>
    <row r="786" spans="1:5" s="341" customFormat="1" ht="15" x14ac:dyDescent="0.25">
      <c r="A786" s="360" t="s">
        <v>3595</v>
      </c>
      <c r="B786" s="360" t="s">
        <v>26888</v>
      </c>
      <c r="C786" s="359" t="s">
        <v>6590</v>
      </c>
      <c r="D786" s="363">
        <v>67.94</v>
      </c>
      <c r="E786" s="343"/>
    </row>
    <row r="787" spans="1:5" s="341" customFormat="1" ht="15" x14ac:dyDescent="0.25">
      <c r="A787" s="360" t="s">
        <v>3596</v>
      </c>
      <c r="B787" s="360" t="s">
        <v>26889</v>
      </c>
      <c r="C787" s="359" t="s">
        <v>6590</v>
      </c>
      <c r="D787" s="363">
        <v>64.14</v>
      </c>
      <c r="E787" s="343"/>
    </row>
    <row r="788" spans="1:5" s="341" customFormat="1" ht="15" x14ac:dyDescent="0.25">
      <c r="A788" s="360" t="s">
        <v>3597</v>
      </c>
      <c r="B788" s="360" t="s">
        <v>26890</v>
      </c>
      <c r="C788" s="359" t="s">
        <v>6590</v>
      </c>
      <c r="D788" s="363">
        <v>73.44</v>
      </c>
      <c r="E788" s="343"/>
    </row>
    <row r="789" spans="1:5" s="341" customFormat="1" ht="15" x14ac:dyDescent="0.25">
      <c r="A789" s="360" t="s">
        <v>3598</v>
      </c>
      <c r="B789" s="360" t="s">
        <v>26891</v>
      </c>
      <c r="C789" s="359" t="s">
        <v>6590</v>
      </c>
      <c r="D789" s="363">
        <v>87.27</v>
      </c>
      <c r="E789" s="343"/>
    </row>
    <row r="790" spans="1:5" s="341" customFormat="1" ht="30" x14ac:dyDescent="0.25">
      <c r="A790" s="360" t="s">
        <v>3599</v>
      </c>
      <c r="B790" s="360" t="s">
        <v>26892</v>
      </c>
      <c r="C790" s="359" t="s">
        <v>6590</v>
      </c>
      <c r="D790" s="363">
        <v>60.19</v>
      </c>
      <c r="E790" s="343"/>
    </row>
    <row r="791" spans="1:5" s="341" customFormat="1" ht="15" x14ac:dyDescent="0.25">
      <c r="A791" s="360" t="s">
        <v>3600</v>
      </c>
      <c r="B791" s="360" t="s">
        <v>26893</v>
      </c>
      <c r="C791" s="359" t="s">
        <v>6590</v>
      </c>
      <c r="D791" s="363">
        <v>44.01</v>
      </c>
      <c r="E791" s="343"/>
    </row>
    <row r="792" spans="1:5" s="341" customFormat="1" ht="15" x14ac:dyDescent="0.25">
      <c r="A792" s="360" t="s">
        <v>3601</v>
      </c>
      <c r="B792" s="360" t="s">
        <v>26894</v>
      </c>
      <c r="C792" s="359" t="s">
        <v>6590</v>
      </c>
      <c r="D792" s="363">
        <v>64.33</v>
      </c>
      <c r="E792" s="343"/>
    </row>
    <row r="793" spans="1:5" s="341" customFormat="1" ht="15" x14ac:dyDescent="0.25">
      <c r="A793" s="360" t="s">
        <v>3602</v>
      </c>
      <c r="B793" s="360" t="s">
        <v>26895</v>
      </c>
      <c r="C793" s="359" t="s">
        <v>6590</v>
      </c>
      <c r="D793" s="363">
        <v>60.54</v>
      </c>
      <c r="E793" s="343"/>
    </row>
    <row r="794" spans="1:5" s="341" customFormat="1" ht="15" x14ac:dyDescent="0.25">
      <c r="A794" s="360" t="s">
        <v>3603</v>
      </c>
      <c r="B794" s="360" t="s">
        <v>26896</v>
      </c>
      <c r="C794" s="359" t="s">
        <v>6590</v>
      </c>
      <c r="D794" s="363">
        <v>69.84</v>
      </c>
      <c r="E794" s="343"/>
    </row>
    <row r="795" spans="1:5" s="341" customFormat="1" ht="15" x14ac:dyDescent="0.25">
      <c r="A795" s="360" t="s">
        <v>3604</v>
      </c>
      <c r="B795" s="360" t="s">
        <v>26897</v>
      </c>
      <c r="C795" s="359" t="s">
        <v>6590</v>
      </c>
      <c r="D795" s="363">
        <v>47.61</v>
      </c>
      <c r="E795" s="343"/>
    </row>
    <row r="796" spans="1:5" s="341" customFormat="1" ht="15" x14ac:dyDescent="0.25">
      <c r="A796" s="360" t="s">
        <v>3605</v>
      </c>
      <c r="B796" s="360" t="s">
        <v>26898</v>
      </c>
      <c r="C796" s="359" t="s">
        <v>6590</v>
      </c>
      <c r="D796" s="363">
        <v>70.05</v>
      </c>
      <c r="E796" s="343"/>
    </row>
    <row r="797" spans="1:5" s="341" customFormat="1" ht="15" x14ac:dyDescent="0.25">
      <c r="A797" s="360" t="s">
        <v>3606</v>
      </c>
      <c r="B797" s="360" t="s">
        <v>26899</v>
      </c>
      <c r="C797" s="359" t="s">
        <v>6590</v>
      </c>
      <c r="D797" s="363">
        <v>66.260000000000005</v>
      </c>
      <c r="E797" s="343"/>
    </row>
    <row r="798" spans="1:5" s="341" customFormat="1" ht="15" x14ac:dyDescent="0.25">
      <c r="A798" s="360" t="s">
        <v>3607</v>
      </c>
      <c r="B798" s="360" t="s">
        <v>26900</v>
      </c>
      <c r="C798" s="359" t="s">
        <v>6590</v>
      </c>
      <c r="D798" s="363">
        <v>75.55</v>
      </c>
      <c r="E798" s="343"/>
    </row>
    <row r="799" spans="1:5" s="341" customFormat="1" ht="15" x14ac:dyDescent="0.25">
      <c r="A799" s="360" t="s">
        <v>3608</v>
      </c>
      <c r="B799" s="360" t="s">
        <v>26901</v>
      </c>
      <c r="C799" s="359" t="s">
        <v>6590</v>
      </c>
      <c r="D799" s="363">
        <v>51.2</v>
      </c>
      <c r="E799" s="343"/>
    </row>
    <row r="800" spans="1:5" s="341" customFormat="1" ht="15" x14ac:dyDescent="0.25">
      <c r="A800" s="360" t="s">
        <v>3609</v>
      </c>
      <c r="B800" s="360" t="s">
        <v>26902</v>
      </c>
      <c r="C800" s="359" t="s">
        <v>6590</v>
      </c>
      <c r="D800" s="363">
        <v>94.97</v>
      </c>
      <c r="E800" s="343"/>
    </row>
    <row r="801" spans="1:5" s="341" customFormat="1" ht="15" x14ac:dyDescent="0.25">
      <c r="A801" s="360" t="s">
        <v>3610</v>
      </c>
      <c r="B801" s="360" t="s">
        <v>26903</v>
      </c>
      <c r="C801" s="359" t="s">
        <v>6590</v>
      </c>
      <c r="D801" s="363">
        <v>71.52</v>
      </c>
      <c r="E801" s="343"/>
    </row>
    <row r="802" spans="1:5" s="341" customFormat="1" x14ac:dyDescent="0.25">
      <c r="A802" s="378">
        <v>8819</v>
      </c>
      <c r="B802" s="356" t="s">
        <v>6787</v>
      </c>
      <c r="C802" s="357"/>
      <c r="D802" s="358"/>
      <c r="E802" s="343"/>
    </row>
    <row r="803" spans="1:5" s="341" customFormat="1" ht="15" x14ac:dyDescent="0.25">
      <c r="A803" s="360" t="s">
        <v>3589</v>
      </c>
      <c r="B803" s="360" t="s">
        <v>26904</v>
      </c>
      <c r="C803" s="359" t="s">
        <v>6590</v>
      </c>
      <c r="D803" s="363">
        <v>26.94</v>
      </c>
      <c r="E803" s="343"/>
    </row>
    <row r="804" spans="1:5" s="341" customFormat="1" ht="15" x14ac:dyDescent="0.25">
      <c r="A804" s="360" t="s">
        <v>3620</v>
      </c>
      <c r="B804" s="360" t="s">
        <v>26905</v>
      </c>
      <c r="C804" s="359" t="s">
        <v>6590</v>
      </c>
      <c r="D804" s="362">
        <v>111</v>
      </c>
      <c r="E804" s="343"/>
    </row>
    <row r="805" spans="1:5" s="341" customFormat="1" ht="15" x14ac:dyDescent="0.25">
      <c r="A805" s="360" t="s">
        <v>3621</v>
      </c>
      <c r="B805" s="360" t="s">
        <v>26906</v>
      </c>
      <c r="C805" s="359" t="s">
        <v>6590</v>
      </c>
      <c r="D805" s="362">
        <v>111</v>
      </c>
      <c r="E805" s="343"/>
    </row>
    <row r="806" spans="1:5" s="341" customFormat="1" ht="15" x14ac:dyDescent="0.25">
      <c r="A806" s="360" t="s">
        <v>3622</v>
      </c>
      <c r="B806" s="360" t="s">
        <v>26907</v>
      </c>
      <c r="C806" s="359" t="s">
        <v>6590</v>
      </c>
      <c r="D806" s="362">
        <v>198.73</v>
      </c>
      <c r="E806" s="343"/>
    </row>
    <row r="807" spans="1:5" s="341" customFormat="1" ht="15" x14ac:dyDescent="0.25">
      <c r="A807" s="360" t="s">
        <v>3623</v>
      </c>
      <c r="B807" s="360" t="s">
        <v>26908</v>
      </c>
      <c r="C807" s="359" t="s">
        <v>6590</v>
      </c>
      <c r="D807" s="362">
        <v>185.73</v>
      </c>
      <c r="E807" s="343"/>
    </row>
    <row r="808" spans="1:5" s="341" customFormat="1" ht="15" x14ac:dyDescent="0.25">
      <c r="A808" s="360" t="s">
        <v>3624</v>
      </c>
      <c r="B808" s="360" t="s">
        <v>26909</v>
      </c>
      <c r="C808" s="359" t="s">
        <v>6590</v>
      </c>
      <c r="D808" s="362">
        <v>144.25</v>
      </c>
      <c r="E808" s="343"/>
    </row>
    <row r="809" spans="1:5" s="341" customFormat="1" ht="15" x14ac:dyDescent="0.25">
      <c r="A809" s="360" t="s">
        <v>3625</v>
      </c>
      <c r="B809" s="360" t="s">
        <v>26910</v>
      </c>
      <c r="C809" s="359" t="s">
        <v>6590</v>
      </c>
      <c r="D809" s="362">
        <v>131.25</v>
      </c>
      <c r="E809" s="343"/>
    </row>
    <row r="810" spans="1:5" s="341" customFormat="1" x14ac:dyDescent="0.25">
      <c r="A810" s="378">
        <v>8820</v>
      </c>
      <c r="B810" s="356" t="s">
        <v>6788</v>
      </c>
      <c r="C810" s="357"/>
      <c r="D810" s="358"/>
      <c r="E810" s="343"/>
    </row>
    <row r="811" spans="1:5" s="341" customFormat="1" ht="30" x14ac:dyDescent="0.25">
      <c r="A811" s="360" t="s">
        <v>3613</v>
      </c>
      <c r="B811" s="360" t="s">
        <v>26911</v>
      </c>
      <c r="C811" s="359" t="s">
        <v>6590</v>
      </c>
      <c r="D811" s="363">
        <v>58.82</v>
      </c>
      <c r="E811" s="343"/>
    </row>
    <row r="812" spans="1:5" s="341" customFormat="1" ht="30" x14ac:dyDescent="0.25">
      <c r="A812" s="360" t="s">
        <v>3614</v>
      </c>
      <c r="B812" s="360" t="s">
        <v>26912</v>
      </c>
      <c r="C812" s="359" t="s">
        <v>6590</v>
      </c>
      <c r="D812" s="363">
        <v>92.43</v>
      </c>
      <c r="E812" s="343"/>
    </row>
    <row r="813" spans="1:5" s="341" customFormat="1" ht="15" x14ac:dyDescent="0.25">
      <c r="A813" s="360" t="s">
        <v>3612</v>
      </c>
      <c r="B813" s="360" t="s">
        <v>26913</v>
      </c>
      <c r="C813" s="359" t="s">
        <v>6599</v>
      </c>
      <c r="D813" s="364">
        <v>1494.7</v>
      </c>
      <c r="E813" s="343"/>
    </row>
    <row r="814" spans="1:5" s="341" customFormat="1" ht="30" x14ac:dyDescent="0.25">
      <c r="A814" s="360" t="s">
        <v>3615</v>
      </c>
      <c r="B814" s="360" t="s">
        <v>26914</v>
      </c>
      <c r="C814" s="359" t="s">
        <v>6590</v>
      </c>
      <c r="D814" s="362">
        <v>134.82</v>
      </c>
      <c r="E814" s="343"/>
    </row>
    <row r="815" spans="1:5" s="341" customFormat="1" ht="30" x14ac:dyDescent="0.25">
      <c r="A815" s="360" t="s">
        <v>3616</v>
      </c>
      <c r="B815" s="360" t="s">
        <v>26915</v>
      </c>
      <c r="C815" s="359" t="s">
        <v>6590</v>
      </c>
      <c r="D815" s="362">
        <v>147.52000000000001</v>
      </c>
      <c r="E815" s="343"/>
    </row>
    <row r="816" spans="1:5" s="341" customFormat="1" ht="30" x14ac:dyDescent="0.25">
      <c r="A816" s="360" t="s">
        <v>3617</v>
      </c>
      <c r="B816" s="360" t="s">
        <v>26916</v>
      </c>
      <c r="C816" s="359" t="s">
        <v>6590</v>
      </c>
      <c r="D816" s="363">
        <v>91.75</v>
      </c>
      <c r="E816" s="343"/>
    </row>
    <row r="817" spans="1:5" s="341" customFormat="1" ht="30" x14ac:dyDescent="0.25">
      <c r="A817" s="360" t="s">
        <v>3618</v>
      </c>
      <c r="B817" s="360" t="s">
        <v>26917</v>
      </c>
      <c r="C817" s="359" t="s">
        <v>6590</v>
      </c>
      <c r="D817" s="363">
        <v>67.010000000000005</v>
      </c>
      <c r="E817" s="343"/>
    </row>
    <row r="818" spans="1:5" s="341" customFormat="1" ht="30" x14ac:dyDescent="0.25">
      <c r="A818" s="360" t="s">
        <v>3619</v>
      </c>
      <c r="B818" s="360" t="s">
        <v>26918</v>
      </c>
      <c r="C818" s="359" t="s">
        <v>6590</v>
      </c>
      <c r="D818" s="362">
        <v>206.79</v>
      </c>
      <c r="E818" s="343"/>
    </row>
    <row r="819" spans="1:5" s="341" customFormat="1" x14ac:dyDescent="0.25">
      <c r="A819" s="378">
        <v>8821</v>
      </c>
      <c r="B819" s="356" t="s">
        <v>6789</v>
      </c>
      <c r="C819" s="357"/>
      <c r="D819" s="358"/>
      <c r="E819" s="343"/>
    </row>
    <row r="820" spans="1:5" s="341" customFormat="1" ht="15" x14ac:dyDescent="0.25">
      <c r="A820" s="360" t="s">
        <v>3582</v>
      </c>
      <c r="B820" s="360" t="s">
        <v>26919</v>
      </c>
      <c r="C820" s="359" t="s">
        <v>6590</v>
      </c>
      <c r="D820" s="363">
        <v>58.82</v>
      </c>
      <c r="E820" s="343"/>
    </row>
    <row r="821" spans="1:5" s="341" customFormat="1" ht="15" x14ac:dyDescent="0.25">
      <c r="A821" s="360" t="s">
        <v>3583</v>
      </c>
      <c r="B821" s="360" t="s">
        <v>26920</v>
      </c>
      <c r="C821" s="359" t="s">
        <v>6590</v>
      </c>
      <c r="D821" s="363">
        <v>65.78</v>
      </c>
      <c r="E821" s="343"/>
    </row>
    <row r="822" spans="1:5" s="341" customFormat="1" ht="15" x14ac:dyDescent="0.25">
      <c r="A822" s="360" t="s">
        <v>3587</v>
      </c>
      <c r="B822" s="360" t="s">
        <v>26921</v>
      </c>
      <c r="C822" s="359" t="s">
        <v>6590</v>
      </c>
      <c r="D822" s="363">
        <v>83.89</v>
      </c>
      <c r="E822" s="343"/>
    </row>
    <row r="823" spans="1:5" s="341" customFormat="1" ht="15" x14ac:dyDescent="0.25">
      <c r="A823" s="360" t="s">
        <v>3579</v>
      </c>
      <c r="B823" s="360" t="s">
        <v>26922</v>
      </c>
      <c r="C823" s="359" t="s">
        <v>6590</v>
      </c>
      <c r="D823" s="362">
        <v>146.37</v>
      </c>
      <c r="E823" s="343"/>
    </row>
    <row r="824" spans="1:5" s="341" customFormat="1" ht="15" x14ac:dyDescent="0.25">
      <c r="A824" s="360" t="s">
        <v>3580</v>
      </c>
      <c r="B824" s="360" t="s">
        <v>26923</v>
      </c>
      <c r="C824" s="359" t="s">
        <v>6590</v>
      </c>
      <c r="D824" s="362">
        <v>154.13</v>
      </c>
      <c r="E824" s="343"/>
    </row>
    <row r="825" spans="1:5" s="341" customFormat="1" ht="15" x14ac:dyDescent="0.25">
      <c r="A825" s="360" t="s">
        <v>3584</v>
      </c>
      <c r="B825" s="360" t="s">
        <v>26924</v>
      </c>
      <c r="C825" s="359" t="s">
        <v>6590</v>
      </c>
      <c r="D825" s="362">
        <v>123.07</v>
      </c>
      <c r="E825" s="343"/>
    </row>
    <row r="826" spans="1:5" s="341" customFormat="1" ht="15" x14ac:dyDescent="0.25">
      <c r="A826" s="360" t="s">
        <v>3588</v>
      </c>
      <c r="B826" s="360" t="s">
        <v>26925</v>
      </c>
      <c r="C826" s="359" t="s">
        <v>6590</v>
      </c>
      <c r="D826" s="362">
        <v>130.84</v>
      </c>
      <c r="E826" s="343"/>
    </row>
    <row r="827" spans="1:5" s="341" customFormat="1" ht="15" x14ac:dyDescent="0.25">
      <c r="A827" s="360" t="s">
        <v>3578</v>
      </c>
      <c r="B827" s="360" t="s">
        <v>26926</v>
      </c>
      <c r="C827" s="359" t="s">
        <v>6590</v>
      </c>
      <c r="D827" s="362">
        <v>139.97999999999999</v>
      </c>
      <c r="E827" s="343"/>
    </row>
    <row r="828" spans="1:5" s="341" customFormat="1" ht="15" x14ac:dyDescent="0.25">
      <c r="A828" s="360" t="s">
        <v>3581</v>
      </c>
      <c r="B828" s="360" t="s">
        <v>26927</v>
      </c>
      <c r="C828" s="359" t="s">
        <v>6590</v>
      </c>
      <c r="D828" s="362">
        <v>155.78</v>
      </c>
      <c r="E828" s="343"/>
    </row>
    <row r="829" spans="1:5" s="341" customFormat="1" ht="15" x14ac:dyDescent="0.25">
      <c r="A829" s="360" t="s">
        <v>3585</v>
      </c>
      <c r="B829" s="360" t="s">
        <v>26928</v>
      </c>
      <c r="C829" s="359" t="s">
        <v>6590</v>
      </c>
      <c r="D829" s="362">
        <v>124.17</v>
      </c>
      <c r="E829" s="343"/>
    </row>
    <row r="830" spans="1:5" s="341" customFormat="1" ht="15" x14ac:dyDescent="0.25">
      <c r="A830" s="360" t="s">
        <v>3586</v>
      </c>
      <c r="B830" s="360" t="s">
        <v>26929</v>
      </c>
      <c r="C830" s="359" t="s">
        <v>6590</v>
      </c>
      <c r="D830" s="362">
        <v>124.99</v>
      </c>
      <c r="E830" s="343"/>
    </row>
    <row r="831" spans="1:5" s="341" customFormat="1" ht="15" x14ac:dyDescent="0.25">
      <c r="A831" s="360" t="s">
        <v>3577</v>
      </c>
      <c r="B831" s="360" t="s">
        <v>26930</v>
      </c>
      <c r="C831" s="359" t="s">
        <v>6590</v>
      </c>
      <c r="D831" s="362">
        <v>124.49</v>
      </c>
      <c r="E831" s="343"/>
    </row>
    <row r="832" spans="1:5" s="341" customFormat="1" x14ac:dyDescent="0.25">
      <c r="A832" s="378">
        <v>8822</v>
      </c>
      <c r="B832" s="356" t="s">
        <v>6790</v>
      </c>
      <c r="C832" s="357"/>
      <c r="D832" s="358"/>
      <c r="E832" s="343"/>
    </row>
    <row r="833" spans="1:5" s="341" customFormat="1" ht="15" x14ac:dyDescent="0.25">
      <c r="A833" s="360" t="s">
        <v>3611</v>
      </c>
      <c r="B833" s="360" t="s">
        <v>26931</v>
      </c>
      <c r="C833" s="359" t="s">
        <v>6590</v>
      </c>
      <c r="D833" s="362">
        <v>100.3</v>
      </c>
      <c r="E833" s="343"/>
    </row>
    <row r="834" spans="1:5" s="341" customFormat="1" x14ac:dyDescent="0.25">
      <c r="A834" s="378">
        <v>8823</v>
      </c>
      <c r="B834" s="356" t="s">
        <v>6791</v>
      </c>
      <c r="C834" s="357"/>
      <c r="D834" s="358"/>
      <c r="E834" s="343"/>
    </row>
    <row r="835" spans="1:5" s="341" customFormat="1" ht="15" x14ac:dyDescent="0.25">
      <c r="A835" s="360" t="s">
        <v>3627</v>
      </c>
      <c r="B835" s="360" t="s">
        <v>26932</v>
      </c>
      <c r="C835" s="359" t="s">
        <v>6590</v>
      </c>
      <c r="D835" s="362">
        <v>153.88999999999999</v>
      </c>
      <c r="E835" s="343"/>
    </row>
    <row r="836" spans="1:5" s="341" customFormat="1" ht="15" x14ac:dyDescent="0.25">
      <c r="A836" s="360" t="s">
        <v>3628</v>
      </c>
      <c r="B836" s="360" t="s">
        <v>26933</v>
      </c>
      <c r="C836" s="359" t="s">
        <v>6590</v>
      </c>
      <c r="D836" s="362">
        <v>123.89</v>
      </c>
      <c r="E836" s="343"/>
    </row>
    <row r="837" spans="1:5" s="341" customFormat="1" x14ac:dyDescent="0.25">
      <c r="A837" s="378">
        <v>8824</v>
      </c>
      <c r="B837" s="356" t="s">
        <v>6792</v>
      </c>
      <c r="C837" s="357"/>
      <c r="D837" s="358"/>
      <c r="E837" s="343"/>
    </row>
    <row r="838" spans="1:5" s="341" customFormat="1" ht="15" x14ac:dyDescent="0.25">
      <c r="A838" s="360" t="s">
        <v>3629</v>
      </c>
      <c r="B838" s="360" t="s">
        <v>26934</v>
      </c>
      <c r="C838" s="359" t="s">
        <v>6590</v>
      </c>
      <c r="D838" s="362">
        <v>389.76</v>
      </c>
      <c r="E838" s="343"/>
    </row>
    <row r="839" spans="1:5" s="341" customFormat="1" ht="15" x14ac:dyDescent="0.25">
      <c r="A839" s="360" t="s">
        <v>3630</v>
      </c>
      <c r="B839" s="360" t="s">
        <v>41071</v>
      </c>
      <c r="C839" s="359" t="s">
        <v>6590</v>
      </c>
      <c r="D839" s="362">
        <v>221.97</v>
      </c>
      <c r="E839" s="343"/>
    </row>
    <row r="840" spans="1:5" s="341" customFormat="1" ht="15" x14ac:dyDescent="0.25">
      <c r="A840" s="360" t="s">
        <v>3631</v>
      </c>
      <c r="B840" s="360" t="s">
        <v>26935</v>
      </c>
      <c r="C840" s="359" t="s">
        <v>6590</v>
      </c>
      <c r="D840" s="362">
        <v>110.07</v>
      </c>
      <c r="E840" s="343"/>
    </row>
    <row r="841" spans="1:5" s="341" customFormat="1" ht="15" x14ac:dyDescent="0.25">
      <c r="A841" s="360" t="s">
        <v>3632</v>
      </c>
      <c r="B841" s="360" t="s">
        <v>26936</v>
      </c>
      <c r="C841" s="359" t="s">
        <v>6590</v>
      </c>
      <c r="D841" s="362">
        <v>134.78</v>
      </c>
      <c r="E841" s="343"/>
    </row>
    <row r="842" spans="1:5" s="341" customFormat="1" x14ac:dyDescent="0.25">
      <c r="A842" s="378">
        <v>8825</v>
      </c>
      <c r="B842" s="356" t="s">
        <v>6793</v>
      </c>
      <c r="C842" s="357"/>
      <c r="D842" s="358"/>
      <c r="E842" s="343"/>
    </row>
    <row r="843" spans="1:5" s="341" customFormat="1" ht="15" x14ac:dyDescent="0.25">
      <c r="A843" s="360" t="s">
        <v>3633</v>
      </c>
      <c r="B843" s="360" t="s">
        <v>26937</v>
      </c>
      <c r="C843" s="359" t="s">
        <v>6590</v>
      </c>
      <c r="D843" s="362">
        <v>104.44</v>
      </c>
      <c r="E843" s="343"/>
    </row>
    <row r="844" spans="1:5" s="341" customFormat="1" x14ac:dyDescent="0.25">
      <c r="A844" s="378">
        <v>8826</v>
      </c>
      <c r="B844" s="356" t="s">
        <v>6794</v>
      </c>
      <c r="C844" s="357"/>
      <c r="D844" s="358"/>
      <c r="E844" s="343"/>
    </row>
    <row r="845" spans="1:5" s="341" customFormat="1" ht="15" x14ac:dyDescent="0.25">
      <c r="A845" s="360" t="s">
        <v>3570</v>
      </c>
      <c r="B845" s="360" t="s">
        <v>26938</v>
      </c>
      <c r="C845" s="359" t="s">
        <v>6594</v>
      </c>
      <c r="D845" s="363">
        <v>36.81</v>
      </c>
      <c r="E845" s="343"/>
    </row>
    <row r="846" spans="1:5" s="341" customFormat="1" x14ac:dyDescent="0.25">
      <c r="A846" s="378">
        <v>8827</v>
      </c>
      <c r="B846" s="356" t="s">
        <v>6795</v>
      </c>
      <c r="C846" s="357"/>
      <c r="D846" s="358"/>
      <c r="E846" s="343"/>
    </row>
    <row r="847" spans="1:5" s="341" customFormat="1" ht="15" x14ac:dyDescent="0.25">
      <c r="A847" s="360" t="s">
        <v>3567</v>
      </c>
      <c r="B847" s="360" t="s">
        <v>26939</v>
      </c>
      <c r="C847" s="359" t="s">
        <v>6594</v>
      </c>
      <c r="D847" s="363">
        <v>12.16</v>
      </c>
      <c r="E847" s="343"/>
    </row>
    <row r="848" spans="1:5" s="341" customFormat="1" ht="30" x14ac:dyDescent="0.25">
      <c r="A848" s="360" t="s">
        <v>3575</v>
      </c>
      <c r="B848" s="360" t="s">
        <v>26940</v>
      </c>
      <c r="C848" s="359" t="s">
        <v>6594</v>
      </c>
      <c r="D848" s="362">
        <v>246.12</v>
      </c>
      <c r="E848" s="343"/>
    </row>
    <row r="849" spans="1:5" s="341" customFormat="1" ht="15" x14ac:dyDescent="0.25">
      <c r="A849" s="360" t="s">
        <v>3576</v>
      </c>
      <c r="B849" s="360" t="s">
        <v>26941</v>
      </c>
      <c r="C849" s="359" t="s">
        <v>6594</v>
      </c>
      <c r="D849" s="363">
        <v>12.02</v>
      </c>
      <c r="E849" s="343"/>
    </row>
    <row r="850" spans="1:5" s="341" customFormat="1" x14ac:dyDescent="0.25">
      <c r="A850" s="378">
        <v>8828</v>
      </c>
      <c r="B850" s="356" t="s">
        <v>6796</v>
      </c>
      <c r="C850" s="357"/>
      <c r="D850" s="358"/>
      <c r="E850" s="343"/>
    </row>
    <row r="851" spans="1:5" s="341" customFormat="1" ht="15" x14ac:dyDescent="0.25">
      <c r="A851" s="360" t="s">
        <v>3658</v>
      </c>
      <c r="B851" s="360" t="s">
        <v>26942</v>
      </c>
      <c r="C851" s="359" t="s">
        <v>6590</v>
      </c>
      <c r="D851" s="362">
        <v>140.83000000000001</v>
      </c>
      <c r="E851" s="343"/>
    </row>
    <row r="852" spans="1:5" s="341" customFormat="1" x14ac:dyDescent="0.25">
      <c r="A852" s="378">
        <v>8674</v>
      </c>
      <c r="B852" s="356" t="s">
        <v>6797</v>
      </c>
      <c r="C852" s="357"/>
      <c r="D852" s="358"/>
      <c r="E852" s="343"/>
    </row>
    <row r="853" spans="1:5" s="341" customFormat="1" x14ac:dyDescent="0.25">
      <c r="A853" s="378">
        <v>8829</v>
      </c>
      <c r="B853" s="356" t="s">
        <v>6798</v>
      </c>
      <c r="C853" s="357"/>
      <c r="D853" s="358"/>
      <c r="E853" s="343"/>
    </row>
    <row r="854" spans="1:5" s="341" customFormat="1" ht="15" x14ac:dyDescent="0.25">
      <c r="A854" s="360" t="s">
        <v>3798</v>
      </c>
      <c r="B854" s="360" t="s">
        <v>26943</v>
      </c>
      <c r="C854" s="359" t="s">
        <v>6594</v>
      </c>
      <c r="D854" s="363">
        <v>16.18</v>
      </c>
      <c r="E854" s="343"/>
    </row>
    <row r="855" spans="1:5" s="341" customFormat="1" ht="15" x14ac:dyDescent="0.25">
      <c r="A855" s="360" t="s">
        <v>3799</v>
      </c>
      <c r="B855" s="360" t="s">
        <v>26944</v>
      </c>
      <c r="C855" s="359" t="s">
        <v>6594</v>
      </c>
      <c r="D855" s="363">
        <v>17.649999999999999</v>
      </c>
      <c r="E855" s="343"/>
    </row>
    <row r="856" spans="1:5" s="341" customFormat="1" x14ac:dyDescent="0.25">
      <c r="A856" s="378">
        <v>8830</v>
      </c>
      <c r="B856" s="356" t="s">
        <v>6799</v>
      </c>
      <c r="C856" s="357"/>
      <c r="D856" s="358"/>
      <c r="E856" s="343"/>
    </row>
    <row r="857" spans="1:5" s="341" customFormat="1" ht="15" x14ac:dyDescent="0.25">
      <c r="A857" s="360" t="s">
        <v>3790</v>
      </c>
      <c r="B857" s="360" t="s">
        <v>3791</v>
      </c>
      <c r="C857" s="359" t="s">
        <v>6594</v>
      </c>
      <c r="D857" s="363">
        <v>12.46</v>
      </c>
      <c r="E857" s="343"/>
    </row>
    <row r="858" spans="1:5" s="341" customFormat="1" x14ac:dyDescent="0.25">
      <c r="A858" s="378">
        <v>8831</v>
      </c>
      <c r="B858" s="356" t="s">
        <v>6800</v>
      </c>
      <c r="C858" s="357"/>
      <c r="D858" s="358"/>
      <c r="E858" s="343"/>
    </row>
    <row r="859" spans="1:5" s="341" customFormat="1" ht="15" x14ac:dyDescent="0.25">
      <c r="A859" s="360" t="s">
        <v>3800</v>
      </c>
      <c r="B859" s="360" t="s">
        <v>26945</v>
      </c>
      <c r="C859" s="359" t="s">
        <v>6594</v>
      </c>
      <c r="D859" s="363">
        <v>81.53</v>
      </c>
      <c r="E859" s="343"/>
    </row>
    <row r="860" spans="1:5" s="341" customFormat="1" ht="15" x14ac:dyDescent="0.25">
      <c r="A860" s="360" t="s">
        <v>3801</v>
      </c>
      <c r="B860" s="360" t="s">
        <v>26946</v>
      </c>
      <c r="C860" s="359" t="s">
        <v>6594</v>
      </c>
      <c r="D860" s="363">
        <v>54.14</v>
      </c>
      <c r="E860" s="343"/>
    </row>
    <row r="861" spans="1:5" s="341" customFormat="1" ht="15" x14ac:dyDescent="0.25">
      <c r="A861" s="360" t="s">
        <v>3802</v>
      </c>
      <c r="B861" s="360" t="s">
        <v>26947</v>
      </c>
      <c r="C861" s="359" t="s">
        <v>6594</v>
      </c>
      <c r="D861" s="363">
        <v>65.099999999999994</v>
      </c>
      <c r="E861" s="343"/>
    </row>
    <row r="862" spans="1:5" s="341" customFormat="1" ht="15" x14ac:dyDescent="0.25">
      <c r="A862" s="360" t="s">
        <v>3803</v>
      </c>
      <c r="B862" s="360" t="s">
        <v>26948</v>
      </c>
      <c r="C862" s="359" t="s">
        <v>6594</v>
      </c>
      <c r="D862" s="363">
        <v>52.93</v>
      </c>
      <c r="E862" s="343"/>
    </row>
    <row r="863" spans="1:5" s="341" customFormat="1" ht="15" x14ac:dyDescent="0.25">
      <c r="A863" s="360" t="s">
        <v>3804</v>
      </c>
      <c r="B863" s="360" t="s">
        <v>26949</v>
      </c>
      <c r="C863" s="359" t="s">
        <v>6594</v>
      </c>
      <c r="D863" s="363">
        <v>39.840000000000003</v>
      </c>
      <c r="E863" s="343"/>
    </row>
    <row r="864" spans="1:5" s="341" customFormat="1" ht="15" x14ac:dyDescent="0.25">
      <c r="A864" s="360" t="s">
        <v>3805</v>
      </c>
      <c r="B864" s="360" t="s">
        <v>26950</v>
      </c>
      <c r="C864" s="359" t="s">
        <v>6594</v>
      </c>
      <c r="D864" s="363">
        <v>45.08</v>
      </c>
      <c r="E864" s="343"/>
    </row>
    <row r="865" spans="1:5" s="341" customFormat="1" x14ac:dyDescent="0.25">
      <c r="A865" s="378">
        <v>8832</v>
      </c>
      <c r="B865" s="356" t="s">
        <v>6801</v>
      </c>
      <c r="C865" s="357"/>
      <c r="D865" s="358"/>
      <c r="E865" s="343"/>
    </row>
    <row r="866" spans="1:5" s="341" customFormat="1" ht="15" x14ac:dyDescent="0.25">
      <c r="A866" s="360" t="s">
        <v>3792</v>
      </c>
      <c r="B866" s="360" t="s">
        <v>26951</v>
      </c>
      <c r="C866" s="359" t="s">
        <v>6594</v>
      </c>
      <c r="D866" s="363">
        <v>41.86</v>
      </c>
      <c r="E866" s="343"/>
    </row>
    <row r="867" spans="1:5" s="341" customFormat="1" ht="15" x14ac:dyDescent="0.25">
      <c r="A867" s="360" t="s">
        <v>3793</v>
      </c>
      <c r="B867" s="360" t="s">
        <v>26952</v>
      </c>
      <c r="C867" s="359" t="s">
        <v>6594</v>
      </c>
      <c r="D867" s="363">
        <v>29.49</v>
      </c>
      <c r="E867" s="343"/>
    </row>
    <row r="868" spans="1:5" s="341" customFormat="1" ht="15" x14ac:dyDescent="0.25">
      <c r="A868" s="360" t="s">
        <v>3794</v>
      </c>
      <c r="B868" s="360" t="s">
        <v>26953</v>
      </c>
      <c r="C868" s="359" t="s">
        <v>6594</v>
      </c>
      <c r="D868" s="363">
        <v>33.32</v>
      </c>
      <c r="E868" s="343"/>
    </row>
    <row r="869" spans="1:5" s="341" customFormat="1" x14ac:dyDescent="0.25">
      <c r="A869" s="378">
        <v>8833</v>
      </c>
      <c r="B869" s="356" t="s">
        <v>6802</v>
      </c>
      <c r="C869" s="357"/>
      <c r="D869" s="358"/>
      <c r="E869" s="343"/>
    </row>
    <row r="870" spans="1:5" s="341" customFormat="1" ht="15" x14ac:dyDescent="0.25">
      <c r="A870" s="360" t="s">
        <v>3795</v>
      </c>
      <c r="B870" s="360" t="s">
        <v>26954</v>
      </c>
      <c r="C870" s="359" t="s">
        <v>6594</v>
      </c>
      <c r="D870" s="363">
        <v>47.5</v>
      </c>
      <c r="E870" s="343"/>
    </row>
    <row r="871" spans="1:5" s="341" customFormat="1" ht="15" x14ac:dyDescent="0.25">
      <c r="A871" s="360" t="s">
        <v>3796</v>
      </c>
      <c r="B871" s="360" t="s">
        <v>26955</v>
      </c>
      <c r="C871" s="359" t="s">
        <v>6594</v>
      </c>
      <c r="D871" s="363">
        <v>28.52</v>
      </c>
      <c r="E871" s="343"/>
    </row>
    <row r="872" spans="1:5" s="341" customFormat="1" ht="15" x14ac:dyDescent="0.25">
      <c r="A872" s="360" t="s">
        <v>3797</v>
      </c>
      <c r="B872" s="360" t="s">
        <v>26956</v>
      </c>
      <c r="C872" s="359" t="s">
        <v>6594</v>
      </c>
      <c r="D872" s="363">
        <v>35.42</v>
      </c>
      <c r="E872" s="343"/>
    </row>
    <row r="873" spans="1:5" s="341" customFormat="1" x14ac:dyDescent="0.25">
      <c r="A873" s="378">
        <v>8834</v>
      </c>
      <c r="B873" s="356" t="s">
        <v>6803</v>
      </c>
      <c r="C873" s="357"/>
      <c r="D873" s="358"/>
      <c r="E873" s="343"/>
    </row>
    <row r="874" spans="1:5" s="341" customFormat="1" ht="15" x14ac:dyDescent="0.25">
      <c r="A874" s="360" t="s">
        <v>3806</v>
      </c>
      <c r="B874" s="360" t="s">
        <v>26957</v>
      </c>
      <c r="C874" s="359" t="s">
        <v>6594</v>
      </c>
      <c r="D874" s="363">
        <v>35.82</v>
      </c>
      <c r="E874" s="343"/>
    </row>
    <row r="875" spans="1:5" s="341" customFormat="1" ht="15" x14ac:dyDescent="0.25">
      <c r="A875" s="360" t="s">
        <v>26063</v>
      </c>
      <c r="B875" s="360" t="s">
        <v>26064</v>
      </c>
      <c r="C875" s="359" t="s">
        <v>6594</v>
      </c>
      <c r="D875" s="363">
        <v>33.72</v>
      </c>
      <c r="E875" s="343"/>
    </row>
    <row r="876" spans="1:5" s="341" customFormat="1" x14ac:dyDescent="0.25">
      <c r="A876" s="378">
        <v>8835</v>
      </c>
      <c r="B876" s="356" t="s">
        <v>6804</v>
      </c>
      <c r="C876" s="357"/>
      <c r="D876" s="358"/>
      <c r="E876" s="343"/>
    </row>
    <row r="877" spans="1:5" s="341" customFormat="1" ht="15" x14ac:dyDescent="0.25">
      <c r="A877" s="360" t="s">
        <v>3787</v>
      </c>
      <c r="B877" s="360" t="s">
        <v>26958</v>
      </c>
      <c r="C877" s="359" t="s">
        <v>6594</v>
      </c>
      <c r="D877" s="363">
        <v>21.07</v>
      </c>
      <c r="E877" s="343"/>
    </row>
    <row r="878" spans="1:5" s="341" customFormat="1" ht="15" x14ac:dyDescent="0.25">
      <c r="A878" s="360" t="s">
        <v>3788</v>
      </c>
      <c r="B878" s="360" t="s">
        <v>26959</v>
      </c>
      <c r="C878" s="359" t="s">
        <v>6594</v>
      </c>
      <c r="D878" s="363">
        <v>18.27</v>
      </c>
      <c r="E878" s="343"/>
    </row>
    <row r="879" spans="1:5" s="341" customFormat="1" ht="15" x14ac:dyDescent="0.25">
      <c r="A879" s="360" t="s">
        <v>3789</v>
      </c>
      <c r="B879" s="360" t="s">
        <v>26960</v>
      </c>
      <c r="C879" s="359" t="s">
        <v>6594</v>
      </c>
      <c r="D879" s="363">
        <v>20.04</v>
      </c>
      <c r="E879" s="343"/>
    </row>
    <row r="880" spans="1:5" s="341" customFormat="1" x14ac:dyDescent="0.25">
      <c r="A880" s="378">
        <v>8836</v>
      </c>
      <c r="B880" s="356" t="s">
        <v>6805</v>
      </c>
      <c r="C880" s="357"/>
      <c r="D880" s="358"/>
      <c r="E880" s="343"/>
    </row>
    <row r="881" spans="1:5" s="341" customFormat="1" ht="15" x14ac:dyDescent="0.25">
      <c r="A881" s="360" t="s">
        <v>3785</v>
      </c>
      <c r="B881" s="360" t="s">
        <v>26961</v>
      </c>
      <c r="C881" s="359" t="s">
        <v>6594</v>
      </c>
      <c r="D881" s="363">
        <v>41.3</v>
      </c>
      <c r="E881" s="343"/>
    </row>
    <row r="882" spans="1:5" s="341" customFormat="1" ht="15" x14ac:dyDescent="0.25">
      <c r="A882" s="360" t="s">
        <v>3786</v>
      </c>
      <c r="B882" s="360" t="s">
        <v>26962</v>
      </c>
      <c r="C882" s="359" t="s">
        <v>6594</v>
      </c>
      <c r="D882" s="363">
        <v>41.82</v>
      </c>
      <c r="E882" s="343"/>
    </row>
    <row r="883" spans="1:5" s="341" customFormat="1" x14ac:dyDescent="0.25">
      <c r="A883" s="378">
        <v>8837</v>
      </c>
      <c r="B883" s="356" t="s">
        <v>6806</v>
      </c>
      <c r="C883" s="357"/>
      <c r="D883" s="358"/>
      <c r="E883" s="343"/>
    </row>
    <row r="884" spans="1:5" s="341" customFormat="1" ht="15" x14ac:dyDescent="0.25">
      <c r="A884" s="360" t="s">
        <v>4025</v>
      </c>
      <c r="B884" s="360" t="s">
        <v>26963</v>
      </c>
      <c r="C884" s="359" t="s">
        <v>6590</v>
      </c>
      <c r="D884" s="362">
        <v>261.55</v>
      </c>
      <c r="E884" s="343"/>
    </row>
    <row r="885" spans="1:5" s="341" customFormat="1" x14ac:dyDescent="0.25">
      <c r="A885" s="378">
        <v>8838</v>
      </c>
      <c r="B885" s="356" t="s">
        <v>6807</v>
      </c>
      <c r="C885" s="357"/>
      <c r="D885" s="358"/>
      <c r="E885" s="343"/>
    </row>
    <row r="886" spans="1:5" s="341" customFormat="1" ht="15" x14ac:dyDescent="0.25">
      <c r="A886" s="360" t="s">
        <v>4028</v>
      </c>
      <c r="B886" s="360" t="s">
        <v>26964</v>
      </c>
      <c r="C886" s="359" t="s">
        <v>6590</v>
      </c>
      <c r="D886" s="362">
        <v>298.52</v>
      </c>
      <c r="E886" s="343"/>
    </row>
    <row r="887" spans="1:5" s="341" customFormat="1" x14ac:dyDescent="0.25">
      <c r="A887" s="378">
        <v>8839</v>
      </c>
      <c r="B887" s="356" t="s">
        <v>6808</v>
      </c>
      <c r="C887" s="357"/>
      <c r="D887" s="358"/>
      <c r="E887" s="343"/>
    </row>
    <row r="888" spans="1:5" s="341" customFormat="1" ht="15" x14ac:dyDescent="0.25">
      <c r="A888" s="360" t="s">
        <v>4029</v>
      </c>
      <c r="B888" s="360" t="s">
        <v>26965</v>
      </c>
      <c r="C888" s="359" t="s">
        <v>6590</v>
      </c>
      <c r="D888" s="362">
        <v>301.31</v>
      </c>
      <c r="E888" s="343"/>
    </row>
    <row r="889" spans="1:5" s="341" customFormat="1" x14ac:dyDescent="0.25">
      <c r="A889" s="378">
        <v>8840</v>
      </c>
      <c r="B889" s="356" t="s">
        <v>6809</v>
      </c>
      <c r="C889" s="357"/>
      <c r="D889" s="358"/>
      <c r="E889" s="343"/>
    </row>
    <row r="890" spans="1:5" s="341" customFormat="1" ht="30" x14ac:dyDescent="0.25">
      <c r="A890" s="360" t="s">
        <v>4026</v>
      </c>
      <c r="B890" s="360" t="s">
        <v>26966</v>
      </c>
      <c r="C890" s="359" t="s">
        <v>6594</v>
      </c>
      <c r="D890" s="363">
        <v>41.69</v>
      </c>
      <c r="E890" s="343"/>
    </row>
    <row r="891" spans="1:5" s="341" customFormat="1" ht="30" x14ac:dyDescent="0.25">
      <c r="A891" s="360" t="s">
        <v>4027</v>
      </c>
      <c r="B891" s="360" t="s">
        <v>26967</v>
      </c>
      <c r="C891" s="359" t="s">
        <v>6594</v>
      </c>
      <c r="D891" s="363">
        <v>48.91</v>
      </c>
      <c r="E891" s="343"/>
    </row>
    <row r="892" spans="1:5" s="341" customFormat="1" x14ac:dyDescent="0.25">
      <c r="A892" s="378">
        <v>8841</v>
      </c>
      <c r="B892" s="356" t="s">
        <v>6810</v>
      </c>
      <c r="C892" s="357"/>
      <c r="D892" s="358"/>
      <c r="E892" s="343"/>
    </row>
    <row r="893" spans="1:5" s="341" customFormat="1" ht="15" x14ac:dyDescent="0.25">
      <c r="A893" s="360" t="s">
        <v>4030</v>
      </c>
      <c r="B893" s="360" t="s">
        <v>39102</v>
      </c>
      <c r="C893" s="359" t="s">
        <v>6590</v>
      </c>
      <c r="D893" s="362">
        <v>298.81</v>
      </c>
      <c r="E893" s="343"/>
    </row>
    <row r="894" spans="1:5" s="341" customFormat="1" x14ac:dyDescent="0.25">
      <c r="A894" s="378">
        <v>8842</v>
      </c>
      <c r="B894" s="356" t="s">
        <v>6811</v>
      </c>
      <c r="C894" s="357"/>
      <c r="D894" s="358"/>
      <c r="E894" s="343"/>
    </row>
    <row r="895" spans="1:5" s="341" customFormat="1" ht="15" x14ac:dyDescent="0.25">
      <c r="A895" s="360" t="s">
        <v>3659</v>
      </c>
      <c r="B895" s="360" t="s">
        <v>26968</v>
      </c>
      <c r="C895" s="359" t="s">
        <v>6590</v>
      </c>
      <c r="D895" s="362">
        <v>123.35</v>
      </c>
      <c r="E895" s="343"/>
    </row>
    <row r="896" spans="1:5" s="341" customFormat="1" x14ac:dyDescent="0.25">
      <c r="A896" s="378">
        <v>8843</v>
      </c>
      <c r="B896" s="356" t="s">
        <v>6812</v>
      </c>
      <c r="C896" s="357"/>
      <c r="D896" s="358"/>
      <c r="E896" s="343"/>
    </row>
    <row r="897" spans="1:5" s="341" customFormat="1" ht="15" x14ac:dyDescent="0.25">
      <c r="A897" s="360" t="s">
        <v>4031</v>
      </c>
      <c r="B897" s="360" t="s">
        <v>39103</v>
      </c>
      <c r="C897" s="359" t="s">
        <v>6590</v>
      </c>
      <c r="D897" s="362">
        <v>324.18</v>
      </c>
      <c r="E897" s="343"/>
    </row>
    <row r="898" spans="1:5" s="341" customFormat="1" x14ac:dyDescent="0.25">
      <c r="A898" s="378">
        <v>8844</v>
      </c>
      <c r="B898" s="356" t="s">
        <v>6813</v>
      </c>
      <c r="C898" s="357"/>
      <c r="D898" s="358"/>
      <c r="E898" s="343"/>
    </row>
    <row r="899" spans="1:5" s="341" customFormat="1" ht="15" x14ac:dyDescent="0.25">
      <c r="A899" s="360" t="s">
        <v>4032</v>
      </c>
      <c r="B899" s="360" t="s">
        <v>39104</v>
      </c>
      <c r="C899" s="359" t="s">
        <v>6590</v>
      </c>
      <c r="D899" s="362">
        <v>340.56</v>
      </c>
      <c r="E899" s="343"/>
    </row>
    <row r="900" spans="1:5" s="341" customFormat="1" x14ac:dyDescent="0.25">
      <c r="A900" s="378">
        <v>8675</v>
      </c>
      <c r="B900" s="356" t="s">
        <v>6814</v>
      </c>
      <c r="C900" s="357"/>
      <c r="D900" s="358"/>
      <c r="E900" s="343"/>
    </row>
    <row r="901" spans="1:5" s="341" customFormat="1" x14ac:dyDescent="0.25">
      <c r="A901" s="378">
        <v>8845</v>
      </c>
      <c r="B901" s="356" t="s">
        <v>6815</v>
      </c>
      <c r="C901" s="357"/>
      <c r="D901" s="358"/>
      <c r="E901" s="343"/>
    </row>
    <row r="902" spans="1:5" s="341" customFormat="1" ht="15" x14ac:dyDescent="0.25">
      <c r="A902" s="360" t="s">
        <v>3735</v>
      </c>
      <c r="B902" s="360" t="s">
        <v>21017</v>
      </c>
      <c r="C902" s="359" t="s">
        <v>6590</v>
      </c>
      <c r="D902" s="363">
        <v>16.600000000000001</v>
      </c>
      <c r="E902" s="343"/>
    </row>
    <row r="903" spans="1:5" s="341" customFormat="1" ht="15" x14ac:dyDescent="0.25">
      <c r="A903" s="360" t="s">
        <v>3736</v>
      </c>
      <c r="B903" s="360" t="s">
        <v>21018</v>
      </c>
      <c r="C903" s="359" t="s">
        <v>6590</v>
      </c>
      <c r="D903" s="363">
        <v>14.84</v>
      </c>
      <c r="E903" s="343"/>
    </row>
    <row r="904" spans="1:5" s="341" customFormat="1" ht="15" x14ac:dyDescent="0.25">
      <c r="A904" s="360" t="s">
        <v>3737</v>
      </c>
      <c r="B904" s="360" t="s">
        <v>21019</v>
      </c>
      <c r="C904" s="359" t="s">
        <v>6590</v>
      </c>
      <c r="D904" s="363">
        <v>13.67</v>
      </c>
      <c r="E904" s="343"/>
    </row>
    <row r="905" spans="1:5" s="341" customFormat="1" ht="15" x14ac:dyDescent="0.25">
      <c r="A905" s="360" t="s">
        <v>3738</v>
      </c>
      <c r="B905" s="360" t="s">
        <v>21020</v>
      </c>
      <c r="C905" s="359" t="s">
        <v>6590</v>
      </c>
      <c r="D905" s="361">
        <v>9.7100000000000009</v>
      </c>
      <c r="E905" s="343"/>
    </row>
    <row r="906" spans="1:5" s="341" customFormat="1" ht="15" x14ac:dyDescent="0.25">
      <c r="A906" s="360" t="s">
        <v>3739</v>
      </c>
      <c r="B906" s="360" t="s">
        <v>21021</v>
      </c>
      <c r="C906" s="359" t="s">
        <v>6590</v>
      </c>
      <c r="D906" s="363">
        <v>13.33</v>
      </c>
      <c r="E906" s="343"/>
    </row>
    <row r="907" spans="1:5" s="341" customFormat="1" ht="15" x14ac:dyDescent="0.25">
      <c r="A907" s="360" t="s">
        <v>3740</v>
      </c>
      <c r="B907" s="360" t="s">
        <v>21022</v>
      </c>
      <c r="C907" s="359" t="s">
        <v>6590</v>
      </c>
      <c r="D907" s="363">
        <v>35.590000000000003</v>
      </c>
      <c r="E907" s="343"/>
    </row>
    <row r="908" spans="1:5" s="341" customFormat="1" ht="15" x14ac:dyDescent="0.25">
      <c r="A908" s="360" t="s">
        <v>21023</v>
      </c>
      <c r="B908" s="360" t="s">
        <v>21024</v>
      </c>
      <c r="C908" s="359" t="s">
        <v>6590</v>
      </c>
      <c r="D908" s="363">
        <v>71.709999999999994</v>
      </c>
      <c r="E908" s="343"/>
    </row>
    <row r="909" spans="1:5" s="341" customFormat="1" ht="15" x14ac:dyDescent="0.25">
      <c r="A909" s="360" t="s">
        <v>21025</v>
      </c>
      <c r="B909" s="360" t="s">
        <v>21026</v>
      </c>
      <c r="C909" s="359" t="s">
        <v>6590</v>
      </c>
      <c r="D909" s="363">
        <v>55.83</v>
      </c>
      <c r="E909" s="343"/>
    </row>
    <row r="910" spans="1:5" s="341" customFormat="1" ht="15" x14ac:dyDescent="0.25">
      <c r="A910" s="360" t="s">
        <v>3745</v>
      </c>
      <c r="B910" s="360" t="s">
        <v>21027</v>
      </c>
      <c r="C910" s="359" t="s">
        <v>6590</v>
      </c>
      <c r="D910" s="363">
        <v>37.67</v>
      </c>
      <c r="E910" s="343"/>
    </row>
    <row r="911" spans="1:5" s="341" customFormat="1" ht="15" x14ac:dyDescent="0.25">
      <c r="A911" s="360" t="s">
        <v>26065</v>
      </c>
      <c r="B911" s="360" t="s">
        <v>26969</v>
      </c>
      <c r="C911" s="359" t="s">
        <v>6590</v>
      </c>
      <c r="D911" s="363">
        <v>42.93</v>
      </c>
      <c r="E911" s="343"/>
    </row>
    <row r="912" spans="1:5" s="341" customFormat="1" ht="15" x14ac:dyDescent="0.25">
      <c r="A912" s="360" t="s">
        <v>26066</v>
      </c>
      <c r="B912" s="360" t="s">
        <v>26970</v>
      </c>
      <c r="C912" s="359" t="s">
        <v>6590</v>
      </c>
      <c r="D912" s="363">
        <v>48.4</v>
      </c>
      <c r="E912" s="343"/>
    </row>
    <row r="913" spans="1:5" s="341" customFormat="1" ht="15" x14ac:dyDescent="0.25">
      <c r="A913" s="360" t="s">
        <v>26067</v>
      </c>
      <c r="B913" s="360" t="s">
        <v>26971</v>
      </c>
      <c r="C913" s="359" t="s">
        <v>6590</v>
      </c>
      <c r="D913" s="363">
        <v>54.14</v>
      </c>
      <c r="E913" s="343"/>
    </row>
    <row r="914" spans="1:5" s="341" customFormat="1" ht="15" x14ac:dyDescent="0.25">
      <c r="A914" s="360" t="s">
        <v>26068</v>
      </c>
      <c r="B914" s="360" t="s">
        <v>26972</v>
      </c>
      <c r="C914" s="359" t="s">
        <v>6590</v>
      </c>
      <c r="D914" s="363">
        <v>60.21</v>
      </c>
      <c r="E914" s="343"/>
    </row>
    <row r="915" spans="1:5" s="341" customFormat="1" ht="15" x14ac:dyDescent="0.25">
      <c r="A915" s="360" t="s">
        <v>3746</v>
      </c>
      <c r="B915" s="360" t="s">
        <v>21028</v>
      </c>
      <c r="C915" s="359" t="s">
        <v>6590</v>
      </c>
      <c r="D915" s="363">
        <v>52.32</v>
      </c>
      <c r="E915" s="343"/>
    </row>
    <row r="916" spans="1:5" s="341" customFormat="1" ht="15" x14ac:dyDescent="0.25">
      <c r="A916" s="360" t="s">
        <v>3747</v>
      </c>
      <c r="B916" s="360" t="s">
        <v>21029</v>
      </c>
      <c r="C916" s="359" t="s">
        <v>6590</v>
      </c>
      <c r="D916" s="363">
        <v>33.549999999999997</v>
      </c>
      <c r="E916" s="343"/>
    </row>
    <row r="917" spans="1:5" s="341" customFormat="1" ht="30" x14ac:dyDescent="0.25">
      <c r="A917" s="360" t="s">
        <v>3750</v>
      </c>
      <c r="B917" s="360" t="s">
        <v>21030</v>
      </c>
      <c r="C917" s="359" t="s">
        <v>6590</v>
      </c>
      <c r="D917" s="363">
        <v>34.130000000000003</v>
      </c>
      <c r="E917" s="343"/>
    </row>
    <row r="918" spans="1:5" s="341" customFormat="1" ht="15" x14ac:dyDescent="0.25">
      <c r="A918" s="360" t="s">
        <v>3751</v>
      </c>
      <c r="B918" s="360" t="s">
        <v>21031</v>
      </c>
      <c r="C918" s="359" t="s">
        <v>6590</v>
      </c>
      <c r="D918" s="363">
        <v>36.25</v>
      </c>
      <c r="E918" s="343"/>
    </row>
    <row r="919" spans="1:5" s="341" customFormat="1" x14ac:dyDescent="0.25">
      <c r="A919" s="378">
        <v>8846</v>
      </c>
      <c r="B919" s="356" t="s">
        <v>6816</v>
      </c>
      <c r="C919" s="357"/>
      <c r="D919" s="358"/>
      <c r="E919" s="343"/>
    </row>
    <row r="920" spans="1:5" s="341" customFormat="1" ht="15" x14ac:dyDescent="0.25">
      <c r="A920" s="360" t="s">
        <v>3775</v>
      </c>
      <c r="B920" s="360" t="s">
        <v>26973</v>
      </c>
      <c r="C920" s="359" t="s">
        <v>6590</v>
      </c>
      <c r="D920" s="363">
        <v>21.71</v>
      </c>
      <c r="E920" s="343"/>
    </row>
    <row r="921" spans="1:5" s="341" customFormat="1" ht="15" x14ac:dyDescent="0.25">
      <c r="A921" s="360" t="s">
        <v>3776</v>
      </c>
      <c r="B921" s="360" t="s">
        <v>26974</v>
      </c>
      <c r="C921" s="359" t="s">
        <v>6590</v>
      </c>
      <c r="D921" s="363">
        <v>25.33</v>
      </c>
      <c r="E921" s="343"/>
    </row>
    <row r="922" spans="1:5" s="341" customFormat="1" x14ac:dyDescent="0.25">
      <c r="A922" s="378">
        <v>8847</v>
      </c>
      <c r="B922" s="356" t="s">
        <v>6817</v>
      </c>
      <c r="C922" s="357"/>
      <c r="D922" s="358"/>
      <c r="E922" s="343"/>
    </row>
    <row r="923" spans="1:5" s="341" customFormat="1" ht="15" x14ac:dyDescent="0.25">
      <c r="A923" s="360" t="s">
        <v>3783</v>
      </c>
      <c r="B923" s="360" t="s">
        <v>21032</v>
      </c>
      <c r="C923" s="359" t="s">
        <v>6590</v>
      </c>
      <c r="D923" s="363">
        <v>20.170000000000002</v>
      </c>
      <c r="E923" s="343"/>
    </row>
    <row r="924" spans="1:5" s="341" customFormat="1" ht="30" x14ac:dyDescent="0.25">
      <c r="A924" s="360" t="s">
        <v>3784</v>
      </c>
      <c r="B924" s="360" t="s">
        <v>26975</v>
      </c>
      <c r="C924" s="359" t="s">
        <v>6590</v>
      </c>
      <c r="D924" s="363">
        <v>54.3</v>
      </c>
      <c r="E924" s="343"/>
    </row>
    <row r="925" spans="1:5" s="341" customFormat="1" x14ac:dyDescent="0.25">
      <c r="A925" s="378">
        <v>8848</v>
      </c>
      <c r="B925" s="356" t="s">
        <v>6818</v>
      </c>
      <c r="C925" s="357"/>
      <c r="D925" s="358"/>
      <c r="E925" s="343"/>
    </row>
    <row r="926" spans="1:5" s="341" customFormat="1" ht="15" x14ac:dyDescent="0.25">
      <c r="A926" s="360" t="s">
        <v>3733</v>
      </c>
      <c r="B926" s="360" t="s">
        <v>26976</v>
      </c>
      <c r="C926" s="359" t="s">
        <v>6594</v>
      </c>
      <c r="D926" s="363">
        <v>28.8</v>
      </c>
      <c r="E926" s="343"/>
    </row>
    <row r="927" spans="1:5" s="341" customFormat="1" ht="15" x14ac:dyDescent="0.25">
      <c r="A927" s="360" t="s">
        <v>3734</v>
      </c>
      <c r="B927" s="360" t="s">
        <v>26977</v>
      </c>
      <c r="C927" s="359" t="s">
        <v>6594</v>
      </c>
      <c r="D927" s="363">
        <v>33.89</v>
      </c>
      <c r="E927" s="343"/>
    </row>
    <row r="928" spans="1:5" s="341" customFormat="1" ht="15" x14ac:dyDescent="0.25">
      <c r="A928" s="360" t="s">
        <v>3742</v>
      </c>
      <c r="B928" s="360" t="s">
        <v>26978</v>
      </c>
      <c r="C928" s="359" t="s">
        <v>6590</v>
      </c>
      <c r="D928" s="362">
        <v>148.47</v>
      </c>
      <c r="E928" s="343"/>
    </row>
    <row r="929" spans="1:5" s="341" customFormat="1" ht="15" x14ac:dyDescent="0.25">
      <c r="A929" s="360" t="s">
        <v>3752</v>
      </c>
      <c r="B929" s="360" t="s">
        <v>26979</v>
      </c>
      <c r="C929" s="359" t="s">
        <v>6590</v>
      </c>
      <c r="D929" s="363">
        <v>98.07</v>
      </c>
      <c r="E929" s="343"/>
    </row>
    <row r="930" spans="1:5" s="341" customFormat="1" ht="15" x14ac:dyDescent="0.25">
      <c r="A930" s="360" t="s">
        <v>3753</v>
      </c>
      <c r="B930" s="360" t="s">
        <v>26980</v>
      </c>
      <c r="C930" s="359" t="s">
        <v>6590</v>
      </c>
      <c r="D930" s="363">
        <v>85.93</v>
      </c>
      <c r="E930" s="343"/>
    </row>
    <row r="931" spans="1:5" s="341" customFormat="1" ht="15" x14ac:dyDescent="0.25">
      <c r="A931" s="360" t="s">
        <v>3754</v>
      </c>
      <c r="B931" s="360" t="s">
        <v>26981</v>
      </c>
      <c r="C931" s="359" t="s">
        <v>6590</v>
      </c>
      <c r="D931" s="363">
        <v>98.68</v>
      </c>
      <c r="E931" s="343"/>
    </row>
    <row r="932" spans="1:5" s="341" customFormat="1" ht="30" x14ac:dyDescent="0.25">
      <c r="A932" s="360" t="s">
        <v>3755</v>
      </c>
      <c r="B932" s="360" t="s">
        <v>3756</v>
      </c>
      <c r="C932" s="359" t="s">
        <v>6590</v>
      </c>
      <c r="D932" s="363">
        <v>76.099999999999994</v>
      </c>
      <c r="E932" s="343"/>
    </row>
    <row r="933" spans="1:5" s="341" customFormat="1" ht="15" x14ac:dyDescent="0.25">
      <c r="A933" s="360" t="s">
        <v>3768</v>
      </c>
      <c r="B933" s="360" t="s">
        <v>3769</v>
      </c>
      <c r="C933" s="359" t="s">
        <v>6590</v>
      </c>
      <c r="D933" s="362">
        <v>339.1</v>
      </c>
      <c r="E933" s="343"/>
    </row>
    <row r="934" spans="1:5" s="341" customFormat="1" ht="15" x14ac:dyDescent="0.25">
      <c r="A934" s="360" t="s">
        <v>3770</v>
      </c>
      <c r="B934" s="360" t="s">
        <v>3771</v>
      </c>
      <c r="C934" s="359" t="s">
        <v>6590</v>
      </c>
      <c r="D934" s="362">
        <v>292.07</v>
      </c>
      <c r="E934" s="343"/>
    </row>
    <row r="935" spans="1:5" s="341" customFormat="1" x14ac:dyDescent="0.25">
      <c r="A935" s="378">
        <v>8851</v>
      </c>
      <c r="B935" s="356" t="s">
        <v>6819</v>
      </c>
      <c r="C935" s="357"/>
      <c r="D935" s="358"/>
      <c r="E935" s="343"/>
    </row>
    <row r="936" spans="1:5" s="341" customFormat="1" ht="15" x14ac:dyDescent="0.25">
      <c r="A936" s="360" t="s">
        <v>3764</v>
      </c>
      <c r="B936" s="360" t="s">
        <v>26982</v>
      </c>
      <c r="C936" s="359" t="s">
        <v>6590</v>
      </c>
      <c r="D936" s="363">
        <v>91.3</v>
      </c>
      <c r="E936" s="343"/>
    </row>
    <row r="937" spans="1:5" s="341" customFormat="1" ht="15" x14ac:dyDescent="0.25">
      <c r="A937" s="360" t="s">
        <v>3765</v>
      </c>
      <c r="B937" s="360" t="s">
        <v>26983</v>
      </c>
      <c r="C937" s="359" t="s">
        <v>6590</v>
      </c>
      <c r="D937" s="363">
        <v>91.3</v>
      </c>
      <c r="E937" s="343"/>
    </row>
    <row r="938" spans="1:5" s="341" customFormat="1" x14ac:dyDescent="0.25">
      <c r="A938" s="378">
        <v>8852</v>
      </c>
      <c r="B938" s="356" t="s">
        <v>6820</v>
      </c>
      <c r="C938" s="357"/>
      <c r="D938" s="358"/>
      <c r="E938" s="343"/>
    </row>
    <row r="939" spans="1:5" s="341" customFormat="1" ht="15" x14ac:dyDescent="0.25">
      <c r="A939" s="360" t="s">
        <v>3748</v>
      </c>
      <c r="B939" s="360" t="s">
        <v>26984</v>
      </c>
      <c r="C939" s="359" t="s">
        <v>6590</v>
      </c>
      <c r="D939" s="363">
        <v>82.81</v>
      </c>
      <c r="E939" s="343"/>
    </row>
    <row r="940" spans="1:5" s="341" customFormat="1" ht="30" x14ac:dyDescent="0.25">
      <c r="A940" s="360" t="s">
        <v>3761</v>
      </c>
      <c r="B940" s="360" t="s">
        <v>3762</v>
      </c>
      <c r="C940" s="359" t="s">
        <v>6590</v>
      </c>
      <c r="D940" s="362">
        <v>340.36</v>
      </c>
      <c r="E940" s="343"/>
    </row>
    <row r="941" spans="1:5" s="341" customFormat="1" ht="30" x14ac:dyDescent="0.25">
      <c r="A941" s="360" t="s">
        <v>3766</v>
      </c>
      <c r="B941" s="360" t="s">
        <v>3767</v>
      </c>
      <c r="C941" s="359" t="s">
        <v>6590</v>
      </c>
      <c r="D941" s="362">
        <v>387.63</v>
      </c>
      <c r="E941" s="343"/>
    </row>
    <row r="942" spans="1:5" s="341" customFormat="1" ht="30" x14ac:dyDescent="0.25">
      <c r="A942" s="360" t="s">
        <v>3772</v>
      </c>
      <c r="B942" s="360" t="s">
        <v>26985</v>
      </c>
      <c r="C942" s="359" t="s">
        <v>6590</v>
      </c>
      <c r="D942" s="362">
        <v>181.56</v>
      </c>
      <c r="E942" s="343"/>
    </row>
    <row r="943" spans="1:5" s="341" customFormat="1" x14ac:dyDescent="0.25">
      <c r="A943" s="378">
        <v>8853</v>
      </c>
      <c r="B943" s="356" t="s">
        <v>6821</v>
      </c>
      <c r="C943" s="357"/>
      <c r="D943" s="358"/>
      <c r="E943" s="343"/>
    </row>
    <row r="944" spans="1:5" s="341" customFormat="1" ht="15" x14ac:dyDescent="0.25">
      <c r="A944" s="360" t="s">
        <v>3743</v>
      </c>
      <c r="B944" s="360" t="s">
        <v>3744</v>
      </c>
      <c r="C944" s="359" t="s">
        <v>6590</v>
      </c>
      <c r="D944" s="363">
        <v>16.309999999999999</v>
      </c>
      <c r="E944" s="343"/>
    </row>
    <row r="945" spans="1:5" s="341" customFormat="1" ht="15" x14ac:dyDescent="0.25">
      <c r="A945" s="360" t="s">
        <v>3777</v>
      </c>
      <c r="B945" s="360" t="s">
        <v>3778</v>
      </c>
      <c r="C945" s="359" t="s">
        <v>6590</v>
      </c>
      <c r="D945" s="362">
        <v>196.61</v>
      </c>
      <c r="E945" s="343"/>
    </row>
    <row r="946" spans="1:5" s="341" customFormat="1" ht="30" x14ac:dyDescent="0.25">
      <c r="A946" s="360" t="s">
        <v>3779</v>
      </c>
      <c r="B946" s="360" t="s">
        <v>3780</v>
      </c>
      <c r="C946" s="359" t="s">
        <v>6590</v>
      </c>
      <c r="D946" s="363">
        <v>86.49</v>
      </c>
      <c r="E946" s="343"/>
    </row>
    <row r="947" spans="1:5" s="341" customFormat="1" ht="30" x14ac:dyDescent="0.25">
      <c r="A947" s="360" t="s">
        <v>3781</v>
      </c>
      <c r="B947" s="360" t="s">
        <v>3782</v>
      </c>
      <c r="C947" s="359" t="s">
        <v>6590</v>
      </c>
      <c r="D947" s="363">
        <v>80.13</v>
      </c>
      <c r="E947" s="343"/>
    </row>
    <row r="948" spans="1:5" s="341" customFormat="1" x14ac:dyDescent="0.25">
      <c r="A948" s="378">
        <v>8854</v>
      </c>
      <c r="B948" s="356" t="s">
        <v>6822</v>
      </c>
      <c r="C948" s="357"/>
      <c r="D948" s="358"/>
      <c r="E948" s="343"/>
    </row>
    <row r="949" spans="1:5" s="341" customFormat="1" ht="15" x14ac:dyDescent="0.25">
      <c r="A949" s="360" t="s">
        <v>3741</v>
      </c>
      <c r="B949" s="360" t="s">
        <v>26986</v>
      </c>
      <c r="C949" s="359" t="s">
        <v>6590</v>
      </c>
      <c r="D949" s="363">
        <v>58.19</v>
      </c>
      <c r="E949" s="343"/>
    </row>
    <row r="950" spans="1:5" s="341" customFormat="1" ht="15" x14ac:dyDescent="0.25">
      <c r="A950" s="360" t="s">
        <v>29116</v>
      </c>
      <c r="B950" s="360" t="s">
        <v>29117</v>
      </c>
      <c r="C950" s="359" t="s">
        <v>6590</v>
      </c>
      <c r="D950" s="363">
        <v>74.400000000000006</v>
      </c>
      <c r="E950" s="343"/>
    </row>
    <row r="951" spans="1:5" s="341" customFormat="1" ht="15" x14ac:dyDescent="0.25">
      <c r="A951" s="360" t="s">
        <v>3749</v>
      </c>
      <c r="B951" s="360" t="s">
        <v>29118</v>
      </c>
      <c r="C951" s="359" t="s">
        <v>6590</v>
      </c>
      <c r="D951" s="363">
        <v>93.19</v>
      </c>
      <c r="E951" s="343"/>
    </row>
    <row r="952" spans="1:5" s="341" customFormat="1" ht="15" x14ac:dyDescent="0.25">
      <c r="A952" s="360" t="s">
        <v>26069</v>
      </c>
      <c r="B952" s="360" t="s">
        <v>29119</v>
      </c>
      <c r="C952" s="359" t="s">
        <v>6590</v>
      </c>
      <c r="D952" s="362">
        <v>110.54</v>
      </c>
      <c r="E952" s="343"/>
    </row>
    <row r="953" spans="1:5" s="341" customFormat="1" ht="15" x14ac:dyDescent="0.25">
      <c r="A953" s="360" t="s">
        <v>26070</v>
      </c>
      <c r="B953" s="360" t="s">
        <v>29120</v>
      </c>
      <c r="C953" s="359" t="s">
        <v>6590</v>
      </c>
      <c r="D953" s="362">
        <v>128.19999999999999</v>
      </c>
      <c r="E953" s="343"/>
    </row>
    <row r="954" spans="1:5" s="341" customFormat="1" ht="15" x14ac:dyDescent="0.25">
      <c r="A954" s="360" t="s">
        <v>26071</v>
      </c>
      <c r="B954" s="360" t="s">
        <v>29121</v>
      </c>
      <c r="C954" s="359" t="s">
        <v>6590</v>
      </c>
      <c r="D954" s="362">
        <v>146.24</v>
      </c>
      <c r="E954" s="343"/>
    </row>
    <row r="955" spans="1:5" s="341" customFormat="1" ht="15" x14ac:dyDescent="0.25">
      <c r="A955" s="360" t="s">
        <v>26072</v>
      </c>
      <c r="B955" s="360" t="s">
        <v>29122</v>
      </c>
      <c r="C955" s="359" t="s">
        <v>6590</v>
      </c>
      <c r="D955" s="362">
        <v>164.76</v>
      </c>
      <c r="E955" s="343"/>
    </row>
    <row r="956" spans="1:5" s="341" customFormat="1" ht="15" x14ac:dyDescent="0.25">
      <c r="A956" s="360" t="s">
        <v>26073</v>
      </c>
      <c r="B956" s="360" t="s">
        <v>29123</v>
      </c>
      <c r="C956" s="359" t="s">
        <v>6590</v>
      </c>
      <c r="D956" s="362">
        <v>183.88</v>
      </c>
      <c r="E956" s="343"/>
    </row>
    <row r="957" spans="1:5" s="341" customFormat="1" ht="15" x14ac:dyDescent="0.25">
      <c r="A957" s="360" t="s">
        <v>26074</v>
      </c>
      <c r="B957" s="360" t="s">
        <v>29124</v>
      </c>
      <c r="C957" s="359" t="s">
        <v>6590</v>
      </c>
      <c r="D957" s="362">
        <v>199.07</v>
      </c>
      <c r="E957" s="343"/>
    </row>
    <row r="958" spans="1:5" s="341" customFormat="1" ht="15" x14ac:dyDescent="0.25">
      <c r="A958" s="360" t="s">
        <v>29125</v>
      </c>
      <c r="B958" s="360" t="s">
        <v>29126</v>
      </c>
      <c r="C958" s="359" t="s">
        <v>6590</v>
      </c>
      <c r="D958" s="363">
        <v>56.33</v>
      </c>
      <c r="E958" s="343"/>
    </row>
    <row r="959" spans="1:5" s="341" customFormat="1" ht="15" x14ac:dyDescent="0.25">
      <c r="A959" s="360" t="s">
        <v>29127</v>
      </c>
      <c r="B959" s="360" t="s">
        <v>29128</v>
      </c>
      <c r="C959" s="359" t="s">
        <v>6590</v>
      </c>
      <c r="D959" s="362">
        <v>218.97</v>
      </c>
      <c r="E959" s="343"/>
    </row>
    <row r="960" spans="1:5" s="341" customFormat="1" ht="15" x14ac:dyDescent="0.25">
      <c r="A960" s="360" t="s">
        <v>29129</v>
      </c>
      <c r="B960" s="360" t="s">
        <v>29130</v>
      </c>
      <c r="C960" s="359" t="s">
        <v>6590</v>
      </c>
      <c r="D960" s="362">
        <v>234.16</v>
      </c>
      <c r="E960" s="343"/>
    </row>
    <row r="961" spans="1:5" s="341" customFormat="1" x14ac:dyDescent="0.25">
      <c r="A961" s="378">
        <v>8676</v>
      </c>
      <c r="B961" s="356" t="s">
        <v>6823</v>
      </c>
      <c r="C961" s="357"/>
      <c r="D961" s="358"/>
      <c r="E961" s="343"/>
    </row>
    <row r="962" spans="1:5" s="341" customFormat="1" x14ac:dyDescent="0.25">
      <c r="A962" s="378">
        <v>8855</v>
      </c>
      <c r="B962" s="356" t="s">
        <v>6824</v>
      </c>
      <c r="C962" s="357"/>
      <c r="D962" s="358"/>
      <c r="E962" s="343"/>
    </row>
    <row r="963" spans="1:5" s="341" customFormat="1" ht="15" x14ac:dyDescent="0.25">
      <c r="A963" s="360" t="s">
        <v>2625</v>
      </c>
      <c r="B963" s="360" t="s">
        <v>11908</v>
      </c>
      <c r="C963" s="359" t="s">
        <v>6590</v>
      </c>
      <c r="D963" s="363">
        <v>59.32</v>
      </c>
      <c r="E963" s="343"/>
    </row>
    <row r="964" spans="1:5" s="341" customFormat="1" ht="15" x14ac:dyDescent="0.25">
      <c r="A964" s="360" t="s">
        <v>2624</v>
      </c>
      <c r="B964" s="360" t="s">
        <v>11909</v>
      </c>
      <c r="C964" s="359" t="s">
        <v>6590</v>
      </c>
      <c r="D964" s="363">
        <v>55.52</v>
      </c>
      <c r="E964" s="343"/>
    </row>
    <row r="965" spans="1:5" s="341" customFormat="1" ht="15" x14ac:dyDescent="0.25">
      <c r="A965" s="360" t="s">
        <v>2626</v>
      </c>
      <c r="B965" s="360" t="s">
        <v>11910</v>
      </c>
      <c r="C965" s="359" t="s">
        <v>6590</v>
      </c>
      <c r="D965" s="363">
        <v>75.98</v>
      </c>
      <c r="E965" s="343"/>
    </row>
    <row r="966" spans="1:5" s="341" customFormat="1" ht="15" x14ac:dyDescent="0.25">
      <c r="A966" s="360" t="s">
        <v>11911</v>
      </c>
      <c r="B966" s="360" t="s">
        <v>11912</v>
      </c>
      <c r="C966" s="359" t="s">
        <v>6594</v>
      </c>
      <c r="D966" s="363">
        <v>17.13</v>
      </c>
      <c r="E966" s="343"/>
    </row>
    <row r="967" spans="1:5" s="341" customFormat="1" x14ac:dyDescent="0.25">
      <c r="A967" s="378">
        <v>8856</v>
      </c>
      <c r="B967" s="356" t="s">
        <v>6825</v>
      </c>
      <c r="C967" s="357"/>
      <c r="D967" s="358"/>
      <c r="E967" s="343"/>
    </row>
    <row r="968" spans="1:5" s="341" customFormat="1" ht="15" x14ac:dyDescent="0.25">
      <c r="A968" s="360" t="s">
        <v>2622</v>
      </c>
      <c r="B968" s="360" t="s">
        <v>35775</v>
      </c>
      <c r="C968" s="359" t="s">
        <v>6594</v>
      </c>
      <c r="D968" s="363">
        <v>27.97</v>
      </c>
      <c r="E968" s="343"/>
    </row>
    <row r="969" spans="1:5" s="341" customFormat="1" ht="15" x14ac:dyDescent="0.25">
      <c r="A969" s="360" t="s">
        <v>2623</v>
      </c>
      <c r="B969" s="360" t="s">
        <v>24975</v>
      </c>
      <c r="C969" s="359" t="s">
        <v>6590</v>
      </c>
      <c r="D969" s="362">
        <v>201.49</v>
      </c>
      <c r="E969" s="343"/>
    </row>
    <row r="970" spans="1:5" s="341" customFormat="1" ht="15" x14ac:dyDescent="0.25">
      <c r="A970" s="360" t="s">
        <v>2628</v>
      </c>
      <c r="B970" s="360" t="s">
        <v>24976</v>
      </c>
      <c r="C970" s="359" t="s">
        <v>6590</v>
      </c>
      <c r="D970" s="362">
        <v>205.63</v>
      </c>
      <c r="E970" s="343"/>
    </row>
    <row r="971" spans="1:5" s="341" customFormat="1" ht="15" x14ac:dyDescent="0.25">
      <c r="A971" s="360" t="s">
        <v>2627</v>
      </c>
      <c r="B971" s="360" t="s">
        <v>24977</v>
      </c>
      <c r="C971" s="359" t="s">
        <v>6590</v>
      </c>
      <c r="D971" s="362">
        <v>125.66</v>
      </c>
      <c r="E971" s="343"/>
    </row>
    <row r="972" spans="1:5" s="341" customFormat="1" x14ac:dyDescent="0.25">
      <c r="A972" s="378">
        <v>8857</v>
      </c>
      <c r="B972" s="356" t="s">
        <v>6826</v>
      </c>
      <c r="C972" s="357"/>
      <c r="D972" s="358"/>
      <c r="E972" s="343"/>
    </row>
    <row r="973" spans="1:5" s="341" customFormat="1" ht="15" x14ac:dyDescent="0.25">
      <c r="A973" s="360" t="s">
        <v>11913</v>
      </c>
      <c r="B973" s="360" t="s">
        <v>11914</v>
      </c>
      <c r="C973" s="359" t="s">
        <v>6590</v>
      </c>
      <c r="D973" s="363">
        <v>59.32</v>
      </c>
      <c r="E973" s="343"/>
    </row>
    <row r="974" spans="1:5" s="341" customFormat="1" ht="15" x14ac:dyDescent="0.25">
      <c r="A974" s="360" t="s">
        <v>11915</v>
      </c>
      <c r="B974" s="360" t="s">
        <v>35776</v>
      </c>
      <c r="C974" s="359" t="s">
        <v>6594</v>
      </c>
      <c r="D974" s="363">
        <v>16.02</v>
      </c>
      <c r="E974" s="343"/>
    </row>
    <row r="975" spans="1:5" s="341" customFormat="1" x14ac:dyDescent="0.25">
      <c r="A975" s="378">
        <v>8858</v>
      </c>
      <c r="B975" s="356" t="s">
        <v>6827</v>
      </c>
      <c r="C975" s="357"/>
      <c r="D975" s="358"/>
      <c r="E975" s="343"/>
    </row>
    <row r="976" spans="1:5" s="341" customFormat="1" ht="15" x14ac:dyDescent="0.25">
      <c r="A976" s="360" t="s">
        <v>35777</v>
      </c>
      <c r="B976" s="360" t="s">
        <v>35778</v>
      </c>
      <c r="C976" s="359" t="s">
        <v>6594</v>
      </c>
      <c r="D976" s="361">
        <v>5.85</v>
      </c>
      <c r="E976" s="343"/>
    </row>
    <row r="977" spans="1:5" s="341" customFormat="1" x14ac:dyDescent="0.25">
      <c r="A977" s="378">
        <v>8677</v>
      </c>
      <c r="B977" s="356" t="s">
        <v>6828</v>
      </c>
      <c r="C977" s="357"/>
      <c r="D977" s="358"/>
      <c r="E977" s="343"/>
    </row>
    <row r="978" spans="1:5" s="341" customFormat="1" x14ac:dyDescent="0.25">
      <c r="A978" s="378">
        <v>8859</v>
      </c>
      <c r="B978" s="356" t="s">
        <v>21033</v>
      </c>
      <c r="C978" s="357"/>
      <c r="D978" s="358"/>
      <c r="E978" s="343"/>
    </row>
    <row r="979" spans="1:5" s="341" customFormat="1" ht="15" x14ac:dyDescent="0.25">
      <c r="A979" s="360" t="s">
        <v>21034</v>
      </c>
      <c r="B979" s="360" t="s">
        <v>35779</v>
      </c>
      <c r="C979" s="359" t="s">
        <v>6594</v>
      </c>
      <c r="D979" s="362">
        <v>187.07</v>
      </c>
      <c r="E979" s="343"/>
    </row>
    <row r="980" spans="1:5" s="341" customFormat="1" ht="30" x14ac:dyDescent="0.25">
      <c r="A980" s="360" t="s">
        <v>21035</v>
      </c>
      <c r="B980" s="360" t="s">
        <v>35780</v>
      </c>
      <c r="C980" s="359" t="s">
        <v>6594</v>
      </c>
      <c r="D980" s="362">
        <v>256.10000000000002</v>
      </c>
      <c r="E980" s="343"/>
    </row>
    <row r="981" spans="1:5" s="341" customFormat="1" ht="30" x14ac:dyDescent="0.25">
      <c r="A981" s="360" t="s">
        <v>21036</v>
      </c>
      <c r="B981" s="360" t="s">
        <v>35781</v>
      </c>
      <c r="C981" s="359" t="s">
        <v>6594</v>
      </c>
      <c r="D981" s="362">
        <v>418.42</v>
      </c>
      <c r="E981" s="343"/>
    </row>
    <row r="982" spans="1:5" s="341" customFormat="1" ht="30" x14ac:dyDescent="0.25">
      <c r="A982" s="360" t="s">
        <v>21037</v>
      </c>
      <c r="B982" s="360" t="s">
        <v>35782</v>
      </c>
      <c r="C982" s="359" t="s">
        <v>6594</v>
      </c>
      <c r="D982" s="362">
        <v>254.37</v>
      </c>
      <c r="E982" s="343"/>
    </row>
    <row r="983" spans="1:5" s="341" customFormat="1" ht="15" x14ac:dyDescent="0.25">
      <c r="A983" s="360" t="s">
        <v>3986</v>
      </c>
      <c r="B983" s="360" t="s">
        <v>35783</v>
      </c>
      <c r="C983" s="359" t="s">
        <v>6594</v>
      </c>
      <c r="D983" s="362">
        <v>104.18</v>
      </c>
      <c r="E983" s="343"/>
    </row>
    <row r="984" spans="1:5" s="341" customFormat="1" ht="30" x14ac:dyDescent="0.25">
      <c r="A984" s="360" t="s">
        <v>3987</v>
      </c>
      <c r="B984" s="360" t="s">
        <v>35784</v>
      </c>
      <c r="C984" s="359" t="s">
        <v>6594</v>
      </c>
      <c r="D984" s="362">
        <v>173.21</v>
      </c>
      <c r="E984" s="343"/>
    </row>
    <row r="985" spans="1:5" s="341" customFormat="1" ht="30" x14ac:dyDescent="0.25">
      <c r="A985" s="360" t="s">
        <v>21038</v>
      </c>
      <c r="B985" s="360" t="s">
        <v>35785</v>
      </c>
      <c r="C985" s="359" t="s">
        <v>6594</v>
      </c>
      <c r="D985" s="362">
        <v>547.20000000000005</v>
      </c>
      <c r="E985" s="343"/>
    </row>
    <row r="986" spans="1:5" s="341" customFormat="1" ht="30" x14ac:dyDescent="0.25">
      <c r="A986" s="360" t="s">
        <v>21041</v>
      </c>
      <c r="B986" s="360" t="s">
        <v>35786</v>
      </c>
      <c r="C986" s="359" t="s">
        <v>6594</v>
      </c>
      <c r="D986" s="362">
        <v>629.11</v>
      </c>
      <c r="E986" s="343"/>
    </row>
    <row r="987" spans="1:5" s="341" customFormat="1" ht="30" x14ac:dyDescent="0.25">
      <c r="A987" s="360" t="s">
        <v>21042</v>
      </c>
      <c r="B987" s="360" t="s">
        <v>35787</v>
      </c>
      <c r="C987" s="359" t="s">
        <v>6594</v>
      </c>
      <c r="D987" s="362">
        <v>601.47</v>
      </c>
      <c r="E987" s="343"/>
    </row>
    <row r="988" spans="1:5" s="341" customFormat="1" ht="30" x14ac:dyDescent="0.25">
      <c r="A988" s="360" t="s">
        <v>21043</v>
      </c>
      <c r="B988" s="360" t="s">
        <v>35788</v>
      </c>
      <c r="C988" s="359" t="s">
        <v>6594</v>
      </c>
      <c r="D988" s="362">
        <v>765.3</v>
      </c>
      <c r="E988" s="343"/>
    </row>
    <row r="989" spans="1:5" s="341" customFormat="1" ht="30" x14ac:dyDescent="0.25">
      <c r="A989" s="360" t="s">
        <v>21044</v>
      </c>
      <c r="B989" s="360" t="s">
        <v>35789</v>
      </c>
      <c r="C989" s="359" t="s">
        <v>6594</v>
      </c>
      <c r="D989" s="362">
        <v>683.38</v>
      </c>
      <c r="E989" s="343"/>
    </row>
    <row r="990" spans="1:5" s="341" customFormat="1" ht="30" x14ac:dyDescent="0.25">
      <c r="A990" s="360" t="s">
        <v>21045</v>
      </c>
      <c r="B990" s="360" t="s">
        <v>35790</v>
      </c>
      <c r="C990" s="359" t="s">
        <v>6594</v>
      </c>
      <c r="D990" s="362">
        <v>486.58</v>
      </c>
      <c r="E990" s="343"/>
    </row>
    <row r="991" spans="1:5" s="341" customFormat="1" ht="30" x14ac:dyDescent="0.25">
      <c r="A991" s="360" t="s">
        <v>21046</v>
      </c>
      <c r="B991" s="360" t="s">
        <v>35791</v>
      </c>
      <c r="C991" s="359" t="s">
        <v>6594</v>
      </c>
      <c r="D991" s="362">
        <v>650.41</v>
      </c>
      <c r="E991" s="343"/>
    </row>
    <row r="992" spans="1:5" s="341" customFormat="1" ht="30" x14ac:dyDescent="0.25">
      <c r="A992" s="360" t="s">
        <v>21047</v>
      </c>
      <c r="B992" s="360" t="s">
        <v>35792</v>
      </c>
      <c r="C992" s="359" t="s">
        <v>6594</v>
      </c>
      <c r="D992" s="362">
        <v>568.49</v>
      </c>
      <c r="E992" s="343"/>
    </row>
    <row r="993" spans="1:5" s="341" customFormat="1" ht="30" x14ac:dyDescent="0.25">
      <c r="A993" s="360" t="s">
        <v>21039</v>
      </c>
      <c r="B993" s="360" t="s">
        <v>21040</v>
      </c>
      <c r="C993" s="359" t="s">
        <v>6594</v>
      </c>
      <c r="D993" s="362">
        <v>711.03</v>
      </c>
      <c r="E993" s="343"/>
    </row>
    <row r="994" spans="1:5" s="341" customFormat="1" ht="30" x14ac:dyDescent="0.25">
      <c r="A994" s="360" t="s">
        <v>21048</v>
      </c>
      <c r="B994" s="360" t="s">
        <v>35793</v>
      </c>
      <c r="C994" s="359" t="s">
        <v>6594</v>
      </c>
      <c r="D994" s="362">
        <v>488.86</v>
      </c>
      <c r="E994" s="343"/>
    </row>
    <row r="995" spans="1:5" s="341" customFormat="1" ht="30" x14ac:dyDescent="0.25">
      <c r="A995" s="360" t="s">
        <v>21049</v>
      </c>
      <c r="B995" s="360" t="s">
        <v>35794</v>
      </c>
      <c r="C995" s="359" t="s">
        <v>6594</v>
      </c>
      <c r="D995" s="362">
        <v>652.69000000000005</v>
      </c>
      <c r="E995" s="343"/>
    </row>
    <row r="996" spans="1:5" s="341" customFormat="1" ht="30" x14ac:dyDescent="0.25">
      <c r="A996" s="360" t="s">
        <v>21050</v>
      </c>
      <c r="B996" s="360" t="s">
        <v>35795</v>
      </c>
      <c r="C996" s="359" t="s">
        <v>6594</v>
      </c>
      <c r="D996" s="362">
        <v>570.77</v>
      </c>
      <c r="E996" s="343"/>
    </row>
    <row r="997" spans="1:5" s="341" customFormat="1" ht="30" x14ac:dyDescent="0.25">
      <c r="A997" s="360" t="s">
        <v>21051</v>
      </c>
      <c r="B997" s="360" t="s">
        <v>35796</v>
      </c>
      <c r="C997" s="359" t="s">
        <v>6594</v>
      </c>
      <c r="D997" s="362">
        <v>537.88</v>
      </c>
      <c r="E997" s="343"/>
    </row>
    <row r="998" spans="1:5" s="341" customFormat="1" ht="30" x14ac:dyDescent="0.25">
      <c r="A998" s="360" t="s">
        <v>21052</v>
      </c>
      <c r="B998" s="360" t="s">
        <v>35797</v>
      </c>
      <c r="C998" s="359" t="s">
        <v>6594</v>
      </c>
      <c r="D998" s="362">
        <v>701.71</v>
      </c>
      <c r="E998" s="343"/>
    </row>
    <row r="999" spans="1:5" s="341" customFormat="1" ht="30" x14ac:dyDescent="0.25">
      <c r="A999" s="360" t="s">
        <v>21053</v>
      </c>
      <c r="B999" s="360" t="s">
        <v>35798</v>
      </c>
      <c r="C999" s="359" t="s">
        <v>6594</v>
      </c>
      <c r="D999" s="362">
        <v>619.79</v>
      </c>
      <c r="E999" s="343"/>
    </row>
    <row r="1000" spans="1:5" s="341" customFormat="1" ht="30" x14ac:dyDescent="0.25">
      <c r="A1000" s="360" t="s">
        <v>21054</v>
      </c>
      <c r="B1000" s="360" t="s">
        <v>35799</v>
      </c>
      <c r="C1000" s="359" t="s">
        <v>6594</v>
      </c>
      <c r="D1000" s="362">
        <v>436.43</v>
      </c>
      <c r="E1000" s="343"/>
    </row>
    <row r="1001" spans="1:5" s="341" customFormat="1" ht="30" x14ac:dyDescent="0.25">
      <c r="A1001" s="360" t="s">
        <v>21055</v>
      </c>
      <c r="B1001" s="360" t="s">
        <v>35800</v>
      </c>
      <c r="C1001" s="359" t="s">
        <v>6594</v>
      </c>
      <c r="D1001" s="362">
        <v>600.26</v>
      </c>
      <c r="E1001" s="343"/>
    </row>
    <row r="1002" spans="1:5" s="341" customFormat="1" ht="30" x14ac:dyDescent="0.25">
      <c r="A1002" s="360" t="s">
        <v>21056</v>
      </c>
      <c r="B1002" s="360" t="s">
        <v>35801</v>
      </c>
      <c r="C1002" s="359" t="s">
        <v>6594</v>
      </c>
      <c r="D1002" s="362">
        <v>518.34</v>
      </c>
      <c r="E1002" s="343"/>
    </row>
    <row r="1003" spans="1:5" s="341" customFormat="1" x14ac:dyDescent="0.25">
      <c r="A1003" s="378">
        <v>8861</v>
      </c>
      <c r="B1003" s="356" t="s">
        <v>6829</v>
      </c>
      <c r="C1003" s="357"/>
      <c r="D1003" s="358"/>
      <c r="E1003" s="343"/>
    </row>
    <row r="1004" spans="1:5" s="341" customFormat="1" ht="30" x14ac:dyDescent="0.25">
      <c r="A1004" s="360" t="s">
        <v>3976</v>
      </c>
      <c r="B1004" s="360" t="s">
        <v>6830</v>
      </c>
      <c r="C1004" s="359" t="s">
        <v>6594</v>
      </c>
      <c r="D1004" s="362">
        <v>204.01</v>
      </c>
      <c r="E1004" s="343"/>
    </row>
    <row r="1005" spans="1:5" s="341" customFormat="1" ht="30" x14ac:dyDescent="0.25">
      <c r="A1005" s="360" t="s">
        <v>3977</v>
      </c>
      <c r="B1005" s="360" t="s">
        <v>6831</v>
      </c>
      <c r="C1005" s="359" t="s">
        <v>6594</v>
      </c>
      <c r="D1005" s="362">
        <v>504.8</v>
      </c>
      <c r="E1005" s="343"/>
    </row>
    <row r="1006" spans="1:5" s="341" customFormat="1" ht="30" x14ac:dyDescent="0.25">
      <c r="A1006" s="360" t="s">
        <v>3978</v>
      </c>
      <c r="B1006" s="360" t="s">
        <v>6832</v>
      </c>
      <c r="C1006" s="359" t="s">
        <v>6594</v>
      </c>
      <c r="D1006" s="362">
        <v>766.14</v>
      </c>
      <c r="E1006" s="343"/>
    </row>
    <row r="1007" spans="1:5" s="341" customFormat="1" ht="30" x14ac:dyDescent="0.25">
      <c r="A1007" s="360" t="s">
        <v>3975</v>
      </c>
      <c r="B1007" s="360" t="s">
        <v>6833</v>
      </c>
      <c r="C1007" s="359" t="s">
        <v>6590</v>
      </c>
      <c r="D1007" s="362">
        <v>129.02000000000001</v>
      </c>
      <c r="E1007" s="343"/>
    </row>
    <row r="1008" spans="1:5" s="341" customFormat="1" ht="30" x14ac:dyDescent="0.25">
      <c r="A1008" s="360" t="s">
        <v>6834</v>
      </c>
      <c r="B1008" s="360" t="s">
        <v>6835</v>
      </c>
      <c r="C1008" s="359" t="s">
        <v>6608</v>
      </c>
      <c r="D1008" s="362">
        <v>687.73</v>
      </c>
      <c r="E1008" s="343"/>
    </row>
    <row r="1009" spans="1:5" s="341" customFormat="1" x14ac:dyDescent="0.25">
      <c r="A1009" s="378">
        <v>8862</v>
      </c>
      <c r="B1009" s="356" t="s">
        <v>6836</v>
      </c>
      <c r="C1009" s="357"/>
      <c r="D1009" s="358"/>
      <c r="E1009" s="343"/>
    </row>
    <row r="1010" spans="1:5" s="341" customFormat="1" ht="30" x14ac:dyDescent="0.25">
      <c r="A1010" s="360" t="s">
        <v>29131</v>
      </c>
      <c r="B1010" s="360" t="s">
        <v>39105</v>
      </c>
      <c r="C1010" s="359" t="s">
        <v>6608</v>
      </c>
      <c r="D1010" s="364">
        <v>3171.25</v>
      </c>
      <c r="E1010" s="343"/>
    </row>
    <row r="1011" spans="1:5" s="341" customFormat="1" ht="30" x14ac:dyDescent="0.25">
      <c r="A1011" s="360" t="s">
        <v>4006</v>
      </c>
      <c r="B1011" s="360" t="s">
        <v>39106</v>
      </c>
      <c r="C1011" s="359" t="s">
        <v>6608</v>
      </c>
      <c r="D1011" s="362">
        <v>325.95</v>
      </c>
      <c r="E1011" s="343"/>
    </row>
    <row r="1012" spans="1:5" s="341" customFormat="1" ht="15" x14ac:dyDescent="0.25">
      <c r="A1012" s="360" t="s">
        <v>29132</v>
      </c>
      <c r="B1012" s="360" t="s">
        <v>39107</v>
      </c>
      <c r="C1012" s="359" t="s">
        <v>6608</v>
      </c>
      <c r="D1012" s="362">
        <v>855.12</v>
      </c>
      <c r="E1012" s="343"/>
    </row>
    <row r="1013" spans="1:5" s="341" customFormat="1" ht="15" x14ac:dyDescent="0.25">
      <c r="A1013" s="360" t="s">
        <v>29133</v>
      </c>
      <c r="B1013" s="360" t="s">
        <v>39108</v>
      </c>
      <c r="C1013" s="359" t="s">
        <v>6608</v>
      </c>
      <c r="D1013" s="364">
        <v>1004.36</v>
      </c>
      <c r="E1013" s="343"/>
    </row>
    <row r="1014" spans="1:5" s="341" customFormat="1" ht="30" x14ac:dyDescent="0.25">
      <c r="A1014" s="360" t="s">
        <v>4023</v>
      </c>
      <c r="B1014" s="360" t="s">
        <v>35802</v>
      </c>
      <c r="C1014" s="359" t="s">
        <v>6608</v>
      </c>
      <c r="D1014" s="362">
        <v>285.56</v>
      </c>
      <c r="E1014" s="343"/>
    </row>
    <row r="1015" spans="1:5" s="341" customFormat="1" x14ac:dyDescent="0.25">
      <c r="A1015" s="378">
        <v>8863</v>
      </c>
      <c r="B1015" s="356" t="s">
        <v>6837</v>
      </c>
      <c r="C1015" s="357"/>
      <c r="D1015" s="358"/>
      <c r="E1015" s="343"/>
    </row>
    <row r="1016" spans="1:5" s="341" customFormat="1" ht="15" x14ac:dyDescent="0.25">
      <c r="A1016" s="360" t="s">
        <v>3979</v>
      </c>
      <c r="B1016" s="360" t="s">
        <v>21057</v>
      </c>
      <c r="C1016" s="359" t="s">
        <v>6608</v>
      </c>
      <c r="D1016" s="362">
        <v>350.44</v>
      </c>
      <c r="E1016" s="343"/>
    </row>
    <row r="1017" spans="1:5" s="341" customFormat="1" ht="15" x14ac:dyDescent="0.25">
      <c r="A1017" s="360" t="s">
        <v>3980</v>
      </c>
      <c r="B1017" s="360" t="s">
        <v>21058</v>
      </c>
      <c r="C1017" s="359" t="s">
        <v>6608</v>
      </c>
      <c r="D1017" s="362">
        <v>411</v>
      </c>
      <c r="E1017" s="343"/>
    </row>
    <row r="1018" spans="1:5" s="341" customFormat="1" ht="15" x14ac:dyDescent="0.25">
      <c r="A1018" s="360" t="s">
        <v>3981</v>
      </c>
      <c r="B1018" s="360" t="s">
        <v>21059</v>
      </c>
      <c r="C1018" s="359" t="s">
        <v>6608</v>
      </c>
      <c r="D1018" s="362">
        <v>478.04</v>
      </c>
      <c r="E1018" s="343"/>
    </row>
    <row r="1019" spans="1:5" s="341" customFormat="1" x14ac:dyDescent="0.25">
      <c r="A1019" s="378">
        <v>8864</v>
      </c>
      <c r="B1019" s="356" t="s">
        <v>6838</v>
      </c>
      <c r="C1019" s="357"/>
      <c r="D1019" s="358"/>
      <c r="E1019" s="343"/>
    </row>
    <row r="1020" spans="1:5" s="341" customFormat="1" ht="30" x14ac:dyDescent="0.25">
      <c r="A1020" s="360" t="s">
        <v>3988</v>
      </c>
      <c r="B1020" s="360" t="s">
        <v>39109</v>
      </c>
      <c r="C1020" s="359" t="s">
        <v>6608</v>
      </c>
      <c r="D1020" s="363">
        <v>82.63</v>
      </c>
      <c r="E1020" s="343"/>
    </row>
    <row r="1021" spans="1:5" s="341" customFormat="1" ht="45" x14ac:dyDescent="0.25">
      <c r="A1021" s="360" t="s">
        <v>3990</v>
      </c>
      <c r="B1021" s="360" t="s">
        <v>39110</v>
      </c>
      <c r="C1021" s="359" t="s">
        <v>6594</v>
      </c>
      <c r="D1021" s="362">
        <v>525.82000000000005</v>
      </c>
      <c r="E1021" s="343"/>
    </row>
    <row r="1022" spans="1:5" s="341" customFormat="1" ht="30" x14ac:dyDescent="0.25">
      <c r="A1022" s="360" t="s">
        <v>3989</v>
      </c>
      <c r="B1022" s="360" t="s">
        <v>39111</v>
      </c>
      <c r="C1022" s="359" t="s">
        <v>6594</v>
      </c>
      <c r="D1022" s="362">
        <v>126.96</v>
      </c>
      <c r="E1022" s="343"/>
    </row>
    <row r="1023" spans="1:5" s="341" customFormat="1" x14ac:dyDescent="0.25">
      <c r="A1023" s="378">
        <v>8781</v>
      </c>
      <c r="B1023" s="356" t="s">
        <v>21060</v>
      </c>
      <c r="C1023" s="357"/>
      <c r="D1023" s="358"/>
      <c r="E1023" s="343"/>
    </row>
    <row r="1024" spans="1:5" s="341" customFormat="1" ht="15" x14ac:dyDescent="0.25">
      <c r="A1024" s="360" t="s">
        <v>29134</v>
      </c>
      <c r="B1024" s="360" t="s">
        <v>29135</v>
      </c>
      <c r="C1024" s="359" t="s">
        <v>6594</v>
      </c>
      <c r="D1024" s="362">
        <v>137.72999999999999</v>
      </c>
      <c r="E1024" s="343"/>
    </row>
    <row r="1025" spans="1:5" s="341" customFormat="1" ht="15" x14ac:dyDescent="0.25">
      <c r="A1025" s="360" t="s">
        <v>2544</v>
      </c>
      <c r="B1025" s="360" t="s">
        <v>29136</v>
      </c>
      <c r="C1025" s="359" t="s">
        <v>6594</v>
      </c>
      <c r="D1025" s="363">
        <v>96.73</v>
      </c>
      <c r="E1025" s="343"/>
    </row>
    <row r="1026" spans="1:5" s="341" customFormat="1" ht="15" x14ac:dyDescent="0.25">
      <c r="A1026" s="360" t="s">
        <v>2569</v>
      </c>
      <c r="B1026" s="360" t="s">
        <v>23520</v>
      </c>
      <c r="C1026" s="359" t="s">
        <v>6594</v>
      </c>
      <c r="D1026" s="362">
        <v>159.19999999999999</v>
      </c>
      <c r="E1026" s="343"/>
    </row>
    <row r="1027" spans="1:5" s="341" customFormat="1" x14ac:dyDescent="0.25">
      <c r="A1027" s="379">
        <v>11760</v>
      </c>
      <c r="B1027" s="356" t="s">
        <v>41072</v>
      </c>
      <c r="C1027" s="357"/>
      <c r="D1027" s="358"/>
      <c r="E1027" s="343"/>
    </row>
    <row r="1028" spans="1:5" s="341" customFormat="1" ht="15" x14ac:dyDescent="0.25">
      <c r="A1028" s="360" t="s">
        <v>41073</v>
      </c>
      <c r="B1028" s="360" t="s">
        <v>41074</v>
      </c>
      <c r="C1028" s="359" t="s">
        <v>6594</v>
      </c>
      <c r="D1028" s="362">
        <v>525.71</v>
      </c>
      <c r="E1028" s="343"/>
    </row>
    <row r="1029" spans="1:5" s="341" customFormat="1" x14ac:dyDescent="0.25">
      <c r="A1029" s="378">
        <v>8678</v>
      </c>
      <c r="B1029" s="356" t="s">
        <v>6840</v>
      </c>
      <c r="C1029" s="357"/>
      <c r="D1029" s="358"/>
      <c r="E1029" s="343"/>
    </row>
    <row r="1030" spans="1:5" s="341" customFormat="1" x14ac:dyDescent="0.25">
      <c r="A1030" s="378">
        <v>8866</v>
      </c>
      <c r="B1030" s="356" t="s">
        <v>6841</v>
      </c>
      <c r="C1030" s="357"/>
      <c r="D1030" s="358"/>
      <c r="E1030" s="343"/>
    </row>
    <row r="1031" spans="1:5" s="341" customFormat="1" ht="15" x14ac:dyDescent="0.25">
      <c r="A1031" s="360" t="s">
        <v>39112</v>
      </c>
      <c r="B1031" s="360" t="s">
        <v>39113</v>
      </c>
      <c r="C1031" s="359" t="s">
        <v>6590</v>
      </c>
      <c r="D1031" s="361">
        <v>3.97</v>
      </c>
      <c r="E1031" s="343"/>
    </row>
    <row r="1032" spans="1:5" s="341" customFormat="1" ht="15" x14ac:dyDescent="0.25">
      <c r="A1032" s="360" t="s">
        <v>3488</v>
      </c>
      <c r="B1032" s="360" t="s">
        <v>3489</v>
      </c>
      <c r="C1032" s="359" t="s">
        <v>6590</v>
      </c>
      <c r="D1032" s="361">
        <v>3.13</v>
      </c>
      <c r="E1032" s="343"/>
    </row>
    <row r="1033" spans="1:5" s="341" customFormat="1" ht="15" x14ac:dyDescent="0.25">
      <c r="A1033" s="360" t="s">
        <v>3490</v>
      </c>
      <c r="B1033" s="360" t="s">
        <v>35803</v>
      </c>
      <c r="C1033" s="359" t="s">
        <v>6590</v>
      </c>
      <c r="D1033" s="361">
        <v>4.74</v>
      </c>
      <c r="E1033" s="343"/>
    </row>
    <row r="1034" spans="1:5" s="341" customFormat="1" ht="15" x14ac:dyDescent="0.25">
      <c r="A1034" s="360" t="s">
        <v>3491</v>
      </c>
      <c r="B1034" s="360" t="s">
        <v>35804</v>
      </c>
      <c r="C1034" s="359" t="s">
        <v>6590</v>
      </c>
      <c r="D1034" s="361">
        <v>5.43</v>
      </c>
      <c r="E1034" s="343"/>
    </row>
    <row r="1035" spans="1:5" s="341" customFormat="1" ht="15" x14ac:dyDescent="0.25">
      <c r="A1035" s="360" t="s">
        <v>3492</v>
      </c>
      <c r="B1035" s="360" t="s">
        <v>3493</v>
      </c>
      <c r="C1035" s="359" t="s">
        <v>6590</v>
      </c>
      <c r="D1035" s="361">
        <v>3.55</v>
      </c>
      <c r="E1035" s="343"/>
    </row>
    <row r="1036" spans="1:5" s="341" customFormat="1" ht="15" x14ac:dyDescent="0.25">
      <c r="A1036" s="360" t="s">
        <v>39114</v>
      </c>
      <c r="B1036" s="360" t="s">
        <v>39115</v>
      </c>
      <c r="C1036" s="359" t="s">
        <v>6590</v>
      </c>
      <c r="D1036" s="361">
        <v>1.3</v>
      </c>
      <c r="E1036" s="343"/>
    </row>
    <row r="1037" spans="1:5" s="341" customFormat="1" x14ac:dyDescent="0.25">
      <c r="A1037" s="378">
        <v>8867</v>
      </c>
      <c r="B1037" s="356" t="s">
        <v>6842</v>
      </c>
      <c r="C1037" s="357"/>
      <c r="D1037" s="358"/>
      <c r="E1037" s="343"/>
    </row>
    <row r="1038" spans="1:5" s="341" customFormat="1" ht="15" x14ac:dyDescent="0.25">
      <c r="A1038" s="360" t="s">
        <v>3556</v>
      </c>
      <c r="B1038" s="360" t="s">
        <v>3557</v>
      </c>
      <c r="C1038" s="359" t="s">
        <v>6590</v>
      </c>
      <c r="D1038" s="361">
        <v>7.25</v>
      </c>
      <c r="E1038" s="343"/>
    </row>
    <row r="1039" spans="1:5" s="341" customFormat="1" ht="15" x14ac:dyDescent="0.25">
      <c r="A1039" s="360" t="s">
        <v>3555</v>
      </c>
      <c r="B1039" s="360" t="s">
        <v>11916</v>
      </c>
      <c r="C1039" s="359" t="s">
        <v>6590</v>
      </c>
      <c r="D1039" s="361">
        <v>6.51</v>
      </c>
      <c r="E1039" s="343"/>
    </row>
    <row r="1040" spans="1:5" s="341" customFormat="1" ht="15" x14ac:dyDescent="0.25">
      <c r="A1040" s="360" t="s">
        <v>3558</v>
      </c>
      <c r="B1040" s="360" t="s">
        <v>3559</v>
      </c>
      <c r="C1040" s="359" t="s">
        <v>6590</v>
      </c>
      <c r="D1040" s="361">
        <v>9.09</v>
      </c>
      <c r="E1040" s="343"/>
    </row>
    <row r="1041" spans="1:5" s="341" customFormat="1" x14ac:dyDescent="0.25">
      <c r="A1041" s="378">
        <v>8868</v>
      </c>
      <c r="B1041" s="356" t="s">
        <v>6843</v>
      </c>
      <c r="C1041" s="357"/>
      <c r="D1041" s="358"/>
      <c r="E1041" s="343"/>
    </row>
    <row r="1042" spans="1:5" s="341" customFormat="1" ht="15" x14ac:dyDescent="0.25">
      <c r="A1042" s="360" t="s">
        <v>3466</v>
      </c>
      <c r="B1042" s="360" t="s">
        <v>3467</v>
      </c>
      <c r="C1042" s="359" t="s">
        <v>6590</v>
      </c>
      <c r="D1042" s="363">
        <v>19.329999999999998</v>
      </c>
      <c r="E1042" s="343"/>
    </row>
    <row r="1043" spans="1:5" s="341" customFormat="1" ht="15" x14ac:dyDescent="0.25">
      <c r="A1043" s="360" t="s">
        <v>3468</v>
      </c>
      <c r="B1043" s="360" t="s">
        <v>3469</v>
      </c>
      <c r="C1043" s="359" t="s">
        <v>6590</v>
      </c>
      <c r="D1043" s="363">
        <v>17.18</v>
      </c>
      <c r="E1043" s="343"/>
    </row>
    <row r="1044" spans="1:5" s="341" customFormat="1" ht="15" x14ac:dyDescent="0.25">
      <c r="A1044" s="360" t="s">
        <v>3470</v>
      </c>
      <c r="B1044" s="360" t="s">
        <v>3471</v>
      </c>
      <c r="C1044" s="359" t="s">
        <v>6590</v>
      </c>
      <c r="D1044" s="363">
        <v>23.4</v>
      </c>
      <c r="E1044" s="343"/>
    </row>
    <row r="1045" spans="1:5" s="341" customFormat="1" ht="15" x14ac:dyDescent="0.25">
      <c r="A1045" s="360" t="s">
        <v>3472</v>
      </c>
      <c r="B1045" s="360" t="s">
        <v>3473</v>
      </c>
      <c r="C1045" s="359" t="s">
        <v>6590</v>
      </c>
      <c r="D1045" s="363">
        <v>15.44</v>
      </c>
      <c r="E1045" s="343"/>
    </row>
    <row r="1046" spans="1:5" s="341" customFormat="1" ht="15" x14ac:dyDescent="0.25">
      <c r="A1046" s="360" t="s">
        <v>3474</v>
      </c>
      <c r="B1046" s="360" t="s">
        <v>3475</v>
      </c>
      <c r="C1046" s="359" t="s">
        <v>6590</v>
      </c>
      <c r="D1046" s="363">
        <v>19.41</v>
      </c>
      <c r="E1046" s="343"/>
    </row>
    <row r="1047" spans="1:5" s="341" customFormat="1" ht="15" x14ac:dyDescent="0.25">
      <c r="A1047" s="360" t="s">
        <v>3476</v>
      </c>
      <c r="B1047" s="360" t="s">
        <v>3477</v>
      </c>
      <c r="C1047" s="359" t="s">
        <v>6590</v>
      </c>
      <c r="D1047" s="363">
        <v>13.44</v>
      </c>
      <c r="E1047" s="343"/>
    </row>
    <row r="1048" spans="1:5" s="341" customFormat="1" ht="15" x14ac:dyDescent="0.25">
      <c r="A1048" s="360" t="s">
        <v>3478</v>
      </c>
      <c r="B1048" s="360" t="s">
        <v>11917</v>
      </c>
      <c r="C1048" s="359" t="s">
        <v>6590</v>
      </c>
      <c r="D1048" s="363">
        <v>15.44</v>
      </c>
      <c r="E1048" s="343"/>
    </row>
    <row r="1049" spans="1:5" s="341" customFormat="1" ht="15" x14ac:dyDescent="0.25">
      <c r="A1049" s="360" t="s">
        <v>3479</v>
      </c>
      <c r="B1049" s="360" t="s">
        <v>11918</v>
      </c>
      <c r="C1049" s="359" t="s">
        <v>6590</v>
      </c>
      <c r="D1049" s="363">
        <v>13.44</v>
      </c>
      <c r="E1049" s="343"/>
    </row>
    <row r="1050" spans="1:5" s="341" customFormat="1" ht="15" x14ac:dyDescent="0.25">
      <c r="A1050" s="360" t="s">
        <v>3480</v>
      </c>
      <c r="B1050" s="360" t="s">
        <v>3481</v>
      </c>
      <c r="C1050" s="359" t="s">
        <v>6590</v>
      </c>
      <c r="D1050" s="363">
        <v>36.33</v>
      </c>
      <c r="E1050" s="343"/>
    </row>
    <row r="1051" spans="1:5" s="341" customFormat="1" ht="15" x14ac:dyDescent="0.25">
      <c r="A1051" s="360" t="s">
        <v>3482</v>
      </c>
      <c r="B1051" s="360" t="s">
        <v>3483</v>
      </c>
      <c r="C1051" s="359" t="s">
        <v>6590</v>
      </c>
      <c r="D1051" s="363">
        <v>25.14</v>
      </c>
      <c r="E1051" s="343"/>
    </row>
    <row r="1052" spans="1:5" s="341" customFormat="1" ht="15" x14ac:dyDescent="0.25">
      <c r="A1052" s="360" t="s">
        <v>3484</v>
      </c>
      <c r="B1052" s="360" t="s">
        <v>3485</v>
      </c>
      <c r="C1052" s="359" t="s">
        <v>6590</v>
      </c>
      <c r="D1052" s="363">
        <v>32.340000000000003</v>
      </c>
      <c r="E1052" s="343"/>
    </row>
    <row r="1053" spans="1:5" s="341" customFormat="1" ht="15" x14ac:dyDescent="0.25">
      <c r="A1053" s="360" t="s">
        <v>3486</v>
      </c>
      <c r="B1053" s="360" t="s">
        <v>3487</v>
      </c>
      <c r="C1053" s="359" t="s">
        <v>6590</v>
      </c>
      <c r="D1053" s="363">
        <v>23.15</v>
      </c>
      <c r="E1053" s="343"/>
    </row>
    <row r="1054" spans="1:5" s="341" customFormat="1" x14ac:dyDescent="0.25">
      <c r="A1054" s="378">
        <v>8869</v>
      </c>
      <c r="B1054" s="356" t="s">
        <v>6844</v>
      </c>
      <c r="C1054" s="357"/>
      <c r="D1054" s="358"/>
      <c r="E1054" s="343"/>
    </row>
    <row r="1055" spans="1:5" s="341" customFormat="1" ht="15" x14ac:dyDescent="0.25">
      <c r="A1055" s="360" t="s">
        <v>3545</v>
      </c>
      <c r="B1055" s="360" t="s">
        <v>35805</v>
      </c>
      <c r="C1055" s="359" t="s">
        <v>6590</v>
      </c>
      <c r="D1055" s="363">
        <v>15.85</v>
      </c>
      <c r="E1055" s="343"/>
    </row>
    <row r="1056" spans="1:5" s="341" customFormat="1" ht="15" x14ac:dyDescent="0.25">
      <c r="A1056" s="360" t="s">
        <v>3546</v>
      </c>
      <c r="B1056" s="360" t="s">
        <v>35806</v>
      </c>
      <c r="C1056" s="359" t="s">
        <v>6590</v>
      </c>
      <c r="D1056" s="363">
        <v>29.29</v>
      </c>
      <c r="E1056" s="343"/>
    </row>
    <row r="1057" spans="1:5" s="341" customFormat="1" ht="15" x14ac:dyDescent="0.25">
      <c r="A1057" s="360" t="s">
        <v>3547</v>
      </c>
      <c r="B1057" s="360" t="s">
        <v>35807</v>
      </c>
      <c r="C1057" s="359" t="s">
        <v>6590</v>
      </c>
      <c r="D1057" s="363">
        <v>20.62</v>
      </c>
      <c r="E1057" s="343"/>
    </row>
    <row r="1058" spans="1:5" s="341" customFormat="1" ht="15" x14ac:dyDescent="0.25">
      <c r="A1058" s="360" t="s">
        <v>3548</v>
      </c>
      <c r="B1058" s="360" t="s">
        <v>35808</v>
      </c>
      <c r="C1058" s="359" t="s">
        <v>6594</v>
      </c>
      <c r="D1058" s="361">
        <v>5.38</v>
      </c>
      <c r="E1058" s="343"/>
    </row>
    <row r="1059" spans="1:5" s="341" customFormat="1" ht="15" x14ac:dyDescent="0.25">
      <c r="A1059" s="360" t="s">
        <v>4793</v>
      </c>
      <c r="B1059" s="360" t="s">
        <v>35809</v>
      </c>
      <c r="C1059" s="359" t="s">
        <v>6590</v>
      </c>
      <c r="D1059" s="363">
        <v>14.57</v>
      </c>
      <c r="E1059" s="343"/>
    </row>
    <row r="1060" spans="1:5" s="341" customFormat="1" ht="15" x14ac:dyDescent="0.25">
      <c r="A1060" s="360" t="s">
        <v>3549</v>
      </c>
      <c r="B1060" s="360" t="s">
        <v>35810</v>
      </c>
      <c r="C1060" s="359" t="s">
        <v>6590</v>
      </c>
      <c r="D1060" s="363">
        <v>17.579999999999998</v>
      </c>
      <c r="E1060" s="343"/>
    </row>
    <row r="1061" spans="1:5" s="341" customFormat="1" ht="15" x14ac:dyDescent="0.25">
      <c r="A1061" s="360" t="s">
        <v>3550</v>
      </c>
      <c r="B1061" s="360" t="s">
        <v>35811</v>
      </c>
      <c r="C1061" s="359" t="s">
        <v>6590</v>
      </c>
      <c r="D1061" s="363">
        <v>40.729999999999997</v>
      </c>
      <c r="E1061" s="343"/>
    </row>
    <row r="1062" spans="1:5" s="341" customFormat="1" ht="15" x14ac:dyDescent="0.25">
      <c r="A1062" s="360" t="s">
        <v>3551</v>
      </c>
      <c r="B1062" s="360" t="s">
        <v>35812</v>
      </c>
      <c r="C1062" s="359" t="s">
        <v>6590</v>
      </c>
      <c r="D1062" s="363">
        <v>23.23</v>
      </c>
      <c r="E1062" s="343"/>
    </row>
    <row r="1063" spans="1:5" s="341" customFormat="1" x14ac:dyDescent="0.25">
      <c r="A1063" s="378">
        <v>8870</v>
      </c>
      <c r="B1063" s="356" t="s">
        <v>6845</v>
      </c>
      <c r="C1063" s="357"/>
      <c r="D1063" s="358"/>
      <c r="E1063" s="343"/>
    </row>
    <row r="1064" spans="1:5" s="341" customFormat="1" ht="15" x14ac:dyDescent="0.25">
      <c r="A1064" s="360" t="s">
        <v>3495</v>
      </c>
      <c r="B1064" s="360" t="s">
        <v>35813</v>
      </c>
      <c r="C1064" s="359" t="s">
        <v>6590</v>
      </c>
      <c r="D1064" s="363">
        <v>15.66</v>
      </c>
      <c r="E1064" s="343"/>
    </row>
    <row r="1065" spans="1:5" s="341" customFormat="1" ht="15" x14ac:dyDescent="0.25">
      <c r="A1065" s="360" t="s">
        <v>3496</v>
      </c>
      <c r="B1065" s="360" t="s">
        <v>35814</v>
      </c>
      <c r="C1065" s="359" t="s">
        <v>6590</v>
      </c>
      <c r="D1065" s="363">
        <v>29.1</v>
      </c>
      <c r="E1065" s="343"/>
    </row>
    <row r="1066" spans="1:5" s="341" customFormat="1" ht="15" x14ac:dyDescent="0.25">
      <c r="A1066" s="360" t="s">
        <v>3497</v>
      </c>
      <c r="B1066" s="360" t="s">
        <v>35815</v>
      </c>
      <c r="C1066" s="359" t="s">
        <v>6590</v>
      </c>
      <c r="D1066" s="363">
        <v>20.34</v>
      </c>
      <c r="E1066" s="343"/>
    </row>
    <row r="1067" spans="1:5" s="341" customFormat="1" ht="15" x14ac:dyDescent="0.25">
      <c r="A1067" s="360" t="s">
        <v>3498</v>
      </c>
      <c r="B1067" s="360" t="s">
        <v>35816</v>
      </c>
      <c r="C1067" s="359" t="s">
        <v>6590</v>
      </c>
      <c r="D1067" s="363">
        <v>19.82</v>
      </c>
      <c r="E1067" s="343"/>
    </row>
    <row r="1068" spans="1:5" s="341" customFormat="1" ht="15" x14ac:dyDescent="0.25">
      <c r="A1068" s="360" t="s">
        <v>3499</v>
      </c>
      <c r="B1068" s="360" t="s">
        <v>35817</v>
      </c>
      <c r="C1068" s="359" t="s">
        <v>6590</v>
      </c>
      <c r="D1068" s="363">
        <v>42.97</v>
      </c>
      <c r="E1068" s="343"/>
    </row>
    <row r="1069" spans="1:5" s="341" customFormat="1" ht="15" x14ac:dyDescent="0.25">
      <c r="A1069" s="360" t="s">
        <v>3500</v>
      </c>
      <c r="B1069" s="360" t="s">
        <v>35818</v>
      </c>
      <c r="C1069" s="359" t="s">
        <v>6590</v>
      </c>
      <c r="D1069" s="363">
        <v>22.96</v>
      </c>
      <c r="E1069" s="343"/>
    </row>
    <row r="1070" spans="1:5" s="341" customFormat="1" x14ac:dyDescent="0.25">
      <c r="A1070" s="378">
        <v>8871</v>
      </c>
      <c r="B1070" s="356" t="s">
        <v>6846</v>
      </c>
      <c r="C1070" s="357"/>
      <c r="D1070" s="358"/>
      <c r="E1070" s="343"/>
    </row>
    <row r="1071" spans="1:5" s="341" customFormat="1" ht="15" x14ac:dyDescent="0.25">
      <c r="A1071" s="360" t="s">
        <v>3527</v>
      </c>
      <c r="B1071" s="360" t="s">
        <v>35819</v>
      </c>
      <c r="C1071" s="359" t="s">
        <v>6590</v>
      </c>
      <c r="D1071" s="363">
        <v>18.7</v>
      </c>
      <c r="E1071" s="343"/>
    </row>
    <row r="1072" spans="1:5" s="341" customFormat="1" ht="15" x14ac:dyDescent="0.25">
      <c r="A1072" s="360" t="s">
        <v>3528</v>
      </c>
      <c r="B1072" s="360" t="s">
        <v>35820</v>
      </c>
      <c r="C1072" s="359" t="s">
        <v>6590</v>
      </c>
      <c r="D1072" s="363">
        <v>16.61</v>
      </c>
      <c r="E1072" s="343"/>
    </row>
    <row r="1073" spans="1:5" s="341" customFormat="1" x14ac:dyDescent="0.25">
      <c r="A1073" s="378">
        <v>8872</v>
      </c>
      <c r="B1073" s="356" t="s">
        <v>6847</v>
      </c>
      <c r="C1073" s="357"/>
      <c r="D1073" s="358"/>
      <c r="E1073" s="343"/>
    </row>
    <row r="1074" spans="1:5" s="341" customFormat="1" ht="15" x14ac:dyDescent="0.25">
      <c r="A1074" s="360" t="s">
        <v>3462</v>
      </c>
      <c r="B1074" s="360" t="s">
        <v>3463</v>
      </c>
      <c r="C1074" s="359" t="s">
        <v>6590</v>
      </c>
      <c r="D1074" s="363">
        <v>26.77</v>
      </c>
      <c r="E1074" s="343"/>
    </row>
    <row r="1075" spans="1:5" s="341" customFormat="1" ht="15" x14ac:dyDescent="0.25">
      <c r="A1075" s="360" t="s">
        <v>3464</v>
      </c>
      <c r="B1075" s="360" t="s">
        <v>3465</v>
      </c>
      <c r="C1075" s="359" t="s">
        <v>6590</v>
      </c>
      <c r="D1075" s="363">
        <v>40.04</v>
      </c>
      <c r="E1075" s="343"/>
    </row>
    <row r="1076" spans="1:5" s="341" customFormat="1" x14ac:dyDescent="0.25">
      <c r="A1076" s="378">
        <v>8873</v>
      </c>
      <c r="B1076" s="356" t="s">
        <v>6848</v>
      </c>
      <c r="C1076" s="357"/>
      <c r="D1076" s="358"/>
      <c r="E1076" s="343"/>
    </row>
    <row r="1077" spans="1:5" s="341" customFormat="1" ht="15" x14ac:dyDescent="0.25">
      <c r="A1077" s="360" t="s">
        <v>3553</v>
      </c>
      <c r="B1077" s="360" t="s">
        <v>35821</v>
      </c>
      <c r="C1077" s="359" t="s">
        <v>6590</v>
      </c>
      <c r="D1077" s="363">
        <v>24.02</v>
      </c>
      <c r="E1077" s="343"/>
    </row>
    <row r="1078" spans="1:5" s="341" customFormat="1" ht="15" x14ac:dyDescent="0.25">
      <c r="A1078" s="360" t="s">
        <v>3554</v>
      </c>
      <c r="B1078" s="360" t="s">
        <v>35822</v>
      </c>
      <c r="C1078" s="359" t="s">
        <v>6590</v>
      </c>
      <c r="D1078" s="363">
        <v>47.9</v>
      </c>
      <c r="E1078" s="343"/>
    </row>
    <row r="1079" spans="1:5" s="341" customFormat="1" x14ac:dyDescent="0.25">
      <c r="A1079" s="378">
        <v>8874</v>
      </c>
      <c r="B1079" s="356" t="s">
        <v>6849</v>
      </c>
      <c r="C1079" s="357"/>
      <c r="D1079" s="358"/>
      <c r="E1079" s="343"/>
    </row>
    <row r="1080" spans="1:5" s="341" customFormat="1" ht="15" x14ac:dyDescent="0.25">
      <c r="A1080" s="360" t="s">
        <v>24978</v>
      </c>
      <c r="B1080" s="360" t="s">
        <v>35823</v>
      </c>
      <c r="C1080" s="359" t="s">
        <v>6590</v>
      </c>
      <c r="D1080" s="363">
        <v>25.28</v>
      </c>
      <c r="E1080" s="343"/>
    </row>
    <row r="1081" spans="1:5" s="341" customFormat="1" ht="30" x14ac:dyDescent="0.25">
      <c r="A1081" s="360" t="s">
        <v>3522</v>
      </c>
      <c r="B1081" s="360" t="s">
        <v>35824</v>
      </c>
      <c r="C1081" s="359" t="s">
        <v>6594</v>
      </c>
      <c r="D1081" s="363">
        <v>10.31</v>
      </c>
      <c r="E1081" s="343"/>
    </row>
    <row r="1082" spans="1:5" s="341" customFormat="1" ht="30" x14ac:dyDescent="0.25">
      <c r="A1082" s="360" t="s">
        <v>3523</v>
      </c>
      <c r="B1082" s="360" t="s">
        <v>35825</v>
      </c>
      <c r="C1082" s="359" t="s">
        <v>6590</v>
      </c>
      <c r="D1082" s="363">
        <v>23.2</v>
      </c>
      <c r="E1082" s="343"/>
    </row>
    <row r="1083" spans="1:5" s="341" customFormat="1" ht="15" x14ac:dyDescent="0.25">
      <c r="A1083" s="360" t="s">
        <v>3524</v>
      </c>
      <c r="B1083" s="360" t="s">
        <v>35826</v>
      </c>
      <c r="C1083" s="359" t="s">
        <v>6590</v>
      </c>
      <c r="D1083" s="363">
        <v>23.39</v>
      </c>
      <c r="E1083" s="343"/>
    </row>
    <row r="1084" spans="1:5" s="341" customFormat="1" ht="15" x14ac:dyDescent="0.25">
      <c r="A1084" s="360" t="s">
        <v>3525</v>
      </c>
      <c r="B1084" s="360" t="s">
        <v>35827</v>
      </c>
      <c r="C1084" s="359" t="s">
        <v>6590</v>
      </c>
      <c r="D1084" s="363">
        <v>23.88</v>
      </c>
      <c r="E1084" s="343"/>
    </row>
    <row r="1085" spans="1:5" s="341" customFormat="1" ht="30" x14ac:dyDescent="0.25">
      <c r="A1085" s="360" t="s">
        <v>3526</v>
      </c>
      <c r="B1085" s="360" t="s">
        <v>35828</v>
      </c>
      <c r="C1085" s="359" t="s">
        <v>6594</v>
      </c>
      <c r="D1085" s="361">
        <v>9.89</v>
      </c>
      <c r="E1085" s="343"/>
    </row>
    <row r="1086" spans="1:5" s="341" customFormat="1" x14ac:dyDescent="0.25">
      <c r="A1086" s="378">
        <v>8876</v>
      </c>
      <c r="B1086" s="356" t="s">
        <v>6851</v>
      </c>
      <c r="C1086" s="357"/>
      <c r="D1086" s="358"/>
      <c r="E1086" s="343"/>
    </row>
    <row r="1087" spans="1:5" s="341" customFormat="1" ht="15" x14ac:dyDescent="0.25">
      <c r="A1087" s="360" t="s">
        <v>3460</v>
      </c>
      <c r="B1087" s="360" t="s">
        <v>11921</v>
      </c>
      <c r="C1087" s="359" t="s">
        <v>6590</v>
      </c>
      <c r="D1087" s="363">
        <v>29.59</v>
      </c>
      <c r="E1087" s="343"/>
    </row>
    <row r="1088" spans="1:5" s="341" customFormat="1" ht="15" x14ac:dyDescent="0.25">
      <c r="A1088" s="360" t="s">
        <v>3461</v>
      </c>
      <c r="B1088" s="360" t="s">
        <v>11922</v>
      </c>
      <c r="C1088" s="359" t="s">
        <v>6594</v>
      </c>
      <c r="D1088" s="361">
        <v>9.3699999999999992</v>
      </c>
      <c r="E1088" s="343"/>
    </row>
    <row r="1089" spans="1:5" s="341" customFormat="1" x14ac:dyDescent="0.25">
      <c r="A1089" s="379">
        <v>11637</v>
      </c>
      <c r="B1089" s="356" t="s">
        <v>35829</v>
      </c>
      <c r="C1089" s="357"/>
      <c r="D1089" s="358"/>
      <c r="E1089" s="343"/>
    </row>
    <row r="1090" spans="1:5" s="341" customFormat="1" ht="15" x14ac:dyDescent="0.25">
      <c r="A1090" s="360" t="s">
        <v>3506</v>
      </c>
      <c r="B1090" s="360" t="s">
        <v>35830</v>
      </c>
      <c r="C1090" s="359" t="s">
        <v>6590</v>
      </c>
      <c r="D1090" s="363">
        <v>14.49</v>
      </c>
      <c r="E1090" s="343"/>
    </row>
    <row r="1091" spans="1:5" s="341" customFormat="1" ht="15" x14ac:dyDescent="0.25">
      <c r="A1091" s="360" t="s">
        <v>35831</v>
      </c>
      <c r="B1091" s="360" t="s">
        <v>35832</v>
      </c>
      <c r="C1091" s="359" t="s">
        <v>6590</v>
      </c>
      <c r="D1091" s="363">
        <v>12.89</v>
      </c>
      <c r="E1091" s="343"/>
    </row>
    <row r="1092" spans="1:5" s="341" customFormat="1" ht="15" x14ac:dyDescent="0.25">
      <c r="A1092" s="360" t="s">
        <v>35833</v>
      </c>
      <c r="B1092" s="360" t="s">
        <v>35834</v>
      </c>
      <c r="C1092" s="359" t="s">
        <v>6590</v>
      </c>
      <c r="D1092" s="363">
        <v>15.08</v>
      </c>
      <c r="E1092" s="343"/>
    </row>
    <row r="1093" spans="1:5" s="341" customFormat="1" x14ac:dyDescent="0.25">
      <c r="A1093" s="378">
        <v>8875</v>
      </c>
      <c r="B1093" s="356" t="s">
        <v>6850</v>
      </c>
      <c r="C1093" s="357"/>
      <c r="D1093" s="358"/>
      <c r="E1093" s="343"/>
    </row>
    <row r="1094" spans="1:5" s="341" customFormat="1" ht="15" x14ac:dyDescent="0.25">
      <c r="A1094" s="360" t="s">
        <v>29137</v>
      </c>
      <c r="B1094" s="360" t="s">
        <v>35835</v>
      </c>
      <c r="C1094" s="359" t="s">
        <v>6590</v>
      </c>
      <c r="D1094" s="363">
        <v>23.09</v>
      </c>
      <c r="E1094" s="343"/>
    </row>
    <row r="1095" spans="1:5" s="341" customFormat="1" ht="30" x14ac:dyDescent="0.25">
      <c r="A1095" s="360" t="s">
        <v>3537</v>
      </c>
      <c r="B1095" s="360" t="s">
        <v>35836</v>
      </c>
      <c r="C1095" s="359" t="s">
        <v>6590</v>
      </c>
      <c r="D1095" s="363">
        <v>33.979999999999997</v>
      </c>
      <c r="E1095" s="343"/>
    </row>
    <row r="1096" spans="1:5" s="341" customFormat="1" ht="30" x14ac:dyDescent="0.25">
      <c r="A1096" s="360" t="s">
        <v>11919</v>
      </c>
      <c r="B1096" s="360" t="s">
        <v>35837</v>
      </c>
      <c r="C1096" s="359" t="s">
        <v>6590</v>
      </c>
      <c r="D1096" s="363">
        <v>18.96</v>
      </c>
      <c r="E1096" s="343"/>
    </row>
    <row r="1097" spans="1:5" s="341" customFormat="1" ht="30" x14ac:dyDescent="0.25">
      <c r="A1097" s="360" t="s">
        <v>11920</v>
      </c>
      <c r="B1097" s="360" t="s">
        <v>35838</v>
      </c>
      <c r="C1097" s="359" t="s">
        <v>6590</v>
      </c>
      <c r="D1097" s="363">
        <v>34.04</v>
      </c>
      <c r="E1097" s="343"/>
    </row>
    <row r="1098" spans="1:5" s="341" customFormat="1" x14ac:dyDescent="0.25">
      <c r="A1098" s="378">
        <v>8877</v>
      </c>
      <c r="B1098" s="356" t="s">
        <v>29138</v>
      </c>
      <c r="C1098" s="357"/>
      <c r="D1098" s="358"/>
      <c r="E1098" s="343"/>
    </row>
    <row r="1099" spans="1:5" s="341" customFormat="1" ht="15" x14ac:dyDescent="0.25">
      <c r="A1099" s="360" t="s">
        <v>29139</v>
      </c>
      <c r="B1099" s="360" t="s">
        <v>35839</v>
      </c>
      <c r="C1099" s="359" t="s">
        <v>6590</v>
      </c>
      <c r="D1099" s="363">
        <v>27.43</v>
      </c>
      <c r="E1099" s="343"/>
    </row>
    <row r="1100" spans="1:5" s="341" customFormat="1" ht="15" x14ac:dyDescent="0.25">
      <c r="A1100" s="360" t="s">
        <v>3541</v>
      </c>
      <c r="B1100" s="360" t="s">
        <v>35840</v>
      </c>
      <c r="C1100" s="359" t="s">
        <v>6590</v>
      </c>
      <c r="D1100" s="363">
        <v>19.29</v>
      </c>
      <c r="E1100" s="343"/>
    </row>
    <row r="1101" spans="1:5" s="341" customFormat="1" ht="15" x14ac:dyDescent="0.25">
      <c r="A1101" s="360" t="s">
        <v>3542</v>
      </c>
      <c r="B1101" s="360" t="s">
        <v>35841</v>
      </c>
      <c r="C1101" s="359" t="s">
        <v>6590</v>
      </c>
      <c r="D1101" s="363">
        <v>25.76</v>
      </c>
      <c r="E1101" s="343"/>
    </row>
    <row r="1102" spans="1:5" s="341" customFormat="1" x14ac:dyDescent="0.25">
      <c r="A1102" s="378">
        <v>8878</v>
      </c>
      <c r="B1102" s="356" t="s">
        <v>29140</v>
      </c>
      <c r="C1102" s="357"/>
      <c r="D1102" s="358"/>
      <c r="E1102" s="343"/>
    </row>
    <row r="1103" spans="1:5" s="341" customFormat="1" ht="15" x14ac:dyDescent="0.25">
      <c r="A1103" s="360" t="s">
        <v>29141</v>
      </c>
      <c r="B1103" s="360" t="s">
        <v>35842</v>
      </c>
      <c r="C1103" s="359" t="s">
        <v>6590</v>
      </c>
      <c r="D1103" s="363">
        <v>30.96</v>
      </c>
      <c r="E1103" s="343"/>
    </row>
    <row r="1104" spans="1:5" s="341" customFormat="1" ht="15" x14ac:dyDescent="0.25">
      <c r="A1104" s="360" t="s">
        <v>3538</v>
      </c>
      <c r="B1104" s="360" t="s">
        <v>35843</v>
      </c>
      <c r="C1104" s="359" t="s">
        <v>6590</v>
      </c>
      <c r="D1104" s="363">
        <v>33.49</v>
      </c>
      <c r="E1104" s="343"/>
    </row>
    <row r="1105" spans="1:5" s="341" customFormat="1" ht="15" x14ac:dyDescent="0.25">
      <c r="A1105" s="360" t="s">
        <v>3539</v>
      </c>
      <c r="B1105" s="360" t="s">
        <v>35844</v>
      </c>
      <c r="C1105" s="359" t="s">
        <v>6590</v>
      </c>
      <c r="D1105" s="363">
        <v>20.95</v>
      </c>
      <c r="E1105" s="343"/>
    </row>
    <row r="1106" spans="1:5" s="341" customFormat="1" ht="15" x14ac:dyDescent="0.25">
      <c r="A1106" s="360" t="s">
        <v>3540</v>
      </c>
      <c r="B1106" s="360" t="s">
        <v>35845</v>
      </c>
      <c r="C1106" s="359" t="s">
        <v>6590</v>
      </c>
      <c r="D1106" s="363">
        <v>34.35</v>
      </c>
      <c r="E1106" s="343"/>
    </row>
    <row r="1107" spans="1:5" s="341" customFormat="1" ht="15" x14ac:dyDescent="0.25">
      <c r="A1107" s="360" t="s">
        <v>35846</v>
      </c>
      <c r="B1107" s="360" t="s">
        <v>35847</v>
      </c>
      <c r="C1107" s="359" t="s">
        <v>6590</v>
      </c>
      <c r="D1107" s="363">
        <v>36.85</v>
      </c>
      <c r="E1107" s="343"/>
    </row>
    <row r="1108" spans="1:5" s="341" customFormat="1" ht="15" x14ac:dyDescent="0.25">
      <c r="A1108" s="360" t="s">
        <v>3544</v>
      </c>
      <c r="B1108" s="360" t="s">
        <v>35848</v>
      </c>
      <c r="C1108" s="359" t="s">
        <v>6590</v>
      </c>
      <c r="D1108" s="363">
        <v>33.11</v>
      </c>
      <c r="E1108" s="343"/>
    </row>
    <row r="1109" spans="1:5" s="341" customFormat="1" ht="15" x14ac:dyDescent="0.25">
      <c r="A1109" s="360" t="s">
        <v>3543</v>
      </c>
      <c r="B1109" s="360" t="s">
        <v>35849</v>
      </c>
      <c r="C1109" s="359" t="s">
        <v>6594</v>
      </c>
      <c r="D1109" s="361">
        <v>9.76</v>
      </c>
      <c r="E1109" s="343"/>
    </row>
    <row r="1110" spans="1:5" s="341" customFormat="1" x14ac:dyDescent="0.25">
      <c r="A1110" s="378">
        <v>8879</v>
      </c>
      <c r="B1110" s="356" t="s">
        <v>6852</v>
      </c>
      <c r="C1110" s="357"/>
      <c r="D1110" s="358"/>
      <c r="E1110" s="343"/>
    </row>
    <row r="1111" spans="1:5" s="341" customFormat="1" ht="15" x14ac:dyDescent="0.25">
      <c r="A1111" s="360" t="s">
        <v>3530</v>
      </c>
      <c r="B1111" s="360" t="s">
        <v>35850</v>
      </c>
      <c r="C1111" s="359" t="s">
        <v>6590</v>
      </c>
      <c r="D1111" s="363">
        <v>28.48</v>
      </c>
      <c r="E1111" s="343"/>
    </row>
    <row r="1112" spans="1:5" s="341" customFormat="1" ht="15" x14ac:dyDescent="0.25">
      <c r="A1112" s="360" t="s">
        <v>3531</v>
      </c>
      <c r="B1112" s="360" t="s">
        <v>35851</v>
      </c>
      <c r="C1112" s="359" t="s">
        <v>6590</v>
      </c>
      <c r="D1112" s="363">
        <v>43.92</v>
      </c>
      <c r="E1112" s="343"/>
    </row>
    <row r="1113" spans="1:5" s="341" customFormat="1" ht="15" x14ac:dyDescent="0.25">
      <c r="A1113" s="360" t="s">
        <v>3532</v>
      </c>
      <c r="B1113" s="360" t="s">
        <v>35852</v>
      </c>
      <c r="C1113" s="359" t="s">
        <v>6590</v>
      </c>
      <c r="D1113" s="363">
        <v>39.56</v>
      </c>
      <c r="E1113" s="343"/>
    </row>
    <row r="1114" spans="1:5" s="341" customFormat="1" x14ac:dyDescent="0.25">
      <c r="A1114" s="378">
        <v>8880</v>
      </c>
      <c r="B1114" s="356" t="s">
        <v>6853</v>
      </c>
      <c r="C1114" s="357"/>
      <c r="D1114" s="358"/>
      <c r="E1114" s="343"/>
    </row>
    <row r="1115" spans="1:5" s="341" customFormat="1" ht="15" x14ac:dyDescent="0.25">
      <c r="A1115" s="360" t="s">
        <v>3534</v>
      </c>
      <c r="B1115" s="360" t="s">
        <v>35853</v>
      </c>
      <c r="C1115" s="359" t="s">
        <v>6590</v>
      </c>
      <c r="D1115" s="363">
        <v>55.6</v>
      </c>
      <c r="E1115" s="343"/>
    </row>
    <row r="1116" spans="1:5" s="341" customFormat="1" ht="15" x14ac:dyDescent="0.25">
      <c r="A1116" s="360" t="s">
        <v>3535</v>
      </c>
      <c r="B1116" s="360" t="s">
        <v>35854</v>
      </c>
      <c r="C1116" s="359" t="s">
        <v>6590</v>
      </c>
      <c r="D1116" s="362">
        <v>109.18</v>
      </c>
      <c r="E1116" s="343"/>
    </row>
    <row r="1117" spans="1:5" s="341" customFormat="1" ht="15" x14ac:dyDescent="0.25">
      <c r="A1117" s="360" t="s">
        <v>3533</v>
      </c>
      <c r="B1117" s="360" t="s">
        <v>35855</v>
      </c>
      <c r="C1117" s="359" t="s">
        <v>6590</v>
      </c>
      <c r="D1117" s="363">
        <v>27.06</v>
      </c>
      <c r="E1117" s="343"/>
    </row>
    <row r="1118" spans="1:5" s="341" customFormat="1" ht="15" x14ac:dyDescent="0.25">
      <c r="A1118" s="360" t="s">
        <v>3560</v>
      </c>
      <c r="B1118" s="360" t="s">
        <v>3561</v>
      </c>
      <c r="C1118" s="359" t="s">
        <v>6590</v>
      </c>
      <c r="D1118" s="363">
        <v>28.54</v>
      </c>
      <c r="E1118" s="343"/>
    </row>
    <row r="1119" spans="1:5" s="341" customFormat="1" x14ac:dyDescent="0.25">
      <c r="A1119" s="378">
        <v>8883</v>
      </c>
      <c r="B1119" s="356" t="s">
        <v>29142</v>
      </c>
      <c r="C1119" s="357"/>
      <c r="D1119" s="358"/>
      <c r="E1119" s="343"/>
    </row>
    <row r="1120" spans="1:5" s="341" customFormat="1" ht="15" x14ac:dyDescent="0.25">
      <c r="A1120" s="360" t="s">
        <v>3536</v>
      </c>
      <c r="B1120" s="360" t="s">
        <v>35856</v>
      </c>
      <c r="C1120" s="359" t="s">
        <v>6590</v>
      </c>
      <c r="D1120" s="363">
        <v>30.05</v>
      </c>
      <c r="E1120" s="343"/>
    </row>
    <row r="1121" spans="1:5" s="341" customFormat="1" x14ac:dyDescent="0.25">
      <c r="A1121" s="378">
        <v>8881</v>
      </c>
      <c r="B1121" s="356" t="s">
        <v>6854</v>
      </c>
      <c r="C1121" s="357"/>
      <c r="D1121" s="358"/>
      <c r="E1121" s="343"/>
    </row>
    <row r="1122" spans="1:5" s="341" customFormat="1" ht="15" x14ac:dyDescent="0.25">
      <c r="A1122" s="360" t="s">
        <v>3494</v>
      </c>
      <c r="B1122" s="360" t="s">
        <v>35857</v>
      </c>
      <c r="C1122" s="359" t="s">
        <v>6590</v>
      </c>
      <c r="D1122" s="363">
        <v>26.27</v>
      </c>
      <c r="E1122" s="343"/>
    </row>
    <row r="1123" spans="1:5" s="341" customFormat="1" ht="15" x14ac:dyDescent="0.25">
      <c r="A1123" s="360" t="s">
        <v>3511</v>
      </c>
      <c r="B1123" s="360" t="s">
        <v>35858</v>
      </c>
      <c r="C1123" s="359" t="s">
        <v>6590</v>
      </c>
      <c r="D1123" s="363">
        <v>38.799999999999997</v>
      </c>
      <c r="E1123" s="343"/>
    </row>
    <row r="1124" spans="1:5" s="341" customFormat="1" ht="15" x14ac:dyDescent="0.25">
      <c r="A1124" s="360" t="s">
        <v>3521</v>
      </c>
      <c r="B1124" s="360" t="s">
        <v>35859</v>
      </c>
      <c r="C1124" s="359" t="s">
        <v>6590</v>
      </c>
      <c r="D1124" s="363">
        <v>18.440000000000001</v>
      </c>
      <c r="E1124" s="343"/>
    </row>
    <row r="1125" spans="1:5" s="341" customFormat="1" x14ac:dyDescent="0.25">
      <c r="A1125" s="378">
        <v>8882</v>
      </c>
      <c r="B1125" s="356" t="s">
        <v>6855</v>
      </c>
      <c r="C1125" s="357"/>
      <c r="D1125" s="358"/>
      <c r="E1125" s="343"/>
    </row>
    <row r="1126" spans="1:5" s="341" customFormat="1" ht="15" x14ac:dyDescent="0.25">
      <c r="A1126" s="360" t="s">
        <v>3513</v>
      </c>
      <c r="B1126" s="360" t="s">
        <v>3514</v>
      </c>
      <c r="C1126" s="359" t="s">
        <v>6590</v>
      </c>
      <c r="D1126" s="363">
        <v>30.53</v>
      </c>
      <c r="E1126" s="343"/>
    </row>
    <row r="1127" spans="1:5" s="341" customFormat="1" ht="15" x14ac:dyDescent="0.25">
      <c r="A1127" s="360" t="s">
        <v>3515</v>
      </c>
      <c r="B1127" s="360" t="s">
        <v>3516</v>
      </c>
      <c r="C1127" s="359" t="s">
        <v>6590</v>
      </c>
      <c r="D1127" s="363">
        <v>37.78</v>
      </c>
      <c r="E1127" s="343"/>
    </row>
    <row r="1128" spans="1:5" s="341" customFormat="1" ht="15" x14ac:dyDescent="0.25">
      <c r="A1128" s="360" t="s">
        <v>3517</v>
      </c>
      <c r="B1128" s="360" t="s">
        <v>3518</v>
      </c>
      <c r="C1128" s="359" t="s">
        <v>6590</v>
      </c>
      <c r="D1128" s="363">
        <v>19.86</v>
      </c>
      <c r="E1128" s="343"/>
    </row>
    <row r="1129" spans="1:5" s="341" customFormat="1" ht="15" x14ac:dyDescent="0.25">
      <c r="A1129" s="360" t="s">
        <v>3519</v>
      </c>
      <c r="B1129" s="360" t="s">
        <v>3520</v>
      </c>
      <c r="C1129" s="359" t="s">
        <v>6590</v>
      </c>
      <c r="D1129" s="363">
        <v>27.11</v>
      </c>
      <c r="E1129" s="343"/>
    </row>
    <row r="1130" spans="1:5" s="341" customFormat="1" x14ac:dyDescent="0.25">
      <c r="A1130" s="378">
        <v>8884</v>
      </c>
      <c r="B1130" s="356" t="s">
        <v>6856</v>
      </c>
      <c r="C1130" s="357"/>
      <c r="D1130" s="358"/>
      <c r="E1130" s="343"/>
    </row>
    <row r="1131" spans="1:5" s="341" customFormat="1" ht="15" x14ac:dyDescent="0.25">
      <c r="A1131" s="360" t="s">
        <v>3507</v>
      </c>
      <c r="B1131" s="360" t="s">
        <v>35860</v>
      </c>
      <c r="C1131" s="359" t="s">
        <v>6594</v>
      </c>
      <c r="D1131" s="363">
        <v>13.38</v>
      </c>
      <c r="E1131" s="343"/>
    </row>
    <row r="1132" spans="1:5" s="341" customFormat="1" ht="15" x14ac:dyDescent="0.25">
      <c r="A1132" s="360" t="s">
        <v>3509</v>
      </c>
      <c r="B1132" s="360" t="s">
        <v>35861</v>
      </c>
      <c r="C1132" s="359" t="s">
        <v>6590</v>
      </c>
      <c r="D1132" s="363">
        <v>36.380000000000003</v>
      </c>
      <c r="E1132" s="343"/>
    </row>
    <row r="1133" spans="1:5" s="341" customFormat="1" ht="15" x14ac:dyDescent="0.25">
      <c r="A1133" s="360" t="s">
        <v>3510</v>
      </c>
      <c r="B1133" s="360" t="s">
        <v>35862</v>
      </c>
      <c r="C1133" s="359" t="s">
        <v>6590</v>
      </c>
      <c r="D1133" s="363">
        <v>54.45</v>
      </c>
      <c r="E1133" s="343"/>
    </row>
    <row r="1134" spans="1:5" s="341" customFormat="1" x14ac:dyDescent="0.25">
      <c r="A1134" s="378">
        <v>8885</v>
      </c>
      <c r="B1134" s="356" t="s">
        <v>6857</v>
      </c>
      <c r="C1134" s="357"/>
      <c r="D1134" s="358"/>
      <c r="E1134" s="343"/>
    </row>
    <row r="1135" spans="1:5" s="341" customFormat="1" ht="15" x14ac:dyDescent="0.25">
      <c r="A1135" s="360" t="s">
        <v>3501</v>
      </c>
      <c r="B1135" s="360" t="s">
        <v>35863</v>
      </c>
      <c r="C1135" s="359" t="s">
        <v>6594</v>
      </c>
      <c r="D1135" s="361">
        <v>6.18</v>
      </c>
      <c r="E1135" s="343"/>
    </row>
    <row r="1136" spans="1:5" s="341" customFormat="1" ht="15" x14ac:dyDescent="0.25">
      <c r="A1136" s="360" t="s">
        <v>3502</v>
      </c>
      <c r="B1136" s="360" t="s">
        <v>35864</v>
      </c>
      <c r="C1136" s="359" t="s">
        <v>6594</v>
      </c>
      <c r="D1136" s="361">
        <v>7.94</v>
      </c>
      <c r="E1136" s="343"/>
    </row>
    <row r="1137" spans="1:5" s="341" customFormat="1" ht="15" x14ac:dyDescent="0.25">
      <c r="A1137" s="360" t="s">
        <v>3503</v>
      </c>
      <c r="B1137" s="360" t="s">
        <v>35865</v>
      </c>
      <c r="C1137" s="359" t="s">
        <v>6590</v>
      </c>
      <c r="D1137" s="363">
        <v>12.77</v>
      </c>
      <c r="E1137" s="343"/>
    </row>
    <row r="1138" spans="1:5" s="341" customFormat="1" ht="15" x14ac:dyDescent="0.25">
      <c r="A1138" s="360" t="s">
        <v>3504</v>
      </c>
      <c r="B1138" s="360" t="s">
        <v>35866</v>
      </c>
      <c r="C1138" s="359" t="s">
        <v>6590</v>
      </c>
      <c r="D1138" s="363">
        <v>12.77</v>
      </c>
      <c r="E1138" s="343"/>
    </row>
    <row r="1139" spans="1:5" s="341" customFormat="1" ht="15" x14ac:dyDescent="0.25">
      <c r="A1139" s="360" t="s">
        <v>3505</v>
      </c>
      <c r="B1139" s="360" t="s">
        <v>35867</v>
      </c>
      <c r="C1139" s="359" t="s">
        <v>6590</v>
      </c>
      <c r="D1139" s="363">
        <v>25.54</v>
      </c>
      <c r="E1139" s="343"/>
    </row>
    <row r="1140" spans="1:5" s="341" customFormat="1" ht="15" x14ac:dyDescent="0.25">
      <c r="A1140" s="360" t="s">
        <v>3512</v>
      </c>
      <c r="B1140" s="360" t="s">
        <v>35868</v>
      </c>
      <c r="C1140" s="359" t="s">
        <v>6590</v>
      </c>
      <c r="D1140" s="363">
        <v>13.38</v>
      </c>
      <c r="E1140" s="343"/>
    </row>
    <row r="1141" spans="1:5" s="341" customFormat="1" ht="15" x14ac:dyDescent="0.25">
      <c r="A1141" s="360" t="s">
        <v>3508</v>
      </c>
      <c r="B1141" s="360" t="s">
        <v>35869</v>
      </c>
      <c r="C1141" s="359" t="s">
        <v>6594</v>
      </c>
      <c r="D1141" s="363">
        <v>13.38</v>
      </c>
      <c r="E1141" s="343"/>
    </row>
    <row r="1142" spans="1:5" s="341" customFormat="1" ht="15" x14ac:dyDescent="0.25">
      <c r="A1142" s="360" t="s">
        <v>3529</v>
      </c>
      <c r="B1142" s="360" t="s">
        <v>35870</v>
      </c>
      <c r="C1142" s="359" t="s">
        <v>6594</v>
      </c>
      <c r="D1142" s="363">
        <v>15.86</v>
      </c>
      <c r="E1142" s="343"/>
    </row>
    <row r="1143" spans="1:5" s="341" customFormat="1" ht="30" x14ac:dyDescent="0.25">
      <c r="A1143" s="360" t="s">
        <v>3552</v>
      </c>
      <c r="B1143" s="360" t="s">
        <v>35871</v>
      </c>
      <c r="C1143" s="359" t="s">
        <v>6608</v>
      </c>
      <c r="D1143" s="362">
        <v>287.83</v>
      </c>
      <c r="E1143" s="343"/>
    </row>
    <row r="1144" spans="1:5" s="341" customFormat="1" x14ac:dyDescent="0.25">
      <c r="A1144" s="379">
        <v>11633</v>
      </c>
      <c r="B1144" s="356" t="s">
        <v>35872</v>
      </c>
      <c r="C1144" s="357"/>
      <c r="D1144" s="358"/>
      <c r="E1144" s="343"/>
    </row>
    <row r="1145" spans="1:5" s="341" customFormat="1" ht="15" x14ac:dyDescent="0.25">
      <c r="A1145" s="360" t="s">
        <v>35873</v>
      </c>
      <c r="B1145" s="360" t="s">
        <v>35874</v>
      </c>
      <c r="C1145" s="359" t="s">
        <v>6594</v>
      </c>
      <c r="D1145" s="361">
        <v>1.22</v>
      </c>
      <c r="E1145" s="343"/>
    </row>
    <row r="1146" spans="1:5" s="341" customFormat="1" x14ac:dyDescent="0.25">
      <c r="A1146" s="378">
        <v>8679</v>
      </c>
      <c r="B1146" s="356" t="s">
        <v>11923</v>
      </c>
      <c r="C1146" s="357"/>
      <c r="D1146" s="358"/>
      <c r="E1146" s="343"/>
    </row>
    <row r="1147" spans="1:5" s="341" customFormat="1" x14ac:dyDescent="0.25">
      <c r="A1147" s="378">
        <v>8886</v>
      </c>
      <c r="B1147" s="356" t="s">
        <v>6858</v>
      </c>
      <c r="C1147" s="357"/>
      <c r="D1147" s="358"/>
      <c r="E1147" s="343"/>
    </row>
    <row r="1148" spans="1:5" s="341" customFormat="1" ht="30" x14ac:dyDescent="0.25">
      <c r="A1148" s="360" t="s">
        <v>3269</v>
      </c>
      <c r="B1148" s="360" t="s">
        <v>39116</v>
      </c>
      <c r="C1148" s="359" t="s">
        <v>6608</v>
      </c>
      <c r="D1148" s="362">
        <v>448.94</v>
      </c>
      <c r="E1148" s="343"/>
    </row>
    <row r="1149" spans="1:5" s="341" customFormat="1" ht="30" x14ac:dyDescent="0.25">
      <c r="A1149" s="360" t="s">
        <v>3270</v>
      </c>
      <c r="B1149" s="360" t="s">
        <v>39117</v>
      </c>
      <c r="C1149" s="359" t="s">
        <v>6608</v>
      </c>
      <c r="D1149" s="362">
        <v>524.05999999999995</v>
      </c>
      <c r="E1149" s="343"/>
    </row>
    <row r="1150" spans="1:5" s="341" customFormat="1" ht="30" x14ac:dyDescent="0.25">
      <c r="A1150" s="360" t="s">
        <v>3271</v>
      </c>
      <c r="B1150" s="360" t="s">
        <v>39118</v>
      </c>
      <c r="C1150" s="359" t="s">
        <v>6608</v>
      </c>
      <c r="D1150" s="364">
        <v>1385.3</v>
      </c>
      <c r="E1150" s="343"/>
    </row>
    <row r="1151" spans="1:5" s="341" customFormat="1" x14ac:dyDescent="0.25">
      <c r="A1151" s="378">
        <v>8887</v>
      </c>
      <c r="B1151" s="356" t="s">
        <v>6859</v>
      </c>
      <c r="C1151" s="357"/>
      <c r="D1151" s="358"/>
      <c r="E1151" s="343"/>
    </row>
    <row r="1152" spans="1:5" s="341" customFormat="1" ht="15" x14ac:dyDescent="0.25">
      <c r="A1152" s="360" t="s">
        <v>3267</v>
      </c>
      <c r="B1152" s="360" t="s">
        <v>35875</v>
      </c>
      <c r="C1152" s="359" t="s">
        <v>6608</v>
      </c>
      <c r="D1152" s="362">
        <v>376.88</v>
      </c>
      <c r="E1152" s="343"/>
    </row>
    <row r="1153" spans="1:5" s="341" customFormat="1" ht="15" x14ac:dyDescent="0.25">
      <c r="A1153" s="360" t="s">
        <v>3268</v>
      </c>
      <c r="B1153" s="360" t="s">
        <v>35876</v>
      </c>
      <c r="C1153" s="359" t="s">
        <v>6608</v>
      </c>
      <c r="D1153" s="362">
        <v>429.57</v>
      </c>
      <c r="E1153" s="343"/>
    </row>
    <row r="1154" spans="1:5" s="341" customFormat="1" ht="30" x14ac:dyDescent="0.25">
      <c r="A1154" s="360" t="s">
        <v>4786</v>
      </c>
      <c r="B1154" s="360" t="s">
        <v>35877</v>
      </c>
      <c r="C1154" s="359" t="s">
        <v>6608</v>
      </c>
      <c r="D1154" s="362">
        <v>526.74</v>
      </c>
      <c r="E1154" s="343"/>
    </row>
    <row r="1155" spans="1:5" s="341" customFormat="1" ht="30" x14ac:dyDescent="0.25">
      <c r="A1155" s="360" t="s">
        <v>3277</v>
      </c>
      <c r="B1155" s="360" t="s">
        <v>35878</v>
      </c>
      <c r="C1155" s="359" t="s">
        <v>6608</v>
      </c>
      <c r="D1155" s="362">
        <v>500.79</v>
      </c>
      <c r="E1155" s="343"/>
    </row>
    <row r="1156" spans="1:5" s="341" customFormat="1" ht="30" x14ac:dyDescent="0.25">
      <c r="A1156" s="360" t="s">
        <v>3278</v>
      </c>
      <c r="B1156" s="360" t="s">
        <v>35879</v>
      </c>
      <c r="C1156" s="359" t="s">
        <v>6608</v>
      </c>
      <c r="D1156" s="362">
        <v>419.66</v>
      </c>
      <c r="E1156" s="343"/>
    </row>
    <row r="1157" spans="1:5" s="341" customFormat="1" ht="30" x14ac:dyDescent="0.25">
      <c r="A1157" s="360" t="s">
        <v>3279</v>
      </c>
      <c r="B1157" s="360" t="s">
        <v>35880</v>
      </c>
      <c r="C1157" s="359" t="s">
        <v>6608</v>
      </c>
      <c r="D1157" s="362">
        <v>406.26</v>
      </c>
      <c r="E1157" s="343"/>
    </row>
    <row r="1158" spans="1:5" s="341" customFormat="1" x14ac:dyDescent="0.25">
      <c r="A1158" s="378">
        <v>8888</v>
      </c>
      <c r="B1158" s="356" t="s">
        <v>6860</v>
      </c>
      <c r="C1158" s="357"/>
      <c r="D1158" s="358"/>
      <c r="E1158" s="343"/>
    </row>
    <row r="1159" spans="1:5" s="341" customFormat="1" ht="30" x14ac:dyDescent="0.25">
      <c r="A1159" s="360" t="s">
        <v>3272</v>
      </c>
      <c r="B1159" s="360" t="s">
        <v>39119</v>
      </c>
      <c r="C1159" s="359" t="s">
        <v>6608</v>
      </c>
      <c r="D1159" s="362">
        <v>857.21</v>
      </c>
      <c r="E1159" s="343"/>
    </row>
    <row r="1160" spans="1:5" s="341" customFormat="1" ht="15" x14ac:dyDescent="0.25">
      <c r="A1160" s="360" t="s">
        <v>3287</v>
      </c>
      <c r="B1160" s="360" t="s">
        <v>35881</v>
      </c>
      <c r="C1160" s="359" t="s">
        <v>6608</v>
      </c>
      <c r="D1160" s="362">
        <v>546.1</v>
      </c>
      <c r="E1160" s="343"/>
    </row>
    <row r="1161" spans="1:5" s="341" customFormat="1" ht="30" x14ac:dyDescent="0.25">
      <c r="A1161" s="360" t="s">
        <v>3288</v>
      </c>
      <c r="B1161" s="360" t="s">
        <v>35882</v>
      </c>
      <c r="C1161" s="359" t="s">
        <v>6608</v>
      </c>
      <c r="D1161" s="362">
        <v>960.43</v>
      </c>
      <c r="E1161" s="343"/>
    </row>
    <row r="1162" spans="1:5" s="341" customFormat="1" ht="30" x14ac:dyDescent="0.25">
      <c r="A1162" s="360" t="s">
        <v>3289</v>
      </c>
      <c r="B1162" s="360" t="s">
        <v>35883</v>
      </c>
      <c r="C1162" s="359" t="s">
        <v>6608</v>
      </c>
      <c r="D1162" s="362">
        <v>838.77</v>
      </c>
      <c r="E1162" s="343"/>
    </row>
    <row r="1163" spans="1:5" s="341" customFormat="1" ht="30" x14ac:dyDescent="0.25">
      <c r="A1163" s="360" t="s">
        <v>3290</v>
      </c>
      <c r="B1163" s="360" t="s">
        <v>35884</v>
      </c>
      <c r="C1163" s="359" t="s">
        <v>6608</v>
      </c>
      <c r="D1163" s="362">
        <v>771.16</v>
      </c>
      <c r="E1163" s="343"/>
    </row>
    <row r="1164" spans="1:5" s="341" customFormat="1" ht="30" x14ac:dyDescent="0.25">
      <c r="A1164" s="360" t="s">
        <v>3291</v>
      </c>
      <c r="B1164" s="360" t="s">
        <v>35885</v>
      </c>
      <c r="C1164" s="359" t="s">
        <v>6608</v>
      </c>
      <c r="D1164" s="362">
        <v>141.22999999999999</v>
      </c>
      <c r="E1164" s="343"/>
    </row>
    <row r="1165" spans="1:5" s="341" customFormat="1" ht="30" x14ac:dyDescent="0.25">
      <c r="A1165" s="360" t="s">
        <v>3292</v>
      </c>
      <c r="B1165" s="360" t="s">
        <v>35886</v>
      </c>
      <c r="C1165" s="359" t="s">
        <v>6608</v>
      </c>
      <c r="D1165" s="362">
        <v>154.13999999999999</v>
      </c>
      <c r="E1165" s="343"/>
    </row>
    <row r="1166" spans="1:5" s="341" customFormat="1" x14ac:dyDescent="0.25">
      <c r="A1166" s="378">
        <v>8889</v>
      </c>
      <c r="B1166" s="356" t="s">
        <v>6861</v>
      </c>
      <c r="C1166" s="357"/>
      <c r="D1166" s="358"/>
      <c r="E1166" s="343"/>
    </row>
    <row r="1167" spans="1:5" s="341" customFormat="1" ht="15" x14ac:dyDescent="0.25">
      <c r="A1167" s="360" t="s">
        <v>12930</v>
      </c>
      <c r="B1167" s="360" t="s">
        <v>35887</v>
      </c>
      <c r="C1167" s="359" t="s">
        <v>6608</v>
      </c>
      <c r="D1167" s="362">
        <v>688.92</v>
      </c>
      <c r="E1167" s="343"/>
    </row>
    <row r="1168" spans="1:5" s="341" customFormat="1" ht="15" x14ac:dyDescent="0.25">
      <c r="A1168" s="360" t="s">
        <v>6862</v>
      </c>
      <c r="B1168" s="360" t="s">
        <v>35888</v>
      </c>
      <c r="C1168" s="359" t="s">
        <v>6608</v>
      </c>
      <c r="D1168" s="362">
        <v>389.2</v>
      </c>
      <c r="E1168" s="343"/>
    </row>
    <row r="1169" spans="1:5" s="341" customFormat="1" ht="15" x14ac:dyDescent="0.25">
      <c r="A1169" s="360" t="s">
        <v>6863</v>
      </c>
      <c r="B1169" s="360" t="s">
        <v>35889</v>
      </c>
      <c r="C1169" s="359" t="s">
        <v>6608</v>
      </c>
      <c r="D1169" s="362">
        <v>357.43</v>
      </c>
      <c r="E1169" s="343"/>
    </row>
    <row r="1170" spans="1:5" s="341" customFormat="1" ht="15" x14ac:dyDescent="0.25">
      <c r="A1170" s="360" t="s">
        <v>3300</v>
      </c>
      <c r="B1170" s="360" t="s">
        <v>35890</v>
      </c>
      <c r="C1170" s="359" t="s">
        <v>6608</v>
      </c>
      <c r="D1170" s="362">
        <v>133.5</v>
      </c>
      <c r="E1170" s="343"/>
    </row>
    <row r="1171" spans="1:5" s="341" customFormat="1" ht="15" x14ac:dyDescent="0.25">
      <c r="A1171" s="360" t="s">
        <v>21061</v>
      </c>
      <c r="B1171" s="360" t="s">
        <v>35891</v>
      </c>
      <c r="C1171" s="359" t="s">
        <v>6608</v>
      </c>
      <c r="D1171" s="363">
        <v>94.05</v>
      </c>
      <c r="E1171" s="343"/>
    </row>
    <row r="1172" spans="1:5" s="341" customFormat="1" ht="15" x14ac:dyDescent="0.25">
      <c r="A1172" s="360" t="s">
        <v>3301</v>
      </c>
      <c r="B1172" s="360" t="s">
        <v>35892</v>
      </c>
      <c r="C1172" s="359" t="s">
        <v>6608</v>
      </c>
      <c r="D1172" s="363">
        <v>64.73</v>
      </c>
      <c r="E1172" s="343"/>
    </row>
    <row r="1173" spans="1:5" s="341" customFormat="1" ht="15" x14ac:dyDescent="0.25">
      <c r="A1173" s="360" t="s">
        <v>3302</v>
      </c>
      <c r="B1173" s="360" t="s">
        <v>35893</v>
      </c>
      <c r="C1173" s="359" t="s">
        <v>6608</v>
      </c>
      <c r="D1173" s="362">
        <v>118.43</v>
      </c>
      <c r="E1173" s="343"/>
    </row>
    <row r="1174" spans="1:5" s="341" customFormat="1" ht="15" x14ac:dyDescent="0.25">
      <c r="A1174" s="360" t="s">
        <v>3303</v>
      </c>
      <c r="B1174" s="360" t="s">
        <v>35894</v>
      </c>
      <c r="C1174" s="359" t="s">
        <v>6608</v>
      </c>
      <c r="D1174" s="362">
        <v>265</v>
      </c>
      <c r="E1174" s="343"/>
    </row>
    <row r="1175" spans="1:5" s="341" customFormat="1" ht="15" x14ac:dyDescent="0.25">
      <c r="A1175" s="360" t="s">
        <v>3304</v>
      </c>
      <c r="B1175" s="360" t="s">
        <v>35895</v>
      </c>
      <c r="C1175" s="359" t="s">
        <v>6608</v>
      </c>
      <c r="D1175" s="363">
        <v>86.43</v>
      </c>
      <c r="E1175" s="343"/>
    </row>
    <row r="1176" spans="1:5" s="341" customFormat="1" ht="15" x14ac:dyDescent="0.25">
      <c r="A1176" s="360" t="s">
        <v>3305</v>
      </c>
      <c r="B1176" s="360" t="s">
        <v>35896</v>
      </c>
      <c r="C1176" s="359" t="s">
        <v>6608</v>
      </c>
      <c r="D1176" s="362">
        <v>102.61</v>
      </c>
      <c r="E1176" s="343"/>
    </row>
    <row r="1177" spans="1:5" s="341" customFormat="1" ht="15" x14ac:dyDescent="0.25">
      <c r="A1177" s="360" t="s">
        <v>3306</v>
      </c>
      <c r="B1177" s="360" t="s">
        <v>35897</v>
      </c>
      <c r="C1177" s="359" t="s">
        <v>6608</v>
      </c>
      <c r="D1177" s="362">
        <v>184.3</v>
      </c>
      <c r="E1177" s="343"/>
    </row>
    <row r="1178" spans="1:5" s="341" customFormat="1" ht="15" x14ac:dyDescent="0.25">
      <c r="A1178" s="360" t="s">
        <v>3307</v>
      </c>
      <c r="B1178" s="360" t="s">
        <v>35898</v>
      </c>
      <c r="C1178" s="359" t="s">
        <v>6608</v>
      </c>
      <c r="D1178" s="362">
        <v>136.53</v>
      </c>
      <c r="E1178" s="343"/>
    </row>
    <row r="1179" spans="1:5" s="341" customFormat="1" ht="15" x14ac:dyDescent="0.25">
      <c r="A1179" s="360" t="s">
        <v>3308</v>
      </c>
      <c r="B1179" s="360" t="s">
        <v>35899</v>
      </c>
      <c r="C1179" s="359" t="s">
        <v>6608</v>
      </c>
      <c r="D1179" s="363">
        <v>97.43</v>
      </c>
      <c r="E1179" s="343"/>
    </row>
    <row r="1180" spans="1:5" s="341" customFormat="1" ht="15" x14ac:dyDescent="0.25">
      <c r="A1180" s="360" t="s">
        <v>6864</v>
      </c>
      <c r="B1180" s="360" t="s">
        <v>35900</v>
      </c>
      <c r="C1180" s="359" t="s">
        <v>6608</v>
      </c>
      <c r="D1180" s="362">
        <v>210.94</v>
      </c>
      <c r="E1180" s="343"/>
    </row>
    <row r="1181" spans="1:5" s="341" customFormat="1" ht="15" x14ac:dyDescent="0.25">
      <c r="A1181" s="360" t="s">
        <v>23521</v>
      </c>
      <c r="B1181" s="360" t="s">
        <v>35901</v>
      </c>
      <c r="C1181" s="359" t="s">
        <v>6608</v>
      </c>
      <c r="D1181" s="363">
        <v>18.850000000000001</v>
      </c>
      <c r="E1181" s="343"/>
    </row>
    <row r="1182" spans="1:5" s="341" customFormat="1" x14ac:dyDescent="0.25">
      <c r="A1182" s="378">
        <v>8890</v>
      </c>
      <c r="B1182" s="356" t="s">
        <v>6865</v>
      </c>
      <c r="C1182" s="357"/>
      <c r="D1182" s="358"/>
      <c r="E1182" s="343"/>
    </row>
    <row r="1183" spans="1:5" s="341" customFormat="1" ht="15" x14ac:dyDescent="0.25">
      <c r="A1183" s="360" t="s">
        <v>35902</v>
      </c>
      <c r="B1183" s="360" t="s">
        <v>35903</v>
      </c>
      <c r="C1183" s="359" t="s">
        <v>6608</v>
      </c>
      <c r="D1183" s="363">
        <v>17.87</v>
      </c>
      <c r="E1183" s="343"/>
    </row>
    <row r="1184" spans="1:5" s="341" customFormat="1" ht="15" x14ac:dyDescent="0.25">
      <c r="A1184" s="360" t="s">
        <v>3280</v>
      </c>
      <c r="B1184" s="360" t="s">
        <v>35904</v>
      </c>
      <c r="C1184" s="359" t="s">
        <v>6608</v>
      </c>
      <c r="D1184" s="363">
        <v>56.46</v>
      </c>
      <c r="E1184" s="343"/>
    </row>
    <row r="1185" spans="1:5" s="341" customFormat="1" x14ac:dyDescent="0.25">
      <c r="A1185" s="378">
        <v>8891</v>
      </c>
      <c r="B1185" s="356" t="s">
        <v>6866</v>
      </c>
      <c r="C1185" s="357"/>
      <c r="D1185" s="358"/>
      <c r="E1185" s="343"/>
    </row>
    <row r="1186" spans="1:5" s="341" customFormat="1" ht="15" x14ac:dyDescent="0.25">
      <c r="A1186" s="360" t="s">
        <v>3276</v>
      </c>
      <c r="B1186" s="360" t="s">
        <v>35906</v>
      </c>
      <c r="C1186" s="359" t="s">
        <v>6608</v>
      </c>
      <c r="D1186" s="363">
        <v>36.26</v>
      </c>
      <c r="E1186" s="343"/>
    </row>
    <row r="1187" spans="1:5" s="341" customFormat="1" ht="15" x14ac:dyDescent="0.25">
      <c r="A1187" s="360" t="s">
        <v>3353</v>
      </c>
      <c r="B1187" s="360" t="s">
        <v>35907</v>
      </c>
      <c r="C1187" s="359" t="s">
        <v>6608</v>
      </c>
      <c r="D1187" s="363">
        <v>88.36</v>
      </c>
      <c r="E1187" s="343"/>
    </row>
    <row r="1188" spans="1:5" s="341" customFormat="1" ht="15" x14ac:dyDescent="0.25">
      <c r="A1188" s="360" t="s">
        <v>3313</v>
      </c>
      <c r="B1188" s="360" t="s">
        <v>35908</v>
      </c>
      <c r="C1188" s="359" t="s">
        <v>6608</v>
      </c>
      <c r="D1188" s="363">
        <v>75.81</v>
      </c>
      <c r="E1188" s="343"/>
    </row>
    <row r="1189" spans="1:5" s="341" customFormat="1" ht="15" x14ac:dyDescent="0.25">
      <c r="A1189" s="360" t="s">
        <v>3314</v>
      </c>
      <c r="B1189" s="360" t="s">
        <v>35909</v>
      </c>
      <c r="C1189" s="359" t="s">
        <v>6608</v>
      </c>
      <c r="D1189" s="363">
        <v>79.31</v>
      </c>
      <c r="E1189" s="343"/>
    </row>
    <row r="1190" spans="1:5" s="341" customFormat="1" x14ac:dyDescent="0.25">
      <c r="A1190" s="378">
        <v>8892</v>
      </c>
      <c r="B1190" s="356" t="s">
        <v>6867</v>
      </c>
      <c r="C1190" s="357"/>
      <c r="D1190" s="358"/>
      <c r="E1190" s="343"/>
    </row>
    <row r="1191" spans="1:5" s="341" customFormat="1" ht="15" x14ac:dyDescent="0.25">
      <c r="A1191" s="360" t="s">
        <v>3274</v>
      </c>
      <c r="B1191" s="360" t="s">
        <v>35910</v>
      </c>
      <c r="C1191" s="359" t="s">
        <v>6608</v>
      </c>
      <c r="D1191" s="362">
        <v>197.38</v>
      </c>
      <c r="E1191" s="343"/>
    </row>
    <row r="1192" spans="1:5" s="341" customFormat="1" ht="15" x14ac:dyDescent="0.25">
      <c r="A1192" s="360" t="s">
        <v>3275</v>
      </c>
      <c r="B1192" s="360" t="s">
        <v>35911</v>
      </c>
      <c r="C1192" s="359" t="s">
        <v>6608</v>
      </c>
      <c r="D1192" s="362">
        <v>239.38</v>
      </c>
      <c r="E1192" s="343"/>
    </row>
    <row r="1193" spans="1:5" s="341" customFormat="1" x14ac:dyDescent="0.25">
      <c r="A1193" s="378">
        <v>8893</v>
      </c>
      <c r="B1193" s="356" t="s">
        <v>6868</v>
      </c>
      <c r="C1193" s="357"/>
      <c r="D1193" s="358"/>
      <c r="E1193" s="343"/>
    </row>
    <row r="1194" spans="1:5" s="341" customFormat="1" ht="15" x14ac:dyDescent="0.25">
      <c r="A1194" s="360" t="s">
        <v>3256</v>
      </c>
      <c r="B1194" s="360" t="s">
        <v>35912</v>
      </c>
      <c r="C1194" s="359" t="s">
        <v>6608</v>
      </c>
      <c r="D1194" s="364">
        <v>1062.94</v>
      </c>
      <c r="E1194" s="343"/>
    </row>
    <row r="1195" spans="1:5" s="341" customFormat="1" ht="15" x14ac:dyDescent="0.25">
      <c r="A1195" s="360" t="s">
        <v>3257</v>
      </c>
      <c r="B1195" s="360" t="s">
        <v>35913</v>
      </c>
      <c r="C1195" s="359" t="s">
        <v>6608</v>
      </c>
      <c r="D1195" s="362">
        <v>559.32000000000005</v>
      </c>
      <c r="E1195" s="343"/>
    </row>
    <row r="1196" spans="1:5" s="341" customFormat="1" ht="30" x14ac:dyDescent="0.25">
      <c r="A1196" s="360" t="s">
        <v>26987</v>
      </c>
      <c r="B1196" s="360" t="s">
        <v>35914</v>
      </c>
      <c r="C1196" s="359" t="s">
        <v>6608</v>
      </c>
      <c r="D1196" s="362">
        <v>655.03</v>
      </c>
      <c r="E1196" s="343"/>
    </row>
    <row r="1197" spans="1:5" s="341" customFormat="1" ht="30" x14ac:dyDescent="0.25">
      <c r="A1197" s="360" t="s">
        <v>26988</v>
      </c>
      <c r="B1197" s="360" t="s">
        <v>35915</v>
      </c>
      <c r="C1197" s="359" t="s">
        <v>6608</v>
      </c>
      <c r="D1197" s="364">
        <v>1356.36</v>
      </c>
      <c r="E1197" s="343"/>
    </row>
    <row r="1198" spans="1:5" s="341" customFormat="1" ht="30" x14ac:dyDescent="0.25">
      <c r="A1198" s="360" t="s">
        <v>3258</v>
      </c>
      <c r="B1198" s="360" t="s">
        <v>35916</v>
      </c>
      <c r="C1198" s="359" t="s">
        <v>6608</v>
      </c>
      <c r="D1198" s="364">
        <v>1091.31</v>
      </c>
      <c r="E1198" s="343"/>
    </row>
    <row r="1199" spans="1:5" s="341" customFormat="1" ht="15" x14ac:dyDescent="0.25">
      <c r="A1199" s="360" t="s">
        <v>3259</v>
      </c>
      <c r="B1199" s="360" t="s">
        <v>35917</v>
      </c>
      <c r="C1199" s="359" t="s">
        <v>6608</v>
      </c>
      <c r="D1199" s="362">
        <v>370.38</v>
      </c>
      <c r="E1199" s="343"/>
    </row>
    <row r="1200" spans="1:5" s="341" customFormat="1" ht="30" x14ac:dyDescent="0.25">
      <c r="A1200" s="360" t="s">
        <v>3260</v>
      </c>
      <c r="B1200" s="360" t="s">
        <v>35918</v>
      </c>
      <c r="C1200" s="359" t="s">
        <v>6608</v>
      </c>
      <c r="D1200" s="364">
        <v>1071.71</v>
      </c>
      <c r="E1200" s="343"/>
    </row>
    <row r="1201" spans="1:5" s="341" customFormat="1" ht="30" x14ac:dyDescent="0.25">
      <c r="A1201" s="360" t="s">
        <v>3262</v>
      </c>
      <c r="B1201" s="360" t="s">
        <v>35919</v>
      </c>
      <c r="C1201" s="359" t="s">
        <v>6608</v>
      </c>
      <c r="D1201" s="364">
        <v>1192.78</v>
      </c>
      <c r="E1201" s="343"/>
    </row>
    <row r="1202" spans="1:5" s="341" customFormat="1" x14ac:dyDescent="0.25">
      <c r="A1202" s="378">
        <v>8894</v>
      </c>
      <c r="B1202" s="356" t="s">
        <v>6869</v>
      </c>
      <c r="C1202" s="357"/>
      <c r="D1202" s="358"/>
      <c r="E1202" s="343"/>
    </row>
    <row r="1203" spans="1:5" s="341" customFormat="1" ht="30" x14ac:dyDescent="0.25">
      <c r="A1203" s="360" t="s">
        <v>3282</v>
      </c>
      <c r="B1203" s="360" t="s">
        <v>39120</v>
      </c>
      <c r="C1203" s="359" t="s">
        <v>6608</v>
      </c>
      <c r="D1203" s="364">
        <v>1060.06</v>
      </c>
      <c r="E1203" s="343"/>
    </row>
    <row r="1204" spans="1:5" s="341" customFormat="1" ht="30" x14ac:dyDescent="0.25">
      <c r="A1204" s="360" t="s">
        <v>3283</v>
      </c>
      <c r="B1204" s="360" t="s">
        <v>39121</v>
      </c>
      <c r="C1204" s="359" t="s">
        <v>6608</v>
      </c>
      <c r="D1204" s="364">
        <v>1334.68</v>
      </c>
      <c r="E1204" s="343"/>
    </row>
    <row r="1205" spans="1:5" s="341" customFormat="1" ht="15" x14ac:dyDescent="0.25">
      <c r="A1205" s="360" t="s">
        <v>3284</v>
      </c>
      <c r="B1205" s="360" t="s">
        <v>3285</v>
      </c>
      <c r="C1205" s="359" t="s">
        <v>6608</v>
      </c>
      <c r="D1205" s="362">
        <v>553.52</v>
      </c>
      <c r="E1205" s="343"/>
    </row>
    <row r="1206" spans="1:5" s="341" customFormat="1" x14ac:dyDescent="0.25">
      <c r="A1206" s="378">
        <v>8895</v>
      </c>
      <c r="B1206" s="356" t="s">
        <v>6870</v>
      </c>
      <c r="C1206" s="357"/>
      <c r="D1206" s="358"/>
      <c r="E1206" s="343"/>
    </row>
    <row r="1207" spans="1:5" s="341" customFormat="1" ht="15" x14ac:dyDescent="0.25">
      <c r="A1207" s="360" t="s">
        <v>23522</v>
      </c>
      <c r="B1207" s="360" t="s">
        <v>35920</v>
      </c>
      <c r="C1207" s="359" t="s">
        <v>6608</v>
      </c>
      <c r="D1207" s="362">
        <v>666.88</v>
      </c>
      <c r="E1207" s="343"/>
    </row>
    <row r="1208" spans="1:5" s="341" customFormat="1" ht="15" x14ac:dyDescent="0.25">
      <c r="A1208" s="360" t="s">
        <v>23523</v>
      </c>
      <c r="B1208" s="360" t="s">
        <v>35921</v>
      </c>
      <c r="C1208" s="359" t="s">
        <v>6608</v>
      </c>
      <c r="D1208" s="362">
        <v>158.16</v>
      </c>
      <c r="E1208" s="343"/>
    </row>
    <row r="1209" spans="1:5" s="341" customFormat="1" ht="15" x14ac:dyDescent="0.25">
      <c r="A1209" s="360" t="s">
        <v>3261</v>
      </c>
      <c r="B1209" s="360" t="s">
        <v>35922</v>
      </c>
      <c r="C1209" s="359" t="s">
        <v>6608</v>
      </c>
      <c r="D1209" s="362">
        <v>491.32</v>
      </c>
      <c r="E1209" s="343"/>
    </row>
    <row r="1210" spans="1:5" s="341" customFormat="1" ht="30" x14ac:dyDescent="0.25">
      <c r="A1210" s="360" t="s">
        <v>23524</v>
      </c>
      <c r="B1210" s="360" t="s">
        <v>23525</v>
      </c>
      <c r="C1210" s="359" t="s">
        <v>6608</v>
      </c>
      <c r="D1210" s="364">
        <v>1067.1099999999999</v>
      </c>
      <c r="E1210" s="343"/>
    </row>
    <row r="1211" spans="1:5" s="341" customFormat="1" ht="15" x14ac:dyDescent="0.25">
      <c r="A1211" s="360" t="s">
        <v>2727</v>
      </c>
      <c r="B1211" s="360" t="s">
        <v>35923</v>
      </c>
      <c r="C1211" s="359" t="s">
        <v>6608</v>
      </c>
      <c r="D1211" s="362">
        <v>161.66999999999999</v>
      </c>
      <c r="E1211" s="343"/>
    </row>
    <row r="1212" spans="1:5" s="341" customFormat="1" ht="15" x14ac:dyDescent="0.25">
      <c r="A1212" s="360" t="s">
        <v>3315</v>
      </c>
      <c r="B1212" s="360" t="s">
        <v>35924</v>
      </c>
      <c r="C1212" s="359" t="s">
        <v>6608</v>
      </c>
      <c r="D1212" s="362">
        <v>514.08000000000004</v>
      </c>
      <c r="E1212" s="343"/>
    </row>
    <row r="1213" spans="1:5" s="341" customFormat="1" ht="15" x14ac:dyDescent="0.25">
      <c r="A1213" s="360" t="s">
        <v>3316</v>
      </c>
      <c r="B1213" s="360" t="s">
        <v>35905</v>
      </c>
      <c r="C1213" s="359" t="s">
        <v>6608</v>
      </c>
      <c r="D1213" s="362">
        <v>389.09</v>
      </c>
      <c r="E1213" s="343"/>
    </row>
    <row r="1214" spans="1:5" s="341" customFormat="1" ht="15" x14ac:dyDescent="0.25">
      <c r="A1214" s="360" t="s">
        <v>3354</v>
      </c>
      <c r="B1214" s="360" t="s">
        <v>26076</v>
      </c>
      <c r="C1214" s="359" t="s">
        <v>6608</v>
      </c>
      <c r="D1214" s="362">
        <v>281.36</v>
      </c>
      <c r="E1214" s="343"/>
    </row>
    <row r="1215" spans="1:5" s="341" customFormat="1" x14ac:dyDescent="0.25">
      <c r="A1215" s="378">
        <v>8896</v>
      </c>
      <c r="B1215" s="356" t="s">
        <v>6871</v>
      </c>
      <c r="C1215" s="357"/>
      <c r="D1215" s="358"/>
      <c r="E1215" s="343"/>
    </row>
    <row r="1216" spans="1:5" s="341" customFormat="1" ht="15" x14ac:dyDescent="0.25">
      <c r="A1216" s="360" t="s">
        <v>1570</v>
      </c>
      <c r="B1216" s="360" t="s">
        <v>35925</v>
      </c>
      <c r="C1216" s="359" t="s">
        <v>6608</v>
      </c>
      <c r="D1216" s="364">
        <v>1257.3900000000001</v>
      </c>
      <c r="E1216" s="343"/>
    </row>
    <row r="1217" spans="1:5" s="341" customFormat="1" ht="30" x14ac:dyDescent="0.25">
      <c r="A1217" s="360" t="s">
        <v>1571</v>
      </c>
      <c r="B1217" s="360" t="s">
        <v>35926</v>
      </c>
      <c r="C1217" s="359" t="s">
        <v>6608</v>
      </c>
      <c r="D1217" s="364">
        <v>1753.2</v>
      </c>
      <c r="E1217" s="343"/>
    </row>
    <row r="1218" spans="1:5" s="341" customFormat="1" ht="15" x14ac:dyDescent="0.25">
      <c r="A1218" s="360" t="s">
        <v>29143</v>
      </c>
      <c r="B1218" s="360" t="s">
        <v>29144</v>
      </c>
      <c r="C1218" s="359" t="s">
        <v>6608</v>
      </c>
      <c r="D1218" s="364">
        <v>1868.69</v>
      </c>
      <c r="E1218" s="343"/>
    </row>
    <row r="1219" spans="1:5" s="341" customFormat="1" ht="15" x14ac:dyDescent="0.25">
      <c r="A1219" s="360" t="s">
        <v>1568</v>
      </c>
      <c r="B1219" s="360" t="s">
        <v>35927</v>
      </c>
      <c r="C1219" s="359" t="s">
        <v>6608</v>
      </c>
      <c r="D1219" s="364">
        <v>1030.24</v>
      </c>
      <c r="E1219" s="343"/>
    </row>
    <row r="1220" spans="1:5" s="341" customFormat="1" ht="15" x14ac:dyDescent="0.25">
      <c r="A1220" s="360" t="s">
        <v>1569</v>
      </c>
      <c r="B1220" s="360" t="s">
        <v>35928</v>
      </c>
      <c r="C1220" s="359" t="s">
        <v>6608</v>
      </c>
      <c r="D1220" s="362">
        <v>979.34</v>
      </c>
      <c r="E1220" s="343"/>
    </row>
    <row r="1221" spans="1:5" s="341" customFormat="1" ht="15" x14ac:dyDescent="0.25">
      <c r="A1221" s="360" t="s">
        <v>23526</v>
      </c>
      <c r="B1221" s="360" t="s">
        <v>35929</v>
      </c>
      <c r="C1221" s="359" t="s">
        <v>6608</v>
      </c>
      <c r="D1221" s="362">
        <v>146.72</v>
      </c>
      <c r="E1221" s="343"/>
    </row>
    <row r="1222" spans="1:5" s="341" customFormat="1" x14ac:dyDescent="0.25">
      <c r="A1222" s="378">
        <v>8897</v>
      </c>
      <c r="B1222" s="356" t="s">
        <v>6872</v>
      </c>
      <c r="C1222" s="357"/>
      <c r="D1222" s="358"/>
      <c r="E1222" s="343"/>
    </row>
    <row r="1223" spans="1:5" s="341" customFormat="1" ht="15" x14ac:dyDescent="0.25">
      <c r="A1223" s="360" t="s">
        <v>3273</v>
      </c>
      <c r="B1223" s="360" t="s">
        <v>35930</v>
      </c>
      <c r="C1223" s="359" t="s">
        <v>6608</v>
      </c>
      <c r="D1223" s="362">
        <v>155.6</v>
      </c>
      <c r="E1223" s="343"/>
    </row>
    <row r="1224" spans="1:5" s="341" customFormat="1" x14ac:dyDescent="0.25">
      <c r="A1224" s="378">
        <v>8898</v>
      </c>
      <c r="B1224" s="356" t="s">
        <v>6873</v>
      </c>
      <c r="C1224" s="357"/>
      <c r="D1224" s="358"/>
      <c r="E1224" s="343"/>
    </row>
    <row r="1225" spans="1:5" s="341" customFormat="1" ht="15" x14ac:dyDescent="0.25">
      <c r="A1225" s="360" t="s">
        <v>3264</v>
      </c>
      <c r="B1225" s="360" t="s">
        <v>4785</v>
      </c>
      <c r="C1225" s="359" t="s">
        <v>6608</v>
      </c>
      <c r="D1225" s="363">
        <v>26.55</v>
      </c>
      <c r="E1225" s="343"/>
    </row>
    <row r="1226" spans="1:5" s="341" customFormat="1" ht="15" x14ac:dyDescent="0.25">
      <c r="A1226" s="360" t="s">
        <v>4742</v>
      </c>
      <c r="B1226" s="360" t="s">
        <v>35931</v>
      </c>
      <c r="C1226" s="359" t="s">
        <v>6608</v>
      </c>
      <c r="D1226" s="362">
        <v>131.13999999999999</v>
      </c>
      <c r="E1226" s="343"/>
    </row>
    <row r="1227" spans="1:5" s="341" customFormat="1" ht="15" x14ac:dyDescent="0.25">
      <c r="A1227" s="360" t="s">
        <v>3265</v>
      </c>
      <c r="B1227" s="360" t="s">
        <v>35932</v>
      </c>
      <c r="C1227" s="359" t="s">
        <v>6608</v>
      </c>
      <c r="D1227" s="362">
        <v>228.09</v>
      </c>
      <c r="E1227" s="343"/>
    </row>
    <row r="1228" spans="1:5" s="341" customFormat="1" ht="15" x14ac:dyDescent="0.25">
      <c r="A1228" s="360" t="s">
        <v>3266</v>
      </c>
      <c r="B1228" s="360" t="s">
        <v>35933</v>
      </c>
      <c r="C1228" s="359" t="s">
        <v>6608</v>
      </c>
      <c r="D1228" s="362">
        <v>282.99</v>
      </c>
      <c r="E1228" s="343"/>
    </row>
    <row r="1229" spans="1:5" s="341" customFormat="1" ht="15" x14ac:dyDescent="0.25">
      <c r="A1229" s="360" t="s">
        <v>23527</v>
      </c>
      <c r="B1229" s="360" t="s">
        <v>35934</v>
      </c>
      <c r="C1229" s="359" t="s">
        <v>6608</v>
      </c>
      <c r="D1229" s="363">
        <v>37.78</v>
      </c>
      <c r="E1229" s="343"/>
    </row>
    <row r="1230" spans="1:5" s="341" customFormat="1" x14ac:dyDescent="0.25">
      <c r="A1230" s="378">
        <v>8899</v>
      </c>
      <c r="B1230" s="356" t="s">
        <v>6874</v>
      </c>
      <c r="C1230" s="357"/>
      <c r="D1230" s="358"/>
      <c r="E1230" s="343"/>
    </row>
    <row r="1231" spans="1:5" s="341" customFormat="1" ht="15" x14ac:dyDescent="0.25">
      <c r="A1231" s="360" t="s">
        <v>1557</v>
      </c>
      <c r="B1231" s="360" t="s">
        <v>35935</v>
      </c>
      <c r="C1231" s="359" t="s">
        <v>6608</v>
      </c>
      <c r="D1231" s="363">
        <v>44.03</v>
      </c>
      <c r="E1231" s="343"/>
    </row>
    <row r="1232" spans="1:5" s="341" customFormat="1" ht="15" x14ac:dyDescent="0.25">
      <c r="A1232" s="360" t="s">
        <v>3263</v>
      </c>
      <c r="B1232" s="360" t="s">
        <v>35936</v>
      </c>
      <c r="C1232" s="359" t="s">
        <v>6608</v>
      </c>
      <c r="D1232" s="363">
        <v>23.12</v>
      </c>
      <c r="E1232" s="343"/>
    </row>
    <row r="1233" spans="1:5" s="341" customFormat="1" ht="15" x14ac:dyDescent="0.25">
      <c r="A1233" s="360" t="s">
        <v>1572</v>
      </c>
      <c r="B1233" s="360" t="s">
        <v>35937</v>
      </c>
      <c r="C1233" s="359" t="s">
        <v>6608</v>
      </c>
      <c r="D1233" s="363">
        <v>44.4</v>
      </c>
      <c r="E1233" s="343"/>
    </row>
    <row r="1234" spans="1:5" s="341" customFormat="1" ht="15" x14ac:dyDescent="0.25">
      <c r="A1234" s="360" t="s">
        <v>1574</v>
      </c>
      <c r="B1234" s="360" t="s">
        <v>35938</v>
      </c>
      <c r="C1234" s="359" t="s">
        <v>6608</v>
      </c>
      <c r="D1234" s="363">
        <v>27.47</v>
      </c>
      <c r="E1234" s="343"/>
    </row>
    <row r="1235" spans="1:5" s="341" customFormat="1" ht="15" x14ac:dyDescent="0.25">
      <c r="A1235" s="360" t="s">
        <v>1580</v>
      </c>
      <c r="B1235" s="360" t="s">
        <v>35939</v>
      </c>
      <c r="C1235" s="359" t="s">
        <v>6608</v>
      </c>
      <c r="D1235" s="362">
        <v>277.89</v>
      </c>
      <c r="E1235" s="343"/>
    </row>
    <row r="1236" spans="1:5" s="341" customFormat="1" ht="15" x14ac:dyDescent="0.25">
      <c r="A1236" s="360" t="s">
        <v>1578</v>
      </c>
      <c r="B1236" s="360" t="s">
        <v>35940</v>
      </c>
      <c r="C1236" s="359" t="s">
        <v>6608</v>
      </c>
      <c r="D1236" s="363">
        <v>47.68</v>
      </c>
      <c r="E1236" s="343"/>
    </row>
    <row r="1237" spans="1:5" s="341" customFormat="1" ht="15" x14ac:dyDescent="0.25">
      <c r="A1237" s="360" t="s">
        <v>1579</v>
      </c>
      <c r="B1237" s="360" t="s">
        <v>35941</v>
      </c>
      <c r="C1237" s="359" t="s">
        <v>6608</v>
      </c>
      <c r="D1237" s="363">
        <v>69.27</v>
      </c>
      <c r="E1237" s="343"/>
    </row>
    <row r="1238" spans="1:5" s="341" customFormat="1" ht="15" x14ac:dyDescent="0.25">
      <c r="A1238" s="360" t="s">
        <v>3286</v>
      </c>
      <c r="B1238" s="360" t="s">
        <v>35942</v>
      </c>
      <c r="C1238" s="359" t="s">
        <v>6608</v>
      </c>
      <c r="D1238" s="361">
        <v>6.84</v>
      </c>
      <c r="E1238" s="343"/>
    </row>
    <row r="1239" spans="1:5" s="341" customFormat="1" ht="15" x14ac:dyDescent="0.25">
      <c r="A1239" s="360" t="s">
        <v>1583</v>
      </c>
      <c r="B1239" s="360" t="s">
        <v>35943</v>
      </c>
      <c r="C1239" s="359" t="s">
        <v>6608</v>
      </c>
      <c r="D1239" s="363">
        <v>50.03</v>
      </c>
      <c r="E1239" s="343"/>
    </row>
    <row r="1240" spans="1:5" s="341" customFormat="1" ht="15" x14ac:dyDescent="0.25">
      <c r="A1240" s="360" t="s">
        <v>1584</v>
      </c>
      <c r="B1240" s="360" t="s">
        <v>35944</v>
      </c>
      <c r="C1240" s="359" t="s">
        <v>6608</v>
      </c>
      <c r="D1240" s="363">
        <v>50.62</v>
      </c>
      <c r="E1240" s="343"/>
    </row>
    <row r="1241" spans="1:5" s="341" customFormat="1" ht="15" x14ac:dyDescent="0.25">
      <c r="A1241" s="360" t="s">
        <v>1573</v>
      </c>
      <c r="B1241" s="360" t="s">
        <v>35945</v>
      </c>
      <c r="C1241" s="359" t="s">
        <v>6608</v>
      </c>
      <c r="D1241" s="362">
        <v>121.27</v>
      </c>
      <c r="E1241" s="343"/>
    </row>
    <row r="1242" spans="1:5" s="341" customFormat="1" ht="15" x14ac:dyDescent="0.25">
      <c r="A1242" s="360" t="s">
        <v>3281</v>
      </c>
      <c r="B1242" s="360" t="s">
        <v>39122</v>
      </c>
      <c r="C1242" s="359" t="s">
        <v>6608</v>
      </c>
      <c r="D1242" s="363">
        <v>41.58</v>
      </c>
      <c r="E1242" s="343"/>
    </row>
    <row r="1243" spans="1:5" s="341" customFormat="1" ht="15" x14ac:dyDescent="0.25">
      <c r="A1243" s="360" t="s">
        <v>3309</v>
      </c>
      <c r="B1243" s="360" t="s">
        <v>39123</v>
      </c>
      <c r="C1243" s="359" t="s">
        <v>6608</v>
      </c>
      <c r="D1243" s="362">
        <v>157</v>
      </c>
      <c r="E1243" s="343"/>
    </row>
    <row r="1244" spans="1:5" s="341" customFormat="1" ht="15" x14ac:dyDescent="0.25">
      <c r="A1244" s="360" t="s">
        <v>3310</v>
      </c>
      <c r="B1244" s="360" t="s">
        <v>35946</v>
      </c>
      <c r="C1244" s="359" t="s">
        <v>6608</v>
      </c>
      <c r="D1244" s="362">
        <v>187.38</v>
      </c>
      <c r="E1244" s="343"/>
    </row>
    <row r="1245" spans="1:5" s="341" customFormat="1" ht="15" x14ac:dyDescent="0.25">
      <c r="A1245" s="360" t="s">
        <v>3311</v>
      </c>
      <c r="B1245" s="360" t="s">
        <v>35947</v>
      </c>
      <c r="C1245" s="359" t="s">
        <v>6608</v>
      </c>
      <c r="D1245" s="363">
        <v>41.09</v>
      </c>
      <c r="E1245" s="343"/>
    </row>
    <row r="1246" spans="1:5" s="341" customFormat="1" ht="15" x14ac:dyDescent="0.25">
      <c r="A1246" s="360" t="s">
        <v>3312</v>
      </c>
      <c r="B1246" s="360" t="s">
        <v>35948</v>
      </c>
      <c r="C1246" s="359" t="s">
        <v>6608</v>
      </c>
      <c r="D1246" s="363">
        <v>53.96</v>
      </c>
      <c r="E1246" s="343"/>
    </row>
    <row r="1247" spans="1:5" s="341" customFormat="1" x14ac:dyDescent="0.25">
      <c r="A1247" s="378">
        <v>8900</v>
      </c>
      <c r="B1247" s="356" t="s">
        <v>35949</v>
      </c>
      <c r="C1247" s="357"/>
      <c r="D1247" s="358"/>
      <c r="E1247" s="343"/>
    </row>
    <row r="1248" spans="1:5" s="341" customFormat="1" ht="15" x14ac:dyDescent="0.25">
      <c r="A1248" s="360" t="s">
        <v>1582</v>
      </c>
      <c r="B1248" s="360" t="s">
        <v>35950</v>
      </c>
      <c r="C1248" s="359" t="s">
        <v>6608</v>
      </c>
      <c r="D1248" s="362">
        <v>220.56</v>
      </c>
      <c r="E1248" s="343"/>
    </row>
    <row r="1249" spans="1:5" s="341" customFormat="1" ht="15" x14ac:dyDescent="0.25">
      <c r="A1249" s="360" t="s">
        <v>1585</v>
      </c>
      <c r="B1249" s="360" t="s">
        <v>35951</v>
      </c>
      <c r="C1249" s="359" t="s">
        <v>6608</v>
      </c>
      <c r="D1249" s="363">
        <v>92.06</v>
      </c>
      <c r="E1249" s="343"/>
    </row>
    <row r="1250" spans="1:5" s="341" customFormat="1" ht="15" x14ac:dyDescent="0.25">
      <c r="A1250" s="360" t="s">
        <v>1577</v>
      </c>
      <c r="B1250" s="360" t="s">
        <v>35952</v>
      </c>
      <c r="C1250" s="359" t="s">
        <v>6608</v>
      </c>
      <c r="D1250" s="363">
        <v>60.6</v>
      </c>
      <c r="E1250" s="343"/>
    </row>
    <row r="1251" spans="1:5" s="341" customFormat="1" ht="15" x14ac:dyDescent="0.25">
      <c r="A1251" s="360" t="s">
        <v>1586</v>
      </c>
      <c r="B1251" s="360" t="s">
        <v>35952</v>
      </c>
      <c r="C1251" s="359" t="s">
        <v>6608</v>
      </c>
      <c r="D1251" s="363">
        <v>60.6</v>
      </c>
      <c r="E1251" s="343"/>
    </row>
    <row r="1252" spans="1:5" s="341" customFormat="1" ht="15" x14ac:dyDescent="0.25">
      <c r="A1252" s="360" t="s">
        <v>1581</v>
      </c>
      <c r="B1252" s="360" t="s">
        <v>35953</v>
      </c>
      <c r="C1252" s="359" t="s">
        <v>6608</v>
      </c>
      <c r="D1252" s="363">
        <v>67.63</v>
      </c>
      <c r="E1252" s="343"/>
    </row>
    <row r="1253" spans="1:5" s="341" customFormat="1" ht="15" x14ac:dyDescent="0.25">
      <c r="A1253" s="360" t="s">
        <v>1575</v>
      </c>
      <c r="B1253" s="360" t="s">
        <v>35954</v>
      </c>
      <c r="C1253" s="359" t="s">
        <v>6608</v>
      </c>
      <c r="D1253" s="362">
        <v>216.14</v>
      </c>
      <c r="E1253" s="343"/>
    </row>
    <row r="1254" spans="1:5" s="341" customFormat="1" ht="15" x14ac:dyDescent="0.25">
      <c r="A1254" s="360" t="s">
        <v>1576</v>
      </c>
      <c r="B1254" s="360" t="s">
        <v>35955</v>
      </c>
      <c r="C1254" s="359" t="s">
        <v>6608</v>
      </c>
      <c r="D1254" s="363">
        <v>71.64</v>
      </c>
      <c r="E1254" s="343"/>
    </row>
    <row r="1255" spans="1:5" s="341" customFormat="1" x14ac:dyDescent="0.25">
      <c r="A1255" s="378">
        <v>8901</v>
      </c>
      <c r="B1255" s="356" t="s">
        <v>6875</v>
      </c>
      <c r="C1255" s="357"/>
      <c r="D1255" s="358"/>
      <c r="E1255" s="343"/>
    </row>
    <row r="1256" spans="1:5" s="341" customFormat="1" ht="15" x14ac:dyDescent="0.25">
      <c r="A1256" s="360" t="s">
        <v>1559</v>
      </c>
      <c r="B1256" s="360" t="s">
        <v>39124</v>
      </c>
      <c r="C1256" s="359" t="s">
        <v>6608</v>
      </c>
      <c r="D1256" s="362">
        <v>577.66999999999996</v>
      </c>
      <c r="E1256" s="343"/>
    </row>
    <row r="1257" spans="1:5" s="341" customFormat="1" ht="15" x14ac:dyDescent="0.25">
      <c r="A1257" s="360" t="s">
        <v>1560</v>
      </c>
      <c r="B1257" s="360" t="s">
        <v>35956</v>
      </c>
      <c r="C1257" s="359" t="s">
        <v>6608</v>
      </c>
      <c r="D1257" s="362">
        <v>281.62</v>
      </c>
      <c r="E1257" s="343"/>
    </row>
    <row r="1258" spans="1:5" s="341" customFormat="1" ht="15" x14ac:dyDescent="0.25">
      <c r="A1258" s="360" t="s">
        <v>1561</v>
      </c>
      <c r="B1258" s="360" t="s">
        <v>35957</v>
      </c>
      <c r="C1258" s="359" t="s">
        <v>6608</v>
      </c>
      <c r="D1258" s="362">
        <v>177.78</v>
      </c>
      <c r="E1258" s="343"/>
    </row>
    <row r="1259" spans="1:5" s="341" customFormat="1" ht="15" x14ac:dyDescent="0.25">
      <c r="A1259" s="360" t="s">
        <v>1562</v>
      </c>
      <c r="B1259" s="360" t="s">
        <v>35958</v>
      </c>
      <c r="C1259" s="359" t="s">
        <v>6608</v>
      </c>
      <c r="D1259" s="362">
        <v>176.52</v>
      </c>
      <c r="E1259" s="343"/>
    </row>
    <row r="1260" spans="1:5" s="341" customFormat="1" ht="15" x14ac:dyDescent="0.25">
      <c r="A1260" s="360" t="s">
        <v>1563</v>
      </c>
      <c r="B1260" s="360" t="s">
        <v>35959</v>
      </c>
      <c r="C1260" s="359" t="s">
        <v>6608</v>
      </c>
      <c r="D1260" s="362">
        <v>202.63</v>
      </c>
      <c r="E1260" s="343"/>
    </row>
    <row r="1261" spans="1:5" s="341" customFormat="1" ht="15" x14ac:dyDescent="0.25">
      <c r="A1261" s="360" t="s">
        <v>1564</v>
      </c>
      <c r="B1261" s="360" t="s">
        <v>35960</v>
      </c>
      <c r="C1261" s="359" t="s">
        <v>6608</v>
      </c>
      <c r="D1261" s="362">
        <v>139</v>
      </c>
      <c r="E1261" s="343"/>
    </row>
    <row r="1262" spans="1:5" s="341" customFormat="1" ht="15" x14ac:dyDescent="0.25">
      <c r="A1262" s="360" t="s">
        <v>1565</v>
      </c>
      <c r="B1262" s="360" t="s">
        <v>35961</v>
      </c>
      <c r="C1262" s="359" t="s">
        <v>6608</v>
      </c>
      <c r="D1262" s="362">
        <v>181.5</v>
      </c>
      <c r="E1262" s="343"/>
    </row>
    <row r="1263" spans="1:5" s="341" customFormat="1" ht="15" x14ac:dyDescent="0.25">
      <c r="A1263" s="360" t="s">
        <v>1566</v>
      </c>
      <c r="B1263" s="360" t="s">
        <v>35962</v>
      </c>
      <c r="C1263" s="359" t="s">
        <v>6608</v>
      </c>
      <c r="D1263" s="362">
        <v>152.30000000000001</v>
      </c>
      <c r="E1263" s="343"/>
    </row>
    <row r="1264" spans="1:5" s="341" customFormat="1" ht="15" x14ac:dyDescent="0.25">
      <c r="A1264" s="360" t="s">
        <v>1567</v>
      </c>
      <c r="B1264" s="360" t="s">
        <v>35963</v>
      </c>
      <c r="C1264" s="359" t="s">
        <v>6608</v>
      </c>
      <c r="D1264" s="362">
        <v>127.68</v>
      </c>
      <c r="E1264" s="343"/>
    </row>
    <row r="1265" spans="1:5" s="341" customFormat="1" x14ac:dyDescent="0.25">
      <c r="A1265" s="378">
        <v>8680</v>
      </c>
      <c r="B1265" s="356" t="s">
        <v>6876</v>
      </c>
      <c r="C1265" s="357"/>
      <c r="D1265" s="358"/>
      <c r="E1265" s="343"/>
    </row>
    <row r="1266" spans="1:5" s="341" customFormat="1" x14ac:dyDescent="0.25">
      <c r="A1266" s="378">
        <v>8902</v>
      </c>
      <c r="B1266" s="356" t="s">
        <v>6877</v>
      </c>
      <c r="C1266" s="357"/>
      <c r="D1266" s="358"/>
      <c r="E1266" s="343"/>
    </row>
    <row r="1267" spans="1:5" s="341" customFormat="1" ht="30" x14ac:dyDescent="0.25">
      <c r="A1267" s="360" t="s">
        <v>1709</v>
      </c>
      <c r="B1267" s="360" t="s">
        <v>39125</v>
      </c>
      <c r="C1267" s="359" t="s">
        <v>6590</v>
      </c>
      <c r="D1267" s="364">
        <v>1640.85</v>
      </c>
      <c r="E1267" s="343"/>
    </row>
    <row r="1268" spans="1:5" s="341" customFormat="1" x14ac:dyDescent="0.25">
      <c r="A1268" s="378">
        <v>8903</v>
      </c>
      <c r="B1268" s="356" t="s">
        <v>6878</v>
      </c>
      <c r="C1268" s="357"/>
      <c r="D1268" s="358"/>
      <c r="E1268" s="343"/>
    </row>
    <row r="1269" spans="1:5" s="341" customFormat="1" ht="30" x14ac:dyDescent="0.25">
      <c r="A1269" s="360" t="s">
        <v>39126</v>
      </c>
      <c r="B1269" s="360" t="s">
        <v>39127</v>
      </c>
      <c r="C1269" s="359" t="s">
        <v>6590</v>
      </c>
      <c r="D1269" s="362">
        <v>334.01</v>
      </c>
      <c r="E1269" s="343"/>
    </row>
    <row r="1270" spans="1:5" s="341" customFormat="1" ht="30" x14ac:dyDescent="0.25">
      <c r="A1270" s="360" t="s">
        <v>39128</v>
      </c>
      <c r="B1270" s="360" t="s">
        <v>39129</v>
      </c>
      <c r="C1270" s="359" t="s">
        <v>6590</v>
      </c>
      <c r="D1270" s="362">
        <v>368.45</v>
      </c>
      <c r="E1270" s="343"/>
    </row>
    <row r="1271" spans="1:5" s="341" customFormat="1" x14ac:dyDescent="0.25">
      <c r="A1271" s="378">
        <v>8904</v>
      </c>
      <c r="B1271" s="356" t="s">
        <v>6879</v>
      </c>
      <c r="C1271" s="357"/>
      <c r="D1271" s="358"/>
      <c r="E1271" s="343"/>
    </row>
    <row r="1272" spans="1:5" s="341" customFormat="1" ht="30" x14ac:dyDescent="0.25">
      <c r="A1272" s="360" t="s">
        <v>6880</v>
      </c>
      <c r="B1272" s="360" t="s">
        <v>6881</v>
      </c>
      <c r="C1272" s="359" t="s">
        <v>6590</v>
      </c>
      <c r="D1272" s="362">
        <v>374.11</v>
      </c>
      <c r="E1272" s="343"/>
    </row>
    <row r="1273" spans="1:5" s="341" customFormat="1" ht="30" x14ac:dyDescent="0.25">
      <c r="A1273" s="360" t="s">
        <v>6882</v>
      </c>
      <c r="B1273" s="360" t="s">
        <v>6883</v>
      </c>
      <c r="C1273" s="359" t="s">
        <v>6590</v>
      </c>
      <c r="D1273" s="362">
        <v>408.55</v>
      </c>
      <c r="E1273" s="343"/>
    </row>
    <row r="1274" spans="1:5" s="341" customFormat="1" ht="30" x14ac:dyDescent="0.25">
      <c r="A1274" s="360" t="s">
        <v>39130</v>
      </c>
      <c r="B1274" s="360" t="s">
        <v>39131</v>
      </c>
      <c r="C1274" s="359" t="s">
        <v>6590</v>
      </c>
      <c r="D1274" s="362">
        <v>361.94</v>
      </c>
      <c r="E1274" s="343"/>
    </row>
    <row r="1275" spans="1:5" s="341" customFormat="1" ht="30" x14ac:dyDescent="0.25">
      <c r="A1275" s="360" t="s">
        <v>39132</v>
      </c>
      <c r="B1275" s="360" t="s">
        <v>39133</v>
      </c>
      <c r="C1275" s="359" t="s">
        <v>6590</v>
      </c>
      <c r="D1275" s="362">
        <v>396.37</v>
      </c>
      <c r="E1275" s="343"/>
    </row>
    <row r="1276" spans="1:5" s="341" customFormat="1" x14ac:dyDescent="0.25">
      <c r="A1276" s="378">
        <v>8905</v>
      </c>
      <c r="B1276" s="356" t="s">
        <v>6884</v>
      </c>
      <c r="C1276" s="357"/>
      <c r="D1276" s="358"/>
      <c r="E1276" s="343"/>
    </row>
    <row r="1277" spans="1:5" s="341" customFormat="1" ht="30" x14ac:dyDescent="0.25">
      <c r="A1277" s="360" t="s">
        <v>39134</v>
      </c>
      <c r="B1277" s="360" t="s">
        <v>39135</v>
      </c>
      <c r="C1277" s="359" t="s">
        <v>6590</v>
      </c>
      <c r="D1277" s="362">
        <v>376.9</v>
      </c>
      <c r="E1277" s="343"/>
    </row>
    <row r="1278" spans="1:5" s="341" customFormat="1" ht="30" x14ac:dyDescent="0.25">
      <c r="A1278" s="360" t="s">
        <v>39136</v>
      </c>
      <c r="B1278" s="360" t="s">
        <v>39137</v>
      </c>
      <c r="C1278" s="359" t="s">
        <v>6590</v>
      </c>
      <c r="D1278" s="362">
        <v>411.34</v>
      </c>
      <c r="E1278" s="343"/>
    </row>
    <row r="1279" spans="1:5" s="341" customFormat="1" ht="30" x14ac:dyDescent="0.25">
      <c r="A1279" s="360" t="s">
        <v>39138</v>
      </c>
      <c r="B1279" s="360" t="s">
        <v>39139</v>
      </c>
      <c r="C1279" s="359" t="s">
        <v>6590</v>
      </c>
      <c r="D1279" s="362">
        <v>446.92</v>
      </c>
      <c r="E1279" s="343"/>
    </row>
    <row r="1280" spans="1:5" s="341" customFormat="1" ht="30" x14ac:dyDescent="0.25">
      <c r="A1280" s="360" t="s">
        <v>39140</v>
      </c>
      <c r="B1280" s="360" t="s">
        <v>39141</v>
      </c>
      <c r="C1280" s="359" t="s">
        <v>6590</v>
      </c>
      <c r="D1280" s="362">
        <v>481.35</v>
      </c>
      <c r="E1280" s="343"/>
    </row>
    <row r="1281" spans="1:5" s="341" customFormat="1" x14ac:dyDescent="0.25">
      <c r="A1281" s="378">
        <v>8906</v>
      </c>
      <c r="B1281" s="356" t="s">
        <v>6885</v>
      </c>
      <c r="C1281" s="357"/>
      <c r="D1281" s="358"/>
      <c r="E1281" s="343"/>
    </row>
    <row r="1282" spans="1:5" s="341" customFormat="1" ht="15" x14ac:dyDescent="0.25">
      <c r="A1282" s="360" t="s">
        <v>1712</v>
      </c>
      <c r="B1282" s="360" t="s">
        <v>6886</v>
      </c>
      <c r="C1282" s="359" t="s">
        <v>6608</v>
      </c>
      <c r="D1282" s="362">
        <v>118.9</v>
      </c>
      <c r="E1282" s="343"/>
    </row>
    <row r="1283" spans="1:5" s="341" customFormat="1" x14ac:dyDescent="0.25">
      <c r="A1283" s="379">
        <v>11687</v>
      </c>
      <c r="B1283" s="356" t="s">
        <v>39142</v>
      </c>
      <c r="C1283" s="357"/>
      <c r="D1283" s="358"/>
      <c r="E1283" s="343"/>
    </row>
    <row r="1284" spans="1:5" s="341" customFormat="1" ht="15" x14ac:dyDescent="0.25">
      <c r="A1284" s="360" t="s">
        <v>39143</v>
      </c>
      <c r="B1284" s="360" t="s">
        <v>39144</v>
      </c>
      <c r="C1284" s="359" t="s">
        <v>6594</v>
      </c>
      <c r="D1284" s="362">
        <v>131.75</v>
      </c>
      <c r="E1284" s="343"/>
    </row>
    <row r="1285" spans="1:5" s="341" customFormat="1" ht="15" x14ac:dyDescent="0.25">
      <c r="A1285" s="360" t="s">
        <v>39145</v>
      </c>
      <c r="B1285" s="360" t="s">
        <v>39146</v>
      </c>
      <c r="C1285" s="359" t="s">
        <v>6594</v>
      </c>
      <c r="D1285" s="362">
        <v>115.67</v>
      </c>
      <c r="E1285" s="343"/>
    </row>
    <row r="1286" spans="1:5" s="341" customFormat="1" ht="15" x14ac:dyDescent="0.25">
      <c r="A1286" s="360" t="s">
        <v>39147</v>
      </c>
      <c r="B1286" s="360" t="s">
        <v>39148</v>
      </c>
      <c r="C1286" s="359" t="s">
        <v>6594</v>
      </c>
      <c r="D1286" s="362">
        <v>120.26</v>
      </c>
      <c r="E1286" s="343"/>
    </row>
    <row r="1287" spans="1:5" s="341" customFormat="1" ht="15" x14ac:dyDescent="0.25">
      <c r="A1287" s="360" t="s">
        <v>39149</v>
      </c>
      <c r="B1287" s="360" t="s">
        <v>39150</v>
      </c>
      <c r="C1287" s="359" t="s">
        <v>6594</v>
      </c>
      <c r="D1287" s="363">
        <v>48.22</v>
      </c>
      <c r="E1287" s="343"/>
    </row>
    <row r="1288" spans="1:5" s="341" customFormat="1" ht="15" x14ac:dyDescent="0.25">
      <c r="A1288" s="360" t="s">
        <v>39151</v>
      </c>
      <c r="B1288" s="360" t="s">
        <v>39152</v>
      </c>
      <c r="C1288" s="359" t="s">
        <v>6594</v>
      </c>
      <c r="D1288" s="363">
        <v>41.11</v>
      </c>
      <c r="E1288" s="343"/>
    </row>
    <row r="1289" spans="1:5" s="341" customFormat="1" ht="15" x14ac:dyDescent="0.25">
      <c r="A1289" s="360" t="s">
        <v>39153</v>
      </c>
      <c r="B1289" s="360" t="s">
        <v>39154</v>
      </c>
      <c r="C1289" s="359" t="s">
        <v>6594</v>
      </c>
      <c r="D1289" s="362">
        <v>204.77</v>
      </c>
      <c r="E1289" s="343"/>
    </row>
    <row r="1290" spans="1:5" s="341" customFormat="1" ht="15" x14ac:dyDescent="0.25">
      <c r="A1290" s="360" t="s">
        <v>39155</v>
      </c>
      <c r="B1290" s="360" t="s">
        <v>39156</v>
      </c>
      <c r="C1290" s="359" t="s">
        <v>6594</v>
      </c>
      <c r="D1290" s="362">
        <v>188.69</v>
      </c>
      <c r="E1290" s="343"/>
    </row>
    <row r="1291" spans="1:5" s="341" customFormat="1" ht="15" x14ac:dyDescent="0.25">
      <c r="A1291" s="360" t="s">
        <v>39157</v>
      </c>
      <c r="B1291" s="360" t="s">
        <v>39158</v>
      </c>
      <c r="C1291" s="359" t="s">
        <v>6594</v>
      </c>
      <c r="D1291" s="362">
        <v>193.28</v>
      </c>
      <c r="E1291" s="343"/>
    </row>
    <row r="1292" spans="1:5" s="341" customFormat="1" x14ac:dyDescent="0.25">
      <c r="A1292" s="378">
        <v>8907</v>
      </c>
      <c r="B1292" s="356" t="s">
        <v>6887</v>
      </c>
      <c r="C1292" s="357"/>
      <c r="D1292" s="358"/>
      <c r="E1292" s="343"/>
    </row>
    <row r="1293" spans="1:5" s="341" customFormat="1" ht="15" x14ac:dyDescent="0.25">
      <c r="A1293" s="360" t="s">
        <v>39159</v>
      </c>
      <c r="B1293" s="360" t="s">
        <v>39160</v>
      </c>
      <c r="C1293" s="359" t="s">
        <v>6594</v>
      </c>
      <c r="D1293" s="362">
        <v>135.44</v>
      </c>
      <c r="E1293" s="343"/>
    </row>
    <row r="1294" spans="1:5" s="341" customFormat="1" ht="15" x14ac:dyDescent="0.25">
      <c r="A1294" s="360" t="s">
        <v>39161</v>
      </c>
      <c r="B1294" s="360" t="s">
        <v>39162</v>
      </c>
      <c r="C1294" s="359" t="s">
        <v>6594</v>
      </c>
      <c r="D1294" s="362">
        <v>116.78</v>
      </c>
      <c r="E1294" s="343"/>
    </row>
    <row r="1295" spans="1:5" s="341" customFormat="1" ht="15" x14ac:dyDescent="0.25">
      <c r="A1295" s="360" t="s">
        <v>39163</v>
      </c>
      <c r="B1295" s="360" t="s">
        <v>39164</v>
      </c>
      <c r="C1295" s="359" t="s">
        <v>6594</v>
      </c>
      <c r="D1295" s="362">
        <v>122.11</v>
      </c>
      <c r="E1295" s="343"/>
    </row>
    <row r="1296" spans="1:5" s="341" customFormat="1" ht="15" x14ac:dyDescent="0.25">
      <c r="A1296" s="360" t="s">
        <v>1713</v>
      </c>
      <c r="B1296" s="360" t="s">
        <v>6888</v>
      </c>
      <c r="C1296" s="359" t="s">
        <v>6594</v>
      </c>
      <c r="D1296" s="363">
        <v>51.91</v>
      </c>
      <c r="E1296" s="343"/>
    </row>
    <row r="1297" spans="1:5" s="341" customFormat="1" ht="15" x14ac:dyDescent="0.25">
      <c r="A1297" s="360" t="s">
        <v>1714</v>
      </c>
      <c r="B1297" s="360" t="s">
        <v>6889</v>
      </c>
      <c r="C1297" s="359" t="s">
        <v>6594</v>
      </c>
      <c r="D1297" s="363">
        <v>43.69</v>
      </c>
      <c r="E1297" s="343"/>
    </row>
    <row r="1298" spans="1:5" s="341" customFormat="1" ht="15" x14ac:dyDescent="0.25">
      <c r="A1298" s="360" t="s">
        <v>6890</v>
      </c>
      <c r="B1298" s="360" t="s">
        <v>6891</v>
      </c>
      <c r="C1298" s="359" t="s">
        <v>6594</v>
      </c>
      <c r="D1298" s="362">
        <v>208.46</v>
      </c>
      <c r="E1298" s="343"/>
    </row>
    <row r="1299" spans="1:5" s="341" customFormat="1" ht="15" x14ac:dyDescent="0.25">
      <c r="A1299" s="360" t="s">
        <v>6892</v>
      </c>
      <c r="B1299" s="360" t="s">
        <v>39165</v>
      </c>
      <c r="C1299" s="359" t="s">
        <v>6594</v>
      </c>
      <c r="D1299" s="362">
        <v>189.8</v>
      </c>
      <c r="E1299" s="343"/>
    </row>
    <row r="1300" spans="1:5" s="341" customFormat="1" ht="15" x14ac:dyDescent="0.25">
      <c r="A1300" s="360" t="s">
        <v>6893</v>
      </c>
      <c r="B1300" s="360" t="s">
        <v>39166</v>
      </c>
      <c r="C1300" s="359" t="s">
        <v>6594</v>
      </c>
      <c r="D1300" s="362">
        <v>195.13</v>
      </c>
      <c r="E1300" s="343"/>
    </row>
    <row r="1301" spans="1:5" s="341" customFormat="1" x14ac:dyDescent="0.25">
      <c r="A1301" s="378">
        <v>8908</v>
      </c>
      <c r="B1301" s="356" t="s">
        <v>6894</v>
      </c>
      <c r="C1301" s="357"/>
      <c r="D1301" s="358"/>
      <c r="E1301" s="343"/>
    </row>
    <row r="1302" spans="1:5" s="341" customFormat="1" ht="15" x14ac:dyDescent="0.25">
      <c r="A1302" s="360" t="s">
        <v>39167</v>
      </c>
      <c r="B1302" s="360" t="s">
        <v>39168</v>
      </c>
      <c r="C1302" s="359" t="s">
        <v>6594</v>
      </c>
      <c r="D1302" s="362">
        <v>135.72</v>
      </c>
      <c r="E1302" s="343"/>
    </row>
    <row r="1303" spans="1:5" s="341" customFormat="1" ht="15" x14ac:dyDescent="0.25">
      <c r="A1303" s="360" t="s">
        <v>39169</v>
      </c>
      <c r="B1303" s="360" t="s">
        <v>39170</v>
      </c>
      <c r="C1303" s="359" t="s">
        <v>6594</v>
      </c>
      <c r="D1303" s="362">
        <v>116.86</v>
      </c>
      <c r="E1303" s="343"/>
    </row>
    <row r="1304" spans="1:5" s="341" customFormat="1" ht="15" x14ac:dyDescent="0.25">
      <c r="A1304" s="360" t="s">
        <v>39171</v>
      </c>
      <c r="B1304" s="360" t="s">
        <v>39172</v>
      </c>
      <c r="C1304" s="359" t="s">
        <v>6594</v>
      </c>
      <c r="D1304" s="362">
        <v>122.25</v>
      </c>
      <c r="E1304" s="343"/>
    </row>
    <row r="1305" spans="1:5" s="341" customFormat="1" ht="15" x14ac:dyDescent="0.25">
      <c r="A1305" s="360" t="s">
        <v>1715</v>
      </c>
      <c r="B1305" s="360" t="s">
        <v>35964</v>
      </c>
      <c r="C1305" s="359" t="s">
        <v>6594</v>
      </c>
      <c r="D1305" s="363">
        <v>52.19</v>
      </c>
      <c r="E1305" s="343"/>
    </row>
    <row r="1306" spans="1:5" s="341" customFormat="1" ht="15" x14ac:dyDescent="0.25">
      <c r="A1306" s="360" t="s">
        <v>1716</v>
      </c>
      <c r="B1306" s="360" t="s">
        <v>35965</v>
      </c>
      <c r="C1306" s="359" t="s">
        <v>6594</v>
      </c>
      <c r="D1306" s="363">
        <v>43.89</v>
      </c>
      <c r="E1306" s="343"/>
    </row>
    <row r="1307" spans="1:5" s="341" customFormat="1" ht="15" x14ac:dyDescent="0.25">
      <c r="A1307" s="360" t="s">
        <v>39173</v>
      </c>
      <c r="B1307" s="360" t="s">
        <v>39174</v>
      </c>
      <c r="C1307" s="359" t="s">
        <v>6594</v>
      </c>
      <c r="D1307" s="362">
        <v>208.74</v>
      </c>
      <c r="E1307" s="343"/>
    </row>
    <row r="1308" spans="1:5" s="341" customFormat="1" ht="15" x14ac:dyDescent="0.25">
      <c r="A1308" s="360" t="s">
        <v>39175</v>
      </c>
      <c r="B1308" s="360" t="s">
        <v>39176</v>
      </c>
      <c r="C1308" s="359" t="s">
        <v>6594</v>
      </c>
      <c r="D1308" s="362">
        <v>189.88</v>
      </c>
      <c r="E1308" s="343"/>
    </row>
    <row r="1309" spans="1:5" s="341" customFormat="1" ht="15" x14ac:dyDescent="0.25">
      <c r="A1309" s="360" t="s">
        <v>39177</v>
      </c>
      <c r="B1309" s="360" t="s">
        <v>39178</v>
      </c>
      <c r="C1309" s="359" t="s">
        <v>6594</v>
      </c>
      <c r="D1309" s="362">
        <v>195.27</v>
      </c>
      <c r="E1309" s="343"/>
    </row>
    <row r="1310" spans="1:5" s="341" customFormat="1" x14ac:dyDescent="0.25">
      <c r="A1310" s="378">
        <v>8909</v>
      </c>
      <c r="B1310" s="356" t="s">
        <v>6895</v>
      </c>
      <c r="C1310" s="357"/>
      <c r="D1310" s="358"/>
      <c r="E1310" s="343"/>
    </row>
    <row r="1311" spans="1:5" s="341" customFormat="1" ht="30" x14ac:dyDescent="0.25">
      <c r="A1311" s="360" t="s">
        <v>1711</v>
      </c>
      <c r="B1311" s="360" t="s">
        <v>39179</v>
      </c>
      <c r="C1311" s="359" t="s">
        <v>6590</v>
      </c>
      <c r="D1311" s="362">
        <v>259.86</v>
      </c>
      <c r="E1311" s="343"/>
    </row>
    <row r="1312" spans="1:5" s="341" customFormat="1" ht="30" x14ac:dyDescent="0.25">
      <c r="A1312" s="360" t="s">
        <v>1710</v>
      </c>
      <c r="B1312" s="360" t="s">
        <v>39180</v>
      </c>
      <c r="C1312" s="359" t="s">
        <v>6590</v>
      </c>
      <c r="D1312" s="362">
        <v>299.10000000000002</v>
      </c>
      <c r="E1312" s="343"/>
    </row>
    <row r="1313" spans="1:5" s="341" customFormat="1" x14ac:dyDescent="0.25">
      <c r="A1313" s="378">
        <v>8910</v>
      </c>
      <c r="B1313" s="356" t="s">
        <v>6896</v>
      </c>
      <c r="C1313" s="357"/>
      <c r="D1313" s="358"/>
      <c r="E1313" s="343"/>
    </row>
    <row r="1314" spans="1:5" s="341" customFormat="1" ht="15" x14ac:dyDescent="0.25">
      <c r="A1314" s="360" t="s">
        <v>3704</v>
      </c>
      <c r="B1314" s="360" t="s">
        <v>39181</v>
      </c>
      <c r="C1314" s="359" t="s">
        <v>6590</v>
      </c>
      <c r="D1314" s="362">
        <v>304.87</v>
      </c>
      <c r="E1314" s="343"/>
    </row>
    <row r="1315" spans="1:5" s="341" customFormat="1" ht="15" x14ac:dyDescent="0.25">
      <c r="A1315" s="360" t="s">
        <v>3703</v>
      </c>
      <c r="B1315" s="360" t="s">
        <v>39182</v>
      </c>
      <c r="C1315" s="359" t="s">
        <v>6590</v>
      </c>
      <c r="D1315" s="362">
        <v>340.48</v>
      </c>
      <c r="E1315" s="343"/>
    </row>
    <row r="1316" spans="1:5" s="341" customFormat="1" x14ac:dyDescent="0.25">
      <c r="A1316" s="378">
        <v>8911</v>
      </c>
      <c r="B1316" s="356" t="s">
        <v>6897</v>
      </c>
      <c r="C1316" s="357"/>
      <c r="D1316" s="358"/>
      <c r="E1316" s="343"/>
    </row>
    <row r="1317" spans="1:5" s="341" customFormat="1" ht="15" x14ac:dyDescent="0.25">
      <c r="A1317" s="360" t="s">
        <v>3708</v>
      </c>
      <c r="B1317" s="360" t="s">
        <v>39183</v>
      </c>
      <c r="C1317" s="359" t="s">
        <v>6590</v>
      </c>
      <c r="D1317" s="362">
        <v>341.84</v>
      </c>
      <c r="E1317" s="343"/>
    </row>
    <row r="1318" spans="1:5" s="341" customFormat="1" ht="15" x14ac:dyDescent="0.25">
      <c r="A1318" s="360" t="s">
        <v>3707</v>
      </c>
      <c r="B1318" s="360" t="s">
        <v>39184</v>
      </c>
      <c r="C1318" s="359" t="s">
        <v>6590</v>
      </c>
      <c r="D1318" s="362">
        <v>377.45</v>
      </c>
      <c r="E1318" s="343"/>
    </row>
    <row r="1319" spans="1:5" s="341" customFormat="1" x14ac:dyDescent="0.25">
      <c r="A1319" s="378">
        <v>8912</v>
      </c>
      <c r="B1319" s="356" t="s">
        <v>6898</v>
      </c>
      <c r="C1319" s="357"/>
      <c r="D1319" s="358"/>
      <c r="E1319" s="343"/>
    </row>
    <row r="1320" spans="1:5" s="341" customFormat="1" ht="15" x14ac:dyDescent="0.25">
      <c r="A1320" s="360" t="s">
        <v>3712</v>
      </c>
      <c r="B1320" s="360" t="s">
        <v>39185</v>
      </c>
      <c r="C1320" s="359" t="s">
        <v>6590</v>
      </c>
      <c r="D1320" s="362">
        <v>344.63</v>
      </c>
      <c r="E1320" s="343"/>
    </row>
    <row r="1321" spans="1:5" s="341" customFormat="1" ht="15" x14ac:dyDescent="0.25">
      <c r="A1321" s="360" t="s">
        <v>3711</v>
      </c>
      <c r="B1321" s="360" t="s">
        <v>39186</v>
      </c>
      <c r="C1321" s="359" t="s">
        <v>6590</v>
      </c>
      <c r="D1321" s="362">
        <v>380.24</v>
      </c>
      <c r="E1321" s="343"/>
    </row>
    <row r="1322" spans="1:5" s="341" customFormat="1" x14ac:dyDescent="0.25">
      <c r="A1322" s="378">
        <v>8913</v>
      </c>
      <c r="B1322" s="356" t="s">
        <v>6899</v>
      </c>
      <c r="C1322" s="357"/>
      <c r="D1322" s="358"/>
      <c r="E1322" s="343"/>
    </row>
    <row r="1323" spans="1:5" s="341" customFormat="1" ht="30" x14ac:dyDescent="0.25">
      <c r="A1323" s="360" t="s">
        <v>3709</v>
      </c>
      <c r="B1323" s="360" t="s">
        <v>39187</v>
      </c>
      <c r="C1323" s="359" t="s">
        <v>6590</v>
      </c>
      <c r="D1323" s="362">
        <v>255.84</v>
      </c>
      <c r="E1323" s="343"/>
    </row>
    <row r="1324" spans="1:5" s="341" customFormat="1" ht="30" x14ac:dyDescent="0.25">
      <c r="A1324" s="360" t="s">
        <v>3710</v>
      </c>
      <c r="B1324" s="360" t="s">
        <v>39188</v>
      </c>
      <c r="C1324" s="359" t="s">
        <v>6590</v>
      </c>
      <c r="D1324" s="362">
        <v>278.29000000000002</v>
      </c>
      <c r="E1324" s="343"/>
    </row>
    <row r="1325" spans="1:5" s="341" customFormat="1" x14ac:dyDescent="0.25">
      <c r="A1325" s="378">
        <v>8914</v>
      </c>
      <c r="B1325" s="356" t="s">
        <v>6900</v>
      </c>
      <c r="C1325" s="357"/>
      <c r="D1325" s="358"/>
      <c r="E1325" s="343"/>
    </row>
    <row r="1326" spans="1:5" s="341" customFormat="1" ht="15" x14ac:dyDescent="0.25">
      <c r="A1326" s="360" t="s">
        <v>3706</v>
      </c>
      <c r="B1326" s="360" t="s">
        <v>39189</v>
      </c>
      <c r="C1326" s="359" t="s">
        <v>6590</v>
      </c>
      <c r="D1326" s="362">
        <v>170.16</v>
      </c>
      <c r="E1326" s="343"/>
    </row>
    <row r="1327" spans="1:5" s="341" customFormat="1" ht="15" x14ac:dyDescent="0.25">
      <c r="A1327" s="360" t="s">
        <v>3705</v>
      </c>
      <c r="B1327" s="360" t="s">
        <v>39190</v>
      </c>
      <c r="C1327" s="359" t="s">
        <v>6590</v>
      </c>
      <c r="D1327" s="362">
        <v>213.08</v>
      </c>
      <c r="E1327" s="343"/>
    </row>
    <row r="1328" spans="1:5" s="341" customFormat="1" x14ac:dyDescent="0.25">
      <c r="A1328" s="378">
        <v>8681</v>
      </c>
      <c r="B1328" s="356" t="s">
        <v>6901</v>
      </c>
      <c r="C1328" s="357"/>
      <c r="D1328" s="358"/>
      <c r="E1328" s="343"/>
    </row>
    <row r="1329" spans="1:5" s="341" customFormat="1" x14ac:dyDescent="0.25">
      <c r="A1329" s="378">
        <v>8915</v>
      </c>
      <c r="B1329" s="356" t="s">
        <v>6902</v>
      </c>
      <c r="C1329" s="357"/>
      <c r="D1329" s="358"/>
      <c r="E1329" s="343"/>
    </row>
    <row r="1330" spans="1:5" s="341" customFormat="1" ht="30" x14ac:dyDescent="0.25">
      <c r="A1330" s="360" t="s">
        <v>2116</v>
      </c>
      <c r="B1330" s="360" t="s">
        <v>41075</v>
      </c>
      <c r="C1330" s="359" t="s">
        <v>6594</v>
      </c>
      <c r="D1330" s="363">
        <v>14.72</v>
      </c>
      <c r="E1330" s="343"/>
    </row>
    <row r="1331" spans="1:5" s="341" customFormat="1" ht="30" x14ac:dyDescent="0.25">
      <c r="A1331" s="360" t="s">
        <v>2117</v>
      </c>
      <c r="B1331" s="360" t="s">
        <v>41076</v>
      </c>
      <c r="C1331" s="359" t="s">
        <v>6594</v>
      </c>
      <c r="D1331" s="361">
        <v>2.95</v>
      </c>
      <c r="E1331" s="343"/>
    </row>
    <row r="1332" spans="1:5" s="341" customFormat="1" ht="30" x14ac:dyDescent="0.25">
      <c r="A1332" s="360" t="s">
        <v>2118</v>
      </c>
      <c r="B1332" s="360" t="s">
        <v>41077</v>
      </c>
      <c r="C1332" s="359" t="s">
        <v>6594</v>
      </c>
      <c r="D1332" s="363">
        <v>20.260000000000002</v>
      </c>
      <c r="E1332" s="343"/>
    </row>
    <row r="1333" spans="1:5" s="341" customFormat="1" ht="30" x14ac:dyDescent="0.25">
      <c r="A1333" s="360" t="s">
        <v>2119</v>
      </c>
      <c r="B1333" s="360" t="s">
        <v>41078</v>
      </c>
      <c r="C1333" s="359" t="s">
        <v>6594</v>
      </c>
      <c r="D1333" s="361">
        <v>4.26</v>
      </c>
      <c r="E1333" s="343"/>
    </row>
    <row r="1334" spans="1:5" s="341" customFormat="1" ht="30" x14ac:dyDescent="0.25">
      <c r="A1334" s="360" t="s">
        <v>2120</v>
      </c>
      <c r="B1334" s="360" t="s">
        <v>41079</v>
      </c>
      <c r="C1334" s="359" t="s">
        <v>6594</v>
      </c>
      <c r="D1334" s="363">
        <v>32.74</v>
      </c>
      <c r="E1334" s="343"/>
    </row>
    <row r="1335" spans="1:5" s="341" customFormat="1" ht="30" x14ac:dyDescent="0.25">
      <c r="A1335" s="360" t="s">
        <v>2121</v>
      </c>
      <c r="B1335" s="360" t="s">
        <v>41080</v>
      </c>
      <c r="C1335" s="359" t="s">
        <v>6594</v>
      </c>
      <c r="D1335" s="363">
        <v>38.1</v>
      </c>
      <c r="E1335" s="343"/>
    </row>
    <row r="1336" spans="1:5" s="341" customFormat="1" ht="30" x14ac:dyDescent="0.25">
      <c r="A1336" s="360" t="s">
        <v>2122</v>
      </c>
      <c r="B1336" s="360" t="s">
        <v>41081</v>
      </c>
      <c r="C1336" s="359" t="s">
        <v>6594</v>
      </c>
      <c r="D1336" s="361">
        <v>6.02</v>
      </c>
      <c r="E1336" s="343"/>
    </row>
    <row r="1337" spans="1:5" s="341" customFormat="1" ht="30" x14ac:dyDescent="0.25">
      <c r="A1337" s="360" t="s">
        <v>2123</v>
      </c>
      <c r="B1337" s="360" t="s">
        <v>41082</v>
      </c>
      <c r="C1337" s="359" t="s">
        <v>6594</v>
      </c>
      <c r="D1337" s="361">
        <v>8.42</v>
      </c>
      <c r="E1337" s="343"/>
    </row>
    <row r="1338" spans="1:5" s="341" customFormat="1" x14ac:dyDescent="0.25">
      <c r="A1338" s="378">
        <v>8916</v>
      </c>
      <c r="B1338" s="356" t="s">
        <v>6903</v>
      </c>
      <c r="C1338" s="357"/>
      <c r="D1338" s="358"/>
      <c r="E1338" s="343"/>
    </row>
    <row r="1339" spans="1:5" s="341" customFormat="1" ht="15" x14ac:dyDescent="0.25">
      <c r="A1339" s="360" t="s">
        <v>26077</v>
      </c>
      <c r="B1339" s="360" t="s">
        <v>41083</v>
      </c>
      <c r="C1339" s="359" t="s">
        <v>6594</v>
      </c>
      <c r="D1339" s="361">
        <v>5.65</v>
      </c>
      <c r="E1339" s="343"/>
    </row>
    <row r="1340" spans="1:5" s="341" customFormat="1" ht="30" x14ac:dyDescent="0.25">
      <c r="A1340" s="360" t="s">
        <v>2100</v>
      </c>
      <c r="B1340" s="360" t="s">
        <v>41084</v>
      </c>
      <c r="C1340" s="359" t="s">
        <v>6594</v>
      </c>
      <c r="D1340" s="363">
        <v>18.2</v>
      </c>
      <c r="E1340" s="343"/>
    </row>
    <row r="1341" spans="1:5" s="341" customFormat="1" ht="30" x14ac:dyDescent="0.25">
      <c r="A1341" s="360" t="s">
        <v>2101</v>
      </c>
      <c r="B1341" s="360" t="s">
        <v>41085</v>
      </c>
      <c r="C1341" s="359" t="s">
        <v>6594</v>
      </c>
      <c r="D1341" s="362">
        <v>139.02000000000001</v>
      </c>
      <c r="E1341" s="343"/>
    </row>
    <row r="1342" spans="1:5" s="341" customFormat="1" ht="30" x14ac:dyDescent="0.25">
      <c r="A1342" s="360" t="s">
        <v>2102</v>
      </c>
      <c r="B1342" s="360" t="s">
        <v>41086</v>
      </c>
      <c r="C1342" s="359" t="s">
        <v>6594</v>
      </c>
      <c r="D1342" s="361">
        <v>3.8</v>
      </c>
      <c r="E1342" s="343"/>
    </row>
    <row r="1343" spans="1:5" s="341" customFormat="1" ht="30" x14ac:dyDescent="0.25">
      <c r="A1343" s="360" t="s">
        <v>2103</v>
      </c>
      <c r="B1343" s="360" t="s">
        <v>41087</v>
      </c>
      <c r="C1343" s="359" t="s">
        <v>6594</v>
      </c>
      <c r="D1343" s="362">
        <v>169.38</v>
      </c>
      <c r="E1343" s="343"/>
    </row>
    <row r="1344" spans="1:5" s="341" customFormat="1" ht="30" x14ac:dyDescent="0.25">
      <c r="A1344" s="360" t="s">
        <v>2104</v>
      </c>
      <c r="B1344" s="360" t="s">
        <v>41088</v>
      </c>
      <c r="C1344" s="359" t="s">
        <v>6594</v>
      </c>
      <c r="D1344" s="363">
        <v>22.24</v>
      </c>
      <c r="E1344" s="343"/>
    </row>
    <row r="1345" spans="1:5" s="341" customFormat="1" ht="30" x14ac:dyDescent="0.25">
      <c r="A1345" s="360" t="s">
        <v>2105</v>
      </c>
      <c r="B1345" s="360" t="s">
        <v>41089</v>
      </c>
      <c r="C1345" s="359" t="s">
        <v>6594</v>
      </c>
      <c r="D1345" s="362">
        <v>206.4</v>
      </c>
      <c r="E1345" s="343"/>
    </row>
    <row r="1346" spans="1:5" s="341" customFormat="1" ht="30" x14ac:dyDescent="0.25">
      <c r="A1346" s="360" t="s">
        <v>2106</v>
      </c>
      <c r="B1346" s="360" t="s">
        <v>41090</v>
      </c>
      <c r="C1346" s="359" t="s">
        <v>6594</v>
      </c>
      <c r="D1346" s="362">
        <v>266.36</v>
      </c>
      <c r="E1346" s="343"/>
    </row>
    <row r="1347" spans="1:5" s="341" customFormat="1" ht="30" x14ac:dyDescent="0.25">
      <c r="A1347" s="360" t="s">
        <v>2107</v>
      </c>
      <c r="B1347" s="360" t="s">
        <v>41091</v>
      </c>
      <c r="C1347" s="359" t="s">
        <v>6594</v>
      </c>
      <c r="D1347" s="361">
        <v>5.15</v>
      </c>
      <c r="E1347" s="343"/>
    </row>
    <row r="1348" spans="1:5" s="341" customFormat="1" ht="30" x14ac:dyDescent="0.25">
      <c r="A1348" s="360" t="s">
        <v>2108</v>
      </c>
      <c r="B1348" s="360" t="s">
        <v>41092</v>
      </c>
      <c r="C1348" s="359" t="s">
        <v>6594</v>
      </c>
      <c r="D1348" s="363">
        <v>33.119999999999997</v>
      </c>
      <c r="E1348" s="343"/>
    </row>
    <row r="1349" spans="1:5" s="341" customFormat="1" ht="30" x14ac:dyDescent="0.25">
      <c r="A1349" s="360" t="s">
        <v>2109</v>
      </c>
      <c r="B1349" s="360" t="s">
        <v>41093</v>
      </c>
      <c r="C1349" s="359" t="s">
        <v>6594</v>
      </c>
      <c r="D1349" s="362">
        <v>334.62</v>
      </c>
      <c r="E1349" s="343"/>
    </row>
    <row r="1350" spans="1:5" s="341" customFormat="1" ht="30" x14ac:dyDescent="0.25">
      <c r="A1350" s="360" t="s">
        <v>2110</v>
      </c>
      <c r="B1350" s="360" t="s">
        <v>41094</v>
      </c>
      <c r="C1350" s="359" t="s">
        <v>6594</v>
      </c>
      <c r="D1350" s="363">
        <v>44.62</v>
      </c>
      <c r="E1350" s="343"/>
    </row>
    <row r="1351" spans="1:5" s="341" customFormat="1" ht="30" x14ac:dyDescent="0.25">
      <c r="A1351" s="360" t="s">
        <v>2111</v>
      </c>
      <c r="B1351" s="360" t="s">
        <v>41095</v>
      </c>
      <c r="C1351" s="359" t="s">
        <v>6594</v>
      </c>
      <c r="D1351" s="361">
        <v>7.62</v>
      </c>
      <c r="E1351" s="343"/>
    </row>
    <row r="1352" spans="1:5" s="341" customFormat="1" ht="30" x14ac:dyDescent="0.25">
      <c r="A1352" s="360" t="s">
        <v>2112</v>
      </c>
      <c r="B1352" s="360" t="s">
        <v>41096</v>
      </c>
      <c r="C1352" s="359" t="s">
        <v>6594</v>
      </c>
      <c r="D1352" s="363">
        <v>52.67</v>
      </c>
      <c r="E1352" s="343"/>
    </row>
    <row r="1353" spans="1:5" s="341" customFormat="1" ht="30" x14ac:dyDescent="0.25">
      <c r="A1353" s="360" t="s">
        <v>2113</v>
      </c>
      <c r="B1353" s="360" t="s">
        <v>41097</v>
      </c>
      <c r="C1353" s="359" t="s">
        <v>6594</v>
      </c>
      <c r="D1353" s="363">
        <v>10.050000000000001</v>
      </c>
      <c r="E1353" s="343"/>
    </row>
    <row r="1354" spans="1:5" s="341" customFormat="1" ht="30" x14ac:dyDescent="0.25">
      <c r="A1354" s="360" t="s">
        <v>2114</v>
      </c>
      <c r="B1354" s="360" t="s">
        <v>41098</v>
      </c>
      <c r="C1354" s="359" t="s">
        <v>6594</v>
      </c>
      <c r="D1354" s="363">
        <v>87.75</v>
      </c>
      <c r="E1354" s="343"/>
    </row>
    <row r="1355" spans="1:5" s="341" customFormat="1" ht="30" x14ac:dyDescent="0.25">
      <c r="A1355" s="360" t="s">
        <v>2115</v>
      </c>
      <c r="B1355" s="360" t="s">
        <v>41099</v>
      </c>
      <c r="C1355" s="359" t="s">
        <v>6594</v>
      </c>
      <c r="D1355" s="362">
        <v>112.69</v>
      </c>
      <c r="E1355" s="343"/>
    </row>
    <row r="1356" spans="1:5" s="341" customFormat="1" x14ac:dyDescent="0.25">
      <c r="A1356" s="378">
        <v>8917</v>
      </c>
      <c r="B1356" s="356" t="s">
        <v>6904</v>
      </c>
      <c r="C1356" s="357"/>
      <c r="D1356" s="358"/>
      <c r="E1356" s="343"/>
    </row>
    <row r="1357" spans="1:5" s="341" customFormat="1" ht="15" x14ac:dyDescent="0.25">
      <c r="A1357" s="360" t="s">
        <v>2124</v>
      </c>
      <c r="B1357" s="360" t="s">
        <v>41100</v>
      </c>
      <c r="C1357" s="359" t="s">
        <v>6594</v>
      </c>
      <c r="D1357" s="363">
        <v>12.67</v>
      </c>
      <c r="E1357" s="343"/>
    </row>
    <row r="1358" spans="1:5" s="341" customFormat="1" ht="15" x14ac:dyDescent="0.25">
      <c r="A1358" s="360" t="s">
        <v>2125</v>
      </c>
      <c r="B1358" s="360" t="s">
        <v>41101</v>
      </c>
      <c r="C1358" s="359" t="s">
        <v>6594</v>
      </c>
      <c r="D1358" s="363">
        <v>18.11</v>
      </c>
      <c r="E1358" s="343"/>
    </row>
    <row r="1359" spans="1:5" s="341" customFormat="1" ht="15" x14ac:dyDescent="0.25">
      <c r="A1359" s="360" t="s">
        <v>2126</v>
      </c>
      <c r="B1359" s="360" t="s">
        <v>41102</v>
      </c>
      <c r="C1359" s="359" t="s">
        <v>6594</v>
      </c>
      <c r="D1359" s="363">
        <v>25.03</v>
      </c>
      <c r="E1359" s="343"/>
    </row>
    <row r="1360" spans="1:5" s="341" customFormat="1" ht="15" x14ac:dyDescent="0.25">
      <c r="A1360" s="360" t="s">
        <v>2127</v>
      </c>
      <c r="B1360" s="360" t="s">
        <v>41103</v>
      </c>
      <c r="C1360" s="359" t="s">
        <v>6594</v>
      </c>
      <c r="D1360" s="363">
        <v>39.42</v>
      </c>
      <c r="E1360" s="343"/>
    </row>
    <row r="1361" spans="1:5" s="341" customFormat="1" ht="15" x14ac:dyDescent="0.25">
      <c r="A1361" s="360" t="s">
        <v>2128</v>
      </c>
      <c r="B1361" s="360" t="s">
        <v>41104</v>
      </c>
      <c r="C1361" s="359" t="s">
        <v>6594</v>
      </c>
      <c r="D1361" s="363">
        <v>54.61</v>
      </c>
      <c r="E1361" s="343"/>
    </row>
    <row r="1362" spans="1:5" s="341" customFormat="1" ht="15" x14ac:dyDescent="0.25">
      <c r="A1362" s="360" t="s">
        <v>2129</v>
      </c>
      <c r="B1362" s="360" t="s">
        <v>41105</v>
      </c>
      <c r="C1362" s="359" t="s">
        <v>6594</v>
      </c>
      <c r="D1362" s="363">
        <v>77.27</v>
      </c>
      <c r="E1362" s="343"/>
    </row>
    <row r="1363" spans="1:5" s="341" customFormat="1" ht="15" x14ac:dyDescent="0.25">
      <c r="A1363" s="360" t="s">
        <v>2130</v>
      </c>
      <c r="B1363" s="360" t="s">
        <v>41106</v>
      </c>
      <c r="C1363" s="359" t="s">
        <v>6594</v>
      </c>
      <c r="D1363" s="362">
        <v>105.41</v>
      </c>
      <c r="E1363" s="343"/>
    </row>
    <row r="1364" spans="1:5" s="341" customFormat="1" x14ac:dyDescent="0.25">
      <c r="A1364" s="378">
        <v>8918</v>
      </c>
      <c r="B1364" s="356" t="s">
        <v>6905</v>
      </c>
      <c r="C1364" s="357"/>
      <c r="D1364" s="358"/>
      <c r="E1364" s="343"/>
    </row>
    <row r="1365" spans="1:5" s="341" customFormat="1" ht="15" x14ac:dyDescent="0.25">
      <c r="A1365" s="360" t="s">
        <v>4629</v>
      </c>
      <c r="B1365" s="360" t="s">
        <v>41107</v>
      </c>
      <c r="C1365" s="359" t="s">
        <v>6608</v>
      </c>
      <c r="D1365" s="363">
        <v>17.41</v>
      </c>
      <c r="E1365" s="343"/>
    </row>
    <row r="1366" spans="1:5" s="341" customFormat="1" ht="15" x14ac:dyDescent="0.25">
      <c r="A1366" s="360" t="s">
        <v>2160</v>
      </c>
      <c r="B1366" s="360" t="s">
        <v>41108</v>
      </c>
      <c r="C1366" s="359" t="s">
        <v>6608</v>
      </c>
      <c r="D1366" s="363">
        <v>10.27</v>
      </c>
      <c r="E1366" s="343"/>
    </row>
    <row r="1367" spans="1:5" s="341" customFormat="1" ht="15" x14ac:dyDescent="0.25">
      <c r="A1367" s="360" t="s">
        <v>2154</v>
      </c>
      <c r="B1367" s="360" t="s">
        <v>41109</v>
      </c>
      <c r="C1367" s="359" t="s">
        <v>6608</v>
      </c>
      <c r="D1367" s="363">
        <v>13.36</v>
      </c>
      <c r="E1367" s="343"/>
    </row>
    <row r="1368" spans="1:5" s="341" customFormat="1" ht="15" x14ac:dyDescent="0.25">
      <c r="A1368" s="360" t="s">
        <v>2159</v>
      </c>
      <c r="B1368" s="360" t="s">
        <v>41110</v>
      </c>
      <c r="C1368" s="359" t="s">
        <v>6608</v>
      </c>
      <c r="D1368" s="363">
        <v>13.96</v>
      </c>
      <c r="E1368" s="343"/>
    </row>
    <row r="1369" spans="1:5" s="341" customFormat="1" ht="15" x14ac:dyDescent="0.25">
      <c r="A1369" s="360" t="s">
        <v>2155</v>
      </c>
      <c r="B1369" s="360" t="s">
        <v>41111</v>
      </c>
      <c r="C1369" s="359" t="s">
        <v>6608</v>
      </c>
      <c r="D1369" s="363">
        <v>15.43</v>
      </c>
      <c r="E1369" s="343"/>
    </row>
    <row r="1370" spans="1:5" s="341" customFormat="1" ht="15" x14ac:dyDescent="0.25">
      <c r="A1370" s="360" t="s">
        <v>2156</v>
      </c>
      <c r="B1370" s="360" t="s">
        <v>41112</v>
      </c>
      <c r="C1370" s="359" t="s">
        <v>6608</v>
      </c>
      <c r="D1370" s="363">
        <v>11.97</v>
      </c>
      <c r="E1370" s="343"/>
    </row>
    <row r="1371" spans="1:5" s="341" customFormat="1" ht="15" x14ac:dyDescent="0.25">
      <c r="A1371" s="360" t="s">
        <v>2157</v>
      </c>
      <c r="B1371" s="360" t="s">
        <v>41113</v>
      </c>
      <c r="C1371" s="359" t="s">
        <v>6608</v>
      </c>
      <c r="D1371" s="363">
        <v>11.91</v>
      </c>
      <c r="E1371" s="343"/>
    </row>
    <row r="1372" spans="1:5" s="341" customFormat="1" ht="15" x14ac:dyDescent="0.25">
      <c r="A1372" s="360" t="s">
        <v>2158</v>
      </c>
      <c r="B1372" s="360" t="s">
        <v>41114</v>
      </c>
      <c r="C1372" s="359" t="s">
        <v>6608</v>
      </c>
      <c r="D1372" s="363">
        <v>10.58</v>
      </c>
      <c r="E1372" s="343"/>
    </row>
    <row r="1373" spans="1:5" s="341" customFormat="1" ht="15" x14ac:dyDescent="0.25">
      <c r="A1373" s="360" t="s">
        <v>2162</v>
      </c>
      <c r="B1373" s="360" t="s">
        <v>41115</v>
      </c>
      <c r="C1373" s="359" t="s">
        <v>6608</v>
      </c>
      <c r="D1373" s="363">
        <v>10.36</v>
      </c>
      <c r="E1373" s="343"/>
    </row>
    <row r="1374" spans="1:5" s="341" customFormat="1" ht="15" x14ac:dyDescent="0.25">
      <c r="A1374" s="360" t="s">
        <v>2161</v>
      </c>
      <c r="B1374" s="360" t="s">
        <v>41116</v>
      </c>
      <c r="C1374" s="359" t="s">
        <v>6608</v>
      </c>
      <c r="D1374" s="363">
        <v>14.09</v>
      </c>
      <c r="E1374" s="343"/>
    </row>
    <row r="1375" spans="1:5" s="341" customFormat="1" ht="15" x14ac:dyDescent="0.25">
      <c r="A1375" s="360" t="s">
        <v>2188</v>
      </c>
      <c r="B1375" s="360" t="s">
        <v>41117</v>
      </c>
      <c r="C1375" s="359" t="s">
        <v>6608</v>
      </c>
      <c r="D1375" s="363">
        <v>83.23</v>
      </c>
      <c r="E1375" s="343"/>
    </row>
    <row r="1376" spans="1:5" s="341" customFormat="1" x14ac:dyDescent="0.25">
      <c r="A1376" s="378">
        <v>8919</v>
      </c>
      <c r="B1376" s="356" t="s">
        <v>6906</v>
      </c>
      <c r="C1376" s="357"/>
      <c r="D1376" s="358"/>
      <c r="E1376" s="343"/>
    </row>
    <row r="1377" spans="1:5" s="341" customFormat="1" ht="30" x14ac:dyDescent="0.25">
      <c r="A1377" s="360" t="s">
        <v>2179</v>
      </c>
      <c r="B1377" s="360" t="s">
        <v>26078</v>
      </c>
      <c r="C1377" s="359" t="s">
        <v>6608</v>
      </c>
      <c r="D1377" s="362">
        <v>291.51</v>
      </c>
      <c r="E1377" s="343"/>
    </row>
    <row r="1378" spans="1:5" s="341" customFormat="1" ht="30" x14ac:dyDescent="0.25">
      <c r="A1378" s="360" t="s">
        <v>2180</v>
      </c>
      <c r="B1378" s="360" t="s">
        <v>26079</v>
      </c>
      <c r="C1378" s="359" t="s">
        <v>6608</v>
      </c>
      <c r="D1378" s="364">
        <v>1178.05</v>
      </c>
      <c r="E1378" s="343"/>
    </row>
    <row r="1379" spans="1:5" s="341" customFormat="1" ht="30" x14ac:dyDescent="0.25">
      <c r="A1379" s="360" t="s">
        <v>2181</v>
      </c>
      <c r="B1379" s="360" t="s">
        <v>26080</v>
      </c>
      <c r="C1379" s="359" t="s">
        <v>6608</v>
      </c>
      <c r="D1379" s="364">
        <v>1038.17</v>
      </c>
      <c r="E1379" s="343"/>
    </row>
    <row r="1380" spans="1:5" s="341" customFormat="1" ht="30" x14ac:dyDescent="0.25">
      <c r="A1380" s="360" t="s">
        <v>2182</v>
      </c>
      <c r="B1380" s="360" t="s">
        <v>26081</v>
      </c>
      <c r="C1380" s="359" t="s">
        <v>6608</v>
      </c>
      <c r="D1380" s="364">
        <v>2151.4299999999998</v>
      </c>
      <c r="E1380" s="343"/>
    </row>
    <row r="1381" spans="1:5" s="341" customFormat="1" ht="30" x14ac:dyDescent="0.25">
      <c r="A1381" s="360" t="s">
        <v>2183</v>
      </c>
      <c r="B1381" s="360" t="s">
        <v>26082</v>
      </c>
      <c r="C1381" s="359" t="s">
        <v>6608</v>
      </c>
      <c r="D1381" s="364">
        <v>1999.73</v>
      </c>
      <c r="E1381" s="343"/>
    </row>
    <row r="1382" spans="1:5" s="341" customFormat="1" ht="30" x14ac:dyDescent="0.25">
      <c r="A1382" s="360" t="s">
        <v>39191</v>
      </c>
      <c r="B1382" s="360" t="s">
        <v>39192</v>
      </c>
      <c r="C1382" s="359" t="s">
        <v>6608</v>
      </c>
      <c r="D1382" s="364">
        <v>5454.43</v>
      </c>
      <c r="E1382" s="343"/>
    </row>
    <row r="1383" spans="1:5" s="341" customFormat="1" ht="15" x14ac:dyDescent="0.25">
      <c r="A1383" s="360" t="s">
        <v>2167</v>
      </c>
      <c r="B1383" s="360" t="s">
        <v>26083</v>
      </c>
      <c r="C1383" s="359" t="s">
        <v>6608</v>
      </c>
      <c r="D1383" s="363">
        <v>49.05</v>
      </c>
      <c r="E1383" s="343"/>
    </row>
    <row r="1384" spans="1:5" s="341" customFormat="1" ht="15" x14ac:dyDescent="0.25">
      <c r="A1384" s="360" t="s">
        <v>2172</v>
      </c>
      <c r="B1384" s="360" t="s">
        <v>26084</v>
      </c>
      <c r="C1384" s="359" t="s">
        <v>6608</v>
      </c>
      <c r="D1384" s="363">
        <v>89.25</v>
      </c>
      <c r="E1384" s="343"/>
    </row>
    <row r="1385" spans="1:5" s="341" customFormat="1" ht="15" x14ac:dyDescent="0.25">
      <c r="A1385" s="360" t="s">
        <v>2168</v>
      </c>
      <c r="B1385" s="360" t="s">
        <v>26085</v>
      </c>
      <c r="C1385" s="359" t="s">
        <v>6608</v>
      </c>
      <c r="D1385" s="363">
        <v>62.75</v>
      </c>
      <c r="E1385" s="343"/>
    </row>
    <row r="1386" spans="1:5" s="341" customFormat="1" ht="15" x14ac:dyDescent="0.25">
      <c r="A1386" s="360" t="s">
        <v>2173</v>
      </c>
      <c r="B1386" s="360" t="s">
        <v>26086</v>
      </c>
      <c r="C1386" s="359" t="s">
        <v>6608</v>
      </c>
      <c r="D1386" s="362">
        <v>133.44</v>
      </c>
      <c r="E1386" s="343"/>
    </row>
    <row r="1387" spans="1:5" s="341" customFormat="1" ht="15" x14ac:dyDescent="0.25">
      <c r="A1387" s="360" t="s">
        <v>2169</v>
      </c>
      <c r="B1387" s="360" t="s">
        <v>26087</v>
      </c>
      <c r="C1387" s="359" t="s">
        <v>6608</v>
      </c>
      <c r="D1387" s="363">
        <v>95.01</v>
      </c>
      <c r="E1387" s="343"/>
    </row>
    <row r="1388" spans="1:5" s="341" customFormat="1" ht="15" x14ac:dyDescent="0.25">
      <c r="A1388" s="360" t="s">
        <v>2170</v>
      </c>
      <c r="B1388" s="360" t="s">
        <v>26088</v>
      </c>
      <c r="C1388" s="359" t="s">
        <v>6608</v>
      </c>
      <c r="D1388" s="362">
        <v>118.87</v>
      </c>
      <c r="E1388" s="343"/>
    </row>
    <row r="1389" spans="1:5" s="341" customFormat="1" ht="15" x14ac:dyDescent="0.25">
      <c r="A1389" s="360" t="s">
        <v>26089</v>
      </c>
      <c r="B1389" s="360" t="s">
        <v>26090</v>
      </c>
      <c r="C1389" s="359" t="s">
        <v>6608</v>
      </c>
      <c r="D1389" s="362">
        <v>209.23</v>
      </c>
      <c r="E1389" s="343"/>
    </row>
    <row r="1390" spans="1:5" s="341" customFormat="1" ht="15" x14ac:dyDescent="0.25">
      <c r="A1390" s="360" t="s">
        <v>2171</v>
      </c>
      <c r="B1390" s="360" t="s">
        <v>26091</v>
      </c>
      <c r="C1390" s="359" t="s">
        <v>6608</v>
      </c>
      <c r="D1390" s="362">
        <v>180.66</v>
      </c>
      <c r="E1390" s="343"/>
    </row>
    <row r="1391" spans="1:5" s="341" customFormat="1" ht="15" x14ac:dyDescent="0.25">
      <c r="A1391" s="360" t="s">
        <v>2184</v>
      </c>
      <c r="B1391" s="360" t="s">
        <v>23528</v>
      </c>
      <c r="C1391" s="359" t="s">
        <v>6608</v>
      </c>
      <c r="D1391" s="363">
        <v>75.400000000000006</v>
      </c>
      <c r="E1391" s="343"/>
    </row>
    <row r="1392" spans="1:5" s="341" customFormat="1" ht="15" x14ac:dyDescent="0.25">
      <c r="A1392" s="360" t="s">
        <v>2185</v>
      </c>
      <c r="B1392" s="360" t="s">
        <v>23529</v>
      </c>
      <c r="C1392" s="359" t="s">
        <v>6608</v>
      </c>
      <c r="D1392" s="362">
        <v>144.18</v>
      </c>
      <c r="E1392" s="343"/>
    </row>
    <row r="1393" spans="1:5" s="341" customFormat="1" ht="15" x14ac:dyDescent="0.25">
      <c r="A1393" s="360" t="s">
        <v>2186</v>
      </c>
      <c r="B1393" s="360" t="s">
        <v>23530</v>
      </c>
      <c r="C1393" s="359" t="s">
        <v>6608</v>
      </c>
      <c r="D1393" s="362">
        <v>273.12</v>
      </c>
      <c r="E1393" s="343"/>
    </row>
    <row r="1394" spans="1:5" s="341" customFormat="1" ht="15" x14ac:dyDescent="0.25">
      <c r="A1394" s="360" t="s">
        <v>2187</v>
      </c>
      <c r="B1394" s="360" t="s">
        <v>23531</v>
      </c>
      <c r="C1394" s="359" t="s">
        <v>6608</v>
      </c>
      <c r="D1394" s="362">
        <v>611.51</v>
      </c>
      <c r="E1394" s="343"/>
    </row>
    <row r="1395" spans="1:5" s="341" customFormat="1" x14ac:dyDescent="0.25">
      <c r="A1395" s="378">
        <v>8920</v>
      </c>
      <c r="B1395" s="356" t="s">
        <v>6907</v>
      </c>
      <c r="C1395" s="357"/>
      <c r="D1395" s="358"/>
      <c r="E1395" s="343"/>
    </row>
    <row r="1396" spans="1:5" s="341" customFormat="1" ht="15" x14ac:dyDescent="0.25">
      <c r="A1396" s="360" t="s">
        <v>2163</v>
      </c>
      <c r="B1396" s="360" t="s">
        <v>41118</v>
      </c>
      <c r="C1396" s="359" t="s">
        <v>6608</v>
      </c>
      <c r="D1396" s="362">
        <v>203.05</v>
      </c>
      <c r="E1396" s="343"/>
    </row>
    <row r="1397" spans="1:5" s="341" customFormat="1" ht="15" x14ac:dyDescent="0.25">
      <c r="A1397" s="360" t="s">
        <v>2164</v>
      </c>
      <c r="B1397" s="360" t="s">
        <v>41119</v>
      </c>
      <c r="C1397" s="359" t="s">
        <v>6608</v>
      </c>
      <c r="D1397" s="362">
        <v>199.99</v>
      </c>
      <c r="E1397" s="343"/>
    </row>
    <row r="1398" spans="1:5" s="341" customFormat="1" ht="15" x14ac:dyDescent="0.25">
      <c r="A1398" s="360" t="s">
        <v>2165</v>
      </c>
      <c r="B1398" s="360" t="s">
        <v>41120</v>
      </c>
      <c r="C1398" s="359" t="s">
        <v>6608</v>
      </c>
      <c r="D1398" s="362">
        <v>354.24</v>
      </c>
      <c r="E1398" s="343"/>
    </row>
    <row r="1399" spans="1:5" s="341" customFormat="1" ht="15" x14ac:dyDescent="0.25">
      <c r="A1399" s="360" t="s">
        <v>2166</v>
      </c>
      <c r="B1399" s="360" t="s">
        <v>41121</v>
      </c>
      <c r="C1399" s="359" t="s">
        <v>6608</v>
      </c>
      <c r="D1399" s="362">
        <v>440.26</v>
      </c>
      <c r="E1399" s="343"/>
    </row>
    <row r="1400" spans="1:5" s="341" customFormat="1" x14ac:dyDescent="0.25">
      <c r="A1400" s="378">
        <v>8921</v>
      </c>
      <c r="B1400" s="356" t="s">
        <v>6908</v>
      </c>
      <c r="C1400" s="357"/>
      <c r="D1400" s="358"/>
      <c r="E1400" s="343"/>
    </row>
    <row r="1401" spans="1:5" s="341" customFormat="1" ht="15" x14ac:dyDescent="0.25">
      <c r="A1401" s="360" t="s">
        <v>12931</v>
      </c>
      <c r="B1401" s="360" t="s">
        <v>26092</v>
      </c>
      <c r="C1401" s="359" t="s">
        <v>6608</v>
      </c>
      <c r="D1401" s="364">
        <v>1534.02</v>
      </c>
      <c r="E1401" s="343"/>
    </row>
    <row r="1402" spans="1:5" s="341" customFormat="1" ht="15" x14ac:dyDescent="0.25">
      <c r="A1402" s="360" t="s">
        <v>11924</v>
      </c>
      <c r="B1402" s="360" t="s">
        <v>26093</v>
      </c>
      <c r="C1402" s="359" t="s">
        <v>6608</v>
      </c>
      <c r="D1402" s="364">
        <v>1950.37</v>
      </c>
      <c r="E1402" s="343"/>
    </row>
    <row r="1403" spans="1:5" s="341" customFormat="1" ht="15" x14ac:dyDescent="0.25">
      <c r="A1403" s="360" t="s">
        <v>2178</v>
      </c>
      <c r="B1403" s="360" t="s">
        <v>26094</v>
      </c>
      <c r="C1403" s="359" t="s">
        <v>6608</v>
      </c>
      <c r="D1403" s="364">
        <v>3042.2</v>
      </c>
      <c r="E1403" s="343"/>
    </row>
    <row r="1404" spans="1:5" s="341" customFormat="1" ht="15" x14ac:dyDescent="0.25">
      <c r="A1404" s="360" t="s">
        <v>26095</v>
      </c>
      <c r="B1404" s="360" t="s">
        <v>41122</v>
      </c>
      <c r="C1404" s="359" t="s">
        <v>6608</v>
      </c>
      <c r="D1404" s="362">
        <v>134.11000000000001</v>
      </c>
      <c r="E1404" s="343"/>
    </row>
    <row r="1405" spans="1:5" s="341" customFormat="1" ht="15" x14ac:dyDescent="0.25">
      <c r="A1405" s="360" t="s">
        <v>2174</v>
      </c>
      <c r="B1405" s="360" t="s">
        <v>26096</v>
      </c>
      <c r="C1405" s="359" t="s">
        <v>6608</v>
      </c>
      <c r="D1405" s="362">
        <v>151.94999999999999</v>
      </c>
      <c r="E1405" s="343"/>
    </row>
    <row r="1406" spans="1:5" s="341" customFormat="1" ht="15" x14ac:dyDescent="0.25">
      <c r="A1406" s="360" t="s">
        <v>2151</v>
      </c>
      <c r="B1406" s="360" t="s">
        <v>26097</v>
      </c>
      <c r="C1406" s="359" t="s">
        <v>6608</v>
      </c>
      <c r="D1406" s="362">
        <v>309.19</v>
      </c>
      <c r="E1406" s="343"/>
    </row>
    <row r="1407" spans="1:5" s="341" customFormat="1" ht="15" x14ac:dyDescent="0.25">
      <c r="A1407" s="360" t="s">
        <v>2175</v>
      </c>
      <c r="B1407" s="360" t="s">
        <v>26098</v>
      </c>
      <c r="C1407" s="359" t="s">
        <v>6608</v>
      </c>
      <c r="D1407" s="362">
        <v>241.9</v>
      </c>
      <c r="E1407" s="343"/>
    </row>
    <row r="1408" spans="1:5" s="341" customFormat="1" ht="15" x14ac:dyDescent="0.25">
      <c r="A1408" s="360" t="s">
        <v>2152</v>
      </c>
      <c r="B1408" s="360" t="s">
        <v>26099</v>
      </c>
      <c r="C1408" s="359" t="s">
        <v>6608</v>
      </c>
      <c r="D1408" s="362">
        <v>533.89</v>
      </c>
      <c r="E1408" s="343"/>
    </row>
    <row r="1409" spans="1:5" s="341" customFormat="1" ht="15" x14ac:dyDescent="0.25">
      <c r="A1409" s="360" t="s">
        <v>2176</v>
      </c>
      <c r="B1409" s="360" t="s">
        <v>26100</v>
      </c>
      <c r="C1409" s="359" t="s">
        <v>6608</v>
      </c>
      <c r="D1409" s="362">
        <v>391.92</v>
      </c>
      <c r="E1409" s="343"/>
    </row>
    <row r="1410" spans="1:5" s="341" customFormat="1" ht="15" x14ac:dyDescent="0.25">
      <c r="A1410" s="360" t="s">
        <v>2153</v>
      </c>
      <c r="B1410" s="360" t="s">
        <v>26101</v>
      </c>
      <c r="C1410" s="359" t="s">
        <v>6608</v>
      </c>
      <c r="D1410" s="362">
        <v>842.84</v>
      </c>
      <c r="E1410" s="343"/>
    </row>
    <row r="1411" spans="1:5" s="341" customFormat="1" ht="15" x14ac:dyDescent="0.25">
      <c r="A1411" s="360" t="s">
        <v>2177</v>
      </c>
      <c r="B1411" s="360" t="s">
        <v>26102</v>
      </c>
      <c r="C1411" s="359" t="s">
        <v>6608</v>
      </c>
      <c r="D1411" s="362">
        <v>689.28</v>
      </c>
      <c r="E1411" s="343"/>
    </row>
    <row r="1412" spans="1:5" s="341" customFormat="1" ht="30" x14ac:dyDescent="0.25">
      <c r="A1412" s="360" t="s">
        <v>6909</v>
      </c>
      <c r="B1412" s="360" t="s">
        <v>26103</v>
      </c>
      <c r="C1412" s="359" t="s">
        <v>6608</v>
      </c>
      <c r="D1412" s="362">
        <v>566.16</v>
      </c>
      <c r="E1412" s="343"/>
    </row>
    <row r="1413" spans="1:5" s="341" customFormat="1" ht="30" x14ac:dyDescent="0.25">
      <c r="A1413" s="360" t="s">
        <v>2199</v>
      </c>
      <c r="B1413" s="360" t="s">
        <v>26104</v>
      </c>
      <c r="C1413" s="359" t="s">
        <v>6608</v>
      </c>
      <c r="D1413" s="364">
        <v>1219.71</v>
      </c>
      <c r="E1413" s="343"/>
    </row>
    <row r="1414" spans="1:5" s="341" customFormat="1" ht="15" x14ac:dyDescent="0.25">
      <c r="A1414" s="360" t="s">
        <v>2200</v>
      </c>
      <c r="B1414" s="360" t="s">
        <v>26105</v>
      </c>
      <c r="C1414" s="359" t="s">
        <v>6608</v>
      </c>
      <c r="D1414" s="362">
        <v>360.32</v>
      </c>
      <c r="E1414" s="343"/>
    </row>
    <row r="1415" spans="1:5" s="341" customFormat="1" x14ac:dyDescent="0.25">
      <c r="A1415" s="378">
        <v>8922</v>
      </c>
      <c r="B1415" s="356" t="s">
        <v>6910</v>
      </c>
      <c r="C1415" s="357"/>
      <c r="D1415" s="358"/>
      <c r="E1415" s="343"/>
    </row>
    <row r="1416" spans="1:5" s="341" customFormat="1" ht="15" x14ac:dyDescent="0.25">
      <c r="A1416" s="360" t="s">
        <v>2201</v>
      </c>
      <c r="B1416" s="360" t="s">
        <v>41123</v>
      </c>
      <c r="C1416" s="359" t="s">
        <v>6608</v>
      </c>
      <c r="D1416" s="363">
        <v>96.34</v>
      </c>
      <c r="E1416" s="343"/>
    </row>
    <row r="1417" spans="1:5" s="341" customFormat="1" ht="15" x14ac:dyDescent="0.25">
      <c r="A1417" s="360" t="s">
        <v>2202</v>
      </c>
      <c r="B1417" s="360" t="s">
        <v>41124</v>
      </c>
      <c r="C1417" s="359" t="s">
        <v>6608</v>
      </c>
      <c r="D1417" s="363">
        <v>72.16</v>
      </c>
      <c r="E1417" s="343"/>
    </row>
    <row r="1418" spans="1:5" s="341" customFormat="1" ht="15" x14ac:dyDescent="0.25">
      <c r="A1418" s="360" t="s">
        <v>2356</v>
      </c>
      <c r="B1418" s="360" t="s">
        <v>2357</v>
      </c>
      <c r="C1418" s="359" t="s">
        <v>6608</v>
      </c>
      <c r="D1418" s="363">
        <v>66.88</v>
      </c>
      <c r="E1418" s="343"/>
    </row>
    <row r="1419" spans="1:5" s="341" customFormat="1" ht="15" x14ac:dyDescent="0.25">
      <c r="A1419" s="360" t="s">
        <v>2358</v>
      </c>
      <c r="B1419" s="360" t="s">
        <v>2359</v>
      </c>
      <c r="C1419" s="359" t="s">
        <v>6608</v>
      </c>
      <c r="D1419" s="363">
        <v>75.2</v>
      </c>
      <c r="E1419" s="343"/>
    </row>
    <row r="1420" spans="1:5" s="341" customFormat="1" ht="30" x14ac:dyDescent="0.25">
      <c r="A1420" s="360" t="s">
        <v>2360</v>
      </c>
      <c r="B1420" s="360" t="s">
        <v>2361</v>
      </c>
      <c r="C1420" s="359" t="s">
        <v>6608</v>
      </c>
      <c r="D1420" s="362">
        <v>117.17</v>
      </c>
      <c r="E1420" s="343"/>
    </row>
    <row r="1421" spans="1:5" s="341" customFormat="1" ht="30" x14ac:dyDescent="0.25">
      <c r="A1421" s="360" t="s">
        <v>2362</v>
      </c>
      <c r="B1421" s="360" t="s">
        <v>2363</v>
      </c>
      <c r="C1421" s="359" t="s">
        <v>6608</v>
      </c>
      <c r="D1421" s="363">
        <v>89.64</v>
      </c>
      <c r="E1421" s="343"/>
    </row>
    <row r="1422" spans="1:5" s="341" customFormat="1" ht="30" x14ac:dyDescent="0.25">
      <c r="A1422" s="360" t="s">
        <v>2364</v>
      </c>
      <c r="B1422" s="360" t="s">
        <v>2365</v>
      </c>
      <c r="C1422" s="359" t="s">
        <v>6608</v>
      </c>
      <c r="D1422" s="363">
        <v>82.81</v>
      </c>
      <c r="E1422" s="343"/>
    </row>
    <row r="1423" spans="1:5" s="341" customFormat="1" ht="30" x14ac:dyDescent="0.25">
      <c r="A1423" s="360" t="s">
        <v>2366</v>
      </c>
      <c r="B1423" s="360" t="s">
        <v>2367</v>
      </c>
      <c r="C1423" s="359" t="s">
        <v>6608</v>
      </c>
      <c r="D1423" s="363">
        <v>85.42</v>
      </c>
      <c r="E1423" s="343"/>
    </row>
    <row r="1424" spans="1:5" s="341" customFormat="1" ht="30" x14ac:dyDescent="0.25">
      <c r="A1424" s="360" t="s">
        <v>2368</v>
      </c>
      <c r="B1424" s="360" t="s">
        <v>2369</v>
      </c>
      <c r="C1424" s="359" t="s">
        <v>6608</v>
      </c>
      <c r="D1424" s="363">
        <v>72.510000000000005</v>
      </c>
      <c r="E1424" s="343"/>
    </row>
    <row r="1425" spans="1:5" s="341" customFormat="1" ht="30" x14ac:dyDescent="0.25">
      <c r="A1425" s="360" t="s">
        <v>2370</v>
      </c>
      <c r="B1425" s="360" t="s">
        <v>2371</v>
      </c>
      <c r="C1425" s="359" t="s">
        <v>6608</v>
      </c>
      <c r="D1425" s="363">
        <v>75.12</v>
      </c>
      <c r="E1425" s="343"/>
    </row>
    <row r="1426" spans="1:5" s="341" customFormat="1" ht="15" x14ac:dyDescent="0.25">
      <c r="A1426" s="360" t="s">
        <v>2372</v>
      </c>
      <c r="B1426" s="360" t="s">
        <v>2373</v>
      </c>
      <c r="C1426" s="359" t="s">
        <v>6608</v>
      </c>
      <c r="D1426" s="363">
        <v>56.58</v>
      </c>
      <c r="E1426" s="343"/>
    </row>
    <row r="1427" spans="1:5" s="341" customFormat="1" ht="15" x14ac:dyDescent="0.25">
      <c r="A1427" s="360" t="s">
        <v>2374</v>
      </c>
      <c r="B1427" s="360" t="s">
        <v>2375</v>
      </c>
      <c r="C1427" s="359" t="s">
        <v>6608</v>
      </c>
      <c r="D1427" s="363">
        <v>45.88</v>
      </c>
      <c r="E1427" s="343"/>
    </row>
    <row r="1428" spans="1:5" s="341" customFormat="1" ht="15" x14ac:dyDescent="0.25">
      <c r="A1428" s="360" t="s">
        <v>2376</v>
      </c>
      <c r="B1428" s="360" t="s">
        <v>2377</v>
      </c>
      <c r="C1428" s="359" t="s">
        <v>6608</v>
      </c>
      <c r="D1428" s="363">
        <v>54.2</v>
      </c>
      <c r="E1428" s="343"/>
    </row>
    <row r="1429" spans="1:5" s="341" customFormat="1" ht="30" x14ac:dyDescent="0.25">
      <c r="A1429" s="360" t="s">
        <v>2378</v>
      </c>
      <c r="B1429" s="360" t="s">
        <v>2379</v>
      </c>
      <c r="C1429" s="359" t="s">
        <v>6608</v>
      </c>
      <c r="D1429" s="363">
        <v>96.17</v>
      </c>
      <c r="E1429" s="343"/>
    </row>
    <row r="1430" spans="1:5" s="341" customFormat="1" ht="30" x14ac:dyDescent="0.25">
      <c r="A1430" s="360" t="s">
        <v>2380</v>
      </c>
      <c r="B1430" s="360" t="s">
        <v>2381</v>
      </c>
      <c r="C1430" s="359" t="s">
        <v>6608</v>
      </c>
      <c r="D1430" s="363">
        <v>68.64</v>
      </c>
      <c r="E1430" s="343"/>
    </row>
    <row r="1431" spans="1:5" s="341" customFormat="1" ht="30" x14ac:dyDescent="0.25">
      <c r="A1431" s="360" t="s">
        <v>2382</v>
      </c>
      <c r="B1431" s="360" t="s">
        <v>2383</v>
      </c>
      <c r="C1431" s="359" t="s">
        <v>6608</v>
      </c>
      <c r="D1431" s="363">
        <v>61.81</v>
      </c>
      <c r="E1431" s="343"/>
    </row>
    <row r="1432" spans="1:5" s="341" customFormat="1" ht="30" x14ac:dyDescent="0.25">
      <c r="A1432" s="360" t="s">
        <v>2384</v>
      </c>
      <c r="B1432" s="360" t="s">
        <v>2385</v>
      </c>
      <c r="C1432" s="359" t="s">
        <v>6608</v>
      </c>
      <c r="D1432" s="363">
        <v>64.42</v>
      </c>
      <c r="E1432" s="343"/>
    </row>
    <row r="1433" spans="1:5" s="341" customFormat="1" ht="15" x14ac:dyDescent="0.25">
      <c r="A1433" s="360" t="s">
        <v>2386</v>
      </c>
      <c r="B1433" s="360" t="s">
        <v>2387</v>
      </c>
      <c r="C1433" s="359" t="s">
        <v>6608</v>
      </c>
      <c r="D1433" s="363">
        <v>27.74</v>
      </c>
      <c r="E1433" s="343"/>
    </row>
    <row r="1434" spans="1:5" s="341" customFormat="1" ht="15" x14ac:dyDescent="0.25">
      <c r="A1434" s="360" t="s">
        <v>2392</v>
      </c>
      <c r="B1434" s="360" t="s">
        <v>2393</v>
      </c>
      <c r="C1434" s="359" t="s">
        <v>6608</v>
      </c>
      <c r="D1434" s="363">
        <v>42.92</v>
      </c>
      <c r="E1434" s="343"/>
    </row>
    <row r="1435" spans="1:5" s="341" customFormat="1" ht="15" x14ac:dyDescent="0.25">
      <c r="A1435" s="360" t="s">
        <v>2394</v>
      </c>
      <c r="B1435" s="360" t="s">
        <v>2395</v>
      </c>
      <c r="C1435" s="359" t="s">
        <v>6608</v>
      </c>
      <c r="D1435" s="363">
        <v>51.24</v>
      </c>
      <c r="E1435" s="343"/>
    </row>
    <row r="1436" spans="1:5" s="341" customFormat="1" ht="15" x14ac:dyDescent="0.25">
      <c r="A1436" s="360" t="s">
        <v>2396</v>
      </c>
      <c r="B1436" s="360" t="s">
        <v>2397</v>
      </c>
      <c r="C1436" s="359" t="s">
        <v>6608</v>
      </c>
      <c r="D1436" s="363">
        <v>48.14</v>
      </c>
      <c r="E1436" s="343"/>
    </row>
    <row r="1437" spans="1:5" s="341" customFormat="1" ht="15" x14ac:dyDescent="0.25">
      <c r="A1437" s="360" t="s">
        <v>2398</v>
      </c>
      <c r="B1437" s="360" t="s">
        <v>2399</v>
      </c>
      <c r="C1437" s="359" t="s">
        <v>6608</v>
      </c>
      <c r="D1437" s="363">
        <v>56.46</v>
      </c>
      <c r="E1437" s="343"/>
    </row>
    <row r="1438" spans="1:5" s="341" customFormat="1" ht="30" x14ac:dyDescent="0.25">
      <c r="A1438" s="360" t="s">
        <v>2400</v>
      </c>
      <c r="B1438" s="360" t="s">
        <v>2401</v>
      </c>
      <c r="C1438" s="359" t="s">
        <v>6608</v>
      </c>
      <c r="D1438" s="363">
        <v>62.94</v>
      </c>
      <c r="E1438" s="343"/>
    </row>
    <row r="1439" spans="1:5" s="341" customFormat="1" ht="30" x14ac:dyDescent="0.25">
      <c r="A1439" s="360" t="s">
        <v>2402</v>
      </c>
      <c r="B1439" s="360" t="s">
        <v>2403</v>
      </c>
      <c r="C1439" s="359" t="s">
        <v>6608</v>
      </c>
      <c r="D1439" s="363">
        <v>71.260000000000005</v>
      </c>
      <c r="E1439" s="343"/>
    </row>
    <row r="1440" spans="1:5" s="341" customFormat="1" ht="15" x14ac:dyDescent="0.25">
      <c r="A1440" s="360" t="s">
        <v>2406</v>
      </c>
      <c r="B1440" s="360" t="s">
        <v>2407</v>
      </c>
      <c r="C1440" s="359" t="s">
        <v>6608</v>
      </c>
      <c r="D1440" s="362">
        <v>176.26</v>
      </c>
      <c r="E1440" s="343"/>
    </row>
    <row r="1441" spans="1:5" s="341" customFormat="1" ht="15" x14ac:dyDescent="0.25">
      <c r="A1441" s="360" t="s">
        <v>2408</v>
      </c>
      <c r="B1441" s="360" t="s">
        <v>2409</v>
      </c>
      <c r="C1441" s="359" t="s">
        <v>6608</v>
      </c>
      <c r="D1441" s="362">
        <v>127.47</v>
      </c>
      <c r="E1441" s="343"/>
    </row>
    <row r="1442" spans="1:5" s="341" customFormat="1" ht="15" x14ac:dyDescent="0.25">
      <c r="A1442" s="360" t="s">
        <v>2410</v>
      </c>
      <c r="B1442" s="360" t="s">
        <v>2411</v>
      </c>
      <c r="C1442" s="359" t="s">
        <v>6608</v>
      </c>
      <c r="D1442" s="363">
        <v>85.47</v>
      </c>
      <c r="E1442" s="343"/>
    </row>
    <row r="1443" spans="1:5" s="341" customFormat="1" ht="15" x14ac:dyDescent="0.25">
      <c r="A1443" s="360" t="s">
        <v>2412</v>
      </c>
      <c r="B1443" s="360" t="s">
        <v>2413</v>
      </c>
      <c r="C1443" s="359" t="s">
        <v>6608</v>
      </c>
      <c r="D1443" s="362">
        <v>120.79</v>
      </c>
      <c r="E1443" s="343"/>
    </row>
    <row r="1444" spans="1:5" s="341" customFormat="1" ht="15" x14ac:dyDescent="0.25">
      <c r="A1444" s="360" t="s">
        <v>2414</v>
      </c>
      <c r="B1444" s="360" t="s">
        <v>2415</v>
      </c>
      <c r="C1444" s="359" t="s">
        <v>6608</v>
      </c>
      <c r="D1444" s="363">
        <v>94.79</v>
      </c>
      <c r="E1444" s="343"/>
    </row>
    <row r="1445" spans="1:5" s="341" customFormat="1" ht="15" x14ac:dyDescent="0.25">
      <c r="A1445" s="360" t="s">
        <v>2416</v>
      </c>
      <c r="B1445" s="360" t="s">
        <v>2417</v>
      </c>
      <c r="C1445" s="359" t="s">
        <v>6608</v>
      </c>
      <c r="D1445" s="363">
        <v>63.29</v>
      </c>
      <c r="E1445" s="343"/>
    </row>
    <row r="1446" spans="1:5" s="341" customFormat="1" ht="15" x14ac:dyDescent="0.25">
      <c r="A1446" s="360" t="s">
        <v>2418</v>
      </c>
      <c r="B1446" s="360" t="s">
        <v>2419</v>
      </c>
      <c r="C1446" s="359" t="s">
        <v>6608</v>
      </c>
      <c r="D1446" s="363">
        <v>42.2</v>
      </c>
      <c r="E1446" s="343"/>
    </row>
    <row r="1447" spans="1:5" s="341" customFormat="1" ht="30" x14ac:dyDescent="0.25">
      <c r="A1447" s="360" t="s">
        <v>2420</v>
      </c>
      <c r="B1447" s="360" t="s">
        <v>2421</v>
      </c>
      <c r="C1447" s="359" t="s">
        <v>6608</v>
      </c>
      <c r="D1447" s="363">
        <v>61.73</v>
      </c>
      <c r="E1447" s="343"/>
    </row>
    <row r="1448" spans="1:5" s="341" customFormat="1" ht="30" x14ac:dyDescent="0.25">
      <c r="A1448" s="360" t="s">
        <v>2422</v>
      </c>
      <c r="B1448" s="360" t="s">
        <v>2423</v>
      </c>
      <c r="C1448" s="359" t="s">
        <v>6608</v>
      </c>
      <c r="D1448" s="363">
        <v>54.9</v>
      </c>
      <c r="E1448" s="343"/>
    </row>
    <row r="1449" spans="1:5" s="341" customFormat="1" ht="30" x14ac:dyDescent="0.25">
      <c r="A1449" s="360" t="s">
        <v>2424</v>
      </c>
      <c r="B1449" s="360" t="s">
        <v>2425</v>
      </c>
      <c r="C1449" s="359" t="s">
        <v>6608</v>
      </c>
      <c r="D1449" s="363">
        <v>57.51</v>
      </c>
      <c r="E1449" s="343"/>
    </row>
    <row r="1450" spans="1:5" s="341" customFormat="1" ht="15" x14ac:dyDescent="0.25">
      <c r="A1450" s="360" t="s">
        <v>2426</v>
      </c>
      <c r="B1450" s="360" t="s">
        <v>2427</v>
      </c>
      <c r="C1450" s="359" t="s">
        <v>6608</v>
      </c>
      <c r="D1450" s="363">
        <v>44.17</v>
      </c>
      <c r="E1450" s="343"/>
    </row>
    <row r="1451" spans="1:5" s="341" customFormat="1" ht="15" x14ac:dyDescent="0.25">
      <c r="A1451" s="360" t="s">
        <v>2428</v>
      </c>
      <c r="B1451" s="360" t="s">
        <v>2429</v>
      </c>
      <c r="C1451" s="359" t="s">
        <v>6608</v>
      </c>
      <c r="D1451" s="363">
        <v>37.049999999999997</v>
      </c>
      <c r="E1451" s="343"/>
    </row>
    <row r="1452" spans="1:5" s="341" customFormat="1" ht="30" x14ac:dyDescent="0.25">
      <c r="A1452" s="360" t="s">
        <v>2430</v>
      </c>
      <c r="B1452" s="360" t="s">
        <v>2431</v>
      </c>
      <c r="C1452" s="359" t="s">
        <v>6608</v>
      </c>
      <c r="D1452" s="363">
        <v>49.75</v>
      </c>
      <c r="E1452" s="343"/>
    </row>
    <row r="1453" spans="1:5" s="341" customFormat="1" ht="30" x14ac:dyDescent="0.25">
      <c r="A1453" s="360" t="s">
        <v>2432</v>
      </c>
      <c r="B1453" s="360" t="s">
        <v>2433</v>
      </c>
      <c r="C1453" s="359" t="s">
        <v>6608</v>
      </c>
      <c r="D1453" s="363">
        <v>52.36</v>
      </c>
      <c r="E1453" s="343"/>
    </row>
    <row r="1454" spans="1:5" s="341" customFormat="1" ht="15" x14ac:dyDescent="0.25">
      <c r="A1454" s="360" t="s">
        <v>2434</v>
      </c>
      <c r="B1454" s="360" t="s">
        <v>2435</v>
      </c>
      <c r="C1454" s="359" t="s">
        <v>6608</v>
      </c>
      <c r="D1454" s="363">
        <v>37.49</v>
      </c>
      <c r="E1454" s="343"/>
    </row>
    <row r="1455" spans="1:5" s="341" customFormat="1" ht="15" x14ac:dyDescent="0.25">
      <c r="A1455" s="360" t="s">
        <v>2436</v>
      </c>
      <c r="B1455" s="360" t="s">
        <v>2437</v>
      </c>
      <c r="C1455" s="359" t="s">
        <v>6608</v>
      </c>
      <c r="D1455" s="363">
        <v>31.7</v>
      </c>
      <c r="E1455" s="343"/>
    </row>
    <row r="1456" spans="1:5" s="341" customFormat="1" ht="30" x14ac:dyDescent="0.25">
      <c r="A1456" s="360" t="s">
        <v>2438</v>
      </c>
      <c r="B1456" s="360" t="s">
        <v>2439</v>
      </c>
      <c r="C1456" s="359" t="s">
        <v>6608</v>
      </c>
      <c r="D1456" s="363">
        <v>51.23</v>
      </c>
      <c r="E1456" s="343"/>
    </row>
    <row r="1457" spans="1:5" s="341" customFormat="1" ht="30" x14ac:dyDescent="0.25">
      <c r="A1457" s="360" t="s">
        <v>2440</v>
      </c>
      <c r="B1457" s="360" t="s">
        <v>6911</v>
      </c>
      <c r="C1457" s="359" t="s">
        <v>6608</v>
      </c>
      <c r="D1457" s="363">
        <v>44.4</v>
      </c>
      <c r="E1457" s="343"/>
    </row>
    <row r="1458" spans="1:5" s="341" customFormat="1" ht="30" x14ac:dyDescent="0.25">
      <c r="A1458" s="360" t="s">
        <v>2441</v>
      </c>
      <c r="B1458" s="360" t="s">
        <v>6912</v>
      </c>
      <c r="C1458" s="359" t="s">
        <v>6608</v>
      </c>
      <c r="D1458" s="363">
        <v>47.01</v>
      </c>
      <c r="E1458" s="343"/>
    </row>
    <row r="1459" spans="1:5" s="341" customFormat="1" ht="30" x14ac:dyDescent="0.25">
      <c r="A1459" s="360" t="s">
        <v>2442</v>
      </c>
      <c r="B1459" s="360" t="s">
        <v>6913</v>
      </c>
      <c r="C1459" s="359" t="s">
        <v>6608</v>
      </c>
      <c r="D1459" s="363">
        <v>77.66</v>
      </c>
      <c r="E1459" s="343"/>
    </row>
    <row r="1460" spans="1:5" s="341" customFormat="1" ht="30" x14ac:dyDescent="0.25">
      <c r="A1460" s="360" t="s">
        <v>2443</v>
      </c>
      <c r="B1460" s="360" t="s">
        <v>6914</v>
      </c>
      <c r="C1460" s="359" t="s">
        <v>6608</v>
      </c>
      <c r="D1460" s="363">
        <v>80.27</v>
      </c>
      <c r="E1460" s="343"/>
    </row>
    <row r="1461" spans="1:5" s="341" customFormat="1" ht="30" x14ac:dyDescent="0.25">
      <c r="A1461" s="360" t="s">
        <v>2444</v>
      </c>
      <c r="B1461" s="360" t="s">
        <v>6915</v>
      </c>
      <c r="C1461" s="359" t="s">
        <v>6608</v>
      </c>
      <c r="D1461" s="363">
        <v>67.16</v>
      </c>
      <c r="E1461" s="343"/>
    </row>
    <row r="1462" spans="1:5" s="341" customFormat="1" ht="30" x14ac:dyDescent="0.25">
      <c r="A1462" s="360" t="s">
        <v>2445</v>
      </c>
      <c r="B1462" s="360" t="s">
        <v>2446</v>
      </c>
      <c r="C1462" s="359" t="s">
        <v>6608</v>
      </c>
      <c r="D1462" s="363">
        <v>69.77</v>
      </c>
      <c r="E1462" s="343"/>
    </row>
    <row r="1463" spans="1:5" s="341" customFormat="1" ht="15" x14ac:dyDescent="0.25">
      <c r="A1463" s="360" t="s">
        <v>2447</v>
      </c>
      <c r="B1463" s="360" t="s">
        <v>2448</v>
      </c>
      <c r="C1463" s="359" t="s">
        <v>6608</v>
      </c>
      <c r="D1463" s="363">
        <v>18.47</v>
      </c>
      <c r="E1463" s="343"/>
    </row>
    <row r="1464" spans="1:5" s="341" customFormat="1" ht="15" x14ac:dyDescent="0.25">
      <c r="A1464" s="360" t="s">
        <v>2299</v>
      </c>
      <c r="B1464" s="360" t="s">
        <v>41125</v>
      </c>
      <c r="C1464" s="359" t="s">
        <v>6608</v>
      </c>
      <c r="D1464" s="361">
        <v>6.76</v>
      </c>
      <c r="E1464" s="343"/>
    </row>
    <row r="1465" spans="1:5" s="341" customFormat="1" ht="15" x14ac:dyDescent="0.25">
      <c r="A1465" s="360" t="s">
        <v>2449</v>
      </c>
      <c r="B1465" s="360" t="s">
        <v>2450</v>
      </c>
      <c r="C1465" s="359" t="s">
        <v>6608</v>
      </c>
      <c r="D1465" s="363">
        <v>14.04</v>
      </c>
      <c r="E1465" s="343"/>
    </row>
    <row r="1466" spans="1:5" s="341" customFormat="1" ht="15" x14ac:dyDescent="0.25">
      <c r="A1466" s="360" t="s">
        <v>2451</v>
      </c>
      <c r="B1466" s="360" t="s">
        <v>2452</v>
      </c>
      <c r="C1466" s="359" t="s">
        <v>6608</v>
      </c>
      <c r="D1466" s="363">
        <v>21.51</v>
      </c>
      <c r="E1466" s="343"/>
    </row>
    <row r="1467" spans="1:5" s="341" customFormat="1" ht="15" x14ac:dyDescent="0.25">
      <c r="A1467" s="360" t="s">
        <v>2453</v>
      </c>
      <c r="B1467" s="360" t="s">
        <v>2454</v>
      </c>
      <c r="C1467" s="359" t="s">
        <v>6608</v>
      </c>
      <c r="D1467" s="363">
        <v>34.590000000000003</v>
      </c>
      <c r="E1467" s="343"/>
    </row>
    <row r="1468" spans="1:5" s="341" customFormat="1" ht="15" x14ac:dyDescent="0.25">
      <c r="A1468" s="360" t="s">
        <v>2457</v>
      </c>
      <c r="B1468" s="360" t="s">
        <v>2458</v>
      </c>
      <c r="C1468" s="359" t="s">
        <v>6608</v>
      </c>
      <c r="D1468" s="363">
        <v>30.22</v>
      </c>
      <c r="E1468" s="343"/>
    </row>
    <row r="1469" spans="1:5" s="341" customFormat="1" ht="30" x14ac:dyDescent="0.25">
      <c r="A1469" s="360" t="s">
        <v>2459</v>
      </c>
      <c r="B1469" s="360" t="s">
        <v>2460</v>
      </c>
      <c r="C1469" s="359" t="s">
        <v>6608</v>
      </c>
      <c r="D1469" s="363">
        <v>45.53</v>
      </c>
      <c r="E1469" s="343"/>
    </row>
    <row r="1470" spans="1:5" s="341" customFormat="1" ht="30" x14ac:dyDescent="0.25">
      <c r="A1470" s="360" t="s">
        <v>2461</v>
      </c>
      <c r="B1470" s="360" t="s">
        <v>2462</v>
      </c>
      <c r="C1470" s="359" t="s">
        <v>6608</v>
      </c>
      <c r="D1470" s="363">
        <v>53.85</v>
      </c>
      <c r="E1470" s="343"/>
    </row>
    <row r="1471" spans="1:5" s="341" customFormat="1" ht="30" x14ac:dyDescent="0.25">
      <c r="A1471" s="360" t="s">
        <v>2463</v>
      </c>
      <c r="B1471" s="360" t="s">
        <v>2464</v>
      </c>
      <c r="C1471" s="359" t="s">
        <v>6608</v>
      </c>
      <c r="D1471" s="362">
        <v>109.59</v>
      </c>
      <c r="E1471" s="343"/>
    </row>
    <row r="1472" spans="1:5" s="341" customFormat="1" ht="30" x14ac:dyDescent="0.25">
      <c r="A1472" s="360" t="s">
        <v>2465</v>
      </c>
      <c r="B1472" s="360" t="s">
        <v>2466</v>
      </c>
      <c r="C1472" s="359" t="s">
        <v>6608</v>
      </c>
      <c r="D1472" s="362">
        <v>117.91</v>
      </c>
      <c r="E1472" s="343"/>
    </row>
    <row r="1473" spans="1:5" s="341" customFormat="1" ht="15" x14ac:dyDescent="0.25">
      <c r="A1473" s="360" t="s">
        <v>2467</v>
      </c>
      <c r="B1473" s="360" t="s">
        <v>2468</v>
      </c>
      <c r="C1473" s="359" t="s">
        <v>6608</v>
      </c>
      <c r="D1473" s="363">
        <v>32.83</v>
      </c>
      <c r="E1473" s="343"/>
    </row>
    <row r="1474" spans="1:5" s="341" customFormat="1" ht="30" x14ac:dyDescent="0.25">
      <c r="A1474" s="360" t="s">
        <v>2469</v>
      </c>
      <c r="B1474" s="360" t="s">
        <v>2470</v>
      </c>
      <c r="C1474" s="359" t="s">
        <v>6608</v>
      </c>
      <c r="D1474" s="363">
        <v>40.229999999999997</v>
      </c>
      <c r="E1474" s="343"/>
    </row>
    <row r="1475" spans="1:5" s="341" customFormat="1" ht="15" x14ac:dyDescent="0.25">
      <c r="A1475" s="360" t="s">
        <v>2475</v>
      </c>
      <c r="B1475" s="360" t="s">
        <v>2476</v>
      </c>
      <c r="C1475" s="359" t="s">
        <v>6608</v>
      </c>
      <c r="D1475" s="363">
        <v>96.89</v>
      </c>
      <c r="E1475" s="343"/>
    </row>
    <row r="1476" spans="1:5" s="341" customFormat="1" ht="15" x14ac:dyDescent="0.25">
      <c r="A1476" s="360" t="s">
        <v>2477</v>
      </c>
      <c r="B1476" s="360" t="s">
        <v>2478</v>
      </c>
      <c r="C1476" s="359" t="s">
        <v>6608</v>
      </c>
      <c r="D1476" s="361">
        <v>2.5299999999999998</v>
      </c>
      <c r="E1476" s="343"/>
    </row>
    <row r="1477" spans="1:5" s="341" customFormat="1" ht="15" x14ac:dyDescent="0.25">
      <c r="A1477" s="360" t="s">
        <v>2479</v>
      </c>
      <c r="B1477" s="360" t="s">
        <v>2480</v>
      </c>
      <c r="C1477" s="359" t="s">
        <v>6608</v>
      </c>
      <c r="D1477" s="361">
        <v>2.98</v>
      </c>
      <c r="E1477" s="343"/>
    </row>
    <row r="1478" spans="1:5" s="341" customFormat="1" ht="15" x14ac:dyDescent="0.25">
      <c r="A1478" s="360" t="s">
        <v>2481</v>
      </c>
      <c r="B1478" s="360" t="s">
        <v>2482</v>
      </c>
      <c r="C1478" s="359" t="s">
        <v>6608</v>
      </c>
      <c r="D1478" s="363">
        <v>26.71</v>
      </c>
      <c r="E1478" s="343"/>
    </row>
    <row r="1479" spans="1:5" s="341" customFormat="1" ht="15" x14ac:dyDescent="0.25">
      <c r="A1479" s="360" t="s">
        <v>2483</v>
      </c>
      <c r="B1479" s="360" t="s">
        <v>2484</v>
      </c>
      <c r="C1479" s="359" t="s">
        <v>6608</v>
      </c>
      <c r="D1479" s="363">
        <v>28.68</v>
      </c>
      <c r="E1479" s="343"/>
    </row>
    <row r="1480" spans="1:5" s="341" customFormat="1" ht="15" x14ac:dyDescent="0.25">
      <c r="A1480" s="360" t="s">
        <v>2485</v>
      </c>
      <c r="B1480" s="360" t="s">
        <v>2486</v>
      </c>
      <c r="C1480" s="359" t="s">
        <v>6608</v>
      </c>
      <c r="D1480" s="363">
        <v>21.56</v>
      </c>
      <c r="E1480" s="343"/>
    </row>
    <row r="1481" spans="1:5" s="341" customFormat="1" ht="15" x14ac:dyDescent="0.25">
      <c r="A1481" s="360" t="s">
        <v>2487</v>
      </c>
      <c r="B1481" s="360" t="s">
        <v>2488</v>
      </c>
      <c r="C1481" s="359" t="s">
        <v>6608</v>
      </c>
      <c r="D1481" s="363">
        <v>16.21</v>
      </c>
      <c r="E1481" s="343"/>
    </row>
    <row r="1482" spans="1:5" s="341" customFormat="1" ht="15" x14ac:dyDescent="0.25">
      <c r="A1482" s="360" t="s">
        <v>2489</v>
      </c>
      <c r="B1482" s="360" t="s">
        <v>2490</v>
      </c>
      <c r="C1482" s="359" t="s">
        <v>6608</v>
      </c>
      <c r="D1482" s="363">
        <v>19.100000000000001</v>
      </c>
      <c r="E1482" s="343"/>
    </row>
    <row r="1483" spans="1:5" s="341" customFormat="1" ht="15" x14ac:dyDescent="0.25">
      <c r="A1483" s="360" t="s">
        <v>2497</v>
      </c>
      <c r="B1483" s="360" t="s">
        <v>2498</v>
      </c>
      <c r="C1483" s="359" t="s">
        <v>6608</v>
      </c>
      <c r="D1483" s="363">
        <v>22</v>
      </c>
      <c r="E1483" s="343"/>
    </row>
    <row r="1484" spans="1:5" s="341" customFormat="1" ht="15" x14ac:dyDescent="0.25">
      <c r="A1484" s="360" t="s">
        <v>2499</v>
      </c>
      <c r="B1484" s="360" t="s">
        <v>2500</v>
      </c>
      <c r="C1484" s="359" t="s">
        <v>6608</v>
      </c>
      <c r="D1484" s="363">
        <v>14.73</v>
      </c>
      <c r="E1484" s="343"/>
    </row>
    <row r="1485" spans="1:5" s="341" customFormat="1" ht="15" x14ac:dyDescent="0.25">
      <c r="A1485" s="360" t="s">
        <v>2501</v>
      </c>
      <c r="B1485" s="360" t="s">
        <v>2502</v>
      </c>
      <c r="C1485" s="359" t="s">
        <v>6608</v>
      </c>
      <c r="D1485" s="363">
        <v>17.34</v>
      </c>
      <c r="E1485" s="343"/>
    </row>
    <row r="1486" spans="1:5" s="341" customFormat="1" ht="15" x14ac:dyDescent="0.25">
      <c r="A1486" s="360" t="s">
        <v>2503</v>
      </c>
      <c r="B1486" s="360" t="s">
        <v>2504</v>
      </c>
      <c r="C1486" s="359" t="s">
        <v>6608</v>
      </c>
      <c r="D1486" s="363">
        <v>24.74</v>
      </c>
      <c r="E1486" s="343"/>
    </row>
    <row r="1487" spans="1:5" s="341" customFormat="1" ht="15" x14ac:dyDescent="0.25">
      <c r="A1487" s="360" t="s">
        <v>2505</v>
      </c>
      <c r="B1487" s="360" t="s">
        <v>6916</v>
      </c>
      <c r="C1487" s="359" t="s">
        <v>6608</v>
      </c>
      <c r="D1487" s="363">
        <v>81.400000000000006</v>
      </c>
      <c r="E1487" s="343"/>
    </row>
    <row r="1488" spans="1:5" s="341" customFormat="1" ht="15" x14ac:dyDescent="0.25">
      <c r="A1488" s="360" t="s">
        <v>2506</v>
      </c>
      <c r="B1488" s="360" t="s">
        <v>2507</v>
      </c>
      <c r="C1488" s="359" t="s">
        <v>6608</v>
      </c>
      <c r="D1488" s="361">
        <v>5.32</v>
      </c>
      <c r="E1488" s="343"/>
    </row>
    <row r="1489" spans="1:5" s="341" customFormat="1" ht="15" x14ac:dyDescent="0.25">
      <c r="A1489" s="360" t="s">
        <v>2508</v>
      </c>
      <c r="B1489" s="360" t="s">
        <v>2509</v>
      </c>
      <c r="C1489" s="359" t="s">
        <v>6608</v>
      </c>
      <c r="D1489" s="361">
        <v>4.74</v>
      </c>
      <c r="E1489" s="343"/>
    </row>
    <row r="1490" spans="1:5" s="341" customFormat="1" ht="15" x14ac:dyDescent="0.25">
      <c r="A1490" s="360" t="s">
        <v>2510</v>
      </c>
      <c r="B1490" s="360" t="s">
        <v>2511</v>
      </c>
      <c r="C1490" s="359" t="s">
        <v>6608</v>
      </c>
      <c r="D1490" s="361">
        <v>5.94</v>
      </c>
      <c r="E1490" s="343"/>
    </row>
    <row r="1491" spans="1:5" s="341" customFormat="1" ht="15" x14ac:dyDescent="0.25">
      <c r="A1491" s="360" t="s">
        <v>2512</v>
      </c>
      <c r="B1491" s="360" t="s">
        <v>2513</v>
      </c>
      <c r="C1491" s="359" t="s">
        <v>6608</v>
      </c>
      <c r="D1491" s="361">
        <v>6.77</v>
      </c>
      <c r="E1491" s="343"/>
    </row>
    <row r="1492" spans="1:5" s="341" customFormat="1" ht="15" x14ac:dyDescent="0.25">
      <c r="A1492" s="360" t="s">
        <v>2514</v>
      </c>
      <c r="B1492" s="360" t="s">
        <v>2515</v>
      </c>
      <c r="C1492" s="359" t="s">
        <v>6608</v>
      </c>
      <c r="D1492" s="363">
        <v>11.74</v>
      </c>
      <c r="E1492" s="343"/>
    </row>
    <row r="1493" spans="1:5" s="341" customFormat="1" ht="15" x14ac:dyDescent="0.25">
      <c r="A1493" s="360" t="s">
        <v>2516</v>
      </c>
      <c r="B1493" s="360" t="s">
        <v>2517</v>
      </c>
      <c r="C1493" s="359" t="s">
        <v>6608</v>
      </c>
      <c r="D1493" s="363">
        <v>12.01</v>
      </c>
      <c r="E1493" s="343"/>
    </row>
    <row r="1494" spans="1:5" s="341" customFormat="1" ht="15" x14ac:dyDescent="0.25">
      <c r="A1494" s="360" t="s">
        <v>2518</v>
      </c>
      <c r="B1494" s="360" t="s">
        <v>2519</v>
      </c>
      <c r="C1494" s="359" t="s">
        <v>6608</v>
      </c>
      <c r="D1494" s="363">
        <v>10.86</v>
      </c>
      <c r="E1494" s="343"/>
    </row>
    <row r="1495" spans="1:5" s="341" customFormat="1" ht="15" x14ac:dyDescent="0.25">
      <c r="A1495" s="360" t="s">
        <v>2520</v>
      </c>
      <c r="B1495" s="360" t="s">
        <v>2521</v>
      </c>
      <c r="C1495" s="359" t="s">
        <v>6608</v>
      </c>
      <c r="D1495" s="363">
        <v>13.76</v>
      </c>
      <c r="E1495" s="343"/>
    </row>
    <row r="1496" spans="1:5" s="341" customFormat="1" ht="15" x14ac:dyDescent="0.25">
      <c r="A1496" s="360" t="s">
        <v>2522</v>
      </c>
      <c r="B1496" s="360" t="s">
        <v>2523</v>
      </c>
      <c r="C1496" s="359" t="s">
        <v>6608</v>
      </c>
      <c r="D1496" s="361">
        <v>8.7200000000000006</v>
      </c>
      <c r="E1496" s="343"/>
    </row>
    <row r="1497" spans="1:5" s="341" customFormat="1" ht="15" x14ac:dyDescent="0.25">
      <c r="A1497" s="360" t="s">
        <v>2524</v>
      </c>
      <c r="B1497" s="360" t="s">
        <v>2525</v>
      </c>
      <c r="C1497" s="359" t="s">
        <v>6608</v>
      </c>
      <c r="D1497" s="361">
        <v>9.77</v>
      </c>
      <c r="E1497" s="343"/>
    </row>
    <row r="1498" spans="1:5" s="341" customFormat="1" x14ac:dyDescent="0.25">
      <c r="A1498" s="378">
        <v>8924</v>
      </c>
      <c r="B1498" s="356" t="s">
        <v>6917</v>
      </c>
      <c r="C1498" s="357"/>
      <c r="D1498" s="358"/>
      <c r="E1498" s="343"/>
    </row>
    <row r="1499" spans="1:5" s="341" customFormat="1" ht="15" x14ac:dyDescent="0.25">
      <c r="A1499" s="360" t="s">
        <v>4630</v>
      </c>
      <c r="B1499" s="360" t="s">
        <v>4631</v>
      </c>
      <c r="C1499" s="359" t="s">
        <v>6608</v>
      </c>
      <c r="D1499" s="363">
        <v>43.17</v>
      </c>
      <c r="E1499" s="343"/>
    </row>
    <row r="1500" spans="1:5" s="341" customFormat="1" ht="15" x14ac:dyDescent="0.25">
      <c r="A1500" s="360" t="s">
        <v>4632</v>
      </c>
      <c r="B1500" s="360" t="s">
        <v>4633</v>
      </c>
      <c r="C1500" s="359" t="s">
        <v>6608</v>
      </c>
      <c r="D1500" s="363">
        <v>55.96</v>
      </c>
      <c r="E1500" s="343"/>
    </row>
    <row r="1501" spans="1:5" s="341" customFormat="1" ht="15" x14ac:dyDescent="0.25">
      <c r="A1501" s="360" t="s">
        <v>4634</v>
      </c>
      <c r="B1501" s="360" t="s">
        <v>4635</v>
      </c>
      <c r="C1501" s="359" t="s">
        <v>6608</v>
      </c>
      <c r="D1501" s="363">
        <v>49.29</v>
      </c>
      <c r="E1501" s="343"/>
    </row>
    <row r="1502" spans="1:5" s="341" customFormat="1" ht="15" x14ac:dyDescent="0.25">
      <c r="A1502" s="360" t="s">
        <v>4636</v>
      </c>
      <c r="B1502" s="360" t="s">
        <v>4637</v>
      </c>
      <c r="C1502" s="359" t="s">
        <v>6608</v>
      </c>
      <c r="D1502" s="363">
        <v>84.14</v>
      </c>
      <c r="E1502" s="343"/>
    </row>
    <row r="1503" spans="1:5" s="341" customFormat="1" ht="15" x14ac:dyDescent="0.25">
      <c r="A1503" s="360" t="s">
        <v>4638</v>
      </c>
      <c r="B1503" s="360" t="s">
        <v>4639</v>
      </c>
      <c r="C1503" s="359" t="s">
        <v>6608</v>
      </c>
      <c r="D1503" s="363">
        <v>33.72</v>
      </c>
      <c r="E1503" s="343"/>
    </row>
    <row r="1504" spans="1:5" s="341" customFormat="1" ht="15" x14ac:dyDescent="0.25">
      <c r="A1504" s="360" t="s">
        <v>2205</v>
      </c>
      <c r="B1504" s="360" t="s">
        <v>4640</v>
      </c>
      <c r="C1504" s="359" t="s">
        <v>6608</v>
      </c>
      <c r="D1504" s="363">
        <v>45.99</v>
      </c>
      <c r="E1504" s="343"/>
    </row>
    <row r="1505" spans="1:5" s="341" customFormat="1" ht="15" x14ac:dyDescent="0.25">
      <c r="A1505" s="360" t="s">
        <v>2206</v>
      </c>
      <c r="B1505" s="360" t="s">
        <v>4641</v>
      </c>
      <c r="C1505" s="359" t="s">
        <v>6608</v>
      </c>
      <c r="D1505" s="363">
        <v>64.34</v>
      </c>
      <c r="E1505" s="343"/>
    </row>
    <row r="1506" spans="1:5" s="341" customFormat="1" ht="15" x14ac:dyDescent="0.25">
      <c r="A1506" s="360" t="s">
        <v>2207</v>
      </c>
      <c r="B1506" s="360" t="s">
        <v>4642</v>
      </c>
      <c r="C1506" s="359" t="s">
        <v>6608</v>
      </c>
      <c r="D1506" s="363">
        <v>55.48</v>
      </c>
      <c r="E1506" s="343"/>
    </row>
    <row r="1507" spans="1:5" s="341" customFormat="1" ht="15" x14ac:dyDescent="0.25">
      <c r="A1507" s="360" t="s">
        <v>2208</v>
      </c>
      <c r="B1507" s="360" t="s">
        <v>4643</v>
      </c>
      <c r="C1507" s="359" t="s">
        <v>6608</v>
      </c>
      <c r="D1507" s="363">
        <v>93.24</v>
      </c>
      <c r="E1507" s="343"/>
    </row>
    <row r="1508" spans="1:5" s="341" customFormat="1" ht="15" x14ac:dyDescent="0.25">
      <c r="A1508" s="360" t="s">
        <v>2209</v>
      </c>
      <c r="B1508" s="360" t="s">
        <v>4644</v>
      </c>
      <c r="C1508" s="359" t="s">
        <v>6608</v>
      </c>
      <c r="D1508" s="363">
        <v>36.61</v>
      </c>
      <c r="E1508" s="343"/>
    </row>
    <row r="1509" spans="1:5" s="341" customFormat="1" ht="15" x14ac:dyDescent="0.25">
      <c r="A1509" s="360" t="s">
        <v>2210</v>
      </c>
      <c r="B1509" s="360" t="s">
        <v>4645</v>
      </c>
      <c r="C1509" s="359" t="s">
        <v>6608</v>
      </c>
      <c r="D1509" s="363">
        <v>43.17</v>
      </c>
      <c r="E1509" s="343"/>
    </row>
    <row r="1510" spans="1:5" s="341" customFormat="1" ht="15" x14ac:dyDescent="0.25">
      <c r="A1510" s="360" t="s">
        <v>2211</v>
      </c>
      <c r="B1510" s="360" t="s">
        <v>4646</v>
      </c>
      <c r="C1510" s="359" t="s">
        <v>6608</v>
      </c>
      <c r="D1510" s="363">
        <v>55.96</v>
      </c>
      <c r="E1510" s="343"/>
    </row>
    <row r="1511" spans="1:5" s="341" customFormat="1" ht="15" x14ac:dyDescent="0.25">
      <c r="A1511" s="360" t="s">
        <v>2212</v>
      </c>
      <c r="B1511" s="360" t="s">
        <v>4647</v>
      </c>
      <c r="C1511" s="359" t="s">
        <v>6608</v>
      </c>
      <c r="D1511" s="363">
        <v>49.29</v>
      </c>
      <c r="E1511" s="343"/>
    </row>
    <row r="1512" spans="1:5" s="341" customFormat="1" ht="15" x14ac:dyDescent="0.25">
      <c r="A1512" s="360" t="s">
        <v>2213</v>
      </c>
      <c r="B1512" s="360" t="s">
        <v>4648</v>
      </c>
      <c r="C1512" s="359" t="s">
        <v>6608</v>
      </c>
      <c r="D1512" s="363">
        <v>84.14</v>
      </c>
      <c r="E1512" s="343"/>
    </row>
    <row r="1513" spans="1:5" s="341" customFormat="1" ht="15" x14ac:dyDescent="0.25">
      <c r="A1513" s="360" t="s">
        <v>2214</v>
      </c>
      <c r="B1513" s="360" t="s">
        <v>4649</v>
      </c>
      <c r="C1513" s="359" t="s">
        <v>6608</v>
      </c>
      <c r="D1513" s="363">
        <v>33.72</v>
      </c>
      <c r="E1513" s="343"/>
    </row>
    <row r="1514" spans="1:5" s="341" customFormat="1" ht="15" x14ac:dyDescent="0.25">
      <c r="A1514" s="360" t="s">
        <v>4650</v>
      </c>
      <c r="B1514" s="360" t="s">
        <v>4651</v>
      </c>
      <c r="C1514" s="359" t="s">
        <v>6608</v>
      </c>
      <c r="D1514" s="363">
        <v>45.99</v>
      </c>
      <c r="E1514" s="343"/>
    </row>
    <row r="1515" spans="1:5" s="341" customFormat="1" ht="15" x14ac:dyDescent="0.25">
      <c r="A1515" s="360" t="s">
        <v>4652</v>
      </c>
      <c r="B1515" s="360" t="s">
        <v>4653</v>
      </c>
      <c r="C1515" s="359" t="s">
        <v>6608</v>
      </c>
      <c r="D1515" s="363">
        <v>64.34</v>
      </c>
      <c r="E1515" s="343"/>
    </row>
    <row r="1516" spans="1:5" s="341" customFormat="1" ht="15" x14ac:dyDescent="0.25">
      <c r="A1516" s="360" t="s">
        <v>4654</v>
      </c>
      <c r="B1516" s="360" t="s">
        <v>4655</v>
      </c>
      <c r="C1516" s="359" t="s">
        <v>6608</v>
      </c>
      <c r="D1516" s="363">
        <v>55.48</v>
      </c>
      <c r="E1516" s="343"/>
    </row>
    <row r="1517" spans="1:5" s="341" customFormat="1" ht="15" x14ac:dyDescent="0.25">
      <c r="A1517" s="360" t="s">
        <v>4656</v>
      </c>
      <c r="B1517" s="360" t="s">
        <v>4657</v>
      </c>
      <c r="C1517" s="359" t="s">
        <v>6608</v>
      </c>
      <c r="D1517" s="363">
        <v>93.24</v>
      </c>
      <c r="E1517" s="343"/>
    </row>
    <row r="1518" spans="1:5" s="341" customFormat="1" ht="15" x14ac:dyDescent="0.25">
      <c r="A1518" s="360" t="s">
        <v>4658</v>
      </c>
      <c r="B1518" s="360" t="s">
        <v>4659</v>
      </c>
      <c r="C1518" s="359" t="s">
        <v>6608</v>
      </c>
      <c r="D1518" s="363">
        <v>36.61</v>
      </c>
      <c r="E1518" s="343"/>
    </row>
    <row r="1519" spans="1:5" s="341" customFormat="1" ht="15" x14ac:dyDescent="0.25">
      <c r="A1519" s="360" t="s">
        <v>2215</v>
      </c>
      <c r="B1519" s="360" t="s">
        <v>4660</v>
      </c>
      <c r="C1519" s="359" t="s">
        <v>6608</v>
      </c>
      <c r="D1519" s="363">
        <v>45.99</v>
      </c>
      <c r="E1519" s="343"/>
    </row>
    <row r="1520" spans="1:5" s="341" customFormat="1" ht="15" x14ac:dyDescent="0.25">
      <c r="A1520" s="360" t="s">
        <v>2216</v>
      </c>
      <c r="B1520" s="360" t="s">
        <v>4661</v>
      </c>
      <c r="C1520" s="359" t="s">
        <v>6608</v>
      </c>
      <c r="D1520" s="363">
        <v>64.34</v>
      </c>
      <c r="E1520" s="343"/>
    </row>
    <row r="1521" spans="1:5" s="341" customFormat="1" ht="15" x14ac:dyDescent="0.25">
      <c r="A1521" s="360" t="s">
        <v>2217</v>
      </c>
      <c r="B1521" s="360" t="s">
        <v>4662</v>
      </c>
      <c r="C1521" s="359" t="s">
        <v>6608</v>
      </c>
      <c r="D1521" s="363">
        <v>55.48</v>
      </c>
      <c r="E1521" s="343"/>
    </row>
    <row r="1522" spans="1:5" s="341" customFormat="1" ht="15" x14ac:dyDescent="0.25">
      <c r="A1522" s="360" t="s">
        <v>2218</v>
      </c>
      <c r="B1522" s="360" t="s">
        <v>4663</v>
      </c>
      <c r="C1522" s="359" t="s">
        <v>6608</v>
      </c>
      <c r="D1522" s="363">
        <v>93.24</v>
      </c>
      <c r="E1522" s="343"/>
    </row>
    <row r="1523" spans="1:5" s="341" customFormat="1" ht="15" x14ac:dyDescent="0.25">
      <c r="A1523" s="360" t="s">
        <v>2219</v>
      </c>
      <c r="B1523" s="360" t="s">
        <v>4664</v>
      </c>
      <c r="C1523" s="359" t="s">
        <v>6608</v>
      </c>
      <c r="D1523" s="363">
        <v>36.61</v>
      </c>
      <c r="E1523" s="343"/>
    </row>
    <row r="1524" spans="1:5" s="341" customFormat="1" ht="15" x14ac:dyDescent="0.25">
      <c r="A1524" s="360" t="s">
        <v>2220</v>
      </c>
      <c r="B1524" s="360" t="s">
        <v>4665</v>
      </c>
      <c r="C1524" s="359" t="s">
        <v>6608</v>
      </c>
      <c r="D1524" s="363">
        <v>45.99</v>
      </c>
      <c r="E1524" s="343"/>
    </row>
    <row r="1525" spans="1:5" s="341" customFormat="1" ht="15" x14ac:dyDescent="0.25">
      <c r="A1525" s="360" t="s">
        <v>2221</v>
      </c>
      <c r="B1525" s="360" t="s">
        <v>4666</v>
      </c>
      <c r="C1525" s="359" t="s">
        <v>6608</v>
      </c>
      <c r="D1525" s="363">
        <v>64.34</v>
      </c>
      <c r="E1525" s="343"/>
    </row>
    <row r="1526" spans="1:5" s="341" customFormat="1" ht="15" x14ac:dyDescent="0.25">
      <c r="A1526" s="360" t="s">
        <v>2222</v>
      </c>
      <c r="B1526" s="360" t="s">
        <v>4667</v>
      </c>
      <c r="C1526" s="359" t="s">
        <v>6608</v>
      </c>
      <c r="D1526" s="363">
        <v>55.48</v>
      </c>
      <c r="E1526" s="343"/>
    </row>
    <row r="1527" spans="1:5" s="341" customFormat="1" ht="15" x14ac:dyDescent="0.25">
      <c r="A1527" s="360" t="s">
        <v>2223</v>
      </c>
      <c r="B1527" s="360" t="s">
        <v>4668</v>
      </c>
      <c r="C1527" s="359" t="s">
        <v>6608</v>
      </c>
      <c r="D1527" s="363">
        <v>93.24</v>
      </c>
      <c r="E1527" s="343"/>
    </row>
    <row r="1528" spans="1:5" s="341" customFormat="1" ht="15" x14ac:dyDescent="0.25">
      <c r="A1528" s="360" t="s">
        <v>2224</v>
      </c>
      <c r="B1528" s="360" t="s">
        <v>4669</v>
      </c>
      <c r="C1528" s="359" t="s">
        <v>6608</v>
      </c>
      <c r="D1528" s="363">
        <v>36.61</v>
      </c>
      <c r="E1528" s="343"/>
    </row>
    <row r="1529" spans="1:5" s="341" customFormat="1" ht="15" x14ac:dyDescent="0.25">
      <c r="A1529" s="360" t="s">
        <v>2225</v>
      </c>
      <c r="B1529" s="360" t="s">
        <v>4670</v>
      </c>
      <c r="C1529" s="359" t="s">
        <v>6608</v>
      </c>
      <c r="D1529" s="363">
        <v>48.81</v>
      </c>
      <c r="E1529" s="343"/>
    </row>
    <row r="1530" spans="1:5" s="341" customFormat="1" ht="15" x14ac:dyDescent="0.25">
      <c r="A1530" s="360" t="s">
        <v>2226</v>
      </c>
      <c r="B1530" s="360" t="s">
        <v>4671</v>
      </c>
      <c r="C1530" s="359" t="s">
        <v>6608</v>
      </c>
      <c r="D1530" s="363">
        <v>72.72</v>
      </c>
      <c r="E1530" s="343"/>
    </row>
    <row r="1531" spans="1:5" s="341" customFormat="1" ht="15" x14ac:dyDescent="0.25">
      <c r="A1531" s="360" t="s">
        <v>2227</v>
      </c>
      <c r="B1531" s="360" t="s">
        <v>4672</v>
      </c>
      <c r="C1531" s="359" t="s">
        <v>6608</v>
      </c>
      <c r="D1531" s="363">
        <v>61.67</v>
      </c>
      <c r="E1531" s="343"/>
    </row>
    <row r="1532" spans="1:5" s="341" customFormat="1" ht="15" x14ac:dyDescent="0.25">
      <c r="A1532" s="360" t="s">
        <v>2228</v>
      </c>
      <c r="B1532" s="360" t="s">
        <v>4673</v>
      </c>
      <c r="C1532" s="359" t="s">
        <v>6608</v>
      </c>
      <c r="D1532" s="362">
        <v>102.34</v>
      </c>
      <c r="E1532" s="343"/>
    </row>
    <row r="1533" spans="1:5" s="341" customFormat="1" ht="15" x14ac:dyDescent="0.25">
      <c r="A1533" s="360" t="s">
        <v>2229</v>
      </c>
      <c r="B1533" s="360" t="s">
        <v>4674</v>
      </c>
      <c r="C1533" s="359" t="s">
        <v>6608</v>
      </c>
      <c r="D1533" s="363">
        <v>39.5</v>
      </c>
      <c r="E1533" s="343"/>
    </row>
    <row r="1534" spans="1:5" s="341" customFormat="1" ht="15" x14ac:dyDescent="0.25">
      <c r="A1534" s="360" t="s">
        <v>4675</v>
      </c>
      <c r="B1534" s="360" t="s">
        <v>4676</v>
      </c>
      <c r="C1534" s="359" t="s">
        <v>6608</v>
      </c>
      <c r="D1534" s="363">
        <v>48.81</v>
      </c>
      <c r="E1534" s="343"/>
    </row>
    <row r="1535" spans="1:5" s="341" customFormat="1" ht="15" x14ac:dyDescent="0.25">
      <c r="A1535" s="360" t="s">
        <v>4677</v>
      </c>
      <c r="B1535" s="360" t="s">
        <v>4678</v>
      </c>
      <c r="C1535" s="359" t="s">
        <v>6608</v>
      </c>
      <c r="D1535" s="363">
        <v>72.72</v>
      </c>
      <c r="E1535" s="343"/>
    </row>
    <row r="1536" spans="1:5" s="341" customFormat="1" ht="15" x14ac:dyDescent="0.25">
      <c r="A1536" s="360" t="s">
        <v>4679</v>
      </c>
      <c r="B1536" s="360" t="s">
        <v>4680</v>
      </c>
      <c r="C1536" s="359" t="s">
        <v>6608</v>
      </c>
      <c r="D1536" s="363">
        <v>61.67</v>
      </c>
      <c r="E1536" s="343"/>
    </row>
    <row r="1537" spans="1:5" s="341" customFormat="1" ht="15" x14ac:dyDescent="0.25">
      <c r="A1537" s="360" t="s">
        <v>4681</v>
      </c>
      <c r="B1537" s="360" t="s">
        <v>4682</v>
      </c>
      <c r="C1537" s="359" t="s">
        <v>6608</v>
      </c>
      <c r="D1537" s="362">
        <v>102.34</v>
      </c>
      <c r="E1537" s="343"/>
    </row>
    <row r="1538" spans="1:5" s="341" customFormat="1" ht="15" x14ac:dyDescent="0.25">
      <c r="A1538" s="360" t="s">
        <v>4683</v>
      </c>
      <c r="B1538" s="360" t="s">
        <v>4684</v>
      </c>
      <c r="C1538" s="359" t="s">
        <v>6608</v>
      </c>
      <c r="D1538" s="363">
        <v>39.5</v>
      </c>
      <c r="E1538" s="343"/>
    </row>
    <row r="1539" spans="1:5" s="341" customFormat="1" ht="15" x14ac:dyDescent="0.25">
      <c r="A1539" s="360" t="s">
        <v>2230</v>
      </c>
      <c r="B1539" s="360" t="s">
        <v>4685</v>
      </c>
      <c r="C1539" s="359" t="s">
        <v>6608</v>
      </c>
      <c r="D1539" s="363">
        <v>51.63</v>
      </c>
      <c r="E1539" s="343"/>
    </row>
    <row r="1540" spans="1:5" s="341" customFormat="1" ht="15" x14ac:dyDescent="0.25">
      <c r="A1540" s="360" t="s">
        <v>2231</v>
      </c>
      <c r="B1540" s="360" t="s">
        <v>4686</v>
      </c>
      <c r="C1540" s="359" t="s">
        <v>6608</v>
      </c>
      <c r="D1540" s="363">
        <v>81.099999999999994</v>
      </c>
      <c r="E1540" s="343"/>
    </row>
    <row r="1541" spans="1:5" s="341" customFormat="1" ht="15" x14ac:dyDescent="0.25">
      <c r="A1541" s="360" t="s">
        <v>2232</v>
      </c>
      <c r="B1541" s="360" t="s">
        <v>4687</v>
      </c>
      <c r="C1541" s="359" t="s">
        <v>6608</v>
      </c>
      <c r="D1541" s="363">
        <v>67.86</v>
      </c>
      <c r="E1541" s="343"/>
    </row>
    <row r="1542" spans="1:5" s="341" customFormat="1" ht="15" x14ac:dyDescent="0.25">
      <c r="A1542" s="360" t="s">
        <v>2233</v>
      </c>
      <c r="B1542" s="360" t="s">
        <v>4688</v>
      </c>
      <c r="C1542" s="359" t="s">
        <v>6608</v>
      </c>
      <c r="D1542" s="362">
        <v>111.44</v>
      </c>
      <c r="E1542" s="343"/>
    </row>
    <row r="1543" spans="1:5" s="341" customFormat="1" ht="15" x14ac:dyDescent="0.25">
      <c r="A1543" s="360" t="s">
        <v>2234</v>
      </c>
      <c r="B1543" s="360" t="s">
        <v>4689</v>
      </c>
      <c r="C1543" s="359" t="s">
        <v>6608</v>
      </c>
      <c r="D1543" s="363">
        <v>42.39</v>
      </c>
      <c r="E1543" s="343"/>
    </row>
    <row r="1544" spans="1:5" s="341" customFormat="1" ht="30" x14ac:dyDescent="0.25">
      <c r="A1544" s="360" t="s">
        <v>4705</v>
      </c>
      <c r="B1544" s="360" t="s">
        <v>4706</v>
      </c>
      <c r="C1544" s="359" t="s">
        <v>6608</v>
      </c>
      <c r="D1544" s="363">
        <v>35.659999999999997</v>
      </c>
      <c r="E1544" s="343"/>
    </row>
    <row r="1545" spans="1:5" s="341" customFormat="1" ht="30" x14ac:dyDescent="0.25">
      <c r="A1545" s="360" t="s">
        <v>4707</v>
      </c>
      <c r="B1545" s="360" t="s">
        <v>4708</v>
      </c>
      <c r="C1545" s="359" t="s">
        <v>6608</v>
      </c>
      <c r="D1545" s="363">
        <v>27.19</v>
      </c>
      <c r="E1545" s="343"/>
    </row>
    <row r="1546" spans="1:5" s="341" customFormat="1" ht="30" x14ac:dyDescent="0.25">
      <c r="A1546" s="360" t="s">
        <v>4711</v>
      </c>
      <c r="B1546" s="360" t="s">
        <v>4712</v>
      </c>
      <c r="C1546" s="359" t="s">
        <v>6608</v>
      </c>
      <c r="D1546" s="363">
        <v>26.09</v>
      </c>
      <c r="E1546" s="343"/>
    </row>
    <row r="1547" spans="1:5" s="341" customFormat="1" ht="30" x14ac:dyDescent="0.25">
      <c r="A1547" s="360" t="s">
        <v>4713</v>
      </c>
      <c r="B1547" s="360" t="s">
        <v>4714</v>
      </c>
      <c r="C1547" s="359" t="s">
        <v>6608</v>
      </c>
      <c r="D1547" s="363">
        <v>29.69</v>
      </c>
      <c r="E1547" s="343"/>
    </row>
    <row r="1548" spans="1:5" s="341" customFormat="1" ht="30" x14ac:dyDescent="0.25">
      <c r="A1548" s="360" t="s">
        <v>2236</v>
      </c>
      <c r="B1548" s="360" t="s">
        <v>4717</v>
      </c>
      <c r="C1548" s="359" t="s">
        <v>6608</v>
      </c>
      <c r="D1548" s="363">
        <v>34.700000000000003</v>
      </c>
      <c r="E1548" s="343"/>
    </row>
    <row r="1549" spans="1:5" s="341" customFormat="1" ht="30" x14ac:dyDescent="0.25">
      <c r="A1549" s="360" t="s">
        <v>2237</v>
      </c>
      <c r="B1549" s="360" t="s">
        <v>4718</v>
      </c>
      <c r="C1549" s="359" t="s">
        <v>6608</v>
      </c>
      <c r="D1549" s="363">
        <v>26.23</v>
      </c>
      <c r="E1549" s="343"/>
    </row>
    <row r="1550" spans="1:5" s="341" customFormat="1" ht="30" x14ac:dyDescent="0.25">
      <c r="A1550" s="360" t="s">
        <v>2238</v>
      </c>
      <c r="B1550" s="360" t="s">
        <v>4720</v>
      </c>
      <c r="C1550" s="359" t="s">
        <v>6608</v>
      </c>
      <c r="D1550" s="363">
        <v>23.52</v>
      </c>
      <c r="E1550" s="343"/>
    </row>
    <row r="1551" spans="1:5" s="341" customFormat="1" ht="30" x14ac:dyDescent="0.25">
      <c r="A1551" s="360" t="s">
        <v>4721</v>
      </c>
      <c r="B1551" s="360" t="s">
        <v>4722</v>
      </c>
      <c r="C1551" s="359" t="s">
        <v>6608</v>
      </c>
      <c r="D1551" s="363">
        <v>27.12</v>
      </c>
      <c r="E1551" s="343"/>
    </row>
    <row r="1552" spans="1:5" s="341" customFormat="1" ht="15" x14ac:dyDescent="0.25">
      <c r="A1552" s="360" t="s">
        <v>4690</v>
      </c>
      <c r="B1552" s="360" t="s">
        <v>4691</v>
      </c>
      <c r="C1552" s="359" t="s">
        <v>6608</v>
      </c>
      <c r="D1552" s="361">
        <v>6.56</v>
      </c>
      <c r="E1552" s="343"/>
    </row>
    <row r="1553" spans="1:5" s="341" customFormat="1" ht="15" x14ac:dyDescent="0.25">
      <c r="A1553" s="360" t="s">
        <v>4692</v>
      </c>
      <c r="B1553" s="360" t="s">
        <v>4693</v>
      </c>
      <c r="C1553" s="359" t="s">
        <v>6608</v>
      </c>
      <c r="D1553" s="363">
        <v>10.57</v>
      </c>
      <c r="E1553" s="343"/>
    </row>
    <row r="1554" spans="1:5" s="341" customFormat="1" ht="15" x14ac:dyDescent="0.25">
      <c r="A1554" s="360" t="s">
        <v>4694</v>
      </c>
      <c r="B1554" s="360" t="s">
        <v>4695</v>
      </c>
      <c r="C1554" s="359" t="s">
        <v>6608</v>
      </c>
      <c r="D1554" s="361">
        <v>9.9</v>
      </c>
      <c r="E1554" s="343"/>
    </row>
    <row r="1555" spans="1:5" s="341" customFormat="1" ht="15" x14ac:dyDescent="0.25">
      <c r="A1555" s="360" t="s">
        <v>4696</v>
      </c>
      <c r="B1555" s="360" t="s">
        <v>4697</v>
      </c>
      <c r="C1555" s="359" t="s">
        <v>6608</v>
      </c>
      <c r="D1555" s="363">
        <v>11.74</v>
      </c>
      <c r="E1555" s="343"/>
    </row>
    <row r="1556" spans="1:5" s="341" customFormat="1" ht="15" x14ac:dyDescent="0.25">
      <c r="A1556" s="360" t="s">
        <v>4698</v>
      </c>
      <c r="B1556" s="360" t="s">
        <v>4699</v>
      </c>
      <c r="C1556" s="359" t="s">
        <v>6608</v>
      </c>
      <c r="D1556" s="361">
        <v>6.42</v>
      </c>
      <c r="E1556" s="343"/>
    </row>
    <row r="1557" spans="1:5" s="341" customFormat="1" x14ac:dyDescent="0.25">
      <c r="A1557" s="378">
        <v>8925</v>
      </c>
      <c r="B1557" s="356" t="s">
        <v>6918</v>
      </c>
      <c r="C1557" s="357"/>
      <c r="D1557" s="358"/>
      <c r="E1557" s="343"/>
    </row>
    <row r="1558" spans="1:5" s="341" customFormat="1" ht="15" x14ac:dyDescent="0.25">
      <c r="A1558" s="360" t="s">
        <v>4723</v>
      </c>
      <c r="B1558" s="360" t="s">
        <v>41126</v>
      </c>
      <c r="C1558" s="359" t="s">
        <v>6594</v>
      </c>
      <c r="D1558" s="361">
        <v>4.66</v>
      </c>
      <c r="E1558" s="343"/>
    </row>
    <row r="1559" spans="1:5" s="341" customFormat="1" ht="15" x14ac:dyDescent="0.25">
      <c r="A1559" s="360" t="s">
        <v>2347</v>
      </c>
      <c r="B1559" s="360" t="s">
        <v>41127</v>
      </c>
      <c r="C1559" s="359" t="s">
        <v>6594</v>
      </c>
      <c r="D1559" s="361">
        <v>8.35</v>
      </c>
      <c r="E1559" s="343"/>
    </row>
    <row r="1560" spans="1:5" s="341" customFormat="1" ht="15" x14ac:dyDescent="0.25">
      <c r="A1560" s="360" t="s">
        <v>4724</v>
      </c>
      <c r="B1560" s="360" t="s">
        <v>41128</v>
      </c>
      <c r="C1560" s="359" t="s">
        <v>6594</v>
      </c>
      <c r="D1560" s="361">
        <v>5.2</v>
      </c>
      <c r="E1560" s="343"/>
    </row>
    <row r="1561" spans="1:5" s="341" customFormat="1" ht="15" x14ac:dyDescent="0.25">
      <c r="A1561" s="360" t="s">
        <v>2348</v>
      </c>
      <c r="B1561" s="360" t="s">
        <v>41129</v>
      </c>
      <c r="C1561" s="359" t="s">
        <v>6594</v>
      </c>
      <c r="D1561" s="361">
        <v>8.89</v>
      </c>
      <c r="E1561" s="343"/>
    </row>
    <row r="1562" spans="1:5" s="341" customFormat="1" ht="15" x14ac:dyDescent="0.25">
      <c r="A1562" s="360" t="s">
        <v>4725</v>
      </c>
      <c r="B1562" s="360" t="s">
        <v>41130</v>
      </c>
      <c r="C1562" s="359" t="s">
        <v>6594</v>
      </c>
      <c r="D1562" s="361">
        <v>6.45</v>
      </c>
      <c r="E1562" s="343"/>
    </row>
    <row r="1563" spans="1:5" s="341" customFormat="1" ht="15" x14ac:dyDescent="0.25">
      <c r="A1563" s="360" t="s">
        <v>2293</v>
      </c>
      <c r="B1563" s="360" t="s">
        <v>41131</v>
      </c>
      <c r="C1563" s="359" t="s">
        <v>6594</v>
      </c>
      <c r="D1563" s="363">
        <v>12.19</v>
      </c>
      <c r="E1563" s="343"/>
    </row>
    <row r="1564" spans="1:5" s="341" customFormat="1" ht="15" x14ac:dyDescent="0.25">
      <c r="A1564" s="360" t="s">
        <v>2354</v>
      </c>
      <c r="B1564" s="360" t="s">
        <v>41132</v>
      </c>
      <c r="C1564" s="359" t="s">
        <v>6594</v>
      </c>
      <c r="D1564" s="363">
        <v>15.44</v>
      </c>
      <c r="E1564" s="343"/>
    </row>
    <row r="1565" spans="1:5" s="341" customFormat="1" ht="15" x14ac:dyDescent="0.25">
      <c r="A1565" s="360" t="s">
        <v>2349</v>
      </c>
      <c r="B1565" s="360" t="s">
        <v>41133</v>
      </c>
      <c r="C1565" s="359" t="s">
        <v>6594</v>
      </c>
      <c r="D1565" s="363">
        <v>19.21</v>
      </c>
      <c r="E1565" s="343"/>
    </row>
    <row r="1566" spans="1:5" s="341" customFormat="1" ht="15" x14ac:dyDescent="0.25">
      <c r="A1566" s="360" t="s">
        <v>2351</v>
      </c>
      <c r="B1566" s="360" t="s">
        <v>41134</v>
      </c>
      <c r="C1566" s="359" t="s">
        <v>6594</v>
      </c>
      <c r="D1566" s="363">
        <v>23.51</v>
      </c>
      <c r="E1566" s="343"/>
    </row>
    <row r="1567" spans="1:5" s="341" customFormat="1" ht="15" x14ac:dyDescent="0.25">
      <c r="A1567" s="360" t="s">
        <v>2350</v>
      </c>
      <c r="B1567" s="360" t="s">
        <v>41135</v>
      </c>
      <c r="C1567" s="359" t="s">
        <v>6594</v>
      </c>
      <c r="D1567" s="363">
        <v>31.62</v>
      </c>
      <c r="E1567" s="343"/>
    </row>
    <row r="1568" spans="1:5" s="341" customFormat="1" ht="15" x14ac:dyDescent="0.25">
      <c r="A1568" s="360" t="s">
        <v>2352</v>
      </c>
      <c r="B1568" s="360" t="s">
        <v>41136</v>
      </c>
      <c r="C1568" s="359" t="s">
        <v>6594</v>
      </c>
      <c r="D1568" s="363">
        <v>42.64</v>
      </c>
      <c r="E1568" s="343"/>
    </row>
    <row r="1569" spans="1:5" s="341" customFormat="1" ht="15" x14ac:dyDescent="0.25">
      <c r="A1569" s="360" t="s">
        <v>2353</v>
      </c>
      <c r="B1569" s="360" t="s">
        <v>41137</v>
      </c>
      <c r="C1569" s="359" t="s">
        <v>6594</v>
      </c>
      <c r="D1569" s="363">
        <v>67.7</v>
      </c>
      <c r="E1569" s="343"/>
    </row>
    <row r="1570" spans="1:5" s="341" customFormat="1" x14ac:dyDescent="0.25">
      <c r="A1570" s="378">
        <v>8926</v>
      </c>
      <c r="B1570" s="356" t="s">
        <v>6919</v>
      </c>
      <c r="C1570" s="357"/>
      <c r="D1570" s="358"/>
      <c r="E1570" s="343"/>
    </row>
    <row r="1571" spans="1:5" s="341" customFormat="1" ht="15" x14ac:dyDescent="0.25">
      <c r="A1571" s="360" t="s">
        <v>41138</v>
      </c>
      <c r="B1571" s="360" t="s">
        <v>41139</v>
      </c>
      <c r="C1571" s="359" t="s">
        <v>6594</v>
      </c>
      <c r="D1571" s="363">
        <v>89.06</v>
      </c>
      <c r="E1571" s="343"/>
    </row>
    <row r="1572" spans="1:5" s="341" customFormat="1" ht="15" x14ac:dyDescent="0.25">
      <c r="A1572" s="360" t="s">
        <v>41140</v>
      </c>
      <c r="B1572" s="360" t="s">
        <v>41141</v>
      </c>
      <c r="C1572" s="359" t="s">
        <v>6594</v>
      </c>
      <c r="D1572" s="363">
        <v>74.12</v>
      </c>
      <c r="E1572" s="343"/>
    </row>
    <row r="1573" spans="1:5" s="341" customFormat="1" ht="15" x14ac:dyDescent="0.25">
      <c r="A1573" s="360" t="s">
        <v>41142</v>
      </c>
      <c r="B1573" s="360" t="s">
        <v>41143</v>
      </c>
      <c r="C1573" s="359" t="s">
        <v>6594</v>
      </c>
      <c r="D1573" s="363">
        <v>15.38</v>
      </c>
      <c r="E1573" s="343"/>
    </row>
    <row r="1574" spans="1:5" s="341" customFormat="1" ht="15" x14ac:dyDescent="0.25">
      <c r="A1574" s="360" t="s">
        <v>41144</v>
      </c>
      <c r="B1574" s="360" t="s">
        <v>41145</v>
      </c>
      <c r="C1574" s="359" t="s">
        <v>6594</v>
      </c>
      <c r="D1574" s="363">
        <v>12.33</v>
      </c>
      <c r="E1574" s="343"/>
    </row>
    <row r="1575" spans="1:5" s="341" customFormat="1" ht="15" x14ac:dyDescent="0.25">
      <c r="A1575" s="360" t="s">
        <v>41146</v>
      </c>
      <c r="B1575" s="360" t="s">
        <v>41147</v>
      </c>
      <c r="C1575" s="359" t="s">
        <v>6594</v>
      </c>
      <c r="D1575" s="363">
        <v>16.8</v>
      </c>
      <c r="E1575" s="343"/>
    </row>
    <row r="1576" spans="1:5" s="341" customFormat="1" ht="15" x14ac:dyDescent="0.25">
      <c r="A1576" s="360" t="s">
        <v>41148</v>
      </c>
      <c r="B1576" s="360" t="s">
        <v>41149</v>
      </c>
      <c r="C1576" s="359" t="s">
        <v>6594</v>
      </c>
      <c r="D1576" s="363">
        <v>13.54</v>
      </c>
      <c r="E1576" s="343"/>
    </row>
    <row r="1577" spans="1:5" s="341" customFormat="1" ht="15" x14ac:dyDescent="0.25">
      <c r="A1577" s="360" t="s">
        <v>41150</v>
      </c>
      <c r="B1577" s="360" t="s">
        <v>41151</v>
      </c>
      <c r="C1577" s="359" t="s">
        <v>6594</v>
      </c>
      <c r="D1577" s="363">
        <v>17.96</v>
      </c>
      <c r="E1577" s="343"/>
    </row>
    <row r="1578" spans="1:5" s="341" customFormat="1" ht="15" x14ac:dyDescent="0.25">
      <c r="A1578" s="360" t="s">
        <v>41152</v>
      </c>
      <c r="B1578" s="360" t="s">
        <v>41153</v>
      </c>
      <c r="C1578" s="359" t="s">
        <v>6594</v>
      </c>
      <c r="D1578" s="363">
        <v>15.28</v>
      </c>
      <c r="E1578" s="343"/>
    </row>
    <row r="1579" spans="1:5" s="341" customFormat="1" ht="15" x14ac:dyDescent="0.25">
      <c r="A1579" s="360" t="s">
        <v>41154</v>
      </c>
      <c r="B1579" s="360" t="s">
        <v>41155</v>
      </c>
      <c r="C1579" s="359" t="s">
        <v>6594</v>
      </c>
      <c r="D1579" s="363">
        <v>23.64</v>
      </c>
      <c r="E1579" s="343"/>
    </row>
    <row r="1580" spans="1:5" s="341" customFormat="1" ht="15" x14ac:dyDescent="0.25">
      <c r="A1580" s="360" t="s">
        <v>41156</v>
      </c>
      <c r="B1580" s="360" t="s">
        <v>41157</v>
      </c>
      <c r="C1580" s="359" t="s">
        <v>6594</v>
      </c>
      <c r="D1580" s="363">
        <v>18.98</v>
      </c>
      <c r="E1580" s="343"/>
    </row>
    <row r="1581" spans="1:5" s="341" customFormat="1" ht="15" x14ac:dyDescent="0.25">
      <c r="A1581" s="360" t="s">
        <v>41158</v>
      </c>
      <c r="B1581" s="360" t="s">
        <v>41159</v>
      </c>
      <c r="C1581" s="359" t="s">
        <v>6594</v>
      </c>
      <c r="D1581" s="363">
        <v>27.37</v>
      </c>
      <c r="E1581" s="343"/>
    </row>
    <row r="1582" spans="1:5" s="341" customFormat="1" ht="15" x14ac:dyDescent="0.25">
      <c r="A1582" s="360" t="s">
        <v>41160</v>
      </c>
      <c r="B1582" s="360" t="s">
        <v>41161</v>
      </c>
      <c r="C1582" s="359" t="s">
        <v>6594</v>
      </c>
      <c r="D1582" s="363">
        <v>20.86</v>
      </c>
      <c r="E1582" s="343"/>
    </row>
    <row r="1583" spans="1:5" s="341" customFormat="1" ht="15" x14ac:dyDescent="0.25">
      <c r="A1583" s="360" t="s">
        <v>41162</v>
      </c>
      <c r="B1583" s="360" t="s">
        <v>41163</v>
      </c>
      <c r="C1583" s="359" t="s">
        <v>6594</v>
      </c>
      <c r="D1583" s="363">
        <v>33.380000000000003</v>
      </c>
      <c r="E1583" s="343"/>
    </row>
    <row r="1584" spans="1:5" s="341" customFormat="1" ht="15" x14ac:dyDescent="0.25">
      <c r="A1584" s="360" t="s">
        <v>41164</v>
      </c>
      <c r="B1584" s="360" t="s">
        <v>41165</v>
      </c>
      <c r="C1584" s="359" t="s">
        <v>6594</v>
      </c>
      <c r="D1584" s="363">
        <v>26.3</v>
      </c>
      <c r="E1584" s="343"/>
    </row>
    <row r="1585" spans="1:5" s="341" customFormat="1" ht="15" x14ac:dyDescent="0.25">
      <c r="A1585" s="360" t="s">
        <v>41166</v>
      </c>
      <c r="B1585" s="360" t="s">
        <v>41167</v>
      </c>
      <c r="C1585" s="359" t="s">
        <v>6594</v>
      </c>
      <c r="D1585" s="363">
        <v>46.35</v>
      </c>
      <c r="E1585" s="343"/>
    </row>
    <row r="1586" spans="1:5" s="341" customFormat="1" ht="15" x14ac:dyDescent="0.25">
      <c r="A1586" s="360" t="s">
        <v>41168</v>
      </c>
      <c r="B1586" s="360" t="s">
        <v>41169</v>
      </c>
      <c r="C1586" s="359" t="s">
        <v>6594</v>
      </c>
      <c r="D1586" s="363">
        <v>37.47</v>
      </c>
      <c r="E1586" s="343"/>
    </row>
    <row r="1587" spans="1:5" s="341" customFormat="1" ht="15" x14ac:dyDescent="0.25">
      <c r="A1587" s="360" t="s">
        <v>41170</v>
      </c>
      <c r="B1587" s="360" t="s">
        <v>41171</v>
      </c>
      <c r="C1587" s="359" t="s">
        <v>6594</v>
      </c>
      <c r="D1587" s="363">
        <v>58.06</v>
      </c>
      <c r="E1587" s="343"/>
    </row>
    <row r="1588" spans="1:5" s="341" customFormat="1" ht="15" x14ac:dyDescent="0.25">
      <c r="A1588" s="360" t="s">
        <v>41172</v>
      </c>
      <c r="B1588" s="360" t="s">
        <v>41173</v>
      </c>
      <c r="C1588" s="359" t="s">
        <v>6594</v>
      </c>
      <c r="D1588" s="363">
        <v>46.59</v>
      </c>
      <c r="E1588" s="343"/>
    </row>
    <row r="1589" spans="1:5" s="341" customFormat="1" ht="15" x14ac:dyDescent="0.25">
      <c r="A1589" s="360" t="s">
        <v>4628</v>
      </c>
      <c r="B1589" s="360" t="s">
        <v>41174</v>
      </c>
      <c r="C1589" s="359" t="s">
        <v>6594</v>
      </c>
      <c r="D1589" s="361">
        <v>0.96</v>
      </c>
      <c r="E1589" s="343"/>
    </row>
    <row r="1590" spans="1:5" s="341" customFormat="1" x14ac:dyDescent="0.25">
      <c r="A1590" s="378">
        <v>8927</v>
      </c>
      <c r="B1590" s="356" t="s">
        <v>6920</v>
      </c>
      <c r="C1590" s="357"/>
      <c r="D1590" s="358"/>
      <c r="E1590" s="343"/>
    </row>
    <row r="1591" spans="1:5" s="341" customFormat="1" ht="15" x14ac:dyDescent="0.25">
      <c r="A1591" s="360" t="s">
        <v>2329</v>
      </c>
      <c r="B1591" s="360" t="s">
        <v>41175</v>
      </c>
      <c r="C1591" s="359" t="s">
        <v>6594</v>
      </c>
      <c r="D1591" s="363">
        <v>23.48</v>
      </c>
      <c r="E1591" s="343"/>
    </row>
    <row r="1592" spans="1:5" s="341" customFormat="1" ht="15" x14ac:dyDescent="0.25">
      <c r="A1592" s="360" t="s">
        <v>2330</v>
      </c>
      <c r="B1592" s="360" t="s">
        <v>41176</v>
      </c>
      <c r="C1592" s="359" t="s">
        <v>6594</v>
      </c>
      <c r="D1592" s="363">
        <v>23.8</v>
      </c>
      <c r="E1592" s="343"/>
    </row>
    <row r="1593" spans="1:5" s="341" customFormat="1" ht="15" x14ac:dyDescent="0.25">
      <c r="A1593" s="360" t="s">
        <v>2331</v>
      </c>
      <c r="B1593" s="360" t="s">
        <v>41177</v>
      </c>
      <c r="C1593" s="359" t="s">
        <v>6594</v>
      </c>
      <c r="D1593" s="363">
        <v>26.97</v>
      </c>
      <c r="E1593" s="343"/>
    </row>
    <row r="1594" spans="1:5" s="341" customFormat="1" ht="30" x14ac:dyDescent="0.25">
      <c r="A1594" s="360" t="s">
        <v>2332</v>
      </c>
      <c r="B1594" s="360" t="s">
        <v>41178</v>
      </c>
      <c r="C1594" s="359" t="s">
        <v>6594</v>
      </c>
      <c r="D1594" s="362">
        <v>118.31</v>
      </c>
      <c r="E1594" s="343"/>
    </row>
    <row r="1595" spans="1:5" s="341" customFormat="1" ht="30" x14ac:dyDescent="0.25">
      <c r="A1595" s="360" t="s">
        <v>2333</v>
      </c>
      <c r="B1595" s="360" t="s">
        <v>41179</v>
      </c>
      <c r="C1595" s="359" t="s">
        <v>6594</v>
      </c>
      <c r="D1595" s="363">
        <v>45.21</v>
      </c>
      <c r="E1595" s="343"/>
    </row>
    <row r="1596" spans="1:5" s="341" customFormat="1" ht="30" x14ac:dyDescent="0.25">
      <c r="A1596" s="360" t="s">
        <v>2334</v>
      </c>
      <c r="B1596" s="360" t="s">
        <v>41180</v>
      </c>
      <c r="C1596" s="359" t="s">
        <v>6594</v>
      </c>
      <c r="D1596" s="363">
        <v>44.26</v>
      </c>
      <c r="E1596" s="343"/>
    </row>
    <row r="1597" spans="1:5" s="341" customFormat="1" ht="15" x14ac:dyDescent="0.25">
      <c r="A1597" s="360" t="s">
        <v>2335</v>
      </c>
      <c r="B1597" s="360" t="s">
        <v>41181</v>
      </c>
      <c r="C1597" s="359" t="s">
        <v>6594</v>
      </c>
      <c r="D1597" s="363">
        <v>42.66</v>
      </c>
      <c r="E1597" s="343"/>
    </row>
    <row r="1598" spans="1:5" s="341" customFormat="1" ht="30" x14ac:dyDescent="0.25">
      <c r="A1598" s="360" t="s">
        <v>2336</v>
      </c>
      <c r="B1598" s="360" t="s">
        <v>41182</v>
      </c>
      <c r="C1598" s="359" t="s">
        <v>6594</v>
      </c>
      <c r="D1598" s="363">
        <v>79.540000000000006</v>
      </c>
      <c r="E1598" s="343"/>
    </row>
    <row r="1599" spans="1:5" s="341" customFormat="1" ht="15" x14ac:dyDescent="0.25">
      <c r="A1599" s="360" t="s">
        <v>2337</v>
      </c>
      <c r="B1599" s="360" t="s">
        <v>41183</v>
      </c>
      <c r="C1599" s="359" t="s">
        <v>6594</v>
      </c>
      <c r="D1599" s="362">
        <v>101.6</v>
      </c>
      <c r="E1599" s="343"/>
    </row>
    <row r="1600" spans="1:5" s="341" customFormat="1" ht="30" x14ac:dyDescent="0.25">
      <c r="A1600" s="360" t="s">
        <v>2338</v>
      </c>
      <c r="B1600" s="360" t="s">
        <v>41184</v>
      </c>
      <c r="C1600" s="359" t="s">
        <v>6594</v>
      </c>
      <c r="D1600" s="362">
        <v>151.81</v>
      </c>
      <c r="E1600" s="343"/>
    </row>
    <row r="1601" spans="1:5" s="341" customFormat="1" ht="30" x14ac:dyDescent="0.25">
      <c r="A1601" s="360" t="s">
        <v>2339</v>
      </c>
      <c r="B1601" s="360" t="s">
        <v>41185</v>
      </c>
      <c r="C1601" s="359" t="s">
        <v>6594</v>
      </c>
      <c r="D1601" s="363">
        <v>34.07</v>
      </c>
      <c r="E1601" s="343"/>
    </row>
    <row r="1602" spans="1:5" s="341" customFormat="1" ht="30" x14ac:dyDescent="0.25">
      <c r="A1602" s="360" t="s">
        <v>2340</v>
      </c>
      <c r="B1602" s="360" t="s">
        <v>41186</v>
      </c>
      <c r="C1602" s="359" t="s">
        <v>6594</v>
      </c>
      <c r="D1602" s="363">
        <v>38.46</v>
      </c>
      <c r="E1602" s="343"/>
    </row>
    <row r="1603" spans="1:5" s="341" customFormat="1" ht="30" x14ac:dyDescent="0.25">
      <c r="A1603" s="360" t="s">
        <v>2341</v>
      </c>
      <c r="B1603" s="360" t="s">
        <v>41187</v>
      </c>
      <c r="C1603" s="359" t="s">
        <v>6594</v>
      </c>
      <c r="D1603" s="363">
        <v>45.15</v>
      </c>
      <c r="E1603" s="343"/>
    </row>
    <row r="1604" spans="1:5" s="341" customFormat="1" ht="30" x14ac:dyDescent="0.25">
      <c r="A1604" s="360" t="s">
        <v>2342</v>
      </c>
      <c r="B1604" s="360" t="s">
        <v>41188</v>
      </c>
      <c r="C1604" s="359" t="s">
        <v>6594</v>
      </c>
      <c r="D1604" s="363">
        <v>73.180000000000007</v>
      </c>
      <c r="E1604" s="343"/>
    </row>
    <row r="1605" spans="1:5" s="341" customFormat="1" ht="30" x14ac:dyDescent="0.25">
      <c r="A1605" s="360" t="s">
        <v>2343</v>
      </c>
      <c r="B1605" s="360" t="s">
        <v>41189</v>
      </c>
      <c r="C1605" s="359" t="s">
        <v>6594</v>
      </c>
      <c r="D1605" s="363">
        <v>66.3</v>
      </c>
      <c r="E1605" s="343"/>
    </row>
    <row r="1606" spans="1:5" s="341" customFormat="1" ht="30" x14ac:dyDescent="0.25">
      <c r="A1606" s="360" t="s">
        <v>2344</v>
      </c>
      <c r="B1606" s="360" t="s">
        <v>41190</v>
      </c>
      <c r="C1606" s="359" t="s">
        <v>6594</v>
      </c>
      <c r="D1606" s="363">
        <v>90.39</v>
      </c>
      <c r="E1606" s="343"/>
    </row>
    <row r="1607" spans="1:5" s="341" customFormat="1" ht="30" x14ac:dyDescent="0.25">
      <c r="A1607" s="360" t="s">
        <v>2345</v>
      </c>
      <c r="B1607" s="360" t="s">
        <v>41191</v>
      </c>
      <c r="C1607" s="359" t="s">
        <v>6594</v>
      </c>
      <c r="D1607" s="362">
        <v>121.61</v>
      </c>
      <c r="E1607" s="343"/>
    </row>
    <row r="1608" spans="1:5" s="341" customFormat="1" ht="30" x14ac:dyDescent="0.25">
      <c r="A1608" s="360" t="s">
        <v>2346</v>
      </c>
      <c r="B1608" s="360" t="s">
        <v>41192</v>
      </c>
      <c r="C1608" s="359" t="s">
        <v>6594</v>
      </c>
      <c r="D1608" s="362">
        <v>140.88</v>
      </c>
      <c r="E1608" s="343"/>
    </row>
    <row r="1609" spans="1:5" s="341" customFormat="1" x14ac:dyDescent="0.25">
      <c r="A1609" s="378">
        <v>8928</v>
      </c>
      <c r="B1609" s="356" t="s">
        <v>4726</v>
      </c>
      <c r="C1609" s="357"/>
      <c r="D1609" s="358"/>
      <c r="E1609" s="343"/>
    </row>
    <row r="1610" spans="1:5" s="341" customFormat="1" ht="15" x14ac:dyDescent="0.25">
      <c r="A1610" s="360" t="s">
        <v>2146</v>
      </c>
      <c r="B1610" s="360" t="s">
        <v>5191</v>
      </c>
      <c r="C1610" s="359" t="s">
        <v>6608</v>
      </c>
      <c r="D1610" s="363">
        <v>32.380000000000003</v>
      </c>
      <c r="E1610" s="343"/>
    </row>
    <row r="1611" spans="1:5" s="341" customFormat="1" ht="15" x14ac:dyDescent="0.25">
      <c r="A1611" s="360" t="s">
        <v>2147</v>
      </c>
      <c r="B1611" s="360" t="s">
        <v>6921</v>
      </c>
      <c r="C1611" s="359" t="s">
        <v>6608</v>
      </c>
      <c r="D1611" s="363">
        <v>36.380000000000003</v>
      </c>
      <c r="E1611" s="343"/>
    </row>
    <row r="1612" spans="1:5" s="341" customFormat="1" ht="15" x14ac:dyDescent="0.25">
      <c r="A1612" s="360" t="s">
        <v>2148</v>
      </c>
      <c r="B1612" s="360" t="s">
        <v>6922</v>
      </c>
      <c r="C1612" s="359" t="s">
        <v>6608</v>
      </c>
      <c r="D1612" s="363">
        <v>32.380000000000003</v>
      </c>
      <c r="E1612" s="343"/>
    </row>
    <row r="1613" spans="1:5" s="341" customFormat="1" ht="15" x14ac:dyDescent="0.25">
      <c r="A1613" s="360" t="s">
        <v>2149</v>
      </c>
      <c r="B1613" s="360" t="s">
        <v>6923</v>
      </c>
      <c r="C1613" s="359" t="s">
        <v>6608</v>
      </c>
      <c r="D1613" s="363">
        <v>32.380000000000003</v>
      </c>
      <c r="E1613" s="343"/>
    </row>
    <row r="1614" spans="1:5" s="341" customFormat="1" ht="15" x14ac:dyDescent="0.25">
      <c r="A1614" s="360" t="s">
        <v>2150</v>
      </c>
      <c r="B1614" s="360" t="s">
        <v>5192</v>
      </c>
      <c r="C1614" s="359" t="s">
        <v>6608</v>
      </c>
      <c r="D1614" s="363">
        <v>32.380000000000003</v>
      </c>
      <c r="E1614" s="343"/>
    </row>
    <row r="1615" spans="1:5" s="341" customFormat="1" ht="15" x14ac:dyDescent="0.25">
      <c r="A1615" s="360" t="s">
        <v>2294</v>
      </c>
      <c r="B1615" s="360" t="s">
        <v>41193</v>
      </c>
      <c r="C1615" s="359" t="s">
        <v>6594</v>
      </c>
      <c r="D1615" s="363">
        <v>44.75</v>
      </c>
      <c r="E1615" s="343"/>
    </row>
    <row r="1616" spans="1:5" s="341" customFormat="1" ht="15" x14ac:dyDescent="0.25">
      <c r="A1616" s="360" t="s">
        <v>2295</v>
      </c>
      <c r="B1616" s="360" t="s">
        <v>5193</v>
      </c>
      <c r="C1616" s="359" t="s">
        <v>6594</v>
      </c>
      <c r="D1616" s="363">
        <v>56.81</v>
      </c>
      <c r="E1616" s="343"/>
    </row>
    <row r="1617" spans="1:5" s="341" customFormat="1" ht="15" x14ac:dyDescent="0.25">
      <c r="A1617" s="360" t="s">
        <v>2296</v>
      </c>
      <c r="B1617" s="360" t="s">
        <v>5194</v>
      </c>
      <c r="C1617" s="359" t="s">
        <v>6594</v>
      </c>
      <c r="D1617" s="363">
        <v>65.33</v>
      </c>
      <c r="E1617" s="343"/>
    </row>
    <row r="1618" spans="1:5" s="341" customFormat="1" ht="15" x14ac:dyDescent="0.25">
      <c r="A1618" s="360" t="s">
        <v>2297</v>
      </c>
      <c r="B1618" s="360" t="s">
        <v>5195</v>
      </c>
      <c r="C1618" s="359" t="s">
        <v>6594</v>
      </c>
      <c r="D1618" s="363">
        <v>54.65</v>
      </c>
      <c r="E1618" s="343"/>
    </row>
    <row r="1619" spans="1:5" s="341" customFormat="1" ht="15" x14ac:dyDescent="0.25">
      <c r="A1619" s="360" t="s">
        <v>2298</v>
      </c>
      <c r="B1619" s="360" t="s">
        <v>5196</v>
      </c>
      <c r="C1619" s="359" t="s">
        <v>6594</v>
      </c>
      <c r="D1619" s="363">
        <v>63.17</v>
      </c>
      <c r="E1619" s="343"/>
    </row>
    <row r="1620" spans="1:5" s="341" customFormat="1" ht="15" x14ac:dyDescent="0.25">
      <c r="A1620" s="360" t="s">
        <v>2323</v>
      </c>
      <c r="B1620" s="360" t="s">
        <v>5197</v>
      </c>
      <c r="C1620" s="359" t="s">
        <v>6608</v>
      </c>
      <c r="D1620" s="361">
        <v>7.6</v>
      </c>
      <c r="E1620" s="343"/>
    </row>
    <row r="1621" spans="1:5" s="341" customFormat="1" ht="15" x14ac:dyDescent="0.25">
      <c r="A1621" s="360" t="s">
        <v>2324</v>
      </c>
      <c r="B1621" s="360" t="s">
        <v>5198</v>
      </c>
      <c r="C1621" s="359" t="s">
        <v>6608</v>
      </c>
      <c r="D1621" s="361">
        <v>9.4499999999999993</v>
      </c>
      <c r="E1621" s="343"/>
    </row>
    <row r="1622" spans="1:5" s="341" customFormat="1" x14ac:dyDescent="0.25">
      <c r="A1622" s="378">
        <v>8929</v>
      </c>
      <c r="B1622" s="356" t="s">
        <v>5168</v>
      </c>
      <c r="C1622" s="357"/>
      <c r="D1622" s="358"/>
      <c r="E1622" s="343"/>
    </row>
    <row r="1623" spans="1:5" s="341" customFormat="1" ht="15" x14ac:dyDescent="0.25">
      <c r="A1623" s="360" t="s">
        <v>5169</v>
      </c>
      <c r="B1623" s="360" t="s">
        <v>41194</v>
      </c>
      <c r="C1623" s="359" t="s">
        <v>6594</v>
      </c>
      <c r="D1623" s="362">
        <v>113.6</v>
      </c>
      <c r="E1623" s="343"/>
    </row>
    <row r="1624" spans="1:5" s="341" customFormat="1" ht="15" x14ac:dyDescent="0.25">
      <c r="A1624" s="360" t="s">
        <v>5170</v>
      </c>
      <c r="B1624" s="360" t="s">
        <v>41195</v>
      </c>
      <c r="C1624" s="359" t="s">
        <v>6594</v>
      </c>
      <c r="D1624" s="363">
        <v>91.81</v>
      </c>
      <c r="E1624" s="343"/>
    </row>
    <row r="1625" spans="1:5" s="341" customFormat="1" ht="15" x14ac:dyDescent="0.25">
      <c r="A1625" s="360" t="s">
        <v>5171</v>
      </c>
      <c r="B1625" s="360" t="s">
        <v>41196</v>
      </c>
      <c r="C1625" s="359" t="s">
        <v>6594</v>
      </c>
      <c r="D1625" s="362">
        <v>113.55</v>
      </c>
      <c r="E1625" s="343"/>
    </row>
    <row r="1626" spans="1:5" s="341" customFormat="1" ht="15" x14ac:dyDescent="0.25">
      <c r="A1626" s="360" t="s">
        <v>5172</v>
      </c>
      <c r="B1626" s="360" t="s">
        <v>41197</v>
      </c>
      <c r="C1626" s="359" t="s">
        <v>6594</v>
      </c>
      <c r="D1626" s="362">
        <v>102.85</v>
      </c>
      <c r="E1626" s="343"/>
    </row>
    <row r="1627" spans="1:5" s="341" customFormat="1" ht="15" x14ac:dyDescent="0.25">
      <c r="A1627" s="360" t="s">
        <v>5173</v>
      </c>
      <c r="B1627" s="360" t="s">
        <v>41198</v>
      </c>
      <c r="C1627" s="359" t="s">
        <v>6594</v>
      </c>
      <c r="D1627" s="362">
        <v>142.72999999999999</v>
      </c>
      <c r="E1627" s="343"/>
    </row>
    <row r="1628" spans="1:5" s="341" customFormat="1" ht="15" x14ac:dyDescent="0.25">
      <c r="A1628" s="360" t="s">
        <v>5174</v>
      </c>
      <c r="B1628" s="360" t="s">
        <v>41199</v>
      </c>
      <c r="C1628" s="359" t="s">
        <v>6594</v>
      </c>
      <c r="D1628" s="362">
        <v>121.96</v>
      </c>
      <c r="E1628" s="343"/>
    </row>
    <row r="1629" spans="1:5" s="341" customFormat="1" ht="15" x14ac:dyDescent="0.25">
      <c r="A1629" s="360" t="s">
        <v>5175</v>
      </c>
      <c r="B1629" s="360" t="s">
        <v>41200</v>
      </c>
      <c r="C1629" s="359" t="s">
        <v>6594</v>
      </c>
      <c r="D1629" s="362">
        <v>170.24</v>
      </c>
      <c r="E1629" s="343"/>
    </row>
    <row r="1630" spans="1:5" s="341" customFormat="1" ht="15" x14ac:dyDescent="0.25">
      <c r="A1630" s="360" t="s">
        <v>5176</v>
      </c>
      <c r="B1630" s="360" t="s">
        <v>41201</v>
      </c>
      <c r="C1630" s="359" t="s">
        <v>6594</v>
      </c>
      <c r="D1630" s="362">
        <v>152.44</v>
      </c>
      <c r="E1630" s="343"/>
    </row>
    <row r="1631" spans="1:5" s="341" customFormat="1" ht="15" x14ac:dyDescent="0.25">
      <c r="A1631" s="360" t="s">
        <v>5177</v>
      </c>
      <c r="B1631" s="360" t="s">
        <v>41202</v>
      </c>
      <c r="C1631" s="359" t="s">
        <v>6594</v>
      </c>
      <c r="D1631" s="362">
        <v>208.49</v>
      </c>
      <c r="E1631" s="343"/>
    </row>
    <row r="1632" spans="1:5" s="341" customFormat="1" x14ac:dyDescent="0.25">
      <c r="A1632" s="378">
        <v>8930</v>
      </c>
      <c r="B1632" s="356" t="s">
        <v>5178</v>
      </c>
      <c r="C1632" s="357"/>
      <c r="D1632" s="358"/>
      <c r="E1632" s="343"/>
    </row>
    <row r="1633" spans="1:5" s="341" customFormat="1" ht="15" x14ac:dyDescent="0.25">
      <c r="A1633" s="360" t="s">
        <v>5179</v>
      </c>
      <c r="B1633" s="360" t="s">
        <v>41203</v>
      </c>
      <c r="C1633" s="359" t="s">
        <v>6594</v>
      </c>
      <c r="D1633" s="362">
        <v>110.24</v>
      </c>
      <c r="E1633" s="343"/>
    </row>
    <row r="1634" spans="1:5" s="341" customFormat="1" ht="15" x14ac:dyDescent="0.25">
      <c r="A1634" s="360" t="s">
        <v>5180</v>
      </c>
      <c r="B1634" s="360" t="s">
        <v>41204</v>
      </c>
      <c r="C1634" s="359" t="s">
        <v>6594</v>
      </c>
      <c r="D1634" s="363">
        <v>88.11</v>
      </c>
      <c r="E1634" s="343"/>
    </row>
    <row r="1635" spans="1:5" s="341" customFormat="1" ht="15" x14ac:dyDescent="0.25">
      <c r="A1635" s="360" t="s">
        <v>5181</v>
      </c>
      <c r="B1635" s="360" t="s">
        <v>41205</v>
      </c>
      <c r="C1635" s="359" t="s">
        <v>6594</v>
      </c>
      <c r="D1635" s="362">
        <v>120.29</v>
      </c>
      <c r="E1635" s="343"/>
    </row>
    <row r="1636" spans="1:5" s="341" customFormat="1" ht="15" x14ac:dyDescent="0.25">
      <c r="A1636" s="360" t="s">
        <v>5182</v>
      </c>
      <c r="B1636" s="360" t="s">
        <v>41206</v>
      </c>
      <c r="C1636" s="359" t="s">
        <v>6594</v>
      </c>
      <c r="D1636" s="362">
        <v>102.41</v>
      </c>
      <c r="E1636" s="343"/>
    </row>
    <row r="1637" spans="1:5" s="341" customFormat="1" ht="15" x14ac:dyDescent="0.25">
      <c r="A1637" s="360" t="s">
        <v>5183</v>
      </c>
      <c r="B1637" s="360" t="s">
        <v>41207</v>
      </c>
      <c r="C1637" s="359" t="s">
        <v>6594</v>
      </c>
      <c r="D1637" s="362">
        <v>137.61000000000001</v>
      </c>
      <c r="E1637" s="343"/>
    </row>
    <row r="1638" spans="1:5" s="341" customFormat="1" ht="15" x14ac:dyDescent="0.25">
      <c r="A1638" s="360" t="s">
        <v>5184</v>
      </c>
      <c r="B1638" s="360" t="s">
        <v>41208</v>
      </c>
      <c r="C1638" s="359" t="s">
        <v>6594</v>
      </c>
      <c r="D1638" s="362">
        <v>124.84</v>
      </c>
      <c r="E1638" s="343"/>
    </row>
    <row r="1639" spans="1:5" s="341" customFormat="1" ht="15" x14ac:dyDescent="0.25">
      <c r="A1639" s="360" t="s">
        <v>5185</v>
      </c>
      <c r="B1639" s="360" t="s">
        <v>41209</v>
      </c>
      <c r="C1639" s="359" t="s">
        <v>6594</v>
      </c>
      <c r="D1639" s="362">
        <v>173.78</v>
      </c>
      <c r="E1639" s="343"/>
    </row>
    <row r="1640" spans="1:5" s="341" customFormat="1" ht="15" x14ac:dyDescent="0.25">
      <c r="A1640" s="360" t="s">
        <v>5186</v>
      </c>
      <c r="B1640" s="360" t="s">
        <v>41210</v>
      </c>
      <c r="C1640" s="359" t="s">
        <v>6594</v>
      </c>
      <c r="D1640" s="362">
        <v>164.42</v>
      </c>
      <c r="E1640" s="343"/>
    </row>
    <row r="1641" spans="1:5" s="341" customFormat="1" ht="15" x14ac:dyDescent="0.25">
      <c r="A1641" s="360" t="s">
        <v>5187</v>
      </c>
      <c r="B1641" s="360" t="s">
        <v>41211</v>
      </c>
      <c r="C1641" s="359" t="s">
        <v>6594</v>
      </c>
      <c r="D1641" s="362">
        <v>208.11</v>
      </c>
      <c r="E1641" s="343"/>
    </row>
    <row r="1642" spans="1:5" s="341" customFormat="1" x14ac:dyDescent="0.25">
      <c r="A1642" s="378">
        <v>8931</v>
      </c>
      <c r="B1642" s="356" t="s">
        <v>4730</v>
      </c>
      <c r="C1642" s="357"/>
      <c r="D1642" s="358"/>
      <c r="E1642" s="343"/>
    </row>
    <row r="1643" spans="1:5" s="341" customFormat="1" ht="30" x14ac:dyDescent="0.25">
      <c r="A1643" s="360" t="s">
        <v>5188</v>
      </c>
      <c r="B1643" s="360" t="s">
        <v>6924</v>
      </c>
      <c r="C1643" s="359" t="s">
        <v>6594</v>
      </c>
      <c r="D1643" s="363">
        <v>10.81</v>
      </c>
      <c r="E1643" s="343"/>
    </row>
    <row r="1644" spans="1:5" s="341" customFormat="1" ht="15" x14ac:dyDescent="0.25">
      <c r="A1644" s="360" t="s">
        <v>5189</v>
      </c>
      <c r="B1644" s="360" t="s">
        <v>5190</v>
      </c>
      <c r="C1644" s="359" t="s">
        <v>6594</v>
      </c>
      <c r="D1644" s="361">
        <v>9.33</v>
      </c>
      <c r="E1644" s="343"/>
    </row>
    <row r="1645" spans="1:5" s="341" customFormat="1" ht="15" x14ac:dyDescent="0.25">
      <c r="A1645" s="360" t="s">
        <v>2326</v>
      </c>
      <c r="B1645" s="360" t="s">
        <v>41212</v>
      </c>
      <c r="C1645" s="359" t="s">
        <v>6594</v>
      </c>
      <c r="D1645" s="363">
        <v>14.37</v>
      </c>
      <c r="E1645" s="343"/>
    </row>
    <row r="1646" spans="1:5" s="341" customFormat="1" ht="15" x14ac:dyDescent="0.25">
      <c r="A1646" s="360" t="s">
        <v>2327</v>
      </c>
      <c r="B1646" s="360" t="s">
        <v>41213</v>
      </c>
      <c r="C1646" s="359" t="s">
        <v>6594</v>
      </c>
      <c r="D1646" s="363">
        <v>20.12</v>
      </c>
      <c r="E1646" s="343"/>
    </row>
    <row r="1647" spans="1:5" s="341" customFormat="1" ht="15" x14ac:dyDescent="0.25">
      <c r="A1647" s="360" t="s">
        <v>2328</v>
      </c>
      <c r="B1647" s="360" t="s">
        <v>41214</v>
      </c>
      <c r="C1647" s="359" t="s">
        <v>6594</v>
      </c>
      <c r="D1647" s="363">
        <v>18.22</v>
      </c>
      <c r="E1647" s="343"/>
    </row>
    <row r="1648" spans="1:5" s="341" customFormat="1" x14ac:dyDescent="0.25">
      <c r="A1648" s="378">
        <v>8932</v>
      </c>
      <c r="B1648" s="356" t="s">
        <v>6925</v>
      </c>
      <c r="C1648" s="357"/>
      <c r="D1648" s="358"/>
      <c r="E1648" s="343"/>
    </row>
    <row r="1649" spans="1:5" s="341" customFormat="1" ht="15" x14ac:dyDescent="0.25">
      <c r="A1649" s="360" t="s">
        <v>2259</v>
      </c>
      <c r="B1649" s="360" t="s">
        <v>2260</v>
      </c>
      <c r="C1649" s="359" t="s">
        <v>6608</v>
      </c>
      <c r="D1649" s="363">
        <v>61.57</v>
      </c>
      <c r="E1649" s="343"/>
    </row>
    <row r="1650" spans="1:5" s="341" customFormat="1" ht="15" x14ac:dyDescent="0.25">
      <c r="A1650" s="360" t="s">
        <v>2261</v>
      </c>
      <c r="B1650" s="360" t="s">
        <v>2262</v>
      </c>
      <c r="C1650" s="359" t="s">
        <v>6608</v>
      </c>
      <c r="D1650" s="363">
        <v>68.599999999999994</v>
      </c>
      <c r="E1650" s="343"/>
    </row>
    <row r="1651" spans="1:5" s="341" customFormat="1" ht="15" x14ac:dyDescent="0.25">
      <c r="A1651" s="360" t="s">
        <v>2263</v>
      </c>
      <c r="B1651" s="360" t="s">
        <v>2264</v>
      </c>
      <c r="C1651" s="359" t="s">
        <v>6608</v>
      </c>
      <c r="D1651" s="363">
        <v>57.69</v>
      </c>
      <c r="E1651" s="343"/>
    </row>
    <row r="1652" spans="1:5" s="341" customFormat="1" ht="15" x14ac:dyDescent="0.25">
      <c r="A1652" s="360" t="s">
        <v>2265</v>
      </c>
      <c r="B1652" s="360" t="s">
        <v>2266</v>
      </c>
      <c r="C1652" s="359" t="s">
        <v>6608</v>
      </c>
      <c r="D1652" s="363">
        <v>50.65</v>
      </c>
      <c r="E1652" s="343"/>
    </row>
    <row r="1653" spans="1:5" s="341" customFormat="1" ht="15" x14ac:dyDescent="0.25">
      <c r="A1653" s="360" t="s">
        <v>41215</v>
      </c>
      <c r="B1653" s="360" t="s">
        <v>41216</v>
      </c>
      <c r="C1653" s="359" t="s">
        <v>6608</v>
      </c>
      <c r="D1653" s="363">
        <v>99.31</v>
      </c>
      <c r="E1653" s="343"/>
    </row>
    <row r="1654" spans="1:5" s="341" customFormat="1" ht="15" x14ac:dyDescent="0.25">
      <c r="A1654" s="360" t="s">
        <v>2267</v>
      </c>
      <c r="B1654" s="360" t="s">
        <v>41217</v>
      </c>
      <c r="C1654" s="359" t="s">
        <v>6608</v>
      </c>
      <c r="D1654" s="363">
        <v>92.27</v>
      </c>
      <c r="E1654" s="343"/>
    </row>
    <row r="1655" spans="1:5" s="341" customFormat="1" ht="15" x14ac:dyDescent="0.25">
      <c r="A1655" s="360" t="s">
        <v>41218</v>
      </c>
      <c r="B1655" s="360" t="s">
        <v>41219</v>
      </c>
      <c r="C1655" s="359" t="s">
        <v>6608</v>
      </c>
      <c r="D1655" s="363">
        <v>65.73</v>
      </c>
      <c r="E1655" s="343"/>
    </row>
    <row r="1656" spans="1:5" s="341" customFormat="1" ht="15" x14ac:dyDescent="0.25">
      <c r="A1656" s="360" t="s">
        <v>2268</v>
      </c>
      <c r="B1656" s="360" t="s">
        <v>41220</v>
      </c>
      <c r="C1656" s="359" t="s">
        <v>6608</v>
      </c>
      <c r="D1656" s="363">
        <v>58.69</v>
      </c>
      <c r="E1656" s="343"/>
    </row>
    <row r="1657" spans="1:5" s="341" customFormat="1" ht="15" x14ac:dyDescent="0.25">
      <c r="A1657" s="360" t="s">
        <v>2269</v>
      </c>
      <c r="B1657" s="360" t="s">
        <v>2270</v>
      </c>
      <c r="C1657" s="359" t="s">
        <v>6608</v>
      </c>
      <c r="D1657" s="362">
        <v>162.28</v>
      </c>
      <c r="E1657" s="343"/>
    </row>
    <row r="1658" spans="1:5" s="341" customFormat="1" ht="15" x14ac:dyDescent="0.25">
      <c r="A1658" s="360" t="s">
        <v>2271</v>
      </c>
      <c r="B1658" s="360" t="s">
        <v>2272</v>
      </c>
      <c r="C1658" s="359" t="s">
        <v>6608</v>
      </c>
      <c r="D1658" s="362">
        <v>185.24</v>
      </c>
      <c r="E1658" s="343"/>
    </row>
    <row r="1659" spans="1:5" s="341" customFormat="1" ht="15" x14ac:dyDescent="0.25">
      <c r="A1659" s="360" t="s">
        <v>2273</v>
      </c>
      <c r="B1659" s="360" t="s">
        <v>2274</v>
      </c>
      <c r="C1659" s="359" t="s">
        <v>6608</v>
      </c>
      <c r="D1659" s="362">
        <v>271.82</v>
      </c>
      <c r="E1659" s="343"/>
    </row>
    <row r="1660" spans="1:5" s="341" customFormat="1" ht="15" x14ac:dyDescent="0.25">
      <c r="A1660" s="360" t="s">
        <v>2275</v>
      </c>
      <c r="B1660" s="360" t="s">
        <v>2276</v>
      </c>
      <c r="C1660" s="359" t="s">
        <v>6608</v>
      </c>
      <c r="D1660" s="362">
        <v>250.93</v>
      </c>
      <c r="E1660" s="343"/>
    </row>
    <row r="1661" spans="1:5" s="341" customFormat="1" ht="15" x14ac:dyDescent="0.25">
      <c r="A1661" s="360" t="s">
        <v>2277</v>
      </c>
      <c r="B1661" s="360" t="s">
        <v>2278</v>
      </c>
      <c r="C1661" s="359" t="s">
        <v>6608</v>
      </c>
      <c r="D1661" s="362">
        <v>116.57</v>
      </c>
      <c r="E1661" s="343"/>
    </row>
    <row r="1662" spans="1:5" s="341" customFormat="1" ht="15" x14ac:dyDescent="0.25">
      <c r="A1662" s="360" t="s">
        <v>2279</v>
      </c>
      <c r="B1662" s="360" t="s">
        <v>2280</v>
      </c>
      <c r="C1662" s="359" t="s">
        <v>6608</v>
      </c>
      <c r="D1662" s="362">
        <v>108.98</v>
      </c>
      <c r="E1662" s="343"/>
    </row>
    <row r="1663" spans="1:5" s="341" customFormat="1" ht="15" x14ac:dyDescent="0.25">
      <c r="A1663" s="360" t="s">
        <v>6926</v>
      </c>
      <c r="B1663" s="360" t="s">
        <v>6927</v>
      </c>
      <c r="C1663" s="359" t="s">
        <v>6608</v>
      </c>
      <c r="D1663" s="362">
        <v>279.2</v>
      </c>
      <c r="E1663" s="343"/>
    </row>
    <row r="1664" spans="1:5" s="341" customFormat="1" ht="15" x14ac:dyDescent="0.25">
      <c r="A1664" s="360" t="s">
        <v>6928</v>
      </c>
      <c r="B1664" s="360" t="s">
        <v>6929</v>
      </c>
      <c r="C1664" s="359" t="s">
        <v>6608</v>
      </c>
      <c r="D1664" s="362">
        <v>231.3</v>
      </c>
      <c r="E1664" s="343"/>
    </row>
    <row r="1665" spans="1:5" s="341" customFormat="1" ht="15" x14ac:dyDescent="0.25">
      <c r="A1665" s="360" t="s">
        <v>6930</v>
      </c>
      <c r="B1665" s="360" t="s">
        <v>6931</v>
      </c>
      <c r="C1665" s="359" t="s">
        <v>6608</v>
      </c>
      <c r="D1665" s="362">
        <v>551.33000000000004</v>
      </c>
      <c r="E1665" s="343"/>
    </row>
    <row r="1666" spans="1:5" s="341" customFormat="1" ht="15" x14ac:dyDescent="0.25">
      <c r="A1666" s="360" t="s">
        <v>6932</v>
      </c>
      <c r="B1666" s="360" t="s">
        <v>6933</v>
      </c>
      <c r="C1666" s="359" t="s">
        <v>6608</v>
      </c>
      <c r="D1666" s="362">
        <v>412</v>
      </c>
      <c r="E1666" s="343"/>
    </row>
    <row r="1667" spans="1:5" s="341" customFormat="1" ht="15" x14ac:dyDescent="0.25">
      <c r="A1667" s="360" t="s">
        <v>6934</v>
      </c>
      <c r="B1667" s="360" t="s">
        <v>6935</v>
      </c>
      <c r="C1667" s="359" t="s">
        <v>6608</v>
      </c>
      <c r="D1667" s="362">
        <v>202.96</v>
      </c>
      <c r="E1667" s="343"/>
    </row>
    <row r="1668" spans="1:5" s="341" customFormat="1" ht="15" x14ac:dyDescent="0.25">
      <c r="A1668" s="360" t="s">
        <v>6936</v>
      </c>
      <c r="B1668" s="360" t="s">
        <v>6937</v>
      </c>
      <c r="C1668" s="359" t="s">
        <v>6608</v>
      </c>
      <c r="D1668" s="362">
        <v>154.30000000000001</v>
      </c>
      <c r="E1668" s="343"/>
    </row>
    <row r="1669" spans="1:5" s="341" customFormat="1" ht="15" x14ac:dyDescent="0.25">
      <c r="A1669" s="360" t="s">
        <v>6938</v>
      </c>
      <c r="B1669" s="360" t="s">
        <v>6939</v>
      </c>
      <c r="C1669" s="359" t="s">
        <v>6608</v>
      </c>
      <c r="D1669" s="362">
        <v>398.85</v>
      </c>
      <c r="E1669" s="343"/>
    </row>
    <row r="1670" spans="1:5" s="341" customFormat="1" ht="15" x14ac:dyDescent="0.25">
      <c r="A1670" s="360" t="s">
        <v>6940</v>
      </c>
      <c r="B1670" s="360" t="s">
        <v>6941</v>
      </c>
      <c r="C1670" s="359" t="s">
        <v>6608</v>
      </c>
      <c r="D1670" s="362">
        <v>258</v>
      </c>
      <c r="E1670" s="343"/>
    </row>
    <row r="1671" spans="1:5" s="341" customFormat="1" ht="15" x14ac:dyDescent="0.25">
      <c r="A1671" s="360" t="s">
        <v>6942</v>
      </c>
      <c r="B1671" s="360" t="s">
        <v>6943</v>
      </c>
      <c r="C1671" s="359" t="s">
        <v>6608</v>
      </c>
      <c r="D1671" s="362">
        <v>286.54000000000002</v>
      </c>
      <c r="E1671" s="343"/>
    </row>
    <row r="1672" spans="1:5" s="341" customFormat="1" ht="15" x14ac:dyDescent="0.25">
      <c r="A1672" s="360" t="s">
        <v>6944</v>
      </c>
      <c r="B1672" s="360" t="s">
        <v>6945</v>
      </c>
      <c r="C1672" s="359" t="s">
        <v>6608</v>
      </c>
      <c r="D1672" s="362">
        <v>230.02</v>
      </c>
      <c r="E1672" s="343"/>
    </row>
    <row r="1673" spans="1:5" s="341" customFormat="1" ht="15" x14ac:dyDescent="0.25">
      <c r="A1673" s="360" t="s">
        <v>6946</v>
      </c>
      <c r="B1673" s="360" t="s">
        <v>6947</v>
      </c>
      <c r="C1673" s="359" t="s">
        <v>6608</v>
      </c>
      <c r="D1673" s="362">
        <v>595.91999999999996</v>
      </c>
      <c r="E1673" s="343"/>
    </row>
    <row r="1674" spans="1:5" s="341" customFormat="1" ht="15" x14ac:dyDescent="0.25">
      <c r="A1674" s="360" t="s">
        <v>6948</v>
      </c>
      <c r="B1674" s="360" t="s">
        <v>6949</v>
      </c>
      <c r="C1674" s="359" t="s">
        <v>6608</v>
      </c>
      <c r="D1674" s="362">
        <v>420.87</v>
      </c>
      <c r="E1674" s="343"/>
    </row>
    <row r="1675" spans="1:5" s="341" customFormat="1" ht="15" x14ac:dyDescent="0.25">
      <c r="A1675" s="360" t="s">
        <v>6950</v>
      </c>
      <c r="B1675" s="360" t="s">
        <v>6951</v>
      </c>
      <c r="C1675" s="359" t="s">
        <v>6608</v>
      </c>
      <c r="D1675" s="362">
        <v>210.3</v>
      </c>
      <c r="E1675" s="343"/>
    </row>
    <row r="1676" spans="1:5" s="341" customFormat="1" ht="15" x14ac:dyDescent="0.25">
      <c r="A1676" s="360" t="s">
        <v>6952</v>
      </c>
      <c r="B1676" s="360" t="s">
        <v>6953</v>
      </c>
      <c r="C1676" s="359" t="s">
        <v>6608</v>
      </c>
      <c r="D1676" s="362">
        <v>153.02000000000001</v>
      </c>
      <c r="E1676" s="343"/>
    </row>
    <row r="1677" spans="1:5" s="341" customFormat="1" ht="15" x14ac:dyDescent="0.25">
      <c r="A1677" s="360" t="s">
        <v>6954</v>
      </c>
      <c r="B1677" s="360" t="s">
        <v>6955</v>
      </c>
      <c r="C1677" s="359" t="s">
        <v>6608</v>
      </c>
      <c r="D1677" s="362">
        <v>443.44</v>
      </c>
      <c r="E1677" s="343"/>
    </row>
    <row r="1678" spans="1:5" s="341" customFormat="1" ht="15" x14ac:dyDescent="0.25">
      <c r="A1678" s="360" t="s">
        <v>6956</v>
      </c>
      <c r="B1678" s="360" t="s">
        <v>6957</v>
      </c>
      <c r="C1678" s="359" t="s">
        <v>6608</v>
      </c>
      <c r="D1678" s="362">
        <v>266.87</v>
      </c>
      <c r="E1678" s="343"/>
    </row>
    <row r="1679" spans="1:5" s="341" customFormat="1" ht="15" x14ac:dyDescent="0.25">
      <c r="A1679" s="360" t="s">
        <v>6958</v>
      </c>
      <c r="B1679" s="360" t="s">
        <v>6959</v>
      </c>
      <c r="C1679" s="359" t="s">
        <v>6608</v>
      </c>
      <c r="D1679" s="362">
        <v>275.7</v>
      </c>
      <c r="E1679" s="343"/>
    </row>
    <row r="1680" spans="1:5" s="341" customFormat="1" ht="15" x14ac:dyDescent="0.25">
      <c r="A1680" s="360" t="s">
        <v>6960</v>
      </c>
      <c r="B1680" s="360" t="s">
        <v>6961</v>
      </c>
      <c r="C1680" s="359" t="s">
        <v>6608</v>
      </c>
      <c r="D1680" s="362">
        <v>228.02</v>
      </c>
      <c r="E1680" s="343"/>
    </row>
    <row r="1681" spans="1:5" s="341" customFormat="1" ht="15" x14ac:dyDescent="0.25">
      <c r="A1681" s="360" t="s">
        <v>6962</v>
      </c>
      <c r="B1681" s="360" t="s">
        <v>6963</v>
      </c>
      <c r="C1681" s="359" t="s">
        <v>6608</v>
      </c>
      <c r="D1681" s="362">
        <v>411.05</v>
      </c>
      <c r="E1681" s="343"/>
    </row>
    <row r="1682" spans="1:5" s="341" customFormat="1" ht="15" x14ac:dyDescent="0.25">
      <c r="A1682" s="360" t="s">
        <v>6964</v>
      </c>
      <c r="B1682" s="360" t="s">
        <v>6965</v>
      </c>
      <c r="C1682" s="359" t="s">
        <v>6608</v>
      </c>
      <c r="D1682" s="362">
        <v>199.46</v>
      </c>
      <c r="E1682" s="343"/>
    </row>
    <row r="1683" spans="1:5" s="341" customFormat="1" ht="15" x14ac:dyDescent="0.25">
      <c r="A1683" s="360" t="s">
        <v>6966</v>
      </c>
      <c r="B1683" s="360" t="s">
        <v>6967</v>
      </c>
      <c r="C1683" s="359" t="s">
        <v>6608</v>
      </c>
      <c r="D1683" s="362">
        <v>151.02000000000001</v>
      </c>
      <c r="E1683" s="343"/>
    </row>
    <row r="1684" spans="1:5" s="341" customFormat="1" ht="15" x14ac:dyDescent="0.25">
      <c r="A1684" s="360" t="s">
        <v>6968</v>
      </c>
      <c r="B1684" s="360" t="s">
        <v>6969</v>
      </c>
      <c r="C1684" s="359" t="s">
        <v>6608</v>
      </c>
      <c r="D1684" s="362">
        <v>257.05</v>
      </c>
      <c r="E1684" s="343"/>
    </row>
    <row r="1685" spans="1:5" s="341" customFormat="1" ht="15" x14ac:dyDescent="0.25">
      <c r="A1685" s="360" t="s">
        <v>6970</v>
      </c>
      <c r="B1685" s="360" t="s">
        <v>6971</v>
      </c>
      <c r="C1685" s="359" t="s">
        <v>6608</v>
      </c>
      <c r="D1685" s="362">
        <v>279.05</v>
      </c>
      <c r="E1685" s="343"/>
    </row>
    <row r="1686" spans="1:5" s="341" customFormat="1" ht="15" x14ac:dyDescent="0.25">
      <c r="A1686" s="360" t="s">
        <v>6972</v>
      </c>
      <c r="B1686" s="360" t="s">
        <v>6973</v>
      </c>
      <c r="C1686" s="359" t="s">
        <v>6608</v>
      </c>
      <c r="D1686" s="362">
        <v>235.45</v>
      </c>
      <c r="E1686" s="343"/>
    </row>
    <row r="1687" spans="1:5" s="341" customFormat="1" ht="15" x14ac:dyDescent="0.25">
      <c r="A1687" s="360" t="s">
        <v>6974</v>
      </c>
      <c r="B1687" s="360" t="s">
        <v>6975</v>
      </c>
      <c r="C1687" s="359" t="s">
        <v>6608</v>
      </c>
      <c r="D1687" s="362">
        <v>455.22</v>
      </c>
      <c r="E1687" s="343"/>
    </row>
    <row r="1688" spans="1:5" s="341" customFormat="1" ht="15" x14ac:dyDescent="0.25">
      <c r="A1688" s="360" t="s">
        <v>6976</v>
      </c>
      <c r="B1688" s="360" t="s">
        <v>6977</v>
      </c>
      <c r="C1688" s="359" t="s">
        <v>6608</v>
      </c>
      <c r="D1688" s="362">
        <v>197.18</v>
      </c>
      <c r="E1688" s="343"/>
    </row>
    <row r="1689" spans="1:5" s="341" customFormat="1" ht="15" x14ac:dyDescent="0.25">
      <c r="A1689" s="360" t="s">
        <v>6978</v>
      </c>
      <c r="B1689" s="360" t="s">
        <v>6979</v>
      </c>
      <c r="C1689" s="359" t="s">
        <v>6608</v>
      </c>
      <c r="D1689" s="362">
        <v>159.08000000000001</v>
      </c>
      <c r="E1689" s="343"/>
    </row>
    <row r="1690" spans="1:5" s="341" customFormat="1" ht="15" x14ac:dyDescent="0.25">
      <c r="A1690" s="360" t="s">
        <v>6980</v>
      </c>
      <c r="B1690" s="360" t="s">
        <v>6981</v>
      </c>
      <c r="C1690" s="359" t="s">
        <v>6608</v>
      </c>
      <c r="D1690" s="362">
        <v>202.81</v>
      </c>
      <c r="E1690" s="343"/>
    </row>
    <row r="1691" spans="1:5" s="341" customFormat="1" ht="15" x14ac:dyDescent="0.25">
      <c r="A1691" s="360" t="s">
        <v>6982</v>
      </c>
      <c r="B1691" s="360" t="s">
        <v>6983</v>
      </c>
      <c r="C1691" s="359" t="s">
        <v>6608</v>
      </c>
      <c r="D1691" s="362">
        <v>158.44999999999999</v>
      </c>
      <c r="E1691" s="343"/>
    </row>
    <row r="1692" spans="1:5" s="341" customFormat="1" ht="15" x14ac:dyDescent="0.25">
      <c r="A1692" s="360" t="s">
        <v>6984</v>
      </c>
      <c r="B1692" s="360" t="s">
        <v>6985</v>
      </c>
      <c r="C1692" s="359" t="s">
        <v>6608</v>
      </c>
      <c r="D1692" s="362">
        <v>301.22000000000003</v>
      </c>
      <c r="E1692" s="343"/>
    </row>
    <row r="1693" spans="1:5" s="341" customFormat="1" ht="15" x14ac:dyDescent="0.25">
      <c r="A1693" s="360" t="s">
        <v>6986</v>
      </c>
      <c r="B1693" s="360" t="s">
        <v>6987</v>
      </c>
      <c r="C1693" s="359" t="s">
        <v>6608</v>
      </c>
      <c r="D1693" s="362">
        <v>159.06</v>
      </c>
      <c r="E1693" s="343"/>
    </row>
    <row r="1694" spans="1:5" s="341" customFormat="1" ht="15" x14ac:dyDescent="0.25">
      <c r="A1694" s="360" t="s">
        <v>6988</v>
      </c>
      <c r="B1694" s="360" t="s">
        <v>6989</v>
      </c>
      <c r="C1694" s="359" t="s">
        <v>6608</v>
      </c>
      <c r="D1694" s="362">
        <v>120.58</v>
      </c>
      <c r="E1694" s="343"/>
    </row>
    <row r="1695" spans="1:5" s="341" customFormat="1" ht="15" x14ac:dyDescent="0.25">
      <c r="A1695" s="360" t="s">
        <v>2281</v>
      </c>
      <c r="B1695" s="360" t="s">
        <v>2282</v>
      </c>
      <c r="C1695" s="359" t="s">
        <v>6608</v>
      </c>
      <c r="D1695" s="363">
        <v>62.41</v>
      </c>
      <c r="E1695" s="343"/>
    </row>
    <row r="1696" spans="1:5" s="341" customFormat="1" ht="15" x14ac:dyDescent="0.25">
      <c r="A1696" s="360" t="s">
        <v>2283</v>
      </c>
      <c r="B1696" s="360" t="s">
        <v>2284</v>
      </c>
      <c r="C1696" s="359" t="s">
        <v>6608</v>
      </c>
      <c r="D1696" s="363">
        <v>58.53</v>
      </c>
      <c r="E1696" s="343"/>
    </row>
    <row r="1697" spans="1:5" s="341" customFormat="1" ht="15" x14ac:dyDescent="0.25">
      <c r="A1697" s="360" t="s">
        <v>2285</v>
      </c>
      <c r="B1697" s="360" t="s">
        <v>2286</v>
      </c>
      <c r="C1697" s="359" t="s">
        <v>6608</v>
      </c>
      <c r="D1697" s="363">
        <v>51.49</v>
      </c>
      <c r="E1697" s="343"/>
    </row>
    <row r="1698" spans="1:5" s="341" customFormat="1" ht="15" x14ac:dyDescent="0.25">
      <c r="A1698" s="360" t="s">
        <v>39193</v>
      </c>
      <c r="B1698" s="360" t="s">
        <v>39194</v>
      </c>
      <c r="C1698" s="359" t="s">
        <v>6608</v>
      </c>
      <c r="D1698" s="362">
        <v>240.59</v>
      </c>
      <c r="E1698" s="343"/>
    </row>
    <row r="1699" spans="1:5" s="341" customFormat="1" ht="15" x14ac:dyDescent="0.25">
      <c r="A1699" s="360" t="s">
        <v>39195</v>
      </c>
      <c r="B1699" s="360" t="s">
        <v>39196</v>
      </c>
      <c r="C1699" s="359" t="s">
        <v>6608</v>
      </c>
      <c r="D1699" s="362">
        <v>310.79000000000002</v>
      </c>
      <c r="E1699" s="343"/>
    </row>
    <row r="1700" spans="1:5" s="341" customFormat="1" ht="15" x14ac:dyDescent="0.25">
      <c r="A1700" s="360" t="s">
        <v>2287</v>
      </c>
      <c r="B1700" s="360" t="s">
        <v>2288</v>
      </c>
      <c r="C1700" s="359" t="s">
        <v>6608</v>
      </c>
      <c r="D1700" s="363">
        <v>95.8</v>
      </c>
      <c r="E1700" s="343"/>
    </row>
    <row r="1701" spans="1:5" s="341" customFormat="1" ht="15" x14ac:dyDescent="0.25">
      <c r="A1701" s="360" t="s">
        <v>2289</v>
      </c>
      <c r="B1701" s="360" t="s">
        <v>2290</v>
      </c>
      <c r="C1701" s="359" t="s">
        <v>6608</v>
      </c>
      <c r="D1701" s="363">
        <v>91.92</v>
      </c>
      <c r="E1701" s="343"/>
    </row>
    <row r="1702" spans="1:5" s="341" customFormat="1" ht="15" x14ac:dyDescent="0.25">
      <c r="A1702" s="360" t="s">
        <v>2291</v>
      </c>
      <c r="B1702" s="360" t="s">
        <v>2292</v>
      </c>
      <c r="C1702" s="359" t="s">
        <v>6608</v>
      </c>
      <c r="D1702" s="363">
        <v>71.239999999999995</v>
      </c>
      <c r="E1702" s="343"/>
    </row>
    <row r="1703" spans="1:5" s="341" customFormat="1" ht="15" x14ac:dyDescent="0.25">
      <c r="A1703" s="360" t="s">
        <v>39197</v>
      </c>
      <c r="B1703" s="360" t="s">
        <v>39198</v>
      </c>
      <c r="C1703" s="359" t="s">
        <v>6608</v>
      </c>
      <c r="D1703" s="362">
        <v>163.56</v>
      </c>
      <c r="E1703" s="343"/>
    </row>
    <row r="1704" spans="1:5" s="341" customFormat="1" ht="15" x14ac:dyDescent="0.25">
      <c r="A1704" s="360" t="s">
        <v>39199</v>
      </c>
      <c r="B1704" s="360" t="s">
        <v>39200</v>
      </c>
      <c r="C1704" s="359" t="s">
        <v>6608</v>
      </c>
      <c r="D1704" s="362">
        <v>220.85</v>
      </c>
      <c r="E1704" s="343"/>
    </row>
    <row r="1705" spans="1:5" s="341" customFormat="1" x14ac:dyDescent="0.25">
      <c r="A1705" s="378">
        <v>8933</v>
      </c>
      <c r="B1705" s="356" t="s">
        <v>4729</v>
      </c>
      <c r="C1705" s="357"/>
      <c r="D1705" s="358"/>
      <c r="E1705" s="343"/>
    </row>
    <row r="1706" spans="1:5" s="341" customFormat="1" ht="15" x14ac:dyDescent="0.25">
      <c r="A1706" s="360" t="s">
        <v>2301</v>
      </c>
      <c r="B1706" s="360" t="s">
        <v>2302</v>
      </c>
      <c r="C1706" s="359" t="s">
        <v>6608</v>
      </c>
      <c r="D1706" s="363">
        <v>60.58</v>
      </c>
      <c r="E1706" s="343"/>
    </row>
    <row r="1707" spans="1:5" s="341" customFormat="1" ht="15" x14ac:dyDescent="0.25">
      <c r="A1707" s="360" t="s">
        <v>2303</v>
      </c>
      <c r="B1707" s="360" t="s">
        <v>2304</v>
      </c>
      <c r="C1707" s="359" t="s">
        <v>6608</v>
      </c>
      <c r="D1707" s="363">
        <v>60.99</v>
      </c>
      <c r="E1707" s="343"/>
    </row>
    <row r="1708" spans="1:5" s="341" customFormat="1" ht="15" x14ac:dyDescent="0.25">
      <c r="A1708" s="360" t="s">
        <v>2305</v>
      </c>
      <c r="B1708" s="360" t="s">
        <v>2306</v>
      </c>
      <c r="C1708" s="359" t="s">
        <v>6608</v>
      </c>
      <c r="D1708" s="363">
        <v>60.62</v>
      </c>
      <c r="E1708" s="343"/>
    </row>
    <row r="1709" spans="1:5" s="341" customFormat="1" ht="15" x14ac:dyDescent="0.25">
      <c r="A1709" s="360" t="s">
        <v>2307</v>
      </c>
      <c r="B1709" s="360" t="s">
        <v>2308</v>
      </c>
      <c r="C1709" s="359" t="s">
        <v>6608</v>
      </c>
      <c r="D1709" s="363">
        <v>60.97</v>
      </c>
      <c r="E1709" s="343"/>
    </row>
    <row r="1710" spans="1:5" s="341" customFormat="1" ht="15" x14ac:dyDescent="0.25">
      <c r="A1710" s="360" t="s">
        <v>2309</v>
      </c>
      <c r="B1710" s="360" t="s">
        <v>2310</v>
      </c>
      <c r="C1710" s="359" t="s">
        <v>6608</v>
      </c>
      <c r="D1710" s="363">
        <v>63.55</v>
      </c>
      <c r="E1710" s="343"/>
    </row>
    <row r="1711" spans="1:5" s="341" customFormat="1" ht="15" x14ac:dyDescent="0.25">
      <c r="A1711" s="360" t="s">
        <v>2311</v>
      </c>
      <c r="B1711" s="360" t="s">
        <v>2312</v>
      </c>
      <c r="C1711" s="359" t="s">
        <v>6608</v>
      </c>
      <c r="D1711" s="363">
        <v>63.59</v>
      </c>
      <c r="E1711" s="343"/>
    </row>
    <row r="1712" spans="1:5" s="341" customFormat="1" ht="15" x14ac:dyDescent="0.25">
      <c r="A1712" s="360" t="s">
        <v>1841</v>
      </c>
      <c r="B1712" s="360" t="s">
        <v>1842</v>
      </c>
      <c r="C1712" s="359" t="s">
        <v>6608</v>
      </c>
      <c r="D1712" s="363">
        <v>54.86</v>
      </c>
      <c r="E1712" s="343"/>
    </row>
    <row r="1713" spans="1:5" s="341" customFormat="1" ht="15" x14ac:dyDescent="0.25">
      <c r="A1713" s="360" t="s">
        <v>2313</v>
      </c>
      <c r="B1713" s="360" t="s">
        <v>2314</v>
      </c>
      <c r="C1713" s="359" t="s">
        <v>6608</v>
      </c>
      <c r="D1713" s="363">
        <v>63.97</v>
      </c>
      <c r="E1713" s="343"/>
    </row>
    <row r="1714" spans="1:5" s="341" customFormat="1" x14ac:dyDescent="0.25">
      <c r="A1714" s="378">
        <v>8934</v>
      </c>
      <c r="B1714" s="356" t="s">
        <v>6990</v>
      </c>
      <c r="C1714" s="357"/>
      <c r="D1714" s="358"/>
      <c r="E1714" s="343"/>
    </row>
    <row r="1715" spans="1:5" s="341" customFormat="1" ht="15" x14ac:dyDescent="0.25">
      <c r="A1715" s="360" t="s">
        <v>2249</v>
      </c>
      <c r="B1715" s="360" t="s">
        <v>41221</v>
      </c>
      <c r="C1715" s="359" t="s">
        <v>6608</v>
      </c>
      <c r="D1715" s="363">
        <v>10.92</v>
      </c>
      <c r="E1715" s="343"/>
    </row>
    <row r="1716" spans="1:5" s="341" customFormat="1" ht="15" x14ac:dyDescent="0.25">
      <c r="A1716" s="360" t="s">
        <v>2250</v>
      </c>
      <c r="B1716" s="360" t="s">
        <v>41222</v>
      </c>
      <c r="C1716" s="359" t="s">
        <v>6608</v>
      </c>
      <c r="D1716" s="363">
        <v>17.95</v>
      </c>
      <c r="E1716" s="343"/>
    </row>
    <row r="1717" spans="1:5" s="341" customFormat="1" ht="15" x14ac:dyDescent="0.25">
      <c r="A1717" s="360" t="s">
        <v>2251</v>
      </c>
      <c r="B1717" s="360" t="s">
        <v>41223</v>
      </c>
      <c r="C1717" s="359" t="s">
        <v>6608</v>
      </c>
      <c r="D1717" s="361">
        <v>7.04</v>
      </c>
      <c r="E1717" s="343"/>
    </row>
    <row r="1718" spans="1:5" s="341" customFormat="1" ht="15" x14ac:dyDescent="0.25">
      <c r="A1718" s="360" t="s">
        <v>26075</v>
      </c>
      <c r="B1718" s="360" t="s">
        <v>41224</v>
      </c>
      <c r="C1718" s="359" t="s">
        <v>6608</v>
      </c>
      <c r="D1718" s="363">
        <v>29.96</v>
      </c>
      <c r="E1718" s="343"/>
    </row>
    <row r="1719" spans="1:5" s="341" customFormat="1" ht="15" x14ac:dyDescent="0.25">
      <c r="A1719" s="360" t="s">
        <v>2252</v>
      </c>
      <c r="B1719" s="360" t="s">
        <v>41225</v>
      </c>
      <c r="C1719" s="359" t="s">
        <v>6608</v>
      </c>
      <c r="D1719" s="363">
        <v>44.99</v>
      </c>
      <c r="E1719" s="343"/>
    </row>
    <row r="1720" spans="1:5" s="341" customFormat="1" ht="15" x14ac:dyDescent="0.25">
      <c r="A1720" s="360" t="s">
        <v>2253</v>
      </c>
      <c r="B1720" s="360" t="s">
        <v>2254</v>
      </c>
      <c r="C1720" s="359" t="s">
        <v>6608</v>
      </c>
      <c r="D1720" s="363">
        <v>17.399999999999999</v>
      </c>
      <c r="E1720" s="343"/>
    </row>
    <row r="1721" spans="1:5" s="341" customFormat="1" ht="15" x14ac:dyDescent="0.25">
      <c r="A1721" s="360" t="s">
        <v>2255</v>
      </c>
      <c r="B1721" s="360" t="s">
        <v>2256</v>
      </c>
      <c r="C1721" s="359" t="s">
        <v>6608</v>
      </c>
      <c r="D1721" s="363">
        <v>48.42</v>
      </c>
      <c r="E1721" s="343"/>
    </row>
    <row r="1722" spans="1:5" s="341" customFormat="1" ht="15" x14ac:dyDescent="0.25">
      <c r="A1722" s="360" t="s">
        <v>2257</v>
      </c>
      <c r="B1722" s="360" t="s">
        <v>2258</v>
      </c>
      <c r="C1722" s="359" t="s">
        <v>6608</v>
      </c>
      <c r="D1722" s="363">
        <v>17.78</v>
      </c>
      <c r="E1722" s="343"/>
    </row>
    <row r="1723" spans="1:5" s="341" customFormat="1" ht="15" x14ac:dyDescent="0.25">
      <c r="A1723" s="360" t="s">
        <v>2315</v>
      </c>
      <c r="B1723" s="360" t="s">
        <v>2316</v>
      </c>
      <c r="C1723" s="359" t="s">
        <v>6608</v>
      </c>
      <c r="D1723" s="363">
        <v>13.64</v>
      </c>
      <c r="E1723" s="343"/>
    </row>
    <row r="1724" spans="1:5" s="341" customFormat="1" x14ac:dyDescent="0.25">
      <c r="A1724" s="378">
        <v>8935</v>
      </c>
      <c r="B1724" s="356" t="s">
        <v>41226</v>
      </c>
      <c r="C1724" s="357"/>
      <c r="D1724" s="358"/>
      <c r="E1724" s="343"/>
    </row>
    <row r="1725" spans="1:5" s="341" customFormat="1" ht="15" x14ac:dyDescent="0.25">
      <c r="A1725" s="360" t="s">
        <v>41227</v>
      </c>
      <c r="B1725" s="360" t="s">
        <v>41228</v>
      </c>
      <c r="C1725" s="359" t="s">
        <v>6608</v>
      </c>
      <c r="D1725" s="363">
        <v>20.72</v>
      </c>
      <c r="E1725" s="343"/>
    </row>
    <row r="1726" spans="1:5" s="341" customFormat="1" x14ac:dyDescent="0.25">
      <c r="A1726" s="378">
        <v>8936</v>
      </c>
      <c r="B1726" s="356" t="s">
        <v>6991</v>
      </c>
      <c r="C1726" s="357"/>
      <c r="D1726" s="358"/>
      <c r="E1726" s="343"/>
    </row>
    <row r="1727" spans="1:5" s="341" customFormat="1" ht="15" x14ac:dyDescent="0.25">
      <c r="A1727" s="360" t="s">
        <v>41229</v>
      </c>
      <c r="B1727" s="360" t="s">
        <v>41230</v>
      </c>
      <c r="C1727" s="359" t="s">
        <v>6594</v>
      </c>
      <c r="D1727" s="361">
        <v>9.0299999999999994</v>
      </c>
      <c r="E1727" s="343"/>
    </row>
    <row r="1728" spans="1:5" s="341" customFormat="1" ht="15" x14ac:dyDescent="0.25">
      <c r="A1728" s="360" t="s">
        <v>41231</v>
      </c>
      <c r="B1728" s="360" t="s">
        <v>41232</v>
      </c>
      <c r="C1728" s="359" t="s">
        <v>6594</v>
      </c>
      <c r="D1728" s="361">
        <v>6.87</v>
      </c>
      <c r="E1728" s="343"/>
    </row>
    <row r="1729" spans="1:5" s="341" customFormat="1" ht="15" x14ac:dyDescent="0.25">
      <c r="A1729" s="360" t="s">
        <v>41233</v>
      </c>
      <c r="B1729" s="360" t="s">
        <v>41234</v>
      </c>
      <c r="C1729" s="359" t="s">
        <v>6594</v>
      </c>
      <c r="D1729" s="363">
        <v>11.61</v>
      </c>
      <c r="E1729" s="343"/>
    </row>
    <row r="1730" spans="1:5" s="341" customFormat="1" ht="15" x14ac:dyDescent="0.25">
      <c r="A1730" s="360" t="s">
        <v>41235</v>
      </c>
      <c r="B1730" s="360" t="s">
        <v>41236</v>
      </c>
      <c r="C1730" s="359" t="s">
        <v>6594</v>
      </c>
      <c r="D1730" s="363">
        <v>15.98</v>
      </c>
      <c r="E1730" s="343"/>
    </row>
    <row r="1731" spans="1:5" s="341" customFormat="1" ht="15" x14ac:dyDescent="0.25">
      <c r="A1731" s="360" t="s">
        <v>41237</v>
      </c>
      <c r="B1731" s="360" t="s">
        <v>41238</v>
      </c>
      <c r="C1731" s="359" t="s">
        <v>6594</v>
      </c>
      <c r="D1731" s="363">
        <v>22.34</v>
      </c>
      <c r="E1731" s="343"/>
    </row>
    <row r="1732" spans="1:5" s="341" customFormat="1" ht="15" x14ac:dyDescent="0.25">
      <c r="A1732" s="360" t="s">
        <v>41239</v>
      </c>
      <c r="B1732" s="360" t="s">
        <v>41240</v>
      </c>
      <c r="C1732" s="359" t="s">
        <v>6594</v>
      </c>
      <c r="D1732" s="363">
        <v>27.75</v>
      </c>
      <c r="E1732" s="343"/>
    </row>
    <row r="1733" spans="1:5" s="341" customFormat="1" ht="15" x14ac:dyDescent="0.25">
      <c r="A1733" s="360" t="s">
        <v>41241</v>
      </c>
      <c r="B1733" s="360" t="s">
        <v>41242</v>
      </c>
      <c r="C1733" s="359" t="s">
        <v>6594</v>
      </c>
      <c r="D1733" s="363">
        <v>35.22</v>
      </c>
      <c r="E1733" s="343"/>
    </row>
    <row r="1734" spans="1:5" s="341" customFormat="1" ht="15" x14ac:dyDescent="0.25">
      <c r="A1734" s="360" t="s">
        <v>2355</v>
      </c>
      <c r="B1734" s="360" t="s">
        <v>41243</v>
      </c>
      <c r="C1734" s="359" t="s">
        <v>6594</v>
      </c>
      <c r="D1734" s="362">
        <v>110.69</v>
      </c>
      <c r="E1734" s="343"/>
    </row>
    <row r="1735" spans="1:5" s="341" customFormat="1" x14ac:dyDescent="0.25">
      <c r="A1735" s="378">
        <v>8938</v>
      </c>
      <c r="B1735" s="356" t="s">
        <v>4702</v>
      </c>
      <c r="C1735" s="357"/>
      <c r="D1735" s="358"/>
      <c r="E1735" s="343"/>
    </row>
    <row r="1736" spans="1:5" s="341" customFormat="1" ht="15" x14ac:dyDescent="0.25">
      <c r="A1736" s="360" t="s">
        <v>2098</v>
      </c>
      <c r="B1736" s="360" t="s">
        <v>6993</v>
      </c>
      <c r="C1736" s="359" t="s">
        <v>6608</v>
      </c>
      <c r="D1736" s="363">
        <v>35.29</v>
      </c>
      <c r="E1736" s="343"/>
    </row>
    <row r="1737" spans="1:5" s="341" customFormat="1" ht="30" x14ac:dyDescent="0.25">
      <c r="A1737" s="360" t="s">
        <v>6994</v>
      </c>
      <c r="B1737" s="360" t="s">
        <v>6995</v>
      </c>
      <c r="C1737" s="359" t="s">
        <v>6608</v>
      </c>
      <c r="D1737" s="364">
        <v>2350.11</v>
      </c>
      <c r="E1737" s="343"/>
    </row>
    <row r="1738" spans="1:5" s="341" customFormat="1" ht="30" x14ac:dyDescent="0.25">
      <c r="A1738" s="360" t="s">
        <v>6996</v>
      </c>
      <c r="B1738" s="360" t="s">
        <v>6997</v>
      </c>
      <c r="C1738" s="359" t="s">
        <v>6608</v>
      </c>
      <c r="D1738" s="364">
        <v>2430.29</v>
      </c>
      <c r="E1738" s="343"/>
    </row>
    <row r="1739" spans="1:5" s="341" customFormat="1" ht="30" x14ac:dyDescent="0.25">
      <c r="A1739" s="360" t="s">
        <v>6998</v>
      </c>
      <c r="B1739" s="360" t="s">
        <v>6999</v>
      </c>
      <c r="C1739" s="359" t="s">
        <v>6608</v>
      </c>
      <c r="D1739" s="364">
        <v>2596.02</v>
      </c>
      <c r="E1739" s="343"/>
    </row>
    <row r="1740" spans="1:5" s="341" customFormat="1" ht="30" x14ac:dyDescent="0.25">
      <c r="A1740" s="360" t="s">
        <v>7000</v>
      </c>
      <c r="B1740" s="360" t="s">
        <v>7001</v>
      </c>
      <c r="C1740" s="359" t="s">
        <v>6608</v>
      </c>
      <c r="D1740" s="364">
        <v>2693.55</v>
      </c>
      <c r="E1740" s="343"/>
    </row>
    <row r="1741" spans="1:5" s="341" customFormat="1" ht="30" x14ac:dyDescent="0.25">
      <c r="A1741" s="360" t="s">
        <v>7002</v>
      </c>
      <c r="B1741" s="360" t="s">
        <v>7003</v>
      </c>
      <c r="C1741" s="359" t="s">
        <v>6608</v>
      </c>
      <c r="D1741" s="364">
        <v>2711.5</v>
      </c>
      <c r="E1741" s="343"/>
    </row>
    <row r="1742" spans="1:5" s="341" customFormat="1" ht="30" x14ac:dyDescent="0.25">
      <c r="A1742" s="360" t="s">
        <v>7004</v>
      </c>
      <c r="B1742" s="360" t="s">
        <v>7005</v>
      </c>
      <c r="C1742" s="359" t="s">
        <v>6608</v>
      </c>
      <c r="D1742" s="364">
        <v>3284.09</v>
      </c>
      <c r="E1742" s="343"/>
    </row>
    <row r="1743" spans="1:5" s="341" customFormat="1" ht="30" x14ac:dyDescent="0.25">
      <c r="A1743" s="360" t="s">
        <v>7006</v>
      </c>
      <c r="B1743" s="360" t="s">
        <v>7007</v>
      </c>
      <c r="C1743" s="359" t="s">
        <v>6608</v>
      </c>
      <c r="D1743" s="364">
        <v>3560.12</v>
      </c>
      <c r="E1743" s="343"/>
    </row>
    <row r="1744" spans="1:5" s="341" customFormat="1" ht="30" x14ac:dyDescent="0.25">
      <c r="A1744" s="360" t="s">
        <v>7008</v>
      </c>
      <c r="B1744" s="360" t="s">
        <v>7009</v>
      </c>
      <c r="C1744" s="359" t="s">
        <v>6608</v>
      </c>
      <c r="D1744" s="364">
        <v>4679.59</v>
      </c>
      <c r="E1744" s="343"/>
    </row>
    <row r="1745" spans="1:5" s="341" customFormat="1" ht="30" x14ac:dyDescent="0.25">
      <c r="A1745" s="360" t="s">
        <v>7010</v>
      </c>
      <c r="B1745" s="360" t="s">
        <v>7011</v>
      </c>
      <c r="C1745" s="359" t="s">
        <v>6608</v>
      </c>
      <c r="D1745" s="364">
        <v>4761.1899999999996</v>
      </c>
      <c r="E1745" s="343"/>
    </row>
    <row r="1746" spans="1:5" s="341" customFormat="1" ht="30" x14ac:dyDescent="0.25">
      <c r="A1746" s="360" t="s">
        <v>7012</v>
      </c>
      <c r="B1746" s="360" t="s">
        <v>7013</v>
      </c>
      <c r="C1746" s="359" t="s">
        <v>6608</v>
      </c>
      <c r="D1746" s="364">
        <v>4628.25</v>
      </c>
      <c r="E1746" s="343"/>
    </row>
    <row r="1747" spans="1:5" s="341" customFormat="1" ht="30" x14ac:dyDescent="0.25">
      <c r="A1747" s="360" t="s">
        <v>7014</v>
      </c>
      <c r="B1747" s="360" t="s">
        <v>7015</v>
      </c>
      <c r="C1747" s="359" t="s">
        <v>6608</v>
      </c>
      <c r="D1747" s="364">
        <v>9703.7999999999993</v>
      </c>
      <c r="E1747" s="343"/>
    </row>
    <row r="1748" spans="1:5" s="341" customFormat="1" ht="30" x14ac:dyDescent="0.25">
      <c r="A1748" s="360" t="s">
        <v>7016</v>
      </c>
      <c r="B1748" s="360" t="s">
        <v>7017</v>
      </c>
      <c r="C1748" s="359" t="s">
        <v>6608</v>
      </c>
      <c r="D1748" s="364">
        <v>9794.86</v>
      </c>
      <c r="E1748" s="343"/>
    </row>
    <row r="1749" spans="1:5" s="341" customFormat="1" ht="30" x14ac:dyDescent="0.25">
      <c r="A1749" s="360" t="s">
        <v>7018</v>
      </c>
      <c r="B1749" s="360" t="s">
        <v>7019</v>
      </c>
      <c r="C1749" s="359" t="s">
        <v>6608</v>
      </c>
      <c r="D1749" s="365">
        <v>11039.75</v>
      </c>
      <c r="E1749" s="343"/>
    </row>
    <row r="1750" spans="1:5" s="341" customFormat="1" ht="30" x14ac:dyDescent="0.25">
      <c r="A1750" s="360" t="s">
        <v>7020</v>
      </c>
      <c r="B1750" s="360" t="s">
        <v>7021</v>
      </c>
      <c r="C1750" s="359" t="s">
        <v>6608</v>
      </c>
      <c r="D1750" s="365">
        <v>11176.19</v>
      </c>
      <c r="E1750" s="343"/>
    </row>
    <row r="1751" spans="1:5" s="341" customFormat="1" ht="30" x14ac:dyDescent="0.25">
      <c r="A1751" s="360" t="s">
        <v>7022</v>
      </c>
      <c r="B1751" s="360" t="s">
        <v>7023</v>
      </c>
      <c r="C1751" s="359" t="s">
        <v>6608</v>
      </c>
      <c r="D1751" s="365">
        <v>12202.36</v>
      </c>
      <c r="E1751" s="343"/>
    </row>
    <row r="1752" spans="1:5" s="341" customFormat="1" ht="30" x14ac:dyDescent="0.25">
      <c r="A1752" s="360" t="s">
        <v>7024</v>
      </c>
      <c r="B1752" s="360" t="s">
        <v>7025</v>
      </c>
      <c r="C1752" s="359" t="s">
        <v>6608</v>
      </c>
      <c r="D1752" s="365">
        <v>12982.58</v>
      </c>
      <c r="E1752" s="343"/>
    </row>
    <row r="1753" spans="1:5" s="341" customFormat="1" ht="30" x14ac:dyDescent="0.25">
      <c r="A1753" s="360" t="s">
        <v>7026</v>
      </c>
      <c r="B1753" s="360" t="s">
        <v>7027</v>
      </c>
      <c r="C1753" s="359" t="s">
        <v>6608</v>
      </c>
      <c r="D1753" s="365">
        <v>12925.66</v>
      </c>
      <c r="E1753" s="343"/>
    </row>
    <row r="1754" spans="1:5" s="341" customFormat="1" ht="30" x14ac:dyDescent="0.25">
      <c r="A1754" s="360" t="s">
        <v>7028</v>
      </c>
      <c r="B1754" s="360" t="s">
        <v>7029</v>
      </c>
      <c r="C1754" s="359" t="s">
        <v>6608</v>
      </c>
      <c r="D1754" s="365">
        <v>14507.71</v>
      </c>
      <c r="E1754" s="343"/>
    </row>
    <row r="1755" spans="1:5" s="341" customFormat="1" ht="30" x14ac:dyDescent="0.25">
      <c r="A1755" s="360" t="s">
        <v>7030</v>
      </c>
      <c r="B1755" s="360" t="s">
        <v>7031</v>
      </c>
      <c r="C1755" s="359" t="s">
        <v>6608</v>
      </c>
      <c r="D1755" s="365">
        <v>15521.39</v>
      </c>
      <c r="E1755" s="343"/>
    </row>
    <row r="1756" spans="1:5" s="341" customFormat="1" ht="15" x14ac:dyDescent="0.25">
      <c r="A1756" s="360" t="s">
        <v>2248</v>
      </c>
      <c r="B1756" s="360" t="s">
        <v>7032</v>
      </c>
      <c r="C1756" s="359" t="s">
        <v>6608</v>
      </c>
      <c r="D1756" s="363">
        <v>12.17</v>
      </c>
      <c r="E1756" s="343"/>
    </row>
    <row r="1757" spans="1:5" s="341" customFormat="1" x14ac:dyDescent="0.25">
      <c r="A1757" s="378">
        <v>8939</v>
      </c>
      <c r="B1757" s="356" t="s">
        <v>7033</v>
      </c>
      <c r="C1757" s="357"/>
      <c r="D1757" s="358"/>
      <c r="E1757" s="343"/>
    </row>
    <row r="1758" spans="1:5" s="341" customFormat="1" ht="15" x14ac:dyDescent="0.25">
      <c r="A1758" s="360" t="s">
        <v>2203</v>
      </c>
      <c r="B1758" s="360" t="s">
        <v>41244</v>
      </c>
      <c r="C1758" s="359" t="s">
        <v>6594</v>
      </c>
      <c r="D1758" s="363">
        <v>13.34</v>
      </c>
      <c r="E1758" s="343"/>
    </row>
    <row r="1759" spans="1:5" s="341" customFormat="1" ht="15" x14ac:dyDescent="0.25">
      <c r="A1759" s="360" t="s">
        <v>2204</v>
      </c>
      <c r="B1759" s="360" t="s">
        <v>41245</v>
      </c>
      <c r="C1759" s="359" t="s">
        <v>6594</v>
      </c>
      <c r="D1759" s="363">
        <v>23.91</v>
      </c>
      <c r="E1759" s="343"/>
    </row>
    <row r="1760" spans="1:5" s="341" customFormat="1" x14ac:dyDescent="0.25">
      <c r="A1760" s="378">
        <v>8942</v>
      </c>
      <c r="B1760" s="356" t="s">
        <v>7034</v>
      </c>
      <c r="C1760" s="357"/>
      <c r="D1760" s="358"/>
      <c r="E1760" s="343"/>
    </row>
    <row r="1761" spans="1:5" s="341" customFormat="1" ht="15" x14ac:dyDescent="0.25">
      <c r="A1761" s="360" t="s">
        <v>2191</v>
      </c>
      <c r="B1761" s="360" t="s">
        <v>7035</v>
      </c>
      <c r="C1761" s="359" t="s">
        <v>6608</v>
      </c>
      <c r="D1761" s="364">
        <v>3909.45</v>
      </c>
      <c r="E1761" s="343"/>
    </row>
    <row r="1762" spans="1:5" s="341" customFormat="1" ht="15" x14ac:dyDescent="0.25">
      <c r="A1762" s="360" t="s">
        <v>2189</v>
      </c>
      <c r="B1762" s="360" t="s">
        <v>7036</v>
      </c>
      <c r="C1762" s="359" t="s">
        <v>6608</v>
      </c>
      <c r="D1762" s="362">
        <v>287.92</v>
      </c>
      <c r="E1762" s="343"/>
    </row>
    <row r="1763" spans="1:5" s="341" customFormat="1" ht="15" x14ac:dyDescent="0.25">
      <c r="A1763" s="360" t="s">
        <v>2192</v>
      </c>
      <c r="B1763" s="360" t="s">
        <v>7037</v>
      </c>
      <c r="C1763" s="359" t="s">
        <v>6608</v>
      </c>
      <c r="D1763" s="364">
        <v>4272.33</v>
      </c>
      <c r="E1763" s="343"/>
    </row>
    <row r="1764" spans="1:5" s="341" customFormat="1" ht="15" x14ac:dyDescent="0.25">
      <c r="A1764" s="360" t="s">
        <v>2195</v>
      </c>
      <c r="B1764" s="360" t="s">
        <v>7038</v>
      </c>
      <c r="C1764" s="359" t="s">
        <v>6608</v>
      </c>
      <c r="D1764" s="364">
        <v>6182.49</v>
      </c>
      <c r="E1764" s="343"/>
    </row>
    <row r="1765" spans="1:5" s="341" customFormat="1" ht="15" x14ac:dyDescent="0.25">
      <c r="A1765" s="360" t="s">
        <v>2196</v>
      </c>
      <c r="B1765" s="360" t="s">
        <v>7039</v>
      </c>
      <c r="C1765" s="359" t="s">
        <v>6608</v>
      </c>
      <c r="D1765" s="364">
        <v>5287.01</v>
      </c>
      <c r="E1765" s="343"/>
    </row>
    <row r="1766" spans="1:5" s="341" customFormat="1" ht="15" x14ac:dyDescent="0.25">
      <c r="A1766" s="360" t="s">
        <v>2197</v>
      </c>
      <c r="B1766" s="360" t="s">
        <v>7040</v>
      </c>
      <c r="C1766" s="359" t="s">
        <v>6608</v>
      </c>
      <c r="D1766" s="364">
        <v>5748.5</v>
      </c>
      <c r="E1766" s="343"/>
    </row>
    <row r="1767" spans="1:5" s="341" customFormat="1" ht="15" x14ac:dyDescent="0.25">
      <c r="A1767" s="360" t="s">
        <v>7041</v>
      </c>
      <c r="B1767" s="360" t="s">
        <v>7042</v>
      </c>
      <c r="C1767" s="359" t="s">
        <v>6608</v>
      </c>
      <c r="D1767" s="362">
        <v>534.02</v>
      </c>
      <c r="E1767" s="343"/>
    </row>
    <row r="1768" spans="1:5" s="341" customFormat="1" ht="15" x14ac:dyDescent="0.25">
      <c r="A1768" s="360" t="s">
        <v>2193</v>
      </c>
      <c r="B1768" s="360" t="s">
        <v>7043</v>
      </c>
      <c r="C1768" s="359" t="s">
        <v>6608</v>
      </c>
      <c r="D1768" s="362">
        <v>255.02</v>
      </c>
      <c r="E1768" s="343"/>
    </row>
    <row r="1769" spans="1:5" s="341" customFormat="1" ht="15" x14ac:dyDescent="0.25">
      <c r="A1769" s="360" t="s">
        <v>2190</v>
      </c>
      <c r="B1769" s="360" t="s">
        <v>7044</v>
      </c>
      <c r="C1769" s="359" t="s">
        <v>6608</v>
      </c>
      <c r="D1769" s="362">
        <v>491.2</v>
      </c>
      <c r="E1769" s="343"/>
    </row>
    <row r="1770" spans="1:5" s="341" customFormat="1" ht="15" x14ac:dyDescent="0.25">
      <c r="A1770" s="360" t="s">
        <v>2194</v>
      </c>
      <c r="B1770" s="360" t="s">
        <v>7045</v>
      </c>
      <c r="C1770" s="359" t="s">
        <v>6608</v>
      </c>
      <c r="D1770" s="362">
        <v>683.71</v>
      </c>
      <c r="E1770" s="343"/>
    </row>
    <row r="1771" spans="1:5" s="341" customFormat="1" ht="15" x14ac:dyDescent="0.25">
      <c r="A1771" s="360" t="s">
        <v>7046</v>
      </c>
      <c r="B1771" s="360" t="s">
        <v>7047</v>
      </c>
      <c r="C1771" s="359" t="s">
        <v>6608</v>
      </c>
      <c r="D1771" s="364">
        <v>3852.7</v>
      </c>
      <c r="E1771" s="343"/>
    </row>
    <row r="1772" spans="1:5" s="341" customFormat="1" ht="15" x14ac:dyDescent="0.25">
      <c r="A1772" s="360" t="s">
        <v>11925</v>
      </c>
      <c r="B1772" s="360" t="s">
        <v>41246</v>
      </c>
      <c r="C1772" s="359" t="s">
        <v>6608</v>
      </c>
      <c r="D1772" s="362">
        <v>332.17</v>
      </c>
      <c r="E1772" s="343"/>
    </row>
    <row r="1773" spans="1:5" s="341" customFormat="1" x14ac:dyDescent="0.25">
      <c r="A1773" s="378">
        <v>8943</v>
      </c>
      <c r="B1773" s="356" t="s">
        <v>4728</v>
      </c>
      <c r="C1773" s="357"/>
      <c r="D1773" s="358"/>
      <c r="E1773" s="343"/>
    </row>
    <row r="1774" spans="1:5" s="341" customFormat="1" ht="15" x14ac:dyDescent="0.25">
      <c r="A1774" s="360" t="s">
        <v>29145</v>
      </c>
      <c r="B1774" s="360" t="s">
        <v>29146</v>
      </c>
      <c r="C1774" s="359" t="s">
        <v>6594</v>
      </c>
      <c r="D1774" s="362">
        <v>281.64</v>
      </c>
      <c r="E1774" s="343"/>
    </row>
    <row r="1775" spans="1:5" s="341" customFormat="1" ht="15" x14ac:dyDescent="0.25">
      <c r="A1775" s="360" t="s">
        <v>29147</v>
      </c>
      <c r="B1775" s="360" t="s">
        <v>29148</v>
      </c>
      <c r="C1775" s="359" t="s">
        <v>6594</v>
      </c>
      <c r="D1775" s="363">
        <v>92.73</v>
      </c>
      <c r="E1775" s="343"/>
    </row>
    <row r="1776" spans="1:5" s="341" customFormat="1" ht="15" x14ac:dyDescent="0.25">
      <c r="A1776" s="360" t="s">
        <v>29149</v>
      </c>
      <c r="B1776" s="360" t="s">
        <v>29150</v>
      </c>
      <c r="C1776" s="359" t="s">
        <v>6594</v>
      </c>
      <c r="D1776" s="362">
        <v>311.66000000000003</v>
      </c>
      <c r="E1776" s="343"/>
    </row>
    <row r="1777" spans="1:5" s="341" customFormat="1" ht="15" x14ac:dyDescent="0.25">
      <c r="A1777" s="360" t="s">
        <v>29151</v>
      </c>
      <c r="B1777" s="360" t="s">
        <v>29152</v>
      </c>
      <c r="C1777" s="359" t="s">
        <v>6608</v>
      </c>
      <c r="D1777" s="362">
        <v>395.06</v>
      </c>
      <c r="E1777" s="343"/>
    </row>
    <row r="1778" spans="1:5" s="341" customFormat="1" ht="15" x14ac:dyDescent="0.25">
      <c r="A1778" s="360" t="s">
        <v>29153</v>
      </c>
      <c r="B1778" s="360" t="s">
        <v>29154</v>
      </c>
      <c r="C1778" s="359" t="s">
        <v>6608</v>
      </c>
      <c r="D1778" s="362">
        <v>667.62</v>
      </c>
      <c r="E1778" s="343"/>
    </row>
    <row r="1779" spans="1:5" s="341" customFormat="1" ht="15" x14ac:dyDescent="0.25">
      <c r="A1779" s="360" t="s">
        <v>29155</v>
      </c>
      <c r="B1779" s="360" t="s">
        <v>29156</v>
      </c>
      <c r="C1779" s="359" t="s">
        <v>6608</v>
      </c>
      <c r="D1779" s="362">
        <v>666.21</v>
      </c>
      <c r="E1779" s="343"/>
    </row>
    <row r="1780" spans="1:5" s="341" customFormat="1" ht="15" x14ac:dyDescent="0.25">
      <c r="A1780" s="360" t="s">
        <v>29157</v>
      </c>
      <c r="B1780" s="360" t="s">
        <v>29158</v>
      </c>
      <c r="C1780" s="359" t="s">
        <v>6608</v>
      </c>
      <c r="D1780" s="362">
        <v>678</v>
      </c>
      <c r="E1780" s="343"/>
    </row>
    <row r="1781" spans="1:5" s="341" customFormat="1" ht="15" x14ac:dyDescent="0.25">
      <c r="A1781" s="360" t="s">
        <v>29159</v>
      </c>
      <c r="B1781" s="360" t="s">
        <v>29160</v>
      </c>
      <c r="C1781" s="359" t="s">
        <v>6608</v>
      </c>
      <c r="D1781" s="362">
        <v>686.6</v>
      </c>
      <c r="E1781" s="343"/>
    </row>
    <row r="1782" spans="1:5" s="341" customFormat="1" ht="15" x14ac:dyDescent="0.25">
      <c r="A1782" s="360" t="s">
        <v>29161</v>
      </c>
      <c r="B1782" s="360" t="s">
        <v>29162</v>
      </c>
      <c r="C1782" s="359" t="s">
        <v>6608</v>
      </c>
      <c r="D1782" s="364">
        <v>1137.98</v>
      </c>
      <c r="E1782" s="343"/>
    </row>
    <row r="1783" spans="1:5" s="341" customFormat="1" ht="15" x14ac:dyDescent="0.25">
      <c r="A1783" s="360" t="s">
        <v>29163</v>
      </c>
      <c r="B1783" s="360" t="s">
        <v>29164</v>
      </c>
      <c r="C1783" s="359" t="s">
        <v>6608</v>
      </c>
      <c r="D1783" s="364">
        <v>1315.94</v>
      </c>
      <c r="E1783" s="343"/>
    </row>
    <row r="1784" spans="1:5" s="341" customFormat="1" ht="15" x14ac:dyDescent="0.25">
      <c r="A1784" s="360" t="s">
        <v>29165</v>
      </c>
      <c r="B1784" s="360" t="s">
        <v>29166</v>
      </c>
      <c r="C1784" s="359" t="s">
        <v>6608</v>
      </c>
      <c r="D1784" s="364">
        <v>1586.11</v>
      </c>
      <c r="E1784" s="343"/>
    </row>
    <row r="1785" spans="1:5" s="341" customFormat="1" ht="15" x14ac:dyDescent="0.25">
      <c r="A1785" s="360" t="s">
        <v>29167</v>
      </c>
      <c r="B1785" s="360" t="s">
        <v>29168</v>
      </c>
      <c r="C1785" s="359" t="s">
        <v>6608</v>
      </c>
      <c r="D1785" s="362">
        <v>194.09</v>
      </c>
      <c r="E1785" s="343"/>
    </row>
    <row r="1786" spans="1:5" s="341" customFormat="1" ht="15" x14ac:dyDescent="0.25">
      <c r="A1786" s="360" t="s">
        <v>29169</v>
      </c>
      <c r="B1786" s="360" t="s">
        <v>29170</v>
      </c>
      <c r="C1786" s="359" t="s">
        <v>6608</v>
      </c>
      <c r="D1786" s="362">
        <v>233.44</v>
      </c>
      <c r="E1786" s="343"/>
    </row>
    <row r="1787" spans="1:5" s="341" customFormat="1" ht="15" x14ac:dyDescent="0.25">
      <c r="A1787" s="360" t="s">
        <v>29171</v>
      </c>
      <c r="B1787" s="360" t="s">
        <v>29172</v>
      </c>
      <c r="C1787" s="359" t="s">
        <v>6608</v>
      </c>
      <c r="D1787" s="363">
        <v>88.55</v>
      </c>
      <c r="E1787" s="343"/>
    </row>
    <row r="1788" spans="1:5" s="341" customFormat="1" ht="15" x14ac:dyDescent="0.25">
      <c r="A1788" s="360" t="s">
        <v>29173</v>
      </c>
      <c r="B1788" s="360" t="s">
        <v>29174</v>
      </c>
      <c r="C1788" s="359" t="s">
        <v>6608</v>
      </c>
      <c r="D1788" s="362">
        <v>115.17</v>
      </c>
      <c r="E1788" s="343"/>
    </row>
    <row r="1789" spans="1:5" s="341" customFormat="1" ht="15" x14ac:dyDescent="0.25">
      <c r="A1789" s="360" t="s">
        <v>29175</v>
      </c>
      <c r="B1789" s="360" t="s">
        <v>29176</v>
      </c>
      <c r="C1789" s="359" t="s">
        <v>6608</v>
      </c>
      <c r="D1789" s="362">
        <v>400.94</v>
      </c>
      <c r="E1789" s="343"/>
    </row>
    <row r="1790" spans="1:5" s="341" customFormat="1" ht="15" x14ac:dyDescent="0.25">
      <c r="A1790" s="360" t="s">
        <v>29177</v>
      </c>
      <c r="B1790" s="360" t="s">
        <v>29178</v>
      </c>
      <c r="C1790" s="359" t="s">
        <v>6608</v>
      </c>
      <c r="D1790" s="362">
        <v>430.38</v>
      </c>
      <c r="E1790" s="343"/>
    </row>
    <row r="1791" spans="1:5" s="341" customFormat="1" ht="15" x14ac:dyDescent="0.25">
      <c r="A1791" s="360" t="s">
        <v>29179</v>
      </c>
      <c r="B1791" s="360" t="s">
        <v>29180</v>
      </c>
      <c r="C1791" s="359" t="s">
        <v>6608</v>
      </c>
      <c r="D1791" s="362">
        <v>598.24</v>
      </c>
      <c r="E1791" s="343"/>
    </row>
    <row r="1792" spans="1:5" s="341" customFormat="1" ht="15" x14ac:dyDescent="0.25">
      <c r="A1792" s="360" t="s">
        <v>29181</v>
      </c>
      <c r="B1792" s="360" t="s">
        <v>29182</v>
      </c>
      <c r="C1792" s="359" t="s">
        <v>6608</v>
      </c>
      <c r="D1792" s="362">
        <v>576.71</v>
      </c>
      <c r="E1792" s="343"/>
    </row>
    <row r="1793" spans="1:5" s="341" customFormat="1" ht="15" x14ac:dyDescent="0.25">
      <c r="A1793" s="360" t="s">
        <v>29183</v>
      </c>
      <c r="B1793" s="360" t="s">
        <v>29184</v>
      </c>
      <c r="C1793" s="359" t="s">
        <v>6608</v>
      </c>
      <c r="D1793" s="362">
        <v>987.08</v>
      </c>
      <c r="E1793" s="343"/>
    </row>
    <row r="1794" spans="1:5" s="341" customFormat="1" ht="15" x14ac:dyDescent="0.25">
      <c r="A1794" s="360" t="s">
        <v>29185</v>
      </c>
      <c r="B1794" s="360" t="s">
        <v>29186</v>
      </c>
      <c r="C1794" s="359" t="s">
        <v>6608</v>
      </c>
      <c r="D1794" s="362">
        <v>694.67</v>
      </c>
      <c r="E1794" s="343"/>
    </row>
    <row r="1795" spans="1:5" s="341" customFormat="1" ht="15" x14ac:dyDescent="0.25">
      <c r="A1795" s="360" t="s">
        <v>29187</v>
      </c>
      <c r="B1795" s="360" t="s">
        <v>29188</v>
      </c>
      <c r="C1795" s="359" t="s">
        <v>6608</v>
      </c>
      <c r="D1795" s="362">
        <v>849.67</v>
      </c>
      <c r="E1795" s="343"/>
    </row>
    <row r="1796" spans="1:5" s="341" customFormat="1" ht="15" x14ac:dyDescent="0.25">
      <c r="A1796" s="360" t="s">
        <v>29189</v>
      </c>
      <c r="B1796" s="360" t="s">
        <v>29190</v>
      </c>
      <c r="C1796" s="359" t="s">
        <v>6608</v>
      </c>
      <c r="D1796" s="364">
        <v>1317.91</v>
      </c>
      <c r="E1796" s="343"/>
    </row>
    <row r="1797" spans="1:5" s="341" customFormat="1" ht="15" x14ac:dyDescent="0.25">
      <c r="A1797" s="360" t="s">
        <v>29191</v>
      </c>
      <c r="B1797" s="360" t="s">
        <v>29192</v>
      </c>
      <c r="C1797" s="359" t="s">
        <v>6608</v>
      </c>
      <c r="D1797" s="364">
        <v>1459.13</v>
      </c>
      <c r="E1797" s="343"/>
    </row>
    <row r="1798" spans="1:5" s="341" customFormat="1" ht="15" x14ac:dyDescent="0.25">
      <c r="A1798" s="360" t="s">
        <v>29193</v>
      </c>
      <c r="B1798" s="360" t="s">
        <v>29194</v>
      </c>
      <c r="C1798" s="359" t="s">
        <v>6608</v>
      </c>
      <c r="D1798" s="362">
        <v>129.24</v>
      </c>
      <c r="E1798" s="343"/>
    </row>
    <row r="1799" spans="1:5" s="341" customFormat="1" ht="15" x14ac:dyDescent="0.25">
      <c r="A1799" s="360" t="s">
        <v>29195</v>
      </c>
      <c r="B1799" s="360" t="s">
        <v>29196</v>
      </c>
      <c r="C1799" s="359" t="s">
        <v>6608</v>
      </c>
      <c r="D1799" s="362">
        <v>198.82</v>
      </c>
      <c r="E1799" s="343"/>
    </row>
    <row r="1800" spans="1:5" s="341" customFormat="1" ht="15" x14ac:dyDescent="0.25">
      <c r="A1800" s="360" t="s">
        <v>29197</v>
      </c>
      <c r="B1800" s="360" t="s">
        <v>29198</v>
      </c>
      <c r="C1800" s="359" t="s">
        <v>6608</v>
      </c>
      <c r="D1800" s="363">
        <v>76.989999999999995</v>
      </c>
      <c r="E1800" s="343"/>
    </row>
    <row r="1801" spans="1:5" s="341" customFormat="1" ht="15" x14ac:dyDescent="0.25">
      <c r="A1801" s="360" t="s">
        <v>29199</v>
      </c>
      <c r="B1801" s="360" t="s">
        <v>29200</v>
      </c>
      <c r="C1801" s="359" t="s">
        <v>6608</v>
      </c>
      <c r="D1801" s="363">
        <v>99.13</v>
      </c>
      <c r="E1801" s="343"/>
    </row>
    <row r="1802" spans="1:5" s="341" customFormat="1" x14ac:dyDescent="0.25">
      <c r="A1802" s="378">
        <v>8944</v>
      </c>
      <c r="B1802" s="356" t="s">
        <v>4701</v>
      </c>
      <c r="C1802" s="357"/>
      <c r="D1802" s="358"/>
      <c r="E1802" s="343"/>
    </row>
    <row r="1803" spans="1:5" s="341" customFormat="1" ht="15" x14ac:dyDescent="0.25">
      <c r="A1803" s="360" t="s">
        <v>24979</v>
      </c>
      <c r="B1803" s="360" t="s">
        <v>24980</v>
      </c>
      <c r="C1803" s="359" t="s">
        <v>6608</v>
      </c>
      <c r="D1803" s="363">
        <v>49.19</v>
      </c>
      <c r="E1803" s="343"/>
    </row>
    <row r="1804" spans="1:5" s="341" customFormat="1" ht="15" x14ac:dyDescent="0.25">
      <c r="A1804" s="360" t="s">
        <v>24981</v>
      </c>
      <c r="B1804" s="360" t="s">
        <v>24982</v>
      </c>
      <c r="C1804" s="359" t="s">
        <v>6608</v>
      </c>
      <c r="D1804" s="362">
        <v>149.11000000000001</v>
      </c>
      <c r="E1804" s="343"/>
    </row>
    <row r="1805" spans="1:5" s="341" customFormat="1" ht="15" x14ac:dyDescent="0.25">
      <c r="A1805" s="360" t="s">
        <v>24983</v>
      </c>
      <c r="B1805" s="360" t="s">
        <v>24984</v>
      </c>
      <c r="C1805" s="359" t="s">
        <v>6608</v>
      </c>
      <c r="D1805" s="362">
        <v>156.61000000000001</v>
      </c>
      <c r="E1805" s="343"/>
    </row>
    <row r="1806" spans="1:5" s="341" customFormat="1" ht="15" x14ac:dyDescent="0.25">
      <c r="A1806" s="360" t="s">
        <v>24985</v>
      </c>
      <c r="B1806" s="360" t="s">
        <v>24986</v>
      </c>
      <c r="C1806" s="359" t="s">
        <v>6608</v>
      </c>
      <c r="D1806" s="363">
        <v>39.92</v>
      </c>
      <c r="E1806" s="343"/>
    </row>
    <row r="1807" spans="1:5" s="341" customFormat="1" ht="15" x14ac:dyDescent="0.25">
      <c r="A1807" s="360" t="s">
        <v>24987</v>
      </c>
      <c r="B1807" s="360" t="s">
        <v>24988</v>
      </c>
      <c r="C1807" s="359" t="s">
        <v>6608</v>
      </c>
      <c r="D1807" s="363">
        <v>45.68</v>
      </c>
      <c r="E1807" s="343"/>
    </row>
    <row r="1808" spans="1:5" s="341" customFormat="1" ht="15" x14ac:dyDescent="0.25">
      <c r="A1808" s="360" t="s">
        <v>24989</v>
      </c>
      <c r="B1808" s="360" t="s">
        <v>24990</v>
      </c>
      <c r="C1808" s="359" t="s">
        <v>6608</v>
      </c>
      <c r="D1808" s="363">
        <v>42.89</v>
      </c>
      <c r="E1808" s="343"/>
    </row>
    <row r="1809" spans="1:5" s="341" customFormat="1" ht="15" x14ac:dyDescent="0.25">
      <c r="A1809" s="360" t="s">
        <v>24991</v>
      </c>
      <c r="B1809" s="360" t="s">
        <v>24992</v>
      </c>
      <c r="C1809" s="359" t="s">
        <v>6608</v>
      </c>
      <c r="D1809" s="363">
        <v>51.63</v>
      </c>
      <c r="E1809" s="343"/>
    </row>
    <row r="1810" spans="1:5" s="341" customFormat="1" ht="15" x14ac:dyDescent="0.25">
      <c r="A1810" s="360" t="s">
        <v>24993</v>
      </c>
      <c r="B1810" s="360" t="s">
        <v>24994</v>
      </c>
      <c r="C1810" s="359" t="s">
        <v>6608</v>
      </c>
      <c r="D1810" s="363">
        <v>45.89</v>
      </c>
      <c r="E1810" s="343"/>
    </row>
    <row r="1811" spans="1:5" s="341" customFormat="1" ht="15" x14ac:dyDescent="0.25">
      <c r="A1811" s="360" t="s">
        <v>24995</v>
      </c>
      <c r="B1811" s="360" t="s">
        <v>24996</v>
      </c>
      <c r="C1811" s="359" t="s">
        <v>6608</v>
      </c>
      <c r="D1811" s="363">
        <v>40.479999999999997</v>
      </c>
      <c r="E1811" s="343"/>
    </row>
    <row r="1812" spans="1:5" s="341" customFormat="1" ht="15" x14ac:dyDescent="0.25">
      <c r="A1812" s="360" t="s">
        <v>24997</v>
      </c>
      <c r="B1812" s="360" t="s">
        <v>24998</v>
      </c>
      <c r="C1812" s="359" t="s">
        <v>6608</v>
      </c>
      <c r="D1812" s="363">
        <v>44.92</v>
      </c>
      <c r="E1812" s="343"/>
    </row>
    <row r="1813" spans="1:5" s="341" customFormat="1" ht="15" x14ac:dyDescent="0.25">
      <c r="A1813" s="360" t="s">
        <v>24999</v>
      </c>
      <c r="B1813" s="360" t="s">
        <v>25000</v>
      </c>
      <c r="C1813" s="359" t="s">
        <v>6608</v>
      </c>
      <c r="D1813" s="363">
        <v>50.2</v>
      </c>
      <c r="E1813" s="343"/>
    </row>
    <row r="1814" spans="1:5" s="341" customFormat="1" ht="15" x14ac:dyDescent="0.25">
      <c r="A1814" s="360" t="s">
        <v>25001</v>
      </c>
      <c r="B1814" s="360" t="s">
        <v>25002</v>
      </c>
      <c r="C1814" s="359" t="s">
        <v>6608</v>
      </c>
      <c r="D1814" s="363">
        <v>75.260000000000005</v>
      </c>
      <c r="E1814" s="343"/>
    </row>
    <row r="1815" spans="1:5" s="341" customFormat="1" ht="15" x14ac:dyDescent="0.25">
      <c r="A1815" s="360" t="s">
        <v>25003</v>
      </c>
      <c r="B1815" s="360" t="s">
        <v>25004</v>
      </c>
      <c r="C1815" s="359" t="s">
        <v>6608</v>
      </c>
      <c r="D1815" s="362">
        <v>142.04</v>
      </c>
      <c r="E1815" s="343"/>
    </row>
    <row r="1816" spans="1:5" s="341" customFormat="1" ht="15" x14ac:dyDescent="0.25">
      <c r="A1816" s="360" t="s">
        <v>26106</v>
      </c>
      <c r="B1816" s="360" t="s">
        <v>26107</v>
      </c>
      <c r="C1816" s="359" t="s">
        <v>6608</v>
      </c>
      <c r="D1816" s="362">
        <v>271.18</v>
      </c>
      <c r="E1816" s="343"/>
    </row>
    <row r="1817" spans="1:5" s="341" customFormat="1" ht="15" x14ac:dyDescent="0.25">
      <c r="A1817" s="360" t="s">
        <v>2239</v>
      </c>
      <c r="B1817" s="360" t="s">
        <v>26108</v>
      </c>
      <c r="C1817" s="359" t="s">
        <v>6608</v>
      </c>
      <c r="D1817" s="362">
        <v>136.76</v>
      </c>
      <c r="E1817" s="343"/>
    </row>
    <row r="1818" spans="1:5" s="341" customFormat="1" ht="15" x14ac:dyDescent="0.25">
      <c r="A1818" s="360" t="s">
        <v>2240</v>
      </c>
      <c r="B1818" s="360" t="s">
        <v>26109</v>
      </c>
      <c r="C1818" s="359" t="s">
        <v>6608</v>
      </c>
      <c r="D1818" s="362">
        <v>170.87</v>
      </c>
      <c r="E1818" s="343"/>
    </row>
    <row r="1819" spans="1:5" s="341" customFormat="1" ht="15" x14ac:dyDescent="0.25">
      <c r="A1819" s="360" t="s">
        <v>2241</v>
      </c>
      <c r="B1819" s="360" t="s">
        <v>26110</v>
      </c>
      <c r="C1819" s="359" t="s">
        <v>6608</v>
      </c>
      <c r="D1819" s="362">
        <v>182.11</v>
      </c>
      <c r="E1819" s="343"/>
    </row>
    <row r="1820" spans="1:5" s="341" customFormat="1" ht="15" x14ac:dyDescent="0.25">
      <c r="A1820" s="360" t="s">
        <v>26111</v>
      </c>
      <c r="B1820" s="360" t="s">
        <v>26112</v>
      </c>
      <c r="C1820" s="359" t="s">
        <v>6608</v>
      </c>
      <c r="D1820" s="362">
        <v>235</v>
      </c>
      <c r="E1820" s="343"/>
    </row>
    <row r="1821" spans="1:5" s="341" customFormat="1" ht="15" x14ac:dyDescent="0.25">
      <c r="A1821" s="360" t="s">
        <v>26113</v>
      </c>
      <c r="B1821" s="360" t="s">
        <v>26114</v>
      </c>
      <c r="C1821" s="359" t="s">
        <v>6608</v>
      </c>
      <c r="D1821" s="362">
        <v>278.57</v>
      </c>
      <c r="E1821" s="343"/>
    </row>
    <row r="1822" spans="1:5" s="341" customFormat="1" ht="15" x14ac:dyDescent="0.25">
      <c r="A1822" s="360" t="s">
        <v>26115</v>
      </c>
      <c r="B1822" s="360" t="s">
        <v>26116</v>
      </c>
      <c r="C1822" s="359" t="s">
        <v>6608</v>
      </c>
      <c r="D1822" s="362">
        <v>629.71</v>
      </c>
      <c r="E1822" s="343"/>
    </row>
    <row r="1823" spans="1:5" s="341" customFormat="1" ht="15" x14ac:dyDescent="0.25">
      <c r="A1823" s="360" t="s">
        <v>26117</v>
      </c>
      <c r="B1823" s="360" t="s">
        <v>26118</v>
      </c>
      <c r="C1823" s="359" t="s">
        <v>6608</v>
      </c>
      <c r="D1823" s="362">
        <v>159.09</v>
      </c>
      <c r="E1823" s="343"/>
    </row>
    <row r="1824" spans="1:5" s="341" customFormat="1" ht="15" x14ac:dyDescent="0.25">
      <c r="A1824" s="360" t="s">
        <v>26119</v>
      </c>
      <c r="B1824" s="360" t="s">
        <v>26120</v>
      </c>
      <c r="C1824" s="359" t="s">
        <v>6608</v>
      </c>
      <c r="D1824" s="362">
        <v>171.43</v>
      </c>
      <c r="E1824" s="343"/>
    </row>
    <row r="1825" spans="1:5" s="341" customFormat="1" ht="15" x14ac:dyDescent="0.25">
      <c r="A1825" s="360" t="s">
        <v>2242</v>
      </c>
      <c r="B1825" s="360" t="s">
        <v>26121</v>
      </c>
      <c r="C1825" s="359" t="s">
        <v>6608</v>
      </c>
      <c r="D1825" s="362">
        <v>173.03</v>
      </c>
      <c r="E1825" s="343"/>
    </row>
    <row r="1826" spans="1:5" s="341" customFormat="1" ht="15" x14ac:dyDescent="0.25">
      <c r="A1826" s="360" t="s">
        <v>26122</v>
      </c>
      <c r="B1826" s="360" t="s">
        <v>26123</v>
      </c>
      <c r="C1826" s="359" t="s">
        <v>6608</v>
      </c>
      <c r="D1826" s="362">
        <v>267.14</v>
      </c>
      <c r="E1826" s="343"/>
    </row>
    <row r="1827" spans="1:5" s="341" customFormat="1" ht="15" x14ac:dyDescent="0.25">
      <c r="A1827" s="360" t="s">
        <v>25005</v>
      </c>
      <c r="B1827" s="360" t="s">
        <v>25006</v>
      </c>
      <c r="C1827" s="359" t="s">
        <v>6608</v>
      </c>
      <c r="D1827" s="363">
        <v>17.78</v>
      </c>
      <c r="E1827" s="343"/>
    </row>
    <row r="1828" spans="1:5" s="341" customFormat="1" ht="15" x14ac:dyDescent="0.25">
      <c r="A1828" s="360" t="s">
        <v>25007</v>
      </c>
      <c r="B1828" s="360" t="s">
        <v>25008</v>
      </c>
      <c r="C1828" s="359" t="s">
        <v>6608</v>
      </c>
      <c r="D1828" s="363">
        <v>85.31</v>
      </c>
      <c r="E1828" s="343"/>
    </row>
    <row r="1829" spans="1:5" s="341" customFormat="1" ht="15" x14ac:dyDescent="0.25">
      <c r="A1829" s="360" t="s">
        <v>25009</v>
      </c>
      <c r="B1829" s="360" t="s">
        <v>25010</v>
      </c>
      <c r="C1829" s="359" t="s">
        <v>6608</v>
      </c>
      <c r="D1829" s="363">
        <v>95.26</v>
      </c>
      <c r="E1829" s="343"/>
    </row>
    <row r="1830" spans="1:5" s="341" customFormat="1" ht="15" x14ac:dyDescent="0.25">
      <c r="A1830" s="360" t="s">
        <v>25011</v>
      </c>
      <c r="B1830" s="360" t="s">
        <v>25012</v>
      </c>
      <c r="C1830" s="359" t="s">
        <v>6608</v>
      </c>
      <c r="D1830" s="363">
        <v>17.89</v>
      </c>
      <c r="E1830" s="343"/>
    </row>
    <row r="1831" spans="1:5" s="341" customFormat="1" ht="15" x14ac:dyDescent="0.25">
      <c r="A1831" s="360" t="s">
        <v>25013</v>
      </c>
      <c r="B1831" s="360" t="s">
        <v>25014</v>
      </c>
      <c r="C1831" s="359" t="s">
        <v>6608</v>
      </c>
      <c r="D1831" s="363">
        <v>16</v>
      </c>
      <c r="E1831" s="343"/>
    </row>
    <row r="1832" spans="1:5" s="341" customFormat="1" ht="15" x14ac:dyDescent="0.25">
      <c r="A1832" s="360" t="s">
        <v>25015</v>
      </c>
      <c r="B1832" s="360" t="s">
        <v>25016</v>
      </c>
      <c r="C1832" s="359" t="s">
        <v>6608</v>
      </c>
      <c r="D1832" s="363">
        <v>19.05</v>
      </c>
      <c r="E1832" s="343"/>
    </row>
    <row r="1833" spans="1:5" s="341" customFormat="1" ht="15" x14ac:dyDescent="0.25">
      <c r="A1833" s="360" t="s">
        <v>25017</v>
      </c>
      <c r="B1833" s="360" t="s">
        <v>25018</v>
      </c>
      <c r="C1833" s="359" t="s">
        <v>6608</v>
      </c>
      <c r="D1833" s="363">
        <v>19.04</v>
      </c>
      <c r="E1833" s="343"/>
    </row>
    <row r="1834" spans="1:5" s="341" customFormat="1" ht="15" x14ac:dyDescent="0.25">
      <c r="A1834" s="360" t="s">
        <v>25019</v>
      </c>
      <c r="B1834" s="360" t="s">
        <v>25020</v>
      </c>
      <c r="C1834" s="359" t="s">
        <v>6608</v>
      </c>
      <c r="D1834" s="363">
        <v>22.24</v>
      </c>
      <c r="E1834" s="343"/>
    </row>
    <row r="1835" spans="1:5" s="341" customFormat="1" ht="15" x14ac:dyDescent="0.25">
      <c r="A1835" s="360" t="s">
        <v>25021</v>
      </c>
      <c r="B1835" s="360" t="s">
        <v>25022</v>
      </c>
      <c r="C1835" s="359" t="s">
        <v>6608</v>
      </c>
      <c r="D1835" s="363">
        <v>22.37</v>
      </c>
      <c r="E1835" s="343"/>
    </row>
    <row r="1836" spans="1:5" s="341" customFormat="1" ht="15" x14ac:dyDescent="0.25">
      <c r="A1836" s="360" t="s">
        <v>25023</v>
      </c>
      <c r="B1836" s="360" t="s">
        <v>25024</v>
      </c>
      <c r="C1836" s="359" t="s">
        <v>6608</v>
      </c>
      <c r="D1836" s="363">
        <v>24.08</v>
      </c>
      <c r="E1836" s="343"/>
    </row>
    <row r="1837" spans="1:5" s="341" customFormat="1" ht="15" x14ac:dyDescent="0.25">
      <c r="A1837" s="360" t="s">
        <v>25025</v>
      </c>
      <c r="B1837" s="360" t="s">
        <v>25026</v>
      </c>
      <c r="C1837" s="359" t="s">
        <v>6608</v>
      </c>
      <c r="D1837" s="363">
        <v>24.62</v>
      </c>
      <c r="E1837" s="343"/>
    </row>
    <row r="1838" spans="1:5" s="341" customFormat="1" ht="15" x14ac:dyDescent="0.25">
      <c r="A1838" s="360" t="s">
        <v>25027</v>
      </c>
      <c r="B1838" s="360" t="s">
        <v>25028</v>
      </c>
      <c r="C1838" s="359" t="s">
        <v>6608</v>
      </c>
      <c r="D1838" s="363">
        <v>33.24</v>
      </c>
      <c r="E1838" s="343"/>
    </row>
    <row r="1839" spans="1:5" s="341" customFormat="1" ht="15" x14ac:dyDescent="0.25">
      <c r="A1839" s="360" t="s">
        <v>25029</v>
      </c>
      <c r="B1839" s="360" t="s">
        <v>25030</v>
      </c>
      <c r="C1839" s="359" t="s">
        <v>6608</v>
      </c>
      <c r="D1839" s="363">
        <v>73.599999999999994</v>
      </c>
      <c r="E1839" s="343"/>
    </row>
    <row r="1840" spans="1:5" s="341" customFormat="1" ht="15" x14ac:dyDescent="0.25">
      <c r="A1840" s="360" t="s">
        <v>25031</v>
      </c>
      <c r="B1840" s="360" t="s">
        <v>25032</v>
      </c>
      <c r="C1840" s="359" t="s">
        <v>6608</v>
      </c>
      <c r="D1840" s="362">
        <v>424.44</v>
      </c>
      <c r="E1840" s="343"/>
    </row>
    <row r="1841" spans="1:5" s="341" customFormat="1" ht="15" x14ac:dyDescent="0.25">
      <c r="A1841" s="360" t="s">
        <v>25033</v>
      </c>
      <c r="B1841" s="360" t="s">
        <v>25034</v>
      </c>
      <c r="C1841" s="359" t="s">
        <v>6608</v>
      </c>
      <c r="D1841" s="362">
        <v>438.13</v>
      </c>
      <c r="E1841" s="343"/>
    </row>
    <row r="1842" spans="1:5" s="341" customFormat="1" ht="15" x14ac:dyDescent="0.25">
      <c r="A1842" s="360" t="s">
        <v>25035</v>
      </c>
      <c r="B1842" s="360" t="s">
        <v>25036</v>
      </c>
      <c r="C1842" s="359" t="s">
        <v>6608</v>
      </c>
      <c r="D1842" s="362">
        <v>554.72</v>
      </c>
      <c r="E1842" s="343"/>
    </row>
    <row r="1843" spans="1:5" s="341" customFormat="1" ht="15" x14ac:dyDescent="0.25">
      <c r="A1843" s="360" t="s">
        <v>25037</v>
      </c>
      <c r="B1843" s="360" t="s">
        <v>25038</v>
      </c>
      <c r="C1843" s="359" t="s">
        <v>6608</v>
      </c>
      <c r="D1843" s="362">
        <v>594.51</v>
      </c>
      <c r="E1843" s="343"/>
    </row>
    <row r="1844" spans="1:5" s="341" customFormat="1" ht="15" x14ac:dyDescent="0.25">
      <c r="A1844" s="360" t="s">
        <v>25039</v>
      </c>
      <c r="B1844" s="360" t="s">
        <v>25040</v>
      </c>
      <c r="C1844" s="359" t="s">
        <v>6608</v>
      </c>
      <c r="D1844" s="362">
        <v>610.39</v>
      </c>
      <c r="E1844" s="343"/>
    </row>
    <row r="1845" spans="1:5" s="341" customFormat="1" ht="15" x14ac:dyDescent="0.25">
      <c r="A1845" s="360" t="s">
        <v>25041</v>
      </c>
      <c r="B1845" s="360" t="s">
        <v>25042</v>
      </c>
      <c r="C1845" s="359" t="s">
        <v>6608</v>
      </c>
      <c r="D1845" s="362">
        <v>467.13</v>
      </c>
      <c r="E1845" s="343"/>
    </row>
    <row r="1846" spans="1:5" s="341" customFormat="1" ht="15" x14ac:dyDescent="0.25">
      <c r="A1846" s="360" t="s">
        <v>25043</v>
      </c>
      <c r="B1846" s="360" t="s">
        <v>25044</v>
      </c>
      <c r="C1846" s="359" t="s">
        <v>6608</v>
      </c>
      <c r="D1846" s="362">
        <v>622.02</v>
      </c>
      <c r="E1846" s="343"/>
    </row>
    <row r="1847" spans="1:5" s="341" customFormat="1" ht="15" x14ac:dyDescent="0.25">
      <c r="A1847" s="360" t="s">
        <v>25045</v>
      </c>
      <c r="B1847" s="360" t="s">
        <v>25046</v>
      </c>
      <c r="C1847" s="359" t="s">
        <v>6608</v>
      </c>
      <c r="D1847" s="362">
        <v>589.91999999999996</v>
      </c>
      <c r="E1847" s="343"/>
    </row>
    <row r="1848" spans="1:5" s="341" customFormat="1" ht="15" x14ac:dyDescent="0.25">
      <c r="A1848" s="360" t="s">
        <v>25047</v>
      </c>
      <c r="B1848" s="360" t="s">
        <v>25048</v>
      </c>
      <c r="C1848" s="359" t="s">
        <v>6608</v>
      </c>
      <c r="D1848" s="364">
        <v>1438.04</v>
      </c>
      <c r="E1848" s="343"/>
    </row>
    <row r="1849" spans="1:5" s="341" customFormat="1" ht="15" x14ac:dyDescent="0.25">
      <c r="A1849" s="360" t="s">
        <v>25049</v>
      </c>
      <c r="B1849" s="360" t="s">
        <v>25050</v>
      </c>
      <c r="C1849" s="359" t="s">
        <v>6608</v>
      </c>
      <c r="D1849" s="364">
        <v>1456.28</v>
      </c>
      <c r="E1849" s="343"/>
    </row>
    <row r="1850" spans="1:5" s="341" customFormat="1" ht="15" x14ac:dyDescent="0.25">
      <c r="A1850" s="360" t="s">
        <v>25051</v>
      </c>
      <c r="B1850" s="360" t="s">
        <v>25052</v>
      </c>
      <c r="C1850" s="359" t="s">
        <v>6608</v>
      </c>
      <c r="D1850" s="363">
        <v>68.52</v>
      </c>
      <c r="E1850" s="343"/>
    </row>
    <row r="1851" spans="1:5" s="341" customFormat="1" ht="15" x14ac:dyDescent="0.25">
      <c r="A1851" s="360" t="s">
        <v>25053</v>
      </c>
      <c r="B1851" s="360" t="s">
        <v>25054</v>
      </c>
      <c r="C1851" s="359" t="s">
        <v>6608</v>
      </c>
      <c r="D1851" s="362">
        <v>186.2</v>
      </c>
      <c r="E1851" s="343"/>
    </row>
    <row r="1852" spans="1:5" s="341" customFormat="1" ht="15" x14ac:dyDescent="0.25">
      <c r="A1852" s="360" t="s">
        <v>25055</v>
      </c>
      <c r="B1852" s="360" t="s">
        <v>25056</v>
      </c>
      <c r="C1852" s="359" t="s">
        <v>6608</v>
      </c>
      <c r="D1852" s="362">
        <v>304.37</v>
      </c>
      <c r="E1852" s="343"/>
    </row>
    <row r="1853" spans="1:5" s="341" customFormat="1" ht="15" x14ac:dyDescent="0.25">
      <c r="A1853" s="360" t="s">
        <v>25057</v>
      </c>
      <c r="B1853" s="360" t="s">
        <v>25058</v>
      </c>
      <c r="C1853" s="359" t="s">
        <v>6608</v>
      </c>
      <c r="D1853" s="363">
        <v>66.709999999999994</v>
      </c>
      <c r="E1853" s="343"/>
    </row>
    <row r="1854" spans="1:5" s="341" customFormat="1" ht="15" x14ac:dyDescent="0.25">
      <c r="A1854" s="360" t="s">
        <v>25059</v>
      </c>
      <c r="B1854" s="360" t="s">
        <v>25060</v>
      </c>
      <c r="C1854" s="359" t="s">
        <v>6608</v>
      </c>
      <c r="D1854" s="363">
        <v>70.040000000000006</v>
      </c>
      <c r="E1854" s="343"/>
    </row>
    <row r="1855" spans="1:5" s="341" customFormat="1" ht="15" x14ac:dyDescent="0.25">
      <c r="A1855" s="360" t="s">
        <v>25061</v>
      </c>
      <c r="B1855" s="360" t="s">
        <v>25062</v>
      </c>
      <c r="C1855" s="359" t="s">
        <v>6608</v>
      </c>
      <c r="D1855" s="363">
        <v>63.37</v>
      </c>
      <c r="E1855" s="343"/>
    </row>
    <row r="1856" spans="1:5" s="341" customFormat="1" ht="15" x14ac:dyDescent="0.25">
      <c r="A1856" s="360" t="s">
        <v>25063</v>
      </c>
      <c r="B1856" s="360" t="s">
        <v>25064</v>
      </c>
      <c r="C1856" s="359" t="s">
        <v>6608</v>
      </c>
      <c r="D1856" s="363">
        <v>61.65</v>
      </c>
      <c r="E1856" s="343"/>
    </row>
    <row r="1857" spans="1:5" s="341" customFormat="1" ht="15" x14ac:dyDescent="0.25">
      <c r="A1857" s="360" t="s">
        <v>25065</v>
      </c>
      <c r="B1857" s="360" t="s">
        <v>25066</v>
      </c>
      <c r="C1857" s="359" t="s">
        <v>6608</v>
      </c>
      <c r="D1857" s="363">
        <v>68.209999999999994</v>
      </c>
      <c r="E1857" s="343"/>
    </row>
    <row r="1858" spans="1:5" s="341" customFormat="1" ht="15" x14ac:dyDescent="0.25">
      <c r="A1858" s="360" t="s">
        <v>25067</v>
      </c>
      <c r="B1858" s="360" t="s">
        <v>25068</v>
      </c>
      <c r="C1858" s="359" t="s">
        <v>6608</v>
      </c>
      <c r="D1858" s="363">
        <v>76.3</v>
      </c>
      <c r="E1858" s="343"/>
    </row>
    <row r="1859" spans="1:5" s="341" customFormat="1" ht="15" x14ac:dyDescent="0.25">
      <c r="A1859" s="360" t="s">
        <v>25069</v>
      </c>
      <c r="B1859" s="360" t="s">
        <v>25070</v>
      </c>
      <c r="C1859" s="359" t="s">
        <v>6608</v>
      </c>
      <c r="D1859" s="363">
        <v>96.69</v>
      </c>
      <c r="E1859" s="343"/>
    </row>
    <row r="1860" spans="1:5" s="341" customFormat="1" ht="15" x14ac:dyDescent="0.25">
      <c r="A1860" s="360" t="s">
        <v>25071</v>
      </c>
      <c r="B1860" s="360" t="s">
        <v>25072</v>
      </c>
      <c r="C1860" s="359" t="s">
        <v>6608</v>
      </c>
      <c r="D1860" s="363">
        <v>82.83</v>
      </c>
      <c r="E1860" s="343"/>
    </row>
    <row r="1861" spans="1:5" s="341" customFormat="1" ht="15" x14ac:dyDescent="0.25">
      <c r="A1861" s="360" t="s">
        <v>25073</v>
      </c>
      <c r="B1861" s="360" t="s">
        <v>25074</v>
      </c>
      <c r="C1861" s="359" t="s">
        <v>6608</v>
      </c>
      <c r="D1861" s="362">
        <v>103.14</v>
      </c>
      <c r="E1861" s="343"/>
    </row>
    <row r="1862" spans="1:5" s="341" customFormat="1" ht="15" x14ac:dyDescent="0.25">
      <c r="A1862" s="360" t="s">
        <v>25075</v>
      </c>
      <c r="B1862" s="360" t="s">
        <v>25076</v>
      </c>
      <c r="C1862" s="359" t="s">
        <v>6608</v>
      </c>
      <c r="D1862" s="362">
        <v>187.26</v>
      </c>
      <c r="E1862" s="343"/>
    </row>
    <row r="1863" spans="1:5" s="341" customFormat="1" x14ac:dyDescent="0.25">
      <c r="A1863" s="378">
        <v>8945</v>
      </c>
      <c r="B1863" s="356" t="s">
        <v>35966</v>
      </c>
      <c r="C1863" s="357"/>
      <c r="D1863" s="358"/>
      <c r="E1863" s="343"/>
    </row>
    <row r="1864" spans="1:5" s="341" customFormat="1" ht="15" x14ac:dyDescent="0.25">
      <c r="A1864" s="360" t="s">
        <v>35967</v>
      </c>
      <c r="B1864" s="360" t="s">
        <v>35968</v>
      </c>
      <c r="C1864" s="359" t="s">
        <v>6608</v>
      </c>
      <c r="D1864" s="363">
        <v>46.54</v>
      </c>
      <c r="E1864" s="343"/>
    </row>
    <row r="1865" spans="1:5" s="341" customFormat="1" ht="15" x14ac:dyDescent="0.25">
      <c r="A1865" s="360" t="s">
        <v>35969</v>
      </c>
      <c r="B1865" s="360" t="s">
        <v>35970</v>
      </c>
      <c r="C1865" s="359" t="s">
        <v>6608</v>
      </c>
      <c r="D1865" s="363">
        <v>71.239999999999995</v>
      </c>
      <c r="E1865" s="343"/>
    </row>
    <row r="1866" spans="1:5" s="341" customFormat="1" ht="15" x14ac:dyDescent="0.25">
      <c r="A1866" s="360" t="s">
        <v>35971</v>
      </c>
      <c r="B1866" s="360" t="s">
        <v>35972</v>
      </c>
      <c r="C1866" s="359" t="s">
        <v>6608</v>
      </c>
      <c r="D1866" s="362">
        <v>118.08</v>
      </c>
      <c r="E1866" s="343"/>
    </row>
    <row r="1867" spans="1:5" s="341" customFormat="1" x14ac:dyDescent="0.25">
      <c r="A1867" s="378">
        <v>8947</v>
      </c>
      <c r="B1867" s="356" t="s">
        <v>4727</v>
      </c>
      <c r="C1867" s="357"/>
      <c r="D1867" s="358"/>
      <c r="E1867" s="343"/>
    </row>
    <row r="1868" spans="1:5" s="341" customFormat="1" ht="15" x14ac:dyDescent="0.25">
      <c r="A1868" s="360" t="s">
        <v>26989</v>
      </c>
      <c r="B1868" s="360" t="s">
        <v>26990</v>
      </c>
      <c r="C1868" s="359" t="s">
        <v>6608</v>
      </c>
      <c r="D1868" s="362">
        <v>961.86</v>
      </c>
      <c r="E1868" s="343"/>
    </row>
    <row r="1869" spans="1:5" s="341" customFormat="1" ht="15" x14ac:dyDescent="0.25">
      <c r="A1869" s="360" t="s">
        <v>26991</v>
      </c>
      <c r="B1869" s="360" t="s">
        <v>26992</v>
      </c>
      <c r="C1869" s="359" t="s">
        <v>6608</v>
      </c>
      <c r="D1869" s="362">
        <v>968.07</v>
      </c>
      <c r="E1869" s="343"/>
    </row>
    <row r="1870" spans="1:5" s="341" customFormat="1" ht="15" x14ac:dyDescent="0.25">
      <c r="A1870" s="360" t="s">
        <v>26993</v>
      </c>
      <c r="B1870" s="360" t="s">
        <v>26994</v>
      </c>
      <c r="C1870" s="359" t="s">
        <v>6608</v>
      </c>
      <c r="D1870" s="362">
        <v>991.09</v>
      </c>
      <c r="E1870" s="343"/>
    </row>
    <row r="1871" spans="1:5" s="341" customFormat="1" ht="15" x14ac:dyDescent="0.25">
      <c r="A1871" s="360" t="s">
        <v>26995</v>
      </c>
      <c r="B1871" s="360" t="s">
        <v>26996</v>
      </c>
      <c r="C1871" s="359" t="s">
        <v>6608</v>
      </c>
      <c r="D1871" s="362">
        <v>977.24</v>
      </c>
      <c r="E1871" s="343"/>
    </row>
    <row r="1872" spans="1:5" s="341" customFormat="1" ht="15" x14ac:dyDescent="0.25">
      <c r="A1872" s="360" t="s">
        <v>26997</v>
      </c>
      <c r="B1872" s="360" t="s">
        <v>26998</v>
      </c>
      <c r="C1872" s="359" t="s">
        <v>6608</v>
      </c>
      <c r="D1872" s="362">
        <v>996.83</v>
      </c>
      <c r="E1872" s="343"/>
    </row>
    <row r="1873" spans="1:5" s="341" customFormat="1" ht="15" x14ac:dyDescent="0.25">
      <c r="A1873" s="360" t="s">
        <v>26999</v>
      </c>
      <c r="B1873" s="360" t="s">
        <v>27000</v>
      </c>
      <c r="C1873" s="359" t="s">
        <v>6608</v>
      </c>
      <c r="D1873" s="364">
        <v>1069.68</v>
      </c>
      <c r="E1873" s="343"/>
    </row>
    <row r="1874" spans="1:5" s="341" customFormat="1" ht="15" x14ac:dyDescent="0.25">
      <c r="A1874" s="360" t="s">
        <v>27001</v>
      </c>
      <c r="B1874" s="360" t="s">
        <v>27002</v>
      </c>
      <c r="C1874" s="359" t="s">
        <v>6608</v>
      </c>
      <c r="D1874" s="364">
        <v>1074.6400000000001</v>
      </c>
      <c r="E1874" s="343"/>
    </row>
    <row r="1875" spans="1:5" s="341" customFormat="1" ht="15" x14ac:dyDescent="0.25">
      <c r="A1875" s="360" t="s">
        <v>27003</v>
      </c>
      <c r="B1875" s="360" t="s">
        <v>27004</v>
      </c>
      <c r="C1875" s="359" t="s">
        <v>6608</v>
      </c>
      <c r="D1875" s="364">
        <v>1190.22</v>
      </c>
      <c r="E1875" s="343"/>
    </row>
    <row r="1876" spans="1:5" s="341" customFormat="1" ht="15" x14ac:dyDescent="0.25">
      <c r="A1876" s="360" t="s">
        <v>27005</v>
      </c>
      <c r="B1876" s="360" t="s">
        <v>27006</v>
      </c>
      <c r="C1876" s="359" t="s">
        <v>6608</v>
      </c>
      <c r="D1876" s="364">
        <v>1409.98</v>
      </c>
      <c r="E1876" s="343"/>
    </row>
    <row r="1877" spans="1:5" s="341" customFormat="1" x14ac:dyDescent="0.25">
      <c r="A1877" s="378">
        <v>8949</v>
      </c>
      <c r="B1877" s="356" t="s">
        <v>4700</v>
      </c>
      <c r="C1877" s="357"/>
      <c r="D1877" s="358"/>
      <c r="E1877" s="343"/>
    </row>
    <row r="1878" spans="1:5" s="341" customFormat="1" ht="15" x14ac:dyDescent="0.25">
      <c r="A1878" s="360" t="s">
        <v>25103</v>
      </c>
      <c r="B1878" s="360" t="s">
        <v>25104</v>
      </c>
      <c r="C1878" s="359" t="s">
        <v>6608</v>
      </c>
      <c r="D1878" s="361">
        <v>2.96</v>
      </c>
      <c r="E1878" s="343"/>
    </row>
    <row r="1879" spans="1:5" s="341" customFormat="1" ht="15" x14ac:dyDescent="0.25">
      <c r="A1879" s="360" t="s">
        <v>25105</v>
      </c>
      <c r="B1879" s="360" t="s">
        <v>25106</v>
      </c>
      <c r="C1879" s="359" t="s">
        <v>6608</v>
      </c>
      <c r="D1879" s="361">
        <v>1.84</v>
      </c>
      <c r="E1879" s="343"/>
    </row>
    <row r="1880" spans="1:5" s="341" customFormat="1" ht="15" x14ac:dyDescent="0.25">
      <c r="A1880" s="360" t="s">
        <v>25107</v>
      </c>
      <c r="B1880" s="360" t="s">
        <v>25108</v>
      </c>
      <c r="C1880" s="359" t="s">
        <v>6608</v>
      </c>
      <c r="D1880" s="361">
        <v>3.13</v>
      </c>
      <c r="E1880" s="343"/>
    </row>
    <row r="1881" spans="1:5" s="341" customFormat="1" ht="15" x14ac:dyDescent="0.25">
      <c r="A1881" s="360" t="s">
        <v>25109</v>
      </c>
      <c r="B1881" s="360" t="s">
        <v>25110</v>
      </c>
      <c r="C1881" s="359" t="s">
        <v>6608</v>
      </c>
      <c r="D1881" s="361">
        <v>1.88</v>
      </c>
      <c r="E1881" s="343"/>
    </row>
    <row r="1882" spans="1:5" s="341" customFormat="1" ht="15" x14ac:dyDescent="0.25">
      <c r="A1882" s="360" t="s">
        <v>25111</v>
      </c>
      <c r="B1882" s="360" t="s">
        <v>25112</v>
      </c>
      <c r="C1882" s="359" t="s">
        <v>6608</v>
      </c>
      <c r="D1882" s="361">
        <v>4.25</v>
      </c>
      <c r="E1882" s="343"/>
    </row>
    <row r="1883" spans="1:5" s="341" customFormat="1" ht="15" x14ac:dyDescent="0.25">
      <c r="A1883" s="360" t="s">
        <v>25113</v>
      </c>
      <c r="B1883" s="360" t="s">
        <v>25114</v>
      </c>
      <c r="C1883" s="359" t="s">
        <v>6608</v>
      </c>
      <c r="D1883" s="361">
        <v>4.5599999999999996</v>
      </c>
      <c r="E1883" s="343"/>
    </row>
    <row r="1884" spans="1:5" s="341" customFormat="1" ht="15" x14ac:dyDescent="0.25">
      <c r="A1884" s="360" t="s">
        <v>25115</v>
      </c>
      <c r="B1884" s="360" t="s">
        <v>25116</v>
      </c>
      <c r="C1884" s="359" t="s">
        <v>6608</v>
      </c>
      <c r="D1884" s="361">
        <v>1.91</v>
      </c>
      <c r="E1884" s="343"/>
    </row>
    <row r="1885" spans="1:5" s="341" customFormat="1" ht="15" x14ac:dyDescent="0.25">
      <c r="A1885" s="360" t="s">
        <v>25117</v>
      </c>
      <c r="B1885" s="360" t="s">
        <v>25118</v>
      </c>
      <c r="C1885" s="359" t="s">
        <v>6608</v>
      </c>
      <c r="D1885" s="361">
        <v>1.93</v>
      </c>
      <c r="E1885" s="343"/>
    </row>
    <row r="1886" spans="1:5" s="341" customFormat="1" x14ac:dyDescent="0.25">
      <c r="A1886" s="378">
        <v>8950</v>
      </c>
      <c r="B1886" s="356" t="s">
        <v>7049</v>
      </c>
      <c r="C1886" s="357"/>
      <c r="D1886" s="358"/>
      <c r="E1886" s="343"/>
    </row>
    <row r="1887" spans="1:5" s="341" customFormat="1" ht="15" x14ac:dyDescent="0.25">
      <c r="A1887" s="360" t="s">
        <v>39201</v>
      </c>
      <c r="B1887" s="360" t="s">
        <v>39202</v>
      </c>
      <c r="C1887" s="359" t="s">
        <v>6608</v>
      </c>
      <c r="D1887" s="364">
        <v>1600.72</v>
      </c>
      <c r="E1887" s="343"/>
    </row>
    <row r="1888" spans="1:5" s="341" customFormat="1" ht="15" x14ac:dyDescent="0.25">
      <c r="A1888" s="360" t="s">
        <v>39203</v>
      </c>
      <c r="B1888" s="360" t="s">
        <v>39204</v>
      </c>
      <c r="C1888" s="359" t="s">
        <v>6608</v>
      </c>
      <c r="D1888" s="364">
        <v>1879.5</v>
      </c>
      <c r="E1888" s="343"/>
    </row>
    <row r="1889" spans="1:5" s="341" customFormat="1" ht="15" x14ac:dyDescent="0.25">
      <c r="A1889" s="360" t="s">
        <v>39205</v>
      </c>
      <c r="B1889" s="360" t="s">
        <v>39206</v>
      </c>
      <c r="C1889" s="359" t="s">
        <v>6608</v>
      </c>
      <c r="D1889" s="364">
        <v>2808.92</v>
      </c>
      <c r="E1889" s="343"/>
    </row>
    <row r="1890" spans="1:5" s="341" customFormat="1" ht="15" x14ac:dyDescent="0.25">
      <c r="A1890" s="360" t="s">
        <v>39207</v>
      </c>
      <c r="B1890" s="360" t="s">
        <v>39208</v>
      </c>
      <c r="C1890" s="359" t="s">
        <v>6608</v>
      </c>
      <c r="D1890" s="364">
        <v>2089.4499999999998</v>
      </c>
      <c r="E1890" s="343"/>
    </row>
    <row r="1891" spans="1:5" s="341" customFormat="1" ht="15" x14ac:dyDescent="0.25">
      <c r="A1891" s="360" t="s">
        <v>39209</v>
      </c>
      <c r="B1891" s="360" t="s">
        <v>39210</v>
      </c>
      <c r="C1891" s="359" t="s">
        <v>6608</v>
      </c>
      <c r="D1891" s="364">
        <v>1794.79</v>
      </c>
      <c r="E1891" s="343"/>
    </row>
    <row r="1892" spans="1:5" s="341" customFormat="1" ht="15" x14ac:dyDescent="0.25">
      <c r="A1892" s="360" t="s">
        <v>39211</v>
      </c>
      <c r="B1892" s="360" t="s">
        <v>39212</v>
      </c>
      <c r="C1892" s="359" t="s">
        <v>6608</v>
      </c>
      <c r="D1892" s="364">
        <v>6610.45</v>
      </c>
      <c r="E1892" s="343"/>
    </row>
    <row r="1893" spans="1:5" s="341" customFormat="1" ht="15" x14ac:dyDescent="0.25">
      <c r="A1893" s="360" t="s">
        <v>39213</v>
      </c>
      <c r="B1893" s="360" t="s">
        <v>39214</v>
      </c>
      <c r="C1893" s="359" t="s">
        <v>6608</v>
      </c>
      <c r="D1893" s="364">
        <v>5033</v>
      </c>
      <c r="E1893" s="343"/>
    </row>
    <row r="1894" spans="1:5" s="341" customFormat="1" ht="15" x14ac:dyDescent="0.25">
      <c r="A1894" s="360" t="s">
        <v>39215</v>
      </c>
      <c r="B1894" s="360" t="s">
        <v>41247</v>
      </c>
      <c r="C1894" s="359" t="s">
        <v>6608</v>
      </c>
      <c r="D1894" s="364">
        <v>3454.1</v>
      </c>
      <c r="E1894" s="343"/>
    </row>
    <row r="1895" spans="1:5" s="341" customFormat="1" ht="15" x14ac:dyDescent="0.25">
      <c r="A1895" s="360" t="s">
        <v>39216</v>
      </c>
      <c r="B1895" s="360" t="s">
        <v>41248</v>
      </c>
      <c r="C1895" s="359" t="s">
        <v>6608</v>
      </c>
      <c r="D1895" s="364">
        <v>2848.81</v>
      </c>
      <c r="E1895" s="343"/>
    </row>
    <row r="1896" spans="1:5" s="341" customFormat="1" ht="30" x14ac:dyDescent="0.25">
      <c r="A1896" s="360" t="s">
        <v>2300</v>
      </c>
      <c r="B1896" s="360" t="s">
        <v>41249</v>
      </c>
      <c r="C1896" s="359" t="s">
        <v>6608</v>
      </c>
      <c r="D1896" s="364">
        <v>2034.06</v>
      </c>
      <c r="E1896" s="343"/>
    </row>
    <row r="1897" spans="1:5" s="341" customFormat="1" ht="15" x14ac:dyDescent="0.25">
      <c r="A1897" s="360" t="s">
        <v>2317</v>
      </c>
      <c r="B1897" s="360" t="s">
        <v>7050</v>
      </c>
      <c r="C1897" s="359" t="s">
        <v>6608</v>
      </c>
      <c r="D1897" s="363">
        <v>49.75</v>
      </c>
      <c r="E1897" s="343"/>
    </row>
    <row r="1898" spans="1:5" s="341" customFormat="1" ht="15" x14ac:dyDescent="0.25">
      <c r="A1898" s="360" t="s">
        <v>2318</v>
      </c>
      <c r="B1898" s="360" t="s">
        <v>5167</v>
      </c>
      <c r="C1898" s="359" t="s">
        <v>6608</v>
      </c>
      <c r="D1898" s="363">
        <v>49.95</v>
      </c>
      <c r="E1898" s="343"/>
    </row>
    <row r="1899" spans="1:5" s="341" customFormat="1" x14ac:dyDescent="0.25">
      <c r="A1899" s="378">
        <v>8951</v>
      </c>
      <c r="B1899" s="356" t="s">
        <v>26124</v>
      </c>
      <c r="C1899" s="357"/>
      <c r="D1899" s="358"/>
      <c r="E1899" s="343"/>
    </row>
    <row r="1900" spans="1:5" s="341" customFormat="1" ht="15" x14ac:dyDescent="0.25">
      <c r="A1900" s="360" t="s">
        <v>26125</v>
      </c>
      <c r="B1900" s="360" t="s">
        <v>26126</v>
      </c>
      <c r="C1900" s="359" t="s">
        <v>6608</v>
      </c>
      <c r="D1900" s="362">
        <v>237.67</v>
      </c>
      <c r="E1900" s="343"/>
    </row>
    <row r="1901" spans="1:5" s="341" customFormat="1" ht="15" x14ac:dyDescent="0.25">
      <c r="A1901" s="360" t="s">
        <v>2319</v>
      </c>
      <c r="B1901" s="360" t="s">
        <v>2320</v>
      </c>
      <c r="C1901" s="359" t="s">
        <v>6608</v>
      </c>
      <c r="D1901" s="362">
        <v>458.92</v>
      </c>
      <c r="E1901" s="343"/>
    </row>
    <row r="1902" spans="1:5" s="341" customFormat="1" ht="15" x14ac:dyDescent="0.25">
      <c r="A1902" s="360" t="s">
        <v>3187</v>
      </c>
      <c r="B1902" s="360" t="s">
        <v>3188</v>
      </c>
      <c r="C1902" s="359" t="s">
        <v>6608</v>
      </c>
      <c r="D1902" s="363">
        <v>68.45</v>
      </c>
      <c r="E1902" s="343"/>
    </row>
    <row r="1903" spans="1:5" s="341" customFormat="1" ht="15" x14ac:dyDescent="0.25">
      <c r="A1903" s="360" t="s">
        <v>2321</v>
      </c>
      <c r="B1903" s="360" t="s">
        <v>2322</v>
      </c>
      <c r="C1903" s="359" t="s">
        <v>6608</v>
      </c>
      <c r="D1903" s="364">
        <v>1142.06</v>
      </c>
      <c r="E1903" s="343"/>
    </row>
    <row r="1904" spans="1:5" s="341" customFormat="1" x14ac:dyDescent="0.25">
      <c r="A1904" s="378">
        <v>8952</v>
      </c>
      <c r="B1904" s="356" t="s">
        <v>7051</v>
      </c>
      <c r="C1904" s="357"/>
      <c r="D1904" s="358"/>
      <c r="E1904" s="343"/>
    </row>
    <row r="1905" spans="1:5" s="341" customFormat="1" ht="15" x14ac:dyDescent="0.25">
      <c r="A1905" s="360" t="s">
        <v>1745</v>
      </c>
      <c r="B1905" s="360" t="s">
        <v>41250</v>
      </c>
      <c r="C1905" s="359" t="s">
        <v>6608</v>
      </c>
      <c r="D1905" s="364">
        <v>2107</v>
      </c>
      <c r="E1905" s="343"/>
    </row>
    <row r="1906" spans="1:5" s="341" customFormat="1" x14ac:dyDescent="0.25">
      <c r="A1906" s="379">
        <v>10715</v>
      </c>
      <c r="B1906" s="356" t="s">
        <v>12932</v>
      </c>
      <c r="C1906" s="357"/>
      <c r="D1906" s="358"/>
      <c r="E1906" s="343"/>
    </row>
    <row r="1907" spans="1:5" s="341" customFormat="1" ht="15" x14ac:dyDescent="0.25">
      <c r="A1907" s="360" t="s">
        <v>4066</v>
      </c>
      <c r="B1907" s="360" t="s">
        <v>41251</v>
      </c>
      <c r="C1907" s="359" t="s">
        <v>6608</v>
      </c>
      <c r="D1907" s="363">
        <v>23.24</v>
      </c>
      <c r="E1907" s="343"/>
    </row>
    <row r="1908" spans="1:5" s="341" customFormat="1" ht="15" x14ac:dyDescent="0.25">
      <c r="A1908" s="360" t="s">
        <v>4067</v>
      </c>
      <c r="B1908" s="360" t="s">
        <v>41252</v>
      </c>
      <c r="C1908" s="359" t="s">
        <v>6608</v>
      </c>
      <c r="D1908" s="363">
        <v>19.79</v>
      </c>
      <c r="E1908" s="343"/>
    </row>
    <row r="1909" spans="1:5" s="341" customFormat="1" x14ac:dyDescent="0.25">
      <c r="A1909" s="379">
        <v>10716</v>
      </c>
      <c r="B1909" s="356" t="s">
        <v>12933</v>
      </c>
      <c r="C1909" s="357"/>
      <c r="D1909" s="358"/>
      <c r="E1909" s="343"/>
    </row>
    <row r="1910" spans="1:5" s="341" customFormat="1" ht="15" x14ac:dyDescent="0.25">
      <c r="A1910" s="360" t="s">
        <v>7067</v>
      </c>
      <c r="B1910" s="360" t="s">
        <v>7068</v>
      </c>
      <c r="C1910" s="359" t="s">
        <v>6594</v>
      </c>
      <c r="D1910" s="361">
        <v>5.78</v>
      </c>
      <c r="E1910" s="343"/>
    </row>
    <row r="1911" spans="1:5" s="341" customFormat="1" x14ac:dyDescent="0.25">
      <c r="A1911" s="378">
        <v>8682</v>
      </c>
      <c r="B1911" s="356" t="s">
        <v>7052</v>
      </c>
      <c r="C1911" s="357"/>
      <c r="D1911" s="358"/>
      <c r="E1911" s="343"/>
    </row>
    <row r="1912" spans="1:5" s="341" customFormat="1" x14ac:dyDescent="0.25">
      <c r="A1912" s="378">
        <v>8954</v>
      </c>
      <c r="B1912" s="356" t="s">
        <v>7053</v>
      </c>
      <c r="C1912" s="357"/>
      <c r="D1912" s="358"/>
      <c r="E1912" s="343"/>
    </row>
    <row r="1913" spans="1:5" s="341" customFormat="1" ht="15" x14ac:dyDescent="0.25">
      <c r="A1913" s="360" t="s">
        <v>27007</v>
      </c>
      <c r="B1913" s="360" t="s">
        <v>27008</v>
      </c>
      <c r="C1913" s="359" t="s">
        <v>6594</v>
      </c>
      <c r="D1913" s="361">
        <v>6.04</v>
      </c>
      <c r="E1913" s="343"/>
    </row>
    <row r="1914" spans="1:5" s="341" customFormat="1" ht="15" x14ac:dyDescent="0.25">
      <c r="A1914" s="360" t="s">
        <v>27009</v>
      </c>
      <c r="B1914" s="360" t="s">
        <v>27010</v>
      </c>
      <c r="C1914" s="359" t="s">
        <v>6608</v>
      </c>
      <c r="D1914" s="361">
        <v>2.38</v>
      </c>
      <c r="E1914" s="343"/>
    </row>
    <row r="1915" spans="1:5" s="341" customFormat="1" x14ac:dyDescent="0.25">
      <c r="A1915" s="378">
        <v>8955</v>
      </c>
      <c r="B1915" s="356" t="s">
        <v>7054</v>
      </c>
      <c r="C1915" s="357"/>
      <c r="D1915" s="358"/>
      <c r="E1915" s="343"/>
    </row>
    <row r="1916" spans="1:5" s="341" customFormat="1" ht="15" x14ac:dyDescent="0.25">
      <c r="A1916" s="360" t="s">
        <v>2142</v>
      </c>
      <c r="B1916" s="360" t="s">
        <v>41253</v>
      </c>
      <c r="C1916" s="359" t="s">
        <v>6594</v>
      </c>
      <c r="D1916" s="362">
        <v>125.16</v>
      </c>
      <c r="E1916" s="343"/>
    </row>
    <row r="1917" spans="1:5" s="341" customFormat="1" ht="15" x14ac:dyDescent="0.25">
      <c r="A1917" s="360" t="s">
        <v>2134</v>
      </c>
      <c r="B1917" s="360" t="s">
        <v>41254</v>
      </c>
      <c r="C1917" s="359" t="s">
        <v>6594</v>
      </c>
      <c r="D1917" s="363">
        <v>26.95</v>
      </c>
      <c r="E1917" s="343"/>
    </row>
    <row r="1918" spans="1:5" s="341" customFormat="1" ht="15" x14ac:dyDescent="0.25">
      <c r="A1918" s="360" t="s">
        <v>2145</v>
      </c>
      <c r="B1918" s="360" t="s">
        <v>41255</v>
      </c>
      <c r="C1918" s="359" t="s">
        <v>6594</v>
      </c>
      <c r="D1918" s="363">
        <v>92.91</v>
      </c>
      <c r="E1918" s="343"/>
    </row>
    <row r="1919" spans="1:5" s="341" customFormat="1" ht="15" x14ac:dyDescent="0.25">
      <c r="A1919" s="360" t="s">
        <v>2141</v>
      </c>
      <c r="B1919" s="360" t="s">
        <v>41256</v>
      </c>
      <c r="C1919" s="359" t="s">
        <v>6594</v>
      </c>
      <c r="D1919" s="363">
        <v>53.61</v>
      </c>
      <c r="E1919" s="343"/>
    </row>
    <row r="1920" spans="1:5" s="341" customFormat="1" ht="15" x14ac:dyDescent="0.25">
      <c r="A1920" s="360" t="s">
        <v>2133</v>
      </c>
      <c r="B1920" s="360" t="s">
        <v>41257</v>
      </c>
      <c r="C1920" s="359" t="s">
        <v>6594</v>
      </c>
      <c r="D1920" s="363">
        <v>26.56</v>
      </c>
      <c r="E1920" s="343"/>
    </row>
    <row r="1921" spans="1:5" s="341" customFormat="1" ht="15" x14ac:dyDescent="0.25">
      <c r="A1921" s="360" t="s">
        <v>2135</v>
      </c>
      <c r="B1921" s="360" t="s">
        <v>41258</v>
      </c>
      <c r="C1921" s="359" t="s">
        <v>6594</v>
      </c>
      <c r="D1921" s="363">
        <v>27.34</v>
      </c>
      <c r="E1921" s="343"/>
    </row>
    <row r="1922" spans="1:5" s="341" customFormat="1" ht="15" x14ac:dyDescent="0.25">
      <c r="A1922" s="360" t="s">
        <v>2132</v>
      </c>
      <c r="B1922" s="360" t="s">
        <v>41259</v>
      </c>
      <c r="C1922" s="359" t="s">
        <v>6594</v>
      </c>
      <c r="D1922" s="363">
        <v>25.87</v>
      </c>
      <c r="E1922" s="343"/>
    </row>
    <row r="1923" spans="1:5" s="341" customFormat="1" ht="15" x14ac:dyDescent="0.25">
      <c r="A1923" s="360" t="s">
        <v>2144</v>
      </c>
      <c r="B1923" s="360" t="s">
        <v>41260</v>
      </c>
      <c r="C1923" s="359" t="s">
        <v>6594</v>
      </c>
      <c r="D1923" s="363">
        <v>71.06</v>
      </c>
      <c r="E1923" s="343"/>
    </row>
    <row r="1924" spans="1:5" s="341" customFormat="1" ht="15" x14ac:dyDescent="0.25">
      <c r="A1924" s="360" t="s">
        <v>2131</v>
      </c>
      <c r="B1924" s="360" t="s">
        <v>41261</v>
      </c>
      <c r="C1924" s="359" t="s">
        <v>6594</v>
      </c>
      <c r="D1924" s="363">
        <v>24.34</v>
      </c>
      <c r="E1924" s="343"/>
    </row>
    <row r="1925" spans="1:5" s="341" customFormat="1" ht="15" x14ac:dyDescent="0.25">
      <c r="A1925" s="360" t="s">
        <v>2143</v>
      </c>
      <c r="B1925" s="360" t="s">
        <v>41262</v>
      </c>
      <c r="C1925" s="359" t="s">
        <v>6594</v>
      </c>
      <c r="D1925" s="363">
        <v>61.08</v>
      </c>
      <c r="E1925" s="343"/>
    </row>
    <row r="1926" spans="1:5" s="341" customFormat="1" ht="15" x14ac:dyDescent="0.25">
      <c r="A1926" s="360" t="s">
        <v>2137</v>
      </c>
      <c r="B1926" s="360" t="s">
        <v>41263</v>
      </c>
      <c r="C1926" s="359" t="s">
        <v>6594</v>
      </c>
      <c r="D1926" s="363">
        <v>82.08</v>
      </c>
      <c r="E1926" s="343"/>
    </row>
    <row r="1927" spans="1:5" s="341" customFormat="1" ht="15" x14ac:dyDescent="0.25">
      <c r="A1927" s="360" t="s">
        <v>2140</v>
      </c>
      <c r="B1927" s="360" t="s">
        <v>41264</v>
      </c>
      <c r="C1927" s="359" t="s">
        <v>6594</v>
      </c>
      <c r="D1927" s="363">
        <v>48</v>
      </c>
      <c r="E1927" s="343"/>
    </row>
    <row r="1928" spans="1:5" s="341" customFormat="1" ht="15" x14ac:dyDescent="0.25">
      <c r="A1928" s="360" t="s">
        <v>2136</v>
      </c>
      <c r="B1928" s="360" t="s">
        <v>41265</v>
      </c>
      <c r="C1928" s="359" t="s">
        <v>6594</v>
      </c>
      <c r="D1928" s="363">
        <v>13.01</v>
      </c>
      <c r="E1928" s="343"/>
    </row>
    <row r="1929" spans="1:5" s="341" customFormat="1" ht="15" x14ac:dyDescent="0.25">
      <c r="A1929" s="360" t="s">
        <v>2139</v>
      </c>
      <c r="B1929" s="360" t="s">
        <v>41266</v>
      </c>
      <c r="C1929" s="359" t="s">
        <v>6594</v>
      </c>
      <c r="D1929" s="363">
        <v>35.89</v>
      </c>
      <c r="E1929" s="343"/>
    </row>
    <row r="1930" spans="1:5" s="341" customFormat="1" ht="15" x14ac:dyDescent="0.25">
      <c r="A1930" s="360" t="s">
        <v>2138</v>
      </c>
      <c r="B1930" s="360" t="s">
        <v>41267</v>
      </c>
      <c r="C1930" s="359" t="s">
        <v>6594</v>
      </c>
      <c r="D1930" s="363">
        <v>24.25</v>
      </c>
      <c r="E1930" s="343"/>
    </row>
    <row r="1931" spans="1:5" s="341" customFormat="1" ht="15" x14ac:dyDescent="0.25">
      <c r="A1931" s="360" t="s">
        <v>2246</v>
      </c>
      <c r="B1931" s="360" t="s">
        <v>41268</v>
      </c>
      <c r="C1931" s="359" t="s">
        <v>6594</v>
      </c>
      <c r="D1931" s="361">
        <v>4.96</v>
      </c>
      <c r="E1931" s="343"/>
    </row>
    <row r="1932" spans="1:5" s="341" customFormat="1" ht="30" x14ac:dyDescent="0.25">
      <c r="A1932" s="360" t="s">
        <v>2245</v>
      </c>
      <c r="B1932" s="360" t="s">
        <v>41269</v>
      </c>
      <c r="C1932" s="359" t="s">
        <v>6594</v>
      </c>
      <c r="D1932" s="361">
        <v>3.65</v>
      </c>
      <c r="E1932" s="343"/>
    </row>
    <row r="1933" spans="1:5" s="341" customFormat="1" x14ac:dyDescent="0.25">
      <c r="A1933" s="378">
        <v>8956</v>
      </c>
      <c r="B1933" s="356" t="s">
        <v>7055</v>
      </c>
      <c r="C1933" s="357"/>
      <c r="D1933" s="358"/>
      <c r="E1933" s="343"/>
    </row>
    <row r="1934" spans="1:5" s="341" customFormat="1" ht="15" x14ac:dyDescent="0.25">
      <c r="A1934" s="360" t="s">
        <v>1754</v>
      </c>
      <c r="B1934" s="360" t="s">
        <v>41270</v>
      </c>
      <c r="C1934" s="359" t="s">
        <v>6608</v>
      </c>
      <c r="D1934" s="363">
        <v>68.53</v>
      </c>
      <c r="E1934" s="343"/>
    </row>
    <row r="1935" spans="1:5" s="341" customFormat="1" ht="15" x14ac:dyDescent="0.25">
      <c r="A1935" s="360" t="s">
        <v>2388</v>
      </c>
      <c r="B1935" s="360" t="s">
        <v>2389</v>
      </c>
      <c r="C1935" s="359" t="s">
        <v>6608</v>
      </c>
      <c r="D1935" s="362">
        <v>140.63999999999999</v>
      </c>
      <c r="E1935" s="343"/>
    </row>
    <row r="1936" spans="1:5" s="341" customFormat="1" ht="15" x14ac:dyDescent="0.25">
      <c r="A1936" s="360" t="s">
        <v>2390</v>
      </c>
      <c r="B1936" s="360" t="s">
        <v>2391</v>
      </c>
      <c r="C1936" s="359" t="s">
        <v>6608</v>
      </c>
      <c r="D1936" s="362">
        <v>148.96</v>
      </c>
      <c r="E1936" s="343"/>
    </row>
    <row r="1937" spans="1:5" s="341" customFormat="1" ht="15" x14ac:dyDescent="0.25">
      <c r="A1937" s="360" t="s">
        <v>2404</v>
      </c>
      <c r="B1937" s="360" t="s">
        <v>2405</v>
      </c>
      <c r="C1937" s="359" t="s">
        <v>6608</v>
      </c>
      <c r="D1937" s="363">
        <v>68.38</v>
      </c>
      <c r="E1937" s="343"/>
    </row>
    <row r="1938" spans="1:5" s="341" customFormat="1" ht="15" x14ac:dyDescent="0.25">
      <c r="A1938" s="360" t="s">
        <v>2455</v>
      </c>
      <c r="B1938" s="360" t="s">
        <v>2456</v>
      </c>
      <c r="C1938" s="359" t="s">
        <v>6608</v>
      </c>
      <c r="D1938" s="363">
        <v>79.08</v>
      </c>
      <c r="E1938" s="343"/>
    </row>
    <row r="1939" spans="1:5" s="341" customFormat="1" ht="15" x14ac:dyDescent="0.25">
      <c r="A1939" s="360" t="s">
        <v>2471</v>
      </c>
      <c r="B1939" s="360" t="s">
        <v>2472</v>
      </c>
      <c r="C1939" s="359" t="s">
        <v>6608</v>
      </c>
      <c r="D1939" s="363">
        <v>38.79</v>
      </c>
      <c r="E1939" s="343"/>
    </row>
    <row r="1940" spans="1:5" s="341" customFormat="1" ht="30" x14ac:dyDescent="0.25">
      <c r="A1940" s="360" t="s">
        <v>2473</v>
      </c>
      <c r="B1940" s="360" t="s">
        <v>2474</v>
      </c>
      <c r="C1940" s="359" t="s">
        <v>6608</v>
      </c>
      <c r="D1940" s="362">
        <v>105.09</v>
      </c>
      <c r="E1940" s="343"/>
    </row>
    <row r="1941" spans="1:5" s="341" customFormat="1" ht="30" x14ac:dyDescent="0.25">
      <c r="A1941" s="360" t="s">
        <v>4703</v>
      </c>
      <c r="B1941" s="360" t="s">
        <v>4704</v>
      </c>
      <c r="C1941" s="359" t="s">
        <v>6608</v>
      </c>
      <c r="D1941" s="362">
        <v>128.05000000000001</v>
      </c>
      <c r="E1941" s="343"/>
    </row>
    <row r="1942" spans="1:5" s="341" customFormat="1" ht="30" x14ac:dyDescent="0.25">
      <c r="A1942" s="360" t="s">
        <v>4709</v>
      </c>
      <c r="B1942" s="360" t="s">
        <v>4710</v>
      </c>
      <c r="C1942" s="359" t="s">
        <v>6608</v>
      </c>
      <c r="D1942" s="363">
        <v>73.89</v>
      </c>
      <c r="E1942" s="343"/>
    </row>
    <row r="1943" spans="1:5" s="341" customFormat="1" ht="30" x14ac:dyDescent="0.25">
      <c r="A1943" s="360" t="s">
        <v>4715</v>
      </c>
      <c r="B1943" s="360" t="s">
        <v>4716</v>
      </c>
      <c r="C1943" s="359" t="s">
        <v>6608</v>
      </c>
      <c r="D1943" s="362">
        <v>126.52</v>
      </c>
      <c r="E1943" s="343"/>
    </row>
    <row r="1944" spans="1:5" s="341" customFormat="1" ht="30" x14ac:dyDescent="0.25">
      <c r="A1944" s="360" t="s">
        <v>2235</v>
      </c>
      <c r="B1944" s="360" t="s">
        <v>4719</v>
      </c>
      <c r="C1944" s="359" t="s">
        <v>6608</v>
      </c>
      <c r="D1944" s="363">
        <v>72.430000000000007</v>
      </c>
      <c r="E1944" s="343"/>
    </row>
    <row r="1945" spans="1:5" s="341" customFormat="1" ht="15" x14ac:dyDescent="0.25">
      <c r="A1945" s="360" t="s">
        <v>2491</v>
      </c>
      <c r="B1945" s="360" t="s">
        <v>2492</v>
      </c>
      <c r="C1945" s="359" t="s">
        <v>6608</v>
      </c>
      <c r="D1945" s="363">
        <v>50.45</v>
      </c>
      <c r="E1945" s="343"/>
    </row>
    <row r="1946" spans="1:5" s="341" customFormat="1" ht="15" x14ac:dyDescent="0.25">
      <c r="A1946" s="360" t="s">
        <v>2493</v>
      </c>
      <c r="B1946" s="360" t="s">
        <v>2494</v>
      </c>
      <c r="C1946" s="359" t="s">
        <v>6608</v>
      </c>
      <c r="D1946" s="363">
        <v>63.59</v>
      </c>
      <c r="E1946" s="343"/>
    </row>
    <row r="1947" spans="1:5" s="341" customFormat="1" ht="15" x14ac:dyDescent="0.25">
      <c r="A1947" s="360" t="s">
        <v>2495</v>
      </c>
      <c r="B1947" s="360" t="s">
        <v>2496</v>
      </c>
      <c r="C1947" s="359" t="s">
        <v>6608</v>
      </c>
      <c r="D1947" s="363">
        <v>23.3</v>
      </c>
      <c r="E1947" s="343"/>
    </row>
    <row r="1948" spans="1:5" s="341" customFormat="1" x14ac:dyDescent="0.25">
      <c r="A1948" s="378">
        <v>8957</v>
      </c>
      <c r="B1948" s="356" t="s">
        <v>7056</v>
      </c>
      <c r="C1948" s="357"/>
      <c r="D1948" s="358"/>
      <c r="E1948" s="343"/>
    </row>
    <row r="1949" spans="1:5" s="341" customFormat="1" ht="15" x14ac:dyDescent="0.25">
      <c r="A1949" s="360" t="s">
        <v>1744</v>
      </c>
      <c r="B1949" s="360" t="s">
        <v>41271</v>
      </c>
      <c r="C1949" s="359" t="s">
        <v>6608</v>
      </c>
      <c r="D1949" s="363">
        <v>15.72</v>
      </c>
      <c r="E1949" s="343"/>
    </row>
    <row r="1950" spans="1:5" s="341" customFormat="1" x14ac:dyDescent="0.25">
      <c r="A1950" s="378">
        <v>8958</v>
      </c>
      <c r="B1950" s="356" t="s">
        <v>7057</v>
      </c>
      <c r="C1950" s="357"/>
      <c r="D1950" s="358"/>
      <c r="E1950" s="343"/>
    </row>
    <row r="1951" spans="1:5" s="341" customFormat="1" ht="15" x14ac:dyDescent="0.25">
      <c r="A1951" s="360" t="s">
        <v>1740</v>
      </c>
      <c r="B1951" s="360" t="s">
        <v>41272</v>
      </c>
      <c r="C1951" s="359" t="s">
        <v>6608</v>
      </c>
      <c r="D1951" s="363">
        <v>94.9</v>
      </c>
      <c r="E1951" s="343"/>
    </row>
    <row r="1952" spans="1:5" s="341" customFormat="1" ht="15" x14ac:dyDescent="0.25">
      <c r="A1952" s="360" t="s">
        <v>1741</v>
      </c>
      <c r="B1952" s="360" t="s">
        <v>41273</v>
      </c>
      <c r="C1952" s="359" t="s">
        <v>6608</v>
      </c>
      <c r="D1952" s="363">
        <v>57.11</v>
      </c>
      <c r="E1952" s="343"/>
    </row>
    <row r="1953" spans="1:5" s="341" customFormat="1" ht="15" x14ac:dyDescent="0.25">
      <c r="A1953" s="360" t="s">
        <v>1746</v>
      </c>
      <c r="B1953" s="360" t="s">
        <v>41274</v>
      </c>
      <c r="C1953" s="359" t="s">
        <v>6608</v>
      </c>
      <c r="D1953" s="362">
        <v>424.16</v>
      </c>
      <c r="E1953" s="343"/>
    </row>
    <row r="1954" spans="1:5" s="341" customFormat="1" ht="15" x14ac:dyDescent="0.25">
      <c r="A1954" s="360" t="s">
        <v>1747</v>
      </c>
      <c r="B1954" s="360" t="s">
        <v>41275</v>
      </c>
      <c r="C1954" s="359" t="s">
        <v>6608</v>
      </c>
      <c r="D1954" s="363">
        <v>82.21</v>
      </c>
      <c r="E1954" s="343"/>
    </row>
    <row r="1955" spans="1:5" s="341" customFormat="1" ht="15" x14ac:dyDescent="0.25">
      <c r="A1955" s="360" t="s">
        <v>21062</v>
      </c>
      <c r="B1955" s="360" t="s">
        <v>41276</v>
      </c>
      <c r="C1955" s="359" t="s">
        <v>6608</v>
      </c>
      <c r="D1955" s="363">
        <v>19.43</v>
      </c>
      <c r="E1955" s="343"/>
    </row>
    <row r="1956" spans="1:5" s="341" customFormat="1" ht="15" x14ac:dyDescent="0.25">
      <c r="A1956" s="360" t="s">
        <v>1748</v>
      </c>
      <c r="B1956" s="360" t="s">
        <v>41277</v>
      </c>
      <c r="C1956" s="359" t="s">
        <v>6608</v>
      </c>
      <c r="D1956" s="363">
        <v>36.01</v>
      </c>
      <c r="E1956" s="343"/>
    </row>
    <row r="1957" spans="1:5" s="341" customFormat="1" ht="15" x14ac:dyDescent="0.25">
      <c r="A1957" s="360" t="s">
        <v>1750</v>
      </c>
      <c r="B1957" s="360" t="s">
        <v>41278</v>
      </c>
      <c r="C1957" s="359" t="s">
        <v>6608</v>
      </c>
      <c r="D1957" s="364">
        <v>1824.18</v>
      </c>
      <c r="E1957" s="343"/>
    </row>
    <row r="1958" spans="1:5" s="341" customFormat="1" ht="15" x14ac:dyDescent="0.25">
      <c r="A1958" s="360" t="s">
        <v>1749</v>
      </c>
      <c r="B1958" s="360" t="s">
        <v>41279</v>
      </c>
      <c r="C1958" s="359" t="s">
        <v>6608</v>
      </c>
      <c r="D1958" s="364">
        <v>1122.1300000000001</v>
      </c>
      <c r="E1958" s="343"/>
    </row>
    <row r="1959" spans="1:5" s="341" customFormat="1" ht="15" x14ac:dyDescent="0.25">
      <c r="A1959" s="360" t="s">
        <v>1751</v>
      </c>
      <c r="B1959" s="360" t="s">
        <v>1752</v>
      </c>
      <c r="C1959" s="359" t="s">
        <v>6608</v>
      </c>
      <c r="D1959" s="362">
        <v>105.51</v>
      </c>
      <c r="E1959" s="343"/>
    </row>
    <row r="1960" spans="1:5" s="341" customFormat="1" ht="15" x14ac:dyDescent="0.25">
      <c r="A1960" s="360" t="s">
        <v>1753</v>
      </c>
      <c r="B1960" s="360" t="s">
        <v>41280</v>
      </c>
      <c r="C1960" s="359" t="s">
        <v>6596</v>
      </c>
      <c r="D1960" s="363">
        <v>19.75</v>
      </c>
      <c r="E1960" s="343"/>
    </row>
    <row r="1961" spans="1:5" s="341" customFormat="1" x14ac:dyDescent="0.25">
      <c r="A1961" s="378">
        <v>8683</v>
      </c>
      <c r="B1961" s="356" t="s">
        <v>7058</v>
      </c>
      <c r="C1961" s="357"/>
      <c r="D1961" s="358"/>
      <c r="E1961" s="343"/>
    </row>
    <row r="1962" spans="1:5" s="341" customFormat="1" x14ac:dyDescent="0.25">
      <c r="A1962" s="378">
        <v>8960</v>
      </c>
      <c r="B1962" s="356" t="s">
        <v>7059</v>
      </c>
      <c r="C1962" s="357"/>
      <c r="D1962" s="358"/>
      <c r="E1962" s="343"/>
    </row>
    <row r="1963" spans="1:5" s="341" customFormat="1" ht="15" x14ac:dyDescent="0.25">
      <c r="A1963" s="360" t="s">
        <v>1743</v>
      </c>
      <c r="B1963" s="360" t="s">
        <v>41281</v>
      </c>
      <c r="C1963" s="359" t="s">
        <v>6594</v>
      </c>
      <c r="D1963" s="361">
        <v>7.04</v>
      </c>
      <c r="E1963" s="343"/>
    </row>
    <row r="1964" spans="1:5" s="341" customFormat="1" ht="15" x14ac:dyDescent="0.25">
      <c r="A1964" s="360" t="s">
        <v>1742</v>
      </c>
      <c r="B1964" s="360" t="s">
        <v>41282</v>
      </c>
      <c r="C1964" s="359" t="s">
        <v>6594</v>
      </c>
      <c r="D1964" s="361">
        <v>7.46</v>
      </c>
      <c r="E1964" s="343"/>
    </row>
    <row r="1965" spans="1:5" s="341" customFormat="1" x14ac:dyDescent="0.25">
      <c r="A1965" s="378">
        <v>8684</v>
      </c>
      <c r="B1965" s="356" t="s">
        <v>7060</v>
      </c>
      <c r="C1965" s="357"/>
      <c r="D1965" s="358"/>
      <c r="E1965" s="343"/>
    </row>
    <row r="1966" spans="1:5" s="341" customFormat="1" x14ac:dyDescent="0.25">
      <c r="A1966" s="378">
        <v>8961</v>
      </c>
      <c r="B1966" s="356" t="s">
        <v>7061</v>
      </c>
      <c r="C1966" s="357"/>
      <c r="D1966" s="358"/>
      <c r="E1966" s="343"/>
    </row>
    <row r="1967" spans="1:5" s="341" customFormat="1" ht="15" x14ac:dyDescent="0.25">
      <c r="A1967" s="360" t="s">
        <v>2099</v>
      </c>
      <c r="B1967" s="360" t="s">
        <v>25079</v>
      </c>
      <c r="C1967" s="359" t="s">
        <v>6608</v>
      </c>
      <c r="D1967" s="363">
        <v>99.52</v>
      </c>
      <c r="E1967" s="343"/>
    </row>
    <row r="1968" spans="1:5" s="341" customFormat="1" ht="30" x14ac:dyDescent="0.25">
      <c r="A1968" s="360" t="s">
        <v>25077</v>
      </c>
      <c r="B1968" s="360" t="s">
        <v>25078</v>
      </c>
      <c r="C1968" s="359" t="s">
        <v>6608</v>
      </c>
      <c r="D1968" s="362">
        <v>120.7</v>
      </c>
      <c r="E1968" s="343"/>
    </row>
    <row r="1969" spans="1:5" s="341" customFormat="1" ht="30" x14ac:dyDescent="0.25">
      <c r="A1969" s="360" t="s">
        <v>2247</v>
      </c>
      <c r="B1969" s="360" t="s">
        <v>41283</v>
      </c>
      <c r="C1969" s="359" t="s">
        <v>6608</v>
      </c>
      <c r="D1969" s="362">
        <v>179.19</v>
      </c>
      <c r="E1969" s="343"/>
    </row>
    <row r="1970" spans="1:5" s="341" customFormat="1" ht="30" x14ac:dyDescent="0.25">
      <c r="A1970" s="360" t="s">
        <v>4068</v>
      </c>
      <c r="B1970" s="360" t="s">
        <v>41284</v>
      </c>
      <c r="C1970" s="359" t="s">
        <v>6608</v>
      </c>
      <c r="D1970" s="362">
        <v>204.15</v>
      </c>
      <c r="E1970" s="343"/>
    </row>
    <row r="1971" spans="1:5" s="341" customFormat="1" x14ac:dyDescent="0.25">
      <c r="A1971" s="378">
        <v>8962</v>
      </c>
      <c r="B1971" s="356" t="s">
        <v>7062</v>
      </c>
      <c r="C1971" s="357"/>
      <c r="D1971" s="358"/>
      <c r="E1971" s="343"/>
    </row>
    <row r="1972" spans="1:5" s="341" customFormat="1" ht="30" x14ac:dyDescent="0.25">
      <c r="A1972" s="360" t="s">
        <v>4059</v>
      </c>
      <c r="B1972" s="360" t="s">
        <v>26127</v>
      </c>
      <c r="C1972" s="359" t="s">
        <v>6608</v>
      </c>
      <c r="D1972" s="362">
        <v>193.1</v>
      </c>
      <c r="E1972" s="343"/>
    </row>
    <row r="1973" spans="1:5" s="341" customFormat="1" ht="15" x14ac:dyDescent="0.25">
      <c r="A1973" s="360" t="s">
        <v>4060</v>
      </c>
      <c r="B1973" s="360" t="s">
        <v>7063</v>
      </c>
      <c r="C1973" s="359" t="s">
        <v>6608</v>
      </c>
      <c r="D1973" s="362">
        <v>126.98</v>
      </c>
      <c r="E1973" s="343"/>
    </row>
    <row r="1974" spans="1:5" s="341" customFormat="1" x14ac:dyDescent="0.25">
      <c r="A1974" s="378">
        <v>8963</v>
      </c>
      <c r="B1974" s="356" t="s">
        <v>7064</v>
      </c>
      <c r="C1974" s="357"/>
      <c r="D1974" s="358"/>
      <c r="E1974" s="343"/>
    </row>
    <row r="1975" spans="1:5" s="341" customFormat="1" ht="15" x14ac:dyDescent="0.25">
      <c r="A1975" s="360" t="s">
        <v>2198</v>
      </c>
      <c r="B1975" s="360" t="s">
        <v>41285</v>
      </c>
      <c r="C1975" s="359" t="s">
        <v>6608</v>
      </c>
      <c r="D1975" s="362">
        <v>140.16999999999999</v>
      </c>
      <c r="E1975" s="343"/>
    </row>
    <row r="1976" spans="1:5" s="341" customFormat="1" x14ac:dyDescent="0.25">
      <c r="A1976" s="378">
        <v>8964</v>
      </c>
      <c r="B1976" s="356" t="s">
        <v>7065</v>
      </c>
      <c r="C1976" s="357"/>
      <c r="D1976" s="358"/>
      <c r="E1976" s="343"/>
    </row>
    <row r="1977" spans="1:5" s="341" customFormat="1" ht="30" x14ac:dyDescent="0.25">
      <c r="A1977" s="360" t="s">
        <v>4058</v>
      </c>
      <c r="B1977" s="360" t="s">
        <v>41286</v>
      </c>
      <c r="C1977" s="359" t="s">
        <v>6608</v>
      </c>
      <c r="D1977" s="362">
        <v>608.37</v>
      </c>
      <c r="E1977" s="343"/>
    </row>
    <row r="1978" spans="1:5" s="341" customFormat="1" x14ac:dyDescent="0.25">
      <c r="A1978" s="378">
        <v>8966</v>
      </c>
      <c r="B1978" s="356" t="s">
        <v>7066</v>
      </c>
      <c r="C1978" s="357"/>
      <c r="D1978" s="358"/>
      <c r="E1978" s="343"/>
    </row>
    <row r="1979" spans="1:5" s="341" customFormat="1" ht="15" x14ac:dyDescent="0.25">
      <c r="A1979" s="360" t="s">
        <v>4042</v>
      </c>
      <c r="B1979" s="360" t="s">
        <v>4043</v>
      </c>
      <c r="C1979" s="359" t="s">
        <v>1546</v>
      </c>
      <c r="D1979" s="363">
        <v>29.77</v>
      </c>
      <c r="E1979" s="343"/>
    </row>
    <row r="1980" spans="1:5" s="341" customFormat="1" ht="15" x14ac:dyDescent="0.25">
      <c r="A1980" s="360" t="s">
        <v>4044</v>
      </c>
      <c r="B1980" s="360" t="s">
        <v>4045</v>
      </c>
      <c r="C1980" s="359" t="s">
        <v>1546</v>
      </c>
      <c r="D1980" s="363">
        <v>29.25</v>
      </c>
      <c r="E1980" s="343"/>
    </row>
    <row r="1981" spans="1:5" s="341" customFormat="1" ht="15" x14ac:dyDescent="0.25">
      <c r="A1981" s="360" t="s">
        <v>4063</v>
      </c>
      <c r="B1981" s="360" t="s">
        <v>41287</v>
      </c>
      <c r="C1981" s="359" t="s">
        <v>6608</v>
      </c>
      <c r="D1981" s="363">
        <v>11.86</v>
      </c>
      <c r="E1981" s="343"/>
    </row>
    <row r="1982" spans="1:5" s="341" customFormat="1" ht="15" x14ac:dyDescent="0.25">
      <c r="A1982" s="360" t="s">
        <v>4064</v>
      </c>
      <c r="B1982" s="360" t="s">
        <v>41288</v>
      </c>
      <c r="C1982" s="359" t="s">
        <v>6608</v>
      </c>
      <c r="D1982" s="361">
        <v>8.48</v>
      </c>
      <c r="E1982" s="343"/>
    </row>
    <row r="1983" spans="1:5" s="341" customFormat="1" ht="15" x14ac:dyDescent="0.25">
      <c r="A1983" s="360" t="s">
        <v>4065</v>
      </c>
      <c r="B1983" s="360" t="s">
        <v>41289</v>
      </c>
      <c r="C1983" s="359" t="s">
        <v>6608</v>
      </c>
      <c r="D1983" s="363">
        <v>39.01</v>
      </c>
      <c r="E1983" s="343"/>
    </row>
    <row r="1984" spans="1:5" s="341" customFormat="1" x14ac:dyDescent="0.25">
      <c r="A1984" s="378">
        <v>8967</v>
      </c>
      <c r="B1984" s="356" t="s">
        <v>7069</v>
      </c>
      <c r="C1984" s="357"/>
      <c r="D1984" s="358"/>
      <c r="E1984" s="343"/>
    </row>
    <row r="1985" spans="1:5" s="341" customFormat="1" ht="15" x14ac:dyDescent="0.25">
      <c r="A1985" s="360" t="s">
        <v>4071</v>
      </c>
      <c r="B1985" s="360" t="s">
        <v>41290</v>
      </c>
      <c r="C1985" s="359" t="s">
        <v>6608</v>
      </c>
      <c r="D1985" s="363">
        <v>68.81</v>
      </c>
      <c r="E1985" s="343"/>
    </row>
    <row r="1986" spans="1:5" s="341" customFormat="1" ht="15" x14ac:dyDescent="0.25">
      <c r="A1986" s="360" t="s">
        <v>4072</v>
      </c>
      <c r="B1986" s="360" t="s">
        <v>41291</v>
      </c>
      <c r="C1986" s="359" t="s">
        <v>6608</v>
      </c>
      <c r="D1986" s="363">
        <v>49.2</v>
      </c>
      <c r="E1986" s="343"/>
    </row>
    <row r="1987" spans="1:5" s="341" customFormat="1" ht="15" x14ac:dyDescent="0.25">
      <c r="A1987" s="360" t="s">
        <v>4073</v>
      </c>
      <c r="B1987" s="360" t="s">
        <v>41292</v>
      </c>
      <c r="C1987" s="359" t="s">
        <v>6608</v>
      </c>
      <c r="D1987" s="363">
        <v>56.4</v>
      </c>
      <c r="E1987" s="343"/>
    </row>
    <row r="1988" spans="1:5" s="341" customFormat="1" x14ac:dyDescent="0.25">
      <c r="A1988" s="378">
        <v>8968</v>
      </c>
      <c r="B1988" s="356" t="s">
        <v>7070</v>
      </c>
      <c r="C1988" s="357"/>
      <c r="D1988" s="358"/>
      <c r="E1988" s="343"/>
    </row>
    <row r="1989" spans="1:5" s="341" customFormat="1" ht="15" x14ac:dyDescent="0.25">
      <c r="A1989" s="360" t="s">
        <v>4046</v>
      </c>
      <c r="B1989" s="360" t="s">
        <v>4047</v>
      </c>
      <c r="C1989" s="359" t="s">
        <v>6594</v>
      </c>
      <c r="D1989" s="363">
        <v>25.89</v>
      </c>
      <c r="E1989" s="343"/>
    </row>
    <row r="1990" spans="1:5" s="341" customFormat="1" ht="15" x14ac:dyDescent="0.25">
      <c r="A1990" s="360" t="s">
        <v>4048</v>
      </c>
      <c r="B1990" s="360" t="s">
        <v>4049</v>
      </c>
      <c r="C1990" s="359" t="s">
        <v>6594</v>
      </c>
      <c r="D1990" s="363">
        <v>21.85</v>
      </c>
      <c r="E1990" s="343"/>
    </row>
    <row r="1991" spans="1:5" s="341" customFormat="1" x14ac:dyDescent="0.25">
      <c r="A1991" s="378">
        <v>8969</v>
      </c>
      <c r="B1991" s="356" t="s">
        <v>7071</v>
      </c>
      <c r="C1991" s="357"/>
      <c r="D1991" s="358"/>
      <c r="E1991" s="343"/>
    </row>
    <row r="1992" spans="1:5" s="341" customFormat="1" ht="15" x14ac:dyDescent="0.25">
      <c r="A1992" s="360" t="s">
        <v>4050</v>
      </c>
      <c r="B1992" s="360" t="s">
        <v>41293</v>
      </c>
      <c r="C1992" s="359" t="s">
        <v>6594</v>
      </c>
      <c r="D1992" s="363">
        <v>25.62</v>
      </c>
      <c r="E1992" s="343"/>
    </row>
    <row r="1993" spans="1:5" s="341" customFormat="1" ht="15" x14ac:dyDescent="0.25">
      <c r="A1993" s="360" t="s">
        <v>4051</v>
      </c>
      <c r="B1993" s="360" t="s">
        <v>41294</v>
      </c>
      <c r="C1993" s="359" t="s">
        <v>6594</v>
      </c>
      <c r="D1993" s="363">
        <v>21.87</v>
      </c>
      <c r="E1993" s="343"/>
    </row>
    <row r="1994" spans="1:5" s="341" customFormat="1" ht="15" x14ac:dyDescent="0.25">
      <c r="A1994" s="360" t="s">
        <v>4052</v>
      </c>
      <c r="B1994" s="360" t="s">
        <v>41295</v>
      </c>
      <c r="C1994" s="359" t="s">
        <v>6594</v>
      </c>
      <c r="D1994" s="363">
        <v>32.68</v>
      </c>
      <c r="E1994" s="343"/>
    </row>
    <row r="1995" spans="1:5" s="341" customFormat="1" ht="15" x14ac:dyDescent="0.25">
      <c r="A1995" s="360" t="s">
        <v>4053</v>
      </c>
      <c r="B1995" s="360" t="s">
        <v>41296</v>
      </c>
      <c r="C1995" s="359" t="s">
        <v>6594</v>
      </c>
      <c r="D1995" s="363">
        <v>28.93</v>
      </c>
      <c r="E1995" s="343"/>
    </row>
    <row r="1996" spans="1:5" s="341" customFormat="1" ht="15" x14ac:dyDescent="0.25">
      <c r="A1996" s="360" t="s">
        <v>4054</v>
      </c>
      <c r="B1996" s="360" t="s">
        <v>41297</v>
      </c>
      <c r="C1996" s="359" t="s">
        <v>6594</v>
      </c>
      <c r="D1996" s="363">
        <v>48.53</v>
      </c>
      <c r="E1996" s="343"/>
    </row>
    <row r="1997" spans="1:5" s="341" customFormat="1" ht="15" x14ac:dyDescent="0.25">
      <c r="A1997" s="360" t="s">
        <v>4055</v>
      </c>
      <c r="B1997" s="360" t="s">
        <v>41298</v>
      </c>
      <c r="C1997" s="359" t="s">
        <v>6594</v>
      </c>
      <c r="D1997" s="363">
        <v>44.92</v>
      </c>
      <c r="E1997" s="343"/>
    </row>
    <row r="1998" spans="1:5" s="341" customFormat="1" ht="15" x14ac:dyDescent="0.25">
      <c r="A1998" s="360" t="s">
        <v>4057</v>
      </c>
      <c r="B1998" s="360" t="s">
        <v>41299</v>
      </c>
      <c r="C1998" s="359" t="s">
        <v>6594</v>
      </c>
      <c r="D1998" s="363">
        <v>63.92</v>
      </c>
      <c r="E1998" s="343"/>
    </row>
    <row r="1999" spans="1:5" s="341" customFormat="1" ht="15" x14ac:dyDescent="0.25">
      <c r="A1999" s="360" t="s">
        <v>4056</v>
      </c>
      <c r="B1999" s="360" t="s">
        <v>41300</v>
      </c>
      <c r="C1999" s="359" t="s">
        <v>6594</v>
      </c>
      <c r="D1999" s="363">
        <v>60.31</v>
      </c>
      <c r="E1999" s="343"/>
    </row>
    <row r="2000" spans="1:5" s="341" customFormat="1" x14ac:dyDescent="0.25">
      <c r="A2000" s="378">
        <v>8970</v>
      </c>
      <c r="B2000" s="356" t="s">
        <v>7072</v>
      </c>
      <c r="C2000" s="357"/>
      <c r="D2000" s="358"/>
      <c r="E2000" s="343"/>
    </row>
    <row r="2001" spans="1:5" s="341" customFormat="1" ht="15" x14ac:dyDescent="0.25">
      <c r="A2001" s="360" t="s">
        <v>4061</v>
      </c>
      <c r="B2001" s="360" t="s">
        <v>41301</v>
      </c>
      <c r="C2001" s="359" t="s">
        <v>6594</v>
      </c>
      <c r="D2001" s="363">
        <v>48.97</v>
      </c>
      <c r="E2001" s="343"/>
    </row>
    <row r="2002" spans="1:5" s="341" customFormat="1" ht="15" x14ac:dyDescent="0.25">
      <c r="A2002" s="360" t="s">
        <v>4062</v>
      </c>
      <c r="B2002" s="360" t="s">
        <v>41302</v>
      </c>
      <c r="C2002" s="359" t="s">
        <v>6608</v>
      </c>
      <c r="D2002" s="363">
        <v>73.69</v>
      </c>
      <c r="E2002" s="343"/>
    </row>
    <row r="2003" spans="1:5" s="341" customFormat="1" x14ac:dyDescent="0.25">
      <c r="A2003" s="378">
        <v>8971</v>
      </c>
      <c r="B2003" s="356" t="s">
        <v>7073</v>
      </c>
      <c r="C2003" s="357"/>
      <c r="D2003" s="358"/>
      <c r="E2003" s="343"/>
    </row>
    <row r="2004" spans="1:5" s="341" customFormat="1" ht="30" x14ac:dyDescent="0.25">
      <c r="A2004" s="360" t="s">
        <v>4041</v>
      </c>
      <c r="B2004" s="360" t="s">
        <v>25080</v>
      </c>
      <c r="C2004" s="359" t="s">
        <v>6608</v>
      </c>
      <c r="D2004" s="362">
        <v>982.96</v>
      </c>
      <c r="E2004" s="343"/>
    </row>
    <row r="2005" spans="1:5" s="341" customFormat="1" ht="15" x14ac:dyDescent="0.25">
      <c r="A2005" s="360" t="s">
        <v>4070</v>
      </c>
      <c r="B2005" s="360" t="s">
        <v>41303</v>
      </c>
      <c r="C2005" s="359" t="s">
        <v>6608</v>
      </c>
      <c r="D2005" s="362">
        <v>405.77</v>
      </c>
      <c r="E2005" s="343"/>
    </row>
    <row r="2006" spans="1:5" s="341" customFormat="1" ht="45" x14ac:dyDescent="0.25">
      <c r="A2006" s="360" t="s">
        <v>4069</v>
      </c>
      <c r="B2006" s="360" t="s">
        <v>41304</v>
      </c>
      <c r="C2006" s="359" t="s">
        <v>6608</v>
      </c>
      <c r="D2006" s="364">
        <v>1139.1300000000001</v>
      </c>
      <c r="E2006" s="343"/>
    </row>
    <row r="2007" spans="1:5" s="341" customFormat="1" x14ac:dyDescent="0.25">
      <c r="A2007" s="378">
        <v>8972</v>
      </c>
      <c r="B2007" s="356" t="s">
        <v>7074</v>
      </c>
      <c r="C2007" s="357"/>
      <c r="D2007" s="358"/>
      <c r="E2007" s="343"/>
    </row>
    <row r="2008" spans="1:5" s="341" customFormat="1" ht="15" x14ac:dyDescent="0.25">
      <c r="A2008" s="360" t="s">
        <v>4074</v>
      </c>
      <c r="B2008" s="360" t="s">
        <v>41305</v>
      </c>
      <c r="C2008" s="359" t="s">
        <v>6608</v>
      </c>
      <c r="D2008" s="363">
        <v>18.29</v>
      </c>
      <c r="E2008" s="343"/>
    </row>
    <row r="2009" spans="1:5" s="341" customFormat="1" ht="15" x14ac:dyDescent="0.25">
      <c r="A2009" s="360" t="s">
        <v>4075</v>
      </c>
      <c r="B2009" s="360" t="s">
        <v>41306</v>
      </c>
      <c r="C2009" s="359" t="s">
        <v>6608</v>
      </c>
      <c r="D2009" s="363">
        <v>18.63</v>
      </c>
      <c r="E2009" s="343"/>
    </row>
    <row r="2010" spans="1:5" s="341" customFormat="1" ht="15" x14ac:dyDescent="0.25">
      <c r="A2010" s="360" t="s">
        <v>4076</v>
      </c>
      <c r="B2010" s="360" t="s">
        <v>41307</v>
      </c>
      <c r="C2010" s="359" t="s">
        <v>6608</v>
      </c>
      <c r="D2010" s="363">
        <v>19.170000000000002</v>
      </c>
      <c r="E2010" s="343"/>
    </row>
    <row r="2011" spans="1:5" s="341" customFormat="1" ht="15" x14ac:dyDescent="0.25">
      <c r="A2011" s="360" t="s">
        <v>4077</v>
      </c>
      <c r="B2011" s="360" t="s">
        <v>41308</v>
      </c>
      <c r="C2011" s="359" t="s">
        <v>6608</v>
      </c>
      <c r="D2011" s="363">
        <v>25.02</v>
      </c>
      <c r="E2011" s="343"/>
    </row>
    <row r="2012" spans="1:5" s="341" customFormat="1" ht="15" x14ac:dyDescent="0.25">
      <c r="A2012" s="360" t="s">
        <v>25081</v>
      </c>
      <c r="B2012" s="360" t="s">
        <v>25082</v>
      </c>
      <c r="C2012" s="359" t="s">
        <v>6608</v>
      </c>
      <c r="D2012" s="363">
        <v>18.79</v>
      </c>
      <c r="E2012" s="343"/>
    </row>
    <row r="2013" spans="1:5" s="341" customFormat="1" ht="15" x14ac:dyDescent="0.25">
      <c r="A2013" s="360" t="s">
        <v>25083</v>
      </c>
      <c r="B2013" s="360" t="s">
        <v>25084</v>
      </c>
      <c r="C2013" s="359" t="s">
        <v>6608</v>
      </c>
      <c r="D2013" s="363">
        <v>22.39</v>
      </c>
      <c r="E2013" s="343"/>
    </row>
    <row r="2014" spans="1:5" s="341" customFormat="1" ht="15" x14ac:dyDescent="0.25">
      <c r="A2014" s="360" t="s">
        <v>25085</v>
      </c>
      <c r="B2014" s="360" t="s">
        <v>25086</v>
      </c>
      <c r="C2014" s="359" t="s">
        <v>6608</v>
      </c>
      <c r="D2014" s="361">
        <v>4.6399999999999997</v>
      </c>
      <c r="E2014" s="343"/>
    </row>
    <row r="2015" spans="1:5" s="341" customFormat="1" ht="15" x14ac:dyDescent="0.25">
      <c r="A2015" s="360" t="s">
        <v>25087</v>
      </c>
      <c r="B2015" s="360" t="s">
        <v>25088</v>
      </c>
      <c r="C2015" s="359" t="s">
        <v>6608</v>
      </c>
      <c r="D2015" s="363">
        <v>33.18</v>
      </c>
      <c r="E2015" s="343"/>
    </row>
    <row r="2016" spans="1:5" s="341" customFormat="1" ht="15" x14ac:dyDescent="0.25">
      <c r="A2016" s="360" t="s">
        <v>25089</v>
      </c>
      <c r="B2016" s="360" t="s">
        <v>25090</v>
      </c>
      <c r="C2016" s="359" t="s">
        <v>6608</v>
      </c>
      <c r="D2016" s="361">
        <v>5.82</v>
      </c>
      <c r="E2016" s="343"/>
    </row>
    <row r="2017" spans="1:5" s="341" customFormat="1" ht="15" x14ac:dyDescent="0.25">
      <c r="A2017" s="360" t="s">
        <v>25091</v>
      </c>
      <c r="B2017" s="360" t="s">
        <v>25092</v>
      </c>
      <c r="C2017" s="359" t="s">
        <v>6608</v>
      </c>
      <c r="D2017" s="363">
        <v>52.42</v>
      </c>
      <c r="E2017" s="343"/>
    </row>
    <row r="2018" spans="1:5" s="341" customFormat="1" ht="15" x14ac:dyDescent="0.25">
      <c r="A2018" s="360" t="s">
        <v>25093</v>
      </c>
      <c r="B2018" s="360" t="s">
        <v>25094</v>
      </c>
      <c r="C2018" s="359" t="s">
        <v>6608</v>
      </c>
      <c r="D2018" s="361">
        <v>6.76</v>
      </c>
      <c r="E2018" s="343"/>
    </row>
    <row r="2019" spans="1:5" s="341" customFormat="1" ht="15" x14ac:dyDescent="0.25">
      <c r="A2019" s="360" t="s">
        <v>25095</v>
      </c>
      <c r="B2019" s="360" t="s">
        <v>25096</v>
      </c>
      <c r="C2019" s="359" t="s">
        <v>6608</v>
      </c>
      <c r="D2019" s="361">
        <v>8.75</v>
      </c>
      <c r="E2019" s="343"/>
    </row>
    <row r="2020" spans="1:5" s="341" customFormat="1" ht="15" x14ac:dyDescent="0.25">
      <c r="A2020" s="360" t="s">
        <v>25097</v>
      </c>
      <c r="B2020" s="360" t="s">
        <v>25098</v>
      </c>
      <c r="C2020" s="359" t="s">
        <v>6608</v>
      </c>
      <c r="D2020" s="363">
        <v>13.23</v>
      </c>
      <c r="E2020" s="343"/>
    </row>
    <row r="2021" spans="1:5" s="341" customFormat="1" ht="15" x14ac:dyDescent="0.25">
      <c r="A2021" s="360" t="s">
        <v>25099</v>
      </c>
      <c r="B2021" s="360" t="s">
        <v>25100</v>
      </c>
      <c r="C2021" s="359" t="s">
        <v>6608</v>
      </c>
      <c r="D2021" s="363">
        <v>18.149999999999999</v>
      </c>
      <c r="E2021" s="343"/>
    </row>
    <row r="2022" spans="1:5" s="341" customFormat="1" ht="15" x14ac:dyDescent="0.25">
      <c r="A2022" s="360" t="s">
        <v>25101</v>
      </c>
      <c r="B2022" s="360" t="s">
        <v>25102</v>
      </c>
      <c r="C2022" s="359" t="s">
        <v>6608</v>
      </c>
      <c r="D2022" s="361">
        <v>2.7</v>
      </c>
      <c r="E2022" s="343"/>
    </row>
    <row r="2023" spans="1:5" s="341" customFormat="1" ht="15" x14ac:dyDescent="0.25">
      <c r="A2023" s="360" t="s">
        <v>2325</v>
      </c>
      <c r="B2023" s="360" t="s">
        <v>7048</v>
      </c>
      <c r="C2023" s="359" t="s">
        <v>6608</v>
      </c>
      <c r="D2023" s="363">
        <v>12.91</v>
      </c>
      <c r="E2023" s="343"/>
    </row>
    <row r="2024" spans="1:5" s="341" customFormat="1" x14ac:dyDescent="0.25">
      <c r="A2024" s="378">
        <v>8973</v>
      </c>
      <c r="B2024" s="356" t="s">
        <v>7075</v>
      </c>
      <c r="C2024" s="357"/>
      <c r="D2024" s="358"/>
      <c r="E2024" s="343"/>
    </row>
    <row r="2025" spans="1:5" s="341" customFormat="1" ht="15" x14ac:dyDescent="0.25">
      <c r="A2025" s="360" t="s">
        <v>4033</v>
      </c>
      <c r="B2025" s="360" t="s">
        <v>41309</v>
      </c>
      <c r="C2025" s="359" t="s">
        <v>6608</v>
      </c>
      <c r="D2025" s="363">
        <v>26.74</v>
      </c>
      <c r="E2025" s="343"/>
    </row>
    <row r="2026" spans="1:5" s="341" customFormat="1" ht="15" x14ac:dyDescent="0.25">
      <c r="A2026" s="360" t="s">
        <v>4035</v>
      </c>
      <c r="B2026" s="360" t="s">
        <v>41310</v>
      </c>
      <c r="C2026" s="359" t="s">
        <v>6608</v>
      </c>
      <c r="D2026" s="363">
        <v>24.13</v>
      </c>
      <c r="E2026" s="343"/>
    </row>
    <row r="2027" spans="1:5" s="341" customFormat="1" ht="15" x14ac:dyDescent="0.25">
      <c r="A2027" s="360" t="s">
        <v>4034</v>
      </c>
      <c r="B2027" s="360" t="s">
        <v>41311</v>
      </c>
      <c r="C2027" s="359" t="s">
        <v>6608</v>
      </c>
      <c r="D2027" s="363">
        <v>43.08</v>
      </c>
      <c r="E2027" s="343"/>
    </row>
    <row r="2028" spans="1:5" s="341" customFormat="1" ht="15" x14ac:dyDescent="0.25">
      <c r="A2028" s="360" t="s">
        <v>4036</v>
      </c>
      <c r="B2028" s="360" t="s">
        <v>41312</v>
      </c>
      <c r="C2028" s="359" t="s">
        <v>6608</v>
      </c>
      <c r="D2028" s="363">
        <v>29.15</v>
      </c>
      <c r="E2028" s="343"/>
    </row>
    <row r="2029" spans="1:5" s="341" customFormat="1" x14ac:dyDescent="0.25">
      <c r="A2029" s="378">
        <v>8975</v>
      </c>
      <c r="B2029" s="356" t="s">
        <v>7076</v>
      </c>
      <c r="C2029" s="357"/>
      <c r="D2029" s="358"/>
      <c r="E2029" s="343"/>
    </row>
    <row r="2030" spans="1:5" s="341" customFormat="1" ht="30" x14ac:dyDescent="0.25">
      <c r="A2030" s="360" t="s">
        <v>4037</v>
      </c>
      <c r="B2030" s="360" t="s">
        <v>4038</v>
      </c>
      <c r="C2030" s="359" t="s">
        <v>1546</v>
      </c>
      <c r="D2030" s="362">
        <v>271.75</v>
      </c>
      <c r="E2030" s="343"/>
    </row>
    <row r="2031" spans="1:5" s="341" customFormat="1" ht="30" x14ac:dyDescent="0.25">
      <c r="A2031" s="360" t="s">
        <v>4039</v>
      </c>
      <c r="B2031" s="360" t="s">
        <v>4040</v>
      </c>
      <c r="C2031" s="359" t="s">
        <v>6608</v>
      </c>
      <c r="D2031" s="362">
        <v>127.37</v>
      </c>
      <c r="E2031" s="343"/>
    </row>
    <row r="2032" spans="1:5" s="341" customFormat="1" x14ac:dyDescent="0.25">
      <c r="A2032" s="378">
        <v>8685</v>
      </c>
      <c r="B2032" s="356" t="s">
        <v>7077</v>
      </c>
      <c r="C2032" s="357"/>
      <c r="D2032" s="358"/>
      <c r="E2032" s="343"/>
    </row>
    <row r="2033" spans="1:5" s="341" customFormat="1" x14ac:dyDescent="0.25">
      <c r="A2033" s="378">
        <v>8977</v>
      </c>
      <c r="B2033" s="356" t="s">
        <v>4733</v>
      </c>
      <c r="C2033" s="357"/>
      <c r="D2033" s="358"/>
      <c r="E2033" s="343"/>
    </row>
    <row r="2034" spans="1:5" s="341" customFormat="1" ht="15" x14ac:dyDescent="0.25">
      <c r="A2034" s="360" t="s">
        <v>3030</v>
      </c>
      <c r="B2034" s="360" t="s">
        <v>3031</v>
      </c>
      <c r="C2034" s="359" t="s">
        <v>6608</v>
      </c>
      <c r="D2034" s="362">
        <v>541.6</v>
      </c>
      <c r="E2034" s="343"/>
    </row>
    <row r="2035" spans="1:5" s="341" customFormat="1" ht="15" x14ac:dyDescent="0.25">
      <c r="A2035" s="360" t="s">
        <v>3032</v>
      </c>
      <c r="B2035" s="360" t="s">
        <v>3033</v>
      </c>
      <c r="C2035" s="359" t="s">
        <v>6608</v>
      </c>
      <c r="D2035" s="362">
        <v>634.20000000000005</v>
      </c>
      <c r="E2035" s="343"/>
    </row>
    <row r="2036" spans="1:5" s="341" customFormat="1" ht="30" x14ac:dyDescent="0.25">
      <c r="A2036" s="360" t="s">
        <v>3034</v>
      </c>
      <c r="B2036" s="360" t="s">
        <v>3035</v>
      </c>
      <c r="C2036" s="359" t="s">
        <v>6608</v>
      </c>
      <c r="D2036" s="362">
        <v>367.9</v>
      </c>
      <c r="E2036" s="343"/>
    </row>
    <row r="2037" spans="1:5" s="341" customFormat="1" ht="30" x14ac:dyDescent="0.25">
      <c r="A2037" s="360" t="s">
        <v>3036</v>
      </c>
      <c r="B2037" s="360" t="s">
        <v>3037</v>
      </c>
      <c r="C2037" s="359" t="s">
        <v>6608</v>
      </c>
      <c r="D2037" s="362">
        <v>416.53</v>
      </c>
      <c r="E2037" s="343"/>
    </row>
    <row r="2038" spans="1:5" s="341" customFormat="1" x14ac:dyDescent="0.25">
      <c r="A2038" s="378">
        <v>8978</v>
      </c>
      <c r="B2038" s="356" t="s">
        <v>7078</v>
      </c>
      <c r="C2038" s="357"/>
      <c r="D2038" s="358"/>
      <c r="E2038" s="343"/>
    </row>
    <row r="2039" spans="1:5" s="341" customFormat="1" ht="15" x14ac:dyDescent="0.25">
      <c r="A2039" s="360" t="s">
        <v>2945</v>
      </c>
      <c r="B2039" s="360" t="s">
        <v>2946</v>
      </c>
      <c r="C2039" s="359" t="s">
        <v>6594</v>
      </c>
      <c r="D2039" s="363">
        <v>38.39</v>
      </c>
      <c r="E2039" s="343"/>
    </row>
    <row r="2040" spans="1:5" s="341" customFormat="1" ht="15" x14ac:dyDescent="0.25">
      <c r="A2040" s="360" t="s">
        <v>2947</v>
      </c>
      <c r="B2040" s="360" t="s">
        <v>2948</v>
      </c>
      <c r="C2040" s="359" t="s">
        <v>6594</v>
      </c>
      <c r="D2040" s="363">
        <v>70.900000000000006</v>
      </c>
      <c r="E2040" s="343"/>
    </row>
    <row r="2041" spans="1:5" s="341" customFormat="1" ht="15" x14ac:dyDescent="0.25">
      <c r="A2041" s="360" t="s">
        <v>2949</v>
      </c>
      <c r="B2041" s="360" t="s">
        <v>2950</v>
      </c>
      <c r="C2041" s="359" t="s">
        <v>6594</v>
      </c>
      <c r="D2041" s="362">
        <v>111.48</v>
      </c>
      <c r="E2041" s="343"/>
    </row>
    <row r="2042" spans="1:5" s="341" customFormat="1" ht="15" x14ac:dyDescent="0.25">
      <c r="A2042" s="360" t="s">
        <v>2951</v>
      </c>
      <c r="B2042" s="360" t="s">
        <v>2952</v>
      </c>
      <c r="C2042" s="359" t="s">
        <v>6594</v>
      </c>
      <c r="D2042" s="362">
        <v>209.96</v>
      </c>
      <c r="E2042" s="343"/>
    </row>
    <row r="2043" spans="1:5" s="341" customFormat="1" ht="15" x14ac:dyDescent="0.25">
      <c r="A2043" s="360" t="s">
        <v>2953</v>
      </c>
      <c r="B2043" s="360" t="s">
        <v>2954</v>
      </c>
      <c r="C2043" s="359" t="s">
        <v>6594</v>
      </c>
      <c r="D2043" s="362">
        <v>299.8</v>
      </c>
      <c r="E2043" s="343"/>
    </row>
    <row r="2044" spans="1:5" s="341" customFormat="1" ht="15" x14ac:dyDescent="0.25">
      <c r="A2044" s="360" t="s">
        <v>2955</v>
      </c>
      <c r="B2044" s="360" t="s">
        <v>2956</v>
      </c>
      <c r="C2044" s="359" t="s">
        <v>6594</v>
      </c>
      <c r="D2044" s="362">
        <v>352.54</v>
      </c>
      <c r="E2044" s="343"/>
    </row>
    <row r="2045" spans="1:5" s="341" customFormat="1" ht="15" x14ac:dyDescent="0.25">
      <c r="A2045" s="360" t="s">
        <v>2957</v>
      </c>
      <c r="B2045" s="360" t="s">
        <v>2958</v>
      </c>
      <c r="C2045" s="359" t="s">
        <v>6594</v>
      </c>
      <c r="D2045" s="362">
        <v>551.37</v>
      </c>
      <c r="E2045" s="343"/>
    </row>
    <row r="2046" spans="1:5" s="341" customFormat="1" ht="15" x14ac:dyDescent="0.25">
      <c r="A2046" s="360" t="s">
        <v>2959</v>
      </c>
      <c r="B2046" s="360" t="s">
        <v>2960</v>
      </c>
      <c r="C2046" s="359" t="s">
        <v>6594</v>
      </c>
      <c r="D2046" s="363">
        <v>23.45</v>
      </c>
      <c r="E2046" s="343"/>
    </row>
    <row r="2047" spans="1:5" s="341" customFormat="1" ht="15" x14ac:dyDescent="0.25">
      <c r="A2047" s="360" t="s">
        <v>2961</v>
      </c>
      <c r="B2047" s="360" t="s">
        <v>2962</v>
      </c>
      <c r="C2047" s="359" t="s">
        <v>6594</v>
      </c>
      <c r="D2047" s="363">
        <v>26.01</v>
      </c>
      <c r="E2047" s="343"/>
    </row>
    <row r="2048" spans="1:5" s="341" customFormat="1" ht="15" x14ac:dyDescent="0.25">
      <c r="A2048" s="360" t="s">
        <v>2963</v>
      </c>
      <c r="B2048" s="360" t="s">
        <v>2964</v>
      </c>
      <c r="C2048" s="359" t="s">
        <v>6594</v>
      </c>
      <c r="D2048" s="363">
        <v>42.45</v>
      </c>
      <c r="E2048" s="343"/>
    </row>
    <row r="2049" spans="1:5" s="341" customFormat="1" ht="15" x14ac:dyDescent="0.25">
      <c r="A2049" s="360" t="s">
        <v>2965</v>
      </c>
      <c r="B2049" s="360" t="s">
        <v>2966</v>
      </c>
      <c r="C2049" s="359" t="s">
        <v>6594</v>
      </c>
      <c r="D2049" s="363">
        <v>63.17</v>
      </c>
      <c r="E2049" s="343"/>
    </row>
    <row r="2050" spans="1:5" s="341" customFormat="1" ht="15" x14ac:dyDescent="0.25">
      <c r="A2050" s="360" t="s">
        <v>2967</v>
      </c>
      <c r="B2050" s="360" t="s">
        <v>2968</v>
      </c>
      <c r="C2050" s="359" t="s">
        <v>6594</v>
      </c>
      <c r="D2050" s="362">
        <v>132.32</v>
      </c>
      <c r="E2050" s="343"/>
    </row>
    <row r="2051" spans="1:5" s="341" customFormat="1" ht="15" x14ac:dyDescent="0.25">
      <c r="A2051" s="360" t="s">
        <v>2969</v>
      </c>
      <c r="B2051" s="360" t="s">
        <v>2970</v>
      </c>
      <c r="C2051" s="359" t="s">
        <v>6594</v>
      </c>
      <c r="D2051" s="363">
        <v>29.03</v>
      </c>
      <c r="E2051" s="343"/>
    </row>
    <row r="2052" spans="1:5" s="341" customFormat="1" ht="15" x14ac:dyDescent="0.25">
      <c r="A2052" s="360" t="s">
        <v>2971</v>
      </c>
      <c r="B2052" s="360" t="s">
        <v>2972</v>
      </c>
      <c r="C2052" s="359" t="s">
        <v>6594</v>
      </c>
      <c r="D2052" s="363">
        <v>39.33</v>
      </c>
      <c r="E2052" s="343"/>
    </row>
    <row r="2053" spans="1:5" s="341" customFormat="1" ht="15" x14ac:dyDescent="0.25">
      <c r="A2053" s="360" t="s">
        <v>2973</v>
      </c>
      <c r="B2053" s="360" t="s">
        <v>2974</v>
      </c>
      <c r="C2053" s="359" t="s">
        <v>6594</v>
      </c>
      <c r="D2053" s="363">
        <v>55.85</v>
      </c>
      <c r="E2053" s="343"/>
    </row>
    <row r="2054" spans="1:5" s="341" customFormat="1" ht="15" x14ac:dyDescent="0.25">
      <c r="A2054" s="360" t="s">
        <v>2975</v>
      </c>
      <c r="B2054" s="360" t="s">
        <v>2976</v>
      </c>
      <c r="C2054" s="359" t="s">
        <v>6594</v>
      </c>
      <c r="D2054" s="363">
        <v>95.79</v>
      </c>
      <c r="E2054" s="343"/>
    </row>
    <row r="2055" spans="1:5" s="341" customFormat="1" ht="15" x14ac:dyDescent="0.25">
      <c r="A2055" s="360" t="s">
        <v>2977</v>
      </c>
      <c r="B2055" s="360" t="s">
        <v>2978</v>
      </c>
      <c r="C2055" s="359" t="s">
        <v>6594</v>
      </c>
      <c r="D2055" s="363">
        <v>31.37</v>
      </c>
      <c r="E2055" s="343"/>
    </row>
    <row r="2056" spans="1:5" s="341" customFormat="1" ht="15" x14ac:dyDescent="0.25">
      <c r="A2056" s="360" t="s">
        <v>2979</v>
      </c>
      <c r="B2056" s="360" t="s">
        <v>2980</v>
      </c>
      <c r="C2056" s="359" t="s">
        <v>6594</v>
      </c>
      <c r="D2056" s="363">
        <v>44.93</v>
      </c>
      <c r="E2056" s="343"/>
    </row>
    <row r="2057" spans="1:5" s="341" customFormat="1" ht="15" x14ac:dyDescent="0.25">
      <c r="A2057" s="360" t="s">
        <v>3017</v>
      </c>
      <c r="B2057" s="360" t="s">
        <v>3018</v>
      </c>
      <c r="C2057" s="359" t="s">
        <v>6594</v>
      </c>
      <c r="D2057" s="363">
        <v>32.15</v>
      </c>
      <c r="E2057" s="343"/>
    </row>
    <row r="2058" spans="1:5" s="341" customFormat="1" ht="15" x14ac:dyDescent="0.25">
      <c r="A2058" s="360" t="s">
        <v>3019</v>
      </c>
      <c r="B2058" s="360" t="s">
        <v>3020</v>
      </c>
      <c r="C2058" s="359" t="s">
        <v>6594</v>
      </c>
      <c r="D2058" s="363">
        <v>23.43</v>
      </c>
      <c r="E2058" s="343"/>
    </row>
    <row r="2059" spans="1:5" s="341" customFormat="1" ht="15" x14ac:dyDescent="0.25">
      <c r="A2059" s="360" t="s">
        <v>3021</v>
      </c>
      <c r="B2059" s="360" t="s">
        <v>3022</v>
      </c>
      <c r="C2059" s="359" t="s">
        <v>6594</v>
      </c>
      <c r="D2059" s="363">
        <v>32.97</v>
      </c>
      <c r="E2059" s="343"/>
    </row>
    <row r="2060" spans="1:5" s="341" customFormat="1" x14ac:dyDescent="0.25">
      <c r="A2060" s="378">
        <v>8979</v>
      </c>
      <c r="B2060" s="356" t="s">
        <v>4739</v>
      </c>
      <c r="C2060" s="357"/>
      <c r="D2060" s="358"/>
      <c r="E2060" s="343"/>
    </row>
    <row r="2061" spans="1:5" s="341" customFormat="1" ht="15" x14ac:dyDescent="0.25">
      <c r="A2061" s="360" t="s">
        <v>2711</v>
      </c>
      <c r="B2061" s="360" t="s">
        <v>2712</v>
      </c>
      <c r="C2061" s="359" t="s">
        <v>6608</v>
      </c>
      <c r="D2061" s="363">
        <v>19.02</v>
      </c>
      <c r="E2061" s="343"/>
    </row>
    <row r="2062" spans="1:5" s="341" customFormat="1" ht="15" x14ac:dyDescent="0.25">
      <c r="A2062" s="360" t="s">
        <v>2713</v>
      </c>
      <c r="B2062" s="360" t="s">
        <v>2714</v>
      </c>
      <c r="C2062" s="359" t="s">
        <v>6608</v>
      </c>
      <c r="D2062" s="363">
        <v>22.73</v>
      </c>
      <c r="E2062" s="343"/>
    </row>
    <row r="2063" spans="1:5" s="341" customFormat="1" ht="15" x14ac:dyDescent="0.25">
      <c r="A2063" s="360" t="s">
        <v>2715</v>
      </c>
      <c r="B2063" s="360" t="s">
        <v>2716</v>
      </c>
      <c r="C2063" s="359" t="s">
        <v>6608</v>
      </c>
      <c r="D2063" s="363">
        <v>31.38</v>
      </c>
      <c r="E2063" s="343"/>
    </row>
    <row r="2064" spans="1:5" s="341" customFormat="1" ht="15" x14ac:dyDescent="0.25">
      <c r="A2064" s="360" t="s">
        <v>2717</v>
      </c>
      <c r="B2064" s="360" t="s">
        <v>2718</v>
      </c>
      <c r="C2064" s="359" t="s">
        <v>6608</v>
      </c>
      <c r="D2064" s="363">
        <v>47.36</v>
      </c>
      <c r="E2064" s="343"/>
    </row>
    <row r="2065" spans="1:5" s="341" customFormat="1" ht="15" x14ac:dyDescent="0.25">
      <c r="A2065" s="360" t="s">
        <v>2719</v>
      </c>
      <c r="B2065" s="360" t="s">
        <v>2720</v>
      </c>
      <c r="C2065" s="359" t="s">
        <v>6608</v>
      </c>
      <c r="D2065" s="363">
        <v>53.92</v>
      </c>
      <c r="E2065" s="343"/>
    </row>
    <row r="2066" spans="1:5" s="341" customFormat="1" ht="15" x14ac:dyDescent="0.25">
      <c r="A2066" s="360" t="s">
        <v>2721</v>
      </c>
      <c r="B2066" s="360" t="s">
        <v>2722</v>
      </c>
      <c r="C2066" s="359" t="s">
        <v>6608</v>
      </c>
      <c r="D2066" s="363">
        <v>72.09</v>
      </c>
      <c r="E2066" s="343"/>
    </row>
    <row r="2067" spans="1:5" s="341" customFormat="1" ht="15" x14ac:dyDescent="0.25">
      <c r="A2067" s="360" t="s">
        <v>2999</v>
      </c>
      <c r="B2067" s="360" t="s">
        <v>3000</v>
      </c>
      <c r="C2067" s="359" t="s">
        <v>6594</v>
      </c>
      <c r="D2067" s="362">
        <v>129.79</v>
      </c>
      <c r="E2067" s="343"/>
    </row>
    <row r="2068" spans="1:5" s="341" customFormat="1" ht="15" x14ac:dyDescent="0.25">
      <c r="A2068" s="360" t="s">
        <v>3001</v>
      </c>
      <c r="B2068" s="360" t="s">
        <v>3002</v>
      </c>
      <c r="C2068" s="359" t="s">
        <v>6594</v>
      </c>
      <c r="D2068" s="363">
        <v>21.15</v>
      </c>
      <c r="E2068" s="343"/>
    </row>
    <row r="2069" spans="1:5" s="341" customFormat="1" ht="15" x14ac:dyDescent="0.25">
      <c r="A2069" s="360" t="s">
        <v>3003</v>
      </c>
      <c r="B2069" s="360" t="s">
        <v>3004</v>
      </c>
      <c r="C2069" s="359" t="s">
        <v>6594</v>
      </c>
      <c r="D2069" s="363">
        <v>23.29</v>
      </c>
      <c r="E2069" s="343"/>
    </row>
    <row r="2070" spans="1:5" s="341" customFormat="1" ht="15" x14ac:dyDescent="0.25">
      <c r="A2070" s="360" t="s">
        <v>3005</v>
      </c>
      <c r="B2070" s="360" t="s">
        <v>3006</v>
      </c>
      <c r="C2070" s="359" t="s">
        <v>6594</v>
      </c>
      <c r="D2070" s="363">
        <v>30.18</v>
      </c>
      <c r="E2070" s="343"/>
    </row>
    <row r="2071" spans="1:5" s="341" customFormat="1" ht="15" x14ac:dyDescent="0.25">
      <c r="A2071" s="360" t="s">
        <v>3007</v>
      </c>
      <c r="B2071" s="360" t="s">
        <v>3008</v>
      </c>
      <c r="C2071" s="359" t="s">
        <v>6594</v>
      </c>
      <c r="D2071" s="363">
        <v>37.44</v>
      </c>
      <c r="E2071" s="343"/>
    </row>
    <row r="2072" spans="1:5" s="341" customFormat="1" ht="15" x14ac:dyDescent="0.25">
      <c r="A2072" s="360" t="s">
        <v>3009</v>
      </c>
      <c r="B2072" s="360" t="s">
        <v>3010</v>
      </c>
      <c r="C2072" s="359" t="s">
        <v>6594</v>
      </c>
      <c r="D2072" s="363">
        <v>35.49</v>
      </c>
      <c r="E2072" s="343"/>
    </row>
    <row r="2073" spans="1:5" s="341" customFormat="1" ht="15" x14ac:dyDescent="0.25">
      <c r="A2073" s="360" t="s">
        <v>3011</v>
      </c>
      <c r="B2073" s="360" t="s">
        <v>3012</v>
      </c>
      <c r="C2073" s="359" t="s">
        <v>6594</v>
      </c>
      <c r="D2073" s="363">
        <v>55.23</v>
      </c>
      <c r="E2073" s="343"/>
    </row>
    <row r="2074" spans="1:5" s="341" customFormat="1" ht="15" x14ac:dyDescent="0.25">
      <c r="A2074" s="360" t="s">
        <v>3013</v>
      </c>
      <c r="B2074" s="360" t="s">
        <v>3014</v>
      </c>
      <c r="C2074" s="359" t="s">
        <v>6594</v>
      </c>
      <c r="D2074" s="363">
        <v>78.44</v>
      </c>
      <c r="E2074" s="343"/>
    </row>
    <row r="2075" spans="1:5" s="341" customFormat="1" ht="15" x14ac:dyDescent="0.25">
      <c r="A2075" s="360" t="s">
        <v>3015</v>
      </c>
      <c r="B2075" s="360" t="s">
        <v>3016</v>
      </c>
      <c r="C2075" s="359" t="s">
        <v>6594</v>
      </c>
      <c r="D2075" s="363">
        <v>94.76</v>
      </c>
      <c r="E2075" s="343"/>
    </row>
    <row r="2076" spans="1:5" s="341" customFormat="1" x14ac:dyDescent="0.25">
      <c r="A2076" s="378">
        <v>8980</v>
      </c>
      <c r="B2076" s="356" t="s">
        <v>4738</v>
      </c>
      <c r="C2076" s="357"/>
      <c r="D2076" s="358"/>
      <c r="E2076" s="343"/>
    </row>
    <row r="2077" spans="1:5" s="341" customFormat="1" ht="15" x14ac:dyDescent="0.25">
      <c r="A2077" s="360" t="s">
        <v>2981</v>
      </c>
      <c r="B2077" s="360" t="s">
        <v>2982</v>
      </c>
      <c r="C2077" s="359" t="s">
        <v>6594</v>
      </c>
      <c r="D2077" s="363">
        <v>55.76</v>
      </c>
      <c r="E2077" s="343"/>
    </row>
    <row r="2078" spans="1:5" s="341" customFormat="1" ht="15" x14ac:dyDescent="0.25">
      <c r="A2078" s="360" t="s">
        <v>2983</v>
      </c>
      <c r="B2078" s="360" t="s">
        <v>2984</v>
      </c>
      <c r="C2078" s="359" t="s">
        <v>6594</v>
      </c>
      <c r="D2078" s="363">
        <v>71.78</v>
      </c>
      <c r="E2078" s="343"/>
    </row>
    <row r="2079" spans="1:5" s="341" customFormat="1" ht="15" x14ac:dyDescent="0.25">
      <c r="A2079" s="360" t="s">
        <v>2985</v>
      </c>
      <c r="B2079" s="360" t="s">
        <v>2986</v>
      </c>
      <c r="C2079" s="359" t="s">
        <v>6594</v>
      </c>
      <c r="D2079" s="363">
        <v>63.1</v>
      </c>
      <c r="E2079" s="343"/>
    </row>
    <row r="2080" spans="1:5" s="341" customFormat="1" ht="15" x14ac:dyDescent="0.25">
      <c r="A2080" s="360" t="s">
        <v>2987</v>
      </c>
      <c r="B2080" s="360" t="s">
        <v>2988</v>
      </c>
      <c r="C2080" s="359" t="s">
        <v>6594</v>
      </c>
      <c r="D2080" s="363">
        <v>31.88</v>
      </c>
      <c r="E2080" s="343"/>
    </row>
    <row r="2081" spans="1:5" s="341" customFormat="1" ht="15" x14ac:dyDescent="0.25">
      <c r="A2081" s="360" t="s">
        <v>2989</v>
      </c>
      <c r="B2081" s="360" t="s">
        <v>2990</v>
      </c>
      <c r="C2081" s="359" t="s">
        <v>6594</v>
      </c>
      <c r="D2081" s="362">
        <v>108.22</v>
      </c>
      <c r="E2081" s="343"/>
    </row>
    <row r="2082" spans="1:5" s="341" customFormat="1" ht="15" x14ac:dyDescent="0.25">
      <c r="A2082" s="360" t="s">
        <v>2991</v>
      </c>
      <c r="B2082" s="360" t="s">
        <v>2992</v>
      </c>
      <c r="C2082" s="359" t="s">
        <v>6594</v>
      </c>
      <c r="D2082" s="362">
        <v>151.32</v>
      </c>
      <c r="E2082" s="343"/>
    </row>
    <row r="2083" spans="1:5" s="341" customFormat="1" ht="15" x14ac:dyDescent="0.25">
      <c r="A2083" s="360" t="s">
        <v>2993</v>
      </c>
      <c r="B2083" s="360" t="s">
        <v>2994</v>
      </c>
      <c r="C2083" s="359" t="s">
        <v>6594</v>
      </c>
      <c r="D2083" s="362">
        <v>165.14</v>
      </c>
      <c r="E2083" s="343"/>
    </row>
    <row r="2084" spans="1:5" s="341" customFormat="1" ht="15" x14ac:dyDescent="0.25">
      <c r="A2084" s="360" t="s">
        <v>2995</v>
      </c>
      <c r="B2084" s="360" t="s">
        <v>2996</v>
      </c>
      <c r="C2084" s="359" t="s">
        <v>6594</v>
      </c>
      <c r="D2084" s="363">
        <v>38.49</v>
      </c>
      <c r="E2084" s="343"/>
    </row>
    <row r="2085" spans="1:5" s="341" customFormat="1" ht="15" x14ac:dyDescent="0.25">
      <c r="A2085" s="360" t="s">
        <v>2997</v>
      </c>
      <c r="B2085" s="360" t="s">
        <v>2998</v>
      </c>
      <c r="C2085" s="359" t="s">
        <v>6594</v>
      </c>
      <c r="D2085" s="362">
        <v>233.98</v>
      </c>
      <c r="E2085" s="343"/>
    </row>
    <row r="2086" spans="1:5" s="341" customFormat="1" x14ac:dyDescent="0.25">
      <c r="A2086" s="378">
        <v>8981</v>
      </c>
      <c r="B2086" s="356" t="s">
        <v>7079</v>
      </c>
      <c r="C2086" s="357"/>
      <c r="D2086" s="358"/>
      <c r="E2086" s="343"/>
    </row>
    <row r="2087" spans="1:5" s="341" customFormat="1" ht="15" x14ac:dyDescent="0.25">
      <c r="A2087" s="360" t="s">
        <v>2891</v>
      </c>
      <c r="B2087" s="360" t="s">
        <v>2892</v>
      </c>
      <c r="C2087" s="359" t="s">
        <v>6594</v>
      </c>
      <c r="D2087" s="362">
        <v>214.74</v>
      </c>
      <c r="E2087" s="343"/>
    </row>
    <row r="2088" spans="1:5" s="341" customFormat="1" ht="15" x14ac:dyDescent="0.25">
      <c r="A2088" s="360" t="s">
        <v>2893</v>
      </c>
      <c r="B2088" s="360" t="s">
        <v>2894</v>
      </c>
      <c r="C2088" s="359" t="s">
        <v>6594</v>
      </c>
      <c r="D2088" s="363">
        <v>26.39</v>
      </c>
      <c r="E2088" s="343"/>
    </row>
    <row r="2089" spans="1:5" s="341" customFormat="1" ht="15" x14ac:dyDescent="0.25">
      <c r="A2089" s="360" t="s">
        <v>2895</v>
      </c>
      <c r="B2089" s="360" t="s">
        <v>2896</v>
      </c>
      <c r="C2089" s="359" t="s">
        <v>6594</v>
      </c>
      <c r="D2089" s="363">
        <v>35.020000000000003</v>
      </c>
      <c r="E2089" s="343"/>
    </row>
    <row r="2090" spans="1:5" s="341" customFormat="1" ht="15" x14ac:dyDescent="0.25">
      <c r="A2090" s="360" t="s">
        <v>2897</v>
      </c>
      <c r="B2090" s="360" t="s">
        <v>2898</v>
      </c>
      <c r="C2090" s="359" t="s">
        <v>6594</v>
      </c>
      <c r="D2090" s="363">
        <v>52.9</v>
      </c>
      <c r="E2090" s="343"/>
    </row>
    <row r="2091" spans="1:5" s="341" customFormat="1" ht="15" x14ac:dyDescent="0.25">
      <c r="A2091" s="360" t="s">
        <v>2899</v>
      </c>
      <c r="B2091" s="360" t="s">
        <v>2900</v>
      </c>
      <c r="C2091" s="359" t="s">
        <v>6594</v>
      </c>
      <c r="D2091" s="363">
        <v>77.260000000000005</v>
      </c>
      <c r="E2091" s="343"/>
    </row>
    <row r="2092" spans="1:5" s="341" customFormat="1" ht="15" x14ac:dyDescent="0.25">
      <c r="A2092" s="360" t="s">
        <v>2901</v>
      </c>
      <c r="B2092" s="360" t="s">
        <v>2902</v>
      </c>
      <c r="C2092" s="359" t="s">
        <v>6594</v>
      </c>
      <c r="D2092" s="362">
        <v>107.28</v>
      </c>
      <c r="E2092" s="343"/>
    </row>
    <row r="2093" spans="1:5" s="341" customFormat="1" ht="15" x14ac:dyDescent="0.25">
      <c r="A2093" s="360" t="s">
        <v>2903</v>
      </c>
      <c r="B2093" s="360" t="s">
        <v>2904</v>
      </c>
      <c r="C2093" s="359" t="s">
        <v>6594</v>
      </c>
      <c r="D2093" s="362">
        <v>141.63999999999999</v>
      </c>
      <c r="E2093" s="343"/>
    </row>
    <row r="2094" spans="1:5" s="341" customFormat="1" ht="15" x14ac:dyDescent="0.25">
      <c r="A2094" s="360" t="s">
        <v>2905</v>
      </c>
      <c r="B2094" s="360" t="s">
        <v>2906</v>
      </c>
      <c r="C2094" s="359" t="s">
        <v>6594</v>
      </c>
      <c r="D2094" s="362">
        <v>294.75</v>
      </c>
      <c r="E2094" s="343"/>
    </row>
    <row r="2095" spans="1:5" s="341" customFormat="1" ht="15" x14ac:dyDescent="0.25">
      <c r="A2095" s="360" t="s">
        <v>2907</v>
      </c>
      <c r="B2095" s="360" t="s">
        <v>2908</v>
      </c>
      <c r="C2095" s="359" t="s">
        <v>6594</v>
      </c>
      <c r="D2095" s="363">
        <v>24.45</v>
      </c>
      <c r="E2095" s="343"/>
    </row>
    <row r="2096" spans="1:5" s="341" customFormat="1" ht="15" x14ac:dyDescent="0.25">
      <c r="A2096" s="360" t="s">
        <v>2909</v>
      </c>
      <c r="B2096" s="360" t="s">
        <v>2910</v>
      </c>
      <c r="C2096" s="359" t="s">
        <v>6594</v>
      </c>
      <c r="D2096" s="363">
        <v>38.32</v>
      </c>
      <c r="E2096" s="343"/>
    </row>
    <row r="2097" spans="1:5" s="341" customFormat="1" ht="15" x14ac:dyDescent="0.25">
      <c r="A2097" s="360" t="s">
        <v>2911</v>
      </c>
      <c r="B2097" s="360" t="s">
        <v>2912</v>
      </c>
      <c r="C2097" s="359" t="s">
        <v>6594</v>
      </c>
      <c r="D2097" s="363">
        <v>49.51</v>
      </c>
      <c r="E2097" s="343"/>
    </row>
    <row r="2098" spans="1:5" s="341" customFormat="1" ht="15" x14ac:dyDescent="0.25">
      <c r="A2098" s="360" t="s">
        <v>2913</v>
      </c>
      <c r="B2098" s="360" t="s">
        <v>2914</v>
      </c>
      <c r="C2098" s="359" t="s">
        <v>6594</v>
      </c>
      <c r="D2098" s="363">
        <v>62.77</v>
      </c>
      <c r="E2098" s="343"/>
    </row>
    <row r="2099" spans="1:5" s="341" customFormat="1" ht="15" x14ac:dyDescent="0.25">
      <c r="A2099" s="360" t="s">
        <v>2915</v>
      </c>
      <c r="B2099" s="360" t="s">
        <v>2916</v>
      </c>
      <c r="C2099" s="359" t="s">
        <v>6594</v>
      </c>
      <c r="D2099" s="363">
        <v>95.33</v>
      </c>
      <c r="E2099" s="343"/>
    </row>
    <row r="2100" spans="1:5" s="341" customFormat="1" ht="15" x14ac:dyDescent="0.25">
      <c r="A2100" s="360" t="s">
        <v>2917</v>
      </c>
      <c r="B2100" s="360" t="s">
        <v>2918</v>
      </c>
      <c r="C2100" s="359" t="s">
        <v>6594</v>
      </c>
      <c r="D2100" s="362">
        <v>149.28</v>
      </c>
      <c r="E2100" s="343"/>
    </row>
    <row r="2101" spans="1:5" s="341" customFormat="1" ht="15" x14ac:dyDescent="0.25">
      <c r="A2101" s="360" t="s">
        <v>2919</v>
      </c>
      <c r="B2101" s="360" t="s">
        <v>2920</v>
      </c>
      <c r="C2101" s="359" t="s">
        <v>6594</v>
      </c>
      <c r="D2101" s="362">
        <v>206.02</v>
      </c>
      <c r="E2101" s="343"/>
    </row>
    <row r="2102" spans="1:5" s="341" customFormat="1" ht="15" x14ac:dyDescent="0.25">
      <c r="A2102" s="360" t="s">
        <v>2921</v>
      </c>
      <c r="B2102" s="360" t="s">
        <v>2922</v>
      </c>
      <c r="C2102" s="359" t="s">
        <v>6594</v>
      </c>
      <c r="D2102" s="362">
        <v>335.16</v>
      </c>
      <c r="E2102" s="343"/>
    </row>
    <row r="2103" spans="1:5" s="341" customFormat="1" ht="15" x14ac:dyDescent="0.25">
      <c r="A2103" s="360" t="s">
        <v>2923</v>
      </c>
      <c r="B2103" s="360" t="s">
        <v>2924</v>
      </c>
      <c r="C2103" s="359" t="s">
        <v>6594</v>
      </c>
      <c r="D2103" s="363">
        <v>27.62</v>
      </c>
      <c r="E2103" s="343"/>
    </row>
    <row r="2104" spans="1:5" s="341" customFormat="1" ht="15" x14ac:dyDescent="0.25">
      <c r="A2104" s="360" t="s">
        <v>2925</v>
      </c>
      <c r="B2104" s="360" t="s">
        <v>2926</v>
      </c>
      <c r="C2104" s="359" t="s">
        <v>6594</v>
      </c>
      <c r="D2104" s="363">
        <v>36.86</v>
      </c>
      <c r="E2104" s="343"/>
    </row>
    <row r="2105" spans="1:5" s="341" customFormat="1" ht="15" x14ac:dyDescent="0.25">
      <c r="A2105" s="360" t="s">
        <v>2927</v>
      </c>
      <c r="B2105" s="360" t="s">
        <v>2928</v>
      </c>
      <c r="C2105" s="359" t="s">
        <v>6594</v>
      </c>
      <c r="D2105" s="363">
        <v>64.86</v>
      </c>
      <c r="E2105" s="343"/>
    </row>
    <row r="2106" spans="1:5" s="341" customFormat="1" ht="15" x14ac:dyDescent="0.25">
      <c r="A2106" s="360" t="s">
        <v>2929</v>
      </c>
      <c r="B2106" s="360" t="s">
        <v>2930</v>
      </c>
      <c r="C2106" s="359" t="s">
        <v>6594</v>
      </c>
      <c r="D2106" s="363">
        <v>83.53</v>
      </c>
      <c r="E2106" s="343"/>
    </row>
    <row r="2107" spans="1:5" s="341" customFormat="1" ht="15" x14ac:dyDescent="0.25">
      <c r="A2107" s="360" t="s">
        <v>2931</v>
      </c>
      <c r="B2107" s="360" t="s">
        <v>2932</v>
      </c>
      <c r="C2107" s="359" t="s">
        <v>6594</v>
      </c>
      <c r="D2107" s="362">
        <v>120.66</v>
      </c>
      <c r="E2107" s="343"/>
    </row>
    <row r="2108" spans="1:5" s="341" customFormat="1" ht="15" x14ac:dyDescent="0.25">
      <c r="A2108" s="360" t="s">
        <v>2933</v>
      </c>
      <c r="B2108" s="360" t="s">
        <v>2934</v>
      </c>
      <c r="C2108" s="359" t="s">
        <v>6594</v>
      </c>
      <c r="D2108" s="362">
        <v>162.27000000000001</v>
      </c>
      <c r="E2108" s="343"/>
    </row>
    <row r="2109" spans="1:5" s="341" customFormat="1" ht="15" x14ac:dyDescent="0.25">
      <c r="A2109" s="360" t="s">
        <v>2935</v>
      </c>
      <c r="B2109" s="360" t="s">
        <v>2936</v>
      </c>
      <c r="C2109" s="359" t="s">
        <v>6594</v>
      </c>
      <c r="D2109" s="362">
        <v>275.70999999999998</v>
      </c>
      <c r="E2109" s="343"/>
    </row>
    <row r="2110" spans="1:5" s="341" customFormat="1" x14ac:dyDescent="0.25">
      <c r="A2110" s="378">
        <v>8982</v>
      </c>
      <c r="B2110" s="356" t="s">
        <v>4737</v>
      </c>
      <c r="C2110" s="357"/>
      <c r="D2110" s="358"/>
      <c r="E2110" s="343"/>
    </row>
    <row r="2111" spans="1:5" s="341" customFormat="1" ht="15" x14ac:dyDescent="0.25">
      <c r="A2111" s="360" t="s">
        <v>2937</v>
      </c>
      <c r="B2111" s="360" t="s">
        <v>2938</v>
      </c>
      <c r="C2111" s="359" t="s">
        <v>6594</v>
      </c>
      <c r="D2111" s="361">
        <v>9.7799999999999994</v>
      </c>
      <c r="E2111" s="343"/>
    </row>
    <row r="2112" spans="1:5" s="341" customFormat="1" ht="15" x14ac:dyDescent="0.25">
      <c r="A2112" s="360" t="s">
        <v>2939</v>
      </c>
      <c r="B2112" s="360" t="s">
        <v>2940</v>
      </c>
      <c r="C2112" s="359" t="s">
        <v>6594</v>
      </c>
      <c r="D2112" s="363">
        <v>12.61</v>
      </c>
      <c r="E2112" s="343"/>
    </row>
    <row r="2113" spans="1:5" s="341" customFormat="1" ht="15" x14ac:dyDescent="0.25">
      <c r="A2113" s="360" t="s">
        <v>2941</v>
      </c>
      <c r="B2113" s="360" t="s">
        <v>2942</v>
      </c>
      <c r="C2113" s="359" t="s">
        <v>6594</v>
      </c>
      <c r="D2113" s="363">
        <v>16.27</v>
      </c>
      <c r="E2113" s="343"/>
    </row>
    <row r="2114" spans="1:5" s="341" customFormat="1" ht="15" x14ac:dyDescent="0.25">
      <c r="A2114" s="360" t="s">
        <v>2943</v>
      </c>
      <c r="B2114" s="360" t="s">
        <v>2944</v>
      </c>
      <c r="C2114" s="359" t="s">
        <v>6594</v>
      </c>
      <c r="D2114" s="363">
        <v>24.16</v>
      </c>
      <c r="E2114" s="343"/>
    </row>
    <row r="2115" spans="1:5" s="341" customFormat="1" x14ac:dyDescent="0.25">
      <c r="A2115" s="378">
        <v>8983</v>
      </c>
      <c r="B2115" s="356" t="s">
        <v>4736</v>
      </c>
      <c r="C2115" s="357"/>
      <c r="D2115" s="358"/>
      <c r="E2115" s="343"/>
    </row>
    <row r="2116" spans="1:5" s="341" customFormat="1" ht="15" x14ac:dyDescent="0.25">
      <c r="A2116" s="360" t="s">
        <v>2823</v>
      </c>
      <c r="B2116" s="360" t="s">
        <v>2824</v>
      </c>
      <c r="C2116" s="359" t="s">
        <v>6594</v>
      </c>
      <c r="D2116" s="362">
        <v>417.01</v>
      </c>
      <c r="E2116" s="343"/>
    </row>
    <row r="2117" spans="1:5" s="341" customFormat="1" ht="15" x14ac:dyDescent="0.25">
      <c r="A2117" s="360" t="s">
        <v>2825</v>
      </c>
      <c r="B2117" s="360" t="s">
        <v>2826</v>
      </c>
      <c r="C2117" s="359" t="s">
        <v>6594</v>
      </c>
      <c r="D2117" s="363">
        <v>19.22</v>
      </c>
      <c r="E2117" s="343"/>
    </row>
    <row r="2118" spans="1:5" s="341" customFormat="1" ht="15" x14ac:dyDescent="0.25">
      <c r="A2118" s="360" t="s">
        <v>2827</v>
      </c>
      <c r="B2118" s="360" t="s">
        <v>2828</v>
      </c>
      <c r="C2118" s="359" t="s">
        <v>6594</v>
      </c>
      <c r="D2118" s="363">
        <v>29.47</v>
      </c>
      <c r="E2118" s="343"/>
    </row>
    <row r="2119" spans="1:5" s="341" customFormat="1" ht="15" x14ac:dyDescent="0.25">
      <c r="A2119" s="360" t="s">
        <v>2829</v>
      </c>
      <c r="B2119" s="360" t="s">
        <v>2830</v>
      </c>
      <c r="C2119" s="359" t="s">
        <v>6594</v>
      </c>
      <c r="D2119" s="363">
        <v>43.97</v>
      </c>
      <c r="E2119" s="343"/>
    </row>
    <row r="2120" spans="1:5" s="341" customFormat="1" ht="15" x14ac:dyDescent="0.25">
      <c r="A2120" s="360" t="s">
        <v>2831</v>
      </c>
      <c r="B2120" s="360" t="s">
        <v>2832</v>
      </c>
      <c r="C2120" s="359" t="s">
        <v>6594</v>
      </c>
      <c r="D2120" s="363">
        <v>55.67</v>
      </c>
      <c r="E2120" s="343"/>
    </row>
    <row r="2121" spans="1:5" s="341" customFormat="1" ht="15" x14ac:dyDescent="0.25">
      <c r="A2121" s="360" t="s">
        <v>2833</v>
      </c>
      <c r="B2121" s="360" t="s">
        <v>2834</v>
      </c>
      <c r="C2121" s="359" t="s">
        <v>6594</v>
      </c>
      <c r="D2121" s="363">
        <v>70.290000000000006</v>
      </c>
      <c r="E2121" s="343"/>
    </row>
    <row r="2122" spans="1:5" s="341" customFormat="1" ht="15" x14ac:dyDescent="0.25">
      <c r="A2122" s="360" t="s">
        <v>2835</v>
      </c>
      <c r="B2122" s="360" t="s">
        <v>2836</v>
      </c>
      <c r="C2122" s="359" t="s">
        <v>6594</v>
      </c>
      <c r="D2122" s="362">
        <v>102.82</v>
      </c>
      <c r="E2122" s="343"/>
    </row>
    <row r="2123" spans="1:5" s="341" customFormat="1" ht="15" x14ac:dyDescent="0.25">
      <c r="A2123" s="360" t="s">
        <v>2837</v>
      </c>
      <c r="B2123" s="360" t="s">
        <v>2838</v>
      </c>
      <c r="C2123" s="359" t="s">
        <v>6594</v>
      </c>
      <c r="D2123" s="362">
        <v>166.01</v>
      </c>
      <c r="E2123" s="343"/>
    </row>
    <row r="2124" spans="1:5" s="341" customFormat="1" ht="15" x14ac:dyDescent="0.25">
      <c r="A2124" s="360" t="s">
        <v>2839</v>
      </c>
      <c r="B2124" s="360" t="s">
        <v>2840</v>
      </c>
      <c r="C2124" s="359" t="s">
        <v>6594</v>
      </c>
      <c r="D2124" s="362">
        <v>239.42</v>
      </c>
      <c r="E2124" s="343"/>
    </row>
    <row r="2125" spans="1:5" s="341" customFormat="1" x14ac:dyDescent="0.25">
      <c r="A2125" s="378">
        <v>8984</v>
      </c>
      <c r="B2125" s="356" t="s">
        <v>4735</v>
      </c>
      <c r="C2125" s="357"/>
      <c r="D2125" s="358"/>
      <c r="E2125" s="343"/>
    </row>
    <row r="2126" spans="1:5" s="341" customFormat="1" ht="15" x14ac:dyDescent="0.25">
      <c r="A2126" s="360" t="s">
        <v>2855</v>
      </c>
      <c r="B2126" s="360" t="s">
        <v>2856</v>
      </c>
      <c r="C2126" s="359" t="s">
        <v>6594</v>
      </c>
      <c r="D2126" s="362">
        <v>627.16</v>
      </c>
      <c r="E2126" s="343"/>
    </row>
    <row r="2127" spans="1:5" s="341" customFormat="1" ht="15" x14ac:dyDescent="0.25">
      <c r="A2127" s="360" t="s">
        <v>2857</v>
      </c>
      <c r="B2127" s="360" t="s">
        <v>2858</v>
      </c>
      <c r="C2127" s="359" t="s">
        <v>6594</v>
      </c>
      <c r="D2127" s="362">
        <v>121.23</v>
      </c>
      <c r="E2127" s="343"/>
    </row>
    <row r="2128" spans="1:5" s="341" customFormat="1" ht="15" x14ac:dyDescent="0.25">
      <c r="A2128" s="360" t="s">
        <v>2859</v>
      </c>
      <c r="B2128" s="360" t="s">
        <v>2860</v>
      </c>
      <c r="C2128" s="359" t="s">
        <v>6594</v>
      </c>
      <c r="D2128" s="362">
        <v>171.3</v>
      </c>
      <c r="E2128" s="343"/>
    </row>
    <row r="2129" spans="1:5" s="341" customFormat="1" ht="15" x14ac:dyDescent="0.25">
      <c r="A2129" s="360" t="s">
        <v>2861</v>
      </c>
      <c r="B2129" s="360" t="s">
        <v>2862</v>
      </c>
      <c r="C2129" s="359" t="s">
        <v>6594</v>
      </c>
      <c r="D2129" s="362">
        <v>219.92</v>
      </c>
      <c r="E2129" s="343"/>
    </row>
    <row r="2130" spans="1:5" s="341" customFormat="1" ht="15" x14ac:dyDescent="0.25">
      <c r="A2130" s="360" t="s">
        <v>2863</v>
      </c>
      <c r="B2130" s="360" t="s">
        <v>2864</v>
      </c>
      <c r="C2130" s="359" t="s">
        <v>6594</v>
      </c>
      <c r="D2130" s="362">
        <v>325.07</v>
      </c>
      <c r="E2130" s="343"/>
    </row>
    <row r="2131" spans="1:5" s="341" customFormat="1" ht="15" x14ac:dyDescent="0.25">
      <c r="A2131" s="360" t="s">
        <v>2865</v>
      </c>
      <c r="B2131" s="360" t="s">
        <v>2866</v>
      </c>
      <c r="C2131" s="359" t="s">
        <v>6594</v>
      </c>
      <c r="D2131" s="362">
        <v>345.23</v>
      </c>
      <c r="E2131" s="343"/>
    </row>
    <row r="2132" spans="1:5" s="341" customFormat="1" ht="15" x14ac:dyDescent="0.25">
      <c r="A2132" s="360" t="s">
        <v>2867</v>
      </c>
      <c r="B2132" s="360" t="s">
        <v>2868</v>
      </c>
      <c r="C2132" s="359" t="s">
        <v>6594</v>
      </c>
      <c r="D2132" s="362">
        <v>490.48</v>
      </c>
      <c r="E2132" s="343"/>
    </row>
    <row r="2133" spans="1:5" s="341" customFormat="1" ht="15" x14ac:dyDescent="0.25">
      <c r="A2133" s="360" t="s">
        <v>2869</v>
      </c>
      <c r="B2133" s="360" t="s">
        <v>2870</v>
      </c>
      <c r="C2133" s="359" t="s">
        <v>6594</v>
      </c>
      <c r="D2133" s="362">
        <v>662.85</v>
      </c>
      <c r="E2133" s="343"/>
    </row>
    <row r="2134" spans="1:5" s="341" customFormat="1" ht="15" x14ac:dyDescent="0.25">
      <c r="A2134" s="360" t="s">
        <v>2871</v>
      </c>
      <c r="B2134" s="360" t="s">
        <v>2872</v>
      </c>
      <c r="C2134" s="359" t="s">
        <v>6594</v>
      </c>
      <c r="D2134" s="362">
        <v>553.51</v>
      </c>
      <c r="E2134" s="343"/>
    </row>
    <row r="2135" spans="1:5" s="341" customFormat="1" ht="15" x14ac:dyDescent="0.25">
      <c r="A2135" s="360" t="s">
        <v>2873</v>
      </c>
      <c r="B2135" s="360" t="s">
        <v>2874</v>
      </c>
      <c r="C2135" s="359" t="s">
        <v>6594</v>
      </c>
      <c r="D2135" s="362">
        <v>627.16</v>
      </c>
      <c r="E2135" s="343"/>
    </row>
    <row r="2136" spans="1:5" s="341" customFormat="1" ht="15" x14ac:dyDescent="0.25">
      <c r="A2136" s="360" t="s">
        <v>2875</v>
      </c>
      <c r="B2136" s="360" t="s">
        <v>2876</v>
      </c>
      <c r="C2136" s="359" t="s">
        <v>6594</v>
      </c>
      <c r="D2136" s="363">
        <v>83.61</v>
      </c>
      <c r="E2136" s="343"/>
    </row>
    <row r="2137" spans="1:5" s="341" customFormat="1" ht="15" x14ac:dyDescent="0.25">
      <c r="A2137" s="360" t="s">
        <v>2877</v>
      </c>
      <c r="B2137" s="360" t="s">
        <v>2878</v>
      </c>
      <c r="C2137" s="359" t="s">
        <v>6594</v>
      </c>
      <c r="D2137" s="362">
        <v>128.02000000000001</v>
      </c>
      <c r="E2137" s="343"/>
    </row>
    <row r="2138" spans="1:5" s="341" customFormat="1" ht="15" x14ac:dyDescent="0.25">
      <c r="A2138" s="360" t="s">
        <v>2879</v>
      </c>
      <c r="B2138" s="360" t="s">
        <v>2880</v>
      </c>
      <c r="C2138" s="359" t="s">
        <v>6594</v>
      </c>
      <c r="D2138" s="362">
        <v>148.88</v>
      </c>
      <c r="E2138" s="343"/>
    </row>
    <row r="2139" spans="1:5" s="341" customFormat="1" ht="15" x14ac:dyDescent="0.25">
      <c r="A2139" s="360" t="s">
        <v>2881</v>
      </c>
      <c r="B2139" s="360" t="s">
        <v>2882</v>
      </c>
      <c r="C2139" s="359" t="s">
        <v>6594</v>
      </c>
      <c r="D2139" s="362">
        <v>192.21</v>
      </c>
      <c r="E2139" s="343"/>
    </row>
    <row r="2140" spans="1:5" s="341" customFormat="1" ht="15" x14ac:dyDescent="0.25">
      <c r="A2140" s="360" t="s">
        <v>2883</v>
      </c>
      <c r="B2140" s="360" t="s">
        <v>2884</v>
      </c>
      <c r="C2140" s="359" t="s">
        <v>6594</v>
      </c>
      <c r="D2140" s="362">
        <v>293.57</v>
      </c>
      <c r="E2140" s="343"/>
    </row>
    <row r="2141" spans="1:5" s="341" customFormat="1" ht="15" x14ac:dyDescent="0.25">
      <c r="A2141" s="360" t="s">
        <v>2885</v>
      </c>
      <c r="B2141" s="360" t="s">
        <v>2886</v>
      </c>
      <c r="C2141" s="359" t="s">
        <v>6594</v>
      </c>
      <c r="D2141" s="362">
        <v>332.86</v>
      </c>
      <c r="E2141" s="343"/>
    </row>
    <row r="2142" spans="1:5" s="341" customFormat="1" ht="15" x14ac:dyDescent="0.25">
      <c r="A2142" s="360" t="s">
        <v>2887</v>
      </c>
      <c r="B2142" s="360" t="s">
        <v>2888</v>
      </c>
      <c r="C2142" s="359" t="s">
        <v>6594</v>
      </c>
      <c r="D2142" s="362">
        <v>487.39</v>
      </c>
      <c r="E2142" s="343"/>
    </row>
    <row r="2143" spans="1:5" s="341" customFormat="1" ht="15" x14ac:dyDescent="0.25">
      <c r="A2143" s="360" t="s">
        <v>2889</v>
      </c>
      <c r="B2143" s="360" t="s">
        <v>2890</v>
      </c>
      <c r="C2143" s="359" t="s">
        <v>6594</v>
      </c>
      <c r="D2143" s="362">
        <v>553.51</v>
      </c>
      <c r="E2143" s="343"/>
    </row>
    <row r="2144" spans="1:5" s="341" customFormat="1" x14ac:dyDescent="0.25">
      <c r="A2144" s="378">
        <v>8985</v>
      </c>
      <c r="B2144" s="356" t="s">
        <v>4734</v>
      </c>
      <c r="C2144" s="357"/>
      <c r="D2144" s="358"/>
      <c r="E2144" s="343"/>
    </row>
    <row r="2145" spans="1:5" s="341" customFormat="1" ht="15" x14ac:dyDescent="0.25">
      <c r="A2145" s="360" t="s">
        <v>2841</v>
      </c>
      <c r="B2145" s="360" t="s">
        <v>2842</v>
      </c>
      <c r="C2145" s="359" t="s">
        <v>6594</v>
      </c>
      <c r="D2145" s="363">
        <v>83.36</v>
      </c>
      <c r="E2145" s="343"/>
    </row>
    <row r="2146" spans="1:5" s="341" customFormat="1" ht="15" x14ac:dyDescent="0.25">
      <c r="A2146" s="360" t="s">
        <v>2843</v>
      </c>
      <c r="B2146" s="360" t="s">
        <v>2844</v>
      </c>
      <c r="C2146" s="359" t="s">
        <v>6594</v>
      </c>
      <c r="D2146" s="362">
        <v>116.42</v>
      </c>
      <c r="E2146" s="343"/>
    </row>
    <row r="2147" spans="1:5" s="341" customFormat="1" ht="15" x14ac:dyDescent="0.25">
      <c r="A2147" s="360" t="s">
        <v>2845</v>
      </c>
      <c r="B2147" s="360" t="s">
        <v>2846</v>
      </c>
      <c r="C2147" s="359" t="s">
        <v>6594</v>
      </c>
      <c r="D2147" s="363">
        <v>98.96</v>
      </c>
      <c r="E2147" s="343"/>
    </row>
    <row r="2148" spans="1:5" s="341" customFormat="1" ht="15" x14ac:dyDescent="0.25">
      <c r="A2148" s="360" t="s">
        <v>2847</v>
      </c>
      <c r="B2148" s="360" t="s">
        <v>2848</v>
      </c>
      <c r="C2148" s="359" t="s">
        <v>6594</v>
      </c>
      <c r="D2148" s="363">
        <v>49.96</v>
      </c>
      <c r="E2148" s="343"/>
    </row>
    <row r="2149" spans="1:5" s="341" customFormat="1" ht="15" x14ac:dyDescent="0.25">
      <c r="A2149" s="360" t="s">
        <v>2849</v>
      </c>
      <c r="B2149" s="360" t="s">
        <v>2850</v>
      </c>
      <c r="C2149" s="359" t="s">
        <v>6594</v>
      </c>
      <c r="D2149" s="362">
        <v>138.68</v>
      </c>
      <c r="E2149" s="343"/>
    </row>
    <row r="2150" spans="1:5" s="341" customFormat="1" ht="15" x14ac:dyDescent="0.25">
      <c r="A2150" s="360" t="s">
        <v>2851</v>
      </c>
      <c r="B2150" s="360" t="s">
        <v>2852</v>
      </c>
      <c r="C2150" s="359" t="s">
        <v>6594</v>
      </c>
      <c r="D2150" s="362">
        <v>172.67</v>
      </c>
      <c r="E2150" s="343"/>
    </row>
    <row r="2151" spans="1:5" s="341" customFormat="1" ht="15" x14ac:dyDescent="0.25">
      <c r="A2151" s="360" t="s">
        <v>2853</v>
      </c>
      <c r="B2151" s="360" t="s">
        <v>2854</v>
      </c>
      <c r="C2151" s="359" t="s">
        <v>6594</v>
      </c>
      <c r="D2151" s="363">
        <v>59.3</v>
      </c>
      <c r="E2151" s="343"/>
    </row>
    <row r="2152" spans="1:5" s="341" customFormat="1" x14ac:dyDescent="0.25">
      <c r="A2152" s="378">
        <v>8986</v>
      </c>
      <c r="B2152" s="356" t="s">
        <v>7080</v>
      </c>
      <c r="C2152" s="357"/>
      <c r="D2152" s="358"/>
      <c r="E2152" s="343"/>
    </row>
    <row r="2153" spans="1:5" s="341" customFormat="1" ht="15" x14ac:dyDescent="0.25">
      <c r="A2153" s="360" t="s">
        <v>3058</v>
      </c>
      <c r="B2153" s="360" t="s">
        <v>3059</v>
      </c>
      <c r="C2153" s="359" t="s">
        <v>6608</v>
      </c>
      <c r="D2153" s="363">
        <v>24.06</v>
      </c>
      <c r="E2153" s="343"/>
    </row>
    <row r="2154" spans="1:5" s="341" customFormat="1" ht="15" x14ac:dyDescent="0.25">
      <c r="A2154" s="360" t="s">
        <v>3060</v>
      </c>
      <c r="B2154" s="360" t="s">
        <v>3061</v>
      </c>
      <c r="C2154" s="359" t="s">
        <v>6608</v>
      </c>
      <c r="D2154" s="363">
        <v>24.19</v>
      </c>
      <c r="E2154" s="343"/>
    </row>
    <row r="2155" spans="1:5" s="341" customFormat="1" ht="15" x14ac:dyDescent="0.25">
      <c r="A2155" s="360" t="s">
        <v>3062</v>
      </c>
      <c r="B2155" s="360" t="s">
        <v>3063</v>
      </c>
      <c r="C2155" s="359" t="s">
        <v>6608</v>
      </c>
      <c r="D2155" s="363">
        <v>35.39</v>
      </c>
      <c r="E2155" s="343"/>
    </row>
    <row r="2156" spans="1:5" s="341" customFormat="1" ht="15" x14ac:dyDescent="0.25">
      <c r="A2156" s="360" t="s">
        <v>3064</v>
      </c>
      <c r="B2156" s="360" t="s">
        <v>3065</v>
      </c>
      <c r="C2156" s="359" t="s">
        <v>6608</v>
      </c>
      <c r="D2156" s="363">
        <v>40.61</v>
      </c>
      <c r="E2156" s="343"/>
    </row>
    <row r="2157" spans="1:5" s="341" customFormat="1" ht="15" x14ac:dyDescent="0.25">
      <c r="A2157" s="360" t="s">
        <v>3066</v>
      </c>
      <c r="B2157" s="360" t="s">
        <v>3067</v>
      </c>
      <c r="C2157" s="359" t="s">
        <v>6608</v>
      </c>
      <c r="D2157" s="363">
        <v>42.6</v>
      </c>
      <c r="E2157" s="343"/>
    </row>
    <row r="2158" spans="1:5" s="341" customFormat="1" ht="15" x14ac:dyDescent="0.25">
      <c r="A2158" s="360" t="s">
        <v>3068</v>
      </c>
      <c r="B2158" s="360" t="s">
        <v>3069</v>
      </c>
      <c r="C2158" s="359" t="s">
        <v>6608</v>
      </c>
      <c r="D2158" s="363">
        <v>67.010000000000005</v>
      </c>
      <c r="E2158" s="343"/>
    </row>
    <row r="2159" spans="1:5" s="341" customFormat="1" ht="15" x14ac:dyDescent="0.25">
      <c r="A2159" s="360" t="s">
        <v>3070</v>
      </c>
      <c r="B2159" s="360" t="s">
        <v>7081</v>
      </c>
      <c r="C2159" s="359" t="s">
        <v>6608</v>
      </c>
      <c r="D2159" s="362">
        <v>133.54</v>
      </c>
      <c r="E2159" s="343"/>
    </row>
    <row r="2160" spans="1:5" s="341" customFormat="1" ht="15" x14ac:dyDescent="0.25">
      <c r="A2160" s="360" t="s">
        <v>3071</v>
      </c>
      <c r="B2160" s="360" t="s">
        <v>7082</v>
      </c>
      <c r="C2160" s="359" t="s">
        <v>6608</v>
      </c>
      <c r="D2160" s="362">
        <v>129.07</v>
      </c>
      <c r="E2160" s="343"/>
    </row>
    <row r="2161" spans="1:5" s="341" customFormat="1" ht="15" x14ac:dyDescent="0.25">
      <c r="A2161" s="360" t="s">
        <v>3072</v>
      </c>
      <c r="B2161" s="360" t="s">
        <v>7083</v>
      </c>
      <c r="C2161" s="359" t="s">
        <v>6608</v>
      </c>
      <c r="D2161" s="362">
        <v>193.91</v>
      </c>
      <c r="E2161" s="343"/>
    </row>
    <row r="2162" spans="1:5" s="341" customFormat="1" ht="15" x14ac:dyDescent="0.25">
      <c r="A2162" s="360" t="s">
        <v>3073</v>
      </c>
      <c r="B2162" s="360" t="s">
        <v>7084</v>
      </c>
      <c r="C2162" s="359" t="s">
        <v>6608</v>
      </c>
      <c r="D2162" s="362">
        <v>189.09</v>
      </c>
      <c r="E2162" s="343"/>
    </row>
    <row r="2163" spans="1:5" s="341" customFormat="1" ht="15" x14ac:dyDescent="0.25">
      <c r="A2163" s="360" t="s">
        <v>3074</v>
      </c>
      <c r="B2163" s="360" t="s">
        <v>7085</v>
      </c>
      <c r="C2163" s="359" t="s">
        <v>6608</v>
      </c>
      <c r="D2163" s="362">
        <v>160.74</v>
      </c>
      <c r="E2163" s="343"/>
    </row>
    <row r="2164" spans="1:5" s="341" customFormat="1" ht="15" x14ac:dyDescent="0.25">
      <c r="A2164" s="360" t="s">
        <v>3075</v>
      </c>
      <c r="B2164" s="360" t="s">
        <v>7086</v>
      </c>
      <c r="C2164" s="359" t="s">
        <v>6608</v>
      </c>
      <c r="D2164" s="362">
        <v>155.91999999999999</v>
      </c>
      <c r="E2164" s="343"/>
    </row>
    <row r="2165" spans="1:5" s="341" customFormat="1" ht="15" x14ac:dyDescent="0.25">
      <c r="A2165" s="360" t="s">
        <v>3076</v>
      </c>
      <c r="B2165" s="360" t="s">
        <v>7087</v>
      </c>
      <c r="C2165" s="359" t="s">
        <v>6608</v>
      </c>
      <c r="D2165" s="363">
        <v>99.52</v>
      </c>
      <c r="E2165" s="343"/>
    </row>
    <row r="2166" spans="1:5" s="341" customFormat="1" ht="15" x14ac:dyDescent="0.25">
      <c r="A2166" s="360" t="s">
        <v>3077</v>
      </c>
      <c r="B2166" s="360" t="s">
        <v>7088</v>
      </c>
      <c r="C2166" s="359" t="s">
        <v>6608</v>
      </c>
      <c r="D2166" s="363">
        <v>95.05</v>
      </c>
      <c r="E2166" s="343"/>
    </row>
    <row r="2167" spans="1:5" s="341" customFormat="1" ht="15" x14ac:dyDescent="0.25">
      <c r="A2167" s="360" t="s">
        <v>3078</v>
      </c>
      <c r="B2167" s="360" t="s">
        <v>7089</v>
      </c>
      <c r="C2167" s="359" t="s">
        <v>6608</v>
      </c>
      <c r="D2167" s="363">
        <v>96.34</v>
      </c>
      <c r="E2167" s="343"/>
    </row>
    <row r="2168" spans="1:5" s="341" customFormat="1" ht="15" x14ac:dyDescent="0.25">
      <c r="A2168" s="360" t="s">
        <v>3079</v>
      </c>
      <c r="B2168" s="360" t="s">
        <v>7090</v>
      </c>
      <c r="C2168" s="359" t="s">
        <v>6608</v>
      </c>
      <c r="D2168" s="363">
        <v>91.85</v>
      </c>
      <c r="E2168" s="343"/>
    </row>
    <row r="2169" spans="1:5" s="341" customFormat="1" ht="15" x14ac:dyDescent="0.25">
      <c r="A2169" s="360" t="s">
        <v>3080</v>
      </c>
      <c r="B2169" s="360" t="s">
        <v>7091</v>
      </c>
      <c r="C2169" s="359" t="s">
        <v>6608</v>
      </c>
      <c r="D2169" s="363">
        <v>90.75</v>
      </c>
      <c r="E2169" s="343"/>
    </row>
    <row r="2170" spans="1:5" s="341" customFormat="1" ht="15" x14ac:dyDescent="0.25">
      <c r="A2170" s="360" t="s">
        <v>3081</v>
      </c>
      <c r="B2170" s="360" t="s">
        <v>7092</v>
      </c>
      <c r="C2170" s="359" t="s">
        <v>6608</v>
      </c>
      <c r="D2170" s="362">
        <v>129.08000000000001</v>
      </c>
      <c r="E2170" s="343"/>
    </row>
    <row r="2171" spans="1:5" s="341" customFormat="1" ht="15" x14ac:dyDescent="0.25">
      <c r="A2171" s="360" t="s">
        <v>3082</v>
      </c>
      <c r="B2171" s="360" t="s">
        <v>7093</v>
      </c>
      <c r="C2171" s="359" t="s">
        <v>6608</v>
      </c>
      <c r="D2171" s="362">
        <v>115.93</v>
      </c>
      <c r="E2171" s="343"/>
    </row>
    <row r="2172" spans="1:5" s="341" customFormat="1" ht="15" x14ac:dyDescent="0.25">
      <c r="A2172" s="360" t="s">
        <v>3083</v>
      </c>
      <c r="B2172" s="360" t="s">
        <v>7094</v>
      </c>
      <c r="C2172" s="359" t="s">
        <v>6608</v>
      </c>
      <c r="D2172" s="363">
        <v>57.8</v>
      </c>
      <c r="E2172" s="343"/>
    </row>
    <row r="2173" spans="1:5" s="341" customFormat="1" ht="15" x14ac:dyDescent="0.25">
      <c r="A2173" s="360" t="s">
        <v>3084</v>
      </c>
      <c r="B2173" s="360" t="s">
        <v>7095</v>
      </c>
      <c r="C2173" s="359" t="s">
        <v>6608</v>
      </c>
      <c r="D2173" s="362">
        <v>220.33</v>
      </c>
      <c r="E2173" s="343"/>
    </row>
    <row r="2174" spans="1:5" s="341" customFormat="1" ht="15" x14ac:dyDescent="0.25">
      <c r="A2174" s="360" t="s">
        <v>3085</v>
      </c>
      <c r="B2174" s="360" t="s">
        <v>7096</v>
      </c>
      <c r="C2174" s="359" t="s">
        <v>6608</v>
      </c>
      <c r="D2174" s="362">
        <v>439.38</v>
      </c>
      <c r="E2174" s="343"/>
    </row>
    <row r="2175" spans="1:5" s="341" customFormat="1" ht="15" x14ac:dyDescent="0.25">
      <c r="A2175" s="360" t="s">
        <v>3086</v>
      </c>
      <c r="B2175" s="360" t="s">
        <v>7097</v>
      </c>
      <c r="C2175" s="359" t="s">
        <v>6608</v>
      </c>
      <c r="D2175" s="362">
        <v>649.53</v>
      </c>
      <c r="E2175" s="343"/>
    </row>
    <row r="2176" spans="1:5" s="341" customFormat="1" ht="15" x14ac:dyDescent="0.25">
      <c r="A2176" s="360" t="s">
        <v>3087</v>
      </c>
      <c r="B2176" s="360" t="s">
        <v>7098</v>
      </c>
      <c r="C2176" s="359" t="s">
        <v>6608</v>
      </c>
      <c r="D2176" s="363">
        <v>61.69</v>
      </c>
      <c r="E2176" s="343"/>
    </row>
    <row r="2177" spans="1:5" s="341" customFormat="1" ht="15" x14ac:dyDescent="0.25">
      <c r="A2177" s="360" t="s">
        <v>3088</v>
      </c>
      <c r="B2177" s="360" t="s">
        <v>7099</v>
      </c>
      <c r="C2177" s="359" t="s">
        <v>6608</v>
      </c>
      <c r="D2177" s="364">
        <v>1167.8399999999999</v>
      </c>
      <c r="E2177" s="343"/>
    </row>
    <row r="2178" spans="1:5" s="341" customFormat="1" ht="15" x14ac:dyDescent="0.25">
      <c r="A2178" s="360" t="s">
        <v>3089</v>
      </c>
      <c r="B2178" s="360" t="s">
        <v>7100</v>
      </c>
      <c r="C2178" s="359" t="s">
        <v>6608</v>
      </c>
      <c r="D2178" s="363">
        <v>87.87</v>
      </c>
      <c r="E2178" s="343"/>
    </row>
    <row r="2179" spans="1:5" s="341" customFormat="1" ht="15" x14ac:dyDescent="0.25">
      <c r="A2179" s="360" t="s">
        <v>3090</v>
      </c>
      <c r="B2179" s="360" t="s">
        <v>7101</v>
      </c>
      <c r="C2179" s="359" t="s">
        <v>6608</v>
      </c>
      <c r="D2179" s="363">
        <v>83.4</v>
      </c>
      <c r="E2179" s="343"/>
    </row>
    <row r="2180" spans="1:5" s="341" customFormat="1" ht="15" x14ac:dyDescent="0.25">
      <c r="A2180" s="360" t="s">
        <v>3091</v>
      </c>
      <c r="B2180" s="360" t="s">
        <v>7102</v>
      </c>
      <c r="C2180" s="359" t="s">
        <v>6608</v>
      </c>
      <c r="D2180" s="363">
        <v>96.88</v>
      </c>
      <c r="E2180" s="343"/>
    </row>
    <row r="2181" spans="1:5" s="341" customFormat="1" ht="15" x14ac:dyDescent="0.25">
      <c r="A2181" s="360" t="s">
        <v>3092</v>
      </c>
      <c r="B2181" s="360" t="s">
        <v>7103</v>
      </c>
      <c r="C2181" s="359" t="s">
        <v>6608</v>
      </c>
      <c r="D2181" s="363">
        <v>92.41</v>
      </c>
      <c r="E2181" s="343"/>
    </row>
    <row r="2182" spans="1:5" s="341" customFormat="1" ht="15" x14ac:dyDescent="0.25">
      <c r="A2182" s="360" t="s">
        <v>3317</v>
      </c>
      <c r="B2182" s="360" t="s">
        <v>3318</v>
      </c>
      <c r="C2182" s="359" t="s">
        <v>1546</v>
      </c>
      <c r="D2182" s="364">
        <v>1025.17</v>
      </c>
      <c r="E2182" s="343"/>
    </row>
    <row r="2183" spans="1:5" s="341" customFormat="1" ht="15" x14ac:dyDescent="0.25">
      <c r="A2183" s="360" t="s">
        <v>3319</v>
      </c>
      <c r="B2183" s="360" t="s">
        <v>3320</v>
      </c>
      <c r="C2183" s="359" t="s">
        <v>1546</v>
      </c>
      <c r="D2183" s="362">
        <v>108.08</v>
      </c>
      <c r="E2183" s="343"/>
    </row>
    <row r="2184" spans="1:5" s="341" customFormat="1" ht="15" x14ac:dyDescent="0.25">
      <c r="A2184" s="360" t="s">
        <v>3321</v>
      </c>
      <c r="B2184" s="360" t="s">
        <v>3322</v>
      </c>
      <c r="C2184" s="359" t="s">
        <v>1546</v>
      </c>
      <c r="D2184" s="362">
        <v>104.59</v>
      </c>
      <c r="E2184" s="343"/>
    </row>
    <row r="2185" spans="1:5" s="341" customFormat="1" ht="15" x14ac:dyDescent="0.25">
      <c r="A2185" s="360" t="s">
        <v>3323</v>
      </c>
      <c r="B2185" s="360" t="s">
        <v>3324</v>
      </c>
      <c r="C2185" s="359" t="s">
        <v>1546</v>
      </c>
      <c r="D2185" s="362">
        <v>121.44</v>
      </c>
      <c r="E2185" s="343"/>
    </row>
    <row r="2186" spans="1:5" s="341" customFormat="1" ht="15" x14ac:dyDescent="0.25">
      <c r="A2186" s="360" t="s">
        <v>3325</v>
      </c>
      <c r="B2186" s="360" t="s">
        <v>3326</v>
      </c>
      <c r="C2186" s="359" t="s">
        <v>1546</v>
      </c>
      <c r="D2186" s="362">
        <v>178.7</v>
      </c>
      <c r="E2186" s="343"/>
    </row>
    <row r="2187" spans="1:5" s="341" customFormat="1" ht="15" x14ac:dyDescent="0.25">
      <c r="A2187" s="360" t="s">
        <v>3327</v>
      </c>
      <c r="B2187" s="360" t="s">
        <v>3328</v>
      </c>
      <c r="C2187" s="359" t="s">
        <v>1546</v>
      </c>
      <c r="D2187" s="362">
        <v>196.29</v>
      </c>
      <c r="E2187" s="343"/>
    </row>
    <row r="2188" spans="1:5" s="341" customFormat="1" ht="15" x14ac:dyDescent="0.25">
      <c r="A2188" s="360" t="s">
        <v>3329</v>
      </c>
      <c r="B2188" s="360" t="s">
        <v>3330</v>
      </c>
      <c r="C2188" s="359" t="s">
        <v>1546</v>
      </c>
      <c r="D2188" s="362">
        <v>243.55</v>
      </c>
      <c r="E2188" s="343"/>
    </row>
    <row r="2189" spans="1:5" s="341" customFormat="1" ht="15" x14ac:dyDescent="0.25">
      <c r="A2189" s="360" t="s">
        <v>3331</v>
      </c>
      <c r="B2189" s="360" t="s">
        <v>3332</v>
      </c>
      <c r="C2189" s="359" t="s">
        <v>1546</v>
      </c>
      <c r="D2189" s="362">
        <v>422.22</v>
      </c>
      <c r="E2189" s="343"/>
    </row>
    <row r="2190" spans="1:5" s="341" customFormat="1" ht="15" x14ac:dyDescent="0.25">
      <c r="A2190" s="360" t="s">
        <v>3333</v>
      </c>
      <c r="B2190" s="360" t="s">
        <v>3334</v>
      </c>
      <c r="C2190" s="359" t="s">
        <v>1546</v>
      </c>
      <c r="D2190" s="362">
        <v>649.42999999999995</v>
      </c>
      <c r="E2190" s="343"/>
    </row>
    <row r="2191" spans="1:5" s="341" customFormat="1" ht="15" x14ac:dyDescent="0.25">
      <c r="A2191" s="360" t="s">
        <v>3335</v>
      </c>
      <c r="B2191" s="360" t="s">
        <v>3336</v>
      </c>
      <c r="C2191" s="359" t="s">
        <v>1546</v>
      </c>
      <c r="D2191" s="364">
        <v>1231.52</v>
      </c>
      <c r="E2191" s="343"/>
    </row>
    <row r="2192" spans="1:5" s="341" customFormat="1" ht="15" x14ac:dyDescent="0.25">
      <c r="A2192" s="360" t="s">
        <v>3337</v>
      </c>
      <c r="B2192" s="360" t="s">
        <v>3338</v>
      </c>
      <c r="C2192" s="359" t="s">
        <v>1546</v>
      </c>
      <c r="D2192" s="362">
        <v>120.61</v>
      </c>
      <c r="E2192" s="343"/>
    </row>
    <row r="2193" spans="1:5" s="341" customFormat="1" ht="15" x14ac:dyDescent="0.25">
      <c r="A2193" s="360" t="s">
        <v>3339</v>
      </c>
      <c r="B2193" s="360" t="s">
        <v>3340</v>
      </c>
      <c r="C2193" s="359" t="s">
        <v>1546</v>
      </c>
      <c r="D2193" s="362">
        <v>123.74</v>
      </c>
      <c r="E2193" s="343"/>
    </row>
    <row r="2194" spans="1:5" s="341" customFormat="1" ht="15" x14ac:dyDescent="0.25">
      <c r="A2194" s="360" t="s">
        <v>3341</v>
      </c>
      <c r="B2194" s="360" t="s">
        <v>3342</v>
      </c>
      <c r="C2194" s="359" t="s">
        <v>1546</v>
      </c>
      <c r="D2194" s="362">
        <v>154.79</v>
      </c>
      <c r="E2194" s="343"/>
    </row>
    <row r="2195" spans="1:5" s="341" customFormat="1" ht="15" x14ac:dyDescent="0.25">
      <c r="A2195" s="360" t="s">
        <v>3343</v>
      </c>
      <c r="B2195" s="360" t="s">
        <v>3344</v>
      </c>
      <c r="C2195" s="359" t="s">
        <v>1546</v>
      </c>
      <c r="D2195" s="362">
        <v>240.11</v>
      </c>
      <c r="E2195" s="343"/>
    </row>
    <row r="2196" spans="1:5" s="341" customFormat="1" ht="15" x14ac:dyDescent="0.25">
      <c r="A2196" s="360" t="s">
        <v>3345</v>
      </c>
      <c r="B2196" s="360" t="s">
        <v>3346</v>
      </c>
      <c r="C2196" s="359" t="s">
        <v>1546</v>
      </c>
      <c r="D2196" s="362">
        <v>254.89</v>
      </c>
      <c r="E2196" s="343"/>
    </row>
    <row r="2197" spans="1:5" s="341" customFormat="1" ht="15" x14ac:dyDescent="0.25">
      <c r="A2197" s="360" t="s">
        <v>3347</v>
      </c>
      <c r="B2197" s="360" t="s">
        <v>3348</v>
      </c>
      <c r="C2197" s="359" t="s">
        <v>1546</v>
      </c>
      <c r="D2197" s="362">
        <v>369.94</v>
      </c>
      <c r="E2197" s="343"/>
    </row>
    <row r="2198" spans="1:5" s="341" customFormat="1" ht="15" x14ac:dyDescent="0.25">
      <c r="A2198" s="360" t="s">
        <v>3349</v>
      </c>
      <c r="B2198" s="360" t="s">
        <v>3350</v>
      </c>
      <c r="C2198" s="359" t="s">
        <v>1546</v>
      </c>
      <c r="D2198" s="362">
        <v>597.21</v>
      </c>
      <c r="E2198" s="343"/>
    </row>
    <row r="2199" spans="1:5" s="341" customFormat="1" ht="15" x14ac:dyDescent="0.25">
      <c r="A2199" s="360" t="s">
        <v>3351</v>
      </c>
      <c r="B2199" s="360" t="s">
        <v>3352</v>
      </c>
      <c r="C2199" s="359" t="s">
        <v>1546</v>
      </c>
      <c r="D2199" s="362">
        <v>712.09</v>
      </c>
      <c r="E2199" s="343"/>
    </row>
    <row r="2200" spans="1:5" s="341" customFormat="1" x14ac:dyDescent="0.25">
      <c r="A2200" s="378">
        <v>8987</v>
      </c>
      <c r="B2200" s="356" t="s">
        <v>7104</v>
      </c>
      <c r="C2200" s="357"/>
      <c r="D2200" s="358"/>
      <c r="E2200" s="343"/>
    </row>
    <row r="2201" spans="1:5" s="341" customFormat="1" ht="15" x14ac:dyDescent="0.25">
      <c r="A2201" s="360" t="s">
        <v>2793</v>
      </c>
      <c r="B2201" s="360" t="s">
        <v>2794</v>
      </c>
      <c r="C2201" s="359" t="s">
        <v>6608</v>
      </c>
      <c r="D2201" s="362">
        <v>469.4</v>
      </c>
      <c r="E2201" s="343"/>
    </row>
    <row r="2202" spans="1:5" s="341" customFormat="1" ht="15" x14ac:dyDescent="0.25">
      <c r="A2202" s="360" t="s">
        <v>2795</v>
      </c>
      <c r="B2202" s="360" t="s">
        <v>2796</v>
      </c>
      <c r="C2202" s="359" t="s">
        <v>6608</v>
      </c>
      <c r="D2202" s="363">
        <v>71.02</v>
      </c>
      <c r="E2202" s="343"/>
    </row>
    <row r="2203" spans="1:5" s="341" customFormat="1" ht="15" x14ac:dyDescent="0.25">
      <c r="A2203" s="360" t="s">
        <v>2797</v>
      </c>
      <c r="B2203" s="360" t="s">
        <v>2798</v>
      </c>
      <c r="C2203" s="359" t="s">
        <v>6608</v>
      </c>
      <c r="D2203" s="362">
        <v>122.01</v>
      </c>
      <c r="E2203" s="343"/>
    </row>
    <row r="2204" spans="1:5" s="341" customFormat="1" ht="15" x14ac:dyDescent="0.25">
      <c r="A2204" s="360" t="s">
        <v>2799</v>
      </c>
      <c r="B2204" s="360" t="s">
        <v>2800</v>
      </c>
      <c r="C2204" s="359" t="s">
        <v>6608</v>
      </c>
      <c r="D2204" s="363">
        <v>88.37</v>
      </c>
      <c r="E2204" s="343"/>
    </row>
    <row r="2205" spans="1:5" s="341" customFormat="1" ht="15" x14ac:dyDescent="0.25">
      <c r="A2205" s="360" t="s">
        <v>2801</v>
      </c>
      <c r="B2205" s="360" t="s">
        <v>2802</v>
      </c>
      <c r="C2205" s="359" t="s">
        <v>6608</v>
      </c>
      <c r="D2205" s="363">
        <v>65.849999999999994</v>
      </c>
      <c r="E2205" s="343"/>
    </row>
    <row r="2206" spans="1:5" s="341" customFormat="1" ht="15" x14ac:dyDescent="0.25">
      <c r="A2206" s="360" t="s">
        <v>2803</v>
      </c>
      <c r="B2206" s="360" t="s">
        <v>2804</v>
      </c>
      <c r="C2206" s="359" t="s">
        <v>6608</v>
      </c>
      <c r="D2206" s="363">
        <v>69.819999999999993</v>
      </c>
      <c r="E2206" s="343"/>
    </row>
    <row r="2207" spans="1:5" s="341" customFormat="1" ht="15" x14ac:dyDescent="0.25">
      <c r="A2207" s="360" t="s">
        <v>2805</v>
      </c>
      <c r="B2207" s="360" t="s">
        <v>2806</v>
      </c>
      <c r="C2207" s="359" t="s">
        <v>6608</v>
      </c>
      <c r="D2207" s="363">
        <v>93.3</v>
      </c>
      <c r="E2207" s="343"/>
    </row>
    <row r="2208" spans="1:5" s="341" customFormat="1" ht="15" x14ac:dyDescent="0.25">
      <c r="A2208" s="360" t="s">
        <v>2807</v>
      </c>
      <c r="B2208" s="360" t="s">
        <v>2808</v>
      </c>
      <c r="C2208" s="359" t="s">
        <v>6608</v>
      </c>
      <c r="D2208" s="363">
        <v>80.23</v>
      </c>
      <c r="E2208" s="343"/>
    </row>
    <row r="2209" spans="1:5" s="341" customFormat="1" ht="15" x14ac:dyDescent="0.25">
      <c r="A2209" s="360" t="s">
        <v>2809</v>
      </c>
      <c r="B2209" s="360" t="s">
        <v>2810</v>
      </c>
      <c r="C2209" s="359" t="s">
        <v>6608</v>
      </c>
      <c r="D2209" s="363">
        <v>89.38</v>
      </c>
      <c r="E2209" s="343"/>
    </row>
    <row r="2210" spans="1:5" s="341" customFormat="1" ht="15" x14ac:dyDescent="0.25">
      <c r="A2210" s="360" t="s">
        <v>2811</v>
      </c>
      <c r="B2210" s="360" t="s">
        <v>2812</v>
      </c>
      <c r="C2210" s="359" t="s">
        <v>6608</v>
      </c>
      <c r="D2210" s="362">
        <v>128.13</v>
      </c>
      <c r="E2210" s="343"/>
    </row>
    <row r="2211" spans="1:5" s="341" customFormat="1" ht="15" x14ac:dyDescent="0.25">
      <c r="A2211" s="360" t="s">
        <v>2813</v>
      </c>
      <c r="B2211" s="360" t="s">
        <v>2814</v>
      </c>
      <c r="C2211" s="359" t="s">
        <v>6608</v>
      </c>
      <c r="D2211" s="362">
        <v>141.91</v>
      </c>
      <c r="E2211" s="343"/>
    </row>
    <row r="2212" spans="1:5" s="341" customFormat="1" ht="15" x14ac:dyDescent="0.25">
      <c r="A2212" s="360" t="s">
        <v>3041</v>
      </c>
      <c r="B2212" s="360" t="s">
        <v>3042</v>
      </c>
      <c r="C2212" s="359" t="s">
        <v>6608</v>
      </c>
      <c r="D2212" s="363">
        <v>39.92</v>
      </c>
      <c r="E2212" s="343"/>
    </row>
    <row r="2213" spans="1:5" s="341" customFormat="1" ht="15" x14ac:dyDescent="0.25">
      <c r="A2213" s="360" t="s">
        <v>3043</v>
      </c>
      <c r="B2213" s="360" t="s">
        <v>3044</v>
      </c>
      <c r="C2213" s="359" t="s">
        <v>6608</v>
      </c>
      <c r="D2213" s="363">
        <v>36.659999999999997</v>
      </c>
      <c r="E2213" s="343"/>
    </row>
    <row r="2214" spans="1:5" s="341" customFormat="1" ht="15" x14ac:dyDescent="0.25">
      <c r="A2214" s="360" t="s">
        <v>3048</v>
      </c>
      <c r="B2214" s="360" t="s">
        <v>3049</v>
      </c>
      <c r="C2214" s="359" t="s">
        <v>6608</v>
      </c>
      <c r="D2214" s="363">
        <v>37.159999999999997</v>
      </c>
      <c r="E2214" s="343"/>
    </row>
    <row r="2215" spans="1:5" s="341" customFormat="1" ht="15" x14ac:dyDescent="0.25">
      <c r="A2215" s="360" t="s">
        <v>3050</v>
      </c>
      <c r="B2215" s="360" t="s">
        <v>3051</v>
      </c>
      <c r="C2215" s="359" t="s">
        <v>6608</v>
      </c>
      <c r="D2215" s="363">
        <v>32.880000000000003</v>
      </c>
      <c r="E2215" s="343"/>
    </row>
    <row r="2216" spans="1:5" s="341" customFormat="1" ht="15" x14ac:dyDescent="0.25">
      <c r="A2216" s="360" t="s">
        <v>3052</v>
      </c>
      <c r="B2216" s="360" t="s">
        <v>3053</v>
      </c>
      <c r="C2216" s="359" t="s">
        <v>6608</v>
      </c>
      <c r="D2216" s="362">
        <v>105.33</v>
      </c>
      <c r="E2216" s="343"/>
    </row>
    <row r="2217" spans="1:5" s="341" customFormat="1" ht="15" x14ac:dyDescent="0.25">
      <c r="A2217" s="360" t="s">
        <v>26128</v>
      </c>
      <c r="B2217" s="360" t="s">
        <v>26129</v>
      </c>
      <c r="C2217" s="359" t="s">
        <v>6608</v>
      </c>
      <c r="D2217" s="363">
        <v>50.2</v>
      </c>
      <c r="E2217" s="343"/>
    </row>
    <row r="2218" spans="1:5" s="341" customFormat="1" ht="15" x14ac:dyDescent="0.25">
      <c r="A2218" s="360" t="s">
        <v>3054</v>
      </c>
      <c r="B2218" s="360" t="s">
        <v>3055</v>
      </c>
      <c r="C2218" s="359" t="s">
        <v>6608</v>
      </c>
      <c r="D2218" s="363">
        <v>35.729999999999997</v>
      </c>
      <c r="E2218" s="343"/>
    </row>
    <row r="2219" spans="1:5" s="341" customFormat="1" ht="15" x14ac:dyDescent="0.25">
      <c r="A2219" s="360" t="s">
        <v>3056</v>
      </c>
      <c r="B2219" s="360" t="s">
        <v>3057</v>
      </c>
      <c r="C2219" s="359" t="s">
        <v>6608</v>
      </c>
      <c r="D2219" s="363">
        <v>34.9</v>
      </c>
      <c r="E2219" s="343"/>
    </row>
    <row r="2220" spans="1:5" s="341" customFormat="1" x14ac:dyDescent="0.25">
      <c r="A2220" s="378">
        <v>8988</v>
      </c>
      <c r="B2220" s="356" t="s">
        <v>7105</v>
      </c>
      <c r="C2220" s="357"/>
      <c r="D2220" s="358"/>
      <c r="E2220" s="343"/>
    </row>
    <row r="2221" spans="1:5" s="341" customFormat="1" ht="15" x14ac:dyDescent="0.25">
      <c r="A2221" s="360" t="s">
        <v>3024</v>
      </c>
      <c r="B2221" s="360" t="s">
        <v>26130</v>
      </c>
      <c r="C2221" s="359" t="s">
        <v>6608</v>
      </c>
      <c r="D2221" s="363">
        <v>34.96</v>
      </c>
      <c r="E2221" s="343"/>
    </row>
    <row r="2222" spans="1:5" s="341" customFormat="1" ht="15" x14ac:dyDescent="0.25">
      <c r="A2222" s="360" t="s">
        <v>3025</v>
      </c>
      <c r="B2222" s="360" t="s">
        <v>26131</v>
      </c>
      <c r="C2222" s="359" t="s">
        <v>6608</v>
      </c>
      <c r="D2222" s="363">
        <v>47.13</v>
      </c>
      <c r="E2222" s="343"/>
    </row>
    <row r="2223" spans="1:5" s="341" customFormat="1" ht="15" x14ac:dyDescent="0.25">
      <c r="A2223" s="360" t="s">
        <v>3821</v>
      </c>
      <c r="B2223" s="360" t="s">
        <v>26132</v>
      </c>
      <c r="C2223" s="359" t="s">
        <v>6608</v>
      </c>
      <c r="D2223" s="363">
        <v>49.94</v>
      </c>
      <c r="E2223" s="343"/>
    </row>
    <row r="2224" spans="1:5" s="341" customFormat="1" ht="15" x14ac:dyDescent="0.25">
      <c r="A2224" s="360" t="s">
        <v>3023</v>
      </c>
      <c r="B2224" s="360" t="s">
        <v>26133</v>
      </c>
      <c r="C2224" s="359" t="s">
        <v>6608</v>
      </c>
      <c r="D2224" s="363">
        <v>78.650000000000006</v>
      </c>
      <c r="E2224" s="343"/>
    </row>
    <row r="2225" spans="1:5" s="341" customFormat="1" ht="15" x14ac:dyDescent="0.25">
      <c r="A2225" s="360" t="s">
        <v>3026</v>
      </c>
      <c r="B2225" s="360" t="s">
        <v>3027</v>
      </c>
      <c r="C2225" s="359" t="s">
        <v>6608</v>
      </c>
      <c r="D2225" s="363">
        <v>28.53</v>
      </c>
      <c r="E2225" s="343"/>
    </row>
    <row r="2226" spans="1:5" s="341" customFormat="1" ht="15" x14ac:dyDescent="0.25">
      <c r="A2226" s="360" t="s">
        <v>3028</v>
      </c>
      <c r="B2226" s="360" t="s">
        <v>3029</v>
      </c>
      <c r="C2226" s="359" t="s">
        <v>6608</v>
      </c>
      <c r="D2226" s="363">
        <v>34.130000000000003</v>
      </c>
      <c r="E2226" s="343"/>
    </row>
    <row r="2227" spans="1:5" s="341" customFormat="1" x14ac:dyDescent="0.25">
      <c r="A2227" s="378">
        <v>8990</v>
      </c>
      <c r="B2227" s="356" t="s">
        <v>7106</v>
      </c>
      <c r="C2227" s="357"/>
      <c r="D2227" s="358"/>
      <c r="E2227" s="343"/>
    </row>
    <row r="2228" spans="1:5" s="341" customFormat="1" ht="15" x14ac:dyDescent="0.25">
      <c r="A2228" s="360" t="s">
        <v>3038</v>
      </c>
      <c r="B2228" s="360" t="s">
        <v>3039</v>
      </c>
      <c r="C2228" s="359" t="s">
        <v>1546</v>
      </c>
      <c r="D2228" s="363">
        <v>21.36</v>
      </c>
      <c r="E2228" s="343"/>
    </row>
    <row r="2229" spans="1:5" s="341" customFormat="1" x14ac:dyDescent="0.25">
      <c r="A2229" s="378">
        <v>8991</v>
      </c>
      <c r="B2229" s="356" t="s">
        <v>7107</v>
      </c>
      <c r="C2229" s="357"/>
      <c r="D2229" s="358"/>
      <c r="E2229" s="343"/>
    </row>
    <row r="2230" spans="1:5" s="341" customFormat="1" ht="15" x14ac:dyDescent="0.25">
      <c r="A2230" s="360" t="s">
        <v>2791</v>
      </c>
      <c r="B2230" s="360" t="s">
        <v>5210</v>
      </c>
      <c r="C2230" s="359" t="s">
        <v>6608</v>
      </c>
      <c r="D2230" s="362">
        <v>561.15</v>
      </c>
      <c r="E2230" s="343"/>
    </row>
    <row r="2231" spans="1:5" s="341" customFormat="1" ht="15" x14ac:dyDescent="0.25">
      <c r="A2231" s="360" t="s">
        <v>2792</v>
      </c>
      <c r="B2231" s="360" t="s">
        <v>5211</v>
      </c>
      <c r="C2231" s="359" t="s">
        <v>6608</v>
      </c>
      <c r="D2231" s="362">
        <v>243.32</v>
      </c>
      <c r="E2231" s="343"/>
    </row>
    <row r="2232" spans="1:5" s="341" customFormat="1" x14ac:dyDescent="0.25">
      <c r="A2232" s="378">
        <v>8992</v>
      </c>
      <c r="B2232" s="356" t="s">
        <v>7108</v>
      </c>
      <c r="C2232" s="357"/>
      <c r="D2232" s="358"/>
      <c r="E2232" s="343"/>
    </row>
    <row r="2233" spans="1:5" s="341" customFormat="1" ht="30" x14ac:dyDescent="0.25">
      <c r="A2233" s="360" t="s">
        <v>2756</v>
      </c>
      <c r="B2233" s="360" t="s">
        <v>26134</v>
      </c>
      <c r="C2233" s="359" t="s">
        <v>6608</v>
      </c>
      <c r="D2233" s="364">
        <v>1006.06</v>
      </c>
      <c r="E2233" s="343"/>
    </row>
    <row r="2234" spans="1:5" s="341" customFormat="1" ht="30" x14ac:dyDescent="0.25">
      <c r="A2234" s="360" t="s">
        <v>2757</v>
      </c>
      <c r="B2234" s="360" t="s">
        <v>26135</v>
      </c>
      <c r="C2234" s="359" t="s">
        <v>6608</v>
      </c>
      <c r="D2234" s="364">
        <v>1348.19</v>
      </c>
      <c r="E2234" s="343"/>
    </row>
    <row r="2235" spans="1:5" s="341" customFormat="1" ht="30" x14ac:dyDescent="0.25">
      <c r="A2235" s="360" t="s">
        <v>2758</v>
      </c>
      <c r="B2235" s="360" t="s">
        <v>26136</v>
      </c>
      <c r="C2235" s="359" t="s">
        <v>6608</v>
      </c>
      <c r="D2235" s="362">
        <v>175.12</v>
      </c>
      <c r="E2235" s="343"/>
    </row>
    <row r="2236" spans="1:5" s="341" customFormat="1" ht="30" x14ac:dyDescent="0.25">
      <c r="A2236" s="360" t="s">
        <v>2759</v>
      </c>
      <c r="B2236" s="360" t="s">
        <v>26137</v>
      </c>
      <c r="C2236" s="359" t="s">
        <v>6608</v>
      </c>
      <c r="D2236" s="362">
        <v>221.01</v>
      </c>
      <c r="E2236" s="343"/>
    </row>
    <row r="2237" spans="1:5" s="341" customFormat="1" ht="30" x14ac:dyDescent="0.25">
      <c r="A2237" s="360" t="s">
        <v>2760</v>
      </c>
      <c r="B2237" s="360" t="s">
        <v>26138</v>
      </c>
      <c r="C2237" s="359" t="s">
        <v>6608</v>
      </c>
      <c r="D2237" s="362">
        <v>281.45</v>
      </c>
      <c r="E2237" s="343"/>
    </row>
    <row r="2238" spans="1:5" s="341" customFormat="1" ht="30" x14ac:dyDescent="0.25">
      <c r="A2238" s="360" t="s">
        <v>2761</v>
      </c>
      <c r="B2238" s="360" t="s">
        <v>26139</v>
      </c>
      <c r="C2238" s="359" t="s">
        <v>6608</v>
      </c>
      <c r="D2238" s="362">
        <v>553.04</v>
      </c>
      <c r="E2238" s="343"/>
    </row>
    <row r="2239" spans="1:5" s="341" customFormat="1" ht="30" x14ac:dyDescent="0.25">
      <c r="A2239" s="360" t="s">
        <v>2762</v>
      </c>
      <c r="B2239" s="360" t="s">
        <v>26140</v>
      </c>
      <c r="C2239" s="359" t="s">
        <v>6608</v>
      </c>
      <c r="D2239" s="362">
        <v>279.55</v>
      </c>
      <c r="E2239" s="343"/>
    </row>
    <row r="2240" spans="1:5" s="341" customFormat="1" ht="30" x14ac:dyDescent="0.25">
      <c r="A2240" s="360" t="s">
        <v>2763</v>
      </c>
      <c r="B2240" s="360" t="s">
        <v>26141</v>
      </c>
      <c r="C2240" s="359" t="s">
        <v>6608</v>
      </c>
      <c r="D2240" s="362">
        <v>370.71</v>
      </c>
      <c r="E2240" s="343"/>
    </row>
    <row r="2241" spans="1:5" s="341" customFormat="1" ht="30" x14ac:dyDescent="0.25">
      <c r="A2241" s="360" t="s">
        <v>2764</v>
      </c>
      <c r="B2241" s="360" t="s">
        <v>26142</v>
      </c>
      <c r="C2241" s="359" t="s">
        <v>6608</v>
      </c>
      <c r="D2241" s="362">
        <v>461.87</v>
      </c>
      <c r="E2241" s="343"/>
    </row>
    <row r="2242" spans="1:5" s="341" customFormat="1" ht="30" x14ac:dyDescent="0.25">
      <c r="A2242" s="360" t="s">
        <v>2765</v>
      </c>
      <c r="B2242" s="360" t="s">
        <v>26143</v>
      </c>
      <c r="C2242" s="359" t="s">
        <v>6608</v>
      </c>
      <c r="D2242" s="362">
        <v>691.24</v>
      </c>
      <c r="E2242" s="343"/>
    </row>
    <row r="2243" spans="1:5" s="341" customFormat="1" ht="30" x14ac:dyDescent="0.25">
      <c r="A2243" s="360" t="s">
        <v>2766</v>
      </c>
      <c r="B2243" s="360" t="s">
        <v>26144</v>
      </c>
      <c r="C2243" s="359" t="s">
        <v>6608</v>
      </c>
      <c r="D2243" s="362">
        <v>354.75</v>
      </c>
      <c r="E2243" s="343"/>
    </row>
    <row r="2244" spans="1:5" s="341" customFormat="1" ht="30" x14ac:dyDescent="0.25">
      <c r="A2244" s="360" t="s">
        <v>2767</v>
      </c>
      <c r="B2244" s="360" t="s">
        <v>26145</v>
      </c>
      <c r="C2244" s="359" t="s">
        <v>6608</v>
      </c>
      <c r="D2244" s="362">
        <v>276.83999999999997</v>
      </c>
      <c r="E2244" s="343"/>
    </row>
    <row r="2245" spans="1:5" s="341" customFormat="1" ht="30" x14ac:dyDescent="0.25">
      <c r="A2245" s="360" t="s">
        <v>2768</v>
      </c>
      <c r="B2245" s="360" t="s">
        <v>26146</v>
      </c>
      <c r="C2245" s="359" t="s">
        <v>6608</v>
      </c>
      <c r="D2245" s="362">
        <v>466.91</v>
      </c>
      <c r="E2245" s="343"/>
    </row>
    <row r="2246" spans="1:5" s="341" customFormat="1" ht="30" x14ac:dyDescent="0.25">
      <c r="A2246" s="360" t="s">
        <v>2769</v>
      </c>
      <c r="B2246" s="360" t="s">
        <v>26147</v>
      </c>
      <c r="C2246" s="359" t="s">
        <v>6608</v>
      </c>
      <c r="D2246" s="362">
        <v>609.38</v>
      </c>
      <c r="E2246" s="343"/>
    </row>
    <row r="2247" spans="1:5" s="341" customFormat="1" ht="30" x14ac:dyDescent="0.25">
      <c r="A2247" s="360" t="s">
        <v>2770</v>
      </c>
      <c r="B2247" s="360" t="s">
        <v>26148</v>
      </c>
      <c r="C2247" s="359" t="s">
        <v>6608</v>
      </c>
      <c r="D2247" s="362">
        <v>837.86</v>
      </c>
      <c r="E2247" s="343"/>
    </row>
    <row r="2248" spans="1:5" s="341" customFormat="1" ht="30" x14ac:dyDescent="0.25">
      <c r="A2248" s="360" t="s">
        <v>2771</v>
      </c>
      <c r="B2248" s="360" t="s">
        <v>26149</v>
      </c>
      <c r="C2248" s="359" t="s">
        <v>6608</v>
      </c>
      <c r="D2248" s="362">
        <v>436.17</v>
      </c>
      <c r="E2248" s="343"/>
    </row>
    <row r="2249" spans="1:5" s="341" customFormat="1" ht="30" x14ac:dyDescent="0.25">
      <c r="A2249" s="360" t="s">
        <v>2772</v>
      </c>
      <c r="B2249" s="360" t="s">
        <v>26150</v>
      </c>
      <c r="C2249" s="359" t="s">
        <v>6608</v>
      </c>
      <c r="D2249" s="362">
        <v>570.07000000000005</v>
      </c>
      <c r="E2249" s="343"/>
    </row>
    <row r="2250" spans="1:5" s="341" customFormat="1" ht="30" x14ac:dyDescent="0.25">
      <c r="A2250" s="360" t="s">
        <v>2773</v>
      </c>
      <c r="B2250" s="360" t="s">
        <v>26151</v>
      </c>
      <c r="C2250" s="359" t="s">
        <v>6608</v>
      </c>
      <c r="D2250" s="362">
        <v>603.54</v>
      </c>
      <c r="E2250" s="343"/>
    </row>
    <row r="2251" spans="1:5" s="341" customFormat="1" ht="30" x14ac:dyDescent="0.25">
      <c r="A2251" s="360" t="s">
        <v>2774</v>
      </c>
      <c r="B2251" s="360" t="s">
        <v>26152</v>
      </c>
      <c r="C2251" s="359" t="s">
        <v>6608</v>
      </c>
      <c r="D2251" s="362">
        <v>634.12</v>
      </c>
      <c r="E2251" s="343"/>
    </row>
    <row r="2252" spans="1:5" s="341" customFormat="1" ht="30" x14ac:dyDescent="0.25">
      <c r="A2252" s="360" t="s">
        <v>2775</v>
      </c>
      <c r="B2252" s="360" t="s">
        <v>26153</v>
      </c>
      <c r="C2252" s="359" t="s">
        <v>6608</v>
      </c>
      <c r="D2252" s="362">
        <v>670.49</v>
      </c>
      <c r="E2252" s="343"/>
    </row>
    <row r="2253" spans="1:5" s="341" customFormat="1" ht="30" x14ac:dyDescent="0.25">
      <c r="A2253" s="360" t="s">
        <v>2776</v>
      </c>
      <c r="B2253" s="360" t="s">
        <v>26154</v>
      </c>
      <c r="C2253" s="359" t="s">
        <v>6608</v>
      </c>
      <c r="D2253" s="362">
        <v>703.96</v>
      </c>
      <c r="E2253" s="343"/>
    </row>
    <row r="2254" spans="1:5" s="341" customFormat="1" ht="30" x14ac:dyDescent="0.25">
      <c r="A2254" s="360" t="s">
        <v>2777</v>
      </c>
      <c r="B2254" s="360" t="s">
        <v>26155</v>
      </c>
      <c r="C2254" s="359" t="s">
        <v>6608</v>
      </c>
      <c r="D2254" s="362">
        <v>737.44</v>
      </c>
      <c r="E2254" s="343"/>
    </row>
    <row r="2255" spans="1:5" s="341" customFormat="1" ht="30" x14ac:dyDescent="0.25">
      <c r="A2255" s="360" t="s">
        <v>2778</v>
      </c>
      <c r="B2255" s="360" t="s">
        <v>26156</v>
      </c>
      <c r="C2255" s="359" t="s">
        <v>6608</v>
      </c>
      <c r="D2255" s="364">
        <v>1091.4000000000001</v>
      </c>
      <c r="E2255" s="343"/>
    </row>
    <row r="2256" spans="1:5" s="341" customFormat="1" ht="30" x14ac:dyDescent="0.25">
      <c r="A2256" s="360" t="s">
        <v>2779</v>
      </c>
      <c r="B2256" s="360" t="s">
        <v>26157</v>
      </c>
      <c r="C2256" s="359" t="s">
        <v>6608</v>
      </c>
      <c r="D2256" s="362">
        <v>544.16</v>
      </c>
      <c r="E2256" s="343"/>
    </row>
    <row r="2257" spans="1:5" s="341" customFormat="1" ht="30" x14ac:dyDescent="0.25">
      <c r="A2257" s="360" t="s">
        <v>2780</v>
      </c>
      <c r="B2257" s="360" t="s">
        <v>26158</v>
      </c>
      <c r="C2257" s="359" t="s">
        <v>6608</v>
      </c>
      <c r="D2257" s="362">
        <v>700.51</v>
      </c>
      <c r="E2257" s="343"/>
    </row>
    <row r="2258" spans="1:5" s="341" customFormat="1" ht="30" x14ac:dyDescent="0.25">
      <c r="A2258" s="360" t="s">
        <v>2781</v>
      </c>
      <c r="B2258" s="360" t="s">
        <v>26159</v>
      </c>
      <c r="C2258" s="359" t="s">
        <v>6608</v>
      </c>
      <c r="D2258" s="362">
        <v>856.87</v>
      </c>
      <c r="E2258" s="343"/>
    </row>
    <row r="2259" spans="1:5" s="341" customFormat="1" ht="30" x14ac:dyDescent="0.25">
      <c r="A2259" s="360" t="s">
        <v>2782</v>
      </c>
      <c r="B2259" s="360" t="s">
        <v>26160</v>
      </c>
      <c r="C2259" s="359" t="s">
        <v>6608</v>
      </c>
      <c r="D2259" s="364">
        <v>1180.82</v>
      </c>
      <c r="E2259" s="343"/>
    </row>
    <row r="2260" spans="1:5" s="341" customFormat="1" ht="30" x14ac:dyDescent="0.25">
      <c r="A2260" s="360" t="s">
        <v>2783</v>
      </c>
      <c r="B2260" s="360" t="s">
        <v>26161</v>
      </c>
      <c r="C2260" s="359" t="s">
        <v>6608</v>
      </c>
      <c r="D2260" s="364">
        <v>1539.9</v>
      </c>
      <c r="E2260" s="343"/>
    </row>
    <row r="2261" spans="1:5" s="341" customFormat="1" ht="30" x14ac:dyDescent="0.25">
      <c r="A2261" s="360" t="s">
        <v>2784</v>
      </c>
      <c r="B2261" s="360" t="s">
        <v>26162</v>
      </c>
      <c r="C2261" s="359" t="s">
        <v>6608</v>
      </c>
      <c r="D2261" s="362">
        <v>642.20000000000005</v>
      </c>
      <c r="E2261" s="343"/>
    </row>
    <row r="2262" spans="1:5" s="341" customFormat="1" ht="30" x14ac:dyDescent="0.25">
      <c r="A2262" s="360" t="s">
        <v>2785</v>
      </c>
      <c r="B2262" s="360" t="s">
        <v>26163</v>
      </c>
      <c r="C2262" s="359" t="s">
        <v>6608</v>
      </c>
      <c r="D2262" s="362">
        <v>821.74</v>
      </c>
      <c r="E2262" s="343"/>
    </row>
    <row r="2263" spans="1:5" s="341" customFormat="1" ht="30" x14ac:dyDescent="0.25">
      <c r="A2263" s="360" t="s">
        <v>2786</v>
      </c>
      <c r="B2263" s="360" t="s">
        <v>26164</v>
      </c>
      <c r="C2263" s="359" t="s">
        <v>6608</v>
      </c>
      <c r="D2263" s="364">
        <v>1001.28</v>
      </c>
      <c r="E2263" s="343"/>
    </row>
    <row r="2264" spans="1:5" s="341" customFormat="1" ht="30" x14ac:dyDescent="0.25">
      <c r="A2264" s="360" t="s">
        <v>2787</v>
      </c>
      <c r="B2264" s="360" t="s">
        <v>26165</v>
      </c>
      <c r="C2264" s="359" t="s">
        <v>6608</v>
      </c>
      <c r="D2264" s="364">
        <v>1357.19</v>
      </c>
      <c r="E2264" s="343"/>
    </row>
    <row r="2265" spans="1:5" s="341" customFormat="1" ht="30" x14ac:dyDescent="0.25">
      <c r="A2265" s="360" t="s">
        <v>2788</v>
      </c>
      <c r="B2265" s="360" t="s">
        <v>26166</v>
      </c>
      <c r="C2265" s="359" t="s">
        <v>6608</v>
      </c>
      <c r="D2265" s="364">
        <v>1764.08</v>
      </c>
      <c r="E2265" s="343"/>
    </row>
    <row r="2266" spans="1:5" s="341" customFormat="1" ht="30" x14ac:dyDescent="0.25">
      <c r="A2266" s="360" t="s">
        <v>2789</v>
      </c>
      <c r="B2266" s="360" t="s">
        <v>26167</v>
      </c>
      <c r="C2266" s="359" t="s">
        <v>6608</v>
      </c>
      <c r="D2266" s="362">
        <v>950.29</v>
      </c>
      <c r="E2266" s="343"/>
    </row>
    <row r="2267" spans="1:5" s="341" customFormat="1" ht="30" x14ac:dyDescent="0.25">
      <c r="A2267" s="360" t="s">
        <v>2790</v>
      </c>
      <c r="B2267" s="360" t="s">
        <v>26168</v>
      </c>
      <c r="C2267" s="359" t="s">
        <v>6608</v>
      </c>
      <c r="D2267" s="364">
        <v>1153.74</v>
      </c>
      <c r="E2267" s="343"/>
    </row>
    <row r="2268" spans="1:5" s="341" customFormat="1" x14ac:dyDescent="0.25">
      <c r="A2268" s="378">
        <v>8993</v>
      </c>
      <c r="B2268" s="356" t="s">
        <v>7109</v>
      </c>
      <c r="C2268" s="357"/>
      <c r="D2268" s="358"/>
      <c r="E2268" s="343"/>
    </row>
    <row r="2269" spans="1:5" s="341" customFormat="1" ht="30" x14ac:dyDescent="0.25">
      <c r="A2269" s="360" t="s">
        <v>2728</v>
      </c>
      <c r="B2269" s="360" t="s">
        <v>26169</v>
      </c>
      <c r="C2269" s="359" t="s">
        <v>6608</v>
      </c>
      <c r="D2269" s="364">
        <v>1579.56</v>
      </c>
      <c r="E2269" s="343"/>
    </row>
    <row r="2270" spans="1:5" s="341" customFormat="1" ht="30" x14ac:dyDescent="0.25">
      <c r="A2270" s="360" t="s">
        <v>2729</v>
      </c>
      <c r="B2270" s="360" t="s">
        <v>26170</v>
      </c>
      <c r="C2270" s="359" t="s">
        <v>6608</v>
      </c>
      <c r="D2270" s="364">
        <v>1149.01</v>
      </c>
      <c r="E2270" s="343"/>
    </row>
    <row r="2271" spans="1:5" s="341" customFormat="1" ht="30" x14ac:dyDescent="0.25">
      <c r="A2271" s="360" t="s">
        <v>2730</v>
      </c>
      <c r="B2271" s="360" t="s">
        <v>26171</v>
      </c>
      <c r="C2271" s="359" t="s">
        <v>6608</v>
      </c>
      <c r="D2271" s="362">
        <v>255.02</v>
      </c>
      <c r="E2271" s="343"/>
    </row>
    <row r="2272" spans="1:5" s="341" customFormat="1" ht="30" x14ac:dyDescent="0.25">
      <c r="A2272" s="360" t="s">
        <v>2731</v>
      </c>
      <c r="B2272" s="360" t="s">
        <v>26172</v>
      </c>
      <c r="C2272" s="359" t="s">
        <v>6608</v>
      </c>
      <c r="D2272" s="362">
        <v>290.45999999999998</v>
      </c>
      <c r="E2272" s="343"/>
    </row>
    <row r="2273" spans="1:5" s="341" customFormat="1" ht="30" x14ac:dyDescent="0.25">
      <c r="A2273" s="360" t="s">
        <v>2732</v>
      </c>
      <c r="B2273" s="360" t="s">
        <v>26173</v>
      </c>
      <c r="C2273" s="359" t="s">
        <v>6608</v>
      </c>
      <c r="D2273" s="362">
        <v>361.34</v>
      </c>
      <c r="E2273" s="343"/>
    </row>
    <row r="2274" spans="1:5" s="341" customFormat="1" ht="30" x14ac:dyDescent="0.25">
      <c r="A2274" s="360" t="s">
        <v>2733</v>
      </c>
      <c r="B2274" s="360" t="s">
        <v>26174</v>
      </c>
      <c r="C2274" s="359" t="s">
        <v>6608</v>
      </c>
      <c r="D2274" s="362">
        <v>406.54</v>
      </c>
      <c r="E2274" s="343"/>
    </row>
    <row r="2275" spans="1:5" s="341" customFormat="1" ht="30" x14ac:dyDescent="0.25">
      <c r="A2275" s="360" t="s">
        <v>2734</v>
      </c>
      <c r="B2275" s="360" t="s">
        <v>26175</v>
      </c>
      <c r="C2275" s="359" t="s">
        <v>6608</v>
      </c>
      <c r="D2275" s="362">
        <v>497.7</v>
      </c>
      <c r="E2275" s="343"/>
    </row>
    <row r="2276" spans="1:5" s="341" customFormat="1" ht="30" x14ac:dyDescent="0.25">
      <c r="A2276" s="360" t="s">
        <v>2735</v>
      </c>
      <c r="B2276" s="360" t="s">
        <v>26176</v>
      </c>
      <c r="C2276" s="359" t="s">
        <v>6608</v>
      </c>
      <c r="D2276" s="362">
        <v>588.86</v>
      </c>
      <c r="E2276" s="343"/>
    </row>
    <row r="2277" spans="1:5" s="341" customFormat="1" ht="30" x14ac:dyDescent="0.25">
      <c r="A2277" s="360" t="s">
        <v>2736</v>
      </c>
      <c r="B2277" s="360" t="s">
        <v>26177</v>
      </c>
      <c r="C2277" s="359" t="s">
        <v>6608</v>
      </c>
      <c r="D2277" s="362">
        <v>876.38</v>
      </c>
      <c r="E2277" s="343"/>
    </row>
    <row r="2278" spans="1:5" s="341" customFormat="1" ht="30" x14ac:dyDescent="0.25">
      <c r="A2278" s="360" t="s">
        <v>2737</v>
      </c>
      <c r="B2278" s="360" t="s">
        <v>26178</v>
      </c>
      <c r="C2278" s="359" t="s">
        <v>6608</v>
      </c>
      <c r="D2278" s="362">
        <v>539.88</v>
      </c>
      <c r="E2278" s="343"/>
    </row>
    <row r="2279" spans="1:5" s="341" customFormat="1" ht="30" x14ac:dyDescent="0.25">
      <c r="A2279" s="360" t="s">
        <v>2738</v>
      </c>
      <c r="B2279" s="360" t="s">
        <v>26179</v>
      </c>
      <c r="C2279" s="359" t="s">
        <v>6608</v>
      </c>
      <c r="D2279" s="362">
        <v>652.04999999999995</v>
      </c>
      <c r="E2279" s="343"/>
    </row>
    <row r="2280" spans="1:5" s="341" customFormat="1" ht="30" x14ac:dyDescent="0.25">
      <c r="A2280" s="360" t="s">
        <v>2739</v>
      </c>
      <c r="B2280" s="360" t="s">
        <v>26180</v>
      </c>
      <c r="C2280" s="359" t="s">
        <v>6608</v>
      </c>
      <c r="D2280" s="364">
        <v>1092.17</v>
      </c>
      <c r="E2280" s="343"/>
    </row>
    <row r="2281" spans="1:5" s="341" customFormat="1" ht="30" x14ac:dyDescent="0.25">
      <c r="A2281" s="360" t="s">
        <v>2740</v>
      </c>
      <c r="B2281" s="360" t="s">
        <v>26181</v>
      </c>
      <c r="C2281" s="359" t="s">
        <v>6608</v>
      </c>
      <c r="D2281" s="362">
        <v>690.48</v>
      </c>
      <c r="E2281" s="343"/>
    </row>
    <row r="2282" spans="1:5" s="341" customFormat="1" ht="30" x14ac:dyDescent="0.25">
      <c r="A2282" s="360" t="s">
        <v>2741</v>
      </c>
      <c r="B2282" s="360" t="s">
        <v>26182</v>
      </c>
      <c r="C2282" s="359" t="s">
        <v>6608</v>
      </c>
      <c r="D2282" s="362">
        <v>824.38</v>
      </c>
      <c r="E2282" s="343"/>
    </row>
    <row r="2283" spans="1:5" s="341" customFormat="1" ht="30" x14ac:dyDescent="0.25">
      <c r="A2283" s="360" t="s">
        <v>2742</v>
      </c>
      <c r="B2283" s="360" t="s">
        <v>26183</v>
      </c>
      <c r="C2283" s="359" t="s">
        <v>6608</v>
      </c>
      <c r="D2283" s="362">
        <v>958.28</v>
      </c>
      <c r="E2283" s="343"/>
    </row>
    <row r="2284" spans="1:5" s="341" customFormat="1" ht="30" x14ac:dyDescent="0.25">
      <c r="A2284" s="360" t="s">
        <v>2743</v>
      </c>
      <c r="B2284" s="360" t="s">
        <v>26184</v>
      </c>
      <c r="C2284" s="359" t="s">
        <v>6608</v>
      </c>
      <c r="D2284" s="364">
        <v>1405.59</v>
      </c>
      <c r="E2284" s="343"/>
    </row>
    <row r="2285" spans="1:5" s="341" customFormat="1" ht="30" x14ac:dyDescent="0.25">
      <c r="A2285" s="360" t="s">
        <v>2744</v>
      </c>
      <c r="B2285" s="360" t="s">
        <v>26185</v>
      </c>
      <c r="C2285" s="359" t="s">
        <v>6608</v>
      </c>
      <c r="D2285" s="362">
        <v>858.35</v>
      </c>
      <c r="E2285" s="343"/>
    </row>
    <row r="2286" spans="1:5" s="341" customFormat="1" ht="30" x14ac:dyDescent="0.25">
      <c r="A2286" s="360" t="s">
        <v>2745</v>
      </c>
      <c r="B2286" s="360" t="s">
        <v>26186</v>
      </c>
      <c r="C2286" s="359" t="s">
        <v>6608</v>
      </c>
      <c r="D2286" s="364">
        <v>1014.7</v>
      </c>
      <c r="E2286" s="343"/>
    </row>
    <row r="2287" spans="1:5" s="341" customFormat="1" ht="30" x14ac:dyDescent="0.25">
      <c r="A2287" s="360" t="s">
        <v>2746</v>
      </c>
      <c r="B2287" s="360" t="s">
        <v>26187</v>
      </c>
      <c r="C2287" s="359" t="s">
        <v>6608</v>
      </c>
      <c r="D2287" s="364">
        <v>1171.06</v>
      </c>
      <c r="E2287" s="343"/>
    </row>
    <row r="2288" spans="1:5" s="341" customFormat="1" ht="30" x14ac:dyDescent="0.25">
      <c r="A2288" s="360" t="s">
        <v>2747</v>
      </c>
      <c r="B2288" s="360" t="s">
        <v>26188</v>
      </c>
      <c r="C2288" s="359" t="s">
        <v>6608</v>
      </c>
      <c r="D2288" s="364">
        <v>1582.09</v>
      </c>
      <c r="E2288" s="343"/>
    </row>
    <row r="2289" spans="1:5" s="341" customFormat="1" ht="30" x14ac:dyDescent="0.25">
      <c r="A2289" s="360" t="s">
        <v>2748</v>
      </c>
      <c r="B2289" s="360" t="s">
        <v>26189</v>
      </c>
      <c r="C2289" s="359" t="s">
        <v>6608</v>
      </c>
      <c r="D2289" s="364">
        <v>1941.17</v>
      </c>
      <c r="E2289" s="343"/>
    </row>
    <row r="2290" spans="1:5" s="341" customFormat="1" ht="30" x14ac:dyDescent="0.25">
      <c r="A2290" s="360" t="s">
        <v>2749</v>
      </c>
      <c r="B2290" s="360" t="s">
        <v>26190</v>
      </c>
      <c r="C2290" s="359" t="s">
        <v>6608</v>
      </c>
      <c r="D2290" s="364">
        <v>1043.48</v>
      </c>
      <c r="E2290" s="343"/>
    </row>
    <row r="2291" spans="1:5" s="341" customFormat="1" ht="30" x14ac:dyDescent="0.25">
      <c r="A2291" s="360" t="s">
        <v>2750</v>
      </c>
      <c r="B2291" s="360" t="s">
        <v>26191</v>
      </c>
      <c r="C2291" s="359" t="s">
        <v>6608</v>
      </c>
      <c r="D2291" s="364">
        <v>1223.02</v>
      </c>
      <c r="E2291" s="343"/>
    </row>
    <row r="2292" spans="1:5" s="341" customFormat="1" ht="30" x14ac:dyDescent="0.25">
      <c r="A2292" s="360" t="s">
        <v>2751</v>
      </c>
      <c r="B2292" s="360" t="s">
        <v>26192</v>
      </c>
      <c r="C2292" s="359" t="s">
        <v>6608</v>
      </c>
      <c r="D2292" s="364">
        <v>1402.55</v>
      </c>
      <c r="E2292" s="343"/>
    </row>
    <row r="2293" spans="1:5" s="341" customFormat="1" ht="30" x14ac:dyDescent="0.25">
      <c r="A2293" s="360" t="s">
        <v>2752</v>
      </c>
      <c r="B2293" s="360" t="s">
        <v>26193</v>
      </c>
      <c r="C2293" s="359" t="s">
        <v>6608</v>
      </c>
      <c r="D2293" s="364">
        <v>1856.21</v>
      </c>
      <c r="E2293" s="343"/>
    </row>
    <row r="2294" spans="1:5" s="341" customFormat="1" ht="30" x14ac:dyDescent="0.25">
      <c r="A2294" s="360" t="s">
        <v>2753</v>
      </c>
      <c r="B2294" s="360" t="s">
        <v>26194</v>
      </c>
      <c r="C2294" s="359" t="s">
        <v>6608</v>
      </c>
      <c r="D2294" s="364">
        <v>2263.11</v>
      </c>
      <c r="E2294" s="343"/>
    </row>
    <row r="2295" spans="1:5" s="341" customFormat="1" ht="30" x14ac:dyDescent="0.25">
      <c r="A2295" s="360" t="s">
        <v>2754</v>
      </c>
      <c r="B2295" s="360" t="s">
        <v>26195</v>
      </c>
      <c r="C2295" s="359" t="s">
        <v>6608</v>
      </c>
      <c r="D2295" s="364">
        <v>1449.32</v>
      </c>
      <c r="E2295" s="343"/>
    </row>
    <row r="2296" spans="1:5" s="341" customFormat="1" ht="30" x14ac:dyDescent="0.25">
      <c r="A2296" s="360" t="s">
        <v>2755</v>
      </c>
      <c r="B2296" s="360" t="s">
        <v>26196</v>
      </c>
      <c r="C2296" s="359" t="s">
        <v>6608</v>
      </c>
      <c r="D2296" s="364">
        <v>1652.76</v>
      </c>
      <c r="E2296" s="343"/>
    </row>
    <row r="2297" spans="1:5" s="341" customFormat="1" x14ac:dyDescent="0.25">
      <c r="A2297" s="378">
        <v>8994</v>
      </c>
      <c r="B2297" s="356" t="s">
        <v>11926</v>
      </c>
      <c r="C2297" s="357"/>
      <c r="D2297" s="358"/>
      <c r="E2297" s="343"/>
    </row>
    <row r="2298" spans="1:5" s="341" customFormat="1" ht="15" x14ac:dyDescent="0.25">
      <c r="A2298" s="360" t="s">
        <v>2723</v>
      </c>
      <c r="B2298" s="360" t="s">
        <v>35973</v>
      </c>
      <c r="C2298" s="359" t="s">
        <v>6608</v>
      </c>
      <c r="D2298" s="362">
        <v>992.19</v>
      </c>
      <c r="E2298" s="343"/>
    </row>
    <row r="2299" spans="1:5" s="341" customFormat="1" ht="15" x14ac:dyDescent="0.25">
      <c r="A2299" s="360" t="s">
        <v>2724</v>
      </c>
      <c r="B2299" s="360" t="s">
        <v>35974</v>
      </c>
      <c r="C2299" s="359" t="s">
        <v>6608</v>
      </c>
      <c r="D2299" s="364">
        <v>1934.67</v>
      </c>
      <c r="E2299" s="343"/>
    </row>
    <row r="2300" spans="1:5" s="341" customFormat="1" ht="15" x14ac:dyDescent="0.25">
      <c r="A2300" s="360" t="s">
        <v>2725</v>
      </c>
      <c r="B2300" s="360" t="s">
        <v>35975</v>
      </c>
      <c r="C2300" s="359" t="s">
        <v>6608</v>
      </c>
      <c r="D2300" s="362">
        <v>685.99</v>
      </c>
      <c r="E2300" s="343"/>
    </row>
    <row r="2301" spans="1:5" s="341" customFormat="1" ht="15" x14ac:dyDescent="0.25">
      <c r="A2301" s="360" t="s">
        <v>12934</v>
      </c>
      <c r="B2301" s="360" t="s">
        <v>35976</v>
      </c>
      <c r="C2301" s="359" t="s">
        <v>6608</v>
      </c>
      <c r="D2301" s="364">
        <v>2769.51</v>
      </c>
      <c r="E2301" s="343"/>
    </row>
    <row r="2302" spans="1:5" s="341" customFormat="1" ht="15" x14ac:dyDescent="0.25">
      <c r="A2302" s="360" t="s">
        <v>12935</v>
      </c>
      <c r="B2302" s="360" t="s">
        <v>35977</v>
      </c>
      <c r="C2302" s="359" t="s">
        <v>6608</v>
      </c>
      <c r="D2302" s="362">
        <v>699.92</v>
      </c>
      <c r="E2302" s="343"/>
    </row>
    <row r="2303" spans="1:5" s="341" customFormat="1" ht="15" x14ac:dyDescent="0.25">
      <c r="A2303" s="360" t="s">
        <v>2726</v>
      </c>
      <c r="B2303" s="360" t="s">
        <v>35978</v>
      </c>
      <c r="C2303" s="359" t="s">
        <v>6608</v>
      </c>
      <c r="D2303" s="362">
        <v>742.89</v>
      </c>
      <c r="E2303" s="343"/>
    </row>
    <row r="2304" spans="1:5" s="341" customFormat="1" ht="15" x14ac:dyDescent="0.25">
      <c r="A2304" s="360" t="s">
        <v>12936</v>
      </c>
      <c r="B2304" s="360" t="s">
        <v>35979</v>
      </c>
      <c r="C2304" s="359" t="s">
        <v>6608</v>
      </c>
      <c r="D2304" s="364">
        <v>3639.56</v>
      </c>
      <c r="E2304" s="343"/>
    </row>
    <row r="2305" spans="1:5" s="341" customFormat="1" ht="45" x14ac:dyDescent="0.25">
      <c r="A2305" s="360" t="s">
        <v>7110</v>
      </c>
      <c r="B2305" s="360" t="s">
        <v>26197</v>
      </c>
      <c r="C2305" s="359" t="s">
        <v>6608</v>
      </c>
      <c r="D2305" s="365">
        <v>34744.76</v>
      </c>
      <c r="E2305" s="343"/>
    </row>
    <row r="2306" spans="1:5" s="341" customFormat="1" x14ac:dyDescent="0.25">
      <c r="A2306" s="378">
        <v>8995</v>
      </c>
      <c r="B2306" s="356" t="s">
        <v>7111</v>
      </c>
      <c r="C2306" s="357"/>
      <c r="D2306" s="358"/>
      <c r="E2306" s="343"/>
    </row>
    <row r="2307" spans="1:5" s="341" customFormat="1" ht="15" x14ac:dyDescent="0.25">
      <c r="A2307" s="360" t="s">
        <v>2817</v>
      </c>
      <c r="B2307" s="360" t="s">
        <v>25119</v>
      </c>
      <c r="C2307" s="359" t="s">
        <v>6608</v>
      </c>
      <c r="D2307" s="362">
        <v>817.17</v>
      </c>
      <c r="E2307" s="343"/>
    </row>
    <row r="2308" spans="1:5" s="341" customFormat="1" ht="15" x14ac:dyDescent="0.25">
      <c r="A2308" s="360" t="s">
        <v>2816</v>
      </c>
      <c r="B2308" s="360" t="s">
        <v>25120</v>
      </c>
      <c r="C2308" s="359" t="s">
        <v>6608</v>
      </c>
      <c r="D2308" s="362">
        <v>808.73</v>
      </c>
      <c r="E2308" s="343"/>
    </row>
    <row r="2309" spans="1:5" s="341" customFormat="1" ht="15" x14ac:dyDescent="0.25">
      <c r="A2309" s="360" t="s">
        <v>2822</v>
      </c>
      <c r="B2309" s="360" t="s">
        <v>25121</v>
      </c>
      <c r="C2309" s="359" t="s">
        <v>6608</v>
      </c>
      <c r="D2309" s="362">
        <v>874.55</v>
      </c>
      <c r="E2309" s="343"/>
    </row>
    <row r="2310" spans="1:5" s="341" customFormat="1" ht="15" x14ac:dyDescent="0.25">
      <c r="A2310" s="360" t="s">
        <v>3040</v>
      </c>
      <c r="B2310" s="360" t="s">
        <v>25122</v>
      </c>
      <c r="C2310" s="359" t="s">
        <v>6608</v>
      </c>
      <c r="D2310" s="364">
        <v>1249.02</v>
      </c>
      <c r="E2310" s="343"/>
    </row>
    <row r="2311" spans="1:5" s="341" customFormat="1" ht="15" x14ac:dyDescent="0.25">
      <c r="A2311" s="360" t="s">
        <v>2815</v>
      </c>
      <c r="B2311" s="360" t="s">
        <v>25123</v>
      </c>
      <c r="C2311" s="359" t="s">
        <v>6608</v>
      </c>
      <c r="D2311" s="364">
        <v>7847.05</v>
      </c>
      <c r="E2311" s="343"/>
    </row>
    <row r="2312" spans="1:5" s="341" customFormat="1" ht="15" x14ac:dyDescent="0.25">
      <c r="A2312" s="360" t="s">
        <v>25124</v>
      </c>
      <c r="B2312" s="360" t="s">
        <v>25125</v>
      </c>
      <c r="C2312" s="359" t="s">
        <v>6608</v>
      </c>
      <c r="D2312" s="364">
        <v>1795.94</v>
      </c>
      <c r="E2312" s="343"/>
    </row>
    <row r="2313" spans="1:5" s="341" customFormat="1" ht="15" x14ac:dyDescent="0.25">
      <c r="A2313" s="360" t="s">
        <v>2818</v>
      </c>
      <c r="B2313" s="360" t="s">
        <v>25126</v>
      </c>
      <c r="C2313" s="359" t="s">
        <v>6608</v>
      </c>
      <c r="D2313" s="364">
        <v>1804.2</v>
      </c>
      <c r="E2313" s="343"/>
    </row>
    <row r="2314" spans="1:5" s="341" customFormat="1" ht="15" x14ac:dyDescent="0.25">
      <c r="A2314" s="360" t="s">
        <v>2819</v>
      </c>
      <c r="B2314" s="360" t="s">
        <v>25127</v>
      </c>
      <c r="C2314" s="359" t="s">
        <v>6608</v>
      </c>
      <c r="D2314" s="364">
        <v>2064.96</v>
      </c>
      <c r="E2314" s="343"/>
    </row>
    <row r="2315" spans="1:5" s="341" customFormat="1" ht="15" x14ac:dyDescent="0.25">
      <c r="A2315" s="360" t="s">
        <v>2820</v>
      </c>
      <c r="B2315" s="360" t="s">
        <v>25128</v>
      </c>
      <c r="C2315" s="359" t="s">
        <v>6608</v>
      </c>
      <c r="D2315" s="364">
        <v>4223.3999999999996</v>
      </c>
      <c r="E2315" s="343"/>
    </row>
    <row r="2316" spans="1:5" s="341" customFormat="1" ht="15" x14ac:dyDescent="0.25">
      <c r="A2316" s="360" t="s">
        <v>2821</v>
      </c>
      <c r="B2316" s="360" t="s">
        <v>25129</v>
      </c>
      <c r="C2316" s="359" t="s">
        <v>6608</v>
      </c>
      <c r="D2316" s="364">
        <v>6190.11</v>
      </c>
      <c r="E2316" s="343"/>
    </row>
    <row r="2317" spans="1:5" s="341" customFormat="1" x14ac:dyDescent="0.25">
      <c r="A2317" s="378">
        <v>8996</v>
      </c>
      <c r="B2317" s="356" t="s">
        <v>7112</v>
      </c>
      <c r="C2317" s="357"/>
      <c r="D2317" s="358"/>
      <c r="E2317" s="343"/>
    </row>
    <row r="2318" spans="1:5" s="341" customFormat="1" ht="15" x14ac:dyDescent="0.25">
      <c r="A2318" s="360" t="s">
        <v>3293</v>
      </c>
      <c r="B2318" s="360" t="s">
        <v>4787</v>
      </c>
      <c r="C2318" s="359" t="s">
        <v>1546</v>
      </c>
      <c r="D2318" s="363">
        <v>94.24</v>
      </c>
      <c r="E2318" s="343"/>
    </row>
    <row r="2319" spans="1:5" s="341" customFormat="1" ht="15" x14ac:dyDescent="0.25">
      <c r="A2319" s="360" t="s">
        <v>3294</v>
      </c>
      <c r="B2319" s="360" t="s">
        <v>4788</v>
      </c>
      <c r="C2319" s="359" t="s">
        <v>6608</v>
      </c>
      <c r="D2319" s="362">
        <v>136.49</v>
      </c>
      <c r="E2319" s="343"/>
    </row>
    <row r="2320" spans="1:5" s="341" customFormat="1" ht="15" x14ac:dyDescent="0.25">
      <c r="A2320" s="360" t="s">
        <v>3295</v>
      </c>
      <c r="B2320" s="360" t="s">
        <v>4789</v>
      </c>
      <c r="C2320" s="359" t="s">
        <v>6608</v>
      </c>
      <c r="D2320" s="362">
        <v>300.10000000000002</v>
      </c>
      <c r="E2320" s="343"/>
    </row>
    <row r="2321" spans="1:5" s="341" customFormat="1" ht="15" x14ac:dyDescent="0.25">
      <c r="A2321" s="360" t="s">
        <v>3296</v>
      </c>
      <c r="B2321" s="360" t="s">
        <v>4790</v>
      </c>
      <c r="C2321" s="359" t="s">
        <v>6608</v>
      </c>
      <c r="D2321" s="362">
        <v>282.23</v>
      </c>
      <c r="E2321" s="343"/>
    </row>
    <row r="2322" spans="1:5" s="341" customFormat="1" ht="15" x14ac:dyDescent="0.25">
      <c r="A2322" s="360" t="s">
        <v>3297</v>
      </c>
      <c r="B2322" s="360" t="s">
        <v>7113</v>
      </c>
      <c r="C2322" s="359" t="s">
        <v>6608</v>
      </c>
      <c r="D2322" s="362">
        <v>102.56</v>
      </c>
      <c r="E2322" s="343"/>
    </row>
    <row r="2323" spans="1:5" s="341" customFormat="1" ht="15" x14ac:dyDescent="0.25">
      <c r="A2323" s="360" t="s">
        <v>3298</v>
      </c>
      <c r="B2323" s="360" t="s">
        <v>4791</v>
      </c>
      <c r="C2323" s="359" t="s">
        <v>6608</v>
      </c>
      <c r="D2323" s="362">
        <v>314.99</v>
      </c>
      <c r="E2323" s="343"/>
    </row>
    <row r="2324" spans="1:5" s="341" customFormat="1" ht="15" x14ac:dyDescent="0.25">
      <c r="A2324" s="360" t="s">
        <v>3299</v>
      </c>
      <c r="B2324" s="360" t="s">
        <v>4792</v>
      </c>
      <c r="C2324" s="359" t="s">
        <v>6608</v>
      </c>
      <c r="D2324" s="362">
        <v>102.37</v>
      </c>
      <c r="E2324" s="343"/>
    </row>
    <row r="2325" spans="1:5" s="341" customFormat="1" x14ac:dyDescent="0.25">
      <c r="A2325" s="378">
        <v>8997</v>
      </c>
      <c r="B2325" s="356" t="s">
        <v>7114</v>
      </c>
      <c r="C2325" s="357"/>
      <c r="D2325" s="358"/>
      <c r="E2325" s="343"/>
    </row>
    <row r="2326" spans="1:5" s="341" customFormat="1" ht="15" x14ac:dyDescent="0.25">
      <c r="A2326" s="360" t="s">
        <v>1548</v>
      </c>
      <c r="B2326" s="360" t="s">
        <v>12937</v>
      </c>
      <c r="C2326" s="359" t="s">
        <v>6594</v>
      </c>
      <c r="D2326" s="362">
        <v>241.98</v>
      </c>
      <c r="E2326" s="343"/>
    </row>
    <row r="2327" spans="1:5" s="341" customFormat="1" ht="15" x14ac:dyDescent="0.25">
      <c r="A2327" s="360" t="s">
        <v>1547</v>
      </c>
      <c r="B2327" s="360" t="s">
        <v>12938</v>
      </c>
      <c r="C2327" s="359" t="s">
        <v>6594</v>
      </c>
      <c r="D2327" s="362">
        <v>188.68</v>
      </c>
      <c r="E2327" s="343"/>
    </row>
    <row r="2328" spans="1:5" s="341" customFormat="1" x14ac:dyDescent="0.25">
      <c r="A2328" s="378">
        <v>8998</v>
      </c>
      <c r="B2328" s="356" t="s">
        <v>7115</v>
      </c>
      <c r="C2328" s="357"/>
      <c r="D2328" s="358"/>
      <c r="E2328" s="343"/>
    </row>
    <row r="2329" spans="1:5" s="341" customFormat="1" ht="15" x14ac:dyDescent="0.25">
      <c r="A2329" s="360" t="s">
        <v>23532</v>
      </c>
      <c r="B2329" s="360" t="s">
        <v>23533</v>
      </c>
      <c r="C2329" s="359" t="s">
        <v>6608</v>
      </c>
      <c r="D2329" s="364">
        <v>4154.08</v>
      </c>
      <c r="E2329" s="343"/>
    </row>
    <row r="2330" spans="1:5" s="341" customFormat="1" ht="15" x14ac:dyDescent="0.25">
      <c r="A2330" s="360" t="s">
        <v>1549</v>
      </c>
      <c r="B2330" s="360" t="s">
        <v>1550</v>
      </c>
      <c r="C2330" s="359" t="s">
        <v>6608</v>
      </c>
      <c r="D2330" s="364">
        <v>2003.48</v>
      </c>
      <c r="E2330" s="343"/>
    </row>
    <row r="2331" spans="1:5" s="341" customFormat="1" ht="15" x14ac:dyDescent="0.25">
      <c r="A2331" s="360" t="s">
        <v>1551</v>
      </c>
      <c r="B2331" s="360" t="s">
        <v>1552</v>
      </c>
      <c r="C2331" s="359" t="s">
        <v>6608</v>
      </c>
      <c r="D2331" s="364">
        <v>2993.92</v>
      </c>
      <c r="E2331" s="343"/>
    </row>
    <row r="2332" spans="1:5" s="341" customFormat="1" ht="15" x14ac:dyDescent="0.25">
      <c r="A2332" s="360" t="s">
        <v>1553</v>
      </c>
      <c r="B2332" s="360" t="s">
        <v>1554</v>
      </c>
      <c r="C2332" s="359" t="s">
        <v>6608</v>
      </c>
      <c r="D2332" s="364">
        <v>3395.54</v>
      </c>
      <c r="E2332" s="343"/>
    </row>
    <row r="2333" spans="1:5" s="341" customFormat="1" ht="15" x14ac:dyDescent="0.25">
      <c r="A2333" s="360" t="s">
        <v>1555</v>
      </c>
      <c r="B2333" s="360" t="s">
        <v>1556</v>
      </c>
      <c r="C2333" s="359" t="s">
        <v>6608</v>
      </c>
      <c r="D2333" s="364">
        <v>4805.7299999999996</v>
      </c>
      <c r="E2333" s="343"/>
    </row>
    <row r="2334" spans="1:5" s="341" customFormat="1" x14ac:dyDescent="0.25">
      <c r="A2334" s="378">
        <v>8686</v>
      </c>
      <c r="B2334" s="356" t="s">
        <v>7116</v>
      </c>
      <c r="C2334" s="357"/>
      <c r="D2334" s="358"/>
      <c r="E2334" s="343"/>
    </row>
    <row r="2335" spans="1:5" s="341" customFormat="1" x14ac:dyDescent="0.25">
      <c r="A2335" s="378">
        <v>9000</v>
      </c>
      <c r="B2335" s="356" t="s">
        <v>7117</v>
      </c>
      <c r="C2335" s="357"/>
      <c r="D2335" s="358"/>
      <c r="E2335" s="343"/>
    </row>
    <row r="2336" spans="1:5" s="341" customFormat="1" ht="30" x14ac:dyDescent="0.25">
      <c r="A2336" s="360" t="s">
        <v>2019</v>
      </c>
      <c r="B2336" s="360" t="s">
        <v>2020</v>
      </c>
      <c r="C2336" s="359" t="s">
        <v>6594</v>
      </c>
      <c r="D2336" s="363">
        <v>96.76</v>
      </c>
      <c r="E2336" s="343"/>
    </row>
    <row r="2337" spans="1:5" s="341" customFormat="1" ht="30" x14ac:dyDescent="0.25">
      <c r="A2337" s="360" t="s">
        <v>2021</v>
      </c>
      <c r="B2337" s="360" t="s">
        <v>2022</v>
      </c>
      <c r="C2337" s="359" t="s">
        <v>6594</v>
      </c>
      <c r="D2337" s="362">
        <v>131.69</v>
      </c>
      <c r="E2337" s="343"/>
    </row>
    <row r="2338" spans="1:5" s="341" customFormat="1" ht="30" x14ac:dyDescent="0.25">
      <c r="A2338" s="360" t="s">
        <v>2023</v>
      </c>
      <c r="B2338" s="360" t="s">
        <v>2024</v>
      </c>
      <c r="C2338" s="359" t="s">
        <v>6594</v>
      </c>
      <c r="D2338" s="362">
        <v>163.98</v>
      </c>
      <c r="E2338" s="343"/>
    </row>
    <row r="2339" spans="1:5" s="341" customFormat="1" ht="30" x14ac:dyDescent="0.25">
      <c r="A2339" s="360" t="s">
        <v>2025</v>
      </c>
      <c r="B2339" s="360" t="s">
        <v>2026</v>
      </c>
      <c r="C2339" s="359" t="s">
        <v>6594</v>
      </c>
      <c r="D2339" s="362">
        <v>219.12</v>
      </c>
      <c r="E2339" s="343"/>
    </row>
    <row r="2340" spans="1:5" s="341" customFormat="1" ht="30" x14ac:dyDescent="0.25">
      <c r="A2340" s="360" t="s">
        <v>2027</v>
      </c>
      <c r="B2340" s="360" t="s">
        <v>7118</v>
      </c>
      <c r="C2340" s="359" t="s">
        <v>6594</v>
      </c>
      <c r="D2340" s="363">
        <v>32.17</v>
      </c>
      <c r="E2340" s="343"/>
    </row>
    <row r="2341" spans="1:5" s="341" customFormat="1" x14ac:dyDescent="0.25">
      <c r="A2341" s="378">
        <v>9001</v>
      </c>
      <c r="B2341" s="356" t="s">
        <v>7119</v>
      </c>
      <c r="C2341" s="357"/>
      <c r="D2341" s="358"/>
      <c r="E2341" s="343"/>
    </row>
    <row r="2342" spans="1:5" s="341" customFormat="1" ht="30" x14ac:dyDescent="0.25">
      <c r="A2342" s="360" t="s">
        <v>1976</v>
      </c>
      <c r="B2342" s="360" t="s">
        <v>1977</v>
      </c>
      <c r="C2342" s="359" t="s">
        <v>6594</v>
      </c>
      <c r="D2342" s="363">
        <v>76.31</v>
      </c>
      <c r="E2342" s="343"/>
    </row>
    <row r="2343" spans="1:5" s="341" customFormat="1" ht="30" x14ac:dyDescent="0.25">
      <c r="A2343" s="360" t="s">
        <v>1978</v>
      </c>
      <c r="B2343" s="360" t="s">
        <v>1979</v>
      </c>
      <c r="C2343" s="359" t="s">
        <v>6594</v>
      </c>
      <c r="D2343" s="362">
        <v>135.9</v>
      </c>
      <c r="E2343" s="343"/>
    </row>
    <row r="2344" spans="1:5" s="341" customFormat="1" ht="30" x14ac:dyDescent="0.25">
      <c r="A2344" s="360" t="s">
        <v>1980</v>
      </c>
      <c r="B2344" s="360" t="s">
        <v>1981</v>
      </c>
      <c r="C2344" s="359" t="s">
        <v>6594</v>
      </c>
      <c r="D2344" s="363">
        <v>98.77</v>
      </c>
      <c r="E2344" s="343"/>
    </row>
    <row r="2345" spans="1:5" s="341" customFormat="1" ht="30" x14ac:dyDescent="0.25">
      <c r="A2345" s="360" t="s">
        <v>1982</v>
      </c>
      <c r="B2345" s="360" t="s">
        <v>1983</v>
      </c>
      <c r="C2345" s="359" t="s">
        <v>6594</v>
      </c>
      <c r="D2345" s="362">
        <v>168</v>
      </c>
      <c r="E2345" s="343"/>
    </row>
    <row r="2346" spans="1:5" s="341" customFormat="1" ht="45" x14ac:dyDescent="0.25">
      <c r="A2346" s="360" t="s">
        <v>1984</v>
      </c>
      <c r="B2346" s="360" t="s">
        <v>1985</v>
      </c>
      <c r="C2346" s="359" t="s">
        <v>6594</v>
      </c>
      <c r="D2346" s="362">
        <v>315.47000000000003</v>
      </c>
      <c r="E2346" s="343"/>
    </row>
    <row r="2347" spans="1:5" s="341" customFormat="1" ht="30" x14ac:dyDescent="0.25">
      <c r="A2347" s="360" t="s">
        <v>1986</v>
      </c>
      <c r="B2347" s="360" t="s">
        <v>7120</v>
      </c>
      <c r="C2347" s="359" t="s">
        <v>6594</v>
      </c>
      <c r="D2347" s="362">
        <v>177.19</v>
      </c>
      <c r="E2347" s="343"/>
    </row>
    <row r="2348" spans="1:5" s="341" customFormat="1" ht="30" x14ac:dyDescent="0.25">
      <c r="A2348" s="360" t="s">
        <v>1987</v>
      </c>
      <c r="B2348" s="360" t="s">
        <v>1988</v>
      </c>
      <c r="C2348" s="359" t="s">
        <v>6594</v>
      </c>
      <c r="D2348" s="362">
        <v>131.62</v>
      </c>
      <c r="E2348" s="343"/>
    </row>
    <row r="2349" spans="1:5" s="341" customFormat="1" ht="30" x14ac:dyDescent="0.25">
      <c r="A2349" s="360" t="s">
        <v>1989</v>
      </c>
      <c r="B2349" s="360" t="s">
        <v>1990</v>
      </c>
      <c r="C2349" s="359" t="s">
        <v>6594</v>
      </c>
      <c r="D2349" s="362">
        <v>403.96</v>
      </c>
      <c r="E2349" s="343"/>
    </row>
    <row r="2350" spans="1:5" s="341" customFormat="1" ht="30" x14ac:dyDescent="0.25">
      <c r="A2350" s="360" t="s">
        <v>1991</v>
      </c>
      <c r="B2350" s="360" t="s">
        <v>1992</v>
      </c>
      <c r="C2350" s="359" t="s">
        <v>6594</v>
      </c>
      <c r="D2350" s="362">
        <v>265.68</v>
      </c>
      <c r="E2350" s="343"/>
    </row>
    <row r="2351" spans="1:5" s="341" customFormat="1" ht="30" x14ac:dyDescent="0.25">
      <c r="A2351" s="360" t="s">
        <v>1993</v>
      </c>
      <c r="B2351" s="360" t="s">
        <v>1994</v>
      </c>
      <c r="C2351" s="359" t="s">
        <v>6594</v>
      </c>
      <c r="D2351" s="362">
        <v>532.79</v>
      </c>
      <c r="E2351" s="343"/>
    </row>
    <row r="2352" spans="1:5" s="341" customFormat="1" ht="45" x14ac:dyDescent="0.25">
      <c r="A2352" s="360" t="s">
        <v>1995</v>
      </c>
      <c r="B2352" s="360" t="s">
        <v>1996</v>
      </c>
      <c r="C2352" s="359" t="s">
        <v>6594</v>
      </c>
      <c r="D2352" s="362">
        <v>330.27</v>
      </c>
      <c r="E2352" s="343"/>
    </row>
    <row r="2353" spans="1:5" s="341" customFormat="1" ht="30" x14ac:dyDescent="0.25">
      <c r="A2353" s="360" t="s">
        <v>1997</v>
      </c>
      <c r="B2353" s="360" t="s">
        <v>1998</v>
      </c>
      <c r="C2353" s="359" t="s">
        <v>6594</v>
      </c>
      <c r="D2353" s="362">
        <v>191.99</v>
      </c>
      <c r="E2353" s="343"/>
    </row>
    <row r="2354" spans="1:5" s="341" customFormat="1" ht="30" x14ac:dyDescent="0.25">
      <c r="A2354" s="360" t="s">
        <v>1999</v>
      </c>
      <c r="B2354" s="360" t="s">
        <v>2000</v>
      </c>
      <c r="C2354" s="359" t="s">
        <v>6594</v>
      </c>
      <c r="D2354" s="362">
        <v>146.41999999999999</v>
      </c>
      <c r="E2354" s="343"/>
    </row>
    <row r="2355" spans="1:5" s="341" customFormat="1" ht="30" x14ac:dyDescent="0.25">
      <c r="A2355" s="360" t="s">
        <v>2001</v>
      </c>
      <c r="B2355" s="360" t="s">
        <v>2002</v>
      </c>
      <c r="C2355" s="359" t="s">
        <v>6594</v>
      </c>
      <c r="D2355" s="362">
        <v>418.76</v>
      </c>
      <c r="E2355" s="343"/>
    </row>
    <row r="2356" spans="1:5" s="341" customFormat="1" ht="30" x14ac:dyDescent="0.25">
      <c r="A2356" s="360" t="s">
        <v>2003</v>
      </c>
      <c r="B2356" s="360" t="s">
        <v>2004</v>
      </c>
      <c r="C2356" s="359" t="s">
        <v>6594</v>
      </c>
      <c r="D2356" s="362">
        <v>280.48</v>
      </c>
      <c r="E2356" s="343"/>
    </row>
    <row r="2357" spans="1:5" s="341" customFormat="1" ht="30" x14ac:dyDescent="0.25">
      <c r="A2357" s="360" t="s">
        <v>2005</v>
      </c>
      <c r="B2357" s="360" t="s">
        <v>2006</v>
      </c>
      <c r="C2357" s="359" t="s">
        <v>6594</v>
      </c>
      <c r="D2357" s="362">
        <v>234.91</v>
      </c>
      <c r="E2357" s="343"/>
    </row>
    <row r="2358" spans="1:5" s="341" customFormat="1" ht="30" x14ac:dyDescent="0.25">
      <c r="A2358" s="360" t="s">
        <v>2007</v>
      </c>
      <c r="B2358" s="360" t="s">
        <v>2008</v>
      </c>
      <c r="C2358" s="359" t="s">
        <v>6594</v>
      </c>
      <c r="D2358" s="362">
        <v>292.58</v>
      </c>
      <c r="E2358" s="343"/>
    </row>
    <row r="2359" spans="1:5" s="341" customFormat="1" ht="30" x14ac:dyDescent="0.25">
      <c r="A2359" s="360" t="s">
        <v>2009</v>
      </c>
      <c r="B2359" s="360" t="s">
        <v>2010</v>
      </c>
      <c r="C2359" s="359" t="s">
        <v>6594</v>
      </c>
      <c r="D2359" s="362">
        <v>384.63</v>
      </c>
      <c r="E2359" s="343"/>
    </row>
    <row r="2360" spans="1:5" s="341" customFormat="1" ht="30" x14ac:dyDescent="0.25">
      <c r="A2360" s="360" t="s">
        <v>2011</v>
      </c>
      <c r="B2360" s="360" t="s">
        <v>2012</v>
      </c>
      <c r="C2360" s="359" t="s">
        <v>6594</v>
      </c>
      <c r="D2360" s="362">
        <v>467.69</v>
      </c>
      <c r="E2360" s="343"/>
    </row>
    <row r="2361" spans="1:5" s="341" customFormat="1" ht="30" x14ac:dyDescent="0.25">
      <c r="A2361" s="360" t="s">
        <v>2013</v>
      </c>
      <c r="B2361" s="360" t="s">
        <v>2014</v>
      </c>
      <c r="C2361" s="359" t="s">
        <v>6594</v>
      </c>
      <c r="D2361" s="362">
        <v>617.16</v>
      </c>
      <c r="E2361" s="343"/>
    </row>
    <row r="2362" spans="1:5" s="341" customFormat="1" ht="30" x14ac:dyDescent="0.25">
      <c r="A2362" s="360" t="s">
        <v>2015</v>
      </c>
      <c r="B2362" s="360" t="s">
        <v>2016</v>
      </c>
      <c r="C2362" s="359" t="s">
        <v>6594</v>
      </c>
      <c r="D2362" s="362">
        <v>891.16</v>
      </c>
      <c r="E2362" s="343"/>
    </row>
    <row r="2363" spans="1:5" s="341" customFormat="1" ht="30" x14ac:dyDescent="0.25">
      <c r="A2363" s="360" t="s">
        <v>2017</v>
      </c>
      <c r="B2363" s="360" t="s">
        <v>2018</v>
      </c>
      <c r="C2363" s="359" t="s">
        <v>6594</v>
      </c>
      <c r="D2363" s="364">
        <v>1102.28</v>
      </c>
      <c r="E2363" s="343"/>
    </row>
    <row r="2364" spans="1:5" s="341" customFormat="1" x14ac:dyDescent="0.25">
      <c r="A2364" s="378">
        <v>9002</v>
      </c>
      <c r="B2364" s="356" t="s">
        <v>7121</v>
      </c>
      <c r="C2364" s="357"/>
      <c r="D2364" s="358"/>
      <c r="E2364" s="343"/>
    </row>
    <row r="2365" spans="1:5" s="341" customFormat="1" ht="15" x14ac:dyDescent="0.25">
      <c r="A2365" s="360" t="s">
        <v>2052</v>
      </c>
      <c r="B2365" s="360" t="s">
        <v>2053</v>
      </c>
      <c r="C2365" s="359" t="s">
        <v>6594</v>
      </c>
      <c r="D2365" s="363">
        <v>35.729999999999997</v>
      </c>
      <c r="E2365" s="343"/>
    </row>
    <row r="2366" spans="1:5" s="341" customFormat="1" ht="15" x14ac:dyDescent="0.25">
      <c r="A2366" s="360" t="s">
        <v>2054</v>
      </c>
      <c r="B2366" s="360" t="s">
        <v>2055</v>
      </c>
      <c r="C2366" s="359" t="s">
        <v>6594</v>
      </c>
      <c r="D2366" s="363">
        <v>63.31</v>
      </c>
      <c r="E2366" s="343"/>
    </row>
    <row r="2367" spans="1:5" s="341" customFormat="1" ht="15" x14ac:dyDescent="0.25">
      <c r="A2367" s="360" t="s">
        <v>2056</v>
      </c>
      <c r="B2367" s="360" t="s">
        <v>2057</v>
      </c>
      <c r="C2367" s="359" t="s">
        <v>6594</v>
      </c>
      <c r="D2367" s="362">
        <v>132.07</v>
      </c>
      <c r="E2367" s="343"/>
    </row>
    <row r="2368" spans="1:5" s="341" customFormat="1" ht="15" x14ac:dyDescent="0.25">
      <c r="A2368" s="360" t="s">
        <v>2058</v>
      </c>
      <c r="B2368" s="360" t="s">
        <v>2059</v>
      </c>
      <c r="C2368" s="359" t="s">
        <v>6594</v>
      </c>
      <c r="D2368" s="363">
        <v>24.28</v>
      </c>
      <c r="E2368" s="343"/>
    </row>
    <row r="2369" spans="1:5" s="341" customFormat="1" ht="15" x14ac:dyDescent="0.25">
      <c r="A2369" s="360" t="s">
        <v>2060</v>
      </c>
      <c r="B2369" s="360" t="s">
        <v>2061</v>
      </c>
      <c r="C2369" s="359" t="s">
        <v>6594</v>
      </c>
      <c r="D2369" s="363">
        <v>32.97</v>
      </c>
      <c r="E2369" s="343"/>
    </row>
    <row r="2370" spans="1:5" s="341" customFormat="1" x14ac:dyDescent="0.25">
      <c r="A2370" s="378">
        <v>9003</v>
      </c>
      <c r="B2370" s="356" t="s">
        <v>7122</v>
      </c>
      <c r="C2370" s="357"/>
      <c r="D2370" s="358"/>
      <c r="E2370" s="343"/>
    </row>
    <row r="2371" spans="1:5" s="341" customFormat="1" ht="15" x14ac:dyDescent="0.25">
      <c r="A2371" s="360" t="s">
        <v>26198</v>
      </c>
      <c r="B2371" s="360" t="s">
        <v>26199</v>
      </c>
      <c r="C2371" s="359" t="s">
        <v>6594</v>
      </c>
      <c r="D2371" s="363">
        <v>13.92</v>
      </c>
      <c r="E2371" s="343"/>
    </row>
    <row r="2372" spans="1:5" s="341" customFormat="1" ht="15" x14ac:dyDescent="0.25">
      <c r="A2372" s="360" t="s">
        <v>26200</v>
      </c>
      <c r="B2372" s="360" t="s">
        <v>26201</v>
      </c>
      <c r="C2372" s="359" t="s">
        <v>6594</v>
      </c>
      <c r="D2372" s="363">
        <v>22.64</v>
      </c>
      <c r="E2372" s="343"/>
    </row>
    <row r="2373" spans="1:5" s="341" customFormat="1" ht="15" x14ac:dyDescent="0.25">
      <c r="A2373" s="360" t="s">
        <v>26202</v>
      </c>
      <c r="B2373" s="360" t="s">
        <v>26203</v>
      </c>
      <c r="C2373" s="359" t="s">
        <v>6594</v>
      </c>
      <c r="D2373" s="363">
        <v>42.08</v>
      </c>
      <c r="E2373" s="343"/>
    </row>
    <row r="2374" spans="1:5" s="341" customFormat="1" ht="15" x14ac:dyDescent="0.25">
      <c r="A2374" s="360" t="s">
        <v>26204</v>
      </c>
      <c r="B2374" s="360" t="s">
        <v>26205</v>
      </c>
      <c r="C2374" s="359" t="s">
        <v>6594</v>
      </c>
      <c r="D2374" s="361">
        <v>9.59</v>
      </c>
      <c r="E2374" s="343"/>
    </row>
    <row r="2375" spans="1:5" s="341" customFormat="1" x14ac:dyDescent="0.25">
      <c r="A2375" s="378">
        <v>9004</v>
      </c>
      <c r="B2375" s="356" t="s">
        <v>7123</v>
      </c>
      <c r="C2375" s="357"/>
      <c r="D2375" s="358"/>
      <c r="E2375" s="343"/>
    </row>
    <row r="2376" spans="1:5" s="341" customFormat="1" ht="15" x14ac:dyDescent="0.25">
      <c r="A2376" s="360" t="s">
        <v>27011</v>
      </c>
      <c r="B2376" s="360" t="s">
        <v>27012</v>
      </c>
      <c r="C2376" s="359" t="s">
        <v>6594</v>
      </c>
      <c r="D2376" s="362">
        <v>129.97999999999999</v>
      </c>
      <c r="E2376" s="343"/>
    </row>
    <row r="2377" spans="1:5" s="341" customFormat="1" ht="15" x14ac:dyDescent="0.25">
      <c r="A2377" s="360" t="s">
        <v>27013</v>
      </c>
      <c r="B2377" s="360" t="s">
        <v>27014</v>
      </c>
      <c r="C2377" s="359" t="s">
        <v>6594</v>
      </c>
      <c r="D2377" s="362">
        <v>147.36000000000001</v>
      </c>
      <c r="E2377" s="343"/>
    </row>
    <row r="2378" spans="1:5" s="341" customFormat="1" ht="15" x14ac:dyDescent="0.25">
      <c r="A2378" s="360" t="s">
        <v>27015</v>
      </c>
      <c r="B2378" s="360" t="s">
        <v>27016</v>
      </c>
      <c r="C2378" s="359" t="s">
        <v>6594</v>
      </c>
      <c r="D2378" s="362">
        <v>201.99</v>
      </c>
      <c r="E2378" s="343"/>
    </row>
    <row r="2379" spans="1:5" s="341" customFormat="1" ht="15" x14ac:dyDescent="0.25">
      <c r="A2379" s="360" t="s">
        <v>27017</v>
      </c>
      <c r="B2379" s="360" t="s">
        <v>27018</v>
      </c>
      <c r="C2379" s="359" t="s">
        <v>6594</v>
      </c>
      <c r="D2379" s="362">
        <v>242.75</v>
      </c>
      <c r="E2379" s="343"/>
    </row>
    <row r="2380" spans="1:5" s="341" customFormat="1" x14ac:dyDescent="0.25">
      <c r="A2380" s="378">
        <v>9005</v>
      </c>
      <c r="B2380" s="356" t="s">
        <v>7124</v>
      </c>
      <c r="C2380" s="357"/>
      <c r="D2380" s="358"/>
      <c r="E2380" s="343"/>
    </row>
    <row r="2381" spans="1:5" s="341" customFormat="1" ht="15" x14ac:dyDescent="0.25">
      <c r="A2381" s="360" t="s">
        <v>27019</v>
      </c>
      <c r="B2381" s="360" t="s">
        <v>27020</v>
      </c>
      <c r="C2381" s="359" t="s">
        <v>6594</v>
      </c>
      <c r="D2381" s="362">
        <v>636.44000000000005</v>
      </c>
      <c r="E2381" s="343"/>
    </row>
    <row r="2382" spans="1:5" s="341" customFormat="1" ht="15" x14ac:dyDescent="0.25">
      <c r="A2382" s="360" t="s">
        <v>27021</v>
      </c>
      <c r="B2382" s="360" t="s">
        <v>27022</v>
      </c>
      <c r="C2382" s="359" t="s">
        <v>6594</v>
      </c>
      <c r="D2382" s="362">
        <v>649.22</v>
      </c>
      <c r="E2382" s="343"/>
    </row>
    <row r="2383" spans="1:5" s="341" customFormat="1" ht="15" x14ac:dyDescent="0.25">
      <c r="A2383" s="360" t="s">
        <v>27023</v>
      </c>
      <c r="B2383" s="360" t="s">
        <v>27024</v>
      </c>
      <c r="C2383" s="359" t="s">
        <v>6594</v>
      </c>
      <c r="D2383" s="362">
        <v>951.32</v>
      </c>
      <c r="E2383" s="343"/>
    </row>
    <row r="2384" spans="1:5" s="341" customFormat="1" ht="15" x14ac:dyDescent="0.25">
      <c r="A2384" s="360" t="s">
        <v>27025</v>
      </c>
      <c r="B2384" s="360" t="s">
        <v>27026</v>
      </c>
      <c r="C2384" s="359" t="s">
        <v>6594</v>
      </c>
      <c r="D2384" s="362">
        <v>174.76</v>
      </c>
      <c r="E2384" s="343"/>
    </row>
    <row r="2385" spans="1:5" s="341" customFormat="1" ht="15" x14ac:dyDescent="0.25">
      <c r="A2385" s="360" t="s">
        <v>27027</v>
      </c>
      <c r="B2385" s="360" t="s">
        <v>27028</v>
      </c>
      <c r="C2385" s="359" t="s">
        <v>6594</v>
      </c>
      <c r="D2385" s="362">
        <v>230.73</v>
      </c>
      <c r="E2385" s="343"/>
    </row>
    <row r="2386" spans="1:5" s="341" customFormat="1" ht="15" x14ac:dyDescent="0.25">
      <c r="A2386" s="360" t="s">
        <v>27029</v>
      </c>
      <c r="B2386" s="360" t="s">
        <v>27030</v>
      </c>
      <c r="C2386" s="359" t="s">
        <v>6594</v>
      </c>
      <c r="D2386" s="362">
        <v>294.27999999999997</v>
      </c>
      <c r="E2386" s="343"/>
    </row>
    <row r="2387" spans="1:5" s="341" customFormat="1" ht="15" x14ac:dyDescent="0.25">
      <c r="A2387" s="360" t="s">
        <v>27031</v>
      </c>
      <c r="B2387" s="360" t="s">
        <v>27032</v>
      </c>
      <c r="C2387" s="359" t="s">
        <v>6594</v>
      </c>
      <c r="D2387" s="362">
        <v>363.55</v>
      </c>
      <c r="E2387" s="343"/>
    </row>
    <row r="2388" spans="1:5" s="341" customFormat="1" x14ac:dyDescent="0.25">
      <c r="A2388" s="378">
        <v>9006</v>
      </c>
      <c r="B2388" s="356" t="s">
        <v>7125</v>
      </c>
      <c r="C2388" s="357"/>
      <c r="D2388" s="358"/>
      <c r="E2388" s="343"/>
    </row>
    <row r="2389" spans="1:5" s="341" customFormat="1" ht="15" x14ac:dyDescent="0.25">
      <c r="A2389" s="360" t="s">
        <v>1884</v>
      </c>
      <c r="B2389" s="360" t="s">
        <v>1885</v>
      </c>
      <c r="C2389" s="359" t="s">
        <v>6594</v>
      </c>
      <c r="D2389" s="364">
        <v>8518.51</v>
      </c>
      <c r="E2389" s="343"/>
    </row>
    <row r="2390" spans="1:5" s="341" customFormat="1" ht="15" x14ac:dyDescent="0.25">
      <c r="A2390" s="360" t="s">
        <v>1886</v>
      </c>
      <c r="B2390" s="360" t="s">
        <v>1887</v>
      </c>
      <c r="C2390" s="359" t="s">
        <v>6594</v>
      </c>
      <c r="D2390" s="364">
        <v>8845.7999999999993</v>
      </c>
      <c r="E2390" s="343"/>
    </row>
    <row r="2391" spans="1:5" s="341" customFormat="1" ht="15" x14ac:dyDescent="0.25">
      <c r="A2391" s="360" t="s">
        <v>1888</v>
      </c>
      <c r="B2391" s="360" t="s">
        <v>1889</v>
      </c>
      <c r="C2391" s="359" t="s">
        <v>6594</v>
      </c>
      <c r="D2391" s="364">
        <v>9172.39</v>
      </c>
      <c r="E2391" s="343"/>
    </row>
    <row r="2392" spans="1:5" s="341" customFormat="1" ht="15" x14ac:dyDescent="0.25">
      <c r="A2392" s="360" t="s">
        <v>1890</v>
      </c>
      <c r="B2392" s="360" t="s">
        <v>1891</v>
      </c>
      <c r="C2392" s="359" t="s">
        <v>6594</v>
      </c>
      <c r="D2392" s="364">
        <v>9506.65</v>
      </c>
      <c r="E2392" s="343"/>
    </row>
    <row r="2393" spans="1:5" s="341" customFormat="1" ht="15" x14ac:dyDescent="0.25">
      <c r="A2393" s="360" t="s">
        <v>1892</v>
      </c>
      <c r="B2393" s="360" t="s">
        <v>1893</v>
      </c>
      <c r="C2393" s="359" t="s">
        <v>6594</v>
      </c>
      <c r="D2393" s="365">
        <v>13249.69</v>
      </c>
      <c r="E2393" s="343"/>
    </row>
    <row r="2394" spans="1:5" s="341" customFormat="1" ht="15" x14ac:dyDescent="0.25">
      <c r="A2394" s="360" t="s">
        <v>1894</v>
      </c>
      <c r="B2394" s="360" t="s">
        <v>1895</v>
      </c>
      <c r="C2394" s="359" t="s">
        <v>6594</v>
      </c>
      <c r="D2394" s="365">
        <v>13661.89</v>
      </c>
      <c r="E2394" s="343"/>
    </row>
    <row r="2395" spans="1:5" s="341" customFormat="1" ht="15" x14ac:dyDescent="0.25">
      <c r="A2395" s="360" t="s">
        <v>1896</v>
      </c>
      <c r="B2395" s="360" t="s">
        <v>1897</v>
      </c>
      <c r="C2395" s="359" t="s">
        <v>6594</v>
      </c>
      <c r="D2395" s="365">
        <v>14060.44</v>
      </c>
      <c r="E2395" s="343"/>
    </row>
    <row r="2396" spans="1:5" s="341" customFormat="1" ht="15" x14ac:dyDescent="0.25">
      <c r="A2396" s="360" t="s">
        <v>1898</v>
      </c>
      <c r="B2396" s="360" t="s">
        <v>1899</v>
      </c>
      <c r="C2396" s="359" t="s">
        <v>6594</v>
      </c>
      <c r="D2396" s="365">
        <v>14494.36</v>
      </c>
      <c r="E2396" s="343"/>
    </row>
    <row r="2397" spans="1:5" s="341" customFormat="1" ht="15" x14ac:dyDescent="0.25">
      <c r="A2397" s="360" t="s">
        <v>1900</v>
      </c>
      <c r="B2397" s="360" t="s">
        <v>1901</v>
      </c>
      <c r="C2397" s="359" t="s">
        <v>6594</v>
      </c>
      <c r="D2397" s="365">
        <v>14982.72</v>
      </c>
      <c r="E2397" s="343"/>
    </row>
    <row r="2398" spans="1:5" s="341" customFormat="1" ht="15" x14ac:dyDescent="0.25">
      <c r="A2398" s="360" t="s">
        <v>1902</v>
      </c>
      <c r="B2398" s="360" t="s">
        <v>1903</v>
      </c>
      <c r="C2398" s="359" t="s">
        <v>6594</v>
      </c>
      <c r="D2398" s="365">
        <v>15492.05</v>
      </c>
      <c r="E2398" s="343"/>
    </row>
    <row r="2399" spans="1:5" s="341" customFormat="1" ht="15" x14ac:dyDescent="0.25">
      <c r="A2399" s="360" t="s">
        <v>1904</v>
      </c>
      <c r="B2399" s="360" t="s">
        <v>1905</v>
      </c>
      <c r="C2399" s="359" t="s">
        <v>6594</v>
      </c>
      <c r="D2399" s="365">
        <v>15966.06</v>
      </c>
      <c r="E2399" s="343"/>
    </row>
    <row r="2400" spans="1:5" s="341" customFormat="1" ht="15" x14ac:dyDescent="0.25">
      <c r="A2400" s="360" t="s">
        <v>1906</v>
      </c>
      <c r="B2400" s="360" t="s">
        <v>1907</v>
      </c>
      <c r="C2400" s="359" t="s">
        <v>6594</v>
      </c>
      <c r="D2400" s="365">
        <v>16576.560000000001</v>
      </c>
      <c r="E2400" s="343"/>
    </row>
    <row r="2401" spans="1:5" s="341" customFormat="1" ht="15" x14ac:dyDescent="0.25">
      <c r="A2401" s="360" t="s">
        <v>1908</v>
      </c>
      <c r="B2401" s="360" t="s">
        <v>1909</v>
      </c>
      <c r="C2401" s="359" t="s">
        <v>6594</v>
      </c>
      <c r="D2401" s="365">
        <v>17042.62</v>
      </c>
      <c r="E2401" s="343"/>
    </row>
    <row r="2402" spans="1:5" s="341" customFormat="1" ht="15" x14ac:dyDescent="0.25">
      <c r="A2402" s="360" t="s">
        <v>1910</v>
      </c>
      <c r="B2402" s="360" t="s">
        <v>1911</v>
      </c>
      <c r="C2402" s="359" t="s">
        <v>6594</v>
      </c>
      <c r="D2402" s="365">
        <v>17552.009999999998</v>
      </c>
      <c r="E2402" s="343"/>
    </row>
    <row r="2403" spans="1:5" s="341" customFormat="1" ht="15" x14ac:dyDescent="0.25">
      <c r="A2403" s="360" t="s">
        <v>1912</v>
      </c>
      <c r="B2403" s="360" t="s">
        <v>1913</v>
      </c>
      <c r="C2403" s="359" t="s">
        <v>6594</v>
      </c>
      <c r="D2403" s="365">
        <v>18067.330000000002</v>
      </c>
      <c r="E2403" s="343"/>
    </row>
    <row r="2404" spans="1:5" s="341" customFormat="1" ht="15" x14ac:dyDescent="0.25">
      <c r="A2404" s="360" t="s">
        <v>1914</v>
      </c>
      <c r="B2404" s="360" t="s">
        <v>1915</v>
      </c>
      <c r="C2404" s="359" t="s">
        <v>6594</v>
      </c>
      <c r="D2404" s="365">
        <v>18499.93</v>
      </c>
      <c r="E2404" s="343"/>
    </row>
    <row r="2405" spans="1:5" s="341" customFormat="1" ht="15" x14ac:dyDescent="0.25">
      <c r="A2405" s="360" t="s">
        <v>1916</v>
      </c>
      <c r="B2405" s="360" t="s">
        <v>1917</v>
      </c>
      <c r="C2405" s="359" t="s">
        <v>6594</v>
      </c>
      <c r="D2405" s="365">
        <v>18960.87</v>
      </c>
      <c r="E2405" s="343"/>
    </row>
    <row r="2406" spans="1:5" s="341" customFormat="1" ht="15" x14ac:dyDescent="0.25">
      <c r="A2406" s="360" t="s">
        <v>1918</v>
      </c>
      <c r="B2406" s="360" t="s">
        <v>1919</v>
      </c>
      <c r="C2406" s="359" t="s">
        <v>6594</v>
      </c>
      <c r="D2406" s="365">
        <v>19392.419999999998</v>
      </c>
      <c r="E2406" s="343"/>
    </row>
    <row r="2407" spans="1:5" s="341" customFormat="1" ht="15" x14ac:dyDescent="0.25">
      <c r="A2407" s="360" t="s">
        <v>1920</v>
      </c>
      <c r="B2407" s="360" t="s">
        <v>1921</v>
      </c>
      <c r="C2407" s="359" t="s">
        <v>6594</v>
      </c>
      <c r="D2407" s="365">
        <v>19826.650000000001</v>
      </c>
      <c r="E2407" s="343"/>
    </row>
    <row r="2408" spans="1:5" s="341" customFormat="1" ht="15" x14ac:dyDescent="0.25">
      <c r="A2408" s="360" t="s">
        <v>1922</v>
      </c>
      <c r="B2408" s="360" t="s">
        <v>1923</v>
      </c>
      <c r="C2408" s="359" t="s">
        <v>1546</v>
      </c>
      <c r="D2408" s="364">
        <v>2037.28</v>
      </c>
      <c r="E2408" s="343"/>
    </row>
    <row r="2409" spans="1:5" s="341" customFormat="1" ht="15" x14ac:dyDescent="0.25">
      <c r="A2409" s="360" t="s">
        <v>1924</v>
      </c>
      <c r="B2409" s="360" t="s">
        <v>1925</v>
      </c>
      <c r="C2409" s="359" t="s">
        <v>1546</v>
      </c>
      <c r="D2409" s="364">
        <v>2751.44</v>
      </c>
      <c r="E2409" s="343"/>
    </row>
    <row r="2410" spans="1:5" s="341" customFormat="1" ht="15" x14ac:dyDescent="0.25">
      <c r="A2410" s="360" t="s">
        <v>1926</v>
      </c>
      <c r="B2410" s="360" t="s">
        <v>1927</v>
      </c>
      <c r="C2410" s="359" t="s">
        <v>1546</v>
      </c>
      <c r="D2410" s="364">
        <v>2928.3</v>
      </c>
      <c r="E2410" s="343"/>
    </row>
    <row r="2411" spans="1:5" s="341" customFormat="1" ht="15" x14ac:dyDescent="0.25">
      <c r="A2411" s="360" t="s">
        <v>1928</v>
      </c>
      <c r="B2411" s="360" t="s">
        <v>1929</v>
      </c>
      <c r="C2411" s="359" t="s">
        <v>1546</v>
      </c>
      <c r="D2411" s="364">
        <v>3637.88</v>
      </c>
      <c r="E2411" s="343"/>
    </row>
    <row r="2412" spans="1:5" s="341" customFormat="1" ht="15" x14ac:dyDescent="0.25">
      <c r="A2412" s="360" t="s">
        <v>1930</v>
      </c>
      <c r="B2412" s="360" t="s">
        <v>1931</v>
      </c>
      <c r="C2412" s="359" t="s">
        <v>1546</v>
      </c>
      <c r="D2412" s="364">
        <v>4058.35</v>
      </c>
      <c r="E2412" s="343"/>
    </row>
    <row r="2413" spans="1:5" s="341" customFormat="1" ht="15" x14ac:dyDescent="0.25">
      <c r="A2413" s="360" t="s">
        <v>1932</v>
      </c>
      <c r="B2413" s="360" t="s">
        <v>1933</v>
      </c>
      <c r="C2413" s="359" t="s">
        <v>1546</v>
      </c>
      <c r="D2413" s="364">
        <v>1302.07</v>
      </c>
      <c r="E2413" s="343"/>
    </row>
    <row r="2414" spans="1:5" s="341" customFormat="1" ht="15" x14ac:dyDescent="0.25">
      <c r="A2414" s="360" t="s">
        <v>1934</v>
      </c>
      <c r="B2414" s="360" t="s">
        <v>1935</v>
      </c>
      <c r="C2414" s="359" t="s">
        <v>1546</v>
      </c>
      <c r="D2414" s="364">
        <v>1450.38</v>
      </c>
      <c r="E2414" s="343"/>
    </row>
    <row r="2415" spans="1:5" s="341" customFormat="1" ht="15" x14ac:dyDescent="0.25">
      <c r="A2415" s="360" t="s">
        <v>1936</v>
      </c>
      <c r="B2415" s="360" t="s">
        <v>1937</v>
      </c>
      <c r="C2415" s="359" t="s">
        <v>1546</v>
      </c>
      <c r="D2415" s="364">
        <v>1581.7</v>
      </c>
      <c r="E2415" s="343"/>
    </row>
    <row r="2416" spans="1:5" s="341" customFormat="1" ht="15" x14ac:dyDescent="0.25">
      <c r="A2416" s="360" t="s">
        <v>1938</v>
      </c>
      <c r="B2416" s="360" t="s">
        <v>1939</v>
      </c>
      <c r="C2416" s="359" t="s">
        <v>1546</v>
      </c>
      <c r="D2416" s="364">
        <v>1718.56</v>
      </c>
      <c r="E2416" s="343"/>
    </row>
    <row r="2417" spans="1:5" s="341" customFormat="1" ht="15" x14ac:dyDescent="0.25">
      <c r="A2417" s="360" t="s">
        <v>1940</v>
      </c>
      <c r="B2417" s="360" t="s">
        <v>1941</v>
      </c>
      <c r="C2417" s="359" t="s">
        <v>1546</v>
      </c>
      <c r="D2417" s="364">
        <v>1870.68</v>
      </c>
      <c r="E2417" s="343"/>
    </row>
    <row r="2418" spans="1:5" s="341" customFormat="1" x14ac:dyDescent="0.25">
      <c r="A2418" s="378">
        <v>9007</v>
      </c>
      <c r="B2418" s="356" t="s">
        <v>7126</v>
      </c>
      <c r="C2418" s="357"/>
      <c r="D2418" s="358"/>
      <c r="E2418" s="343"/>
    </row>
    <row r="2419" spans="1:5" s="341" customFormat="1" ht="15" x14ac:dyDescent="0.25">
      <c r="A2419" s="360" t="s">
        <v>2028</v>
      </c>
      <c r="B2419" s="360" t="s">
        <v>2029</v>
      </c>
      <c r="C2419" s="359" t="s">
        <v>6594</v>
      </c>
      <c r="D2419" s="364">
        <v>1018</v>
      </c>
      <c r="E2419" s="343"/>
    </row>
    <row r="2420" spans="1:5" s="341" customFormat="1" ht="15" x14ac:dyDescent="0.25">
      <c r="A2420" s="360" t="s">
        <v>2030</v>
      </c>
      <c r="B2420" s="360" t="s">
        <v>2031</v>
      </c>
      <c r="C2420" s="359" t="s">
        <v>6594</v>
      </c>
      <c r="D2420" s="362">
        <v>582.16999999999996</v>
      </c>
      <c r="E2420" s="343"/>
    </row>
    <row r="2421" spans="1:5" s="341" customFormat="1" x14ac:dyDescent="0.25">
      <c r="A2421" s="378">
        <v>9008</v>
      </c>
      <c r="B2421" s="356" t="s">
        <v>7127</v>
      </c>
      <c r="C2421" s="357"/>
      <c r="D2421" s="358"/>
      <c r="E2421" s="343"/>
    </row>
    <row r="2422" spans="1:5" s="341" customFormat="1" ht="15" x14ac:dyDescent="0.25">
      <c r="A2422" s="360" t="s">
        <v>2064</v>
      </c>
      <c r="B2422" s="360" t="s">
        <v>2065</v>
      </c>
      <c r="C2422" s="359" t="s">
        <v>1546</v>
      </c>
      <c r="D2422" s="364">
        <v>3417.9</v>
      </c>
      <c r="E2422" s="343"/>
    </row>
    <row r="2423" spans="1:5" s="341" customFormat="1" ht="15" x14ac:dyDescent="0.25">
      <c r="A2423" s="360" t="s">
        <v>2066</v>
      </c>
      <c r="B2423" s="360" t="s">
        <v>2067</v>
      </c>
      <c r="C2423" s="359" t="s">
        <v>1546</v>
      </c>
      <c r="D2423" s="364">
        <v>4413.13</v>
      </c>
      <c r="E2423" s="343"/>
    </row>
    <row r="2424" spans="1:5" s="341" customFormat="1" ht="15" x14ac:dyDescent="0.25">
      <c r="A2424" s="360" t="s">
        <v>2068</v>
      </c>
      <c r="B2424" s="360" t="s">
        <v>2069</v>
      </c>
      <c r="C2424" s="359" t="s">
        <v>1546</v>
      </c>
      <c r="D2424" s="364">
        <v>5547.66</v>
      </c>
      <c r="E2424" s="343"/>
    </row>
    <row r="2425" spans="1:5" s="341" customFormat="1" ht="15" x14ac:dyDescent="0.25">
      <c r="A2425" s="360" t="s">
        <v>2070</v>
      </c>
      <c r="B2425" s="360" t="s">
        <v>2071</v>
      </c>
      <c r="C2425" s="359" t="s">
        <v>1546</v>
      </c>
      <c r="D2425" s="364">
        <v>2425.7600000000002</v>
      </c>
      <c r="E2425" s="343"/>
    </row>
    <row r="2426" spans="1:5" s="341" customFormat="1" ht="15" x14ac:dyDescent="0.25">
      <c r="A2426" s="360" t="s">
        <v>2072</v>
      </c>
      <c r="B2426" s="360" t="s">
        <v>2073</v>
      </c>
      <c r="C2426" s="359" t="s">
        <v>1546</v>
      </c>
      <c r="D2426" s="364">
        <v>2854.67</v>
      </c>
      <c r="E2426" s="343"/>
    </row>
    <row r="2427" spans="1:5" s="341" customFormat="1" ht="15" x14ac:dyDescent="0.25">
      <c r="A2427" s="360" t="s">
        <v>2074</v>
      </c>
      <c r="B2427" s="360" t="s">
        <v>2075</v>
      </c>
      <c r="C2427" s="359" t="s">
        <v>1546</v>
      </c>
      <c r="D2427" s="364">
        <v>4233.1000000000004</v>
      </c>
      <c r="E2427" s="343"/>
    </row>
    <row r="2428" spans="1:5" s="341" customFormat="1" ht="15" x14ac:dyDescent="0.25">
      <c r="A2428" s="360" t="s">
        <v>2076</v>
      </c>
      <c r="B2428" s="360" t="s">
        <v>2077</v>
      </c>
      <c r="C2428" s="359" t="s">
        <v>1546</v>
      </c>
      <c r="D2428" s="364">
        <v>4984.32</v>
      </c>
      <c r="E2428" s="343"/>
    </row>
    <row r="2429" spans="1:5" s="341" customFormat="1" ht="15" x14ac:dyDescent="0.25">
      <c r="A2429" s="360" t="s">
        <v>2078</v>
      </c>
      <c r="B2429" s="360" t="s">
        <v>2079</v>
      </c>
      <c r="C2429" s="359" t="s">
        <v>1546</v>
      </c>
      <c r="D2429" s="364">
        <v>6249.28</v>
      </c>
      <c r="E2429" s="343"/>
    </row>
    <row r="2430" spans="1:5" s="341" customFormat="1" ht="15" x14ac:dyDescent="0.25">
      <c r="A2430" s="360" t="s">
        <v>2080</v>
      </c>
      <c r="B2430" s="360" t="s">
        <v>2081</v>
      </c>
      <c r="C2430" s="359" t="s">
        <v>1546</v>
      </c>
      <c r="D2430" s="364">
        <v>3097.07</v>
      </c>
      <c r="E2430" s="343"/>
    </row>
    <row r="2431" spans="1:5" s="341" customFormat="1" ht="15" x14ac:dyDescent="0.25">
      <c r="A2431" s="360" t="s">
        <v>2082</v>
      </c>
      <c r="B2431" s="360" t="s">
        <v>2083</v>
      </c>
      <c r="C2431" s="359" t="s">
        <v>1546</v>
      </c>
      <c r="D2431" s="364">
        <v>3353.05</v>
      </c>
      <c r="E2431" s="343"/>
    </row>
    <row r="2432" spans="1:5" s="341" customFormat="1" ht="15" x14ac:dyDescent="0.25">
      <c r="A2432" s="360" t="s">
        <v>2084</v>
      </c>
      <c r="B2432" s="360" t="s">
        <v>2085</v>
      </c>
      <c r="C2432" s="359" t="s">
        <v>1546</v>
      </c>
      <c r="D2432" s="364">
        <v>4865.72</v>
      </c>
      <c r="E2432" s="343"/>
    </row>
    <row r="2433" spans="1:5" s="341" customFormat="1" ht="15" x14ac:dyDescent="0.25">
      <c r="A2433" s="360" t="s">
        <v>2086</v>
      </c>
      <c r="B2433" s="360" t="s">
        <v>2087</v>
      </c>
      <c r="C2433" s="359" t="s">
        <v>1546</v>
      </c>
      <c r="D2433" s="364">
        <v>5678.3</v>
      </c>
      <c r="E2433" s="343"/>
    </row>
    <row r="2434" spans="1:5" s="341" customFormat="1" ht="15" x14ac:dyDescent="0.25">
      <c r="A2434" s="360" t="s">
        <v>2088</v>
      </c>
      <c r="B2434" s="360" t="s">
        <v>2089</v>
      </c>
      <c r="C2434" s="359" t="s">
        <v>1546</v>
      </c>
      <c r="D2434" s="364">
        <v>7035.28</v>
      </c>
      <c r="E2434" s="343"/>
    </row>
    <row r="2435" spans="1:5" s="341" customFormat="1" ht="15" x14ac:dyDescent="0.25">
      <c r="A2435" s="360" t="s">
        <v>2090</v>
      </c>
      <c r="B2435" s="360" t="s">
        <v>2091</v>
      </c>
      <c r="C2435" s="359" t="s">
        <v>1546</v>
      </c>
      <c r="D2435" s="364">
        <v>3656.82</v>
      </c>
      <c r="E2435" s="343"/>
    </row>
    <row r="2436" spans="1:5" s="341" customFormat="1" ht="15" x14ac:dyDescent="0.25">
      <c r="A2436" s="360" t="s">
        <v>2092</v>
      </c>
      <c r="B2436" s="360" t="s">
        <v>2093</v>
      </c>
      <c r="C2436" s="359" t="s">
        <v>1546</v>
      </c>
      <c r="D2436" s="364">
        <v>4086.69</v>
      </c>
      <c r="E2436" s="343"/>
    </row>
    <row r="2437" spans="1:5" s="341" customFormat="1" x14ac:dyDescent="0.25">
      <c r="A2437" s="378">
        <v>9009</v>
      </c>
      <c r="B2437" s="356" t="s">
        <v>7128</v>
      </c>
      <c r="C2437" s="357"/>
      <c r="D2437" s="358"/>
      <c r="E2437" s="343"/>
    </row>
    <row r="2438" spans="1:5" s="341" customFormat="1" ht="15" x14ac:dyDescent="0.25">
      <c r="A2438" s="360" t="s">
        <v>2097</v>
      </c>
      <c r="B2438" s="360" t="s">
        <v>5166</v>
      </c>
      <c r="C2438" s="359" t="s">
        <v>6608</v>
      </c>
      <c r="D2438" s="362">
        <v>678.8</v>
      </c>
      <c r="E2438" s="343"/>
    </row>
    <row r="2439" spans="1:5" s="341" customFormat="1" x14ac:dyDescent="0.25">
      <c r="A2439" s="378">
        <v>9011</v>
      </c>
      <c r="B2439" s="356" t="s">
        <v>7129</v>
      </c>
      <c r="C2439" s="357"/>
      <c r="D2439" s="358"/>
      <c r="E2439" s="343"/>
    </row>
    <row r="2440" spans="1:5" s="341" customFormat="1" ht="15" x14ac:dyDescent="0.25">
      <c r="A2440" s="360" t="s">
        <v>1942</v>
      </c>
      <c r="B2440" s="360" t="s">
        <v>1943</v>
      </c>
      <c r="C2440" s="359" t="s">
        <v>1546</v>
      </c>
      <c r="D2440" s="364">
        <v>3328.12</v>
      </c>
      <c r="E2440" s="343"/>
    </row>
    <row r="2441" spans="1:5" s="341" customFormat="1" ht="15" x14ac:dyDescent="0.25">
      <c r="A2441" s="360" t="s">
        <v>1944</v>
      </c>
      <c r="B2441" s="360" t="s">
        <v>1945</v>
      </c>
      <c r="C2441" s="359" t="s">
        <v>1546</v>
      </c>
      <c r="D2441" s="364">
        <v>2754.82</v>
      </c>
      <c r="E2441" s="343"/>
    </row>
    <row r="2442" spans="1:5" s="341" customFormat="1" ht="15" x14ac:dyDescent="0.25">
      <c r="A2442" s="360" t="s">
        <v>1946</v>
      </c>
      <c r="B2442" s="360" t="s">
        <v>1947</v>
      </c>
      <c r="C2442" s="359" t="s">
        <v>1546</v>
      </c>
      <c r="D2442" s="364">
        <v>1894.29</v>
      </c>
      <c r="E2442" s="343"/>
    </row>
    <row r="2443" spans="1:5" s="341" customFormat="1" x14ac:dyDescent="0.25">
      <c r="A2443" s="378">
        <v>9012</v>
      </c>
      <c r="B2443" s="356" t="s">
        <v>7130</v>
      </c>
      <c r="C2443" s="357"/>
      <c r="D2443" s="358"/>
      <c r="E2443" s="343"/>
    </row>
    <row r="2444" spans="1:5" s="341" customFormat="1" ht="15" x14ac:dyDescent="0.25">
      <c r="A2444" s="360" t="s">
        <v>1950</v>
      </c>
      <c r="B2444" s="360" t="s">
        <v>1951</v>
      </c>
      <c r="C2444" s="359" t="s">
        <v>1546</v>
      </c>
      <c r="D2444" s="364">
        <v>2083.04</v>
      </c>
      <c r="E2444" s="343"/>
    </row>
    <row r="2445" spans="1:5" s="341" customFormat="1" ht="15" x14ac:dyDescent="0.25">
      <c r="A2445" s="360" t="s">
        <v>1952</v>
      </c>
      <c r="B2445" s="360" t="s">
        <v>1953</v>
      </c>
      <c r="C2445" s="359" t="s">
        <v>1546</v>
      </c>
      <c r="D2445" s="364">
        <v>2897.72</v>
      </c>
      <c r="E2445" s="343"/>
    </row>
    <row r="2446" spans="1:5" s="341" customFormat="1" ht="15" x14ac:dyDescent="0.25">
      <c r="A2446" s="360" t="s">
        <v>1954</v>
      </c>
      <c r="B2446" s="360" t="s">
        <v>1955</v>
      </c>
      <c r="C2446" s="359" t="s">
        <v>1546</v>
      </c>
      <c r="D2446" s="364">
        <v>2081.54</v>
      </c>
      <c r="E2446" s="343"/>
    </row>
    <row r="2447" spans="1:5" s="341" customFormat="1" ht="15" x14ac:dyDescent="0.25">
      <c r="A2447" s="360" t="s">
        <v>1956</v>
      </c>
      <c r="B2447" s="360" t="s">
        <v>1957</v>
      </c>
      <c r="C2447" s="359" t="s">
        <v>1546</v>
      </c>
      <c r="D2447" s="364">
        <v>2629.65</v>
      </c>
      <c r="E2447" s="343"/>
    </row>
    <row r="2448" spans="1:5" s="341" customFormat="1" ht="15" x14ac:dyDescent="0.25">
      <c r="A2448" s="360" t="s">
        <v>1958</v>
      </c>
      <c r="B2448" s="360" t="s">
        <v>1959</v>
      </c>
      <c r="C2448" s="359" t="s">
        <v>1546</v>
      </c>
      <c r="D2448" s="364">
        <v>3649.24</v>
      </c>
      <c r="E2448" s="343"/>
    </row>
    <row r="2449" spans="1:5" s="341" customFormat="1" ht="15" x14ac:dyDescent="0.25">
      <c r="A2449" s="360" t="s">
        <v>1960</v>
      </c>
      <c r="B2449" s="360" t="s">
        <v>1961</v>
      </c>
      <c r="C2449" s="359" t="s">
        <v>1546</v>
      </c>
      <c r="D2449" s="364">
        <v>2092.1999999999998</v>
      </c>
      <c r="E2449" s="343"/>
    </row>
    <row r="2450" spans="1:5" s="341" customFormat="1" ht="15" x14ac:dyDescent="0.25">
      <c r="A2450" s="360" t="s">
        <v>1962</v>
      </c>
      <c r="B2450" s="360" t="s">
        <v>1963</v>
      </c>
      <c r="C2450" s="359" t="s">
        <v>1546</v>
      </c>
      <c r="D2450" s="364">
        <v>3060.63</v>
      </c>
      <c r="E2450" s="343"/>
    </row>
    <row r="2451" spans="1:5" s="341" customFormat="1" ht="15" x14ac:dyDescent="0.25">
      <c r="A2451" s="360" t="s">
        <v>1964</v>
      </c>
      <c r="B2451" s="360" t="s">
        <v>1965</v>
      </c>
      <c r="C2451" s="359" t="s">
        <v>1546</v>
      </c>
      <c r="D2451" s="364">
        <v>2010.55</v>
      </c>
      <c r="E2451" s="343"/>
    </row>
    <row r="2452" spans="1:5" s="341" customFormat="1" ht="15" x14ac:dyDescent="0.25">
      <c r="A2452" s="360" t="s">
        <v>1966</v>
      </c>
      <c r="B2452" s="360" t="s">
        <v>1967</v>
      </c>
      <c r="C2452" s="359" t="s">
        <v>1546</v>
      </c>
      <c r="D2452" s="364">
        <v>2880.59</v>
      </c>
      <c r="E2452" s="343"/>
    </row>
    <row r="2453" spans="1:5" s="341" customFormat="1" ht="15" x14ac:dyDescent="0.25">
      <c r="A2453" s="360" t="s">
        <v>1968</v>
      </c>
      <c r="B2453" s="360" t="s">
        <v>1969</v>
      </c>
      <c r="C2453" s="359" t="s">
        <v>1546</v>
      </c>
      <c r="D2453" s="364">
        <v>2538.0100000000002</v>
      </c>
      <c r="E2453" s="343"/>
    </row>
    <row r="2454" spans="1:5" s="341" customFormat="1" ht="15" x14ac:dyDescent="0.25">
      <c r="A2454" s="360" t="s">
        <v>1970</v>
      </c>
      <c r="B2454" s="360" t="s">
        <v>1971</v>
      </c>
      <c r="C2454" s="359" t="s">
        <v>1546</v>
      </c>
      <c r="D2454" s="364">
        <v>3612.95</v>
      </c>
      <c r="E2454" s="343"/>
    </row>
    <row r="2455" spans="1:5" s="341" customFormat="1" ht="15" x14ac:dyDescent="0.25">
      <c r="A2455" s="360" t="s">
        <v>1972</v>
      </c>
      <c r="B2455" s="360" t="s">
        <v>1973</v>
      </c>
      <c r="C2455" s="359" t="s">
        <v>1546</v>
      </c>
      <c r="D2455" s="364">
        <v>1613.35</v>
      </c>
      <c r="E2455" s="343"/>
    </row>
    <row r="2456" spans="1:5" s="341" customFormat="1" ht="15" x14ac:dyDescent="0.25">
      <c r="A2456" s="360" t="s">
        <v>1974</v>
      </c>
      <c r="B2456" s="360" t="s">
        <v>1975</v>
      </c>
      <c r="C2456" s="359" t="s">
        <v>1546</v>
      </c>
      <c r="D2456" s="364">
        <v>2577.42</v>
      </c>
      <c r="E2456" s="343"/>
    </row>
    <row r="2457" spans="1:5" s="341" customFormat="1" x14ac:dyDescent="0.25">
      <c r="A2457" s="378">
        <v>9013</v>
      </c>
      <c r="B2457" s="356" t="s">
        <v>7131</v>
      </c>
      <c r="C2457" s="357"/>
      <c r="D2457" s="358"/>
      <c r="E2457" s="343"/>
    </row>
    <row r="2458" spans="1:5" s="341" customFormat="1" ht="30" x14ac:dyDescent="0.25">
      <c r="A2458" s="360" t="s">
        <v>1948</v>
      </c>
      <c r="B2458" s="360" t="s">
        <v>35980</v>
      </c>
      <c r="C2458" s="359" t="s">
        <v>6608</v>
      </c>
      <c r="D2458" s="364">
        <v>1655.12</v>
      </c>
      <c r="E2458" s="343"/>
    </row>
    <row r="2459" spans="1:5" s="341" customFormat="1" ht="30" x14ac:dyDescent="0.25">
      <c r="A2459" s="360" t="s">
        <v>1949</v>
      </c>
      <c r="B2459" s="360" t="s">
        <v>35981</v>
      </c>
      <c r="C2459" s="359" t="s">
        <v>6608</v>
      </c>
      <c r="D2459" s="362">
        <v>740.14</v>
      </c>
      <c r="E2459" s="343"/>
    </row>
    <row r="2460" spans="1:5" s="341" customFormat="1" x14ac:dyDescent="0.25">
      <c r="A2460" s="378">
        <v>9014</v>
      </c>
      <c r="B2460" s="356" t="s">
        <v>7132</v>
      </c>
      <c r="C2460" s="357"/>
      <c r="D2460" s="358"/>
      <c r="E2460" s="343"/>
    </row>
    <row r="2461" spans="1:5" s="341" customFormat="1" ht="15" x14ac:dyDescent="0.25">
      <c r="A2461" s="360" t="s">
        <v>2032</v>
      </c>
      <c r="B2461" s="360" t="s">
        <v>35982</v>
      </c>
      <c r="C2461" s="359" t="s">
        <v>6594</v>
      </c>
      <c r="D2461" s="364">
        <v>1012.22</v>
      </c>
      <c r="E2461" s="343"/>
    </row>
    <row r="2462" spans="1:5" s="341" customFormat="1" ht="15" x14ac:dyDescent="0.25">
      <c r="A2462" s="360" t="s">
        <v>2033</v>
      </c>
      <c r="B2462" s="360" t="s">
        <v>35983</v>
      </c>
      <c r="C2462" s="359" t="s">
        <v>6594</v>
      </c>
      <c r="D2462" s="364">
        <v>1329.69</v>
      </c>
      <c r="E2462" s="343"/>
    </row>
    <row r="2463" spans="1:5" s="341" customFormat="1" ht="15" x14ac:dyDescent="0.25">
      <c r="A2463" s="360" t="s">
        <v>2034</v>
      </c>
      <c r="B2463" s="360" t="s">
        <v>35984</v>
      </c>
      <c r="C2463" s="359" t="s">
        <v>6594</v>
      </c>
      <c r="D2463" s="364">
        <v>1453.44</v>
      </c>
      <c r="E2463" s="343"/>
    </row>
    <row r="2464" spans="1:5" s="341" customFormat="1" ht="15" x14ac:dyDescent="0.25">
      <c r="A2464" s="360" t="s">
        <v>2035</v>
      </c>
      <c r="B2464" s="360" t="s">
        <v>35985</v>
      </c>
      <c r="C2464" s="359" t="s">
        <v>6594</v>
      </c>
      <c r="D2464" s="364">
        <v>1580.02</v>
      </c>
      <c r="E2464" s="343"/>
    </row>
    <row r="2465" spans="1:5" s="341" customFormat="1" ht="15" x14ac:dyDescent="0.25">
      <c r="A2465" s="360" t="s">
        <v>2036</v>
      </c>
      <c r="B2465" s="360" t="s">
        <v>35986</v>
      </c>
      <c r="C2465" s="359" t="s">
        <v>6594</v>
      </c>
      <c r="D2465" s="364">
        <v>2293.4499999999998</v>
      </c>
      <c r="E2465" s="343"/>
    </row>
    <row r="2466" spans="1:5" s="341" customFormat="1" ht="15" x14ac:dyDescent="0.25">
      <c r="A2466" s="360" t="s">
        <v>2037</v>
      </c>
      <c r="B2466" s="360" t="s">
        <v>35987</v>
      </c>
      <c r="C2466" s="359" t="s">
        <v>6594</v>
      </c>
      <c r="D2466" s="362">
        <v>510.41</v>
      </c>
      <c r="E2466" s="343"/>
    </row>
    <row r="2467" spans="1:5" s="341" customFormat="1" ht="15" x14ac:dyDescent="0.25">
      <c r="A2467" s="360" t="s">
        <v>2038</v>
      </c>
      <c r="B2467" s="360" t="s">
        <v>35988</v>
      </c>
      <c r="C2467" s="359" t="s">
        <v>6594</v>
      </c>
      <c r="D2467" s="362">
        <v>610.48</v>
      </c>
      <c r="E2467" s="343"/>
    </row>
    <row r="2468" spans="1:5" s="341" customFormat="1" ht="15" x14ac:dyDescent="0.25">
      <c r="A2468" s="360" t="s">
        <v>2039</v>
      </c>
      <c r="B2468" s="360" t="s">
        <v>35989</v>
      </c>
      <c r="C2468" s="359" t="s">
        <v>6594</v>
      </c>
      <c r="D2468" s="362">
        <v>704.76</v>
      </c>
      <c r="E2468" s="343"/>
    </row>
    <row r="2469" spans="1:5" s="341" customFormat="1" ht="15" x14ac:dyDescent="0.25">
      <c r="A2469" s="360" t="s">
        <v>2040</v>
      </c>
      <c r="B2469" s="360" t="s">
        <v>35990</v>
      </c>
      <c r="C2469" s="359" t="s">
        <v>6594</v>
      </c>
      <c r="D2469" s="362">
        <v>810.47</v>
      </c>
      <c r="E2469" s="343"/>
    </row>
    <row r="2470" spans="1:5" s="341" customFormat="1" ht="15" x14ac:dyDescent="0.25">
      <c r="A2470" s="360" t="s">
        <v>2041</v>
      </c>
      <c r="B2470" s="360" t="s">
        <v>35991</v>
      </c>
      <c r="C2470" s="359" t="s">
        <v>6594</v>
      </c>
      <c r="D2470" s="362">
        <v>909.46</v>
      </c>
      <c r="E2470" s="343"/>
    </row>
    <row r="2471" spans="1:5" s="341" customFormat="1" x14ac:dyDescent="0.25">
      <c r="A2471" s="378">
        <v>9015</v>
      </c>
      <c r="B2471" s="356" t="s">
        <v>7133</v>
      </c>
      <c r="C2471" s="357"/>
      <c r="D2471" s="358"/>
      <c r="E2471" s="343"/>
    </row>
    <row r="2472" spans="1:5" s="341" customFormat="1" ht="15" x14ac:dyDescent="0.25">
      <c r="A2472" s="360" t="s">
        <v>2042</v>
      </c>
      <c r="B2472" s="360" t="s">
        <v>35992</v>
      </c>
      <c r="C2472" s="359" t="s">
        <v>6594</v>
      </c>
      <c r="D2472" s="364">
        <v>1313.05</v>
      </c>
      <c r="E2472" s="343"/>
    </row>
    <row r="2473" spans="1:5" s="341" customFormat="1" ht="15" x14ac:dyDescent="0.25">
      <c r="A2473" s="360" t="s">
        <v>2043</v>
      </c>
      <c r="B2473" s="360" t="s">
        <v>35993</v>
      </c>
      <c r="C2473" s="359" t="s">
        <v>6594</v>
      </c>
      <c r="D2473" s="364">
        <v>1655.73</v>
      </c>
      <c r="E2473" s="343"/>
    </row>
    <row r="2474" spans="1:5" s="341" customFormat="1" ht="15" x14ac:dyDescent="0.25">
      <c r="A2474" s="360" t="s">
        <v>2044</v>
      </c>
      <c r="B2474" s="360" t="s">
        <v>35994</v>
      </c>
      <c r="C2474" s="359" t="s">
        <v>6594</v>
      </c>
      <c r="D2474" s="364">
        <v>1784.89</v>
      </c>
      <c r="E2474" s="343"/>
    </row>
    <row r="2475" spans="1:5" s="341" customFormat="1" ht="15" x14ac:dyDescent="0.25">
      <c r="A2475" s="360" t="s">
        <v>2045</v>
      </c>
      <c r="B2475" s="360" t="s">
        <v>35995</v>
      </c>
      <c r="C2475" s="359" t="s">
        <v>6594</v>
      </c>
      <c r="D2475" s="364">
        <v>1917.58</v>
      </c>
      <c r="E2475" s="343"/>
    </row>
    <row r="2476" spans="1:5" s="341" customFormat="1" ht="15" x14ac:dyDescent="0.25">
      <c r="A2476" s="360" t="s">
        <v>2046</v>
      </c>
      <c r="B2476" s="360" t="s">
        <v>35996</v>
      </c>
      <c r="C2476" s="359" t="s">
        <v>6594</v>
      </c>
      <c r="D2476" s="364">
        <v>2546.15</v>
      </c>
      <c r="E2476" s="343"/>
    </row>
    <row r="2477" spans="1:5" s="341" customFormat="1" ht="15" x14ac:dyDescent="0.25">
      <c r="A2477" s="360" t="s">
        <v>2047</v>
      </c>
      <c r="B2477" s="360" t="s">
        <v>35997</v>
      </c>
      <c r="C2477" s="359" t="s">
        <v>6594</v>
      </c>
      <c r="D2477" s="362">
        <v>772.55</v>
      </c>
      <c r="E2477" s="343"/>
    </row>
    <row r="2478" spans="1:5" s="341" customFormat="1" ht="15" x14ac:dyDescent="0.25">
      <c r="A2478" s="360" t="s">
        <v>2048</v>
      </c>
      <c r="B2478" s="360" t="s">
        <v>35998</v>
      </c>
      <c r="C2478" s="359" t="s">
        <v>6594</v>
      </c>
      <c r="D2478" s="362">
        <v>878.73</v>
      </c>
      <c r="E2478" s="343"/>
    </row>
    <row r="2479" spans="1:5" s="341" customFormat="1" ht="15" x14ac:dyDescent="0.25">
      <c r="A2479" s="360" t="s">
        <v>2049</v>
      </c>
      <c r="B2479" s="360" t="s">
        <v>35999</v>
      </c>
      <c r="C2479" s="359" t="s">
        <v>6594</v>
      </c>
      <c r="D2479" s="362">
        <v>980.29</v>
      </c>
      <c r="E2479" s="343"/>
    </row>
    <row r="2480" spans="1:5" s="341" customFormat="1" ht="15" x14ac:dyDescent="0.25">
      <c r="A2480" s="360" t="s">
        <v>2050</v>
      </c>
      <c r="B2480" s="360" t="s">
        <v>36000</v>
      </c>
      <c r="C2480" s="359" t="s">
        <v>6594</v>
      </c>
      <c r="D2480" s="364">
        <v>1091.18</v>
      </c>
      <c r="E2480" s="343"/>
    </row>
    <row r="2481" spans="1:5" s="341" customFormat="1" ht="15" x14ac:dyDescent="0.25">
      <c r="A2481" s="360" t="s">
        <v>2051</v>
      </c>
      <c r="B2481" s="360" t="s">
        <v>36001</v>
      </c>
      <c r="C2481" s="359" t="s">
        <v>6594</v>
      </c>
      <c r="D2481" s="364">
        <v>1197.45</v>
      </c>
      <c r="E2481" s="343"/>
    </row>
    <row r="2482" spans="1:5" s="341" customFormat="1" x14ac:dyDescent="0.25">
      <c r="A2482" s="378">
        <v>9016</v>
      </c>
      <c r="B2482" s="356" t="s">
        <v>7134</v>
      </c>
      <c r="C2482" s="357"/>
      <c r="D2482" s="358"/>
      <c r="E2482" s="343"/>
    </row>
    <row r="2483" spans="1:5" s="341" customFormat="1" ht="15" x14ac:dyDescent="0.25">
      <c r="A2483" s="360" t="s">
        <v>41313</v>
      </c>
      <c r="B2483" s="360" t="s">
        <v>41314</v>
      </c>
      <c r="C2483" s="359" t="s">
        <v>6594</v>
      </c>
      <c r="D2483" s="362">
        <v>650.99</v>
      </c>
      <c r="E2483" s="343"/>
    </row>
    <row r="2484" spans="1:5" s="341" customFormat="1" ht="15" x14ac:dyDescent="0.25">
      <c r="A2484" s="360" t="s">
        <v>41315</v>
      </c>
      <c r="B2484" s="360" t="s">
        <v>41316</v>
      </c>
      <c r="C2484" s="359" t="s">
        <v>6594</v>
      </c>
      <c r="D2484" s="362">
        <v>136.69999999999999</v>
      </c>
      <c r="E2484" s="343"/>
    </row>
    <row r="2485" spans="1:5" s="341" customFormat="1" ht="15" x14ac:dyDescent="0.25">
      <c r="A2485" s="360" t="s">
        <v>41317</v>
      </c>
      <c r="B2485" s="360" t="s">
        <v>41318</v>
      </c>
      <c r="C2485" s="359" t="s">
        <v>6594</v>
      </c>
      <c r="D2485" s="362">
        <v>194.02</v>
      </c>
      <c r="E2485" s="343"/>
    </row>
    <row r="2486" spans="1:5" s="341" customFormat="1" ht="15" x14ac:dyDescent="0.25">
      <c r="A2486" s="360" t="s">
        <v>41319</v>
      </c>
      <c r="B2486" s="360" t="s">
        <v>41320</v>
      </c>
      <c r="C2486" s="359" t="s">
        <v>6594</v>
      </c>
      <c r="D2486" s="362">
        <v>262.7</v>
      </c>
      <c r="E2486" s="343"/>
    </row>
    <row r="2487" spans="1:5" s="341" customFormat="1" ht="15" x14ac:dyDescent="0.25">
      <c r="A2487" s="360" t="s">
        <v>41321</v>
      </c>
      <c r="B2487" s="360" t="s">
        <v>41322</v>
      </c>
      <c r="C2487" s="359" t="s">
        <v>6594</v>
      </c>
      <c r="D2487" s="362">
        <v>342.73</v>
      </c>
      <c r="E2487" s="343"/>
    </row>
    <row r="2488" spans="1:5" s="341" customFormat="1" ht="15" x14ac:dyDescent="0.25">
      <c r="A2488" s="360" t="s">
        <v>41323</v>
      </c>
      <c r="B2488" s="360" t="s">
        <v>41324</v>
      </c>
      <c r="C2488" s="359" t="s">
        <v>6594</v>
      </c>
      <c r="D2488" s="362">
        <v>434.13</v>
      </c>
      <c r="E2488" s="343"/>
    </row>
    <row r="2489" spans="1:5" s="341" customFormat="1" ht="15" x14ac:dyDescent="0.25">
      <c r="A2489" s="360" t="s">
        <v>41325</v>
      </c>
      <c r="B2489" s="360" t="s">
        <v>41326</v>
      </c>
      <c r="C2489" s="359" t="s">
        <v>6594</v>
      </c>
      <c r="D2489" s="362">
        <v>536.88</v>
      </c>
      <c r="E2489" s="343"/>
    </row>
    <row r="2490" spans="1:5" s="341" customFormat="1" x14ac:dyDescent="0.25">
      <c r="A2490" s="378">
        <v>9017</v>
      </c>
      <c r="B2490" s="356" t="s">
        <v>7135</v>
      </c>
      <c r="C2490" s="357"/>
      <c r="D2490" s="358"/>
      <c r="E2490" s="343"/>
    </row>
    <row r="2491" spans="1:5" s="341" customFormat="1" ht="30" x14ac:dyDescent="0.25">
      <c r="A2491" s="360" t="s">
        <v>2094</v>
      </c>
      <c r="B2491" s="360" t="s">
        <v>7136</v>
      </c>
      <c r="C2491" s="359" t="s">
        <v>6594</v>
      </c>
      <c r="D2491" s="363">
        <v>42.43</v>
      </c>
      <c r="E2491" s="343"/>
    </row>
    <row r="2492" spans="1:5" s="341" customFormat="1" ht="30" x14ac:dyDescent="0.25">
      <c r="A2492" s="360" t="s">
        <v>2095</v>
      </c>
      <c r="B2492" s="360" t="s">
        <v>7137</v>
      </c>
      <c r="C2492" s="359" t="s">
        <v>6594</v>
      </c>
      <c r="D2492" s="363">
        <v>45.4</v>
      </c>
      <c r="E2492" s="343"/>
    </row>
    <row r="2493" spans="1:5" s="341" customFormat="1" ht="30" x14ac:dyDescent="0.25">
      <c r="A2493" s="360" t="s">
        <v>2096</v>
      </c>
      <c r="B2493" s="360" t="s">
        <v>7138</v>
      </c>
      <c r="C2493" s="359" t="s">
        <v>6594</v>
      </c>
      <c r="D2493" s="363">
        <v>48.13</v>
      </c>
      <c r="E2493" s="343"/>
    </row>
    <row r="2494" spans="1:5" s="341" customFormat="1" x14ac:dyDescent="0.25">
      <c r="A2494" s="378">
        <v>8687</v>
      </c>
      <c r="B2494" s="356" t="s">
        <v>7139</v>
      </c>
      <c r="C2494" s="357"/>
      <c r="D2494" s="358"/>
      <c r="E2494" s="343"/>
    </row>
    <row r="2495" spans="1:5" s="341" customFormat="1" x14ac:dyDescent="0.25">
      <c r="A2495" s="378">
        <v>9018</v>
      </c>
      <c r="B2495" s="356" t="s">
        <v>7140</v>
      </c>
      <c r="C2495" s="357"/>
      <c r="D2495" s="358"/>
      <c r="E2495" s="343"/>
    </row>
    <row r="2496" spans="1:5" s="341" customFormat="1" ht="15" x14ac:dyDescent="0.25">
      <c r="A2496" s="360" t="s">
        <v>3153</v>
      </c>
      <c r="B2496" s="360" t="s">
        <v>7141</v>
      </c>
      <c r="C2496" s="359" t="s">
        <v>1546</v>
      </c>
      <c r="D2496" s="362">
        <v>472.59</v>
      </c>
      <c r="E2496" s="343"/>
    </row>
    <row r="2497" spans="1:5" s="341" customFormat="1" ht="15" x14ac:dyDescent="0.25">
      <c r="A2497" s="360" t="s">
        <v>3166</v>
      </c>
      <c r="B2497" s="360" t="s">
        <v>3167</v>
      </c>
      <c r="C2497" s="359" t="s">
        <v>1546</v>
      </c>
      <c r="D2497" s="363">
        <v>90.9</v>
      </c>
      <c r="E2497" s="343"/>
    </row>
    <row r="2498" spans="1:5" s="341" customFormat="1" ht="15" x14ac:dyDescent="0.25">
      <c r="A2498" s="360" t="s">
        <v>3177</v>
      </c>
      <c r="B2498" s="360" t="s">
        <v>3178</v>
      </c>
      <c r="C2498" s="359" t="s">
        <v>1546</v>
      </c>
      <c r="D2498" s="364">
        <v>2012.04</v>
      </c>
      <c r="E2498" s="343"/>
    </row>
    <row r="2499" spans="1:5" s="341" customFormat="1" x14ac:dyDescent="0.25">
      <c r="A2499" s="378">
        <v>9019</v>
      </c>
      <c r="B2499" s="356" t="s">
        <v>7142</v>
      </c>
      <c r="C2499" s="357"/>
      <c r="D2499" s="358"/>
      <c r="E2499" s="343"/>
    </row>
    <row r="2500" spans="1:5" s="341" customFormat="1" ht="30" x14ac:dyDescent="0.25">
      <c r="A2500" s="360" t="s">
        <v>7143</v>
      </c>
      <c r="B2500" s="360" t="s">
        <v>7144</v>
      </c>
      <c r="C2500" s="359" t="s">
        <v>6608</v>
      </c>
      <c r="D2500" s="362">
        <v>273.32</v>
      </c>
      <c r="E2500" s="343"/>
    </row>
    <row r="2501" spans="1:5" s="341" customFormat="1" ht="30" x14ac:dyDescent="0.25">
      <c r="A2501" s="360" t="s">
        <v>3144</v>
      </c>
      <c r="B2501" s="360" t="s">
        <v>7145</v>
      </c>
      <c r="C2501" s="359" t="s">
        <v>6608</v>
      </c>
      <c r="D2501" s="362">
        <v>403.74</v>
      </c>
      <c r="E2501" s="343"/>
    </row>
    <row r="2502" spans="1:5" s="341" customFormat="1" ht="30" x14ac:dyDescent="0.25">
      <c r="A2502" s="360" t="s">
        <v>7146</v>
      </c>
      <c r="B2502" s="360" t="s">
        <v>7147</v>
      </c>
      <c r="C2502" s="359" t="s">
        <v>6608</v>
      </c>
      <c r="D2502" s="364">
        <v>1235.3800000000001</v>
      </c>
      <c r="E2502" s="343"/>
    </row>
    <row r="2503" spans="1:5" s="341" customFormat="1" ht="30" x14ac:dyDescent="0.25">
      <c r="A2503" s="360" t="s">
        <v>7148</v>
      </c>
      <c r="B2503" s="360" t="s">
        <v>7149</v>
      </c>
      <c r="C2503" s="359" t="s">
        <v>6608</v>
      </c>
      <c r="D2503" s="364">
        <v>1316.01</v>
      </c>
      <c r="E2503" s="343"/>
    </row>
    <row r="2504" spans="1:5" s="341" customFormat="1" ht="15" x14ac:dyDescent="0.25">
      <c r="A2504" s="360" t="s">
        <v>3146</v>
      </c>
      <c r="B2504" s="360" t="s">
        <v>7150</v>
      </c>
      <c r="C2504" s="359" t="s">
        <v>6608</v>
      </c>
      <c r="D2504" s="363">
        <v>86.2</v>
      </c>
      <c r="E2504" s="343"/>
    </row>
    <row r="2505" spans="1:5" s="341" customFormat="1" ht="15" x14ac:dyDescent="0.25">
      <c r="A2505" s="360" t="s">
        <v>3147</v>
      </c>
      <c r="B2505" s="360" t="s">
        <v>7151</v>
      </c>
      <c r="C2505" s="359" t="s">
        <v>6608</v>
      </c>
      <c r="D2505" s="362">
        <v>102.33</v>
      </c>
      <c r="E2505" s="343"/>
    </row>
    <row r="2506" spans="1:5" s="341" customFormat="1" ht="15" x14ac:dyDescent="0.25">
      <c r="A2506" s="360" t="s">
        <v>3148</v>
      </c>
      <c r="B2506" s="360" t="s">
        <v>3149</v>
      </c>
      <c r="C2506" s="359" t="s">
        <v>1546</v>
      </c>
      <c r="D2506" s="363">
        <v>29.62</v>
      </c>
      <c r="E2506" s="343"/>
    </row>
    <row r="2507" spans="1:5" s="341" customFormat="1" ht="15" x14ac:dyDescent="0.25">
      <c r="A2507" s="360" t="s">
        <v>3152</v>
      </c>
      <c r="B2507" s="360" t="s">
        <v>7152</v>
      </c>
      <c r="C2507" s="359" t="s">
        <v>6608</v>
      </c>
      <c r="D2507" s="363">
        <v>14.4</v>
      </c>
      <c r="E2507" s="343"/>
    </row>
    <row r="2508" spans="1:5" s="341" customFormat="1" ht="15" x14ac:dyDescent="0.25">
      <c r="A2508" s="360" t="s">
        <v>3154</v>
      </c>
      <c r="B2508" s="360" t="s">
        <v>7153</v>
      </c>
      <c r="C2508" s="359" t="s">
        <v>6608</v>
      </c>
      <c r="D2508" s="362">
        <v>104.63</v>
      </c>
      <c r="E2508" s="343"/>
    </row>
    <row r="2509" spans="1:5" s="341" customFormat="1" ht="15" x14ac:dyDescent="0.25">
      <c r="A2509" s="360" t="s">
        <v>3155</v>
      </c>
      <c r="B2509" s="360" t="s">
        <v>3156</v>
      </c>
      <c r="C2509" s="359" t="s">
        <v>1546</v>
      </c>
      <c r="D2509" s="362">
        <v>766.07</v>
      </c>
      <c r="E2509" s="343"/>
    </row>
    <row r="2510" spans="1:5" s="341" customFormat="1" ht="15" x14ac:dyDescent="0.25">
      <c r="A2510" s="360" t="s">
        <v>3157</v>
      </c>
      <c r="B2510" s="360" t="s">
        <v>3158</v>
      </c>
      <c r="C2510" s="359" t="s">
        <v>1546</v>
      </c>
      <c r="D2510" s="362">
        <v>212.98</v>
      </c>
      <c r="E2510" s="343"/>
    </row>
    <row r="2511" spans="1:5" s="341" customFormat="1" ht="15" x14ac:dyDescent="0.25">
      <c r="A2511" s="360" t="s">
        <v>3159</v>
      </c>
      <c r="B2511" s="360" t="s">
        <v>3160</v>
      </c>
      <c r="C2511" s="359" t="s">
        <v>1546</v>
      </c>
      <c r="D2511" s="362">
        <v>223.98</v>
      </c>
      <c r="E2511" s="343"/>
    </row>
    <row r="2512" spans="1:5" s="341" customFormat="1" ht="15" x14ac:dyDescent="0.25">
      <c r="A2512" s="360" t="s">
        <v>3161</v>
      </c>
      <c r="B2512" s="360" t="s">
        <v>3162</v>
      </c>
      <c r="C2512" s="359" t="s">
        <v>1546</v>
      </c>
      <c r="D2512" s="362">
        <v>196.73</v>
      </c>
      <c r="E2512" s="343"/>
    </row>
    <row r="2513" spans="1:5" s="341" customFormat="1" ht="15" x14ac:dyDescent="0.25">
      <c r="A2513" s="360" t="s">
        <v>3163</v>
      </c>
      <c r="B2513" s="360" t="s">
        <v>3164</v>
      </c>
      <c r="C2513" s="359" t="s">
        <v>1546</v>
      </c>
      <c r="D2513" s="364">
        <v>1062.45</v>
      </c>
      <c r="E2513" s="343"/>
    </row>
    <row r="2514" spans="1:5" s="341" customFormat="1" ht="15" x14ac:dyDescent="0.25">
      <c r="A2514" s="360" t="s">
        <v>3165</v>
      </c>
      <c r="B2514" s="360" t="s">
        <v>7154</v>
      </c>
      <c r="C2514" s="359" t="s">
        <v>6608</v>
      </c>
      <c r="D2514" s="362">
        <v>302.67</v>
      </c>
      <c r="E2514" s="343"/>
    </row>
    <row r="2515" spans="1:5" s="341" customFormat="1" ht="15" x14ac:dyDescent="0.25">
      <c r="A2515" s="360" t="s">
        <v>7155</v>
      </c>
      <c r="B2515" s="360" t="s">
        <v>7156</v>
      </c>
      <c r="C2515" s="359" t="s">
        <v>6608</v>
      </c>
      <c r="D2515" s="362">
        <v>383.3</v>
      </c>
      <c r="E2515" s="343"/>
    </row>
    <row r="2516" spans="1:5" s="341" customFormat="1" x14ac:dyDescent="0.25">
      <c r="A2516" s="378">
        <v>9020</v>
      </c>
      <c r="B2516" s="356" t="s">
        <v>7157</v>
      </c>
      <c r="C2516" s="357"/>
      <c r="D2516" s="358"/>
      <c r="E2516" s="343"/>
    </row>
    <row r="2517" spans="1:5" s="341" customFormat="1" ht="15" x14ac:dyDescent="0.25">
      <c r="A2517" s="360" t="s">
        <v>3179</v>
      </c>
      <c r="B2517" s="360" t="s">
        <v>3180</v>
      </c>
      <c r="C2517" s="359" t="s">
        <v>6608</v>
      </c>
      <c r="D2517" s="362">
        <v>323.74</v>
      </c>
      <c r="E2517" s="343"/>
    </row>
    <row r="2518" spans="1:5" s="341" customFormat="1" ht="15" x14ac:dyDescent="0.25">
      <c r="A2518" s="360" t="s">
        <v>3181</v>
      </c>
      <c r="B2518" s="360" t="s">
        <v>3182</v>
      </c>
      <c r="C2518" s="359" t="s">
        <v>6608</v>
      </c>
      <c r="D2518" s="362">
        <v>229.89</v>
      </c>
      <c r="E2518" s="343"/>
    </row>
    <row r="2519" spans="1:5" s="341" customFormat="1" ht="15" x14ac:dyDescent="0.25">
      <c r="A2519" s="360" t="s">
        <v>3183</v>
      </c>
      <c r="B2519" s="360" t="s">
        <v>3184</v>
      </c>
      <c r="C2519" s="359" t="s">
        <v>6608</v>
      </c>
      <c r="D2519" s="362">
        <v>388.76</v>
      </c>
      <c r="E2519" s="343"/>
    </row>
    <row r="2520" spans="1:5" s="341" customFormat="1" ht="15" x14ac:dyDescent="0.25">
      <c r="A2520" s="360" t="s">
        <v>3185</v>
      </c>
      <c r="B2520" s="360" t="s">
        <v>3186</v>
      </c>
      <c r="C2520" s="359" t="s">
        <v>6608</v>
      </c>
      <c r="D2520" s="364">
        <v>1456.28</v>
      </c>
      <c r="E2520" s="343"/>
    </row>
    <row r="2521" spans="1:5" s="341" customFormat="1" x14ac:dyDescent="0.25">
      <c r="A2521" s="378">
        <v>9022</v>
      </c>
      <c r="B2521" s="356" t="s">
        <v>7158</v>
      </c>
      <c r="C2521" s="357"/>
      <c r="D2521" s="358"/>
      <c r="E2521" s="343"/>
    </row>
    <row r="2522" spans="1:5" s="341" customFormat="1" ht="15" x14ac:dyDescent="0.25">
      <c r="A2522" s="360" t="s">
        <v>7159</v>
      </c>
      <c r="B2522" s="360" t="s">
        <v>7160</v>
      </c>
      <c r="C2522" s="359" t="s">
        <v>6608</v>
      </c>
      <c r="D2522" s="362">
        <v>155.88</v>
      </c>
      <c r="E2522" s="343"/>
    </row>
    <row r="2523" spans="1:5" s="341" customFormat="1" ht="15" x14ac:dyDescent="0.25">
      <c r="A2523" s="360" t="s">
        <v>7161</v>
      </c>
      <c r="B2523" s="360" t="s">
        <v>7162</v>
      </c>
      <c r="C2523" s="359" t="s">
        <v>6608</v>
      </c>
      <c r="D2523" s="363">
        <v>27.66</v>
      </c>
      <c r="E2523" s="343"/>
    </row>
    <row r="2524" spans="1:5" s="341" customFormat="1" x14ac:dyDescent="0.25">
      <c r="A2524" s="378">
        <v>9024</v>
      </c>
      <c r="B2524" s="356" t="s">
        <v>7164</v>
      </c>
      <c r="C2524" s="357"/>
      <c r="D2524" s="358"/>
      <c r="E2524" s="343"/>
    </row>
    <row r="2525" spans="1:5" s="341" customFormat="1" ht="15" x14ac:dyDescent="0.25">
      <c r="A2525" s="360" t="s">
        <v>3145</v>
      </c>
      <c r="B2525" s="360" t="s">
        <v>26206</v>
      </c>
      <c r="C2525" s="359" t="s">
        <v>6608</v>
      </c>
      <c r="D2525" s="363">
        <v>66.010000000000005</v>
      </c>
      <c r="E2525" s="343"/>
    </row>
    <row r="2526" spans="1:5" s="341" customFormat="1" ht="15" x14ac:dyDescent="0.25">
      <c r="A2526" s="360" t="s">
        <v>3150</v>
      </c>
      <c r="B2526" s="360" t="s">
        <v>3151</v>
      </c>
      <c r="C2526" s="359" t="s">
        <v>1546</v>
      </c>
      <c r="D2526" s="361">
        <v>8.5299999999999994</v>
      </c>
      <c r="E2526" s="343"/>
    </row>
    <row r="2527" spans="1:5" s="341" customFormat="1" ht="15" x14ac:dyDescent="0.25">
      <c r="A2527" s="360" t="s">
        <v>26207</v>
      </c>
      <c r="B2527" s="360" t="s">
        <v>26208</v>
      </c>
      <c r="C2527" s="359" t="s">
        <v>6608</v>
      </c>
      <c r="D2527" s="362">
        <v>923.27</v>
      </c>
      <c r="E2527" s="343"/>
    </row>
    <row r="2528" spans="1:5" s="341" customFormat="1" ht="15" x14ac:dyDescent="0.25">
      <c r="A2528" s="360" t="s">
        <v>26209</v>
      </c>
      <c r="B2528" s="360" t="s">
        <v>26210</v>
      </c>
      <c r="C2528" s="359" t="s">
        <v>6608</v>
      </c>
      <c r="D2528" s="362">
        <v>149.46</v>
      </c>
      <c r="E2528" s="343"/>
    </row>
    <row r="2529" spans="1:5" s="341" customFormat="1" ht="15" x14ac:dyDescent="0.25">
      <c r="A2529" s="360" t="s">
        <v>26211</v>
      </c>
      <c r="B2529" s="360" t="s">
        <v>26212</v>
      </c>
      <c r="C2529" s="359" t="s">
        <v>6608</v>
      </c>
      <c r="D2529" s="362">
        <v>127.4</v>
      </c>
      <c r="E2529" s="343"/>
    </row>
    <row r="2530" spans="1:5" s="341" customFormat="1" ht="15" x14ac:dyDescent="0.25">
      <c r="A2530" s="360" t="s">
        <v>26213</v>
      </c>
      <c r="B2530" s="360" t="s">
        <v>26214</v>
      </c>
      <c r="C2530" s="359" t="s">
        <v>6608</v>
      </c>
      <c r="D2530" s="362">
        <v>159.16</v>
      </c>
      <c r="E2530" s="343"/>
    </row>
    <row r="2531" spans="1:5" s="341" customFormat="1" ht="15" x14ac:dyDescent="0.25">
      <c r="A2531" s="360" t="s">
        <v>3189</v>
      </c>
      <c r="B2531" s="360" t="s">
        <v>3190</v>
      </c>
      <c r="C2531" s="359" t="s">
        <v>1546</v>
      </c>
      <c r="D2531" s="362">
        <v>152.24</v>
      </c>
      <c r="E2531" s="343"/>
    </row>
    <row r="2532" spans="1:5" s="341" customFormat="1" ht="15" x14ac:dyDescent="0.25">
      <c r="A2532" s="360" t="s">
        <v>3191</v>
      </c>
      <c r="B2532" s="360" t="s">
        <v>3192</v>
      </c>
      <c r="C2532" s="359" t="s">
        <v>1546</v>
      </c>
      <c r="D2532" s="362">
        <v>135.82</v>
      </c>
      <c r="E2532" s="343"/>
    </row>
    <row r="2533" spans="1:5" s="341" customFormat="1" ht="15" x14ac:dyDescent="0.25">
      <c r="A2533" s="360" t="s">
        <v>3193</v>
      </c>
      <c r="B2533" s="360" t="s">
        <v>3194</v>
      </c>
      <c r="C2533" s="359" t="s">
        <v>1546</v>
      </c>
      <c r="D2533" s="362">
        <v>133.15</v>
      </c>
      <c r="E2533" s="343"/>
    </row>
    <row r="2534" spans="1:5" s="341" customFormat="1" ht="15" x14ac:dyDescent="0.25">
      <c r="A2534" s="360" t="s">
        <v>3195</v>
      </c>
      <c r="B2534" s="360" t="s">
        <v>3196</v>
      </c>
      <c r="C2534" s="359" t="s">
        <v>1546</v>
      </c>
      <c r="D2534" s="362">
        <v>134.72999999999999</v>
      </c>
      <c r="E2534" s="343"/>
    </row>
    <row r="2535" spans="1:5" s="341" customFormat="1" x14ac:dyDescent="0.25">
      <c r="A2535" s="378">
        <v>8688</v>
      </c>
      <c r="B2535" s="356" t="s">
        <v>7165</v>
      </c>
      <c r="C2535" s="357"/>
      <c r="D2535" s="358"/>
      <c r="E2535" s="343"/>
    </row>
    <row r="2536" spans="1:5" s="341" customFormat="1" x14ac:dyDescent="0.25">
      <c r="A2536" s="378">
        <v>9027</v>
      </c>
      <c r="B2536" s="356" t="s">
        <v>7166</v>
      </c>
      <c r="C2536" s="357"/>
      <c r="D2536" s="358"/>
      <c r="E2536" s="343"/>
    </row>
    <row r="2537" spans="1:5" s="341" customFormat="1" ht="15" x14ac:dyDescent="0.25">
      <c r="A2537" s="360" t="s">
        <v>2707</v>
      </c>
      <c r="B2537" s="360" t="s">
        <v>11927</v>
      </c>
      <c r="C2537" s="359" t="s">
        <v>6608</v>
      </c>
      <c r="D2537" s="363">
        <v>71.36</v>
      </c>
      <c r="E2537" s="343"/>
    </row>
    <row r="2538" spans="1:5" s="341" customFormat="1" ht="15" x14ac:dyDescent="0.25">
      <c r="A2538" s="360" t="s">
        <v>2706</v>
      </c>
      <c r="B2538" s="360" t="s">
        <v>11928</v>
      </c>
      <c r="C2538" s="359" t="s">
        <v>6608</v>
      </c>
      <c r="D2538" s="363">
        <v>30.36</v>
      </c>
      <c r="E2538" s="343"/>
    </row>
    <row r="2539" spans="1:5" s="341" customFormat="1" x14ac:dyDescent="0.25">
      <c r="A2539" s="378">
        <v>9029</v>
      </c>
      <c r="B2539" s="356" t="s">
        <v>6866</v>
      </c>
      <c r="C2539" s="357"/>
      <c r="D2539" s="358"/>
      <c r="E2539" s="343"/>
    </row>
    <row r="2540" spans="1:5" s="341" customFormat="1" ht="15" x14ac:dyDescent="0.25">
      <c r="A2540" s="360" t="s">
        <v>2709</v>
      </c>
      <c r="B2540" s="360" t="s">
        <v>7167</v>
      </c>
      <c r="C2540" s="359" t="s">
        <v>1546</v>
      </c>
      <c r="D2540" s="362">
        <v>117.04</v>
      </c>
      <c r="E2540" s="343"/>
    </row>
    <row r="2541" spans="1:5" s="341" customFormat="1" ht="15" x14ac:dyDescent="0.25">
      <c r="A2541" s="360" t="s">
        <v>2710</v>
      </c>
      <c r="B2541" s="360" t="s">
        <v>7168</v>
      </c>
      <c r="C2541" s="359" t="s">
        <v>1546</v>
      </c>
      <c r="D2541" s="362">
        <v>145.38</v>
      </c>
      <c r="E2541" s="343"/>
    </row>
    <row r="2542" spans="1:5" s="341" customFormat="1" x14ac:dyDescent="0.25">
      <c r="A2542" s="378">
        <v>9031</v>
      </c>
      <c r="B2542" s="356" t="s">
        <v>7169</v>
      </c>
      <c r="C2542" s="357"/>
      <c r="D2542" s="358"/>
      <c r="E2542" s="343"/>
    </row>
    <row r="2543" spans="1:5" s="341" customFormat="1" ht="15" x14ac:dyDescent="0.25">
      <c r="A2543" s="360" t="s">
        <v>1677</v>
      </c>
      <c r="B2543" s="360" t="s">
        <v>1678</v>
      </c>
      <c r="C2543" s="359" t="s">
        <v>1546</v>
      </c>
      <c r="D2543" s="362">
        <v>110.3</v>
      </c>
      <c r="E2543" s="343"/>
    </row>
    <row r="2544" spans="1:5" s="341" customFormat="1" ht="15" x14ac:dyDescent="0.25">
      <c r="A2544" s="360" t="s">
        <v>1679</v>
      </c>
      <c r="B2544" s="360" t="s">
        <v>1680</v>
      </c>
      <c r="C2544" s="359" t="s">
        <v>1546</v>
      </c>
      <c r="D2544" s="362">
        <v>234.42</v>
      </c>
      <c r="E2544" s="343"/>
    </row>
    <row r="2545" spans="1:5" s="341" customFormat="1" ht="15" x14ac:dyDescent="0.25">
      <c r="A2545" s="360" t="s">
        <v>1681</v>
      </c>
      <c r="B2545" s="360" t="s">
        <v>1682</v>
      </c>
      <c r="C2545" s="359" t="s">
        <v>1546</v>
      </c>
      <c r="D2545" s="362">
        <v>149.03</v>
      </c>
      <c r="E2545" s="343"/>
    </row>
    <row r="2546" spans="1:5" s="341" customFormat="1" ht="15" x14ac:dyDescent="0.25">
      <c r="A2546" s="360" t="s">
        <v>1683</v>
      </c>
      <c r="B2546" s="360" t="s">
        <v>1684</v>
      </c>
      <c r="C2546" s="359" t="s">
        <v>1546</v>
      </c>
      <c r="D2546" s="363">
        <v>73.290000000000006</v>
      </c>
      <c r="E2546" s="343"/>
    </row>
    <row r="2547" spans="1:5" s="341" customFormat="1" ht="15" x14ac:dyDescent="0.25">
      <c r="A2547" s="360" t="s">
        <v>1685</v>
      </c>
      <c r="B2547" s="360" t="s">
        <v>1686</v>
      </c>
      <c r="C2547" s="359" t="s">
        <v>1546</v>
      </c>
      <c r="D2547" s="362">
        <v>385.67</v>
      </c>
      <c r="E2547" s="343"/>
    </row>
    <row r="2548" spans="1:5" s="341" customFormat="1" ht="15" x14ac:dyDescent="0.25">
      <c r="A2548" s="360" t="s">
        <v>1687</v>
      </c>
      <c r="B2548" s="360" t="s">
        <v>1688</v>
      </c>
      <c r="C2548" s="359" t="s">
        <v>1546</v>
      </c>
      <c r="D2548" s="362">
        <v>620.48</v>
      </c>
      <c r="E2548" s="343"/>
    </row>
    <row r="2549" spans="1:5" s="341" customFormat="1" ht="15" x14ac:dyDescent="0.25">
      <c r="A2549" s="360" t="s">
        <v>1689</v>
      </c>
      <c r="B2549" s="360" t="s">
        <v>1690</v>
      </c>
      <c r="C2549" s="359" t="s">
        <v>1546</v>
      </c>
      <c r="D2549" s="363">
        <v>85.96</v>
      </c>
      <c r="E2549" s="343"/>
    </row>
    <row r="2550" spans="1:5" s="341" customFormat="1" x14ac:dyDescent="0.25">
      <c r="A2550" s="378">
        <v>9032</v>
      </c>
      <c r="B2550" s="356" t="s">
        <v>7170</v>
      </c>
      <c r="C2550" s="357"/>
      <c r="D2550" s="358"/>
      <c r="E2550" s="343"/>
    </row>
    <row r="2551" spans="1:5" s="341" customFormat="1" ht="15" x14ac:dyDescent="0.25">
      <c r="A2551" s="360" t="s">
        <v>1691</v>
      </c>
      <c r="B2551" s="360" t="s">
        <v>1692</v>
      </c>
      <c r="C2551" s="359" t="s">
        <v>1546</v>
      </c>
      <c r="D2551" s="362">
        <v>103.97</v>
      </c>
      <c r="E2551" s="343"/>
    </row>
    <row r="2552" spans="1:5" s="341" customFormat="1" ht="15" x14ac:dyDescent="0.25">
      <c r="A2552" s="360" t="s">
        <v>1693</v>
      </c>
      <c r="B2552" s="360" t="s">
        <v>1694</v>
      </c>
      <c r="C2552" s="359" t="s">
        <v>1546</v>
      </c>
      <c r="D2552" s="362">
        <v>198.56</v>
      </c>
      <c r="E2552" s="343"/>
    </row>
    <row r="2553" spans="1:5" s="341" customFormat="1" ht="15" x14ac:dyDescent="0.25">
      <c r="A2553" s="360" t="s">
        <v>1695</v>
      </c>
      <c r="B2553" s="360" t="s">
        <v>1696</v>
      </c>
      <c r="C2553" s="359" t="s">
        <v>1546</v>
      </c>
      <c r="D2553" s="362">
        <v>173.08</v>
      </c>
      <c r="E2553" s="343"/>
    </row>
    <row r="2554" spans="1:5" s="341" customFormat="1" ht="15" x14ac:dyDescent="0.25">
      <c r="A2554" s="360" t="s">
        <v>1697</v>
      </c>
      <c r="B2554" s="360" t="s">
        <v>1698</v>
      </c>
      <c r="C2554" s="359" t="s">
        <v>1546</v>
      </c>
      <c r="D2554" s="363">
        <v>80.290000000000006</v>
      </c>
      <c r="E2554" s="343"/>
    </row>
    <row r="2555" spans="1:5" s="341" customFormat="1" ht="15" x14ac:dyDescent="0.25">
      <c r="A2555" s="360" t="s">
        <v>1699</v>
      </c>
      <c r="B2555" s="360" t="s">
        <v>1700</v>
      </c>
      <c r="C2555" s="359" t="s">
        <v>1546</v>
      </c>
      <c r="D2555" s="362">
        <v>285.86</v>
      </c>
      <c r="E2555" s="343"/>
    </row>
    <row r="2556" spans="1:5" s="341" customFormat="1" ht="15" x14ac:dyDescent="0.25">
      <c r="A2556" s="360" t="s">
        <v>1701</v>
      </c>
      <c r="B2556" s="360" t="s">
        <v>1702</v>
      </c>
      <c r="C2556" s="359" t="s">
        <v>1546</v>
      </c>
      <c r="D2556" s="362">
        <v>462.72</v>
      </c>
      <c r="E2556" s="343"/>
    </row>
    <row r="2557" spans="1:5" s="341" customFormat="1" ht="15" x14ac:dyDescent="0.25">
      <c r="A2557" s="360" t="s">
        <v>1703</v>
      </c>
      <c r="B2557" s="360" t="s">
        <v>1704</v>
      </c>
      <c r="C2557" s="359" t="s">
        <v>1546</v>
      </c>
      <c r="D2557" s="363">
        <v>82.87</v>
      </c>
      <c r="E2557" s="343"/>
    </row>
    <row r="2558" spans="1:5" s="341" customFormat="1" x14ac:dyDescent="0.25">
      <c r="A2558" s="378">
        <v>9034</v>
      </c>
      <c r="B2558" s="356" t="s">
        <v>7171</v>
      </c>
      <c r="C2558" s="357"/>
      <c r="D2558" s="358"/>
      <c r="E2558" s="343"/>
    </row>
    <row r="2559" spans="1:5" s="341" customFormat="1" ht="15" x14ac:dyDescent="0.25">
      <c r="A2559" s="360" t="s">
        <v>1673</v>
      </c>
      <c r="B2559" s="360" t="s">
        <v>1674</v>
      </c>
      <c r="C2559" s="359" t="s">
        <v>1546</v>
      </c>
      <c r="D2559" s="362">
        <v>148.51</v>
      </c>
      <c r="E2559" s="343"/>
    </row>
    <row r="2560" spans="1:5" s="341" customFormat="1" ht="15" x14ac:dyDescent="0.25">
      <c r="A2560" s="360" t="s">
        <v>1675</v>
      </c>
      <c r="B2560" s="360" t="s">
        <v>1676</v>
      </c>
      <c r="C2560" s="359" t="s">
        <v>1546</v>
      </c>
      <c r="D2560" s="362">
        <v>119.42</v>
      </c>
      <c r="E2560" s="343"/>
    </row>
    <row r="2561" spans="1:5" s="341" customFormat="1" x14ac:dyDescent="0.25">
      <c r="A2561" s="378">
        <v>9036</v>
      </c>
      <c r="B2561" s="356" t="s">
        <v>7172</v>
      </c>
      <c r="C2561" s="357"/>
      <c r="D2561" s="358"/>
      <c r="E2561" s="343"/>
    </row>
    <row r="2562" spans="1:5" s="341" customFormat="1" ht="15" x14ac:dyDescent="0.25">
      <c r="A2562" s="360" t="s">
        <v>2695</v>
      </c>
      <c r="B2562" s="360" t="s">
        <v>2696</v>
      </c>
      <c r="C2562" s="359" t="s">
        <v>1546</v>
      </c>
      <c r="D2562" s="362">
        <v>568.32000000000005</v>
      </c>
      <c r="E2562" s="343"/>
    </row>
    <row r="2563" spans="1:5" s="341" customFormat="1" x14ac:dyDescent="0.25">
      <c r="A2563" s="378">
        <v>9037</v>
      </c>
      <c r="B2563" s="356" t="s">
        <v>7173</v>
      </c>
      <c r="C2563" s="357"/>
      <c r="D2563" s="358"/>
      <c r="E2563" s="343"/>
    </row>
    <row r="2564" spans="1:5" s="341" customFormat="1" ht="30" x14ac:dyDescent="0.25">
      <c r="A2564" s="360" t="s">
        <v>2699</v>
      </c>
      <c r="B2564" s="360" t="s">
        <v>2700</v>
      </c>
      <c r="C2564" s="359" t="s">
        <v>6608</v>
      </c>
      <c r="D2564" s="364">
        <v>3278.53</v>
      </c>
      <c r="E2564" s="343"/>
    </row>
    <row r="2565" spans="1:5" s="341" customFormat="1" x14ac:dyDescent="0.25">
      <c r="A2565" s="378">
        <v>9038</v>
      </c>
      <c r="B2565" s="356" t="s">
        <v>7174</v>
      </c>
      <c r="C2565" s="357"/>
      <c r="D2565" s="358"/>
      <c r="E2565" s="343"/>
    </row>
    <row r="2566" spans="1:5" s="341" customFormat="1" ht="30" x14ac:dyDescent="0.25">
      <c r="A2566" s="360" t="s">
        <v>2697</v>
      </c>
      <c r="B2566" s="360" t="s">
        <v>11929</v>
      </c>
      <c r="C2566" s="359" t="s">
        <v>6608</v>
      </c>
      <c r="D2566" s="362">
        <v>126.58</v>
      </c>
      <c r="E2566" s="343"/>
    </row>
    <row r="2567" spans="1:5" s="341" customFormat="1" ht="15" x14ac:dyDescent="0.25">
      <c r="A2567" s="360" t="s">
        <v>2698</v>
      </c>
      <c r="B2567" s="360" t="s">
        <v>11930</v>
      </c>
      <c r="C2567" s="359" t="s">
        <v>6608</v>
      </c>
      <c r="D2567" s="362">
        <v>184.63</v>
      </c>
      <c r="E2567" s="343"/>
    </row>
    <row r="2568" spans="1:5" s="341" customFormat="1" ht="15" x14ac:dyDescent="0.25">
      <c r="A2568" s="360" t="s">
        <v>1661</v>
      </c>
      <c r="B2568" s="360" t="s">
        <v>1662</v>
      </c>
      <c r="C2568" s="359" t="s">
        <v>1546</v>
      </c>
      <c r="D2568" s="362">
        <v>133.27000000000001</v>
      </c>
      <c r="E2568" s="343"/>
    </row>
    <row r="2569" spans="1:5" s="341" customFormat="1" ht="15" x14ac:dyDescent="0.25">
      <c r="A2569" s="360" t="s">
        <v>1663</v>
      </c>
      <c r="B2569" s="360" t="s">
        <v>1664</v>
      </c>
      <c r="C2569" s="359" t="s">
        <v>1546</v>
      </c>
      <c r="D2569" s="362">
        <v>239.2</v>
      </c>
      <c r="E2569" s="343"/>
    </row>
    <row r="2570" spans="1:5" s="341" customFormat="1" ht="15" x14ac:dyDescent="0.25">
      <c r="A2570" s="360" t="s">
        <v>1665</v>
      </c>
      <c r="B2570" s="360" t="s">
        <v>1666</v>
      </c>
      <c r="C2570" s="359" t="s">
        <v>1546</v>
      </c>
      <c r="D2570" s="362">
        <v>182.22</v>
      </c>
      <c r="E2570" s="343"/>
    </row>
    <row r="2571" spans="1:5" s="341" customFormat="1" ht="15" x14ac:dyDescent="0.25">
      <c r="A2571" s="360" t="s">
        <v>1667</v>
      </c>
      <c r="B2571" s="360" t="s">
        <v>1668</v>
      </c>
      <c r="C2571" s="359" t="s">
        <v>1546</v>
      </c>
      <c r="D2571" s="362">
        <v>100.26</v>
      </c>
      <c r="E2571" s="343"/>
    </row>
    <row r="2572" spans="1:5" s="341" customFormat="1" ht="15" x14ac:dyDescent="0.25">
      <c r="A2572" s="360" t="s">
        <v>1669</v>
      </c>
      <c r="B2572" s="360" t="s">
        <v>1670</v>
      </c>
      <c r="C2572" s="359" t="s">
        <v>1546</v>
      </c>
      <c r="D2572" s="362">
        <v>345.2</v>
      </c>
      <c r="E2572" s="343"/>
    </row>
    <row r="2573" spans="1:5" s="341" customFormat="1" ht="15" x14ac:dyDescent="0.25">
      <c r="A2573" s="360" t="s">
        <v>1671</v>
      </c>
      <c r="B2573" s="360" t="s">
        <v>1672</v>
      </c>
      <c r="C2573" s="359" t="s">
        <v>1546</v>
      </c>
      <c r="D2573" s="362">
        <v>118.43</v>
      </c>
      <c r="E2573" s="343"/>
    </row>
    <row r="2574" spans="1:5" s="341" customFormat="1" ht="15" x14ac:dyDescent="0.25">
      <c r="A2574" s="360" t="s">
        <v>2701</v>
      </c>
      <c r="B2574" s="360" t="s">
        <v>2702</v>
      </c>
      <c r="C2574" s="359" t="s">
        <v>1546</v>
      </c>
      <c r="D2574" s="363">
        <v>30.63</v>
      </c>
      <c r="E2574" s="343"/>
    </row>
    <row r="2575" spans="1:5" s="341" customFormat="1" ht="15" x14ac:dyDescent="0.25">
      <c r="A2575" s="360" t="s">
        <v>2703</v>
      </c>
      <c r="B2575" s="360" t="s">
        <v>11931</v>
      </c>
      <c r="C2575" s="359" t="s">
        <v>6608</v>
      </c>
      <c r="D2575" s="363">
        <v>19.760000000000002</v>
      </c>
      <c r="E2575" s="343"/>
    </row>
    <row r="2576" spans="1:5" s="341" customFormat="1" ht="15" x14ac:dyDescent="0.25">
      <c r="A2576" s="360" t="s">
        <v>2704</v>
      </c>
      <c r="B2576" s="360" t="s">
        <v>11932</v>
      </c>
      <c r="C2576" s="359" t="s">
        <v>6608</v>
      </c>
      <c r="D2576" s="363">
        <v>20.29</v>
      </c>
      <c r="E2576" s="343"/>
    </row>
    <row r="2577" spans="1:5" s="341" customFormat="1" ht="15" x14ac:dyDescent="0.25">
      <c r="A2577" s="360" t="s">
        <v>2705</v>
      </c>
      <c r="B2577" s="360" t="s">
        <v>11933</v>
      </c>
      <c r="C2577" s="359" t="s">
        <v>6608</v>
      </c>
      <c r="D2577" s="363">
        <v>12.21</v>
      </c>
      <c r="E2577" s="343"/>
    </row>
    <row r="2578" spans="1:5" s="341" customFormat="1" ht="15" x14ac:dyDescent="0.25">
      <c r="A2578" s="360" t="s">
        <v>2708</v>
      </c>
      <c r="B2578" s="360" t="s">
        <v>11934</v>
      </c>
      <c r="C2578" s="359" t="s">
        <v>6608</v>
      </c>
      <c r="D2578" s="363">
        <v>28.6</v>
      </c>
      <c r="E2578" s="343"/>
    </row>
    <row r="2579" spans="1:5" s="341" customFormat="1" x14ac:dyDescent="0.25">
      <c r="A2579" s="378">
        <v>8689</v>
      </c>
      <c r="B2579" s="356" t="s">
        <v>7175</v>
      </c>
      <c r="C2579" s="357"/>
      <c r="D2579" s="358"/>
      <c r="E2579" s="343"/>
    </row>
    <row r="2580" spans="1:5" s="341" customFormat="1" x14ac:dyDescent="0.25">
      <c r="A2580" s="378">
        <v>9039</v>
      </c>
      <c r="B2580" s="356" t="s">
        <v>7176</v>
      </c>
      <c r="C2580" s="357"/>
      <c r="D2580" s="358"/>
      <c r="E2580" s="343"/>
    </row>
    <row r="2581" spans="1:5" s="341" customFormat="1" ht="15" x14ac:dyDescent="0.25">
      <c r="A2581" s="360" t="s">
        <v>4129</v>
      </c>
      <c r="B2581" s="360" t="s">
        <v>11935</v>
      </c>
      <c r="C2581" s="359" t="s">
        <v>6608</v>
      </c>
      <c r="D2581" s="362">
        <v>220.2</v>
      </c>
      <c r="E2581" s="343"/>
    </row>
    <row r="2582" spans="1:5" s="341" customFormat="1" ht="15" x14ac:dyDescent="0.25">
      <c r="A2582" s="360" t="s">
        <v>4130</v>
      </c>
      <c r="B2582" s="360" t="s">
        <v>11936</v>
      </c>
      <c r="C2582" s="359" t="s">
        <v>6608</v>
      </c>
      <c r="D2582" s="362">
        <v>103.87</v>
      </c>
      <c r="E2582" s="343"/>
    </row>
    <row r="2583" spans="1:5" s="341" customFormat="1" ht="15" x14ac:dyDescent="0.25">
      <c r="A2583" s="360" t="s">
        <v>4131</v>
      </c>
      <c r="B2583" s="360" t="s">
        <v>11937</v>
      </c>
      <c r="C2583" s="359" t="s">
        <v>6608</v>
      </c>
      <c r="D2583" s="362">
        <v>200.79</v>
      </c>
      <c r="E2583" s="343"/>
    </row>
    <row r="2584" spans="1:5" s="341" customFormat="1" x14ac:dyDescent="0.25">
      <c r="A2584" s="378">
        <v>9040</v>
      </c>
      <c r="B2584" s="356" t="s">
        <v>7177</v>
      </c>
      <c r="C2584" s="357"/>
      <c r="D2584" s="358"/>
      <c r="E2584" s="343"/>
    </row>
    <row r="2585" spans="1:5" s="341" customFormat="1" ht="15" x14ac:dyDescent="0.25">
      <c r="A2585" s="360" t="s">
        <v>12948</v>
      </c>
      <c r="B2585" s="360" t="s">
        <v>12949</v>
      </c>
      <c r="C2585" s="359" t="s">
        <v>6590</v>
      </c>
      <c r="D2585" s="362">
        <v>531.04</v>
      </c>
      <c r="E2585" s="343"/>
    </row>
    <row r="2586" spans="1:5" s="341" customFormat="1" x14ac:dyDescent="0.25">
      <c r="A2586" s="378">
        <v>9041</v>
      </c>
      <c r="B2586" s="356" t="s">
        <v>7178</v>
      </c>
      <c r="C2586" s="357"/>
      <c r="D2586" s="358"/>
      <c r="E2586" s="343"/>
    </row>
    <row r="2587" spans="1:5" s="341" customFormat="1" ht="15" x14ac:dyDescent="0.25">
      <c r="A2587" s="360" t="s">
        <v>4132</v>
      </c>
      <c r="B2587" s="360" t="s">
        <v>12950</v>
      </c>
      <c r="C2587" s="359" t="s">
        <v>6590</v>
      </c>
      <c r="D2587" s="362">
        <v>186.04</v>
      </c>
      <c r="E2587" s="343"/>
    </row>
    <row r="2588" spans="1:5" s="341" customFormat="1" ht="15" x14ac:dyDescent="0.25">
      <c r="A2588" s="360" t="s">
        <v>4133</v>
      </c>
      <c r="B2588" s="360" t="s">
        <v>12951</v>
      </c>
      <c r="C2588" s="359" t="s">
        <v>6590</v>
      </c>
      <c r="D2588" s="362">
        <v>206.04</v>
      </c>
      <c r="E2588" s="343"/>
    </row>
    <row r="2589" spans="1:5" s="341" customFormat="1" ht="15" x14ac:dyDescent="0.25">
      <c r="A2589" s="360" t="s">
        <v>36002</v>
      </c>
      <c r="B2589" s="360" t="s">
        <v>36003</v>
      </c>
      <c r="C2589" s="359" t="s">
        <v>6590</v>
      </c>
      <c r="D2589" s="362">
        <v>193.89</v>
      </c>
      <c r="E2589" s="343"/>
    </row>
    <row r="2590" spans="1:5" s="341" customFormat="1" ht="15" x14ac:dyDescent="0.25">
      <c r="A2590" s="360" t="s">
        <v>4134</v>
      </c>
      <c r="B2590" s="360" t="s">
        <v>12952</v>
      </c>
      <c r="C2590" s="359" t="s">
        <v>6590</v>
      </c>
      <c r="D2590" s="362">
        <v>318.49</v>
      </c>
      <c r="E2590" s="343"/>
    </row>
    <row r="2591" spans="1:5" s="341" customFormat="1" ht="15" x14ac:dyDescent="0.25">
      <c r="A2591" s="360" t="s">
        <v>27033</v>
      </c>
      <c r="B2591" s="360" t="s">
        <v>27034</v>
      </c>
      <c r="C2591" s="359" t="s">
        <v>6590</v>
      </c>
      <c r="D2591" s="362">
        <v>306.33999999999997</v>
      </c>
      <c r="E2591" s="343"/>
    </row>
    <row r="2592" spans="1:5" s="341" customFormat="1" x14ac:dyDescent="0.25">
      <c r="A2592" s="378">
        <v>9042</v>
      </c>
      <c r="B2592" s="356" t="s">
        <v>7179</v>
      </c>
      <c r="C2592" s="357"/>
      <c r="D2592" s="358"/>
      <c r="E2592" s="343"/>
    </row>
    <row r="2593" spans="1:5" s="341" customFormat="1" ht="15" x14ac:dyDescent="0.25">
      <c r="A2593" s="360" t="s">
        <v>4135</v>
      </c>
      <c r="B2593" s="360" t="s">
        <v>12953</v>
      </c>
      <c r="C2593" s="359" t="s">
        <v>6590</v>
      </c>
      <c r="D2593" s="362">
        <v>234.1</v>
      </c>
      <c r="E2593" s="343"/>
    </row>
    <row r="2594" spans="1:5" s="341" customFormat="1" ht="15" x14ac:dyDescent="0.25">
      <c r="A2594" s="360" t="s">
        <v>12954</v>
      </c>
      <c r="B2594" s="360" t="s">
        <v>12955</v>
      </c>
      <c r="C2594" s="359" t="s">
        <v>6590</v>
      </c>
      <c r="D2594" s="362">
        <v>296.39999999999998</v>
      </c>
      <c r="E2594" s="343"/>
    </row>
    <row r="2595" spans="1:5" s="341" customFormat="1" ht="15" x14ac:dyDescent="0.25">
      <c r="A2595" s="360" t="s">
        <v>27035</v>
      </c>
      <c r="B2595" s="360" t="s">
        <v>27036</v>
      </c>
      <c r="C2595" s="359" t="s">
        <v>6590</v>
      </c>
      <c r="D2595" s="362">
        <v>284.25</v>
      </c>
      <c r="E2595" s="343"/>
    </row>
    <row r="2596" spans="1:5" s="341" customFormat="1" x14ac:dyDescent="0.25">
      <c r="A2596" s="378">
        <v>9043</v>
      </c>
      <c r="B2596" s="356" t="s">
        <v>7180</v>
      </c>
      <c r="C2596" s="357"/>
      <c r="D2596" s="358"/>
      <c r="E2596" s="343"/>
    </row>
    <row r="2597" spans="1:5" s="341" customFormat="1" ht="15" x14ac:dyDescent="0.25">
      <c r="A2597" s="360" t="s">
        <v>4136</v>
      </c>
      <c r="B2597" s="360" t="s">
        <v>12956</v>
      </c>
      <c r="C2597" s="359" t="s">
        <v>6590</v>
      </c>
      <c r="D2597" s="362">
        <v>333.13</v>
      </c>
      <c r="E2597" s="343"/>
    </row>
    <row r="2598" spans="1:5" s="341" customFormat="1" ht="15" x14ac:dyDescent="0.25">
      <c r="A2598" s="360" t="s">
        <v>4137</v>
      </c>
      <c r="B2598" s="360" t="s">
        <v>12957</v>
      </c>
      <c r="C2598" s="359" t="s">
        <v>6590</v>
      </c>
      <c r="D2598" s="362">
        <v>208.59</v>
      </c>
      <c r="E2598" s="343"/>
    </row>
    <row r="2599" spans="1:5" s="341" customFormat="1" ht="15" x14ac:dyDescent="0.25">
      <c r="A2599" s="360" t="s">
        <v>4138</v>
      </c>
      <c r="B2599" s="360" t="s">
        <v>12958</v>
      </c>
      <c r="C2599" s="359" t="s">
        <v>6590</v>
      </c>
      <c r="D2599" s="362">
        <v>245.35</v>
      </c>
      <c r="E2599" s="343"/>
    </row>
    <row r="2600" spans="1:5" s="341" customFormat="1" x14ac:dyDescent="0.25">
      <c r="A2600" s="378">
        <v>8690</v>
      </c>
      <c r="B2600" s="356" t="s">
        <v>7181</v>
      </c>
      <c r="C2600" s="357"/>
      <c r="D2600" s="358"/>
      <c r="E2600" s="343"/>
    </row>
    <row r="2601" spans="1:5" s="341" customFormat="1" x14ac:dyDescent="0.25">
      <c r="A2601" s="378">
        <v>9045</v>
      </c>
      <c r="B2601" s="356" t="s">
        <v>7182</v>
      </c>
      <c r="C2601" s="357"/>
      <c r="D2601" s="358"/>
      <c r="E2601" s="343"/>
    </row>
    <row r="2602" spans="1:5" s="341" customFormat="1" ht="15" x14ac:dyDescent="0.25">
      <c r="A2602" s="360" t="s">
        <v>3667</v>
      </c>
      <c r="B2602" s="360" t="s">
        <v>21123</v>
      </c>
      <c r="C2602" s="359" t="s">
        <v>6608</v>
      </c>
      <c r="D2602" s="364">
        <v>1265.27</v>
      </c>
      <c r="E2602" s="343"/>
    </row>
    <row r="2603" spans="1:5" s="341" customFormat="1" ht="15" x14ac:dyDescent="0.25">
      <c r="A2603" s="360" t="s">
        <v>3668</v>
      </c>
      <c r="B2603" s="360" t="s">
        <v>21124</v>
      </c>
      <c r="C2603" s="359" t="s">
        <v>6608</v>
      </c>
      <c r="D2603" s="364">
        <v>2485.46</v>
      </c>
      <c r="E2603" s="343"/>
    </row>
    <row r="2604" spans="1:5" s="341" customFormat="1" x14ac:dyDescent="0.25">
      <c r="A2604" s="378">
        <v>9046</v>
      </c>
      <c r="B2604" s="356" t="s">
        <v>7183</v>
      </c>
      <c r="C2604" s="357"/>
      <c r="D2604" s="358"/>
      <c r="E2604" s="343"/>
    </row>
    <row r="2605" spans="1:5" s="341" customFormat="1" ht="15" x14ac:dyDescent="0.25">
      <c r="A2605" s="360" t="s">
        <v>3662</v>
      </c>
      <c r="B2605" s="360" t="s">
        <v>21125</v>
      </c>
      <c r="C2605" s="359" t="s">
        <v>6608</v>
      </c>
      <c r="D2605" s="363">
        <v>49.16</v>
      </c>
      <c r="E2605" s="343"/>
    </row>
    <row r="2606" spans="1:5" s="341" customFormat="1" ht="15" x14ac:dyDescent="0.25">
      <c r="A2606" s="360" t="s">
        <v>3669</v>
      </c>
      <c r="B2606" s="360" t="s">
        <v>21126</v>
      </c>
      <c r="C2606" s="359" t="s">
        <v>6608</v>
      </c>
      <c r="D2606" s="362">
        <v>367.68</v>
      </c>
      <c r="E2606" s="343"/>
    </row>
    <row r="2607" spans="1:5" s="341" customFormat="1" ht="15" x14ac:dyDescent="0.25">
      <c r="A2607" s="360" t="s">
        <v>3670</v>
      </c>
      <c r="B2607" s="360" t="s">
        <v>21127</v>
      </c>
      <c r="C2607" s="359" t="s">
        <v>6608</v>
      </c>
      <c r="D2607" s="363">
        <v>35.68</v>
      </c>
      <c r="E2607" s="343"/>
    </row>
    <row r="2608" spans="1:5" s="341" customFormat="1" ht="15" x14ac:dyDescent="0.25">
      <c r="A2608" s="360" t="s">
        <v>3664</v>
      </c>
      <c r="B2608" s="360" t="s">
        <v>21128</v>
      </c>
      <c r="C2608" s="359" t="s">
        <v>6608</v>
      </c>
      <c r="D2608" s="363">
        <v>21.76</v>
      </c>
      <c r="E2608" s="343"/>
    </row>
    <row r="2609" spans="1:5" s="341" customFormat="1" ht="15" x14ac:dyDescent="0.25">
      <c r="A2609" s="360" t="s">
        <v>3663</v>
      </c>
      <c r="B2609" s="360" t="s">
        <v>21129</v>
      </c>
      <c r="C2609" s="359" t="s">
        <v>6608</v>
      </c>
      <c r="D2609" s="363">
        <v>22</v>
      </c>
      <c r="E2609" s="343"/>
    </row>
    <row r="2610" spans="1:5" s="341" customFormat="1" ht="15" x14ac:dyDescent="0.25">
      <c r="A2610" s="360" t="s">
        <v>3665</v>
      </c>
      <c r="B2610" s="360" t="s">
        <v>21130</v>
      </c>
      <c r="C2610" s="359" t="s">
        <v>6608</v>
      </c>
      <c r="D2610" s="361">
        <v>9.0399999999999991</v>
      </c>
      <c r="E2610" s="343"/>
    </row>
    <row r="2611" spans="1:5" s="341" customFormat="1" ht="15" x14ac:dyDescent="0.25">
      <c r="A2611" s="360" t="s">
        <v>3666</v>
      </c>
      <c r="B2611" s="360" t="s">
        <v>21131</v>
      </c>
      <c r="C2611" s="359" t="s">
        <v>6608</v>
      </c>
      <c r="D2611" s="361">
        <v>9.8000000000000007</v>
      </c>
      <c r="E2611" s="343"/>
    </row>
    <row r="2612" spans="1:5" s="341" customFormat="1" x14ac:dyDescent="0.25">
      <c r="A2612" s="378">
        <v>9047</v>
      </c>
      <c r="B2612" s="356" t="s">
        <v>7184</v>
      </c>
      <c r="C2612" s="357"/>
      <c r="D2612" s="358"/>
      <c r="E2612" s="343"/>
    </row>
    <row r="2613" spans="1:5" s="341" customFormat="1" ht="15" x14ac:dyDescent="0.25">
      <c r="A2613" s="360" t="s">
        <v>3671</v>
      </c>
      <c r="B2613" s="360" t="s">
        <v>21132</v>
      </c>
      <c r="C2613" s="359" t="s">
        <v>6608</v>
      </c>
      <c r="D2613" s="363">
        <v>44.41</v>
      </c>
      <c r="E2613" s="343"/>
    </row>
    <row r="2614" spans="1:5" s="341" customFormat="1" x14ac:dyDescent="0.25">
      <c r="A2614" s="378">
        <v>9023</v>
      </c>
      <c r="B2614" s="356" t="s">
        <v>7163</v>
      </c>
      <c r="C2614" s="357"/>
      <c r="D2614" s="358"/>
      <c r="E2614" s="343"/>
    </row>
    <row r="2615" spans="1:5" s="341" customFormat="1" ht="15" x14ac:dyDescent="0.25">
      <c r="A2615" s="360" t="s">
        <v>21063</v>
      </c>
      <c r="B2615" s="360" t="s">
        <v>21064</v>
      </c>
      <c r="C2615" s="359" t="s">
        <v>6608</v>
      </c>
      <c r="D2615" s="363">
        <v>26.2</v>
      </c>
      <c r="E2615" s="343"/>
    </row>
    <row r="2616" spans="1:5" s="341" customFormat="1" ht="15" x14ac:dyDescent="0.25">
      <c r="A2616" s="360" t="s">
        <v>3168</v>
      </c>
      <c r="B2616" s="360" t="s">
        <v>12939</v>
      </c>
      <c r="C2616" s="359" t="s">
        <v>6608</v>
      </c>
      <c r="D2616" s="363">
        <v>26.2</v>
      </c>
      <c r="E2616" s="343"/>
    </row>
    <row r="2617" spans="1:5" s="341" customFormat="1" ht="15" x14ac:dyDescent="0.25">
      <c r="A2617" s="360" t="s">
        <v>21065</v>
      </c>
      <c r="B2617" s="360" t="s">
        <v>21066</v>
      </c>
      <c r="C2617" s="359" t="s">
        <v>6608</v>
      </c>
      <c r="D2617" s="363">
        <v>26.2</v>
      </c>
      <c r="E2617" s="343"/>
    </row>
    <row r="2618" spans="1:5" s="341" customFormat="1" ht="15" x14ac:dyDescent="0.25">
      <c r="A2618" s="360" t="s">
        <v>21067</v>
      </c>
      <c r="B2618" s="360" t="s">
        <v>21068</v>
      </c>
      <c r="C2618" s="359" t="s">
        <v>6608</v>
      </c>
      <c r="D2618" s="363">
        <v>19.78</v>
      </c>
      <c r="E2618" s="343"/>
    </row>
    <row r="2619" spans="1:5" s="341" customFormat="1" ht="15" x14ac:dyDescent="0.25">
      <c r="A2619" s="360" t="s">
        <v>21069</v>
      </c>
      <c r="B2619" s="360" t="s">
        <v>21070</v>
      </c>
      <c r="C2619" s="359" t="s">
        <v>6608</v>
      </c>
      <c r="D2619" s="363">
        <v>19.78</v>
      </c>
      <c r="E2619" s="343"/>
    </row>
    <row r="2620" spans="1:5" s="341" customFormat="1" ht="15" x14ac:dyDescent="0.25">
      <c r="A2620" s="360" t="s">
        <v>21071</v>
      </c>
      <c r="B2620" s="360" t="s">
        <v>21072</v>
      </c>
      <c r="C2620" s="359" t="s">
        <v>6608</v>
      </c>
      <c r="D2620" s="363">
        <v>19.78</v>
      </c>
      <c r="E2620" s="343"/>
    </row>
    <row r="2621" spans="1:5" s="341" customFormat="1" ht="15" x14ac:dyDescent="0.25">
      <c r="A2621" s="360" t="s">
        <v>21073</v>
      </c>
      <c r="B2621" s="360" t="s">
        <v>21074</v>
      </c>
      <c r="C2621" s="359" t="s">
        <v>6608</v>
      </c>
      <c r="D2621" s="363">
        <v>83.79</v>
      </c>
      <c r="E2621" s="343"/>
    </row>
    <row r="2622" spans="1:5" s="341" customFormat="1" ht="15" x14ac:dyDescent="0.25">
      <c r="A2622" s="360" t="s">
        <v>21075</v>
      </c>
      <c r="B2622" s="360" t="s">
        <v>21076</v>
      </c>
      <c r="C2622" s="359" t="s">
        <v>6608</v>
      </c>
      <c r="D2622" s="363">
        <v>19.78</v>
      </c>
      <c r="E2622" s="343"/>
    </row>
    <row r="2623" spans="1:5" s="341" customFormat="1" ht="15" x14ac:dyDescent="0.25">
      <c r="A2623" s="360" t="s">
        <v>21077</v>
      </c>
      <c r="B2623" s="360" t="s">
        <v>21078</v>
      </c>
      <c r="C2623" s="359" t="s">
        <v>6608</v>
      </c>
      <c r="D2623" s="363">
        <v>19.78</v>
      </c>
      <c r="E2623" s="343"/>
    </row>
    <row r="2624" spans="1:5" s="341" customFormat="1" ht="15" x14ac:dyDescent="0.25">
      <c r="A2624" s="360" t="s">
        <v>21079</v>
      </c>
      <c r="B2624" s="360" t="s">
        <v>21080</v>
      </c>
      <c r="C2624" s="359" t="s">
        <v>6608</v>
      </c>
      <c r="D2624" s="363">
        <v>19.78</v>
      </c>
      <c r="E2624" s="343"/>
    </row>
    <row r="2625" spans="1:5" s="341" customFormat="1" ht="15" x14ac:dyDescent="0.25">
      <c r="A2625" s="360" t="s">
        <v>21081</v>
      </c>
      <c r="B2625" s="360" t="s">
        <v>21082</v>
      </c>
      <c r="C2625" s="359" t="s">
        <v>6608</v>
      </c>
      <c r="D2625" s="363">
        <v>19.78</v>
      </c>
      <c r="E2625" s="343"/>
    </row>
    <row r="2626" spans="1:5" s="341" customFormat="1" ht="15" x14ac:dyDescent="0.25">
      <c r="A2626" s="360" t="s">
        <v>21083</v>
      </c>
      <c r="B2626" s="360" t="s">
        <v>21084</v>
      </c>
      <c r="C2626" s="359" t="s">
        <v>6608</v>
      </c>
      <c r="D2626" s="363">
        <v>10.7</v>
      </c>
      <c r="E2626" s="343"/>
    </row>
    <row r="2627" spans="1:5" s="341" customFormat="1" ht="15" x14ac:dyDescent="0.25">
      <c r="A2627" s="360" t="s">
        <v>21085</v>
      </c>
      <c r="B2627" s="360" t="s">
        <v>21086</v>
      </c>
      <c r="C2627" s="359" t="s">
        <v>6608</v>
      </c>
      <c r="D2627" s="363">
        <v>10.7</v>
      </c>
      <c r="E2627" s="343"/>
    </row>
    <row r="2628" spans="1:5" s="341" customFormat="1" ht="15" x14ac:dyDescent="0.25">
      <c r="A2628" s="360" t="s">
        <v>3169</v>
      </c>
      <c r="B2628" s="360" t="s">
        <v>12940</v>
      </c>
      <c r="C2628" s="359" t="s">
        <v>6608</v>
      </c>
      <c r="D2628" s="363">
        <v>19.78</v>
      </c>
      <c r="E2628" s="343"/>
    </row>
    <row r="2629" spans="1:5" s="341" customFormat="1" ht="15" x14ac:dyDescent="0.25">
      <c r="A2629" s="360" t="s">
        <v>21087</v>
      </c>
      <c r="B2629" s="360" t="s">
        <v>21088</v>
      </c>
      <c r="C2629" s="359" t="s">
        <v>6608</v>
      </c>
      <c r="D2629" s="363">
        <v>19.78</v>
      </c>
      <c r="E2629" s="343"/>
    </row>
    <row r="2630" spans="1:5" s="341" customFormat="1" ht="15" x14ac:dyDescent="0.25">
      <c r="A2630" s="360" t="s">
        <v>3170</v>
      </c>
      <c r="B2630" s="360" t="s">
        <v>12941</v>
      </c>
      <c r="C2630" s="359" t="s">
        <v>6608</v>
      </c>
      <c r="D2630" s="363">
        <v>19.78</v>
      </c>
      <c r="E2630" s="343"/>
    </row>
    <row r="2631" spans="1:5" s="341" customFormat="1" ht="15" x14ac:dyDescent="0.25">
      <c r="A2631" s="360" t="s">
        <v>21089</v>
      </c>
      <c r="B2631" s="360" t="s">
        <v>21090</v>
      </c>
      <c r="C2631" s="359" t="s">
        <v>6608</v>
      </c>
      <c r="D2631" s="363">
        <v>19.78</v>
      </c>
      <c r="E2631" s="343"/>
    </row>
    <row r="2632" spans="1:5" s="341" customFormat="1" ht="15" x14ac:dyDescent="0.25">
      <c r="A2632" s="360" t="s">
        <v>23534</v>
      </c>
      <c r="B2632" s="360" t="s">
        <v>23535</v>
      </c>
      <c r="C2632" s="359" t="s">
        <v>6608</v>
      </c>
      <c r="D2632" s="362">
        <v>129.07</v>
      </c>
      <c r="E2632" s="343"/>
    </row>
    <row r="2633" spans="1:5" s="341" customFormat="1" ht="15" x14ac:dyDescent="0.25">
      <c r="A2633" s="360" t="s">
        <v>23536</v>
      </c>
      <c r="B2633" s="360" t="s">
        <v>23537</v>
      </c>
      <c r="C2633" s="359" t="s">
        <v>6608</v>
      </c>
      <c r="D2633" s="363">
        <v>45.04</v>
      </c>
      <c r="E2633" s="343"/>
    </row>
    <row r="2634" spans="1:5" s="341" customFormat="1" ht="15" x14ac:dyDescent="0.25">
      <c r="A2634" s="360" t="s">
        <v>23538</v>
      </c>
      <c r="B2634" s="360" t="s">
        <v>23539</v>
      </c>
      <c r="C2634" s="359" t="s">
        <v>6608</v>
      </c>
      <c r="D2634" s="363">
        <v>45.04</v>
      </c>
      <c r="E2634" s="343"/>
    </row>
    <row r="2635" spans="1:5" s="341" customFormat="1" ht="15" x14ac:dyDescent="0.25">
      <c r="A2635" s="360" t="s">
        <v>23540</v>
      </c>
      <c r="B2635" s="360" t="s">
        <v>23541</v>
      </c>
      <c r="C2635" s="359" t="s">
        <v>6608</v>
      </c>
      <c r="D2635" s="363">
        <v>45.04</v>
      </c>
      <c r="E2635" s="343"/>
    </row>
    <row r="2636" spans="1:5" s="341" customFormat="1" ht="15" x14ac:dyDescent="0.25">
      <c r="A2636" s="360" t="s">
        <v>23542</v>
      </c>
      <c r="B2636" s="360" t="s">
        <v>23543</v>
      </c>
      <c r="C2636" s="359" t="s">
        <v>6608</v>
      </c>
      <c r="D2636" s="363">
        <v>45.04</v>
      </c>
      <c r="E2636" s="343"/>
    </row>
    <row r="2637" spans="1:5" s="341" customFormat="1" ht="15" x14ac:dyDescent="0.25">
      <c r="A2637" s="360" t="s">
        <v>3171</v>
      </c>
      <c r="B2637" s="360" t="s">
        <v>12942</v>
      </c>
      <c r="C2637" s="359" t="s">
        <v>6608</v>
      </c>
      <c r="D2637" s="363">
        <v>27.59</v>
      </c>
      <c r="E2637" s="343"/>
    </row>
    <row r="2638" spans="1:5" s="341" customFormat="1" ht="15" x14ac:dyDescent="0.25">
      <c r="A2638" s="360" t="s">
        <v>3173</v>
      </c>
      <c r="B2638" s="360" t="s">
        <v>12943</v>
      </c>
      <c r="C2638" s="359" t="s">
        <v>6608</v>
      </c>
      <c r="D2638" s="363">
        <v>38.85</v>
      </c>
      <c r="E2638" s="343"/>
    </row>
    <row r="2639" spans="1:5" s="341" customFormat="1" ht="15" x14ac:dyDescent="0.25">
      <c r="A2639" s="360" t="s">
        <v>3174</v>
      </c>
      <c r="B2639" s="360" t="s">
        <v>12944</v>
      </c>
      <c r="C2639" s="359" t="s">
        <v>6608</v>
      </c>
      <c r="D2639" s="363">
        <v>38.85</v>
      </c>
      <c r="E2639" s="343"/>
    </row>
    <row r="2640" spans="1:5" s="341" customFormat="1" ht="15" x14ac:dyDescent="0.25">
      <c r="A2640" s="360" t="s">
        <v>21091</v>
      </c>
      <c r="B2640" s="360" t="s">
        <v>21092</v>
      </c>
      <c r="C2640" s="359" t="s">
        <v>6608</v>
      </c>
      <c r="D2640" s="363">
        <v>38.85</v>
      </c>
      <c r="E2640" s="343"/>
    </row>
    <row r="2641" spans="1:5" s="341" customFormat="1" ht="15" x14ac:dyDescent="0.25">
      <c r="A2641" s="360" t="s">
        <v>3175</v>
      </c>
      <c r="B2641" s="360" t="s">
        <v>12945</v>
      </c>
      <c r="C2641" s="359" t="s">
        <v>6608</v>
      </c>
      <c r="D2641" s="363">
        <v>38.85</v>
      </c>
      <c r="E2641" s="343"/>
    </row>
    <row r="2642" spans="1:5" s="341" customFormat="1" ht="15" x14ac:dyDescent="0.25">
      <c r="A2642" s="360" t="s">
        <v>21093</v>
      </c>
      <c r="B2642" s="360" t="s">
        <v>21094</v>
      </c>
      <c r="C2642" s="359" t="s">
        <v>6608</v>
      </c>
      <c r="D2642" s="363">
        <v>38.85</v>
      </c>
      <c r="E2642" s="343"/>
    </row>
    <row r="2643" spans="1:5" s="341" customFormat="1" ht="15" x14ac:dyDescent="0.25">
      <c r="A2643" s="360" t="s">
        <v>21095</v>
      </c>
      <c r="B2643" s="360" t="s">
        <v>21096</v>
      </c>
      <c r="C2643" s="359" t="s">
        <v>6608</v>
      </c>
      <c r="D2643" s="363">
        <v>38.85</v>
      </c>
      <c r="E2643" s="343"/>
    </row>
    <row r="2644" spans="1:5" s="341" customFormat="1" ht="15" x14ac:dyDescent="0.25">
      <c r="A2644" s="360" t="s">
        <v>21097</v>
      </c>
      <c r="B2644" s="360" t="s">
        <v>21098</v>
      </c>
      <c r="C2644" s="359" t="s">
        <v>6608</v>
      </c>
      <c r="D2644" s="363">
        <v>38.85</v>
      </c>
      <c r="E2644" s="343"/>
    </row>
    <row r="2645" spans="1:5" s="341" customFormat="1" ht="15" x14ac:dyDescent="0.25">
      <c r="A2645" s="360" t="s">
        <v>21099</v>
      </c>
      <c r="B2645" s="360" t="s">
        <v>21100</v>
      </c>
      <c r="C2645" s="359" t="s">
        <v>6608</v>
      </c>
      <c r="D2645" s="363">
        <v>25.49</v>
      </c>
      <c r="E2645" s="343"/>
    </row>
    <row r="2646" spans="1:5" s="341" customFormat="1" ht="15" x14ac:dyDescent="0.25">
      <c r="A2646" s="360" t="s">
        <v>21101</v>
      </c>
      <c r="B2646" s="360" t="s">
        <v>21102</v>
      </c>
      <c r="C2646" s="359" t="s">
        <v>6608</v>
      </c>
      <c r="D2646" s="363">
        <v>18.23</v>
      </c>
      <c r="E2646" s="343"/>
    </row>
    <row r="2647" spans="1:5" s="341" customFormat="1" ht="15" x14ac:dyDescent="0.25">
      <c r="A2647" s="360" t="s">
        <v>21103</v>
      </c>
      <c r="B2647" s="360" t="s">
        <v>21104</v>
      </c>
      <c r="C2647" s="359" t="s">
        <v>6608</v>
      </c>
      <c r="D2647" s="363">
        <v>28.81</v>
      </c>
      <c r="E2647" s="343"/>
    </row>
    <row r="2648" spans="1:5" s="341" customFormat="1" ht="15" x14ac:dyDescent="0.25">
      <c r="A2648" s="360" t="s">
        <v>21105</v>
      </c>
      <c r="B2648" s="360" t="s">
        <v>21106</v>
      </c>
      <c r="C2648" s="359" t="s">
        <v>6608</v>
      </c>
      <c r="D2648" s="363">
        <v>18.23</v>
      </c>
      <c r="E2648" s="343"/>
    </row>
    <row r="2649" spans="1:5" s="341" customFormat="1" ht="15" x14ac:dyDescent="0.25">
      <c r="A2649" s="360" t="s">
        <v>3172</v>
      </c>
      <c r="B2649" s="360" t="s">
        <v>12946</v>
      </c>
      <c r="C2649" s="359" t="s">
        <v>6608</v>
      </c>
      <c r="D2649" s="363">
        <v>38.85</v>
      </c>
      <c r="E2649" s="343"/>
    </row>
    <row r="2650" spans="1:5" s="341" customFormat="1" ht="15" x14ac:dyDescent="0.25">
      <c r="A2650" s="360" t="s">
        <v>21107</v>
      </c>
      <c r="B2650" s="360" t="s">
        <v>21108</v>
      </c>
      <c r="C2650" s="359" t="s">
        <v>6608</v>
      </c>
      <c r="D2650" s="363">
        <v>18.23</v>
      </c>
      <c r="E2650" s="343"/>
    </row>
    <row r="2651" spans="1:5" s="341" customFormat="1" ht="15" x14ac:dyDescent="0.25">
      <c r="A2651" s="360" t="s">
        <v>21109</v>
      </c>
      <c r="B2651" s="360" t="s">
        <v>21110</v>
      </c>
      <c r="C2651" s="359" t="s">
        <v>6608</v>
      </c>
      <c r="D2651" s="363">
        <v>18.23</v>
      </c>
      <c r="E2651" s="343"/>
    </row>
    <row r="2652" spans="1:5" s="341" customFormat="1" ht="15" x14ac:dyDescent="0.25">
      <c r="A2652" s="360" t="s">
        <v>21111</v>
      </c>
      <c r="B2652" s="360" t="s">
        <v>21112</v>
      </c>
      <c r="C2652" s="359" t="s">
        <v>6608</v>
      </c>
      <c r="D2652" s="363">
        <v>38.85</v>
      </c>
      <c r="E2652" s="343"/>
    </row>
    <row r="2653" spans="1:5" s="341" customFormat="1" ht="15" x14ac:dyDescent="0.25">
      <c r="A2653" s="360" t="s">
        <v>21113</v>
      </c>
      <c r="B2653" s="360" t="s">
        <v>21114</v>
      </c>
      <c r="C2653" s="359" t="s">
        <v>6608</v>
      </c>
      <c r="D2653" s="363">
        <v>38.85</v>
      </c>
      <c r="E2653" s="343"/>
    </row>
    <row r="2654" spans="1:5" s="341" customFormat="1" ht="15" x14ac:dyDescent="0.25">
      <c r="A2654" s="360" t="s">
        <v>21115</v>
      </c>
      <c r="B2654" s="360" t="s">
        <v>21116</v>
      </c>
      <c r="C2654" s="359" t="s">
        <v>6608</v>
      </c>
      <c r="D2654" s="363">
        <v>38.85</v>
      </c>
      <c r="E2654" s="343"/>
    </row>
    <row r="2655" spans="1:5" s="341" customFormat="1" ht="15" x14ac:dyDescent="0.25">
      <c r="A2655" s="360" t="s">
        <v>21117</v>
      </c>
      <c r="B2655" s="360" t="s">
        <v>21118</v>
      </c>
      <c r="C2655" s="359" t="s">
        <v>6608</v>
      </c>
      <c r="D2655" s="363">
        <v>38.85</v>
      </c>
      <c r="E2655" s="343"/>
    </row>
    <row r="2656" spans="1:5" s="341" customFormat="1" ht="15" x14ac:dyDescent="0.25">
      <c r="A2656" s="360" t="s">
        <v>21119</v>
      </c>
      <c r="B2656" s="360" t="s">
        <v>21120</v>
      </c>
      <c r="C2656" s="359" t="s">
        <v>6608</v>
      </c>
      <c r="D2656" s="363">
        <v>38.85</v>
      </c>
      <c r="E2656" s="343"/>
    </row>
    <row r="2657" spans="1:5" s="341" customFormat="1" ht="15" x14ac:dyDescent="0.25">
      <c r="A2657" s="360" t="s">
        <v>21121</v>
      </c>
      <c r="B2657" s="360" t="s">
        <v>21122</v>
      </c>
      <c r="C2657" s="359" t="s">
        <v>6608</v>
      </c>
      <c r="D2657" s="363">
        <v>38.85</v>
      </c>
      <c r="E2657" s="343"/>
    </row>
    <row r="2658" spans="1:5" s="341" customFormat="1" ht="15" x14ac:dyDescent="0.25">
      <c r="A2658" s="360" t="s">
        <v>3176</v>
      </c>
      <c r="B2658" s="360" t="s">
        <v>12947</v>
      </c>
      <c r="C2658" s="359" t="s">
        <v>6608</v>
      </c>
      <c r="D2658" s="363">
        <v>38.85</v>
      </c>
      <c r="E2658" s="343"/>
    </row>
    <row r="2659" spans="1:5" s="341" customFormat="1" x14ac:dyDescent="0.25">
      <c r="A2659" s="378">
        <v>8691</v>
      </c>
      <c r="B2659" s="356" t="s">
        <v>7185</v>
      </c>
      <c r="C2659" s="357"/>
      <c r="D2659" s="358"/>
      <c r="E2659" s="343"/>
    </row>
    <row r="2660" spans="1:5" s="341" customFormat="1" x14ac:dyDescent="0.25">
      <c r="A2660" s="378">
        <v>9049</v>
      </c>
      <c r="B2660" s="356" t="s">
        <v>41327</v>
      </c>
      <c r="C2660" s="357"/>
      <c r="D2660" s="358"/>
      <c r="E2660" s="343"/>
    </row>
    <row r="2661" spans="1:5" s="341" customFormat="1" ht="15" x14ac:dyDescent="0.25">
      <c r="A2661" s="360" t="s">
        <v>41328</v>
      </c>
      <c r="B2661" s="360" t="s">
        <v>41329</v>
      </c>
      <c r="C2661" s="359" t="s">
        <v>6594</v>
      </c>
      <c r="D2661" s="361">
        <v>6.07</v>
      </c>
      <c r="E2661" s="343"/>
    </row>
    <row r="2662" spans="1:5" s="341" customFormat="1" ht="15" x14ac:dyDescent="0.25">
      <c r="A2662" s="360" t="s">
        <v>41330</v>
      </c>
      <c r="B2662" s="360" t="s">
        <v>41331</v>
      </c>
      <c r="C2662" s="359" t="s">
        <v>6594</v>
      </c>
      <c r="D2662" s="363">
        <v>11.91</v>
      </c>
      <c r="E2662" s="343"/>
    </row>
    <row r="2663" spans="1:5" s="341" customFormat="1" ht="15" x14ac:dyDescent="0.25">
      <c r="A2663" s="360" t="s">
        <v>41332</v>
      </c>
      <c r="B2663" s="360" t="s">
        <v>41333</v>
      </c>
      <c r="C2663" s="359" t="s">
        <v>6594</v>
      </c>
      <c r="D2663" s="363">
        <v>11.91</v>
      </c>
      <c r="E2663" s="343"/>
    </row>
    <row r="2664" spans="1:5" s="341" customFormat="1" ht="15" x14ac:dyDescent="0.25">
      <c r="A2664" s="360" t="s">
        <v>41334</v>
      </c>
      <c r="B2664" s="360" t="s">
        <v>41335</v>
      </c>
      <c r="C2664" s="359" t="s">
        <v>6594</v>
      </c>
      <c r="D2664" s="363">
        <v>13.21</v>
      </c>
      <c r="E2664" s="343"/>
    </row>
    <row r="2665" spans="1:5" s="341" customFormat="1" ht="15" x14ac:dyDescent="0.25">
      <c r="A2665" s="360" t="s">
        <v>41336</v>
      </c>
      <c r="B2665" s="360" t="s">
        <v>41337</v>
      </c>
      <c r="C2665" s="359" t="s">
        <v>6594</v>
      </c>
      <c r="D2665" s="363">
        <v>12.82</v>
      </c>
      <c r="E2665" s="343"/>
    </row>
    <row r="2666" spans="1:5" s="341" customFormat="1" ht="15" x14ac:dyDescent="0.25">
      <c r="A2666" s="360" t="s">
        <v>41338</v>
      </c>
      <c r="B2666" s="360" t="s">
        <v>41339</v>
      </c>
      <c r="C2666" s="359" t="s">
        <v>6594</v>
      </c>
      <c r="D2666" s="363">
        <v>14.2</v>
      </c>
      <c r="E2666" s="343"/>
    </row>
    <row r="2667" spans="1:5" s="341" customFormat="1" ht="30" x14ac:dyDescent="0.25">
      <c r="A2667" s="360" t="s">
        <v>41340</v>
      </c>
      <c r="B2667" s="360" t="s">
        <v>41341</v>
      </c>
      <c r="C2667" s="359" t="s">
        <v>6594</v>
      </c>
      <c r="D2667" s="361">
        <v>2.68</v>
      </c>
      <c r="E2667" s="343"/>
    </row>
    <row r="2668" spans="1:5" s="341" customFormat="1" ht="30" x14ac:dyDescent="0.25">
      <c r="A2668" s="360" t="s">
        <v>41342</v>
      </c>
      <c r="B2668" s="360" t="s">
        <v>41343</v>
      </c>
      <c r="C2668" s="359" t="s">
        <v>6594</v>
      </c>
      <c r="D2668" s="361">
        <v>6.51</v>
      </c>
      <c r="E2668" s="343"/>
    </row>
    <row r="2669" spans="1:5" s="341" customFormat="1" ht="30" x14ac:dyDescent="0.25">
      <c r="A2669" s="360" t="s">
        <v>41344</v>
      </c>
      <c r="B2669" s="360" t="s">
        <v>41345</v>
      </c>
      <c r="C2669" s="359" t="s">
        <v>6594</v>
      </c>
      <c r="D2669" s="361">
        <v>4.66</v>
      </c>
      <c r="E2669" s="343"/>
    </row>
    <row r="2670" spans="1:5" s="341" customFormat="1" ht="30" x14ac:dyDescent="0.25">
      <c r="A2670" s="360" t="s">
        <v>41346</v>
      </c>
      <c r="B2670" s="360" t="s">
        <v>41347</v>
      </c>
      <c r="C2670" s="359" t="s">
        <v>6594</v>
      </c>
      <c r="D2670" s="361">
        <v>3.05</v>
      </c>
      <c r="E2670" s="343"/>
    </row>
    <row r="2671" spans="1:5" s="341" customFormat="1" ht="30" x14ac:dyDescent="0.25">
      <c r="A2671" s="360" t="s">
        <v>41348</v>
      </c>
      <c r="B2671" s="360" t="s">
        <v>41349</v>
      </c>
      <c r="C2671" s="359" t="s">
        <v>6594</v>
      </c>
      <c r="D2671" s="361">
        <v>7.08</v>
      </c>
      <c r="E2671" s="343"/>
    </row>
    <row r="2672" spans="1:5" s="341" customFormat="1" ht="30" x14ac:dyDescent="0.25">
      <c r="A2672" s="360" t="s">
        <v>41350</v>
      </c>
      <c r="B2672" s="360" t="s">
        <v>41351</v>
      </c>
      <c r="C2672" s="359" t="s">
        <v>6594</v>
      </c>
      <c r="D2672" s="361">
        <v>8.8800000000000008</v>
      </c>
      <c r="E2672" s="343"/>
    </row>
    <row r="2673" spans="1:5" s="341" customFormat="1" ht="30" x14ac:dyDescent="0.25">
      <c r="A2673" s="360" t="s">
        <v>41352</v>
      </c>
      <c r="B2673" s="360" t="s">
        <v>41353</v>
      </c>
      <c r="C2673" s="359" t="s">
        <v>6594</v>
      </c>
      <c r="D2673" s="363">
        <v>11.47</v>
      </c>
      <c r="E2673" s="343"/>
    </row>
    <row r="2674" spans="1:5" s="341" customFormat="1" ht="30" x14ac:dyDescent="0.25">
      <c r="A2674" s="360" t="s">
        <v>41354</v>
      </c>
      <c r="B2674" s="360" t="s">
        <v>41355</v>
      </c>
      <c r="C2674" s="359" t="s">
        <v>6594</v>
      </c>
      <c r="D2674" s="361">
        <v>3.26</v>
      </c>
      <c r="E2674" s="343"/>
    </row>
    <row r="2675" spans="1:5" s="341" customFormat="1" ht="30" x14ac:dyDescent="0.25">
      <c r="A2675" s="360" t="s">
        <v>41356</v>
      </c>
      <c r="B2675" s="360" t="s">
        <v>41357</v>
      </c>
      <c r="C2675" s="359" t="s">
        <v>6594</v>
      </c>
      <c r="D2675" s="363">
        <v>14.94</v>
      </c>
      <c r="E2675" s="343"/>
    </row>
    <row r="2676" spans="1:5" s="341" customFormat="1" x14ac:dyDescent="0.25">
      <c r="A2676" s="378">
        <v>9050</v>
      </c>
      <c r="B2676" s="356" t="s">
        <v>7186</v>
      </c>
      <c r="C2676" s="357"/>
      <c r="D2676" s="358"/>
      <c r="E2676" s="343"/>
    </row>
    <row r="2677" spans="1:5" s="341" customFormat="1" ht="30" x14ac:dyDescent="0.25">
      <c r="A2677" s="360" t="s">
        <v>3200</v>
      </c>
      <c r="B2677" s="360" t="s">
        <v>23544</v>
      </c>
      <c r="C2677" s="359" t="s">
        <v>6608</v>
      </c>
      <c r="D2677" s="362">
        <v>166.8</v>
      </c>
      <c r="E2677" s="343"/>
    </row>
    <row r="2678" spans="1:5" s="341" customFormat="1" ht="30" x14ac:dyDescent="0.25">
      <c r="A2678" s="360" t="s">
        <v>3199</v>
      </c>
      <c r="B2678" s="360" t="s">
        <v>23545</v>
      </c>
      <c r="C2678" s="359" t="s">
        <v>6608</v>
      </c>
      <c r="D2678" s="362">
        <v>314.35000000000002</v>
      </c>
      <c r="E2678" s="343"/>
    </row>
    <row r="2679" spans="1:5" s="341" customFormat="1" ht="30" x14ac:dyDescent="0.25">
      <c r="A2679" s="360" t="s">
        <v>3201</v>
      </c>
      <c r="B2679" s="360" t="s">
        <v>23546</v>
      </c>
      <c r="C2679" s="359" t="s">
        <v>6608</v>
      </c>
      <c r="D2679" s="362">
        <v>219.45</v>
      </c>
      <c r="E2679" s="343"/>
    </row>
    <row r="2680" spans="1:5" s="341" customFormat="1" x14ac:dyDescent="0.25">
      <c r="A2680" s="378">
        <v>9051</v>
      </c>
      <c r="B2680" s="356" t="s">
        <v>7187</v>
      </c>
      <c r="C2680" s="357"/>
      <c r="D2680" s="358"/>
      <c r="E2680" s="343"/>
    </row>
    <row r="2681" spans="1:5" s="341" customFormat="1" ht="30" x14ac:dyDescent="0.25">
      <c r="A2681" s="360" t="s">
        <v>3198</v>
      </c>
      <c r="B2681" s="360" t="s">
        <v>7188</v>
      </c>
      <c r="C2681" s="359" t="s">
        <v>6608</v>
      </c>
      <c r="D2681" s="362">
        <v>138</v>
      </c>
      <c r="E2681" s="343"/>
    </row>
    <row r="2682" spans="1:5" s="341" customFormat="1" ht="30" x14ac:dyDescent="0.25">
      <c r="A2682" s="360" t="s">
        <v>3197</v>
      </c>
      <c r="B2682" s="360" t="s">
        <v>5212</v>
      </c>
      <c r="C2682" s="359" t="s">
        <v>6608</v>
      </c>
      <c r="D2682" s="362">
        <v>191.65</v>
      </c>
      <c r="E2682" s="343"/>
    </row>
    <row r="2683" spans="1:5" s="341" customFormat="1" x14ac:dyDescent="0.25">
      <c r="A2683" s="378">
        <v>9052</v>
      </c>
      <c r="B2683" s="356" t="s">
        <v>7189</v>
      </c>
      <c r="C2683" s="357"/>
      <c r="D2683" s="358"/>
      <c r="E2683" s="343"/>
    </row>
    <row r="2684" spans="1:5" s="341" customFormat="1" ht="45" x14ac:dyDescent="0.25">
      <c r="A2684" s="360" t="s">
        <v>5216</v>
      </c>
      <c r="B2684" s="360" t="s">
        <v>5217</v>
      </c>
      <c r="C2684" s="359" t="s">
        <v>6608</v>
      </c>
      <c r="D2684" s="362">
        <v>244.23</v>
      </c>
      <c r="E2684" s="343"/>
    </row>
    <row r="2685" spans="1:5" s="341" customFormat="1" ht="30" x14ac:dyDescent="0.25">
      <c r="A2685" s="360" t="s">
        <v>3203</v>
      </c>
      <c r="B2685" s="360" t="s">
        <v>5218</v>
      </c>
      <c r="C2685" s="359" t="s">
        <v>6608</v>
      </c>
      <c r="D2685" s="362">
        <v>109.55</v>
      </c>
      <c r="E2685" s="343"/>
    </row>
    <row r="2686" spans="1:5" s="341" customFormat="1" ht="45" x14ac:dyDescent="0.25">
      <c r="A2686" s="360" t="s">
        <v>4775</v>
      </c>
      <c r="B2686" s="360" t="s">
        <v>4776</v>
      </c>
      <c r="C2686" s="359" t="s">
        <v>6608</v>
      </c>
      <c r="D2686" s="362">
        <v>372.02</v>
      </c>
      <c r="E2686" s="343"/>
    </row>
    <row r="2687" spans="1:5" s="341" customFormat="1" ht="45" x14ac:dyDescent="0.25">
      <c r="A2687" s="360" t="s">
        <v>3205</v>
      </c>
      <c r="B2687" s="360" t="s">
        <v>4777</v>
      </c>
      <c r="C2687" s="359" t="s">
        <v>6608</v>
      </c>
      <c r="D2687" s="362">
        <v>283.22000000000003</v>
      </c>
      <c r="E2687" s="343"/>
    </row>
    <row r="2688" spans="1:5" s="341" customFormat="1" ht="45" x14ac:dyDescent="0.25">
      <c r="A2688" s="360" t="s">
        <v>4778</v>
      </c>
      <c r="B2688" s="360" t="s">
        <v>7190</v>
      </c>
      <c r="C2688" s="359" t="s">
        <v>6608</v>
      </c>
      <c r="D2688" s="362">
        <v>432.47</v>
      </c>
      <c r="E2688" s="343"/>
    </row>
    <row r="2689" spans="1:5" s="341" customFormat="1" ht="45" x14ac:dyDescent="0.25">
      <c r="A2689" s="360" t="s">
        <v>4779</v>
      </c>
      <c r="B2689" s="360" t="s">
        <v>4780</v>
      </c>
      <c r="C2689" s="359" t="s">
        <v>6608</v>
      </c>
      <c r="D2689" s="362">
        <v>429.76</v>
      </c>
      <c r="E2689" s="343"/>
    </row>
    <row r="2690" spans="1:5" s="341" customFormat="1" ht="45" x14ac:dyDescent="0.25">
      <c r="A2690" s="360" t="s">
        <v>4781</v>
      </c>
      <c r="B2690" s="360" t="s">
        <v>4782</v>
      </c>
      <c r="C2690" s="359" t="s">
        <v>6608</v>
      </c>
      <c r="D2690" s="362">
        <v>386.83</v>
      </c>
      <c r="E2690" s="343"/>
    </row>
    <row r="2691" spans="1:5" s="341" customFormat="1" x14ac:dyDescent="0.25">
      <c r="A2691" s="378">
        <v>9053</v>
      </c>
      <c r="B2691" s="356" t="s">
        <v>7191</v>
      </c>
      <c r="C2691" s="357"/>
      <c r="D2691" s="358"/>
      <c r="E2691" s="343"/>
    </row>
    <row r="2692" spans="1:5" s="341" customFormat="1" ht="30" x14ac:dyDescent="0.25">
      <c r="A2692" s="360" t="s">
        <v>3207</v>
      </c>
      <c r="B2692" s="360" t="s">
        <v>7192</v>
      </c>
      <c r="C2692" s="359" t="s">
        <v>6608</v>
      </c>
      <c r="D2692" s="362">
        <v>245.26</v>
      </c>
      <c r="E2692" s="343"/>
    </row>
    <row r="2693" spans="1:5" s="341" customFormat="1" ht="45" x14ac:dyDescent="0.25">
      <c r="A2693" s="360" t="s">
        <v>3206</v>
      </c>
      <c r="B2693" s="360" t="s">
        <v>7193</v>
      </c>
      <c r="C2693" s="359" t="s">
        <v>6608</v>
      </c>
      <c r="D2693" s="362">
        <v>156.46</v>
      </c>
      <c r="E2693" s="343"/>
    </row>
    <row r="2694" spans="1:5" s="341" customFormat="1" x14ac:dyDescent="0.25">
      <c r="A2694" s="378">
        <v>9054</v>
      </c>
      <c r="B2694" s="356" t="s">
        <v>7194</v>
      </c>
      <c r="C2694" s="357"/>
      <c r="D2694" s="358"/>
      <c r="E2694" s="343"/>
    </row>
    <row r="2695" spans="1:5" s="341" customFormat="1" ht="45" x14ac:dyDescent="0.25">
      <c r="A2695" s="360" t="s">
        <v>3204</v>
      </c>
      <c r="B2695" s="360" t="s">
        <v>7195</v>
      </c>
      <c r="C2695" s="359" t="s">
        <v>6608</v>
      </c>
      <c r="D2695" s="362">
        <v>197.76</v>
      </c>
      <c r="E2695" s="343"/>
    </row>
    <row r="2696" spans="1:5" s="341" customFormat="1" x14ac:dyDescent="0.25">
      <c r="A2696" s="378">
        <v>9055</v>
      </c>
      <c r="B2696" s="356" t="s">
        <v>7196</v>
      </c>
      <c r="C2696" s="357"/>
      <c r="D2696" s="358"/>
      <c r="E2696" s="343"/>
    </row>
    <row r="2697" spans="1:5" s="341" customFormat="1" ht="30" x14ac:dyDescent="0.25">
      <c r="A2697" s="360" t="s">
        <v>3202</v>
      </c>
      <c r="B2697" s="360" t="s">
        <v>5213</v>
      </c>
      <c r="C2697" s="359" t="s">
        <v>6608</v>
      </c>
      <c r="D2697" s="362">
        <v>282.05</v>
      </c>
      <c r="E2697" s="343"/>
    </row>
    <row r="2698" spans="1:5" s="341" customFormat="1" ht="30" x14ac:dyDescent="0.25">
      <c r="A2698" s="360" t="s">
        <v>5214</v>
      </c>
      <c r="B2698" s="360" t="s">
        <v>5215</v>
      </c>
      <c r="C2698" s="359" t="s">
        <v>6608</v>
      </c>
      <c r="D2698" s="362">
        <v>638.4</v>
      </c>
      <c r="E2698" s="343"/>
    </row>
    <row r="2699" spans="1:5" s="341" customFormat="1" x14ac:dyDescent="0.25">
      <c r="A2699" s="378">
        <v>8692</v>
      </c>
      <c r="B2699" s="356" t="s">
        <v>7197</v>
      </c>
      <c r="C2699" s="357"/>
      <c r="D2699" s="358"/>
      <c r="E2699" s="343"/>
    </row>
    <row r="2700" spans="1:5" s="341" customFormat="1" x14ac:dyDescent="0.25">
      <c r="A2700" s="378">
        <v>9056</v>
      </c>
      <c r="B2700" s="356" t="s">
        <v>7198</v>
      </c>
      <c r="C2700" s="357"/>
      <c r="D2700" s="358"/>
      <c r="E2700" s="343"/>
    </row>
    <row r="2701" spans="1:5" s="341" customFormat="1" ht="15" x14ac:dyDescent="0.25">
      <c r="A2701" s="360" t="s">
        <v>3452</v>
      </c>
      <c r="B2701" s="360" t="s">
        <v>7199</v>
      </c>
      <c r="C2701" s="359" t="s">
        <v>6590</v>
      </c>
      <c r="D2701" s="363">
        <v>25.08</v>
      </c>
      <c r="E2701" s="343"/>
    </row>
    <row r="2702" spans="1:5" s="341" customFormat="1" ht="15" x14ac:dyDescent="0.25">
      <c r="A2702" s="360" t="s">
        <v>3453</v>
      </c>
      <c r="B2702" s="360" t="s">
        <v>7200</v>
      </c>
      <c r="C2702" s="359" t="s">
        <v>6590</v>
      </c>
      <c r="D2702" s="363">
        <v>35.33</v>
      </c>
      <c r="E2702" s="343"/>
    </row>
    <row r="2703" spans="1:5" s="341" customFormat="1" ht="15" x14ac:dyDescent="0.25">
      <c r="A2703" s="360" t="s">
        <v>3454</v>
      </c>
      <c r="B2703" s="360" t="s">
        <v>7201</v>
      </c>
      <c r="C2703" s="359" t="s">
        <v>6590</v>
      </c>
      <c r="D2703" s="363">
        <v>36.299999999999997</v>
      </c>
      <c r="E2703" s="343"/>
    </row>
    <row r="2704" spans="1:5" s="341" customFormat="1" x14ac:dyDescent="0.25">
      <c r="A2704" s="378">
        <v>9057</v>
      </c>
      <c r="B2704" s="356" t="s">
        <v>7202</v>
      </c>
      <c r="C2704" s="357"/>
      <c r="D2704" s="358"/>
      <c r="E2704" s="343"/>
    </row>
    <row r="2705" spans="1:5" s="341" customFormat="1" ht="15" x14ac:dyDescent="0.25">
      <c r="A2705" s="360" t="s">
        <v>3455</v>
      </c>
      <c r="B2705" s="360" t="s">
        <v>3456</v>
      </c>
      <c r="C2705" s="359" t="s">
        <v>6608</v>
      </c>
      <c r="D2705" s="363">
        <v>11.33</v>
      </c>
      <c r="E2705" s="343"/>
    </row>
    <row r="2706" spans="1:5" s="341" customFormat="1" ht="15" x14ac:dyDescent="0.25">
      <c r="A2706" s="360" t="s">
        <v>3458</v>
      </c>
      <c r="B2706" s="360" t="s">
        <v>3459</v>
      </c>
      <c r="C2706" s="359" t="s">
        <v>6590</v>
      </c>
      <c r="D2706" s="363">
        <v>28.21</v>
      </c>
      <c r="E2706" s="343"/>
    </row>
    <row r="2707" spans="1:5" s="341" customFormat="1" ht="15" x14ac:dyDescent="0.25">
      <c r="A2707" s="360" t="s">
        <v>3457</v>
      </c>
      <c r="B2707" s="360" t="s">
        <v>39217</v>
      </c>
      <c r="C2707" s="359" t="s">
        <v>6608</v>
      </c>
      <c r="D2707" s="363">
        <v>15.1</v>
      </c>
      <c r="E2707" s="343"/>
    </row>
    <row r="2708" spans="1:5" s="341" customFormat="1" x14ac:dyDescent="0.25">
      <c r="A2708" s="378">
        <v>9058</v>
      </c>
      <c r="B2708" s="356" t="s">
        <v>7203</v>
      </c>
      <c r="C2708" s="357"/>
      <c r="D2708" s="358"/>
      <c r="E2708" s="343"/>
    </row>
    <row r="2709" spans="1:5" s="341" customFormat="1" ht="15" x14ac:dyDescent="0.25">
      <c r="A2709" s="360" t="s">
        <v>3441</v>
      </c>
      <c r="B2709" s="360" t="s">
        <v>7204</v>
      </c>
      <c r="C2709" s="359" t="s">
        <v>6608</v>
      </c>
      <c r="D2709" s="361">
        <v>9</v>
      </c>
      <c r="E2709" s="343"/>
    </row>
    <row r="2710" spans="1:5" s="341" customFormat="1" ht="15" x14ac:dyDescent="0.25">
      <c r="A2710" s="360" t="s">
        <v>3442</v>
      </c>
      <c r="B2710" s="360" t="s">
        <v>7205</v>
      </c>
      <c r="C2710" s="359" t="s">
        <v>6608</v>
      </c>
      <c r="D2710" s="361">
        <v>9</v>
      </c>
      <c r="E2710" s="343"/>
    </row>
    <row r="2711" spans="1:5" s="341" customFormat="1" ht="15" x14ac:dyDescent="0.25">
      <c r="A2711" s="360" t="s">
        <v>3443</v>
      </c>
      <c r="B2711" s="360" t="s">
        <v>7206</v>
      </c>
      <c r="C2711" s="359" t="s">
        <v>6608</v>
      </c>
      <c r="D2711" s="362">
        <v>151.56</v>
      </c>
      <c r="E2711" s="343"/>
    </row>
    <row r="2712" spans="1:5" s="341" customFormat="1" ht="15" x14ac:dyDescent="0.25">
      <c r="A2712" s="360" t="s">
        <v>7207</v>
      </c>
      <c r="B2712" s="360" t="s">
        <v>7208</v>
      </c>
      <c r="C2712" s="359" t="s">
        <v>6608</v>
      </c>
      <c r="D2712" s="362">
        <v>142.88999999999999</v>
      </c>
      <c r="E2712" s="343"/>
    </row>
    <row r="2713" spans="1:5" s="341" customFormat="1" ht="15" x14ac:dyDescent="0.25">
      <c r="A2713" s="360" t="s">
        <v>7209</v>
      </c>
      <c r="B2713" s="360" t="s">
        <v>7210</v>
      </c>
      <c r="C2713" s="359" t="s">
        <v>6608</v>
      </c>
      <c r="D2713" s="362">
        <v>142.88999999999999</v>
      </c>
      <c r="E2713" s="343"/>
    </row>
    <row r="2714" spans="1:5" s="341" customFormat="1" ht="15" x14ac:dyDescent="0.25">
      <c r="A2714" s="360" t="s">
        <v>7211</v>
      </c>
      <c r="B2714" s="360" t="s">
        <v>7212</v>
      </c>
      <c r="C2714" s="359" t="s">
        <v>6608</v>
      </c>
      <c r="D2714" s="362">
        <v>147.13999999999999</v>
      </c>
      <c r="E2714" s="343"/>
    </row>
    <row r="2715" spans="1:5" s="341" customFormat="1" ht="15" x14ac:dyDescent="0.25">
      <c r="A2715" s="360" t="s">
        <v>7213</v>
      </c>
      <c r="B2715" s="360" t="s">
        <v>7214</v>
      </c>
      <c r="C2715" s="359" t="s">
        <v>6608</v>
      </c>
      <c r="D2715" s="362">
        <v>147.13999999999999</v>
      </c>
      <c r="E2715" s="343"/>
    </row>
    <row r="2716" spans="1:5" s="341" customFormat="1" ht="15" x14ac:dyDescent="0.25">
      <c r="A2716" s="360" t="s">
        <v>3444</v>
      </c>
      <c r="B2716" s="360" t="s">
        <v>7215</v>
      </c>
      <c r="C2716" s="359" t="s">
        <v>6608</v>
      </c>
      <c r="D2716" s="362">
        <v>147.13999999999999</v>
      </c>
      <c r="E2716" s="343"/>
    </row>
    <row r="2717" spans="1:5" s="341" customFormat="1" ht="15" x14ac:dyDescent="0.25">
      <c r="A2717" s="360" t="s">
        <v>7216</v>
      </c>
      <c r="B2717" s="360" t="s">
        <v>7217</v>
      </c>
      <c r="C2717" s="359" t="s">
        <v>6608</v>
      </c>
      <c r="D2717" s="362">
        <v>147.13999999999999</v>
      </c>
      <c r="E2717" s="343"/>
    </row>
    <row r="2718" spans="1:5" s="341" customFormat="1" ht="15" x14ac:dyDescent="0.25">
      <c r="A2718" s="360" t="s">
        <v>3445</v>
      </c>
      <c r="B2718" s="360" t="s">
        <v>7218</v>
      </c>
      <c r="C2718" s="359" t="s">
        <v>6608</v>
      </c>
      <c r="D2718" s="362">
        <v>147.13999999999999</v>
      </c>
      <c r="E2718" s="343"/>
    </row>
    <row r="2719" spans="1:5" s="341" customFormat="1" ht="15" x14ac:dyDescent="0.25">
      <c r="A2719" s="360" t="s">
        <v>7219</v>
      </c>
      <c r="B2719" s="360" t="s">
        <v>7220</v>
      </c>
      <c r="C2719" s="359" t="s">
        <v>6608</v>
      </c>
      <c r="D2719" s="362">
        <v>122.71</v>
      </c>
      <c r="E2719" s="343"/>
    </row>
    <row r="2720" spans="1:5" s="341" customFormat="1" ht="15" x14ac:dyDescent="0.25">
      <c r="A2720" s="360" t="s">
        <v>7221</v>
      </c>
      <c r="B2720" s="360" t="s">
        <v>7222</v>
      </c>
      <c r="C2720" s="359" t="s">
        <v>6608</v>
      </c>
      <c r="D2720" s="362">
        <v>150</v>
      </c>
      <c r="E2720" s="343"/>
    </row>
    <row r="2721" spans="1:5" s="341" customFormat="1" ht="15" x14ac:dyDescent="0.25">
      <c r="A2721" s="360" t="s">
        <v>7223</v>
      </c>
      <c r="B2721" s="360" t="s">
        <v>7224</v>
      </c>
      <c r="C2721" s="359" t="s">
        <v>6608</v>
      </c>
      <c r="D2721" s="362">
        <v>111.34</v>
      </c>
      <c r="E2721" s="343"/>
    </row>
    <row r="2722" spans="1:5" s="341" customFormat="1" ht="15" x14ac:dyDescent="0.25">
      <c r="A2722" s="360" t="s">
        <v>7225</v>
      </c>
      <c r="B2722" s="360" t="s">
        <v>7226</v>
      </c>
      <c r="C2722" s="359" t="s">
        <v>6608</v>
      </c>
      <c r="D2722" s="362">
        <v>130.1</v>
      </c>
      <c r="E2722" s="343"/>
    </row>
    <row r="2723" spans="1:5" s="341" customFormat="1" ht="15" x14ac:dyDescent="0.25">
      <c r="A2723" s="360" t="s">
        <v>7227</v>
      </c>
      <c r="B2723" s="360" t="s">
        <v>7228</v>
      </c>
      <c r="C2723" s="359" t="s">
        <v>6608</v>
      </c>
      <c r="D2723" s="362">
        <v>154.18</v>
      </c>
      <c r="E2723" s="343"/>
    </row>
    <row r="2724" spans="1:5" s="341" customFormat="1" ht="15" x14ac:dyDescent="0.25">
      <c r="A2724" s="360" t="s">
        <v>3446</v>
      </c>
      <c r="B2724" s="360" t="s">
        <v>7229</v>
      </c>
      <c r="C2724" s="359" t="s">
        <v>6608</v>
      </c>
      <c r="D2724" s="362">
        <v>180.64</v>
      </c>
      <c r="E2724" s="343"/>
    </row>
    <row r="2725" spans="1:5" s="341" customFormat="1" ht="15" x14ac:dyDescent="0.25">
      <c r="A2725" s="360" t="s">
        <v>7230</v>
      </c>
      <c r="B2725" s="360" t="s">
        <v>7231</v>
      </c>
      <c r="C2725" s="359" t="s">
        <v>6608</v>
      </c>
      <c r="D2725" s="362">
        <v>137.62</v>
      </c>
      <c r="E2725" s="343"/>
    </row>
    <row r="2726" spans="1:5" s="341" customFormat="1" ht="15" x14ac:dyDescent="0.25">
      <c r="A2726" s="360" t="s">
        <v>7232</v>
      </c>
      <c r="B2726" s="360" t="s">
        <v>7233</v>
      </c>
      <c r="C2726" s="359" t="s">
        <v>6608</v>
      </c>
      <c r="D2726" s="362">
        <v>150</v>
      </c>
      <c r="E2726" s="343"/>
    </row>
    <row r="2727" spans="1:5" s="341" customFormat="1" ht="15" x14ac:dyDescent="0.25">
      <c r="A2727" s="360" t="s">
        <v>7234</v>
      </c>
      <c r="B2727" s="360" t="s">
        <v>7235</v>
      </c>
      <c r="C2727" s="359" t="s">
        <v>6608</v>
      </c>
      <c r="D2727" s="362">
        <v>143.5</v>
      </c>
      <c r="E2727" s="343"/>
    </row>
    <row r="2728" spans="1:5" s="341" customFormat="1" ht="15" x14ac:dyDescent="0.25">
      <c r="A2728" s="360" t="s">
        <v>3447</v>
      </c>
      <c r="B2728" s="360" t="s">
        <v>7236</v>
      </c>
      <c r="C2728" s="359" t="s">
        <v>6608</v>
      </c>
      <c r="D2728" s="363">
        <v>90</v>
      </c>
      <c r="E2728" s="343"/>
    </row>
    <row r="2729" spans="1:5" s="341" customFormat="1" ht="15" x14ac:dyDescent="0.25">
      <c r="A2729" s="360" t="s">
        <v>7237</v>
      </c>
      <c r="B2729" s="360" t="s">
        <v>7238</v>
      </c>
      <c r="C2729" s="359" t="s">
        <v>6608</v>
      </c>
      <c r="D2729" s="362">
        <v>177.34</v>
      </c>
      <c r="E2729" s="343"/>
    </row>
    <row r="2730" spans="1:5" s="341" customFormat="1" ht="15" x14ac:dyDescent="0.25">
      <c r="A2730" s="360" t="s">
        <v>7239</v>
      </c>
      <c r="B2730" s="360" t="s">
        <v>7240</v>
      </c>
      <c r="C2730" s="359" t="s">
        <v>6590</v>
      </c>
      <c r="D2730" s="363">
        <v>95</v>
      </c>
      <c r="E2730" s="343"/>
    </row>
    <row r="2731" spans="1:5" s="341" customFormat="1" ht="15" x14ac:dyDescent="0.25">
      <c r="A2731" s="360" t="s">
        <v>7241</v>
      </c>
      <c r="B2731" s="360" t="s">
        <v>7242</v>
      </c>
      <c r="C2731" s="359" t="s">
        <v>6590</v>
      </c>
      <c r="D2731" s="362">
        <v>100</v>
      </c>
      <c r="E2731" s="343"/>
    </row>
    <row r="2732" spans="1:5" s="341" customFormat="1" ht="15" x14ac:dyDescent="0.25">
      <c r="A2732" s="360" t="s">
        <v>7243</v>
      </c>
      <c r="B2732" s="360" t="s">
        <v>7244</v>
      </c>
      <c r="C2732" s="359" t="s">
        <v>6590</v>
      </c>
      <c r="D2732" s="363">
        <v>21.5</v>
      </c>
      <c r="E2732" s="343"/>
    </row>
    <row r="2733" spans="1:5" s="341" customFormat="1" ht="15" x14ac:dyDescent="0.25">
      <c r="A2733" s="360" t="s">
        <v>7245</v>
      </c>
      <c r="B2733" s="360" t="s">
        <v>7246</v>
      </c>
      <c r="C2733" s="359" t="s">
        <v>6590</v>
      </c>
      <c r="D2733" s="362">
        <v>100</v>
      </c>
      <c r="E2733" s="343"/>
    </row>
    <row r="2734" spans="1:5" s="341" customFormat="1" ht="15" x14ac:dyDescent="0.25">
      <c r="A2734" s="360" t="s">
        <v>3449</v>
      </c>
      <c r="B2734" s="360" t="s">
        <v>7247</v>
      </c>
      <c r="C2734" s="359" t="s">
        <v>6608</v>
      </c>
      <c r="D2734" s="363">
        <v>50</v>
      </c>
      <c r="E2734" s="343"/>
    </row>
    <row r="2735" spans="1:5" s="341" customFormat="1" ht="15" x14ac:dyDescent="0.25">
      <c r="A2735" s="360" t="s">
        <v>7248</v>
      </c>
      <c r="B2735" s="360" t="s">
        <v>7249</v>
      </c>
      <c r="C2735" s="359" t="s">
        <v>6608</v>
      </c>
      <c r="D2735" s="362">
        <v>139</v>
      </c>
      <c r="E2735" s="343"/>
    </row>
    <row r="2736" spans="1:5" s="341" customFormat="1" ht="15" x14ac:dyDescent="0.25">
      <c r="A2736" s="360" t="s">
        <v>3448</v>
      </c>
      <c r="B2736" s="360" t="s">
        <v>7250</v>
      </c>
      <c r="C2736" s="359" t="s">
        <v>6608</v>
      </c>
      <c r="D2736" s="362">
        <v>139</v>
      </c>
      <c r="E2736" s="343"/>
    </row>
    <row r="2737" spans="1:5" s="341" customFormat="1" x14ac:dyDescent="0.25">
      <c r="A2737" s="378">
        <v>9060</v>
      </c>
      <c r="B2737" s="356" t="s">
        <v>21133</v>
      </c>
      <c r="C2737" s="357"/>
      <c r="D2737" s="358"/>
      <c r="E2737" s="343"/>
    </row>
    <row r="2738" spans="1:5" s="341" customFormat="1" ht="15" x14ac:dyDescent="0.25">
      <c r="A2738" s="360" t="s">
        <v>21134</v>
      </c>
      <c r="B2738" s="360" t="s">
        <v>21135</v>
      </c>
      <c r="C2738" s="359" t="s">
        <v>6599</v>
      </c>
      <c r="D2738" s="364">
        <v>1138.44</v>
      </c>
      <c r="E2738" s="343"/>
    </row>
    <row r="2739" spans="1:5" s="341" customFormat="1" ht="15" x14ac:dyDescent="0.25">
      <c r="A2739" s="360" t="s">
        <v>3440</v>
      </c>
      <c r="B2739" s="360" t="s">
        <v>21136</v>
      </c>
      <c r="C2739" s="359" t="s">
        <v>6608</v>
      </c>
      <c r="D2739" s="362">
        <v>266.38</v>
      </c>
      <c r="E2739" s="343"/>
    </row>
    <row r="2740" spans="1:5" s="341" customFormat="1" ht="15" x14ac:dyDescent="0.25">
      <c r="A2740" s="360" t="s">
        <v>39218</v>
      </c>
      <c r="B2740" s="360" t="s">
        <v>39219</v>
      </c>
      <c r="C2740" s="359" t="s">
        <v>6635</v>
      </c>
      <c r="D2740" s="361">
        <v>9.07</v>
      </c>
      <c r="E2740" s="343"/>
    </row>
    <row r="2741" spans="1:5" s="341" customFormat="1" ht="15" x14ac:dyDescent="0.25">
      <c r="A2741" s="360" t="s">
        <v>21137</v>
      </c>
      <c r="B2741" s="360" t="s">
        <v>21138</v>
      </c>
      <c r="C2741" s="359" t="s">
        <v>6608</v>
      </c>
      <c r="D2741" s="363">
        <v>55.43</v>
      </c>
      <c r="E2741" s="343"/>
    </row>
    <row r="2742" spans="1:5" s="341" customFormat="1" x14ac:dyDescent="0.25">
      <c r="A2742" s="378">
        <v>8693</v>
      </c>
      <c r="B2742" s="356" t="s">
        <v>7251</v>
      </c>
      <c r="C2742" s="357"/>
      <c r="D2742" s="358"/>
      <c r="E2742" s="343"/>
    </row>
    <row r="2743" spans="1:5" s="341" customFormat="1" x14ac:dyDescent="0.25">
      <c r="A2743" s="378">
        <v>9061</v>
      </c>
      <c r="B2743" s="356" t="s">
        <v>7252</v>
      </c>
      <c r="C2743" s="357"/>
      <c r="D2743" s="358"/>
      <c r="E2743" s="343"/>
    </row>
    <row r="2744" spans="1:5" s="341" customFormat="1" ht="15" x14ac:dyDescent="0.25">
      <c r="A2744" s="360" t="s">
        <v>3720</v>
      </c>
      <c r="B2744" s="360" t="s">
        <v>21139</v>
      </c>
      <c r="C2744" s="359" t="s">
        <v>6594</v>
      </c>
      <c r="D2744" s="361">
        <v>2.76</v>
      </c>
      <c r="E2744" s="343"/>
    </row>
    <row r="2745" spans="1:5" s="341" customFormat="1" ht="15" x14ac:dyDescent="0.25">
      <c r="A2745" s="360" t="s">
        <v>3721</v>
      </c>
      <c r="B2745" s="360" t="s">
        <v>21140</v>
      </c>
      <c r="C2745" s="359" t="s">
        <v>6594</v>
      </c>
      <c r="D2745" s="361">
        <v>3.62</v>
      </c>
      <c r="E2745" s="343"/>
    </row>
    <row r="2746" spans="1:5" s="341" customFormat="1" ht="15" x14ac:dyDescent="0.25">
      <c r="A2746" s="360" t="s">
        <v>3722</v>
      </c>
      <c r="B2746" s="360" t="s">
        <v>21141</v>
      </c>
      <c r="C2746" s="359" t="s">
        <v>6594</v>
      </c>
      <c r="D2746" s="361">
        <v>6.06</v>
      </c>
      <c r="E2746" s="343"/>
    </row>
    <row r="2747" spans="1:5" s="341" customFormat="1" ht="15" x14ac:dyDescent="0.25">
      <c r="A2747" s="360" t="s">
        <v>3723</v>
      </c>
      <c r="B2747" s="360" t="s">
        <v>4806</v>
      </c>
      <c r="C2747" s="359" t="s">
        <v>6594</v>
      </c>
      <c r="D2747" s="361">
        <v>3.69</v>
      </c>
      <c r="E2747" s="343"/>
    </row>
    <row r="2748" spans="1:5" s="341" customFormat="1" ht="15" x14ac:dyDescent="0.25">
      <c r="A2748" s="360" t="s">
        <v>3724</v>
      </c>
      <c r="B2748" s="360" t="s">
        <v>4807</v>
      </c>
      <c r="C2748" s="359" t="s">
        <v>6594</v>
      </c>
      <c r="D2748" s="361">
        <v>5.74</v>
      </c>
      <c r="E2748" s="343"/>
    </row>
    <row r="2749" spans="1:5" s="341" customFormat="1" ht="15" x14ac:dyDescent="0.25">
      <c r="A2749" s="360" t="s">
        <v>3725</v>
      </c>
      <c r="B2749" s="360" t="s">
        <v>7253</v>
      </c>
      <c r="C2749" s="359" t="s">
        <v>6594</v>
      </c>
      <c r="D2749" s="361">
        <v>7.38</v>
      </c>
      <c r="E2749" s="343"/>
    </row>
    <row r="2750" spans="1:5" s="341" customFormat="1" ht="15" x14ac:dyDescent="0.25">
      <c r="A2750" s="360" t="s">
        <v>3726</v>
      </c>
      <c r="B2750" s="360" t="s">
        <v>4808</v>
      </c>
      <c r="C2750" s="359" t="s">
        <v>6594</v>
      </c>
      <c r="D2750" s="363">
        <v>10.34</v>
      </c>
      <c r="E2750" s="343"/>
    </row>
    <row r="2751" spans="1:5" s="341" customFormat="1" ht="15" x14ac:dyDescent="0.25">
      <c r="A2751" s="360" t="s">
        <v>3727</v>
      </c>
      <c r="B2751" s="360" t="s">
        <v>4809</v>
      </c>
      <c r="C2751" s="359" t="s">
        <v>6594</v>
      </c>
      <c r="D2751" s="363">
        <v>11.24</v>
      </c>
      <c r="E2751" s="343"/>
    </row>
    <row r="2752" spans="1:5" s="341" customFormat="1" ht="15" x14ac:dyDescent="0.25">
      <c r="A2752" s="360" t="s">
        <v>3728</v>
      </c>
      <c r="B2752" s="360" t="s">
        <v>4810</v>
      </c>
      <c r="C2752" s="359" t="s">
        <v>6594</v>
      </c>
      <c r="D2752" s="363">
        <v>14.36</v>
      </c>
      <c r="E2752" s="343"/>
    </row>
    <row r="2753" spans="1:5" s="341" customFormat="1" x14ac:dyDescent="0.25">
      <c r="A2753" s="378">
        <v>9062</v>
      </c>
      <c r="B2753" s="356" t="s">
        <v>7254</v>
      </c>
      <c r="C2753" s="357"/>
      <c r="D2753" s="358"/>
      <c r="E2753" s="343"/>
    </row>
    <row r="2754" spans="1:5" s="341" customFormat="1" ht="30" x14ac:dyDescent="0.25">
      <c r="A2754" s="360" t="s">
        <v>3208</v>
      </c>
      <c r="B2754" s="360" t="s">
        <v>21142</v>
      </c>
      <c r="C2754" s="359" t="s">
        <v>6594</v>
      </c>
      <c r="D2754" s="363">
        <v>43.97</v>
      </c>
      <c r="E2754" s="343"/>
    </row>
    <row r="2755" spans="1:5" s="341" customFormat="1" ht="30" x14ac:dyDescent="0.25">
      <c r="A2755" s="360" t="s">
        <v>3209</v>
      </c>
      <c r="B2755" s="360" t="s">
        <v>21143</v>
      </c>
      <c r="C2755" s="359" t="s">
        <v>6594</v>
      </c>
      <c r="D2755" s="363">
        <v>29.31</v>
      </c>
      <c r="E2755" s="343"/>
    </row>
    <row r="2756" spans="1:5" s="341" customFormat="1" ht="30" x14ac:dyDescent="0.25">
      <c r="A2756" s="360" t="s">
        <v>3210</v>
      </c>
      <c r="B2756" s="360" t="s">
        <v>21144</v>
      </c>
      <c r="C2756" s="359" t="s">
        <v>6594</v>
      </c>
      <c r="D2756" s="363">
        <v>24</v>
      </c>
      <c r="E2756" s="343"/>
    </row>
    <row r="2757" spans="1:5" s="341" customFormat="1" ht="30" x14ac:dyDescent="0.25">
      <c r="A2757" s="360" t="s">
        <v>3211</v>
      </c>
      <c r="B2757" s="360" t="s">
        <v>21145</v>
      </c>
      <c r="C2757" s="359" t="s">
        <v>6594</v>
      </c>
      <c r="D2757" s="363">
        <v>17.079999999999998</v>
      </c>
      <c r="E2757" s="343"/>
    </row>
    <row r="2758" spans="1:5" s="341" customFormat="1" ht="30" x14ac:dyDescent="0.25">
      <c r="A2758" s="360" t="s">
        <v>3212</v>
      </c>
      <c r="B2758" s="360" t="s">
        <v>21146</v>
      </c>
      <c r="C2758" s="359" t="s">
        <v>6594</v>
      </c>
      <c r="D2758" s="361">
        <v>6.91</v>
      </c>
      <c r="E2758" s="343"/>
    </row>
    <row r="2759" spans="1:5" s="341" customFormat="1" ht="15" x14ac:dyDescent="0.25">
      <c r="A2759" s="360" t="s">
        <v>3213</v>
      </c>
      <c r="B2759" s="360" t="s">
        <v>21147</v>
      </c>
      <c r="C2759" s="359" t="s">
        <v>6594</v>
      </c>
      <c r="D2759" s="361">
        <v>9.2899999999999991</v>
      </c>
      <c r="E2759" s="343"/>
    </row>
    <row r="2760" spans="1:5" s="341" customFormat="1" ht="15" x14ac:dyDescent="0.25">
      <c r="A2760" s="360" t="s">
        <v>21148</v>
      </c>
      <c r="B2760" s="360" t="s">
        <v>21149</v>
      </c>
      <c r="C2760" s="359" t="s">
        <v>6590</v>
      </c>
      <c r="D2760" s="363">
        <v>37.159999999999997</v>
      </c>
      <c r="E2760" s="343"/>
    </row>
    <row r="2761" spans="1:5" s="341" customFormat="1" ht="15" x14ac:dyDescent="0.25">
      <c r="A2761" s="360" t="s">
        <v>3214</v>
      </c>
      <c r="B2761" s="360" t="s">
        <v>3215</v>
      </c>
      <c r="C2761" s="359" t="s">
        <v>6590</v>
      </c>
      <c r="D2761" s="363">
        <v>10.76</v>
      </c>
      <c r="E2761" s="343"/>
    </row>
    <row r="2762" spans="1:5" s="341" customFormat="1" ht="15" x14ac:dyDescent="0.25">
      <c r="A2762" s="360" t="s">
        <v>3216</v>
      </c>
      <c r="B2762" s="360" t="s">
        <v>7255</v>
      </c>
      <c r="C2762" s="359" t="s">
        <v>6608</v>
      </c>
      <c r="D2762" s="361">
        <v>7.04</v>
      </c>
      <c r="E2762" s="343"/>
    </row>
    <row r="2763" spans="1:5" s="341" customFormat="1" ht="15" x14ac:dyDescent="0.25">
      <c r="A2763" s="360" t="s">
        <v>3217</v>
      </c>
      <c r="B2763" s="360" t="s">
        <v>7256</v>
      </c>
      <c r="C2763" s="359" t="s">
        <v>6608</v>
      </c>
      <c r="D2763" s="361">
        <v>8.51</v>
      </c>
      <c r="E2763" s="343"/>
    </row>
    <row r="2764" spans="1:5" s="341" customFormat="1" ht="15" x14ac:dyDescent="0.25">
      <c r="A2764" s="360" t="s">
        <v>3218</v>
      </c>
      <c r="B2764" s="360" t="s">
        <v>7257</v>
      </c>
      <c r="C2764" s="359" t="s">
        <v>6608</v>
      </c>
      <c r="D2764" s="361">
        <v>7.84</v>
      </c>
      <c r="E2764" s="343"/>
    </row>
    <row r="2765" spans="1:5" s="341" customFormat="1" ht="15" x14ac:dyDescent="0.25">
      <c r="A2765" s="360" t="s">
        <v>3219</v>
      </c>
      <c r="B2765" s="360" t="s">
        <v>7258</v>
      </c>
      <c r="C2765" s="359" t="s">
        <v>6608</v>
      </c>
      <c r="D2765" s="361">
        <v>8.01</v>
      </c>
      <c r="E2765" s="343"/>
    </row>
    <row r="2766" spans="1:5" s="341" customFormat="1" ht="15" x14ac:dyDescent="0.25">
      <c r="A2766" s="360" t="s">
        <v>7259</v>
      </c>
      <c r="B2766" s="360" t="s">
        <v>7260</v>
      </c>
      <c r="C2766" s="359" t="s">
        <v>6590</v>
      </c>
      <c r="D2766" s="363">
        <v>37.340000000000003</v>
      </c>
      <c r="E2766" s="343"/>
    </row>
    <row r="2767" spans="1:5" s="341" customFormat="1" ht="15" x14ac:dyDescent="0.25">
      <c r="A2767" s="360" t="s">
        <v>3220</v>
      </c>
      <c r="B2767" s="360" t="s">
        <v>3221</v>
      </c>
      <c r="C2767" s="359" t="s">
        <v>6594</v>
      </c>
      <c r="D2767" s="361">
        <v>1.37</v>
      </c>
      <c r="E2767" s="343"/>
    </row>
    <row r="2768" spans="1:5" s="341" customFormat="1" x14ac:dyDescent="0.25">
      <c r="A2768" s="379">
        <v>10582</v>
      </c>
      <c r="B2768" s="356" t="s">
        <v>12959</v>
      </c>
      <c r="C2768" s="357"/>
      <c r="D2768" s="358"/>
      <c r="E2768" s="343"/>
    </row>
    <row r="2769" spans="1:5" s="341" customFormat="1" ht="15" x14ac:dyDescent="0.25">
      <c r="A2769" s="360" t="s">
        <v>12960</v>
      </c>
      <c r="B2769" s="360" t="s">
        <v>12961</v>
      </c>
      <c r="C2769" s="359" t="s">
        <v>6594</v>
      </c>
      <c r="D2769" s="362">
        <v>215</v>
      </c>
      <c r="E2769" s="343"/>
    </row>
    <row r="2770" spans="1:5" s="341" customFormat="1" ht="15" x14ac:dyDescent="0.25">
      <c r="A2770" s="360" t="s">
        <v>12962</v>
      </c>
      <c r="B2770" s="360" t="s">
        <v>12963</v>
      </c>
      <c r="C2770" s="359" t="s">
        <v>6594</v>
      </c>
      <c r="D2770" s="362">
        <v>251</v>
      </c>
      <c r="E2770" s="343"/>
    </row>
    <row r="2771" spans="1:5" s="341" customFormat="1" ht="15" x14ac:dyDescent="0.25">
      <c r="A2771" s="360" t="s">
        <v>12964</v>
      </c>
      <c r="B2771" s="360" t="s">
        <v>12965</v>
      </c>
      <c r="C2771" s="359" t="s">
        <v>6594</v>
      </c>
      <c r="D2771" s="362">
        <v>124</v>
      </c>
      <c r="E2771" s="343"/>
    </row>
    <row r="2772" spans="1:5" s="341" customFormat="1" ht="15" x14ac:dyDescent="0.25">
      <c r="A2772" s="360" t="s">
        <v>12966</v>
      </c>
      <c r="B2772" s="360" t="s">
        <v>12967</v>
      </c>
      <c r="C2772" s="359" t="s">
        <v>6594</v>
      </c>
      <c r="D2772" s="362">
        <v>145</v>
      </c>
      <c r="E2772" s="343"/>
    </row>
    <row r="2773" spans="1:5" s="341" customFormat="1" ht="15" x14ac:dyDescent="0.25">
      <c r="A2773" s="360" t="s">
        <v>12968</v>
      </c>
      <c r="B2773" s="360" t="s">
        <v>12969</v>
      </c>
      <c r="C2773" s="359" t="s">
        <v>6594</v>
      </c>
      <c r="D2773" s="362">
        <v>154</v>
      </c>
      <c r="E2773" s="343"/>
    </row>
    <row r="2774" spans="1:5" s="341" customFormat="1" ht="15" x14ac:dyDescent="0.25">
      <c r="A2774" s="360" t="s">
        <v>12970</v>
      </c>
      <c r="B2774" s="360" t="s">
        <v>12971</v>
      </c>
      <c r="C2774" s="359" t="s">
        <v>6594</v>
      </c>
      <c r="D2774" s="362">
        <v>172</v>
      </c>
      <c r="E2774" s="343"/>
    </row>
    <row r="2775" spans="1:5" s="341" customFormat="1" ht="15" x14ac:dyDescent="0.25">
      <c r="A2775" s="360" t="s">
        <v>12972</v>
      </c>
      <c r="B2775" s="360" t="s">
        <v>12973</v>
      </c>
      <c r="C2775" s="359" t="s">
        <v>6594</v>
      </c>
      <c r="D2775" s="362">
        <v>310</v>
      </c>
      <c r="E2775" s="343"/>
    </row>
    <row r="2776" spans="1:5" s="341" customFormat="1" ht="15" x14ac:dyDescent="0.25">
      <c r="A2776" s="360" t="s">
        <v>12974</v>
      </c>
      <c r="B2776" s="360" t="s">
        <v>12975</v>
      </c>
      <c r="C2776" s="359" t="s">
        <v>6594</v>
      </c>
      <c r="D2776" s="362">
        <v>363</v>
      </c>
      <c r="E2776" s="343"/>
    </row>
    <row r="2777" spans="1:5" s="341" customFormat="1" ht="15" x14ac:dyDescent="0.25">
      <c r="A2777" s="360" t="s">
        <v>12976</v>
      </c>
      <c r="B2777" s="360" t="s">
        <v>12977</v>
      </c>
      <c r="C2777" s="359" t="s">
        <v>6594</v>
      </c>
      <c r="D2777" s="362">
        <v>155</v>
      </c>
      <c r="E2777" s="343"/>
    </row>
    <row r="2778" spans="1:5" s="341" customFormat="1" ht="15" x14ac:dyDescent="0.25">
      <c r="A2778" s="360" t="s">
        <v>12978</v>
      </c>
      <c r="B2778" s="360" t="s">
        <v>12979</v>
      </c>
      <c r="C2778" s="359" t="s">
        <v>6594</v>
      </c>
      <c r="D2778" s="362">
        <v>182</v>
      </c>
      <c r="E2778" s="343"/>
    </row>
    <row r="2779" spans="1:5" s="341" customFormat="1" ht="15" x14ac:dyDescent="0.25">
      <c r="A2779" s="360" t="s">
        <v>12980</v>
      </c>
      <c r="B2779" s="360" t="s">
        <v>12981</v>
      </c>
      <c r="C2779" s="359" t="s">
        <v>6594</v>
      </c>
      <c r="D2779" s="362">
        <v>192</v>
      </c>
      <c r="E2779" s="343"/>
    </row>
    <row r="2780" spans="1:5" s="341" customFormat="1" ht="15" x14ac:dyDescent="0.25">
      <c r="A2780" s="360" t="s">
        <v>12982</v>
      </c>
      <c r="B2780" s="360" t="s">
        <v>12983</v>
      </c>
      <c r="C2780" s="359" t="s">
        <v>6594</v>
      </c>
      <c r="D2780" s="362">
        <v>214</v>
      </c>
      <c r="E2780" s="343"/>
    </row>
    <row r="2781" spans="1:5" s="341" customFormat="1" x14ac:dyDescent="0.25">
      <c r="A2781" s="379">
        <v>10961</v>
      </c>
      <c r="B2781" s="356" t="s">
        <v>21150</v>
      </c>
      <c r="C2781" s="357"/>
      <c r="D2781" s="358"/>
      <c r="E2781" s="343"/>
    </row>
    <row r="2782" spans="1:5" s="341" customFormat="1" ht="15" x14ac:dyDescent="0.25">
      <c r="A2782" s="360" t="s">
        <v>21151</v>
      </c>
      <c r="B2782" s="360" t="s">
        <v>21152</v>
      </c>
      <c r="C2782" s="359" t="s">
        <v>7417</v>
      </c>
      <c r="D2782" s="363">
        <v>87.14</v>
      </c>
      <c r="E2782" s="343"/>
    </row>
    <row r="2783" spans="1:5" s="341" customFormat="1" ht="15" x14ac:dyDescent="0.25">
      <c r="A2783" s="360" t="s">
        <v>21153</v>
      </c>
      <c r="B2783" s="360" t="s">
        <v>21154</v>
      </c>
      <c r="C2783" s="359" t="s">
        <v>6608</v>
      </c>
      <c r="D2783" s="363">
        <v>40.82</v>
      </c>
      <c r="E2783" s="343"/>
    </row>
    <row r="2784" spans="1:5" s="341" customFormat="1" x14ac:dyDescent="0.25">
      <c r="A2784" s="378">
        <v>8694</v>
      </c>
      <c r="B2784" s="356" t="s">
        <v>7261</v>
      </c>
      <c r="C2784" s="357"/>
      <c r="D2784" s="358"/>
      <c r="E2784" s="343"/>
    </row>
    <row r="2785" spans="1:5" s="341" customFormat="1" x14ac:dyDescent="0.25">
      <c r="A2785" s="378">
        <v>9065</v>
      </c>
      <c r="B2785" s="356" t="s">
        <v>11938</v>
      </c>
      <c r="C2785" s="357"/>
      <c r="D2785" s="358"/>
      <c r="E2785" s="343"/>
    </row>
    <row r="2786" spans="1:5" s="341" customFormat="1" ht="15" x14ac:dyDescent="0.25">
      <c r="A2786" s="360" t="s">
        <v>4117</v>
      </c>
      <c r="B2786" s="360" t="s">
        <v>4118</v>
      </c>
      <c r="C2786" s="359" t="s">
        <v>6599</v>
      </c>
      <c r="D2786" s="363">
        <v>24.08</v>
      </c>
      <c r="E2786" s="343"/>
    </row>
    <row r="2787" spans="1:5" s="341" customFormat="1" ht="15" x14ac:dyDescent="0.25">
      <c r="A2787" s="360" t="s">
        <v>4119</v>
      </c>
      <c r="B2787" s="360" t="s">
        <v>4120</v>
      </c>
      <c r="C2787" s="359" t="s">
        <v>6590</v>
      </c>
      <c r="D2787" s="363">
        <v>67.39</v>
      </c>
      <c r="E2787" s="343"/>
    </row>
    <row r="2788" spans="1:5" s="341" customFormat="1" ht="15" x14ac:dyDescent="0.25">
      <c r="A2788" s="360" t="s">
        <v>4121</v>
      </c>
      <c r="B2788" s="360" t="s">
        <v>4122</v>
      </c>
      <c r="C2788" s="359" t="s">
        <v>6590</v>
      </c>
      <c r="D2788" s="363">
        <v>79.599999999999994</v>
      </c>
      <c r="E2788" s="343"/>
    </row>
    <row r="2789" spans="1:5" s="341" customFormat="1" ht="30" x14ac:dyDescent="0.25">
      <c r="A2789" s="360" t="s">
        <v>3626</v>
      </c>
      <c r="B2789" s="360" t="s">
        <v>21155</v>
      </c>
      <c r="C2789" s="359" t="s">
        <v>6590</v>
      </c>
      <c r="D2789" s="362">
        <v>177.38</v>
      </c>
      <c r="E2789" s="343"/>
    </row>
    <row r="2790" spans="1:5" s="341" customFormat="1" x14ac:dyDescent="0.25">
      <c r="A2790" s="378">
        <v>9066</v>
      </c>
      <c r="B2790" s="356" t="s">
        <v>7262</v>
      </c>
      <c r="C2790" s="357"/>
      <c r="D2790" s="358"/>
      <c r="E2790" s="343"/>
    </row>
    <row r="2791" spans="1:5" s="341" customFormat="1" ht="15" x14ac:dyDescent="0.25">
      <c r="A2791" s="360" t="s">
        <v>4123</v>
      </c>
      <c r="B2791" s="360" t="s">
        <v>4124</v>
      </c>
      <c r="C2791" s="359" t="s">
        <v>1546</v>
      </c>
      <c r="D2791" s="362">
        <v>450.46</v>
      </c>
      <c r="E2791" s="343"/>
    </row>
    <row r="2792" spans="1:5" s="341" customFormat="1" x14ac:dyDescent="0.25">
      <c r="A2792" s="378">
        <v>9068</v>
      </c>
      <c r="B2792" s="356" t="s">
        <v>7264</v>
      </c>
      <c r="C2792" s="357"/>
      <c r="D2792" s="358"/>
      <c r="E2792" s="343"/>
    </row>
    <row r="2793" spans="1:5" s="341" customFormat="1" ht="15" x14ac:dyDescent="0.25">
      <c r="A2793" s="360" t="s">
        <v>3419</v>
      </c>
      <c r="B2793" s="360" t="s">
        <v>3420</v>
      </c>
      <c r="C2793" s="359" t="s">
        <v>6594</v>
      </c>
      <c r="D2793" s="362">
        <v>579.29</v>
      </c>
      <c r="E2793" s="343"/>
    </row>
    <row r="2794" spans="1:5" s="341" customFormat="1" ht="30" x14ac:dyDescent="0.25">
      <c r="A2794" s="360" t="s">
        <v>36004</v>
      </c>
      <c r="B2794" s="360" t="s">
        <v>36005</v>
      </c>
      <c r="C2794" s="359" t="s">
        <v>6594</v>
      </c>
      <c r="D2794" s="362">
        <v>553.70000000000005</v>
      </c>
      <c r="E2794" s="343"/>
    </row>
    <row r="2795" spans="1:5" s="341" customFormat="1" ht="30" x14ac:dyDescent="0.25">
      <c r="A2795" s="360" t="s">
        <v>36006</v>
      </c>
      <c r="B2795" s="360" t="s">
        <v>36007</v>
      </c>
      <c r="C2795" s="359" t="s">
        <v>6594</v>
      </c>
      <c r="D2795" s="362">
        <v>659.03</v>
      </c>
      <c r="E2795" s="343"/>
    </row>
    <row r="2796" spans="1:5" s="341" customFormat="1" ht="45" x14ac:dyDescent="0.25">
      <c r="A2796" s="360" t="s">
        <v>36008</v>
      </c>
      <c r="B2796" s="360" t="s">
        <v>36009</v>
      </c>
      <c r="C2796" s="359" t="s">
        <v>6594</v>
      </c>
      <c r="D2796" s="362">
        <v>729.9</v>
      </c>
      <c r="E2796" s="343"/>
    </row>
    <row r="2797" spans="1:5" s="341" customFormat="1" ht="30" x14ac:dyDescent="0.25">
      <c r="A2797" s="360" t="s">
        <v>3421</v>
      </c>
      <c r="B2797" s="360" t="s">
        <v>7265</v>
      </c>
      <c r="C2797" s="359" t="s">
        <v>6594</v>
      </c>
      <c r="D2797" s="362">
        <v>496.56</v>
      </c>
      <c r="E2797" s="343"/>
    </row>
    <row r="2798" spans="1:5" s="341" customFormat="1" ht="30" x14ac:dyDescent="0.25">
      <c r="A2798" s="360" t="s">
        <v>3422</v>
      </c>
      <c r="B2798" s="360" t="s">
        <v>5219</v>
      </c>
      <c r="C2798" s="359" t="s">
        <v>6594</v>
      </c>
      <c r="D2798" s="362">
        <v>428.12</v>
      </c>
      <c r="E2798" s="343"/>
    </row>
    <row r="2799" spans="1:5" s="341" customFormat="1" ht="30" x14ac:dyDescent="0.25">
      <c r="A2799" s="360" t="s">
        <v>3423</v>
      </c>
      <c r="B2799" s="360" t="s">
        <v>7266</v>
      </c>
      <c r="C2799" s="359" t="s">
        <v>6594</v>
      </c>
      <c r="D2799" s="362">
        <v>720.11</v>
      </c>
      <c r="E2799" s="343"/>
    </row>
    <row r="2800" spans="1:5" s="341" customFormat="1" x14ac:dyDescent="0.25">
      <c r="A2800" s="378">
        <v>9069</v>
      </c>
      <c r="B2800" s="356" t="s">
        <v>7267</v>
      </c>
      <c r="C2800" s="357"/>
      <c r="D2800" s="358"/>
      <c r="E2800" s="343"/>
    </row>
    <row r="2801" spans="1:5" s="341" customFormat="1" ht="15" x14ac:dyDescent="0.25">
      <c r="A2801" s="360" t="s">
        <v>3409</v>
      </c>
      <c r="B2801" s="360" t="s">
        <v>3410</v>
      </c>
      <c r="C2801" s="359" t="s">
        <v>6594</v>
      </c>
      <c r="D2801" s="363">
        <v>68.180000000000007</v>
      </c>
      <c r="E2801" s="343"/>
    </row>
    <row r="2802" spans="1:5" s="341" customFormat="1" ht="15" x14ac:dyDescent="0.25">
      <c r="A2802" s="360" t="s">
        <v>3411</v>
      </c>
      <c r="B2802" s="360" t="s">
        <v>3412</v>
      </c>
      <c r="C2802" s="359" t="s">
        <v>6594</v>
      </c>
      <c r="D2802" s="363">
        <v>72.16</v>
      </c>
      <c r="E2802" s="343"/>
    </row>
    <row r="2803" spans="1:5" s="341" customFormat="1" ht="15" x14ac:dyDescent="0.25">
      <c r="A2803" s="360" t="s">
        <v>3413</v>
      </c>
      <c r="B2803" s="360" t="s">
        <v>3414</v>
      </c>
      <c r="C2803" s="359" t="s">
        <v>6594</v>
      </c>
      <c r="D2803" s="363">
        <v>75.5</v>
      </c>
      <c r="E2803" s="343"/>
    </row>
    <row r="2804" spans="1:5" s="341" customFormat="1" x14ac:dyDescent="0.25">
      <c r="A2804" s="378">
        <v>9070</v>
      </c>
      <c r="B2804" s="356" t="s">
        <v>7268</v>
      </c>
      <c r="C2804" s="357"/>
      <c r="D2804" s="358"/>
      <c r="E2804" s="343"/>
    </row>
    <row r="2805" spans="1:5" s="341" customFormat="1" ht="15" x14ac:dyDescent="0.25">
      <c r="A2805" s="360" t="s">
        <v>3403</v>
      </c>
      <c r="B2805" s="360" t="s">
        <v>3404</v>
      </c>
      <c r="C2805" s="359" t="s">
        <v>6594</v>
      </c>
      <c r="D2805" s="363">
        <v>31.64</v>
      </c>
      <c r="E2805" s="343"/>
    </row>
    <row r="2806" spans="1:5" s="341" customFormat="1" ht="15" x14ac:dyDescent="0.25">
      <c r="A2806" s="360" t="s">
        <v>3405</v>
      </c>
      <c r="B2806" s="360" t="s">
        <v>3406</v>
      </c>
      <c r="C2806" s="359" t="s">
        <v>6594</v>
      </c>
      <c r="D2806" s="363">
        <v>33.119999999999997</v>
      </c>
      <c r="E2806" s="343"/>
    </row>
    <row r="2807" spans="1:5" s="341" customFormat="1" x14ac:dyDescent="0.25">
      <c r="A2807" s="378">
        <v>9071</v>
      </c>
      <c r="B2807" s="356" t="s">
        <v>7269</v>
      </c>
      <c r="C2807" s="357"/>
      <c r="D2807" s="358"/>
      <c r="E2807" s="343"/>
    </row>
    <row r="2808" spans="1:5" s="341" customFormat="1" ht="30" x14ac:dyDescent="0.25">
      <c r="A2808" s="360" t="s">
        <v>4113</v>
      </c>
      <c r="B2808" s="360" t="s">
        <v>4114</v>
      </c>
      <c r="C2808" s="359" t="s">
        <v>6594</v>
      </c>
      <c r="D2808" s="362">
        <v>137.68</v>
      </c>
      <c r="E2808" s="343"/>
    </row>
    <row r="2809" spans="1:5" s="341" customFormat="1" ht="30" x14ac:dyDescent="0.25">
      <c r="A2809" s="360" t="s">
        <v>4115</v>
      </c>
      <c r="B2809" s="360" t="s">
        <v>7270</v>
      </c>
      <c r="C2809" s="359" t="s">
        <v>6594</v>
      </c>
      <c r="D2809" s="363">
        <v>76.52</v>
      </c>
      <c r="E2809" s="343"/>
    </row>
    <row r="2810" spans="1:5" s="341" customFormat="1" ht="30" x14ac:dyDescent="0.25">
      <c r="A2810" s="360" t="s">
        <v>4116</v>
      </c>
      <c r="B2810" s="360" t="s">
        <v>7271</v>
      </c>
      <c r="C2810" s="359" t="s">
        <v>6594</v>
      </c>
      <c r="D2810" s="363">
        <v>91.86</v>
      </c>
      <c r="E2810" s="343"/>
    </row>
    <row r="2811" spans="1:5" s="341" customFormat="1" ht="30" x14ac:dyDescent="0.25">
      <c r="A2811" s="360" t="s">
        <v>2062</v>
      </c>
      <c r="B2811" s="360" t="s">
        <v>2063</v>
      </c>
      <c r="C2811" s="359" t="s">
        <v>6594</v>
      </c>
      <c r="D2811" s="362">
        <v>119.58</v>
      </c>
      <c r="E2811" s="343"/>
    </row>
    <row r="2812" spans="1:5" s="341" customFormat="1" ht="15" x14ac:dyDescent="0.25">
      <c r="A2812" s="360" t="s">
        <v>4125</v>
      </c>
      <c r="B2812" s="360" t="s">
        <v>4126</v>
      </c>
      <c r="C2812" s="359" t="s">
        <v>6594</v>
      </c>
      <c r="D2812" s="363">
        <v>60.31</v>
      </c>
      <c r="E2812" s="343"/>
    </row>
    <row r="2813" spans="1:5" s="341" customFormat="1" ht="15" x14ac:dyDescent="0.25">
      <c r="A2813" s="360" t="s">
        <v>4127</v>
      </c>
      <c r="B2813" s="360" t="s">
        <v>4128</v>
      </c>
      <c r="C2813" s="359" t="s">
        <v>6594</v>
      </c>
      <c r="D2813" s="363">
        <v>40.6</v>
      </c>
      <c r="E2813" s="343"/>
    </row>
    <row r="2814" spans="1:5" s="341" customFormat="1" ht="30" x14ac:dyDescent="0.25">
      <c r="A2814" s="360" t="s">
        <v>3636</v>
      </c>
      <c r="B2814" s="360" t="s">
        <v>21156</v>
      </c>
      <c r="C2814" s="359" t="s">
        <v>6590</v>
      </c>
      <c r="D2814" s="363">
        <v>83.94</v>
      </c>
      <c r="E2814" s="343"/>
    </row>
    <row r="2815" spans="1:5" s="341" customFormat="1" x14ac:dyDescent="0.25">
      <c r="A2815" s="378">
        <v>9072</v>
      </c>
      <c r="B2815" s="356" t="s">
        <v>7272</v>
      </c>
      <c r="C2815" s="357"/>
      <c r="D2815" s="358"/>
      <c r="E2815" s="343"/>
    </row>
    <row r="2816" spans="1:5" s="341" customFormat="1" ht="30" x14ac:dyDescent="0.25">
      <c r="A2816" s="360" t="s">
        <v>4111</v>
      </c>
      <c r="B2816" s="360" t="s">
        <v>4112</v>
      </c>
      <c r="C2816" s="359" t="s">
        <v>6594</v>
      </c>
      <c r="D2816" s="363">
        <v>61.04</v>
      </c>
      <c r="E2816" s="343"/>
    </row>
    <row r="2817" spans="1:5" s="341" customFormat="1" x14ac:dyDescent="0.25">
      <c r="A2817" s="378">
        <v>9073</v>
      </c>
      <c r="B2817" s="356" t="s">
        <v>7273</v>
      </c>
      <c r="C2817" s="357"/>
      <c r="D2817" s="358"/>
      <c r="E2817" s="343"/>
    </row>
    <row r="2818" spans="1:5" s="341" customFormat="1" ht="15" x14ac:dyDescent="0.25">
      <c r="A2818" s="360" t="s">
        <v>3109</v>
      </c>
      <c r="B2818" s="360" t="s">
        <v>11879</v>
      </c>
      <c r="C2818" s="359" t="s">
        <v>6594</v>
      </c>
      <c r="D2818" s="363">
        <v>47.25</v>
      </c>
      <c r="E2818" s="343"/>
    </row>
    <row r="2819" spans="1:5" s="341" customFormat="1" ht="15" x14ac:dyDescent="0.25">
      <c r="A2819" s="360" t="s">
        <v>1755</v>
      </c>
      <c r="B2819" s="360" t="s">
        <v>1756</v>
      </c>
      <c r="C2819" s="359" t="s">
        <v>6594</v>
      </c>
      <c r="D2819" s="363">
        <v>68.209999999999994</v>
      </c>
      <c r="E2819" s="343"/>
    </row>
    <row r="2820" spans="1:5" s="341" customFormat="1" ht="15" x14ac:dyDescent="0.25">
      <c r="A2820" s="360" t="s">
        <v>1757</v>
      </c>
      <c r="B2820" s="360" t="s">
        <v>1758</v>
      </c>
      <c r="C2820" s="359" t="s">
        <v>6594</v>
      </c>
      <c r="D2820" s="363">
        <v>92.19</v>
      </c>
      <c r="E2820" s="343"/>
    </row>
    <row r="2821" spans="1:5" s="341" customFormat="1" ht="15" x14ac:dyDescent="0.25">
      <c r="A2821" s="360" t="s">
        <v>1759</v>
      </c>
      <c r="B2821" s="360" t="s">
        <v>1760</v>
      </c>
      <c r="C2821" s="359" t="s">
        <v>6594</v>
      </c>
      <c r="D2821" s="362">
        <v>337.88</v>
      </c>
      <c r="E2821" s="343"/>
    </row>
    <row r="2822" spans="1:5" s="341" customFormat="1" x14ac:dyDescent="0.25">
      <c r="A2822" s="378">
        <v>9074</v>
      </c>
      <c r="B2822" s="356" t="s">
        <v>7274</v>
      </c>
      <c r="C2822" s="357"/>
      <c r="D2822" s="358"/>
      <c r="E2822" s="343"/>
    </row>
    <row r="2823" spans="1:5" s="341" customFormat="1" ht="15" x14ac:dyDescent="0.25">
      <c r="A2823" s="360" t="s">
        <v>1717</v>
      </c>
      <c r="B2823" s="360" t="s">
        <v>1718</v>
      </c>
      <c r="C2823" s="359" t="s">
        <v>6608</v>
      </c>
      <c r="D2823" s="362">
        <v>350.19</v>
      </c>
      <c r="E2823" s="343"/>
    </row>
    <row r="2824" spans="1:5" s="341" customFormat="1" ht="30" x14ac:dyDescent="0.25">
      <c r="A2824" s="360" t="s">
        <v>1719</v>
      </c>
      <c r="B2824" s="360" t="s">
        <v>1720</v>
      </c>
      <c r="C2824" s="359" t="s">
        <v>6608</v>
      </c>
      <c r="D2824" s="362">
        <v>377.9</v>
      </c>
      <c r="E2824" s="343"/>
    </row>
    <row r="2825" spans="1:5" s="341" customFormat="1" ht="15" x14ac:dyDescent="0.25">
      <c r="A2825" s="360" t="s">
        <v>1721</v>
      </c>
      <c r="B2825" s="360" t="s">
        <v>1722</v>
      </c>
      <c r="C2825" s="359" t="s">
        <v>6608</v>
      </c>
      <c r="D2825" s="362">
        <v>200.8</v>
      </c>
      <c r="E2825" s="343"/>
    </row>
    <row r="2826" spans="1:5" s="341" customFormat="1" ht="30" x14ac:dyDescent="0.25">
      <c r="A2826" s="360" t="s">
        <v>1723</v>
      </c>
      <c r="B2826" s="360" t="s">
        <v>1724</v>
      </c>
      <c r="C2826" s="359" t="s">
        <v>6608</v>
      </c>
      <c r="D2826" s="362">
        <v>227.41</v>
      </c>
      <c r="E2826" s="343"/>
    </row>
    <row r="2827" spans="1:5" s="341" customFormat="1" ht="15" x14ac:dyDescent="0.25">
      <c r="A2827" s="360" t="s">
        <v>1725</v>
      </c>
      <c r="B2827" s="360" t="s">
        <v>1726</v>
      </c>
      <c r="C2827" s="359" t="s">
        <v>6608</v>
      </c>
      <c r="D2827" s="362">
        <v>226.62</v>
      </c>
      <c r="E2827" s="343"/>
    </row>
    <row r="2828" spans="1:5" s="341" customFormat="1" ht="30" x14ac:dyDescent="0.25">
      <c r="A2828" s="360" t="s">
        <v>1727</v>
      </c>
      <c r="B2828" s="360" t="s">
        <v>1728</v>
      </c>
      <c r="C2828" s="359" t="s">
        <v>6608</v>
      </c>
      <c r="D2828" s="362">
        <v>253.23</v>
      </c>
      <c r="E2828" s="343"/>
    </row>
    <row r="2829" spans="1:5" s="341" customFormat="1" ht="15" x14ac:dyDescent="0.25">
      <c r="A2829" s="360" t="s">
        <v>1729</v>
      </c>
      <c r="B2829" s="360" t="s">
        <v>1730</v>
      </c>
      <c r="C2829" s="359" t="s">
        <v>1546</v>
      </c>
      <c r="D2829" s="362">
        <v>157.44999999999999</v>
      </c>
      <c r="E2829" s="343"/>
    </row>
    <row r="2830" spans="1:5" s="341" customFormat="1" ht="15" x14ac:dyDescent="0.25">
      <c r="A2830" s="360" t="s">
        <v>1731</v>
      </c>
      <c r="B2830" s="360" t="s">
        <v>1732</v>
      </c>
      <c r="C2830" s="359" t="s">
        <v>6594</v>
      </c>
      <c r="D2830" s="362">
        <v>162.22</v>
      </c>
      <c r="E2830" s="343"/>
    </row>
    <row r="2831" spans="1:5" s="341" customFormat="1" ht="15" x14ac:dyDescent="0.25">
      <c r="A2831" s="360" t="s">
        <v>1733</v>
      </c>
      <c r="B2831" s="360" t="s">
        <v>1734</v>
      </c>
      <c r="C2831" s="359" t="s">
        <v>6594</v>
      </c>
      <c r="D2831" s="362">
        <v>242.68</v>
      </c>
      <c r="E2831" s="343"/>
    </row>
    <row r="2832" spans="1:5" s="341" customFormat="1" ht="15" x14ac:dyDescent="0.25">
      <c r="A2832" s="360" t="s">
        <v>1735</v>
      </c>
      <c r="B2832" s="360" t="s">
        <v>1736</v>
      </c>
      <c r="C2832" s="359" t="s">
        <v>6596</v>
      </c>
      <c r="D2832" s="364">
        <v>1761.12</v>
      </c>
      <c r="E2832" s="343"/>
    </row>
    <row r="2833" spans="1:5" s="341" customFormat="1" ht="15" x14ac:dyDescent="0.25">
      <c r="A2833" s="360" t="s">
        <v>1738</v>
      </c>
      <c r="B2833" s="360" t="s">
        <v>1739</v>
      </c>
      <c r="C2833" s="359" t="s">
        <v>6596</v>
      </c>
      <c r="D2833" s="362">
        <v>966.11</v>
      </c>
      <c r="E2833" s="343"/>
    </row>
    <row r="2834" spans="1:5" s="341" customFormat="1" x14ac:dyDescent="0.25">
      <c r="A2834" s="378">
        <v>9075</v>
      </c>
      <c r="B2834" s="356" t="s">
        <v>7275</v>
      </c>
      <c r="C2834" s="357"/>
      <c r="D2834" s="358"/>
      <c r="E2834" s="343"/>
    </row>
    <row r="2835" spans="1:5" s="341" customFormat="1" ht="30" x14ac:dyDescent="0.25">
      <c r="A2835" s="360" t="s">
        <v>2528</v>
      </c>
      <c r="B2835" s="360" t="s">
        <v>25130</v>
      </c>
      <c r="C2835" s="359" t="s">
        <v>6608</v>
      </c>
      <c r="D2835" s="364">
        <v>1611.94</v>
      </c>
      <c r="E2835" s="343"/>
    </row>
    <row r="2836" spans="1:5" s="341" customFormat="1" ht="15" x14ac:dyDescent="0.25">
      <c r="A2836" s="360" t="s">
        <v>2529</v>
      </c>
      <c r="B2836" s="360" t="s">
        <v>25131</v>
      </c>
      <c r="C2836" s="359" t="s">
        <v>6608</v>
      </c>
      <c r="D2836" s="364">
        <v>2488.39</v>
      </c>
      <c r="E2836" s="343"/>
    </row>
    <row r="2837" spans="1:5" s="341" customFormat="1" ht="15" x14ac:dyDescent="0.25">
      <c r="A2837" s="360" t="s">
        <v>2531</v>
      </c>
      <c r="B2837" s="360" t="s">
        <v>25132</v>
      </c>
      <c r="C2837" s="359" t="s">
        <v>6608</v>
      </c>
      <c r="D2837" s="364">
        <v>3689.17</v>
      </c>
      <c r="E2837" s="343"/>
    </row>
    <row r="2838" spans="1:5" s="341" customFormat="1" ht="15" x14ac:dyDescent="0.25">
      <c r="A2838" s="360" t="s">
        <v>2530</v>
      </c>
      <c r="B2838" s="360" t="s">
        <v>25133</v>
      </c>
      <c r="C2838" s="359" t="s">
        <v>6608</v>
      </c>
      <c r="D2838" s="364">
        <v>3043.87</v>
      </c>
      <c r="E2838" s="343"/>
    </row>
    <row r="2839" spans="1:5" s="341" customFormat="1" x14ac:dyDescent="0.25">
      <c r="A2839" s="378">
        <v>9076</v>
      </c>
      <c r="B2839" s="356" t="s">
        <v>11939</v>
      </c>
      <c r="C2839" s="357"/>
      <c r="D2839" s="358"/>
      <c r="E2839" s="343"/>
    </row>
    <row r="2840" spans="1:5" s="341" customFormat="1" ht="30" x14ac:dyDescent="0.25">
      <c r="A2840" s="360" t="s">
        <v>2532</v>
      </c>
      <c r="B2840" s="360" t="s">
        <v>7276</v>
      </c>
      <c r="C2840" s="359" t="s">
        <v>6608</v>
      </c>
      <c r="D2840" s="364">
        <v>3076.61</v>
      </c>
      <c r="E2840" s="343"/>
    </row>
    <row r="2841" spans="1:5" s="341" customFormat="1" ht="30" x14ac:dyDescent="0.25">
      <c r="A2841" s="360" t="s">
        <v>2533</v>
      </c>
      <c r="B2841" s="360" t="s">
        <v>2534</v>
      </c>
      <c r="C2841" s="359" t="s">
        <v>6608</v>
      </c>
      <c r="D2841" s="362">
        <v>422.58</v>
      </c>
      <c r="E2841" s="343"/>
    </row>
    <row r="2842" spans="1:5" s="341" customFormat="1" ht="30" x14ac:dyDescent="0.25">
      <c r="A2842" s="360" t="s">
        <v>2535</v>
      </c>
      <c r="B2842" s="360" t="s">
        <v>2536</v>
      </c>
      <c r="C2842" s="359" t="s">
        <v>6608</v>
      </c>
      <c r="D2842" s="364">
        <v>1882.85</v>
      </c>
      <c r="E2842" s="343"/>
    </row>
    <row r="2843" spans="1:5" s="341" customFormat="1" ht="30" x14ac:dyDescent="0.25">
      <c r="A2843" s="360" t="s">
        <v>2537</v>
      </c>
      <c r="B2843" s="360" t="s">
        <v>7277</v>
      </c>
      <c r="C2843" s="359" t="s">
        <v>6608</v>
      </c>
      <c r="D2843" s="364">
        <v>1615.45</v>
      </c>
      <c r="E2843" s="343"/>
    </row>
    <row r="2844" spans="1:5" s="341" customFormat="1" ht="30" x14ac:dyDescent="0.25">
      <c r="A2844" s="360" t="s">
        <v>2538</v>
      </c>
      <c r="B2844" s="360" t="s">
        <v>2539</v>
      </c>
      <c r="C2844" s="359" t="s">
        <v>6608</v>
      </c>
      <c r="D2844" s="362">
        <v>928.94</v>
      </c>
      <c r="E2844" s="343"/>
    </row>
    <row r="2845" spans="1:5" s="341" customFormat="1" ht="30" x14ac:dyDescent="0.25">
      <c r="A2845" s="360" t="s">
        <v>2540</v>
      </c>
      <c r="B2845" s="360" t="s">
        <v>2541</v>
      </c>
      <c r="C2845" s="359" t="s">
        <v>6608</v>
      </c>
      <c r="D2845" s="364">
        <v>1724.49</v>
      </c>
      <c r="E2845" s="343"/>
    </row>
    <row r="2846" spans="1:5" s="341" customFormat="1" ht="30" x14ac:dyDescent="0.25">
      <c r="A2846" s="360" t="s">
        <v>2542</v>
      </c>
      <c r="B2846" s="360" t="s">
        <v>2543</v>
      </c>
      <c r="C2846" s="359" t="s">
        <v>6608</v>
      </c>
      <c r="D2846" s="364">
        <v>1380.83</v>
      </c>
      <c r="E2846" s="343"/>
    </row>
    <row r="2847" spans="1:5" s="341" customFormat="1" x14ac:dyDescent="0.25">
      <c r="A2847" s="378">
        <v>8937</v>
      </c>
      <c r="B2847" s="356" t="s">
        <v>6992</v>
      </c>
      <c r="C2847" s="357"/>
      <c r="D2847" s="358"/>
      <c r="E2847" s="343"/>
    </row>
    <row r="2848" spans="1:5" s="341" customFormat="1" ht="15" x14ac:dyDescent="0.25">
      <c r="A2848" s="360" t="s">
        <v>2243</v>
      </c>
      <c r="B2848" s="360" t="s">
        <v>2244</v>
      </c>
      <c r="C2848" s="359" t="s">
        <v>6599</v>
      </c>
      <c r="D2848" s="362">
        <v>714.86</v>
      </c>
      <c r="E2848" s="343"/>
    </row>
    <row r="2849" spans="1:5" s="341" customFormat="1" x14ac:dyDescent="0.25">
      <c r="A2849" s="378">
        <v>8695</v>
      </c>
      <c r="B2849" s="356" t="s">
        <v>7278</v>
      </c>
      <c r="C2849" s="357"/>
      <c r="D2849" s="358"/>
      <c r="E2849" s="343"/>
    </row>
    <row r="2850" spans="1:5" s="341" customFormat="1" x14ac:dyDescent="0.25">
      <c r="A2850" s="378">
        <v>9078</v>
      </c>
      <c r="B2850" s="356" t="s">
        <v>7279</v>
      </c>
      <c r="C2850" s="357"/>
      <c r="D2850" s="358"/>
      <c r="E2850" s="343"/>
    </row>
    <row r="2851" spans="1:5" s="341" customFormat="1" ht="15" x14ac:dyDescent="0.25">
      <c r="A2851" s="360" t="s">
        <v>3241</v>
      </c>
      <c r="B2851" s="360" t="s">
        <v>7280</v>
      </c>
      <c r="C2851" s="359" t="s">
        <v>6590</v>
      </c>
      <c r="D2851" s="361">
        <v>5.95</v>
      </c>
      <c r="E2851" s="343"/>
    </row>
    <row r="2852" spans="1:5" s="341" customFormat="1" ht="15" x14ac:dyDescent="0.25">
      <c r="A2852" s="360" t="s">
        <v>3248</v>
      </c>
      <c r="B2852" s="360" t="s">
        <v>7281</v>
      </c>
      <c r="C2852" s="359" t="s">
        <v>6594</v>
      </c>
      <c r="D2852" s="361">
        <v>2.74</v>
      </c>
      <c r="E2852" s="343"/>
    </row>
    <row r="2853" spans="1:5" s="341" customFormat="1" ht="15" x14ac:dyDescent="0.25">
      <c r="A2853" s="360" t="s">
        <v>3242</v>
      </c>
      <c r="B2853" s="360" t="s">
        <v>3243</v>
      </c>
      <c r="C2853" s="359" t="s">
        <v>6590</v>
      </c>
      <c r="D2853" s="363">
        <v>11.97</v>
      </c>
      <c r="E2853" s="343"/>
    </row>
    <row r="2854" spans="1:5" s="341" customFormat="1" ht="15" x14ac:dyDescent="0.25">
      <c r="A2854" s="360" t="s">
        <v>3244</v>
      </c>
      <c r="B2854" s="360" t="s">
        <v>3245</v>
      </c>
      <c r="C2854" s="359" t="s">
        <v>6590</v>
      </c>
      <c r="D2854" s="361">
        <v>2.09</v>
      </c>
      <c r="E2854" s="343"/>
    </row>
    <row r="2855" spans="1:5" s="341" customFormat="1" ht="15" x14ac:dyDescent="0.25">
      <c r="A2855" s="360" t="s">
        <v>3246</v>
      </c>
      <c r="B2855" s="360" t="s">
        <v>3247</v>
      </c>
      <c r="C2855" s="359" t="s">
        <v>6590</v>
      </c>
      <c r="D2855" s="361">
        <v>7.33</v>
      </c>
      <c r="E2855" s="343"/>
    </row>
    <row r="2856" spans="1:5" s="341" customFormat="1" ht="15" x14ac:dyDescent="0.25">
      <c r="A2856" s="360" t="s">
        <v>3251</v>
      </c>
      <c r="B2856" s="360" t="s">
        <v>4783</v>
      </c>
      <c r="C2856" s="359" t="s">
        <v>6629</v>
      </c>
      <c r="D2856" s="364">
        <v>2303.4</v>
      </c>
      <c r="E2856" s="343"/>
    </row>
    <row r="2857" spans="1:5" s="341" customFormat="1" ht="15" x14ac:dyDescent="0.25">
      <c r="A2857" s="360" t="s">
        <v>3252</v>
      </c>
      <c r="B2857" s="360" t="s">
        <v>4784</v>
      </c>
      <c r="C2857" s="359" t="s">
        <v>6629</v>
      </c>
      <c r="D2857" s="364">
        <v>4606.8</v>
      </c>
      <c r="E2857" s="343"/>
    </row>
    <row r="2858" spans="1:5" s="341" customFormat="1" x14ac:dyDescent="0.25">
      <c r="A2858" s="378">
        <v>9079</v>
      </c>
      <c r="B2858" s="356" t="s">
        <v>3250</v>
      </c>
      <c r="C2858" s="357"/>
      <c r="D2858" s="358"/>
      <c r="E2858" s="343"/>
    </row>
    <row r="2859" spans="1:5" s="341" customFormat="1" ht="15" x14ac:dyDescent="0.25">
      <c r="A2859" s="360" t="s">
        <v>3249</v>
      </c>
      <c r="B2859" s="360" t="s">
        <v>3250</v>
      </c>
      <c r="C2859" s="359" t="s">
        <v>6590</v>
      </c>
      <c r="D2859" s="361">
        <v>7.78</v>
      </c>
      <c r="E2859" s="343"/>
    </row>
    <row r="2860" spans="1:5" s="341" customFormat="1" x14ac:dyDescent="0.25">
      <c r="A2860" s="378">
        <v>8696</v>
      </c>
      <c r="B2860" s="356" t="s">
        <v>7282</v>
      </c>
      <c r="C2860" s="357"/>
      <c r="D2860" s="358"/>
      <c r="E2860" s="343"/>
    </row>
    <row r="2861" spans="1:5" s="341" customFormat="1" x14ac:dyDescent="0.25">
      <c r="A2861" s="378">
        <v>9080</v>
      </c>
      <c r="B2861" s="356" t="s">
        <v>7283</v>
      </c>
      <c r="C2861" s="357"/>
      <c r="D2861" s="358"/>
      <c r="E2861" s="343"/>
    </row>
    <row r="2862" spans="1:5" s="341" customFormat="1" ht="15" x14ac:dyDescent="0.25">
      <c r="A2862" s="360" t="s">
        <v>3433</v>
      </c>
      <c r="B2862" s="360" t="s">
        <v>3434</v>
      </c>
      <c r="C2862" s="359" t="s">
        <v>6590</v>
      </c>
      <c r="D2862" s="363">
        <v>16.13</v>
      </c>
      <c r="E2862" s="343"/>
    </row>
    <row r="2863" spans="1:5" s="341" customFormat="1" x14ac:dyDescent="0.25">
      <c r="A2863" s="378">
        <v>9081</v>
      </c>
      <c r="B2863" s="356" t="s">
        <v>11940</v>
      </c>
      <c r="C2863" s="357"/>
      <c r="D2863" s="358"/>
      <c r="E2863" s="343"/>
    </row>
    <row r="2864" spans="1:5" s="341" customFormat="1" ht="15" x14ac:dyDescent="0.25">
      <c r="A2864" s="360" t="s">
        <v>7263</v>
      </c>
      <c r="B2864" s="360" t="s">
        <v>27037</v>
      </c>
      <c r="C2864" s="359" t="s">
        <v>6599</v>
      </c>
      <c r="D2864" s="362">
        <v>275.31</v>
      </c>
      <c r="E2864" s="343"/>
    </row>
    <row r="2865" spans="1:5" s="341" customFormat="1" ht="30" x14ac:dyDescent="0.25">
      <c r="A2865" s="360" t="s">
        <v>27038</v>
      </c>
      <c r="B2865" s="360" t="s">
        <v>27039</v>
      </c>
      <c r="C2865" s="359" t="s">
        <v>6590</v>
      </c>
      <c r="D2865" s="363">
        <v>93.33</v>
      </c>
      <c r="E2865" s="343"/>
    </row>
    <row r="2866" spans="1:5" s="341" customFormat="1" ht="30" x14ac:dyDescent="0.25">
      <c r="A2866" s="360" t="s">
        <v>27040</v>
      </c>
      <c r="B2866" s="360" t="s">
        <v>27041</v>
      </c>
      <c r="C2866" s="359" t="s">
        <v>6590</v>
      </c>
      <c r="D2866" s="362">
        <v>132.03</v>
      </c>
      <c r="E2866" s="343"/>
    </row>
    <row r="2867" spans="1:5" s="341" customFormat="1" ht="30" x14ac:dyDescent="0.25">
      <c r="A2867" s="360" t="s">
        <v>27042</v>
      </c>
      <c r="B2867" s="360" t="s">
        <v>27043</v>
      </c>
      <c r="C2867" s="359" t="s">
        <v>6590</v>
      </c>
      <c r="D2867" s="362">
        <v>139.78</v>
      </c>
      <c r="E2867" s="343"/>
    </row>
    <row r="2868" spans="1:5" s="341" customFormat="1" ht="30" x14ac:dyDescent="0.25">
      <c r="A2868" s="360" t="s">
        <v>27044</v>
      </c>
      <c r="B2868" s="360" t="s">
        <v>27045</v>
      </c>
      <c r="C2868" s="359" t="s">
        <v>6590</v>
      </c>
      <c r="D2868" s="363">
        <v>89.61</v>
      </c>
      <c r="E2868" s="343"/>
    </row>
    <row r="2869" spans="1:5" s="341" customFormat="1" ht="30" x14ac:dyDescent="0.25">
      <c r="A2869" s="360" t="s">
        <v>27046</v>
      </c>
      <c r="B2869" s="360" t="s">
        <v>27047</v>
      </c>
      <c r="C2869" s="359" t="s">
        <v>6590</v>
      </c>
      <c r="D2869" s="362">
        <v>109.95</v>
      </c>
      <c r="E2869" s="343"/>
    </row>
    <row r="2870" spans="1:5" s="341" customFormat="1" ht="30" x14ac:dyDescent="0.25">
      <c r="A2870" s="360" t="s">
        <v>27048</v>
      </c>
      <c r="B2870" s="360" t="s">
        <v>27049</v>
      </c>
      <c r="C2870" s="359" t="s">
        <v>6590</v>
      </c>
      <c r="D2870" s="363">
        <v>89.23</v>
      </c>
      <c r="E2870" s="343"/>
    </row>
    <row r="2871" spans="1:5" s="341" customFormat="1" ht="30" x14ac:dyDescent="0.25">
      <c r="A2871" s="360" t="s">
        <v>27050</v>
      </c>
      <c r="B2871" s="360" t="s">
        <v>27051</v>
      </c>
      <c r="C2871" s="359" t="s">
        <v>6590</v>
      </c>
      <c r="D2871" s="362">
        <v>101.61</v>
      </c>
      <c r="E2871" s="343"/>
    </row>
    <row r="2872" spans="1:5" s="341" customFormat="1" x14ac:dyDescent="0.25">
      <c r="A2872" s="378">
        <v>9082</v>
      </c>
      <c r="B2872" s="356" t="s">
        <v>7284</v>
      </c>
      <c r="C2872" s="357"/>
      <c r="D2872" s="358"/>
      <c r="E2872" s="343"/>
    </row>
    <row r="2873" spans="1:5" s="341" customFormat="1" ht="15" x14ac:dyDescent="0.25">
      <c r="A2873" s="360" t="s">
        <v>3424</v>
      </c>
      <c r="B2873" s="360" t="s">
        <v>3425</v>
      </c>
      <c r="C2873" s="359" t="s">
        <v>6590</v>
      </c>
      <c r="D2873" s="363">
        <v>33.85</v>
      </c>
      <c r="E2873" s="343"/>
    </row>
    <row r="2874" spans="1:5" s="341" customFormat="1" ht="15" x14ac:dyDescent="0.25">
      <c r="A2874" s="360" t="s">
        <v>3426</v>
      </c>
      <c r="B2874" s="360" t="s">
        <v>3427</v>
      </c>
      <c r="C2874" s="359" t="s">
        <v>1546</v>
      </c>
      <c r="D2874" s="364">
        <v>1284.53</v>
      </c>
      <c r="E2874" s="343"/>
    </row>
    <row r="2875" spans="1:5" s="341" customFormat="1" ht="30" x14ac:dyDescent="0.25">
      <c r="A2875" s="360" t="s">
        <v>3429</v>
      </c>
      <c r="B2875" s="360" t="s">
        <v>3430</v>
      </c>
      <c r="C2875" s="359" t="s">
        <v>6599</v>
      </c>
      <c r="D2875" s="364">
        <v>1054.72</v>
      </c>
      <c r="E2875" s="343"/>
    </row>
    <row r="2876" spans="1:5" s="341" customFormat="1" ht="30" x14ac:dyDescent="0.25">
      <c r="A2876" s="360" t="s">
        <v>3431</v>
      </c>
      <c r="B2876" s="360" t="s">
        <v>3432</v>
      </c>
      <c r="C2876" s="359" t="s">
        <v>6599</v>
      </c>
      <c r="D2876" s="364">
        <v>1796.47</v>
      </c>
      <c r="E2876" s="343"/>
    </row>
    <row r="2877" spans="1:5" s="341" customFormat="1" ht="15" x14ac:dyDescent="0.25">
      <c r="A2877" s="360" t="s">
        <v>3435</v>
      </c>
      <c r="B2877" s="360" t="s">
        <v>3436</v>
      </c>
      <c r="C2877" s="359" t="s">
        <v>6590</v>
      </c>
      <c r="D2877" s="363">
        <v>48.37</v>
      </c>
      <c r="E2877" s="343"/>
    </row>
    <row r="2878" spans="1:5" s="341" customFormat="1" ht="30" x14ac:dyDescent="0.25">
      <c r="A2878" s="360" t="s">
        <v>3428</v>
      </c>
      <c r="B2878" s="360" t="s">
        <v>12984</v>
      </c>
      <c r="C2878" s="359" t="s">
        <v>6590</v>
      </c>
      <c r="D2878" s="363">
        <v>42.73</v>
      </c>
      <c r="E2878" s="343"/>
    </row>
    <row r="2879" spans="1:5" s="341" customFormat="1" x14ac:dyDescent="0.25">
      <c r="A2879" s="378">
        <v>9084</v>
      </c>
      <c r="B2879" s="356" t="s">
        <v>7285</v>
      </c>
      <c r="C2879" s="357"/>
      <c r="D2879" s="358"/>
      <c r="E2879" s="343"/>
    </row>
    <row r="2880" spans="1:5" s="341" customFormat="1" ht="15" x14ac:dyDescent="0.25">
      <c r="A2880" s="360" t="s">
        <v>3437</v>
      </c>
      <c r="B2880" s="360" t="s">
        <v>3438</v>
      </c>
      <c r="C2880" s="359" t="s">
        <v>6590</v>
      </c>
      <c r="D2880" s="362">
        <v>210.48</v>
      </c>
      <c r="E2880" s="343"/>
    </row>
    <row r="2881" spans="1:5" s="341" customFormat="1" x14ac:dyDescent="0.25">
      <c r="A2881" s="378">
        <v>9085</v>
      </c>
      <c r="B2881" s="356" t="s">
        <v>7286</v>
      </c>
      <c r="C2881" s="357"/>
      <c r="D2881" s="358"/>
      <c r="E2881" s="343"/>
    </row>
    <row r="2882" spans="1:5" s="341" customFormat="1" ht="30" x14ac:dyDescent="0.25">
      <c r="A2882" s="360" t="s">
        <v>11941</v>
      </c>
      <c r="B2882" s="360" t="s">
        <v>11942</v>
      </c>
      <c r="C2882" s="359" t="s">
        <v>6608</v>
      </c>
      <c r="D2882" s="364">
        <v>3723.99</v>
      </c>
      <c r="E2882" s="343"/>
    </row>
    <row r="2883" spans="1:5" s="341" customFormat="1" ht="15" x14ac:dyDescent="0.25">
      <c r="A2883" s="360" t="s">
        <v>11943</v>
      </c>
      <c r="B2883" s="360" t="s">
        <v>11944</v>
      </c>
      <c r="C2883" s="359" t="s">
        <v>6663</v>
      </c>
      <c r="D2883" s="363">
        <v>14.7</v>
      </c>
      <c r="E2883" s="343"/>
    </row>
    <row r="2884" spans="1:5" s="341" customFormat="1" ht="15" x14ac:dyDescent="0.25">
      <c r="A2884" s="360" t="s">
        <v>3439</v>
      </c>
      <c r="B2884" s="360" t="s">
        <v>11945</v>
      </c>
      <c r="C2884" s="359" t="s">
        <v>6663</v>
      </c>
      <c r="D2884" s="361">
        <v>1.55</v>
      </c>
      <c r="E2884" s="343"/>
    </row>
    <row r="2885" spans="1:5" s="341" customFormat="1" ht="15" x14ac:dyDescent="0.25">
      <c r="A2885" s="360" t="s">
        <v>11946</v>
      </c>
      <c r="B2885" s="360" t="s">
        <v>11947</v>
      </c>
      <c r="C2885" s="359" t="s">
        <v>6608</v>
      </c>
      <c r="D2885" s="364">
        <v>2359.81</v>
      </c>
      <c r="E2885" s="343"/>
    </row>
    <row r="2886" spans="1:5" s="341" customFormat="1" ht="15" x14ac:dyDescent="0.25">
      <c r="A2886" s="360" t="s">
        <v>11948</v>
      </c>
      <c r="B2886" s="360" t="s">
        <v>11949</v>
      </c>
      <c r="C2886" s="359" t="s">
        <v>7287</v>
      </c>
      <c r="D2886" s="361">
        <v>0.69</v>
      </c>
      <c r="E2886" s="343"/>
    </row>
    <row r="2887" spans="1:5" s="341" customFormat="1" x14ac:dyDescent="0.25">
      <c r="A2887" s="378">
        <v>8697</v>
      </c>
      <c r="B2887" s="356" t="s">
        <v>7288</v>
      </c>
      <c r="C2887" s="357"/>
      <c r="D2887" s="358"/>
      <c r="E2887" s="343"/>
    </row>
    <row r="2888" spans="1:5" s="341" customFormat="1" x14ac:dyDescent="0.25">
      <c r="A2888" s="378">
        <v>9086</v>
      </c>
      <c r="B2888" s="356" t="s">
        <v>12985</v>
      </c>
      <c r="C2888" s="357"/>
      <c r="D2888" s="358"/>
      <c r="E2888" s="343"/>
    </row>
    <row r="2889" spans="1:5" s="341" customFormat="1" ht="15" x14ac:dyDescent="0.25">
      <c r="A2889" s="360" t="s">
        <v>4105</v>
      </c>
      <c r="B2889" s="360" t="s">
        <v>12986</v>
      </c>
      <c r="C2889" s="359" t="s">
        <v>6599</v>
      </c>
      <c r="D2889" s="363">
        <v>41.88</v>
      </c>
      <c r="E2889" s="343"/>
    </row>
    <row r="2890" spans="1:5" s="341" customFormat="1" ht="15" x14ac:dyDescent="0.25">
      <c r="A2890" s="360" t="s">
        <v>4106</v>
      </c>
      <c r="B2890" s="360" t="s">
        <v>12987</v>
      </c>
      <c r="C2890" s="359" t="s">
        <v>6599</v>
      </c>
      <c r="D2890" s="361">
        <v>3.25</v>
      </c>
      <c r="E2890" s="343"/>
    </row>
    <row r="2891" spans="1:5" s="341" customFormat="1" x14ac:dyDescent="0.25">
      <c r="A2891" s="378">
        <v>9087</v>
      </c>
      <c r="B2891" s="356" t="s">
        <v>7289</v>
      </c>
      <c r="C2891" s="357"/>
      <c r="D2891" s="358"/>
      <c r="E2891" s="343"/>
    </row>
    <row r="2892" spans="1:5" s="341" customFormat="1" ht="30" x14ac:dyDescent="0.25">
      <c r="A2892" s="360" t="s">
        <v>27052</v>
      </c>
      <c r="B2892" s="360" t="s">
        <v>27053</v>
      </c>
      <c r="C2892" s="359" t="s">
        <v>7415</v>
      </c>
      <c r="D2892" s="363">
        <v>28.59</v>
      </c>
      <c r="E2892" s="343"/>
    </row>
    <row r="2893" spans="1:5" s="341" customFormat="1" ht="30" x14ac:dyDescent="0.25">
      <c r="A2893" s="360" t="s">
        <v>27054</v>
      </c>
      <c r="B2893" s="360" t="s">
        <v>27055</v>
      </c>
      <c r="C2893" s="359" t="s">
        <v>7415</v>
      </c>
      <c r="D2893" s="363">
        <v>35.81</v>
      </c>
      <c r="E2893" s="343"/>
    </row>
    <row r="2894" spans="1:5" s="341" customFormat="1" ht="30" x14ac:dyDescent="0.25">
      <c r="A2894" s="360" t="s">
        <v>27056</v>
      </c>
      <c r="B2894" s="360" t="s">
        <v>27057</v>
      </c>
      <c r="C2894" s="359" t="s">
        <v>7415</v>
      </c>
      <c r="D2894" s="363">
        <v>17.399999999999999</v>
      </c>
      <c r="E2894" s="343"/>
    </row>
    <row r="2895" spans="1:5" s="341" customFormat="1" ht="30" x14ac:dyDescent="0.25">
      <c r="A2895" s="360" t="s">
        <v>27058</v>
      </c>
      <c r="B2895" s="360" t="s">
        <v>27059</v>
      </c>
      <c r="C2895" s="359" t="s">
        <v>7415</v>
      </c>
      <c r="D2895" s="363">
        <v>17.420000000000002</v>
      </c>
      <c r="E2895" s="343"/>
    </row>
    <row r="2896" spans="1:5" s="341" customFormat="1" ht="30" x14ac:dyDescent="0.25">
      <c r="A2896" s="360" t="s">
        <v>27060</v>
      </c>
      <c r="B2896" s="360" t="s">
        <v>27061</v>
      </c>
      <c r="C2896" s="359" t="s">
        <v>7415</v>
      </c>
      <c r="D2896" s="363">
        <v>18.41</v>
      </c>
      <c r="E2896" s="343"/>
    </row>
    <row r="2897" spans="1:5" s="341" customFormat="1" ht="15" x14ac:dyDescent="0.25">
      <c r="A2897" s="360" t="s">
        <v>4108</v>
      </c>
      <c r="B2897" s="360" t="s">
        <v>7290</v>
      </c>
      <c r="C2897" s="359" t="s">
        <v>6599</v>
      </c>
      <c r="D2897" s="363">
        <v>41.5</v>
      </c>
      <c r="E2897" s="343"/>
    </row>
    <row r="2898" spans="1:5" s="341" customFormat="1" ht="15" x14ac:dyDescent="0.25">
      <c r="A2898" s="360" t="s">
        <v>4107</v>
      </c>
      <c r="B2898" s="360" t="s">
        <v>7291</v>
      </c>
      <c r="C2898" s="359" t="s">
        <v>6599</v>
      </c>
      <c r="D2898" s="363">
        <v>24.77</v>
      </c>
      <c r="E2898" s="343"/>
    </row>
    <row r="2899" spans="1:5" s="341" customFormat="1" ht="15" x14ac:dyDescent="0.25">
      <c r="A2899" s="360" t="s">
        <v>12988</v>
      </c>
      <c r="B2899" s="360" t="s">
        <v>12989</v>
      </c>
      <c r="C2899" s="359" t="s">
        <v>7292</v>
      </c>
      <c r="D2899" s="361">
        <v>3.84</v>
      </c>
      <c r="E2899" s="343"/>
    </row>
    <row r="2900" spans="1:5" s="341" customFormat="1" ht="15" x14ac:dyDescent="0.25">
      <c r="A2900" s="360" t="s">
        <v>12990</v>
      </c>
      <c r="B2900" s="360" t="s">
        <v>12991</v>
      </c>
      <c r="C2900" s="359" t="s">
        <v>7292</v>
      </c>
      <c r="D2900" s="361">
        <v>1.75</v>
      </c>
      <c r="E2900" s="343"/>
    </row>
    <row r="2901" spans="1:5" s="341" customFormat="1" ht="15" x14ac:dyDescent="0.25">
      <c r="A2901" s="360" t="s">
        <v>12992</v>
      </c>
      <c r="B2901" s="360" t="s">
        <v>12993</v>
      </c>
      <c r="C2901" s="359" t="s">
        <v>7292</v>
      </c>
      <c r="D2901" s="361">
        <v>2.56</v>
      </c>
      <c r="E2901" s="343"/>
    </row>
    <row r="2902" spans="1:5" s="341" customFormat="1" ht="15" x14ac:dyDescent="0.25">
      <c r="A2902" s="360" t="s">
        <v>12994</v>
      </c>
      <c r="B2902" s="360" t="s">
        <v>12995</v>
      </c>
      <c r="C2902" s="359" t="s">
        <v>7292</v>
      </c>
      <c r="D2902" s="361">
        <v>1.65</v>
      </c>
      <c r="E2902" s="343"/>
    </row>
    <row r="2903" spans="1:5" s="341" customFormat="1" ht="15" x14ac:dyDescent="0.25">
      <c r="A2903" s="360" t="s">
        <v>12996</v>
      </c>
      <c r="B2903" s="360" t="s">
        <v>12997</v>
      </c>
      <c r="C2903" s="359" t="s">
        <v>7292</v>
      </c>
      <c r="D2903" s="361">
        <v>1.99</v>
      </c>
      <c r="E2903" s="343"/>
    </row>
    <row r="2904" spans="1:5" s="341" customFormat="1" ht="15" x14ac:dyDescent="0.25">
      <c r="A2904" s="360" t="s">
        <v>12998</v>
      </c>
      <c r="B2904" s="360" t="s">
        <v>12999</v>
      </c>
      <c r="C2904" s="359" t="s">
        <v>7292</v>
      </c>
      <c r="D2904" s="361">
        <v>1.58</v>
      </c>
      <c r="E2904" s="343"/>
    </row>
    <row r="2905" spans="1:5" s="341" customFormat="1" ht="15" x14ac:dyDescent="0.25">
      <c r="A2905" s="360" t="s">
        <v>13000</v>
      </c>
      <c r="B2905" s="360" t="s">
        <v>13001</v>
      </c>
      <c r="C2905" s="359" t="s">
        <v>6599</v>
      </c>
      <c r="D2905" s="361">
        <v>5.9</v>
      </c>
      <c r="E2905" s="343"/>
    </row>
    <row r="2906" spans="1:5" s="341" customFormat="1" ht="15" x14ac:dyDescent="0.25">
      <c r="A2906" s="360" t="s">
        <v>4109</v>
      </c>
      <c r="B2906" s="360" t="s">
        <v>11950</v>
      </c>
      <c r="C2906" s="359" t="s">
        <v>6599</v>
      </c>
      <c r="D2906" s="363">
        <v>60</v>
      </c>
      <c r="E2906" s="343"/>
    </row>
    <row r="2907" spans="1:5" s="341" customFormat="1" ht="15" x14ac:dyDescent="0.25">
      <c r="A2907" s="360" t="s">
        <v>4110</v>
      </c>
      <c r="B2907" s="360" t="s">
        <v>11951</v>
      </c>
      <c r="C2907" s="359" t="s">
        <v>6599</v>
      </c>
      <c r="D2907" s="363">
        <v>60</v>
      </c>
      <c r="E2907" s="343"/>
    </row>
    <row r="2908" spans="1:5" s="341" customFormat="1" ht="30" x14ac:dyDescent="0.25">
      <c r="A2908" s="360" t="s">
        <v>27062</v>
      </c>
      <c r="B2908" s="360" t="s">
        <v>27063</v>
      </c>
      <c r="C2908" s="359" t="s">
        <v>7287</v>
      </c>
      <c r="D2908" s="361">
        <v>1.37</v>
      </c>
      <c r="E2908" s="343"/>
    </row>
    <row r="2909" spans="1:5" s="341" customFormat="1" ht="30" x14ac:dyDescent="0.25">
      <c r="A2909" s="360" t="s">
        <v>27064</v>
      </c>
      <c r="B2909" s="360" t="s">
        <v>27065</v>
      </c>
      <c r="C2909" s="359" t="s">
        <v>7287</v>
      </c>
      <c r="D2909" s="361">
        <v>1.1000000000000001</v>
      </c>
      <c r="E2909" s="343"/>
    </row>
    <row r="2910" spans="1:5" s="341" customFormat="1" ht="30" x14ac:dyDescent="0.25">
      <c r="A2910" s="360" t="s">
        <v>27066</v>
      </c>
      <c r="B2910" s="360" t="s">
        <v>27067</v>
      </c>
      <c r="C2910" s="359" t="s">
        <v>7287</v>
      </c>
      <c r="D2910" s="361">
        <v>0.91</v>
      </c>
      <c r="E2910" s="343"/>
    </row>
    <row r="2911" spans="1:5" s="341" customFormat="1" ht="30" x14ac:dyDescent="0.25">
      <c r="A2911" s="360" t="s">
        <v>27068</v>
      </c>
      <c r="B2911" s="360" t="s">
        <v>27069</v>
      </c>
      <c r="C2911" s="359" t="s">
        <v>7287</v>
      </c>
      <c r="D2911" s="361">
        <v>1.42</v>
      </c>
      <c r="E2911" s="343"/>
    </row>
    <row r="2912" spans="1:5" s="341" customFormat="1" ht="30" x14ac:dyDescent="0.25">
      <c r="A2912" s="360" t="s">
        <v>27070</v>
      </c>
      <c r="B2912" s="360" t="s">
        <v>27071</v>
      </c>
      <c r="C2912" s="359" t="s">
        <v>7287</v>
      </c>
      <c r="D2912" s="361">
        <v>1.1299999999999999</v>
      </c>
      <c r="E2912" s="343"/>
    </row>
    <row r="2913" spans="1:5" s="341" customFormat="1" ht="30" x14ac:dyDescent="0.25">
      <c r="A2913" s="360" t="s">
        <v>27072</v>
      </c>
      <c r="B2913" s="360" t="s">
        <v>27073</v>
      </c>
      <c r="C2913" s="359" t="s">
        <v>7287</v>
      </c>
      <c r="D2913" s="361">
        <v>0.94</v>
      </c>
      <c r="E2913" s="343"/>
    </row>
    <row r="2914" spans="1:5" s="341" customFormat="1" ht="30" x14ac:dyDescent="0.25">
      <c r="A2914" s="360" t="s">
        <v>27074</v>
      </c>
      <c r="B2914" s="360" t="s">
        <v>27075</v>
      </c>
      <c r="C2914" s="359" t="s">
        <v>7287</v>
      </c>
      <c r="D2914" s="361">
        <v>1.63</v>
      </c>
      <c r="E2914" s="343"/>
    </row>
    <row r="2915" spans="1:5" s="341" customFormat="1" ht="30" x14ac:dyDescent="0.25">
      <c r="A2915" s="360" t="s">
        <v>27076</v>
      </c>
      <c r="B2915" s="360" t="s">
        <v>27077</v>
      </c>
      <c r="C2915" s="359" t="s">
        <v>7287</v>
      </c>
      <c r="D2915" s="361">
        <v>1.31</v>
      </c>
      <c r="E2915" s="343"/>
    </row>
    <row r="2916" spans="1:5" s="341" customFormat="1" ht="30" x14ac:dyDescent="0.25">
      <c r="A2916" s="360" t="s">
        <v>27078</v>
      </c>
      <c r="B2916" s="360" t="s">
        <v>27079</v>
      </c>
      <c r="C2916" s="359" t="s">
        <v>7287</v>
      </c>
      <c r="D2916" s="361">
        <v>1.0900000000000001</v>
      </c>
      <c r="E2916" s="343"/>
    </row>
    <row r="2917" spans="1:5" s="341" customFormat="1" ht="30" x14ac:dyDescent="0.25">
      <c r="A2917" s="360" t="s">
        <v>27080</v>
      </c>
      <c r="B2917" s="360" t="s">
        <v>27081</v>
      </c>
      <c r="C2917" s="359" t="s">
        <v>7287</v>
      </c>
      <c r="D2917" s="361">
        <v>1.1499999999999999</v>
      </c>
      <c r="E2917" s="343"/>
    </row>
    <row r="2918" spans="1:5" s="341" customFormat="1" ht="30" x14ac:dyDescent="0.25">
      <c r="A2918" s="360" t="s">
        <v>27082</v>
      </c>
      <c r="B2918" s="360" t="s">
        <v>27083</v>
      </c>
      <c r="C2918" s="359" t="s">
        <v>7287</v>
      </c>
      <c r="D2918" s="361">
        <v>0.92</v>
      </c>
      <c r="E2918" s="343"/>
    </row>
    <row r="2919" spans="1:5" s="341" customFormat="1" ht="30" x14ac:dyDescent="0.25">
      <c r="A2919" s="360" t="s">
        <v>27084</v>
      </c>
      <c r="B2919" s="360" t="s">
        <v>27085</v>
      </c>
      <c r="C2919" s="359" t="s">
        <v>7287</v>
      </c>
      <c r="D2919" s="361">
        <v>0.77</v>
      </c>
      <c r="E2919" s="343"/>
    </row>
    <row r="2920" spans="1:5" s="341" customFormat="1" ht="30" x14ac:dyDescent="0.25">
      <c r="A2920" s="360" t="s">
        <v>27086</v>
      </c>
      <c r="B2920" s="360" t="s">
        <v>27087</v>
      </c>
      <c r="C2920" s="359" t="s">
        <v>7287</v>
      </c>
      <c r="D2920" s="361">
        <v>1.45</v>
      </c>
      <c r="E2920" s="343"/>
    </row>
    <row r="2921" spans="1:5" s="341" customFormat="1" ht="30" x14ac:dyDescent="0.25">
      <c r="A2921" s="360" t="s">
        <v>27088</v>
      </c>
      <c r="B2921" s="360" t="s">
        <v>27089</v>
      </c>
      <c r="C2921" s="359" t="s">
        <v>7287</v>
      </c>
      <c r="D2921" s="361">
        <v>1.1599999999999999</v>
      </c>
      <c r="E2921" s="343"/>
    </row>
    <row r="2922" spans="1:5" s="341" customFormat="1" ht="30" x14ac:dyDescent="0.25">
      <c r="A2922" s="360" t="s">
        <v>27090</v>
      </c>
      <c r="B2922" s="360" t="s">
        <v>27091</v>
      </c>
      <c r="C2922" s="359" t="s">
        <v>7287</v>
      </c>
      <c r="D2922" s="361">
        <v>0.97</v>
      </c>
      <c r="E2922" s="343"/>
    </row>
    <row r="2923" spans="1:5" s="341" customFormat="1" x14ac:dyDescent="0.25">
      <c r="A2923" s="378">
        <v>8698</v>
      </c>
      <c r="B2923" s="356" t="s">
        <v>7293</v>
      </c>
      <c r="C2923" s="357"/>
      <c r="D2923" s="358"/>
      <c r="E2923" s="343"/>
    </row>
    <row r="2924" spans="1:5" s="341" customFormat="1" x14ac:dyDescent="0.25">
      <c r="A2924" s="378">
        <v>9088</v>
      </c>
      <c r="B2924" s="356" t="s">
        <v>7317</v>
      </c>
      <c r="C2924" s="357"/>
      <c r="D2924" s="358"/>
      <c r="E2924" s="343"/>
    </row>
    <row r="2925" spans="1:5" s="341" customFormat="1" ht="15" x14ac:dyDescent="0.25">
      <c r="A2925" s="360" t="s">
        <v>3407</v>
      </c>
      <c r="B2925" s="360" t="s">
        <v>3408</v>
      </c>
      <c r="C2925" s="359" t="s">
        <v>1546</v>
      </c>
      <c r="D2925" s="364">
        <v>1457.59</v>
      </c>
      <c r="E2925" s="343"/>
    </row>
    <row r="2926" spans="1:5" s="341" customFormat="1" ht="15" x14ac:dyDescent="0.25">
      <c r="A2926" s="360" t="s">
        <v>3415</v>
      </c>
      <c r="B2926" s="360" t="s">
        <v>3416</v>
      </c>
      <c r="C2926" s="359" t="s">
        <v>6594</v>
      </c>
      <c r="D2926" s="362">
        <v>384.48</v>
      </c>
      <c r="E2926" s="343"/>
    </row>
    <row r="2927" spans="1:5" s="341" customFormat="1" ht="15" x14ac:dyDescent="0.25">
      <c r="A2927" s="360" t="s">
        <v>3417</v>
      </c>
      <c r="B2927" s="360" t="s">
        <v>3418</v>
      </c>
      <c r="C2927" s="359" t="s">
        <v>6594</v>
      </c>
      <c r="D2927" s="362">
        <v>437.75</v>
      </c>
      <c r="E2927" s="343"/>
    </row>
    <row r="2928" spans="1:5" s="341" customFormat="1" x14ac:dyDescent="0.25">
      <c r="A2928" s="378">
        <v>9089</v>
      </c>
      <c r="B2928" s="356" t="s">
        <v>7294</v>
      </c>
      <c r="C2928" s="357"/>
      <c r="D2928" s="358"/>
      <c r="E2928" s="343"/>
    </row>
    <row r="2929" spans="1:5" s="341" customFormat="1" ht="15" x14ac:dyDescent="0.25">
      <c r="A2929" s="360" t="s">
        <v>29201</v>
      </c>
      <c r="B2929" s="360" t="s">
        <v>29202</v>
      </c>
      <c r="C2929" s="359" t="s">
        <v>6590</v>
      </c>
      <c r="D2929" s="362">
        <v>320.10000000000002</v>
      </c>
      <c r="E2929" s="343"/>
    </row>
    <row r="2930" spans="1:5" s="341" customFormat="1" ht="15" x14ac:dyDescent="0.25">
      <c r="A2930" s="360" t="s">
        <v>3853</v>
      </c>
      <c r="B2930" s="360" t="s">
        <v>7295</v>
      </c>
      <c r="C2930" s="359" t="s">
        <v>6590</v>
      </c>
      <c r="D2930" s="362">
        <v>107.93</v>
      </c>
      <c r="E2930" s="343"/>
    </row>
    <row r="2931" spans="1:5" s="341" customFormat="1" ht="15" x14ac:dyDescent="0.25">
      <c r="A2931" s="360" t="s">
        <v>3991</v>
      </c>
      <c r="B2931" s="360" t="s">
        <v>3992</v>
      </c>
      <c r="C2931" s="359" t="s">
        <v>6590</v>
      </c>
      <c r="D2931" s="362">
        <v>229.5</v>
      </c>
      <c r="E2931" s="343"/>
    </row>
    <row r="2932" spans="1:5" s="341" customFormat="1" ht="30" x14ac:dyDescent="0.25">
      <c r="A2932" s="360" t="s">
        <v>3994</v>
      </c>
      <c r="B2932" s="360" t="s">
        <v>23451</v>
      </c>
      <c r="C2932" s="359" t="s">
        <v>6590</v>
      </c>
      <c r="D2932" s="362">
        <v>470</v>
      </c>
      <c r="E2932" s="343"/>
    </row>
    <row r="2933" spans="1:5" s="341" customFormat="1" ht="15" x14ac:dyDescent="0.25">
      <c r="A2933" s="360" t="s">
        <v>3995</v>
      </c>
      <c r="B2933" s="360" t="s">
        <v>23452</v>
      </c>
      <c r="C2933" s="359" t="s">
        <v>6590</v>
      </c>
      <c r="D2933" s="362">
        <v>492.7</v>
      </c>
      <c r="E2933" s="343"/>
    </row>
    <row r="2934" spans="1:5" s="341" customFormat="1" ht="15" x14ac:dyDescent="0.25">
      <c r="A2934" s="360" t="s">
        <v>3996</v>
      </c>
      <c r="B2934" s="360" t="s">
        <v>23453</v>
      </c>
      <c r="C2934" s="359" t="s">
        <v>6590</v>
      </c>
      <c r="D2934" s="362">
        <v>533.62</v>
      </c>
      <c r="E2934" s="343"/>
    </row>
    <row r="2935" spans="1:5" s="341" customFormat="1" ht="15" x14ac:dyDescent="0.25">
      <c r="A2935" s="360" t="s">
        <v>3997</v>
      </c>
      <c r="B2935" s="360" t="s">
        <v>23454</v>
      </c>
      <c r="C2935" s="359" t="s">
        <v>6590</v>
      </c>
      <c r="D2935" s="362">
        <v>539.6</v>
      </c>
      <c r="E2935" s="343"/>
    </row>
    <row r="2936" spans="1:5" s="341" customFormat="1" ht="15" x14ac:dyDescent="0.25">
      <c r="A2936" s="360" t="s">
        <v>3998</v>
      </c>
      <c r="B2936" s="360" t="s">
        <v>23455</v>
      </c>
      <c r="C2936" s="359" t="s">
        <v>6590</v>
      </c>
      <c r="D2936" s="362">
        <v>367.88</v>
      </c>
      <c r="E2936" s="343"/>
    </row>
    <row r="2937" spans="1:5" s="341" customFormat="1" ht="15" x14ac:dyDescent="0.25">
      <c r="A2937" s="360" t="s">
        <v>3999</v>
      </c>
      <c r="B2937" s="360" t="s">
        <v>23456</v>
      </c>
      <c r="C2937" s="359" t="s">
        <v>6590</v>
      </c>
      <c r="D2937" s="362">
        <v>364.39</v>
      </c>
      <c r="E2937" s="343"/>
    </row>
    <row r="2938" spans="1:5" s="341" customFormat="1" ht="15" x14ac:dyDescent="0.25">
      <c r="A2938" s="360" t="s">
        <v>4000</v>
      </c>
      <c r="B2938" s="360" t="s">
        <v>23457</v>
      </c>
      <c r="C2938" s="359" t="s">
        <v>6590</v>
      </c>
      <c r="D2938" s="362">
        <v>643.05999999999995</v>
      </c>
      <c r="E2938" s="343"/>
    </row>
    <row r="2939" spans="1:5" s="341" customFormat="1" ht="15" x14ac:dyDescent="0.25">
      <c r="A2939" s="360" t="s">
        <v>4001</v>
      </c>
      <c r="B2939" s="360" t="s">
        <v>23547</v>
      </c>
      <c r="C2939" s="359" t="s">
        <v>6608</v>
      </c>
      <c r="D2939" s="362">
        <v>458.45</v>
      </c>
      <c r="E2939" s="343"/>
    </row>
    <row r="2940" spans="1:5" s="341" customFormat="1" ht="15" x14ac:dyDescent="0.25">
      <c r="A2940" s="360" t="s">
        <v>3864</v>
      </c>
      <c r="B2940" s="360" t="s">
        <v>3865</v>
      </c>
      <c r="C2940" s="359" t="s">
        <v>1546</v>
      </c>
      <c r="D2940" s="364">
        <v>1949.17</v>
      </c>
      <c r="E2940" s="343"/>
    </row>
    <row r="2941" spans="1:5" s="341" customFormat="1" ht="15" x14ac:dyDescent="0.25">
      <c r="A2941" s="360" t="s">
        <v>3866</v>
      </c>
      <c r="B2941" s="360" t="s">
        <v>3867</v>
      </c>
      <c r="C2941" s="359" t="s">
        <v>1546</v>
      </c>
      <c r="D2941" s="364">
        <v>2218.0300000000002</v>
      </c>
      <c r="E2941" s="343"/>
    </row>
    <row r="2942" spans="1:5" s="341" customFormat="1" ht="15" x14ac:dyDescent="0.25">
      <c r="A2942" s="360" t="s">
        <v>3868</v>
      </c>
      <c r="B2942" s="360" t="s">
        <v>3869</v>
      </c>
      <c r="C2942" s="359" t="s">
        <v>1546</v>
      </c>
      <c r="D2942" s="364">
        <v>1411.47</v>
      </c>
      <c r="E2942" s="343"/>
    </row>
    <row r="2943" spans="1:5" s="341" customFormat="1" ht="15" x14ac:dyDescent="0.25">
      <c r="A2943" s="360" t="s">
        <v>3870</v>
      </c>
      <c r="B2943" s="360" t="s">
        <v>3871</v>
      </c>
      <c r="C2943" s="359" t="s">
        <v>1546</v>
      </c>
      <c r="D2943" s="364">
        <v>2218.0300000000002</v>
      </c>
      <c r="E2943" s="343"/>
    </row>
    <row r="2944" spans="1:5" s="341" customFormat="1" ht="15" x14ac:dyDescent="0.25">
      <c r="A2944" s="360" t="s">
        <v>3872</v>
      </c>
      <c r="B2944" s="360" t="s">
        <v>3873</v>
      </c>
      <c r="C2944" s="359" t="s">
        <v>1546</v>
      </c>
      <c r="D2944" s="362">
        <v>806.55</v>
      </c>
      <c r="E2944" s="343"/>
    </row>
    <row r="2945" spans="1:5" s="341" customFormat="1" ht="15" x14ac:dyDescent="0.25">
      <c r="A2945" s="360" t="s">
        <v>3874</v>
      </c>
      <c r="B2945" s="360" t="s">
        <v>3875</v>
      </c>
      <c r="C2945" s="359" t="s">
        <v>1546</v>
      </c>
      <c r="D2945" s="364">
        <v>1075.4100000000001</v>
      </c>
      <c r="E2945" s="343"/>
    </row>
    <row r="2946" spans="1:5" s="341" customFormat="1" ht="15" x14ac:dyDescent="0.25">
      <c r="A2946" s="360" t="s">
        <v>3876</v>
      </c>
      <c r="B2946" s="360" t="s">
        <v>3877</v>
      </c>
      <c r="C2946" s="359" t="s">
        <v>1546</v>
      </c>
      <c r="D2946" s="362">
        <v>513.98</v>
      </c>
      <c r="E2946" s="343"/>
    </row>
    <row r="2947" spans="1:5" s="341" customFormat="1" ht="15" x14ac:dyDescent="0.25">
      <c r="A2947" s="360" t="s">
        <v>3878</v>
      </c>
      <c r="B2947" s="360" t="s">
        <v>3879</v>
      </c>
      <c r="C2947" s="359" t="s">
        <v>1546</v>
      </c>
      <c r="D2947" s="364">
        <v>2486.88</v>
      </c>
      <c r="E2947" s="343"/>
    </row>
    <row r="2948" spans="1:5" s="341" customFormat="1" ht="15" x14ac:dyDescent="0.25">
      <c r="A2948" s="360" t="s">
        <v>3880</v>
      </c>
      <c r="B2948" s="360" t="s">
        <v>3881</v>
      </c>
      <c r="C2948" s="359" t="s">
        <v>1546</v>
      </c>
      <c r="D2948" s="362">
        <v>537.70000000000005</v>
      </c>
      <c r="E2948" s="343"/>
    </row>
    <row r="2949" spans="1:5" s="341" customFormat="1" ht="15" x14ac:dyDescent="0.25">
      <c r="A2949" s="360" t="s">
        <v>3882</v>
      </c>
      <c r="B2949" s="360" t="s">
        <v>3883</v>
      </c>
      <c r="C2949" s="359" t="s">
        <v>1546</v>
      </c>
      <c r="D2949" s="364">
        <v>1124.43</v>
      </c>
      <c r="E2949" s="343"/>
    </row>
    <row r="2950" spans="1:5" s="341" customFormat="1" ht="15" x14ac:dyDescent="0.25">
      <c r="A2950" s="360" t="s">
        <v>3884</v>
      </c>
      <c r="B2950" s="360" t="s">
        <v>3885</v>
      </c>
      <c r="C2950" s="359" t="s">
        <v>1546</v>
      </c>
      <c r="D2950" s="362">
        <v>177.37</v>
      </c>
      <c r="E2950" s="343"/>
    </row>
    <row r="2951" spans="1:5" s="341" customFormat="1" ht="15" x14ac:dyDescent="0.25">
      <c r="A2951" s="360" t="s">
        <v>3886</v>
      </c>
      <c r="B2951" s="360" t="s">
        <v>3887</v>
      </c>
      <c r="C2951" s="359" t="s">
        <v>1546</v>
      </c>
      <c r="D2951" s="362">
        <v>354.74</v>
      </c>
      <c r="E2951" s="343"/>
    </row>
    <row r="2952" spans="1:5" s="341" customFormat="1" ht="15" x14ac:dyDescent="0.25">
      <c r="A2952" s="360" t="s">
        <v>3888</v>
      </c>
      <c r="B2952" s="360" t="s">
        <v>3889</v>
      </c>
      <c r="C2952" s="359" t="s">
        <v>1546</v>
      </c>
      <c r="D2952" s="362">
        <v>639.20000000000005</v>
      </c>
      <c r="E2952" s="343"/>
    </row>
    <row r="2953" spans="1:5" s="341" customFormat="1" ht="15" x14ac:dyDescent="0.25">
      <c r="A2953" s="360" t="s">
        <v>3890</v>
      </c>
      <c r="B2953" s="360" t="s">
        <v>3891</v>
      </c>
      <c r="C2953" s="359" t="s">
        <v>1546</v>
      </c>
      <c r="D2953" s="362">
        <v>648.6</v>
      </c>
      <c r="E2953" s="343"/>
    </row>
    <row r="2954" spans="1:5" s="341" customFormat="1" ht="15" x14ac:dyDescent="0.25">
      <c r="A2954" s="360" t="s">
        <v>3892</v>
      </c>
      <c r="B2954" s="360" t="s">
        <v>3893</v>
      </c>
      <c r="C2954" s="359" t="s">
        <v>1546</v>
      </c>
      <c r="D2954" s="362">
        <v>958.8</v>
      </c>
      <c r="E2954" s="343"/>
    </row>
    <row r="2955" spans="1:5" s="341" customFormat="1" ht="15" x14ac:dyDescent="0.25">
      <c r="A2955" s="360" t="s">
        <v>3894</v>
      </c>
      <c r="B2955" s="360" t="s">
        <v>3895</v>
      </c>
      <c r="C2955" s="359" t="s">
        <v>1546</v>
      </c>
      <c r="D2955" s="362">
        <v>972.9</v>
      </c>
      <c r="E2955" s="343"/>
    </row>
    <row r="2956" spans="1:5" s="341" customFormat="1" ht="15" x14ac:dyDescent="0.25">
      <c r="A2956" s="360" t="s">
        <v>3896</v>
      </c>
      <c r="B2956" s="360" t="s">
        <v>3897</v>
      </c>
      <c r="C2956" s="359" t="s">
        <v>1546</v>
      </c>
      <c r="D2956" s="364">
        <v>1278.4000000000001</v>
      </c>
      <c r="E2956" s="343"/>
    </row>
    <row r="2957" spans="1:5" s="341" customFormat="1" ht="15" x14ac:dyDescent="0.25">
      <c r="A2957" s="360" t="s">
        <v>3898</v>
      </c>
      <c r="B2957" s="360" t="s">
        <v>3899</v>
      </c>
      <c r="C2957" s="359" t="s">
        <v>1546</v>
      </c>
      <c r="D2957" s="364">
        <v>1297.2</v>
      </c>
      <c r="E2957" s="343"/>
    </row>
    <row r="2958" spans="1:5" s="341" customFormat="1" ht="15" x14ac:dyDescent="0.25">
      <c r="A2958" s="360" t="s">
        <v>3900</v>
      </c>
      <c r="B2958" s="360" t="s">
        <v>3901</v>
      </c>
      <c r="C2958" s="359" t="s">
        <v>1546</v>
      </c>
      <c r="D2958" s="362">
        <v>634.5</v>
      </c>
      <c r="E2958" s="343"/>
    </row>
    <row r="2959" spans="1:5" s="341" customFormat="1" ht="15" x14ac:dyDescent="0.25">
      <c r="A2959" s="360" t="s">
        <v>3902</v>
      </c>
      <c r="B2959" s="360" t="s">
        <v>3903</v>
      </c>
      <c r="C2959" s="359" t="s">
        <v>1546</v>
      </c>
      <c r="D2959" s="362">
        <v>324.3</v>
      </c>
      <c r="E2959" s="343"/>
    </row>
    <row r="2960" spans="1:5" s="341" customFormat="1" ht="15" x14ac:dyDescent="0.25">
      <c r="A2960" s="360" t="s">
        <v>3904</v>
      </c>
      <c r="B2960" s="360" t="s">
        <v>3905</v>
      </c>
      <c r="C2960" s="359" t="s">
        <v>1546</v>
      </c>
      <c r="D2960" s="362">
        <v>366.6</v>
      </c>
      <c r="E2960" s="343"/>
    </row>
    <row r="2961" spans="1:5" s="341" customFormat="1" ht="15" x14ac:dyDescent="0.25">
      <c r="A2961" s="360" t="s">
        <v>3906</v>
      </c>
      <c r="B2961" s="360" t="s">
        <v>3907</v>
      </c>
      <c r="C2961" s="359" t="s">
        <v>1546</v>
      </c>
      <c r="D2961" s="362">
        <v>413.6</v>
      </c>
      <c r="E2961" s="343"/>
    </row>
    <row r="2962" spans="1:5" s="341" customFormat="1" ht="15" x14ac:dyDescent="0.25">
      <c r="A2962" s="360" t="s">
        <v>3908</v>
      </c>
      <c r="B2962" s="360" t="s">
        <v>3909</v>
      </c>
      <c r="C2962" s="359" t="s">
        <v>1546</v>
      </c>
      <c r="D2962" s="362">
        <v>154.63</v>
      </c>
      <c r="E2962" s="343"/>
    </row>
    <row r="2963" spans="1:5" s="341" customFormat="1" ht="15" x14ac:dyDescent="0.25">
      <c r="A2963" s="360" t="s">
        <v>3910</v>
      </c>
      <c r="B2963" s="360" t="s">
        <v>3911</v>
      </c>
      <c r="C2963" s="359" t="s">
        <v>1546</v>
      </c>
      <c r="D2963" s="362">
        <v>305.5</v>
      </c>
      <c r="E2963" s="343"/>
    </row>
    <row r="2964" spans="1:5" s="341" customFormat="1" ht="15" x14ac:dyDescent="0.25">
      <c r="A2964" s="360" t="s">
        <v>3912</v>
      </c>
      <c r="B2964" s="360" t="s">
        <v>3913</v>
      </c>
      <c r="C2964" s="359" t="s">
        <v>1546</v>
      </c>
      <c r="D2964" s="362">
        <v>310.2</v>
      </c>
      <c r="E2964" s="343"/>
    </row>
    <row r="2965" spans="1:5" s="341" customFormat="1" ht="15" x14ac:dyDescent="0.25">
      <c r="A2965" s="360" t="s">
        <v>3914</v>
      </c>
      <c r="B2965" s="360" t="s">
        <v>3915</v>
      </c>
      <c r="C2965" s="359" t="s">
        <v>1546</v>
      </c>
      <c r="D2965" s="362">
        <v>244.4</v>
      </c>
      <c r="E2965" s="343"/>
    </row>
    <row r="2966" spans="1:5" s="341" customFormat="1" ht="15" x14ac:dyDescent="0.25">
      <c r="A2966" s="360" t="s">
        <v>3916</v>
      </c>
      <c r="B2966" s="360" t="s">
        <v>3917</v>
      </c>
      <c r="C2966" s="359" t="s">
        <v>1546</v>
      </c>
      <c r="D2966" s="362">
        <v>253.8</v>
      </c>
      <c r="E2966" s="343"/>
    </row>
    <row r="2967" spans="1:5" s="341" customFormat="1" ht="15" x14ac:dyDescent="0.25">
      <c r="A2967" s="360" t="s">
        <v>3918</v>
      </c>
      <c r="B2967" s="360" t="s">
        <v>7296</v>
      </c>
      <c r="C2967" s="359" t="s">
        <v>1546</v>
      </c>
      <c r="D2967" s="364">
        <v>2317.1</v>
      </c>
      <c r="E2967" s="343"/>
    </row>
    <row r="2968" spans="1:5" s="341" customFormat="1" ht="15" x14ac:dyDescent="0.25">
      <c r="A2968" s="360" t="s">
        <v>3919</v>
      </c>
      <c r="B2968" s="360" t="s">
        <v>7297</v>
      </c>
      <c r="C2968" s="359" t="s">
        <v>1546</v>
      </c>
      <c r="D2968" s="364">
        <v>2351.1799999999998</v>
      </c>
      <c r="E2968" s="343"/>
    </row>
    <row r="2969" spans="1:5" s="341" customFormat="1" ht="15" x14ac:dyDescent="0.25">
      <c r="A2969" s="360" t="s">
        <v>3920</v>
      </c>
      <c r="B2969" s="360" t="s">
        <v>3921</v>
      </c>
      <c r="C2969" s="359" t="s">
        <v>1546</v>
      </c>
      <c r="D2969" s="364">
        <v>2636.7</v>
      </c>
      <c r="E2969" s="343"/>
    </row>
    <row r="2970" spans="1:5" s="341" customFormat="1" ht="15" x14ac:dyDescent="0.25">
      <c r="A2970" s="360" t="s">
        <v>3922</v>
      </c>
      <c r="B2970" s="360" t="s">
        <v>3923</v>
      </c>
      <c r="C2970" s="359" t="s">
        <v>1546</v>
      </c>
      <c r="D2970" s="364">
        <v>2675.48</v>
      </c>
      <c r="E2970" s="343"/>
    </row>
    <row r="2971" spans="1:5" s="341" customFormat="1" ht="15" x14ac:dyDescent="0.25">
      <c r="A2971" s="360" t="s">
        <v>3924</v>
      </c>
      <c r="B2971" s="360" t="s">
        <v>7298</v>
      </c>
      <c r="C2971" s="359" t="s">
        <v>1546</v>
      </c>
      <c r="D2971" s="362">
        <v>308.49</v>
      </c>
      <c r="E2971" s="343"/>
    </row>
    <row r="2972" spans="1:5" s="341" customFormat="1" ht="15" x14ac:dyDescent="0.25">
      <c r="A2972" s="360" t="s">
        <v>3925</v>
      </c>
      <c r="B2972" s="360" t="s">
        <v>7299</v>
      </c>
      <c r="C2972" s="359" t="s">
        <v>1546</v>
      </c>
      <c r="D2972" s="362">
        <v>329.05</v>
      </c>
      <c r="E2972" s="343"/>
    </row>
    <row r="2973" spans="1:5" s="341" customFormat="1" ht="15" x14ac:dyDescent="0.25">
      <c r="A2973" s="360" t="s">
        <v>3926</v>
      </c>
      <c r="B2973" s="360" t="s">
        <v>7300</v>
      </c>
      <c r="C2973" s="359" t="s">
        <v>1546</v>
      </c>
      <c r="D2973" s="362">
        <v>774.93</v>
      </c>
      <c r="E2973" s="343"/>
    </row>
    <row r="2974" spans="1:5" s="341" customFormat="1" ht="15" x14ac:dyDescent="0.25">
      <c r="A2974" s="360" t="s">
        <v>3927</v>
      </c>
      <c r="B2974" s="360" t="s">
        <v>7301</v>
      </c>
      <c r="C2974" s="359" t="s">
        <v>1546</v>
      </c>
      <c r="D2974" s="364">
        <v>1041.72</v>
      </c>
      <c r="E2974" s="343"/>
    </row>
    <row r="2975" spans="1:5" s="341" customFormat="1" ht="15" x14ac:dyDescent="0.25">
      <c r="A2975" s="360" t="s">
        <v>3934</v>
      </c>
      <c r="B2975" s="360" t="s">
        <v>3935</v>
      </c>
      <c r="C2975" s="359" t="s">
        <v>1546</v>
      </c>
      <c r="D2975" s="362">
        <v>270.51</v>
      </c>
      <c r="E2975" s="343"/>
    </row>
    <row r="2976" spans="1:5" s="341" customFormat="1" ht="45" x14ac:dyDescent="0.25">
      <c r="A2976" s="360" t="s">
        <v>2559</v>
      </c>
      <c r="B2976" s="360" t="s">
        <v>23483</v>
      </c>
      <c r="C2976" s="359" t="s">
        <v>6608</v>
      </c>
      <c r="D2976" s="362">
        <v>519.03</v>
      </c>
      <c r="E2976" s="343"/>
    </row>
    <row r="2977" spans="1:5" s="341" customFormat="1" ht="30" x14ac:dyDescent="0.25">
      <c r="A2977" s="360" t="s">
        <v>2561</v>
      </c>
      <c r="B2977" s="360" t="s">
        <v>23484</v>
      </c>
      <c r="C2977" s="359" t="s">
        <v>6608</v>
      </c>
      <c r="D2977" s="362">
        <v>540.23</v>
      </c>
      <c r="E2977" s="343"/>
    </row>
    <row r="2978" spans="1:5" s="341" customFormat="1" ht="30" x14ac:dyDescent="0.25">
      <c r="A2978" s="360" t="s">
        <v>2562</v>
      </c>
      <c r="B2978" s="360" t="s">
        <v>23485</v>
      </c>
      <c r="C2978" s="359" t="s">
        <v>6608</v>
      </c>
      <c r="D2978" s="362">
        <v>445.37</v>
      </c>
      <c r="E2978" s="343"/>
    </row>
    <row r="2979" spans="1:5" s="341" customFormat="1" ht="45" x14ac:dyDescent="0.25">
      <c r="A2979" s="360" t="s">
        <v>2560</v>
      </c>
      <c r="B2979" s="360" t="s">
        <v>23486</v>
      </c>
      <c r="C2979" s="359" t="s">
        <v>6608</v>
      </c>
      <c r="D2979" s="362">
        <v>444.87</v>
      </c>
      <c r="E2979" s="343"/>
    </row>
    <row r="2980" spans="1:5" s="341" customFormat="1" ht="30" x14ac:dyDescent="0.25">
      <c r="A2980" s="360" t="s">
        <v>2563</v>
      </c>
      <c r="B2980" s="360" t="s">
        <v>23487</v>
      </c>
      <c r="C2980" s="359" t="s">
        <v>6608</v>
      </c>
      <c r="D2980" s="362">
        <v>466.07</v>
      </c>
      <c r="E2980" s="343"/>
    </row>
    <row r="2981" spans="1:5" s="341" customFormat="1" ht="30" x14ac:dyDescent="0.25">
      <c r="A2981" s="360" t="s">
        <v>2564</v>
      </c>
      <c r="B2981" s="360" t="s">
        <v>23488</v>
      </c>
      <c r="C2981" s="359" t="s">
        <v>6608</v>
      </c>
      <c r="D2981" s="362">
        <v>461.41</v>
      </c>
      <c r="E2981" s="343"/>
    </row>
    <row r="2982" spans="1:5" s="341" customFormat="1" ht="15" x14ac:dyDescent="0.25">
      <c r="A2982" s="360" t="s">
        <v>4018</v>
      </c>
      <c r="B2982" s="360" t="s">
        <v>23458</v>
      </c>
      <c r="C2982" s="359" t="s">
        <v>6590</v>
      </c>
      <c r="D2982" s="362">
        <v>425.19</v>
      </c>
      <c r="E2982" s="343"/>
    </row>
    <row r="2983" spans="1:5" s="341" customFormat="1" ht="30" x14ac:dyDescent="0.25">
      <c r="A2983" s="360" t="s">
        <v>4007</v>
      </c>
      <c r="B2983" s="360" t="s">
        <v>23459</v>
      </c>
      <c r="C2983" s="359" t="s">
        <v>6608</v>
      </c>
      <c r="D2983" s="362">
        <v>503.66</v>
      </c>
      <c r="E2983" s="343"/>
    </row>
    <row r="2984" spans="1:5" s="341" customFormat="1" ht="15" x14ac:dyDescent="0.25">
      <c r="A2984" s="360" t="s">
        <v>4008</v>
      </c>
      <c r="B2984" s="360" t="s">
        <v>23460</v>
      </c>
      <c r="C2984" s="359" t="s">
        <v>6608</v>
      </c>
      <c r="D2984" s="362">
        <v>543.47</v>
      </c>
      <c r="E2984" s="343"/>
    </row>
    <row r="2985" spans="1:5" s="341" customFormat="1" ht="30" x14ac:dyDescent="0.25">
      <c r="A2985" s="360" t="s">
        <v>4010</v>
      </c>
      <c r="B2985" s="360" t="s">
        <v>23461</v>
      </c>
      <c r="C2985" s="359" t="s">
        <v>6608</v>
      </c>
      <c r="D2985" s="362">
        <v>742.83</v>
      </c>
      <c r="E2985" s="343"/>
    </row>
    <row r="2986" spans="1:5" s="341" customFormat="1" ht="15" x14ac:dyDescent="0.25">
      <c r="A2986" s="360" t="s">
        <v>4009</v>
      </c>
      <c r="B2986" s="360" t="s">
        <v>23462</v>
      </c>
      <c r="C2986" s="359" t="s">
        <v>6608</v>
      </c>
      <c r="D2986" s="362">
        <v>603.83000000000004</v>
      </c>
      <c r="E2986" s="343"/>
    </row>
    <row r="2987" spans="1:5" s="341" customFormat="1" ht="15" x14ac:dyDescent="0.25">
      <c r="A2987" s="360" t="s">
        <v>4011</v>
      </c>
      <c r="B2987" s="360" t="s">
        <v>23463</v>
      </c>
      <c r="C2987" s="359" t="s">
        <v>6608</v>
      </c>
      <c r="D2987" s="362">
        <v>633.04999999999995</v>
      </c>
      <c r="E2987" s="343"/>
    </row>
    <row r="2988" spans="1:5" s="341" customFormat="1" ht="30" x14ac:dyDescent="0.25">
      <c r="A2988" s="360" t="s">
        <v>4016</v>
      </c>
      <c r="B2988" s="360" t="s">
        <v>25134</v>
      </c>
      <c r="C2988" s="359" t="s">
        <v>6608</v>
      </c>
      <c r="D2988" s="362">
        <v>372.73</v>
      </c>
      <c r="E2988" s="343"/>
    </row>
    <row r="2989" spans="1:5" s="341" customFormat="1" ht="30" x14ac:dyDescent="0.25">
      <c r="A2989" s="360" t="s">
        <v>4015</v>
      </c>
      <c r="B2989" s="360" t="s">
        <v>25135</v>
      </c>
      <c r="C2989" s="359" t="s">
        <v>6608</v>
      </c>
      <c r="D2989" s="362">
        <v>429.55</v>
      </c>
      <c r="E2989" s="343"/>
    </row>
    <row r="2990" spans="1:5" s="341" customFormat="1" ht="30" x14ac:dyDescent="0.25">
      <c r="A2990" s="360" t="s">
        <v>4017</v>
      </c>
      <c r="B2990" s="360" t="s">
        <v>25136</v>
      </c>
      <c r="C2990" s="359" t="s">
        <v>6608</v>
      </c>
      <c r="D2990" s="362">
        <v>419.6</v>
      </c>
      <c r="E2990" s="343"/>
    </row>
    <row r="2991" spans="1:5" s="341" customFormat="1" ht="30" x14ac:dyDescent="0.25">
      <c r="A2991" s="360" t="s">
        <v>3946</v>
      </c>
      <c r="B2991" s="360" t="s">
        <v>7302</v>
      </c>
      <c r="C2991" s="359" t="s">
        <v>6608</v>
      </c>
      <c r="D2991" s="362">
        <v>589.37</v>
      </c>
      <c r="E2991" s="343"/>
    </row>
    <row r="2992" spans="1:5" s="341" customFormat="1" ht="15" x14ac:dyDescent="0.25">
      <c r="A2992" s="360" t="s">
        <v>3939</v>
      </c>
      <c r="B2992" s="360" t="s">
        <v>3940</v>
      </c>
      <c r="C2992" s="359" t="s">
        <v>1546</v>
      </c>
      <c r="D2992" s="362">
        <v>625.03</v>
      </c>
      <c r="E2992" s="343"/>
    </row>
    <row r="2993" spans="1:5" s="341" customFormat="1" ht="15" x14ac:dyDescent="0.25">
      <c r="A2993" s="360" t="s">
        <v>3941</v>
      </c>
      <c r="B2993" s="360" t="s">
        <v>3942</v>
      </c>
      <c r="C2993" s="359" t="s">
        <v>1546</v>
      </c>
      <c r="D2993" s="362">
        <v>714.32</v>
      </c>
      <c r="E2993" s="343"/>
    </row>
    <row r="2994" spans="1:5" s="341" customFormat="1" ht="15" x14ac:dyDescent="0.25">
      <c r="A2994" s="360" t="s">
        <v>3943</v>
      </c>
      <c r="B2994" s="360" t="s">
        <v>3944</v>
      </c>
      <c r="C2994" s="359" t="s">
        <v>1546</v>
      </c>
      <c r="D2994" s="362">
        <v>892.9</v>
      </c>
      <c r="E2994" s="343"/>
    </row>
    <row r="2995" spans="1:5" s="341" customFormat="1" ht="15" x14ac:dyDescent="0.25">
      <c r="A2995" s="360" t="s">
        <v>3945</v>
      </c>
      <c r="B2995" s="360" t="s">
        <v>7303</v>
      </c>
      <c r="C2995" s="359" t="s">
        <v>1546</v>
      </c>
      <c r="D2995" s="362">
        <v>367.49</v>
      </c>
      <c r="E2995" s="343"/>
    </row>
    <row r="2996" spans="1:5" s="341" customFormat="1" ht="15" x14ac:dyDescent="0.25">
      <c r="A2996" s="360" t="s">
        <v>3947</v>
      </c>
      <c r="B2996" s="360" t="s">
        <v>7304</v>
      </c>
      <c r="C2996" s="359" t="s">
        <v>6590</v>
      </c>
      <c r="D2996" s="362">
        <v>151.5</v>
      </c>
      <c r="E2996" s="343"/>
    </row>
    <row r="2997" spans="1:5" s="341" customFormat="1" x14ac:dyDescent="0.25">
      <c r="A2997" s="378">
        <v>9090</v>
      </c>
      <c r="B2997" s="356" t="s">
        <v>7305</v>
      </c>
      <c r="C2997" s="357"/>
      <c r="D2997" s="358"/>
      <c r="E2997" s="343"/>
    </row>
    <row r="2998" spans="1:5" s="341" customFormat="1" ht="15" x14ac:dyDescent="0.25">
      <c r="A2998" s="360" t="s">
        <v>3840</v>
      </c>
      <c r="B2998" s="360" t="s">
        <v>3841</v>
      </c>
      <c r="C2998" s="359" t="s">
        <v>1546</v>
      </c>
      <c r="D2998" s="362">
        <v>390.27</v>
      </c>
      <c r="E2998" s="343"/>
    </row>
    <row r="2999" spans="1:5" s="341" customFormat="1" x14ac:dyDescent="0.25">
      <c r="A2999" s="379">
        <v>11647</v>
      </c>
      <c r="B2999" s="356" t="s">
        <v>36010</v>
      </c>
      <c r="C2999" s="357"/>
      <c r="D2999" s="358"/>
      <c r="E2999" s="343"/>
    </row>
    <row r="3000" spans="1:5" s="341" customFormat="1" ht="30" x14ac:dyDescent="0.25">
      <c r="A3000" s="360" t="s">
        <v>21157</v>
      </c>
      <c r="B3000" s="360" t="s">
        <v>21158</v>
      </c>
      <c r="C3000" s="359" t="s">
        <v>6608</v>
      </c>
      <c r="D3000" s="362">
        <v>569.05999999999995</v>
      </c>
      <c r="E3000" s="343"/>
    </row>
    <row r="3001" spans="1:5" s="341" customFormat="1" ht="30" x14ac:dyDescent="0.25">
      <c r="A3001" s="360" t="s">
        <v>3839</v>
      </c>
      <c r="B3001" s="360" t="s">
        <v>21159</v>
      </c>
      <c r="C3001" s="359" t="s">
        <v>6608</v>
      </c>
      <c r="D3001" s="362">
        <v>465.05</v>
      </c>
      <c r="E3001" s="343"/>
    </row>
    <row r="3002" spans="1:5" s="341" customFormat="1" x14ac:dyDescent="0.25">
      <c r="A3002" s="378">
        <v>9091</v>
      </c>
      <c r="B3002" s="356" t="s">
        <v>6661</v>
      </c>
      <c r="C3002" s="357"/>
      <c r="D3002" s="358"/>
      <c r="E3002" s="343"/>
    </row>
    <row r="3003" spans="1:5" s="341" customFormat="1" ht="15" x14ac:dyDescent="0.25">
      <c r="A3003" s="360" t="s">
        <v>3850</v>
      </c>
      <c r="B3003" s="360" t="s">
        <v>13002</v>
      </c>
      <c r="C3003" s="359" t="s">
        <v>6599</v>
      </c>
      <c r="D3003" s="364">
        <v>4428.34</v>
      </c>
      <c r="E3003" s="343"/>
    </row>
    <row r="3004" spans="1:5" s="341" customFormat="1" ht="15" x14ac:dyDescent="0.25">
      <c r="A3004" s="360" t="s">
        <v>3851</v>
      </c>
      <c r="B3004" s="360" t="s">
        <v>7306</v>
      </c>
      <c r="C3004" s="359" t="s">
        <v>6599</v>
      </c>
      <c r="D3004" s="364">
        <v>1992.38</v>
      </c>
      <c r="E3004" s="343"/>
    </row>
    <row r="3005" spans="1:5" s="341" customFormat="1" ht="15" x14ac:dyDescent="0.25">
      <c r="A3005" s="360" t="s">
        <v>3852</v>
      </c>
      <c r="B3005" s="360" t="s">
        <v>7307</v>
      </c>
      <c r="C3005" s="359" t="s">
        <v>6599</v>
      </c>
      <c r="D3005" s="364">
        <v>2200.73</v>
      </c>
      <c r="E3005" s="343"/>
    </row>
    <row r="3006" spans="1:5" s="341" customFormat="1" ht="15" x14ac:dyDescent="0.25">
      <c r="A3006" s="360" t="s">
        <v>3854</v>
      </c>
      <c r="B3006" s="360" t="s">
        <v>13003</v>
      </c>
      <c r="C3006" s="359" t="s">
        <v>6599</v>
      </c>
      <c r="D3006" s="364">
        <v>2699.45</v>
      </c>
      <c r="E3006" s="343"/>
    </row>
    <row r="3007" spans="1:5" s="341" customFormat="1" ht="15" x14ac:dyDescent="0.25">
      <c r="A3007" s="360" t="s">
        <v>3855</v>
      </c>
      <c r="B3007" s="360" t="s">
        <v>3856</v>
      </c>
      <c r="C3007" s="359" t="s">
        <v>6590</v>
      </c>
      <c r="D3007" s="362">
        <v>185.62</v>
      </c>
      <c r="E3007" s="343"/>
    </row>
    <row r="3008" spans="1:5" s="341" customFormat="1" ht="15" x14ac:dyDescent="0.25">
      <c r="A3008" s="360" t="s">
        <v>3928</v>
      </c>
      <c r="B3008" s="360" t="s">
        <v>13004</v>
      </c>
      <c r="C3008" s="359" t="s">
        <v>6590</v>
      </c>
      <c r="D3008" s="362">
        <v>282.87</v>
      </c>
      <c r="E3008" s="343"/>
    </row>
    <row r="3009" spans="1:5" s="341" customFormat="1" ht="15" x14ac:dyDescent="0.25">
      <c r="A3009" s="360" t="s">
        <v>3929</v>
      </c>
      <c r="B3009" s="360" t="s">
        <v>13005</v>
      </c>
      <c r="C3009" s="359" t="s">
        <v>6590</v>
      </c>
      <c r="D3009" s="362">
        <v>235.47</v>
      </c>
      <c r="E3009" s="343"/>
    </row>
    <row r="3010" spans="1:5" s="341" customFormat="1" ht="15" x14ac:dyDescent="0.25">
      <c r="A3010" s="360" t="s">
        <v>3930</v>
      </c>
      <c r="B3010" s="360" t="s">
        <v>13006</v>
      </c>
      <c r="C3010" s="359" t="s">
        <v>6590</v>
      </c>
      <c r="D3010" s="362">
        <v>203.57</v>
      </c>
      <c r="E3010" s="343"/>
    </row>
    <row r="3011" spans="1:5" s="341" customFormat="1" ht="15" x14ac:dyDescent="0.25">
      <c r="A3011" s="360" t="s">
        <v>3933</v>
      </c>
      <c r="B3011" s="360" t="s">
        <v>13007</v>
      </c>
      <c r="C3011" s="359" t="s">
        <v>6590</v>
      </c>
      <c r="D3011" s="362">
        <v>362.73</v>
      </c>
      <c r="E3011" s="343"/>
    </row>
    <row r="3012" spans="1:5" s="341" customFormat="1" ht="15" x14ac:dyDescent="0.25">
      <c r="A3012" s="360" t="s">
        <v>3936</v>
      </c>
      <c r="B3012" s="360" t="s">
        <v>13008</v>
      </c>
      <c r="C3012" s="359" t="s">
        <v>6599</v>
      </c>
      <c r="D3012" s="364">
        <v>3205.09</v>
      </c>
      <c r="E3012" s="343"/>
    </row>
    <row r="3013" spans="1:5" s="341" customFormat="1" ht="15" x14ac:dyDescent="0.25">
      <c r="A3013" s="360" t="s">
        <v>3937</v>
      </c>
      <c r="B3013" s="360" t="s">
        <v>7308</v>
      </c>
      <c r="C3013" s="359" t="s">
        <v>6599</v>
      </c>
      <c r="D3013" s="364">
        <v>3121.36</v>
      </c>
      <c r="E3013" s="343"/>
    </row>
    <row r="3014" spans="1:5" s="341" customFormat="1" ht="15" x14ac:dyDescent="0.25">
      <c r="A3014" s="360" t="s">
        <v>3974</v>
      </c>
      <c r="B3014" s="360" t="s">
        <v>13009</v>
      </c>
      <c r="C3014" s="359" t="s">
        <v>6599</v>
      </c>
      <c r="D3014" s="364">
        <v>2181.06</v>
      </c>
      <c r="E3014" s="343"/>
    </row>
    <row r="3015" spans="1:5" s="341" customFormat="1" x14ac:dyDescent="0.25">
      <c r="A3015" s="378">
        <v>9092</v>
      </c>
      <c r="B3015" s="356" t="s">
        <v>6665</v>
      </c>
      <c r="C3015" s="357"/>
      <c r="D3015" s="358"/>
      <c r="E3015" s="343"/>
    </row>
    <row r="3016" spans="1:5" s="341" customFormat="1" ht="15" x14ac:dyDescent="0.25">
      <c r="A3016" s="360" t="s">
        <v>3972</v>
      </c>
      <c r="B3016" s="360" t="s">
        <v>3973</v>
      </c>
      <c r="C3016" s="359" t="s">
        <v>1546</v>
      </c>
      <c r="D3016" s="362">
        <v>250.93</v>
      </c>
      <c r="E3016" s="343"/>
    </row>
    <row r="3017" spans="1:5" s="341" customFormat="1" x14ac:dyDescent="0.25">
      <c r="A3017" s="378">
        <v>9093</v>
      </c>
      <c r="B3017" s="356" t="s">
        <v>7115</v>
      </c>
      <c r="C3017" s="357"/>
      <c r="D3017" s="358"/>
      <c r="E3017" s="343"/>
    </row>
    <row r="3018" spans="1:5" s="341" customFormat="1" ht="15" x14ac:dyDescent="0.25">
      <c r="A3018" s="360" t="s">
        <v>3859</v>
      </c>
      <c r="B3018" s="360" t="s">
        <v>13010</v>
      </c>
      <c r="C3018" s="359" t="s">
        <v>6608</v>
      </c>
      <c r="D3018" s="365">
        <v>19556.7</v>
      </c>
      <c r="E3018" s="343"/>
    </row>
    <row r="3019" spans="1:5" s="341" customFormat="1" ht="15" x14ac:dyDescent="0.25">
      <c r="A3019" s="360" t="s">
        <v>3860</v>
      </c>
      <c r="B3019" s="360" t="s">
        <v>13011</v>
      </c>
      <c r="C3019" s="359" t="s">
        <v>6608</v>
      </c>
      <c r="D3019" s="365">
        <v>23779.24</v>
      </c>
      <c r="E3019" s="343"/>
    </row>
    <row r="3020" spans="1:5" s="341" customFormat="1" ht="15" x14ac:dyDescent="0.25">
      <c r="A3020" s="360" t="s">
        <v>3861</v>
      </c>
      <c r="B3020" s="360" t="s">
        <v>13012</v>
      </c>
      <c r="C3020" s="359" t="s">
        <v>6608</v>
      </c>
      <c r="D3020" s="365">
        <v>26018.75</v>
      </c>
      <c r="E3020" s="343"/>
    </row>
    <row r="3021" spans="1:5" s="341" customFormat="1" ht="15" x14ac:dyDescent="0.25">
      <c r="A3021" s="360" t="s">
        <v>3862</v>
      </c>
      <c r="B3021" s="360" t="s">
        <v>13013</v>
      </c>
      <c r="C3021" s="359" t="s">
        <v>6608</v>
      </c>
      <c r="D3021" s="365">
        <v>28338.22</v>
      </c>
      <c r="E3021" s="343"/>
    </row>
    <row r="3022" spans="1:5" s="341" customFormat="1" ht="15" x14ac:dyDescent="0.25">
      <c r="A3022" s="360" t="s">
        <v>3863</v>
      </c>
      <c r="B3022" s="360" t="s">
        <v>13014</v>
      </c>
      <c r="C3022" s="359" t="s">
        <v>6608</v>
      </c>
      <c r="D3022" s="365">
        <v>30395.68</v>
      </c>
      <c r="E3022" s="343"/>
    </row>
    <row r="3023" spans="1:5" s="341" customFormat="1" ht="15" x14ac:dyDescent="0.25">
      <c r="A3023" s="360" t="s">
        <v>3938</v>
      </c>
      <c r="B3023" s="360" t="s">
        <v>7309</v>
      </c>
      <c r="C3023" s="359" t="s">
        <v>6608</v>
      </c>
      <c r="D3023" s="364">
        <v>5003.84</v>
      </c>
      <c r="E3023" s="343"/>
    </row>
    <row r="3024" spans="1:5" s="341" customFormat="1" x14ac:dyDescent="0.25">
      <c r="A3024" s="378">
        <v>9096</v>
      </c>
      <c r="B3024" s="356" t="s">
        <v>7311</v>
      </c>
      <c r="C3024" s="357"/>
      <c r="D3024" s="358"/>
      <c r="E3024" s="343"/>
    </row>
    <row r="3025" spans="1:5" s="341" customFormat="1" ht="30" x14ac:dyDescent="0.25">
      <c r="A3025" s="360" t="s">
        <v>3848</v>
      </c>
      <c r="B3025" s="360" t="s">
        <v>3849</v>
      </c>
      <c r="C3025" s="359" t="s">
        <v>6608</v>
      </c>
      <c r="D3025" s="364">
        <v>4664.46</v>
      </c>
      <c r="E3025" s="343"/>
    </row>
    <row r="3026" spans="1:5" s="341" customFormat="1" x14ac:dyDescent="0.25">
      <c r="A3026" s="378">
        <v>9097</v>
      </c>
      <c r="B3026" s="356" t="s">
        <v>7312</v>
      </c>
      <c r="C3026" s="357"/>
      <c r="D3026" s="358"/>
      <c r="E3026" s="343"/>
    </row>
    <row r="3027" spans="1:5" s="341" customFormat="1" ht="30" x14ac:dyDescent="0.25">
      <c r="A3027" s="360" t="s">
        <v>3842</v>
      </c>
      <c r="B3027" s="360" t="s">
        <v>3843</v>
      </c>
      <c r="C3027" s="359" t="s">
        <v>6594</v>
      </c>
      <c r="D3027" s="363">
        <v>72.489999999999995</v>
      </c>
      <c r="E3027" s="343"/>
    </row>
    <row r="3028" spans="1:5" s="341" customFormat="1" ht="15" x14ac:dyDescent="0.25">
      <c r="A3028" s="360" t="s">
        <v>3844</v>
      </c>
      <c r="B3028" s="360" t="s">
        <v>3845</v>
      </c>
      <c r="C3028" s="359" t="s">
        <v>6596</v>
      </c>
      <c r="D3028" s="362">
        <v>517.09</v>
      </c>
      <c r="E3028" s="343"/>
    </row>
    <row r="3029" spans="1:5" s="341" customFormat="1" ht="15" x14ac:dyDescent="0.25">
      <c r="A3029" s="360" t="s">
        <v>3857</v>
      </c>
      <c r="B3029" s="360" t="s">
        <v>3858</v>
      </c>
      <c r="C3029" s="359" t="s">
        <v>1546</v>
      </c>
      <c r="D3029" s="362">
        <v>242.36</v>
      </c>
      <c r="E3029" s="343"/>
    </row>
    <row r="3030" spans="1:5" s="341" customFormat="1" ht="15" x14ac:dyDescent="0.25">
      <c r="A3030" s="360" t="s">
        <v>3931</v>
      </c>
      <c r="B3030" s="360" t="s">
        <v>3932</v>
      </c>
      <c r="C3030" s="359" t="s">
        <v>6590</v>
      </c>
      <c r="D3030" s="362">
        <v>194.58</v>
      </c>
      <c r="E3030" s="343"/>
    </row>
    <row r="3031" spans="1:5" s="341" customFormat="1" x14ac:dyDescent="0.25">
      <c r="A3031" s="378">
        <v>9098</v>
      </c>
      <c r="B3031" s="356" t="s">
        <v>7313</v>
      </c>
      <c r="C3031" s="357"/>
      <c r="D3031" s="358"/>
      <c r="E3031" s="343"/>
    </row>
    <row r="3032" spans="1:5" s="341" customFormat="1" ht="15" x14ac:dyDescent="0.25">
      <c r="A3032" s="360" t="s">
        <v>3948</v>
      </c>
      <c r="B3032" s="360" t="s">
        <v>3949</v>
      </c>
      <c r="C3032" s="359" t="s">
        <v>1546</v>
      </c>
      <c r="D3032" s="362">
        <v>277.25</v>
      </c>
      <c r="E3032" s="343"/>
    </row>
    <row r="3033" spans="1:5" s="341" customFormat="1" ht="15" x14ac:dyDescent="0.25">
      <c r="A3033" s="360" t="s">
        <v>3950</v>
      </c>
      <c r="B3033" s="360" t="s">
        <v>3951</v>
      </c>
      <c r="C3033" s="359" t="s">
        <v>1546</v>
      </c>
      <c r="D3033" s="362">
        <v>742.25</v>
      </c>
      <c r="E3033" s="343"/>
    </row>
    <row r="3034" spans="1:5" s="341" customFormat="1" ht="15" x14ac:dyDescent="0.25">
      <c r="A3034" s="360" t="s">
        <v>3952</v>
      </c>
      <c r="B3034" s="360" t="s">
        <v>3953</v>
      </c>
      <c r="C3034" s="359" t="s">
        <v>1546</v>
      </c>
      <c r="D3034" s="362">
        <v>615.12</v>
      </c>
      <c r="E3034" s="343"/>
    </row>
    <row r="3035" spans="1:5" s="341" customFormat="1" ht="15" x14ac:dyDescent="0.25">
      <c r="A3035" s="360" t="s">
        <v>3954</v>
      </c>
      <c r="B3035" s="360" t="s">
        <v>3955</v>
      </c>
      <c r="C3035" s="359" t="s">
        <v>1546</v>
      </c>
      <c r="D3035" s="362">
        <v>161.25</v>
      </c>
      <c r="E3035" s="343"/>
    </row>
    <row r="3036" spans="1:5" s="341" customFormat="1" ht="15" x14ac:dyDescent="0.25">
      <c r="A3036" s="360" t="s">
        <v>3956</v>
      </c>
      <c r="B3036" s="360" t="s">
        <v>3957</v>
      </c>
      <c r="C3036" s="359" t="s">
        <v>1546</v>
      </c>
      <c r="D3036" s="362">
        <v>629.79</v>
      </c>
      <c r="E3036" s="343"/>
    </row>
    <row r="3037" spans="1:5" s="341" customFormat="1" ht="15" x14ac:dyDescent="0.25">
      <c r="A3037" s="360" t="s">
        <v>3958</v>
      </c>
      <c r="B3037" s="360" t="s">
        <v>3959</v>
      </c>
      <c r="C3037" s="359" t="s">
        <v>1546</v>
      </c>
      <c r="D3037" s="362">
        <v>623.82000000000005</v>
      </c>
      <c r="E3037" s="343"/>
    </row>
    <row r="3038" spans="1:5" s="341" customFormat="1" ht="15" x14ac:dyDescent="0.25">
      <c r="A3038" s="360" t="s">
        <v>3960</v>
      </c>
      <c r="B3038" s="360" t="s">
        <v>3961</v>
      </c>
      <c r="C3038" s="359" t="s">
        <v>1546</v>
      </c>
      <c r="D3038" s="362">
        <v>329.05</v>
      </c>
      <c r="E3038" s="343"/>
    </row>
    <row r="3039" spans="1:5" s="341" customFormat="1" ht="15" x14ac:dyDescent="0.25">
      <c r="A3039" s="360" t="s">
        <v>3962</v>
      </c>
      <c r="B3039" s="360" t="s">
        <v>3963</v>
      </c>
      <c r="C3039" s="359" t="s">
        <v>1546</v>
      </c>
      <c r="D3039" s="364">
        <v>2527.33</v>
      </c>
      <c r="E3039" s="343"/>
    </row>
    <row r="3040" spans="1:5" s="341" customFormat="1" ht="15" x14ac:dyDescent="0.25">
      <c r="A3040" s="360" t="s">
        <v>3964</v>
      </c>
      <c r="B3040" s="360" t="s">
        <v>3965</v>
      </c>
      <c r="C3040" s="359" t="s">
        <v>1546</v>
      </c>
      <c r="D3040" s="364">
        <v>1825.23</v>
      </c>
      <c r="E3040" s="343"/>
    </row>
    <row r="3041" spans="1:5" s="341" customFormat="1" ht="15" x14ac:dyDescent="0.25">
      <c r="A3041" s="360" t="s">
        <v>3966</v>
      </c>
      <c r="B3041" s="360" t="s">
        <v>3967</v>
      </c>
      <c r="C3041" s="359" t="s">
        <v>1546</v>
      </c>
      <c r="D3041" s="364">
        <v>1314.7</v>
      </c>
      <c r="E3041" s="343"/>
    </row>
    <row r="3042" spans="1:5" s="341" customFormat="1" ht="15" x14ac:dyDescent="0.25">
      <c r="A3042" s="360" t="s">
        <v>3968</v>
      </c>
      <c r="B3042" s="360" t="s">
        <v>3969</v>
      </c>
      <c r="C3042" s="359" t="s">
        <v>1546</v>
      </c>
      <c r="D3042" s="364">
        <v>2019.59</v>
      </c>
      <c r="E3042" s="343"/>
    </row>
    <row r="3043" spans="1:5" s="341" customFormat="1" ht="15" x14ac:dyDescent="0.25">
      <c r="A3043" s="360" t="s">
        <v>3970</v>
      </c>
      <c r="B3043" s="360" t="s">
        <v>7314</v>
      </c>
      <c r="C3043" s="359" t="s">
        <v>1546</v>
      </c>
      <c r="D3043" s="362">
        <v>960.54</v>
      </c>
      <c r="E3043" s="343"/>
    </row>
    <row r="3044" spans="1:5" s="341" customFormat="1" x14ac:dyDescent="0.25">
      <c r="A3044" s="378">
        <v>9099</v>
      </c>
      <c r="B3044" s="356" t="s">
        <v>7315</v>
      </c>
      <c r="C3044" s="357"/>
      <c r="D3044" s="358"/>
      <c r="E3044" s="343"/>
    </row>
    <row r="3045" spans="1:5" s="341" customFormat="1" ht="15" x14ac:dyDescent="0.25">
      <c r="A3045" s="360" t="s">
        <v>3846</v>
      </c>
      <c r="B3045" s="360" t="s">
        <v>3847</v>
      </c>
      <c r="C3045" s="359" t="s">
        <v>6594</v>
      </c>
      <c r="D3045" s="363">
        <v>37.19</v>
      </c>
      <c r="E3045" s="343"/>
    </row>
    <row r="3046" spans="1:5" s="341" customFormat="1" ht="15" x14ac:dyDescent="0.25">
      <c r="A3046" s="360" t="s">
        <v>3971</v>
      </c>
      <c r="B3046" s="360" t="s">
        <v>11952</v>
      </c>
      <c r="C3046" s="359" t="s">
        <v>6594</v>
      </c>
      <c r="D3046" s="363">
        <v>56.97</v>
      </c>
      <c r="E3046" s="343"/>
    </row>
    <row r="3047" spans="1:5" s="341" customFormat="1" x14ac:dyDescent="0.25">
      <c r="A3047" s="378">
        <v>8699</v>
      </c>
      <c r="B3047" s="356" t="s">
        <v>7316</v>
      </c>
      <c r="C3047" s="357"/>
      <c r="D3047" s="358"/>
      <c r="E3047" s="343"/>
    </row>
    <row r="3048" spans="1:5" s="341" customFormat="1" x14ac:dyDescent="0.25">
      <c r="A3048" s="378">
        <v>9100</v>
      </c>
      <c r="B3048" s="356" t="s">
        <v>7317</v>
      </c>
      <c r="C3048" s="357"/>
      <c r="D3048" s="358"/>
      <c r="E3048" s="343"/>
    </row>
    <row r="3049" spans="1:5" s="341" customFormat="1" ht="30" x14ac:dyDescent="0.25">
      <c r="A3049" s="360" t="s">
        <v>3807</v>
      </c>
      <c r="B3049" s="360" t="s">
        <v>3808</v>
      </c>
      <c r="C3049" s="359" t="s">
        <v>6594</v>
      </c>
      <c r="D3049" s="362">
        <v>562.03</v>
      </c>
      <c r="E3049" s="343"/>
    </row>
    <row r="3050" spans="1:5" s="341" customFormat="1" ht="15" x14ac:dyDescent="0.25">
      <c r="A3050" s="360" t="s">
        <v>3826</v>
      </c>
      <c r="B3050" s="360" t="s">
        <v>3827</v>
      </c>
      <c r="C3050" s="359" t="s">
        <v>6594</v>
      </c>
      <c r="D3050" s="364">
        <v>2201.39</v>
      </c>
      <c r="E3050" s="343"/>
    </row>
    <row r="3051" spans="1:5" s="341" customFormat="1" x14ac:dyDescent="0.25">
      <c r="A3051" s="378">
        <v>9101</v>
      </c>
      <c r="B3051" s="356" t="s">
        <v>7294</v>
      </c>
      <c r="C3051" s="357"/>
      <c r="D3051" s="358"/>
      <c r="E3051" s="343"/>
    </row>
    <row r="3052" spans="1:5" s="341" customFormat="1" ht="15" x14ac:dyDescent="0.25">
      <c r="A3052" s="360" t="s">
        <v>3809</v>
      </c>
      <c r="B3052" s="360" t="s">
        <v>3810</v>
      </c>
      <c r="C3052" s="359" t="s">
        <v>1546</v>
      </c>
      <c r="D3052" s="362">
        <v>205.4</v>
      </c>
      <c r="E3052" s="343"/>
    </row>
    <row r="3053" spans="1:5" s="341" customFormat="1" ht="15" x14ac:dyDescent="0.25">
      <c r="A3053" s="360" t="s">
        <v>3815</v>
      </c>
      <c r="B3053" s="360" t="s">
        <v>3816</v>
      </c>
      <c r="C3053" s="359" t="s">
        <v>1546</v>
      </c>
      <c r="D3053" s="362">
        <v>639.39</v>
      </c>
      <c r="E3053" s="343"/>
    </row>
    <row r="3054" spans="1:5" s="341" customFormat="1" ht="15" x14ac:dyDescent="0.25">
      <c r="A3054" s="360" t="s">
        <v>3817</v>
      </c>
      <c r="B3054" s="360" t="s">
        <v>3818</v>
      </c>
      <c r="C3054" s="359" t="s">
        <v>6590</v>
      </c>
      <c r="D3054" s="364">
        <v>1122.51</v>
      </c>
      <c r="E3054" s="343"/>
    </row>
    <row r="3055" spans="1:5" s="341" customFormat="1" ht="30" x14ac:dyDescent="0.25">
      <c r="A3055" s="360" t="s">
        <v>21160</v>
      </c>
      <c r="B3055" s="360" t="s">
        <v>21161</v>
      </c>
      <c r="C3055" s="359" t="s">
        <v>6590</v>
      </c>
      <c r="D3055" s="364">
        <v>1077.1400000000001</v>
      </c>
      <c r="E3055" s="343"/>
    </row>
    <row r="3056" spans="1:5" s="341" customFormat="1" ht="30" x14ac:dyDescent="0.25">
      <c r="A3056" s="360" t="s">
        <v>21162</v>
      </c>
      <c r="B3056" s="360" t="s">
        <v>21163</v>
      </c>
      <c r="C3056" s="359" t="s">
        <v>6590</v>
      </c>
      <c r="D3056" s="362">
        <v>820.06</v>
      </c>
      <c r="E3056" s="343"/>
    </row>
    <row r="3057" spans="1:5" s="341" customFormat="1" ht="30" x14ac:dyDescent="0.25">
      <c r="A3057" s="360" t="s">
        <v>21164</v>
      </c>
      <c r="B3057" s="360" t="s">
        <v>21165</v>
      </c>
      <c r="C3057" s="359" t="s">
        <v>6590</v>
      </c>
      <c r="D3057" s="364">
        <v>1272.94</v>
      </c>
      <c r="E3057" s="343"/>
    </row>
    <row r="3058" spans="1:5" s="341" customFormat="1" ht="30" x14ac:dyDescent="0.25">
      <c r="A3058" s="360" t="s">
        <v>21166</v>
      </c>
      <c r="B3058" s="360" t="s">
        <v>21167</v>
      </c>
      <c r="C3058" s="359" t="s">
        <v>6590</v>
      </c>
      <c r="D3058" s="364">
        <v>1624.1</v>
      </c>
      <c r="E3058" s="343"/>
    </row>
    <row r="3059" spans="1:5" s="341" customFormat="1" ht="30" x14ac:dyDescent="0.25">
      <c r="A3059" s="360" t="s">
        <v>21168</v>
      </c>
      <c r="B3059" s="360" t="s">
        <v>21169</v>
      </c>
      <c r="C3059" s="359" t="s">
        <v>6590</v>
      </c>
      <c r="D3059" s="364">
        <v>1312.71</v>
      </c>
      <c r="E3059" s="343"/>
    </row>
    <row r="3060" spans="1:5" s="341" customFormat="1" ht="30" x14ac:dyDescent="0.25">
      <c r="A3060" s="360" t="s">
        <v>21170</v>
      </c>
      <c r="B3060" s="360" t="s">
        <v>21171</v>
      </c>
      <c r="C3060" s="359" t="s">
        <v>6608</v>
      </c>
      <c r="D3060" s="364">
        <v>2350.4299999999998</v>
      </c>
      <c r="E3060" s="343"/>
    </row>
    <row r="3061" spans="1:5" s="341" customFormat="1" ht="30" x14ac:dyDescent="0.25">
      <c r="A3061" s="360" t="s">
        <v>21172</v>
      </c>
      <c r="B3061" s="360" t="s">
        <v>21173</v>
      </c>
      <c r="C3061" s="359" t="s">
        <v>6608</v>
      </c>
      <c r="D3061" s="362">
        <v>856.4</v>
      </c>
      <c r="E3061" s="343"/>
    </row>
    <row r="3062" spans="1:5" s="341" customFormat="1" ht="30" x14ac:dyDescent="0.25">
      <c r="A3062" s="360" t="s">
        <v>21174</v>
      </c>
      <c r="B3062" s="360" t="s">
        <v>21175</v>
      </c>
      <c r="C3062" s="359" t="s">
        <v>6590</v>
      </c>
      <c r="D3062" s="364">
        <v>1378.46</v>
      </c>
      <c r="E3062" s="343"/>
    </row>
    <row r="3063" spans="1:5" s="341" customFormat="1" ht="30" x14ac:dyDescent="0.25">
      <c r="A3063" s="360" t="s">
        <v>21176</v>
      </c>
      <c r="B3063" s="360" t="s">
        <v>21177</v>
      </c>
      <c r="C3063" s="359" t="s">
        <v>6590</v>
      </c>
      <c r="D3063" s="364">
        <v>1067.07</v>
      </c>
      <c r="E3063" s="343"/>
    </row>
    <row r="3064" spans="1:5" s="341" customFormat="1" ht="15" x14ac:dyDescent="0.25">
      <c r="A3064" s="360" t="s">
        <v>21178</v>
      </c>
      <c r="B3064" s="360" t="s">
        <v>21179</v>
      </c>
      <c r="C3064" s="359" t="s">
        <v>6590</v>
      </c>
      <c r="D3064" s="362">
        <v>437.08</v>
      </c>
      <c r="E3064" s="343"/>
    </row>
    <row r="3065" spans="1:5" s="341" customFormat="1" ht="30" x14ac:dyDescent="0.25">
      <c r="A3065" s="360" t="s">
        <v>21180</v>
      </c>
      <c r="B3065" s="360" t="s">
        <v>21181</v>
      </c>
      <c r="C3065" s="359" t="s">
        <v>6590</v>
      </c>
      <c r="D3065" s="364">
        <v>1170.3599999999999</v>
      </c>
      <c r="E3065" s="343"/>
    </row>
    <row r="3066" spans="1:5" s="341" customFormat="1" ht="30" x14ac:dyDescent="0.25">
      <c r="A3066" s="360" t="s">
        <v>21182</v>
      </c>
      <c r="B3066" s="360" t="s">
        <v>21183</v>
      </c>
      <c r="C3066" s="359" t="s">
        <v>6608</v>
      </c>
      <c r="D3066" s="362">
        <v>934.92</v>
      </c>
      <c r="E3066" s="343"/>
    </row>
    <row r="3067" spans="1:5" s="341" customFormat="1" ht="30" x14ac:dyDescent="0.25">
      <c r="A3067" s="360" t="s">
        <v>21184</v>
      </c>
      <c r="B3067" s="360" t="s">
        <v>21185</v>
      </c>
      <c r="C3067" s="359" t="s">
        <v>6608</v>
      </c>
      <c r="D3067" s="362">
        <v>681.22</v>
      </c>
      <c r="E3067" s="343"/>
    </row>
    <row r="3068" spans="1:5" s="341" customFormat="1" ht="30" x14ac:dyDescent="0.25">
      <c r="A3068" s="360" t="s">
        <v>13015</v>
      </c>
      <c r="B3068" s="360" t="s">
        <v>13016</v>
      </c>
      <c r="C3068" s="359" t="s">
        <v>6608</v>
      </c>
      <c r="D3068" s="362">
        <v>267.73</v>
      </c>
      <c r="E3068" s="343"/>
    </row>
    <row r="3069" spans="1:5" s="341" customFormat="1" ht="30" x14ac:dyDescent="0.25">
      <c r="A3069" s="360" t="s">
        <v>13017</v>
      </c>
      <c r="B3069" s="360" t="s">
        <v>13018</v>
      </c>
      <c r="C3069" s="359" t="s">
        <v>6608</v>
      </c>
      <c r="D3069" s="362">
        <v>334.66</v>
      </c>
      <c r="E3069" s="343"/>
    </row>
    <row r="3070" spans="1:5" s="341" customFormat="1" ht="15" x14ac:dyDescent="0.25">
      <c r="A3070" s="360" t="s">
        <v>3828</v>
      </c>
      <c r="B3070" s="360" t="s">
        <v>7318</v>
      </c>
      <c r="C3070" s="359" t="s">
        <v>6590</v>
      </c>
      <c r="D3070" s="364">
        <v>1296.43</v>
      </c>
      <c r="E3070" s="343"/>
    </row>
    <row r="3071" spans="1:5" s="341" customFormat="1" ht="15" x14ac:dyDescent="0.25">
      <c r="A3071" s="360" t="s">
        <v>3829</v>
      </c>
      <c r="B3071" s="360" t="s">
        <v>3830</v>
      </c>
      <c r="C3071" s="359" t="s">
        <v>6590</v>
      </c>
      <c r="D3071" s="362">
        <v>362.05</v>
      </c>
      <c r="E3071" s="343"/>
    </row>
    <row r="3072" spans="1:5" s="341" customFormat="1" ht="15" x14ac:dyDescent="0.25">
      <c r="A3072" s="360" t="s">
        <v>3831</v>
      </c>
      <c r="B3072" s="360" t="s">
        <v>3832</v>
      </c>
      <c r="C3072" s="359" t="s">
        <v>6590</v>
      </c>
      <c r="D3072" s="364">
        <v>1063.71</v>
      </c>
      <c r="E3072" s="343"/>
    </row>
    <row r="3073" spans="1:5" s="341" customFormat="1" ht="30" x14ac:dyDescent="0.25">
      <c r="A3073" s="360" t="s">
        <v>13019</v>
      </c>
      <c r="B3073" s="360" t="s">
        <v>13020</v>
      </c>
      <c r="C3073" s="359" t="s">
        <v>6608</v>
      </c>
      <c r="D3073" s="364">
        <v>2914.05</v>
      </c>
      <c r="E3073" s="343"/>
    </row>
    <row r="3074" spans="1:5" s="341" customFormat="1" ht="30" x14ac:dyDescent="0.25">
      <c r="A3074" s="360" t="s">
        <v>13021</v>
      </c>
      <c r="B3074" s="360" t="s">
        <v>13022</v>
      </c>
      <c r="C3074" s="359" t="s">
        <v>6608</v>
      </c>
      <c r="D3074" s="364">
        <v>3186.78</v>
      </c>
      <c r="E3074" s="343"/>
    </row>
    <row r="3075" spans="1:5" s="341" customFormat="1" ht="30" x14ac:dyDescent="0.25">
      <c r="A3075" s="360" t="s">
        <v>13023</v>
      </c>
      <c r="B3075" s="360" t="s">
        <v>13024</v>
      </c>
      <c r="C3075" s="359" t="s">
        <v>6608</v>
      </c>
      <c r="D3075" s="364">
        <v>3459.51</v>
      </c>
      <c r="E3075" s="343"/>
    </row>
    <row r="3076" spans="1:5" s="341" customFormat="1" ht="30" x14ac:dyDescent="0.25">
      <c r="A3076" s="360" t="s">
        <v>41358</v>
      </c>
      <c r="B3076" s="360" t="s">
        <v>41359</v>
      </c>
      <c r="C3076" s="359" t="s">
        <v>6608</v>
      </c>
      <c r="D3076" s="364">
        <v>2509.69</v>
      </c>
      <c r="E3076" s="343"/>
    </row>
    <row r="3077" spans="1:5" s="341" customFormat="1" ht="30" x14ac:dyDescent="0.25">
      <c r="A3077" s="360" t="s">
        <v>41360</v>
      </c>
      <c r="B3077" s="360" t="s">
        <v>41361</v>
      </c>
      <c r="C3077" s="359" t="s">
        <v>6608</v>
      </c>
      <c r="D3077" s="364">
        <v>2739.39</v>
      </c>
      <c r="E3077" s="343"/>
    </row>
    <row r="3078" spans="1:5" s="341" customFormat="1" ht="30" x14ac:dyDescent="0.25">
      <c r="A3078" s="360" t="s">
        <v>13025</v>
      </c>
      <c r="B3078" s="360" t="s">
        <v>13026</v>
      </c>
      <c r="C3078" s="359" t="s">
        <v>6590</v>
      </c>
      <c r="D3078" s="364">
        <v>1280.48</v>
      </c>
      <c r="E3078" s="343"/>
    </row>
    <row r="3079" spans="1:5" s="341" customFormat="1" ht="30" x14ac:dyDescent="0.25">
      <c r="A3079" s="360" t="s">
        <v>13027</v>
      </c>
      <c r="B3079" s="360" t="s">
        <v>13028</v>
      </c>
      <c r="C3079" s="359" t="s">
        <v>6608</v>
      </c>
      <c r="D3079" s="364">
        <v>2807.28</v>
      </c>
      <c r="E3079" s="343"/>
    </row>
    <row r="3080" spans="1:5" s="341" customFormat="1" ht="15" x14ac:dyDescent="0.25">
      <c r="A3080" s="360" t="s">
        <v>3833</v>
      </c>
      <c r="B3080" s="360" t="s">
        <v>3834</v>
      </c>
      <c r="C3080" s="359" t="s">
        <v>6590</v>
      </c>
      <c r="D3080" s="362">
        <v>504.08</v>
      </c>
      <c r="E3080" s="343"/>
    </row>
    <row r="3081" spans="1:5" s="341" customFormat="1" ht="30" x14ac:dyDescent="0.25">
      <c r="A3081" s="360" t="s">
        <v>13029</v>
      </c>
      <c r="B3081" s="360" t="s">
        <v>13030</v>
      </c>
      <c r="C3081" s="359" t="s">
        <v>6608</v>
      </c>
      <c r="D3081" s="364">
        <v>3110.02</v>
      </c>
      <c r="E3081" s="343"/>
    </row>
    <row r="3082" spans="1:5" s="341" customFormat="1" ht="45" x14ac:dyDescent="0.25">
      <c r="A3082" s="360" t="s">
        <v>13031</v>
      </c>
      <c r="B3082" s="360" t="s">
        <v>13032</v>
      </c>
      <c r="C3082" s="359" t="s">
        <v>6608</v>
      </c>
      <c r="D3082" s="362">
        <v>464.41</v>
      </c>
      <c r="E3082" s="343"/>
    </row>
    <row r="3083" spans="1:5" s="341" customFormat="1" ht="30" x14ac:dyDescent="0.25">
      <c r="A3083" s="360" t="s">
        <v>13033</v>
      </c>
      <c r="B3083" s="360" t="s">
        <v>13034</v>
      </c>
      <c r="C3083" s="359" t="s">
        <v>6608</v>
      </c>
      <c r="D3083" s="363">
        <v>45.82</v>
      </c>
      <c r="E3083" s="343"/>
    </row>
    <row r="3084" spans="1:5" s="341" customFormat="1" ht="30" x14ac:dyDescent="0.25">
      <c r="A3084" s="360" t="s">
        <v>21186</v>
      </c>
      <c r="B3084" s="360" t="s">
        <v>21187</v>
      </c>
      <c r="C3084" s="359" t="s">
        <v>6594</v>
      </c>
      <c r="D3084" s="362">
        <v>408.79</v>
      </c>
      <c r="E3084" s="343"/>
    </row>
    <row r="3085" spans="1:5" s="341" customFormat="1" ht="30" x14ac:dyDescent="0.25">
      <c r="A3085" s="360" t="s">
        <v>21188</v>
      </c>
      <c r="B3085" s="360" t="s">
        <v>21189</v>
      </c>
      <c r="C3085" s="359" t="s">
        <v>6594</v>
      </c>
      <c r="D3085" s="362">
        <v>362.01</v>
      </c>
      <c r="E3085" s="343"/>
    </row>
    <row r="3086" spans="1:5" s="341" customFormat="1" ht="30" x14ac:dyDescent="0.25">
      <c r="A3086" s="360" t="s">
        <v>13035</v>
      </c>
      <c r="B3086" s="360" t="s">
        <v>13036</v>
      </c>
      <c r="C3086" s="359" t="s">
        <v>6608</v>
      </c>
      <c r="D3086" s="362">
        <v>750.78</v>
      </c>
      <c r="E3086" s="343"/>
    </row>
    <row r="3087" spans="1:5" s="341" customFormat="1" ht="30" x14ac:dyDescent="0.25">
      <c r="A3087" s="360" t="s">
        <v>13037</v>
      </c>
      <c r="B3087" s="360" t="s">
        <v>13038</v>
      </c>
      <c r="C3087" s="359" t="s">
        <v>6608</v>
      </c>
      <c r="D3087" s="362">
        <v>151.63</v>
      </c>
      <c r="E3087" s="343"/>
    </row>
    <row r="3088" spans="1:5" s="341" customFormat="1" x14ac:dyDescent="0.25">
      <c r="A3088" s="378">
        <v>9102</v>
      </c>
      <c r="B3088" s="356" t="s">
        <v>21033</v>
      </c>
      <c r="C3088" s="357"/>
      <c r="D3088" s="358"/>
      <c r="E3088" s="343"/>
    </row>
    <row r="3089" spans="1:5" s="341" customFormat="1" ht="45" x14ac:dyDescent="0.25">
      <c r="A3089" s="360" t="s">
        <v>21190</v>
      </c>
      <c r="B3089" s="360" t="s">
        <v>23548</v>
      </c>
      <c r="C3089" s="359" t="s">
        <v>6594</v>
      </c>
      <c r="D3089" s="362">
        <v>814.36</v>
      </c>
      <c r="E3089" s="343"/>
    </row>
    <row r="3090" spans="1:5" s="341" customFormat="1" ht="45" x14ac:dyDescent="0.25">
      <c r="A3090" s="360" t="s">
        <v>21191</v>
      </c>
      <c r="B3090" s="360" t="s">
        <v>23549</v>
      </c>
      <c r="C3090" s="359" t="s">
        <v>6594</v>
      </c>
      <c r="D3090" s="362">
        <v>928.76</v>
      </c>
      <c r="E3090" s="343"/>
    </row>
    <row r="3091" spans="1:5" s="341" customFormat="1" x14ac:dyDescent="0.25">
      <c r="A3091" s="378">
        <v>9103</v>
      </c>
      <c r="B3091" s="356" t="s">
        <v>7305</v>
      </c>
      <c r="C3091" s="357"/>
      <c r="D3091" s="358"/>
      <c r="E3091" s="343"/>
    </row>
    <row r="3092" spans="1:5" s="341" customFormat="1" ht="30" x14ac:dyDescent="0.25">
      <c r="A3092" s="360" t="s">
        <v>23550</v>
      </c>
      <c r="B3092" s="360" t="s">
        <v>23551</v>
      </c>
      <c r="C3092" s="359" t="s">
        <v>6608</v>
      </c>
      <c r="D3092" s="364">
        <v>2212</v>
      </c>
      <c r="E3092" s="343"/>
    </row>
    <row r="3093" spans="1:5" s="341" customFormat="1" ht="30" x14ac:dyDescent="0.25">
      <c r="A3093" s="360" t="s">
        <v>23552</v>
      </c>
      <c r="B3093" s="360" t="s">
        <v>23553</v>
      </c>
      <c r="C3093" s="359" t="s">
        <v>6608</v>
      </c>
      <c r="D3093" s="364">
        <v>2995.27</v>
      </c>
      <c r="E3093" s="343"/>
    </row>
    <row r="3094" spans="1:5" s="341" customFormat="1" ht="30" x14ac:dyDescent="0.25">
      <c r="A3094" s="360" t="s">
        <v>23554</v>
      </c>
      <c r="B3094" s="360" t="s">
        <v>23555</v>
      </c>
      <c r="C3094" s="359" t="s">
        <v>6608</v>
      </c>
      <c r="D3094" s="364">
        <v>2693.8</v>
      </c>
      <c r="E3094" s="343"/>
    </row>
    <row r="3095" spans="1:5" s="341" customFormat="1" ht="30" x14ac:dyDescent="0.25">
      <c r="A3095" s="360" t="s">
        <v>23556</v>
      </c>
      <c r="B3095" s="360" t="s">
        <v>23557</v>
      </c>
      <c r="C3095" s="359" t="s">
        <v>6608</v>
      </c>
      <c r="D3095" s="364">
        <v>2081</v>
      </c>
      <c r="E3095" s="343"/>
    </row>
    <row r="3096" spans="1:5" s="341" customFormat="1" ht="15" x14ac:dyDescent="0.25">
      <c r="A3096" s="360" t="s">
        <v>23558</v>
      </c>
      <c r="B3096" s="360" t="s">
        <v>23559</v>
      </c>
      <c r="C3096" s="359" t="s">
        <v>6608</v>
      </c>
      <c r="D3096" s="362">
        <v>287.63</v>
      </c>
      <c r="E3096" s="343"/>
    </row>
    <row r="3097" spans="1:5" s="341" customFormat="1" ht="15" x14ac:dyDescent="0.25">
      <c r="A3097" s="360" t="s">
        <v>23560</v>
      </c>
      <c r="B3097" s="360" t="s">
        <v>23561</v>
      </c>
      <c r="C3097" s="359" t="s">
        <v>6608</v>
      </c>
      <c r="D3097" s="362">
        <v>497.56</v>
      </c>
      <c r="E3097" s="343"/>
    </row>
    <row r="3098" spans="1:5" s="341" customFormat="1" ht="15" x14ac:dyDescent="0.25">
      <c r="A3098" s="360" t="s">
        <v>23562</v>
      </c>
      <c r="B3098" s="360" t="s">
        <v>23563</v>
      </c>
      <c r="C3098" s="359" t="s">
        <v>6594</v>
      </c>
      <c r="D3098" s="362">
        <v>182.71</v>
      </c>
      <c r="E3098" s="343"/>
    </row>
    <row r="3099" spans="1:5" s="341" customFormat="1" ht="15" x14ac:dyDescent="0.25">
      <c r="A3099" s="360" t="s">
        <v>23564</v>
      </c>
      <c r="B3099" s="360" t="s">
        <v>23565</v>
      </c>
      <c r="C3099" s="359" t="s">
        <v>6594</v>
      </c>
      <c r="D3099" s="362">
        <v>226.98</v>
      </c>
      <c r="E3099" s="343"/>
    </row>
    <row r="3100" spans="1:5" s="341" customFormat="1" ht="15" x14ac:dyDescent="0.25">
      <c r="A3100" s="360" t="s">
        <v>3825</v>
      </c>
      <c r="B3100" s="360" t="s">
        <v>23566</v>
      </c>
      <c r="C3100" s="359" t="s">
        <v>6594</v>
      </c>
      <c r="D3100" s="362">
        <v>151.87</v>
      </c>
      <c r="E3100" s="343"/>
    </row>
    <row r="3101" spans="1:5" s="341" customFormat="1" ht="15" x14ac:dyDescent="0.25">
      <c r="A3101" s="360" t="s">
        <v>23567</v>
      </c>
      <c r="B3101" s="360" t="s">
        <v>23568</v>
      </c>
      <c r="C3101" s="359" t="s">
        <v>6594</v>
      </c>
      <c r="D3101" s="362">
        <v>400.88</v>
      </c>
      <c r="E3101" s="343"/>
    </row>
    <row r="3102" spans="1:5" s="341" customFormat="1" ht="15" x14ac:dyDescent="0.25">
      <c r="A3102" s="360" t="s">
        <v>3835</v>
      </c>
      <c r="B3102" s="360" t="s">
        <v>3836</v>
      </c>
      <c r="C3102" s="359" t="s">
        <v>6594</v>
      </c>
      <c r="D3102" s="362">
        <v>230.47</v>
      </c>
      <c r="E3102" s="343"/>
    </row>
    <row r="3103" spans="1:5" s="341" customFormat="1" ht="15" x14ac:dyDescent="0.25">
      <c r="A3103" s="360" t="s">
        <v>3837</v>
      </c>
      <c r="B3103" s="360" t="s">
        <v>3838</v>
      </c>
      <c r="C3103" s="359" t="s">
        <v>6594</v>
      </c>
      <c r="D3103" s="362">
        <v>194.01</v>
      </c>
      <c r="E3103" s="343"/>
    </row>
    <row r="3104" spans="1:5" s="341" customFormat="1" ht="30" x14ac:dyDescent="0.25">
      <c r="A3104" s="360" t="s">
        <v>23569</v>
      </c>
      <c r="B3104" s="360" t="s">
        <v>23570</v>
      </c>
      <c r="C3104" s="359" t="s">
        <v>6608</v>
      </c>
      <c r="D3104" s="364">
        <v>3591.38</v>
      </c>
      <c r="E3104" s="343"/>
    </row>
    <row r="3105" spans="1:5" s="341" customFormat="1" x14ac:dyDescent="0.25">
      <c r="A3105" s="378">
        <v>9104</v>
      </c>
      <c r="B3105" s="356" t="s">
        <v>6661</v>
      </c>
      <c r="C3105" s="357"/>
      <c r="D3105" s="358"/>
      <c r="E3105" s="343"/>
    </row>
    <row r="3106" spans="1:5" s="341" customFormat="1" ht="15" x14ac:dyDescent="0.25">
      <c r="A3106" s="360" t="s">
        <v>3824</v>
      </c>
      <c r="B3106" s="360" t="s">
        <v>13039</v>
      </c>
      <c r="C3106" s="359" t="s">
        <v>6599</v>
      </c>
      <c r="D3106" s="364">
        <v>2342.69</v>
      </c>
      <c r="E3106" s="343"/>
    </row>
    <row r="3107" spans="1:5" s="341" customFormat="1" x14ac:dyDescent="0.25">
      <c r="A3107" s="378">
        <v>9105</v>
      </c>
      <c r="B3107" s="356" t="s">
        <v>7310</v>
      </c>
      <c r="C3107" s="357"/>
      <c r="D3107" s="358"/>
      <c r="E3107" s="343"/>
    </row>
    <row r="3108" spans="1:5" s="341" customFormat="1" ht="15" x14ac:dyDescent="0.25">
      <c r="A3108" s="360" t="s">
        <v>3813</v>
      </c>
      <c r="B3108" s="360" t="s">
        <v>3814</v>
      </c>
      <c r="C3108" s="359" t="s">
        <v>1546</v>
      </c>
      <c r="D3108" s="364">
        <v>1629.77</v>
      </c>
      <c r="E3108" s="343"/>
    </row>
    <row r="3109" spans="1:5" s="341" customFormat="1" ht="15" x14ac:dyDescent="0.25">
      <c r="A3109" s="360" t="s">
        <v>3822</v>
      </c>
      <c r="B3109" s="360" t="s">
        <v>3823</v>
      </c>
      <c r="C3109" s="359" t="s">
        <v>1546</v>
      </c>
      <c r="D3109" s="362">
        <v>458.5</v>
      </c>
      <c r="E3109" s="343"/>
    </row>
    <row r="3110" spans="1:5" s="341" customFormat="1" x14ac:dyDescent="0.25">
      <c r="A3110" s="378">
        <v>9106</v>
      </c>
      <c r="B3110" s="356" t="s">
        <v>7319</v>
      </c>
      <c r="C3110" s="357"/>
      <c r="D3110" s="358"/>
      <c r="E3110" s="343"/>
    </row>
    <row r="3111" spans="1:5" s="341" customFormat="1" ht="30" x14ac:dyDescent="0.25">
      <c r="A3111" s="360" t="s">
        <v>3811</v>
      </c>
      <c r="B3111" s="360" t="s">
        <v>3812</v>
      </c>
      <c r="C3111" s="359" t="s">
        <v>6608</v>
      </c>
      <c r="D3111" s="362">
        <v>733.64</v>
      </c>
      <c r="E3111" s="343"/>
    </row>
    <row r="3112" spans="1:5" s="341" customFormat="1" x14ac:dyDescent="0.25">
      <c r="A3112" s="378">
        <v>9107</v>
      </c>
      <c r="B3112" s="356" t="s">
        <v>6764</v>
      </c>
      <c r="C3112" s="357"/>
      <c r="D3112" s="358"/>
      <c r="E3112" s="343"/>
    </row>
    <row r="3113" spans="1:5" s="341" customFormat="1" ht="15" x14ac:dyDescent="0.25">
      <c r="A3113" s="360" t="s">
        <v>3819</v>
      </c>
      <c r="B3113" s="360" t="s">
        <v>3820</v>
      </c>
      <c r="C3113" s="359" t="s">
        <v>6594</v>
      </c>
      <c r="D3113" s="362">
        <v>576.27</v>
      </c>
      <c r="E3113" s="343"/>
    </row>
    <row r="3114" spans="1:5" s="341" customFormat="1" x14ac:dyDescent="0.25">
      <c r="A3114" s="379">
        <v>10908</v>
      </c>
      <c r="B3114" s="356" t="s">
        <v>21192</v>
      </c>
      <c r="C3114" s="357"/>
      <c r="D3114" s="358"/>
      <c r="E3114" s="343"/>
    </row>
    <row r="3115" spans="1:5" s="341" customFormat="1" ht="15" x14ac:dyDescent="0.25">
      <c r="A3115" s="360" t="s">
        <v>1587</v>
      </c>
      <c r="B3115" s="360" t="s">
        <v>1588</v>
      </c>
      <c r="C3115" s="359" t="s">
        <v>6590</v>
      </c>
      <c r="D3115" s="362">
        <v>224.6</v>
      </c>
      <c r="E3115" s="343"/>
    </row>
    <row r="3116" spans="1:5" s="341" customFormat="1" ht="15" x14ac:dyDescent="0.25">
      <c r="A3116" s="360" t="s">
        <v>1589</v>
      </c>
      <c r="B3116" s="360" t="s">
        <v>1590</v>
      </c>
      <c r="C3116" s="359" t="s">
        <v>6590</v>
      </c>
      <c r="D3116" s="362">
        <v>274.64999999999998</v>
      </c>
      <c r="E3116" s="343"/>
    </row>
    <row r="3117" spans="1:5" s="341" customFormat="1" ht="15" x14ac:dyDescent="0.25">
      <c r="A3117" s="360" t="s">
        <v>1591</v>
      </c>
      <c r="B3117" s="360" t="s">
        <v>1592</v>
      </c>
      <c r="C3117" s="359" t="s">
        <v>6590</v>
      </c>
      <c r="D3117" s="362">
        <v>178.37</v>
      </c>
      <c r="E3117" s="343"/>
    </row>
    <row r="3118" spans="1:5" s="341" customFormat="1" ht="15" x14ac:dyDescent="0.25">
      <c r="A3118" s="360" t="s">
        <v>1593</v>
      </c>
      <c r="B3118" s="360" t="s">
        <v>1594</v>
      </c>
      <c r="C3118" s="359" t="s">
        <v>6590</v>
      </c>
      <c r="D3118" s="362">
        <v>152.69999999999999</v>
      </c>
      <c r="E3118" s="343"/>
    </row>
    <row r="3119" spans="1:5" s="341" customFormat="1" ht="15" x14ac:dyDescent="0.25">
      <c r="A3119" s="360" t="s">
        <v>1595</v>
      </c>
      <c r="B3119" s="360" t="s">
        <v>1596</v>
      </c>
      <c r="C3119" s="359" t="s">
        <v>6590</v>
      </c>
      <c r="D3119" s="362">
        <v>203.4</v>
      </c>
      <c r="E3119" s="343"/>
    </row>
    <row r="3120" spans="1:5" s="341" customFormat="1" ht="15" x14ac:dyDescent="0.25">
      <c r="A3120" s="360" t="s">
        <v>1597</v>
      </c>
      <c r="B3120" s="360" t="s">
        <v>1598</v>
      </c>
      <c r="C3120" s="359" t="s">
        <v>6590</v>
      </c>
      <c r="D3120" s="362">
        <v>105.81</v>
      </c>
      <c r="E3120" s="343"/>
    </row>
    <row r="3121" spans="1:5" s="341" customFormat="1" ht="15" x14ac:dyDescent="0.25">
      <c r="A3121" s="360" t="s">
        <v>1599</v>
      </c>
      <c r="B3121" s="360" t="s">
        <v>1600</v>
      </c>
      <c r="C3121" s="359" t="s">
        <v>6590</v>
      </c>
      <c r="D3121" s="362">
        <v>151.25</v>
      </c>
      <c r="E3121" s="343"/>
    </row>
    <row r="3122" spans="1:5" s="341" customFormat="1" ht="15" x14ac:dyDescent="0.25">
      <c r="A3122" s="360" t="s">
        <v>1601</v>
      </c>
      <c r="B3122" s="360" t="s">
        <v>1602</v>
      </c>
      <c r="C3122" s="359" t="s">
        <v>6590</v>
      </c>
      <c r="D3122" s="362">
        <v>201.3</v>
      </c>
      <c r="E3122" s="343"/>
    </row>
    <row r="3123" spans="1:5" s="341" customFormat="1" ht="15" x14ac:dyDescent="0.25">
      <c r="A3123" s="360" t="s">
        <v>1603</v>
      </c>
      <c r="B3123" s="360" t="s">
        <v>1604</v>
      </c>
      <c r="C3123" s="359" t="s">
        <v>6590</v>
      </c>
      <c r="D3123" s="362">
        <v>105.02</v>
      </c>
      <c r="E3123" s="343"/>
    </row>
    <row r="3124" spans="1:5" s="341" customFormat="1" x14ac:dyDescent="0.25">
      <c r="A3124" s="380">
        <v>14</v>
      </c>
      <c r="B3124" s="356" t="s">
        <v>7320</v>
      </c>
      <c r="C3124" s="357"/>
      <c r="D3124" s="358"/>
      <c r="E3124" s="343"/>
    </row>
    <row r="3125" spans="1:5" s="341" customFormat="1" ht="15" x14ac:dyDescent="0.25">
      <c r="A3125" s="360" t="s">
        <v>7321</v>
      </c>
      <c r="B3125" s="360" t="s">
        <v>7322</v>
      </c>
      <c r="C3125" s="359" t="s">
        <v>6599</v>
      </c>
      <c r="D3125" s="363">
        <v>44.14</v>
      </c>
      <c r="E3125" s="343"/>
    </row>
    <row r="3126" spans="1:5" s="341" customFormat="1" ht="15" x14ac:dyDescent="0.25">
      <c r="A3126" s="360" t="s">
        <v>7323</v>
      </c>
      <c r="B3126" s="360" t="s">
        <v>13040</v>
      </c>
      <c r="C3126" s="359" t="s">
        <v>6599</v>
      </c>
      <c r="D3126" s="363">
        <v>29.43</v>
      </c>
      <c r="E3126" s="343"/>
    </row>
    <row r="3127" spans="1:5" s="341" customFormat="1" ht="15" x14ac:dyDescent="0.25">
      <c r="A3127" s="360" t="s">
        <v>7324</v>
      </c>
      <c r="B3127" s="360" t="s">
        <v>7325</v>
      </c>
      <c r="C3127" s="359" t="s">
        <v>6599</v>
      </c>
      <c r="D3127" s="363">
        <v>31.41</v>
      </c>
      <c r="E3127" s="343"/>
    </row>
    <row r="3128" spans="1:5" s="341" customFormat="1" ht="15" x14ac:dyDescent="0.25">
      <c r="A3128" s="360" t="s">
        <v>7326</v>
      </c>
      <c r="B3128" s="360" t="s">
        <v>7327</v>
      </c>
      <c r="C3128" s="359" t="s">
        <v>6599</v>
      </c>
      <c r="D3128" s="364">
        <v>1303.46</v>
      </c>
      <c r="E3128" s="343"/>
    </row>
    <row r="3129" spans="1:5" s="341" customFormat="1" ht="15" x14ac:dyDescent="0.25">
      <c r="A3129" s="360" t="s">
        <v>7328</v>
      </c>
      <c r="B3129" s="360" t="s">
        <v>7329</v>
      </c>
      <c r="C3129" s="359" t="s">
        <v>6599</v>
      </c>
      <c r="D3129" s="362">
        <v>667.8</v>
      </c>
      <c r="E3129" s="343"/>
    </row>
    <row r="3130" spans="1:5" s="341" customFormat="1" ht="15" x14ac:dyDescent="0.25">
      <c r="A3130" s="360" t="s">
        <v>7330</v>
      </c>
      <c r="B3130" s="360" t="s">
        <v>21193</v>
      </c>
      <c r="C3130" s="359" t="s">
        <v>6599</v>
      </c>
      <c r="D3130" s="362">
        <v>680.2</v>
      </c>
      <c r="E3130" s="343"/>
    </row>
    <row r="3131" spans="1:5" s="341" customFormat="1" ht="15" x14ac:dyDescent="0.25">
      <c r="A3131" s="360" t="s">
        <v>7331</v>
      </c>
      <c r="B3131" s="360" t="s">
        <v>21194</v>
      </c>
      <c r="C3131" s="359" t="s">
        <v>6599</v>
      </c>
      <c r="D3131" s="362">
        <v>643.98</v>
      </c>
      <c r="E3131" s="343"/>
    </row>
    <row r="3132" spans="1:5" s="341" customFormat="1" ht="15" x14ac:dyDescent="0.25">
      <c r="A3132" s="360" t="s">
        <v>7332</v>
      </c>
      <c r="B3132" s="360" t="s">
        <v>21195</v>
      </c>
      <c r="C3132" s="359" t="s">
        <v>6599</v>
      </c>
      <c r="D3132" s="362">
        <v>684.48</v>
      </c>
      <c r="E3132" s="343"/>
    </row>
    <row r="3133" spans="1:5" s="341" customFormat="1" ht="15" x14ac:dyDescent="0.25">
      <c r="A3133" s="360" t="s">
        <v>7333</v>
      </c>
      <c r="B3133" s="360" t="s">
        <v>21196</v>
      </c>
      <c r="C3133" s="359" t="s">
        <v>6599</v>
      </c>
      <c r="D3133" s="362">
        <v>600.99</v>
      </c>
      <c r="E3133" s="343"/>
    </row>
    <row r="3134" spans="1:5" s="341" customFormat="1" ht="15" x14ac:dyDescent="0.25">
      <c r="A3134" s="360" t="s">
        <v>7334</v>
      </c>
      <c r="B3134" s="360" t="s">
        <v>21197</v>
      </c>
      <c r="C3134" s="359" t="s">
        <v>6599</v>
      </c>
      <c r="D3134" s="362">
        <v>550.62</v>
      </c>
      <c r="E3134" s="343"/>
    </row>
    <row r="3135" spans="1:5" s="341" customFormat="1" ht="15" x14ac:dyDescent="0.25">
      <c r="A3135" s="360" t="s">
        <v>7335</v>
      </c>
      <c r="B3135" s="360" t="s">
        <v>21198</v>
      </c>
      <c r="C3135" s="359" t="s">
        <v>6599</v>
      </c>
      <c r="D3135" s="362">
        <v>516.80999999999995</v>
      </c>
      <c r="E3135" s="343"/>
    </row>
    <row r="3136" spans="1:5" s="341" customFormat="1" ht="15" x14ac:dyDescent="0.25">
      <c r="A3136" s="360" t="s">
        <v>7336</v>
      </c>
      <c r="B3136" s="360" t="s">
        <v>21199</v>
      </c>
      <c r="C3136" s="359" t="s">
        <v>6599</v>
      </c>
      <c r="D3136" s="362">
        <v>492.66</v>
      </c>
      <c r="E3136" s="343"/>
    </row>
    <row r="3137" spans="1:5" s="341" customFormat="1" ht="15" x14ac:dyDescent="0.25">
      <c r="A3137" s="360" t="s">
        <v>7337</v>
      </c>
      <c r="B3137" s="360" t="s">
        <v>7338</v>
      </c>
      <c r="C3137" s="359" t="s">
        <v>6590</v>
      </c>
      <c r="D3137" s="362">
        <v>300.89999999999998</v>
      </c>
      <c r="E3137" s="343"/>
    </row>
    <row r="3138" spans="1:5" s="341" customFormat="1" ht="15" x14ac:dyDescent="0.25">
      <c r="A3138" s="360" t="s">
        <v>7339</v>
      </c>
      <c r="B3138" s="360" t="s">
        <v>13041</v>
      </c>
      <c r="C3138" s="359" t="s">
        <v>6599</v>
      </c>
      <c r="D3138" s="362">
        <v>549.80999999999995</v>
      </c>
      <c r="E3138" s="343"/>
    </row>
    <row r="3139" spans="1:5" s="341" customFormat="1" ht="15" x14ac:dyDescent="0.25">
      <c r="A3139" s="360" t="s">
        <v>7340</v>
      </c>
      <c r="B3139" s="360" t="s">
        <v>13042</v>
      </c>
      <c r="C3139" s="359" t="s">
        <v>6599</v>
      </c>
      <c r="D3139" s="362">
        <v>624.02</v>
      </c>
      <c r="E3139" s="343"/>
    </row>
    <row r="3140" spans="1:5" s="341" customFormat="1" ht="15" x14ac:dyDescent="0.25">
      <c r="A3140" s="360" t="s">
        <v>7341</v>
      </c>
      <c r="B3140" s="360" t="s">
        <v>13043</v>
      </c>
      <c r="C3140" s="359" t="s">
        <v>6599</v>
      </c>
      <c r="D3140" s="362">
        <v>575.92999999999995</v>
      </c>
      <c r="E3140" s="343"/>
    </row>
    <row r="3141" spans="1:5" s="341" customFormat="1" ht="15" x14ac:dyDescent="0.25">
      <c r="A3141" s="360" t="s">
        <v>7342</v>
      </c>
      <c r="B3141" s="360" t="s">
        <v>13044</v>
      </c>
      <c r="C3141" s="359" t="s">
        <v>6599</v>
      </c>
      <c r="D3141" s="362">
        <v>647.38</v>
      </c>
      <c r="E3141" s="343"/>
    </row>
    <row r="3142" spans="1:5" s="341" customFormat="1" ht="15" x14ac:dyDescent="0.25">
      <c r="A3142" s="360" t="s">
        <v>7343</v>
      </c>
      <c r="B3142" s="360" t="s">
        <v>13045</v>
      </c>
      <c r="C3142" s="359" t="s">
        <v>6599</v>
      </c>
      <c r="D3142" s="362">
        <v>605.41</v>
      </c>
      <c r="E3142" s="343"/>
    </row>
    <row r="3143" spans="1:5" s="341" customFormat="1" ht="15" x14ac:dyDescent="0.25">
      <c r="A3143" s="360" t="s">
        <v>7344</v>
      </c>
      <c r="B3143" s="360" t="s">
        <v>13046</v>
      </c>
      <c r="C3143" s="359" t="s">
        <v>6599</v>
      </c>
      <c r="D3143" s="362">
        <v>691.32</v>
      </c>
      <c r="E3143" s="343"/>
    </row>
    <row r="3144" spans="1:5" s="341" customFormat="1" ht="15" x14ac:dyDescent="0.25">
      <c r="A3144" s="360" t="s">
        <v>7345</v>
      </c>
      <c r="B3144" s="360" t="s">
        <v>13047</v>
      </c>
      <c r="C3144" s="359" t="s">
        <v>6599</v>
      </c>
      <c r="D3144" s="362">
        <v>640.58000000000004</v>
      </c>
      <c r="E3144" s="343"/>
    </row>
    <row r="3145" spans="1:5" s="341" customFormat="1" ht="15" x14ac:dyDescent="0.25">
      <c r="A3145" s="360" t="s">
        <v>7346</v>
      </c>
      <c r="B3145" s="360" t="s">
        <v>13048</v>
      </c>
      <c r="C3145" s="359" t="s">
        <v>6599</v>
      </c>
      <c r="D3145" s="362">
        <v>700.83</v>
      </c>
      <c r="E3145" s="343"/>
    </row>
    <row r="3146" spans="1:5" s="341" customFormat="1" ht="15" x14ac:dyDescent="0.25">
      <c r="A3146" s="360" t="s">
        <v>7347</v>
      </c>
      <c r="B3146" s="360" t="s">
        <v>13049</v>
      </c>
      <c r="C3146" s="359" t="s">
        <v>6599</v>
      </c>
      <c r="D3146" s="362">
        <v>741.7</v>
      </c>
      <c r="E3146" s="343"/>
    </row>
    <row r="3147" spans="1:5" s="341" customFormat="1" ht="15" x14ac:dyDescent="0.25">
      <c r="A3147" s="360" t="s">
        <v>7348</v>
      </c>
      <c r="B3147" s="360" t="s">
        <v>13050</v>
      </c>
      <c r="C3147" s="359" t="s">
        <v>6599</v>
      </c>
      <c r="D3147" s="362">
        <v>732.63</v>
      </c>
      <c r="E3147" s="343"/>
    </row>
    <row r="3148" spans="1:5" s="341" customFormat="1" ht="15" x14ac:dyDescent="0.25">
      <c r="A3148" s="360" t="s">
        <v>7349</v>
      </c>
      <c r="B3148" s="360" t="s">
        <v>13051</v>
      </c>
      <c r="C3148" s="359" t="s">
        <v>6599</v>
      </c>
      <c r="D3148" s="362">
        <v>632.26</v>
      </c>
      <c r="E3148" s="343"/>
    </row>
    <row r="3149" spans="1:5" s="341" customFormat="1" ht="15" x14ac:dyDescent="0.25">
      <c r="A3149" s="360" t="s">
        <v>7350</v>
      </c>
      <c r="B3149" s="360" t="s">
        <v>13052</v>
      </c>
      <c r="C3149" s="359" t="s">
        <v>6599</v>
      </c>
      <c r="D3149" s="362">
        <v>648.55999999999995</v>
      </c>
      <c r="E3149" s="343"/>
    </row>
    <row r="3150" spans="1:5" s="341" customFormat="1" ht="15" x14ac:dyDescent="0.25">
      <c r="A3150" s="360" t="s">
        <v>7351</v>
      </c>
      <c r="B3150" s="360" t="s">
        <v>7352</v>
      </c>
      <c r="C3150" s="359" t="s">
        <v>6599</v>
      </c>
      <c r="D3150" s="362">
        <v>412.52</v>
      </c>
      <c r="E3150" s="343"/>
    </row>
    <row r="3151" spans="1:5" s="341" customFormat="1" ht="15" x14ac:dyDescent="0.25">
      <c r="A3151" s="360" t="s">
        <v>7353</v>
      </c>
      <c r="B3151" s="360" t="s">
        <v>7354</v>
      </c>
      <c r="C3151" s="359" t="s">
        <v>6599</v>
      </c>
      <c r="D3151" s="362">
        <v>472.82</v>
      </c>
      <c r="E3151" s="343"/>
    </row>
    <row r="3152" spans="1:5" s="341" customFormat="1" ht="15" x14ac:dyDescent="0.25">
      <c r="A3152" s="360" t="s">
        <v>7355</v>
      </c>
      <c r="B3152" s="360" t="s">
        <v>13053</v>
      </c>
      <c r="C3152" s="359" t="s">
        <v>6599</v>
      </c>
      <c r="D3152" s="362">
        <v>605.01</v>
      </c>
      <c r="E3152" s="343"/>
    </row>
    <row r="3153" spans="1:5" s="341" customFormat="1" ht="15" x14ac:dyDescent="0.25">
      <c r="A3153" s="360" t="s">
        <v>7356</v>
      </c>
      <c r="B3153" s="360" t="s">
        <v>13054</v>
      </c>
      <c r="C3153" s="359" t="s">
        <v>6599</v>
      </c>
      <c r="D3153" s="362">
        <v>603.24</v>
      </c>
      <c r="E3153" s="343"/>
    </row>
    <row r="3154" spans="1:5" s="341" customFormat="1" ht="15" x14ac:dyDescent="0.25">
      <c r="A3154" s="360" t="s">
        <v>7357</v>
      </c>
      <c r="B3154" s="360" t="s">
        <v>13055</v>
      </c>
      <c r="C3154" s="359" t="s">
        <v>6599</v>
      </c>
      <c r="D3154" s="362">
        <v>585.17999999999995</v>
      </c>
      <c r="E3154" s="343"/>
    </row>
    <row r="3155" spans="1:5" s="341" customFormat="1" ht="15" x14ac:dyDescent="0.25">
      <c r="A3155" s="360" t="s">
        <v>7358</v>
      </c>
      <c r="B3155" s="360" t="s">
        <v>13056</v>
      </c>
      <c r="C3155" s="359" t="s">
        <v>6599</v>
      </c>
      <c r="D3155" s="362">
        <v>603.80999999999995</v>
      </c>
      <c r="E3155" s="343"/>
    </row>
    <row r="3156" spans="1:5" s="341" customFormat="1" ht="15" x14ac:dyDescent="0.25">
      <c r="A3156" s="360" t="s">
        <v>7359</v>
      </c>
      <c r="B3156" s="360" t="s">
        <v>13057</v>
      </c>
      <c r="C3156" s="359" t="s">
        <v>6599</v>
      </c>
      <c r="D3156" s="362">
        <v>610.16999999999996</v>
      </c>
      <c r="E3156" s="343"/>
    </row>
    <row r="3157" spans="1:5" s="341" customFormat="1" ht="15" x14ac:dyDescent="0.25">
      <c r="A3157" s="360" t="s">
        <v>7360</v>
      </c>
      <c r="B3157" s="360" t="s">
        <v>13058</v>
      </c>
      <c r="C3157" s="359" t="s">
        <v>6599</v>
      </c>
      <c r="D3157" s="362">
        <v>623.08000000000004</v>
      </c>
      <c r="E3157" s="343"/>
    </row>
    <row r="3158" spans="1:5" s="341" customFormat="1" ht="15" x14ac:dyDescent="0.25">
      <c r="A3158" s="360" t="s">
        <v>7361</v>
      </c>
      <c r="B3158" s="360" t="s">
        <v>13059</v>
      </c>
      <c r="C3158" s="359" t="s">
        <v>6599</v>
      </c>
      <c r="D3158" s="362">
        <v>582.47</v>
      </c>
      <c r="E3158" s="343"/>
    </row>
    <row r="3159" spans="1:5" s="341" customFormat="1" ht="15" x14ac:dyDescent="0.25">
      <c r="A3159" s="360" t="s">
        <v>7362</v>
      </c>
      <c r="B3159" s="360" t="s">
        <v>13060</v>
      </c>
      <c r="C3159" s="359" t="s">
        <v>6590</v>
      </c>
      <c r="D3159" s="361">
        <v>7.77</v>
      </c>
      <c r="E3159" s="343"/>
    </row>
    <row r="3160" spans="1:5" s="341" customFormat="1" ht="15" x14ac:dyDescent="0.25">
      <c r="A3160" s="360" t="s">
        <v>7363</v>
      </c>
      <c r="B3160" s="360" t="s">
        <v>13061</v>
      </c>
      <c r="C3160" s="359" t="s">
        <v>6590</v>
      </c>
      <c r="D3160" s="362">
        <v>137.05000000000001</v>
      </c>
      <c r="E3160" s="343"/>
    </row>
    <row r="3161" spans="1:5" s="341" customFormat="1" ht="15" x14ac:dyDescent="0.25">
      <c r="A3161" s="360" t="s">
        <v>7364</v>
      </c>
      <c r="B3161" s="360" t="s">
        <v>13062</v>
      </c>
      <c r="C3161" s="359" t="s">
        <v>6590</v>
      </c>
      <c r="D3161" s="363">
        <v>21.75</v>
      </c>
      <c r="E3161" s="343"/>
    </row>
    <row r="3162" spans="1:5" s="341" customFormat="1" ht="15" x14ac:dyDescent="0.25">
      <c r="A3162" s="360" t="s">
        <v>7365</v>
      </c>
      <c r="B3162" s="360" t="s">
        <v>13063</v>
      </c>
      <c r="C3162" s="359" t="s">
        <v>6590</v>
      </c>
      <c r="D3162" s="361">
        <v>7.77</v>
      </c>
      <c r="E3162" s="343"/>
    </row>
    <row r="3163" spans="1:5" s="341" customFormat="1" ht="15" x14ac:dyDescent="0.25">
      <c r="A3163" s="360" t="s">
        <v>7366</v>
      </c>
      <c r="B3163" s="360" t="s">
        <v>13064</v>
      </c>
      <c r="C3163" s="359" t="s">
        <v>6590</v>
      </c>
      <c r="D3163" s="362">
        <v>121.08</v>
      </c>
      <c r="E3163" s="343"/>
    </row>
    <row r="3164" spans="1:5" s="341" customFormat="1" ht="15" x14ac:dyDescent="0.25">
      <c r="A3164" s="360" t="s">
        <v>7367</v>
      </c>
      <c r="B3164" s="360" t="s">
        <v>13065</v>
      </c>
      <c r="C3164" s="359" t="s">
        <v>6590</v>
      </c>
      <c r="D3164" s="363">
        <v>21.75</v>
      </c>
      <c r="E3164" s="343"/>
    </row>
    <row r="3165" spans="1:5" s="341" customFormat="1" ht="15" x14ac:dyDescent="0.25">
      <c r="A3165" s="360" t="s">
        <v>7368</v>
      </c>
      <c r="B3165" s="360" t="s">
        <v>13066</v>
      </c>
      <c r="C3165" s="359" t="s">
        <v>6590</v>
      </c>
      <c r="D3165" s="361">
        <v>8.57</v>
      </c>
      <c r="E3165" s="343"/>
    </row>
    <row r="3166" spans="1:5" s="341" customFormat="1" ht="15" x14ac:dyDescent="0.25">
      <c r="A3166" s="360" t="s">
        <v>7369</v>
      </c>
      <c r="B3166" s="360" t="s">
        <v>13067</v>
      </c>
      <c r="C3166" s="359" t="s">
        <v>6590</v>
      </c>
      <c r="D3166" s="362">
        <v>120.86</v>
      </c>
      <c r="E3166" s="343"/>
    </row>
    <row r="3167" spans="1:5" s="341" customFormat="1" ht="15" x14ac:dyDescent="0.25">
      <c r="A3167" s="360" t="s">
        <v>7370</v>
      </c>
      <c r="B3167" s="360" t="s">
        <v>13068</v>
      </c>
      <c r="C3167" s="359" t="s">
        <v>6590</v>
      </c>
      <c r="D3167" s="363">
        <v>27.76</v>
      </c>
      <c r="E3167" s="343"/>
    </row>
    <row r="3168" spans="1:5" s="341" customFormat="1" ht="15" x14ac:dyDescent="0.25">
      <c r="A3168" s="360" t="s">
        <v>7371</v>
      </c>
      <c r="B3168" s="360" t="s">
        <v>7372</v>
      </c>
      <c r="C3168" s="359" t="s">
        <v>6590</v>
      </c>
      <c r="D3168" s="362">
        <v>192.94</v>
      </c>
      <c r="E3168" s="343"/>
    </row>
    <row r="3169" spans="1:5" s="341" customFormat="1" ht="15" x14ac:dyDescent="0.25">
      <c r="A3169" s="360" t="s">
        <v>7373</v>
      </c>
      <c r="B3169" s="360" t="s">
        <v>7374</v>
      </c>
      <c r="C3169" s="359" t="s">
        <v>6590</v>
      </c>
      <c r="D3169" s="363">
        <v>63.42</v>
      </c>
      <c r="E3169" s="343"/>
    </row>
    <row r="3170" spans="1:5" s="341" customFormat="1" ht="15" x14ac:dyDescent="0.25">
      <c r="A3170" s="360" t="s">
        <v>7375</v>
      </c>
      <c r="B3170" s="360" t="s">
        <v>7376</v>
      </c>
      <c r="C3170" s="359" t="s">
        <v>6599</v>
      </c>
      <c r="D3170" s="363">
        <v>93.99</v>
      </c>
      <c r="E3170" s="343"/>
    </row>
    <row r="3171" spans="1:5" s="341" customFormat="1" ht="15" x14ac:dyDescent="0.25">
      <c r="A3171" s="360" t="s">
        <v>7377</v>
      </c>
      <c r="B3171" s="360" t="s">
        <v>13069</v>
      </c>
      <c r="C3171" s="359" t="s">
        <v>6599</v>
      </c>
      <c r="D3171" s="363">
        <v>73.849999999999994</v>
      </c>
      <c r="E3171" s="343"/>
    </row>
    <row r="3172" spans="1:5" s="341" customFormat="1" ht="15" x14ac:dyDescent="0.25">
      <c r="A3172" s="360" t="s">
        <v>7378</v>
      </c>
      <c r="B3172" s="360" t="s">
        <v>7379</v>
      </c>
      <c r="C3172" s="359" t="s">
        <v>6590</v>
      </c>
      <c r="D3172" s="363">
        <v>12.25</v>
      </c>
      <c r="E3172" s="343"/>
    </row>
    <row r="3173" spans="1:5" s="341" customFormat="1" ht="30" x14ac:dyDescent="0.25">
      <c r="A3173" s="360" t="s">
        <v>7380</v>
      </c>
      <c r="B3173" s="360" t="s">
        <v>7381</v>
      </c>
      <c r="C3173" s="359" t="s">
        <v>6594</v>
      </c>
      <c r="D3173" s="363">
        <v>20.09</v>
      </c>
      <c r="E3173" s="343"/>
    </row>
    <row r="3174" spans="1:5" s="341" customFormat="1" ht="15" x14ac:dyDescent="0.25">
      <c r="A3174" s="360" t="s">
        <v>7382</v>
      </c>
      <c r="B3174" s="360" t="s">
        <v>36011</v>
      </c>
      <c r="C3174" s="359" t="s">
        <v>6594</v>
      </c>
      <c r="D3174" s="361">
        <v>9.81</v>
      </c>
      <c r="E3174" s="343"/>
    </row>
    <row r="3175" spans="1:5" s="341" customFormat="1" ht="15" x14ac:dyDescent="0.25">
      <c r="A3175" s="360" t="s">
        <v>7383</v>
      </c>
      <c r="B3175" s="360" t="s">
        <v>7384</v>
      </c>
      <c r="C3175" s="359" t="s">
        <v>6590</v>
      </c>
      <c r="D3175" s="362">
        <v>221.64</v>
      </c>
      <c r="E3175" s="343"/>
    </row>
    <row r="3176" spans="1:5" s="341" customFormat="1" ht="15" x14ac:dyDescent="0.25">
      <c r="A3176" s="360" t="s">
        <v>7385</v>
      </c>
      <c r="B3176" s="360" t="s">
        <v>7386</v>
      </c>
      <c r="C3176" s="359" t="s">
        <v>6590</v>
      </c>
      <c r="D3176" s="362">
        <v>262.48</v>
      </c>
      <c r="E3176" s="343"/>
    </row>
    <row r="3177" spans="1:5" s="341" customFormat="1" ht="15" x14ac:dyDescent="0.25">
      <c r="A3177" s="360" t="s">
        <v>7387</v>
      </c>
      <c r="B3177" s="360" t="s">
        <v>7388</v>
      </c>
      <c r="C3177" s="359" t="s">
        <v>6590</v>
      </c>
      <c r="D3177" s="362">
        <v>192.94</v>
      </c>
      <c r="E3177" s="343"/>
    </row>
    <row r="3178" spans="1:5" s="341" customFormat="1" ht="15" x14ac:dyDescent="0.25">
      <c r="A3178" s="360" t="s">
        <v>7389</v>
      </c>
      <c r="B3178" s="360" t="s">
        <v>7390</v>
      </c>
      <c r="C3178" s="359" t="s">
        <v>6594</v>
      </c>
      <c r="D3178" s="363">
        <v>48.47</v>
      </c>
      <c r="E3178" s="343"/>
    </row>
    <row r="3179" spans="1:5" s="341" customFormat="1" ht="15" x14ac:dyDescent="0.25">
      <c r="A3179" s="360" t="s">
        <v>7391</v>
      </c>
      <c r="B3179" s="360" t="s">
        <v>13070</v>
      </c>
      <c r="C3179" s="359" t="s">
        <v>6599</v>
      </c>
      <c r="D3179" s="362">
        <v>111.05</v>
      </c>
      <c r="E3179" s="343"/>
    </row>
    <row r="3180" spans="1:5" s="341" customFormat="1" ht="15" x14ac:dyDescent="0.25">
      <c r="A3180" s="360" t="s">
        <v>7392</v>
      </c>
      <c r="B3180" s="360" t="s">
        <v>7393</v>
      </c>
      <c r="C3180" s="359" t="s">
        <v>6599</v>
      </c>
      <c r="D3180" s="364">
        <v>2489.52</v>
      </c>
      <c r="E3180" s="343"/>
    </row>
    <row r="3181" spans="1:5" s="341" customFormat="1" x14ac:dyDescent="0.25">
      <c r="A3181" s="380">
        <v>50</v>
      </c>
      <c r="B3181" s="356" t="s">
        <v>7394</v>
      </c>
      <c r="C3181" s="357"/>
      <c r="D3181" s="358"/>
      <c r="E3181" s="343"/>
    </row>
    <row r="3182" spans="1:5" s="341" customFormat="1" x14ac:dyDescent="0.25">
      <c r="A3182" s="378">
        <v>9111</v>
      </c>
      <c r="B3182" s="356" t="s">
        <v>7395</v>
      </c>
      <c r="C3182" s="357"/>
      <c r="D3182" s="358"/>
      <c r="E3182" s="343"/>
    </row>
    <row r="3183" spans="1:5" s="341" customFormat="1" ht="15" x14ac:dyDescent="0.25">
      <c r="A3183" s="360" t="s">
        <v>3355</v>
      </c>
      <c r="B3183" s="360" t="s">
        <v>1222</v>
      </c>
      <c r="C3183" s="359" t="s">
        <v>7396</v>
      </c>
      <c r="D3183" s="363">
        <v>23.07</v>
      </c>
      <c r="E3183" s="343"/>
    </row>
    <row r="3184" spans="1:5" s="341" customFormat="1" ht="15" x14ac:dyDescent="0.25">
      <c r="A3184" s="360" t="s">
        <v>3356</v>
      </c>
      <c r="B3184" s="360" t="s">
        <v>3357</v>
      </c>
      <c r="C3184" s="359" t="s">
        <v>7396</v>
      </c>
      <c r="D3184" s="363">
        <v>22.52</v>
      </c>
      <c r="E3184" s="343"/>
    </row>
    <row r="3185" spans="1:5" s="341" customFormat="1" ht="15" x14ac:dyDescent="0.25">
      <c r="A3185" s="360" t="s">
        <v>3358</v>
      </c>
      <c r="B3185" s="360" t="s">
        <v>1223</v>
      </c>
      <c r="C3185" s="359" t="s">
        <v>7396</v>
      </c>
      <c r="D3185" s="363">
        <v>22.9</v>
      </c>
      <c r="E3185" s="343"/>
    </row>
    <row r="3186" spans="1:5" s="341" customFormat="1" ht="15" x14ac:dyDescent="0.25">
      <c r="A3186" s="360" t="s">
        <v>3359</v>
      </c>
      <c r="B3186" s="360" t="s">
        <v>1500</v>
      </c>
      <c r="C3186" s="359" t="s">
        <v>7396</v>
      </c>
      <c r="D3186" s="363">
        <v>23.52</v>
      </c>
      <c r="E3186" s="343"/>
    </row>
    <row r="3187" spans="1:5" s="341" customFormat="1" ht="15" x14ac:dyDescent="0.25">
      <c r="A3187" s="360" t="s">
        <v>3360</v>
      </c>
      <c r="B3187" s="360" t="s">
        <v>1417</v>
      </c>
      <c r="C3187" s="359" t="s">
        <v>7396</v>
      </c>
      <c r="D3187" s="363">
        <v>24.93</v>
      </c>
      <c r="E3187" s="343"/>
    </row>
    <row r="3188" spans="1:5" s="341" customFormat="1" ht="15" x14ac:dyDescent="0.25">
      <c r="A3188" s="360" t="s">
        <v>3361</v>
      </c>
      <c r="B3188" s="360" t="s">
        <v>3362</v>
      </c>
      <c r="C3188" s="359" t="s">
        <v>7396</v>
      </c>
      <c r="D3188" s="363">
        <v>22.9</v>
      </c>
      <c r="E3188" s="343"/>
    </row>
    <row r="3189" spans="1:5" s="341" customFormat="1" ht="15" x14ac:dyDescent="0.25">
      <c r="A3189" s="360" t="s">
        <v>3363</v>
      </c>
      <c r="B3189" s="360" t="s">
        <v>1227</v>
      </c>
      <c r="C3189" s="359" t="s">
        <v>7396</v>
      </c>
      <c r="D3189" s="363">
        <v>24.35</v>
      </c>
      <c r="E3189" s="343"/>
    </row>
    <row r="3190" spans="1:5" s="341" customFormat="1" ht="15" x14ac:dyDescent="0.25">
      <c r="A3190" s="360" t="s">
        <v>3364</v>
      </c>
      <c r="B3190" s="360" t="s">
        <v>3365</v>
      </c>
      <c r="C3190" s="359" t="s">
        <v>7396</v>
      </c>
      <c r="D3190" s="363">
        <v>20.94</v>
      </c>
      <c r="E3190" s="343"/>
    </row>
    <row r="3191" spans="1:5" s="341" customFormat="1" ht="15" x14ac:dyDescent="0.25">
      <c r="A3191" s="360" t="s">
        <v>7397</v>
      </c>
      <c r="B3191" s="360" t="s">
        <v>1293</v>
      </c>
      <c r="C3191" s="359" t="s">
        <v>6629</v>
      </c>
      <c r="D3191" s="364">
        <v>4975.41</v>
      </c>
      <c r="E3191" s="343"/>
    </row>
    <row r="3192" spans="1:5" s="341" customFormat="1" ht="15" x14ac:dyDescent="0.25">
      <c r="A3192" s="360" t="s">
        <v>7398</v>
      </c>
      <c r="B3192" s="360" t="s">
        <v>7399</v>
      </c>
      <c r="C3192" s="359" t="s">
        <v>6629</v>
      </c>
      <c r="D3192" s="364">
        <v>4499.1099999999997</v>
      </c>
      <c r="E3192" s="343"/>
    </row>
    <row r="3193" spans="1:5" s="341" customFormat="1" ht="15" x14ac:dyDescent="0.25">
      <c r="A3193" s="360" t="s">
        <v>3366</v>
      </c>
      <c r="B3193" s="360" t="s">
        <v>1228</v>
      </c>
      <c r="C3193" s="359" t="s">
        <v>7396</v>
      </c>
      <c r="D3193" s="363">
        <v>28.4</v>
      </c>
      <c r="E3193" s="343"/>
    </row>
    <row r="3194" spans="1:5" s="341" customFormat="1" ht="15" x14ac:dyDescent="0.25">
      <c r="A3194" s="360" t="s">
        <v>27092</v>
      </c>
      <c r="B3194" s="360" t="s">
        <v>27093</v>
      </c>
      <c r="C3194" s="359" t="s">
        <v>6629</v>
      </c>
      <c r="D3194" s="364">
        <v>4279.16</v>
      </c>
      <c r="E3194" s="343"/>
    </row>
    <row r="3195" spans="1:5" s="341" customFormat="1" ht="15" x14ac:dyDescent="0.25">
      <c r="A3195" s="360" t="s">
        <v>11953</v>
      </c>
      <c r="B3195" s="360" t="s">
        <v>1236</v>
      </c>
      <c r="C3195" s="359" t="s">
        <v>7396</v>
      </c>
      <c r="D3195" s="363">
        <v>23.51</v>
      </c>
      <c r="E3195" s="343"/>
    </row>
    <row r="3196" spans="1:5" s="341" customFormat="1" ht="15" x14ac:dyDescent="0.25">
      <c r="A3196" s="360" t="s">
        <v>27094</v>
      </c>
      <c r="B3196" s="360" t="s">
        <v>1237</v>
      </c>
      <c r="C3196" s="359" t="s">
        <v>6629</v>
      </c>
      <c r="D3196" s="364">
        <v>6956.77</v>
      </c>
      <c r="E3196" s="343"/>
    </row>
    <row r="3197" spans="1:5" s="341" customFormat="1" ht="15" x14ac:dyDescent="0.25">
      <c r="A3197" s="360" t="s">
        <v>3367</v>
      </c>
      <c r="B3197" s="360" t="s">
        <v>3368</v>
      </c>
      <c r="C3197" s="359" t="s">
        <v>7396</v>
      </c>
      <c r="D3197" s="363">
        <v>30.31</v>
      </c>
      <c r="E3197" s="343"/>
    </row>
    <row r="3198" spans="1:5" s="341" customFormat="1" ht="15" x14ac:dyDescent="0.25">
      <c r="A3198" s="360" t="s">
        <v>3369</v>
      </c>
      <c r="B3198" s="360" t="s">
        <v>3370</v>
      </c>
      <c r="C3198" s="359" t="s">
        <v>7396</v>
      </c>
      <c r="D3198" s="363">
        <v>27.89</v>
      </c>
      <c r="E3198" s="343"/>
    </row>
    <row r="3199" spans="1:5" s="341" customFormat="1" ht="15" x14ac:dyDescent="0.25">
      <c r="A3199" s="360" t="s">
        <v>3371</v>
      </c>
      <c r="B3199" s="360" t="s">
        <v>1239</v>
      </c>
      <c r="C3199" s="359" t="s">
        <v>7396</v>
      </c>
      <c r="D3199" s="363">
        <v>22.15</v>
      </c>
      <c r="E3199" s="343"/>
    </row>
    <row r="3200" spans="1:5" s="341" customFormat="1" ht="15" x14ac:dyDescent="0.25">
      <c r="A3200" s="360" t="s">
        <v>3372</v>
      </c>
      <c r="B3200" s="360" t="s">
        <v>1240</v>
      </c>
      <c r="C3200" s="359" t="s">
        <v>7396</v>
      </c>
      <c r="D3200" s="363">
        <v>31.73</v>
      </c>
      <c r="E3200" s="343"/>
    </row>
    <row r="3201" spans="1:5" s="341" customFormat="1" ht="15" x14ac:dyDescent="0.25">
      <c r="A3201" s="360" t="s">
        <v>3373</v>
      </c>
      <c r="B3201" s="360" t="s">
        <v>3374</v>
      </c>
      <c r="C3201" s="359" t="s">
        <v>7396</v>
      </c>
      <c r="D3201" s="363">
        <v>28.18</v>
      </c>
      <c r="E3201" s="343"/>
    </row>
    <row r="3202" spans="1:5" s="341" customFormat="1" ht="15" x14ac:dyDescent="0.25">
      <c r="A3202" s="360" t="s">
        <v>3375</v>
      </c>
      <c r="B3202" s="360" t="s">
        <v>1243</v>
      </c>
      <c r="C3202" s="359" t="s">
        <v>7396</v>
      </c>
      <c r="D3202" s="363">
        <v>28.99</v>
      </c>
      <c r="E3202" s="343"/>
    </row>
    <row r="3203" spans="1:5" s="341" customFormat="1" ht="15" x14ac:dyDescent="0.25">
      <c r="A3203" s="360" t="s">
        <v>7400</v>
      </c>
      <c r="B3203" s="360" t="s">
        <v>1312</v>
      </c>
      <c r="C3203" s="359" t="s">
        <v>6629</v>
      </c>
      <c r="D3203" s="365">
        <v>11559.52</v>
      </c>
      <c r="E3203" s="343"/>
    </row>
    <row r="3204" spans="1:5" s="341" customFormat="1" ht="15" x14ac:dyDescent="0.25">
      <c r="A3204" s="360" t="s">
        <v>7401</v>
      </c>
      <c r="B3204" s="360" t="s">
        <v>7402</v>
      </c>
      <c r="C3204" s="359" t="s">
        <v>6629</v>
      </c>
      <c r="D3204" s="365">
        <v>21119.95</v>
      </c>
      <c r="E3204" s="343"/>
    </row>
    <row r="3205" spans="1:5" s="341" customFormat="1" ht="15" x14ac:dyDescent="0.25">
      <c r="A3205" s="360" t="s">
        <v>7403</v>
      </c>
      <c r="B3205" s="360" t="s">
        <v>1302</v>
      </c>
      <c r="C3205" s="359" t="s">
        <v>6629</v>
      </c>
      <c r="D3205" s="365">
        <v>21819.02</v>
      </c>
      <c r="E3205" s="343"/>
    </row>
    <row r="3206" spans="1:5" s="341" customFormat="1" ht="15" x14ac:dyDescent="0.25">
      <c r="A3206" s="360" t="s">
        <v>7404</v>
      </c>
      <c r="B3206" s="360" t="s">
        <v>7405</v>
      </c>
      <c r="C3206" s="359" t="s">
        <v>6629</v>
      </c>
      <c r="D3206" s="365">
        <v>27086.15</v>
      </c>
      <c r="E3206" s="343"/>
    </row>
    <row r="3207" spans="1:5" s="341" customFormat="1" ht="15" x14ac:dyDescent="0.25">
      <c r="A3207" s="360" t="s">
        <v>7406</v>
      </c>
      <c r="B3207" s="360" t="s">
        <v>7407</v>
      </c>
      <c r="C3207" s="359" t="s">
        <v>6629</v>
      </c>
      <c r="D3207" s="365">
        <v>21119.95</v>
      </c>
      <c r="E3207" s="343"/>
    </row>
    <row r="3208" spans="1:5" s="341" customFormat="1" ht="15" x14ac:dyDescent="0.25">
      <c r="A3208" s="360" t="s">
        <v>7408</v>
      </c>
      <c r="B3208" s="360" t="s">
        <v>1306</v>
      </c>
      <c r="C3208" s="359" t="s">
        <v>6629</v>
      </c>
      <c r="D3208" s="365">
        <v>21119.95</v>
      </c>
      <c r="E3208" s="343"/>
    </row>
    <row r="3209" spans="1:5" s="341" customFormat="1" ht="15" x14ac:dyDescent="0.25">
      <c r="A3209" s="360" t="s">
        <v>3376</v>
      </c>
      <c r="B3209" s="360" t="s">
        <v>1246</v>
      </c>
      <c r="C3209" s="359" t="s">
        <v>7396</v>
      </c>
      <c r="D3209" s="363">
        <v>28.61</v>
      </c>
      <c r="E3209" s="343"/>
    </row>
    <row r="3210" spans="1:5" s="341" customFormat="1" ht="15" x14ac:dyDescent="0.25">
      <c r="A3210" s="360" t="s">
        <v>3377</v>
      </c>
      <c r="B3210" s="360" t="s">
        <v>1247</v>
      </c>
      <c r="C3210" s="359" t="s">
        <v>7396</v>
      </c>
      <c r="D3210" s="363">
        <v>29.05</v>
      </c>
      <c r="E3210" s="343"/>
    </row>
    <row r="3211" spans="1:5" s="341" customFormat="1" ht="15" x14ac:dyDescent="0.25">
      <c r="A3211" s="360" t="s">
        <v>3378</v>
      </c>
      <c r="B3211" s="360" t="s">
        <v>3379</v>
      </c>
      <c r="C3211" s="359" t="s">
        <v>7396</v>
      </c>
      <c r="D3211" s="363">
        <v>29.77</v>
      </c>
      <c r="E3211" s="343"/>
    </row>
    <row r="3212" spans="1:5" s="341" customFormat="1" ht="15" x14ac:dyDescent="0.25">
      <c r="A3212" s="360" t="s">
        <v>3380</v>
      </c>
      <c r="B3212" s="360" t="s">
        <v>1248</v>
      </c>
      <c r="C3212" s="359" t="s">
        <v>7396</v>
      </c>
      <c r="D3212" s="363">
        <v>28.61</v>
      </c>
      <c r="E3212" s="343"/>
    </row>
    <row r="3213" spans="1:5" s="341" customFormat="1" ht="15" x14ac:dyDescent="0.25">
      <c r="A3213" s="360" t="s">
        <v>3381</v>
      </c>
      <c r="B3213" s="360" t="s">
        <v>1292</v>
      </c>
      <c r="C3213" s="359" t="s">
        <v>7396</v>
      </c>
      <c r="D3213" s="363">
        <v>24.37</v>
      </c>
      <c r="E3213" s="343"/>
    </row>
    <row r="3214" spans="1:5" s="341" customFormat="1" ht="15" x14ac:dyDescent="0.25">
      <c r="A3214" s="360" t="s">
        <v>3382</v>
      </c>
      <c r="B3214" s="360" t="s">
        <v>3383</v>
      </c>
      <c r="C3214" s="359" t="s">
        <v>7396</v>
      </c>
      <c r="D3214" s="363">
        <v>30.31</v>
      </c>
      <c r="E3214" s="343"/>
    </row>
    <row r="3215" spans="1:5" s="341" customFormat="1" ht="15" x14ac:dyDescent="0.25">
      <c r="A3215" s="360" t="s">
        <v>3384</v>
      </c>
      <c r="B3215" s="360" t="s">
        <v>1250</v>
      </c>
      <c r="C3215" s="359" t="s">
        <v>7396</v>
      </c>
      <c r="D3215" s="363">
        <v>28.27</v>
      </c>
      <c r="E3215" s="343"/>
    </row>
    <row r="3216" spans="1:5" s="341" customFormat="1" ht="15" x14ac:dyDescent="0.25">
      <c r="A3216" s="360" t="s">
        <v>7409</v>
      </c>
      <c r="B3216" s="360" t="s">
        <v>1304</v>
      </c>
      <c r="C3216" s="359" t="s">
        <v>6629</v>
      </c>
      <c r="D3216" s="365">
        <v>18158.55</v>
      </c>
      <c r="E3216" s="343"/>
    </row>
    <row r="3217" spans="1:5" s="341" customFormat="1" ht="15" x14ac:dyDescent="0.25">
      <c r="A3217" s="360" t="s">
        <v>3385</v>
      </c>
      <c r="B3217" s="360" t="s">
        <v>3386</v>
      </c>
      <c r="C3217" s="359" t="s">
        <v>7396</v>
      </c>
      <c r="D3217" s="363">
        <v>25.07</v>
      </c>
      <c r="E3217" s="343"/>
    </row>
    <row r="3218" spans="1:5" s="341" customFormat="1" ht="15" x14ac:dyDescent="0.25">
      <c r="A3218" s="360" t="s">
        <v>3387</v>
      </c>
      <c r="B3218" s="360" t="s">
        <v>1523</v>
      </c>
      <c r="C3218" s="359" t="s">
        <v>7396</v>
      </c>
      <c r="D3218" s="363">
        <v>25.97</v>
      </c>
      <c r="E3218" s="343"/>
    </row>
    <row r="3219" spans="1:5" s="341" customFormat="1" ht="15" x14ac:dyDescent="0.25">
      <c r="A3219" s="360" t="s">
        <v>3388</v>
      </c>
      <c r="B3219" s="360" t="s">
        <v>1276</v>
      </c>
      <c r="C3219" s="359" t="s">
        <v>7396</v>
      </c>
      <c r="D3219" s="363">
        <v>28.61</v>
      </c>
      <c r="E3219" s="343"/>
    </row>
    <row r="3220" spans="1:5" s="341" customFormat="1" ht="15" x14ac:dyDescent="0.25">
      <c r="A3220" s="360" t="s">
        <v>3389</v>
      </c>
      <c r="B3220" s="360" t="s">
        <v>1277</v>
      </c>
      <c r="C3220" s="359" t="s">
        <v>7396</v>
      </c>
      <c r="D3220" s="363">
        <v>30.28</v>
      </c>
      <c r="E3220" s="343"/>
    </row>
    <row r="3221" spans="1:5" s="341" customFormat="1" ht="15" x14ac:dyDescent="0.25">
      <c r="A3221" s="360" t="s">
        <v>3390</v>
      </c>
      <c r="B3221" s="360" t="s">
        <v>1280</v>
      </c>
      <c r="C3221" s="359" t="s">
        <v>7396</v>
      </c>
      <c r="D3221" s="363">
        <v>26.23</v>
      </c>
      <c r="E3221" s="343"/>
    </row>
    <row r="3222" spans="1:5" s="341" customFormat="1" ht="15" x14ac:dyDescent="0.25">
      <c r="A3222" s="360" t="s">
        <v>3391</v>
      </c>
      <c r="B3222" s="360" t="s">
        <v>3392</v>
      </c>
      <c r="C3222" s="359" t="s">
        <v>7396</v>
      </c>
      <c r="D3222" s="363">
        <v>28.18</v>
      </c>
      <c r="E3222" s="343"/>
    </row>
    <row r="3223" spans="1:5" s="341" customFormat="1" ht="15" x14ac:dyDescent="0.25">
      <c r="A3223" s="360" t="s">
        <v>3393</v>
      </c>
      <c r="B3223" s="360" t="s">
        <v>1281</v>
      </c>
      <c r="C3223" s="359" t="s">
        <v>7396</v>
      </c>
      <c r="D3223" s="363">
        <v>20.86</v>
      </c>
      <c r="E3223" s="343"/>
    </row>
    <row r="3224" spans="1:5" s="341" customFormat="1" ht="15" x14ac:dyDescent="0.25">
      <c r="A3224" s="360" t="s">
        <v>3394</v>
      </c>
      <c r="B3224" s="360" t="s">
        <v>3395</v>
      </c>
      <c r="C3224" s="359" t="s">
        <v>7396</v>
      </c>
      <c r="D3224" s="363">
        <v>20.94</v>
      </c>
      <c r="E3224" s="343"/>
    </row>
    <row r="3225" spans="1:5" s="341" customFormat="1" ht="15" x14ac:dyDescent="0.25">
      <c r="A3225" s="360" t="s">
        <v>3396</v>
      </c>
      <c r="B3225" s="360" t="s">
        <v>1282</v>
      </c>
      <c r="C3225" s="359" t="s">
        <v>7396</v>
      </c>
      <c r="D3225" s="363">
        <v>28.4</v>
      </c>
      <c r="E3225" s="343"/>
    </row>
    <row r="3226" spans="1:5" s="341" customFormat="1" ht="15" x14ac:dyDescent="0.25">
      <c r="A3226" s="360" t="s">
        <v>3397</v>
      </c>
      <c r="B3226" s="360" t="s">
        <v>1283</v>
      </c>
      <c r="C3226" s="359" t="s">
        <v>7396</v>
      </c>
      <c r="D3226" s="363">
        <v>20.94</v>
      </c>
      <c r="E3226" s="343"/>
    </row>
    <row r="3227" spans="1:5" s="341" customFormat="1" ht="15" x14ac:dyDescent="0.25">
      <c r="A3227" s="360" t="s">
        <v>3398</v>
      </c>
      <c r="B3227" s="360" t="s">
        <v>3399</v>
      </c>
      <c r="C3227" s="359" t="s">
        <v>7396</v>
      </c>
      <c r="D3227" s="363">
        <v>28.18</v>
      </c>
      <c r="E3227" s="343"/>
    </row>
    <row r="3228" spans="1:5" s="341" customFormat="1" ht="15" x14ac:dyDescent="0.25">
      <c r="A3228" s="360" t="s">
        <v>7410</v>
      </c>
      <c r="B3228" s="360" t="s">
        <v>1421</v>
      </c>
      <c r="C3228" s="359" t="s">
        <v>6629</v>
      </c>
      <c r="D3228" s="364">
        <v>7561.46</v>
      </c>
      <c r="E3228" s="343"/>
    </row>
    <row r="3229" spans="1:5" s="341" customFormat="1" ht="15" x14ac:dyDescent="0.25">
      <c r="A3229" s="360" t="s">
        <v>3400</v>
      </c>
      <c r="B3229" s="360" t="s">
        <v>1287</v>
      </c>
      <c r="C3229" s="359" t="s">
        <v>7396</v>
      </c>
      <c r="D3229" s="363">
        <v>27.91</v>
      </c>
      <c r="E3229" s="343"/>
    </row>
    <row r="3230" spans="1:5" s="341" customFormat="1" ht="15" x14ac:dyDescent="0.25">
      <c r="A3230" s="360" t="s">
        <v>11954</v>
      </c>
      <c r="B3230" s="360" t="s">
        <v>11955</v>
      </c>
      <c r="C3230" s="359" t="s">
        <v>7396</v>
      </c>
      <c r="D3230" s="363">
        <v>45.83</v>
      </c>
      <c r="E3230" s="343"/>
    </row>
    <row r="3231" spans="1:5" s="341" customFormat="1" ht="15" x14ac:dyDescent="0.25">
      <c r="A3231" s="360" t="s">
        <v>3401</v>
      </c>
      <c r="B3231" s="360" t="s">
        <v>1289</v>
      </c>
      <c r="C3231" s="359" t="s">
        <v>7396</v>
      </c>
      <c r="D3231" s="363">
        <v>23.1</v>
      </c>
      <c r="E3231" s="343"/>
    </row>
    <row r="3232" spans="1:5" s="341" customFormat="1" ht="15" x14ac:dyDescent="0.25">
      <c r="A3232" s="360" t="s">
        <v>13071</v>
      </c>
      <c r="B3232" s="360" t="s">
        <v>1411</v>
      </c>
      <c r="C3232" s="359" t="s">
        <v>6629</v>
      </c>
      <c r="D3232" s="364">
        <v>4280.76</v>
      </c>
      <c r="E3232" s="343"/>
    </row>
    <row r="3233" spans="1:5" s="341" customFormat="1" ht="15" x14ac:dyDescent="0.25">
      <c r="A3233" s="360" t="s">
        <v>7411</v>
      </c>
      <c r="B3233" s="360" t="s">
        <v>1290</v>
      </c>
      <c r="C3233" s="359" t="s">
        <v>6629</v>
      </c>
      <c r="D3233" s="364">
        <v>5236</v>
      </c>
      <c r="E3233" s="343"/>
    </row>
    <row r="3234" spans="1:5" s="341" customFormat="1" x14ac:dyDescent="0.25">
      <c r="A3234" s="381">
        <v>249</v>
      </c>
      <c r="B3234" s="356" t="s">
        <v>7412</v>
      </c>
      <c r="C3234" s="357"/>
      <c r="D3234" s="358"/>
      <c r="E3234" s="343"/>
    </row>
    <row r="3235" spans="1:5" s="341" customFormat="1" ht="15" x14ac:dyDescent="0.25">
      <c r="A3235" s="360" t="s">
        <v>25137</v>
      </c>
      <c r="B3235" s="360" t="s">
        <v>17492</v>
      </c>
      <c r="C3235" s="359" t="s">
        <v>6599</v>
      </c>
      <c r="D3235" s="363">
        <v>30.73</v>
      </c>
      <c r="E3235" s="343"/>
    </row>
    <row r="3236" spans="1:5" s="341" customFormat="1" ht="15" x14ac:dyDescent="0.25">
      <c r="A3236" s="360" t="s">
        <v>25138</v>
      </c>
      <c r="B3236" s="360" t="s">
        <v>23571</v>
      </c>
      <c r="C3236" s="359" t="s">
        <v>6599</v>
      </c>
      <c r="D3236" s="361">
        <v>8.82</v>
      </c>
      <c r="E3236" s="343"/>
    </row>
    <row r="3237" spans="1:5" s="341" customFormat="1" ht="15" x14ac:dyDescent="0.25">
      <c r="A3237" s="360" t="s">
        <v>25139</v>
      </c>
      <c r="B3237" s="360" t="s">
        <v>23572</v>
      </c>
      <c r="C3237" s="359" t="s">
        <v>6599</v>
      </c>
      <c r="D3237" s="361">
        <v>6.45</v>
      </c>
      <c r="E3237" s="343"/>
    </row>
    <row r="3238" spans="1:5" s="341" customFormat="1" ht="15" x14ac:dyDescent="0.25">
      <c r="A3238" s="360" t="s">
        <v>25140</v>
      </c>
      <c r="B3238" s="360" t="s">
        <v>23573</v>
      </c>
      <c r="C3238" s="359" t="s">
        <v>6599</v>
      </c>
      <c r="D3238" s="361">
        <v>5.1100000000000003</v>
      </c>
      <c r="E3238" s="343"/>
    </row>
    <row r="3239" spans="1:5" s="341" customFormat="1" ht="15" x14ac:dyDescent="0.25">
      <c r="A3239" s="360" t="s">
        <v>25141</v>
      </c>
      <c r="B3239" s="360" t="s">
        <v>23574</v>
      </c>
      <c r="C3239" s="359" t="s">
        <v>6599</v>
      </c>
      <c r="D3239" s="361">
        <v>4.6900000000000004</v>
      </c>
      <c r="E3239" s="343"/>
    </row>
    <row r="3240" spans="1:5" s="341" customFormat="1" ht="15" x14ac:dyDescent="0.25">
      <c r="A3240" s="360" t="s">
        <v>25142</v>
      </c>
      <c r="B3240" s="360" t="s">
        <v>23575</v>
      </c>
      <c r="C3240" s="359" t="s">
        <v>6599</v>
      </c>
      <c r="D3240" s="361">
        <v>2.11</v>
      </c>
      <c r="E3240" s="343"/>
    </row>
    <row r="3241" spans="1:5" s="341" customFormat="1" ht="15" x14ac:dyDescent="0.25">
      <c r="A3241" s="360" t="s">
        <v>25143</v>
      </c>
      <c r="B3241" s="360" t="s">
        <v>17500</v>
      </c>
      <c r="C3241" s="359" t="s">
        <v>6599</v>
      </c>
      <c r="D3241" s="363">
        <v>13.43</v>
      </c>
      <c r="E3241" s="343"/>
    </row>
    <row r="3242" spans="1:5" s="341" customFormat="1" ht="15" x14ac:dyDescent="0.25">
      <c r="A3242" s="360" t="s">
        <v>25144</v>
      </c>
      <c r="B3242" s="360" t="s">
        <v>23576</v>
      </c>
      <c r="C3242" s="359" t="s">
        <v>6599</v>
      </c>
      <c r="D3242" s="363">
        <v>14.14</v>
      </c>
      <c r="E3242" s="343"/>
    </row>
    <row r="3243" spans="1:5" s="341" customFormat="1" ht="15" x14ac:dyDescent="0.25">
      <c r="A3243" s="360" t="s">
        <v>25145</v>
      </c>
      <c r="B3243" s="360" t="s">
        <v>25146</v>
      </c>
      <c r="C3243" s="359" t="s">
        <v>6599</v>
      </c>
      <c r="D3243" s="363">
        <v>12.42</v>
      </c>
      <c r="E3243" s="343"/>
    </row>
    <row r="3244" spans="1:5" s="341" customFormat="1" ht="15" x14ac:dyDescent="0.25">
      <c r="A3244" s="360" t="s">
        <v>25147</v>
      </c>
      <c r="B3244" s="360" t="s">
        <v>25148</v>
      </c>
      <c r="C3244" s="359" t="s">
        <v>6590</v>
      </c>
      <c r="D3244" s="361">
        <v>0.52</v>
      </c>
      <c r="E3244" s="343"/>
    </row>
    <row r="3245" spans="1:5" s="341" customFormat="1" ht="15" x14ac:dyDescent="0.25">
      <c r="A3245" s="360" t="s">
        <v>25149</v>
      </c>
      <c r="B3245" s="360" t="s">
        <v>18137</v>
      </c>
      <c r="C3245" s="359" t="s">
        <v>6599</v>
      </c>
      <c r="D3245" s="363">
        <v>48.78</v>
      </c>
      <c r="E3245" s="343"/>
    </row>
    <row r="3246" spans="1:5" s="341" customFormat="1" ht="15" x14ac:dyDescent="0.25">
      <c r="A3246" s="360" t="s">
        <v>25150</v>
      </c>
      <c r="B3246" s="360" t="s">
        <v>18138</v>
      </c>
      <c r="C3246" s="359" t="s">
        <v>6599</v>
      </c>
      <c r="D3246" s="362">
        <v>366.79</v>
      </c>
      <c r="E3246" s="343"/>
    </row>
    <row r="3247" spans="1:5" s="341" customFormat="1" ht="15" x14ac:dyDescent="0.25">
      <c r="A3247" s="360" t="s">
        <v>25151</v>
      </c>
      <c r="B3247" s="360" t="s">
        <v>25152</v>
      </c>
      <c r="C3247" s="359" t="s">
        <v>6599</v>
      </c>
      <c r="D3247" s="363">
        <v>23.21</v>
      </c>
      <c r="E3247" s="343"/>
    </row>
    <row r="3248" spans="1:5" s="341" customFormat="1" ht="15" x14ac:dyDescent="0.25">
      <c r="A3248" s="360" t="s">
        <v>25153</v>
      </c>
      <c r="B3248" s="360" t="s">
        <v>23577</v>
      </c>
      <c r="C3248" s="359" t="s">
        <v>6608</v>
      </c>
      <c r="D3248" s="363">
        <v>39.42</v>
      </c>
      <c r="E3248" s="343"/>
    </row>
    <row r="3249" spans="1:5" s="341" customFormat="1" ht="15" x14ac:dyDescent="0.25">
      <c r="A3249" s="360" t="s">
        <v>25154</v>
      </c>
      <c r="B3249" s="360" t="s">
        <v>23578</v>
      </c>
      <c r="C3249" s="359" t="s">
        <v>6608</v>
      </c>
      <c r="D3249" s="363">
        <v>98.55</v>
      </c>
      <c r="E3249" s="343"/>
    </row>
    <row r="3250" spans="1:5" s="341" customFormat="1" ht="15" x14ac:dyDescent="0.25">
      <c r="A3250" s="360" t="s">
        <v>25155</v>
      </c>
      <c r="B3250" s="360" t="s">
        <v>7413</v>
      </c>
      <c r="C3250" s="359" t="s">
        <v>6599</v>
      </c>
      <c r="D3250" s="361">
        <v>6.96</v>
      </c>
      <c r="E3250" s="343"/>
    </row>
    <row r="3251" spans="1:5" s="341" customFormat="1" ht="15" x14ac:dyDescent="0.25">
      <c r="A3251" s="360" t="s">
        <v>25156</v>
      </c>
      <c r="B3251" s="360" t="s">
        <v>25157</v>
      </c>
      <c r="C3251" s="359" t="s">
        <v>6599</v>
      </c>
      <c r="D3251" s="361">
        <v>5.92</v>
      </c>
      <c r="E3251" s="343"/>
    </row>
    <row r="3252" spans="1:5" s="341" customFormat="1" ht="15" x14ac:dyDescent="0.25">
      <c r="A3252" s="360" t="s">
        <v>25158</v>
      </c>
      <c r="B3252" s="360" t="s">
        <v>25159</v>
      </c>
      <c r="C3252" s="359" t="s">
        <v>6599</v>
      </c>
      <c r="D3252" s="361">
        <v>6.37</v>
      </c>
      <c r="E3252" s="343"/>
    </row>
    <row r="3253" spans="1:5" s="341" customFormat="1" ht="15" x14ac:dyDescent="0.25">
      <c r="A3253" s="360" t="s">
        <v>25160</v>
      </c>
      <c r="B3253" s="360" t="s">
        <v>25161</v>
      </c>
      <c r="C3253" s="359" t="s">
        <v>6599</v>
      </c>
      <c r="D3253" s="361">
        <v>6.74</v>
      </c>
      <c r="E3253" s="343"/>
    </row>
    <row r="3254" spans="1:5" s="341" customFormat="1" ht="15" x14ac:dyDescent="0.25">
      <c r="A3254" s="360" t="s">
        <v>25162</v>
      </c>
      <c r="B3254" s="360" t="s">
        <v>25163</v>
      </c>
      <c r="C3254" s="359" t="s">
        <v>6599</v>
      </c>
      <c r="D3254" s="361">
        <v>7.49</v>
      </c>
      <c r="E3254" s="343"/>
    </row>
    <row r="3255" spans="1:5" s="341" customFormat="1" ht="15" x14ac:dyDescent="0.25">
      <c r="A3255" s="360" t="s">
        <v>25164</v>
      </c>
      <c r="B3255" s="360" t="s">
        <v>25165</v>
      </c>
      <c r="C3255" s="359" t="s">
        <v>6599</v>
      </c>
      <c r="D3255" s="361">
        <v>7.77</v>
      </c>
      <c r="E3255" s="343"/>
    </row>
    <row r="3256" spans="1:5" s="341" customFormat="1" ht="15" x14ac:dyDescent="0.25">
      <c r="A3256" s="360" t="s">
        <v>25166</v>
      </c>
      <c r="B3256" s="360" t="s">
        <v>25167</v>
      </c>
      <c r="C3256" s="359" t="s">
        <v>6599</v>
      </c>
      <c r="D3256" s="361">
        <v>8.0500000000000007</v>
      </c>
      <c r="E3256" s="343"/>
    </row>
    <row r="3257" spans="1:5" s="341" customFormat="1" ht="15" x14ac:dyDescent="0.25">
      <c r="A3257" s="360" t="s">
        <v>25168</v>
      </c>
      <c r="B3257" s="360" t="s">
        <v>25169</v>
      </c>
      <c r="C3257" s="359" t="s">
        <v>6599</v>
      </c>
      <c r="D3257" s="361">
        <v>8.74</v>
      </c>
      <c r="E3257" s="343"/>
    </row>
    <row r="3258" spans="1:5" s="341" customFormat="1" ht="15" x14ac:dyDescent="0.25">
      <c r="A3258" s="360" t="s">
        <v>25170</v>
      </c>
      <c r="B3258" s="360" t="s">
        <v>25171</v>
      </c>
      <c r="C3258" s="359" t="s">
        <v>6599</v>
      </c>
      <c r="D3258" s="361">
        <v>9.02</v>
      </c>
      <c r="E3258" s="343"/>
    </row>
    <row r="3259" spans="1:5" s="341" customFormat="1" ht="15" x14ac:dyDescent="0.25">
      <c r="A3259" s="360" t="s">
        <v>25172</v>
      </c>
      <c r="B3259" s="360" t="s">
        <v>25173</v>
      </c>
      <c r="C3259" s="359" t="s">
        <v>6599</v>
      </c>
      <c r="D3259" s="361">
        <v>9.24</v>
      </c>
      <c r="E3259" s="343"/>
    </row>
    <row r="3260" spans="1:5" s="341" customFormat="1" ht="15" x14ac:dyDescent="0.25">
      <c r="A3260" s="360" t="s">
        <v>25174</v>
      </c>
      <c r="B3260" s="360" t="s">
        <v>25175</v>
      </c>
      <c r="C3260" s="359" t="s">
        <v>6599</v>
      </c>
      <c r="D3260" s="361">
        <v>9.94</v>
      </c>
      <c r="E3260" s="343"/>
    </row>
    <row r="3261" spans="1:5" s="341" customFormat="1" ht="15" x14ac:dyDescent="0.25">
      <c r="A3261" s="360" t="s">
        <v>25176</v>
      </c>
      <c r="B3261" s="360" t="s">
        <v>25177</v>
      </c>
      <c r="C3261" s="359" t="s">
        <v>6599</v>
      </c>
      <c r="D3261" s="363">
        <v>10.47</v>
      </c>
      <c r="E3261" s="343"/>
    </row>
    <row r="3262" spans="1:5" s="341" customFormat="1" ht="15" x14ac:dyDescent="0.25">
      <c r="A3262" s="360" t="s">
        <v>25178</v>
      </c>
      <c r="B3262" s="360" t="s">
        <v>25179</v>
      </c>
      <c r="C3262" s="359" t="s">
        <v>6599</v>
      </c>
      <c r="D3262" s="363">
        <v>11.59</v>
      </c>
      <c r="E3262" s="343"/>
    </row>
    <row r="3263" spans="1:5" s="341" customFormat="1" ht="15" x14ac:dyDescent="0.25">
      <c r="A3263" s="360" t="s">
        <v>25180</v>
      </c>
      <c r="B3263" s="360" t="s">
        <v>25181</v>
      </c>
      <c r="C3263" s="359" t="s">
        <v>6599</v>
      </c>
      <c r="D3263" s="363">
        <v>12.04</v>
      </c>
      <c r="E3263" s="343"/>
    </row>
    <row r="3264" spans="1:5" s="341" customFormat="1" ht="15" x14ac:dyDescent="0.25">
      <c r="A3264" s="360" t="s">
        <v>25182</v>
      </c>
      <c r="B3264" s="360" t="s">
        <v>25183</v>
      </c>
      <c r="C3264" s="359" t="s">
        <v>6599</v>
      </c>
      <c r="D3264" s="361">
        <v>5.24</v>
      </c>
      <c r="E3264" s="343"/>
    </row>
    <row r="3265" spans="1:5" s="341" customFormat="1" ht="15" x14ac:dyDescent="0.25">
      <c r="A3265" s="360" t="s">
        <v>25184</v>
      </c>
      <c r="B3265" s="360" t="s">
        <v>25185</v>
      </c>
      <c r="C3265" s="359" t="s">
        <v>6599</v>
      </c>
      <c r="D3265" s="361">
        <v>5.92</v>
      </c>
      <c r="E3265" s="343"/>
    </row>
    <row r="3266" spans="1:5" s="341" customFormat="1" ht="15" x14ac:dyDescent="0.25">
      <c r="A3266" s="360" t="s">
        <v>25186</v>
      </c>
      <c r="B3266" s="360" t="s">
        <v>25187</v>
      </c>
      <c r="C3266" s="359" t="s">
        <v>6599</v>
      </c>
      <c r="D3266" s="361">
        <v>6.18</v>
      </c>
      <c r="E3266" s="343"/>
    </row>
    <row r="3267" spans="1:5" s="341" customFormat="1" ht="15" x14ac:dyDescent="0.25">
      <c r="A3267" s="360" t="s">
        <v>25188</v>
      </c>
      <c r="B3267" s="360" t="s">
        <v>25189</v>
      </c>
      <c r="C3267" s="359" t="s">
        <v>6599</v>
      </c>
      <c r="D3267" s="361">
        <v>6.37</v>
      </c>
      <c r="E3267" s="343"/>
    </row>
    <row r="3268" spans="1:5" s="341" customFormat="1" ht="15" x14ac:dyDescent="0.25">
      <c r="A3268" s="360" t="s">
        <v>25190</v>
      </c>
      <c r="B3268" s="360" t="s">
        <v>25191</v>
      </c>
      <c r="C3268" s="359" t="s">
        <v>6599</v>
      </c>
      <c r="D3268" s="361">
        <v>6.6</v>
      </c>
      <c r="E3268" s="343"/>
    </row>
    <row r="3269" spans="1:5" s="341" customFormat="1" ht="15" x14ac:dyDescent="0.25">
      <c r="A3269" s="360" t="s">
        <v>25192</v>
      </c>
      <c r="B3269" s="360" t="s">
        <v>25193</v>
      </c>
      <c r="C3269" s="359" t="s">
        <v>6599</v>
      </c>
      <c r="D3269" s="361">
        <v>6.78</v>
      </c>
      <c r="E3269" s="343"/>
    </row>
    <row r="3270" spans="1:5" s="341" customFormat="1" ht="15" x14ac:dyDescent="0.25">
      <c r="A3270" s="360" t="s">
        <v>25194</v>
      </c>
      <c r="B3270" s="360" t="s">
        <v>25195</v>
      </c>
      <c r="C3270" s="359" t="s">
        <v>6599</v>
      </c>
      <c r="D3270" s="361">
        <v>7.35</v>
      </c>
      <c r="E3270" s="343"/>
    </row>
    <row r="3271" spans="1:5" s="341" customFormat="1" ht="15" x14ac:dyDescent="0.25">
      <c r="A3271" s="360" t="s">
        <v>25196</v>
      </c>
      <c r="B3271" s="360" t="s">
        <v>25197</v>
      </c>
      <c r="C3271" s="359" t="s">
        <v>6599</v>
      </c>
      <c r="D3271" s="361">
        <v>7.54</v>
      </c>
      <c r="E3271" s="343"/>
    </row>
    <row r="3272" spans="1:5" s="341" customFormat="1" ht="15" x14ac:dyDescent="0.25">
      <c r="A3272" s="360" t="s">
        <v>25198</v>
      </c>
      <c r="B3272" s="360" t="s">
        <v>25199</v>
      </c>
      <c r="C3272" s="359" t="s">
        <v>6599</v>
      </c>
      <c r="D3272" s="361">
        <v>7.68</v>
      </c>
      <c r="E3272" s="343"/>
    </row>
    <row r="3273" spans="1:5" s="341" customFormat="1" ht="15" x14ac:dyDescent="0.25">
      <c r="A3273" s="360" t="s">
        <v>25200</v>
      </c>
      <c r="B3273" s="360" t="s">
        <v>25201</v>
      </c>
      <c r="C3273" s="359" t="s">
        <v>6599</v>
      </c>
      <c r="D3273" s="361">
        <v>7.86</v>
      </c>
      <c r="E3273" s="343"/>
    </row>
    <row r="3274" spans="1:5" s="341" customFormat="1" ht="15" x14ac:dyDescent="0.25">
      <c r="A3274" s="360" t="s">
        <v>25202</v>
      </c>
      <c r="B3274" s="360" t="s">
        <v>25203</v>
      </c>
      <c r="C3274" s="359" t="s">
        <v>6599</v>
      </c>
      <c r="D3274" s="361">
        <v>8.57</v>
      </c>
      <c r="E3274" s="343"/>
    </row>
    <row r="3275" spans="1:5" s="341" customFormat="1" ht="15" x14ac:dyDescent="0.25">
      <c r="A3275" s="360" t="s">
        <v>25204</v>
      </c>
      <c r="B3275" s="360" t="s">
        <v>25205</v>
      </c>
      <c r="C3275" s="359" t="s">
        <v>6599</v>
      </c>
      <c r="D3275" s="361">
        <v>9.08</v>
      </c>
      <c r="E3275" s="343"/>
    </row>
    <row r="3276" spans="1:5" s="341" customFormat="1" ht="15" x14ac:dyDescent="0.25">
      <c r="A3276" s="360" t="s">
        <v>25206</v>
      </c>
      <c r="B3276" s="360" t="s">
        <v>25207</v>
      </c>
      <c r="C3276" s="359" t="s">
        <v>6599</v>
      </c>
      <c r="D3276" s="361">
        <v>9.36</v>
      </c>
      <c r="E3276" s="343"/>
    </row>
    <row r="3277" spans="1:5" s="341" customFormat="1" ht="15" x14ac:dyDescent="0.25">
      <c r="A3277" s="360" t="s">
        <v>25208</v>
      </c>
      <c r="B3277" s="360" t="s">
        <v>25209</v>
      </c>
      <c r="C3277" s="359" t="s">
        <v>6599</v>
      </c>
      <c r="D3277" s="361">
        <v>5.16</v>
      </c>
      <c r="E3277" s="343"/>
    </row>
    <row r="3278" spans="1:5" s="341" customFormat="1" ht="15" x14ac:dyDescent="0.25">
      <c r="A3278" s="360" t="s">
        <v>25210</v>
      </c>
      <c r="B3278" s="360" t="s">
        <v>25211</v>
      </c>
      <c r="C3278" s="359" t="s">
        <v>6599</v>
      </c>
      <c r="D3278" s="361">
        <v>5.41</v>
      </c>
      <c r="E3278" s="343"/>
    </row>
    <row r="3279" spans="1:5" s="341" customFormat="1" ht="15" x14ac:dyDescent="0.25">
      <c r="A3279" s="360" t="s">
        <v>25212</v>
      </c>
      <c r="B3279" s="360" t="s">
        <v>25213</v>
      </c>
      <c r="C3279" s="359" t="s">
        <v>6599</v>
      </c>
      <c r="D3279" s="361">
        <v>6</v>
      </c>
      <c r="E3279" s="343"/>
    </row>
    <row r="3280" spans="1:5" s="341" customFormat="1" ht="15" x14ac:dyDescent="0.25">
      <c r="A3280" s="360" t="s">
        <v>25214</v>
      </c>
      <c r="B3280" s="360" t="s">
        <v>25215</v>
      </c>
      <c r="C3280" s="359" t="s">
        <v>6599</v>
      </c>
      <c r="D3280" s="361">
        <v>6.18</v>
      </c>
      <c r="E3280" s="343"/>
    </row>
    <row r="3281" spans="1:5" s="341" customFormat="1" ht="15" x14ac:dyDescent="0.25">
      <c r="A3281" s="360" t="s">
        <v>25216</v>
      </c>
      <c r="B3281" s="360" t="s">
        <v>25217</v>
      </c>
      <c r="C3281" s="359" t="s">
        <v>6599</v>
      </c>
      <c r="D3281" s="361">
        <v>6.33</v>
      </c>
      <c r="E3281" s="343"/>
    </row>
    <row r="3282" spans="1:5" s="341" customFormat="1" ht="15" x14ac:dyDescent="0.25">
      <c r="A3282" s="360" t="s">
        <v>25218</v>
      </c>
      <c r="B3282" s="360" t="s">
        <v>25219</v>
      </c>
      <c r="C3282" s="359" t="s">
        <v>6599</v>
      </c>
      <c r="D3282" s="361">
        <v>6.48</v>
      </c>
      <c r="E3282" s="343"/>
    </row>
    <row r="3283" spans="1:5" s="341" customFormat="1" ht="15" x14ac:dyDescent="0.25">
      <c r="A3283" s="360" t="s">
        <v>25220</v>
      </c>
      <c r="B3283" s="360" t="s">
        <v>25221</v>
      </c>
      <c r="C3283" s="359" t="s">
        <v>6599</v>
      </c>
      <c r="D3283" s="361">
        <v>6.63</v>
      </c>
      <c r="E3283" s="343"/>
    </row>
    <row r="3284" spans="1:5" s="341" customFormat="1" ht="15" x14ac:dyDescent="0.25">
      <c r="A3284" s="360" t="s">
        <v>25222</v>
      </c>
      <c r="B3284" s="360" t="s">
        <v>25223</v>
      </c>
      <c r="C3284" s="359" t="s">
        <v>6599</v>
      </c>
      <c r="D3284" s="361">
        <v>6.78</v>
      </c>
      <c r="E3284" s="343"/>
    </row>
    <row r="3285" spans="1:5" s="341" customFormat="1" ht="15" x14ac:dyDescent="0.25">
      <c r="A3285" s="360" t="s">
        <v>25224</v>
      </c>
      <c r="B3285" s="360" t="s">
        <v>25225</v>
      </c>
      <c r="C3285" s="359" t="s">
        <v>6599</v>
      </c>
      <c r="D3285" s="361">
        <v>7.3</v>
      </c>
      <c r="E3285" s="343"/>
    </row>
    <row r="3286" spans="1:5" s="341" customFormat="1" ht="15" x14ac:dyDescent="0.25">
      <c r="A3286" s="360" t="s">
        <v>25226</v>
      </c>
      <c r="B3286" s="360" t="s">
        <v>25227</v>
      </c>
      <c r="C3286" s="359" t="s">
        <v>6599</v>
      </c>
      <c r="D3286" s="361">
        <v>7.44</v>
      </c>
      <c r="E3286" s="343"/>
    </row>
    <row r="3287" spans="1:5" s="341" customFormat="1" ht="15" x14ac:dyDescent="0.25">
      <c r="A3287" s="360" t="s">
        <v>25228</v>
      </c>
      <c r="B3287" s="360" t="s">
        <v>25229</v>
      </c>
      <c r="C3287" s="359" t="s">
        <v>6599</v>
      </c>
      <c r="D3287" s="361">
        <v>7.72</v>
      </c>
      <c r="E3287" s="343"/>
    </row>
    <row r="3288" spans="1:5" s="341" customFormat="1" ht="15" x14ac:dyDescent="0.25">
      <c r="A3288" s="360" t="s">
        <v>25230</v>
      </c>
      <c r="B3288" s="360" t="s">
        <v>25231</v>
      </c>
      <c r="C3288" s="359" t="s">
        <v>6599</v>
      </c>
      <c r="D3288" s="361">
        <v>8.14</v>
      </c>
      <c r="E3288" s="343"/>
    </row>
    <row r="3289" spans="1:5" s="341" customFormat="1" ht="15" x14ac:dyDescent="0.25">
      <c r="A3289" s="360" t="s">
        <v>25232</v>
      </c>
      <c r="B3289" s="360" t="s">
        <v>25233</v>
      </c>
      <c r="C3289" s="359" t="s">
        <v>6599</v>
      </c>
      <c r="D3289" s="361">
        <v>8.74</v>
      </c>
      <c r="E3289" s="343"/>
    </row>
    <row r="3290" spans="1:5" s="341" customFormat="1" ht="15" x14ac:dyDescent="0.25">
      <c r="A3290" s="360" t="s">
        <v>25234</v>
      </c>
      <c r="B3290" s="360" t="s">
        <v>25235</v>
      </c>
      <c r="C3290" s="359" t="s">
        <v>6599</v>
      </c>
      <c r="D3290" s="361">
        <v>8.32</v>
      </c>
      <c r="E3290" s="343"/>
    </row>
    <row r="3291" spans="1:5" s="341" customFormat="1" ht="15" x14ac:dyDescent="0.25">
      <c r="A3291" s="360" t="s">
        <v>25236</v>
      </c>
      <c r="B3291" s="360" t="s">
        <v>25237</v>
      </c>
      <c r="C3291" s="359" t="s">
        <v>6599</v>
      </c>
      <c r="D3291" s="361">
        <v>8.85</v>
      </c>
      <c r="E3291" s="343"/>
    </row>
    <row r="3292" spans="1:5" s="341" customFormat="1" ht="15" x14ac:dyDescent="0.25">
      <c r="A3292" s="360" t="s">
        <v>25238</v>
      </c>
      <c r="B3292" s="360" t="s">
        <v>25239</v>
      </c>
      <c r="C3292" s="359" t="s">
        <v>6599</v>
      </c>
      <c r="D3292" s="361">
        <v>9.24</v>
      </c>
      <c r="E3292" s="343"/>
    </row>
    <row r="3293" spans="1:5" s="341" customFormat="1" ht="15" x14ac:dyDescent="0.25">
      <c r="A3293" s="360" t="s">
        <v>25240</v>
      </c>
      <c r="B3293" s="360" t="s">
        <v>25241</v>
      </c>
      <c r="C3293" s="359" t="s">
        <v>6599</v>
      </c>
      <c r="D3293" s="363">
        <v>10.29</v>
      </c>
      <c r="E3293" s="343"/>
    </row>
    <row r="3294" spans="1:5" s="341" customFormat="1" ht="15" x14ac:dyDescent="0.25">
      <c r="A3294" s="360" t="s">
        <v>25242</v>
      </c>
      <c r="B3294" s="360" t="s">
        <v>25243</v>
      </c>
      <c r="C3294" s="359" t="s">
        <v>6599</v>
      </c>
      <c r="D3294" s="363">
        <v>10.61</v>
      </c>
      <c r="E3294" s="343"/>
    </row>
    <row r="3295" spans="1:5" s="341" customFormat="1" ht="15" x14ac:dyDescent="0.25">
      <c r="A3295" s="360" t="s">
        <v>25244</v>
      </c>
      <c r="B3295" s="360" t="s">
        <v>25245</v>
      </c>
      <c r="C3295" s="359" t="s">
        <v>6599</v>
      </c>
      <c r="D3295" s="363">
        <v>10.93</v>
      </c>
      <c r="E3295" s="343"/>
    </row>
    <row r="3296" spans="1:5" s="341" customFormat="1" ht="15" x14ac:dyDescent="0.25">
      <c r="A3296" s="360" t="s">
        <v>25246</v>
      </c>
      <c r="B3296" s="360" t="s">
        <v>25247</v>
      </c>
      <c r="C3296" s="359" t="s">
        <v>6599</v>
      </c>
      <c r="D3296" s="363">
        <v>11.25</v>
      </c>
      <c r="E3296" s="343"/>
    </row>
    <row r="3297" spans="1:5" s="341" customFormat="1" ht="15" x14ac:dyDescent="0.25">
      <c r="A3297" s="360" t="s">
        <v>25248</v>
      </c>
      <c r="B3297" s="360" t="s">
        <v>25249</v>
      </c>
      <c r="C3297" s="359" t="s">
        <v>6599</v>
      </c>
      <c r="D3297" s="363">
        <v>11.51</v>
      </c>
      <c r="E3297" s="343"/>
    </row>
    <row r="3298" spans="1:5" s="341" customFormat="1" ht="15" x14ac:dyDescent="0.25">
      <c r="A3298" s="360" t="s">
        <v>25250</v>
      </c>
      <c r="B3298" s="360" t="s">
        <v>25251</v>
      </c>
      <c r="C3298" s="359" t="s">
        <v>6599</v>
      </c>
      <c r="D3298" s="363">
        <v>12.52</v>
      </c>
      <c r="E3298" s="343"/>
    </row>
    <row r="3299" spans="1:5" s="341" customFormat="1" ht="15" x14ac:dyDescent="0.25">
      <c r="A3299" s="360" t="s">
        <v>25252</v>
      </c>
      <c r="B3299" s="360" t="s">
        <v>25253</v>
      </c>
      <c r="C3299" s="359" t="s">
        <v>6599</v>
      </c>
      <c r="D3299" s="363">
        <v>12.85</v>
      </c>
      <c r="E3299" s="343"/>
    </row>
    <row r="3300" spans="1:5" s="341" customFormat="1" ht="15" x14ac:dyDescent="0.25">
      <c r="A3300" s="360" t="s">
        <v>25254</v>
      </c>
      <c r="B3300" s="360" t="s">
        <v>25255</v>
      </c>
      <c r="C3300" s="359" t="s">
        <v>6599</v>
      </c>
      <c r="D3300" s="363">
        <v>13.33</v>
      </c>
      <c r="E3300" s="343"/>
    </row>
    <row r="3301" spans="1:5" s="341" customFormat="1" ht="15" x14ac:dyDescent="0.25">
      <c r="A3301" s="360" t="s">
        <v>25256</v>
      </c>
      <c r="B3301" s="360" t="s">
        <v>25257</v>
      </c>
      <c r="C3301" s="359" t="s">
        <v>6599</v>
      </c>
      <c r="D3301" s="363">
        <v>14.89</v>
      </c>
      <c r="E3301" s="343"/>
    </row>
    <row r="3302" spans="1:5" s="341" customFormat="1" ht="15" x14ac:dyDescent="0.25">
      <c r="A3302" s="360" t="s">
        <v>25258</v>
      </c>
      <c r="B3302" s="360" t="s">
        <v>25259</v>
      </c>
      <c r="C3302" s="359" t="s">
        <v>6599</v>
      </c>
      <c r="D3302" s="363">
        <v>15.37</v>
      </c>
      <c r="E3302" s="343"/>
    </row>
    <row r="3303" spans="1:5" s="341" customFormat="1" ht="15" x14ac:dyDescent="0.25">
      <c r="A3303" s="360" t="s">
        <v>25260</v>
      </c>
      <c r="B3303" s="360" t="s">
        <v>25261</v>
      </c>
      <c r="C3303" s="359" t="s">
        <v>6599</v>
      </c>
      <c r="D3303" s="361">
        <v>8.0299999999999994</v>
      </c>
      <c r="E3303" s="343"/>
    </row>
    <row r="3304" spans="1:5" s="341" customFormat="1" ht="15" x14ac:dyDescent="0.25">
      <c r="A3304" s="360" t="s">
        <v>25262</v>
      </c>
      <c r="B3304" s="360" t="s">
        <v>25263</v>
      </c>
      <c r="C3304" s="359" t="s">
        <v>6599</v>
      </c>
      <c r="D3304" s="361">
        <v>8.3699999999999992</v>
      </c>
      <c r="E3304" s="343"/>
    </row>
    <row r="3305" spans="1:5" s="341" customFormat="1" ht="15" x14ac:dyDescent="0.25">
      <c r="A3305" s="360" t="s">
        <v>25264</v>
      </c>
      <c r="B3305" s="360" t="s">
        <v>25265</v>
      </c>
      <c r="C3305" s="359" t="s">
        <v>6599</v>
      </c>
      <c r="D3305" s="361">
        <v>8.61</v>
      </c>
      <c r="E3305" s="343"/>
    </row>
    <row r="3306" spans="1:5" s="341" customFormat="1" ht="15" x14ac:dyDescent="0.25">
      <c r="A3306" s="360" t="s">
        <v>25266</v>
      </c>
      <c r="B3306" s="360" t="s">
        <v>25267</v>
      </c>
      <c r="C3306" s="359" t="s">
        <v>6599</v>
      </c>
      <c r="D3306" s="361">
        <v>8.85</v>
      </c>
      <c r="E3306" s="343"/>
    </row>
    <row r="3307" spans="1:5" s="341" customFormat="1" ht="15" x14ac:dyDescent="0.25">
      <c r="A3307" s="360" t="s">
        <v>25268</v>
      </c>
      <c r="B3307" s="360" t="s">
        <v>25269</v>
      </c>
      <c r="C3307" s="359" t="s">
        <v>6599</v>
      </c>
      <c r="D3307" s="361">
        <v>9.0500000000000007</v>
      </c>
      <c r="E3307" s="343"/>
    </row>
    <row r="3308" spans="1:5" s="341" customFormat="1" ht="15" x14ac:dyDescent="0.25">
      <c r="A3308" s="360" t="s">
        <v>25270</v>
      </c>
      <c r="B3308" s="360" t="s">
        <v>25271</v>
      </c>
      <c r="C3308" s="359" t="s">
        <v>6599</v>
      </c>
      <c r="D3308" s="361">
        <v>9.2899999999999991</v>
      </c>
      <c r="E3308" s="343"/>
    </row>
    <row r="3309" spans="1:5" s="341" customFormat="1" ht="15" x14ac:dyDescent="0.25">
      <c r="A3309" s="360" t="s">
        <v>25272</v>
      </c>
      <c r="B3309" s="360" t="s">
        <v>25273</v>
      </c>
      <c r="C3309" s="359" t="s">
        <v>6599</v>
      </c>
      <c r="D3309" s="361">
        <v>9.48</v>
      </c>
      <c r="E3309" s="343"/>
    </row>
    <row r="3310" spans="1:5" s="341" customFormat="1" ht="15" x14ac:dyDescent="0.25">
      <c r="A3310" s="360" t="s">
        <v>25274</v>
      </c>
      <c r="B3310" s="360" t="s">
        <v>25275</v>
      </c>
      <c r="C3310" s="359" t="s">
        <v>6599</v>
      </c>
      <c r="D3310" s="363">
        <v>10.35</v>
      </c>
      <c r="E3310" s="343"/>
    </row>
    <row r="3311" spans="1:5" s="341" customFormat="1" ht="15" x14ac:dyDescent="0.25">
      <c r="A3311" s="360" t="s">
        <v>25276</v>
      </c>
      <c r="B3311" s="360" t="s">
        <v>25277</v>
      </c>
      <c r="C3311" s="359" t="s">
        <v>6599</v>
      </c>
      <c r="D3311" s="363">
        <v>10.54</v>
      </c>
      <c r="E3311" s="343"/>
    </row>
    <row r="3312" spans="1:5" s="341" customFormat="1" ht="15" x14ac:dyDescent="0.25">
      <c r="A3312" s="360" t="s">
        <v>25278</v>
      </c>
      <c r="B3312" s="360" t="s">
        <v>25279</v>
      </c>
      <c r="C3312" s="359" t="s">
        <v>6599</v>
      </c>
      <c r="D3312" s="363">
        <v>10.74</v>
      </c>
      <c r="E3312" s="343"/>
    </row>
    <row r="3313" spans="1:5" s="341" customFormat="1" ht="15" x14ac:dyDescent="0.25">
      <c r="A3313" s="360" t="s">
        <v>25280</v>
      </c>
      <c r="B3313" s="360" t="s">
        <v>25281</v>
      </c>
      <c r="C3313" s="359" t="s">
        <v>6599</v>
      </c>
      <c r="D3313" s="363">
        <v>11.06</v>
      </c>
      <c r="E3313" s="343"/>
    </row>
    <row r="3314" spans="1:5" s="341" customFormat="1" ht="15" x14ac:dyDescent="0.25">
      <c r="A3314" s="360" t="s">
        <v>25282</v>
      </c>
      <c r="B3314" s="360" t="s">
        <v>25283</v>
      </c>
      <c r="C3314" s="359" t="s">
        <v>6599</v>
      </c>
      <c r="D3314" s="363">
        <v>11.64</v>
      </c>
      <c r="E3314" s="343"/>
    </row>
    <row r="3315" spans="1:5" s="341" customFormat="1" ht="15" x14ac:dyDescent="0.25">
      <c r="A3315" s="360" t="s">
        <v>25284</v>
      </c>
      <c r="B3315" s="360" t="s">
        <v>25285</v>
      </c>
      <c r="C3315" s="359" t="s">
        <v>6599</v>
      </c>
      <c r="D3315" s="363">
        <v>12.6</v>
      </c>
      <c r="E3315" s="343"/>
    </row>
    <row r="3316" spans="1:5" s="341" customFormat="1" ht="15" x14ac:dyDescent="0.25">
      <c r="A3316" s="360" t="s">
        <v>25286</v>
      </c>
      <c r="B3316" s="360" t="s">
        <v>25287</v>
      </c>
      <c r="C3316" s="359" t="s">
        <v>6599</v>
      </c>
      <c r="D3316" s="361">
        <v>7.94</v>
      </c>
      <c r="E3316" s="343"/>
    </row>
    <row r="3317" spans="1:5" s="341" customFormat="1" ht="15" x14ac:dyDescent="0.25">
      <c r="A3317" s="360" t="s">
        <v>25288</v>
      </c>
      <c r="B3317" s="360" t="s">
        <v>25289</v>
      </c>
      <c r="C3317" s="359" t="s">
        <v>6599</v>
      </c>
      <c r="D3317" s="361">
        <v>8.23</v>
      </c>
      <c r="E3317" s="343"/>
    </row>
    <row r="3318" spans="1:5" s="341" customFormat="1" ht="15" x14ac:dyDescent="0.25">
      <c r="A3318" s="360" t="s">
        <v>25290</v>
      </c>
      <c r="B3318" s="360" t="s">
        <v>25291</v>
      </c>
      <c r="C3318" s="359" t="s">
        <v>6599</v>
      </c>
      <c r="D3318" s="361">
        <v>8.42</v>
      </c>
      <c r="E3318" s="343"/>
    </row>
    <row r="3319" spans="1:5" s="341" customFormat="1" ht="15" x14ac:dyDescent="0.25">
      <c r="A3319" s="360" t="s">
        <v>25292</v>
      </c>
      <c r="B3319" s="360" t="s">
        <v>25293</v>
      </c>
      <c r="C3319" s="359" t="s">
        <v>6599</v>
      </c>
      <c r="D3319" s="361">
        <v>8.61</v>
      </c>
      <c r="E3319" s="343"/>
    </row>
    <row r="3320" spans="1:5" s="341" customFormat="1" ht="15" x14ac:dyDescent="0.25">
      <c r="A3320" s="360" t="s">
        <v>25294</v>
      </c>
      <c r="B3320" s="360" t="s">
        <v>25295</v>
      </c>
      <c r="C3320" s="359" t="s">
        <v>6599</v>
      </c>
      <c r="D3320" s="361">
        <v>8.81</v>
      </c>
      <c r="E3320" s="343"/>
    </row>
    <row r="3321" spans="1:5" s="341" customFormat="1" ht="15" x14ac:dyDescent="0.25">
      <c r="A3321" s="360" t="s">
        <v>25296</v>
      </c>
      <c r="B3321" s="360" t="s">
        <v>25297</v>
      </c>
      <c r="C3321" s="359" t="s">
        <v>6599</v>
      </c>
      <c r="D3321" s="361">
        <v>8.9499999999999993</v>
      </c>
      <c r="E3321" s="343"/>
    </row>
    <row r="3322" spans="1:5" s="341" customFormat="1" ht="15" x14ac:dyDescent="0.25">
      <c r="A3322" s="360" t="s">
        <v>25298</v>
      </c>
      <c r="B3322" s="360" t="s">
        <v>25299</v>
      </c>
      <c r="C3322" s="359" t="s">
        <v>6599</v>
      </c>
      <c r="D3322" s="361">
        <v>9.14</v>
      </c>
      <c r="E3322" s="343"/>
    </row>
    <row r="3323" spans="1:5" s="341" customFormat="1" ht="15" x14ac:dyDescent="0.25">
      <c r="A3323" s="360" t="s">
        <v>25300</v>
      </c>
      <c r="B3323" s="360" t="s">
        <v>25301</v>
      </c>
      <c r="C3323" s="359" t="s">
        <v>6599</v>
      </c>
      <c r="D3323" s="361">
        <v>9.2899999999999991</v>
      </c>
      <c r="E3323" s="343"/>
    </row>
    <row r="3324" spans="1:5" s="341" customFormat="1" ht="15" x14ac:dyDescent="0.25">
      <c r="A3324" s="360" t="s">
        <v>25302</v>
      </c>
      <c r="B3324" s="360" t="s">
        <v>25303</v>
      </c>
      <c r="C3324" s="359" t="s">
        <v>6599</v>
      </c>
      <c r="D3324" s="361">
        <v>9.43</v>
      </c>
      <c r="E3324" s="343"/>
    </row>
    <row r="3325" spans="1:5" s="341" customFormat="1" ht="15" x14ac:dyDescent="0.25">
      <c r="A3325" s="360" t="s">
        <v>25304</v>
      </c>
      <c r="B3325" s="360" t="s">
        <v>25305</v>
      </c>
      <c r="C3325" s="359" t="s">
        <v>6599</v>
      </c>
      <c r="D3325" s="363">
        <v>10.29</v>
      </c>
      <c r="E3325" s="343"/>
    </row>
    <row r="3326" spans="1:5" s="341" customFormat="1" ht="15" x14ac:dyDescent="0.25">
      <c r="A3326" s="360" t="s">
        <v>25306</v>
      </c>
      <c r="B3326" s="360" t="s">
        <v>25307</v>
      </c>
      <c r="C3326" s="359" t="s">
        <v>6599</v>
      </c>
      <c r="D3326" s="363">
        <v>10.54</v>
      </c>
      <c r="E3326" s="343"/>
    </row>
    <row r="3327" spans="1:5" s="341" customFormat="1" ht="15" x14ac:dyDescent="0.25">
      <c r="A3327" s="360" t="s">
        <v>25308</v>
      </c>
      <c r="B3327" s="360" t="s">
        <v>25309</v>
      </c>
      <c r="C3327" s="359" t="s">
        <v>6599</v>
      </c>
      <c r="D3327" s="363">
        <v>10.99</v>
      </c>
      <c r="E3327" s="343"/>
    </row>
    <row r="3328" spans="1:5" s="341" customFormat="1" ht="15" x14ac:dyDescent="0.25">
      <c r="A3328" s="360" t="s">
        <v>25310</v>
      </c>
      <c r="B3328" s="360" t="s">
        <v>25311</v>
      </c>
      <c r="C3328" s="359" t="s">
        <v>6599</v>
      </c>
      <c r="D3328" s="363">
        <v>11.25</v>
      </c>
      <c r="E3328" s="343"/>
    </row>
    <row r="3329" spans="1:5" s="341" customFormat="1" ht="15" x14ac:dyDescent="0.25">
      <c r="A3329" s="360" t="s">
        <v>25312</v>
      </c>
      <c r="B3329" s="360" t="s">
        <v>25313</v>
      </c>
      <c r="C3329" s="359" t="s">
        <v>6599</v>
      </c>
      <c r="D3329" s="363">
        <v>40.880000000000003</v>
      </c>
      <c r="E3329" s="343"/>
    </row>
    <row r="3330" spans="1:5" s="341" customFormat="1" ht="15" x14ac:dyDescent="0.25">
      <c r="A3330" s="360" t="s">
        <v>25314</v>
      </c>
      <c r="B3330" s="360" t="s">
        <v>25315</v>
      </c>
      <c r="C3330" s="359" t="s">
        <v>6599</v>
      </c>
      <c r="D3330" s="363">
        <v>41.59</v>
      </c>
      <c r="E3330" s="343"/>
    </row>
    <row r="3331" spans="1:5" s="341" customFormat="1" ht="15" x14ac:dyDescent="0.25">
      <c r="A3331" s="360" t="s">
        <v>25316</v>
      </c>
      <c r="B3331" s="360" t="s">
        <v>25317</v>
      </c>
      <c r="C3331" s="359" t="s">
        <v>6599</v>
      </c>
      <c r="D3331" s="363">
        <v>42.17</v>
      </c>
      <c r="E3331" s="343"/>
    </row>
    <row r="3332" spans="1:5" s="341" customFormat="1" ht="15" x14ac:dyDescent="0.25">
      <c r="A3332" s="360" t="s">
        <v>25318</v>
      </c>
      <c r="B3332" s="360" t="s">
        <v>25319</v>
      </c>
      <c r="C3332" s="359" t="s">
        <v>6599</v>
      </c>
      <c r="D3332" s="363">
        <v>43.75</v>
      </c>
      <c r="E3332" s="343"/>
    </row>
    <row r="3333" spans="1:5" s="341" customFormat="1" ht="15" x14ac:dyDescent="0.25">
      <c r="A3333" s="360" t="s">
        <v>25320</v>
      </c>
      <c r="B3333" s="360" t="s">
        <v>25321</v>
      </c>
      <c r="C3333" s="359" t="s">
        <v>6599</v>
      </c>
      <c r="D3333" s="363">
        <v>44.23</v>
      </c>
      <c r="E3333" s="343"/>
    </row>
    <row r="3334" spans="1:5" s="341" customFormat="1" ht="15" x14ac:dyDescent="0.25">
      <c r="A3334" s="360" t="s">
        <v>25322</v>
      </c>
      <c r="B3334" s="360" t="s">
        <v>25323</v>
      </c>
      <c r="C3334" s="359" t="s">
        <v>6599</v>
      </c>
      <c r="D3334" s="363">
        <v>44.71</v>
      </c>
      <c r="E3334" s="343"/>
    </row>
    <row r="3335" spans="1:5" s="341" customFormat="1" ht="15" x14ac:dyDescent="0.25">
      <c r="A3335" s="360" t="s">
        <v>25324</v>
      </c>
      <c r="B3335" s="360" t="s">
        <v>25325</v>
      </c>
      <c r="C3335" s="359" t="s">
        <v>6599</v>
      </c>
      <c r="D3335" s="363">
        <v>45.18</v>
      </c>
      <c r="E3335" s="343"/>
    </row>
    <row r="3336" spans="1:5" s="341" customFormat="1" ht="15" x14ac:dyDescent="0.25">
      <c r="A3336" s="360" t="s">
        <v>25326</v>
      </c>
      <c r="B3336" s="360" t="s">
        <v>25327</v>
      </c>
      <c r="C3336" s="359" t="s">
        <v>6599</v>
      </c>
      <c r="D3336" s="363">
        <v>45.57</v>
      </c>
      <c r="E3336" s="343"/>
    </row>
    <row r="3337" spans="1:5" s="341" customFormat="1" ht="15" x14ac:dyDescent="0.25">
      <c r="A3337" s="360" t="s">
        <v>25328</v>
      </c>
      <c r="B3337" s="360" t="s">
        <v>25329</v>
      </c>
      <c r="C3337" s="359" t="s">
        <v>6599</v>
      </c>
      <c r="D3337" s="363">
        <v>46.04</v>
      </c>
      <c r="E3337" s="343"/>
    </row>
    <row r="3338" spans="1:5" s="341" customFormat="1" ht="15" x14ac:dyDescent="0.25">
      <c r="A3338" s="360" t="s">
        <v>25330</v>
      </c>
      <c r="B3338" s="360" t="s">
        <v>25331</v>
      </c>
      <c r="C3338" s="359" t="s">
        <v>6599</v>
      </c>
      <c r="D3338" s="363">
        <v>47.46</v>
      </c>
      <c r="E3338" s="343"/>
    </row>
    <row r="3339" spans="1:5" s="341" customFormat="1" ht="15" x14ac:dyDescent="0.25">
      <c r="A3339" s="360" t="s">
        <v>25332</v>
      </c>
      <c r="B3339" s="360" t="s">
        <v>25333</v>
      </c>
      <c r="C3339" s="359" t="s">
        <v>6599</v>
      </c>
      <c r="D3339" s="363">
        <v>48.3</v>
      </c>
      <c r="E3339" s="343"/>
    </row>
    <row r="3340" spans="1:5" s="341" customFormat="1" ht="15" x14ac:dyDescent="0.25">
      <c r="A3340" s="360" t="s">
        <v>25334</v>
      </c>
      <c r="B3340" s="360" t="s">
        <v>25335</v>
      </c>
      <c r="C3340" s="359" t="s">
        <v>6599</v>
      </c>
      <c r="D3340" s="363">
        <v>50.65</v>
      </c>
      <c r="E3340" s="343"/>
    </row>
    <row r="3341" spans="1:5" s="341" customFormat="1" ht="15" x14ac:dyDescent="0.25">
      <c r="A3341" s="360" t="s">
        <v>25336</v>
      </c>
      <c r="B3341" s="360" t="s">
        <v>25337</v>
      </c>
      <c r="C3341" s="359" t="s">
        <v>6599</v>
      </c>
      <c r="D3341" s="363">
        <v>51.36</v>
      </c>
      <c r="E3341" s="343"/>
    </row>
    <row r="3342" spans="1:5" s="341" customFormat="1" ht="15" x14ac:dyDescent="0.25">
      <c r="A3342" s="360" t="s">
        <v>25338</v>
      </c>
      <c r="B3342" s="360" t="s">
        <v>25339</v>
      </c>
      <c r="C3342" s="359" t="s">
        <v>6599</v>
      </c>
      <c r="D3342" s="363">
        <v>40.450000000000003</v>
      </c>
      <c r="E3342" s="343"/>
    </row>
    <row r="3343" spans="1:5" s="341" customFormat="1" ht="15" x14ac:dyDescent="0.25">
      <c r="A3343" s="360" t="s">
        <v>25340</v>
      </c>
      <c r="B3343" s="360" t="s">
        <v>25341</v>
      </c>
      <c r="C3343" s="359" t="s">
        <v>6599</v>
      </c>
      <c r="D3343" s="363">
        <v>40.880000000000003</v>
      </c>
      <c r="E3343" s="343"/>
    </row>
    <row r="3344" spans="1:5" s="341" customFormat="1" ht="15" x14ac:dyDescent="0.25">
      <c r="A3344" s="360" t="s">
        <v>25342</v>
      </c>
      <c r="B3344" s="360" t="s">
        <v>25343</v>
      </c>
      <c r="C3344" s="359" t="s">
        <v>6599</v>
      </c>
      <c r="D3344" s="363">
        <v>41.31</v>
      </c>
      <c r="E3344" s="343"/>
    </row>
    <row r="3345" spans="1:5" s="341" customFormat="1" ht="15" x14ac:dyDescent="0.25">
      <c r="A3345" s="360" t="s">
        <v>25344</v>
      </c>
      <c r="B3345" s="360" t="s">
        <v>25345</v>
      </c>
      <c r="C3345" s="359" t="s">
        <v>6599</v>
      </c>
      <c r="D3345" s="363">
        <v>41.59</v>
      </c>
      <c r="E3345" s="343"/>
    </row>
    <row r="3346" spans="1:5" s="341" customFormat="1" ht="15" x14ac:dyDescent="0.25">
      <c r="A3346" s="360" t="s">
        <v>25346</v>
      </c>
      <c r="B3346" s="360" t="s">
        <v>25347</v>
      </c>
      <c r="C3346" s="359" t="s">
        <v>6599</v>
      </c>
      <c r="D3346" s="363">
        <v>41.95</v>
      </c>
      <c r="E3346" s="343"/>
    </row>
    <row r="3347" spans="1:5" s="341" customFormat="1" ht="15" x14ac:dyDescent="0.25">
      <c r="A3347" s="360" t="s">
        <v>25348</v>
      </c>
      <c r="B3347" s="360" t="s">
        <v>25349</v>
      </c>
      <c r="C3347" s="359" t="s">
        <v>6599</v>
      </c>
      <c r="D3347" s="363">
        <v>42.24</v>
      </c>
      <c r="E3347" s="343"/>
    </row>
    <row r="3348" spans="1:5" s="341" customFormat="1" ht="15" x14ac:dyDescent="0.25">
      <c r="A3348" s="360" t="s">
        <v>25350</v>
      </c>
      <c r="B3348" s="360" t="s">
        <v>25351</v>
      </c>
      <c r="C3348" s="359" t="s">
        <v>6599</v>
      </c>
      <c r="D3348" s="363">
        <v>42.52</v>
      </c>
      <c r="E3348" s="343"/>
    </row>
    <row r="3349" spans="1:5" s="341" customFormat="1" ht="15" x14ac:dyDescent="0.25">
      <c r="A3349" s="360" t="s">
        <v>25352</v>
      </c>
      <c r="B3349" s="360" t="s">
        <v>25353</v>
      </c>
      <c r="C3349" s="359" t="s">
        <v>6599</v>
      </c>
      <c r="D3349" s="363">
        <v>43.85</v>
      </c>
      <c r="E3349" s="343"/>
    </row>
    <row r="3350" spans="1:5" s="341" customFormat="1" ht="15" x14ac:dyDescent="0.25">
      <c r="A3350" s="360" t="s">
        <v>25354</v>
      </c>
      <c r="B3350" s="360" t="s">
        <v>25355</v>
      </c>
      <c r="C3350" s="359" t="s">
        <v>6599</v>
      </c>
      <c r="D3350" s="363">
        <v>44.13</v>
      </c>
      <c r="E3350" s="343"/>
    </row>
    <row r="3351" spans="1:5" s="341" customFormat="1" ht="15" x14ac:dyDescent="0.25">
      <c r="A3351" s="360" t="s">
        <v>25356</v>
      </c>
      <c r="B3351" s="360" t="s">
        <v>25357</v>
      </c>
      <c r="C3351" s="359" t="s">
        <v>6599</v>
      </c>
      <c r="D3351" s="363">
        <v>44.42</v>
      </c>
      <c r="E3351" s="343"/>
    </row>
    <row r="3352" spans="1:5" s="341" customFormat="1" ht="15" x14ac:dyDescent="0.25">
      <c r="A3352" s="360" t="s">
        <v>25358</v>
      </c>
      <c r="B3352" s="360" t="s">
        <v>25359</v>
      </c>
      <c r="C3352" s="359" t="s">
        <v>6599</v>
      </c>
      <c r="D3352" s="363">
        <v>44.9</v>
      </c>
      <c r="E3352" s="343"/>
    </row>
    <row r="3353" spans="1:5" s="341" customFormat="1" ht="15" x14ac:dyDescent="0.25">
      <c r="A3353" s="360" t="s">
        <v>25360</v>
      </c>
      <c r="B3353" s="360" t="s">
        <v>25361</v>
      </c>
      <c r="C3353" s="359" t="s">
        <v>6599</v>
      </c>
      <c r="D3353" s="363">
        <v>45.76</v>
      </c>
      <c r="E3353" s="343"/>
    </row>
    <row r="3354" spans="1:5" s="341" customFormat="1" ht="15" x14ac:dyDescent="0.25">
      <c r="A3354" s="360" t="s">
        <v>25362</v>
      </c>
      <c r="B3354" s="360" t="s">
        <v>25363</v>
      </c>
      <c r="C3354" s="359" t="s">
        <v>6599</v>
      </c>
      <c r="D3354" s="363">
        <v>47.22</v>
      </c>
      <c r="E3354" s="343"/>
    </row>
    <row r="3355" spans="1:5" s="341" customFormat="1" ht="15" x14ac:dyDescent="0.25">
      <c r="A3355" s="360" t="s">
        <v>25364</v>
      </c>
      <c r="B3355" s="360" t="s">
        <v>25365</v>
      </c>
      <c r="C3355" s="359" t="s">
        <v>6599</v>
      </c>
      <c r="D3355" s="363">
        <v>40.299999999999997</v>
      </c>
      <c r="E3355" s="343"/>
    </row>
    <row r="3356" spans="1:5" s="341" customFormat="1" ht="15" x14ac:dyDescent="0.25">
      <c r="A3356" s="360" t="s">
        <v>25366</v>
      </c>
      <c r="B3356" s="360" t="s">
        <v>25367</v>
      </c>
      <c r="C3356" s="359" t="s">
        <v>6599</v>
      </c>
      <c r="D3356" s="363">
        <v>40.659999999999997</v>
      </c>
      <c r="E3356" s="343"/>
    </row>
    <row r="3357" spans="1:5" s="341" customFormat="1" ht="15" x14ac:dyDescent="0.25">
      <c r="A3357" s="360" t="s">
        <v>25368</v>
      </c>
      <c r="B3357" s="360" t="s">
        <v>25369</v>
      </c>
      <c r="C3357" s="359" t="s">
        <v>6599</v>
      </c>
      <c r="D3357" s="363">
        <v>40.950000000000003</v>
      </c>
      <c r="E3357" s="343"/>
    </row>
    <row r="3358" spans="1:5" s="341" customFormat="1" ht="15" x14ac:dyDescent="0.25">
      <c r="A3358" s="360" t="s">
        <v>25370</v>
      </c>
      <c r="B3358" s="360" t="s">
        <v>25371</v>
      </c>
      <c r="C3358" s="359" t="s">
        <v>6599</v>
      </c>
      <c r="D3358" s="363">
        <v>41.24</v>
      </c>
      <c r="E3358" s="343"/>
    </row>
    <row r="3359" spans="1:5" s="341" customFormat="1" ht="15" x14ac:dyDescent="0.25">
      <c r="A3359" s="360" t="s">
        <v>25372</v>
      </c>
      <c r="B3359" s="360" t="s">
        <v>25373</v>
      </c>
      <c r="C3359" s="359" t="s">
        <v>6599</v>
      </c>
      <c r="D3359" s="363">
        <v>41.52</v>
      </c>
      <c r="E3359" s="343"/>
    </row>
    <row r="3360" spans="1:5" s="341" customFormat="1" ht="15" x14ac:dyDescent="0.25">
      <c r="A3360" s="360" t="s">
        <v>25374</v>
      </c>
      <c r="B3360" s="360" t="s">
        <v>25375</v>
      </c>
      <c r="C3360" s="359" t="s">
        <v>6599</v>
      </c>
      <c r="D3360" s="363">
        <v>41.74</v>
      </c>
      <c r="E3360" s="343"/>
    </row>
    <row r="3361" spans="1:5" s="341" customFormat="1" ht="15" x14ac:dyDescent="0.25">
      <c r="A3361" s="360" t="s">
        <v>25376</v>
      </c>
      <c r="B3361" s="360" t="s">
        <v>25377</v>
      </c>
      <c r="C3361" s="359" t="s">
        <v>6599</v>
      </c>
      <c r="D3361" s="363">
        <v>42.02</v>
      </c>
      <c r="E3361" s="343"/>
    </row>
    <row r="3362" spans="1:5" s="341" customFormat="1" ht="15" x14ac:dyDescent="0.25">
      <c r="A3362" s="360" t="s">
        <v>25378</v>
      </c>
      <c r="B3362" s="360" t="s">
        <v>25379</v>
      </c>
      <c r="C3362" s="359" t="s">
        <v>6599</v>
      </c>
      <c r="D3362" s="363">
        <v>42.24</v>
      </c>
      <c r="E3362" s="343"/>
    </row>
    <row r="3363" spans="1:5" s="341" customFormat="1" ht="15" x14ac:dyDescent="0.25">
      <c r="A3363" s="360" t="s">
        <v>25380</v>
      </c>
      <c r="B3363" s="360" t="s">
        <v>25381</v>
      </c>
      <c r="C3363" s="359" t="s">
        <v>6599</v>
      </c>
      <c r="D3363" s="363">
        <v>42.45</v>
      </c>
      <c r="E3363" s="343"/>
    </row>
    <row r="3364" spans="1:5" s="341" customFormat="1" ht="15" x14ac:dyDescent="0.25">
      <c r="A3364" s="360" t="s">
        <v>25382</v>
      </c>
      <c r="B3364" s="360" t="s">
        <v>25383</v>
      </c>
      <c r="C3364" s="359" t="s">
        <v>6599</v>
      </c>
      <c r="D3364" s="363">
        <v>43.75</v>
      </c>
      <c r="E3364" s="343"/>
    </row>
    <row r="3365" spans="1:5" s="341" customFormat="1" ht="15" x14ac:dyDescent="0.25">
      <c r="A3365" s="360" t="s">
        <v>25384</v>
      </c>
      <c r="B3365" s="360" t="s">
        <v>25385</v>
      </c>
      <c r="C3365" s="359" t="s">
        <v>6599</v>
      </c>
      <c r="D3365" s="363">
        <v>44.13</v>
      </c>
      <c r="E3365" s="343"/>
    </row>
    <row r="3366" spans="1:5" s="341" customFormat="1" ht="15" x14ac:dyDescent="0.25">
      <c r="A3366" s="360" t="s">
        <v>25386</v>
      </c>
      <c r="B3366" s="360" t="s">
        <v>25387</v>
      </c>
      <c r="C3366" s="359" t="s">
        <v>6599</v>
      </c>
      <c r="D3366" s="363">
        <v>44.8</v>
      </c>
      <c r="E3366" s="343"/>
    </row>
    <row r="3367" spans="1:5" s="341" customFormat="1" ht="15" x14ac:dyDescent="0.25">
      <c r="A3367" s="360" t="s">
        <v>25388</v>
      </c>
      <c r="B3367" s="360" t="s">
        <v>25389</v>
      </c>
      <c r="C3367" s="359" t="s">
        <v>6599</v>
      </c>
      <c r="D3367" s="363">
        <v>45.18</v>
      </c>
      <c r="E3367" s="343"/>
    </row>
    <row r="3368" spans="1:5" s="341" customFormat="1" ht="15" x14ac:dyDescent="0.25">
      <c r="A3368" s="360" t="s">
        <v>25390</v>
      </c>
      <c r="B3368" s="360" t="s">
        <v>25391</v>
      </c>
      <c r="C3368" s="359" t="s">
        <v>6599</v>
      </c>
      <c r="D3368" s="363">
        <v>38.659999999999997</v>
      </c>
      <c r="E3368" s="343"/>
    </row>
    <row r="3369" spans="1:5" s="341" customFormat="1" ht="15" x14ac:dyDescent="0.25">
      <c r="A3369" s="360" t="s">
        <v>25392</v>
      </c>
      <c r="B3369" s="360" t="s">
        <v>25393</v>
      </c>
      <c r="C3369" s="359" t="s">
        <v>6599</v>
      </c>
      <c r="D3369" s="363">
        <v>39.4</v>
      </c>
      <c r="E3369" s="343"/>
    </row>
    <row r="3370" spans="1:5" s="341" customFormat="1" ht="15" x14ac:dyDescent="0.25">
      <c r="A3370" s="360" t="s">
        <v>25394</v>
      </c>
      <c r="B3370" s="360" t="s">
        <v>25395</v>
      </c>
      <c r="C3370" s="359" t="s">
        <v>6599</v>
      </c>
      <c r="D3370" s="363">
        <v>40.85</v>
      </c>
      <c r="E3370" s="343"/>
    </row>
    <row r="3371" spans="1:5" s="341" customFormat="1" ht="15" x14ac:dyDescent="0.25">
      <c r="A3371" s="360" t="s">
        <v>25396</v>
      </c>
      <c r="B3371" s="360" t="s">
        <v>25397</v>
      </c>
      <c r="C3371" s="359" t="s">
        <v>6599</v>
      </c>
      <c r="D3371" s="363">
        <v>41.39</v>
      </c>
      <c r="E3371" s="343"/>
    </row>
    <row r="3372" spans="1:5" s="341" customFormat="1" ht="15" x14ac:dyDescent="0.25">
      <c r="A3372" s="360" t="s">
        <v>25398</v>
      </c>
      <c r="B3372" s="360" t="s">
        <v>25399</v>
      </c>
      <c r="C3372" s="359" t="s">
        <v>6599</v>
      </c>
      <c r="D3372" s="363">
        <v>41.85</v>
      </c>
      <c r="E3372" s="343"/>
    </row>
    <row r="3373" spans="1:5" s="341" customFormat="1" ht="15" x14ac:dyDescent="0.25">
      <c r="A3373" s="360" t="s">
        <v>25400</v>
      </c>
      <c r="B3373" s="360" t="s">
        <v>25401</v>
      </c>
      <c r="C3373" s="359" t="s">
        <v>6599</v>
      </c>
      <c r="D3373" s="363">
        <v>43.18</v>
      </c>
      <c r="E3373" s="343"/>
    </row>
    <row r="3374" spans="1:5" s="341" customFormat="1" ht="15" x14ac:dyDescent="0.25">
      <c r="A3374" s="360" t="s">
        <v>25402</v>
      </c>
      <c r="B3374" s="360" t="s">
        <v>25403</v>
      </c>
      <c r="C3374" s="359" t="s">
        <v>6599</v>
      </c>
      <c r="D3374" s="363">
        <v>43.56</v>
      </c>
      <c r="E3374" s="343"/>
    </row>
    <row r="3375" spans="1:5" s="341" customFormat="1" ht="15" x14ac:dyDescent="0.25">
      <c r="A3375" s="360" t="s">
        <v>25404</v>
      </c>
      <c r="B3375" s="360" t="s">
        <v>25405</v>
      </c>
      <c r="C3375" s="359" t="s">
        <v>6599</v>
      </c>
      <c r="D3375" s="363">
        <v>44.04</v>
      </c>
      <c r="E3375" s="343"/>
    </row>
    <row r="3376" spans="1:5" s="341" customFormat="1" ht="15" x14ac:dyDescent="0.25">
      <c r="A3376" s="360" t="s">
        <v>25406</v>
      </c>
      <c r="B3376" s="360" t="s">
        <v>25407</v>
      </c>
      <c r="C3376" s="359" t="s">
        <v>6599</v>
      </c>
      <c r="D3376" s="363">
        <v>44.52</v>
      </c>
      <c r="E3376" s="343"/>
    </row>
    <row r="3377" spans="1:5" s="341" customFormat="1" ht="15" x14ac:dyDescent="0.25">
      <c r="A3377" s="360" t="s">
        <v>25408</v>
      </c>
      <c r="B3377" s="360" t="s">
        <v>25409</v>
      </c>
      <c r="C3377" s="359" t="s">
        <v>6599</v>
      </c>
      <c r="D3377" s="363">
        <v>44.91</v>
      </c>
      <c r="E3377" s="343"/>
    </row>
    <row r="3378" spans="1:5" s="341" customFormat="1" ht="15" x14ac:dyDescent="0.25">
      <c r="A3378" s="360" t="s">
        <v>25410</v>
      </c>
      <c r="B3378" s="360" t="s">
        <v>25411</v>
      </c>
      <c r="C3378" s="359" t="s">
        <v>6599</v>
      </c>
      <c r="D3378" s="363">
        <v>46.62</v>
      </c>
      <c r="E3378" s="343"/>
    </row>
    <row r="3379" spans="1:5" s="341" customFormat="1" ht="15" x14ac:dyDescent="0.25">
      <c r="A3379" s="360" t="s">
        <v>25412</v>
      </c>
      <c r="B3379" s="360" t="s">
        <v>25413</v>
      </c>
      <c r="C3379" s="359" t="s">
        <v>6599</v>
      </c>
      <c r="D3379" s="363">
        <v>47.77</v>
      </c>
      <c r="E3379" s="343"/>
    </row>
    <row r="3380" spans="1:5" s="341" customFormat="1" ht="15" x14ac:dyDescent="0.25">
      <c r="A3380" s="360" t="s">
        <v>25414</v>
      </c>
      <c r="B3380" s="360" t="s">
        <v>25415</v>
      </c>
      <c r="C3380" s="359" t="s">
        <v>6599</v>
      </c>
      <c r="D3380" s="363">
        <v>49.33</v>
      </c>
      <c r="E3380" s="343"/>
    </row>
    <row r="3381" spans="1:5" s="341" customFormat="1" ht="15" x14ac:dyDescent="0.25">
      <c r="A3381" s="360" t="s">
        <v>25416</v>
      </c>
      <c r="B3381" s="360" t="s">
        <v>25417</v>
      </c>
      <c r="C3381" s="359" t="s">
        <v>6599</v>
      </c>
      <c r="D3381" s="363">
        <v>38.25</v>
      </c>
      <c r="E3381" s="343"/>
    </row>
    <row r="3382" spans="1:5" s="341" customFormat="1" ht="15" x14ac:dyDescent="0.25">
      <c r="A3382" s="360" t="s">
        <v>25418</v>
      </c>
      <c r="B3382" s="360" t="s">
        <v>25419</v>
      </c>
      <c r="C3382" s="359" t="s">
        <v>6599</v>
      </c>
      <c r="D3382" s="363">
        <v>38.659999999999997</v>
      </c>
      <c r="E3382" s="343"/>
    </row>
    <row r="3383" spans="1:5" s="341" customFormat="1" ht="15" x14ac:dyDescent="0.25">
      <c r="A3383" s="360" t="s">
        <v>25420</v>
      </c>
      <c r="B3383" s="360" t="s">
        <v>25421</v>
      </c>
      <c r="C3383" s="359" t="s">
        <v>6599</v>
      </c>
      <c r="D3383" s="363">
        <v>39.06</v>
      </c>
      <c r="E3383" s="343"/>
    </row>
    <row r="3384" spans="1:5" s="341" customFormat="1" ht="15" x14ac:dyDescent="0.25">
      <c r="A3384" s="360" t="s">
        <v>25422</v>
      </c>
      <c r="B3384" s="360" t="s">
        <v>25423</v>
      </c>
      <c r="C3384" s="359" t="s">
        <v>6599</v>
      </c>
      <c r="D3384" s="363">
        <v>39.4</v>
      </c>
      <c r="E3384" s="343"/>
    </row>
    <row r="3385" spans="1:5" s="341" customFormat="1" ht="15" x14ac:dyDescent="0.25">
      <c r="A3385" s="360" t="s">
        <v>25424</v>
      </c>
      <c r="B3385" s="360" t="s">
        <v>25425</v>
      </c>
      <c r="C3385" s="359" t="s">
        <v>6599</v>
      </c>
      <c r="D3385" s="363">
        <v>40.54</v>
      </c>
      <c r="E3385" s="343"/>
    </row>
    <row r="3386" spans="1:5" s="341" customFormat="1" ht="15" x14ac:dyDescent="0.25">
      <c r="A3386" s="360" t="s">
        <v>25426</v>
      </c>
      <c r="B3386" s="360" t="s">
        <v>25427</v>
      </c>
      <c r="C3386" s="359" t="s">
        <v>6599</v>
      </c>
      <c r="D3386" s="363">
        <v>40.85</v>
      </c>
      <c r="E3386" s="343"/>
    </row>
    <row r="3387" spans="1:5" s="341" customFormat="1" ht="15" x14ac:dyDescent="0.25">
      <c r="A3387" s="360" t="s">
        <v>25428</v>
      </c>
      <c r="B3387" s="360" t="s">
        <v>25429</v>
      </c>
      <c r="C3387" s="359" t="s">
        <v>6599</v>
      </c>
      <c r="D3387" s="363">
        <v>41.16</v>
      </c>
      <c r="E3387" s="343"/>
    </row>
    <row r="3388" spans="1:5" s="341" customFormat="1" ht="15" x14ac:dyDescent="0.25">
      <c r="A3388" s="360" t="s">
        <v>25430</v>
      </c>
      <c r="B3388" s="360" t="s">
        <v>25431</v>
      </c>
      <c r="C3388" s="359" t="s">
        <v>6599</v>
      </c>
      <c r="D3388" s="363">
        <v>41.46</v>
      </c>
      <c r="E3388" s="343"/>
    </row>
    <row r="3389" spans="1:5" s="341" customFormat="1" ht="15" x14ac:dyDescent="0.25">
      <c r="A3389" s="360" t="s">
        <v>25432</v>
      </c>
      <c r="B3389" s="360" t="s">
        <v>25433</v>
      </c>
      <c r="C3389" s="359" t="s">
        <v>6599</v>
      </c>
      <c r="D3389" s="363">
        <v>41.69</v>
      </c>
      <c r="E3389" s="343"/>
    </row>
    <row r="3390" spans="1:5" s="341" customFormat="1" ht="15" x14ac:dyDescent="0.25">
      <c r="A3390" s="360" t="s">
        <v>25434</v>
      </c>
      <c r="B3390" s="360" t="s">
        <v>25435</v>
      </c>
      <c r="C3390" s="359" t="s">
        <v>6599</v>
      </c>
      <c r="D3390" s="363">
        <v>42</v>
      </c>
      <c r="E3390" s="343"/>
    </row>
    <row r="3391" spans="1:5" s="341" customFormat="1" ht="15" x14ac:dyDescent="0.25">
      <c r="A3391" s="360" t="s">
        <v>25436</v>
      </c>
      <c r="B3391" s="360" t="s">
        <v>25437</v>
      </c>
      <c r="C3391" s="359" t="s">
        <v>6599</v>
      </c>
      <c r="D3391" s="363">
        <v>43.37</v>
      </c>
      <c r="E3391" s="343"/>
    </row>
    <row r="3392" spans="1:5" s="341" customFormat="1" ht="15" x14ac:dyDescent="0.25">
      <c r="A3392" s="360" t="s">
        <v>25438</v>
      </c>
      <c r="B3392" s="360" t="s">
        <v>25439</v>
      </c>
      <c r="C3392" s="359" t="s">
        <v>6599</v>
      </c>
      <c r="D3392" s="363">
        <v>44.14</v>
      </c>
      <c r="E3392" s="343"/>
    </row>
    <row r="3393" spans="1:5" s="341" customFormat="1" ht="15" x14ac:dyDescent="0.25">
      <c r="A3393" s="360" t="s">
        <v>25440</v>
      </c>
      <c r="B3393" s="360" t="s">
        <v>25441</v>
      </c>
      <c r="C3393" s="359" t="s">
        <v>6599</v>
      </c>
      <c r="D3393" s="363">
        <v>44.62</v>
      </c>
      <c r="E3393" s="343"/>
    </row>
    <row r="3394" spans="1:5" s="341" customFormat="1" ht="15" x14ac:dyDescent="0.25">
      <c r="A3394" s="360" t="s">
        <v>25442</v>
      </c>
      <c r="B3394" s="360" t="s">
        <v>25443</v>
      </c>
      <c r="C3394" s="359" t="s">
        <v>6599</v>
      </c>
      <c r="D3394" s="363">
        <v>38.08</v>
      </c>
      <c r="E3394" s="343"/>
    </row>
    <row r="3395" spans="1:5" s="341" customFormat="1" ht="15" x14ac:dyDescent="0.25">
      <c r="A3395" s="360" t="s">
        <v>25444</v>
      </c>
      <c r="B3395" s="360" t="s">
        <v>25445</v>
      </c>
      <c r="C3395" s="359" t="s">
        <v>6599</v>
      </c>
      <c r="D3395" s="363">
        <v>38.479999999999997</v>
      </c>
      <c r="E3395" s="343"/>
    </row>
    <row r="3396" spans="1:5" s="341" customFormat="1" ht="15" x14ac:dyDescent="0.25">
      <c r="A3396" s="360" t="s">
        <v>25446</v>
      </c>
      <c r="B3396" s="360" t="s">
        <v>25447</v>
      </c>
      <c r="C3396" s="359" t="s">
        <v>6599</v>
      </c>
      <c r="D3396" s="363">
        <v>38.770000000000003</v>
      </c>
      <c r="E3396" s="343"/>
    </row>
    <row r="3397" spans="1:5" s="341" customFormat="1" ht="15" x14ac:dyDescent="0.25">
      <c r="A3397" s="360" t="s">
        <v>25448</v>
      </c>
      <c r="B3397" s="360" t="s">
        <v>25449</v>
      </c>
      <c r="C3397" s="359" t="s">
        <v>6599</v>
      </c>
      <c r="D3397" s="363">
        <v>39.06</v>
      </c>
      <c r="E3397" s="343"/>
    </row>
    <row r="3398" spans="1:5" s="341" customFormat="1" ht="15" x14ac:dyDescent="0.25">
      <c r="A3398" s="360" t="s">
        <v>25450</v>
      </c>
      <c r="B3398" s="360" t="s">
        <v>25451</v>
      </c>
      <c r="C3398" s="359" t="s">
        <v>6599</v>
      </c>
      <c r="D3398" s="363">
        <v>39.35</v>
      </c>
      <c r="E3398" s="343"/>
    </row>
    <row r="3399" spans="1:5" s="341" customFormat="1" ht="15" x14ac:dyDescent="0.25">
      <c r="A3399" s="360" t="s">
        <v>25452</v>
      </c>
      <c r="B3399" s="360" t="s">
        <v>25453</v>
      </c>
      <c r="C3399" s="359" t="s">
        <v>6599</v>
      </c>
      <c r="D3399" s="363">
        <v>40.39</v>
      </c>
      <c r="E3399" s="343"/>
    </row>
    <row r="3400" spans="1:5" s="341" customFormat="1" ht="15" x14ac:dyDescent="0.25">
      <c r="A3400" s="360" t="s">
        <v>25454</v>
      </c>
      <c r="B3400" s="360" t="s">
        <v>25455</v>
      </c>
      <c r="C3400" s="359" t="s">
        <v>6599</v>
      </c>
      <c r="D3400" s="363">
        <v>40.619999999999997</v>
      </c>
      <c r="E3400" s="343"/>
    </row>
    <row r="3401" spans="1:5" s="341" customFormat="1" ht="15" x14ac:dyDescent="0.25">
      <c r="A3401" s="360" t="s">
        <v>25456</v>
      </c>
      <c r="B3401" s="360" t="s">
        <v>25457</v>
      </c>
      <c r="C3401" s="359" t="s">
        <v>6599</v>
      </c>
      <c r="D3401" s="363">
        <v>40.85</v>
      </c>
      <c r="E3401" s="343"/>
    </row>
    <row r="3402" spans="1:5" s="341" customFormat="1" ht="15" x14ac:dyDescent="0.25">
      <c r="A3402" s="360" t="s">
        <v>25458</v>
      </c>
      <c r="B3402" s="360" t="s">
        <v>25459</v>
      </c>
      <c r="C3402" s="359" t="s">
        <v>6599</v>
      </c>
      <c r="D3402" s="363">
        <v>41.08</v>
      </c>
      <c r="E3402" s="343"/>
    </row>
    <row r="3403" spans="1:5" s="341" customFormat="1" ht="15" x14ac:dyDescent="0.25">
      <c r="A3403" s="360" t="s">
        <v>25460</v>
      </c>
      <c r="B3403" s="360" t="s">
        <v>25461</v>
      </c>
      <c r="C3403" s="359" t="s">
        <v>6599</v>
      </c>
      <c r="D3403" s="363">
        <v>41.31</v>
      </c>
      <c r="E3403" s="343"/>
    </row>
    <row r="3404" spans="1:5" s="341" customFormat="1" ht="15" x14ac:dyDescent="0.25">
      <c r="A3404" s="360" t="s">
        <v>25462</v>
      </c>
      <c r="B3404" s="360" t="s">
        <v>25463</v>
      </c>
      <c r="C3404" s="359" t="s">
        <v>6599</v>
      </c>
      <c r="D3404" s="363">
        <v>41.77</v>
      </c>
      <c r="E3404" s="343"/>
    </row>
    <row r="3405" spans="1:5" s="341" customFormat="1" ht="15" x14ac:dyDescent="0.25">
      <c r="A3405" s="360" t="s">
        <v>25464</v>
      </c>
      <c r="B3405" s="360" t="s">
        <v>25465</v>
      </c>
      <c r="C3405" s="359" t="s">
        <v>6599</v>
      </c>
      <c r="D3405" s="363">
        <v>43.28</v>
      </c>
      <c r="E3405" s="343"/>
    </row>
    <row r="3406" spans="1:5" s="341" customFormat="1" ht="15" x14ac:dyDescent="0.25">
      <c r="A3406" s="360" t="s">
        <v>25466</v>
      </c>
      <c r="B3406" s="360" t="s">
        <v>25467</v>
      </c>
      <c r="C3406" s="359" t="s">
        <v>6599</v>
      </c>
      <c r="D3406" s="363">
        <v>43.66</v>
      </c>
      <c r="E3406" s="343"/>
    </row>
    <row r="3407" spans="1:5" s="341" customFormat="1" ht="15" x14ac:dyDescent="0.25">
      <c r="A3407" s="360" t="s">
        <v>25468</v>
      </c>
      <c r="B3407" s="360" t="s">
        <v>23579</v>
      </c>
      <c r="C3407" s="359" t="s">
        <v>6599</v>
      </c>
      <c r="D3407" s="361">
        <v>7.78</v>
      </c>
      <c r="E3407" s="343"/>
    </row>
    <row r="3408" spans="1:5" s="341" customFormat="1" ht="15" x14ac:dyDescent="0.25">
      <c r="A3408" s="360" t="s">
        <v>25469</v>
      </c>
      <c r="B3408" s="360" t="s">
        <v>25470</v>
      </c>
      <c r="C3408" s="359" t="s">
        <v>6599</v>
      </c>
      <c r="D3408" s="363">
        <v>18.989999999999998</v>
      </c>
      <c r="E3408" s="343"/>
    </row>
    <row r="3409" spans="1:5" s="341" customFormat="1" ht="15" x14ac:dyDescent="0.25">
      <c r="A3409" s="360" t="s">
        <v>25471</v>
      </c>
      <c r="B3409" s="360" t="s">
        <v>25472</v>
      </c>
      <c r="C3409" s="359" t="s">
        <v>6599</v>
      </c>
      <c r="D3409" s="363">
        <v>19.57</v>
      </c>
      <c r="E3409" s="343"/>
    </row>
    <row r="3410" spans="1:5" s="341" customFormat="1" ht="15" x14ac:dyDescent="0.25">
      <c r="A3410" s="360" t="s">
        <v>25473</v>
      </c>
      <c r="B3410" s="360" t="s">
        <v>25474</v>
      </c>
      <c r="C3410" s="359" t="s">
        <v>6599</v>
      </c>
      <c r="D3410" s="363">
        <v>20.05</v>
      </c>
      <c r="E3410" s="343"/>
    </row>
    <row r="3411" spans="1:5" s="341" customFormat="1" ht="15" x14ac:dyDescent="0.25">
      <c r="A3411" s="360" t="s">
        <v>25475</v>
      </c>
      <c r="B3411" s="360" t="s">
        <v>25476</v>
      </c>
      <c r="C3411" s="359" t="s">
        <v>6599</v>
      </c>
      <c r="D3411" s="363">
        <v>20.43</v>
      </c>
      <c r="E3411" s="343"/>
    </row>
    <row r="3412" spans="1:5" s="341" customFormat="1" ht="15" x14ac:dyDescent="0.25">
      <c r="A3412" s="360" t="s">
        <v>25477</v>
      </c>
      <c r="B3412" s="360" t="s">
        <v>25478</v>
      </c>
      <c r="C3412" s="359" t="s">
        <v>6599</v>
      </c>
      <c r="D3412" s="363">
        <v>20.82</v>
      </c>
      <c r="E3412" s="343"/>
    </row>
    <row r="3413" spans="1:5" s="341" customFormat="1" ht="15" x14ac:dyDescent="0.25">
      <c r="A3413" s="360" t="s">
        <v>25479</v>
      </c>
      <c r="B3413" s="360" t="s">
        <v>25480</v>
      </c>
      <c r="C3413" s="359" t="s">
        <v>6599</v>
      </c>
      <c r="D3413" s="363">
        <v>21.2</v>
      </c>
      <c r="E3413" s="343"/>
    </row>
    <row r="3414" spans="1:5" s="341" customFormat="1" ht="15" x14ac:dyDescent="0.25">
      <c r="A3414" s="360" t="s">
        <v>25481</v>
      </c>
      <c r="B3414" s="360" t="s">
        <v>25482</v>
      </c>
      <c r="C3414" s="359" t="s">
        <v>6599</v>
      </c>
      <c r="D3414" s="363">
        <v>23.45</v>
      </c>
      <c r="E3414" s="343"/>
    </row>
    <row r="3415" spans="1:5" s="341" customFormat="1" ht="15" x14ac:dyDescent="0.25">
      <c r="A3415" s="360" t="s">
        <v>25483</v>
      </c>
      <c r="B3415" s="360" t="s">
        <v>25484</v>
      </c>
      <c r="C3415" s="359" t="s">
        <v>6599</v>
      </c>
      <c r="D3415" s="363">
        <v>23.88</v>
      </c>
      <c r="E3415" s="343"/>
    </row>
    <row r="3416" spans="1:5" s="341" customFormat="1" ht="15" x14ac:dyDescent="0.25">
      <c r="A3416" s="360" t="s">
        <v>25485</v>
      </c>
      <c r="B3416" s="360" t="s">
        <v>25486</v>
      </c>
      <c r="C3416" s="359" t="s">
        <v>6599</v>
      </c>
      <c r="D3416" s="363">
        <v>24.17</v>
      </c>
      <c r="E3416" s="343"/>
    </row>
    <row r="3417" spans="1:5" s="341" customFormat="1" ht="15" x14ac:dyDescent="0.25">
      <c r="A3417" s="360" t="s">
        <v>25487</v>
      </c>
      <c r="B3417" s="360" t="s">
        <v>25488</v>
      </c>
      <c r="C3417" s="359" t="s">
        <v>6599</v>
      </c>
      <c r="D3417" s="363">
        <v>24.6</v>
      </c>
      <c r="E3417" s="343"/>
    </row>
    <row r="3418" spans="1:5" s="341" customFormat="1" ht="15" x14ac:dyDescent="0.25">
      <c r="A3418" s="360" t="s">
        <v>25489</v>
      </c>
      <c r="B3418" s="360" t="s">
        <v>25490</v>
      </c>
      <c r="C3418" s="359" t="s">
        <v>6599</v>
      </c>
      <c r="D3418" s="363">
        <v>25.18</v>
      </c>
      <c r="E3418" s="343"/>
    </row>
    <row r="3419" spans="1:5" s="341" customFormat="1" ht="15" x14ac:dyDescent="0.25">
      <c r="A3419" s="360" t="s">
        <v>25491</v>
      </c>
      <c r="B3419" s="360" t="s">
        <v>25492</v>
      </c>
      <c r="C3419" s="359" t="s">
        <v>6599</v>
      </c>
      <c r="D3419" s="363">
        <v>26.19</v>
      </c>
      <c r="E3419" s="343"/>
    </row>
    <row r="3420" spans="1:5" s="341" customFormat="1" ht="15" x14ac:dyDescent="0.25">
      <c r="A3420" s="360" t="s">
        <v>25493</v>
      </c>
      <c r="B3420" s="360" t="s">
        <v>25494</v>
      </c>
      <c r="C3420" s="359" t="s">
        <v>6599</v>
      </c>
      <c r="D3420" s="363">
        <v>26.62</v>
      </c>
      <c r="E3420" s="343"/>
    </row>
    <row r="3421" spans="1:5" s="341" customFormat="1" ht="15" x14ac:dyDescent="0.25">
      <c r="A3421" s="360" t="s">
        <v>25495</v>
      </c>
      <c r="B3421" s="360" t="s">
        <v>25496</v>
      </c>
      <c r="C3421" s="359" t="s">
        <v>6599</v>
      </c>
      <c r="D3421" s="363">
        <v>18.61</v>
      </c>
      <c r="E3421" s="343"/>
    </row>
    <row r="3422" spans="1:5" s="341" customFormat="1" ht="15" x14ac:dyDescent="0.25">
      <c r="A3422" s="360" t="s">
        <v>25497</v>
      </c>
      <c r="B3422" s="360" t="s">
        <v>25498</v>
      </c>
      <c r="C3422" s="359" t="s">
        <v>6599</v>
      </c>
      <c r="D3422" s="363">
        <v>18.989999999999998</v>
      </c>
      <c r="E3422" s="343"/>
    </row>
    <row r="3423" spans="1:5" s="341" customFormat="1" ht="15" x14ac:dyDescent="0.25">
      <c r="A3423" s="360" t="s">
        <v>25499</v>
      </c>
      <c r="B3423" s="360" t="s">
        <v>25500</v>
      </c>
      <c r="C3423" s="359" t="s">
        <v>6599</v>
      </c>
      <c r="D3423" s="363">
        <v>19.28</v>
      </c>
      <c r="E3423" s="343"/>
    </row>
    <row r="3424" spans="1:5" s="341" customFormat="1" ht="15" x14ac:dyDescent="0.25">
      <c r="A3424" s="360" t="s">
        <v>25501</v>
      </c>
      <c r="B3424" s="360" t="s">
        <v>25502</v>
      </c>
      <c r="C3424" s="359" t="s">
        <v>6599</v>
      </c>
      <c r="D3424" s="363">
        <v>19.57</v>
      </c>
      <c r="E3424" s="343"/>
    </row>
    <row r="3425" spans="1:5" s="341" customFormat="1" ht="15" x14ac:dyDescent="0.25">
      <c r="A3425" s="360" t="s">
        <v>25503</v>
      </c>
      <c r="B3425" s="360" t="s">
        <v>25504</v>
      </c>
      <c r="C3425" s="359" t="s">
        <v>6599</v>
      </c>
      <c r="D3425" s="363">
        <v>19.760000000000002</v>
      </c>
      <c r="E3425" s="343"/>
    </row>
    <row r="3426" spans="1:5" s="341" customFormat="1" ht="15" x14ac:dyDescent="0.25">
      <c r="A3426" s="360" t="s">
        <v>25505</v>
      </c>
      <c r="B3426" s="360" t="s">
        <v>25506</v>
      </c>
      <c r="C3426" s="359" t="s">
        <v>6599</v>
      </c>
      <c r="D3426" s="363">
        <v>20.05</v>
      </c>
      <c r="E3426" s="343"/>
    </row>
    <row r="3427" spans="1:5" s="341" customFormat="1" ht="15" x14ac:dyDescent="0.25">
      <c r="A3427" s="360" t="s">
        <v>25507</v>
      </c>
      <c r="B3427" s="360" t="s">
        <v>25508</v>
      </c>
      <c r="C3427" s="359" t="s">
        <v>6599</v>
      </c>
      <c r="D3427" s="363">
        <v>20.239999999999998</v>
      </c>
      <c r="E3427" s="343"/>
    </row>
    <row r="3428" spans="1:5" s="341" customFormat="1" ht="15" x14ac:dyDescent="0.25">
      <c r="A3428" s="360" t="s">
        <v>25509</v>
      </c>
      <c r="B3428" s="360" t="s">
        <v>25510</v>
      </c>
      <c r="C3428" s="359" t="s">
        <v>6599</v>
      </c>
      <c r="D3428" s="363">
        <v>20.53</v>
      </c>
      <c r="E3428" s="343"/>
    </row>
    <row r="3429" spans="1:5" s="341" customFormat="1" ht="15" x14ac:dyDescent="0.25">
      <c r="A3429" s="360" t="s">
        <v>25511</v>
      </c>
      <c r="B3429" s="360" t="s">
        <v>25512</v>
      </c>
      <c r="C3429" s="359" t="s">
        <v>6599</v>
      </c>
      <c r="D3429" s="363">
        <v>20.72</v>
      </c>
      <c r="E3429" s="343"/>
    </row>
    <row r="3430" spans="1:5" s="341" customFormat="1" ht="15" x14ac:dyDescent="0.25">
      <c r="A3430" s="360" t="s">
        <v>25513</v>
      </c>
      <c r="B3430" s="360" t="s">
        <v>25514</v>
      </c>
      <c r="C3430" s="359" t="s">
        <v>6599</v>
      </c>
      <c r="D3430" s="363">
        <v>20.91</v>
      </c>
      <c r="E3430" s="343"/>
    </row>
    <row r="3431" spans="1:5" s="341" customFormat="1" ht="15" x14ac:dyDescent="0.25">
      <c r="A3431" s="360" t="s">
        <v>25515</v>
      </c>
      <c r="B3431" s="360" t="s">
        <v>25516</v>
      </c>
      <c r="C3431" s="359" t="s">
        <v>6599</v>
      </c>
      <c r="D3431" s="363">
        <v>21.3</v>
      </c>
      <c r="E3431" s="343"/>
    </row>
    <row r="3432" spans="1:5" s="341" customFormat="1" ht="15" x14ac:dyDescent="0.25">
      <c r="A3432" s="360" t="s">
        <v>25517</v>
      </c>
      <c r="B3432" s="360" t="s">
        <v>25518</v>
      </c>
      <c r="C3432" s="359" t="s">
        <v>6599</v>
      </c>
      <c r="D3432" s="363">
        <v>24.03</v>
      </c>
      <c r="E3432" s="343"/>
    </row>
    <row r="3433" spans="1:5" s="341" customFormat="1" ht="15" x14ac:dyDescent="0.25">
      <c r="A3433" s="360" t="s">
        <v>25519</v>
      </c>
      <c r="B3433" s="360" t="s">
        <v>25520</v>
      </c>
      <c r="C3433" s="359" t="s">
        <v>6599</v>
      </c>
      <c r="D3433" s="363">
        <v>24.31</v>
      </c>
      <c r="E3433" s="343"/>
    </row>
    <row r="3434" spans="1:5" s="341" customFormat="1" ht="15" x14ac:dyDescent="0.25">
      <c r="A3434" s="360" t="s">
        <v>25521</v>
      </c>
      <c r="B3434" s="360" t="s">
        <v>25522</v>
      </c>
      <c r="C3434" s="359" t="s">
        <v>6599</v>
      </c>
      <c r="D3434" s="363">
        <v>18.510000000000002</v>
      </c>
      <c r="E3434" s="343"/>
    </row>
    <row r="3435" spans="1:5" s="341" customFormat="1" ht="15" x14ac:dyDescent="0.25">
      <c r="A3435" s="360" t="s">
        <v>25523</v>
      </c>
      <c r="B3435" s="360" t="s">
        <v>25524</v>
      </c>
      <c r="C3435" s="359" t="s">
        <v>6599</v>
      </c>
      <c r="D3435" s="363">
        <v>18.8</v>
      </c>
      <c r="E3435" s="343"/>
    </row>
    <row r="3436" spans="1:5" s="341" customFormat="1" ht="15" x14ac:dyDescent="0.25">
      <c r="A3436" s="360" t="s">
        <v>25525</v>
      </c>
      <c r="B3436" s="360" t="s">
        <v>25526</v>
      </c>
      <c r="C3436" s="359" t="s">
        <v>6599</v>
      </c>
      <c r="D3436" s="363">
        <v>19.09</v>
      </c>
      <c r="E3436" s="343"/>
    </row>
    <row r="3437" spans="1:5" s="341" customFormat="1" ht="15" x14ac:dyDescent="0.25">
      <c r="A3437" s="360" t="s">
        <v>25527</v>
      </c>
      <c r="B3437" s="360" t="s">
        <v>25528</v>
      </c>
      <c r="C3437" s="359" t="s">
        <v>6599</v>
      </c>
      <c r="D3437" s="363">
        <v>19.28</v>
      </c>
      <c r="E3437" s="343"/>
    </row>
    <row r="3438" spans="1:5" s="341" customFormat="1" ht="15" x14ac:dyDescent="0.25">
      <c r="A3438" s="360" t="s">
        <v>25529</v>
      </c>
      <c r="B3438" s="360" t="s">
        <v>25530</v>
      </c>
      <c r="C3438" s="359" t="s">
        <v>6599</v>
      </c>
      <c r="D3438" s="363">
        <v>19.47</v>
      </c>
      <c r="E3438" s="343"/>
    </row>
    <row r="3439" spans="1:5" s="341" customFormat="1" ht="15" x14ac:dyDescent="0.25">
      <c r="A3439" s="360" t="s">
        <v>25531</v>
      </c>
      <c r="B3439" s="360" t="s">
        <v>25532</v>
      </c>
      <c r="C3439" s="359" t="s">
        <v>6599</v>
      </c>
      <c r="D3439" s="363">
        <v>19.670000000000002</v>
      </c>
      <c r="E3439" s="343"/>
    </row>
    <row r="3440" spans="1:5" s="341" customFormat="1" ht="15" x14ac:dyDescent="0.25">
      <c r="A3440" s="360" t="s">
        <v>25533</v>
      </c>
      <c r="B3440" s="360" t="s">
        <v>25534</v>
      </c>
      <c r="C3440" s="359" t="s">
        <v>6599</v>
      </c>
      <c r="D3440" s="363">
        <v>19.86</v>
      </c>
      <c r="E3440" s="343"/>
    </row>
    <row r="3441" spans="1:5" s="341" customFormat="1" ht="15" x14ac:dyDescent="0.25">
      <c r="A3441" s="360" t="s">
        <v>25535</v>
      </c>
      <c r="B3441" s="360" t="s">
        <v>25536</v>
      </c>
      <c r="C3441" s="359" t="s">
        <v>6599</v>
      </c>
      <c r="D3441" s="363">
        <v>20.05</v>
      </c>
      <c r="E3441" s="343"/>
    </row>
    <row r="3442" spans="1:5" s="341" customFormat="1" ht="15" x14ac:dyDescent="0.25">
      <c r="A3442" s="360" t="s">
        <v>25537</v>
      </c>
      <c r="B3442" s="360" t="s">
        <v>25538</v>
      </c>
      <c r="C3442" s="359" t="s">
        <v>6599</v>
      </c>
      <c r="D3442" s="363">
        <v>20.239999999999998</v>
      </c>
      <c r="E3442" s="343"/>
    </row>
    <row r="3443" spans="1:5" s="341" customFormat="1" ht="15" x14ac:dyDescent="0.25">
      <c r="A3443" s="360" t="s">
        <v>25539</v>
      </c>
      <c r="B3443" s="360" t="s">
        <v>25540</v>
      </c>
      <c r="C3443" s="359" t="s">
        <v>6599</v>
      </c>
      <c r="D3443" s="363">
        <v>20.43</v>
      </c>
      <c r="E3443" s="343"/>
    </row>
    <row r="3444" spans="1:5" s="341" customFormat="1" ht="15" x14ac:dyDescent="0.25">
      <c r="A3444" s="360" t="s">
        <v>25541</v>
      </c>
      <c r="B3444" s="360" t="s">
        <v>25542</v>
      </c>
      <c r="C3444" s="359" t="s">
        <v>6599</v>
      </c>
      <c r="D3444" s="363">
        <v>20.72</v>
      </c>
      <c r="E3444" s="343"/>
    </row>
    <row r="3445" spans="1:5" s="341" customFormat="1" ht="15" x14ac:dyDescent="0.25">
      <c r="A3445" s="360" t="s">
        <v>25543</v>
      </c>
      <c r="B3445" s="360" t="s">
        <v>25544</v>
      </c>
      <c r="C3445" s="359" t="s">
        <v>6599</v>
      </c>
      <c r="D3445" s="363">
        <v>21.3</v>
      </c>
      <c r="E3445" s="343"/>
    </row>
    <row r="3446" spans="1:5" s="341" customFormat="1" ht="15" x14ac:dyDescent="0.25">
      <c r="A3446" s="360" t="s">
        <v>25545</v>
      </c>
      <c r="B3446" s="360" t="s">
        <v>25546</v>
      </c>
      <c r="C3446" s="359" t="s">
        <v>6599</v>
      </c>
      <c r="D3446" s="363">
        <v>23.59</v>
      </c>
      <c r="E3446" s="343"/>
    </row>
    <row r="3447" spans="1:5" s="341" customFormat="1" ht="15" x14ac:dyDescent="0.25">
      <c r="A3447" s="360" t="s">
        <v>25547</v>
      </c>
      <c r="B3447" s="360" t="s">
        <v>23580</v>
      </c>
      <c r="C3447" s="359" t="s">
        <v>6599</v>
      </c>
      <c r="D3447" s="362">
        <v>743.35</v>
      </c>
      <c r="E3447" s="343"/>
    </row>
    <row r="3448" spans="1:5" s="341" customFormat="1" ht="15" x14ac:dyDescent="0.25">
      <c r="A3448" s="360" t="s">
        <v>25548</v>
      </c>
      <c r="B3448" s="360" t="s">
        <v>23581</v>
      </c>
      <c r="C3448" s="359" t="s">
        <v>6599</v>
      </c>
      <c r="D3448" s="363">
        <v>41.6</v>
      </c>
      <c r="E3448" s="343"/>
    </row>
    <row r="3449" spans="1:5" s="341" customFormat="1" ht="15" x14ac:dyDescent="0.25">
      <c r="A3449" s="360" t="s">
        <v>25549</v>
      </c>
      <c r="B3449" s="360" t="s">
        <v>23582</v>
      </c>
      <c r="C3449" s="359" t="s">
        <v>6599</v>
      </c>
      <c r="D3449" s="363">
        <v>78.13</v>
      </c>
      <c r="E3449" s="343"/>
    </row>
    <row r="3450" spans="1:5" s="341" customFormat="1" ht="15" x14ac:dyDescent="0.25">
      <c r="A3450" s="360" t="s">
        <v>25550</v>
      </c>
      <c r="B3450" s="360" t="s">
        <v>23583</v>
      </c>
      <c r="C3450" s="359" t="s">
        <v>6599</v>
      </c>
      <c r="D3450" s="362">
        <v>144.88</v>
      </c>
      <c r="E3450" s="343"/>
    </row>
    <row r="3451" spans="1:5" s="341" customFormat="1" ht="15" x14ac:dyDescent="0.25">
      <c r="A3451" s="360" t="s">
        <v>25551</v>
      </c>
      <c r="B3451" s="360" t="s">
        <v>25552</v>
      </c>
      <c r="C3451" s="359" t="s">
        <v>6599</v>
      </c>
      <c r="D3451" s="362">
        <v>234.2</v>
      </c>
      <c r="E3451" s="343"/>
    </row>
    <row r="3452" spans="1:5" s="341" customFormat="1" ht="15" x14ac:dyDescent="0.25">
      <c r="A3452" s="360" t="s">
        <v>25553</v>
      </c>
      <c r="B3452" s="360" t="s">
        <v>25554</v>
      </c>
      <c r="C3452" s="359" t="s">
        <v>6599</v>
      </c>
      <c r="D3452" s="362">
        <v>147.59</v>
      </c>
      <c r="E3452" s="343"/>
    </row>
    <row r="3453" spans="1:5" s="341" customFormat="1" ht="15" x14ac:dyDescent="0.25">
      <c r="A3453" s="360" t="s">
        <v>25555</v>
      </c>
      <c r="B3453" s="360" t="s">
        <v>25556</v>
      </c>
      <c r="C3453" s="359" t="s">
        <v>6599</v>
      </c>
      <c r="D3453" s="361">
        <v>2.39</v>
      </c>
      <c r="E3453" s="343"/>
    </row>
    <row r="3454" spans="1:5" s="341" customFormat="1" ht="15" x14ac:dyDescent="0.25">
      <c r="A3454" s="360" t="s">
        <v>25557</v>
      </c>
      <c r="B3454" s="360" t="s">
        <v>25558</v>
      </c>
      <c r="C3454" s="359" t="s">
        <v>6599</v>
      </c>
      <c r="D3454" s="361">
        <v>6.61</v>
      </c>
      <c r="E3454" s="343"/>
    </row>
    <row r="3455" spans="1:5" s="341" customFormat="1" ht="15" x14ac:dyDescent="0.25">
      <c r="A3455" s="360" t="s">
        <v>25559</v>
      </c>
      <c r="B3455" s="360" t="s">
        <v>23584</v>
      </c>
      <c r="C3455" s="359" t="s">
        <v>6599</v>
      </c>
      <c r="D3455" s="362">
        <v>526.02</v>
      </c>
      <c r="E3455" s="343"/>
    </row>
    <row r="3456" spans="1:5" s="341" customFormat="1" ht="15" x14ac:dyDescent="0.25">
      <c r="A3456" s="360" t="s">
        <v>25560</v>
      </c>
      <c r="B3456" s="360" t="s">
        <v>23585</v>
      </c>
      <c r="C3456" s="359" t="s">
        <v>6599</v>
      </c>
      <c r="D3456" s="363">
        <v>28.99</v>
      </c>
      <c r="E3456" s="343"/>
    </row>
    <row r="3457" spans="1:5" s="341" customFormat="1" ht="15" x14ac:dyDescent="0.25">
      <c r="A3457" s="360" t="s">
        <v>25561</v>
      </c>
      <c r="B3457" s="360" t="s">
        <v>23586</v>
      </c>
      <c r="C3457" s="359" t="s">
        <v>6599</v>
      </c>
      <c r="D3457" s="363">
        <v>55.23</v>
      </c>
      <c r="E3457" s="343"/>
    </row>
    <row r="3458" spans="1:5" s="341" customFormat="1" ht="15" x14ac:dyDescent="0.25">
      <c r="A3458" s="360" t="s">
        <v>25562</v>
      </c>
      <c r="B3458" s="360" t="s">
        <v>23587</v>
      </c>
      <c r="C3458" s="359" t="s">
        <v>6599</v>
      </c>
      <c r="D3458" s="362">
        <v>104.28</v>
      </c>
      <c r="E3458" s="343"/>
    </row>
    <row r="3459" spans="1:5" s="341" customFormat="1" ht="15" x14ac:dyDescent="0.25">
      <c r="A3459" s="360" t="s">
        <v>25563</v>
      </c>
      <c r="B3459" s="360" t="s">
        <v>23588</v>
      </c>
      <c r="C3459" s="359" t="s">
        <v>6599</v>
      </c>
      <c r="D3459" s="362">
        <v>168.49</v>
      </c>
      <c r="E3459" s="343"/>
    </row>
    <row r="3460" spans="1:5" s="341" customFormat="1" ht="15" x14ac:dyDescent="0.25">
      <c r="A3460" s="360" t="s">
        <v>25564</v>
      </c>
      <c r="B3460" s="360" t="s">
        <v>23589</v>
      </c>
      <c r="C3460" s="359" t="s">
        <v>6599</v>
      </c>
      <c r="D3460" s="363">
        <v>71.709999999999994</v>
      </c>
      <c r="E3460" s="343"/>
    </row>
    <row r="3461" spans="1:5" s="341" customFormat="1" ht="15" x14ac:dyDescent="0.25">
      <c r="A3461" s="360" t="s">
        <v>25565</v>
      </c>
      <c r="B3461" s="360" t="s">
        <v>23590</v>
      </c>
      <c r="C3461" s="359" t="s">
        <v>6599</v>
      </c>
      <c r="D3461" s="363">
        <v>92.21</v>
      </c>
      <c r="E3461" s="343"/>
    </row>
    <row r="3462" spans="1:5" s="341" customFormat="1" ht="15" x14ac:dyDescent="0.25">
      <c r="A3462" s="360" t="s">
        <v>25566</v>
      </c>
      <c r="B3462" s="360" t="s">
        <v>23591</v>
      </c>
      <c r="C3462" s="359" t="s">
        <v>6599</v>
      </c>
      <c r="D3462" s="361">
        <v>6.77</v>
      </c>
      <c r="E3462" s="343"/>
    </row>
    <row r="3463" spans="1:5" s="341" customFormat="1" ht="15" x14ac:dyDescent="0.25">
      <c r="A3463" s="360" t="s">
        <v>25567</v>
      </c>
      <c r="B3463" s="360" t="s">
        <v>25568</v>
      </c>
      <c r="C3463" s="359" t="s">
        <v>6599</v>
      </c>
      <c r="D3463" s="363">
        <v>10.44</v>
      </c>
      <c r="E3463" s="343"/>
    </row>
    <row r="3464" spans="1:5" s="341" customFormat="1" ht="15" x14ac:dyDescent="0.25">
      <c r="A3464" s="360" t="s">
        <v>25569</v>
      </c>
      <c r="B3464" s="360" t="s">
        <v>18398</v>
      </c>
      <c r="C3464" s="359" t="s">
        <v>6599</v>
      </c>
      <c r="D3464" s="361">
        <v>3.33</v>
      </c>
      <c r="E3464" s="343"/>
    </row>
    <row r="3465" spans="1:5" s="341" customFormat="1" ht="15" x14ac:dyDescent="0.25">
      <c r="A3465" s="360" t="s">
        <v>25570</v>
      </c>
      <c r="B3465" s="360" t="s">
        <v>23592</v>
      </c>
      <c r="C3465" s="359" t="s">
        <v>6599</v>
      </c>
      <c r="D3465" s="363">
        <v>31.21</v>
      </c>
      <c r="E3465" s="343"/>
    </row>
    <row r="3466" spans="1:5" s="341" customFormat="1" ht="15" x14ac:dyDescent="0.25">
      <c r="A3466" s="360" t="s">
        <v>25571</v>
      </c>
      <c r="B3466" s="360" t="s">
        <v>18400</v>
      </c>
      <c r="C3466" s="359" t="s">
        <v>6590</v>
      </c>
      <c r="D3466" s="361">
        <v>0.59</v>
      </c>
      <c r="E3466" s="343"/>
    </row>
    <row r="3467" spans="1:5" s="341" customFormat="1" ht="15" x14ac:dyDescent="0.25">
      <c r="A3467" s="360" t="s">
        <v>25572</v>
      </c>
      <c r="B3467" s="360" t="s">
        <v>18401</v>
      </c>
      <c r="C3467" s="359" t="s">
        <v>7416</v>
      </c>
      <c r="D3467" s="363">
        <v>73.66</v>
      </c>
      <c r="E3467" s="343"/>
    </row>
    <row r="3468" spans="1:5" s="341" customFormat="1" ht="15" x14ac:dyDescent="0.25">
      <c r="A3468" s="360" t="s">
        <v>25573</v>
      </c>
      <c r="B3468" s="360" t="s">
        <v>18402</v>
      </c>
      <c r="C3468" s="359" t="s">
        <v>6590</v>
      </c>
      <c r="D3468" s="362">
        <v>124.71</v>
      </c>
      <c r="E3468" s="343"/>
    </row>
    <row r="3469" spans="1:5" s="341" customFormat="1" ht="15" x14ac:dyDescent="0.25">
      <c r="A3469" s="360" t="s">
        <v>25574</v>
      </c>
      <c r="B3469" s="360" t="s">
        <v>17549</v>
      </c>
      <c r="C3469" s="359" t="s">
        <v>6599</v>
      </c>
      <c r="D3469" s="363">
        <v>22.38</v>
      </c>
      <c r="E3469" s="343"/>
    </row>
    <row r="3470" spans="1:5" s="341" customFormat="1" ht="15" x14ac:dyDescent="0.25">
      <c r="A3470" s="360" t="s">
        <v>25575</v>
      </c>
      <c r="B3470" s="360" t="s">
        <v>17356</v>
      </c>
      <c r="C3470" s="359" t="s">
        <v>6590</v>
      </c>
      <c r="D3470" s="361">
        <v>0.08</v>
      </c>
      <c r="E3470" s="343"/>
    </row>
    <row r="3471" spans="1:5" s="341" customFormat="1" ht="15" x14ac:dyDescent="0.25">
      <c r="A3471" s="360" t="s">
        <v>25576</v>
      </c>
      <c r="B3471" s="360" t="s">
        <v>26215</v>
      </c>
      <c r="C3471" s="359" t="s">
        <v>7287</v>
      </c>
      <c r="D3471" s="361">
        <v>0.92</v>
      </c>
      <c r="E3471" s="343"/>
    </row>
    <row r="3472" spans="1:5" s="341" customFormat="1" ht="15" x14ac:dyDescent="0.25">
      <c r="A3472" s="360" t="s">
        <v>25578</v>
      </c>
      <c r="B3472" s="360" t="s">
        <v>26216</v>
      </c>
      <c r="C3472" s="359" t="s">
        <v>7287</v>
      </c>
      <c r="D3472" s="361">
        <v>0.73</v>
      </c>
      <c r="E3472" s="343"/>
    </row>
    <row r="3473" spans="1:5" s="341" customFormat="1" ht="15" x14ac:dyDescent="0.25">
      <c r="A3473" s="360" t="s">
        <v>25577</v>
      </c>
      <c r="B3473" s="360" t="s">
        <v>26217</v>
      </c>
      <c r="C3473" s="359" t="s">
        <v>7287</v>
      </c>
      <c r="D3473" s="361">
        <v>0.6</v>
      </c>
      <c r="E3473" s="343"/>
    </row>
    <row r="3474" spans="1:5" s="341" customFormat="1" ht="15" x14ac:dyDescent="0.25">
      <c r="A3474" s="360" t="s">
        <v>25579</v>
      </c>
      <c r="B3474" s="360" t="s">
        <v>18403</v>
      </c>
      <c r="C3474" s="359" t="s">
        <v>7416</v>
      </c>
      <c r="D3474" s="362">
        <v>288.7</v>
      </c>
      <c r="E3474" s="343"/>
    </row>
    <row r="3475" spans="1:5" s="341" customFormat="1" x14ac:dyDescent="0.25">
      <c r="A3475" s="381">
        <v>250</v>
      </c>
      <c r="B3475" s="356" t="s">
        <v>27095</v>
      </c>
      <c r="C3475" s="357"/>
      <c r="D3475" s="358"/>
      <c r="E3475" s="343"/>
    </row>
    <row r="3476" spans="1:5" s="341" customFormat="1" ht="30" x14ac:dyDescent="0.25">
      <c r="A3476" s="360" t="s">
        <v>27184</v>
      </c>
      <c r="B3476" s="360" t="s">
        <v>39220</v>
      </c>
      <c r="C3476" s="359" t="s">
        <v>6608</v>
      </c>
      <c r="D3476" s="365">
        <v>21544.240000000002</v>
      </c>
      <c r="E3476" s="343"/>
    </row>
    <row r="3477" spans="1:5" s="341" customFormat="1" ht="30" x14ac:dyDescent="0.25">
      <c r="A3477" s="360" t="s">
        <v>27185</v>
      </c>
      <c r="B3477" s="360" t="s">
        <v>39221</v>
      </c>
      <c r="C3477" s="359" t="s">
        <v>6608</v>
      </c>
      <c r="D3477" s="365">
        <v>19923.55</v>
      </c>
      <c r="E3477" s="343"/>
    </row>
    <row r="3478" spans="1:5" s="341" customFormat="1" ht="30" x14ac:dyDescent="0.25">
      <c r="A3478" s="360" t="s">
        <v>27186</v>
      </c>
      <c r="B3478" s="360" t="s">
        <v>39222</v>
      </c>
      <c r="C3478" s="359" t="s">
        <v>6608</v>
      </c>
      <c r="D3478" s="365">
        <v>21646.44</v>
      </c>
      <c r="E3478" s="343"/>
    </row>
    <row r="3479" spans="1:5" s="341" customFormat="1" ht="30" x14ac:dyDescent="0.25">
      <c r="A3479" s="360" t="s">
        <v>27187</v>
      </c>
      <c r="B3479" s="360" t="s">
        <v>39223</v>
      </c>
      <c r="C3479" s="359" t="s">
        <v>6608</v>
      </c>
      <c r="D3479" s="365">
        <v>19978.98</v>
      </c>
      <c r="E3479" s="343"/>
    </row>
    <row r="3480" spans="1:5" s="341" customFormat="1" ht="30" x14ac:dyDescent="0.25">
      <c r="A3480" s="360" t="s">
        <v>27188</v>
      </c>
      <c r="B3480" s="360" t="s">
        <v>39224</v>
      </c>
      <c r="C3480" s="359" t="s">
        <v>6608</v>
      </c>
      <c r="D3480" s="365">
        <v>23465.89</v>
      </c>
      <c r="E3480" s="343"/>
    </row>
    <row r="3481" spans="1:5" s="341" customFormat="1" ht="30" x14ac:dyDescent="0.25">
      <c r="A3481" s="360" t="s">
        <v>27189</v>
      </c>
      <c r="B3481" s="360" t="s">
        <v>39225</v>
      </c>
      <c r="C3481" s="359" t="s">
        <v>6608</v>
      </c>
      <c r="D3481" s="365">
        <v>21653.13</v>
      </c>
      <c r="E3481" s="343"/>
    </row>
    <row r="3482" spans="1:5" s="341" customFormat="1" ht="30" x14ac:dyDescent="0.25">
      <c r="A3482" s="360" t="s">
        <v>27190</v>
      </c>
      <c r="B3482" s="360" t="s">
        <v>39226</v>
      </c>
      <c r="C3482" s="359" t="s">
        <v>6608</v>
      </c>
      <c r="D3482" s="365">
        <v>27544.97</v>
      </c>
      <c r="E3482" s="343"/>
    </row>
    <row r="3483" spans="1:5" s="341" customFormat="1" ht="30" x14ac:dyDescent="0.25">
      <c r="A3483" s="360" t="s">
        <v>27191</v>
      </c>
      <c r="B3483" s="360" t="s">
        <v>39227</v>
      </c>
      <c r="C3483" s="359" t="s">
        <v>6608</v>
      </c>
      <c r="D3483" s="365">
        <v>25386.12</v>
      </c>
      <c r="E3483" s="343"/>
    </row>
    <row r="3484" spans="1:5" s="341" customFormat="1" ht="30" x14ac:dyDescent="0.25">
      <c r="A3484" s="360" t="s">
        <v>27192</v>
      </c>
      <c r="B3484" s="360" t="s">
        <v>39228</v>
      </c>
      <c r="C3484" s="359" t="s">
        <v>6608</v>
      </c>
      <c r="D3484" s="365">
        <v>27295.29</v>
      </c>
      <c r="E3484" s="343"/>
    </row>
    <row r="3485" spans="1:5" s="341" customFormat="1" ht="30" x14ac:dyDescent="0.25">
      <c r="A3485" s="360" t="s">
        <v>27193</v>
      </c>
      <c r="B3485" s="360" t="s">
        <v>39229</v>
      </c>
      <c r="C3485" s="359" t="s">
        <v>6608</v>
      </c>
      <c r="D3485" s="365">
        <v>25293.34</v>
      </c>
      <c r="E3485" s="343"/>
    </row>
    <row r="3486" spans="1:5" s="341" customFormat="1" ht="30" x14ac:dyDescent="0.25">
      <c r="A3486" s="360" t="s">
        <v>27194</v>
      </c>
      <c r="B3486" s="360" t="s">
        <v>39230</v>
      </c>
      <c r="C3486" s="359" t="s">
        <v>6608</v>
      </c>
      <c r="D3486" s="365">
        <v>27765.64</v>
      </c>
      <c r="E3486" s="343"/>
    </row>
    <row r="3487" spans="1:5" s="341" customFormat="1" ht="30" x14ac:dyDescent="0.25">
      <c r="A3487" s="360" t="s">
        <v>27195</v>
      </c>
      <c r="B3487" s="360" t="s">
        <v>39231</v>
      </c>
      <c r="C3487" s="359" t="s">
        <v>6608</v>
      </c>
      <c r="D3487" s="365">
        <v>25699.66</v>
      </c>
      <c r="E3487" s="343"/>
    </row>
    <row r="3488" spans="1:5" s="341" customFormat="1" ht="30" x14ac:dyDescent="0.25">
      <c r="A3488" s="360" t="s">
        <v>27196</v>
      </c>
      <c r="B3488" s="360" t="s">
        <v>39232</v>
      </c>
      <c r="C3488" s="359" t="s">
        <v>6608</v>
      </c>
      <c r="D3488" s="365">
        <v>30207.94</v>
      </c>
      <c r="E3488" s="343"/>
    </row>
    <row r="3489" spans="1:5" s="341" customFormat="1" ht="30" x14ac:dyDescent="0.25">
      <c r="A3489" s="360" t="s">
        <v>27197</v>
      </c>
      <c r="B3489" s="360" t="s">
        <v>39233</v>
      </c>
      <c r="C3489" s="359" t="s">
        <v>6608</v>
      </c>
      <c r="D3489" s="365">
        <v>27967.39</v>
      </c>
      <c r="E3489" s="343"/>
    </row>
    <row r="3490" spans="1:5" s="341" customFormat="1" ht="30" x14ac:dyDescent="0.25">
      <c r="A3490" s="360" t="s">
        <v>27198</v>
      </c>
      <c r="B3490" s="360" t="s">
        <v>39234</v>
      </c>
      <c r="C3490" s="359" t="s">
        <v>6608</v>
      </c>
      <c r="D3490" s="365">
        <v>35638.370000000003</v>
      </c>
      <c r="E3490" s="343"/>
    </row>
    <row r="3491" spans="1:5" s="341" customFormat="1" ht="30" x14ac:dyDescent="0.25">
      <c r="A3491" s="360" t="s">
        <v>27199</v>
      </c>
      <c r="B3491" s="360" t="s">
        <v>39235</v>
      </c>
      <c r="C3491" s="359" t="s">
        <v>6608</v>
      </c>
      <c r="D3491" s="365">
        <v>32976.19</v>
      </c>
      <c r="E3491" s="343"/>
    </row>
    <row r="3492" spans="1:5" s="341" customFormat="1" ht="30" x14ac:dyDescent="0.25">
      <c r="A3492" s="360" t="s">
        <v>27200</v>
      </c>
      <c r="B3492" s="360" t="s">
        <v>39236</v>
      </c>
      <c r="C3492" s="359" t="s">
        <v>6608</v>
      </c>
      <c r="D3492" s="365">
        <v>35586.07</v>
      </c>
      <c r="E3492" s="343"/>
    </row>
    <row r="3493" spans="1:5" s="341" customFormat="1" ht="30" x14ac:dyDescent="0.25">
      <c r="A3493" s="360" t="s">
        <v>27201</v>
      </c>
      <c r="B3493" s="360" t="s">
        <v>39237</v>
      </c>
      <c r="C3493" s="359" t="s">
        <v>6608</v>
      </c>
      <c r="D3493" s="365">
        <v>32938.269999999997</v>
      </c>
      <c r="E3493" s="343"/>
    </row>
    <row r="3494" spans="1:5" s="341" customFormat="1" ht="30" x14ac:dyDescent="0.25">
      <c r="A3494" s="360" t="s">
        <v>27202</v>
      </c>
      <c r="B3494" s="360" t="s">
        <v>39238</v>
      </c>
      <c r="C3494" s="359" t="s">
        <v>6608</v>
      </c>
      <c r="D3494" s="365">
        <v>36577.64</v>
      </c>
      <c r="E3494" s="343"/>
    </row>
    <row r="3495" spans="1:5" s="341" customFormat="1" ht="30" x14ac:dyDescent="0.25">
      <c r="A3495" s="360" t="s">
        <v>27203</v>
      </c>
      <c r="B3495" s="360" t="s">
        <v>39239</v>
      </c>
      <c r="C3495" s="359" t="s">
        <v>6608</v>
      </c>
      <c r="D3495" s="365">
        <v>33811.68</v>
      </c>
      <c r="E3495" s="343"/>
    </row>
    <row r="3496" spans="1:5" s="341" customFormat="1" ht="30" x14ac:dyDescent="0.25">
      <c r="A3496" s="360" t="s">
        <v>27204</v>
      </c>
      <c r="B3496" s="360" t="s">
        <v>39240</v>
      </c>
      <c r="C3496" s="359" t="s">
        <v>6608</v>
      </c>
      <c r="D3496" s="365">
        <v>39820.69</v>
      </c>
      <c r="E3496" s="343"/>
    </row>
    <row r="3497" spans="1:5" s="341" customFormat="1" ht="30" x14ac:dyDescent="0.25">
      <c r="A3497" s="360" t="s">
        <v>27205</v>
      </c>
      <c r="B3497" s="360" t="s">
        <v>39241</v>
      </c>
      <c r="C3497" s="359" t="s">
        <v>6608</v>
      </c>
      <c r="D3497" s="365">
        <v>36848.339999999997</v>
      </c>
      <c r="E3497" s="343"/>
    </row>
    <row r="3498" spans="1:5" s="341" customFormat="1" ht="30" x14ac:dyDescent="0.25">
      <c r="A3498" s="360" t="s">
        <v>27206</v>
      </c>
      <c r="B3498" s="360" t="s">
        <v>39242</v>
      </c>
      <c r="C3498" s="359" t="s">
        <v>6608</v>
      </c>
      <c r="D3498" s="365">
        <v>47057.04</v>
      </c>
      <c r="E3498" s="343"/>
    </row>
    <row r="3499" spans="1:5" s="341" customFormat="1" ht="30" x14ac:dyDescent="0.25">
      <c r="A3499" s="360" t="s">
        <v>27207</v>
      </c>
      <c r="B3499" s="360" t="s">
        <v>39243</v>
      </c>
      <c r="C3499" s="359" t="s">
        <v>6608</v>
      </c>
      <c r="D3499" s="365">
        <v>43580.17</v>
      </c>
      <c r="E3499" s="343"/>
    </row>
    <row r="3500" spans="1:5" s="341" customFormat="1" ht="30" x14ac:dyDescent="0.25">
      <c r="A3500" s="360" t="s">
        <v>27208</v>
      </c>
      <c r="B3500" s="360" t="s">
        <v>39244</v>
      </c>
      <c r="C3500" s="359" t="s">
        <v>6608</v>
      </c>
      <c r="D3500" s="365">
        <v>29015.25</v>
      </c>
      <c r="E3500" s="343"/>
    </row>
    <row r="3501" spans="1:5" s="341" customFormat="1" ht="30" x14ac:dyDescent="0.25">
      <c r="A3501" s="360" t="s">
        <v>27209</v>
      </c>
      <c r="B3501" s="360" t="s">
        <v>39245</v>
      </c>
      <c r="C3501" s="359" t="s">
        <v>6608</v>
      </c>
      <c r="D3501" s="365">
        <v>26815.57</v>
      </c>
      <c r="E3501" s="343"/>
    </row>
    <row r="3502" spans="1:5" s="341" customFormat="1" ht="30" x14ac:dyDescent="0.25">
      <c r="A3502" s="360" t="s">
        <v>27210</v>
      </c>
      <c r="B3502" s="360" t="s">
        <v>39246</v>
      </c>
      <c r="C3502" s="359" t="s">
        <v>6608</v>
      </c>
      <c r="D3502" s="365">
        <v>29474.87</v>
      </c>
      <c r="E3502" s="343"/>
    </row>
    <row r="3503" spans="1:5" s="341" customFormat="1" ht="30" x14ac:dyDescent="0.25">
      <c r="A3503" s="360" t="s">
        <v>27211</v>
      </c>
      <c r="B3503" s="360" t="s">
        <v>39247</v>
      </c>
      <c r="C3503" s="359" t="s">
        <v>6608</v>
      </c>
      <c r="D3503" s="365">
        <v>27203.8</v>
      </c>
      <c r="E3503" s="343"/>
    </row>
    <row r="3504" spans="1:5" s="341" customFormat="1" ht="30" x14ac:dyDescent="0.25">
      <c r="A3504" s="360" t="s">
        <v>27212</v>
      </c>
      <c r="B3504" s="360" t="s">
        <v>39248</v>
      </c>
      <c r="C3504" s="359" t="s">
        <v>6608</v>
      </c>
      <c r="D3504" s="365">
        <v>32107.14</v>
      </c>
      <c r="E3504" s="343"/>
    </row>
    <row r="3505" spans="1:5" s="341" customFormat="1" ht="30" x14ac:dyDescent="0.25">
      <c r="A3505" s="360" t="s">
        <v>27213</v>
      </c>
      <c r="B3505" s="360" t="s">
        <v>39249</v>
      </c>
      <c r="C3505" s="359" t="s">
        <v>6608</v>
      </c>
      <c r="D3505" s="365">
        <v>29637.56</v>
      </c>
      <c r="E3505" s="343"/>
    </row>
    <row r="3506" spans="1:5" s="341" customFormat="1" ht="30" x14ac:dyDescent="0.25">
      <c r="A3506" s="360" t="s">
        <v>27214</v>
      </c>
      <c r="B3506" s="360" t="s">
        <v>39250</v>
      </c>
      <c r="C3506" s="359" t="s">
        <v>6608</v>
      </c>
      <c r="D3506" s="365">
        <v>37944.050000000003</v>
      </c>
      <c r="E3506" s="343"/>
    </row>
    <row r="3507" spans="1:5" s="341" customFormat="1" ht="30" x14ac:dyDescent="0.25">
      <c r="A3507" s="360" t="s">
        <v>27215</v>
      </c>
      <c r="B3507" s="360" t="s">
        <v>39251</v>
      </c>
      <c r="C3507" s="359" t="s">
        <v>6608</v>
      </c>
      <c r="D3507" s="365">
        <v>35001.339999999997</v>
      </c>
      <c r="E3507" s="343"/>
    </row>
    <row r="3508" spans="1:5" s="341" customFormat="1" ht="30" x14ac:dyDescent="0.25">
      <c r="A3508" s="360" t="s">
        <v>27216</v>
      </c>
      <c r="B3508" s="360" t="s">
        <v>39252</v>
      </c>
      <c r="C3508" s="359" t="s">
        <v>6608</v>
      </c>
      <c r="D3508" s="365">
        <v>37605.699999999997</v>
      </c>
      <c r="E3508" s="343"/>
    </row>
    <row r="3509" spans="1:5" s="341" customFormat="1" ht="30" x14ac:dyDescent="0.25">
      <c r="A3509" s="360" t="s">
        <v>27217</v>
      </c>
      <c r="B3509" s="360" t="s">
        <v>39253</v>
      </c>
      <c r="C3509" s="359" t="s">
        <v>6608</v>
      </c>
      <c r="D3509" s="365">
        <v>34737.839999999997</v>
      </c>
      <c r="E3509" s="343"/>
    </row>
    <row r="3510" spans="1:5" s="341" customFormat="1" ht="30" x14ac:dyDescent="0.25">
      <c r="A3510" s="360" t="s">
        <v>27218</v>
      </c>
      <c r="B3510" s="360" t="s">
        <v>39254</v>
      </c>
      <c r="C3510" s="359" t="s">
        <v>6608</v>
      </c>
      <c r="D3510" s="365">
        <v>38598.61</v>
      </c>
      <c r="E3510" s="343"/>
    </row>
    <row r="3511" spans="1:5" s="341" customFormat="1" ht="30" x14ac:dyDescent="0.25">
      <c r="A3511" s="360" t="s">
        <v>27219</v>
      </c>
      <c r="B3511" s="360" t="s">
        <v>39255</v>
      </c>
      <c r="C3511" s="359" t="s">
        <v>6608</v>
      </c>
      <c r="D3511" s="365">
        <v>35604.71</v>
      </c>
      <c r="E3511" s="343"/>
    </row>
    <row r="3512" spans="1:5" s="341" customFormat="1" ht="30" x14ac:dyDescent="0.25">
      <c r="A3512" s="360" t="s">
        <v>27220</v>
      </c>
      <c r="B3512" s="360" t="s">
        <v>39256</v>
      </c>
      <c r="C3512" s="359" t="s">
        <v>6608</v>
      </c>
      <c r="D3512" s="365">
        <v>42067.58</v>
      </c>
      <c r="E3512" s="343"/>
    </row>
    <row r="3513" spans="1:5" s="341" customFormat="1" ht="30" x14ac:dyDescent="0.25">
      <c r="A3513" s="360" t="s">
        <v>27221</v>
      </c>
      <c r="B3513" s="360" t="s">
        <v>39257</v>
      </c>
      <c r="C3513" s="359" t="s">
        <v>6608</v>
      </c>
      <c r="D3513" s="365">
        <v>38840.68</v>
      </c>
      <c r="E3513" s="343"/>
    </row>
    <row r="3514" spans="1:5" s="341" customFormat="1" ht="30" x14ac:dyDescent="0.25">
      <c r="A3514" s="360" t="s">
        <v>27222</v>
      </c>
      <c r="B3514" s="360" t="s">
        <v>39258</v>
      </c>
      <c r="C3514" s="359" t="s">
        <v>6608</v>
      </c>
      <c r="D3514" s="365">
        <v>49723.4</v>
      </c>
      <c r="E3514" s="343"/>
    </row>
    <row r="3515" spans="1:5" s="341" customFormat="1" ht="30" x14ac:dyDescent="0.25">
      <c r="A3515" s="360" t="s">
        <v>27223</v>
      </c>
      <c r="B3515" s="360" t="s">
        <v>39259</v>
      </c>
      <c r="C3515" s="359" t="s">
        <v>6608</v>
      </c>
      <c r="D3515" s="365">
        <v>45951.28</v>
      </c>
      <c r="E3515" s="343"/>
    </row>
    <row r="3516" spans="1:5" s="341" customFormat="1" ht="30" x14ac:dyDescent="0.25">
      <c r="A3516" s="360" t="s">
        <v>27224</v>
      </c>
      <c r="B3516" s="360" t="s">
        <v>39260</v>
      </c>
      <c r="C3516" s="359" t="s">
        <v>6608</v>
      </c>
      <c r="D3516" s="365">
        <v>24734.81</v>
      </c>
      <c r="E3516" s="343"/>
    </row>
    <row r="3517" spans="1:5" s="341" customFormat="1" ht="30" x14ac:dyDescent="0.25">
      <c r="A3517" s="360" t="s">
        <v>27225</v>
      </c>
      <c r="B3517" s="360" t="s">
        <v>39261</v>
      </c>
      <c r="C3517" s="359" t="s">
        <v>6608</v>
      </c>
      <c r="D3517" s="365">
        <v>22760.9</v>
      </c>
      <c r="E3517" s="343"/>
    </row>
    <row r="3518" spans="1:5" s="341" customFormat="1" ht="30" x14ac:dyDescent="0.25">
      <c r="A3518" s="360" t="s">
        <v>27226</v>
      </c>
      <c r="B3518" s="360" t="s">
        <v>39262</v>
      </c>
      <c r="C3518" s="359" t="s">
        <v>6608</v>
      </c>
      <c r="D3518" s="365">
        <v>24837.91</v>
      </c>
      <c r="E3518" s="343"/>
    </row>
    <row r="3519" spans="1:5" s="341" customFormat="1" ht="30" x14ac:dyDescent="0.25">
      <c r="A3519" s="360" t="s">
        <v>27227</v>
      </c>
      <c r="B3519" s="360" t="s">
        <v>39263</v>
      </c>
      <c r="C3519" s="359" t="s">
        <v>6608</v>
      </c>
      <c r="D3519" s="365">
        <v>22804.65</v>
      </c>
      <c r="E3519" s="343"/>
    </row>
    <row r="3520" spans="1:5" s="341" customFormat="1" ht="30" x14ac:dyDescent="0.25">
      <c r="A3520" s="360" t="s">
        <v>27228</v>
      </c>
      <c r="B3520" s="360" t="s">
        <v>39264</v>
      </c>
      <c r="C3520" s="359" t="s">
        <v>6608</v>
      </c>
      <c r="D3520" s="365">
        <v>26994.080000000002</v>
      </c>
      <c r="E3520" s="343"/>
    </row>
    <row r="3521" spans="1:5" s="341" customFormat="1" ht="30" x14ac:dyDescent="0.25">
      <c r="A3521" s="360" t="s">
        <v>27229</v>
      </c>
      <c r="B3521" s="360" t="s">
        <v>39265</v>
      </c>
      <c r="C3521" s="359" t="s">
        <v>6608</v>
      </c>
      <c r="D3521" s="365">
        <v>24774.06</v>
      </c>
      <c r="E3521" s="343"/>
    </row>
    <row r="3522" spans="1:5" s="341" customFormat="1" ht="30" x14ac:dyDescent="0.25">
      <c r="A3522" s="360" t="s">
        <v>27230</v>
      </c>
      <c r="B3522" s="360" t="s">
        <v>39266</v>
      </c>
      <c r="C3522" s="359" t="s">
        <v>6608</v>
      </c>
      <c r="D3522" s="365">
        <v>31941.73</v>
      </c>
      <c r="E3522" s="343"/>
    </row>
    <row r="3523" spans="1:5" s="341" customFormat="1" ht="30" x14ac:dyDescent="0.25">
      <c r="A3523" s="360" t="s">
        <v>27231</v>
      </c>
      <c r="B3523" s="360" t="s">
        <v>39267</v>
      </c>
      <c r="C3523" s="359" t="s">
        <v>6608</v>
      </c>
      <c r="D3523" s="365">
        <v>29254.86</v>
      </c>
      <c r="E3523" s="343"/>
    </row>
    <row r="3524" spans="1:5" s="341" customFormat="1" ht="30" x14ac:dyDescent="0.25">
      <c r="A3524" s="360" t="s">
        <v>27232</v>
      </c>
      <c r="B3524" s="360" t="s">
        <v>39268</v>
      </c>
      <c r="C3524" s="359" t="s">
        <v>6608</v>
      </c>
      <c r="D3524" s="365">
        <v>30739.43</v>
      </c>
      <c r="E3524" s="343"/>
    </row>
    <row r="3525" spans="1:5" s="341" customFormat="1" ht="30" x14ac:dyDescent="0.25">
      <c r="A3525" s="360" t="s">
        <v>27233</v>
      </c>
      <c r="B3525" s="360" t="s">
        <v>39269</v>
      </c>
      <c r="C3525" s="359" t="s">
        <v>6608</v>
      </c>
      <c r="D3525" s="365">
        <v>28341.1</v>
      </c>
      <c r="E3525" s="343"/>
    </row>
    <row r="3526" spans="1:5" s="341" customFormat="1" ht="30" x14ac:dyDescent="0.25">
      <c r="A3526" s="360" t="s">
        <v>27234</v>
      </c>
      <c r="B3526" s="360" t="s">
        <v>39270</v>
      </c>
      <c r="C3526" s="359" t="s">
        <v>6608</v>
      </c>
      <c r="D3526" s="365">
        <v>31239.35</v>
      </c>
      <c r="E3526" s="343"/>
    </row>
    <row r="3527" spans="1:5" s="341" customFormat="1" ht="30" x14ac:dyDescent="0.25">
      <c r="A3527" s="360" t="s">
        <v>27235</v>
      </c>
      <c r="B3527" s="360" t="s">
        <v>39271</v>
      </c>
      <c r="C3527" s="359" t="s">
        <v>6608</v>
      </c>
      <c r="D3527" s="365">
        <v>28762.27</v>
      </c>
      <c r="E3527" s="343"/>
    </row>
    <row r="3528" spans="1:5" s="341" customFormat="1" ht="30" x14ac:dyDescent="0.25">
      <c r="A3528" s="360" t="s">
        <v>27236</v>
      </c>
      <c r="B3528" s="360" t="s">
        <v>39272</v>
      </c>
      <c r="C3528" s="359" t="s">
        <v>6608</v>
      </c>
      <c r="D3528" s="365">
        <v>34057.370000000003</v>
      </c>
      <c r="E3528" s="343"/>
    </row>
    <row r="3529" spans="1:5" s="341" customFormat="1" ht="30" x14ac:dyDescent="0.25">
      <c r="A3529" s="360" t="s">
        <v>27237</v>
      </c>
      <c r="B3529" s="360" t="s">
        <v>39273</v>
      </c>
      <c r="C3529" s="359" t="s">
        <v>6608</v>
      </c>
      <c r="D3529" s="365">
        <v>31358.63</v>
      </c>
      <c r="E3529" s="343"/>
    </row>
    <row r="3530" spans="1:5" s="341" customFormat="1" ht="30" x14ac:dyDescent="0.25">
      <c r="A3530" s="360" t="s">
        <v>27238</v>
      </c>
      <c r="B3530" s="360" t="s">
        <v>39274</v>
      </c>
      <c r="C3530" s="359" t="s">
        <v>6608</v>
      </c>
      <c r="D3530" s="365">
        <v>40300.6</v>
      </c>
      <c r="E3530" s="343"/>
    </row>
    <row r="3531" spans="1:5" s="341" customFormat="1" ht="30" x14ac:dyDescent="0.25">
      <c r="A3531" s="360" t="s">
        <v>27239</v>
      </c>
      <c r="B3531" s="360" t="s">
        <v>39275</v>
      </c>
      <c r="C3531" s="359" t="s">
        <v>6608</v>
      </c>
      <c r="D3531" s="365">
        <v>37077.35</v>
      </c>
      <c r="E3531" s="343"/>
    </row>
    <row r="3532" spans="1:5" s="341" customFormat="1" ht="30" x14ac:dyDescent="0.25">
      <c r="A3532" s="360" t="s">
        <v>27240</v>
      </c>
      <c r="B3532" s="360" t="s">
        <v>39276</v>
      </c>
      <c r="C3532" s="359" t="s">
        <v>6608</v>
      </c>
      <c r="D3532" s="365">
        <v>39627.29</v>
      </c>
      <c r="E3532" s="343"/>
    </row>
    <row r="3533" spans="1:5" s="341" customFormat="1" ht="30" x14ac:dyDescent="0.25">
      <c r="A3533" s="360" t="s">
        <v>27241</v>
      </c>
      <c r="B3533" s="360" t="s">
        <v>39277</v>
      </c>
      <c r="C3533" s="359" t="s">
        <v>6608</v>
      </c>
      <c r="D3533" s="365">
        <v>36538.86</v>
      </c>
      <c r="E3533" s="343"/>
    </row>
    <row r="3534" spans="1:5" s="341" customFormat="1" ht="30" x14ac:dyDescent="0.25">
      <c r="A3534" s="360" t="s">
        <v>27242</v>
      </c>
      <c r="B3534" s="360" t="s">
        <v>39278</v>
      </c>
      <c r="C3534" s="359" t="s">
        <v>6608</v>
      </c>
      <c r="D3534" s="365">
        <v>40617.61</v>
      </c>
      <c r="E3534" s="343"/>
    </row>
    <row r="3535" spans="1:5" s="341" customFormat="1" ht="30" x14ac:dyDescent="0.25">
      <c r="A3535" s="360" t="s">
        <v>27243</v>
      </c>
      <c r="B3535" s="360" t="s">
        <v>39279</v>
      </c>
      <c r="C3535" s="359" t="s">
        <v>6608</v>
      </c>
      <c r="D3535" s="365">
        <v>37396.300000000003</v>
      </c>
      <c r="E3535" s="343"/>
    </row>
    <row r="3536" spans="1:5" s="341" customFormat="1" ht="30" x14ac:dyDescent="0.25">
      <c r="A3536" s="360" t="s">
        <v>27244</v>
      </c>
      <c r="B3536" s="360" t="s">
        <v>39280</v>
      </c>
      <c r="C3536" s="359" t="s">
        <v>6608</v>
      </c>
      <c r="D3536" s="365">
        <v>44310.71</v>
      </c>
      <c r="E3536" s="343"/>
    </row>
    <row r="3537" spans="1:5" s="341" customFormat="1" ht="30" x14ac:dyDescent="0.25">
      <c r="A3537" s="360" t="s">
        <v>27245</v>
      </c>
      <c r="B3537" s="360" t="s">
        <v>39281</v>
      </c>
      <c r="C3537" s="359" t="s">
        <v>6608</v>
      </c>
      <c r="D3537" s="365">
        <v>40830.17</v>
      </c>
      <c r="E3537" s="343"/>
    </row>
    <row r="3538" spans="1:5" s="341" customFormat="1" ht="30" x14ac:dyDescent="0.25">
      <c r="A3538" s="360" t="s">
        <v>27246</v>
      </c>
      <c r="B3538" s="360" t="s">
        <v>39282</v>
      </c>
      <c r="C3538" s="359" t="s">
        <v>6608</v>
      </c>
      <c r="D3538" s="365">
        <v>52510.83</v>
      </c>
      <c r="E3538" s="343"/>
    </row>
    <row r="3539" spans="1:5" s="341" customFormat="1" ht="30" x14ac:dyDescent="0.25">
      <c r="A3539" s="360" t="s">
        <v>27247</v>
      </c>
      <c r="B3539" s="360" t="s">
        <v>39283</v>
      </c>
      <c r="C3539" s="359" t="s">
        <v>6608</v>
      </c>
      <c r="D3539" s="365">
        <v>48411.01</v>
      </c>
      <c r="E3539" s="343"/>
    </row>
    <row r="3540" spans="1:5" s="341" customFormat="1" ht="30" x14ac:dyDescent="0.25">
      <c r="A3540" s="360" t="s">
        <v>27248</v>
      </c>
      <c r="B3540" s="360" t="s">
        <v>39284</v>
      </c>
      <c r="C3540" s="359" t="s">
        <v>6608</v>
      </c>
      <c r="D3540" s="365">
        <v>32461.64</v>
      </c>
      <c r="E3540" s="343"/>
    </row>
    <row r="3541" spans="1:5" s="341" customFormat="1" ht="30" x14ac:dyDescent="0.25">
      <c r="A3541" s="360" t="s">
        <v>27249</v>
      </c>
      <c r="B3541" s="360" t="s">
        <v>39285</v>
      </c>
      <c r="C3541" s="359" t="s">
        <v>6608</v>
      </c>
      <c r="D3541" s="365">
        <v>29865.03</v>
      </c>
      <c r="E3541" s="343"/>
    </row>
    <row r="3542" spans="1:5" s="341" customFormat="1" ht="30" x14ac:dyDescent="0.25">
      <c r="A3542" s="360" t="s">
        <v>27250</v>
      </c>
      <c r="B3542" s="360" t="s">
        <v>39286</v>
      </c>
      <c r="C3542" s="359" t="s">
        <v>6608</v>
      </c>
      <c r="D3542" s="365">
        <v>33034.589999999997</v>
      </c>
      <c r="E3542" s="343"/>
    </row>
    <row r="3543" spans="1:5" s="341" customFormat="1" ht="30" x14ac:dyDescent="0.25">
      <c r="A3543" s="360" t="s">
        <v>27251</v>
      </c>
      <c r="B3543" s="360" t="s">
        <v>39287</v>
      </c>
      <c r="C3543" s="359" t="s">
        <v>6608</v>
      </c>
      <c r="D3543" s="365">
        <v>30352.42</v>
      </c>
      <c r="E3543" s="343"/>
    </row>
    <row r="3544" spans="1:5" s="341" customFormat="1" ht="30" x14ac:dyDescent="0.25">
      <c r="A3544" s="360" t="s">
        <v>27252</v>
      </c>
      <c r="B3544" s="360" t="s">
        <v>39288</v>
      </c>
      <c r="C3544" s="359" t="s">
        <v>6608</v>
      </c>
      <c r="D3544" s="365">
        <v>36257.919999999998</v>
      </c>
      <c r="E3544" s="343"/>
    </row>
    <row r="3545" spans="1:5" s="341" customFormat="1" ht="30" x14ac:dyDescent="0.25">
      <c r="A3545" s="360" t="s">
        <v>27253</v>
      </c>
      <c r="B3545" s="360" t="s">
        <v>39289</v>
      </c>
      <c r="C3545" s="359" t="s">
        <v>6608</v>
      </c>
      <c r="D3545" s="365">
        <v>33330.550000000003</v>
      </c>
      <c r="E3545" s="343"/>
    </row>
    <row r="3546" spans="1:5" s="341" customFormat="1" ht="30" x14ac:dyDescent="0.25">
      <c r="A3546" s="360" t="s">
        <v>27254</v>
      </c>
      <c r="B3546" s="360" t="s">
        <v>39290</v>
      </c>
      <c r="C3546" s="359" t="s">
        <v>6608</v>
      </c>
      <c r="D3546" s="365">
        <v>43006.47</v>
      </c>
      <c r="E3546" s="343"/>
    </row>
    <row r="3547" spans="1:5" s="341" customFormat="1" ht="30" x14ac:dyDescent="0.25">
      <c r="A3547" s="360" t="s">
        <v>27255</v>
      </c>
      <c r="B3547" s="360" t="s">
        <v>39291</v>
      </c>
      <c r="C3547" s="359" t="s">
        <v>6608</v>
      </c>
      <c r="D3547" s="365">
        <v>39502.68</v>
      </c>
      <c r="E3547" s="343"/>
    </row>
    <row r="3548" spans="1:5" s="341" customFormat="1" ht="30" x14ac:dyDescent="0.25">
      <c r="A3548" s="360" t="s">
        <v>27256</v>
      </c>
      <c r="B3548" s="360" t="s">
        <v>39292</v>
      </c>
      <c r="C3548" s="359" t="s">
        <v>6608</v>
      </c>
      <c r="D3548" s="365">
        <v>41887.56</v>
      </c>
      <c r="E3548" s="343"/>
    </row>
    <row r="3549" spans="1:5" s="341" customFormat="1" ht="30" x14ac:dyDescent="0.25">
      <c r="A3549" s="360" t="s">
        <v>27257</v>
      </c>
      <c r="B3549" s="360" t="s">
        <v>39293</v>
      </c>
      <c r="C3549" s="359" t="s">
        <v>6608</v>
      </c>
      <c r="D3549" s="365">
        <v>38579.61</v>
      </c>
      <c r="E3549" s="343"/>
    </row>
    <row r="3550" spans="1:5" s="341" customFormat="1" ht="30" x14ac:dyDescent="0.25">
      <c r="A3550" s="360" t="s">
        <v>27258</v>
      </c>
      <c r="B3550" s="360" t="s">
        <v>39294</v>
      </c>
      <c r="C3550" s="359" t="s">
        <v>6608</v>
      </c>
      <c r="D3550" s="365">
        <v>42782.5</v>
      </c>
      <c r="E3550" s="343"/>
    </row>
    <row r="3551" spans="1:5" s="341" customFormat="1" ht="30" x14ac:dyDescent="0.25">
      <c r="A3551" s="360" t="s">
        <v>27259</v>
      </c>
      <c r="B3551" s="360" t="s">
        <v>39295</v>
      </c>
      <c r="C3551" s="359" t="s">
        <v>6608</v>
      </c>
      <c r="D3551" s="365">
        <v>39332.71</v>
      </c>
      <c r="E3551" s="343"/>
    </row>
    <row r="3552" spans="1:5" s="341" customFormat="1" ht="30" x14ac:dyDescent="0.25">
      <c r="A3552" s="360" t="s">
        <v>27260</v>
      </c>
      <c r="B3552" s="360" t="s">
        <v>39296</v>
      </c>
      <c r="C3552" s="359" t="s">
        <v>6608</v>
      </c>
      <c r="D3552" s="365">
        <v>46908.98</v>
      </c>
      <c r="E3552" s="343"/>
    </row>
    <row r="3553" spans="1:5" s="341" customFormat="1" ht="30" x14ac:dyDescent="0.25">
      <c r="A3553" s="360" t="s">
        <v>27261</v>
      </c>
      <c r="B3553" s="360" t="s">
        <v>39297</v>
      </c>
      <c r="C3553" s="359" t="s">
        <v>6608</v>
      </c>
      <c r="D3553" s="365">
        <v>43173.35</v>
      </c>
      <c r="E3553" s="343"/>
    </row>
    <row r="3554" spans="1:5" s="341" customFormat="1" ht="30" x14ac:dyDescent="0.25">
      <c r="A3554" s="360" t="s">
        <v>27262</v>
      </c>
      <c r="B3554" s="360" t="s">
        <v>39298</v>
      </c>
      <c r="C3554" s="359" t="s">
        <v>6608</v>
      </c>
      <c r="D3554" s="365">
        <v>55679.69</v>
      </c>
      <c r="E3554" s="343"/>
    </row>
    <row r="3555" spans="1:5" s="341" customFormat="1" ht="30" x14ac:dyDescent="0.25">
      <c r="A3555" s="360" t="s">
        <v>27263</v>
      </c>
      <c r="B3555" s="360" t="s">
        <v>39299</v>
      </c>
      <c r="C3555" s="359" t="s">
        <v>6608</v>
      </c>
      <c r="D3555" s="365">
        <v>51269.120000000003</v>
      </c>
      <c r="E3555" s="343"/>
    </row>
    <row r="3556" spans="1:5" s="341" customFormat="1" ht="30" x14ac:dyDescent="0.25">
      <c r="A3556" s="360" t="s">
        <v>27264</v>
      </c>
      <c r="B3556" s="360" t="s">
        <v>39300</v>
      </c>
      <c r="C3556" s="359" t="s">
        <v>6608</v>
      </c>
      <c r="D3556" s="365">
        <v>51743.32</v>
      </c>
      <c r="E3556" s="343"/>
    </row>
    <row r="3557" spans="1:5" s="341" customFormat="1" ht="30" x14ac:dyDescent="0.25">
      <c r="A3557" s="360" t="s">
        <v>27265</v>
      </c>
      <c r="B3557" s="360" t="s">
        <v>39301</v>
      </c>
      <c r="C3557" s="359" t="s">
        <v>6608</v>
      </c>
      <c r="D3557" s="365">
        <v>47900.63</v>
      </c>
      <c r="E3557" s="343"/>
    </row>
    <row r="3558" spans="1:5" s="341" customFormat="1" ht="30" x14ac:dyDescent="0.25">
      <c r="A3558" s="360" t="s">
        <v>27266</v>
      </c>
      <c r="B3558" s="360" t="s">
        <v>39302</v>
      </c>
      <c r="C3558" s="359" t="s">
        <v>6608</v>
      </c>
      <c r="D3558" s="365">
        <v>52972.47</v>
      </c>
      <c r="E3558" s="343"/>
    </row>
    <row r="3559" spans="1:5" s="341" customFormat="1" ht="30" x14ac:dyDescent="0.25">
      <c r="A3559" s="360" t="s">
        <v>27267</v>
      </c>
      <c r="B3559" s="360" t="s">
        <v>39303</v>
      </c>
      <c r="C3559" s="359" t="s">
        <v>6608</v>
      </c>
      <c r="D3559" s="365">
        <v>48955.28</v>
      </c>
      <c r="E3559" s="343"/>
    </row>
    <row r="3560" spans="1:5" s="341" customFormat="1" ht="30" x14ac:dyDescent="0.25">
      <c r="A3560" s="360" t="s">
        <v>27268</v>
      </c>
      <c r="B3560" s="360" t="s">
        <v>39304</v>
      </c>
      <c r="C3560" s="359" t="s">
        <v>6608</v>
      </c>
      <c r="D3560" s="365">
        <v>58329.11</v>
      </c>
      <c r="E3560" s="343"/>
    </row>
    <row r="3561" spans="1:5" s="341" customFormat="1" ht="30" x14ac:dyDescent="0.25">
      <c r="A3561" s="360" t="s">
        <v>27269</v>
      </c>
      <c r="B3561" s="360" t="s">
        <v>39305</v>
      </c>
      <c r="C3561" s="359" t="s">
        <v>6608</v>
      </c>
      <c r="D3561" s="365">
        <v>53983.29</v>
      </c>
      <c r="E3561" s="343"/>
    </row>
    <row r="3562" spans="1:5" s="341" customFormat="1" ht="30" x14ac:dyDescent="0.25">
      <c r="A3562" s="360" t="s">
        <v>27270</v>
      </c>
      <c r="B3562" s="360" t="s">
        <v>39306</v>
      </c>
      <c r="C3562" s="359" t="s">
        <v>6608</v>
      </c>
      <c r="D3562" s="365">
        <v>69689.89</v>
      </c>
      <c r="E3562" s="343"/>
    </row>
    <row r="3563" spans="1:5" s="341" customFormat="1" ht="30" x14ac:dyDescent="0.25">
      <c r="A3563" s="360" t="s">
        <v>27271</v>
      </c>
      <c r="B3563" s="360" t="s">
        <v>39307</v>
      </c>
      <c r="C3563" s="359" t="s">
        <v>6608</v>
      </c>
      <c r="D3563" s="365">
        <v>64561.79</v>
      </c>
      <c r="E3563" s="343"/>
    </row>
    <row r="3564" spans="1:5" s="341" customFormat="1" ht="30" x14ac:dyDescent="0.25">
      <c r="A3564" s="360" t="s">
        <v>27272</v>
      </c>
      <c r="B3564" s="360" t="s">
        <v>39308</v>
      </c>
      <c r="C3564" s="359" t="s">
        <v>6608</v>
      </c>
      <c r="D3564" s="365">
        <v>44875.62</v>
      </c>
      <c r="E3564" s="343"/>
    </row>
    <row r="3565" spans="1:5" s="341" customFormat="1" ht="30" x14ac:dyDescent="0.25">
      <c r="A3565" s="360" t="s">
        <v>27273</v>
      </c>
      <c r="B3565" s="360" t="s">
        <v>39309</v>
      </c>
      <c r="C3565" s="359" t="s">
        <v>6608</v>
      </c>
      <c r="D3565" s="365">
        <v>41347.08</v>
      </c>
      <c r="E3565" s="343"/>
    </row>
    <row r="3566" spans="1:5" s="341" customFormat="1" ht="30" x14ac:dyDescent="0.25">
      <c r="A3566" s="360" t="s">
        <v>27274</v>
      </c>
      <c r="B3566" s="360" t="s">
        <v>39310</v>
      </c>
      <c r="C3566" s="359" t="s">
        <v>6608</v>
      </c>
      <c r="D3566" s="365">
        <v>45140.52</v>
      </c>
      <c r="E3566" s="343"/>
    </row>
    <row r="3567" spans="1:5" s="341" customFormat="1" ht="30" x14ac:dyDescent="0.25">
      <c r="A3567" s="360" t="s">
        <v>27275</v>
      </c>
      <c r="B3567" s="360" t="s">
        <v>39311</v>
      </c>
      <c r="C3567" s="359" t="s">
        <v>6608</v>
      </c>
      <c r="D3567" s="365">
        <v>41463.33</v>
      </c>
      <c r="E3567" s="343"/>
    </row>
    <row r="3568" spans="1:5" s="341" customFormat="1" ht="30" x14ac:dyDescent="0.25">
      <c r="A3568" s="360" t="s">
        <v>27276</v>
      </c>
      <c r="B3568" s="360" t="s">
        <v>39312</v>
      </c>
      <c r="C3568" s="359" t="s">
        <v>6608</v>
      </c>
      <c r="D3568" s="365">
        <v>49561.51</v>
      </c>
      <c r="E3568" s="343"/>
    </row>
    <row r="3569" spans="1:5" s="341" customFormat="1" ht="30" x14ac:dyDescent="0.25">
      <c r="A3569" s="360" t="s">
        <v>27277</v>
      </c>
      <c r="B3569" s="360" t="s">
        <v>39313</v>
      </c>
      <c r="C3569" s="359" t="s">
        <v>6608</v>
      </c>
      <c r="D3569" s="365">
        <v>45572.26</v>
      </c>
      <c r="E3569" s="343"/>
    </row>
    <row r="3570" spans="1:5" s="341" customFormat="1" ht="30" x14ac:dyDescent="0.25">
      <c r="A3570" s="360" t="s">
        <v>27278</v>
      </c>
      <c r="B3570" s="360" t="s">
        <v>39314</v>
      </c>
      <c r="C3570" s="359" t="s">
        <v>6608</v>
      </c>
      <c r="D3570" s="365">
        <v>58840.84</v>
      </c>
      <c r="E3570" s="343"/>
    </row>
    <row r="3571" spans="1:5" s="341" customFormat="1" ht="30" x14ac:dyDescent="0.25">
      <c r="A3571" s="360" t="s">
        <v>27279</v>
      </c>
      <c r="B3571" s="360" t="s">
        <v>39315</v>
      </c>
      <c r="C3571" s="359" t="s">
        <v>6608</v>
      </c>
      <c r="D3571" s="365">
        <v>54118.99</v>
      </c>
      <c r="E3571" s="343"/>
    </row>
    <row r="3572" spans="1:5" s="341" customFormat="1" ht="30" x14ac:dyDescent="0.25">
      <c r="A3572" s="360" t="s">
        <v>27280</v>
      </c>
      <c r="B3572" s="360" t="s">
        <v>39316</v>
      </c>
      <c r="C3572" s="359" t="s">
        <v>6608</v>
      </c>
      <c r="D3572" s="365">
        <v>54672.63</v>
      </c>
      <c r="E3572" s="343"/>
    </row>
    <row r="3573" spans="1:5" s="341" customFormat="1" ht="30" x14ac:dyDescent="0.25">
      <c r="A3573" s="360" t="s">
        <v>27281</v>
      </c>
      <c r="B3573" s="360" t="s">
        <v>39317</v>
      </c>
      <c r="C3573" s="359" t="s">
        <v>6608</v>
      </c>
      <c r="D3573" s="365">
        <v>50588.1</v>
      </c>
      <c r="E3573" s="343"/>
    </row>
    <row r="3574" spans="1:5" s="341" customFormat="1" ht="30" x14ac:dyDescent="0.25">
      <c r="A3574" s="360" t="s">
        <v>27282</v>
      </c>
      <c r="B3574" s="360" t="s">
        <v>39318</v>
      </c>
      <c r="C3574" s="359" t="s">
        <v>6608</v>
      </c>
      <c r="D3574" s="365">
        <v>55679.9</v>
      </c>
      <c r="E3574" s="343"/>
    </row>
    <row r="3575" spans="1:5" s="341" customFormat="1" ht="30" x14ac:dyDescent="0.25">
      <c r="A3575" s="360" t="s">
        <v>27283</v>
      </c>
      <c r="B3575" s="360" t="s">
        <v>39319</v>
      </c>
      <c r="C3575" s="359" t="s">
        <v>6608</v>
      </c>
      <c r="D3575" s="365">
        <v>51411.91</v>
      </c>
      <c r="E3575" s="343"/>
    </row>
    <row r="3576" spans="1:5" s="341" customFormat="1" ht="30" x14ac:dyDescent="0.25">
      <c r="A3576" s="360" t="s">
        <v>27284</v>
      </c>
      <c r="B3576" s="360" t="s">
        <v>39320</v>
      </c>
      <c r="C3576" s="359" t="s">
        <v>6608</v>
      </c>
      <c r="D3576" s="365">
        <v>61190.35</v>
      </c>
      <c r="E3576" s="343"/>
    </row>
    <row r="3577" spans="1:5" s="341" customFormat="1" ht="30" x14ac:dyDescent="0.25">
      <c r="A3577" s="360" t="s">
        <v>27285</v>
      </c>
      <c r="B3577" s="360" t="s">
        <v>39321</v>
      </c>
      <c r="C3577" s="359" t="s">
        <v>6608</v>
      </c>
      <c r="D3577" s="365">
        <v>56564.99</v>
      </c>
      <c r="E3577" s="343"/>
    </row>
    <row r="3578" spans="1:5" s="341" customFormat="1" ht="30" x14ac:dyDescent="0.25">
      <c r="A3578" s="360" t="s">
        <v>27286</v>
      </c>
      <c r="B3578" s="360" t="s">
        <v>39322</v>
      </c>
      <c r="C3578" s="359" t="s">
        <v>6608</v>
      </c>
      <c r="D3578" s="365">
        <v>73095.61</v>
      </c>
      <c r="E3578" s="343"/>
    </row>
    <row r="3579" spans="1:5" s="341" customFormat="1" ht="30" x14ac:dyDescent="0.25">
      <c r="A3579" s="360" t="s">
        <v>27287</v>
      </c>
      <c r="B3579" s="360" t="s">
        <v>39323</v>
      </c>
      <c r="C3579" s="359" t="s">
        <v>6608</v>
      </c>
      <c r="D3579" s="365">
        <v>67625.09</v>
      </c>
      <c r="E3579" s="343"/>
    </row>
    <row r="3580" spans="1:5" s="341" customFormat="1" ht="30" x14ac:dyDescent="0.25">
      <c r="A3580" s="360" t="s">
        <v>27288</v>
      </c>
      <c r="B3580" s="360" t="s">
        <v>39324</v>
      </c>
      <c r="C3580" s="359" t="s">
        <v>6608</v>
      </c>
      <c r="D3580" s="365">
        <v>64276.52</v>
      </c>
      <c r="E3580" s="343"/>
    </row>
    <row r="3581" spans="1:5" s="341" customFormat="1" ht="30" x14ac:dyDescent="0.25">
      <c r="A3581" s="360" t="s">
        <v>27289</v>
      </c>
      <c r="B3581" s="360" t="s">
        <v>39325</v>
      </c>
      <c r="C3581" s="359" t="s">
        <v>6608</v>
      </c>
      <c r="D3581" s="365">
        <v>59219.56</v>
      </c>
      <c r="E3581" s="343"/>
    </row>
    <row r="3582" spans="1:5" s="341" customFormat="1" ht="30" x14ac:dyDescent="0.25">
      <c r="A3582" s="360" t="s">
        <v>27290</v>
      </c>
      <c r="B3582" s="360" t="s">
        <v>39326</v>
      </c>
      <c r="C3582" s="359" t="s">
        <v>6608</v>
      </c>
      <c r="D3582" s="365">
        <v>65915.31</v>
      </c>
      <c r="E3582" s="343"/>
    </row>
    <row r="3583" spans="1:5" s="341" customFormat="1" ht="30" x14ac:dyDescent="0.25">
      <c r="A3583" s="360" t="s">
        <v>27291</v>
      </c>
      <c r="B3583" s="360" t="s">
        <v>39327</v>
      </c>
      <c r="C3583" s="359" t="s">
        <v>6608</v>
      </c>
      <c r="D3583" s="365">
        <v>60592.480000000003</v>
      </c>
      <c r="E3583" s="343"/>
    </row>
    <row r="3584" spans="1:5" s="341" customFormat="1" ht="30" x14ac:dyDescent="0.25">
      <c r="A3584" s="360" t="s">
        <v>27292</v>
      </c>
      <c r="B3584" s="360" t="s">
        <v>39328</v>
      </c>
      <c r="C3584" s="359" t="s">
        <v>6608</v>
      </c>
      <c r="D3584" s="365">
        <v>72272.7</v>
      </c>
      <c r="E3584" s="343"/>
    </row>
    <row r="3585" spans="1:5" s="341" customFormat="1" ht="30" x14ac:dyDescent="0.25">
      <c r="A3585" s="360" t="s">
        <v>27293</v>
      </c>
      <c r="B3585" s="360" t="s">
        <v>39329</v>
      </c>
      <c r="C3585" s="359" t="s">
        <v>6608</v>
      </c>
      <c r="D3585" s="365">
        <v>66544.490000000005</v>
      </c>
      <c r="E3585" s="343"/>
    </row>
    <row r="3586" spans="1:5" s="341" customFormat="1" ht="30" x14ac:dyDescent="0.25">
      <c r="A3586" s="360" t="s">
        <v>27294</v>
      </c>
      <c r="B3586" s="360" t="s">
        <v>39330</v>
      </c>
      <c r="C3586" s="359" t="s">
        <v>6608</v>
      </c>
      <c r="D3586" s="365">
        <v>86032.21</v>
      </c>
      <c r="E3586" s="343"/>
    </row>
    <row r="3587" spans="1:5" s="341" customFormat="1" ht="30" x14ac:dyDescent="0.25">
      <c r="A3587" s="360" t="s">
        <v>27295</v>
      </c>
      <c r="B3587" s="360" t="s">
        <v>39331</v>
      </c>
      <c r="C3587" s="359" t="s">
        <v>6608</v>
      </c>
      <c r="D3587" s="365">
        <v>79338.539999999994</v>
      </c>
      <c r="E3587" s="343"/>
    </row>
    <row r="3588" spans="1:5" s="341" customFormat="1" ht="15" x14ac:dyDescent="0.25">
      <c r="A3588" s="360" t="s">
        <v>27096</v>
      </c>
      <c r="B3588" s="360" t="s">
        <v>41362</v>
      </c>
      <c r="C3588" s="359" t="s">
        <v>6608</v>
      </c>
      <c r="D3588" s="364">
        <v>3094.41</v>
      </c>
      <c r="E3588" s="343"/>
    </row>
    <row r="3589" spans="1:5" s="341" customFormat="1" ht="30" x14ac:dyDescent="0.25">
      <c r="A3589" s="360" t="s">
        <v>27097</v>
      </c>
      <c r="B3589" s="360" t="s">
        <v>41363</v>
      </c>
      <c r="C3589" s="359" t="s">
        <v>6608</v>
      </c>
      <c r="D3589" s="364">
        <v>2591.0500000000002</v>
      </c>
      <c r="E3589" s="343"/>
    </row>
    <row r="3590" spans="1:5" s="341" customFormat="1" ht="30" x14ac:dyDescent="0.25">
      <c r="A3590" s="360" t="s">
        <v>27098</v>
      </c>
      <c r="B3590" s="360" t="s">
        <v>41364</v>
      </c>
      <c r="C3590" s="359" t="s">
        <v>6608</v>
      </c>
      <c r="D3590" s="364">
        <v>3334.23</v>
      </c>
      <c r="E3590" s="343"/>
    </row>
    <row r="3591" spans="1:5" s="341" customFormat="1" ht="30" x14ac:dyDescent="0.25">
      <c r="A3591" s="360" t="s">
        <v>27099</v>
      </c>
      <c r="B3591" s="360" t="s">
        <v>41365</v>
      </c>
      <c r="C3591" s="359" t="s">
        <v>6608</v>
      </c>
      <c r="D3591" s="364">
        <v>2790.16</v>
      </c>
      <c r="E3591" s="343"/>
    </row>
    <row r="3592" spans="1:5" s="341" customFormat="1" ht="30" x14ac:dyDescent="0.25">
      <c r="A3592" s="360" t="s">
        <v>27100</v>
      </c>
      <c r="B3592" s="360" t="s">
        <v>41366</v>
      </c>
      <c r="C3592" s="359" t="s">
        <v>6608</v>
      </c>
      <c r="D3592" s="364">
        <v>3749.03</v>
      </c>
      <c r="E3592" s="343"/>
    </row>
    <row r="3593" spans="1:5" s="341" customFormat="1" ht="30" x14ac:dyDescent="0.25">
      <c r="A3593" s="360" t="s">
        <v>27101</v>
      </c>
      <c r="B3593" s="360" t="s">
        <v>41367</v>
      </c>
      <c r="C3593" s="359" t="s">
        <v>6608</v>
      </c>
      <c r="D3593" s="364">
        <v>3135.58</v>
      </c>
      <c r="E3593" s="343"/>
    </row>
    <row r="3594" spans="1:5" s="341" customFormat="1" ht="30" x14ac:dyDescent="0.25">
      <c r="A3594" s="360" t="s">
        <v>27102</v>
      </c>
      <c r="B3594" s="360" t="s">
        <v>41368</v>
      </c>
      <c r="C3594" s="359" t="s">
        <v>6608</v>
      </c>
      <c r="D3594" s="364">
        <v>4829.54</v>
      </c>
      <c r="E3594" s="343"/>
    </row>
    <row r="3595" spans="1:5" s="341" customFormat="1" ht="30" x14ac:dyDescent="0.25">
      <c r="A3595" s="360" t="s">
        <v>27103</v>
      </c>
      <c r="B3595" s="360" t="s">
        <v>41369</v>
      </c>
      <c r="C3595" s="359" t="s">
        <v>6608</v>
      </c>
      <c r="D3595" s="364">
        <v>4056.25</v>
      </c>
      <c r="E3595" s="343"/>
    </row>
    <row r="3596" spans="1:5" s="341" customFormat="1" ht="15" x14ac:dyDescent="0.25">
      <c r="A3596" s="360" t="s">
        <v>27104</v>
      </c>
      <c r="B3596" s="360" t="s">
        <v>41370</v>
      </c>
      <c r="C3596" s="359" t="s">
        <v>6608</v>
      </c>
      <c r="D3596" s="364">
        <v>4074.73</v>
      </c>
      <c r="E3596" s="343"/>
    </row>
    <row r="3597" spans="1:5" s="341" customFormat="1" ht="30" x14ac:dyDescent="0.25">
      <c r="A3597" s="360" t="s">
        <v>27105</v>
      </c>
      <c r="B3597" s="360" t="s">
        <v>41371</v>
      </c>
      <c r="C3597" s="359" t="s">
        <v>6608</v>
      </c>
      <c r="D3597" s="364">
        <v>3397.23</v>
      </c>
      <c r="E3597" s="343"/>
    </row>
    <row r="3598" spans="1:5" s="341" customFormat="1" ht="30" x14ac:dyDescent="0.25">
      <c r="A3598" s="360" t="s">
        <v>27106</v>
      </c>
      <c r="B3598" s="360" t="s">
        <v>41372</v>
      </c>
      <c r="C3598" s="359" t="s">
        <v>6608</v>
      </c>
      <c r="D3598" s="364">
        <v>4318.92</v>
      </c>
      <c r="E3598" s="343"/>
    </row>
    <row r="3599" spans="1:5" s="341" customFormat="1" ht="30" x14ac:dyDescent="0.25">
      <c r="A3599" s="360" t="s">
        <v>27107</v>
      </c>
      <c r="B3599" s="360" t="s">
        <v>41373</v>
      </c>
      <c r="C3599" s="359" t="s">
        <v>6608</v>
      </c>
      <c r="D3599" s="364">
        <v>3599.52</v>
      </c>
      <c r="E3599" s="343"/>
    </row>
    <row r="3600" spans="1:5" s="341" customFormat="1" ht="30" x14ac:dyDescent="0.25">
      <c r="A3600" s="360" t="s">
        <v>27108</v>
      </c>
      <c r="B3600" s="360" t="s">
        <v>41374</v>
      </c>
      <c r="C3600" s="359" t="s">
        <v>6608</v>
      </c>
      <c r="D3600" s="364">
        <v>4933.01</v>
      </c>
      <c r="E3600" s="343"/>
    </row>
    <row r="3601" spans="1:5" s="341" customFormat="1" ht="30" x14ac:dyDescent="0.25">
      <c r="A3601" s="360" t="s">
        <v>27109</v>
      </c>
      <c r="B3601" s="360" t="s">
        <v>41375</v>
      </c>
      <c r="C3601" s="359" t="s">
        <v>6608</v>
      </c>
      <c r="D3601" s="364">
        <v>4107.55</v>
      </c>
      <c r="E3601" s="343"/>
    </row>
    <row r="3602" spans="1:5" s="341" customFormat="1" ht="30" x14ac:dyDescent="0.25">
      <c r="A3602" s="360" t="s">
        <v>27110</v>
      </c>
      <c r="B3602" s="360" t="s">
        <v>41376</v>
      </c>
      <c r="C3602" s="359" t="s">
        <v>6608</v>
      </c>
      <c r="D3602" s="364">
        <v>6163.4</v>
      </c>
      <c r="E3602" s="343"/>
    </row>
    <row r="3603" spans="1:5" s="341" customFormat="1" ht="30" x14ac:dyDescent="0.25">
      <c r="A3603" s="360" t="s">
        <v>27111</v>
      </c>
      <c r="B3603" s="360" t="s">
        <v>41377</v>
      </c>
      <c r="C3603" s="359" t="s">
        <v>6608</v>
      </c>
      <c r="D3603" s="364">
        <v>5123.54</v>
      </c>
      <c r="E3603" s="343"/>
    </row>
    <row r="3604" spans="1:5" s="341" customFormat="1" ht="15" x14ac:dyDescent="0.25">
      <c r="A3604" s="360" t="s">
        <v>27112</v>
      </c>
      <c r="B3604" s="360" t="s">
        <v>41378</v>
      </c>
      <c r="C3604" s="359" t="s">
        <v>6608</v>
      </c>
      <c r="D3604" s="364">
        <v>6953.55</v>
      </c>
      <c r="E3604" s="343"/>
    </row>
    <row r="3605" spans="1:5" s="341" customFormat="1" ht="30" x14ac:dyDescent="0.25">
      <c r="A3605" s="360" t="s">
        <v>27113</v>
      </c>
      <c r="B3605" s="360" t="s">
        <v>41379</v>
      </c>
      <c r="C3605" s="359" t="s">
        <v>6608</v>
      </c>
      <c r="D3605" s="364">
        <v>5730.26</v>
      </c>
      <c r="E3605" s="343"/>
    </row>
    <row r="3606" spans="1:5" s="341" customFormat="1" ht="30" x14ac:dyDescent="0.25">
      <c r="A3606" s="360" t="s">
        <v>27114</v>
      </c>
      <c r="B3606" s="360" t="s">
        <v>41380</v>
      </c>
      <c r="C3606" s="359" t="s">
        <v>6608</v>
      </c>
      <c r="D3606" s="364">
        <v>7393.77</v>
      </c>
      <c r="E3606" s="343"/>
    </row>
    <row r="3607" spans="1:5" s="341" customFormat="1" ht="30" x14ac:dyDescent="0.25">
      <c r="A3607" s="360" t="s">
        <v>27115</v>
      </c>
      <c r="B3607" s="360" t="s">
        <v>41381</v>
      </c>
      <c r="C3607" s="359" t="s">
        <v>6608</v>
      </c>
      <c r="D3607" s="364">
        <v>6090.69</v>
      </c>
      <c r="E3607" s="343"/>
    </row>
    <row r="3608" spans="1:5" s="341" customFormat="1" ht="30" x14ac:dyDescent="0.25">
      <c r="A3608" s="360" t="s">
        <v>27116</v>
      </c>
      <c r="B3608" s="360" t="s">
        <v>41382</v>
      </c>
      <c r="C3608" s="359" t="s">
        <v>6608</v>
      </c>
      <c r="D3608" s="364">
        <v>8440.15</v>
      </c>
      <c r="E3608" s="343"/>
    </row>
    <row r="3609" spans="1:5" s="341" customFormat="1" ht="30" x14ac:dyDescent="0.25">
      <c r="A3609" s="360" t="s">
        <v>27117</v>
      </c>
      <c r="B3609" s="360" t="s">
        <v>41383</v>
      </c>
      <c r="C3609" s="359" t="s">
        <v>6608</v>
      </c>
      <c r="D3609" s="364">
        <v>6945.67</v>
      </c>
      <c r="E3609" s="343"/>
    </row>
    <row r="3610" spans="1:5" s="341" customFormat="1" ht="30" x14ac:dyDescent="0.25">
      <c r="A3610" s="360" t="s">
        <v>27118</v>
      </c>
      <c r="B3610" s="360" t="s">
        <v>41384</v>
      </c>
      <c r="C3610" s="359" t="s">
        <v>6608</v>
      </c>
      <c r="D3610" s="365">
        <v>10563.08</v>
      </c>
      <c r="E3610" s="343"/>
    </row>
    <row r="3611" spans="1:5" s="341" customFormat="1" ht="30" x14ac:dyDescent="0.25">
      <c r="A3611" s="360" t="s">
        <v>27119</v>
      </c>
      <c r="B3611" s="360" t="s">
        <v>41385</v>
      </c>
      <c r="C3611" s="359" t="s">
        <v>6608</v>
      </c>
      <c r="D3611" s="364">
        <v>8678.49</v>
      </c>
      <c r="E3611" s="343"/>
    </row>
    <row r="3612" spans="1:5" s="341" customFormat="1" ht="30" x14ac:dyDescent="0.25">
      <c r="A3612" s="360" t="s">
        <v>27296</v>
      </c>
      <c r="B3612" s="360" t="s">
        <v>39332</v>
      </c>
      <c r="C3612" s="359" t="s">
        <v>6608</v>
      </c>
      <c r="D3612" s="365">
        <v>12415.97</v>
      </c>
      <c r="E3612" s="343"/>
    </row>
    <row r="3613" spans="1:5" s="341" customFormat="1" ht="30" x14ac:dyDescent="0.25">
      <c r="A3613" s="360" t="s">
        <v>27297</v>
      </c>
      <c r="B3613" s="360" t="s">
        <v>39333</v>
      </c>
      <c r="C3613" s="359" t="s">
        <v>6608</v>
      </c>
      <c r="D3613" s="365">
        <v>11568.79</v>
      </c>
      <c r="E3613" s="343"/>
    </row>
    <row r="3614" spans="1:5" s="341" customFormat="1" ht="30" x14ac:dyDescent="0.25">
      <c r="A3614" s="360" t="s">
        <v>27298</v>
      </c>
      <c r="B3614" s="360" t="s">
        <v>39334</v>
      </c>
      <c r="C3614" s="359" t="s">
        <v>6608</v>
      </c>
      <c r="D3614" s="365">
        <v>12548.68</v>
      </c>
      <c r="E3614" s="343"/>
    </row>
    <row r="3615" spans="1:5" s="341" customFormat="1" ht="30" x14ac:dyDescent="0.25">
      <c r="A3615" s="360" t="s">
        <v>27299</v>
      </c>
      <c r="B3615" s="360" t="s">
        <v>39335</v>
      </c>
      <c r="C3615" s="359" t="s">
        <v>6608</v>
      </c>
      <c r="D3615" s="365">
        <v>11687.23</v>
      </c>
      <c r="E3615" s="343"/>
    </row>
    <row r="3616" spans="1:5" s="341" customFormat="1" ht="30" x14ac:dyDescent="0.25">
      <c r="A3616" s="360" t="s">
        <v>27300</v>
      </c>
      <c r="B3616" s="360" t="s">
        <v>39336</v>
      </c>
      <c r="C3616" s="359" t="s">
        <v>6608</v>
      </c>
      <c r="D3616" s="365">
        <v>13403.62</v>
      </c>
      <c r="E3616" s="343"/>
    </row>
    <row r="3617" spans="1:5" s="341" customFormat="1" ht="30" x14ac:dyDescent="0.25">
      <c r="A3617" s="360" t="s">
        <v>27301</v>
      </c>
      <c r="B3617" s="360" t="s">
        <v>39337</v>
      </c>
      <c r="C3617" s="359" t="s">
        <v>6608</v>
      </c>
      <c r="D3617" s="365">
        <v>12479.69</v>
      </c>
      <c r="E3617" s="343"/>
    </row>
    <row r="3618" spans="1:5" s="341" customFormat="1" ht="30" x14ac:dyDescent="0.25">
      <c r="A3618" s="360" t="s">
        <v>27302</v>
      </c>
      <c r="B3618" s="360" t="s">
        <v>39338</v>
      </c>
      <c r="C3618" s="359" t="s">
        <v>6608</v>
      </c>
      <c r="D3618" s="365">
        <v>15393.48</v>
      </c>
      <c r="E3618" s="343"/>
    </row>
    <row r="3619" spans="1:5" s="341" customFormat="1" ht="30" x14ac:dyDescent="0.25">
      <c r="A3619" s="360" t="s">
        <v>27303</v>
      </c>
      <c r="B3619" s="360" t="s">
        <v>39339</v>
      </c>
      <c r="C3619" s="359" t="s">
        <v>6608</v>
      </c>
      <c r="D3619" s="365">
        <v>14311.14</v>
      </c>
      <c r="E3619" s="343"/>
    </row>
    <row r="3620" spans="1:5" s="341" customFormat="1" ht="30" x14ac:dyDescent="0.25">
      <c r="A3620" s="360" t="s">
        <v>27304</v>
      </c>
      <c r="B3620" s="360" t="s">
        <v>39340</v>
      </c>
      <c r="C3620" s="359" t="s">
        <v>6608</v>
      </c>
      <c r="D3620" s="365">
        <v>17560.02</v>
      </c>
      <c r="E3620" s="343"/>
    </row>
    <row r="3621" spans="1:5" s="341" customFormat="1" ht="30" x14ac:dyDescent="0.25">
      <c r="A3621" s="360" t="s">
        <v>27305</v>
      </c>
      <c r="B3621" s="360" t="s">
        <v>39341</v>
      </c>
      <c r="C3621" s="359" t="s">
        <v>6608</v>
      </c>
      <c r="D3621" s="365">
        <v>16380.19</v>
      </c>
      <c r="E3621" s="343"/>
    </row>
    <row r="3622" spans="1:5" s="341" customFormat="1" ht="30" x14ac:dyDescent="0.25">
      <c r="A3622" s="360" t="s">
        <v>27306</v>
      </c>
      <c r="B3622" s="360" t="s">
        <v>39342</v>
      </c>
      <c r="C3622" s="359" t="s">
        <v>6608</v>
      </c>
      <c r="D3622" s="365">
        <v>17915</v>
      </c>
      <c r="E3622" s="343"/>
    </row>
    <row r="3623" spans="1:5" s="341" customFormat="1" ht="30" x14ac:dyDescent="0.25">
      <c r="A3623" s="360" t="s">
        <v>27307</v>
      </c>
      <c r="B3623" s="360" t="s">
        <v>39343</v>
      </c>
      <c r="C3623" s="359" t="s">
        <v>6608</v>
      </c>
      <c r="D3623" s="365">
        <v>16704.189999999999</v>
      </c>
      <c r="E3623" s="343"/>
    </row>
    <row r="3624" spans="1:5" s="341" customFormat="1" ht="30" x14ac:dyDescent="0.25">
      <c r="A3624" s="360" t="s">
        <v>27308</v>
      </c>
      <c r="B3624" s="360" t="s">
        <v>39344</v>
      </c>
      <c r="C3624" s="359" t="s">
        <v>6608</v>
      </c>
      <c r="D3624" s="365">
        <v>19299.03</v>
      </c>
      <c r="E3624" s="343"/>
    </row>
    <row r="3625" spans="1:5" s="341" customFormat="1" ht="30" x14ac:dyDescent="0.25">
      <c r="A3625" s="360" t="s">
        <v>27309</v>
      </c>
      <c r="B3625" s="360" t="s">
        <v>39345</v>
      </c>
      <c r="C3625" s="359" t="s">
        <v>6608</v>
      </c>
      <c r="D3625" s="365">
        <v>17995.900000000001</v>
      </c>
      <c r="E3625" s="343"/>
    </row>
    <row r="3626" spans="1:5" s="341" customFormat="1" ht="30" x14ac:dyDescent="0.25">
      <c r="A3626" s="360" t="s">
        <v>27310</v>
      </c>
      <c r="B3626" s="360" t="s">
        <v>39346</v>
      </c>
      <c r="C3626" s="359" t="s">
        <v>6608</v>
      </c>
      <c r="D3626" s="365">
        <v>22438.89</v>
      </c>
      <c r="E3626" s="343"/>
    </row>
    <row r="3627" spans="1:5" s="341" customFormat="1" ht="30" x14ac:dyDescent="0.25">
      <c r="A3627" s="360" t="s">
        <v>27311</v>
      </c>
      <c r="B3627" s="360" t="s">
        <v>39347</v>
      </c>
      <c r="C3627" s="359" t="s">
        <v>6608</v>
      </c>
      <c r="D3627" s="365">
        <v>20903.53</v>
      </c>
      <c r="E3627" s="343"/>
    </row>
    <row r="3628" spans="1:5" s="341" customFormat="1" ht="30" x14ac:dyDescent="0.25">
      <c r="A3628" s="360" t="s">
        <v>27312</v>
      </c>
      <c r="B3628" s="360" t="s">
        <v>39348</v>
      </c>
      <c r="C3628" s="359" t="s">
        <v>6608</v>
      </c>
      <c r="D3628" s="365">
        <v>23048.65</v>
      </c>
      <c r="E3628" s="343"/>
    </row>
    <row r="3629" spans="1:5" s="341" customFormat="1" ht="30" x14ac:dyDescent="0.25">
      <c r="A3629" s="360" t="s">
        <v>27313</v>
      </c>
      <c r="B3629" s="360" t="s">
        <v>39349</v>
      </c>
      <c r="C3629" s="359" t="s">
        <v>6608</v>
      </c>
      <c r="D3629" s="365">
        <v>21542.76</v>
      </c>
      <c r="E3629" s="343"/>
    </row>
    <row r="3630" spans="1:5" s="341" customFormat="1" ht="30" x14ac:dyDescent="0.25">
      <c r="A3630" s="360" t="s">
        <v>27314</v>
      </c>
      <c r="B3630" s="360" t="s">
        <v>39350</v>
      </c>
      <c r="C3630" s="359" t="s">
        <v>6608</v>
      </c>
      <c r="D3630" s="365">
        <v>23690.97</v>
      </c>
      <c r="E3630" s="343"/>
    </row>
    <row r="3631" spans="1:5" s="341" customFormat="1" ht="30" x14ac:dyDescent="0.25">
      <c r="A3631" s="360" t="s">
        <v>27315</v>
      </c>
      <c r="B3631" s="360" t="s">
        <v>39351</v>
      </c>
      <c r="C3631" s="359" t="s">
        <v>6608</v>
      </c>
      <c r="D3631" s="365">
        <v>22137.77</v>
      </c>
      <c r="E3631" s="343"/>
    </row>
    <row r="3632" spans="1:5" s="341" customFormat="1" ht="30" x14ac:dyDescent="0.25">
      <c r="A3632" s="360" t="s">
        <v>27316</v>
      </c>
      <c r="B3632" s="360" t="s">
        <v>39352</v>
      </c>
      <c r="C3632" s="359" t="s">
        <v>6608</v>
      </c>
      <c r="D3632" s="365">
        <v>25663.11</v>
      </c>
      <c r="E3632" s="343"/>
    </row>
    <row r="3633" spans="1:5" s="341" customFormat="1" ht="30" x14ac:dyDescent="0.25">
      <c r="A3633" s="360" t="s">
        <v>27317</v>
      </c>
      <c r="B3633" s="360" t="s">
        <v>39353</v>
      </c>
      <c r="C3633" s="359" t="s">
        <v>6608</v>
      </c>
      <c r="D3633" s="365">
        <v>23994.75</v>
      </c>
      <c r="E3633" s="343"/>
    </row>
    <row r="3634" spans="1:5" s="341" customFormat="1" ht="30" x14ac:dyDescent="0.25">
      <c r="A3634" s="360" t="s">
        <v>27318</v>
      </c>
      <c r="B3634" s="360" t="s">
        <v>39354</v>
      </c>
      <c r="C3634" s="359" t="s">
        <v>6608</v>
      </c>
      <c r="D3634" s="365">
        <v>30076.74</v>
      </c>
      <c r="E3634" s="343"/>
    </row>
    <row r="3635" spans="1:5" s="341" customFormat="1" ht="30" x14ac:dyDescent="0.25">
      <c r="A3635" s="360" t="s">
        <v>27319</v>
      </c>
      <c r="B3635" s="360" t="s">
        <v>39355</v>
      </c>
      <c r="C3635" s="359" t="s">
        <v>6608</v>
      </c>
      <c r="D3635" s="365">
        <v>28115.57</v>
      </c>
      <c r="E3635" s="343"/>
    </row>
    <row r="3636" spans="1:5" s="341" customFormat="1" ht="30" x14ac:dyDescent="0.25">
      <c r="A3636" s="360" t="s">
        <v>27320</v>
      </c>
      <c r="B3636" s="360" t="s">
        <v>39356</v>
      </c>
      <c r="C3636" s="359" t="s">
        <v>6608</v>
      </c>
      <c r="D3636" s="365">
        <v>30595.47</v>
      </c>
      <c r="E3636" s="343"/>
    </row>
    <row r="3637" spans="1:5" s="341" customFormat="1" ht="30" x14ac:dyDescent="0.25">
      <c r="A3637" s="360" t="s">
        <v>27321</v>
      </c>
      <c r="B3637" s="360" t="s">
        <v>39357</v>
      </c>
      <c r="C3637" s="359" t="s">
        <v>6608</v>
      </c>
      <c r="D3637" s="365">
        <v>28497.86</v>
      </c>
      <c r="E3637" s="343"/>
    </row>
    <row r="3638" spans="1:5" s="341" customFormat="1" ht="30" x14ac:dyDescent="0.25">
      <c r="A3638" s="360" t="s">
        <v>27322</v>
      </c>
      <c r="B3638" s="360" t="s">
        <v>39358</v>
      </c>
      <c r="C3638" s="359" t="s">
        <v>6608</v>
      </c>
      <c r="D3638" s="365">
        <v>31911.11</v>
      </c>
      <c r="E3638" s="343"/>
    </row>
    <row r="3639" spans="1:5" s="341" customFormat="1" ht="30" x14ac:dyDescent="0.25">
      <c r="A3639" s="360" t="s">
        <v>27323</v>
      </c>
      <c r="B3639" s="360" t="s">
        <v>39359</v>
      </c>
      <c r="C3639" s="359" t="s">
        <v>6608</v>
      </c>
      <c r="D3639" s="365">
        <v>29715.66</v>
      </c>
      <c r="E3639" s="343"/>
    </row>
    <row r="3640" spans="1:5" s="341" customFormat="1" ht="30" x14ac:dyDescent="0.25">
      <c r="A3640" s="360" t="s">
        <v>27324</v>
      </c>
      <c r="B3640" s="360" t="s">
        <v>39360</v>
      </c>
      <c r="C3640" s="359" t="s">
        <v>6608</v>
      </c>
      <c r="D3640" s="365">
        <v>34596.21</v>
      </c>
      <c r="E3640" s="343"/>
    </row>
    <row r="3641" spans="1:5" s="341" customFormat="1" ht="30" x14ac:dyDescent="0.25">
      <c r="A3641" s="360" t="s">
        <v>27325</v>
      </c>
      <c r="B3641" s="360" t="s">
        <v>39361</v>
      </c>
      <c r="C3641" s="359" t="s">
        <v>6608</v>
      </c>
      <c r="D3641" s="365">
        <v>32259</v>
      </c>
      <c r="E3641" s="343"/>
    </row>
    <row r="3642" spans="1:5" s="341" customFormat="1" ht="30" x14ac:dyDescent="0.25">
      <c r="A3642" s="360" t="s">
        <v>27326</v>
      </c>
      <c r="B3642" s="360" t="s">
        <v>39362</v>
      </c>
      <c r="C3642" s="359" t="s">
        <v>6608</v>
      </c>
      <c r="D3642" s="365">
        <v>40609.94</v>
      </c>
      <c r="E3642" s="343"/>
    </row>
    <row r="3643" spans="1:5" s="341" customFormat="1" ht="30" x14ac:dyDescent="0.25">
      <c r="A3643" s="360" t="s">
        <v>27327</v>
      </c>
      <c r="B3643" s="360" t="s">
        <v>39363</v>
      </c>
      <c r="C3643" s="359" t="s">
        <v>6608</v>
      </c>
      <c r="D3643" s="365">
        <v>37911.599999999999</v>
      </c>
      <c r="E3643" s="343"/>
    </row>
    <row r="3644" spans="1:5" s="341" customFormat="1" ht="30" x14ac:dyDescent="0.25">
      <c r="A3644" s="360" t="s">
        <v>27328</v>
      </c>
      <c r="B3644" s="360" t="s">
        <v>39364</v>
      </c>
      <c r="C3644" s="359" t="s">
        <v>6608</v>
      </c>
      <c r="D3644" s="365">
        <v>23914.68</v>
      </c>
      <c r="E3644" s="343"/>
    </row>
    <row r="3645" spans="1:5" s="341" customFormat="1" ht="30" x14ac:dyDescent="0.25">
      <c r="A3645" s="360" t="s">
        <v>27329</v>
      </c>
      <c r="B3645" s="360" t="s">
        <v>39365</v>
      </c>
      <c r="C3645" s="359" t="s">
        <v>6608</v>
      </c>
      <c r="D3645" s="365">
        <v>22309.66</v>
      </c>
      <c r="E3645" s="343"/>
    </row>
    <row r="3646" spans="1:5" s="341" customFormat="1" ht="30" x14ac:dyDescent="0.25">
      <c r="A3646" s="360" t="s">
        <v>27330</v>
      </c>
      <c r="B3646" s="360" t="s">
        <v>39366</v>
      </c>
      <c r="C3646" s="359" t="s">
        <v>6608</v>
      </c>
      <c r="D3646" s="365">
        <v>24506.87</v>
      </c>
      <c r="E3646" s="343"/>
    </row>
    <row r="3647" spans="1:5" s="341" customFormat="1" ht="30" x14ac:dyDescent="0.25">
      <c r="A3647" s="360" t="s">
        <v>27331</v>
      </c>
      <c r="B3647" s="360" t="s">
        <v>39367</v>
      </c>
      <c r="C3647" s="359" t="s">
        <v>6608</v>
      </c>
      <c r="D3647" s="365">
        <v>22851.46</v>
      </c>
      <c r="E3647" s="343"/>
    </row>
    <row r="3648" spans="1:5" s="341" customFormat="1" ht="30" x14ac:dyDescent="0.25">
      <c r="A3648" s="360" t="s">
        <v>27332</v>
      </c>
      <c r="B3648" s="360" t="s">
        <v>39368</v>
      </c>
      <c r="C3648" s="359" t="s">
        <v>6608</v>
      </c>
      <c r="D3648" s="365">
        <v>26566.25</v>
      </c>
      <c r="E3648" s="343"/>
    </row>
    <row r="3649" spans="1:5" s="341" customFormat="1" ht="30" x14ac:dyDescent="0.25">
      <c r="A3649" s="360" t="s">
        <v>27333</v>
      </c>
      <c r="B3649" s="360" t="s">
        <v>39369</v>
      </c>
      <c r="C3649" s="359" t="s">
        <v>6608</v>
      </c>
      <c r="D3649" s="365">
        <v>24784.03</v>
      </c>
      <c r="E3649" s="343"/>
    </row>
    <row r="3650" spans="1:5" s="326" customFormat="1" ht="30" x14ac:dyDescent="0.25">
      <c r="A3650" s="360" t="s">
        <v>27334</v>
      </c>
      <c r="B3650" s="360" t="s">
        <v>39370</v>
      </c>
      <c r="C3650" s="359" t="s">
        <v>6608</v>
      </c>
      <c r="D3650" s="365">
        <v>31190.44</v>
      </c>
    </row>
    <row r="3651" spans="1:5" s="326" customFormat="1" ht="30" x14ac:dyDescent="0.25">
      <c r="A3651" s="360" t="s">
        <v>27335</v>
      </c>
      <c r="B3651" s="360" t="s">
        <v>39371</v>
      </c>
      <c r="C3651" s="359" t="s">
        <v>6608</v>
      </c>
      <c r="D3651" s="365">
        <v>29088.81</v>
      </c>
    </row>
    <row r="3652" spans="1:5" s="326" customFormat="1" ht="30" x14ac:dyDescent="0.25">
      <c r="A3652" s="360" t="s">
        <v>27336</v>
      </c>
      <c r="B3652" s="360" t="s">
        <v>39372</v>
      </c>
      <c r="C3652" s="359" t="s">
        <v>6608</v>
      </c>
      <c r="D3652" s="365">
        <v>31612.87</v>
      </c>
    </row>
    <row r="3653" spans="1:5" s="326" customFormat="1" ht="30" x14ac:dyDescent="0.25">
      <c r="A3653" s="360" t="s">
        <v>27337</v>
      </c>
      <c r="B3653" s="360" t="s">
        <v>39373</v>
      </c>
      <c r="C3653" s="359" t="s">
        <v>6608</v>
      </c>
      <c r="D3653" s="365">
        <v>29405.16</v>
      </c>
    </row>
    <row r="3654" spans="1:5" s="326" customFormat="1" ht="30" x14ac:dyDescent="0.25">
      <c r="A3654" s="360" t="s">
        <v>27338</v>
      </c>
      <c r="B3654" s="360" t="s">
        <v>39374</v>
      </c>
      <c r="C3654" s="359" t="s">
        <v>6608</v>
      </c>
      <c r="D3654" s="365">
        <v>32876.82</v>
      </c>
    </row>
    <row r="3655" spans="1:5" s="326" customFormat="1" ht="30" x14ac:dyDescent="0.25">
      <c r="A3655" s="360" t="s">
        <v>27339</v>
      </c>
      <c r="B3655" s="360" t="s">
        <v>39375</v>
      </c>
      <c r="C3655" s="359" t="s">
        <v>6608</v>
      </c>
      <c r="D3655" s="365">
        <v>30567.14</v>
      </c>
    </row>
    <row r="3656" spans="1:5" s="326" customFormat="1" ht="30" x14ac:dyDescent="0.25">
      <c r="A3656" s="360" t="s">
        <v>27340</v>
      </c>
      <c r="B3656" s="360" t="s">
        <v>39376</v>
      </c>
      <c r="C3656" s="359" t="s">
        <v>6608</v>
      </c>
      <c r="D3656" s="365">
        <v>35746.85</v>
      </c>
    </row>
    <row r="3657" spans="1:5" s="326" customFormat="1" ht="30" x14ac:dyDescent="0.25">
      <c r="A3657" s="360" t="s">
        <v>27341</v>
      </c>
      <c r="B3657" s="360" t="s">
        <v>39377</v>
      </c>
      <c r="C3657" s="359" t="s">
        <v>6608</v>
      </c>
      <c r="D3657" s="365">
        <v>33266.730000000003</v>
      </c>
    </row>
    <row r="3658" spans="1:5" s="326" customFormat="1" ht="30" x14ac:dyDescent="0.25">
      <c r="A3658" s="360" t="s">
        <v>27342</v>
      </c>
      <c r="B3658" s="360" t="s">
        <v>39378</v>
      </c>
      <c r="C3658" s="359" t="s">
        <v>6608</v>
      </c>
      <c r="D3658" s="365">
        <v>41939.18</v>
      </c>
    </row>
    <row r="3659" spans="1:5" s="326" customFormat="1" ht="30" x14ac:dyDescent="0.25">
      <c r="A3659" s="360" t="s">
        <v>27343</v>
      </c>
      <c r="B3659" s="360" t="s">
        <v>39379</v>
      </c>
      <c r="C3659" s="359" t="s">
        <v>6608</v>
      </c>
      <c r="D3659" s="365">
        <v>39084.74</v>
      </c>
    </row>
    <row r="3660" spans="1:5" s="326" customFormat="1" ht="30" x14ac:dyDescent="0.25">
      <c r="A3660" s="360" t="s">
        <v>27344</v>
      </c>
      <c r="B3660" s="360" t="s">
        <v>39380</v>
      </c>
      <c r="C3660" s="359" t="s">
        <v>6608</v>
      </c>
      <c r="D3660" s="365">
        <v>19158.82</v>
      </c>
    </row>
    <row r="3661" spans="1:5" s="326" customFormat="1" ht="30" x14ac:dyDescent="0.25">
      <c r="A3661" s="360" t="s">
        <v>27345</v>
      </c>
      <c r="B3661" s="360" t="s">
        <v>39381</v>
      </c>
      <c r="C3661" s="359" t="s">
        <v>6608</v>
      </c>
      <c r="D3661" s="365">
        <v>17802.11</v>
      </c>
    </row>
    <row r="3662" spans="1:5" s="326" customFormat="1" ht="30" x14ac:dyDescent="0.25">
      <c r="A3662" s="360" t="s">
        <v>27346</v>
      </c>
      <c r="B3662" s="360" t="s">
        <v>39382</v>
      </c>
      <c r="C3662" s="359" t="s">
        <v>6608</v>
      </c>
      <c r="D3662" s="365">
        <v>19407.78</v>
      </c>
    </row>
    <row r="3663" spans="1:5" s="326" customFormat="1" ht="30" x14ac:dyDescent="0.25">
      <c r="A3663" s="360" t="s">
        <v>27347</v>
      </c>
      <c r="B3663" s="360" t="s">
        <v>39383</v>
      </c>
      <c r="C3663" s="359" t="s">
        <v>6608</v>
      </c>
      <c r="D3663" s="365">
        <v>18013.79</v>
      </c>
    </row>
    <row r="3664" spans="1:5" s="326" customFormat="1" ht="30" x14ac:dyDescent="0.25">
      <c r="A3664" s="360" t="s">
        <v>27348</v>
      </c>
      <c r="B3664" s="360" t="s">
        <v>39384</v>
      </c>
      <c r="C3664" s="359" t="s">
        <v>6608</v>
      </c>
      <c r="D3664" s="365">
        <v>20979.43</v>
      </c>
    </row>
    <row r="3665" spans="1:4" s="326" customFormat="1" ht="30" x14ac:dyDescent="0.25">
      <c r="A3665" s="360" t="s">
        <v>27349</v>
      </c>
      <c r="B3665" s="360" t="s">
        <v>39385</v>
      </c>
      <c r="C3665" s="359" t="s">
        <v>6608</v>
      </c>
      <c r="D3665" s="365">
        <v>19472.13</v>
      </c>
    </row>
    <row r="3666" spans="1:4" s="326" customFormat="1" ht="30" x14ac:dyDescent="0.25">
      <c r="A3666" s="360" t="s">
        <v>27350</v>
      </c>
      <c r="B3666" s="360" t="s">
        <v>39386</v>
      </c>
      <c r="C3666" s="359" t="s">
        <v>6608</v>
      </c>
      <c r="D3666" s="365">
        <v>24500.28</v>
      </c>
    </row>
    <row r="3667" spans="1:4" s="326" customFormat="1" ht="30" x14ac:dyDescent="0.25">
      <c r="A3667" s="360" t="s">
        <v>27351</v>
      </c>
      <c r="B3667" s="360" t="s">
        <v>39387</v>
      </c>
      <c r="C3667" s="359" t="s">
        <v>6608</v>
      </c>
      <c r="D3667" s="365">
        <v>22715.66</v>
      </c>
    </row>
    <row r="3668" spans="1:4" s="326" customFormat="1" ht="30" x14ac:dyDescent="0.25">
      <c r="A3668" s="360" t="s">
        <v>27352</v>
      </c>
      <c r="B3668" s="360" t="s">
        <v>39388</v>
      </c>
      <c r="C3668" s="359" t="s">
        <v>6608</v>
      </c>
      <c r="D3668" s="365">
        <v>24778.74</v>
      </c>
    </row>
    <row r="3669" spans="1:4" s="326" customFormat="1" ht="30" x14ac:dyDescent="0.25">
      <c r="A3669" s="360" t="s">
        <v>27353</v>
      </c>
      <c r="B3669" s="360" t="s">
        <v>39389</v>
      </c>
      <c r="C3669" s="359" t="s">
        <v>6608</v>
      </c>
      <c r="D3669" s="365">
        <v>23075.119999999999</v>
      </c>
    </row>
    <row r="3670" spans="1:4" s="326" customFormat="1" ht="30" x14ac:dyDescent="0.25">
      <c r="A3670" s="360" t="s">
        <v>27354</v>
      </c>
      <c r="B3670" s="360" t="s">
        <v>39390</v>
      </c>
      <c r="C3670" s="359" t="s">
        <v>6608</v>
      </c>
      <c r="D3670" s="365">
        <v>25339.919999999998</v>
      </c>
    </row>
    <row r="3671" spans="1:4" s="326" customFormat="1" ht="30" x14ac:dyDescent="0.25">
      <c r="A3671" s="360" t="s">
        <v>27355</v>
      </c>
      <c r="B3671" s="360" t="s">
        <v>39391</v>
      </c>
      <c r="C3671" s="359" t="s">
        <v>6608</v>
      </c>
      <c r="D3671" s="365">
        <v>23581.63</v>
      </c>
    </row>
    <row r="3672" spans="1:4" s="326" customFormat="1" ht="30" x14ac:dyDescent="0.25">
      <c r="A3672" s="360" t="s">
        <v>27356</v>
      </c>
      <c r="B3672" s="360" t="s">
        <v>39392</v>
      </c>
      <c r="C3672" s="359" t="s">
        <v>6608</v>
      </c>
      <c r="D3672" s="365">
        <v>27038.880000000001</v>
      </c>
    </row>
    <row r="3673" spans="1:4" s="326" customFormat="1" ht="30" x14ac:dyDescent="0.25">
      <c r="A3673" s="360" t="s">
        <v>27357</v>
      </c>
      <c r="B3673" s="360" t="s">
        <v>39393</v>
      </c>
      <c r="C3673" s="359" t="s">
        <v>6608</v>
      </c>
      <c r="D3673" s="365">
        <v>25141.89</v>
      </c>
    </row>
    <row r="3674" spans="1:4" s="326" customFormat="1" ht="30" x14ac:dyDescent="0.25">
      <c r="A3674" s="360" t="s">
        <v>27358</v>
      </c>
      <c r="B3674" s="360" t="s">
        <v>39394</v>
      </c>
      <c r="C3674" s="359" t="s">
        <v>6608</v>
      </c>
      <c r="D3674" s="365">
        <v>32322.15</v>
      </c>
    </row>
    <row r="3675" spans="1:4" s="326" customFormat="1" ht="30" x14ac:dyDescent="0.25">
      <c r="A3675" s="360" t="s">
        <v>27359</v>
      </c>
      <c r="B3675" s="360" t="s">
        <v>39395</v>
      </c>
      <c r="C3675" s="359" t="s">
        <v>6608</v>
      </c>
      <c r="D3675" s="365">
        <v>30080.44</v>
      </c>
    </row>
    <row r="3676" spans="1:4" s="326" customFormat="1" ht="30" x14ac:dyDescent="0.25">
      <c r="A3676" s="360" t="s">
        <v>27360</v>
      </c>
      <c r="B3676" s="360" t="s">
        <v>39396</v>
      </c>
      <c r="C3676" s="359" t="s">
        <v>6608</v>
      </c>
      <c r="D3676" s="365">
        <v>32630.27</v>
      </c>
    </row>
    <row r="3677" spans="1:4" s="326" customFormat="1" ht="30" x14ac:dyDescent="0.25">
      <c r="A3677" s="360" t="s">
        <v>27361</v>
      </c>
      <c r="B3677" s="360" t="s">
        <v>39397</v>
      </c>
      <c r="C3677" s="359" t="s">
        <v>6608</v>
      </c>
      <c r="D3677" s="365">
        <v>30312.61</v>
      </c>
    </row>
    <row r="3678" spans="1:4" s="326" customFormat="1" ht="30" x14ac:dyDescent="0.25">
      <c r="A3678" s="360" t="s">
        <v>27362</v>
      </c>
      <c r="B3678" s="360" t="s">
        <v>39398</v>
      </c>
      <c r="C3678" s="359" t="s">
        <v>6608</v>
      </c>
      <c r="D3678" s="365">
        <v>33893.839999999997</v>
      </c>
    </row>
    <row r="3679" spans="1:4" s="326" customFormat="1" ht="30" x14ac:dyDescent="0.25">
      <c r="A3679" s="360" t="s">
        <v>27363</v>
      </c>
      <c r="B3679" s="360" t="s">
        <v>39399</v>
      </c>
      <c r="C3679" s="359" t="s">
        <v>6608</v>
      </c>
      <c r="D3679" s="365">
        <v>31469.919999999998</v>
      </c>
    </row>
    <row r="3680" spans="1:4" s="326" customFormat="1" ht="30" x14ac:dyDescent="0.25">
      <c r="A3680" s="360" t="s">
        <v>27364</v>
      </c>
      <c r="B3680" s="360" t="s">
        <v>39400</v>
      </c>
      <c r="C3680" s="359" t="s">
        <v>6608</v>
      </c>
      <c r="D3680" s="365">
        <v>36829.22</v>
      </c>
    </row>
    <row r="3681" spans="1:4" s="326" customFormat="1" ht="30" x14ac:dyDescent="0.25">
      <c r="A3681" s="360" t="s">
        <v>27365</v>
      </c>
      <c r="B3681" s="360" t="s">
        <v>39401</v>
      </c>
      <c r="C3681" s="359" t="s">
        <v>6608</v>
      </c>
      <c r="D3681" s="365">
        <v>34238.379999999997</v>
      </c>
    </row>
    <row r="3682" spans="1:4" s="326" customFormat="1" ht="30" x14ac:dyDescent="0.25">
      <c r="A3682" s="360" t="s">
        <v>27366</v>
      </c>
      <c r="B3682" s="360" t="s">
        <v>39402</v>
      </c>
      <c r="C3682" s="359" t="s">
        <v>6608</v>
      </c>
      <c r="D3682" s="365">
        <v>43332.67</v>
      </c>
    </row>
    <row r="3683" spans="1:4" s="326" customFormat="1" ht="30" x14ac:dyDescent="0.25">
      <c r="A3683" s="360" t="s">
        <v>27367</v>
      </c>
      <c r="B3683" s="360" t="s">
        <v>39403</v>
      </c>
      <c r="C3683" s="359" t="s">
        <v>6608</v>
      </c>
      <c r="D3683" s="365">
        <v>40322.660000000003</v>
      </c>
    </row>
    <row r="3684" spans="1:4" s="326" customFormat="1" ht="30" x14ac:dyDescent="0.25">
      <c r="A3684" s="360" t="s">
        <v>27368</v>
      </c>
      <c r="B3684" s="360" t="s">
        <v>39404</v>
      </c>
      <c r="C3684" s="359" t="s">
        <v>6608</v>
      </c>
      <c r="D3684" s="365">
        <v>25647</v>
      </c>
    </row>
    <row r="3685" spans="1:4" s="326" customFormat="1" ht="30" x14ac:dyDescent="0.25">
      <c r="A3685" s="360" t="s">
        <v>27369</v>
      </c>
      <c r="B3685" s="360" t="s">
        <v>39405</v>
      </c>
      <c r="C3685" s="359" t="s">
        <v>6608</v>
      </c>
      <c r="D3685" s="365">
        <v>23843.71</v>
      </c>
    </row>
    <row r="3686" spans="1:4" s="326" customFormat="1" ht="30" x14ac:dyDescent="0.25">
      <c r="A3686" s="360" t="s">
        <v>27370</v>
      </c>
      <c r="B3686" s="360" t="s">
        <v>39406</v>
      </c>
      <c r="C3686" s="359" t="s">
        <v>6608</v>
      </c>
      <c r="D3686" s="365">
        <v>26150.31</v>
      </c>
    </row>
    <row r="3687" spans="1:4" s="326" customFormat="1" ht="30" x14ac:dyDescent="0.25">
      <c r="A3687" s="360" t="s">
        <v>27371</v>
      </c>
      <c r="B3687" s="360" t="s">
        <v>39407</v>
      </c>
      <c r="C3687" s="359" t="s">
        <v>6608</v>
      </c>
      <c r="D3687" s="365">
        <v>24289.82</v>
      </c>
    </row>
    <row r="3688" spans="1:4" s="326" customFormat="1" ht="30" x14ac:dyDescent="0.25">
      <c r="A3688" s="360" t="s">
        <v>27372</v>
      </c>
      <c r="B3688" s="360" t="s">
        <v>39408</v>
      </c>
      <c r="C3688" s="359" t="s">
        <v>6608</v>
      </c>
      <c r="D3688" s="365">
        <v>28503.27</v>
      </c>
    </row>
    <row r="3689" spans="1:4" s="326" customFormat="1" ht="30" x14ac:dyDescent="0.25">
      <c r="A3689" s="360" t="s">
        <v>27373</v>
      </c>
      <c r="B3689" s="360" t="s">
        <v>39409</v>
      </c>
      <c r="C3689" s="359" t="s">
        <v>6608</v>
      </c>
      <c r="D3689" s="365">
        <v>26491.35</v>
      </c>
    </row>
    <row r="3690" spans="1:4" s="326" customFormat="1" ht="30" x14ac:dyDescent="0.25">
      <c r="A3690" s="360" t="s">
        <v>27374</v>
      </c>
      <c r="B3690" s="360" t="s">
        <v>39410</v>
      </c>
      <c r="C3690" s="359" t="s">
        <v>6608</v>
      </c>
      <c r="D3690" s="365">
        <v>34002.129999999997</v>
      </c>
    </row>
    <row r="3691" spans="1:4" s="326" customFormat="1" ht="30" x14ac:dyDescent="0.25">
      <c r="A3691" s="360" t="s">
        <v>27375</v>
      </c>
      <c r="B3691" s="360" t="s">
        <v>39411</v>
      </c>
      <c r="C3691" s="359" t="s">
        <v>6608</v>
      </c>
      <c r="D3691" s="365">
        <v>31619.96</v>
      </c>
    </row>
    <row r="3692" spans="1:4" s="326" customFormat="1" ht="30" x14ac:dyDescent="0.25">
      <c r="A3692" s="360" t="s">
        <v>27376</v>
      </c>
      <c r="B3692" s="360" t="s">
        <v>39412</v>
      </c>
      <c r="C3692" s="359" t="s">
        <v>6608</v>
      </c>
      <c r="D3692" s="365">
        <v>33792.18</v>
      </c>
    </row>
    <row r="3693" spans="1:4" s="326" customFormat="1" ht="30" x14ac:dyDescent="0.25">
      <c r="A3693" s="360" t="s">
        <v>27377</v>
      </c>
      <c r="B3693" s="360" t="s">
        <v>39413</v>
      </c>
      <c r="C3693" s="359" t="s">
        <v>6608</v>
      </c>
      <c r="D3693" s="365">
        <v>31364.959999999999</v>
      </c>
    </row>
    <row r="3694" spans="1:4" s="326" customFormat="1" ht="30" x14ac:dyDescent="0.25">
      <c r="A3694" s="360" t="s">
        <v>27378</v>
      </c>
      <c r="B3694" s="360" t="s">
        <v>39414</v>
      </c>
      <c r="C3694" s="359" t="s">
        <v>6608</v>
      </c>
      <c r="D3694" s="365">
        <v>34938.53</v>
      </c>
    </row>
    <row r="3695" spans="1:4" s="326" customFormat="1" ht="30" x14ac:dyDescent="0.25">
      <c r="A3695" s="360" t="s">
        <v>27379</v>
      </c>
      <c r="B3695" s="360" t="s">
        <v>39415</v>
      </c>
      <c r="C3695" s="359" t="s">
        <v>6608</v>
      </c>
      <c r="D3695" s="365">
        <v>32400.91</v>
      </c>
    </row>
    <row r="3696" spans="1:4" s="326" customFormat="1" ht="30" x14ac:dyDescent="0.25">
      <c r="A3696" s="360" t="s">
        <v>27380</v>
      </c>
      <c r="B3696" s="360" t="s">
        <v>39416</v>
      </c>
      <c r="C3696" s="359" t="s">
        <v>6608</v>
      </c>
      <c r="D3696" s="365">
        <v>38064.18</v>
      </c>
    </row>
    <row r="3697" spans="1:4" s="326" customFormat="1" ht="30" x14ac:dyDescent="0.25">
      <c r="A3697" s="360" t="s">
        <v>27381</v>
      </c>
      <c r="B3697" s="360" t="s">
        <v>39417</v>
      </c>
      <c r="C3697" s="359" t="s">
        <v>6608</v>
      </c>
      <c r="D3697" s="365">
        <v>35346.53</v>
      </c>
    </row>
    <row r="3698" spans="1:4" s="326" customFormat="1" ht="30" x14ac:dyDescent="0.25">
      <c r="A3698" s="360" t="s">
        <v>27382</v>
      </c>
      <c r="B3698" s="360" t="s">
        <v>39418</v>
      </c>
      <c r="C3698" s="359" t="s">
        <v>6608</v>
      </c>
      <c r="D3698" s="365">
        <v>45128.72</v>
      </c>
    </row>
    <row r="3699" spans="1:4" s="326" customFormat="1" ht="30" x14ac:dyDescent="0.25">
      <c r="A3699" s="360" t="s">
        <v>27383</v>
      </c>
      <c r="B3699" s="360" t="s">
        <v>39419</v>
      </c>
      <c r="C3699" s="359" t="s">
        <v>6608</v>
      </c>
      <c r="D3699" s="365">
        <v>41963.53</v>
      </c>
    </row>
    <row r="3700" spans="1:4" s="326" customFormat="1" ht="30" x14ac:dyDescent="0.25">
      <c r="A3700" s="360" t="s">
        <v>27384</v>
      </c>
      <c r="B3700" s="360" t="s">
        <v>39420</v>
      </c>
      <c r="C3700" s="359" t="s">
        <v>6608</v>
      </c>
      <c r="D3700" s="365">
        <v>42837.760000000002</v>
      </c>
    </row>
    <row r="3701" spans="1:4" s="326" customFormat="1" ht="30" x14ac:dyDescent="0.25">
      <c r="A3701" s="360" t="s">
        <v>27385</v>
      </c>
      <c r="B3701" s="360" t="s">
        <v>39421</v>
      </c>
      <c r="C3701" s="359" t="s">
        <v>6608</v>
      </c>
      <c r="D3701" s="365">
        <v>39963.21</v>
      </c>
    </row>
    <row r="3702" spans="1:4" s="326" customFormat="1" ht="30" x14ac:dyDescent="0.25">
      <c r="A3702" s="360" t="s">
        <v>27386</v>
      </c>
      <c r="B3702" s="360" t="s">
        <v>39422</v>
      </c>
      <c r="C3702" s="359" t="s">
        <v>6608</v>
      </c>
      <c r="D3702" s="365">
        <v>44613.25</v>
      </c>
    </row>
    <row r="3703" spans="1:4" s="326" customFormat="1" ht="30" x14ac:dyDescent="0.25">
      <c r="A3703" s="360" t="s">
        <v>27387</v>
      </c>
      <c r="B3703" s="360" t="s">
        <v>39423</v>
      </c>
      <c r="C3703" s="359" t="s">
        <v>6608</v>
      </c>
      <c r="D3703" s="365">
        <v>41597.78</v>
      </c>
    </row>
    <row r="3704" spans="1:4" s="326" customFormat="1" ht="30" x14ac:dyDescent="0.25">
      <c r="A3704" s="360" t="s">
        <v>27388</v>
      </c>
      <c r="B3704" s="360" t="s">
        <v>39424</v>
      </c>
      <c r="C3704" s="359" t="s">
        <v>6608</v>
      </c>
      <c r="D3704" s="365">
        <v>48901.15</v>
      </c>
    </row>
    <row r="3705" spans="1:4" s="326" customFormat="1" ht="30" x14ac:dyDescent="0.25">
      <c r="A3705" s="360" t="s">
        <v>27389</v>
      </c>
      <c r="B3705" s="360" t="s">
        <v>39425</v>
      </c>
      <c r="C3705" s="359" t="s">
        <v>6608</v>
      </c>
      <c r="D3705" s="365">
        <v>45673.29</v>
      </c>
    </row>
    <row r="3706" spans="1:4" s="326" customFormat="1" ht="30" x14ac:dyDescent="0.25">
      <c r="A3706" s="360" t="s">
        <v>27390</v>
      </c>
      <c r="B3706" s="360" t="s">
        <v>39426</v>
      </c>
      <c r="C3706" s="359" t="s">
        <v>6608</v>
      </c>
      <c r="D3706" s="365">
        <v>58428.56</v>
      </c>
    </row>
    <row r="3707" spans="1:4" s="326" customFormat="1" ht="30" x14ac:dyDescent="0.25">
      <c r="A3707" s="360" t="s">
        <v>27391</v>
      </c>
      <c r="B3707" s="360" t="s">
        <v>39427</v>
      </c>
      <c r="C3707" s="359" t="s">
        <v>6608</v>
      </c>
      <c r="D3707" s="365">
        <v>54669.2</v>
      </c>
    </row>
    <row r="3708" spans="1:4" s="326" customFormat="1" ht="30" x14ac:dyDescent="0.25">
      <c r="A3708" s="360" t="s">
        <v>27392</v>
      </c>
      <c r="B3708" s="360" t="s">
        <v>39428</v>
      </c>
      <c r="C3708" s="359" t="s">
        <v>6608</v>
      </c>
      <c r="D3708" s="365">
        <v>35319.79</v>
      </c>
    </row>
    <row r="3709" spans="1:4" s="326" customFormat="1" ht="30" x14ac:dyDescent="0.25">
      <c r="A3709" s="360" t="s">
        <v>27393</v>
      </c>
      <c r="B3709" s="360" t="s">
        <v>39429</v>
      </c>
      <c r="C3709" s="359" t="s">
        <v>6608</v>
      </c>
      <c r="D3709" s="365">
        <v>32781.54</v>
      </c>
    </row>
    <row r="3710" spans="1:4" s="326" customFormat="1" ht="30" x14ac:dyDescent="0.25">
      <c r="A3710" s="360" t="s">
        <v>27394</v>
      </c>
      <c r="B3710" s="360" t="s">
        <v>39430</v>
      </c>
      <c r="C3710" s="359" t="s">
        <v>6608</v>
      </c>
      <c r="D3710" s="365">
        <v>36329.730000000003</v>
      </c>
    </row>
    <row r="3711" spans="1:4" s="326" customFormat="1" ht="30" x14ac:dyDescent="0.25">
      <c r="A3711" s="360" t="s">
        <v>27395</v>
      </c>
      <c r="B3711" s="360" t="s">
        <v>39431</v>
      </c>
      <c r="C3711" s="359" t="s">
        <v>6608</v>
      </c>
      <c r="D3711" s="365">
        <v>33677.870000000003</v>
      </c>
    </row>
    <row r="3712" spans="1:4" s="326" customFormat="1" ht="30" x14ac:dyDescent="0.25">
      <c r="A3712" s="360" t="s">
        <v>27396</v>
      </c>
      <c r="B3712" s="360" t="s">
        <v>39432</v>
      </c>
      <c r="C3712" s="359" t="s">
        <v>6608</v>
      </c>
      <c r="D3712" s="365">
        <v>39526.44</v>
      </c>
    </row>
    <row r="3713" spans="1:4" s="326" customFormat="1" ht="30" x14ac:dyDescent="0.25">
      <c r="A3713" s="360" t="s">
        <v>27397</v>
      </c>
      <c r="B3713" s="360" t="s">
        <v>39433</v>
      </c>
      <c r="C3713" s="359" t="s">
        <v>6608</v>
      </c>
      <c r="D3713" s="365">
        <v>36680.9</v>
      </c>
    </row>
    <row r="3714" spans="1:4" s="326" customFormat="1" ht="30" x14ac:dyDescent="0.25">
      <c r="A3714" s="360" t="s">
        <v>27398</v>
      </c>
      <c r="B3714" s="360" t="s">
        <v>39434</v>
      </c>
      <c r="C3714" s="359" t="s">
        <v>6608</v>
      </c>
      <c r="D3714" s="365">
        <v>46670.48</v>
      </c>
    </row>
    <row r="3715" spans="1:4" s="326" customFormat="1" ht="30" x14ac:dyDescent="0.25">
      <c r="A3715" s="360" t="s">
        <v>27399</v>
      </c>
      <c r="B3715" s="360" t="s">
        <v>39435</v>
      </c>
      <c r="C3715" s="359" t="s">
        <v>6608</v>
      </c>
      <c r="D3715" s="365">
        <v>43349.19</v>
      </c>
    </row>
    <row r="3716" spans="1:4" s="326" customFormat="1" ht="30" x14ac:dyDescent="0.25">
      <c r="A3716" s="360" t="s">
        <v>27400</v>
      </c>
      <c r="B3716" s="360" t="s">
        <v>39436</v>
      </c>
      <c r="C3716" s="359" t="s">
        <v>6608</v>
      </c>
      <c r="D3716" s="365">
        <v>49765.34</v>
      </c>
    </row>
    <row r="3717" spans="1:4" s="326" customFormat="1" ht="30" x14ac:dyDescent="0.25">
      <c r="A3717" s="360" t="s">
        <v>27401</v>
      </c>
      <c r="B3717" s="360" t="s">
        <v>39437</v>
      </c>
      <c r="C3717" s="359" t="s">
        <v>6608</v>
      </c>
      <c r="D3717" s="365">
        <v>45895.81</v>
      </c>
    </row>
    <row r="3718" spans="1:4" s="326" customFormat="1" ht="30" x14ac:dyDescent="0.25">
      <c r="A3718" s="360" t="s">
        <v>27402</v>
      </c>
      <c r="B3718" s="360" t="s">
        <v>39438</v>
      </c>
      <c r="C3718" s="359" t="s">
        <v>6608</v>
      </c>
      <c r="D3718" s="365">
        <v>55796.56</v>
      </c>
    </row>
    <row r="3719" spans="1:4" s="326" customFormat="1" ht="30" x14ac:dyDescent="0.25">
      <c r="A3719" s="360" t="s">
        <v>27403</v>
      </c>
      <c r="B3719" s="360" t="s">
        <v>39439</v>
      </c>
      <c r="C3719" s="359" t="s">
        <v>6608</v>
      </c>
      <c r="D3719" s="365">
        <v>51702.49</v>
      </c>
    </row>
    <row r="3720" spans="1:4" s="326" customFormat="1" ht="30" x14ac:dyDescent="0.25">
      <c r="A3720" s="360" t="s">
        <v>27404</v>
      </c>
      <c r="B3720" s="360" t="s">
        <v>39440</v>
      </c>
      <c r="C3720" s="359" t="s">
        <v>6608</v>
      </c>
      <c r="D3720" s="365">
        <v>60927.18</v>
      </c>
    </row>
    <row r="3721" spans="1:4" s="326" customFormat="1" ht="30" x14ac:dyDescent="0.25">
      <c r="A3721" s="360" t="s">
        <v>27405</v>
      </c>
      <c r="B3721" s="360" t="s">
        <v>39441</v>
      </c>
      <c r="C3721" s="359" t="s">
        <v>6608</v>
      </c>
      <c r="D3721" s="365">
        <v>56570.18</v>
      </c>
    </row>
    <row r="3722" spans="1:4" s="326" customFormat="1" ht="30" x14ac:dyDescent="0.25">
      <c r="A3722" s="360" t="s">
        <v>27406</v>
      </c>
      <c r="B3722" s="360" t="s">
        <v>39442</v>
      </c>
      <c r="C3722" s="359" t="s">
        <v>6608</v>
      </c>
      <c r="D3722" s="365">
        <v>72223.320000000007</v>
      </c>
    </row>
    <row r="3723" spans="1:4" s="326" customFormat="1" ht="30" x14ac:dyDescent="0.25">
      <c r="A3723" s="360" t="s">
        <v>27407</v>
      </c>
      <c r="B3723" s="360" t="s">
        <v>39443</v>
      </c>
      <c r="C3723" s="359" t="s">
        <v>6608</v>
      </c>
      <c r="D3723" s="365">
        <v>67209.009999999995</v>
      </c>
    </row>
    <row r="3724" spans="1:4" s="326" customFormat="1" ht="30" x14ac:dyDescent="0.25">
      <c r="A3724" s="360" t="s">
        <v>27120</v>
      </c>
      <c r="B3724" s="360" t="s">
        <v>41386</v>
      </c>
      <c r="C3724" s="359" t="s">
        <v>6608</v>
      </c>
      <c r="D3724" s="362">
        <v>964.18</v>
      </c>
    </row>
    <row r="3725" spans="1:4" s="326" customFormat="1" ht="30" x14ac:dyDescent="0.25">
      <c r="A3725" s="360" t="s">
        <v>27121</v>
      </c>
      <c r="B3725" s="360" t="s">
        <v>41387</v>
      </c>
      <c r="C3725" s="359" t="s">
        <v>6608</v>
      </c>
      <c r="D3725" s="362">
        <v>824.42</v>
      </c>
    </row>
    <row r="3726" spans="1:4" s="326" customFormat="1" ht="30" x14ac:dyDescent="0.25">
      <c r="A3726" s="360" t="s">
        <v>27122</v>
      </c>
      <c r="B3726" s="360" t="s">
        <v>41388</v>
      </c>
      <c r="C3726" s="359" t="s">
        <v>6608</v>
      </c>
      <c r="D3726" s="364">
        <v>1038.3800000000001</v>
      </c>
    </row>
    <row r="3727" spans="1:4" s="326" customFormat="1" ht="30" x14ac:dyDescent="0.25">
      <c r="A3727" s="360" t="s">
        <v>27123</v>
      </c>
      <c r="B3727" s="360" t="s">
        <v>41389</v>
      </c>
      <c r="C3727" s="359" t="s">
        <v>6608</v>
      </c>
      <c r="D3727" s="362">
        <v>886.91</v>
      </c>
    </row>
    <row r="3728" spans="1:4" s="326" customFormat="1" ht="30" x14ac:dyDescent="0.25">
      <c r="A3728" s="360" t="s">
        <v>27124</v>
      </c>
      <c r="B3728" s="360" t="s">
        <v>41390</v>
      </c>
      <c r="C3728" s="359" t="s">
        <v>6608</v>
      </c>
      <c r="D3728" s="364">
        <v>1128.08</v>
      </c>
    </row>
    <row r="3729" spans="1:4" s="326" customFormat="1" ht="30" x14ac:dyDescent="0.25">
      <c r="A3729" s="360" t="s">
        <v>27125</v>
      </c>
      <c r="B3729" s="360" t="s">
        <v>41391</v>
      </c>
      <c r="C3729" s="359" t="s">
        <v>6608</v>
      </c>
      <c r="D3729" s="362">
        <v>968.24</v>
      </c>
    </row>
    <row r="3730" spans="1:4" s="326" customFormat="1" ht="30" x14ac:dyDescent="0.25">
      <c r="A3730" s="360" t="s">
        <v>27126</v>
      </c>
      <c r="B3730" s="360" t="s">
        <v>41392</v>
      </c>
      <c r="C3730" s="359" t="s">
        <v>6608</v>
      </c>
      <c r="D3730" s="364">
        <v>1456.41</v>
      </c>
    </row>
    <row r="3731" spans="1:4" s="326" customFormat="1" ht="30" x14ac:dyDescent="0.25">
      <c r="A3731" s="360" t="s">
        <v>27127</v>
      </c>
      <c r="B3731" s="360" t="s">
        <v>41393</v>
      </c>
      <c r="C3731" s="359" t="s">
        <v>6608</v>
      </c>
      <c r="D3731" s="364">
        <v>1240.0899999999999</v>
      </c>
    </row>
    <row r="3732" spans="1:4" s="326" customFormat="1" ht="30" x14ac:dyDescent="0.25">
      <c r="A3732" s="360" t="s">
        <v>27128</v>
      </c>
      <c r="B3732" s="360" t="s">
        <v>41394</v>
      </c>
      <c r="C3732" s="359" t="s">
        <v>6608</v>
      </c>
      <c r="D3732" s="364">
        <v>1449.38</v>
      </c>
    </row>
    <row r="3733" spans="1:4" s="326" customFormat="1" ht="30" x14ac:dyDescent="0.25">
      <c r="A3733" s="360" t="s">
        <v>27129</v>
      </c>
      <c r="B3733" s="360" t="s">
        <v>41395</v>
      </c>
      <c r="C3733" s="359" t="s">
        <v>6608</v>
      </c>
      <c r="D3733" s="364">
        <v>1242.45</v>
      </c>
    </row>
    <row r="3734" spans="1:4" s="326" customFormat="1" ht="30" x14ac:dyDescent="0.25">
      <c r="A3734" s="360" t="s">
        <v>27130</v>
      </c>
      <c r="B3734" s="360" t="s">
        <v>41396</v>
      </c>
      <c r="C3734" s="359" t="s">
        <v>6608</v>
      </c>
      <c r="D3734" s="364">
        <v>1522.35</v>
      </c>
    </row>
    <row r="3735" spans="1:4" s="326" customFormat="1" ht="30" x14ac:dyDescent="0.25">
      <c r="A3735" s="360" t="s">
        <v>27131</v>
      </c>
      <c r="B3735" s="360" t="s">
        <v>41397</v>
      </c>
      <c r="C3735" s="359" t="s">
        <v>6608</v>
      </c>
      <c r="D3735" s="364">
        <v>1304.32</v>
      </c>
    </row>
    <row r="3736" spans="1:4" s="326" customFormat="1" ht="30" x14ac:dyDescent="0.25">
      <c r="A3736" s="360" t="s">
        <v>27132</v>
      </c>
      <c r="B3736" s="360" t="s">
        <v>41398</v>
      </c>
      <c r="C3736" s="359" t="s">
        <v>6608</v>
      </c>
      <c r="D3736" s="364">
        <v>1748.38</v>
      </c>
    </row>
    <row r="3737" spans="1:4" s="326" customFormat="1" ht="30" x14ac:dyDescent="0.25">
      <c r="A3737" s="360" t="s">
        <v>27133</v>
      </c>
      <c r="B3737" s="360" t="s">
        <v>41399</v>
      </c>
      <c r="C3737" s="359" t="s">
        <v>6608</v>
      </c>
      <c r="D3737" s="364">
        <v>1494.6</v>
      </c>
    </row>
    <row r="3738" spans="1:4" s="326" customFormat="1" ht="30" x14ac:dyDescent="0.25">
      <c r="A3738" s="360" t="s">
        <v>27134</v>
      </c>
      <c r="B3738" s="360" t="s">
        <v>41400</v>
      </c>
      <c r="C3738" s="359" t="s">
        <v>6608</v>
      </c>
      <c r="D3738" s="364">
        <v>2163.58</v>
      </c>
    </row>
    <row r="3739" spans="1:4" s="326" customFormat="1" ht="30" x14ac:dyDescent="0.25">
      <c r="A3739" s="360" t="s">
        <v>27135</v>
      </c>
      <c r="B3739" s="360" t="s">
        <v>41401</v>
      </c>
      <c r="C3739" s="359" t="s">
        <v>6608</v>
      </c>
      <c r="D3739" s="364">
        <v>1847.42</v>
      </c>
    </row>
    <row r="3740" spans="1:4" s="326" customFormat="1" ht="30" x14ac:dyDescent="0.25">
      <c r="A3740" s="360" t="s">
        <v>27136</v>
      </c>
      <c r="B3740" s="360" t="s">
        <v>41402</v>
      </c>
      <c r="C3740" s="359" t="s">
        <v>6608</v>
      </c>
      <c r="D3740" s="364">
        <v>2237.2399999999998</v>
      </c>
    </row>
    <row r="3741" spans="1:4" s="326" customFormat="1" ht="30" x14ac:dyDescent="0.25">
      <c r="A3741" s="360" t="s">
        <v>27137</v>
      </c>
      <c r="B3741" s="360" t="s">
        <v>41403</v>
      </c>
      <c r="C3741" s="359" t="s">
        <v>6608</v>
      </c>
      <c r="D3741" s="364">
        <v>1890</v>
      </c>
    </row>
    <row r="3742" spans="1:4" s="326" customFormat="1" ht="30" x14ac:dyDescent="0.25">
      <c r="A3742" s="360" t="s">
        <v>27138</v>
      </c>
      <c r="B3742" s="360" t="s">
        <v>41404</v>
      </c>
      <c r="C3742" s="359" t="s">
        <v>6608</v>
      </c>
      <c r="D3742" s="364">
        <v>2375.04</v>
      </c>
    </row>
    <row r="3743" spans="1:4" s="326" customFormat="1" ht="30" x14ac:dyDescent="0.25">
      <c r="A3743" s="360" t="s">
        <v>27139</v>
      </c>
      <c r="B3743" s="360" t="s">
        <v>41405</v>
      </c>
      <c r="C3743" s="359" t="s">
        <v>6608</v>
      </c>
      <c r="D3743" s="364">
        <v>2004.9</v>
      </c>
    </row>
    <row r="3744" spans="1:4" s="326" customFormat="1" ht="30" x14ac:dyDescent="0.25">
      <c r="A3744" s="360" t="s">
        <v>27140</v>
      </c>
      <c r="B3744" s="360" t="s">
        <v>41406</v>
      </c>
      <c r="C3744" s="359" t="s">
        <v>6608</v>
      </c>
      <c r="D3744" s="364">
        <v>2704.1</v>
      </c>
    </row>
    <row r="3745" spans="1:4" s="326" customFormat="1" ht="30" x14ac:dyDescent="0.25">
      <c r="A3745" s="360" t="s">
        <v>27141</v>
      </c>
      <c r="B3745" s="360" t="s">
        <v>41407</v>
      </c>
      <c r="C3745" s="359" t="s">
        <v>6608</v>
      </c>
      <c r="D3745" s="364">
        <v>2280.37</v>
      </c>
    </row>
    <row r="3746" spans="1:4" s="326" customFormat="1" ht="30" x14ac:dyDescent="0.25">
      <c r="A3746" s="360" t="s">
        <v>27142</v>
      </c>
      <c r="B3746" s="360" t="s">
        <v>41408</v>
      </c>
      <c r="C3746" s="359" t="s">
        <v>6608</v>
      </c>
      <c r="D3746" s="364">
        <v>3367.95</v>
      </c>
    </row>
    <row r="3747" spans="1:4" s="326" customFormat="1" ht="30" x14ac:dyDescent="0.25">
      <c r="A3747" s="360" t="s">
        <v>27143</v>
      </c>
      <c r="B3747" s="360" t="s">
        <v>41409</v>
      </c>
      <c r="C3747" s="359" t="s">
        <v>6608</v>
      </c>
      <c r="D3747" s="364">
        <v>2833.89</v>
      </c>
    </row>
    <row r="3748" spans="1:4" s="326" customFormat="1" ht="30" x14ac:dyDescent="0.25">
      <c r="A3748" s="360" t="s">
        <v>27144</v>
      </c>
      <c r="B3748" s="360" t="s">
        <v>41410</v>
      </c>
      <c r="C3748" s="359" t="s">
        <v>6608</v>
      </c>
      <c r="D3748" s="364">
        <v>2908.99</v>
      </c>
    </row>
    <row r="3749" spans="1:4" s="326" customFormat="1" ht="30" x14ac:dyDescent="0.25">
      <c r="A3749" s="360" t="s">
        <v>27145</v>
      </c>
      <c r="B3749" s="360" t="s">
        <v>41411</v>
      </c>
      <c r="C3749" s="359" t="s">
        <v>6608</v>
      </c>
      <c r="D3749" s="364">
        <v>2450.8200000000002</v>
      </c>
    </row>
    <row r="3750" spans="1:4" s="326" customFormat="1" ht="30" x14ac:dyDescent="0.25">
      <c r="A3750" s="360" t="s">
        <v>27146</v>
      </c>
      <c r="B3750" s="360" t="s">
        <v>41412</v>
      </c>
      <c r="C3750" s="359" t="s">
        <v>6608</v>
      </c>
      <c r="D3750" s="364">
        <v>3076.3</v>
      </c>
    </row>
    <row r="3751" spans="1:4" s="326" customFormat="1" ht="30" x14ac:dyDescent="0.25">
      <c r="A3751" s="360" t="s">
        <v>27147</v>
      </c>
      <c r="B3751" s="360" t="s">
        <v>41413</v>
      </c>
      <c r="C3751" s="359" t="s">
        <v>6608</v>
      </c>
      <c r="D3751" s="364">
        <v>2590.29</v>
      </c>
    </row>
    <row r="3752" spans="1:4" s="326" customFormat="1" ht="30" x14ac:dyDescent="0.25">
      <c r="A3752" s="360" t="s">
        <v>27148</v>
      </c>
      <c r="B3752" s="360" t="s">
        <v>41414</v>
      </c>
      <c r="C3752" s="359" t="s">
        <v>6608</v>
      </c>
      <c r="D3752" s="364">
        <v>3509.77</v>
      </c>
    </row>
    <row r="3753" spans="1:4" s="326" customFormat="1" ht="30" x14ac:dyDescent="0.25">
      <c r="A3753" s="360" t="s">
        <v>27149</v>
      </c>
      <c r="B3753" s="360" t="s">
        <v>41415</v>
      </c>
      <c r="C3753" s="359" t="s">
        <v>6608</v>
      </c>
      <c r="D3753" s="364">
        <v>2951.29</v>
      </c>
    </row>
    <row r="3754" spans="1:4" s="326" customFormat="1" ht="30" x14ac:dyDescent="0.25">
      <c r="A3754" s="360" t="s">
        <v>27150</v>
      </c>
      <c r="B3754" s="360" t="s">
        <v>41416</v>
      </c>
      <c r="C3754" s="359" t="s">
        <v>6608</v>
      </c>
      <c r="D3754" s="364">
        <v>4430.04</v>
      </c>
    </row>
    <row r="3755" spans="1:4" s="326" customFormat="1" ht="30" x14ac:dyDescent="0.25">
      <c r="A3755" s="360" t="s">
        <v>27151</v>
      </c>
      <c r="B3755" s="360" t="s">
        <v>41417</v>
      </c>
      <c r="C3755" s="359" t="s">
        <v>6608</v>
      </c>
      <c r="D3755" s="364">
        <v>3715.48</v>
      </c>
    </row>
    <row r="3756" spans="1:4" s="326" customFormat="1" ht="30" x14ac:dyDescent="0.25">
      <c r="A3756" s="360" t="s">
        <v>27152</v>
      </c>
      <c r="B3756" s="360" t="s">
        <v>41418</v>
      </c>
      <c r="C3756" s="359" t="s">
        <v>6608</v>
      </c>
      <c r="D3756" s="364">
        <v>5138.9799999999996</v>
      </c>
    </row>
    <row r="3757" spans="1:4" s="326" customFormat="1" ht="30" x14ac:dyDescent="0.25">
      <c r="A3757" s="360" t="s">
        <v>27153</v>
      </c>
      <c r="B3757" s="360" t="s">
        <v>41419</v>
      </c>
      <c r="C3757" s="359" t="s">
        <v>6608</v>
      </c>
      <c r="D3757" s="364">
        <v>4283.51</v>
      </c>
    </row>
    <row r="3758" spans="1:4" s="326" customFormat="1" ht="30" x14ac:dyDescent="0.25">
      <c r="A3758" s="360" t="s">
        <v>27154</v>
      </c>
      <c r="B3758" s="360" t="s">
        <v>41420</v>
      </c>
      <c r="C3758" s="359" t="s">
        <v>6608</v>
      </c>
      <c r="D3758" s="364">
        <v>5426.9</v>
      </c>
    </row>
    <row r="3759" spans="1:4" s="326" customFormat="1" ht="30" x14ac:dyDescent="0.25">
      <c r="A3759" s="360" t="s">
        <v>27155</v>
      </c>
      <c r="B3759" s="360" t="s">
        <v>41421</v>
      </c>
      <c r="C3759" s="359" t="s">
        <v>6608</v>
      </c>
      <c r="D3759" s="364">
        <v>4523.29</v>
      </c>
    </row>
    <row r="3760" spans="1:4" s="326" customFormat="1" ht="30" x14ac:dyDescent="0.25">
      <c r="A3760" s="360" t="s">
        <v>27156</v>
      </c>
      <c r="B3760" s="360" t="s">
        <v>41422</v>
      </c>
      <c r="C3760" s="359" t="s">
        <v>6608</v>
      </c>
      <c r="D3760" s="364">
        <v>6173.44</v>
      </c>
    </row>
    <row r="3761" spans="1:4" s="326" customFormat="1" ht="30" x14ac:dyDescent="0.25">
      <c r="A3761" s="360" t="s">
        <v>27157</v>
      </c>
      <c r="B3761" s="360" t="s">
        <v>41423</v>
      </c>
      <c r="C3761" s="359" t="s">
        <v>6608</v>
      </c>
      <c r="D3761" s="364">
        <v>5138.9799999999996</v>
      </c>
    </row>
    <row r="3762" spans="1:4" s="326" customFormat="1" ht="30" x14ac:dyDescent="0.25">
      <c r="A3762" s="360" t="s">
        <v>27158</v>
      </c>
      <c r="B3762" s="360" t="s">
        <v>41424</v>
      </c>
      <c r="C3762" s="359" t="s">
        <v>6608</v>
      </c>
      <c r="D3762" s="364">
        <v>7836.15</v>
      </c>
    </row>
    <row r="3763" spans="1:4" s="326" customFormat="1" ht="30" x14ac:dyDescent="0.25">
      <c r="A3763" s="360" t="s">
        <v>27159</v>
      </c>
      <c r="B3763" s="360" t="s">
        <v>41425</v>
      </c>
      <c r="C3763" s="359" t="s">
        <v>6608</v>
      </c>
      <c r="D3763" s="364">
        <v>6505.58</v>
      </c>
    </row>
    <row r="3764" spans="1:4" s="326" customFormat="1" ht="30" x14ac:dyDescent="0.25">
      <c r="A3764" s="360" t="s">
        <v>27408</v>
      </c>
      <c r="B3764" s="360" t="s">
        <v>39444</v>
      </c>
      <c r="C3764" s="359" t="s">
        <v>6608</v>
      </c>
      <c r="D3764" s="365">
        <v>25537.72</v>
      </c>
    </row>
    <row r="3765" spans="1:4" s="326" customFormat="1" ht="30" x14ac:dyDescent="0.25">
      <c r="A3765" s="360" t="s">
        <v>27409</v>
      </c>
      <c r="B3765" s="360" t="s">
        <v>39445</v>
      </c>
      <c r="C3765" s="359" t="s">
        <v>6608</v>
      </c>
      <c r="D3765" s="365">
        <v>23475.11</v>
      </c>
    </row>
    <row r="3766" spans="1:4" s="326" customFormat="1" ht="30" x14ac:dyDescent="0.25">
      <c r="A3766" s="360" t="s">
        <v>27410</v>
      </c>
      <c r="B3766" s="360" t="s">
        <v>39446</v>
      </c>
      <c r="C3766" s="359" t="s">
        <v>6608</v>
      </c>
      <c r="D3766" s="365">
        <v>25476.959999999999</v>
      </c>
    </row>
    <row r="3767" spans="1:4" s="326" customFormat="1" ht="30" x14ac:dyDescent="0.25">
      <c r="A3767" s="360" t="s">
        <v>27411</v>
      </c>
      <c r="B3767" s="360" t="s">
        <v>39447</v>
      </c>
      <c r="C3767" s="359" t="s">
        <v>6608</v>
      </c>
      <c r="D3767" s="365">
        <v>23326.15</v>
      </c>
    </row>
    <row r="3768" spans="1:4" s="326" customFormat="1" ht="30" x14ac:dyDescent="0.25">
      <c r="A3768" s="360" t="s">
        <v>27412</v>
      </c>
      <c r="B3768" s="360" t="s">
        <v>39448</v>
      </c>
      <c r="C3768" s="359" t="s">
        <v>6608</v>
      </c>
      <c r="D3768" s="365">
        <v>27630.32</v>
      </c>
    </row>
    <row r="3769" spans="1:4" s="326" customFormat="1" ht="30" x14ac:dyDescent="0.25">
      <c r="A3769" s="360" t="s">
        <v>27413</v>
      </c>
      <c r="B3769" s="360" t="s">
        <v>39449</v>
      </c>
      <c r="C3769" s="359" t="s">
        <v>6608</v>
      </c>
      <c r="D3769" s="365">
        <v>25308.48</v>
      </c>
    </row>
    <row r="3770" spans="1:4" s="326" customFormat="1" ht="30" x14ac:dyDescent="0.25">
      <c r="A3770" s="360" t="s">
        <v>27414</v>
      </c>
      <c r="B3770" s="360" t="s">
        <v>39450</v>
      </c>
      <c r="C3770" s="359" t="s">
        <v>6608</v>
      </c>
      <c r="D3770" s="365">
        <v>32642.45</v>
      </c>
    </row>
    <row r="3771" spans="1:4" s="326" customFormat="1" ht="30" x14ac:dyDescent="0.25">
      <c r="A3771" s="360" t="s">
        <v>27415</v>
      </c>
      <c r="B3771" s="360" t="s">
        <v>39451</v>
      </c>
      <c r="C3771" s="359" t="s">
        <v>6608</v>
      </c>
      <c r="D3771" s="365">
        <v>29859.59</v>
      </c>
    </row>
    <row r="3772" spans="1:4" s="326" customFormat="1" ht="30" x14ac:dyDescent="0.25">
      <c r="A3772" s="360" t="s">
        <v>27416</v>
      </c>
      <c r="B3772" s="360" t="s">
        <v>39452</v>
      </c>
      <c r="C3772" s="359" t="s">
        <v>6608</v>
      </c>
      <c r="D3772" s="365">
        <v>30317.82</v>
      </c>
    </row>
    <row r="3773" spans="1:4" s="326" customFormat="1" ht="30" x14ac:dyDescent="0.25">
      <c r="A3773" s="360" t="s">
        <v>27417</v>
      </c>
      <c r="B3773" s="360" t="s">
        <v>39453</v>
      </c>
      <c r="C3773" s="359" t="s">
        <v>6608</v>
      </c>
      <c r="D3773" s="365">
        <v>27726.18</v>
      </c>
    </row>
    <row r="3774" spans="1:4" s="326" customFormat="1" ht="30" x14ac:dyDescent="0.25">
      <c r="A3774" s="360" t="s">
        <v>27418</v>
      </c>
      <c r="B3774" s="360" t="s">
        <v>39454</v>
      </c>
      <c r="C3774" s="359" t="s">
        <v>6608</v>
      </c>
      <c r="D3774" s="365">
        <v>30014.79</v>
      </c>
    </row>
    <row r="3775" spans="1:4" s="326" customFormat="1" ht="30" x14ac:dyDescent="0.25">
      <c r="A3775" s="360" t="s">
        <v>27419</v>
      </c>
      <c r="B3775" s="360" t="s">
        <v>39455</v>
      </c>
      <c r="C3775" s="359" t="s">
        <v>6608</v>
      </c>
      <c r="D3775" s="365">
        <v>27342.26</v>
      </c>
    </row>
    <row r="3776" spans="1:4" s="326" customFormat="1" ht="30" x14ac:dyDescent="0.25">
      <c r="A3776" s="360" t="s">
        <v>27420</v>
      </c>
      <c r="B3776" s="360" t="s">
        <v>39456</v>
      </c>
      <c r="C3776" s="359" t="s">
        <v>6608</v>
      </c>
      <c r="D3776" s="365">
        <v>32783.01</v>
      </c>
    </row>
    <row r="3777" spans="1:4" s="326" customFormat="1" ht="30" x14ac:dyDescent="0.25">
      <c r="A3777" s="360" t="s">
        <v>27421</v>
      </c>
      <c r="B3777" s="360" t="s">
        <v>39457</v>
      </c>
      <c r="C3777" s="359" t="s">
        <v>6608</v>
      </c>
      <c r="D3777" s="365">
        <v>29849.72</v>
      </c>
    </row>
    <row r="3778" spans="1:4" s="326" customFormat="1" ht="30" x14ac:dyDescent="0.25">
      <c r="A3778" s="360" t="s">
        <v>27422</v>
      </c>
      <c r="B3778" s="360" t="s">
        <v>39458</v>
      </c>
      <c r="C3778" s="359" t="s">
        <v>6608</v>
      </c>
      <c r="D3778" s="365">
        <v>38913.72</v>
      </c>
    </row>
    <row r="3779" spans="1:4" s="326" customFormat="1" ht="30" x14ac:dyDescent="0.25">
      <c r="A3779" s="360" t="s">
        <v>27423</v>
      </c>
      <c r="B3779" s="360" t="s">
        <v>39459</v>
      </c>
      <c r="C3779" s="359" t="s">
        <v>6608</v>
      </c>
      <c r="D3779" s="365">
        <v>35382.410000000003</v>
      </c>
    </row>
    <row r="3780" spans="1:4" s="326" customFormat="1" ht="30" x14ac:dyDescent="0.25">
      <c r="A3780" s="360" t="s">
        <v>27424</v>
      </c>
      <c r="B3780" s="360" t="s">
        <v>39460</v>
      </c>
      <c r="C3780" s="359" t="s">
        <v>6608</v>
      </c>
      <c r="D3780" s="365">
        <v>43898.61</v>
      </c>
    </row>
    <row r="3781" spans="1:4" s="326" customFormat="1" ht="30" x14ac:dyDescent="0.25">
      <c r="A3781" s="360" t="s">
        <v>27425</v>
      </c>
      <c r="B3781" s="360" t="s">
        <v>39461</v>
      </c>
      <c r="C3781" s="359" t="s">
        <v>6608</v>
      </c>
      <c r="D3781" s="365">
        <v>40039.54</v>
      </c>
    </row>
    <row r="3782" spans="1:4" s="326" customFormat="1" ht="30" x14ac:dyDescent="0.25">
      <c r="A3782" s="360" t="s">
        <v>27426</v>
      </c>
      <c r="B3782" s="360" t="s">
        <v>39462</v>
      </c>
      <c r="C3782" s="359" t="s">
        <v>6608</v>
      </c>
      <c r="D3782" s="365">
        <v>47389.16</v>
      </c>
    </row>
    <row r="3783" spans="1:4" s="326" customFormat="1" ht="30" x14ac:dyDescent="0.25">
      <c r="A3783" s="360" t="s">
        <v>27427</v>
      </c>
      <c r="B3783" s="360" t="s">
        <v>39463</v>
      </c>
      <c r="C3783" s="359" t="s">
        <v>6608</v>
      </c>
      <c r="D3783" s="365">
        <v>43369.93</v>
      </c>
    </row>
    <row r="3784" spans="1:4" s="326" customFormat="1" ht="30" x14ac:dyDescent="0.25">
      <c r="A3784" s="360" t="s">
        <v>27428</v>
      </c>
      <c r="B3784" s="360" t="s">
        <v>39464</v>
      </c>
      <c r="C3784" s="359" t="s">
        <v>6608</v>
      </c>
      <c r="D3784" s="365">
        <v>51437.67</v>
      </c>
    </row>
    <row r="3785" spans="1:4" s="326" customFormat="1" ht="30" x14ac:dyDescent="0.25">
      <c r="A3785" s="360" t="s">
        <v>27429</v>
      </c>
      <c r="B3785" s="360" t="s">
        <v>39465</v>
      </c>
      <c r="C3785" s="359" t="s">
        <v>6608</v>
      </c>
      <c r="D3785" s="365">
        <v>47101.25</v>
      </c>
    </row>
    <row r="3786" spans="1:4" s="326" customFormat="1" ht="30" x14ac:dyDescent="0.25">
      <c r="A3786" s="360" t="s">
        <v>27430</v>
      </c>
      <c r="B3786" s="360" t="s">
        <v>39466</v>
      </c>
      <c r="C3786" s="359" t="s">
        <v>6608</v>
      </c>
      <c r="D3786" s="365">
        <v>61390.97</v>
      </c>
    </row>
    <row r="3787" spans="1:4" s="326" customFormat="1" ht="30" x14ac:dyDescent="0.25">
      <c r="A3787" s="360" t="s">
        <v>27431</v>
      </c>
      <c r="B3787" s="360" t="s">
        <v>39467</v>
      </c>
      <c r="C3787" s="359" t="s">
        <v>6608</v>
      </c>
      <c r="D3787" s="365">
        <v>56236.21</v>
      </c>
    </row>
    <row r="3788" spans="1:4" s="326" customFormat="1" ht="30" x14ac:dyDescent="0.25">
      <c r="A3788" s="360" t="s">
        <v>27432</v>
      </c>
      <c r="B3788" s="360" t="s">
        <v>39468</v>
      </c>
      <c r="C3788" s="359" t="s">
        <v>6608</v>
      </c>
      <c r="D3788" s="365">
        <v>49866.57</v>
      </c>
    </row>
    <row r="3789" spans="1:4" s="326" customFormat="1" ht="30" x14ac:dyDescent="0.25">
      <c r="A3789" s="360" t="s">
        <v>27433</v>
      </c>
      <c r="B3789" s="360" t="s">
        <v>39469</v>
      </c>
      <c r="C3789" s="359" t="s">
        <v>6608</v>
      </c>
      <c r="D3789" s="365">
        <v>45677.89</v>
      </c>
    </row>
    <row r="3790" spans="1:4" s="326" customFormat="1" ht="30" x14ac:dyDescent="0.25">
      <c r="A3790" s="360" t="s">
        <v>27434</v>
      </c>
      <c r="B3790" s="360" t="s">
        <v>39470</v>
      </c>
      <c r="C3790" s="359" t="s">
        <v>6608</v>
      </c>
      <c r="D3790" s="365">
        <v>50492.93</v>
      </c>
    </row>
    <row r="3791" spans="1:4" s="326" customFormat="1" ht="30" x14ac:dyDescent="0.25">
      <c r="A3791" s="360" t="s">
        <v>27435</v>
      </c>
      <c r="B3791" s="360" t="s">
        <v>39471</v>
      </c>
      <c r="C3791" s="359" t="s">
        <v>6608</v>
      </c>
      <c r="D3791" s="365">
        <v>46131.519999999997</v>
      </c>
    </row>
    <row r="3792" spans="1:4" s="326" customFormat="1" ht="30" x14ac:dyDescent="0.25">
      <c r="A3792" s="360" t="s">
        <v>27436</v>
      </c>
      <c r="B3792" s="360" t="s">
        <v>39472</v>
      </c>
      <c r="C3792" s="359" t="s">
        <v>6608</v>
      </c>
      <c r="D3792" s="365">
        <v>54930.1</v>
      </c>
    </row>
    <row r="3793" spans="1:4" s="326" customFormat="1" ht="30" x14ac:dyDescent="0.25">
      <c r="A3793" s="360" t="s">
        <v>27437</v>
      </c>
      <c r="B3793" s="360" t="s">
        <v>39473</v>
      </c>
      <c r="C3793" s="359" t="s">
        <v>6608</v>
      </c>
      <c r="D3793" s="365">
        <v>50212.3</v>
      </c>
    </row>
    <row r="3794" spans="1:4" s="326" customFormat="1" ht="30" x14ac:dyDescent="0.25">
      <c r="A3794" s="360" t="s">
        <v>27438</v>
      </c>
      <c r="B3794" s="360" t="s">
        <v>39474</v>
      </c>
      <c r="C3794" s="359" t="s">
        <v>6608</v>
      </c>
      <c r="D3794" s="365">
        <v>65709.320000000007</v>
      </c>
    </row>
    <row r="3795" spans="1:4" s="326" customFormat="1" ht="30" x14ac:dyDescent="0.25">
      <c r="A3795" s="360" t="s">
        <v>27439</v>
      </c>
      <c r="B3795" s="360" t="s">
        <v>39475</v>
      </c>
      <c r="C3795" s="359" t="s">
        <v>6608</v>
      </c>
      <c r="D3795" s="365">
        <v>60087.18</v>
      </c>
    </row>
    <row r="3796" spans="1:4" s="326" customFormat="1" ht="15" x14ac:dyDescent="0.25">
      <c r="A3796" s="360" t="s">
        <v>27160</v>
      </c>
      <c r="B3796" s="360" t="s">
        <v>41426</v>
      </c>
      <c r="C3796" s="359" t="s">
        <v>6608</v>
      </c>
      <c r="D3796" s="364">
        <v>4023.92</v>
      </c>
    </row>
    <row r="3797" spans="1:4" s="326" customFormat="1" ht="30" x14ac:dyDescent="0.25">
      <c r="A3797" s="360" t="s">
        <v>27161</v>
      </c>
      <c r="B3797" s="360" t="s">
        <v>41427</v>
      </c>
      <c r="C3797" s="359" t="s">
        <v>6608</v>
      </c>
      <c r="D3797" s="364">
        <v>3352.03</v>
      </c>
    </row>
    <row r="3798" spans="1:4" s="326" customFormat="1" ht="30" x14ac:dyDescent="0.25">
      <c r="A3798" s="360" t="s">
        <v>27162</v>
      </c>
      <c r="B3798" s="360" t="s">
        <v>41428</v>
      </c>
      <c r="C3798" s="359" t="s">
        <v>6608</v>
      </c>
      <c r="D3798" s="364">
        <v>4257.38</v>
      </c>
    </row>
    <row r="3799" spans="1:4" s="326" customFormat="1" ht="30" x14ac:dyDescent="0.25">
      <c r="A3799" s="360" t="s">
        <v>27163</v>
      </c>
      <c r="B3799" s="360" t="s">
        <v>41429</v>
      </c>
      <c r="C3799" s="359" t="s">
        <v>6608</v>
      </c>
      <c r="D3799" s="364">
        <v>3545.58</v>
      </c>
    </row>
    <row r="3800" spans="1:4" s="326" customFormat="1" ht="30" x14ac:dyDescent="0.25">
      <c r="A3800" s="360" t="s">
        <v>27164</v>
      </c>
      <c r="B3800" s="360" t="s">
        <v>41430</v>
      </c>
      <c r="C3800" s="359" t="s">
        <v>6608</v>
      </c>
      <c r="D3800" s="364">
        <v>4830.12</v>
      </c>
    </row>
    <row r="3801" spans="1:4" s="326" customFormat="1" ht="30" x14ac:dyDescent="0.25">
      <c r="A3801" s="360" t="s">
        <v>27165</v>
      </c>
      <c r="B3801" s="360" t="s">
        <v>41431</v>
      </c>
      <c r="C3801" s="359" t="s">
        <v>6608</v>
      </c>
      <c r="D3801" s="364">
        <v>4020.75</v>
      </c>
    </row>
    <row r="3802" spans="1:4" s="326" customFormat="1" ht="30" x14ac:dyDescent="0.25">
      <c r="A3802" s="360" t="s">
        <v>27166</v>
      </c>
      <c r="B3802" s="360" t="s">
        <v>41432</v>
      </c>
      <c r="C3802" s="359" t="s">
        <v>6608</v>
      </c>
      <c r="D3802" s="364">
        <v>5972.23</v>
      </c>
    </row>
    <row r="3803" spans="1:4" s="326" customFormat="1" ht="30" x14ac:dyDescent="0.25">
      <c r="A3803" s="360" t="s">
        <v>27167</v>
      </c>
      <c r="B3803" s="360" t="s">
        <v>41433</v>
      </c>
      <c r="C3803" s="359" t="s">
        <v>6608</v>
      </c>
      <c r="D3803" s="364">
        <v>4965.88</v>
      </c>
    </row>
    <row r="3804" spans="1:4" s="326" customFormat="1" ht="15" x14ac:dyDescent="0.25">
      <c r="A3804" s="360" t="s">
        <v>27168</v>
      </c>
      <c r="B3804" s="360" t="s">
        <v>41434</v>
      </c>
      <c r="C3804" s="359" t="s">
        <v>6608</v>
      </c>
      <c r="D3804" s="364">
        <v>5240.4399999999996</v>
      </c>
    </row>
    <row r="3805" spans="1:4" s="326" customFormat="1" ht="30" x14ac:dyDescent="0.25">
      <c r="A3805" s="360" t="s">
        <v>27169</v>
      </c>
      <c r="B3805" s="360" t="s">
        <v>41435</v>
      </c>
      <c r="C3805" s="359" t="s">
        <v>6608</v>
      </c>
      <c r="D3805" s="364">
        <v>4343.6099999999997</v>
      </c>
    </row>
    <row r="3806" spans="1:4" s="326" customFormat="1" ht="30" x14ac:dyDescent="0.25">
      <c r="A3806" s="360" t="s">
        <v>27170</v>
      </c>
      <c r="B3806" s="360" t="s">
        <v>41436</v>
      </c>
      <c r="C3806" s="359" t="s">
        <v>6608</v>
      </c>
      <c r="D3806" s="364">
        <v>5605.55</v>
      </c>
    </row>
    <row r="3807" spans="1:4" s="326" customFormat="1" ht="30" x14ac:dyDescent="0.25">
      <c r="A3807" s="360" t="s">
        <v>27171</v>
      </c>
      <c r="B3807" s="360" t="s">
        <v>41437</v>
      </c>
      <c r="C3807" s="359" t="s">
        <v>6608</v>
      </c>
      <c r="D3807" s="364">
        <v>4644.93</v>
      </c>
    </row>
    <row r="3808" spans="1:4" s="326" customFormat="1" ht="30" x14ac:dyDescent="0.25">
      <c r="A3808" s="360" t="s">
        <v>27172</v>
      </c>
      <c r="B3808" s="360" t="s">
        <v>41438</v>
      </c>
      <c r="C3808" s="359" t="s">
        <v>6608</v>
      </c>
      <c r="D3808" s="364">
        <v>6356.19</v>
      </c>
    </row>
    <row r="3809" spans="1:4" s="326" customFormat="1" ht="30" x14ac:dyDescent="0.25">
      <c r="A3809" s="360" t="s">
        <v>27173</v>
      </c>
      <c r="B3809" s="360" t="s">
        <v>41439</v>
      </c>
      <c r="C3809" s="359" t="s">
        <v>6608</v>
      </c>
      <c r="D3809" s="364">
        <v>5263.77</v>
      </c>
    </row>
    <row r="3810" spans="1:4" s="326" customFormat="1" ht="30" x14ac:dyDescent="0.25">
      <c r="A3810" s="360" t="s">
        <v>27174</v>
      </c>
      <c r="B3810" s="360" t="s">
        <v>41440</v>
      </c>
      <c r="C3810" s="359" t="s">
        <v>6608</v>
      </c>
      <c r="D3810" s="364">
        <v>7896.76</v>
      </c>
    </row>
    <row r="3811" spans="1:4" s="326" customFormat="1" ht="30" x14ac:dyDescent="0.25">
      <c r="A3811" s="360" t="s">
        <v>27175</v>
      </c>
      <c r="B3811" s="360" t="s">
        <v>41441</v>
      </c>
      <c r="C3811" s="359" t="s">
        <v>6608</v>
      </c>
      <c r="D3811" s="364">
        <v>6531.61</v>
      </c>
    </row>
    <row r="3812" spans="1:4" s="326" customFormat="1" ht="15" x14ac:dyDescent="0.25">
      <c r="A3812" s="360" t="s">
        <v>27176</v>
      </c>
      <c r="B3812" s="360" t="s">
        <v>41442</v>
      </c>
      <c r="C3812" s="359" t="s">
        <v>6608</v>
      </c>
      <c r="D3812" s="364">
        <v>8979</v>
      </c>
    </row>
    <row r="3813" spans="1:4" s="326" customFormat="1" ht="30" x14ac:dyDescent="0.25">
      <c r="A3813" s="360" t="s">
        <v>27177</v>
      </c>
      <c r="B3813" s="360" t="s">
        <v>41443</v>
      </c>
      <c r="C3813" s="359" t="s">
        <v>6608</v>
      </c>
      <c r="D3813" s="364">
        <v>7348.95</v>
      </c>
    </row>
    <row r="3814" spans="1:4" s="326" customFormat="1" ht="30" x14ac:dyDescent="0.25">
      <c r="A3814" s="360" t="s">
        <v>27178</v>
      </c>
      <c r="B3814" s="360" t="s">
        <v>41444</v>
      </c>
      <c r="C3814" s="359" t="s">
        <v>6608</v>
      </c>
      <c r="D3814" s="364">
        <v>9459.2199999999993</v>
      </c>
    </row>
    <row r="3815" spans="1:4" s="326" customFormat="1" ht="30" x14ac:dyDescent="0.25">
      <c r="A3815" s="360" t="s">
        <v>27179</v>
      </c>
      <c r="B3815" s="360" t="s">
        <v>41445</v>
      </c>
      <c r="C3815" s="359" t="s">
        <v>6608</v>
      </c>
      <c r="D3815" s="364">
        <v>7745.39</v>
      </c>
    </row>
    <row r="3816" spans="1:4" s="326" customFormat="1" ht="30" x14ac:dyDescent="0.25">
      <c r="A3816" s="360" t="s">
        <v>27180</v>
      </c>
      <c r="B3816" s="360" t="s">
        <v>41446</v>
      </c>
      <c r="C3816" s="359" t="s">
        <v>6608</v>
      </c>
      <c r="D3816" s="365">
        <v>10811.2</v>
      </c>
    </row>
    <row r="3817" spans="1:4" s="326" customFormat="1" ht="30" x14ac:dyDescent="0.25">
      <c r="A3817" s="360" t="s">
        <v>27181</v>
      </c>
      <c r="B3817" s="360" t="s">
        <v>41447</v>
      </c>
      <c r="C3817" s="359" t="s">
        <v>6608</v>
      </c>
      <c r="D3817" s="364">
        <v>8840.9500000000007</v>
      </c>
    </row>
    <row r="3818" spans="1:4" s="326" customFormat="1" ht="30" x14ac:dyDescent="0.25">
      <c r="A3818" s="360" t="s">
        <v>27182</v>
      </c>
      <c r="B3818" s="360" t="s">
        <v>41448</v>
      </c>
      <c r="C3818" s="359" t="s">
        <v>6608</v>
      </c>
      <c r="D3818" s="365">
        <v>13466.17</v>
      </c>
    </row>
    <row r="3819" spans="1:4" s="326" customFormat="1" ht="30" x14ac:dyDescent="0.25">
      <c r="A3819" s="360" t="s">
        <v>27183</v>
      </c>
      <c r="B3819" s="360" t="s">
        <v>41449</v>
      </c>
      <c r="C3819" s="359" t="s">
        <v>6608</v>
      </c>
      <c r="D3819" s="365">
        <v>10998.99</v>
      </c>
    </row>
    <row r="3820" spans="1:4" s="326" customFormat="1" ht="30" x14ac:dyDescent="0.25">
      <c r="A3820" s="360" t="s">
        <v>27506</v>
      </c>
      <c r="B3820" s="360" t="s">
        <v>39476</v>
      </c>
      <c r="C3820" s="359" t="s">
        <v>6594</v>
      </c>
      <c r="D3820" s="364">
        <v>4580.8999999999996</v>
      </c>
    </row>
    <row r="3821" spans="1:4" s="326" customFormat="1" ht="30" x14ac:dyDescent="0.25">
      <c r="A3821" s="360" t="s">
        <v>27507</v>
      </c>
      <c r="B3821" s="360" t="s">
        <v>39477</v>
      </c>
      <c r="C3821" s="359" t="s">
        <v>6594</v>
      </c>
      <c r="D3821" s="364">
        <v>4157.63</v>
      </c>
    </row>
    <row r="3822" spans="1:4" s="326" customFormat="1" ht="30" x14ac:dyDescent="0.25">
      <c r="A3822" s="360" t="s">
        <v>27508</v>
      </c>
      <c r="B3822" s="360" t="s">
        <v>39478</v>
      </c>
      <c r="C3822" s="359" t="s">
        <v>6594</v>
      </c>
      <c r="D3822" s="364">
        <v>4626.3</v>
      </c>
    </row>
    <row r="3823" spans="1:4" s="326" customFormat="1" ht="30" x14ac:dyDescent="0.25">
      <c r="A3823" s="360" t="s">
        <v>27509</v>
      </c>
      <c r="B3823" s="360" t="s">
        <v>39479</v>
      </c>
      <c r="C3823" s="359" t="s">
        <v>6594</v>
      </c>
      <c r="D3823" s="364">
        <v>4232.01</v>
      </c>
    </row>
    <row r="3824" spans="1:4" s="326" customFormat="1" ht="30" x14ac:dyDescent="0.25">
      <c r="A3824" s="360" t="s">
        <v>27510</v>
      </c>
      <c r="B3824" s="360" t="s">
        <v>39480</v>
      </c>
      <c r="C3824" s="359" t="s">
        <v>6594</v>
      </c>
      <c r="D3824" s="364">
        <v>4929.03</v>
      </c>
    </row>
    <row r="3825" spans="1:4" s="326" customFormat="1" ht="30" x14ac:dyDescent="0.25">
      <c r="A3825" s="360" t="s">
        <v>27511</v>
      </c>
      <c r="B3825" s="360" t="s">
        <v>39481</v>
      </c>
      <c r="C3825" s="359" t="s">
        <v>6594</v>
      </c>
      <c r="D3825" s="364">
        <v>4505.76</v>
      </c>
    </row>
    <row r="3826" spans="1:4" s="326" customFormat="1" ht="30" x14ac:dyDescent="0.25">
      <c r="A3826" s="360" t="s">
        <v>27512</v>
      </c>
      <c r="B3826" s="360" t="s">
        <v>39482</v>
      </c>
      <c r="C3826" s="359" t="s">
        <v>6594</v>
      </c>
      <c r="D3826" s="364">
        <v>5394.55</v>
      </c>
    </row>
    <row r="3827" spans="1:4" s="326" customFormat="1" ht="30" x14ac:dyDescent="0.25">
      <c r="A3827" s="360" t="s">
        <v>27513</v>
      </c>
      <c r="B3827" s="360" t="s">
        <v>39483</v>
      </c>
      <c r="C3827" s="359" t="s">
        <v>6594</v>
      </c>
      <c r="D3827" s="364">
        <v>4971.28</v>
      </c>
    </row>
    <row r="3828" spans="1:4" s="326" customFormat="1" ht="30" x14ac:dyDescent="0.25">
      <c r="A3828" s="360" t="s">
        <v>27514</v>
      </c>
      <c r="B3828" s="360" t="s">
        <v>39484</v>
      </c>
      <c r="C3828" s="359" t="s">
        <v>6594</v>
      </c>
      <c r="D3828" s="364">
        <v>5091.5</v>
      </c>
    </row>
    <row r="3829" spans="1:4" s="326" customFormat="1" ht="30" x14ac:dyDescent="0.25">
      <c r="A3829" s="360" t="s">
        <v>27515</v>
      </c>
      <c r="B3829" s="360" t="s">
        <v>39485</v>
      </c>
      <c r="C3829" s="359" t="s">
        <v>6594</v>
      </c>
      <c r="D3829" s="364">
        <v>4636.04</v>
      </c>
    </row>
    <row r="3830" spans="1:4" s="326" customFormat="1" ht="30" x14ac:dyDescent="0.25">
      <c r="A3830" s="360" t="s">
        <v>27516</v>
      </c>
      <c r="B3830" s="360" t="s">
        <v>39486</v>
      </c>
      <c r="C3830" s="359" t="s">
        <v>6594</v>
      </c>
      <c r="D3830" s="364">
        <v>5218.87</v>
      </c>
    </row>
    <row r="3831" spans="1:4" s="326" customFormat="1" ht="30" x14ac:dyDescent="0.25">
      <c r="A3831" s="360" t="s">
        <v>27517</v>
      </c>
      <c r="B3831" s="360" t="s">
        <v>39487</v>
      </c>
      <c r="C3831" s="359" t="s">
        <v>6594</v>
      </c>
      <c r="D3831" s="364">
        <v>4792.3900000000003</v>
      </c>
    </row>
    <row r="3832" spans="1:4" s="326" customFormat="1" ht="30" x14ac:dyDescent="0.25">
      <c r="A3832" s="360" t="s">
        <v>27518</v>
      </c>
      <c r="B3832" s="360" t="s">
        <v>39488</v>
      </c>
      <c r="C3832" s="359" t="s">
        <v>6594</v>
      </c>
      <c r="D3832" s="364">
        <v>5441.65</v>
      </c>
    </row>
    <row r="3833" spans="1:4" s="326" customFormat="1" ht="30" x14ac:dyDescent="0.25">
      <c r="A3833" s="360" t="s">
        <v>27519</v>
      </c>
      <c r="B3833" s="360" t="s">
        <v>39489</v>
      </c>
      <c r="C3833" s="359" t="s">
        <v>6594</v>
      </c>
      <c r="D3833" s="364">
        <v>4986.1899999999996</v>
      </c>
    </row>
    <row r="3834" spans="1:4" s="326" customFormat="1" ht="30" x14ac:dyDescent="0.25">
      <c r="A3834" s="360" t="s">
        <v>27520</v>
      </c>
      <c r="B3834" s="360" t="s">
        <v>39490</v>
      </c>
      <c r="C3834" s="359" t="s">
        <v>6594</v>
      </c>
      <c r="D3834" s="364">
        <v>5834.31</v>
      </c>
    </row>
    <row r="3835" spans="1:4" s="326" customFormat="1" ht="30" x14ac:dyDescent="0.25">
      <c r="A3835" s="360" t="s">
        <v>27521</v>
      </c>
      <c r="B3835" s="360" t="s">
        <v>39491</v>
      </c>
      <c r="C3835" s="359" t="s">
        <v>6594</v>
      </c>
      <c r="D3835" s="364">
        <v>5378.85</v>
      </c>
    </row>
    <row r="3836" spans="1:4" s="326" customFormat="1" ht="30" x14ac:dyDescent="0.25">
      <c r="A3836" s="360" t="s">
        <v>27522</v>
      </c>
      <c r="B3836" s="360" t="s">
        <v>39492</v>
      </c>
      <c r="C3836" s="359" t="s">
        <v>6594</v>
      </c>
      <c r="D3836" s="364">
        <v>5689.13</v>
      </c>
    </row>
    <row r="3837" spans="1:4" s="326" customFormat="1" ht="30" x14ac:dyDescent="0.25">
      <c r="A3837" s="360" t="s">
        <v>27523</v>
      </c>
      <c r="B3837" s="360" t="s">
        <v>39493</v>
      </c>
      <c r="C3837" s="359" t="s">
        <v>6594</v>
      </c>
      <c r="D3837" s="364">
        <v>5201.47</v>
      </c>
    </row>
    <row r="3838" spans="1:4" s="326" customFormat="1" ht="30" x14ac:dyDescent="0.25">
      <c r="A3838" s="360" t="s">
        <v>27524</v>
      </c>
      <c r="B3838" s="360" t="s">
        <v>39494</v>
      </c>
      <c r="C3838" s="359" t="s">
        <v>6594</v>
      </c>
      <c r="D3838" s="364">
        <v>5897.46</v>
      </c>
    </row>
    <row r="3839" spans="1:4" s="326" customFormat="1" ht="30" x14ac:dyDescent="0.25">
      <c r="A3839" s="360" t="s">
        <v>27525</v>
      </c>
      <c r="B3839" s="360" t="s">
        <v>39495</v>
      </c>
      <c r="C3839" s="359" t="s">
        <v>6594</v>
      </c>
      <c r="D3839" s="364">
        <v>5438.78</v>
      </c>
    </row>
    <row r="3840" spans="1:4" s="326" customFormat="1" ht="30" x14ac:dyDescent="0.25">
      <c r="A3840" s="360" t="s">
        <v>27526</v>
      </c>
      <c r="B3840" s="360" t="s">
        <v>39496</v>
      </c>
      <c r="C3840" s="359" t="s">
        <v>6594</v>
      </c>
      <c r="D3840" s="364">
        <v>6032.2</v>
      </c>
    </row>
    <row r="3841" spans="1:4" s="326" customFormat="1" ht="30" x14ac:dyDescent="0.25">
      <c r="A3841" s="360" t="s">
        <v>27527</v>
      </c>
      <c r="B3841" s="360" t="s">
        <v>39497</v>
      </c>
      <c r="C3841" s="359" t="s">
        <v>6594</v>
      </c>
      <c r="D3841" s="364">
        <v>5544.54</v>
      </c>
    </row>
    <row r="3842" spans="1:4" s="326" customFormat="1" ht="30" x14ac:dyDescent="0.25">
      <c r="A3842" s="360" t="s">
        <v>27528</v>
      </c>
      <c r="B3842" s="360" t="s">
        <v>39498</v>
      </c>
      <c r="C3842" s="359" t="s">
        <v>6594</v>
      </c>
      <c r="D3842" s="364">
        <v>6600.94</v>
      </c>
    </row>
    <row r="3843" spans="1:4" s="326" customFormat="1" ht="30" x14ac:dyDescent="0.25">
      <c r="A3843" s="360" t="s">
        <v>27529</v>
      </c>
      <c r="B3843" s="360" t="s">
        <v>39499</v>
      </c>
      <c r="C3843" s="359" t="s">
        <v>6594</v>
      </c>
      <c r="D3843" s="364">
        <v>6113.29</v>
      </c>
    </row>
    <row r="3844" spans="1:4" s="326" customFormat="1" ht="30" x14ac:dyDescent="0.25">
      <c r="A3844" s="360" t="s">
        <v>27530</v>
      </c>
      <c r="B3844" s="360" t="s">
        <v>39500</v>
      </c>
      <c r="C3844" s="359" t="s">
        <v>6594</v>
      </c>
      <c r="D3844" s="364">
        <v>5804.41</v>
      </c>
    </row>
    <row r="3845" spans="1:4" s="326" customFormat="1" ht="30" x14ac:dyDescent="0.25">
      <c r="A3845" s="360" t="s">
        <v>27531</v>
      </c>
      <c r="B3845" s="360" t="s">
        <v>39501</v>
      </c>
      <c r="C3845" s="359" t="s">
        <v>6594</v>
      </c>
      <c r="D3845" s="364">
        <v>5291.41</v>
      </c>
    </row>
    <row r="3846" spans="1:4" s="326" customFormat="1" ht="30" x14ac:dyDescent="0.25">
      <c r="A3846" s="360" t="s">
        <v>27532</v>
      </c>
      <c r="B3846" s="360" t="s">
        <v>39502</v>
      </c>
      <c r="C3846" s="359" t="s">
        <v>6594</v>
      </c>
      <c r="D3846" s="364">
        <v>6499.52</v>
      </c>
    </row>
    <row r="3847" spans="1:4" s="326" customFormat="1" ht="30" x14ac:dyDescent="0.25">
      <c r="A3847" s="360" t="s">
        <v>27533</v>
      </c>
      <c r="B3847" s="360" t="s">
        <v>39503</v>
      </c>
      <c r="C3847" s="359" t="s">
        <v>6594</v>
      </c>
      <c r="D3847" s="364">
        <v>6015.49</v>
      </c>
    </row>
    <row r="3848" spans="1:4" s="326" customFormat="1" ht="30" x14ac:dyDescent="0.25">
      <c r="A3848" s="360" t="s">
        <v>27534</v>
      </c>
      <c r="B3848" s="360" t="s">
        <v>39504</v>
      </c>
      <c r="C3848" s="359" t="s">
        <v>6594</v>
      </c>
      <c r="D3848" s="364">
        <v>7008.96</v>
      </c>
    </row>
    <row r="3849" spans="1:4" s="326" customFormat="1" ht="30" x14ac:dyDescent="0.25">
      <c r="A3849" s="360" t="s">
        <v>27535</v>
      </c>
      <c r="B3849" s="360" t="s">
        <v>39505</v>
      </c>
      <c r="C3849" s="359" t="s">
        <v>6594</v>
      </c>
      <c r="D3849" s="364">
        <v>6385.44</v>
      </c>
    </row>
    <row r="3850" spans="1:4" s="326" customFormat="1" ht="30" x14ac:dyDescent="0.25">
      <c r="A3850" s="360" t="s">
        <v>27536</v>
      </c>
      <c r="B3850" s="360" t="s">
        <v>39506</v>
      </c>
      <c r="C3850" s="359" t="s">
        <v>6594</v>
      </c>
      <c r="D3850" s="364">
        <v>7737.6</v>
      </c>
    </row>
    <row r="3851" spans="1:4" s="326" customFormat="1" ht="30" x14ac:dyDescent="0.25">
      <c r="A3851" s="360" t="s">
        <v>27537</v>
      </c>
      <c r="B3851" s="360" t="s">
        <v>39507</v>
      </c>
      <c r="C3851" s="359" t="s">
        <v>6594</v>
      </c>
      <c r="D3851" s="364">
        <v>7114.08</v>
      </c>
    </row>
    <row r="3852" spans="1:4" s="326" customFormat="1" ht="30" x14ac:dyDescent="0.25">
      <c r="A3852" s="360" t="s">
        <v>27538</v>
      </c>
      <c r="B3852" s="360" t="s">
        <v>39508</v>
      </c>
      <c r="C3852" s="359" t="s">
        <v>6594</v>
      </c>
      <c r="D3852" s="364">
        <v>6443.72</v>
      </c>
    </row>
    <row r="3853" spans="1:4" s="326" customFormat="1" ht="30" x14ac:dyDescent="0.25">
      <c r="A3853" s="360" t="s">
        <v>27539</v>
      </c>
      <c r="B3853" s="360" t="s">
        <v>39509</v>
      </c>
      <c r="C3853" s="359" t="s">
        <v>6594</v>
      </c>
      <c r="D3853" s="364">
        <v>5898.52</v>
      </c>
    </row>
    <row r="3854" spans="1:4" s="326" customFormat="1" ht="30" x14ac:dyDescent="0.25">
      <c r="A3854" s="360" t="s">
        <v>27540</v>
      </c>
      <c r="B3854" s="360" t="s">
        <v>39510</v>
      </c>
      <c r="C3854" s="359" t="s">
        <v>6594</v>
      </c>
      <c r="D3854" s="364">
        <v>7313.9</v>
      </c>
    </row>
    <row r="3855" spans="1:4" s="326" customFormat="1" ht="30" x14ac:dyDescent="0.25">
      <c r="A3855" s="360" t="s">
        <v>27541</v>
      </c>
      <c r="B3855" s="360" t="s">
        <v>39511</v>
      </c>
      <c r="C3855" s="359" t="s">
        <v>6594</v>
      </c>
      <c r="D3855" s="364">
        <v>6797.68</v>
      </c>
    </row>
    <row r="3856" spans="1:4" s="326" customFormat="1" ht="30" x14ac:dyDescent="0.25">
      <c r="A3856" s="360" t="s">
        <v>27542</v>
      </c>
      <c r="B3856" s="360" t="s">
        <v>39512</v>
      </c>
      <c r="C3856" s="359" t="s">
        <v>6594</v>
      </c>
      <c r="D3856" s="364">
        <v>7678.95</v>
      </c>
    </row>
    <row r="3857" spans="1:4" s="326" customFormat="1" ht="30" x14ac:dyDescent="0.25">
      <c r="A3857" s="360" t="s">
        <v>27543</v>
      </c>
      <c r="B3857" s="360" t="s">
        <v>39513</v>
      </c>
      <c r="C3857" s="359" t="s">
        <v>6594</v>
      </c>
      <c r="D3857" s="364">
        <v>7014.66</v>
      </c>
    </row>
    <row r="3858" spans="1:4" s="326" customFormat="1" ht="30" x14ac:dyDescent="0.25">
      <c r="A3858" s="360" t="s">
        <v>27544</v>
      </c>
      <c r="B3858" s="360" t="s">
        <v>39514</v>
      </c>
      <c r="C3858" s="359" t="s">
        <v>6594</v>
      </c>
      <c r="D3858" s="364">
        <v>8387.35</v>
      </c>
    </row>
    <row r="3859" spans="1:4" s="326" customFormat="1" ht="30" x14ac:dyDescent="0.25">
      <c r="A3859" s="360" t="s">
        <v>27545</v>
      </c>
      <c r="B3859" s="360" t="s">
        <v>39515</v>
      </c>
      <c r="C3859" s="359" t="s">
        <v>6594</v>
      </c>
      <c r="D3859" s="364">
        <v>7723.06</v>
      </c>
    </row>
    <row r="3860" spans="1:4" s="326" customFormat="1" ht="30" x14ac:dyDescent="0.25">
      <c r="A3860" s="360" t="s">
        <v>27546</v>
      </c>
      <c r="B3860" s="360" t="s">
        <v>39516</v>
      </c>
      <c r="C3860" s="359" t="s">
        <v>6594</v>
      </c>
      <c r="D3860" s="364">
        <v>6361.08</v>
      </c>
    </row>
    <row r="3861" spans="1:4" s="326" customFormat="1" ht="30" x14ac:dyDescent="0.25">
      <c r="A3861" s="360" t="s">
        <v>27547</v>
      </c>
      <c r="B3861" s="360" t="s">
        <v>39517</v>
      </c>
      <c r="C3861" s="359" t="s">
        <v>6594</v>
      </c>
      <c r="D3861" s="364">
        <v>5709</v>
      </c>
    </row>
    <row r="3862" spans="1:4" s="326" customFormat="1" ht="30" x14ac:dyDescent="0.25">
      <c r="A3862" s="360" t="s">
        <v>27548</v>
      </c>
      <c r="B3862" s="360" t="s">
        <v>39518</v>
      </c>
      <c r="C3862" s="359" t="s">
        <v>6594</v>
      </c>
      <c r="D3862" s="364">
        <v>7139.17</v>
      </c>
    </row>
    <row r="3863" spans="1:4" s="326" customFormat="1" ht="30" x14ac:dyDescent="0.25">
      <c r="A3863" s="360" t="s">
        <v>27549</v>
      </c>
      <c r="B3863" s="360" t="s">
        <v>39519</v>
      </c>
      <c r="C3863" s="359" t="s">
        <v>6594</v>
      </c>
      <c r="D3863" s="364">
        <v>6516.06</v>
      </c>
    </row>
    <row r="3864" spans="1:4" s="326" customFormat="1" ht="30" x14ac:dyDescent="0.25">
      <c r="A3864" s="360" t="s">
        <v>27550</v>
      </c>
      <c r="B3864" s="360" t="s">
        <v>39520</v>
      </c>
      <c r="C3864" s="359" t="s">
        <v>6594</v>
      </c>
      <c r="D3864" s="364">
        <v>7967.13</v>
      </c>
    </row>
    <row r="3865" spans="1:4" s="326" customFormat="1" ht="30" x14ac:dyDescent="0.25">
      <c r="A3865" s="360" t="s">
        <v>27551</v>
      </c>
      <c r="B3865" s="360" t="s">
        <v>39521</v>
      </c>
      <c r="C3865" s="359" t="s">
        <v>6594</v>
      </c>
      <c r="D3865" s="364">
        <v>7315.04</v>
      </c>
    </row>
    <row r="3866" spans="1:4" s="326" customFormat="1" ht="30" x14ac:dyDescent="0.25">
      <c r="A3866" s="360" t="s">
        <v>27552</v>
      </c>
      <c r="B3866" s="360" t="s">
        <v>39522</v>
      </c>
      <c r="C3866" s="359" t="s">
        <v>6594</v>
      </c>
      <c r="D3866" s="364">
        <v>9177.93</v>
      </c>
    </row>
    <row r="3867" spans="1:4" s="326" customFormat="1" ht="30" x14ac:dyDescent="0.25">
      <c r="A3867" s="360" t="s">
        <v>27553</v>
      </c>
      <c r="B3867" s="360" t="s">
        <v>39523</v>
      </c>
      <c r="C3867" s="359" t="s">
        <v>6594</v>
      </c>
      <c r="D3867" s="364">
        <v>8411.0300000000007</v>
      </c>
    </row>
    <row r="3868" spans="1:4" s="326" customFormat="1" ht="30" x14ac:dyDescent="0.25">
      <c r="A3868" s="360" t="s">
        <v>27554</v>
      </c>
      <c r="B3868" s="360" t="s">
        <v>39524</v>
      </c>
      <c r="C3868" s="359" t="s">
        <v>6594</v>
      </c>
      <c r="D3868" s="364">
        <v>6988.33</v>
      </c>
    </row>
    <row r="3869" spans="1:4" s="326" customFormat="1" ht="30" x14ac:dyDescent="0.25">
      <c r="A3869" s="360" t="s">
        <v>27555</v>
      </c>
      <c r="B3869" s="360" t="s">
        <v>39525</v>
      </c>
      <c r="C3869" s="359" t="s">
        <v>6594</v>
      </c>
      <c r="D3869" s="364">
        <v>6296.54</v>
      </c>
    </row>
    <row r="3870" spans="1:4" s="326" customFormat="1" ht="30" x14ac:dyDescent="0.25">
      <c r="A3870" s="360" t="s">
        <v>27556</v>
      </c>
      <c r="B3870" s="360" t="s">
        <v>39526</v>
      </c>
      <c r="C3870" s="359" t="s">
        <v>6594</v>
      </c>
      <c r="D3870" s="364">
        <v>7798.81</v>
      </c>
    </row>
    <row r="3871" spans="1:4" s="326" customFormat="1" ht="30" x14ac:dyDescent="0.25">
      <c r="A3871" s="360" t="s">
        <v>27557</v>
      </c>
      <c r="B3871" s="360" t="s">
        <v>39527</v>
      </c>
      <c r="C3871" s="359" t="s">
        <v>6594</v>
      </c>
      <c r="D3871" s="364">
        <v>7135.99</v>
      </c>
    </row>
    <row r="3872" spans="1:4" s="326" customFormat="1" ht="30" x14ac:dyDescent="0.25">
      <c r="A3872" s="360" t="s">
        <v>27558</v>
      </c>
      <c r="B3872" s="360" t="s">
        <v>39528</v>
      </c>
      <c r="C3872" s="359" t="s">
        <v>6594</v>
      </c>
      <c r="D3872" s="364">
        <v>8587.2900000000009</v>
      </c>
    </row>
    <row r="3873" spans="1:4" s="326" customFormat="1" ht="30" x14ac:dyDescent="0.25">
      <c r="A3873" s="360" t="s">
        <v>27559</v>
      </c>
      <c r="B3873" s="360" t="s">
        <v>39529</v>
      </c>
      <c r="C3873" s="359" t="s">
        <v>6594</v>
      </c>
      <c r="D3873" s="364">
        <v>7895.5</v>
      </c>
    </row>
    <row r="3874" spans="1:4" s="326" customFormat="1" ht="30" x14ac:dyDescent="0.25">
      <c r="A3874" s="360" t="s">
        <v>27560</v>
      </c>
      <c r="B3874" s="360" t="s">
        <v>39530</v>
      </c>
      <c r="C3874" s="359" t="s">
        <v>6594</v>
      </c>
      <c r="D3874" s="364">
        <v>9837.89</v>
      </c>
    </row>
    <row r="3875" spans="1:4" s="326" customFormat="1" ht="30" x14ac:dyDescent="0.25">
      <c r="A3875" s="360" t="s">
        <v>27561</v>
      </c>
      <c r="B3875" s="360" t="s">
        <v>39531</v>
      </c>
      <c r="C3875" s="359" t="s">
        <v>6594</v>
      </c>
      <c r="D3875" s="364">
        <v>9022.7000000000007</v>
      </c>
    </row>
    <row r="3876" spans="1:4" s="326" customFormat="1" ht="30" x14ac:dyDescent="0.25">
      <c r="A3876" s="360" t="s">
        <v>27562</v>
      </c>
      <c r="B3876" s="360" t="s">
        <v>39532</v>
      </c>
      <c r="C3876" s="359" t="s">
        <v>6594</v>
      </c>
      <c r="D3876" s="364">
        <v>7652.43</v>
      </c>
    </row>
    <row r="3877" spans="1:4" s="326" customFormat="1" ht="30" x14ac:dyDescent="0.25">
      <c r="A3877" s="360" t="s">
        <v>27563</v>
      </c>
      <c r="B3877" s="360" t="s">
        <v>39533</v>
      </c>
      <c r="C3877" s="359" t="s">
        <v>6594</v>
      </c>
      <c r="D3877" s="364">
        <v>6919.87</v>
      </c>
    </row>
    <row r="3878" spans="1:4" s="326" customFormat="1" ht="30" x14ac:dyDescent="0.25">
      <c r="A3878" s="360" t="s">
        <v>27564</v>
      </c>
      <c r="B3878" s="360" t="s">
        <v>39534</v>
      </c>
      <c r="C3878" s="359" t="s">
        <v>6594</v>
      </c>
      <c r="D3878" s="364">
        <v>8737.75</v>
      </c>
    </row>
    <row r="3879" spans="1:4" s="326" customFormat="1" ht="30" x14ac:dyDescent="0.25">
      <c r="A3879" s="360" t="s">
        <v>27565</v>
      </c>
      <c r="B3879" s="360" t="s">
        <v>39535</v>
      </c>
      <c r="C3879" s="359" t="s">
        <v>6594</v>
      </c>
      <c r="D3879" s="364">
        <v>8035.24</v>
      </c>
    </row>
    <row r="3880" spans="1:4" s="326" customFormat="1" ht="30" x14ac:dyDescent="0.25">
      <c r="A3880" s="360" t="s">
        <v>27566</v>
      </c>
      <c r="B3880" s="360" t="s">
        <v>39536</v>
      </c>
      <c r="C3880" s="359" t="s">
        <v>6594</v>
      </c>
      <c r="D3880" s="364">
        <v>9299.9699999999993</v>
      </c>
    </row>
    <row r="3881" spans="1:4" s="326" customFormat="1" ht="30" x14ac:dyDescent="0.25">
      <c r="A3881" s="360" t="s">
        <v>27567</v>
      </c>
      <c r="B3881" s="360" t="s">
        <v>39537</v>
      </c>
      <c r="C3881" s="359" t="s">
        <v>6594</v>
      </c>
      <c r="D3881" s="364">
        <v>8567.41</v>
      </c>
    </row>
    <row r="3882" spans="1:4" s="326" customFormat="1" ht="30" x14ac:dyDescent="0.25">
      <c r="A3882" s="360" t="s">
        <v>27568</v>
      </c>
      <c r="B3882" s="360" t="s">
        <v>39538</v>
      </c>
      <c r="C3882" s="359" t="s">
        <v>6594</v>
      </c>
      <c r="D3882" s="365">
        <v>10593.99</v>
      </c>
    </row>
    <row r="3883" spans="1:4" s="326" customFormat="1" ht="30" x14ac:dyDescent="0.25">
      <c r="A3883" s="360" t="s">
        <v>27569</v>
      </c>
      <c r="B3883" s="360" t="s">
        <v>39539</v>
      </c>
      <c r="C3883" s="359" t="s">
        <v>6594</v>
      </c>
      <c r="D3883" s="364">
        <v>9730.51</v>
      </c>
    </row>
    <row r="3884" spans="1:4" s="326" customFormat="1" ht="30" x14ac:dyDescent="0.25">
      <c r="A3884" s="360" t="s">
        <v>27570</v>
      </c>
      <c r="B3884" s="360" t="s">
        <v>39540</v>
      </c>
      <c r="C3884" s="359" t="s">
        <v>6594</v>
      </c>
      <c r="D3884" s="364">
        <v>7861.3</v>
      </c>
    </row>
    <row r="3885" spans="1:4" s="326" customFormat="1" ht="30" x14ac:dyDescent="0.25">
      <c r="A3885" s="360" t="s">
        <v>27571</v>
      </c>
      <c r="B3885" s="360" t="s">
        <v>39541</v>
      </c>
      <c r="C3885" s="359" t="s">
        <v>6594</v>
      </c>
      <c r="D3885" s="364">
        <v>7101.24</v>
      </c>
    </row>
    <row r="3886" spans="1:4" s="326" customFormat="1" ht="30" x14ac:dyDescent="0.25">
      <c r="A3886" s="360" t="s">
        <v>27572</v>
      </c>
      <c r="B3886" s="360" t="s">
        <v>39542</v>
      </c>
      <c r="C3886" s="359" t="s">
        <v>6594</v>
      </c>
      <c r="D3886" s="364">
        <v>9414.58</v>
      </c>
    </row>
    <row r="3887" spans="1:4" s="326" customFormat="1" ht="30" x14ac:dyDescent="0.25">
      <c r="A3887" s="360" t="s">
        <v>27573</v>
      </c>
      <c r="B3887" s="360" t="s">
        <v>39543</v>
      </c>
      <c r="C3887" s="359" t="s">
        <v>6594</v>
      </c>
      <c r="D3887" s="364">
        <v>8683.5</v>
      </c>
    </row>
    <row r="3888" spans="1:4" s="326" customFormat="1" ht="30" x14ac:dyDescent="0.25">
      <c r="A3888" s="360" t="s">
        <v>27574</v>
      </c>
      <c r="B3888" s="360" t="s">
        <v>39544</v>
      </c>
      <c r="C3888" s="359" t="s">
        <v>6594</v>
      </c>
      <c r="D3888" s="365">
        <v>10754.53</v>
      </c>
    </row>
    <row r="3889" spans="1:4" s="326" customFormat="1" ht="30" x14ac:dyDescent="0.25">
      <c r="A3889" s="360" t="s">
        <v>27575</v>
      </c>
      <c r="B3889" s="360" t="s">
        <v>39545</v>
      </c>
      <c r="C3889" s="359" t="s">
        <v>6594</v>
      </c>
      <c r="D3889" s="364">
        <v>9860.34</v>
      </c>
    </row>
    <row r="3890" spans="1:4" s="326" customFormat="1" ht="30" x14ac:dyDescent="0.25">
      <c r="A3890" s="360" t="s">
        <v>27576</v>
      </c>
      <c r="B3890" s="360" t="s">
        <v>39546</v>
      </c>
      <c r="C3890" s="359" t="s">
        <v>6594</v>
      </c>
      <c r="D3890" s="365">
        <v>11947.68</v>
      </c>
    </row>
    <row r="3891" spans="1:4" s="326" customFormat="1" ht="30" x14ac:dyDescent="0.25">
      <c r="A3891" s="360" t="s">
        <v>27577</v>
      </c>
      <c r="B3891" s="360" t="s">
        <v>39547</v>
      </c>
      <c r="C3891" s="359" t="s">
        <v>6594</v>
      </c>
      <c r="D3891" s="365">
        <v>11053.49</v>
      </c>
    </row>
    <row r="3892" spans="1:4" s="326" customFormat="1" ht="30" x14ac:dyDescent="0.25">
      <c r="A3892" s="360" t="s">
        <v>27578</v>
      </c>
      <c r="B3892" s="360" t="s">
        <v>39548</v>
      </c>
      <c r="C3892" s="359" t="s">
        <v>6594</v>
      </c>
      <c r="D3892" s="364">
        <v>8673.34</v>
      </c>
    </row>
    <row r="3893" spans="1:4" s="326" customFormat="1" ht="30" x14ac:dyDescent="0.25">
      <c r="A3893" s="360" t="s">
        <v>27579</v>
      </c>
      <c r="B3893" s="360" t="s">
        <v>39549</v>
      </c>
      <c r="C3893" s="359" t="s">
        <v>6594</v>
      </c>
      <c r="D3893" s="364">
        <v>7872.5</v>
      </c>
    </row>
    <row r="3894" spans="1:4" s="326" customFormat="1" ht="30" x14ac:dyDescent="0.25">
      <c r="A3894" s="360" t="s">
        <v>27580</v>
      </c>
      <c r="B3894" s="360" t="s">
        <v>39550</v>
      </c>
      <c r="C3894" s="359" t="s">
        <v>6594</v>
      </c>
      <c r="D3894" s="365">
        <v>10166.49</v>
      </c>
    </row>
    <row r="3895" spans="1:4" s="326" customFormat="1" ht="30" x14ac:dyDescent="0.25">
      <c r="A3895" s="360" t="s">
        <v>27581</v>
      </c>
      <c r="B3895" s="360" t="s">
        <v>39551</v>
      </c>
      <c r="C3895" s="359" t="s">
        <v>6594</v>
      </c>
      <c r="D3895" s="364">
        <v>9395.7000000000007</v>
      </c>
    </row>
    <row r="3896" spans="1:4" s="326" customFormat="1" ht="30" x14ac:dyDescent="0.25">
      <c r="A3896" s="360" t="s">
        <v>27582</v>
      </c>
      <c r="B3896" s="360" t="s">
        <v>39552</v>
      </c>
      <c r="C3896" s="359" t="s">
        <v>6594</v>
      </c>
      <c r="D3896" s="365">
        <v>11497.66</v>
      </c>
    </row>
    <row r="3897" spans="1:4" s="326" customFormat="1" ht="30" x14ac:dyDescent="0.25">
      <c r="A3897" s="360" t="s">
        <v>27583</v>
      </c>
      <c r="B3897" s="360" t="s">
        <v>39553</v>
      </c>
      <c r="C3897" s="359" t="s">
        <v>6594</v>
      </c>
      <c r="D3897" s="365">
        <v>10555.18</v>
      </c>
    </row>
    <row r="3898" spans="1:4" s="326" customFormat="1" ht="30" x14ac:dyDescent="0.25">
      <c r="A3898" s="360" t="s">
        <v>27584</v>
      </c>
      <c r="B3898" s="360" t="s">
        <v>39554</v>
      </c>
      <c r="C3898" s="359" t="s">
        <v>6594</v>
      </c>
      <c r="D3898" s="365">
        <v>13395.56</v>
      </c>
    </row>
    <row r="3899" spans="1:4" s="326" customFormat="1" ht="30" x14ac:dyDescent="0.25">
      <c r="A3899" s="360" t="s">
        <v>27585</v>
      </c>
      <c r="B3899" s="360" t="s">
        <v>39555</v>
      </c>
      <c r="C3899" s="359" t="s">
        <v>6594</v>
      </c>
      <c r="D3899" s="365">
        <v>12306.08</v>
      </c>
    </row>
    <row r="3900" spans="1:4" s="326" customFormat="1" ht="30" x14ac:dyDescent="0.25">
      <c r="A3900" s="360" t="s">
        <v>27586</v>
      </c>
      <c r="B3900" s="360" t="s">
        <v>39556</v>
      </c>
      <c r="C3900" s="359" t="s">
        <v>6594</v>
      </c>
      <c r="D3900" s="364">
        <v>9424.23</v>
      </c>
    </row>
    <row r="3901" spans="1:4" s="326" customFormat="1" ht="30" x14ac:dyDescent="0.25">
      <c r="A3901" s="360" t="s">
        <v>27587</v>
      </c>
      <c r="B3901" s="360" t="s">
        <v>39557</v>
      </c>
      <c r="C3901" s="359" t="s">
        <v>6594</v>
      </c>
      <c r="D3901" s="364">
        <v>8583.69</v>
      </c>
    </row>
    <row r="3902" spans="1:4" s="326" customFormat="1" ht="30" x14ac:dyDescent="0.25">
      <c r="A3902" s="360" t="s">
        <v>27588</v>
      </c>
      <c r="B3902" s="360" t="s">
        <v>39558</v>
      </c>
      <c r="C3902" s="359" t="s">
        <v>6594</v>
      </c>
      <c r="D3902" s="365">
        <v>11351.96</v>
      </c>
    </row>
    <row r="3903" spans="1:4" s="326" customFormat="1" ht="30" x14ac:dyDescent="0.25">
      <c r="A3903" s="360" t="s">
        <v>27589</v>
      </c>
      <c r="B3903" s="360" t="s">
        <v>39559</v>
      </c>
      <c r="C3903" s="359" t="s">
        <v>6594</v>
      </c>
      <c r="D3903" s="365">
        <v>10540.39</v>
      </c>
    </row>
    <row r="3904" spans="1:4" s="326" customFormat="1" ht="30" x14ac:dyDescent="0.25">
      <c r="A3904" s="360" t="s">
        <v>27590</v>
      </c>
      <c r="B3904" s="360" t="s">
        <v>39560</v>
      </c>
      <c r="C3904" s="359" t="s">
        <v>6594</v>
      </c>
      <c r="D3904" s="365">
        <v>12474.56</v>
      </c>
    </row>
    <row r="3905" spans="1:4" s="326" customFormat="1" ht="30" x14ac:dyDescent="0.25">
      <c r="A3905" s="360" t="s">
        <v>27591</v>
      </c>
      <c r="B3905" s="360" t="s">
        <v>39561</v>
      </c>
      <c r="C3905" s="359" t="s">
        <v>6594</v>
      </c>
      <c r="D3905" s="365">
        <v>11483.79</v>
      </c>
    </row>
    <row r="3906" spans="1:4" s="326" customFormat="1" ht="30" x14ac:dyDescent="0.25">
      <c r="A3906" s="360" t="s">
        <v>27592</v>
      </c>
      <c r="B3906" s="360" t="s">
        <v>39562</v>
      </c>
      <c r="C3906" s="359" t="s">
        <v>6594</v>
      </c>
      <c r="D3906" s="365">
        <v>14192.23</v>
      </c>
    </row>
    <row r="3907" spans="1:4" s="326" customFormat="1" ht="30" x14ac:dyDescent="0.25">
      <c r="A3907" s="360" t="s">
        <v>27593</v>
      </c>
      <c r="B3907" s="360" t="s">
        <v>39563</v>
      </c>
      <c r="C3907" s="359" t="s">
        <v>6594</v>
      </c>
      <c r="D3907" s="365">
        <v>13046.95</v>
      </c>
    </row>
    <row r="3908" spans="1:4" s="326" customFormat="1" ht="30" x14ac:dyDescent="0.25">
      <c r="A3908" s="360" t="s">
        <v>27594</v>
      </c>
      <c r="B3908" s="360" t="s">
        <v>39564</v>
      </c>
      <c r="C3908" s="359" t="s">
        <v>6594</v>
      </c>
      <c r="D3908" s="365">
        <v>10480.68</v>
      </c>
    </row>
    <row r="3909" spans="1:4" s="326" customFormat="1" ht="30" x14ac:dyDescent="0.25">
      <c r="A3909" s="360" t="s">
        <v>27595</v>
      </c>
      <c r="B3909" s="360" t="s">
        <v>39565</v>
      </c>
      <c r="C3909" s="359" t="s">
        <v>6594</v>
      </c>
      <c r="D3909" s="364">
        <v>9436.67</v>
      </c>
    </row>
    <row r="3910" spans="1:4" s="326" customFormat="1" ht="30" x14ac:dyDescent="0.25">
      <c r="A3910" s="360" t="s">
        <v>27596</v>
      </c>
      <c r="B3910" s="360" t="s">
        <v>39566</v>
      </c>
      <c r="C3910" s="359" t="s">
        <v>6594</v>
      </c>
      <c r="D3910" s="365">
        <v>12361.73</v>
      </c>
    </row>
    <row r="3911" spans="1:4" s="326" customFormat="1" ht="30" x14ac:dyDescent="0.25">
      <c r="A3911" s="360" t="s">
        <v>27597</v>
      </c>
      <c r="B3911" s="360" t="s">
        <v>39567</v>
      </c>
      <c r="C3911" s="359" t="s">
        <v>6594</v>
      </c>
      <c r="D3911" s="365">
        <v>11369.22</v>
      </c>
    </row>
    <row r="3912" spans="1:4" s="326" customFormat="1" ht="30" x14ac:dyDescent="0.25">
      <c r="A3912" s="360" t="s">
        <v>27598</v>
      </c>
      <c r="B3912" s="360" t="s">
        <v>39568</v>
      </c>
      <c r="C3912" s="359" t="s">
        <v>6594</v>
      </c>
      <c r="D3912" s="365">
        <v>13921.48</v>
      </c>
    </row>
    <row r="3913" spans="1:4" s="326" customFormat="1" ht="30" x14ac:dyDescent="0.25">
      <c r="A3913" s="360" t="s">
        <v>27599</v>
      </c>
      <c r="B3913" s="360" t="s">
        <v>39569</v>
      </c>
      <c r="C3913" s="359" t="s">
        <v>6594</v>
      </c>
      <c r="D3913" s="365">
        <v>12877.47</v>
      </c>
    </row>
    <row r="3914" spans="1:4" s="326" customFormat="1" ht="30" x14ac:dyDescent="0.25">
      <c r="A3914" s="360" t="s">
        <v>27600</v>
      </c>
      <c r="B3914" s="360" t="s">
        <v>39570</v>
      </c>
      <c r="C3914" s="359" t="s">
        <v>6594</v>
      </c>
      <c r="D3914" s="365">
        <v>15760.84</v>
      </c>
    </row>
    <row r="3915" spans="1:4" s="326" customFormat="1" ht="30" x14ac:dyDescent="0.25">
      <c r="A3915" s="360" t="s">
        <v>27601</v>
      </c>
      <c r="B3915" s="360" t="s">
        <v>39571</v>
      </c>
      <c r="C3915" s="359" t="s">
        <v>6594</v>
      </c>
      <c r="D3915" s="365">
        <v>14559.09</v>
      </c>
    </row>
    <row r="3916" spans="1:4" s="326" customFormat="1" ht="30" x14ac:dyDescent="0.25">
      <c r="A3916" s="360" t="s">
        <v>27602</v>
      </c>
      <c r="B3916" s="360" t="s">
        <v>39572</v>
      </c>
      <c r="C3916" s="359" t="s">
        <v>6594</v>
      </c>
      <c r="D3916" s="365">
        <v>11270.54</v>
      </c>
    </row>
    <row r="3917" spans="1:4" s="326" customFormat="1" ht="30" x14ac:dyDescent="0.25">
      <c r="A3917" s="360" t="s">
        <v>27603</v>
      </c>
      <c r="B3917" s="360" t="s">
        <v>39573</v>
      </c>
      <c r="C3917" s="359" t="s">
        <v>6594</v>
      </c>
      <c r="D3917" s="365">
        <v>10178.24</v>
      </c>
    </row>
    <row r="3918" spans="1:4" s="326" customFormat="1" ht="30" x14ac:dyDescent="0.25">
      <c r="A3918" s="360" t="s">
        <v>27604</v>
      </c>
      <c r="B3918" s="360" t="s">
        <v>39574</v>
      </c>
      <c r="C3918" s="359" t="s">
        <v>6594</v>
      </c>
      <c r="D3918" s="365">
        <v>13473.4</v>
      </c>
    </row>
    <row r="3919" spans="1:4" s="326" customFormat="1" ht="30" x14ac:dyDescent="0.25">
      <c r="A3919" s="360" t="s">
        <v>27605</v>
      </c>
      <c r="B3919" s="360" t="s">
        <v>39575</v>
      </c>
      <c r="C3919" s="359" t="s">
        <v>6594</v>
      </c>
      <c r="D3919" s="365">
        <v>12432.61</v>
      </c>
    </row>
    <row r="3920" spans="1:4" s="326" customFormat="1" ht="30" x14ac:dyDescent="0.25">
      <c r="A3920" s="360" t="s">
        <v>27606</v>
      </c>
      <c r="B3920" s="360" t="s">
        <v>39576</v>
      </c>
      <c r="C3920" s="359" t="s">
        <v>6594</v>
      </c>
      <c r="D3920" s="365">
        <v>14755.87</v>
      </c>
    </row>
    <row r="3921" spans="1:4" s="326" customFormat="1" ht="30" x14ac:dyDescent="0.25">
      <c r="A3921" s="360" t="s">
        <v>27607</v>
      </c>
      <c r="B3921" s="360" t="s">
        <v>39577</v>
      </c>
      <c r="C3921" s="359" t="s">
        <v>6594</v>
      </c>
      <c r="D3921" s="365">
        <v>13663.57</v>
      </c>
    </row>
    <row r="3922" spans="1:4" s="326" customFormat="1" ht="30" x14ac:dyDescent="0.25">
      <c r="A3922" s="360" t="s">
        <v>27608</v>
      </c>
      <c r="B3922" s="360" t="s">
        <v>39578</v>
      </c>
      <c r="C3922" s="359" t="s">
        <v>6594</v>
      </c>
      <c r="D3922" s="365">
        <v>16488.88</v>
      </c>
    </row>
    <row r="3923" spans="1:4" s="326" customFormat="1" ht="30" x14ac:dyDescent="0.25">
      <c r="A3923" s="360" t="s">
        <v>27609</v>
      </c>
      <c r="B3923" s="360" t="s">
        <v>39579</v>
      </c>
      <c r="C3923" s="359" t="s">
        <v>6594</v>
      </c>
      <c r="D3923" s="365">
        <v>15231.33</v>
      </c>
    </row>
    <row r="3924" spans="1:4" s="326" customFormat="1" ht="30" x14ac:dyDescent="0.25">
      <c r="A3924" s="360" t="s">
        <v>27610</v>
      </c>
      <c r="B3924" s="360" t="s">
        <v>39580</v>
      </c>
      <c r="C3924" s="359" t="s">
        <v>6594</v>
      </c>
      <c r="D3924" s="365">
        <v>12235.48</v>
      </c>
    </row>
    <row r="3925" spans="1:4" s="326" customFormat="1" ht="30" x14ac:dyDescent="0.25">
      <c r="A3925" s="360" t="s">
        <v>27611</v>
      </c>
      <c r="B3925" s="360" t="s">
        <v>39581</v>
      </c>
      <c r="C3925" s="359" t="s">
        <v>6594</v>
      </c>
      <c r="D3925" s="365">
        <v>11094.89</v>
      </c>
    </row>
    <row r="3926" spans="1:4" s="326" customFormat="1" ht="30" x14ac:dyDescent="0.25">
      <c r="A3926" s="360" t="s">
        <v>27612</v>
      </c>
      <c r="B3926" s="360" t="s">
        <v>39582</v>
      </c>
      <c r="C3926" s="359" t="s">
        <v>6594</v>
      </c>
      <c r="D3926" s="365">
        <v>14534.48</v>
      </c>
    </row>
    <row r="3927" spans="1:4" s="326" customFormat="1" ht="30" x14ac:dyDescent="0.25">
      <c r="A3927" s="360" t="s">
        <v>27613</v>
      </c>
      <c r="B3927" s="360" t="s">
        <v>39583</v>
      </c>
      <c r="C3927" s="359" t="s">
        <v>6594</v>
      </c>
      <c r="D3927" s="365">
        <v>13445.4</v>
      </c>
    </row>
    <row r="3928" spans="1:4" s="326" customFormat="1" ht="30" x14ac:dyDescent="0.25">
      <c r="A3928" s="360" t="s">
        <v>27614</v>
      </c>
      <c r="B3928" s="360" t="s">
        <v>39584</v>
      </c>
      <c r="C3928" s="359" t="s">
        <v>6594</v>
      </c>
      <c r="D3928" s="365">
        <v>15761.29</v>
      </c>
    </row>
    <row r="3929" spans="1:4" s="326" customFormat="1" ht="30" x14ac:dyDescent="0.25">
      <c r="A3929" s="360" t="s">
        <v>27615</v>
      </c>
      <c r="B3929" s="360" t="s">
        <v>39585</v>
      </c>
      <c r="C3929" s="359" t="s">
        <v>6594</v>
      </c>
      <c r="D3929" s="365">
        <v>14620.7</v>
      </c>
    </row>
    <row r="3930" spans="1:4" s="326" customFormat="1" ht="30" x14ac:dyDescent="0.25">
      <c r="A3930" s="360" t="s">
        <v>27616</v>
      </c>
      <c r="B3930" s="360" t="s">
        <v>39586</v>
      </c>
      <c r="C3930" s="359" t="s">
        <v>6594</v>
      </c>
      <c r="D3930" s="365">
        <v>17493.62</v>
      </c>
    </row>
    <row r="3931" spans="1:4" s="326" customFormat="1" ht="30" x14ac:dyDescent="0.25">
      <c r="A3931" s="360" t="s">
        <v>27617</v>
      </c>
      <c r="B3931" s="360" t="s">
        <v>39587</v>
      </c>
      <c r="C3931" s="359" t="s">
        <v>6594</v>
      </c>
      <c r="D3931" s="365">
        <v>16179.19</v>
      </c>
    </row>
    <row r="3932" spans="1:4" s="326" customFormat="1" ht="15" x14ac:dyDescent="0.25">
      <c r="A3932" s="360" t="s">
        <v>27440</v>
      </c>
      <c r="B3932" s="360" t="s">
        <v>41450</v>
      </c>
      <c r="C3932" s="359" t="s">
        <v>6594</v>
      </c>
      <c r="D3932" s="364">
        <v>2014.32</v>
      </c>
    </row>
    <row r="3933" spans="1:4" s="326" customFormat="1" ht="15" x14ac:dyDescent="0.25">
      <c r="A3933" s="360" t="s">
        <v>27441</v>
      </c>
      <c r="B3933" s="360" t="s">
        <v>41451</v>
      </c>
      <c r="C3933" s="359" t="s">
        <v>6594</v>
      </c>
      <c r="D3933" s="364">
        <v>1883.19</v>
      </c>
    </row>
    <row r="3934" spans="1:4" s="326" customFormat="1" ht="15" x14ac:dyDescent="0.25">
      <c r="A3934" s="360" t="s">
        <v>27442</v>
      </c>
      <c r="B3934" s="360" t="s">
        <v>41452</v>
      </c>
      <c r="C3934" s="359" t="s">
        <v>6594</v>
      </c>
      <c r="D3934" s="364">
        <v>2103.59</v>
      </c>
    </row>
    <row r="3935" spans="1:4" s="326" customFormat="1" ht="15" x14ac:dyDescent="0.25">
      <c r="A3935" s="360" t="s">
        <v>27443</v>
      </c>
      <c r="B3935" s="360" t="s">
        <v>41453</v>
      </c>
      <c r="C3935" s="359" t="s">
        <v>6594</v>
      </c>
      <c r="D3935" s="364">
        <v>1972.47</v>
      </c>
    </row>
    <row r="3936" spans="1:4" s="326" customFormat="1" ht="15" x14ac:dyDescent="0.25">
      <c r="A3936" s="360" t="s">
        <v>27444</v>
      </c>
      <c r="B3936" s="360" t="s">
        <v>41454</v>
      </c>
      <c r="C3936" s="359" t="s">
        <v>6594</v>
      </c>
      <c r="D3936" s="364">
        <v>2163.73</v>
      </c>
    </row>
    <row r="3937" spans="1:4" s="326" customFormat="1" ht="15" x14ac:dyDescent="0.25">
      <c r="A3937" s="360" t="s">
        <v>27445</v>
      </c>
      <c r="B3937" s="360" t="s">
        <v>41455</v>
      </c>
      <c r="C3937" s="359" t="s">
        <v>6594</v>
      </c>
      <c r="D3937" s="364">
        <v>2032.28</v>
      </c>
    </row>
    <row r="3938" spans="1:4" s="326" customFormat="1" ht="15" x14ac:dyDescent="0.25">
      <c r="A3938" s="360" t="s">
        <v>27446</v>
      </c>
      <c r="B3938" s="360" t="s">
        <v>41456</v>
      </c>
      <c r="C3938" s="359" t="s">
        <v>6594</v>
      </c>
      <c r="D3938" s="364">
        <v>3008.69</v>
      </c>
    </row>
    <row r="3939" spans="1:4" s="326" customFormat="1" ht="15" x14ac:dyDescent="0.25">
      <c r="A3939" s="360" t="s">
        <v>27447</v>
      </c>
      <c r="B3939" s="360" t="s">
        <v>41457</v>
      </c>
      <c r="C3939" s="359" t="s">
        <v>6594</v>
      </c>
      <c r="D3939" s="364">
        <v>2823.73</v>
      </c>
    </row>
    <row r="3940" spans="1:4" s="326" customFormat="1" ht="15" x14ac:dyDescent="0.25">
      <c r="A3940" s="360" t="s">
        <v>27448</v>
      </c>
      <c r="B3940" s="360" t="s">
        <v>41458</v>
      </c>
      <c r="C3940" s="359" t="s">
        <v>6594</v>
      </c>
      <c r="D3940" s="364">
        <v>3033.97</v>
      </c>
    </row>
    <row r="3941" spans="1:4" s="326" customFormat="1" ht="15" x14ac:dyDescent="0.25">
      <c r="A3941" s="360" t="s">
        <v>27449</v>
      </c>
      <c r="B3941" s="360" t="s">
        <v>41459</v>
      </c>
      <c r="C3941" s="359" t="s">
        <v>6594</v>
      </c>
      <c r="D3941" s="364">
        <v>2849.01</v>
      </c>
    </row>
    <row r="3942" spans="1:4" s="326" customFormat="1" ht="15" x14ac:dyDescent="0.25">
      <c r="A3942" s="360" t="s">
        <v>27450</v>
      </c>
      <c r="B3942" s="360" t="s">
        <v>41460</v>
      </c>
      <c r="C3942" s="359" t="s">
        <v>6594</v>
      </c>
      <c r="D3942" s="364">
        <v>3297.22</v>
      </c>
    </row>
    <row r="3943" spans="1:4" s="326" customFormat="1" ht="15" x14ac:dyDescent="0.25">
      <c r="A3943" s="360" t="s">
        <v>27451</v>
      </c>
      <c r="B3943" s="360" t="s">
        <v>41461</v>
      </c>
      <c r="C3943" s="359" t="s">
        <v>6594</v>
      </c>
      <c r="D3943" s="364">
        <v>3111.56</v>
      </c>
    </row>
    <row r="3944" spans="1:4" s="326" customFormat="1" ht="15" x14ac:dyDescent="0.25">
      <c r="A3944" s="360" t="s">
        <v>27452</v>
      </c>
      <c r="B3944" s="360" t="s">
        <v>41462</v>
      </c>
      <c r="C3944" s="359" t="s">
        <v>6594</v>
      </c>
      <c r="D3944" s="364">
        <v>3608.71</v>
      </c>
    </row>
    <row r="3945" spans="1:4" s="326" customFormat="1" ht="15" x14ac:dyDescent="0.25">
      <c r="A3945" s="360" t="s">
        <v>27453</v>
      </c>
      <c r="B3945" s="360" t="s">
        <v>41463</v>
      </c>
      <c r="C3945" s="359" t="s">
        <v>6594</v>
      </c>
      <c r="D3945" s="364">
        <v>3326.34</v>
      </c>
    </row>
    <row r="3946" spans="1:4" s="326" customFormat="1" ht="15" x14ac:dyDescent="0.25">
      <c r="A3946" s="360" t="s">
        <v>27454</v>
      </c>
      <c r="B3946" s="360" t="s">
        <v>41464</v>
      </c>
      <c r="C3946" s="359" t="s">
        <v>6594</v>
      </c>
      <c r="D3946" s="364">
        <v>4010.23</v>
      </c>
    </row>
    <row r="3947" spans="1:4" s="326" customFormat="1" ht="15" x14ac:dyDescent="0.25">
      <c r="A3947" s="360" t="s">
        <v>27455</v>
      </c>
      <c r="B3947" s="360" t="s">
        <v>41465</v>
      </c>
      <c r="C3947" s="359" t="s">
        <v>6594</v>
      </c>
      <c r="D3947" s="364">
        <v>3727.86</v>
      </c>
    </row>
    <row r="3948" spans="1:4" s="326" customFormat="1" ht="15" x14ac:dyDescent="0.25">
      <c r="A3948" s="360" t="s">
        <v>27456</v>
      </c>
      <c r="B3948" s="360" t="s">
        <v>41466</v>
      </c>
      <c r="C3948" s="359" t="s">
        <v>6594</v>
      </c>
      <c r="D3948" s="364">
        <v>4371.05</v>
      </c>
    </row>
    <row r="3949" spans="1:4" s="326" customFormat="1" ht="15" x14ac:dyDescent="0.25">
      <c r="A3949" s="360" t="s">
        <v>27457</v>
      </c>
      <c r="B3949" s="360" t="s">
        <v>41467</v>
      </c>
      <c r="C3949" s="359" t="s">
        <v>6594</v>
      </c>
      <c r="D3949" s="364">
        <v>4087.39</v>
      </c>
    </row>
    <row r="3950" spans="1:4" s="326" customFormat="1" ht="30" x14ac:dyDescent="0.25">
      <c r="A3950" s="360" t="s">
        <v>27618</v>
      </c>
      <c r="B3950" s="360" t="s">
        <v>39588</v>
      </c>
      <c r="C3950" s="359" t="s">
        <v>6594</v>
      </c>
      <c r="D3950" s="364">
        <v>1890.28</v>
      </c>
    </row>
    <row r="3951" spans="1:4" s="326" customFormat="1" ht="30" x14ac:dyDescent="0.25">
      <c r="A3951" s="360" t="s">
        <v>27619</v>
      </c>
      <c r="B3951" s="360" t="s">
        <v>39589</v>
      </c>
      <c r="C3951" s="359" t="s">
        <v>6594</v>
      </c>
      <c r="D3951" s="364">
        <v>1740.29</v>
      </c>
    </row>
    <row r="3952" spans="1:4" s="326" customFormat="1" ht="30" x14ac:dyDescent="0.25">
      <c r="A3952" s="360" t="s">
        <v>27620</v>
      </c>
      <c r="B3952" s="360" t="s">
        <v>39590</v>
      </c>
      <c r="C3952" s="359" t="s">
        <v>6594</v>
      </c>
      <c r="D3952" s="364">
        <v>1800.94</v>
      </c>
    </row>
    <row r="3953" spans="1:4" s="326" customFormat="1" ht="30" x14ac:dyDescent="0.25">
      <c r="A3953" s="360" t="s">
        <v>27621</v>
      </c>
      <c r="B3953" s="360" t="s">
        <v>39591</v>
      </c>
      <c r="C3953" s="359" t="s">
        <v>6594</v>
      </c>
      <c r="D3953" s="364">
        <v>1665.98</v>
      </c>
    </row>
    <row r="3954" spans="1:4" s="326" customFormat="1" ht="30" x14ac:dyDescent="0.25">
      <c r="A3954" s="360" t="s">
        <v>27622</v>
      </c>
      <c r="B3954" s="360" t="s">
        <v>39592</v>
      </c>
      <c r="C3954" s="359" t="s">
        <v>6594</v>
      </c>
      <c r="D3954" s="364">
        <v>1976.3</v>
      </c>
    </row>
    <row r="3955" spans="1:4" s="326" customFormat="1" ht="30" x14ac:dyDescent="0.25">
      <c r="A3955" s="360" t="s">
        <v>27623</v>
      </c>
      <c r="B3955" s="360" t="s">
        <v>39593</v>
      </c>
      <c r="C3955" s="359" t="s">
        <v>6594</v>
      </c>
      <c r="D3955" s="364">
        <v>1826.31</v>
      </c>
    </row>
    <row r="3956" spans="1:4" s="326" customFormat="1" ht="30" x14ac:dyDescent="0.25">
      <c r="A3956" s="360" t="s">
        <v>27624</v>
      </c>
      <c r="B3956" s="360" t="s">
        <v>39594</v>
      </c>
      <c r="C3956" s="359" t="s">
        <v>6594</v>
      </c>
      <c r="D3956" s="364">
        <v>2135.9299999999998</v>
      </c>
    </row>
    <row r="3957" spans="1:4" s="326" customFormat="1" ht="30" x14ac:dyDescent="0.25">
      <c r="A3957" s="360" t="s">
        <v>27625</v>
      </c>
      <c r="B3957" s="360" t="s">
        <v>39595</v>
      </c>
      <c r="C3957" s="359" t="s">
        <v>6594</v>
      </c>
      <c r="D3957" s="364">
        <v>1945.18</v>
      </c>
    </row>
    <row r="3958" spans="1:4" s="326" customFormat="1" ht="30" x14ac:dyDescent="0.25">
      <c r="A3958" s="360" t="s">
        <v>27626</v>
      </c>
      <c r="B3958" s="360" t="s">
        <v>39596</v>
      </c>
      <c r="C3958" s="359" t="s">
        <v>6594</v>
      </c>
      <c r="D3958" s="364">
        <v>2766.65</v>
      </c>
    </row>
    <row r="3959" spans="1:4" s="326" customFormat="1" ht="30" x14ac:dyDescent="0.25">
      <c r="A3959" s="360" t="s">
        <v>27627</v>
      </c>
      <c r="B3959" s="360" t="s">
        <v>39597</v>
      </c>
      <c r="C3959" s="359" t="s">
        <v>6594</v>
      </c>
      <c r="D3959" s="364">
        <v>2526.06</v>
      </c>
    </row>
    <row r="3960" spans="1:4" s="326" customFormat="1" ht="30" x14ac:dyDescent="0.25">
      <c r="A3960" s="360" t="s">
        <v>27628</v>
      </c>
      <c r="B3960" s="360" t="s">
        <v>39598</v>
      </c>
      <c r="C3960" s="359" t="s">
        <v>6594</v>
      </c>
      <c r="D3960" s="364">
        <v>2753.22</v>
      </c>
    </row>
    <row r="3961" spans="1:4" s="326" customFormat="1" ht="30" x14ac:dyDescent="0.25">
      <c r="A3961" s="360" t="s">
        <v>27629</v>
      </c>
      <c r="B3961" s="360" t="s">
        <v>39599</v>
      </c>
      <c r="C3961" s="359" t="s">
        <v>6594</v>
      </c>
      <c r="D3961" s="364">
        <v>2527.65</v>
      </c>
    </row>
    <row r="3962" spans="1:4" s="326" customFormat="1" ht="30" x14ac:dyDescent="0.25">
      <c r="A3962" s="360" t="s">
        <v>27630</v>
      </c>
      <c r="B3962" s="360" t="s">
        <v>39600</v>
      </c>
      <c r="C3962" s="359" t="s">
        <v>6594</v>
      </c>
      <c r="D3962" s="364">
        <v>2984.23</v>
      </c>
    </row>
    <row r="3963" spans="1:4" s="326" customFormat="1" ht="30" x14ac:dyDescent="0.25">
      <c r="A3963" s="360" t="s">
        <v>27631</v>
      </c>
      <c r="B3963" s="360" t="s">
        <v>39601</v>
      </c>
      <c r="C3963" s="359" t="s">
        <v>6594</v>
      </c>
      <c r="D3963" s="364">
        <v>2743.64</v>
      </c>
    </row>
    <row r="3964" spans="1:4" s="326" customFormat="1" ht="30" x14ac:dyDescent="0.25">
      <c r="A3964" s="360" t="s">
        <v>27632</v>
      </c>
      <c r="B3964" s="360" t="s">
        <v>39602</v>
      </c>
      <c r="C3964" s="359" t="s">
        <v>6594</v>
      </c>
      <c r="D3964" s="364">
        <v>3310.1</v>
      </c>
    </row>
    <row r="3965" spans="1:4" s="326" customFormat="1" ht="30" x14ac:dyDescent="0.25">
      <c r="A3965" s="360" t="s">
        <v>27633</v>
      </c>
      <c r="B3965" s="360" t="s">
        <v>39603</v>
      </c>
      <c r="C3965" s="359" t="s">
        <v>6594</v>
      </c>
      <c r="D3965" s="364">
        <v>3069.5</v>
      </c>
    </row>
    <row r="3966" spans="1:4" s="326" customFormat="1" ht="30" x14ac:dyDescent="0.25">
      <c r="A3966" s="360" t="s">
        <v>27634</v>
      </c>
      <c r="B3966" s="360" t="s">
        <v>39604</v>
      </c>
      <c r="C3966" s="359" t="s">
        <v>6594</v>
      </c>
      <c r="D3966" s="364">
        <v>3101.53</v>
      </c>
    </row>
    <row r="3967" spans="1:4" s="326" customFormat="1" ht="30" x14ac:dyDescent="0.25">
      <c r="A3967" s="360" t="s">
        <v>27635</v>
      </c>
      <c r="B3967" s="360" t="s">
        <v>39605</v>
      </c>
      <c r="C3967" s="359" t="s">
        <v>6594</v>
      </c>
      <c r="D3967" s="364">
        <v>2839.48</v>
      </c>
    </row>
    <row r="3968" spans="1:4" s="326" customFormat="1" ht="30" x14ac:dyDescent="0.25">
      <c r="A3968" s="360" t="s">
        <v>27636</v>
      </c>
      <c r="B3968" s="360" t="s">
        <v>39606</v>
      </c>
      <c r="C3968" s="359" t="s">
        <v>6594</v>
      </c>
      <c r="D3968" s="364">
        <v>3143.76</v>
      </c>
    </row>
    <row r="3969" spans="1:4" s="326" customFormat="1" ht="30" x14ac:dyDescent="0.25">
      <c r="A3969" s="360" t="s">
        <v>27637</v>
      </c>
      <c r="B3969" s="360" t="s">
        <v>39607</v>
      </c>
      <c r="C3969" s="359" t="s">
        <v>6594</v>
      </c>
      <c r="D3969" s="364">
        <v>2896.73</v>
      </c>
    </row>
    <row r="3970" spans="1:4" s="326" customFormat="1" ht="30" x14ac:dyDescent="0.25">
      <c r="A3970" s="360" t="s">
        <v>27638</v>
      </c>
      <c r="B3970" s="360" t="s">
        <v>39608</v>
      </c>
      <c r="C3970" s="359" t="s">
        <v>6594</v>
      </c>
      <c r="D3970" s="364">
        <v>3334.29</v>
      </c>
    </row>
    <row r="3971" spans="1:4" s="326" customFormat="1" ht="30" x14ac:dyDescent="0.25">
      <c r="A3971" s="360" t="s">
        <v>27639</v>
      </c>
      <c r="B3971" s="360" t="s">
        <v>39609</v>
      </c>
      <c r="C3971" s="359" t="s">
        <v>6594</v>
      </c>
      <c r="D3971" s="364">
        <v>3072.24</v>
      </c>
    </row>
    <row r="3972" spans="1:4" s="326" customFormat="1" ht="30" x14ac:dyDescent="0.25">
      <c r="A3972" s="360" t="s">
        <v>27640</v>
      </c>
      <c r="B3972" s="360" t="s">
        <v>39610</v>
      </c>
      <c r="C3972" s="359" t="s">
        <v>6594</v>
      </c>
      <c r="D3972" s="364">
        <v>3632.83</v>
      </c>
    </row>
    <row r="3973" spans="1:4" s="326" customFormat="1" ht="30" x14ac:dyDescent="0.25">
      <c r="A3973" s="360" t="s">
        <v>27641</v>
      </c>
      <c r="B3973" s="360" t="s">
        <v>39611</v>
      </c>
      <c r="C3973" s="359" t="s">
        <v>6594</v>
      </c>
      <c r="D3973" s="364">
        <v>3370.78</v>
      </c>
    </row>
    <row r="3974" spans="1:4" s="326" customFormat="1" ht="30" x14ac:dyDescent="0.25">
      <c r="A3974" s="360" t="s">
        <v>27642</v>
      </c>
      <c r="B3974" s="360" t="s">
        <v>39612</v>
      </c>
      <c r="C3974" s="359" t="s">
        <v>6594</v>
      </c>
      <c r="D3974" s="364">
        <v>3506.24</v>
      </c>
    </row>
    <row r="3975" spans="1:4" s="326" customFormat="1" ht="30" x14ac:dyDescent="0.25">
      <c r="A3975" s="360" t="s">
        <v>27643</v>
      </c>
      <c r="B3975" s="360" t="s">
        <v>39613</v>
      </c>
      <c r="C3975" s="359" t="s">
        <v>6594</v>
      </c>
      <c r="D3975" s="364">
        <v>3222.72</v>
      </c>
    </row>
    <row r="3976" spans="1:4" s="326" customFormat="1" ht="30" x14ac:dyDescent="0.25">
      <c r="A3976" s="360" t="s">
        <v>27644</v>
      </c>
      <c r="B3976" s="360" t="s">
        <v>39614</v>
      </c>
      <c r="C3976" s="359" t="s">
        <v>6594</v>
      </c>
      <c r="D3976" s="364">
        <v>3586.92</v>
      </c>
    </row>
    <row r="3977" spans="1:4" s="326" customFormat="1" ht="30" x14ac:dyDescent="0.25">
      <c r="A3977" s="360" t="s">
        <v>27645</v>
      </c>
      <c r="B3977" s="360" t="s">
        <v>39615</v>
      </c>
      <c r="C3977" s="359" t="s">
        <v>6594</v>
      </c>
      <c r="D3977" s="364">
        <v>3318.43</v>
      </c>
    </row>
    <row r="3978" spans="1:4" s="326" customFormat="1" ht="30" x14ac:dyDescent="0.25">
      <c r="A3978" s="360" t="s">
        <v>27646</v>
      </c>
      <c r="B3978" s="360" t="s">
        <v>39616</v>
      </c>
      <c r="C3978" s="359" t="s">
        <v>6594</v>
      </c>
      <c r="D3978" s="364">
        <v>3755.19</v>
      </c>
    </row>
    <row r="3979" spans="1:4" s="326" customFormat="1" ht="30" x14ac:dyDescent="0.25">
      <c r="A3979" s="360" t="s">
        <v>27647</v>
      </c>
      <c r="B3979" s="360" t="s">
        <v>39617</v>
      </c>
      <c r="C3979" s="359" t="s">
        <v>6594</v>
      </c>
      <c r="D3979" s="364">
        <v>3471.68</v>
      </c>
    </row>
    <row r="3980" spans="1:4" s="326" customFormat="1" ht="30" x14ac:dyDescent="0.25">
      <c r="A3980" s="360" t="s">
        <v>27648</v>
      </c>
      <c r="B3980" s="360" t="s">
        <v>39618</v>
      </c>
      <c r="C3980" s="359" t="s">
        <v>6594</v>
      </c>
      <c r="D3980" s="364">
        <v>4039.57</v>
      </c>
    </row>
    <row r="3981" spans="1:4" s="326" customFormat="1" ht="30" x14ac:dyDescent="0.25">
      <c r="A3981" s="360" t="s">
        <v>27649</v>
      </c>
      <c r="B3981" s="360" t="s">
        <v>39619</v>
      </c>
      <c r="C3981" s="359" t="s">
        <v>6594</v>
      </c>
      <c r="D3981" s="364">
        <v>3756.05</v>
      </c>
    </row>
    <row r="3982" spans="1:4" s="326" customFormat="1" ht="30" x14ac:dyDescent="0.25">
      <c r="A3982" s="360" t="s">
        <v>27650</v>
      </c>
      <c r="B3982" s="360" t="s">
        <v>39620</v>
      </c>
      <c r="C3982" s="359" t="s">
        <v>6594</v>
      </c>
      <c r="D3982" s="364">
        <v>3485.03</v>
      </c>
    </row>
    <row r="3983" spans="1:4" s="326" customFormat="1" ht="30" x14ac:dyDescent="0.25">
      <c r="A3983" s="360" t="s">
        <v>27651</v>
      </c>
      <c r="B3983" s="360" t="s">
        <v>39621</v>
      </c>
      <c r="C3983" s="359" t="s">
        <v>6594</v>
      </c>
      <c r="D3983" s="364">
        <v>3193.81</v>
      </c>
    </row>
    <row r="3984" spans="1:4" s="326" customFormat="1" ht="30" x14ac:dyDescent="0.25">
      <c r="A3984" s="360" t="s">
        <v>27652</v>
      </c>
      <c r="B3984" s="360" t="s">
        <v>39622</v>
      </c>
      <c r="C3984" s="359" t="s">
        <v>6594</v>
      </c>
      <c r="D3984" s="364">
        <v>3782.28</v>
      </c>
    </row>
    <row r="3985" spans="1:4" s="326" customFormat="1" ht="30" x14ac:dyDescent="0.25">
      <c r="A3985" s="360" t="s">
        <v>27653</v>
      </c>
      <c r="B3985" s="360" t="s">
        <v>39623</v>
      </c>
      <c r="C3985" s="359" t="s">
        <v>6594</v>
      </c>
      <c r="D3985" s="364">
        <v>3506.08</v>
      </c>
    </row>
    <row r="3986" spans="1:4" s="326" customFormat="1" ht="30" x14ac:dyDescent="0.25">
      <c r="A3986" s="360" t="s">
        <v>27654</v>
      </c>
      <c r="B3986" s="360" t="s">
        <v>39624</v>
      </c>
      <c r="C3986" s="359" t="s">
        <v>6594</v>
      </c>
      <c r="D3986" s="364">
        <v>4192.3</v>
      </c>
    </row>
    <row r="3987" spans="1:4" s="326" customFormat="1" ht="30" x14ac:dyDescent="0.25">
      <c r="A3987" s="360" t="s">
        <v>27655</v>
      </c>
      <c r="B3987" s="360" t="s">
        <v>39625</v>
      </c>
      <c r="C3987" s="359" t="s">
        <v>6594</v>
      </c>
      <c r="D3987" s="364">
        <v>3836.7</v>
      </c>
    </row>
    <row r="3988" spans="1:4" s="326" customFormat="1" ht="30" x14ac:dyDescent="0.25">
      <c r="A3988" s="360" t="s">
        <v>27656</v>
      </c>
      <c r="B3988" s="360" t="s">
        <v>39626</v>
      </c>
      <c r="C3988" s="359" t="s">
        <v>6594</v>
      </c>
      <c r="D3988" s="364">
        <v>4663.8999999999996</v>
      </c>
    </row>
    <row r="3989" spans="1:4" s="326" customFormat="1" ht="30" x14ac:dyDescent="0.25">
      <c r="A3989" s="360" t="s">
        <v>27657</v>
      </c>
      <c r="B3989" s="360" t="s">
        <v>39627</v>
      </c>
      <c r="C3989" s="359" t="s">
        <v>6594</v>
      </c>
      <c r="D3989" s="364">
        <v>4308.3</v>
      </c>
    </row>
    <row r="3990" spans="1:4" s="326" customFormat="1" ht="30" x14ac:dyDescent="0.25">
      <c r="A3990" s="360" t="s">
        <v>27658</v>
      </c>
      <c r="B3990" s="360" t="s">
        <v>39628</v>
      </c>
      <c r="C3990" s="359" t="s">
        <v>6594</v>
      </c>
      <c r="D3990" s="364">
        <v>3931.32</v>
      </c>
    </row>
    <row r="3991" spans="1:4" s="326" customFormat="1" ht="30" x14ac:dyDescent="0.25">
      <c r="A3991" s="360" t="s">
        <v>27659</v>
      </c>
      <c r="B3991" s="360" t="s">
        <v>39629</v>
      </c>
      <c r="C3991" s="359" t="s">
        <v>6594</v>
      </c>
      <c r="D3991" s="364">
        <v>3618.64</v>
      </c>
    </row>
    <row r="3992" spans="1:4" s="326" customFormat="1" ht="30" x14ac:dyDescent="0.25">
      <c r="A3992" s="360" t="s">
        <v>27660</v>
      </c>
      <c r="B3992" s="360" t="s">
        <v>39630</v>
      </c>
      <c r="C3992" s="359" t="s">
        <v>6594</v>
      </c>
      <c r="D3992" s="364">
        <v>4278.16</v>
      </c>
    </row>
    <row r="3993" spans="1:4" s="326" customFormat="1" ht="30" x14ac:dyDescent="0.25">
      <c r="A3993" s="360" t="s">
        <v>27661</v>
      </c>
      <c r="B3993" s="360" t="s">
        <v>39631</v>
      </c>
      <c r="C3993" s="359" t="s">
        <v>6594</v>
      </c>
      <c r="D3993" s="364">
        <v>3980.5</v>
      </c>
    </row>
    <row r="3994" spans="1:4" s="326" customFormat="1" ht="30" x14ac:dyDescent="0.25">
      <c r="A3994" s="360" t="s">
        <v>27662</v>
      </c>
      <c r="B3994" s="360" t="s">
        <v>39632</v>
      </c>
      <c r="C3994" s="359" t="s">
        <v>6594</v>
      </c>
      <c r="D3994" s="364">
        <v>4612.3599999999997</v>
      </c>
    </row>
    <row r="3995" spans="1:4" s="326" customFormat="1" ht="30" x14ac:dyDescent="0.25">
      <c r="A3995" s="360" t="s">
        <v>27663</v>
      </c>
      <c r="B3995" s="360" t="s">
        <v>39633</v>
      </c>
      <c r="C3995" s="359" t="s">
        <v>6594</v>
      </c>
      <c r="D3995" s="364">
        <v>4229.93</v>
      </c>
    </row>
    <row r="3996" spans="1:4" s="326" customFormat="1" ht="30" x14ac:dyDescent="0.25">
      <c r="A3996" s="360" t="s">
        <v>27664</v>
      </c>
      <c r="B3996" s="360" t="s">
        <v>39634</v>
      </c>
      <c r="C3996" s="359" t="s">
        <v>6594</v>
      </c>
      <c r="D3996" s="364">
        <v>5026.2700000000004</v>
      </c>
    </row>
    <row r="3997" spans="1:4" s="326" customFormat="1" ht="30" x14ac:dyDescent="0.25">
      <c r="A3997" s="360" t="s">
        <v>27665</v>
      </c>
      <c r="B3997" s="360" t="s">
        <v>39635</v>
      </c>
      <c r="C3997" s="359" t="s">
        <v>6594</v>
      </c>
      <c r="D3997" s="364">
        <v>4643.84</v>
      </c>
    </row>
    <row r="3998" spans="1:4" s="326" customFormat="1" ht="30" x14ac:dyDescent="0.25">
      <c r="A3998" s="360" t="s">
        <v>27666</v>
      </c>
      <c r="B3998" s="360" t="s">
        <v>39636</v>
      </c>
      <c r="C3998" s="359" t="s">
        <v>6594</v>
      </c>
      <c r="D3998" s="364">
        <v>3777.81</v>
      </c>
    </row>
    <row r="3999" spans="1:4" s="326" customFormat="1" ht="30" x14ac:dyDescent="0.25">
      <c r="A3999" s="360" t="s">
        <v>27667</v>
      </c>
      <c r="B3999" s="360" t="s">
        <v>39637</v>
      </c>
      <c r="C3999" s="359" t="s">
        <v>6594</v>
      </c>
      <c r="D3999" s="364">
        <v>3415.3</v>
      </c>
    </row>
    <row r="4000" spans="1:4" s="326" customFormat="1" ht="30" x14ac:dyDescent="0.25">
      <c r="A4000" s="360" t="s">
        <v>27668</v>
      </c>
      <c r="B4000" s="360" t="s">
        <v>39638</v>
      </c>
      <c r="C4000" s="359" t="s">
        <v>6594</v>
      </c>
      <c r="D4000" s="364">
        <v>4130.72</v>
      </c>
    </row>
    <row r="4001" spans="1:4" s="326" customFormat="1" ht="30" x14ac:dyDescent="0.25">
      <c r="A4001" s="360" t="s">
        <v>27669</v>
      </c>
      <c r="B4001" s="360" t="s">
        <v>39639</v>
      </c>
      <c r="C4001" s="359" t="s">
        <v>6594</v>
      </c>
      <c r="D4001" s="364">
        <v>3783.23</v>
      </c>
    </row>
    <row r="4002" spans="1:4" s="326" customFormat="1" ht="30" x14ac:dyDescent="0.25">
      <c r="A4002" s="360" t="s">
        <v>27670</v>
      </c>
      <c r="B4002" s="360" t="s">
        <v>39640</v>
      </c>
      <c r="C4002" s="359" t="s">
        <v>6594</v>
      </c>
      <c r="D4002" s="364">
        <v>4825.2299999999996</v>
      </c>
    </row>
    <row r="4003" spans="1:4" s="326" customFormat="1" ht="30" x14ac:dyDescent="0.25">
      <c r="A4003" s="360" t="s">
        <v>27671</v>
      </c>
      <c r="B4003" s="360" t="s">
        <v>39641</v>
      </c>
      <c r="C4003" s="359" t="s">
        <v>6594</v>
      </c>
      <c r="D4003" s="364">
        <v>4462.72</v>
      </c>
    </row>
    <row r="4004" spans="1:4" s="326" customFormat="1" ht="30" x14ac:dyDescent="0.25">
      <c r="A4004" s="360" t="s">
        <v>27672</v>
      </c>
      <c r="B4004" s="360" t="s">
        <v>39642</v>
      </c>
      <c r="C4004" s="359" t="s">
        <v>6594</v>
      </c>
      <c r="D4004" s="364">
        <v>5623.42</v>
      </c>
    </row>
    <row r="4005" spans="1:4" s="326" customFormat="1" ht="30" x14ac:dyDescent="0.25">
      <c r="A4005" s="360" t="s">
        <v>27673</v>
      </c>
      <c r="B4005" s="360" t="s">
        <v>39643</v>
      </c>
      <c r="C4005" s="359" t="s">
        <v>6594</v>
      </c>
      <c r="D4005" s="364">
        <v>5194.38</v>
      </c>
    </row>
    <row r="4006" spans="1:4" s="326" customFormat="1" ht="30" x14ac:dyDescent="0.25">
      <c r="A4006" s="360" t="s">
        <v>27674</v>
      </c>
      <c r="B4006" s="360" t="s">
        <v>39644</v>
      </c>
      <c r="C4006" s="359" t="s">
        <v>6594</v>
      </c>
      <c r="D4006" s="364">
        <v>4215.17</v>
      </c>
    </row>
    <row r="4007" spans="1:4" s="326" customFormat="1" ht="30" x14ac:dyDescent="0.25">
      <c r="A4007" s="360" t="s">
        <v>27675</v>
      </c>
      <c r="B4007" s="360" t="s">
        <v>39645</v>
      </c>
      <c r="C4007" s="359" t="s">
        <v>6594</v>
      </c>
      <c r="D4007" s="364">
        <v>3825.83</v>
      </c>
    </row>
    <row r="4008" spans="1:4" s="326" customFormat="1" ht="30" x14ac:dyDescent="0.25">
      <c r="A4008" s="360" t="s">
        <v>27676</v>
      </c>
      <c r="B4008" s="360" t="s">
        <v>39646</v>
      </c>
      <c r="C4008" s="359" t="s">
        <v>6594</v>
      </c>
      <c r="D4008" s="364">
        <v>4541.76</v>
      </c>
    </row>
    <row r="4009" spans="1:4" s="326" customFormat="1" ht="30" x14ac:dyDescent="0.25">
      <c r="A4009" s="360" t="s">
        <v>27677</v>
      </c>
      <c r="B4009" s="360" t="s">
        <v>39647</v>
      </c>
      <c r="C4009" s="359" t="s">
        <v>6594</v>
      </c>
      <c r="D4009" s="364">
        <v>4167.45</v>
      </c>
    </row>
    <row r="4010" spans="1:4" s="326" customFormat="1" ht="30" x14ac:dyDescent="0.25">
      <c r="A4010" s="360" t="s">
        <v>27678</v>
      </c>
      <c r="B4010" s="360" t="s">
        <v>39648</v>
      </c>
      <c r="C4010" s="359" t="s">
        <v>6594</v>
      </c>
      <c r="D4010" s="364">
        <v>5238.3</v>
      </c>
    </row>
    <row r="4011" spans="1:4" s="326" customFormat="1" ht="30" x14ac:dyDescent="0.25">
      <c r="A4011" s="360" t="s">
        <v>27679</v>
      </c>
      <c r="B4011" s="360" t="s">
        <v>39649</v>
      </c>
      <c r="C4011" s="359" t="s">
        <v>6594</v>
      </c>
      <c r="D4011" s="364">
        <v>4848.96</v>
      </c>
    </row>
    <row r="4012" spans="1:4" s="326" customFormat="1" ht="30" x14ac:dyDescent="0.25">
      <c r="A4012" s="360" t="s">
        <v>27680</v>
      </c>
      <c r="B4012" s="360" t="s">
        <v>39650</v>
      </c>
      <c r="C4012" s="359" t="s">
        <v>6594</v>
      </c>
      <c r="D4012" s="364">
        <v>5920.18</v>
      </c>
    </row>
    <row r="4013" spans="1:4" s="326" customFormat="1" ht="30" x14ac:dyDescent="0.25">
      <c r="A4013" s="360" t="s">
        <v>27681</v>
      </c>
      <c r="B4013" s="360" t="s">
        <v>39651</v>
      </c>
      <c r="C4013" s="359" t="s">
        <v>6594</v>
      </c>
      <c r="D4013" s="364">
        <v>5458.95</v>
      </c>
    </row>
    <row r="4014" spans="1:4" s="326" customFormat="1" ht="30" x14ac:dyDescent="0.25">
      <c r="A4014" s="360" t="s">
        <v>27682</v>
      </c>
      <c r="B4014" s="360" t="s">
        <v>39652</v>
      </c>
      <c r="C4014" s="359" t="s">
        <v>6594</v>
      </c>
      <c r="D4014" s="364">
        <v>4641.3900000000003</v>
      </c>
    </row>
    <row r="4015" spans="1:4" s="326" customFormat="1" ht="30" x14ac:dyDescent="0.25">
      <c r="A4015" s="360" t="s">
        <v>27683</v>
      </c>
      <c r="B4015" s="360" t="s">
        <v>39653</v>
      </c>
      <c r="C4015" s="359" t="s">
        <v>6594</v>
      </c>
      <c r="D4015" s="364">
        <v>4225.22</v>
      </c>
    </row>
    <row r="4016" spans="1:4" s="326" customFormat="1" ht="30" x14ac:dyDescent="0.25">
      <c r="A4016" s="360" t="s">
        <v>27684</v>
      </c>
      <c r="B4016" s="360" t="s">
        <v>39654</v>
      </c>
      <c r="C4016" s="359" t="s">
        <v>6594</v>
      </c>
      <c r="D4016" s="364">
        <v>5101.57</v>
      </c>
    </row>
    <row r="4017" spans="1:4" s="326" customFormat="1" ht="30" x14ac:dyDescent="0.25">
      <c r="A4017" s="360" t="s">
        <v>27685</v>
      </c>
      <c r="B4017" s="360" t="s">
        <v>39655</v>
      </c>
      <c r="C4017" s="359" t="s">
        <v>6594</v>
      </c>
      <c r="D4017" s="364">
        <v>4700.42</v>
      </c>
    </row>
    <row r="4018" spans="1:4" s="326" customFormat="1" ht="30" x14ac:dyDescent="0.25">
      <c r="A4018" s="360" t="s">
        <v>27686</v>
      </c>
      <c r="B4018" s="360" t="s">
        <v>39656</v>
      </c>
      <c r="C4018" s="359" t="s">
        <v>6594</v>
      </c>
      <c r="D4018" s="364">
        <v>5672.62</v>
      </c>
    </row>
    <row r="4019" spans="1:4" s="326" customFormat="1" ht="30" x14ac:dyDescent="0.25">
      <c r="A4019" s="360" t="s">
        <v>27687</v>
      </c>
      <c r="B4019" s="360" t="s">
        <v>39657</v>
      </c>
      <c r="C4019" s="359" t="s">
        <v>6594</v>
      </c>
      <c r="D4019" s="364">
        <v>5256.45</v>
      </c>
    </row>
    <row r="4020" spans="1:4" s="326" customFormat="1" ht="30" x14ac:dyDescent="0.25">
      <c r="A4020" s="360" t="s">
        <v>27688</v>
      </c>
      <c r="B4020" s="360" t="s">
        <v>39658</v>
      </c>
      <c r="C4020" s="359" t="s">
        <v>6594</v>
      </c>
      <c r="D4020" s="364">
        <v>6570.13</v>
      </c>
    </row>
    <row r="4021" spans="1:4" s="326" customFormat="1" ht="30" x14ac:dyDescent="0.25">
      <c r="A4021" s="360" t="s">
        <v>27689</v>
      </c>
      <c r="B4021" s="360" t="s">
        <v>39659</v>
      </c>
      <c r="C4021" s="359" t="s">
        <v>6594</v>
      </c>
      <c r="D4021" s="364">
        <v>6076.71</v>
      </c>
    </row>
    <row r="4022" spans="1:4" s="326" customFormat="1" ht="30" x14ac:dyDescent="0.25">
      <c r="A4022" s="360" t="s">
        <v>27690</v>
      </c>
      <c r="B4022" s="360" t="s">
        <v>39660</v>
      </c>
      <c r="C4022" s="359" t="s">
        <v>6594</v>
      </c>
      <c r="D4022" s="364">
        <v>4705</v>
      </c>
    </row>
    <row r="4023" spans="1:4" s="326" customFormat="1" ht="30" x14ac:dyDescent="0.25">
      <c r="A4023" s="360" t="s">
        <v>27691</v>
      </c>
      <c r="B4023" s="360" t="s">
        <v>39661</v>
      </c>
      <c r="C4023" s="359" t="s">
        <v>6594</v>
      </c>
      <c r="D4023" s="364">
        <v>4281.13</v>
      </c>
    </row>
    <row r="4024" spans="1:4" s="326" customFormat="1" ht="30" x14ac:dyDescent="0.25">
      <c r="A4024" s="360" t="s">
        <v>27692</v>
      </c>
      <c r="B4024" s="360" t="s">
        <v>39662</v>
      </c>
      <c r="C4024" s="359" t="s">
        <v>6594</v>
      </c>
      <c r="D4024" s="364">
        <v>5624.63</v>
      </c>
    </row>
    <row r="4025" spans="1:4" s="326" customFormat="1" ht="30" x14ac:dyDescent="0.25">
      <c r="A4025" s="360" t="s">
        <v>27693</v>
      </c>
      <c r="B4025" s="360" t="s">
        <v>39663</v>
      </c>
      <c r="C4025" s="359" t="s">
        <v>6594</v>
      </c>
      <c r="D4025" s="364">
        <v>5215.78</v>
      </c>
    </row>
    <row r="4026" spans="1:4" s="326" customFormat="1" ht="30" x14ac:dyDescent="0.25">
      <c r="A4026" s="360" t="s">
        <v>27694</v>
      </c>
      <c r="B4026" s="360" t="s">
        <v>39664</v>
      </c>
      <c r="C4026" s="359" t="s">
        <v>6594</v>
      </c>
      <c r="D4026" s="364">
        <v>6438.43</v>
      </c>
    </row>
    <row r="4027" spans="1:4" s="326" customFormat="1" ht="30" x14ac:dyDescent="0.25">
      <c r="A4027" s="360" t="s">
        <v>27695</v>
      </c>
      <c r="B4027" s="360" t="s">
        <v>39665</v>
      </c>
      <c r="C4027" s="359" t="s">
        <v>6594</v>
      </c>
      <c r="D4027" s="364">
        <v>5937.3</v>
      </c>
    </row>
    <row r="4028" spans="1:4" s="326" customFormat="1" ht="30" x14ac:dyDescent="0.25">
      <c r="A4028" s="360" t="s">
        <v>27696</v>
      </c>
      <c r="B4028" s="360" t="s">
        <v>39666</v>
      </c>
      <c r="C4028" s="359" t="s">
        <v>6594</v>
      </c>
      <c r="D4028" s="364">
        <v>7685.21</v>
      </c>
    </row>
    <row r="4029" spans="1:4" s="326" customFormat="1" ht="30" x14ac:dyDescent="0.25">
      <c r="A4029" s="360" t="s">
        <v>27697</v>
      </c>
      <c r="B4029" s="360" t="s">
        <v>39667</v>
      </c>
      <c r="C4029" s="359" t="s">
        <v>6594</v>
      </c>
      <c r="D4029" s="364">
        <v>7184.09</v>
      </c>
    </row>
    <row r="4030" spans="1:4" s="326" customFormat="1" ht="30" x14ac:dyDescent="0.25">
      <c r="A4030" s="360" t="s">
        <v>27698</v>
      </c>
      <c r="B4030" s="360" t="s">
        <v>39668</v>
      </c>
      <c r="C4030" s="359" t="s">
        <v>6594</v>
      </c>
      <c r="D4030" s="364">
        <v>5215.3100000000004</v>
      </c>
    </row>
    <row r="4031" spans="1:4" s="326" customFormat="1" ht="30" x14ac:dyDescent="0.25">
      <c r="A4031" s="360" t="s">
        <v>27699</v>
      </c>
      <c r="B4031" s="360" t="s">
        <v>39669</v>
      </c>
      <c r="C4031" s="359" t="s">
        <v>6594</v>
      </c>
      <c r="D4031" s="364">
        <v>4764.6099999999997</v>
      </c>
    </row>
    <row r="4032" spans="1:4" s="326" customFormat="1" ht="30" x14ac:dyDescent="0.25">
      <c r="A4032" s="360" t="s">
        <v>27700</v>
      </c>
      <c r="B4032" s="360" t="s">
        <v>39670</v>
      </c>
      <c r="C4032" s="359" t="s">
        <v>6594</v>
      </c>
      <c r="D4032" s="364">
        <v>6105.59</v>
      </c>
    </row>
    <row r="4033" spans="1:4" s="326" customFormat="1" ht="30" x14ac:dyDescent="0.25">
      <c r="A4033" s="360" t="s">
        <v>27701</v>
      </c>
      <c r="B4033" s="360" t="s">
        <v>39671</v>
      </c>
      <c r="C4033" s="359" t="s">
        <v>6594</v>
      </c>
      <c r="D4033" s="364">
        <v>5669.92</v>
      </c>
    </row>
    <row r="4034" spans="1:4" s="326" customFormat="1" ht="30" x14ac:dyDescent="0.25">
      <c r="A4034" s="360" t="s">
        <v>27702</v>
      </c>
      <c r="B4034" s="360" t="s">
        <v>39672</v>
      </c>
      <c r="C4034" s="359" t="s">
        <v>6594</v>
      </c>
      <c r="D4034" s="364">
        <v>6927.57</v>
      </c>
    </row>
    <row r="4035" spans="1:4" s="326" customFormat="1" ht="30" x14ac:dyDescent="0.25">
      <c r="A4035" s="360" t="s">
        <v>27703</v>
      </c>
      <c r="B4035" s="360" t="s">
        <v>39673</v>
      </c>
      <c r="C4035" s="359" t="s">
        <v>6594</v>
      </c>
      <c r="D4035" s="364">
        <v>6394.24</v>
      </c>
    </row>
    <row r="4036" spans="1:4" s="326" customFormat="1" ht="30" x14ac:dyDescent="0.25">
      <c r="A4036" s="360" t="s">
        <v>27704</v>
      </c>
      <c r="B4036" s="360" t="s">
        <v>39674</v>
      </c>
      <c r="C4036" s="359" t="s">
        <v>6594</v>
      </c>
      <c r="D4036" s="364">
        <v>7989.95</v>
      </c>
    </row>
    <row r="4037" spans="1:4" s="326" customFormat="1" ht="30" x14ac:dyDescent="0.25">
      <c r="A4037" s="360" t="s">
        <v>27705</v>
      </c>
      <c r="B4037" s="360" t="s">
        <v>39675</v>
      </c>
      <c r="C4037" s="359" t="s">
        <v>6594</v>
      </c>
      <c r="D4037" s="364">
        <v>7371.86</v>
      </c>
    </row>
    <row r="4038" spans="1:4" s="326" customFormat="1" ht="30" x14ac:dyDescent="0.25">
      <c r="A4038" s="360" t="s">
        <v>27706</v>
      </c>
      <c r="B4038" s="360" t="s">
        <v>39676</v>
      </c>
      <c r="C4038" s="359" t="s">
        <v>6594</v>
      </c>
      <c r="D4038" s="364">
        <v>5614.3</v>
      </c>
    </row>
    <row r="4039" spans="1:4" s="326" customFormat="1" ht="30" x14ac:dyDescent="0.25">
      <c r="A4039" s="360" t="s">
        <v>27707</v>
      </c>
      <c r="B4039" s="360" t="s">
        <v>39677</v>
      </c>
      <c r="C4039" s="359" t="s">
        <v>6594</v>
      </c>
      <c r="D4039" s="364">
        <v>5136.7700000000004</v>
      </c>
    </row>
    <row r="4040" spans="1:4" s="326" customFormat="1" ht="30" x14ac:dyDescent="0.25">
      <c r="A4040" s="360" t="s">
        <v>27708</v>
      </c>
      <c r="B4040" s="360" t="s">
        <v>39678</v>
      </c>
      <c r="C4040" s="359" t="s">
        <v>6594</v>
      </c>
      <c r="D4040" s="364">
        <v>6557.2</v>
      </c>
    </row>
    <row r="4041" spans="1:4" s="326" customFormat="1" ht="30" x14ac:dyDescent="0.25">
      <c r="A4041" s="360" t="s">
        <v>27709</v>
      </c>
      <c r="B4041" s="360" t="s">
        <v>39679</v>
      </c>
      <c r="C4041" s="359" t="s">
        <v>6594</v>
      </c>
      <c r="D4041" s="364">
        <v>6094.7</v>
      </c>
    </row>
    <row r="4042" spans="1:4" s="326" customFormat="1" ht="30" x14ac:dyDescent="0.25">
      <c r="A4042" s="360" t="s">
        <v>27710</v>
      </c>
      <c r="B4042" s="360" t="s">
        <v>39680</v>
      </c>
      <c r="C4042" s="359" t="s">
        <v>6594</v>
      </c>
      <c r="D4042" s="364">
        <v>7403.54</v>
      </c>
    </row>
    <row r="4043" spans="1:4" s="326" customFormat="1" ht="30" x14ac:dyDescent="0.25">
      <c r="A4043" s="360" t="s">
        <v>27711</v>
      </c>
      <c r="B4043" s="360" t="s">
        <v>39681</v>
      </c>
      <c r="C4043" s="359" t="s">
        <v>6594</v>
      </c>
      <c r="D4043" s="364">
        <v>6838.03</v>
      </c>
    </row>
    <row r="4044" spans="1:4" s="326" customFormat="1" ht="30" x14ac:dyDescent="0.25">
      <c r="A4044" s="360" t="s">
        <v>27712</v>
      </c>
      <c r="B4044" s="360" t="s">
        <v>39682</v>
      </c>
      <c r="C4044" s="359" t="s">
        <v>6594</v>
      </c>
      <c r="D4044" s="364">
        <v>8496.3700000000008</v>
      </c>
    </row>
    <row r="4045" spans="1:4" s="326" customFormat="1" ht="30" x14ac:dyDescent="0.25">
      <c r="A4045" s="360" t="s">
        <v>27713</v>
      </c>
      <c r="B4045" s="360" t="s">
        <v>39683</v>
      </c>
      <c r="C4045" s="359" t="s">
        <v>6594</v>
      </c>
      <c r="D4045" s="364">
        <v>7840.72</v>
      </c>
    </row>
    <row r="4046" spans="1:4" s="326" customFormat="1" ht="30" x14ac:dyDescent="0.25">
      <c r="A4046" s="360" t="s">
        <v>27714</v>
      </c>
      <c r="B4046" s="360" t="s">
        <v>39684</v>
      </c>
      <c r="C4046" s="359" t="s">
        <v>6594</v>
      </c>
      <c r="D4046" s="364">
        <v>6354.02</v>
      </c>
    </row>
    <row r="4047" spans="1:4" s="326" customFormat="1" ht="30" x14ac:dyDescent="0.25">
      <c r="A4047" s="360" t="s">
        <v>27715</v>
      </c>
      <c r="B4047" s="360" t="s">
        <v>39685</v>
      </c>
      <c r="C4047" s="359" t="s">
        <v>6594</v>
      </c>
      <c r="D4047" s="364">
        <v>5770.86</v>
      </c>
    </row>
    <row r="4048" spans="1:4" s="326" customFormat="1" ht="30" x14ac:dyDescent="0.25">
      <c r="A4048" s="360" t="s">
        <v>27716</v>
      </c>
      <c r="B4048" s="360" t="s">
        <v>39686</v>
      </c>
      <c r="C4048" s="359" t="s">
        <v>6594</v>
      </c>
      <c r="D4048" s="364">
        <v>7353.1</v>
      </c>
    </row>
    <row r="4049" spans="1:4" s="326" customFormat="1" ht="30" x14ac:dyDescent="0.25">
      <c r="A4049" s="360" t="s">
        <v>27717</v>
      </c>
      <c r="B4049" s="360" t="s">
        <v>39687</v>
      </c>
      <c r="C4049" s="359" t="s">
        <v>6594</v>
      </c>
      <c r="D4049" s="364">
        <v>6795.69</v>
      </c>
    </row>
    <row r="4050" spans="1:4" s="326" customFormat="1" ht="30" x14ac:dyDescent="0.25">
      <c r="A4050" s="360" t="s">
        <v>27718</v>
      </c>
      <c r="B4050" s="360" t="s">
        <v>39688</v>
      </c>
      <c r="C4050" s="359" t="s">
        <v>6594</v>
      </c>
      <c r="D4050" s="364">
        <v>8391.18</v>
      </c>
    </row>
    <row r="4051" spans="1:4" s="326" customFormat="1" ht="30" x14ac:dyDescent="0.25">
      <c r="A4051" s="360" t="s">
        <v>27719</v>
      </c>
      <c r="B4051" s="360" t="s">
        <v>39689</v>
      </c>
      <c r="C4051" s="359" t="s">
        <v>6594</v>
      </c>
      <c r="D4051" s="364">
        <v>7808.02</v>
      </c>
    </row>
    <row r="4052" spans="1:4" s="326" customFormat="1" ht="30" x14ac:dyDescent="0.25">
      <c r="A4052" s="360" t="s">
        <v>27720</v>
      </c>
      <c r="B4052" s="360" t="s">
        <v>39690</v>
      </c>
      <c r="C4052" s="359" t="s">
        <v>6594</v>
      </c>
      <c r="D4052" s="364">
        <v>9563.94</v>
      </c>
    </row>
    <row r="4053" spans="1:4" s="326" customFormat="1" ht="30" x14ac:dyDescent="0.25">
      <c r="A4053" s="360" t="s">
        <v>27721</v>
      </c>
      <c r="B4053" s="360" t="s">
        <v>39691</v>
      </c>
      <c r="C4053" s="359" t="s">
        <v>6594</v>
      </c>
      <c r="D4053" s="364">
        <v>8890.65</v>
      </c>
    </row>
    <row r="4054" spans="1:4" s="326" customFormat="1" ht="30" x14ac:dyDescent="0.25">
      <c r="A4054" s="360" t="s">
        <v>27722</v>
      </c>
      <c r="B4054" s="360" t="s">
        <v>39692</v>
      </c>
      <c r="C4054" s="359" t="s">
        <v>6594</v>
      </c>
      <c r="D4054" s="364">
        <v>7309.2</v>
      </c>
    </row>
    <row r="4055" spans="1:4" s="326" customFormat="1" ht="30" x14ac:dyDescent="0.25">
      <c r="A4055" s="360" t="s">
        <v>27723</v>
      </c>
      <c r="B4055" s="360" t="s">
        <v>39693</v>
      </c>
      <c r="C4055" s="359" t="s">
        <v>6594</v>
      </c>
      <c r="D4055" s="364">
        <v>6661.65</v>
      </c>
    </row>
    <row r="4056" spans="1:4" s="326" customFormat="1" ht="30" x14ac:dyDescent="0.25">
      <c r="A4056" s="360" t="s">
        <v>27724</v>
      </c>
      <c r="B4056" s="360" t="s">
        <v>39694</v>
      </c>
      <c r="C4056" s="359" t="s">
        <v>6594</v>
      </c>
      <c r="D4056" s="364">
        <v>8449.9500000000007</v>
      </c>
    </row>
    <row r="4057" spans="1:4" s="326" customFormat="1" ht="30" x14ac:dyDescent="0.25">
      <c r="A4057" s="360" t="s">
        <v>27725</v>
      </c>
      <c r="B4057" s="360" t="s">
        <v>39695</v>
      </c>
      <c r="C4057" s="359" t="s">
        <v>6594</v>
      </c>
      <c r="D4057" s="364">
        <v>7828.16</v>
      </c>
    </row>
    <row r="4058" spans="1:4" s="326" customFormat="1" ht="30" x14ac:dyDescent="0.25">
      <c r="A4058" s="360" t="s">
        <v>27726</v>
      </c>
      <c r="B4058" s="360" t="s">
        <v>39696</v>
      </c>
      <c r="C4058" s="359" t="s">
        <v>6594</v>
      </c>
      <c r="D4058" s="364">
        <v>9523.4500000000007</v>
      </c>
    </row>
    <row r="4059" spans="1:4" s="326" customFormat="1" ht="30" x14ac:dyDescent="0.25">
      <c r="A4059" s="360" t="s">
        <v>27727</v>
      </c>
      <c r="B4059" s="360" t="s">
        <v>39697</v>
      </c>
      <c r="C4059" s="359" t="s">
        <v>6594</v>
      </c>
      <c r="D4059" s="364">
        <v>8875.91</v>
      </c>
    </row>
    <row r="4060" spans="1:4" s="326" customFormat="1" ht="30" x14ac:dyDescent="0.25">
      <c r="A4060" s="360" t="s">
        <v>27728</v>
      </c>
      <c r="B4060" s="360" t="s">
        <v>39698</v>
      </c>
      <c r="C4060" s="359" t="s">
        <v>6594</v>
      </c>
      <c r="D4060" s="365">
        <v>11065.76</v>
      </c>
    </row>
    <row r="4061" spans="1:4" s="326" customFormat="1" ht="30" x14ac:dyDescent="0.25">
      <c r="A4061" s="360" t="s">
        <v>27729</v>
      </c>
      <c r="B4061" s="360" t="s">
        <v>39699</v>
      </c>
      <c r="C4061" s="359" t="s">
        <v>6594</v>
      </c>
      <c r="D4061" s="365">
        <v>10317.35</v>
      </c>
    </row>
    <row r="4062" spans="1:4" s="326" customFormat="1" ht="15" x14ac:dyDescent="0.25">
      <c r="A4062" s="360" t="s">
        <v>27458</v>
      </c>
      <c r="B4062" s="360" t="s">
        <v>41468</v>
      </c>
      <c r="C4062" s="359" t="s">
        <v>6594</v>
      </c>
      <c r="D4062" s="362">
        <v>487.75</v>
      </c>
    </row>
    <row r="4063" spans="1:4" s="326" customFormat="1" ht="15" x14ac:dyDescent="0.25">
      <c r="A4063" s="360" t="s">
        <v>27459</v>
      </c>
      <c r="B4063" s="360" t="s">
        <v>41469</v>
      </c>
      <c r="C4063" s="359" t="s">
        <v>6594</v>
      </c>
      <c r="D4063" s="362">
        <v>457.42</v>
      </c>
    </row>
    <row r="4064" spans="1:4" s="326" customFormat="1" ht="15" x14ac:dyDescent="0.25">
      <c r="A4064" s="360" t="s">
        <v>27460</v>
      </c>
      <c r="B4064" s="360" t="s">
        <v>41470</v>
      </c>
      <c r="C4064" s="359" t="s">
        <v>6594</v>
      </c>
      <c r="D4064" s="362">
        <v>523.01</v>
      </c>
    </row>
    <row r="4065" spans="1:4" s="326" customFormat="1" ht="15" x14ac:dyDescent="0.25">
      <c r="A4065" s="360" t="s">
        <v>27461</v>
      </c>
      <c r="B4065" s="360" t="s">
        <v>41471</v>
      </c>
      <c r="C4065" s="359" t="s">
        <v>6594</v>
      </c>
      <c r="D4065" s="362">
        <v>492.68</v>
      </c>
    </row>
    <row r="4066" spans="1:4" s="326" customFormat="1" ht="15" x14ac:dyDescent="0.25">
      <c r="A4066" s="360" t="s">
        <v>27462</v>
      </c>
      <c r="B4066" s="360" t="s">
        <v>41472</v>
      </c>
      <c r="C4066" s="359" t="s">
        <v>6594</v>
      </c>
      <c r="D4066" s="362">
        <v>532.61</v>
      </c>
    </row>
    <row r="4067" spans="1:4" s="326" customFormat="1" ht="15" x14ac:dyDescent="0.25">
      <c r="A4067" s="360" t="s">
        <v>27463</v>
      </c>
      <c r="B4067" s="360" t="s">
        <v>41473</v>
      </c>
      <c r="C4067" s="359" t="s">
        <v>6594</v>
      </c>
      <c r="D4067" s="362">
        <v>502.28</v>
      </c>
    </row>
    <row r="4068" spans="1:4" s="326" customFormat="1" ht="15" x14ac:dyDescent="0.25">
      <c r="A4068" s="360" t="s">
        <v>27464</v>
      </c>
      <c r="B4068" s="360" t="s">
        <v>41474</v>
      </c>
      <c r="C4068" s="359" t="s">
        <v>6594</v>
      </c>
      <c r="D4068" s="362">
        <v>776.85</v>
      </c>
    </row>
    <row r="4069" spans="1:4" s="326" customFormat="1" ht="15" x14ac:dyDescent="0.25">
      <c r="A4069" s="360" t="s">
        <v>27465</v>
      </c>
      <c r="B4069" s="360" t="s">
        <v>41475</v>
      </c>
      <c r="C4069" s="359" t="s">
        <v>6594</v>
      </c>
      <c r="D4069" s="362">
        <v>728.75</v>
      </c>
    </row>
    <row r="4070" spans="1:4" s="326" customFormat="1" ht="15" x14ac:dyDescent="0.25">
      <c r="A4070" s="360" t="s">
        <v>27466</v>
      </c>
      <c r="B4070" s="360" t="s">
        <v>41476</v>
      </c>
      <c r="C4070" s="359" t="s">
        <v>6594</v>
      </c>
      <c r="D4070" s="362">
        <v>789.82</v>
      </c>
    </row>
    <row r="4071" spans="1:4" s="326" customFormat="1" ht="15" x14ac:dyDescent="0.25">
      <c r="A4071" s="360" t="s">
        <v>27467</v>
      </c>
      <c r="B4071" s="360" t="s">
        <v>41477</v>
      </c>
      <c r="C4071" s="359" t="s">
        <v>6594</v>
      </c>
      <c r="D4071" s="362">
        <v>741.72</v>
      </c>
    </row>
    <row r="4072" spans="1:4" s="326" customFormat="1" ht="15" x14ac:dyDescent="0.25">
      <c r="A4072" s="360" t="s">
        <v>27468</v>
      </c>
      <c r="B4072" s="360" t="s">
        <v>41478</v>
      </c>
      <c r="C4072" s="359" t="s">
        <v>6594</v>
      </c>
      <c r="D4072" s="362">
        <v>832.36</v>
      </c>
    </row>
    <row r="4073" spans="1:4" s="326" customFormat="1" ht="15" x14ac:dyDescent="0.25">
      <c r="A4073" s="360" t="s">
        <v>27469</v>
      </c>
      <c r="B4073" s="360" t="s">
        <v>41479</v>
      </c>
      <c r="C4073" s="359" t="s">
        <v>6594</v>
      </c>
      <c r="D4073" s="362">
        <v>784.21</v>
      </c>
    </row>
    <row r="4074" spans="1:4" s="326" customFormat="1" ht="15" x14ac:dyDescent="0.25">
      <c r="A4074" s="360" t="s">
        <v>27470</v>
      </c>
      <c r="B4074" s="360" t="s">
        <v>41480</v>
      </c>
      <c r="C4074" s="359" t="s">
        <v>6594</v>
      </c>
      <c r="D4074" s="364">
        <v>1062.27</v>
      </c>
    </row>
    <row r="4075" spans="1:4" s="326" customFormat="1" ht="15" x14ac:dyDescent="0.25">
      <c r="A4075" s="360" t="s">
        <v>27471</v>
      </c>
      <c r="B4075" s="360" t="s">
        <v>41481</v>
      </c>
      <c r="C4075" s="359" t="s">
        <v>6594</v>
      </c>
      <c r="D4075" s="362">
        <v>992.89</v>
      </c>
    </row>
    <row r="4076" spans="1:4" s="326" customFormat="1" ht="15" x14ac:dyDescent="0.25">
      <c r="A4076" s="360" t="s">
        <v>27472</v>
      </c>
      <c r="B4076" s="360" t="s">
        <v>41482</v>
      </c>
      <c r="C4076" s="359" t="s">
        <v>6594</v>
      </c>
      <c r="D4076" s="364">
        <v>1106.9100000000001</v>
      </c>
    </row>
    <row r="4077" spans="1:4" s="326" customFormat="1" ht="15" x14ac:dyDescent="0.25">
      <c r="A4077" s="360" t="s">
        <v>27473</v>
      </c>
      <c r="B4077" s="360" t="s">
        <v>41483</v>
      </c>
      <c r="C4077" s="359" t="s">
        <v>6594</v>
      </c>
      <c r="D4077" s="364">
        <v>1037.53</v>
      </c>
    </row>
    <row r="4078" spans="1:4" s="326" customFormat="1" ht="15" x14ac:dyDescent="0.25">
      <c r="A4078" s="360" t="s">
        <v>27474</v>
      </c>
      <c r="B4078" s="360" t="s">
        <v>41484</v>
      </c>
      <c r="C4078" s="359" t="s">
        <v>6594</v>
      </c>
      <c r="D4078" s="364">
        <v>1136.97</v>
      </c>
    </row>
    <row r="4079" spans="1:4" s="326" customFormat="1" ht="15" x14ac:dyDescent="0.25">
      <c r="A4079" s="360" t="s">
        <v>27475</v>
      </c>
      <c r="B4079" s="360" t="s">
        <v>41485</v>
      </c>
      <c r="C4079" s="359" t="s">
        <v>6594</v>
      </c>
      <c r="D4079" s="364">
        <v>1067.43</v>
      </c>
    </row>
    <row r="4080" spans="1:4" s="326" customFormat="1" ht="15" x14ac:dyDescent="0.25">
      <c r="A4080" s="360" t="s">
        <v>27476</v>
      </c>
      <c r="B4080" s="360" t="s">
        <v>41486</v>
      </c>
      <c r="C4080" s="359" t="s">
        <v>6594</v>
      </c>
      <c r="D4080" s="364">
        <v>1579.91</v>
      </c>
    </row>
    <row r="4081" spans="1:4" s="326" customFormat="1" ht="15" x14ac:dyDescent="0.25">
      <c r="A4081" s="360" t="s">
        <v>27477</v>
      </c>
      <c r="B4081" s="360" t="s">
        <v>41487</v>
      </c>
      <c r="C4081" s="359" t="s">
        <v>6594</v>
      </c>
      <c r="D4081" s="364">
        <v>1481.21</v>
      </c>
    </row>
    <row r="4082" spans="1:4" s="326" customFormat="1" ht="15" x14ac:dyDescent="0.25">
      <c r="A4082" s="360" t="s">
        <v>27478</v>
      </c>
      <c r="B4082" s="360" t="s">
        <v>41488</v>
      </c>
      <c r="C4082" s="359" t="s">
        <v>6594</v>
      </c>
      <c r="D4082" s="364">
        <v>1592.55</v>
      </c>
    </row>
    <row r="4083" spans="1:4" s="326" customFormat="1" ht="15" x14ac:dyDescent="0.25">
      <c r="A4083" s="360" t="s">
        <v>27479</v>
      </c>
      <c r="B4083" s="360" t="s">
        <v>41489</v>
      </c>
      <c r="C4083" s="359" t="s">
        <v>6594</v>
      </c>
      <c r="D4083" s="364">
        <v>1493.85</v>
      </c>
    </row>
    <row r="4084" spans="1:4" s="326" customFormat="1" ht="15" x14ac:dyDescent="0.25">
      <c r="A4084" s="360" t="s">
        <v>27480</v>
      </c>
      <c r="B4084" s="360" t="s">
        <v>41490</v>
      </c>
      <c r="C4084" s="359" t="s">
        <v>6594</v>
      </c>
      <c r="D4084" s="364">
        <v>1724.17</v>
      </c>
    </row>
    <row r="4085" spans="1:4" s="326" customFormat="1" ht="15" x14ac:dyDescent="0.25">
      <c r="A4085" s="360" t="s">
        <v>27481</v>
      </c>
      <c r="B4085" s="360" t="s">
        <v>41491</v>
      </c>
      <c r="C4085" s="359" t="s">
        <v>6594</v>
      </c>
      <c r="D4085" s="364">
        <v>1625.12</v>
      </c>
    </row>
    <row r="4086" spans="1:4" s="326" customFormat="1" ht="15" x14ac:dyDescent="0.25">
      <c r="A4086" s="360" t="s">
        <v>27482</v>
      </c>
      <c r="B4086" s="360" t="s">
        <v>41492</v>
      </c>
      <c r="C4086" s="359" t="s">
        <v>6594</v>
      </c>
      <c r="D4086" s="364">
        <v>1900.96</v>
      </c>
    </row>
    <row r="4087" spans="1:4" s="326" customFormat="1" ht="15" x14ac:dyDescent="0.25">
      <c r="A4087" s="360" t="s">
        <v>27483</v>
      </c>
      <c r="B4087" s="360" t="s">
        <v>41493</v>
      </c>
      <c r="C4087" s="359" t="s">
        <v>6594</v>
      </c>
      <c r="D4087" s="364">
        <v>1750.99</v>
      </c>
    </row>
    <row r="4088" spans="1:4" s="326" customFormat="1" ht="15" x14ac:dyDescent="0.25">
      <c r="A4088" s="360" t="s">
        <v>27484</v>
      </c>
      <c r="B4088" s="360" t="s">
        <v>41494</v>
      </c>
      <c r="C4088" s="359" t="s">
        <v>6594</v>
      </c>
      <c r="D4088" s="364">
        <v>2101.7199999999998</v>
      </c>
    </row>
    <row r="4089" spans="1:4" s="326" customFormat="1" ht="15" x14ac:dyDescent="0.25">
      <c r="A4089" s="360" t="s">
        <v>27485</v>
      </c>
      <c r="B4089" s="360" t="s">
        <v>41495</v>
      </c>
      <c r="C4089" s="359" t="s">
        <v>6594</v>
      </c>
      <c r="D4089" s="364">
        <v>1951.75</v>
      </c>
    </row>
    <row r="4090" spans="1:4" s="326" customFormat="1" ht="15" x14ac:dyDescent="0.25">
      <c r="A4090" s="360" t="s">
        <v>27486</v>
      </c>
      <c r="B4090" s="360" t="s">
        <v>41496</v>
      </c>
      <c r="C4090" s="359" t="s">
        <v>6594</v>
      </c>
      <c r="D4090" s="364">
        <v>2282.13</v>
      </c>
    </row>
    <row r="4091" spans="1:4" s="326" customFormat="1" ht="15" x14ac:dyDescent="0.25">
      <c r="A4091" s="360" t="s">
        <v>27487</v>
      </c>
      <c r="B4091" s="360" t="s">
        <v>41497</v>
      </c>
      <c r="C4091" s="359" t="s">
        <v>6594</v>
      </c>
      <c r="D4091" s="364">
        <v>2131.5100000000002</v>
      </c>
    </row>
    <row r="4092" spans="1:4" s="326" customFormat="1" ht="30" x14ac:dyDescent="0.25">
      <c r="A4092" s="360" t="s">
        <v>27730</v>
      </c>
      <c r="B4092" s="360" t="s">
        <v>39700</v>
      </c>
      <c r="C4092" s="359" t="s">
        <v>6594</v>
      </c>
      <c r="D4092" s="364">
        <v>6399.61</v>
      </c>
    </row>
    <row r="4093" spans="1:4" s="326" customFormat="1" ht="30" x14ac:dyDescent="0.25">
      <c r="A4093" s="360" t="s">
        <v>27731</v>
      </c>
      <c r="B4093" s="360" t="s">
        <v>39701</v>
      </c>
      <c r="C4093" s="359" t="s">
        <v>6594</v>
      </c>
      <c r="D4093" s="364">
        <v>5792.6</v>
      </c>
    </row>
    <row r="4094" spans="1:4" s="326" customFormat="1" ht="30" x14ac:dyDescent="0.25">
      <c r="A4094" s="360" t="s">
        <v>27732</v>
      </c>
      <c r="B4094" s="360" t="s">
        <v>39702</v>
      </c>
      <c r="C4094" s="359" t="s">
        <v>6594</v>
      </c>
      <c r="D4094" s="364">
        <v>6596.54</v>
      </c>
    </row>
    <row r="4095" spans="1:4" s="326" customFormat="1" ht="30" x14ac:dyDescent="0.25">
      <c r="A4095" s="360" t="s">
        <v>27733</v>
      </c>
      <c r="B4095" s="360" t="s">
        <v>39703</v>
      </c>
      <c r="C4095" s="359" t="s">
        <v>6594</v>
      </c>
      <c r="D4095" s="364">
        <v>6033.52</v>
      </c>
    </row>
    <row r="4096" spans="1:4" s="326" customFormat="1" ht="30" x14ac:dyDescent="0.25">
      <c r="A4096" s="360" t="s">
        <v>27734</v>
      </c>
      <c r="B4096" s="360" t="s">
        <v>39704</v>
      </c>
      <c r="C4096" s="359" t="s">
        <v>6594</v>
      </c>
      <c r="D4096" s="364">
        <v>6801.38</v>
      </c>
    </row>
    <row r="4097" spans="1:4" s="326" customFormat="1" ht="30" x14ac:dyDescent="0.25">
      <c r="A4097" s="360" t="s">
        <v>27735</v>
      </c>
      <c r="B4097" s="360" t="s">
        <v>39705</v>
      </c>
      <c r="C4097" s="359" t="s">
        <v>6594</v>
      </c>
      <c r="D4097" s="364">
        <v>6194.36</v>
      </c>
    </row>
    <row r="4098" spans="1:4" s="326" customFormat="1" ht="30" x14ac:dyDescent="0.25">
      <c r="A4098" s="360" t="s">
        <v>27736</v>
      </c>
      <c r="B4098" s="360" t="s">
        <v>39706</v>
      </c>
      <c r="C4098" s="359" t="s">
        <v>6594</v>
      </c>
      <c r="D4098" s="364">
        <v>7572.52</v>
      </c>
    </row>
    <row r="4099" spans="1:4" s="326" customFormat="1" ht="30" x14ac:dyDescent="0.25">
      <c r="A4099" s="360" t="s">
        <v>27737</v>
      </c>
      <c r="B4099" s="360" t="s">
        <v>39707</v>
      </c>
      <c r="C4099" s="359" t="s">
        <v>6594</v>
      </c>
      <c r="D4099" s="364">
        <v>6965.51</v>
      </c>
    </row>
    <row r="4100" spans="1:4" s="326" customFormat="1" ht="30" x14ac:dyDescent="0.25">
      <c r="A4100" s="360" t="s">
        <v>27738</v>
      </c>
      <c r="B4100" s="360" t="s">
        <v>39708</v>
      </c>
      <c r="C4100" s="359" t="s">
        <v>6594</v>
      </c>
      <c r="D4100" s="364">
        <v>9031.24</v>
      </c>
    </row>
    <row r="4101" spans="1:4" s="326" customFormat="1" ht="30" x14ac:dyDescent="0.25">
      <c r="A4101" s="360" t="s">
        <v>27739</v>
      </c>
      <c r="B4101" s="360" t="s">
        <v>39709</v>
      </c>
      <c r="C4101" s="359" t="s">
        <v>6594</v>
      </c>
      <c r="D4101" s="364">
        <v>8090.66</v>
      </c>
    </row>
    <row r="4102" spans="1:4" s="326" customFormat="1" ht="30" x14ac:dyDescent="0.25">
      <c r="A4102" s="360" t="s">
        <v>27740</v>
      </c>
      <c r="B4102" s="360" t="s">
        <v>39710</v>
      </c>
      <c r="C4102" s="359" t="s">
        <v>6594</v>
      </c>
      <c r="D4102" s="365">
        <v>10281.9</v>
      </c>
    </row>
    <row r="4103" spans="1:4" s="326" customFormat="1" ht="30" x14ac:dyDescent="0.25">
      <c r="A4103" s="360" t="s">
        <v>27741</v>
      </c>
      <c r="B4103" s="360" t="s">
        <v>39711</v>
      </c>
      <c r="C4103" s="359" t="s">
        <v>6594</v>
      </c>
      <c r="D4103" s="364">
        <v>9385.32</v>
      </c>
    </row>
    <row r="4104" spans="1:4" s="326" customFormat="1" ht="30" x14ac:dyDescent="0.25">
      <c r="A4104" s="360" t="s">
        <v>27742</v>
      </c>
      <c r="B4104" s="360" t="s">
        <v>39712</v>
      </c>
      <c r="C4104" s="359" t="s">
        <v>6594</v>
      </c>
      <c r="D4104" s="365">
        <v>11731.26</v>
      </c>
    </row>
    <row r="4105" spans="1:4" s="326" customFormat="1" ht="30" x14ac:dyDescent="0.25">
      <c r="A4105" s="360" t="s">
        <v>27743</v>
      </c>
      <c r="B4105" s="360" t="s">
        <v>39713</v>
      </c>
      <c r="C4105" s="359" t="s">
        <v>6594</v>
      </c>
      <c r="D4105" s="365">
        <v>10790.67</v>
      </c>
    </row>
    <row r="4106" spans="1:4" s="326" customFormat="1" ht="30" x14ac:dyDescent="0.25">
      <c r="A4106" s="360" t="s">
        <v>27744</v>
      </c>
      <c r="B4106" s="360" t="s">
        <v>39714</v>
      </c>
      <c r="C4106" s="359" t="s">
        <v>6594</v>
      </c>
      <c r="D4106" s="365">
        <v>13592.04</v>
      </c>
    </row>
    <row r="4107" spans="1:4" s="326" customFormat="1" ht="30" x14ac:dyDescent="0.25">
      <c r="A4107" s="360" t="s">
        <v>27745</v>
      </c>
      <c r="B4107" s="360" t="s">
        <v>39715</v>
      </c>
      <c r="C4107" s="359" t="s">
        <v>6594</v>
      </c>
      <c r="D4107" s="365">
        <v>12486.21</v>
      </c>
    </row>
    <row r="4108" spans="1:4" s="326" customFormat="1" ht="30" x14ac:dyDescent="0.25">
      <c r="A4108" s="360" t="s">
        <v>27746</v>
      </c>
      <c r="B4108" s="360" t="s">
        <v>39716</v>
      </c>
      <c r="C4108" s="359" t="s">
        <v>6594</v>
      </c>
      <c r="D4108" s="365">
        <v>10833.6</v>
      </c>
    </row>
    <row r="4109" spans="1:4" s="326" customFormat="1" ht="30" x14ac:dyDescent="0.25">
      <c r="A4109" s="360" t="s">
        <v>27747</v>
      </c>
      <c r="B4109" s="360" t="s">
        <v>39717</v>
      </c>
      <c r="C4109" s="359" t="s">
        <v>6594</v>
      </c>
      <c r="D4109" s="364">
        <v>9785.7099999999991</v>
      </c>
    </row>
    <row r="4110" spans="1:4" s="326" customFormat="1" ht="30" x14ac:dyDescent="0.25">
      <c r="A4110" s="360" t="s">
        <v>27748</v>
      </c>
      <c r="B4110" s="360" t="s">
        <v>39718</v>
      </c>
      <c r="C4110" s="359" t="s">
        <v>6594</v>
      </c>
      <c r="D4110" s="365">
        <v>12463.52</v>
      </c>
    </row>
    <row r="4111" spans="1:4" s="326" customFormat="1" ht="30" x14ac:dyDescent="0.25">
      <c r="A4111" s="360" t="s">
        <v>27749</v>
      </c>
      <c r="B4111" s="360" t="s">
        <v>39719</v>
      </c>
      <c r="C4111" s="359" t="s">
        <v>6594</v>
      </c>
      <c r="D4111" s="365">
        <v>11459.62</v>
      </c>
    </row>
    <row r="4112" spans="1:4" s="326" customFormat="1" ht="30" x14ac:dyDescent="0.25">
      <c r="A4112" s="360" t="s">
        <v>27750</v>
      </c>
      <c r="B4112" s="360" t="s">
        <v>39720</v>
      </c>
      <c r="C4112" s="359" t="s">
        <v>6594</v>
      </c>
      <c r="D4112" s="365">
        <v>13549.81</v>
      </c>
    </row>
    <row r="4113" spans="1:4" s="326" customFormat="1" ht="30" x14ac:dyDescent="0.25">
      <c r="A4113" s="360" t="s">
        <v>27751</v>
      </c>
      <c r="B4113" s="360" t="s">
        <v>39721</v>
      </c>
      <c r="C4113" s="359" t="s">
        <v>6594</v>
      </c>
      <c r="D4113" s="365">
        <v>12501.92</v>
      </c>
    </row>
    <row r="4114" spans="1:4" s="326" customFormat="1" ht="30" x14ac:dyDescent="0.25">
      <c r="A4114" s="360" t="s">
        <v>27752</v>
      </c>
      <c r="B4114" s="360" t="s">
        <v>39722</v>
      </c>
      <c r="C4114" s="359" t="s">
        <v>6594</v>
      </c>
      <c r="D4114" s="365">
        <v>15163.74</v>
      </c>
    </row>
    <row r="4115" spans="1:4" s="326" customFormat="1" ht="30" x14ac:dyDescent="0.25">
      <c r="A4115" s="360" t="s">
        <v>27753</v>
      </c>
      <c r="B4115" s="360" t="s">
        <v>39723</v>
      </c>
      <c r="C4115" s="359" t="s">
        <v>6594</v>
      </c>
      <c r="D4115" s="365">
        <v>13929.14</v>
      </c>
    </row>
    <row r="4116" spans="1:4" s="326" customFormat="1" ht="30" x14ac:dyDescent="0.25">
      <c r="A4116" s="360" t="s">
        <v>27754</v>
      </c>
      <c r="B4116" s="360" t="s">
        <v>39724</v>
      </c>
      <c r="C4116" s="359" t="s">
        <v>6594</v>
      </c>
      <c r="D4116" s="365">
        <v>12200.72</v>
      </c>
    </row>
    <row r="4117" spans="1:4" s="326" customFormat="1" ht="30" x14ac:dyDescent="0.25">
      <c r="A4117" s="360" t="s">
        <v>27755</v>
      </c>
      <c r="B4117" s="360" t="s">
        <v>39725</v>
      </c>
      <c r="C4117" s="359" t="s">
        <v>6594</v>
      </c>
      <c r="D4117" s="365">
        <v>11050.03</v>
      </c>
    </row>
    <row r="4118" spans="1:4" s="326" customFormat="1" ht="30" x14ac:dyDescent="0.25">
      <c r="A4118" s="360" t="s">
        <v>27756</v>
      </c>
      <c r="B4118" s="360" t="s">
        <v>39726</v>
      </c>
      <c r="C4118" s="359" t="s">
        <v>6594</v>
      </c>
      <c r="D4118" s="365">
        <v>14539.04</v>
      </c>
    </row>
    <row r="4119" spans="1:4" s="326" customFormat="1" ht="30" x14ac:dyDescent="0.25">
      <c r="A4119" s="360" t="s">
        <v>27757</v>
      </c>
      <c r="B4119" s="360" t="s">
        <v>39727</v>
      </c>
      <c r="C4119" s="359" t="s">
        <v>6594</v>
      </c>
      <c r="D4119" s="365">
        <v>13432.35</v>
      </c>
    </row>
    <row r="4120" spans="1:4" s="326" customFormat="1" ht="30" x14ac:dyDescent="0.25">
      <c r="A4120" s="360" t="s">
        <v>27758</v>
      </c>
      <c r="B4120" s="360" t="s">
        <v>39728</v>
      </c>
      <c r="C4120" s="359" t="s">
        <v>6594</v>
      </c>
      <c r="D4120" s="365">
        <v>16684.919999999998</v>
      </c>
    </row>
    <row r="4121" spans="1:4" s="326" customFormat="1" ht="30" x14ac:dyDescent="0.25">
      <c r="A4121" s="360" t="s">
        <v>27759</v>
      </c>
      <c r="B4121" s="360" t="s">
        <v>39729</v>
      </c>
      <c r="C4121" s="359" t="s">
        <v>6594</v>
      </c>
      <c r="D4121" s="365">
        <v>15331.43</v>
      </c>
    </row>
    <row r="4122" spans="1:4" s="326" customFormat="1" ht="30" x14ac:dyDescent="0.25">
      <c r="A4122" s="360" t="s">
        <v>27760</v>
      </c>
      <c r="B4122" s="360" t="s">
        <v>39730</v>
      </c>
      <c r="C4122" s="359" t="s">
        <v>6594</v>
      </c>
      <c r="D4122" s="365">
        <v>19038.52</v>
      </c>
    </row>
    <row r="4123" spans="1:4" s="326" customFormat="1" ht="30" x14ac:dyDescent="0.25">
      <c r="A4123" s="360" t="s">
        <v>27761</v>
      </c>
      <c r="B4123" s="360" t="s">
        <v>39731</v>
      </c>
      <c r="C4123" s="359" t="s">
        <v>6594</v>
      </c>
      <c r="D4123" s="365">
        <v>17477.93</v>
      </c>
    </row>
    <row r="4124" spans="1:4" s="326" customFormat="1" ht="15" x14ac:dyDescent="0.25">
      <c r="A4124" s="360" t="s">
        <v>27488</v>
      </c>
      <c r="B4124" s="360" t="s">
        <v>41498</v>
      </c>
      <c r="C4124" s="359" t="s">
        <v>6594</v>
      </c>
      <c r="D4124" s="364">
        <v>2966.37</v>
      </c>
    </row>
    <row r="4125" spans="1:4" s="326" customFormat="1" ht="15" x14ac:dyDescent="0.25">
      <c r="A4125" s="360" t="s">
        <v>27489</v>
      </c>
      <c r="B4125" s="360" t="s">
        <v>41499</v>
      </c>
      <c r="C4125" s="359" t="s">
        <v>6594</v>
      </c>
      <c r="D4125" s="364">
        <v>2773.49</v>
      </c>
    </row>
    <row r="4126" spans="1:4" s="326" customFormat="1" ht="15" x14ac:dyDescent="0.25">
      <c r="A4126" s="360" t="s">
        <v>27490</v>
      </c>
      <c r="B4126" s="360" t="s">
        <v>41500</v>
      </c>
      <c r="C4126" s="359" t="s">
        <v>6594</v>
      </c>
      <c r="D4126" s="364">
        <v>3100.28</v>
      </c>
    </row>
    <row r="4127" spans="1:4" s="326" customFormat="1" ht="15" x14ac:dyDescent="0.25">
      <c r="A4127" s="360" t="s">
        <v>27491</v>
      </c>
      <c r="B4127" s="360" t="s">
        <v>41501</v>
      </c>
      <c r="C4127" s="359" t="s">
        <v>6594</v>
      </c>
      <c r="D4127" s="364">
        <v>2907.4</v>
      </c>
    </row>
    <row r="4128" spans="1:4" s="326" customFormat="1" ht="15" x14ac:dyDescent="0.25">
      <c r="A4128" s="360" t="s">
        <v>27492</v>
      </c>
      <c r="B4128" s="360" t="s">
        <v>41502</v>
      </c>
      <c r="C4128" s="359" t="s">
        <v>6594</v>
      </c>
      <c r="D4128" s="364">
        <v>3190.48</v>
      </c>
    </row>
    <row r="4129" spans="1:4" s="326" customFormat="1" ht="15" x14ac:dyDescent="0.25">
      <c r="A4129" s="360" t="s">
        <v>27493</v>
      </c>
      <c r="B4129" s="360" t="s">
        <v>41503</v>
      </c>
      <c r="C4129" s="359" t="s">
        <v>6594</v>
      </c>
      <c r="D4129" s="364">
        <v>2997.12</v>
      </c>
    </row>
    <row r="4130" spans="1:4" s="326" customFormat="1" ht="15" x14ac:dyDescent="0.25">
      <c r="A4130" s="360" t="s">
        <v>27494</v>
      </c>
      <c r="B4130" s="360" t="s">
        <v>41504</v>
      </c>
      <c r="C4130" s="359" t="s">
        <v>6594</v>
      </c>
      <c r="D4130" s="364">
        <v>4437.49</v>
      </c>
    </row>
    <row r="4131" spans="1:4" s="326" customFormat="1" ht="15" x14ac:dyDescent="0.25">
      <c r="A4131" s="360" t="s">
        <v>27495</v>
      </c>
      <c r="B4131" s="360" t="s">
        <v>41505</v>
      </c>
      <c r="C4131" s="359" t="s">
        <v>6594</v>
      </c>
      <c r="D4131" s="364">
        <v>4166.2700000000004</v>
      </c>
    </row>
    <row r="4132" spans="1:4" s="326" customFormat="1" ht="15" x14ac:dyDescent="0.25">
      <c r="A4132" s="360" t="s">
        <v>27496</v>
      </c>
      <c r="B4132" s="360" t="s">
        <v>41506</v>
      </c>
      <c r="C4132" s="359" t="s">
        <v>6594</v>
      </c>
      <c r="D4132" s="364">
        <v>4475.41</v>
      </c>
    </row>
    <row r="4133" spans="1:4" s="326" customFormat="1" ht="15" x14ac:dyDescent="0.25">
      <c r="A4133" s="360" t="s">
        <v>27497</v>
      </c>
      <c r="B4133" s="360" t="s">
        <v>41507</v>
      </c>
      <c r="C4133" s="359" t="s">
        <v>6594</v>
      </c>
      <c r="D4133" s="364">
        <v>4204.1899999999996</v>
      </c>
    </row>
    <row r="4134" spans="1:4" s="326" customFormat="1" ht="15" x14ac:dyDescent="0.25">
      <c r="A4134" s="360" t="s">
        <v>27498</v>
      </c>
      <c r="B4134" s="360" t="s">
        <v>41508</v>
      </c>
      <c r="C4134" s="359" t="s">
        <v>6594</v>
      </c>
      <c r="D4134" s="364">
        <v>4870.28</v>
      </c>
    </row>
    <row r="4135" spans="1:4" s="326" customFormat="1" ht="15" x14ac:dyDescent="0.25">
      <c r="A4135" s="360" t="s">
        <v>27499</v>
      </c>
      <c r="B4135" s="360" t="s">
        <v>41509</v>
      </c>
      <c r="C4135" s="359" t="s">
        <v>6594</v>
      </c>
      <c r="D4135" s="364">
        <v>4598.01</v>
      </c>
    </row>
    <row r="4136" spans="1:4" s="326" customFormat="1" ht="15" x14ac:dyDescent="0.25">
      <c r="A4136" s="360" t="s">
        <v>27500</v>
      </c>
      <c r="B4136" s="360" t="s">
        <v>41510</v>
      </c>
      <c r="C4136" s="359" t="s">
        <v>6594</v>
      </c>
      <c r="D4136" s="364">
        <v>5316.47</v>
      </c>
    </row>
    <row r="4137" spans="1:4" s="326" customFormat="1" ht="15" x14ac:dyDescent="0.25">
      <c r="A4137" s="360" t="s">
        <v>27501</v>
      </c>
      <c r="B4137" s="360" t="s">
        <v>41511</v>
      </c>
      <c r="C4137" s="359" t="s">
        <v>6594</v>
      </c>
      <c r="D4137" s="364">
        <v>4901.7</v>
      </c>
    </row>
    <row r="4138" spans="1:4" s="326" customFormat="1" ht="15" x14ac:dyDescent="0.25">
      <c r="A4138" s="360" t="s">
        <v>27502</v>
      </c>
      <c r="B4138" s="360" t="s">
        <v>41512</v>
      </c>
      <c r="C4138" s="359" t="s">
        <v>6594</v>
      </c>
      <c r="D4138" s="364">
        <v>5918.74</v>
      </c>
    </row>
    <row r="4139" spans="1:4" s="326" customFormat="1" ht="15" x14ac:dyDescent="0.25">
      <c r="A4139" s="360" t="s">
        <v>27503</v>
      </c>
      <c r="B4139" s="360" t="s">
        <v>41513</v>
      </c>
      <c r="C4139" s="359" t="s">
        <v>6594</v>
      </c>
      <c r="D4139" s="364">
        <v>5503.97</v>
      </c>
    </row>
    <row r="4140" spans="1:4" s="326" customFormat="1" ht="15" x14ac:dyDescent="0.25">
      <c r="A4140" s="360" t="s">
        <v>27504</v>
      </c>
      <c r="B4140" s="360" t="s">
        <v>41514</v>
      </c>
      <c r="C4140" s="359" t="s">
        <v>6594</v>
      </c>
      <c r="D4140" s="364">
        <v>6459.98</v>
      </c>
    </row>
    <row r="4141" spans="1:4" s="326" customFormat="1" ht="15" x14ac:dyDescent="0.25">
      <c r="A4141" s="360" t="s">
        <v>27505</v>
      </c>
      <c r="B4141" s="360" t="s">
        <v>41515</v>
      </c>
      <c r="C4141" s="359" t="s">
        <v>6594</v>
      </c>
      <c r="D4141" s="364">
        <v>6043.27</v>
      </c>
    </row>
    <row r="4142" spans="1:4" s="326" customFormat="1" ht="15" x14ac:dyDescent="0.25">
      <c r="A4142" s="360" t="s">
        <v>27762</v>
      </c>
      <c r="B4142" s="360" t="s">
        <v>41516</v>
      </c>
      <c r="C4142" s="359" t="s">
        <v>6608</v>
      </c>
      <c r="D4142" s="363">
        <v>93.52</v>
      </c>
    </row>
    <row r="4143" spans="1:4" s="326" customFormat="1" ht="15" x14ac:dyDescent="0.25">
      <c r="A4143" s="360" t="s">
        <v>27763</v>
      </c>
      <c r="B4143" s="360" t="s">
        <v>41517</v>
      </c>
      <c r="C4143" s="359" t="s">
        <v>6608</v>
      </c>
      <c r="D4143" s="363">
        <v>73.94</v>
      </c>
    </row>
    <row r="4144" spans="1:4" s="326" customFormat="1" ht="15" x14ac:dyDescent="0.25">
      <c r="A4144" s="360" t="s">
        <v>27764</v>
      </c>
      <c r="B4144" s="360" t="s">
        <v>41518</v>
      </c>
      <c r="C4144" s="359" t="s">
        <v>6608</v>
      </c>
      <c r="D4144" s="362">
        <v>108.69</v>
      </c>
    </row>
    <row r="4145" spans="1:4" s="326" customFormat="1" ht="15" x14ac:dyDescent="0.25">
      <c r="A4145" s="360" t="s">
        <v>27765</v>
      </c>
      <c r="B4145" s="360" t="s">
        <v>41519</v>
      </c>
      <c r="C4145" s="359" t="s">
        <v>6608</v>
      </c>
      <c r="D4145" s="363">
        <v>85.85</v>
      </c>
    </row>
    <row r="4146" spans="1:4" s="326" customFormat="1" ht="15" x14ac:dyDescent="0.25">
      <c r="A4146" s="360" t="s">
        <v>27766</v>
      </c>
      <c r="B4146" s="360" t="s">
        <v>41520</v>
      </c>
      <c r="C4146" s="359" t="s">
        <v>6608</v>
      </c>
      <c r="D4146" s="362">
        <v>127.67</v>
      </c>
    </row>
    <row r="4147" spans="1:4" s="326" customFormat="1" ht="15" x14ac:dyDescent="0.25">
      <c r="A4147" s="360" t="s">
        <v>27767</v>
      </c>
      <c r="B4147" s="360" t="s">
        <v>41521</v>
      </c>
      <c r="C4147" s="359" t="s">
        <v>6608</v>
      </c>
      <c r="D4147" s="362">
        <v>100.59</v>
      </c>
    </row>
    <row r="4148" spans="1:4" s="326" customFormat="1" ht="15" x14ac:dyDescent="0.25">
      <c r="A4148" s="360" t="s">
        <v>27768</v>
      </c>
      <c r="B4148" s="360" t="s">
        <v>41522</v>
      </c>
      <c r="C4148" s="359" t="s">
        <v>6608</v>
      </c>
      <c r="D4148" s="363">
        <v>31.56</v>
      </c>
    </row>
    <row r="4149" spans="1:4" s="326" customFormat="1" ht="15" x14ac:dyDescent="0.25">
      <c r="A4149" s="360" t="s">
        <v>27769</v>
      </c>
      <c r="B4149" s="360" t="s">
        <v>41523</v>
      </c>
      <c r="C4149" s="359" t="s">
        <v>6608</v>
      </c>
      <c r="D4149" s="363">
        <v>25.36</v>
      </c>
    </row>
    <row r="4150" spans="1:4" s="326" customFormat="1" ht="15" x14ac:dyDescent="0.25">
      <c r="A4150" s="360" t="s">
        <v>27770</v>
      </c>
      <c r="B4150" s="360" t="s">
        <v>41524</v>
      </c>
      <c r="C4150" s="359" t="s">
        <v>6608</v>
      </c>
      <c r="D4150" s="363">
        <v>37.9</v>
      </c>
    </row>
    <row r="4151" spans="1:4" s="326" customFormat="1" ht="15" x14ac:dyDescent="0.25">
      <c r="A4151" s="360" t="s">
        <v>27771</v>
      </c>
      <c r="B4151" s="360" t="s">
        <v>41525</v>
      </c>
      <c r="C4151" s="359" t="s">
        <v>6608</v>
      </c>
      <c r="D4151" s="363">
        <v>30.07</v>
      </c>
    </row>
    <row r="4152" spans="1:4" s="326" customFormat="1" ht="15" x14ac:dyDescent="0.25">
      <c r="A4152" s="360" t="s">
        <v>27772</v>
      </c>
      <c r="B4152" s="360" t="s">
        <v>41526</v>
      </c>
      <c r="C4152" s="359" t="s">
        <v>6608</v>
      </c>
      <c r="D4152" s="363">
        <v>46.73</v>
      </c>
    </row>
    <row r="4153" spans="1:4" s="326" customFormat="1" ht="15" x14ac:dyDescent="0.25">
      <c r="A4153" s="360" t="s">
        <v>27773</v>
      </c>
      <c r="B4153" s="360" t="s">
        <v>41527</v>
      </c>
      <c r="C4153" s="359" t="s">
        <v>6608</v>
      </c>
      <c r="D4153" s="363">
        <v>37.270000000000003</v>
      </c>
    </row>
    <row r="4154" spans="1:4" s="326" customFormat="1" ht="15" x14ac:dyDescent="0.25">
      <c r="A4154" s="360" t="s">
        <v>27774</v>
      </c>
      <c r="B4154" s="360" t="s">
        <v>41528</v>
      </c>
      <c r="C4154" s="359" t="s">
        <v>6608</v>
      </c>
      <c r="D4154" s="363">
        <v>53.08</v>
      </c>
    </row>
    <row r="4155" spans="1:4" s="326" customFormat="1" ht="15" x14ac:dyDescent="0.25">
      <c r="A4155" s="360" t="s">
        <v>27775</v>
      </c>
      <c r="B4155" s="360" t="s">
        <v>41529</v>
      </c>
      <c r="C4155" s="359" t="s">
        <v>6608</v>
      </c>
      <c r="D4155" s="363">
        <v>41.98</v>
      </c>
    </row>
    <row r="4156" spans="1:4" s="326" customFormat="1" ht="15" x14ac:dyDescent="0.25">
      <c r="A4156" s="360" t="s">
        <v>27776</v>
      </c>
      <c r="B4156" s="360" t="s">
        <v>41530</v>
      </c>
      <c r="C4156" s="359" t="s">
        <v>6608</v>
      </c>
      <c r="D4156" s="363">
        <v>64.44</v>
      </c>
    </row>
    <row r="4157" spans="1:4" s="326" customFormat="1" ht="15" x14ac:dyDescent="0.25">
      <c r="A4157" s="360" t="s">
        <v>27777</v>
      </c>
      <c r="B4157" s="360" t="s">
        <v>41531</v>
      </c>
      <c r="C4157" s="359" t="s">
        <v>6608</v>
      </c>
      <c r="D4157" s="363">
        <v>51.06</v>
      </c>
    </row>
    <row r="4158" spans="1:4" s="326" customFormat="1" ht="15" x14ac:dyDescent="0.25">
      <c r="A4158" s="360" t="s">
        <v>27778</v>
      </c>
      <c r="B4158" s="360" t="s">
        <v>41532</v>
      </c>
      <c r="C4158" s="359" t="s">
        <v>6608</v>
      </c>
      <c r="D4158" s="362">
        <v>139.04</v>
      </c>
    </row>
    <row r="4159" spans="1:4" s="326" customFormat="1" ht="15" x14ac:dyDescent="0.25">
      <c r="A4159" s="360" t="s">
        <v>27779</v>
      </c>
      <c r="B4159" s="360" t="s">
        <v>41533</v>
      </c>
      <c r="C4159" s="359" t="s">
        <v>6608</v>
      </c>
      <c r="D4159" s="362">
        <v>109.67</v>
      </c>
    </row>
    <row r="4160" spans="1:4" s="326" customFormat="1" ht="15" x14ac:dyDescent="0.25">
      <c r="A4160" s="360" t="s">
        <v>27780</v>
      </c>
      <c r="B4160" s="360" t="s">
        <v>41534</v>
      </c>
      <c r="C4160" s="359" t="s">
        <v>6608</v>
      </c>
      <c r="D4160" s="362">
        <v>160.56</v>
      </c>
    </row>
    <row r="4161" spans="1:4" s="326" customFormat="1" ht="15" x14ac:dyDescent="0.25">
      <c r="A4161" s="360" t="s">
        <v>27781</v>
      </c>
      <c r="B4161" s="360" t="s">
        <v>41535</v>
      </c>
      <c r="C4161" s="359" t="s">
        <v>6608</v>
      </c>
      <c r="D4161" s="362">
        <v>126.29</v>
      </c>
    </row>
    <row r="4162" spans="1:4" s="326" customFormat="1" ht="15" x14ac:dyDescent="0.25">
      <c r="A4162" s="360" t="s">
        <v>27782</v>
      </c>
      <c r="B4162" s="360" t="s">
        <v>41536</v>
      </c>
      <c r="C4162" s="359" t="s">
        <v>6608</v>
      </c>
      <c r="D4162" s="362">
        <v>192.18</v>
      </c>
    </row>
    <row r="4163" spans="1:4" s="326" customFormat="1" ht="15" x14ac:dyDescent="0.25">
      <c r="A4163" s="360" t="s">
        <v>27783</v>
      </c>
      <c r="B4163" s="360" t="s">
        <v>41537</v>
      </c>
      <c r="C4163" s="359" t="s">
        <v>6608</v>
      </c>
      <c r="D4163" s="362">
        <v>151.06</v>
      </c>
    </row>
    <row r="4164" spans="1:4" s="326" customFormat="1" x14ac:dyDescent="0.25">
      <c r="A4164" s="381">
        <v>251</v>
      </c>
      <c r="B4164" s="356" t="s">
        <v>26218</v>
      </c>
      <c r="C4164" s="357"/>
      <c r="D4164" s="358"/>
    </row>
    <row r="4165" spans="1:4" s="326" customFormat="1" ht="30" x14ac:dyDescent="0.25">
      <c r="A4165" s="360" t="s">
        <v>26219</v>
      </c>
      <c r="B4165" s="360" t="s">
        <v>26220</v>
      </c>
      <c r="C4165" s="359" t="s">
        <v>6599</v>
      </c>
      <c r="D4165" s="363">
        <v>58.82</v>
      </c>
    </row>
    <row r="4166" spans="1:4" s="326" customFormat="1" ht="15" x14ac:dyDescent="0.25">
      <c r="A4166" s="360" t="s">
        <v>26221</v>
      </c>
      <c r="B4166" s="360" t="s">
        <v>26222</v>
      </c>
      <c r="C4166" s="359" t="s">
        <v>6599</v>
      </c>
      <c r="D4166" s="363">
        <v>55.43</v>
      </c>
    </row>
    <row r="4167" spans="1:4" s="326" customFormat="1" ht="15" x14ac:dyDescent="0.25">
      <c r="A4167" s="360" t="s">
        <v>26223</v>
      </c>
      <c r="B4167" s="360" t="s">
        <v>26224</v>
      </c>
      <c r="C4167" s="359" t="s">
        <v>6599</v>
      </c>
      <c r="D4167" s="362">
        <v>114.47</v>
      </c>
    </row>
    <row r="4168" spans="1:4" s="326" customFormat="1" ht="30" x14ac:dyDescent="0.25">
      <c r="A4168" s="360" t="s">
        <v>26225</v>
      </c>
      <c r="B4168" s="360" t="s">
        <v>26226</v>
      </c>
      <c r="C4168" s="359" t="s">
        <v>6599</v>
      </c>
      <c r="D4168" s="363">
        <v>64.38</v>
      </c>
    </row>
    <row r="4169" spans="1:4" s="326" customFormat="1" ht="15" x14ac:dyDescent="0.25">
      <c r="A4169" s="360" t="s">
        <v>26227</v>
      </c>
      <c r="B4169" s="360" t="s">
        <v>26228</v>
      </c>
      <c r="C4169" s="359" t="s">
        <v>6599</v>
      </c>
      <c r="D4169" s="363">
        <v>12.72</v>
      </c>
    </row>
    <row r="4170" spans="1:4" s="326" customFormat="1" ht="30" x14ac:dyDescent="0.25">
      <c r="A4170" s="360" t="s">
        <v>26229</v>
      </c>
      <c r="B4170" s="360" t="s">
        <v>26230</v>
      </c>
      <c r="C4170" s="359" t="s">
        <v>6599</v>
      </c>
      <c r="D4170" s="363">
        <v>77.260000000000005</v>
      </c>
    </row>
    <row r="4171" spans="1:4" s="326" customFormat="1" ht="30" x14ac:dyDescent="0.25">
      <c r="A4171" s="360" t="s">
        <v>26231</v>
      </c>
      <c r="B4171" s="360" t="s">
        <v>26232</v>
      </c>
      <c r="C4171" s="359" t="s">
        <v>6599</v>
      </c>
      <c r="D4171" s="363">
        <v>35.43</v>
      </c>
    </row>
    <row r="4172" spans="1:4" s="326" customFormat="1" ht="30" x14ac:dyDescent="0.25">
      <c r="A4172" s="360" t="s">
        <v>26233</v>
      </c>
      <c r="B4172" s="360" t="s">
        <v>26234</v>
      </c>
      <c r="C4172" s="359" t="s">
        <v>6599</v>
      </c>
      <c r="D4172" s="362">
        <v>141.09</v>
      </c>
    </row>
    <row r="4173" spans="1:4" s="326" customFormat="1" ht="30" x14ac:dyDescent="0.25">
      <c r="A4173" s="360" t="s">
        <v>26235</v>
      </c>
      <c r="B4173" s="360" t="s">
        <v>26236</v>
      </c>
      <c r="C4173" s="359" t="s">
        <v>6599</v>
      </c>
      <c r="D4173" s="363">
        <v>79.62</v>
      </c>
    </row>
    <row r="4174" spans="1:4" s="326" customFormat="1" ht="30" x14ac:dyDescent="0.25">
      <c r="A4174" s="360" t="s">
        <v>26237</v>
      </c>
      <c r="B4174" s="360" t="s">
        <v>26238</v>
      </c>
      <c r="C4174" s="359" t="s">
        <v>6599</v>
      </c>
      <c r="D4174" s="363">
        <v>63.18</v>
      </c>
    </row>
    <row r="4175" spans="1:4" s="326" customFormat="1" ht="30" x14ac:dyDescent="0.25">
      <c r="A4175" s="360" t="s">
        <v>26239</v>
      </c>
      <c r="B4175" s="360" t="s">
        <v>26240</v>
      </c>
      <c r="C4175" s="359" t="s">
        <v>6599</v>
      </c>
      <c r="D4175" s="363">
        <v>21.35</v>
      </c>
    </row>
    <row r="4176" spans="1:4" s="326" customFormat="1" ht="30" x14ac:dyDescent="0.25">
      <c r="A4176" s="360" t="s">
        <v>26241</v>
      </c>
      <c r="B4176" s="360" t="s">
        <v>26242</v>
      </c>
      <c r="C4176" s="359" t="s">
        <v>6599</v>
      </c>
      <c r="D4176" s="362">
        <v>128.29</v>
      </c>
    </row>
    <row r="4177" spans="1:4" s="326" customFormat="1" ht="30" x14ac:dyDescent="0.25">
      <c r="A4177" s="360" t="s">
        <v>26243</v>
      </c>
      <c r="B4177" s="360" t="s">
        <v>26244</v>
      </c>
      <c r="C4177" s="359" t="s">
        <v>6599</v>
      </c>
      <c r="D4177" s="363">
        <v>65.42</v>
      </c>
    </row>
    <row r="4178" spans="1:4" s="326" customFormat="1" ht="15" x14ac:dyDescent="0.25">
      <c r="A4178" s="360" t="s">
        <v>26245</v>
      </c>
      <c r="B4178" s="360" t="s">
        <v>26246</v>
      </c>
      <c r="C4178" s="359" t="s">
        <v>6599</v>
      </c>
      <c r="D4178" s="363">
        <v>13.65</v>
      </c>
    </row>
    <row r="4179" spans="1:4" s="326" customFormat="1" ht="15" x14ac:dyDescent="0.25">
      <c r="A4179" s="360" t="s">
        <v>26247</v>
      </c>
      <c r="B4179" s="360" t="s">
        <v>26248</v>
      </c>
      <c r="C4179" s="359" t="s">
        <v>6599</v>
      </c>
      <c r="D4179" s="363">
        <v>29.33</v>
      </c>
    </row>
    <row r="4180" spans="1:4" s="326" customFormat="1" ht="30" x14ac:dyDescent="0.25">
      <c r="A4180" s="360" t="s">
        <v>26249</v>
      </c>
      <c r="B4180" s="360" t="s">
        <v>26250</v>
      </c>
      <c r="C4180" s="359" t="s">
        <v>6599</v>
      </c>
      <c r="D4180" s="363">
        <v>79.67</v>
      </c>
    </row>
    <row r="4181" spans="1:4" s="326" customFormat="1" ht="30" x14ac:dyDescent="0.25">
      <c r="A4181" s="360" t="s">
        <v>26251</v>
      </c>
      <c r="B4181" s="360" t="s">
        <v>26252</v>
      </c>
      <c r="C4181" s="359" t="s">
        <v>6599</v>
      </c>
      <c r="D4181" s="362">
        <v>145.59</v>
      </c>
    </row>
    <row r="4182" spans="1:4" s="326" customFormat="1" ht="30" x14ac:dyDescent="0.25">
      <c r="A4182" s="360" t="s">
        <v>26253</v>
      </c>
      <c r="B4182" s="360" t="s">
        <v>26254</v>
      </c>
      <c r="C4182" s="359" t="s">
        <v>6599</v>
      </c>
      <c r="D4182" s="362">
        <v>102.49</v>
      </c>
    </row>
    <row r="4183" spans="1:4" s="326" customFormat="1" ht="30" x14ac:dyDescent="0.25">
      <c r="A4183" s="360" t="s">
        <v>26255</v>
      </c>
      <c r="B4183" s="360" t="s">
        <v>26256</v>
      </c>
      <c r="C4183" s="359" t="s">
        <v>6599</v>
      </c>
      <c r="D4183" s="362">
        <v>109.77</v>
      </c>
    </row>
    <row r="4184" spans="1:4" s="326" customFormat="1" ht="30" x14ac:dyDescent="0.25">
      <c r="A4184" s="360" t="s">
        <v>26257</v>
      </c>
      <c r="B4184" s="360" t="s">
        <v>26258</v>
      </c>
      <c r="C4184" s="359" t="s">
        <v>6599</v>
      </c>
      <c r="D4184" s="362">
        <v>128.44</v>
      </c>
    </row>
    <row r="4185" spans="1:4" s="326" customFormat="1" ht="15" x14ac:dyDescent="0.25">
      <c r="A4185" s="360" t="s">
        <v>26259</v>
      </c>
      <c r="B4185" s="360" t="s">
        <v>26260</v>
      </c>
      <c r="C4185" s="359" t="s">
        <v>6599</v>
      </c>
      <c r="D4185" s="362">
        <v>200.31</v>
      </c>
    </row>
    <row r="4186" spans="1:4" s="326" customFormat="1" ht="15" x14ac:dyDescent="0.25">
      <c r="A4186" s="360" t="s">
        <v>26261</v>
      </c>
      <c r="B4186" s="360" t="s">
        <v>26262</v>
      </c>
      <c r="C4186" s="359" t="s">
        <v>6599</v>
      </c>
      <c r="D4186" s="362">
        <v>108.37</v>
      </c>
    </row>
    <row r="4187" spans="1:4" s="326" customFormat="1" ht="15" x14ac:dyDescent="0.25">
      <c r="A4187" s="360" t="s">
        <v>26263</v>
      </c>
      <c r="B4187" s="360" t="s">
        <v>26264</v>
      </c>
      <c r="C4187" s="359" t="s">
        <v>6599</v>
      </c>
      <c r="D4187" s="362">
        <v>200.82</v>
      </c>
    </row>
    <row r="4188" spans="1:4" s="326" customFormat="1" ht="15" x14ac:dyDescent="0.25">
      <c r="A4188" s="360" t="s">
        <v>26265</v>
      </c>
      <c r="B4188" s="360" t="s">
        <v>26266</v>
      </c>
      <c r="C4188" s="359" t="s">
        <v>6599</v>
      </c>
      <c r="D4188" s="362">
        <v>108.88</v>
      </c>
    </row>
    <row r="4189" spans="1:4" s="326" customFormat="1" ht="15" x14ac:dyDescent="0.25">
      <c r="A4189" s="360" t="s">
        <v>26267</v>
      </c>
      <c r="B4189" s="360" t="s">
        <v>26268</v>
      </c>
      <c r="C4189" s="359" t="s">
        <v>6599</v>
      </c>
      <c r="D4189" s="362">
        <v>255.53</v>
      </c>
    </row>
    <row r="4190" spans="1:4" s="326" customFormat="1" ht="15" x14ac:dyDescent="0.25">
      <c r="A4190" s="360" t="s">
        <v>26269</v>
      </c>
      <c r="B4190" s="360" t="s">
        <v>26270</v>
      </c>
      <c r="C4190" s="359" t="s">
        <v>6599</v>
      </c>
      <c r="D4190" s="362">
        <v>168.65</v>
      </c>
    </row>
    <row r="4191" spans="1:4" s="326" customFormat="1" ht="15" x14ac:dyDescent="0.25">
      <c r="A4191" s="360" t="s">
        <v>26271</v>
      </c>
      <c r="B4191" s="360" t="s">
        <v>26272</v>
      </c>
      <c r="C4191" s="359" t="s">
        <v>6599</v>
      </c>
      <c r="D4191" s="362">
        <v>256.04000000000002</v>
      </c>
    </row>
    <row r="4192" spans="1:4" s="326" customFormat="1" ht="15" x14ac:dyDescent="0.25">
      <c r="A4192" s="360" t="s">
        <v>26273</v>
      </c>
      <c r="B4192" s="360" t="s">
        <v>26274</v>
      </c>
      <c r="C4192" s="359" t="s">
        <v>6599</v>
      </c>
      <c r="D4192" s="362">
        <v>169.16</v>
      </c>
    </row>
    <row r="4193" spans="1:4" s="326" customFormat="1" ht="15" x14ac:dyDescent="0.25">
      <c r="A4193" s="360" t="s">
        <v>26275</v>
      </c>
      <c r="B4193" s="360" t="s">
        <v>26276</v>
      </c>
      <c r="C4193" s="359" t="s">
        <v>6599</v>
      </c>
      <c r="D4193" s="362">
        <v>168.32</v>
      </c>
    </row>
    <row r="4194" spans="1:4" s="326" customFormat="1" ht="15" x14ac:dyDescent="0.25">
      <c r="A4194" s="360" t="s">
        <v>26277</v>
      </c>
      <c r="B4194" s="360" t="s">
        <v>26278</v>
      </c>
      <c r="C4194" s="359" t="s">
        <v>6599</v>
      </c>
      <c r="D4194" s="363">
        <v>91.75</v>
      </c>
    </row>
    <row r="4195" spans="1:4" s="326" customFormat="1" ht="15" x14ac:dyDescent="0.25">
      <c r="A4195" s="360" t="s">
        <v>26279</v>
      </c>
      <c r="B4195" s="360" t="s">
        <v>26280</v>
      </c>
      <c r="C4195" s="359" t="s">
        <v>6599</v>
      </c>
      <c r="D4195" s="362">
        <v>163.19999999999999</v>
      </c>
    </row>
    <row r="4196" spans="1:4" s="326" customFormat="1" ht="15" x14ac:dyDescent="0.25">
      <c r="A4196" s="360" t="s">
        <v>26281</v>
      </c>
      <c r="B4196" s="360" t="s">
        <v>26282</v>
      </c>
      <c r="C4196" s="359" t="s">
        <v>6599</v>
      </c>
      <c r="D4196" s="363">
        <v>86.63</v>
      </c>
    </row>
    <row r="4197" spans="1:4" s="326" customFormat="1" ht="30" x14ac:dyDescent="0.25">
      <c r="A4197" s="360" t="s">
        <v>26283</v>
      </c>
      <c r="B4197" s="360" t="s">
        <v>26284</v>
      </c>
      <c r="C4197" s="359" t="s">
        <v>6599</v>
      </c>
      <c r="D4197" s="362">
        <v>170.33</v>
      </c>
    </row>
    <row r="4198" spans="1:4" s="326" customFormat="1" ht="30" x14ac:dyDescent="0.25">
      <c r="A4198" s="360" t="s">
        <v>26285</v>
      </c>
      <c r="B4198" s="360" t="s">
        <v>26286</v>
      </c>
      <c r="C4198" s="359" t="s">
        <v>6599</v>
      </c>
      <c r="D4198" s="362">
        <v>110.7</v>
      </c>
    </row>
    <row r="4199" spans="1:4" s="326" customFormat="1" ht="30" x14ac:dyDescent="0.25">
      <c r="A4199" s="360" t="s">
        <v>26287</v>
      </c>
      <c r="B4199" s="360" t="s">
        <v>26288</v>
      </c>
      <c r="C4199" s="359" t="s">
        <v>6599</v>
      </c>
      <c r="D4199" s="363">
        <v>38.57</v>
      </c>
    </row>
    <row r="4200" spans="1:4" s="326" customFormat="1" ht="30" x14ac:dyDescent="0.25">
      <c r="A4200" s="360" t="s">
        <v>26289</v>
      </c>
      <c r="B4200" s="360" t="s">
        <v>26290</v>
      </c>
      <c r="C4200" s="359" t="s">
        <v>6599</v>
      </c>
      <c r="D4200" s="363">
        <v>38.76</v>
      </c>
    </row>
    <row r="4201" spans="1:4" s="326" customFormat="1" ht="30" x14ac:dyDescent="0.25">
      <c r="A4201" s="360" t="s">
        <v>26291</v>
      </c>
      <c r="B4201" s="360" t="s">
        <v>26292</v>
      </c>
      <c r="C4201" s="359" t="s">
        <v>6599</v>
      </c>
      <c r="D4201" s="362">
        <v>122.16</v>
      </c>
    </row>
    <row r="4202" spans="1:4" s="326" customFormat="1" ht="30" x14ac:dyDescent="0.25">
      <c r="A4202" s="360" t="s">
        <v>26293</v>
      </c>
      <c r="B4202" s="360" t="s">
        <v>26294</v>
      </c>
      <c r="C4202" s="359" t="s">
        <v>6599</v>
      </c>
      <c r="D4202" s="363">
        <v>69.22</v>
      </c>
    </row>
    <row r="4203" spans="1:4" s="326" customFormat="1" ht="30" x14ac:dyDescent="0.25">
      <c r="A4203" s="360" t="s">
        <v>26295</v>
      </c>
      <c r="B4203" s="360" t="s">
        <v>26296</v>
      </c>
      <c r="C4203" s="359" t="s">
        <v>6599</v>
      </c>
      <c r="D4203" s="363">
        <v>24.48</v>
      </c>
    </row>
    <row r="4204" spans="1:4" s="326" customFormat="1" ht="30" x14ac:dyDescent="0.25">
      <c r="A4204" s="360" t="s">
        <v>26297</v>
      </c>
      <c r="B4204" s="360" t="s">
        <v>26298</v>
      </c>
      <c r="C4204" s="359" t="s">
        <v>6599</v>
      </c>
      <c r="D4204" s="363">
        <v>24.69</v>
      </c>
    </row>
    <row r="4205" spans="1:4" s="326" customFormat="1" ht="30" x14ac:dyDescent="0.25">
      <c r="A4205" s="360" t="s">
        <v>26299</v>
      </c>
      <c r="B4205" s="360" t="s">
        <v>26300</v>
      </c>
      <c r="C4205" s="359" t="s">
        <v>6599</v>
      </c>
      <c r="D4205" s="362">
        <v>133.76</v>
      </c>
    </row>
    <row r="4206" spans="1:4" s="326" customFormat="1" ht="30" x14ac:dyDescent="0.25">
      <c r="A4206" s="360" t="s">
        <v>26301</v>
      </c>
      <c r="B4206" s="360" t="s">
        <v>26302</v>
      </c>
      <c r="C4206" s="359" t="s">
        <v>6599</v>
      </c>
      <c r="D4206" s="363">
        <v>42.94</v>
      </c>
    </row>
    <row r="4207" spans="1:4" s="326" customFormat="1" ht="30" x14ac:dyDescent="0.25">
      <c r="A4207" s="360" t="s">
        <v>26303</v>
      </c>
      <c r="B4207" s="360" t="s">
        <v>26304</v>
      </c>
      <c r="C4207" s="359" t="s">
        <v>6599</v>
      </c>
      <c r="D4207" s="362">
        <v>176.77</v>
      </c>
    </row>
    <row r="4208" spans="1:4" s="326" customFormat="1" ht="30" x14ac:dyDescent="0.25">
      <c r="A4208" s="360" t="s">
        <v>41538</v>
      </c>
      <c r="B4208" s="360" t="s">
        <v>41539</v>
      </c>
      <c r="C4208" s="359" t="s">
        <v>7415</v>
      </c>
      <c r="D4208" s="362">
        <v>181.45</v>
      </c>
    </row>
    <row r="4209" spans="1:4" s="326" customFormat="1" ht="30" x14ac:dyDescent="0.25">
      <c r="A4209" s="360" t="s">
        <v>41540</v>
      </c>
      <c r="B4209" s="360" t="s">
        <v>41541</v>
      </c>
      <c r="C4209" s="359" t="s">
        <v>7415</v>
      </c>
      <c r="D4209" s="362">
        <v>142.84</v>
      </c>
    </row>
    <row r="4210" spans="1:4" s="326" customFormat="1" ht="30" x14ac:dyDescent="0.25">
      <c r="A4210" s="360" t="s">
        <v>41542</v>
      </c>
      <c r="B4210" s="360" t="s">
        <v>41543</v>
      </c>
      <c r="C4210" s="359" t="s">
        <v>7415</v>
      </c>
      <c r="D4210" s="362">
        <v>185.64</v>
      </c>
    </row>
    <row r="4211" spans="1:4" s="326" customFormat="1" ht="30" x14ac:dyDescent="0.25">
      <c r="A4211" s="360" t="s">
        <v>41544</v>
      </c>
      <c r="B4211" s="360" t="s">
        <v>41545</v>
      </c>
      <c r="C4211" s="359" t="s">
        <v>7415</v>
      </c>
      <c r="D4211" s="362">
        <v>147.25</v>
      </c>
    </row>
    <row r="4212" spans="1:4" s="326" customFormat="1" ht="30" x14ac:dyDescent="0.25">
      <c r="A4212" s="360" t="s">
        <v>41546</v>
      </c>
      <c r="B4212" s="360" t="s">
        <v>41547</v>
      </c>
      <c r="C4212" s="359" t="s">
        <v>7415</v>
      </c>
      <c r="D4212" s="362">
        <v>184.08</v>
      </c>
    </row>
    <row r="4213" spans="1:4" s="326" customFormat="1" ht="30" x14ac:dyDescent="0.25">
      <c r="A4213" s="360" t="s">
        <v>41548</v>
      </c>
      <c r="B4213" s="360" t="s">
        <v>41549</v>
      </c>
      <c r="C4213" s="359" t="s">
        <v>7415</v>
      </c>
      <c r="D4213" s="362">
        <v>146.22</v>
      </c>
    </row>
    <row r="4214" spans="1:4" s="326" customFormat="1" ht="30" x14ac:dyDescent="0.25">
      <c r="A4214" s="360" t="s">
        <v>41550</v>
      </c>
      <c r="B4214" s="360" t="s">
        <v>41551</v>
      </c>
      <c r="C4214" s="359" t="s">
        <v>7415</v>
      </c>
      <c r="D4214" s="362">
        <v>219.85</v>
      </c>
    </row>
    <row r="4215" spans="1:4" s="326" customFormat="1" ht="30" x14ac:dyDescent="0.25">
      <c r="A4215" s="360" t="s">
        <v>41552</v>
      </c>
      <c r="B4215" s="360" t="s">
        <v>41553</v>
      </c>
      <c r="C4215" s="359" t="s">
        <v>7415</v>
      </c>
      <c r="D4215" s="362">
        <v>181.06</v>
      </c>
    </row>
    <row r="4216" spans="1:4" s="326" customFormat="1" ht="30" x14ac:dyDescent="0.25">
      <c r="A4216" s="360" t="s">
        <v>26305</v>
      </c>
      <c r="B4216" s="360" t="s">
        <v>26306</v>
      </c>
      <c r="C4216" s="359" t="s">
        <v>7415</v>
      </c>
      <c r="D4216" s="362">
        <v>224.05</v>
      </c>
    </row>
    <row r="4217" spans="1:4" s="326" customFormat="1" ht="30" x14ac:dyDescent="0.25">
      <c r="A4217" s="360" t="s">
        <v>41554</v>
      </c>
      <c r="B4217" s="360" t="s">
        <v>41555</v>
      </c>
      <c r="C4217" s="359" t="s">
        <v>7415</v>
      </c>
      <c r="D4217" s="362">
        <v>185.48</v>
      </c>
    </row>
    <row r="4218" spans="1:4" s="326" customFormat="1" ht="30" x14ac:dyDescent="0.25">
      <c r="A4218" s="360" t="s">
        <v>41556</v>
      </c>
      <c r="B4218" s="360" t="s">
        <v>41557</v>
      </c>
      <c r="C4218" s="359" t="s">
        <v>7415</v>
      </c>
      <c r="D4218" s="362">
        <v>228.71</v>
      </c>
    </row>
    <row r="4219" spans="1:4" s="326" customFormat="1" ht="30" x14ac:dyDescent="0.25">
      <c r="A4219" s="360" t="s">
        <v>41558</v>
      </c>
      <c r="B4219" s="360" t="s">
        <v>41559</v>
      </c>
      <c r="C4219" s="359" t="s">
        <v>7415</v>
      </c>
      <c r="D4219" s="362">
        <v>191.5</v>
      </c>
    </row>
    <row r="4220" spans="1:4" s="326" customFormat="1" ht="30" x14ac:dyDescent="0.25">
      <c r="A4220" s="360" t="s">
        <v>41560</v>
      </c>
      <c r="B4220" s="360" t="s">
        <v>41561</v>
      </c>
      <c r="C4220" s="359" t="s">
        <v>7415</v>
      </c>
      <c r="D4220" s="362">
        <v>229.76</v>
      </c>
    </row>
    <row r="4221" spans="1:4" s="326" customFormat="1" ht="30" x14ac:dyDescent="0.25">
      <c r="A4221" s="360" t="s">
        <v>41562</v>
      </c>
      <c r="B4221" s="360" t="s">
        <v>41563</v>
      </c>
      <c r="C4221" s="359" t="s">
        <v>7415</v>
      </c>
      <c r="D4221" s="362">
        <v>191.12</v>
      </c>
    </row>
    <row r="4222" spans="1:4" s="326" customFormat="1" ht="30" x14ac:dyDescent="0.25">
      <c r="A4222" s="360" t="s">
        <v>41564</v>
      </c>
      <c r="B4222" s="360" t="s">
        <v>41565</v>
      </c>
      <c r="C4222" s="359" t="s">
        <v>7415</v>
      </c>
      <c r="D4222" s="362">
        <v>235.43</v>
      </c>
    </row>
    <row r="4223" spans="1:4" s="326" customFormat="1" ht="30" x14ac:dyDescent="0.25">
      <c r="A4223" s="360" t="s">
        <v>41566</v>
      </c>
      <c r="B4223" s="360" t="s">
        <v>41567</v>
      </c>
      <c r="C4223" s="359" t="s">
        <v>7415</v>
      </c>
      <c r="D4223" s="362">
        <v>197</v>
      </c>
    </row>
    <row r="4224" spans="1:4" s="326" customFormat="1" ht="30" x14ac:dyDescent="0.25">
      <c r="A4224" s="360" t="s">
        <v>41568</v>
      </c>
      <c r="B4224" s="360" t="s">
        <v>41569</v>
      </c>
      <c r="C4224" s="359" t="s">
        <v>7415</v>
      </c>
      <c r="D4224" s="362">
        <v>238.01</v>
      </c>
    </row>
    <row r="4225" spans="1:4" s="326" customFormat="1" ht="30" x14ac:dyDescent="0.25">
      <c r="A4225" s="360" t="s">
        <v>41570</v>
      </c>
      <c r="B4225" s="360" t="s">
        <v>41571</v>
      </c>
      <c r="C4225" s="359" t="s">
        <v>7415</v>
      </c>
      <c r="D4225" s="362">
        <v>199.91</v>
      </c>
    </row>
    <row r="4226" spans="1:4" s="326" customFormat="1" ht="30" x14ac:dyDescent="0.25">
      <c r="A4226" s="360" t="s">
        <v>41572</v>
      </c>
      <c r="B4226" s="360" t="s">
        <v>41573</v>
      </c>
      <c r="C4226" s="359" t="s">
        <v>7415</v>
      </c>
      <c r="D4226" s="362">
        <v>230.67</v>
      </c>
    </row>
    <row r="4227" spans="1:4" s="326" customFormat="1" ht="30" x14ac:dyDescent="0.25">
      <c r="A4227" s="360" t="s">
        <v>41574</v>
      </c>
      <c r="B4227" s="360" t="s">
        <v>41575</v>
      </c>
      <c r="C4227" s="359" t="s">
        <v>7415</v>
      </c>
      <c r="D4227" s="362">
        <v>190.85</v>
      </c>
    </row>
    <row r="4228" spans="1:4" s="326" customFormat="1" ht="15" x14ac:dyDescent="0.25">
      <c r="A4228" s="360" t="s">
        <v>26307</v>
      </c>
      <c r="B4228" s="360" t="s">
        <v>26308</v>
      </c>
      <c r="C4228" s="359" t="s">
        <v>6599</v>
      </c>
      <c r="D4228" s="363">
        <v>11.88</v>
      </c>
    </row>
    <row r="4229" spans="1:4" s="326" customFormat="1" ht="15" x14ac:dyDescent="0.25">
      <c r="A4229" s="360" t="s">
        <v>26309</v>
      </c>
      <c r="B4229" s="360" t="s">
        <v>26310</v>
      </c>
      <c r="C4229" s="359" t="s">
        <v>6599</v>
      </c>
      <c r="D4229" s="362">
        <v>120.12</v>
      </c>
    </row>
    <row r="4230" spans="1:4" s="326" customFormat="1" ht="15" x14ac:dyDescent="0.25">
      <c r="A4230" s="360" t="s">
        <v>26311</v>
      </c>
      <c r="B4230" s="360" t="s">
        <v>26312</v>
      </c>
      <c r="C4230" s="359" t="s">
        <v>6599</v>
      </c>
      <c r="D4230" s="363">
        <v>83.88</v>
      </c>
    </row>
    <row r="4231" spans="1:4" s="326" customFormat="1" ht="15" x14ac:dyDescent="0.25">
      <c r="A4231" s="360" t="s">
        <v>26313</v>
      </c>
      <c r="B4231" s="360" t="s">
        <v>26314</v>
      </c>
      <c r="C4231" s="359" t="s">
        <v>6599</v>
      </c>
      <c r="D4231" s="363">
        <v>65.92</v>
      </c>
    </row>
    <row r="4232" spans="1:4" s="326" customFormat="1" ht="15" x14ac:dyDescent="0.25">
      <c r="A4232" s="360" t="s">
        <v>26315</v>
      </c>
      <c r="B4232" s="360" t="s">
        <v>26316</v>
      </c>
      <c r="C4232" s="359" t="s">
        <v>6599</v>
      </c>
      <c r="D4232" s="363">
        <v>56.12</v>
      </c>
    </row>
    <row r="4233" spans="1:4" s="326" customFormat="1" ht="15" x14ac:dyDescent="0.25">
      <c r="A4233" s="360" t="s">
        <v>26317</v>
      </c>
      <c r="B4233" s="360" t="s">
        <v>26318</v>
      </c>
      <c r="C4233" s="359" t="s">
        <v>6599</v>
      </c>
      <c r="D4233" s="362">
        <v>173.66</v>
      </c>
    </row>
    <row r="4234" spans="1:4" s="326" customFormat="1" ht="15" x14ac:dyDescent="0.25">
      <c r="A4234" s="360" t="s">
        <v>26319</v>
      </c>
      <c r="B4234" s="360" t="s">
        <v>26320</v>
      </c>
      <c r="C4234" s="359" t="s">
        <v>6599</v>
      </c>
      <c r="D4234" s="362">
        <v>122.84</v>
      </c>
    </row>
    <row r="4235" spans="1:4" s="326" customFormat="1" ht="15" x14ac:dyDescent="0.25">
      <c r="A4235" s="360" t="s">
        <v>26321</v>
      </c>
      <c r="B4235" s="360" t="s">
        <v>26322</v>
      </c>
      <c r="C4235" s="359" t="s">
        <v>6599</v>
      </c>
      <c r="D4235" s="363">
        <v>97.82</v>
      </c>
    </row>
    <row r="4236" spans="1:4" s="326" customFormat="1" ht="15" x14ac:dyDescent="0.25">
      <c r="A4236" s="360" t="s">
        <v>26323</v>
      </c>
      <c r="B4236" s="360" t="s">
        <v>26324</v>
      </c>
      <c r="C4236" s="359" t="s">
        <v>6599</v>
      </c>
      <c r="D4236" s="363">
        <v>84.13</v>
      </c>
    </row>
    <row r="4237" spans="1:4" s="326" customFormat="1" ht="15" x14ac:dyDescent="0.25">
      <c r="A4237" s="360" t="s">
        <v>26325</v>
      </c>
      <c r="B4237" s="360" t="s">
        <v>26326</v>
      </c>
      <c r="C4237" s="359" t="s">
        <v>6590</v>
      </c>
      <c r="D4237" s="361">
        <v>0.36</v>
      </c>
    </row>
    <row r="4238" spans="1:4" s="326" customFormat="1" ht="15" x14ac:dyDescent="0.25">
      <c r="A4238" s="360" t="s">
        <v>26327</v>
      </c>
      <c r="B4238" s="360" t="s">
        <v>26328</v>
      </c>
      <c r="C4238" s="359" t="s">
        <v>6590</v>
      </c>
      <c r="D4238" s="361">
        <v>0.39</v>
      </c>
    </row>
    <row r="4239" spans="1:4" s="326" customFormat="1" ht="15" x14ac:dyDescent="0.25">
      <c r="A4239" s="360" t="s">
        <v>26329</v>
      </c>
      <c r="B4239" s="360" t="s">
        <v>26330</v>
      </c>
      <c r="C4239" s="359" t="s">
        <v>6590</v>
      </c>
      <c r="D4239" s="361">
        <v>0.57999999999999996</v>
      </c>
    </row>
    <row r="4240" spans="1:4" s="326" customFormat="1" ht="15" x14ac:dyDescent="0.25">
      <c r="A4240" s="360" t="s">
        <v>26331</v>
      </c>
      <c r="B4240" s="360" t="s">
        <v>26332</v>
      </c>
      <c r="C4240" s="359" t="s">
        <v>6590</v>
      </c>
      <c r="D4240" s="361">
        <v>0.43</v>
      </c>
    </row>
    <row r="4241" spans="1:4" s="326" customFormat="1" ht="15" x14ac:dyDescent="0.25">
      <c r="A4241" s="360" t="s">
        <v>26333</v>
      </c>
      <c r="B4241" s="360" t="s">
        <v>26334</v>
      </c>
      <c r="C4241" s="359" t="s">
        <v>6590</v>
      </c>
      <c r="D4241" s="361">
        <v>1.06</v>
      </c>
    </row>
    <row r="4242" spans="1:4" s="326" customFormat="1" ht="15" x14ac:dyDescent="0.25">
      <c r="A4242" s="360" t="s">
        <v>26335</v>
      </c>
      <c r="B4242" s="360" t="s">
        <v>26336</v>
      </c>
      <c r="C4242" s="359" t="s">
        <v>6590</v>
      </c>
      <c r="D4242" s="361">
        <v>0.79</v>
      </c>
    </row>
    <row r="4243" spans="1:4" s="326" customFormat="1" ht="15" x14ac:dyDescent="0.25">
      <c r="A4243" s="360" t="s">
        <v>26337</v>
      </c>
      <c r="B4243" s="360" t="s">
        <v>26338</v>
      </c>
      <c r="C4243" s="359" t="s">
        <v>6590</v>
      </c>
      <c r="D4243" s="361">
        <v>1.7</v>
      </c>
    </row>
    <row r="4244" spans="1:4" s="326" customFormat="1" ht="15" x14ac:dyDescent="0.25">
      <c r="A4244" s="360" t="s">
        <v>26339</v>
      </c>
      <c r="B4244" s="360" t="s">
        <v>26340</v>
      </c>
      <c r="C4244" s="359" t="s">
        <v>6590</v>
      </c>
      <c r="D4244" s="361">
        <v>1.26</v>
      </c>
    </row>
    <row r="4245" spans="1:4" s="326" customFormat="1" ht="15" x14ac:dyDescent="0.25">
      <c r="A4245" s="360" t="s">
        <v>26341</v>
      </c>
      <c r="B4245" s="360" t="s">
        <v>26342</v>
      </c>
      <c r="C4245" s="359" t="s">
        <v>6590</v>
      </c>
      <c r="D4245" s="361">
        <v>3.29</v>
      </c>
    </row>
    <row r="4246" spans="1:4" ht="15" x14ac:dyDescent="0.25">
      <c r="A4246" s="360" t="s">
        <v>26343</v>
      </c>
      <c r="B4246" s="360" t="s">
        <v>26344</v>
      </c>
      <c r="C4246" s="359" t="s">
        <v>6590</v>
      </c>
      <c r="D4246" s="361">
        <v>2.39</v>
      </c>
    </row>
    <row r="4247" spans="1:4" ht="15" x14ac:dyDescent="0.25">
      <c r="A4247" s="360" t="s">
        <v>26345</v>
      </c>
      <c r="B4247" s="360" t="s">
        <v>26346</v>
      </c>
      <c r="C4247" s="359" t="s">
        <v>6599</v>
      </c>
      <c r="D4247" s="362">
        <v>195.64</v>
      </c>
    </row>
    <row r="4248" spans="1:4" ht="15" x14ac:dyDescent="0.25">
      <c r="A4248" s="360" t="s">
        <v>26347</v>
      </c>
      <c r="B4248" s="360" t="s">
        <v>26348</v>
      </c>
      <c r="C4248" s="359" t="s">
        <v>6599</v>
      </c>
      <c r="D4248" s="362">
        <v>121.59</v>
      </c>
    </row>
    <row r="4249" spans="1:4" ht="15" x14ac:dyDescent="0.25">
      <c r="A4249" s="360" t="s">
        <v>26349</v>
      </c>
      <c r="B4249" s="360" t="s">
        <v>26350</v>
      </c>
      <c r="C4249" s="359" t="s">
        <v>6599</v>
      </c>
      <c r="D4249" s="362">
        <v>196.26</v>
      </c>
    </row>
    <row r="4250" spans="1:4" ht="15" x14ac:dyDescent="0.25">
      <c r="A4250" s="360" t="s">
        <v>26351</v>
      </c>
      <c r="B4250" s="360" t="s">
        <v>26352</v>
      </c>
      <c r="C4250" s="359" t="s">
        <v>6599</v>
      </c>
      <c r="D4250" s="362">
        <v>122.19</v>
      </c>
    </row>
    <row r="4251" spans="1:4" ht="15" x14ac:dyDescent="0.25">
      <c r="A4251" s="360" t="s">
        <v>26353</v>
      </c>
      <c r="B4251" s="360" t="s">
        <v>26354</v>
      </c>
      <c r="C4251" s="359" t="s">
        <v>6599</v>
      </c>
      <c r="D4251" s="362">
        <v>204.52</v>
      </c>
    </row>
    <row r="4252" spans="1:4" ht="15" x14ac:dyDescent="0.25">
      <c r="A4252" s="360" t="s">
        <v>26355</v>
      </c>
      <c r="B4252" s="360" t="s">
        <v>26356</v>
      </c>
      <c r="C4252" s="359" t="s">
        <v>6599</v>
      </c>
      <c r="D4252" s="362">
        <v>122.9</v>
      </c>
    </row>
    <row r="4253" spans="1:4" ht="15" x14ac:dyDescent="0.25">
      <c r="A4253" s="360" t="s">
        <v>26357</v>
      </c>
      <c r="B4253" s="360" t="s">
        <v>26358</v>
      </c>
      <c r="C4253" s="359" t="s">
        <v>6599</v>
      </c>
      <c r="D4253" s="362">
        <v>205.33</v>
      </c>
    </row>
    <row r="4254" spans="1:4" ht="15" x14ac:dyDescent="0.25">
      <c r="A4254" s="360" t="s">
        <v>26359</v>
      </c>
      <c r="B4254" s="360" t="s">
        <v>26360</v>
      </c>
      <c r="C4254" s="359" t="s">
        <v>6599</v>
      </c>
      <c r="D4254" s="362">
        <v>123.14</v>
      </c>
    </row>
    <row r="4255" spans="1:4" ht="15" x14ac:dyDescent="0.25">
      <c r="A4255" s="360" t="s">
        <v>26361</v>
      </c>
      <c r="B4255" s="360" t="s">
        <v>26362</v>
      </c>
      <c r="C4255" s="359" t="s">
        <v>6599</v>
      </c>
      <c r="D4255" s="362">
        <v>213.65</v>
      </c>
    </row>
    <row r="4256" spans="1:4" ht="15" x14ac:dyDescent="0.25">
      <c r="A4256" s="360" t="s">
        <v>26363</v>
      </c>
      <c r="B4256" s="360" t="s">
        <v>26364</v>
      </c>
      <c r="C4256" s="359" t="s">
        <v>6599</v>
      </c>
      <c r="D4256" s="362">
        <v>141.69</v>
      </c>
    </row>
    <row r="4257" spans="1:4" ht="15" x14ac:dyDescent="0.25">
      <c r="A4257" s="360" t="s">
        <v>26365</v>
      </c>
      <c r="B4257" s="360" t="s">
        <v>26366</v>
      </c>
      <c r="C4257" s="359" t="s">
        <v>6590</v>
      </c>
      <c r="D4257" s="361">
        <v>5.3</v>
      </c>
    </row>
    <row r="4258" spans="1:4" ht="15" x14ac:dyDescent="0.25">
      <c r="A4258" s="360" t="s">
        <v>26367</v>
      </c>
      <c r="B4258" s="360" t="s">
        <v>26368</v>
      </c>
      <c r="C4258" s="359" t="s">
        <v>6590</v>
      </c>
      <c r="D4258" s="361">
        <v>2.44</v>
      </c>
    </row>
    <row r="4259" spans="1:4" ht="15" x14ac:dyDescent="0.25">
      <c r="A4259" s="360" t="s">
        <v>26369</v>
      </c>
      <c r="B4259" s="360" t="s">
        <v>26370</v>
      </c>
      <c r="C4259" s="359" t="s">
        <v>6590</v>
      </c>
      <c r="D4259" s="361">
        <v>1.94</v>
      </c>
    </row>
    <row r="4260" spans="1:4" ht="15" x14ac:dyDescent="0.25">
      <c r="A4260" s="360" t="s">
        <v>26371</v>
      </c>
      <c r="B4260" s="360" t="s">
        <v>26372</v>
      </c>
      <c r="C4260" s="359" t="s">
        <v>6590</v>
      </c>
      <c r="D4260" s="361">
        <v>4.17</v>
      </c>
    </row>
    <row r="4261" spans="1:4" ht="15" x14ac:dyDescent="0.25">
      <c r="A4261" s="360" t="s">
        <v>26373</v>
      </c>
      <c r="B4261" s="360" t="s">
        <v>26374</v>
      </c>
      <c r="C4261" s="359" t="s">
        <v>6590</v>
      </c>
      <c r="D4261" s="361">
        <v>3.23</v>
      </c>
    </row>
    <row r="4262" spans="1:4" ht="15" x14ac:dyDescent="0.25">
      <c r="A4262" s="360" t="s">
        <v>26375</v>
      </c>
      <c r="B4262" s="360" t="s">
        <v>26376</v>
      </c>
      <c r="C4262" s="359" t="s">
        <v>6590</v>
      </c>
      <c r="D4262" s="361">
        <v>5.68</v>
      </c>
    </row>
    <row r="4263" spans="1:4" ht="15" x14ac:dyDescent="0.25">
      <c r="A4263" s="360" t="s">
        <v>26377</v>
      </c>
      <c r="B4263" s="360" t="s">
        <v>26378</v>
      </c>
      <c r="C4263" s="359" t="s">
        <v>6590</v>
      </c>
      <c r="D4263" s="361">
        <v>4.43</v>
      </c>
    </row>
    <row r="4264" spans="1:4" ht="15" x14ac:dyDescent="0.25">
      <c r="A4264" s="360" t="s">
        <v>26379</v>
      </c>
      <c r="B4264" s="360" t="s">
        <v>26380</v>
      </c>
      <c r="C4264" s="359" t="s">
        <v>6590</v>
      </c>
      <c r="D4264" s="361">
        <v>0.3</v>
      </c>
    </row>
    <row r="4265" spans="1:4" ht="15" x14ac:dyDescent="0.25">
      <c r="A4265" s="360" t="s">
        <v>26381</v>
      </c>
      <c r="B4265" s="360" t="s">
        <v>26382</v>
      </c>
      <c r="C4265" s="359" t="s">
        <v>6590</v>
      </c>
      <c r="D4265" s="361">
        <v>0.3</v>
      </c>
    </row>
    <row r="4266" spans="1:4" ht="15" x14ac:dyDescent="0.25">
      <c r="A4266" s="360" t="s">
        <v>26383</v>
      </c>
      <c r="B4266" s="360" t="s">
        <v>26384</v>
      </c>
      <c r="C4266" s="359" t="s">
        <v>6599</v>
      </c>
      <c r="D4266" s="362">
        <v>301.31</v>
      </c>
    </row>
    <row r="4267" spans="1:4" ht="15" x14ac:dyDescent="0.25">
      <c r="A4267" s="360" t="s">
        <v>26385</v>
      </c>
      <c r="B4267" s="360" t="s">
        <v>26386</v>
      </c>
      <c r="C4267" s="359" t="s">
        <v>6599</v>
      </c>
      <c r="D4267" s="362">
        <v>226.56</v>
      </c>
    </row>
    <row r="4268" spans="1:4" ht="15" x14ac:dyDescent="0.25">
      <c r="A4268" s="360" t="s">
        <v>26387</v>
      </c>
      <c r="B4268" s="360" t="s">
        <v>26388</v>
      </c>
      <c r="C4268" s="359" t="s">
        <v>6599</v>
      </c>
      <c r="D4268" s="362">
        <v>308.14</v>
      </c>
    </row>
    <row r="4269" spans="1:4" ht="15" x14ac:dyDescent="0.25">
      <c r="A4269" s="360" t="s">
        <v>26389</v>
      </c>
      <c r="B4269" s="360" t="s">
        <v>26390</v>
      </c>
      <c r="C4269" s="359" t="s">
        <v>6599</v>
      </c>
      <c r="D4269" s="362">
        <v>214.84</v>
      </c>
    </row>
    <row r="4270" spans="1:4" ht="15" x14ac:dyDescent="0.25">
      <c r="A4270" s="360" t="s">
        <v>26391</v>
      </c>
      <c r="B4270" s="360" t="s">
        <v>26392</v>
      </c>
      <c r="C4270" s="359" t="s">
        <v>6599</v>
      </c>
      <c r="D4270" s="362">
        <v>302.74</v>
      </c>
    </row>
    <row r="4271" spans="1:4" ht="15" x14ac:dyDescent="0.25">
      <c r="A4271" s="360" t="s">
        <v>26393</v>
      </c>
      <c r="B4271" s="360" t="s">
        <v>26394</v>
      </c>
      <c r="C4271" s="359" t="s">
        <v>6599</v>
      </c>
      <c r="D4271" s="362">
        <v>212.4</v>
      </c>
    </row>
    <row r="4272" spans="1:4" ht="15" x14ac:dyDescent="0.25">
      <c r="A4272" s="360" t="s">
        <v>26395</v>
      </c>
      <c r="B4272" s="360" t="s">
        <v>26396</v>
      </c>
      <c r="C4272" s="359" t="s">
        <v>6599</v>
      </c>
      <c r="D4272" s="362">
        <v>318.89999999999998</v>
      </c>
    </row>
    <row r="4273" spans="1:4" ht="15" x14ac:dyDescent="0.25">
      <c r="A4273" s="360" t="s">
        <v>26397</v>
      </c>
      <c r="B4273" s="360" t="s">
        <v>26398</v>
      </c>
      <c r="C4273" s="359" t="s">
        <v>6599</v>
      </c>
      <c r="D4273" s="362">
        <v>229.95</v>
      </c>
    </row>
    <row r="4274" spans="1:4" ht="30" x14ac:dyDescent="0.25">
      <c r="A4274" s="360" t="s">
        <v>26399</v>
      </c>
      <c r="B4274" s="360" t="s">
        <v>26400</v>
      </c>
      <c r="C4274" s="359" t="s">
        <v>6599</v>
      </c>
      <c r="D4274" s="362">
        <v>319.58</v>
      </c>
    </row>
    <row r="4275" spans="1:4" ht="30" x14ac:dyDescent="0.25">
      <c r="A4275" s="360" t="s">
        <v>26401</v>
      </c>
      <c r="B4275" s="360" t="s">
        <v>26402</v>
      </c>
      <c r="C4275" s="359" t="s">
        <v>6599</v>
      </c>
      <c r="D4275" s="362">
        <v>226.56</v>
      </c>
    </row>
    <row r="4276" spans="1:4" ht="30" x14ac:dyDescent="0.25">
      <c r="A4276" s="360" t="s">
        <v>26403</v>
      </c>
      <c r="B4276" s="360" t="s">
        <v>26404</v>
      </c>
      <c r="C4276" s="359" t="s">
        <v>6599</v>
      </c>
      <c r="D4276" s="362">
        <v>308.14</v>
      </c>
    </row>
    <row r="4277" spans="1:4" ht="30" x14ac:dyDescent="0.25">
      <c r="A4277" s="360" t="s">
        <v>26405</v>
      </c>
      <c r="B4277" s="360" t="s">
        <v>26406</v>
      </c>
      <c r="C4277" s="359" t="s">
        <v>6599</v>
      </c>
      <c r="D4277" s="362">
        <v>214.84</v>
      </c>
    </row>
    <row r="4278" spans="1:4" ht="30" x14ac:dyDescent="0.25">
      <c r="A4278" s="360" t="s">
        <v>26407</v>
      </c>
      <c r="B4278" s="360" t="s">
        <v>26408</v>
      </c>
      <c r="C4278" s="359" t="s">
        <v>6599</v>
      </c>
      <c r="D4278" s="362">
        <v>322.67</v>
      </c>
    </row>
    <row r="4279" spans="1:4" ht="30" x14ac:dyDescent="0.25">
      <c r="A4279" s="360" t="s">
        <v>26409</v>
      </c>
      <c r="B4279" s="360" t="s">
        <v>26410</v>
      </c>
      <c r="C4279" s="359" t="s">
        <v>6599</v>
      </c>
      <c r="D4279" s="362">
        <v>234.11</v>
      </c>
    </row>
    <row r="4280" spans="1:4" ht="30" x14ac:dyDescent="0.25">
      <c r="A4280" s="360" t="s">
        <v>26411</v>
      </c>
      <c r="B4280" s="360" t="s">
        <v>26412</v>
      </c>
      <c r="C4280" s="359" t="s">
        <v>6599</v>
      </c>
      <c r="D4280" s="362">
        <v>317.79000000000002</v>
      </c>
    </row>
    <row r="4281" spans="1:4" ht="30" x14ac:dyDescent="0.25">
      <c r="A4281" s="360" t="s">
        <v>26413</v>
      </c>
      <c r="B4281" s="360" t="s">
        <v>26414</v>
      </c>
      <c r="C4281" s="359" t="s">
        <v>6599</v>
      </c>
      <c r="D4281" s="362">
        <v>229.26</v>
      </c>
    </row>
    <row r="4282" spans="1:4" ht="15" x14ac:dyDescent="0.25">
      <c r="A4282" s="360" t="s">
        <v>26415</v>
      </c>
      <c r="B4282" s="360" t="s">
        <v>26416</v>
      </c>
      <c r="C4282" s="359" t="s">
        <v>6599</v>
      </c>
      <c r="D4282" s="363">
        <v>89.99</v>
      </c>
    </row>
    <row r="4283" spans="1:4" ht="15" x14ac:dyDescent="0.25">
      <c r="A4283" s="360" t="s">
        <v>26417</v>
      </c>
      <c r="B4283" s="360" t="s">
        <v>26418</v>
      </c>
      <c r="C4283" s="359" t="s">
        <v>6599</v>
      </c>
      <c r="D4283" s="362">
        <v>127.94</v>
      </c>
    </row>
    <row r="4284" spans="1:4" ht="15" x14ac:dyDescent="0.25">
      <c r="A4284" s="360" t="s">
        <v>26419</v>
      </c>
      <c r="B4284" s="360" t="s">
        <v>26420</v>
      </c>
      <c r="C4284" s="359" t="s">
        <v>6599</v>
      </c>
      <c r="D4284" s="363">
        <v>66.59</v>
      </c>
    </row>
    <row r="4285" spans="1:4" ht="15" x14ac:dyDescent="0.25">
      <c r="A4285" s="360" t="s">
        <v>26421</v>
      </c>
      <c r="B4285" s="360" t="s">
        <v>26422</v>
      </c>
      <c r="C4285" s="359" t="s">
        <v>6599</v>
      </c>
      <c r="D4285" s="362">
        <v>104.54</v>
      </c>
    </row>
    <row r="4286" spans="1:4" ht="15" x14ac:dyDescent="0.25">
      <c r="A4286" s="360" t="s">
        <v>26423</v>
      </c>
      <c r="B4286" s="360" t="s">
        <v>26424</v>
      </c>
      <c r="C4286" s="359" t="s">
        <v>6599</v>
      </c>
      <c r="D4286" s="363">
        <v>79.56</v>
      </c>
    </row>
    <row r="4287" spans="1:4" ht="15" x14ac:dyDescent="0.25">
      <c r="A4287" s="360" t="s">
        <v>26425</v>
      </c>
      <c r="B4287" s="360" t="s">
        <v>26426</v>
      </c>
      <c r="C4287" s="359" t="s">
        <v>6599</v>
      </c>
      <c r="D4287" s="363">
        <v>41.61</v>
      </c>
    </row>
    <row r="4288" spans="1:4" ht="15" x14ac:dyDescent="0.25">
      <c r="A4288" s="360" t="s">
        <v>26431</v>
      </c>
      <c r="B4288" s="360" t="s">
        <v>27784</v>
      </c>
      <c r="C4288" s="359" t="s">
        <v>6599</v>
      </c>
      <c r="D4288" s="363">
        <v>12.48</v>
      </c>
    </row>
    <row r="4289" spans="1:4" ht="15" x14ac:dyDescent="0.25">
      <c r="A4289" s="360" t="s">
        <v>26432</v>
      </c>
      <c r="B4289" s="360" t="s">
        <v>17215</v>
      </c>
      <c r="C4289" s="359" t="s">
        <v>6599</v>
      </c>
      <c r="D4289" s="361">
        <v>8.59</v>
      </c>
    </row>
    <row r="4290" spans="1:4" ht="15" x14ac:dyDescent="0.25">
      <c r="A4290" s="360" t="s">
        <v>26427</v>
      </c>
      <c r="B4290" s="360" t="s">
        <v>27785</v>
      </c>
      <c r="C4290" s="359" t="s">
        <v>6599</v>
      </c>
      <c r="D4290" s="363">
        <v>65.37</v>
      </c>
    </row>
    <row r="4291" spans="1:4" ht="15" x14ac:dyDescent="0.25">
      <c r="A4291" s="360" t="s">
        <v>26428</v>
      </c>
      <c r="B4291" s="360" t="s">
        <v>27786</v>
      </c>
      <c r="C4291" s="359" t="s">
        <v>6599</v>
      </c>
      <c r="D4291" s="363">
        <v>83.22</v>
      </c>
    </row>
    <row r="4292" spans="1:4" ht="15" x14ac:dyDescent="0.25">
      <c r="A4292" s="360" t="s">
        <v>26429</v>
      </c>
      <c r="B4292" s="360" t="s">
        <v>27787</v>
      </c>
      <c r="C4292" s="359" t="s">
        <v>6599</v>
      </c>
      <c r="D4292" s="363">
        <v>56.88</v>
      </c>
    </row>
    <row r="4293" spans="1:4" ht="15" x14ac:dyDescent="0.25">
      <c r="A4293" s="360" t="s">
        <v>26430</v>
      </c>
      <c r="B4293" s="360" t="s">
        <v>27788</v>
      </c>
      <c r="C4293" s="359" t="s">
        <v>6599</v>
      </c>
      <c r="D4293" s="363">
        <v>31.38</v>
      </c>
    </row>
    <row r="4294" spans="1:4" ht="15" x14ac:dyDescent="0.25">
      <c r="A4294" s="360" t="s">
        <v>26433</v>
      </c>
      <c r="B4294" s="360" t="s">
        <v>27789</v>
      </c>
      <c r="C4294" s="359" t="s">
        <v>6599</v>
      </c>
      <c r="D4294" s="363">
        <v>27.77</v>
      </c>
    </row>
    <row r="4295" spans="1:4" ht="15" x14ac:dyDescent="0.25">
      <c r="A4295" s="360" t="s">
        <v>26434</v>
      </c>
      <c r="B4295" s="360" t="s">
        <v>26435</v>
      </c>
      <c r="C4295" s="359" t="s">
        <v>6599</v>
      </c>
      <c r="D4295" s="363">
        <v>11.88</v>
      </c>
    </row>
    <row r="4296" spans="1:4" ht="15" x14ac:dyDescent="0.25">
      <c r="A4296" s="360" t="s">
        <v>26436</v>
      </c>
      <c r="B4296" s="360" t="s">
        <v>26437</v>
      </c>
      <c r="C4296" s="359" t="s">
        <v>6590</v>
      </c>
      <c r="D4296" s="361">
        <v>1.19</v>
      </c>
    </row>
    <row r="4297" spans="1:4" ht="15" x14ac:dyDescent="0.25">
      <c r="A4297" s="360" t="s">
        <v>26438</v>
      </c>
      <c r="B4297" s="360" t="s">
        <v>26439</v>
      </c>
      <c r="C4297" s="359" t="s">
        <v>6590</v>
      </c>
      <c r="D4297" s="361">
        <v>1.06</v>
      </c>
    </row>
    <row r="4298" spans="1:4" ht="15" x14ac:dyDescent="0.25">
      <c r="A4298" s="360" t="s">
        <v>26440</v>
      </c>
      <c r="B4298" s="360" t="s">
        <v>26441</v>
      </c>
      <c r="C4298" s="359" t="s">
        <v>6590</v>
      </c>
      <c r="D4298" s="361">
        <v>0.97</v>
      </c>
    </row>
    <row r="4299" spans="1:4" ht="30" x14ac:dyDescent="0.25">
      <c r="A4299" s="360" t="s">
        <v>26442</v>
      </c>
      <c r="B4299" s="360" t="s">
        <v>26443</v>
      </c>
      <c r="C4299" s="359" t="s">
        <v>6599</v>
      </c>
      <c r="D4299" s="363">
        <v>58.42</v>
      </c>
    </row>
    <row r="4300" spans="1:4" ht="30" x14ac:dyDescent="0.25">
      <c r="A4300" s="360" t="s">
        <v>26444</v>
      </c>
      <c r="B4300" s="360" t="s">
        <v>26445</v>
      </c>
      <c r="C4300" s="359" t="s">
        <v>6599</v>
      </c>
      <c r="D4300" s="363">
        <v>58.61</v>
      </c>
    </row>
    <row r="4301" spans="1:4" ht="30" x14ac:dyDescent="0.25">
      <c r="A4301" s="360" t="s">
        <v>26446</v>
      </c>
      <c r="B4301" s="360" t="s">
        <v>26447</v>
      </c>
      <c r="C4301" s="359" t="s">
        <v>6599</v>
      </c>
      <c r="D4301" s="363">
        <v>55.02</v>
      </c>
    </row>
    <row r="4302" spans="1:4" ht="30" x14ac:dyDescent="0.25">
      <c r="A4302" s="360" t="s">
        <v>26448</v>
      </c>
      <c r="B4302" s="360" t="s">
        <v>26449</v>
      </c>
      <c r="C4302" s="359" t="s">
        <v>6599</v>
      </c>
      <c r="D4302" s="363">
        <v>55.23</v>
      </c>
    </row>
    <row r="4303" spans="1:4" ht="15" x14ac:dyDescent="0.25">
      <c r="A4303" s="360" t="s">
        <v>26450</v>
      </c>
      <c r="B4303" s="360" t="s">
        <v>26451</v>
      </c>
      <c r="C4303" s="359" t="s">
        <v>6599</v>
      </c>
      <c r="D4303" s="362">
        <v>114.06</v>
      </c>
    </row>
    <row r="4304" spans="1:4" ht="30" x14ac:dyDescent="0.25">
      <c r="A4304" s="360" t="s">
        <v>26452</v>
      </c>
      <c r="B4304" s="360" t="s">
        <v>26453</v>
      </c>
      <c r="C4304" s="359" t="s">
        <v>6599</v>
      </c>
      <c r="D4304" s="363">
        <v>63.98</v>
      </c>
    </row>
    <row r="4305" spans="1:4" ht="15" x14ac:dyDescent="0.25">
      <c r="A4305" s="360" t="s">
        <v>26454</v>
      </c>
      <c r="B4305" s="360" t="s">
        <v>26455</v>
      </c>
      <c r="C4305" s="359" t="s">
        <v>6599</v>
      </c>
      <c r="D4305" s="362">
        <v>255.16</v>
      </c>
    </row>
    <row r="4306" spans="1:4" ht="15" x14ac:dyDescent="0.25">
      <c r="A4306" s="360" t="s">
        <v>26456</v>
      </c>
      <c r="B4306" s="360" t="s">
        <v>26457</v>
      </c>
      <c r="C4306" s="359" t="s">
        <v>6599</v>
      </c>
      <c r="D4306" s="362">
        <v>255.36</v>
      </c>
    </row>
    <row r="4307" spans="1:4" ht="15" x14ac:dyDescent="0.25">
      <c r="A4307" s="360" t="s">
        <v>26458</v>
      </c>
      <c r="B4307" s="360" t="s">
        <v>26459</v>
      </c>
      <c r="C4307" s="359" t="s">
        <v>6599</v>
      </c>
      <c r="D4307" s="362">
        <v>168.29</v>
      </c>
    </row>
    <row r="4308" spans="1:4" ht="15" x14ac:dyDescent="0.25">
      <c r="A4308" s="360" t="s">
        <v>26460</v>
      </c>
      <c r="B4308" s="360" t="s">
        <v>26461</v>
      </c>
      <c r="C4308" s="359" t="s">
        <v>6599</v>
      </c>
      <c r="D4308" s="362">
        <v>168.48</v>
      </c>
    </row>
    <row r="4309" spans="1:4" ht="30" x14ac:dyDescent="0.25">
      <c r="A4309" s="360" t="s">
        <v>26462</v>
      </c>
      <c r="B4309" s="360" t="s">
        <v>26463</v>
      </c>
      <c r="C4309" s="359" t="s">
        <v>6599</v>
      </c>
      <c r="D4309" s="362">
        <v>255.67</v>
      </c>
    </row>
    <row r="4310" spans="1:4" ht="30" x14ac:dyDescent="0.25">
      <c r="A4310" s="360" t="s">
        <v>26464</v>
      </c>
      <c r="B4310" s="360" t="s">
        <v>26465</v>
      </c>
      <c r="C4310" s="359" t="s">
        <v>6599</v>
      </c>
      <c r="D4310" s="362">
        <v>255.87</v>
      </c>
    </row>
    <row r="4311" spans="1:4" ht="30" x14ac:dyDescent="0.25">
      <c r="A4311" s="360" t="s">
        <v>26466</v>
      </c>
      <c r="B4311" s="360" t="s">
        <v>26467</v>
      </c>
      <c r="C4311" s="359" t="s">
        <v>6599</v>
      </c>
      <c r="D4311" s="362">
        <v>168.79</v>
      </c>
    </row>
    <row r="4312" spans="1:4" ht="30" x14ac:dyDescent="0.25">
      <c r="A4312" s="360" t="s">
        <v>26468</v>
      </c>
      <c r="B4312" s="360" t="s">
        <v>26469</v>
      </c>
      <c r="C4312" s="359" t="s">
        <v>6599</v>
      </c>
      <c r="D4312" s="362">
        <v>168.99</v>
      </c>
    </row>
    <row r="4313" spans="1:4" ht="15" x14ac:dyDescent="0.25">
      <c r="A4313" s="360" t="s">
        <v>26470</v>
      </c>
      <c r="B4313" s="360" t="s">
        <v>41576</v>
      </c>
      <c r="C4313" s="359" t="s">
        <v>6599</v>
      </c>
      <c r="D4313" s="362">
        <v>251.5</v>
      </c>
    </row>
    <row r="4314" spans="1:4" ht="15" x14ac:dyDescent="0.25">
      <c r="A4314" s="360" t="s">
        <v>26471</v>
      </c>
      <c r="B4314" s="360" t="s">
        <v>41577</v>
      </c>
      <c r="C4314" s="359" t="s">
        <v>6599</v>
      </c>
      <c r="D4314" s="362">
        <v>161.99</v>
      </c>
    </row>
    <row r="4315" spans="1:4" ht="15" x14ac:dyDescent="0.25">
      <c r="A4315" s="360" t="s">
        <v>26472</v>
      </c>
      <c r="B4315" s="360" t="s">
        <v>26473</v>
      </c>
      <c r="C4315" s="359" t="s">
        <v>6599</v>
      </c>
      <c r="D4315" s="363">
        <v>11.98</v>
      </c>
    </row>
    <row r="4316" spans="1:4" ht="15" x14ac:dyDescent="0.25">
      <c r="A4316" s="360" t="s">
        <v>26474</v>
      </c>
      <c r="B4316" s="360" t="s">
        <v>26475</v>
      </c>
      <c r="C4316" s="359" t="s">
        <v>6599</v>
      </c>
      <c r="D4316" s="363">
        <v>12.56</v>
      </c>
    </row>
    <row r="4317" spans="1:4" ht="30" x14ac:dyDescent="0.25">
      <c r="A4317" s="360" t="s">
        <v>26476</v>
      </c>
      <c r="B4317" s="360" t="s">
        <v>26477</v>
      </c>
      <c r="C4317" s="359" t="s">
        <v>6599</v>
      </c>
      <c r="D4317" s="363">
        <v>76.86</v>
      </c>
    </row>
    <row r="4318" spans="1:4" ht="30" x14ac:dyDescent="0.25">
      <c r="A4318" s="360" t="s">
        <v>26478</v>
      </c>
      <c r="B4318" s="360" t="s">
        <v>26479</v>
      </c>
      <c r="C4318" s="359" t="s">
        <v>6599</v>
      </c>
      <c r="D4318" s="363">
        <v>35.03</v>
      </c>
    </row>
    <row r="4319" spans="1:4" ht="30" x14ac:dyDescent="0.25">
      <c r="A4319" s="360" t="s">
        <v>26480</v>
      </c>
      <c r="B4319" s="360" t="s">
        <v>26481</v>
      </c>
      <c r="C4319" s="359" t="s">
        <v>6599</v>
      </c>
      <c r="D4319" s="362">
        <v>140.69</v>
      </c>
    </row>
    <row r="4320" spans="1:4" ht="30" x14ac:dyDescent="0.25">
      <c r="A4320" s="360" t="s">
        <v>26482</v>
      </c>
      <c r="B4320" s="360" t="s">
        <v>26483</v>
      </c>
      <c r="C4320" s="359" t="s">
        <v>6599</v>
      </c>
      <c r="D4320" s="362">
        <v>140.88</v>
      </c>
    </row>
    <row r="4321" spans="1:4" ht="30" x14ac:dyDescent="0.25">
      <c r="A4321" s="360" t="s">
        <v>26484</v>
      </c>
      <c r="B4321" s="360" t="s">
        <v>26485</v>
      </c>
      <c r="C4321" s="359" t="s">
        <v>6599</v>
      </c>
      <c r="D4321" s="363">
        <v>79.22</v>
      </c>
    </row>
    <row r="4322" spans="1:4" ht="30" x14ac:dyDescent="0.25">
      <c r="A4322" s="360" t="s">
        <v>26486</v>
      </c>
      <c r="B4322" s="360" t="s">
        <v>26487</v>
      </c>
      <c r="C4322" s="359" t="s">
        <v>6599</v>
      </c>
      <c r="D4322" s="363">
        <v>79.41</v>
      </c>
    </row>
    <row r="4323" spans="1:4" ht="30" x14ac:dyDescent="0.25">
      <c r="A4323" s="360" t="s">
        <v>26488</v>
      </c>
      <c r="B4323" s="360" t="s">
        <v>26489</v>
      </c>
      <c r="C4323" s="359" t="s">
        <v>6599</v>
      </c>
      <c r="D4323" s="363">
        <v>62.77</v>
      </c>
    </row>
    <row r="4324" spans="1:4" ht="30" x14ac:dyDescent="0.25">
      <c r="A4324" s="360" t="s">
        <v>26490</v>
      </c>
      <c r="B4324" s="360" t="s">
        <v>26491</v>
      </c>
      <c r="C4324" s="359" t="s">
        <v>6599</v>
      </c>
      <c r="D4324" s="363">
        <v>20.95</v>
      </c>
    </row>
    <row r="4325" spans="1:4" ht="30" x14ac:dyDescent="0.25">
      <c r="A4325" s="360" t="s">
        <v>26492</v>
      </c>
      <c r="B4325" s="360" t="s">
        <v>26493</v>
      </c>
      <c r="C4325" s="359" t="s">
        <v>6599</v>
      </c>
      <c r="D4325" s="362">
        <v>126.49</v>
      </c>
    </row>
    <row r="4326" spans="1:4" ht="30" x14ac:dyDescent="0.25">
      <c r="A4326" s="360" t="s">
        <v>26494</v>
      </c>
      <c r="B4326" s="360" t="s">
        <v>26495</v>
      </c>
      <c r="C4326" s="359" t="s">
        <v>6599</v>
      </c>
      <c r="D4326" s="362">
        <v>126.7</v>
      </c>
    </row>
    <row r="4327" spans="1:4" ht="30" x14ac:dyDescent="0.25">
      <c r="A4327" s="360" t="s">
        <v>26496</v>
      </c>
      <c r="B4327" s="360" t="s">
        <v>26497</v>
      </c>
      <c r="C4327" s="359" t="s">
        <v>6599</v>
      </c>
      <c r="D4327" s="363">
        <v>65.02</v>
      </c>
    </row>
    <row r="4328" spans="1:4" ht="30" x14ac:dyDescent="0.25">
      <c r="A4328" s="360" t="s">
        <v>26498</v>
      </c>
      <c r="B4328" s="360" t="s">
        <v>26499</v>
      </c>
      <c r="C4328" s="359" t="s">
        <v>6599</v>
      </c>
      <c r="D4328" s="363">
        <v>65.23</v>
      </c>
    </row>
    <row r="4329" spans="1:4" ht="15" x14ac:dyDescent="0.25">
      <c r="A4329" s="360" t="s">
        <v>26500</v>
      </c>
      <c r="B4329" s="360" t="s">
        <v>26501</v>
      </c>
      <c r="C4329" s="359" t="s">
        <v>6599</v>
      </c>
      <c r="D4329" s="363">
        <v>13.25</v>
      </c>
    </row>
    <row r="4330" spans="1:4" ht="15" x14ac:dyDescent="0.25">
      <c r="A4330" s="360" t="s">
        <v>26502</v>
      </c>
      <c r="B4330" s="360" t="s">
        <v>26503</v>
      </c>
      <c r="C4330" s="359" t="s">
        <v>6599</v>
      </c>
      <c r="D4330" s="363">
        <v>13.46</v>
      </c>
    </row>
    <row r="4331" spans="1:4" ht="15" x14ac:dyDescent="0.25">
      <c r="A4331" s="360" t="s">
        <v>26504</v>
      </c>
      <c r="B4331" s="360" t="s">
        <v>26505</v>
      </c>
      <c r="C4331" s="359" t="s">
        <v>6599</v>
      </c>
      <c r="D4331" s="363">
        <v>29.13</v>
      </c>
    </row>
    <row r="4332" spans="1:4" ht="30" x14ac:dyDescent="0.25">
      <c r="A4332" s="360" t="s">
        <v>26506</v>
      </c>
      <c r="B4332" s="360" t="s">
        <v>26507</v>
      </c>
      <c r="C4332" s="359" t="s">
        <v>6599</v>
      </c>
      <c r="D4332" s="363">
        <v>81.22</v>
      </c>
    </row>
    <row r="4333" spans="1:4" ht="30" x14ac:dyDescent="0.25">
      <c r="A4333" s="360" t="s">
        <v>26508</v>
      </c>
      <c r="B4333" s="360" t="s">
        <v>26509</v>
      </c>
      <c r="C4333" s="359" t="s">
        <v>6599</v>
      </c>
      <c r="D4333" s="362">
        <v>145.18</v>
      </c>
    </row>
    <row r="4334" spans="1:4" ht="15" x14ac:dyDescent="0.25">
      <c r="A4334" s="360" t="s">
        <v>26510</v>
      </c>
      <c r="B4334" s="360" t="s">
        <v>26511</v>
      </c>
      <c r="C4334" s="359" t="s">
        <v>6599</v>
      </c>
      <c r="D4334" s="363">
        <v>56.6</v>
      </c>
    </row>
    <row r="4335" spans="1:4" ht="15" x14ac:dyDescent="0.25">
      <c r="A4335" s="360" t="s">
        <v>26512</v>
      </c>
      <c r="B4335" s="360" t="s">
        <v>26513</v>
      </c>
      <c r="C4335" s="359" t="s">
        <v>6599</v>
      </c>
      <c r="D4335" s="363">
        <v>51.38</v>
      </c>
    </row>
    <row r="4336" spans="1:4" ht="15" x14ac:dyDescent="0.25">
      <c r="A4336" s="360" t="s">
        <v>27790</v>
      </c>
      <c r="B4336" s="360" t="s">
        <v>27791</v>
      </c>
      <c r="C4336" s="359" t="s">
        <v>7287</v>
      </c>
      <c r="D4336" s="361">
        <v>0.73</v>
      </c>
    </row>
    <row r="4337" spans="1:4" ht="15" x14ac:dyDescent="0.25">
      <c r="A4337" s="360" t="s">
        <v>27792</v>
      </c>
      <c r="B4337" s="360" t="s">
        <v>27793</v>
      </c>
      <c r="C4337" s="359" t="s">
        <v>7287</v>
      </c>
      <c r="D4337" s="361">
        <v>0.92</v>
      </c>
    </row>
    <row r="4338" spans="1:4" ht="15" x14ac:dyDescent="0.25">
      <c r="A4338" s="360" t="s">
        <v>27794</v>
      </c>
      <c r="B4338" s="360" t="s">
        <v>27795</v>
      </c>
      <c r="C4338" s="359" t="s">
        <v>7287</v>
      </c>
      <c r="D4338" s="361">
        <v>0.6</v>
      </c>
    </row>
    <row r="4339" spans="1:4" ht="15" x14ac:dyDescent="0.25">
      <c r="A4339" s="360" t="s">
        <v>27796</v>
      </c>
      <c r="B4339" s="360" t="s">
        <v>27797</v>
      </c>
      <c r="C4339" s="359" t="s">
        <v>7287</v>
      </c>
      <c r="D4339" s="361">
        <v>0.73</v>
      </c>
    </row>
    <row r="4340" spans="1:4" ht="15" x14ac:dyDescent="0.25">
      <c r="A4340" s="360" t="s">
        <v>27798</v>
      </c>
      <c r="B4340" s="360" t="s">
        <v>27799</v>
      </c>
      <c r="C4340" s="359" t="s">
        <v>7287</v>
      </c>
      <c r="D4340" s="361">
        <v>0.92</v>
      </c>
    </row>
    <row r="4341" spans="1:4" ht="15" x14ac:dyDescent="0.25">
      <c r="A4341" s="360" t="s">
        <v>27800</v>
      </c>
      <c r="B4341" s="360" t="s">
        <v>27801</v>
      </c>
      <c r="C4341" s="359" t="s">
        <v>7287</v>
      </c>
      <c r="D4341" s="361">
        <v>0.6</v>
      </c>
    </row>
    <row r="4342" spans="1:4" ht="15" x14ac:dyDescent="0.25">
      <c r="A4342" s="360" t="s">
        <v>27802</v>
      </c>
      <c r="B4342" s="360" t="s">
        <v>27803</v>
      </c>
      <c r="C4342" s="359" t="s">
        <v>7287</v>
      </c>
      <c r="D4342" s="361">
        <v>0.73</v>
      </c>
    </row>
    <row r="4343" spans="1:4" ht="15" x14ac:dyDescent="0.25">
      <c r="A4343" s="360" t="s">
        <v>27804</v>
      </c>
      <c r="B4343" s="360" t="s">
        <v>27805</v>
      </c>
      <c r="C4343" s="359" t="s">
        <v>7287</v>
      </c>
      <c r="D4343" s="361">
        <v>0.92</v>
      </c>
    </row>
    <row r="4344" spans="1:4" ht="15" x14ac:dyDescent="0.25">
      <c r="A4344" s="360" t="s">
        <v>27806</v>
      </c>
      <c r="B4344" s="360" t="s">
        <v>27807</v>
      </c>
      <c r="C4344" s="359" t="s">
        <v>7287</v>
      </c>
      <c r="D4344" s="361">
        <v>0.6</v>
      </c>
    </row>
    <row r="4345" spans="1:4" ht="15" x14ac:dyDescent="0.25">
      <c r="A4345" s="360" t="s">
        <v>27808</v>
      </c>
      <c r="B4345" s="360" t="s">
        <v>27809</v>
      </c>
      <c r="C4345" s="359" t="s">
        <v>7287</v>
      </c>
      <c r="D4345" s="361">
        <v>0.73</v>
      </c>
    </row>
    <row r="4346" spans="1:4" ht="15" x14ac:dyDescent="0.25">
      <c r="A4346" s="360" t="s">
        <v>27810</v>
      </c>
      <c r="B4346" s="360" t="s">
        <v>27811</v>
      </c>
      <c r="C4346" s="359" t="s">
        <v>7287</v>
      </c>
      <c r="D4346" s="361">
        <v>0.92</v>
      </c>
    </row>
    <row r="4347" spans="1:4" ht="15" x14ac:dyDescent="0.25">
      <c r="A4347" s="360" t="s">
        <v>27812</v>
      </c>
      <c r="B4347" s="360" t="s">
        <v>27813</v>
      </c>
      <c r="C4347" s="359" t="s">
        <v>7287</v>
      </c>
      <c r="D4347" s="361">
        <v>0.6</v>
      </c>
    </row>
    <row r="4348" spans="1:4" ht="15" x14ac:dyDescent="0.25">
      <c r="A4348" s="360" t="s">
        <v>27814</v>
      </c>
      <c r="B4348" s="360" t="s">
        <v>27815</v>
      </c>
      <c r="C4348" s="359" t="s">
        <v>7287</v>
      </c>
      <c r="D4348" s="361">
        <v>0.73</v>
      </c>
    </row>
    <row r="4349" spans="1:4" ht="15" x14ac:dyDescent="0.25">
      <c r="A4349" s="360" t="s">
        <v>27816</v>
      </c>
      <c r="B4349" s="360" t="s">
        <v>27817</v>
      </c>
      <c r="C4349" s="359" t="s">
        <v>7287</v>
      </c>
      <c r="D4349" s="361">
        <v>0.92</v>
      </c>
    </row>
    <row r="4350" spans="1:4" ht="15" x14ac:dyDescent="0.25">
      <c r="A4350" s="360" t="s">
        <v>27818</v>
      </c>
      <c r="B4350" s="360" t="s">
        <v>27819</v>
      </c>
      <c r="C4350" s="359" t="s">
        <v>7287</v>
      </c>
      <c r="D4350" s="361">
        <v>0.6</v>
      </c>
    </row>
    <row r="4351" spans="1:4" ht="15" x14ac:dyDescent="0.25">
      <c r="A4351" s="360" t="s">
        <v>27820</v>
      </c>
      <c r="B4351" s="360" t="s">
        <v>27821</v>
      </c>
      <c r="C4351" s="359" t="s">
        <v>7287</v>
      </c>
      <c r="D4351" s="361">
        <v>0.73</v>
      </c>
    </row>
    <row r="4352" spans="1:4" ht="15" x14ac:dyDescent="0.25">
      <c r="A4352" s="360" t="s">
        <v>27822</v>
      </c>
      <c r="B4352" s="360" t="s">
        <v>27823</v>
      </c>
      <c r="C4352" s="359" t="s">
        <v>7287</v>
      </c>
      <c r="D4352" s="361">
        <v>0.92</v>
      </c>
    </row>
    <row r="4353" spans="1:4" ht="15" x14ac:dyDescent="0.25">
      <c r="A4353" s="360" t="s">
        <v>27824</v>
      </c>
      <c r="B4353" s="360" t="s">
        <v>27825</v>
      </c>
      <c r="C4353" s="359" t="s">
        <v>7287</v>
      </c>
      <c r="D4353" s="361">
        <v>0.6</v>
      </c>
    </row>
    <row r="4354" spans="1:4" ht="15" x14ac:dyDescent="0.25">
      <c r="A4354" s="360" t="s">
        <v>27826</v>
      </c>
      <c r="B4354" s="360" t="s">
        <v>27827</v>
      </c>
      <c r="C4354" s="359" t="s">
        <v>7287</v>
      </c>
      <c r="D4354" s="361">
        <v>0.73</v>
      </c>
    </row>
    <row r="4355" spans="1:4" ht="15" x14ac:dyDescent="0.25">
      <c r="A4355" s="360" t="s">
        <v>27828</v>
      </c>
      <c r="B4355" s="360" t="s">
        <v>27829</v>
      </c>
      <c r="C4355" s="359" t="s">
        <v>7287</v>
      </c>
      <c r="D4355" s="361">
        <v>0.92</v>
      </c>
    </row>
    <row r="4356" spans="1:4" ht="15" x14ac:dyDescent="0.25">
      <c r="A4356" s="360" t="s">
        <v>27830</v>
      </c>
      <c r="B4356" s="360" t="s">
        <v>27831</v>
      </c>
      <c r="C4356" s="359" t="s">
        <v>7287</v>
      </c>
      <c r="D4356" s="361">
        <v>0.6</v>
      </c>
    </row>
    <row r="4357" spans="1:4" ht="15" x14ac:dyDescent="0.25">
      <c r="A4357" s="360" t="s">
        <v>27832</v>
      </c>
      <c r="B4357" s="360" t="s">
        <v>27833</v>
      </c>
      <c r="C4357" s="359" t="s">
        <v>7287</v>
      </c>
      <c r="D4357" s="361">
        <v>0.73</v>
      </c>
    </row>
    <row r="4358" spans="1:4" ht="15" x14ac:dyDescent="0.25">
      <c r="A4358" s="360" t="s">
        <v>27834</v>
      </c>
      <c r="B4358" s="360" t="s">
        <v>27835</v>
      </c>
      <c r="C4358" s="359" t="s">
        <v>7287</v>
      </c>
      <c r="D4358" s="361">
        <v>0.92</v>
      </c>
    </row>
    <row r="4359" spans="1:4" ht="15" x14ac:dyDescent="0.25">
      <c r="A4359" s="360" t="s">
        <v>27836</v>
      </c>
      <c r="B4359" s="360" t="s">
        <v>27837</v>
      </c>
      <c r="C4359" s="359" t="s">
        <v>7287</v>
      </c>
      <c r="D4359" s="361">
        <v>0.6</v>
      </c>
    </row>
    <row r="4360" spans="1:4" ht="15" x14ac:dyDescent="0.25">
      <c r="A4360" s="360" t="s">
        <v>27838</v>
      </c>
      <c r="B4360" s="360" t="s">
        <v>27839</v>
      </c>
      <c r="C4360" s="359" t="s">
        <v>7287</v>
      </c>
      <c r="D4360" s="361">
        <v>0.73</v>
      </c>
    </row>
    <row r="4361" spans="1:4" ht="15" x14ac:dyDescent="0.25">
      <c r="A4361" s="360" t="s">
        <v>27840</v>
      </c>
      <c r="B4361" s="360" t="s">
        <v>27841</v>
      </c>
      <c r="C4361" s="359" t="s">
        <v>7287</v>
      </c>
      <c r="D4361" s="361">
        <v>0.92</v>
      </c>
    </row>
    <row r="4362" spans="1:4" ht="15" x14ac:dyDescent="0.25">
      <c r="A4362" s="360" t="s">
        <v>27842</v>
      </c>
      <c r="B4362" s="360" t="s">
        <v>27843</v>
      </c>
      <c r="C4362" s="359" t="s">
        <v>7287</v>
      </c>
      <c r="D4362" s="361">
        <v>0.6</v>
      </c>
    </row>
    <row r="4363" spans="1:4" ht="15" x14ac:dyDescent="0.25">
      <c r="A4363" s="360" t="s">
        <v>27844</v>
      </c>
      <c r="B4363" s="360" t="s">
        <v>27845</v>
      </c>
      <c r="C4363" s="359" t="s">
        <v>7287</v>
      </c>
      <c r="D4363" s="361">
        <v>0.73</v>
      </c>
    </row>
    <row r="4364" spans="1:4" ht="15" x14ac:dyDescent="0.25">
      <c r="A4364" s="360" t="s">
        <v>27846</v>
      </c>
      <c r="B4364" s="360" t="s">
        <v>27847</v>
      </c>
      <c r="C4364" s="359" t="s">
        <v>7287</v>
      </c>
      <c r="D4364" s="361">
        <v>0.92</v>
      </c>
    </row>
    <row r="4365" spans="1:4" ht="15" x14ac:dyDescent="0.25">
      <c r="A4365" s="360" t="s">
        <v>27848</v>
      </c>
      <c r="B4365" s="360" t="s">
        <v>27849</v>
      </c>
      <c r="C4365" s="359" t="s">
        <v>7287</v>
      </c>
      <c r="D4365" s="361">
        <v>0.6</v>
      </c>
    </row>
    <row r="4366" spans="1:4" ht="15" x14ac:dyDescent="0.25">
      <c r="A4366" s="360" t="s">
        <v>27850</v>
      </c>
      <c r="B4366" s="360" t="s">
        <v>27851</v>
      </c>
      <c r="C4366" s="359" t="s">
        <v>7287</v>
      </c>
      <c r="D4366" s="361">
        <v>0.73</v>
      </c>
    </row>
    <row r="4367" spans="1:4" ht="15" x14ac:dyDescent="0.25">
      <c r="A4367" s="360" t="s">
        <v>27852</v>
      </c>
      <c r="B4367" s="360" t="s">
        <v>27853</v>
      </c>
      <c r="C4367" s="359" t="s">
        <v>7287</v>
      </c>
      <c r="D4367" s="361">
        <v>0.92</v>
      </c>
    </row>
    <row r="4368" spans="1:4" ht="15" x14ac:dyDescent="0.25">
      <c r="A4368" s="360" t="s">
        <v>27854</v>
      </c>
      <c r="B4368" s="360" t="s">
        <v>27855</v>
      </c>
      <c r="C4368" s="359" t="s">
        <v>7287</v>
      </c>
      <c r="D4368" s="361">
        <v>0.6</v>
      </c>
    </row>
    <row r="4369" spans="1:4" ht="15" x14ac:dyDescent="0.25">
      <c r="A4369" s="360" t="s">
        <v>27856</v>
      </c>
      <c r="B4369" s="360" t="s">
        <v>27857</v>
      </c>
      <c r="C4369" s="359" t="s">
        <v>7287</v>
      </c>
      <c r="D4369" s="361">
        <v>0.73</v>
      </c>
    </row>
    <row r="4370" spans="1:4" ht="15" x14ac:dyDescent="0.25">
      <c r="A4370" s="360" t="s">
        <v>27858</v>
      </c>
      <c r="B4370" s="360" t="s">
        <v>27859</v>
      </c>
      <c r="C4370" s="359" t="s">
        <v>7287</v>
      </c>
      <c r="D4370" s="361">
        <v>0.92</v>
      </c>
    </row>
    <row r="4371" spans="1:4" ht="15" x14ac:dyDescent="0.25">
      <c r="A4371" s="360" t="s">
        <v>27860</v>
      </c>
      <c r="B4371" s="360" t="s">
        <v>27861</v>
      </c>
      <c r="C4371" s="359" t="s">
        <v>7287</v>
      </c>
      <c r="D4371" s="361">
        <v>0.6</v>
      </c>
    </row>
    <row r="4372" spans="1:4" ht="15" x14ac:dyDescent="0.25">
      <c r="A4372" s="360" t="s">
        <v>27862</v>
      </c>
      <c r="B4372" s="360" t="s">
        <v>27863</v>
      </c>
      <c r="C4372" s="359" t="s">
        <v>7287</v>
      </c>
      <c r="D4372" s="361">
        <v>0.73</v>
      </c>
    </row>
    <row r="4373" spans="1:4" ht="15" x14ac:dyDescent="0.25">
      <c r="A4373" s="360" t="s">
        <v>27864</v>
      </c>
      <c r="B4373" s="360" t="s">
        <v>27865</v>
      </c>
      <c r="C4373" s="359" t="s">
        <v>7287</v>
      </c>
      <c r="D4373" s="361">
        <v>0.92</v>
      </c>
    </row>
    <row r="4374" spans="1:4" ht="15" x14ac:dyDescent="0.25">
      <c r="A4374" s="360" t="s">
        <v>27866</v>
      </c>
      <c r="B4374" s="360" t="s">
        <v>27867</v>
      </c>
      <c r="C4374" s="359" t="s">
        <v>7287</v>
      </c>
      <c r="D4374" s="361">
        <v>0.6</v>
      </c>
    </row>
    <row r="4375" spans="1:4" ht="15" x14ac:dyDescent="0.25">
      <c r="A4375" s="360" t="s">
        <v>27868</v>
      </c>
      <c r="B4375" s="360" t="s">
        <v>27869</v>
      </c>
      <c r="C4375" s="359" t="s">
        <v>7287</v>
      </c>
      <c r="D4375" s="361">
        <v>0.73</v>
      </c>
    </row>
    <row r="4376" spans="1:4" ht="15" x14ac:dyDescent="0.25">
      <c r="A4376" s="360" t="s">
        <v>27870</v>
      </c>
      <c r="B4376" s="360" t="s">
        <v>27871</v>
      </c>
      <c r="C4376" s="359" t="s">
        <v>7287</v>
      </c>
      <c r="D4376" s="361">
        <v>0.92</v>
      </c>
    </row>
    <row r="4377" spans="1:4" ht="15" x14ac:dyDescent="0.25">
      <c r="A4377" s="360" t="s">
        <v>27872</v>
      </c>
      <c r="B4377" s="360" t="s">
        <v>27873</v>
      </c>
      <c r="C4377" s="359" t="s">
        <v>7287</v>
      </c>
      <c r="D4377" s="361">
        <v>0.6</v>
      </c>
    </row>
    <row r="4378" spans="1:4" ht="15" x14ac:dyDescent="0.25">
      <c r="A4378" s="360" t="s">
        <v>27874</v>
      </c>
      <c r="B4378" s="360" t="s">
        <v>27875</v>
      </c>
      <c r="C4378" s="359" t="s">
        <v>7287</v>
      </c>
      <c r="D4378" s="361">
        <v>0.73</v>
      </c>
    </row>
    <row r="4379" spans="1:4" ht="15" x14ac:dyDescent="0.25">
      <c r="A4379" s="360" t="s">
        <v>27876</v>
      </c>
      <c r="B4379" s="360" t="s">
        <v>27877</v>
      </c>
      <c r="C4379" s="359" t="s">
        <v>7287</v>
      </c>
      <c r="D4379" s="361">
        <v>0.92</v>
      </c>
    </row>
    <row r="4380" spans="1:4" ht="15" x14ac:dyDescent="0.25">
      <c r="A4380" s="360" t="s">
        <v>27878</v>
      </c>
      <c r="B4380" s="360" t="s">
        <v>27879</v>
      </c>
      <c r="C4380" s="359" t="s">
        <v>7287</v>
      </c>
      <c r="D4380" s="361">
        <v>0.6</v>
      </c>
    </row>
    <row r="4381" spans="1:4" ht="15" x14ac:dyDescent="0.25">
      <c r="A4381" s="360" t="s">
        <v>27880</v>
      </c>
      <c r="B4381" s="360" t="s">
        <v>27881</v>
      </c>
      <c r="C4381" s="359" t="s">
        <v>7287</v>
      </c>
      <c r="D4381" s="361">
        <v>0.73</v>
      </c>
    </row>
    <row r="4382" spans="1:4" ht="15" x14ac:dyDescent="0.25">
      <c r="A4382" s="360" t="s">
        <v>27882</v>
      </c>
      <c r="B4382" s="360" t="s">
        <v>27883</v>
      </c>
      <c r="C4382" s="359" t="s">
        <v>7287</v>
      </c>
      <c r="D4382" s="361">
        <v>0.92</v>
      </c>
    </row>
    <row r="4383" spans="1:4" ht="15" x14ac:dyDescent="0.25">
      <c r="A4383" s="360" t="s">
        <v>27884</v>
      </c>
      <c r="B4383" s="360" t="s">
        <v>27885</v>
      </c>
      <c r="C4383" s="359" t="s">
        <v>7287</v>
      </c>
      <c r="D4383" s="361">
        <v>0.6</v>
      </c>
    </row>
    <row r="4384" spans="1:4" ht="15" x14ac:dyDescent="0.25">
      <c r="A4384" s="360" t="s">
        <v>27886</v>
      </c>
      <c r="B4384" s="360" t="s">
        <v>27887</v>
      </c>
      <c r="C4384" s="359" t="s">
        <v>7287</v>
      </c>
      <c r="D4384" s="361">
        <v>0.73</v>
      </c>
    </row>
    <row r="4385" spans="1:4" ht="15" x14ac:dyDescent="0.25">
      <c r="A4385" s="360" t="s">
        <v>27888</v>
      </c>
      <c r="B4385" s="360" t="s">
        <v>27889</v>
      </c>
      <c r="C4385" s="359" t="s">
        <v>7287</v>
      </c>
      <c r="D4385" s="361">
        <v>0.92</v>
      </c>
    </row>
    <row r="4386" spans="1:4" ht="15" x14ac:dyDescent="0.25">
      <c r="A4386" s="360" t="s">
        <v>27890</v>
      </c>
      <c r="B4386" s="360" t="s">
        <v>27891</v>
      </c>
      <c r="C4386" s="359" t="s">
        <v>7287</v>
      </c>
      <c r="D4386" s="361">
        <v>0.6</v>
      </c>
    </row>
    <row r="4387" spans="1:4" ht="15" x14ac:dyDescent="0.25">
      <c r="A4387" s="360" t="s">
        <v>27892</v>
      </c>
      <c r="B4387" s="360" t="s">
        <v>27893</v>
      </c>
      <c r="C4387" s="359" t="s">
        <v>7287</v>
      </c>
      <c r="D4387" s="361">
        <v>0.88</v>
      </c>
    </row>
    <row r="4388" spans="1:4" ht="15" x14ac:dyDescent="0.25">
      <c r="A4388" s="360" t="s">
        <v>27894</v>
      </c>
      <c r="B4388" s="360" t="s">
        <v>27895</v>
      </c>
      <c r="C4388" s="359" t="s">
        <v>7287</v>
      </c>
      <c r="D4388" s="361">
        <v>1.0900000000000001</v>
      </c>
    </row>
    <row r="4389" spans="1:4" ht="15" x14ac:dyDescent="0.25">
      <c r="A4389" s="360" t="s">
        <v>27896</v>
      </c>
      <c r="B4389" s="360" t="s">
        <v>27897</v>
      </c>
      <c r="C4389" s="359" t="s">
        <v>7287</v>
      </c>
      <c r="D4389" s="361">
        <v>0.71</v>
      </c>
    </row>
    <row r="4390" spans="1:4" ht="15" x14ac:dyDescent="0.25">
      <c r="A4390" s="360" t="s">
        <v>27898</v>
      </c>
      <c r="B4390" s="360" t="s">
        <v>27899</v>
      </c>
      <c r="C4390" s="359" t="s">
        <v>7287</v>
      </c>
      <c r="D4390" s="361">
        <v>0.6</v>
      </c>
    </row>
    <row r="4391" spans="1:4" ht="15" x14ac:dyDescent="0.25">
      <c r="A4391" s="360" t="s">
        <v>27900</v>
      </c>
      <c r="B4391" s="360" t="s">
        <v>27901</v>
      </c>
      <c r="C4391" s="359" t="s">
        <v>7287</v>
      </c>
      <c r="D4391" s="361">
        <v>0.75</v>
      </c>
    </row>
    <row r="4392" spans="1:4" ht="15" x14ac:dyDescent="0.25">
      <c r="A4392" s="360" t="s">
        <v>27902</v>
      </c>
      <c r="B4392" s="360" t="s">
        <v>27903</v>
      </c>
      <c r="C4392" s="359" t="s">
        <v>7287</v>
      </c>
      <c r="D4392" s="361">
        <v>0.49</v>
      </c>
    </row>
    <row r="4393" spans="1:4" ht="15" x14ac:dyDescent="0.25">
      <c r="A4393" s="360" t="s">
        <v>27904</v>
      </c>
      <c r="B4393" s="360" t="s">
        <v>27905</v>
      </c>
      <c r="C4393" s="359" t="s">
        <v>7287</v>
      </c>
      <c r="D4393" s="361">
        <v>0.73</v>
      </c>
    </row>
    <row r="4394" spans="1:4" ht="15" x14ac:dyDescent="0.25">
      <c r="A4394" s="360" t="s">
        <v>27906</v>
      </c>
      <c r="B4394" s="360" t="s">
        <v>27907</v>
      </c>
      <c r="C4394" s="359" t="s">
        <v>7287</v>
      </c>
      <c r="D4394" s="361">
        <v>0.92</v>
      </c>
    </row>
    <row r="4395" spans="1:4" ht="15" x14ac:dyDescent="0.25">
      <c r="A4395" s="360" t="s">
        <v>27908</v>
      </c>
      <c r="B4395" s="360" t="s">
        <v>27909</v>
      </c>
      <c r="C4395" s="359" t="s">
        <v>7287</v>
      </c>
      <c r="D4395" s="361">
        <v>0.6</v>
      </c>
    </row>
    <row r="4396" spans="1:4" ht="15" x14ac:dyDescent="0.25">
      <c r="A4396" s="360" t="s">
        <v>27910</v>
      </c>
      <c r="B4396" s="360" t="s">
        <v>27911</v>
      </c>
      <c r="C4396" s="359" t="s">
        <v>7287</v>
      </c>
      <c r="D4396" s="361">
        <v>0.76</v>
      </c>
    </row>
    <row r="4397" spans="1:4" ht="15" x14ac:dyDescent="0.25">
      <c r="A4397" s="360" t="s">
        <v>27912</v>
      </c>
      <c r="B4397" s="360" t="s">
        <v>27913</v>
      </c>
      <c r="C4397" s="359" t="s">
        <v>7287</v>
      </c>
      <c r="D4397" s="361">
        <v>0.96</v>
      </c>
    </row>
    <row r="4398" spans="1:4" ht="15" x14ac:dyDescent="0.25">
      <c r="A4398" s="360" t="s">
        <v>27914</v>
      </c>
      <c r="B4398" s="360" t="s">
        <v>27915</v>
      </c>
      <c r="C4398" s="359" t="s">
        <v>7287</v>
      </c>
      <c r="D4398" s="361">
        <v>0.64</v>
      </c>
    </row>
    <row r="4399" spans="1:4" ht="15" x14ac:dyDescent="0.25">
      <c r="A4399" s="360" t="s">
        <v>27916</v>
      </c>
      <c r="B4399" s="360" t="s">
        <v>27917</v>
      </c>
      <c r="C4399" s="359" t="s">
        <v>7287</v>
      </c>
      <c r="D4399" s="361">
        <v>0.78</v>
      </c>
    </row>
    <row r="4400" spans="1:4" ht="15" x14ac:dyDescent="0.25">
      <c r="A4400" s="360" t="s">
        <v>27918</v>
      </c>
      <c r="B4400" s="360" t="s">
        <v>27919</v>
      </c>
      <c r="C4400" s="359" t="s">
        <v>7287</v>
      </c>
      <c r="D4400" s="361">
        <v>0.97</v>
      </c>
    </row>
    <row r="4401" spans="1:4" ht="15" x14ac:dyDescent="0.25">
      <c r="A4401" s="360" t="s">
        <v>27920</v>
      </c>
      <c r="B4401" s="360" t="s">
        <v>27921</v>
      </c>
      <c r="C4401" s="359" t="s">
        <v>7287</v>
      </c>
      <c r="D4401" s="361">
        <v>0.64</v>
      </c>
    </row>
    <row r="4402" spans="1:4" ht="15" x14ac:dyDescent="0.25">
      <c r="A4402" s="360" t="s">
        <v>27922</v>
      </c>
      <c r="B4402" s="360" t="s">
        <v>27923</v>
      </c>
      <c r="C4402" s="359" t="s">
        <v>7287</v>
      </c>
      <c r="D4402" s="361">
        <v>0.73</v>
      </c>
    </row>
    <row r="4403" spans="1:4" ht="15" x14ac:dyDescent="0.25">
      <c r="A4403" s="360" t="s">
        <v>27924</v>
      </c>
      <c r="B4403" s="360" t="s">
        <v>27925</v>
      </c>
      <c r="C4403" s="359" t="s">
        <v>7287</v>
      </c>
      <c r="D4403" s="361">
        <v>0.92</v>
      </c>
    </row>
    <row r="4404" spans="1:4" ht="15" x14ac:dyDescent="0.25">
      <c r="A4404" s="360" t="s">
        <v>27926</v>
      </c>
      <c r="B4404" s="360" t="s">
        <v>27927</v>
      </c>
      <c r="C4404" s="359" t="s">
        <v>7287</v>
      </c>
      <c r="D4404" s="361">
        <v>0.6</v>
      </c>
    </row>
    <row r="4405" spans="1:4" ht="15" x14ac:dyDescent="0.25">
      <c r="A4405" s="360" t="s">
        <v>27928</v>
      </c>
      <c r="B4405" s="360" t="s">
        <v>27929</v>
      </c>
      <c r="C4405" s="359" t="s">
        <v>7287</v>
      </c>
      <c r="D4405" s="361">
        <v>0.73</v>
      </c>
    </row>
    <row r="4406" spans="1:4" ht="15" x14ac:dyDescent="0.25">
      <c r="A4406" s="360" t="s">
        <v>27930</v>
      </c>
      <c r="B4406" s="360" t="s">
        <v>27931</v>
      </c>
      <c r="C4406" s="359" t="s">
        <v>7287</v>
      </c>
      <c r="D4406" s="361">
        <v>0.92</v>
      </c>
    </row>
    <row r="4407" spans="1:4" ht="15" x14ac:dyDescent="0.25">
      <c r="A4407" s="360" t="s">
        <v>27932</v>
      </c>
      <c r="B4407" s="360" t="s">
        <v>27933</v>
      </c>
      <c r="C4407" s="359" t="s">
        <v>7287</v>
      </c>
      <c r="D4407" s="361">
        <v>0.6</v>
      </c>
    </row>
    <row r="4408" spans="1:4" ht="15" x14ac:dyDescent="0.25">
      <c r="A4408" s="360" t="s">
        <v>27934</v>
      </c>
      <c r="B4408" s="360" t="s">
        <v>27935</v>
      </c>
      <c r="C4408" s="359" t="s">
        <v>7287</v>
      </c>
      <c r="D4408" s="361">
        <v>0.9</v>
      </c>
    </row>
    <row r="4409" spans="1:4" ht="15" x14ac:dyDescent="0.25">
      <c r="A4409" s="360" t="s">
        <v>27936</v>
      </c>
      <c r="B4409" s="360" t="s">
        <v>27937</v>
      </c>
      <c r="C4409" s="359" t="s">
        <v>7287</v>
      </c>
      <c r="D4409" s="361">
        <v>1.1200000000000001</v>
      </c>
    </row>
    <row r="4410" spans="1:4" ht="15" x14ac:dyDescent="0.25">
      <c r="A4410" s="360" t="s">
        <v>27938</v>
      </c>
      <c r="B4410" s="360" t="s">
        <v>27939</v>
      </c>
      <c r="C4410" s="359" t="s">
        <v>7287</v>
      </c>
      <c r="D4410" s="361">
        <v>0.73</v>
      </c>
    </row>
    <row r="4411" spans="1:4" ht="15" x14ac:dyDescent="0.25">
      <c r="A4411" s="360" t="s">
        <v>27940</v>
      </c>
      <c r="B4411" s="360" t="s">
        <v>27941</v>
      </c>
      <c r="C4411" s="359" t="s">
        <v>7287</v>
      </c>
      <c r="D4411" s="361">
        <v>0.73</v>
      </c>
    </row>
    <row r="4412" spans="1:4" ht="15" x14ac:dyDescent="0.25">
      <c r="A4412" s="360" t="s">
        <v>27942</v>
      </c>
      <c r="B4412" s="360" t="s">
        <v>27943</v>
      </c>
      <c r="C4412" s="359" t="s">
        <v>7287</v>
      </c>
      <c r="D4412" s="361">
        <v>0.92</v>
      </c>
    </row>
    <row r="4413" spans="1:4" ht="15" x14ac:dyDescent="0.25">
      <c r="A4413" s="360" t="s">
        <v>27944</v>
      </c>
      <c r="B4413" s="360" t="s">
        <v>27945</v>
      </c>
      <c r="C4413" s="359" t="s">
        <v>7287</v>
      </c>
      <c r="D4413" s="361">
        <v>0.6</v>
      </c>
    </row>
    <row r="4414" spans="1:4" ht="15" x14ac:dyDescent="0.25">
      <c r="A4414" s="360" t="s">
        <v>27946</v>
      </c>
      <c r="B4414" s="360" t="s">
        <v>27947</v>
      </c>
      <c r="C4414" s="359" t="s">
        <v>7287</v>
      </c>
      <c r="D4414" s="361">
        <v>0.73</v>
      </c>
    </row>
    <row r="4415" spans="1:4" ht="15" x14ac:dyDescent="0.25">
      <c r="A4415" s="360" t="s">
        <v>27948</v>
      </c>
      <c r="B4415" s="360" t="s">
        <v>27949</v>
      </c>
      <c r="C4415" s="359" t="s">
        <v>7287</v>
      </c>
      <c r="D4415" s="361">
        <v>0.92</v>
      </c>
    </row>
    <row r="4416" spans="1:4" ht="15" x14ac:dyDescent="0.25">
      <c r="A4416" s="360" t="s">
        <v>27950</v>
      </c>
      <c r="B4416" s="360" t="s">
        <v>27951</v>
      </c>
      <c r="C4416" s="359" t="s">
        <v>7287</v>
      </c>
      <c r="D4416" s="361">
        <v>0.6</v>
      </c>
    </row>
    <row r="4417" spans="1:4" ht="15" x14ac:dyDescent="0.25">
      <c r="A4417" s="360" t="s">
        <v>27952</v>
      </c>
      <c r="B4417" s="360" t="s">
        <v>27953</v>
      </c>
      <c r="C4417" s="359" t="s">
        <v>7287</v>
      </c>
      <c r="D4417" s="361">
        <v>0.73</v>
      </c>
    </row>
    <row r="4418" spans="1:4" ht="15" x14ac:dyDescent="0.25">
      <c r="A4418" s="360" t="s">
        <v>27954</v>
      </c>
      <c r="B4418" s="360" t="s">
        <v>27955</v>
      </c>
      <c r="C4418" s="359" t="s">
        <v>7287</v>
      </c>
      <c r="D4418" s="361">
        <v>0.92</v>
      </c>
    </row>
    <row r="4419" spans="1:4" ht="15" x14ac:dyDescent="0.25">
      <c r="A4419" s="360" t="s">
        <v>27956</v>
      </c>
      <c r="B4419" s="360" t="s">
        <v>27957</v>
      </c>
      <c r="C4419" s="359" t="s">
        <v>7287</v>
      </c>
      <c r="D4419" s="361">
        <v>0.6</v>
      </c>
    </row>
    <row r="4420" spans="1:4" ht="15" x14ac:dyDescent="0.25">
      <c r="A4420" s="360" t="s">
        <v>27958</v>
      </c>
      <c r="B4420" s="360" t="s">
        <v>27959</v>
      </c>
      <c r="C4420" s="359" t="s">
        <v>7287</v>
      </c>
      <c r="D4420" s="361">
        <v>0.73</v>
      </c>
    </row>
    <row r="4421" spans="1:4" ht="15" x14ac:dyDescent="0.25">
      <c r="A4421" s="360" t="s">
        <v>27960</v>
      </c>
      <c r="B4421" s="360" t="s">
        <v>27961</v>
      </c>
      <c r="C4421" s="359" t="s">
        <v>7287</v>
      </c>
      <c r="D4421" s="361">
        <v>0.92</v>
      </c>
    </row>
    <row r="4422" spans="1:4" ht="15" x14ac:dyDescent="0.25">
      <c r="A4422" s="360" t="s">
        <v>27962</v>
      </c>
      <c r="B4422" s="360" t="s">
        <v>27963</v>
      </c>
      <c r="C4422" s="359" t="s">
        <v>7287</v>
      </c>
      <c r="D4422" s="361">
        <v>0.6</v>
      </c>
    </row>
    <row r="4423" spans="1:4" ht="15" x14ac:dyDescent="0.25">
      <c r="A4423" s="360" t="s">
        <v>27964</v>
      </c>
      <c r="B4423" s="360" t="s">
        <v>27965</v>
      </c>
      <c r="C4423" s="359" t="s">
        <v>7287</v>
      </c>
      <c r="D4423" s="361">
        <v>0.73</v>
      </c>
    </row>
    <row r="4424" spans="1:4" ht="15" x14ac:dyDescent="0.25">
      <c r="A4424" s="360" t="s">
        <v>27966</v>
      </c>
      <c r="B4424" s="360" t="s">
        <v>27967</v>
      </c>
      <c r="C4424" s="359" t="s">
        <v>7287</v>
      </c>
      <c r="D4424" s="361">
        <v>0.92</v>
      </c>
    </row>
    <row r="4425" spans="1:4" ht="15" x14ac:dyDescent="0.25">
      <c r="A4425" s="360" t="s">
        <v>27968</v>
      </c>
      <c r="B4425" s="360" t="s">
        <v>27969</v>
      </c>
      <c r="C4425" s="359" t="s">
        <v>7287</v>
      </c>
      <c r="D4425" s="361">
        <v>0.6</v>
      </c>
    </row>
    <row r="4426" spans="1:4" ht="15" x14ac:dyDescent="0.25">
      <c r="A4426" s="360" t="s">
        <v>27970</v>
      </c>
      <c r="B4426" s="360" t="s">
        <v>27971</v>
      </c>
      <c r="C4426" s="359" t="s">
        <v>7287</v>
      </c>
      <c r="D4426" s="361">
        <v>0.73</v>
      </c>
    </row>
    <row r="4427" spans="1:4" ht="15" x14ac:dyDescent="0.25">
      <c r="A4427" s="360" t="s">
        <v>27972</v>
      </c>
      <c r="B4427" s="360" t="s">
        <v>27973</v>
      </c>
      <c r="C4427" s="359" t="s">
        <v>7287</v>
      </c>
      <c r="D4427" s="361">
        <v>0.92</v>
      </c>
    </row>
    <row r="4428" spans="1:4" ht="15" x14ac:dyDescent="0.25">
      <c r="A4428" s="360" t="s">
        <v>27974</v>
      </c>
      <c r="B4428" s="360" t="s">
        <v>27975</v>
      </c>
      <c r="C4428" s="359" t="s">
        <v>7287</v>
      </c>
      <c r="D4428" s="361">
        <v>0.6</v>
      </c>
    </row>
    <row r="4429" spans="1:4" ht="15" x14ac:dyDescent="0.25">
      <c r="A4429" s="360" t="s">
        <v>27976</v>
      </c>
      <c r="B4429" s="360" t="s">
        <v>27977</v>
      </c>
      <c r="C4429" s="359" t="s">
        <v>7287</v>
      </c>
      <c r="D4429" s="361">
        <v>0.73</v>
      </c>
    </row>
    <row r="4430" spans="1:4" ht="15" x14ac:dyDescent="0.25">
      <c r="A4430" s="360" t="s">
        <v>27978</v>
      </c>
      <c r="B4430" s="360" t="s">
        <v>27979</v>
      </c>
      <c r="C4430" s="359" t="s">
        <v>7287</v>
      </c>
      <c r="D4430" s="361">
        <v>0.92</v>
      </c>
    </row>
    <row r="4431" spans="1:4" ht="15" x14ac:dyDescent="0.25">
      <c r="A4431" s="360" t="s">
        <v>27980</v>
      </c>
      <c r="B4431" s="360" t="s">
        <v>27981</v>
      </c>
      <c r="C4431" s="359" t="s">
        <v>7287</v>
      </c>
      <c r="D4431" s="361">
        <v>0.6</v>
      </c>
    </row>
    <row r="4432" spans="1:4" ht="15" x14ac:dyDescent="0.25">
      <c r="A4432" s="360" t="s">
        <v>26514</v>
      </c>
      <c r="B4432" s="360" t="s">
        <v>26515</v>
      </c>
      <c r="C4432" s="359" t="s">
        <v>6590</v>
      </c>
      <c r="D4432" s="361">
        <v>1.56</v>
      </c>
    </row>
    <row r="4433" spans="1:4" ht="15" x14ac:dyDescent="0.25">
      <c r="A4433" s="360" t="s">
        <v>26516</v>
      </c>
      <c r="B4433" s="360" t="s">
        <v>26517</v>
      </c>
      <c r="C4433" s="359" t="s">
        <v>6590</v>
      </c>
      <c r="D4433" s="361">
        <v>1.32</v>
      </c>
    </row>
    <row r="4434" spans="1:4" ht="15" x14ac:dyDescent="0.25">
      <c r="A4434" s="360" t="s">
        <v>26518</v>
      </c>
      <c r="B4434" s="360" t="s">
        <v>26519</v>
      </c>
      <c r="C4434" s="359" t="s">
        <v>6590</v>
      </c>
      <c r="D4434" s="361">
        <v>5.33</v>
      </c>
    </row>
    <row r="4435" spans="1:4" ht="15" x14ac:dyDescent="0.25">
      <c r="A4435" s="360" t="s">
        <v>26520</v>
      </c>
      <c r="B4435" s="360" t="s">
        <v>26521</v>
      </c>
      <c r="C4435" s="359" t="s">
        <v>6590</v>
      </c>
      <c r="D4435" s="361">
        <v>3.87</v>
      </c>
    </row>
    <row r="4436" spans="1:4" ht="15" x14ac:dyDescent="0.25">
      <c r="A4436" s="360" t="s">
        <v>26522</v>
      </c>
      <c r="B4436" s="360" t="s">
        <v>26523</v>
      </c>
      <c r="C4436" s="359" t="s">
        <v>6590</v>
      </c>
      <c r="D4436" s="361">
        <v>5.33</v>
      </c>
    </row>
    <row r="4437" spans="1:4" ht="15" x14ac:dyDescent="0.25">
      <c r="A4437" s="360" t="s">
        <v>26524</v>
      </c>
      <c r="B4437" s="360" t="s">
        <v>26525</v>
      </c>
      <c r="C4437" s="359" t="s">
        <v>6590</v>
      </c>
      <c r="D4437" s="361">
        <v>3.87</v>
      </c>
    </row>
    <row r="4438" spans="1:4" ht="15" x14ac:dyDescent="0.25">
      <c r="A4438" s="360" t="s">
        <v>26526</v>
      </c>
      <c r="B4438" s="360" t="s">
        <v>26527</v>
      </c>
      <c r="C4438" s="359" t="s">
        <v>6590</v>
      </c>
      <c r="D4438" s="361">
        <v>4.82</v>
      </c>
    </row>
    <row r="4439" spans="1:4" ht="15" x14ac:dyDescent="0.25">
      <c r="A4439" s="360" t="s">
        <v>26528</v>
      </c>
      <c r="B4439" s="360" t="s">
        <v>26529</v>
      </c>
      <c r="C4439" s="359" t="s">
        <v>6590</v>
      </c>
      <c r="D4439" s="361">
        <v>3.36</v>
      </c>
    </row>
    <row r="4440" spans="1:4" ht="15" x14ac:dyDescent="0.25">
      <c r="A4440" s="360" t="s">
        <v>26530</v>
      </c>
      <c r="B4440" s="360" t="s">
        <v>26531</v>
      </c>
      <c r="C4440" s="359" t="s">
        <v>6590</v>
      </c>
      <c r="D4440" s="361">
        <v>4.82</v>
      </c>
    </row>
    <row r="4441" spans="1:4" ht="15" x14ac:dyDescent="0.25">
      <c r="A4441" s="360" t="s">
        <v>26532</v>
      </c>
      <c r="B4441" s="360" t="s">
        <v>26533</v>
      </c>
      <c r="C4441" s="359" t="s">
        <v>6590</v>
      </c>
      <c r="D4441" s="361">
        <v>3.36</v>
      </c>
    </row>
    <row r="4442" spans="1:4" ht="15" x14ac:dyDescent="0.25">
      <c r="A4442" s="360" t="s">
        <v>26534</v>
      </c>
      <c r="B4442" s="360" t="s">
        <v>26535</v>
      </c>
      <c r="C4442" s="359" t="s">
        <v>6590</v>
      </c>
      <c r="D4442" s="361">
        <v>1.9</v>
      </c>
    </row>
    <row r="4443" spans="1:4" ht="15" x14ac:dyDescent="0.25">
      <c r="A4443" s="360" t="s">
        <v>26536</v>
      </c>
      <c r="B4443" s="360" t="s">
        <v>26537</v>
      </c>
      <c r="C4443" s="359" t="s">
        <v>6590</v>
      </c>
      <c r="D4443" s="361">
        <v>1.44</v>
      </c>
    </row>
    <row r="4444" spans="1:4" ht="15" x14ac:dyDescent="0.25">
      <c r="A4444" s="360" t="s">
        <v>26538</v>
      </c>
      <c r="B4444" s="360" t="s">
        <v>26539</v>
      </c>
      <c r="C4444" s="359" t="s">
        <v>6590</v>
      </c>
      <c r="D4444" s="361">
        <v>1.9</v>
      </c>
    </row>
    <row r="4445" spans="1:4" ht="15" x14ac:dyDescent="0.25">
      <c r="A4445" s="360" t="s">
        <v>26540</v>
      </c>
      <c r="B4445" s="360" t="s">
        <v>26541</v>
      </c>
      <c r="C4445" s="359" t="s">
        <v>6590</v>
      </c>
      <c r="D4445" s="361">
        <v>1.44</v>
      </c>
    </row>
    <row r="4446" spans="1:4" ht="15" x14ac:dyDescent="0.25">
      <c r="A4446" s="360" t="s">
        <v>26542</v>
      </c>
      <c r="B4446" s="360" t="s">
        <v>26543</v>
      </c>
      <c r="C4446" s="359" t="s">
        <v>6590</v>
      </c>
      <c r="D4446" s="361">
        <v>1.68</v>
      </c>
    </row>
    <row r="4447" spans="1:4" ht="15" x14ac:dyDescent="0.25">
      <c r="A4447" s="360" t="s">
        <v>26544</v>
      </c>
      <c r="B4447" s="360" t="s">
        <v>26545</v>
      </c>
      <c r="C4447" s="359" t="s">
        <v>6590</v>
      </c>
      <c r="D4447" s="361">
        <v>1.22</v>
      </c>
    </row>
    <row r="4448" spans="1:4" ht="15" x14ac:dyDescent="0.25">
      <c r="A4448" s="360" t="s">
        <v>26546</v>
      </c>
      <c r="B4448" s="360" t="s">
        <v>26547</v>
      </c>
      <c r="C4448" s="359" t="s">
        <v>6590</v>
      </c>
      <c r="D4448" s="361">
        <v>1.68</v>
      </c>
    </row>
    <row r="4449" spans="1:4" ht="15" x14ac:dyDescent="0.25">
      <c r="A4449" s="360" t="s">
        <v>26548</v>
      </c>
      <c r="B4449" s="360" t="s">
        <v>26549</v>
      </c>
      <c r="C4449" s="359" t="s">
        <v>6590</v>
      </c>
      <c r="D4449" s="361">
        <v>1.22</v>
      </c>
    </row>
    <row r="4450" spans="1:4" ht="15" x14ac:dyDescent="0.25">
      <c r="A4450" s="360" t="s">
        <v>26550</v>
      </c>
      <c r="B4450" s="360" t="s">
        <v>26551</v>
      </c>
      <c r="C4450" s="359" t="s">
        <v>6590</v>
      </c>
      <c r="D4450" s="361">
        <v>5.99</v>
      </c>
    </row>
    <row r="4451" spans="1:4" ht="15" x14ac:dyDescent="0.25">
      <c r="A4451" s="360" t="s">
        <v>26552</v>
      </c>
      <c r="B4451" s="360" t="s">
        <v>26553</v>
      </c>
      <c r="C4451" s="359" t="s">
        <v>6590</v>
      </c>
      <c r="D4451" s="361">
        <v>4.28</v>
      </c>
    </row>
    <row r="4452" spans="1:4" ht="15" x14ac:dyDescent="0.25">
      <c r="A4452" s="360" t="s">
        <v>26554</v>
      </c>
      <c r="B4452" s="360" t="s">
        <v>26555</v>
      </c>
      <c r="C4452" s="359" t="s">
        <v>6590</v>
      </c>
      <c r="D4452" s="361">
        <v>5.96</v>
      </c>
    </row>
    <row r="4453" spans="1:4" ht="15" x14ac:dyDescent="0.25">
      <c r="A4453" s="360" t="s">
        <v>26556</v>
      </c>
      <c r="B4453" s="360" t="s">
        <v>26557</v>
      </c>
      <c r="C4453" s="359" t="s">
        <v>6590</v>
      </c>
      <c r="D4453" s="361">
        <v>4.28</v>
      </c>
    </row>
    <row r="4454" spans="1:4" ht="15" x14ac:dyDescent="0.25">
      <c r="A4454" s="360" t="s">
        <v>26558</v>
      </c>
      <c r="B4454" s="360" t="s">
        <v>26559</v>
      </c>
      <c r="C4454" s="359" t="s">
        <v>6590</v>
      </c>
      <c r="D4454" s="361">
        <v>5.46</v>
      </c>
    </row>
    <row r="4455" spans="1:4" ht="15" x14ac:dyDescent="0.25">
      <c r="A4455" s="360" t="s">
        <v>26560</v>
      </c>
      <c r="B4455" s="360" t="s">
        <v>26561</v>
      </c>
      <c r="C4455" s="359" t="s">
        <v>6590</v>
      </c>
      <c r="D4455" s="361">
        <v>3.68</v>
      </c>
    </row>
    <row r="4456" spans="1:4" ht="15" x14ac:dyDescent="0.25">
      <c r="A4456" s="360" t="s">
        <v>26562</v>
      </c>
      <c r="B4456" s="360" t="s">
        <v>26563</v>
      </c>
      <c r="C4456" s="359" t="s">
        <v>6590</v>
      </c>
      <c r="D4456" s="361">
        <v>5.46</v>
      </c>
    </row>
    <row r="4457" spans="1:4" ht="15" x14ac:dyDescent="0.25">
      <c r="A4457" s="360" t="s">
        <v>26564</v>
      </c>
      <c r="B4457" s="360" t="s">
        <v>26565</v>
      </c>
      <c r="C4457" s="359" t="s">
        <v>6590</v>
      </c>
      <c r="D4457" s="361">
        <v>3.78</v>
      </c>
    </row>
    <row r="4458" spans="1:4" ht="15" x14ac:dyDescent="0.25">
      <c r="A4458" s="360" t="s">
        <v>26566</v>
      </c>
      <c r="B4458" s="360" t="s">
        <v>17257</v>
      </c>
      <c r="C4458" s="359" t="s">
        <v>6590</v>
      </c>
      <c r="D4458" s="361">
        <v>7.0000000000000007E-2</v>
      </c>
    </row>
    <row r="4459" spans="1:4" x14ac:dyDescent="0.25">
      <c r="A4459" s="381">
        <v>253</v>
      </c>
      <c r="B4459" s="356" t="s">
        <v>26567</v>
      </c>
      <c r="C4459" s="357"/>
      <c r="D4459" s="358"/>
    </row>
    <row r="4460" spans="1:4" ht="15" x14ac:dyDescent="0.25">
      <c r="A4460" s="360" t="s">
        <v>26568</v>
      </c>
      <c r="B4460" s="360" t="s">
        <v>26569</v>
      </c>
      <c r="C4460" s="359" t="s">
        <v>6590</v>
      </c>
      <c r="D4460" s="361">
        <v>0.2</v>
      </c>
    </row>
    <row r="4461" spans="1:4" ht="15" x14ac:dyDescent="0.25">
      <c r="A4461" s="360" t="s">
        <v>26570</v>
      </c>
      <c r="B4461" s="360" t="s">
        <v>26571</v>
      </c>
      <c r="C4461" s="359" t="s">
        <v>6590</v>
      </c>
      <c r="D4461" s="361">
        <v>0.3</v>
      </c>
    </row>
    <row r="4462" spans="1:4" ht="15" x14ac:dyDescent="0.25">
      <c r="A4462" s="360" t="s">
        <v>26572</v>
      </c>
      <c r="B4462" s="360" t="s">
        <v>26573</v>
      </c>
      <c r="C4462" s="359" t="s">
        <v>6599</v>
      </c>
      <c r="D4462" s="362">
        <v>695.33</v>
      </c>
    </row>
    <row r="4463" spans="1:4" ht="15" x14ac:dyDescent="0.25">
      <c r="A4463" s="360" t="s">
        <v>26574</v>
      </c>
      <c r="B4463" s="360" t="s">
        <v>26575</v>
      </c>
      <c r="C4463" s="359" t="s">
        <v>6599</v>
      </c>
      <c r="D4463" s="362">
        <v>612.5</v>
      </c>
    </row>
    <row r="4464" spans="1:4" ht="30" x14ac:dyDescent="0.25">
      <c r="A4464" s="360" t="s">
        <v>26576</v>
      </c>
      <c r="B4464" s="360" t="s">
        <v>41578</v>
      </c>
      <c r="C4464" s="359" t="s">
        <v>6599</v>
      </c>
      <c r="D4464" s="362">
        <v>361.63</v>
      </c>
    </row>
    <row r="4465" spans="1:4" ht="30" x14ac:dyDescent="0.25">
      <c r="A4465" s="360" t="s">
        <v>26577</v>
      </c>
      <c r="B4465" s="360" t="s">
        <v>41579</v>
      </c>
      <c r="C4465" s="359" t="s">
        <v>6599</v>
      </c>
      <c r="D4465" s="362">
        <v>283.83</v>
      </c>
    </row>
    <row r="4466" spans="1:4" ht="30" x14ac:dyDescent="0.25">
      <c r="A4466" s="360" t="s">
        <v>26578</v>
      </c>
      <c r="B4466" s="360" t="s">
        <v>41580</v>
      </c>
      <c r="C4466" s="359" t="s">
        <v>6599</v>
      </c>
      <c r="D4466" s="362">
        <v>371.75</v>
      </c>
    </row>
    <row r="4467" spans="1:4" ht="30" x14ac:dyDescent="0.25">
      <c r="A4467" s="360" t="s">
        <v>26579</v>
      </c>
      <c r="B4467" s="360" t="s">
        <v>41581</v>
      </c>
      <c r="C4467" s="359" t="s">
        <v>6599</v>
      </c>
      <c r="D4467" s="362">
        <v>293.95</v>
      </c>
    </row>
    <row r="4468" spans="1:4" ht="15" x14ac:dyDescent="0.25">
      <c r="A4468" s="360" t="s">
        <v>26580</v>
      </c>
      <c r="B4468" s="360" t="s">
        <v>41582</v>
      </c>
      <c r="C4468" s="359" t="s">
        <v>6599</v>
      </c>
      <c r="D4468" s="362">
        <v>297.17</v>
      </c>
    </row>
    <row r="4469" spans="1:4" ht="15" x14ac:dyDescent="0.25">
      <c r="A4469" s="360" t="s">
        <v>26581</v>
      </c>
      <c r="B4469" s="360" t="s">
        <v>41583</v>
      </c>
      <c r="C4469" s="359" t="s">
        <v>6599</v>
      </c>
      <c r="D4469" s="362">
        <v>211.81</v>
      </c>
    </row>
    <row r="4470" spans="1:4" ht="15" x14ac:dyDescent="0.25">
      <c r="A4470" s="360" t="s">
        <v>26582</v>
      </c>
      <c r="B4470" s="360" t="s">
        <v>26583</v>
      </c>
      <c r="C4470" s="359" t="s">
        <v>6594</v>
      </c>
      <c r="D4470" s="363">
        <v>19.170000000000002</v>
      </c>
    </row>
    <row r="4471" spans="1:4" x14ac:dyDescent="0.25">
      <c r="A4471" s="381">
        <v>254</v>
      </c>
      <c r="B4471" s="356" t="s">
        <v>41584</v>
      </c>
      <c r="C4471" s="357"/>
      <c r="D4471" s="358"/>
    </row>
    <row r="4472" spans="1:4" ht="15" x14ac:dyDescent="0.25">
      <c r="A4472" s="360" t="s">
        <v>41585</v>
      </c>
      <c r="B4472" s="360" t="s">
        <v>41586</v>
      </c>
      <c r="C4472" s="359" t="s">
        <v>6590</v>
      </c>
      <c r="D4472" s="361">
        <v>7.21</v>
      </c>
    </row>
    <row r="4473" spans="1:4" ht="15" x14ac:dyDescent="0.25">
      <c r="A4473" s="360" t="s">
        <v>41587</v>
      </c>
      <c r="B4473" s="360" t="s">
        <v>41588</v>
      </c>
      <c r="C4473" s="359" t="s">
        <v>6590</v>
      </c>
      <c r="D4473" s="363">
        <v>10.96</v>
      </c>
    </row>
    <row r="4474" spans="1:4" ht="15" x14ac:dyDescent="0.25">
      <c r="A4474" s="360" t="s">
        <v>41589</v>
      </c>
      <c r="B4474" s="360" t="s">
        <v>41590</v>
      </c>
      <c r="C4474" s="359" t="s">
        <v>6590</v>
      </c>
      <c r="D4474" s="361">
        <v>1.1399999999999999</v>
      </c>
    </row>
    <row r="4475" spans="1:4" ht="15" x14ac:dyDescent="0.25">
      <c r="A4475" s="360" t="s">
        <v>41591</v>
      </c>
      <c r="B4475" s="360" t="s">
        <v>41592</v>
      </c>
      <c r="C4475" s="359" t="s">
        <v>6590</v>
      </c>
      <c r="D4475" s="361">
        <v>1.73</v>
      </c>
    </row>
    <row r="4476" spans="1:4" ht="15" x14ac:dyDescent="0.25">
      <c r="A4476" s="360" t="s">
        <v>41593</v>
      </c>
      <c r="B4476" s="360" t="s">
        <v>41594</v>
      </c>
      <c r="C4476" s="359" t="s">
        <v>6590</v>
      </c>
      <c r="D4476" s="361">
        <v>7.21</v>
      </c>
    </row>
    <row r="4477" spans="1:4" ht="15" x14ac:dyDescent="0.25">
      <c r="A4477" s="360" t="s">
        <v>41595</v>
      </c>
      <c r="B4477" s="360" t="s">
        <v>41596</v>
      </c>
      <c r="C4477" s="359" t="s">
        <v>6590</v>
      </c>
      <c r="D4477" s="363">
        <v>10.96</v>
      </c>
    </row>
    <row r="4478" spans="1:4" ht="15" x14ac:dyDescent="0.25">
      <c r="A4478" s="360" t="s">
        <v>41597</v>
      </c>
      <c r="B4478" s="360" t="s">
        <v>41598</v>
      </c>
      <c r="C4478" s="359" t="s">
        <v>6590</v>
      </c>
      <c r="D4478" s="361">
        <v>1.1399999999999999</v>
      </c>
    </row>
    <row r="4479" spans="1:4" ht="15" x14ac:dyDescent="0.25">
      <c r="A4479" s="360" t="s">
        <v>41599</v>
      </c>
      <c r="B4479" s="360" t="s">
        <v>41600</v>
      </c>
      <c r="C4479" s="359" t="s">
        <v>6590</v>
      </c>
      <c r="D4479" s="361">
        <v>1.73</v>
      </c>
    </row>
    <row r="4480" spans="1:4" ht="15" x14ac:dyDescent="0.25">
      <c r="A4480" s="360" t="s">
        <v>41601</v>
      </c>
      <c r="B4480" s="360" t="s">
        <v>41602</v>
      </c>
      <c r="C4480" s="359" t="s">
        <v>6590</v>
      </c>
      <c r="D4480" s="362">
        <v>184.74</v>
      </c>
    </row>
    <row r="4481" spans="1:4" ht="15" x14ac:dyDescent="0.25">
      <c r="A4481" s="360" t="s">
        <v>41603</v>
      </c>
      <c r="B4481" s="360" t="s">
        <v>41604</v>
      </c>
      <c r="C4481" s="359" t="s">
        <v>6590</v>
      </c>
      <c r="D4481" s="361">
        <v>4.6500000000000004</v>
      </c>
    </row>
    <row r="4482" spans="1:4" ht="15" x14ac:dyDescent="0.25">
      <c r="A4482" s="360" t="s">
        <v>41605</v>
      </c>
      <c r="B4482" s="360" t="s">
        <v>41606</v>
      </c>
      <c r="C4482" s="359" t="s">
        <v>6590</v>
      </c>
      <c r="D4482" s="361">
        <v>5.36</v>
      </c>
    </row>
    <row r="4483" spans="1:4" ht="15" x14ac:dyDescent="0.25">
      <c r="A4483" s="360" t="s">
        <v>41607</v>
      </c>
      <c r="B4483" s="360" t="s">
        <v>41608</v>
      </c>
      <c r="C4483" s="359" t="s">
        <v>6590</v>
      </c>
      <c r="D4483" s="361">
        <v>4.05</v>
      </c>
    </row>
    <row r="4484" spans="1:4" ht="15" x14ac:dyDescent="0.25">
      <c r="A4484" s="360" t="s">
        <v>41609</v>
      </c>
      <c r="B4484" s="360" t="s">
        <v>41610</v>
      </c>
      <c r="C4484" s="359" t="s">
        <v>6590</v>
      </c>
      <c r="D4484" s="361">
        <v>4.58</v>
      </c>
    </row>
    <row r="4485" spans="1:4" ht="15" x14ac:dyDescent="0.25">
      <c r="A4485" s="360" t="s">
        <v>41611</v>
      </c>
      <c r="B4485" s="360" t="s">
        <v>41612</v>
      </c>
      <c r="C4485" s="359" t="s">
        <v>6590</v>
      </c>
      <c r="D4485" s="362">
        <v>117.22</v>
      </c>
    </row>
    <row r="4486" spans="1:4" ht="15" x14ac:dyDescent="0.25">
      <c r="A4486" s="360" t="s">
        <v>41613</v>
      </c>
      <c r="B4486" s="360" t="s">
        <v>41614</v>
      </c>
      <c r="C4486" s="359" t="s">
        <v>6590</v>
      </c>
      <c r="D4486" s="362">
        <v>210.52</v>
      </c>
    </row>
    <row r="4487" spans="1:4" ht="15" x14ac:dyDescent="0.25">
      <c r="A4487" s="360" t="s">
        <v>41615</v>
      </c>
      <c r="B4487" s="360" t="s">
        <v>41616</v>
      </c>
      <c r="C4487" s="359" t="s">
        <v>6590</v>
      </c>
      <c r="D4487" s="362">
        <v>117.22</v>
      </c>
    </row>
    <row r="4488" spans="1:4" ht="15" x14ac:dyDescent="0.25">
      <c r="A4488" s="360" t="s">
        <v>41617</v>
      </c>
      <c r="B4488" s="360" t="s">
        <v>41618</v>
      </c>
      <c r="C4488" s="359" t="s">
        <v>6590</v>
      </c>
      <c r="D4488" s="362">
        <v>218.63</v>
      </c>
    </row>
    <row r="4489" spans="1:4" ht="15" x14ac:dyDescent="0.25">
      <c r="A4489" s="360" t="s">
        <v>41619</v>
      </c>
      <c r="B4489" s="360" t="s">
        <v>41620</v>
      </c>
      <c r="C4489" s="359" t="s">
        <v>6590</v>
      </c>
      <c r="D4489" s="363">
        <v>64.13</v>
      </c>
    </row>
    <row r="4490" spans="1:4" ht="15" x14ac:dyDescent="0.25">
      <c r="A4490" s="360" t="s">
        <v>41621</v>
      </c>
      <c r="B4490" s="360" t="s">
        <v>41622</v>
      </c>
      <c r="C4490" s="359" t="s">
        <v>6590</v>
      </c>
      <c r="D4490" s="362">
        <v>105.27</v>
      </c>
    </row>
    <row r="4491" spans="1:4" ht="15" x14ac:dyDescent="0.25">
      <c r="A4491" s="360" t="s">
        <v>41623</v>
      </c>
      <c r="B4491" s="360" t="s">
        <v>41624</v>
      </c>
      <c r="C4491" s="359" t="s">
        <v>6590</v>
      </c>
      <c r="D4491" s="362">
        <v>131.63999999999999</v>
      </c>
    </row>
    <row r="4492" spans="1:4" ht="15" x14ac:dyDescent="0.25">
      <c r="A4492" s="360" t="s">
        <v>41625</v>
      </c>
      <c r="B4492" s="360" t="s">
        <v>41626</v>
      </c>
      <c r="C4492" s="359" t="s">
        <v>6590</v>
      </c>
      <c r="D4492" s="362">
        <v>114.37</v>
      </c>
    </row>
    <row r="4493" spans="1:4" ht="15" x14ac:dyDescent="0.25">
      <c r="A4493" s="360" t="s">
        <v>41627</v>
      </c>
      <c r="B4493" s="360" t="s">
        <v>41628</v>
      </c>
      <c r="C4493" s="359" t="s">
        <v>6590</v>
      </c>
      <c r="D4493" s="363">
        <v>66.06</v>
      </c>
    </row>
    <row r="4494" spans="1:4" ht="15" x14ac:dyDescent="0.25">
      <c r="A4494" s="360" t="s">
        <v>41629</v>
      </c>
      <c r="B4494" s="360" t="s">
        <v>41630</v>
      </c>
      <c r="C4494" s="359" t="s">
        <v>6590</v>
      </c>
      <c r="D4494" s="363">
        <v>52.53</v>
      </c>
    </row>
    <row r="4495" spans="1:4" ht="15" x14ac:dyDescent="0.25">
      <c r="A4495" s="360" t="s">
        <v>41631</v>
      </c>
      <c r="B4495" s="360" t="s">
        <v>41632</v>
      </c>
      <c r="C4495" s="359" t="s">
        <v>6590</v>
      </c>
      <c r="D4495" s="363">
        <v>51.13</v>
      </c>
    </row>
    <row r="4496" spans="1:4" ht="15" x14ac:dyDescent="0.25">
      <c r="A4496" s="360" t="s">
        <v>41633</v>
      </c>
      <c r="B4496" s="360" t="s">
        <v>41634</v>
      </c>
      <c r="C4496" s="359" t="s">
        <v>6590</v>
      </c>
      <c r="D4496" s="361">
        <v>7.07</v>
      </c>
    </row>
    <row r="4497" spans="1:4" ht="15" x14ac:dyDescent="0.25">
      <c r="A4497" s="360" t="s">
        <v>41635</v>
      </c>
      <c r="B4497" s="360" t="s">
        <v>41636</v>
      </c>
      <c r="C4497" s="359" t="s">
        <v>6590</v>
      </c>
      <c r="D4497" s="361">
        <v>6.11</v>
      </c>
    </row>
    <row r="4498" spans="1:4" ht="15" x14ac:dyDescent="0.25">
      <c r="A4498" s="360" t="s">
        <v>41637</v>
      </c>
      <c r="B4498" s="360" t="s">
        <v>41638</v>
      </c>
      <c r="C4498" s="359" t="s">
        <v>6590</v>
      </c>
      <c r="D4498" s="361">
        <v>7.09</v>
      </c>
    </row>
    <row r="4499" spans="1:4" ht="15" x14ac:dyDescent="0.25">
      <c r="A4499" s="360" t="s">
        <v>41639</v>
      </c>
      <c r="B4499" s="360" t="s">
        <v>41640</v>
      </c>
      <c r="C4499" s="359" t="s">
        <v>6590</v>
      </c>
      <c r="D4499" s="361">
        <v>5.4</v>
      </c>
    </row>
    <row r="4500" spans="1:4" ht="15" x14ac:dyDescent="0.25">
      <c r="A4500" s="360" t="s">
        <v>41641</v>
      </c>
      <c r="B4500" s="360" t="s">
        <v>41642</v>
      </c>
      <c r="C4500" s="359" t="s">
        <v>6590</v>
      </c>
      <c r="D4500" s="361">
        <v>6.17</v>
      </c>
    </row>
    <row r="4501" spans="1:4" ht="15" x14ac:dyDescent="0.25">
      <c r="A4501" s="360" t="s">
        <v>41643</v>
      </c>
      <c r="B4501" s="360" t="s">
        <v>41644</v>
      </c>
      <c r="C4501" s="359" t="s">
        <v>6590</v>
      </c>
      <c r="D4501" s="363">
        <v>13.22</v>
      </c>
    </row>
    <row r="4502" spans="1:4" ht="30" x14ac:dyDescent="0.25">
      <c r="A4502" s="360" t="s">
        <v>41645</v>
      </c>
      <c r="B4502" s="360" t="s">
        <v>41646</v>
      </c>
      <c r="C4502" s="359" t="s">
        <v>6590</v>
      </c>
      <c r="D4502" s="363">
        <v>13.22</v>
      </c>
    </row>
    <row r="4503" spans="1:4" ht="15" x14ac:dyDescent="0.25">
      <c r="A4503" s="360" t="s">
        <v>41647</v>
      </c>
      <c r="B4503" s="360" t="s">
        <v>41648</v>
      </c>
      <c r="C4503" s="359" t="s">
        <v>6590</v>
      </c>
      <c r="D4503" s="363">
        <v>19.760000000000002</v>
      </c>
    </row>
    <row r="4504" spans="1:4" ht="15" x14ac:dyDescent="0.25">
      <c r="A4504" s="360" t="s">
        <v>41649</v>
      </c>
      <c r="B4504" s="360" t="s">
        <v>41650</v>
      </c>
      <c r="C4504" s="359" t="s">
        <v>6590</v>
      </c>
      <c r="D4504" s="363">
        <v>20.22</v>
      </c>
    </row>
    <row r="4505" spans="1:4" ht="15" x14ac:dyDescent="0.25">
      <c r="A4505" s="360" t="s">
        <v>41651</v>
      </c>
      <c r="B4505" s="360" t="s">
        <v>41652</v>
      </c>
      <c r="C4505" s="359" t="s">
        <v>6590</v>
      </c>
      <c r="D4505" s="363">
        <v>19.25</v>
      </c>
    </row>
    <row r="4506" spans="1:4" ht="15" x14ac:dyDescent="0.25">
      <c r="A4506" s="360" t="s">
        <v>41653</v>
      </c>
      <c r="B4506" s="360" t="s">
        <v>41654</v>
      </c>
      <c r="C4506" s="359" t="s">
        <v>6590</v>
      </c>
      <c r="D4506" s="363">
        <v>19.579999999999998</v>
      </c>
    </row>
    <row r="4507" spans="1:4" ht="15" x14ac:dyDescent="0.25">
      <c r="A4507" s="360" t="s">
        <v>41655</v>
      </c>
      <c r="B4507" s="360" t="s">
        <v>41656</v>
      </c>
      <c r="C4507" s="359" t="s">
        <v>6590</v>
      </c>
      <c r="D4507" s="361">
        <v>3.74</v>
      </c>
    </row>
    <row r="4508" spans="1:4" ht="15" x14ac:dyDescent="0.25">
      <c r="A4508" s="360" t="s">
        <v>41657</v>
      </c>
      <c r="B4508" s="360" t="s">
        <v>17906</v>
      </c>
      <c r="C4508" s="359" t="s">
        <v>6590</v>
      </c>
      <c r="D4508" s="361">
        <v>4.87</v>
      </c>
    </row>
    <row r="4509" spans="1:4" ht="15" x14ac:dyDescent="0.25">
      <c r="A4509" s="360" t="s">
        <v>41658</v>
      </c>
      <c r="B4509" s="360" t="s">
        <v>41659</v>
      </c>
      <c r="C4509" s="359" t="s">
        <v>6590</v>
      </c>
      <c r="D4509" s="363">
        <v>59.82</v>
      </c>
    </row>
    <row r="4510" spans="1:4" ht="15" x14ac:dyDescent="0.25">
      <c r="A4510" s="360" t="s">
        <v>41660</v>
      </c>
      <c r="B4510" s="360" t="s">
        <v>41661</v>
      </c>
      <c r="C4510" s="359" t="s">
        <v>6590</v>
      </c>
      <c r="D4510" s="362">
        <v>341.41</v>
      </c>
    </row>
    <row r="4511" spans="1:4" x14ac:dyDescent="0.25">
      <c r="A4511" s="381">
        <v>255</v>
      </c>
      <c r="B4511" s="356" t="s">
        <v>27982</v>
      </c>
      <c r="C4511" s="357"/>
      <c r="D4511" s="358"/>
    </row>
    <row r="4512" spans="1:4" ht="15" x14ac:dyDescent="0.25">
      <c r="A4512" s="360" t="s">
        <v>27983</v>
      </c>
      <c r="B4512" s="360" t="s">
        <v>13169</v>
      </c>
      <c r="C4512" s="359" t="s">
        <v>6663</v>
      </c>
      <c r="D4512" s="363">
        <v>10.02</v>
      </c>
    </row>
    <row r="4513" spans="1:4" ht="15" x14ac:dyDescent="0.25">
      <c r="A4513" s="360" t="s">
        <v>27984</v>
      </c>
      <c r="B4513" s="360" t="s">
        <v>13170</v>
      </c>
      <c r="C4513" s="359" t="s">
        <v>6663</v>
      </c>
      <c r="D4513" s="363">
        <v>10.119999999999999</v>
      </c>
    </row>
    <row r="4514" spans="1:4" ht="15" x14ac:dyDescent="0.25">
      <c r="A4514" s="360" t="s">
        <v>27985</v>
      </c>
      <c r="B4514" s="360" t="s">
        <v>13171</v>
      </c>
      <c r="C4514" s="359" t="s">
        <v>6663</v>
      </c>
      <c r="D4514" s="363">
        <v>12.18</v>
      </c>
    </row>
    <row r="4515" spans="1:4" ht="15" x14ac:dyDescent="0.25">
      <c r="A4515" s="360" t="s">
        <v>41662</v>
      </c>
      <c r="B4515" s="360" t="s">
        <v>41663</v>
      </c>
      <c r="C4515" s="359" t="s">
        <v>6608</v>
      </c>
      <c r="D4515" s="363">
        <v>30.6</v>
      </c>
    </row>
    <row r="4516" spans="1:4" x14ac:dyDescent="0.25">
      <c r="A4516" s="381">
        <v>256</v>
      </c>
      <c r="B4516" s="356" t="s">
        <v>27986</v>
      </c>
      <c r="C4516" s="357"/>
      <c r="D4516" s="358"/>
    </row>
    <row r="4517" spans="1:4" ht="15" x14ac:dyDescent="0.25">
      <c r="A4517" s="360" t="s">
        <v>27987</v>
      </c>
      <c r="B4517" s="360" t="s">
        <v>14542</v>
      </c>
      <c r="C4517" s="359" t="s">
        <v>6599</v>
      </c>
      <c r="D4517" s="361">
        <v>3.37</v>
      </c>
    </row>
    <row r="4518" spans="1:4" ht="15" x14ac:dyDescent="0.25">
      <c r="A4518" s="360" t="s">
        <v>41664</v>
      </c>
      <c r="B4518" s="360" t="s">
        <v>41665</v>
      </c>
      <c r="C4518" s="359" t="s">
        <v>6599</v>
      </c>
      <c r="D4518" s="364">
        <v>3506.53</v>
      </c>
    </row>
    <row r="4519" spans="1:4" ht="15" x14ac:dyDescent="0.25">
      <c r="A4519" s="360" t="s">
        <v>41666</v>
      </c>
      <c r="B4519" s="360" t="s">
        <v>41667</v>
      </c>
      <c r="C4519" s="359" t="s">
        <v>6599</v>
      </c>
      <c r="D4519" s="362">
        <v>390.26</v>
      </c>
    </row>
    <row r="4520" spans="1:4" ht="15" x14ac:dyDescent="0.25">
      <c r="A4520" s="360" t="s">
        <v>41668</v>
      </c>
      <c r="B4520" s="360" t="s">
        <v>41669</v>
      </c>
      <c r="C4520" s="359" t="s">
        <v>6599</v>
      </c>
      <c r="D4520" s="362">
        <v>339.15</v>
      </c>
    </row>
    <row r="4521" spans="1:4" ht="15" x14ac:dyDescent="0.25">
      <c r="A4521" s="360" t="s">
        <v>41670</v>
      </c>
      <c r="B4521" s="360" t="s">
        <v>41671</v>
      </c>
      <c r="C4521" s="359" t="s">
        <v>6599</v>
      </c>
      <c r="D4521" s="362">
        <v>421.53</v>
      </c>
    </row>
    <row r="4522" spans="1:4" ht="15" x14ac:dyDescent="0.25">
      <c r="A4522" s="360" t="s">
        <v>41672</v>
      </c>
      <c r="B4522" s="360" t="s">
        <v>41673</v>
      </c>
      <c r="C4522" s="359" t="s">
        <v>6599</v>
      </c>
      <c r="D4522" s="362">
        <v>358.98</v>
      </c>
    </row>
    <row r="4523" spans="1:4" ht="15" x14ac:dyDescent="0.25">
      <c r="A4523" s="360" t="s">
        <v>41674</v>
      </c>
      <c r="B4523" s="360" t="s">
        <v>41675</v>
      </c>
      <c r="C4523" s="359" t="s">
        <v>6599</v>
      </c>
      <c r="D4523" s="362">
        <v>435.99</v>
      </c>
    </row>
    <row r="4524" spans="1:4" ht="15" x14ac:dyDescent="0.25">
      <c r="A4524" s="360" t="s">
        <v>41676</v>
      </c>
      <c r="B4524" s="360" t="s">
        <v>41677</v>
      </c>
      <c r="C4524" s="359" t="s">
        <v>6599</v>
      </c>
      <c r="D4524" s="362">
        <v>373.44</v>
      </c>
    </row>
    <row r="4525" spans="1:4" ht="15" x14ac:dyDescent="0.25">
      <c r="A4525" s="360" t="s">
        <v>41678</v>
      </c>
      <c r="B4525" s="360" t="s">
        <v>41679</v>
      </c>
      <c r="C4525" s="359" t="s">
        <v>6599</v>
      </c>
      <c r="D4525" s="362">
        <v>525.92999999999995</v>
      </c>
    </row>
    <row r="4526" spans="1:4" ht="15" x14ac:dyDescent="0.25">
      <c r="A4526" s="360" t="s">
        <v>41680</v>
      </c>
      <c r="B4526" s="360" t="s">
        <v>41681</v>
      </c>
      <c r="C4526" s="359" t="s">
        <v>6599</v>
      </c>
      <c r="D4526" s="362">
        <v>444.42</v>
      </c>
    </row>
    <row r="4527" spans="1:4" ht="15" x14ac:dyDescent="0.25">
      <c r="A4527" s="360" t="s">
        <v>41682</v>
      </c>
      <c r="B4527" s="360" t="s">
        <v>41683</v>
      </c>
      <c r="C4527" s="359" t="s">
        <v>6599</v>
      </c>
      <c r="D4527" s="364">
        <v>3402.3</v>
      </c>
    </row>
    <row r="4528" spans="1:4" ht="15" x14ac:dyDescent="0.25">
      <c r="A4528" s="360" t="s">
        <v>27988</v>
      </c>
      <c r="B4528" s="360" t="s">
        <v>27989</v>
      </c>
      <c r="C4528" s="359" t="s">
        <v>6663</v>
      </c>
      <c r="D4528" s="363">
        <v>10.24</v>
      </c>
    </row>
    <row r="4529" spans="1:4" ht="15" x14ac:dyDescent="0.25">
      <c r="A4529" s="360" t="s">
        <v>27990</v>
      </c>
      <c r="B4529" s="360" t="s">
        <v>41684</v>
      </c>
      <c r="C4529" s="359" t="s">
        <v>6663</v>
      </c>
      <c r="D4529" s="363">
        <v>13.96</v>
      </c>
    </row>
    <row r="4530" spans="1:4" ht="30" x14ac:dyDescent="0.25">
      <c r="A4530" s="360" t="s">
        <v>41685</v>
      </c>
      <c r="B4530" s="360" t="s">
        <v>41686</v>
      </c>
      <c r="C4530" s="359" t="s">
        <v>6599</v>
      </c>
      <c r="D4530" s="362">
        <v>466.07</v>
      </c>
    </row>
    <row r="4531" spans="1:4" ht="30" x14ac:dyDescent="0.25">
      <c r="A4531" s="360" t="s">
        <v>41687</v>
      </c>
      <c r="B4531" s="360" t="s">
        <v>41688</v>
      </c>
      <c r="C4531" s="359" t="s">
        <v>6599</v>
      </c>
      <c r="D4531" s="362">
        <v>380.95</v>
      </c>
    </row>
    <row r="4532" spans="1:4" ht="30" x14ac:dyDescent="0.25">
      <c r="A4532" s="360" t="s">
        <v>41689</v>
      </c>
      <c r="B4532" s="360" t="s">
        <v>41690</v>
      </c>
      <c r="C4532" s="359" t="s">
        <v>6599</v>
      </c>
      <c r="D4532" s="362">
        <v>323.49</v>
      </c>
    </row>
    <row r="4533" spans="1:4" ht="30" x14ac:dyDescent="0.25">
      <c r="A4533" s="360" t="s">
        <v>41691</v>
      </c>
      <c r="B4533" s="360" t="s">
        <v>41692</v>
      </c>
      <c r="C4533" s="359" t="s">
        <v>6599</v>
      </c>
      <c r="D4533" s="362">
        <v>229.4</v>
      </c>
    </row>
    <row r="4534" spans="1:4" ht="30" x14ac:dyDescent="0.25">
      <c r="A4534" s="360" t="s">
        <v>41693</v>
      </c>
      <c r="B4534" s="360" t="s">
        <v>41694</v>
      </c>
      <c r="C4534" s="359" t="s">
        <v>6599</v>
      </c>
      <c r="D4534" s="362">
        <v>336.61</v>
      </c>
    </row>
    <row r="4535" spans="1:4" ht="30" x14ac:dyDescent="0.25">
      <c r="A4535" s="360" t="s">
        <v>41695</v>
      </c>
      <c r="B4535" s="360" t="s">
        <v>41696</v>
      </c>
      <c r="C4535" s="359" t="s">
        <v>6599</v>
      </c>
      <c r="D4535" s="362">
        <v>243.25</v>
      </c>
    </row>
    <row r="4536" spans="1:4" ht="30" x14ac:dyDescent="0.25">
      <c r="A4536" s="360" t="s">
        <v>41697</v>
      </c>
      <c r="B4536" s="360" t="s">
        <v>41698</v>
      </c>
      <c r="C4536" s="359" t="s">
        <v>6599</v>
      </c>
      <c r="D4536" s="362">
        <v>488.89</v>
      </c>
    </row>
    <row r="4537" spans="1:4" ht="30" x14ac:dyDescent="0.25">
      <c r="A4537" s="360" t="s">
        <v>41699</v>
      </c>
      <c r="B4537" s="360" t="s">
        <v>41700</v>
      </c>
      <c r="C4537" s="359" t="s">
        <v>6599</v>
      </c>
      <c r="D4537" s="362">
        <v>405.82</v>
      </c>
    </row>
    <row r="4538" spans="1:4" ht="30" x14ac:dyDescent="0.25">
      <c r="A4538" s="360" t="s">
        <v>41701</v>
      </c>
      <c r="B4538" s="360" t="s">
        <v>41702</v>
      </c>
      <c r="C4538" s="359" t="s">
        <v>6599</v>
      </c>
      <c r="D4538" s="362">
        <v>447.09</v>
      </c>
    </row>
    <row r="4539" spans="1:4" ht="30" x14ac:dyDescent="0.25">
      <c r="A4539" s="360" t="s">
        <v>41703</v>
      </c>
      <c r="B4539" s="360" t="s">
        <v>41704</v>
      </c>
      <c r="C4539" s="359" t="s">
        <v>6599</v>
      </c>
      <c r="D4539" s="362">
        <v>362.3</v>
      </c>
    </row>
    <row r="4540" spans="1:4" ht="15" x14ac:dyDescent="0.25">
      <c r="A4540" s="360" t="s">
        <v>41705</v>
      </c>
      <c r="B4540" s="360" t="s">
        <v>41706</v>
      </c>
      <c r="C4540" s="359" t="s">
        <v>6599</v>
      </c>
      <c r="D4540" s="362">
        <v>367.56</v>
      </c>
    </row>
    <row r="4541" spans="1:4" ht="15" x14ac:dyDescent="0.25">
      <c r="A4541" s="360" t="s">
        <v>41707</v>
      </c>
      <c r="B4541" s="360" t="s">
        <v>41708</v>
      </c>
      <c r="C4541" s="359" t="s">
        <v>6599</v>
      </c>
      <c r="D4541" s="362">
        <v>279.7</v>
      </c>
    </row>
    <row r="4542" spans="1:4" ht="15" x14ac:dyDescent="0.25">
      <c r="A4542" s="360" t="s">
        <v>41709</v>
      </c>
      <c r="B4542" s="360" t="s">
        <v>41710</v>
      </c>
      <c r="C4542" s="359" t="s">
        <v>6599</v>
      </c>
      <c r="D4542" s="362">
        <v>386.18</v>
      </c>
    </row>
    <row r="4543" spans="1:4" ht="15" x14ac:dyDescent="0.25">
      <c r="A4543" s="360" t="s">
        <v>41711</v>
      </c>
      <c r="B4543" s="360" t="s">
        <v>41712</v>
      </c>
      <c r="C4543" s="359" t="s">
        <v>6599</v>
      </c>
      <c r="D4543" s="362">
        <v>299.37</v>
      </c>
    </row>
    <row r="4544" spans="1:4" ht="15" x14ac:dyDescent="0.25">
      <c r="A4544" s="360" t="s">
        <v>41713</v>
      </c>
      <c r="B4544" s="360" t="s">
        <v>41714</v>
      </c>
      <c r="C4544" s="359" t="s">
        <v>6599</v>
      </c>
      <c r="D4544" s="362">
        <v>407.05</v>
      </c>
    </row>
    <row r="4545" spans="1:4" ht="15" x14ac:dyDescent="0.25">
      <c r="A4545" s="360" t="s">
        <v>41715</v>
      </c>
      <c r="B4545" s="360" t="s">
        <v>41716</v>
      </c>
      <c r="C4545" s="359" t="s">
        <v>6599</v>
      </c>
      <c r="D4545" s="362">
        <v>321.39999999999998</v>
      </c>
    </row>
    <row r="4546" spans="1:4" ht="15" x14ac:dyDescent="0.25">
      <c r="A4546" s="360" t="s">
        <v>41717</v>
      </c>
      <c r="B4546" s="360" t="s">
        <v>41718</v>
      </c>
      <c r="C4546" s="359" t="s">
        <v>6599</v>
      </c>
      <c r="D4546" s="362">
        <v>430.3</v>
      </c>
    </row>
    <row r="4547" spans="1:4" ht="15" x14ac:dyDescent="0.25">
      <c r="A4547" s="360" t="s">
        <v>41719</v>
      </c>
      <c r="B4547" s="360" t="s">
        <v>41720</v>
      </c>
      <c r="C4547" s="359" t="s">
        <v>6599</v>
      </c>
      <c r="D4547" s="362">
        <v>345.96</v>
      </c>
    </row>
    <row r="4548" spans="1:4" ht="30" x14ac:dyDescent="0.25">
      <c r="A4548" s="360" t="s">
        <v>41721</v>
      </c>
      <c r="B4548" s="360" t="s">
        <v>41722</v>
      </c>
      <c r="C4548" s="359" t="s">
        <v>6599</v>
      </c>
      <c r="D4548" s="362">
        <v>330.92</v>
      </c>
    </row>
    <row r="4549" spans="1:4" ht="30" x14ac:dyDescent="0.25">
      <c r="A4549" s="360" t="s">
        <v>41723</v>
      </c>
      <c r="B4549" s="360" t="s">
        <v>41724</v>
      </c>
      <c r="C4549" s="359" t="s">
        <v>6599</v>
      </c>
      <c r="D4549" s="362">
        <v>243.84</v>
      </c>
    </row>
    <row r="4550" spans="1:4" ht="30" x14ac:dyDescent="0.25">
      <c r="A4550" s="360" t="s">
        <v>41725</v>
      </c>
      <c r="B4550" s="360" t="s">
        <v>41726</v>
      </c>
      <c r="C4550" s="359" t="s">
        <v>6599</v>
      </c>
      <c r="D4550" s="362">
        <v>344.89</v>
      </c>
    </row>
    <row r="4551" spans="1:4" ht="30" x14ac:dyDescent="0.25">
      <c r="A4551" s="360" t="s">
        <v>41727</v>
      </c>
      <c r="B4551" s="360" t="s">
        <v>41728</v>
      </c>
      <c r="C4551" s="359" t="s">
        <v>6599</v>
      </c>
      <c r="D4551" s="362">
        <v>258.61</v>
      </c>
    </row>
    <row r="4552" spans="1:4" ht="30" x14ac:dyDescent="0.25">
      <c r="A4552" s="360" t="s">
        <v>41729</v>
      </c>
      <c r="B4552" s="360" t="s">
        <v>41730</v>
      </c>
      <c r="C4552" s="359" t="s">
        <v>6599</v>
      </c>
      <c r="D4552" s="362">
        <v>363.11</v>
      </c>
    </row>
    <row r="4553" spans="1:4" ht="30" x14ac:dyDescent="0.25">
      <c r="A4553" s="360" t="s">
        <v>41731</v>
      </c>
      <c r="B4553" s="360" t="s">
        <v>41732</v>
      </c>
      <c r="C4553" s="359" t="s">
        <v>6599</v>
      </c>
      <c r="D4553" s="362">
        <v>277.89</v>
      </c>
    </row>
    <row r="4554" spans="1:4" ht="30" x14ac:dyDescent="0.25">
      <c r="A4554" s="360" t="s">
        <v>41733</v>
      </c>
      <c r="B4554" s="360" t="s">
        <v>41734</v>
      </c>
      <c r="C4554" s="359" t="s">
        <v>6599</v>
      </c>
      <c r="D4554" s="362">
        <v>394.5</v>
      </c>
    </row>
    <row r="4555" spans="1:4" ht="30" x14ac:dyDescent="0.25">
      <c r="A4555" s="360" t="s">
        <v>41735</v>
      </c>
      <c r="B4555" s="360" t="s">
        <v>41736</v>
      </c>
      <c r="C4555" s="359" t="s">
        <v>6599</v>
      </c>
      <c r="D4555" s="362">
        <v>311.67</v>
      </c>
    </row>
    <row r="4556" spans="1:4" ht="30" x14ac:dyDescent="0.25">
      <c r="A4556" s="360" t="s">
        <v>41737</v>
      </c>
      <c r="B4556" s="360" t="s">
        <v>41738</v>
      </c>
      <c r="C4556" s="359" t="s">
        <v>6599</v>
      </c>
      <c r="D4556" s="362">
        <v>326.52</v>
      </c>
    </row>
    <row r="4557" spans="1:4" ht="30" x14ac:dyDescent="0.25">
      <c r="A4557" s="360" t="s">
        <v>41739</v>
      </c>
      <c r="B4557" s="360" t="s">
        <v>41740</v>
      </c>
      <c r="C4557" s="359" t="s">
        <v>6599</v>
      </c>
      <c r="D4557" s="362">
        <v>239.44</v>
      </c>
    </row>
    <row r="4558" spans="1:4" ht="30" x14ac:dyDescent="0.25">
      <c r="A4558" s="360" t="s">
        <v>41741</v>
      </c>
      <c r="B4558" s="360" t="s">
        <v>41742</v>
      </c>
      <c r="C4558" s="359" t="s">
        <v>6599</v>
      </c>
      <c r="D4558" s="362">
        <v>340.46</v>
      </c>
    </row>
    <row r="4559" spans="1:4" ht="30" x14ac:dyDescent="0.25">
      <c r="A4559" s="360" t="s">
        <v>41743</v>
      </c>
      <c r="B4559" s="360" t="s">
        <v>41744</v>
      </c>
      <c r="C4559" s="359" t="s">
        <v>6599</v>
      </c>
      <c r="D4559" s="362">
        <v>254.18</v>
      </c>
    </row>
    <row r="4560" spans="1:4" ht="30" x14ac:dyDescent="0.25">
      <c r="A4560" s="360" t="s">
        <v>41745</v>
      </c>
      <c r="B4560" s="360" t="s">
        <v>41746</v>
      </c>
      <c r="C4560" s="359" t="s">
        <v>6599</v>
      </c>
      <c r="D4560" s="362">
        <v>358.72</v>
      </c>
    </row>
    <row r="4561" spans="1:4" ht="30" x14ac:dyDescent="0.25">
      <c r="A4561" s="360" t="s">
        <v>41747</v>
      </c>
      <c r="B4561" s="360" t="s">
        <v>41748</v>
      </c>
      <c r="C4561" s="359" t="s">
        <v>6599</v>
      </c>
      <c r="D4561" s="362">
        <v>273.5</v>
      </c>
    </row>
    <row r="4562" spans="1:4" ht="15" x14ac:dyDescent="0.25">
      <c r="A4562" s="360" t="s">
        <v>41749</v>
      </c>
      <c r="B4562" s="360" t="s">
        <v>41750</v>
      </c>
      <c r="C4562" s="359" t="s">
        <v>6599</v>
      </c>
      <c r="D4562" s="362">
        <v>561.39</v>
      </c>
    </row>
    <row r="4563" spans="1:4" ht="15" x14ac:dyDescent="0.25">
      <c r="A4563" s="360" t="s">
        <v>41751</v>
      </c>
      <c r="B4563" s="360" t="s">
        <v>41752</v>
      </c>
      <c r="C4563" s="359" t="s">
        <v>6599</v>
      </c>
      <c r="D4563" s="362">
        <v>475.28</v>
      </c>
    </row>
    <row r="4564" spans="1:4" ht="15" x14ac:dyDescent="0.25">
      <c r="A4564" s="360" t="s">
        <v>41753</v>
      </c>
      <c r="B4564" s="360" t="s">
        <v>41754</v>
      </c>
      <c r="C4564" s="359" t="s">
        <v>6599</v>
      </c>
      <c r="D4564" s="362">
        <v>655.77</v>
      </c>
    </row>
    <row r="4565" spans="1:4" ht="15" x14ac:dyDescent="0.25">
      <c r="A4565" s="360" t="s">
        <v>41755</v>
      </c>
      <c r="B4565" s="360" t="s">
        <v>41756</v>
      </c>
      <c r="C4565" s="359" t="s">
        <v>6599</v>
      </c>
      <c r="D4565" s="362">
        <v>572.84</v>
      </c>
    </row>
    <row r="4566" spans="1:4" ht="15" x14ac:dyDescent="0.25">
      <c r="A4566" s="360" t="s">
        <v>41757</v>
      </c>
      <c r="B4566" s="360" t="s">
        <v>41758</v>
      </c>
      <c r="C4566" s="359" t="s">
        <v>6599</v>
      </c>
      <c r="D4566" s="362">
        <v>358.07</v>
      </c>
    </row>
    <row r="4567" spans="1:4" ht="15" x14ac:dyDescent="0.25">
      <c r="A4567" s="360" t="s">
        <v>41759</v>
      </c>
      <c r="B4567" s="360" t="s">
        <v>41760</v>
      </c>
      <c r="C4567" s="359" t="s">
        <v>6599</v>
      </c>
      <c r="D4567" s="362">
        <v>272.95999999999998</v>
      </c>
    </row>
    <row r="4568" spans="1:4" ht="30" x14ac:dyDescent="0.25">
      <c r="A4568" s="360" t="s">
        <v>41761</v>
      </c>
      <c r="B4568" s="360" t="s">
        <v>41762</v>
      </c>
      <c r="C4568" s="359" t="s">
        <v>6599</v>
      </c>
      <c r="D4568" s="362">
        <v>371.46</v>
      </c>
    </row>
    <row r="4569" spans="1:4" ht="30" x14ac:dyDescent="0.25">
      <c r="A4569" s="360" t="s">
        <v>41763</v>
      </c>
      <c r="B4569" s="360" t="s">
        <v>41764</v>
      </c>
      <c r="C4569" s="359" t="s">
        <v>6599</v>
      </c>
      <c r="D4569" s="362">
        <v>298.89</v>
      </c>
    </row>
    <row r="4570" spans="1:4" ht="30" x14ac:dyDescent="0.25">
      <c r="A4570" s="360" t="s">
        <v>41765</v>
      </c>
      <c r="B4570" s="360" t="s">
        <v>41766</v>
      </c>
      <c r="C4570" s="359" t="s">
        <v>6599</v>
      </c>
      <c r="D4570" s="362">
        <v>392.91</v>
      </c>
    </row>
    <row r="4571" spans="1:4" ht="30" x14ac:dyDescent="0.25">
      <c r="A4571" s="360" t="s">
        <v>41767</v>
      </c>
      <c r="B4571" s="360" t="s">
        <v>41768</v>
      </c>
      <c r="C4571" s="359" t="s">
        <v>6599</v>
      </c>
      <c r="D4571" s="362">
        <v>312.27999999999997</v>
      </c>
    </row>
    <row r="4572" spans="1:4" ht="30" x14ac:dyDescent="0.25">
      <c r="A4572" s="360" t="s">
        <v>41769</v>
      </c>
      <c r="B4572" s="360" t="s">
        <v>41770</v>
      </c>
      <c r="C4572" s="359" t="s">
        <v>6599</v>
      </c>
      <c r="D4572" s="362">
        <v>420.54</v>
      </c>
    </row>
    <row r="4573" spans="1:4" ht="30" x14ac:dyDescent="0.25">
      <c r="A4573" s="360" t="s">
        <v>41771</v>
      </c>
      <c r="B4573" s="360" t="s">
        <v>41772</v>
      </c>
      <c r="C4573" s="359" t="s">
        <v>6599</v>
      </c>
      <c r="D4573" s="362">
        <v>341.48</v>
      </c>
    </row>
    <row r="4574" spans="1:4" ht="30" x14ac:dyDescent="0.25">
      <c r="A4574" s="360" t="s">
        <v>41773</v>
      </c>
      <c r="B4574" s="360" t="s">
        <v>41774</v>
      </c>
      <c r="C4574" s="359" t="s">
        <v>6599</v>
      </c>
      <c r="D4574" s="362">
        <v>451.38</v>
      </c>
    </row>
    <row r="4575" spans="1:4" ht="30" x14ac:dyDescent="0.25">
      <c r="A4575" s="360" t="s">
        <v>41775</v>
      </c>
      <c r="B4575" s="360" t="s">
        <v>41776</v>
      </c>
      <c r="C4575" s="359" t="s">
        <v>6599</v>
      </c>
      <c r="D4575" s="362">
        <v>374.08</v>
      </c>
    </row>
    <row r="4576" spans="1:4" ht="30" x14ac:dyDescent="0.25">
      <c r="A4576" s="360" t="s">
        <v>41777</v>
      </c>
      <c r="B4576" s="360" t="s">
        <v>41778</v>
      </c>
      <c r="C4576" s="359" t="s">
        <v>6599</v>
      </c>
      <c r="D4576" s="362">
        <v>328.87</v>
      </c>
    </row>
    <row r="4577" spans="1:4" ht="30" x14ac:dyDescent="0.25">
      <c r="A4577" s="360" t="s">
        <v>41779</v>
      </c>
      <c r="B4577" s="360" t="s">
        <v>41780</v>
      </c>
      <c r="C4577" s="359" t="s">
        <v>6599</v>
      </c>
      <c r="D4577" s="362">
        <v>256.29000000000002</v>
      </c>
    </row>
    <row r="4578" spans="1:4" ht="30" x14ac:dyDescent="0.25">
      <c r="A4578" s="360" t="s">
        <v>41781</v>
      </c>
      <c r="B4578" s="360" t="s">
        <v>41782</v>
      </c>
      <c r="C4578" s="359" t="s">
        <v>6599</v>
      </c>
      <c r="D4578" s="362">
        <v>346.52</v>
      </c>
    </row>
    <row r="4579" spans="1:4" ht="30" x14ac:dyDescent="0.25">
      <c r="A4579" s="360" t="s">
        <v>41783</v>
      </c>
      <c r="B4579" s="360" t="s">
        <v>41784</v>
      </c>
      <c r="C4579" s="359" t="s">
        <v>6599</v>
      </c>
      <c r="D4579" s="362">
        <v>265.88</v>
      </c>
    </row>
    <row r="4580" spans="1:4" ht="15" x14ac:dyDescent="0.25">
      <c r="A4580" s="360" t="s">
        <v>41785</v>
      </c>
      <c r="B4580" s="360" t="s">
        <v>41786</v>
      </c>
      <c r="C4580" s="359" t="s">
        <v>6599</v>
      </c>
      <c r="D4580" s="362">
        <v>369.18</v>
      </c>
    </row>
    <row r="4581" spans="1:4" ht="30" x14ac:dyDescent="0.25">
      <c r="A4581" s="360" t="s">
        <v>41787</v>
      </c>
      <c r="B4581" s="360" t="s">
        <v>41788</v>
      </c>
      <c r="C4581" s="359" t="s">
        <v>6599</v>
      </c>
      <c r="D4581" s="362">
        <v>290.13</v>
      </c>
    </row>
    <row r="4582" spans="1:4" ht="30" x14ac:dyDescent="0.25">
      <c r="A4582" s="360" t="s">
        <v>41789</v>
      </c>
      <c r="B4582" s="360" t="s">
        <v>41790</v>
      </c>
      <c r="C4582" s="359" t="s">
        <v>6599</v>
      </c>
      <c r="D4582" s="362">
        <v>394.52</v>
      </c>
    </row>
    <row r="4583" spans="1:4" ht="30" x14ac:dyDescent="0.25">
      <c r="A4583" s="360" t="s">
        <v>41791</v>
      </c>
      <c r="B4583" s="360" t="s">
        <v>41792</v>
      </c>
      <c r="C4583" s="359" t="s">
        <v>6599</v>
      </c>
      <c r="D4583" s="362">
        <v>317.22000000000003</v>
      </c>
    </row>
    <row r="4584" spans="1:4" ht="15" x14ac:dyDescent="0.25">
      <c r="A4584" s="360" t="s">
        <v>41793</v>
      </c>
      <c r="B4584" s="360" t="s">
        <v>41794</v>
      </c>
      <c r="C4584" s="359" t="s">
        <v>6599</v>
      </c>
      <c r="D4584" s="362">
        <v>786.3</v>
      </c>
    </row>
    <row r="4585" spans="1:4" ht="15" x14ac:dyDescent="0.25">
      <c r="A4585" s="360" t="s">
        <v>41795</v>
      </c>
      <c r="B4585" s="360" t="s">
        <v>41796</v>
      </c>
      <c r="C4585" s="359" t="s">
        <v>6599</v>
      </c>
      <c r="D4585" s="362">
        <v>814.2</v>
      </c>
    </row>
    <row r="4586" spans="1:4" ht="15" x14ac:dyDescent="0.25">
      <c r="A4586" s="360" t="s">
        <v>41797</v>
      </c>
      <c r="B4586" s="360" t="s">
        <v>41798</v>
      </c>
      <c r="C4586" s="359" t="s">
        <v>6599</v>
      </c>
      <c r="D4586" s="362">
        <v>900.13</v>
      </c>
    </row>
    <row r="4587" spans="1:4" ht="15" x14ac:dyDescent="0.25">
      <c r="A4587" s="360" t="s">
        <v>41799</v>
      </c>
      <c r="B4587" s="360" t="s">
        <v>41800</v>
      </c>
      <c r="C4587" s="359" t="s">
        <v>6599</v>
      </c>
      <c r="D4587" s="362">
        <v>880.68</v>
      </c>
    </row>
    <row r="4588" spans="1:4" ht="15" x14ac:dyDescent="0.25">
      <c r="A4588" s="360" t="s">
        <v>41801</v>
      </c>
      <c r="B4588" s="360" t="s">
        <v>41802</v>
      </c>
      <c r="C4588" s="359" t="s">
        <v>6599</v>
      </c>
      <c r="D4588" s="362">
        <v>908.58</v>
      </c>
    </row>
    <row r="4589" spans="1:4" ht="15" x14ac:dyDescent="0.25">
      <c r="A4589" s="360" t="s">
        <v>41803</v>
      </c>
      <c r="B4589" s="360" t="s">
        <v>41804</v>
      </c>
      <c r="C4589" s="359" t="s">
        <v>6599</v>
      </c>
      <c r="D4589" s="362">
        <v>994.51</v>
      </c>
    </row>
    <row r="4590" spans="1:4" ht="30" x14ac:dyDescent="0.25">
      <c r="A4590" s="360" t="s">
        <v>41805</v>
      </c>
      <c r="B4590" s="360" t="s">
        <v>41806</v>
      </c>
      <c r="C4590" s="359" t="s">
        <v>6599</v>
      </c>
      <c r="D4590" s="362">
        <v>411.08</v>
      </c>
    </row>
    <row r="4591" spans="1:4" ht="30" x14ac:dyDescent="0.25">
      <c r="A4591" s="360" t="s">
        <v>41807</v>
      </c>
      <c r="B4591" s="360" t="s">
        <v>41808</v>
      </c>
      <c r="C4591" s="359" t="s">
        <v>6599</v>
      </c>
      <c r="D4591" s="362">
        <v>335.69</v>
      </c>
    </row>
    <row r="4592" spans="1:4" ht="15" x14ac:dyDescent="0.25">
      <c r="A4592" s="360" t="s">
        <v>27991</v>
      </c>
      <c r="B4592" s="360" t="s">
        <v>27992</v>
      </c>
      <c r="C4592" s="359" t="s">
        <v>6599</v>
      </c>
      <c r="D4592" s="361">
        <v>3.51</v>
      </c>
    </row>
    <row r="4593" spans="1:4" ht="15" x14ac:dyDescent="0.25">
      <c r="A4593" s="360" t="s">
        <v>27993</v>
      </c>
      <c r="B4593" s="360" t="s">
        <v>27994</v>
      </c>
      <c r="C4593" s="359" t="s">
        <v>6599</v>
      </c>
      <c r="D4593" s="361">
        <v>2.63</v>
      </c>
    </row>
    <row r="4594" spans="1:4" ht="15" x14ac:dyDescent="0.25">
      <c r="A4594" s="360" t="s">
        <v>27995</v>
      </c>
      <c r="B4594" s="360" t="s">
        <v>27996</v>
      </c>
      <c r="C4594" s="359" t="s">
        <v>6599</v>
      </c>
      <c r="D4594" s="363">
        <v>10.59</v>
      </c>
    </row>
    <row r="4595" spans="1:4" ht="15" x14ac:dyDescent="0.25">
      <c r="A4595" s="360" t="s">
        <v>27997</v>
      </c>
      <c r="B4595" s="360" t="s">
        <v>27998</v>
      </c>
      <c r="C4595" s="359" t="s">
        <v>6599</v>
      </c>
      <c r="D4595" s="361">
        <v>9.93</v>
      </c>
    </row>
    <row r="4596" spans="1:4" ht="15" x14ac:dyDescent="0.25">
      <c r="A4596" s="360" t="s">
        <v>27999</v>
      </c>
      <c r="B4596" s="360" t="s">
        <v>28000</v>
      </c>
      <c r="C4596" s="359" t="s">
        <v>6599</v>
      </c>
      <c r="D4596" s="363">
        <v>19.16</v>
      </c>
    </row>
    <row r="4597" spans="1:4" ht="15" x14ac:dyDescent="0.25">
      <c r="A4597" s="360" t="s">
        <v>28001</v>
      </c>
      <c r="B4597" s="360" t="s">
        <v>28002</v>
      </c>
      <c r="C4597" s="359" t="s">
        <v>6599</v>
      </c>
      <c r="D4597" s="363">
        <v>14.43</v>
      </c>
    </row>
    <row r="4598" spans="1:4" ht="15" x14ac:dyDescent="0.25">
      <c r="A4598" s="360" t="s">
        <v>28003</v>
      </c>
      <c r="B4598" s="360" t="s">
        <v>28004</v>
      </c>
      <c r="C4598" s="359" t="s">
        <v>6599</v>
      </c>
      <c r="D4598" s="363">
        <v>10.93</v>
      </c>
    </row>
    <row r="4599" spans="1:4" ht="15" x14ac:dyDescent="0.25">
      <c r="A4599" s="360" t="s">
        <v>28005</v>
      </c>
      <c r="B4599" s="360" t="s">
        <v>28006</v>
      </c>
      <c r="C4599" s="359" t="s">
        <v>6599</v>
      </c>
      <c r="D4599" s="363">
        <v>16.059999999999999</v>
      </c>
    </row>
    <row r="4600" spans="1:4" ht="15" x14ac:dyDescent="0.25">
      <c r="A4600" s="360" t="s">
        <v>41809</v>
      </c>
      <c r="B4600" s="360" t="s">
        <v>41810</v>
      </c>
      <c r="C4600" s="359" t="s">
        <v>6599</v>
      </c>
      <c r="D4600" s="364">
        <v>3075.86</v>
      </c>
    </row>
    <row r="4601" spans="1:4" ht="15" x14ac:dyDescent="0.25">
      <c r="A4601" s="360" t="s">
        <v>28007</v>
      </c>
      <c r="B4601" s="360" t="s">
        <v>13183</v>
      </c>
      <c r="C4601" s="359" t="s">
        <v>6663</v>
      </c>
      <c r="D4601" s="363">
        <v>10.59</v>
      </c>
    </row>
    <row r="4602" spans="1:4" ht="15" x14ac:dyDescent="0.25">
      <c r="A4602" s="360" t="s">
        <v>28008</v>
      </c>
      <c r="B4602" s="360" t="s">
        <v>28009</v>
      </c>
      <c r="C4602" s="359" t="s">
        <v>6663</v>
      </c>
      <c r="D4602" s="363">
        <v>10.77</v>
      </c>
    </row>
    <row r="4603" spans="1:4" x14ac:dyDescent="0.25">
      <c r="A4603" s="381">
        <v>258</v>
      </c>
      <c r="B4603" s="356" t="s">
        <v>26584</v>
      </c>
      <c r="C4603" s="357"/>
      <c r="D4603" s="358"/>
    </row>
    <row r="4604" spans="1:4" ht="15" x14ac:dyDescent="0.25">
      <c r="A4604" s="360" t="s">
        <v>28010</v>
      </c>
      <c r="B4604" s="360" t="s">
        <v>28011</v>
      </c>
      <c r="C4604" s="359" t="s">
        <v>6599</v>
      </c>
      <c r="D4604" s="364">
        <v>3506.53</v>
      </c>
    </row>
    <row r="4605" spans="1:4" ht="15" x14ac:dyDescent="0.25">
      <c r="A4605" s="360" t="s">
        <v>28012</v>
      </c>
      <c r="B4605" s="360" t="s">
        <v>28013</v>
      </c>
      <c r="C4605" s="359" t="s">
        <v>6599</v>
      </c>
      <c r="D4605" s="362">
        <v>412.42</v>
      </c>
    </row>
    <row r="4606" spans="1:4" ht="15" x14ac:dyDescent="0.25">
      <c r="A4606" s="360" t="s">
        <v>28014</v>
      </c>
      <c r="B4606" s="360" t="s">
        <v>28015</v>
      </c>
      <c r="C4606" s="359" t="s">
        <v>6599</v>
      </c>
      <c r="D4606" s="362">
        <v>348.14</v>
      </c>
    </row>
    <row r="4607" spans="1:4" ht="15" x14ac:dyDescent="0.25">
      <c r="A4607" s="360" t="s">
        <v>28016</v>
      </c>
      <c r="B4607" s="360" t="s">
        <v>28017</v>
      </c>
      <c r="C4607" s="359" t="s">
        <v>6599</v>
      </c>
      <c r="D4607" s="362">
        <v>448.65</v>
      </c>
    </row>
    <row r="4608" spans="1:4" ht="15" x14ac:dyDescent="0.25">
      <c r="A4608" s="360" t="s">
        <v>28018</v>
      </c>
      <c r="B4608" s="360" t="s">
        <v>28019</v>
      </c>
      <c r="C4608" s="359" t="s">
        <v>6599</v>
      </c>
      <c r="D4608" s="362">
        <v>369.98</v>
      </c>
    </row>
    <row r="4609" spans="1:4" ht="15" x14ac:dyDescent="0.25">
      <c r="A4609" s="360" t="s">
        <v>28020</v>
      </c>
      <c r="B4609" s="360" t="s">
        <v>28021</v>
      </c>
      <c r="C4609" s="359" t="s">
        <v>6599</v>
      </c>
      <c r="D4609" s="362">
        <v>463.11</v>
      </c>
    </row>
    <row r="4610" spans="1:4" ht="15" x14ac:dyDescent="0.25">
      <c r="A4610" s="360" t="s">
        <v>28022</v>
      </c>
      <c r="B4610" s="360" t="s">
        <v>28023</v>
      </c>
      <c r="C4610" s="359" t="s">
        <v>6599</v>
      </c>
      <c r="D4610" s="362">
        <v>384.44</v>
      </c>
    </row>
    <row r="4611" spans="1:4" ht="15" x14ac:dyDescent="0.25">
      <c r="A4611" s="360" t="s">
        <v>28024</v>
      </c>
      <c r="B4611" s="360" t="s">
        <v>28025</v>
      </c>
      <c r="C4611" s="359" t="s">
        <v>6599</v>
      </c>
      <c r="D4611" s="362">
        <v>552.1</v>
      </c>
    </row>
    <row r="4612" spans="1:4" ht="15" x14ac:dyDescent="0.25">
      <c r="A4612" s="360" t="s">
        <v>28026</v>
      </c>
      <c r="B4612" s="360" t="s">
        <v>28027</v>
      </c>
      <c r="C4612" s="359" t="s">
        <v>6599</v>
      </c>
      <c r="D4612" s="362">
        <v>455.04</v>
      </c>
    </row>
    <row r="4613" spans="1:4" ht="15" x14ac:dyDescent="0.25">
      <c r="A4613" s="360" t="s">
        <v>28028</v>
      </c>
      <c r="B4613" s="360" t="s">
        <v>28029</v>
      </c>
      <c r="C4613" s="359" t="s">
        <v>6599</v>
      </c>
      <c r="D4613" s="364">
        <v>3402.3</v>
      </c>
    </row>
    <row r="4614" spans="1:4" ht="15" x14ac:dyDescent="0.25">
      <c r="A4614" s="360" t="s">
        <v>26585</v>
      </c>
      <c r="B4614" s="360" t="s">
        <v>18449</v>
      </c>
      <c r="C4614" s="359" t="s">
        <v>7415</v>
      </c>
      <c r="D4614" s="363">
        <v>20.25</v>
      </c>
    </row>
    <row r="4615" spans="1:4" ht="15" x14ac:dyDescent="0.25">
      <c r="A4615" s="360" t="s">
        <v>26586</v>
      </c>
      <c r="B4615" s="360" t="s">
        <v>26587</v>
      </c>
      <c r="C4615" s="359" t="s">
        <v>7415</v>
      </c>
      <c r="D4615" s="361">
        <v>3.09</v>
      </c>
    </row>
    <row r="4616" spans="1:4" ht="15" x14ac:dyDescent="0.25">
      <c r="A4616" s="360" t="s">
        <v>26588</v>
      </c>
      <c r="B4616" s="360" t="s">
        <v>26589</v>
      </c>
      <c r="C4616" s="359" t="s">
        <v>7415</v>
      </c>
      <c r="D4616" s="361">
        <v>7.76</v>
      </c>
    </row>
    <row r="4617" spans="1:4" ht="15" x14ac:dyDescent="0.25">
      <c r="A4617" s="360" t="s">
        <v>26590</v>
      </c>
      <c r="B4617" s="360" t="s">
        <v>26591</v>
      </c>
      <c r="C4617" s="359" t="s">
        <v>7415</v>
      </c>
      <c r="D4617" s="361">
        <v>2.4900000000000002</v>
      </c>
    </row>
    <row r="4618" spans="1:4" ht="15" x14ac:dyDescent="0.25">
      <c r="A4618" s="360" t="s">
        <v>26592</v>
      </c>
      <c r="B4618" s="360" t="s">
        <v>26593</v>
      </c>
      <c r="C4618" s="359" t="s">
        <v>7415</v>
      </c>
      <c r="D4618" s="361">
        <v>2.11</v>
      </c>
    </row>
    <row r="4619" spans="1:4" ht="15" x14ac:dyDescent="0.25">
      <c r="A4619" s="360" t="s">
        <v>26594</v>
      </c>
      <c r="B4619" s="360" t="s">
        <v>26595</v>
      </c>
      <c r="C4619" s="359" t="s">
        <v>7415</v>
      </c>
      <c r="D4619" s="361">
        <v>6.81</v>
      </c>
    </row>
    <row r="4620" spans="1:4" ht="15" x14ac:dyDescent="0.25">
      <c r="A4620" s="360" t="s">
        <v>26596</v>
      </c>
      <c r="B4620" s="360" t="s">
        <v>26597</v>
      </c>
      <c r="C4620" s="359" t="s">
        <v>7415</v>
      </c>
      <c r="D4620" s="361">
        <v>1.52</v>
      </c>
    </row>
    <row r="4621" spans="1:4" ht="15" x14ac:dyDescent="0.25">
      <c r="A4621" s="360" t="s">
        <v>26598</v>
      </c>
      <c r="B4621" s="360" t="s">
        <v>26599</v>
      </c>
      <c r="C4621" s="359" t="s">
        <v>7415</v>
      </c>
      <c r="D4621" s="361">
        <v>1.79</v>
      </c>
    </row>
    <row r="4622" spans="1:4" ht="15" x14ac:dyDescent="0.25">
      <c r="A4622" s="360" t="s">
        <v>26600</v>
      </c>
      <c r="B4622" s="360" t="s">
        <v>26601</v>
      </c>
      <c r="C4622" s="359" t="s">
        <v>7415</v>
      </c>
      <c r="D4622" s="361">
        <v>2.88</v>
      </c>
    </row>
    <row r="4623" spans="1:4" ht="15" x14ac:dyDescent="0.25">
      <c r="A4623" s="360" t="s">
        <v>26602</v>
      </c>
      <c r="B4623" s="360" t="s">
        <v>26603</v>
      </c>
      <c r="C4623" s="359" t="s">
        <v>7415</v>
      </c>
      <c r="D4623" s="361">
        <v>4.6399999999999997</v>
      </c>
    </row>
    <row r="4624" spans="1:4" ht="15" x14ac:dyDescent="0.25">
      <c r="A4624" s="360" t="s">
        <v>26604</v>
      </c>
      <c r="B4624" s="360" t="s">
        <v>26605</v>
      </c>
      <c r="C4624" s="359" t="s">
        <v>7415</v>
      </c>
      <c r="D4624" s="361">
        <v>2.46</v>
      </c>
    </row>
    <row r="4625" spans="1:4" ht="15" x14ac:dyDescent="0.25">
      <c r="A4625" s="360" t="s">
        <v>26606</v>
      </c>
      <c r="B4625" s="360" t="s">
        <v>26607</v>
      </c>
      <c r="C4625" s="359" t="s">
        <v>7415</v>
      </c>
      <c r="D4625" s="361">
        <v>8.34</v>
      </c>
    </row>
    <row r="4626" spans="1:4" ht="15" x14ac:dyDescent="0.25">
      <c r="A4626" s="360" t="s">
        <v>26608</v>
      </c>
      <c r="B4626" s="360" t="s">
        <v>18474</v>
      </c>
      <c r="C4626" s="359" t="s">
        <v>7415</v>
      </c>
      <c r="D4626" s="361">
        <v>3.71</v>
      </c>
    </row>
    <row r="4627" spans="1:4" ht="15" x14ac:dyDescent="0.25">
      <c r="A4627" s="360" t="s">
        <v>26609</v>
      </c>
      <c r="B4627" s="360" t="s">
        <v>18475</v>
      </c>
      <c r="C4627" s="359" t="s">
        <v>7415</v>
      </c>
      <c r="D4627" s="361">
        <v>6.37</v>
      </c>
    </row>
    <row r="4628" spans="1:4" ht="15" x14ac:dyDescent="0.25">
      <c r="A4628" s="360" t="s">
        <v>26610</v>
      </c>
      <c r="B4628" s="360" t="s">
        <v>18476</v>
      </c>
      <c r="C4628" s="359" t="s">
        <v>7415</v>
      </c>
      <c r="D4628" s="361">
        <v>2.84</v>
      </c>
    </row>
    <row r="4629" spans="1:4" ht="15" x14ac:dyDescent="0.25">
      <c r="A4629" s="360" t="s">
        <v>26611</v>
      </c>
      <c r="B4629" s="360" t="s">
        <v>18471</v>
      </c>
      <c r="C4629" s="359" t="s">
        <v>7415</v>
      </c>
      <c r="D4629" s="361">
        <v>2.81</v>
      </c>
    </row>
    <row r="4630" spans="1:4" ht="15" x14ac:dyDescent="0.25">
      <c r="A4630" s="360" t="s">
        <v>26612</v>
      </c>
      <c r="B4630" s="360" t="s">
        <v>18472</v>
      </c>
      <c r="C4630" s="359" t="s">
        <v>7415</v>
      </c>
      <c r="D4630" s="361">
        <v>2.62</v>
      </c>
    </row>
    <row r="4631" spans="1:4" ht="15" x14ac:dyDescent="0.25">
      <c r="A4631" s="360" t="s">
        <v>28030</v>
      </c>
      <c r="B4631" s="360" t="s">
        <v>18473</v>
      </c>
      <c r="C4631" s="359" t="s">
        <v>7415</v>
      </c>
      <c r="D4631" s="361">
        <v>1.95</v>
      </c>
    </row>
    <row r="4632" spans="1:4" ht="15" x14ac:dyDescent="0.25">
      <c r="A4632" s="360" t="s">
        <v>26613</v>
      </c>
      <c r="B4632" s="360" t="s">
        <v>26614</v>
      </c>
      <c r="C4632" s="359" t="s">
        <v>7415</v>
      </c>
      <c r="D4632" s="361">
        <v>2.14</v>
      </c>
    </row>
    <row r="4633" spans="1:4" ht="15" x14ac:dyDescent="0.25">
      <c r="A4633" s="360" t="s">
        <v>26615</v>
      </c>
      <c r="B4633" s="360" t="s">
        <v>26616</v>
      </c>
      <c r="C4633" s="359" t="s">
        <v>7415</v>
      </c>
      <c r="D4633" s="361">
        <v>1.8</v>
      </c>
    </row>
    <row r="4634" spans="1:4" ht="15" x14ac:dyDescent="0.25">
      <c r="A4634" s="360" t="s">
        <v>26617</v>
      </c>
      <c r="B4634" s="360" t="s">
        <v>26618</v>
      </c>
      <c r="C4634" s="359" t="s">
        <v>7415</v>
      </c>
      <c r="D4634" s="361">
        <v>3.66</v>
      </c>
    </row>
    <row r="4635" spans="1:4" ht="15" x14ac:dyDescent="0.25">
      <c r="A4635" s="360" t="s">
        <v>26619</v>
      </c>
      <c r="B4635" s="360" t="s">
        <v>26620</v>
      </c>
      <c r="C4635" s="359" t="s">
        <v>7415</v>
      </c>
      <c r="D4635" s="361">
        <v>2.75</v>
      </c>
    </row>
    <row r="4636" spans="1:4" ht="15" x14ac:dyDescent="0.25">
      <c r="A4636" s="360" t="s">
        <v>26621</v>
      </c>
      <c r="B4636" s="360" t="s">
        <v>18485</v>
      </c>
      <c r="C4636" s="359" t="s">
        <v>7415</v>
      </c>
      <c r="D4636" s="363">
        <v>17.09</v>
      </c>
    </row>
    <row r="4637" spans="1:4" ht="15" x14ac:dyDescent="0.25">
      <c r="A4637" s="360" t="s">
        <v>26622</v>
      </c>
      <c r="B4637" s="360" t="s">
        <v>28031</v>
      </c>
      <c r="C4637" s="359" t="s">
        <v>7415</v>
      </c>
      <c r="D4637" s="363">
        <v>14.76</v>
      </c>
    </row>
    <row r="4638" spans="1:4" ht="15" x14ac:dyDescent="0.25">
      <c r="A4638" s="360" t="s">
        <v>26623</v>
      </c>
      <c r="B4638" s="360" t="s">
        <v>26624</v>
      </c>
      <c r="C4638" s="359" t="s">
        <v>7415</v>
      </c>
      <c r="D4638" s="361">
        <v>7.63</v>
      </c>
    </row>
    <row r="4639" spans="1:4" ht="15" x14ac:dyDescent="0.25">
      <c r="A4639" s="360" t="s">
        <v>26625</v>
      </c>
      <c r="B4639" s="360" t="s">
        <v>26626</v>
      </c>
      <c r="C4639" s="359" t="s">
        <v>7415</v>
      </c>
      <c r="D4639" s="363">
        <v>17.03</v>
      </c>
    </row>
    <row r="4640" spans="1:4" ht="15" x14ac:dyDescent="0.25">
      <c r="A4640" s="360" t="s">
        <v>26627</v>
      </c>
      <c r="B4640" s="360" t="s">
        <v>26628</v>
      </c>
      <c r="C4640" s="359" t="s">
        <v>7415</v>
      </c>
      <c r="D4640" s="363">
        <v>15.61</v>
      </c>
    </row>
    <row r="4641" spans="1:4" ht="15" x14ac:dyDescent="0.25">
      <c r="A4641" s="360" t="s">
        <v>26629</v>
      </c>
      <c r="B4641" s="360" t="s">
        <v>18493</v>
      </c>
      <c r="C4641" s="359" t="s">
        <v>7415</v>
      </c>
      <c r="D4641" s="361">
        <v>2.97</v>
      </c>
    </row>
    <row r="4642" spans="1:4" ht="15" x14ac:dyDescent="0.25">
      <c r="A4642" s="360" t="s">
        <v>26630</v>
      </c>
      <c r="B4642" s="360" t="s">
        <v>26631</v>
      </c>
      <c r="C4642" s="359" t="s">
        <v>7415</v>
      </c>
      <c r="D4642" s="361">
        <v>3.51</v>
      </c>
    </row>
    <row r="4643" spans="1:4" ht="15" x14ac:dyDescent="0.25">
      <c r="A4643" s="360" t="s">
        <v>26632</v>
      </c>
      <c r="B4643" s="360" t="s">
        <v>26633</v>
      </c>
      <c r="C4643" s="359" t="s">
        <v>7415</v>
      </c>
      <c r="D4643" s="361">
        <v>2.7</v>
      </c>
    </row>
    <row r="4644" spans="1:4" ht="15" x14ac:dyDescent="0.25">
      <c r="A4644" s="360" t="s">
        <v>26634</v>
      </c>
      <c r="B4644" s="360" t="s">
        <v>26635</v>
      </c>
      <c r="C4644" s="359" t="s">
        <v>7415</v>
      </c>
      <c r="D4644" s="361">
        <v>2.2999999999999998</v>
      </c>
    </row>
    <row r="4645" spans="1:4" ht="15" x14ac:dyDescent="0.25">
      <c r="A4645" s="360" t="s">
        <v>26636</v>
      </c>
      <c r="B4645" s="360" t="s">
        <v>26637</v>
      </c>
      <c r="C4645" s="359" t="s">
        <v>7415</v>
      </c>
      <c r="D4645" s="361">
        <v>2.41</v>
      </c>
    </row>
    <row r="4646" spans="1:4" ht="15" x14ac:dyDescent="0.25">
      <c r="A4646" s="360" t="s">
        <v>26638</v>
      </c>
      <c r="B4646" s="360" t="s">
        <v>26639</v>
      </c>
      <c r="C4646" s="359" t="s">
        <v>7415</v>
      </c>
      <c r="D4646" s="361">
        <v>6.52</v>
      </c>
    </row>
    <row r="4647" spans="1:4" ht="15" x14ac:dyDescent="0.25">
      <c r="A4647" s="360" t="s">
        <v>26640</v>
      </c>
      <c r="B4647" s="360" t="s">
        <v>26641</v>
      </c>
      <c r="C4647" s="359" t="s">
        <v>7415</v>
      </c>
      <c r="D4647" s="361">
        <v>4.8600000000000003</v>
      </c>
    </row>
    <row r="4648" spans="1:4" ht="15" x14ac:dyDescent="0.25">
      <c r="A4648" s="360" t="s">
        <v>26642</v>
      </c>
      <c r="B4648" s="360" t="s">
        <v>26643</v>
      </c>
      <c r="C4648" s="359" t="s">
        <v>7415</v>
      </c>
      <c r="D4648" s="361">
        <v>4.0599999999999996</v>
      </c>
    </row>
    <row r="4649" spans="1:4" ht="15" x14ac:dyDescent="0.25">
      <c r="A4649" s="360" t="s">
        <v>26644</v>
      </c>
      <c r="B4649" s="360" t="s">
        <v>26645</v>
      </c>
      <c r="C4649" s="359" t="s">
        <v>7415</v>
      </c>
      <c r="D4649" s="361">
        <v>4.0199999999999996</v>
      </c>
    </row>
    <row r="4650" spans="1:4" ht="15" x14ac:dyDescent="0.25">
      <c r="A4650" s="360" t="s">
        <v>26646</v>
      </c>
      <c r="B4650" s="360" t="s">
        <v>18503</v>
      </c>
      <c r="C4650" s="359" t="s">
        <v>7415</v>
      </c>
      <c r="D4650" s="363">
        <v>24.87</v>
      </c>
    </row>
    <row r="4651" spans="1:4" ht="15" x14ac:dyDescent="0.25">
      <c r="A4651" s="360" t="s">
        <v>26647</v>
      </c>
      <c r="B4651" s="360" t="s">
        <v>18504</v>
      </c>
      <c r="C4651" s="359" t="s">
        <v>7415</v>
      </c>
      <c r="D4651" s="363">
        <v>21.83</v>
      </c>
    </row>
    <row r="4652" spans="1:4" ht="15" x14ac:dyDescent="0.25">
      <c r="A4652" s="360" t="s">
        <v>26648</v>
      </c>
      <c r="B4652" s="360" t="s">
        <v>18505</v>
      </c>
      <c r="C4652" s="359" t="s">
        <v>7415</v>
      </c>
      <c r="D4652" s="363">
        <v>32.83</v>
      </c>
    </row>
    <row r="4653" spans="1:4" ht="15" x14ac:dyDescent="0.25">
      <c r="A4653" s="360" t="s">
        <v>26649</v>
      </c>
      <c r="B4653" s="360" t="s">
        <v>18506</v>
      </c>
      <c r="C4653" s="359" t="s">
        <v>7415</v>
      </c>
      <c r="D4653" s="363">
        <v>32.89</v>
      </c>
    </row>
    <row r="4654" spans="1:4" ht="15" x14ac:dyDescent="0.25">
      <c r="A4654" s="360" t="s">
        <v>26650</v>
      </c>
      <c r="B4654" s="360" t="s">
        <v>18507</v>
      </c>
      <c r="C4654" s="359" t="s">
        <v>7415</v>
      </c>
      <c r="D4654" s="363">
        <v>29.06</v>
      </c>
    </row>
    <row r="4655" spans="1:4" ht="15" x14ac:dyDescent="0.25">
      <c r="A4655" s="360" t="s">
        <v>26651</v>
      </c>
      <c r="B4655" s="360" t="s">
        <v>18508</v>
      </c>
      <c r="C4655" s="359" t="s">
        <v>7415</v>
      </c>
      <c r="D4655" s="363">
        <v>26.45</v>
      </c>
    </row>
    <row r="4656" spans="1:4" ht="15" x14ac:dyDescent="0.25">
      <c r="A4656" s="360" t="s">
        <v>26652</v>
      </c>
      <c r="B4656" s="360" t="s">
        <v>18514</v>
      </c>
      <c r="C4656" s="359" t="s">
        <v>7415</v>
      </c>
      <c r="D4656" s="361">
        <v>3.01</v>
      </c>
    </row>
    <row r="4657" spans="1:4" ht="15" x14ac:dyDescent="0.25">
      <c r="A4657" s="360" t="s">
        <v>26653</v>
      </c>
      <c r="B4657" s="360" t="s">
        <v>26654</v>
      </c>
      <c r="C4657" s="359" t="s">
        <v>7415</v>
      </c>
      <c r="D4657" s="361">
        <v>9.9</v>
      </c>
    </row>
    <row r="4658" spans="1:4" ht="15" x14ac:dyDescent="0.25">
      <c r="A4658" s="360" t="s">
        <v>26655</v>
      </c>
      <c r="B4658" s="360" t="s">
        <v>18517</v>
      </c>
      <c r="C4658" s="359" t="s">
        <v>7415</v>
      </c>
      <c r="D4658" s="361">
        <v>8.76</v>
      </c>
    </row>
    <row r="4659" spans="1:4" ht="15" x14ac:dyDescent="0.25">
      <c r="A4659" s="360" t="s">
        <v>26656</v>
      </c>
      <c r="B4659" s="360" t="s">
        <v>18518</v>
      </c>
      <c r="C4659" s="359" t="s">
        <v>7415</v>
      </c>
      <c r="D4659" s="363">
        <v>25.11</v>
      </c>
    </row>
    <row r="4660" spans="1:4" ht="15" x14ac:dyDescent="0.25">
      <c r="A4660" s="360" t="s">
        <v>26657</v>
      </c>
      <c r="B4660" s="360" t="s">
        <v>26658</v>
      </c>
      <c r="C4660" s="359" t="s">
        <v>7415</v>
      </c>
      <c r="D4660" s="361">
        <v>6.79</v>
      </c>
    </row>
    <row r="4661" spans="1:4" ht="15" x14ac:dyDescent="0.25">
      <c r="A4661" s="360" t="s">
        <v>26659</v>
      </c>
      <c r="B4661" s="360" t="s">
        <v>26660</v>
      </c>
      <c r="C4661" s="359" t="s">
        <v>7415</v>
      </c>
      <c r="D4661" s="361">
        <v>5.29</v>
      </c>
    </row>
    <row r="4662" spans="1:4" ht="15" x14ac:dyDescent="0.25">
      <c r="A4662" s="360" t="s">
        <v>26661</v>
      </c>
      <c r="B4662" s="360" t="s">
        <v>26662</v>
      </c>
      <c r="C4662" s="359" t="s">
        <v>7415</v>
      </c>
      <c r="D4662" s="363">
        <v>21.95</v>
      </c>
    </row>
    <row r="4663" spans="1:4" ht="15" x14ac:dyDescent="0.25">
      <c r="A4663" s="360" t="s">
        <v>26663</v>
      </c>
      <c r="B4663" s="360" t="s">
        <v>26664</v>
      </c>
      <c r="C4663" s="359" t="s">
        <v>7415</v>
      </c>
      <c r="D4663" s="363">
        <v>31.25</v>
      </c>
    </row>
    <row r="4664" spans="1:4" ht="15" x14ac:dyDescent="0.25">
      <c r="A4664" s="360" t="s">
        <v>26665</v>
      </c>
      <c r="B4664" s="360" t="s">
        <v>18540</v>
      </c>
      <c r="C4664" s="359" t="s">
        <v>7415</v>
      </c>
      <c r="D4664" s="363">
        <v>97.74</v>
      </c>
    </row>
    <row r="4665" spans="1:4" ht="15" x14ac:dyDescent="0.25">
      <c r="A4665" s="360" t="s">
        <v>26666</v>
      </c>
      <c r="B4665" s="360" t="s">
        <v>26667</v>
      </c>
      <c r="C4665" s="359" t="s">
        <v>6608</v>
      </c>
      <c r="D4665" s="364">
        <v>4163.41</v>
      </c>
    </row>
    <row r="4666" spans="1:4" ht="15" x14ac:dyDescent="0.25">
      <c r="A4666" s="360" t="s">
        <v>26668</v>
      </c>
      <c r="B4666" s="360" t="s">
        <v>26669</v>
      </c>
      <c r="C4666" s="359" t="s">
        <v>6608</v>
      </c>
      <c r="D4666" s="364">
        <v>8866.52</v>
      </c>
    </row>
    <row r="4667" spans="1:4" ht="15" x14ac:dyDescent="0.25">
      <c r="A4667" s="360" t="s">
        <v>26670</v>
      </c>
      <c r="B4667" s="360" t="s">
        <v>26671</v>
      </c>
      <c r="C4667" s="359" t="s">
        <v>6608</v>
      </c>
      <c r="D4667" s="364">
        <v>4209.79</v>
      </c>
    </row>
    <row r="4668" spans="1:4" ht="15" x14ac:dyDescent="0.25">
      <c r="A4668" s="360" t="s">
        <v>26672</v>
      </c>
      <c r="B4668" s="360" t="s">
        <v>26673</v>
      </c>
      <c r="C4668" s="359" t="s">
        <v>6608</v>
      </c>
      <c r="D4668" s="364">
        <v>8529.32</v>
      </c>
    </row>
    <row r="4669" spans="1:4" ht="15" x14ac:dyDescent="0.25">
      <c r="A4669" s="360" t="s">
        <v>28032</v>
      </c>
      <c r="B4669" s="360" t="s">
        <v>28033</v>
      </c>
      <c r="C4669" s="359" t="s">
        <v>6599</v>
      </c>
      <c r="D4669" s="362">
        <v>500.29</v>
      </c>
    </row>
    <row r="4670" spans="1:4" ht="15" x14ac:dyDescent="0.25">
      <c r="A4670" s="360" t="s">
        <v>28034</v>
      </c>
      <c r="B4670" s="360" t="s">
        <v>28035</v>
      </c>
      <c r="C4670" s="359" t="s">
        <v>6599</v>
      </c>
      <c r="D4670" s="362">
        <v>394.83</v>
      </c>
    </row>
    <row r="4671" spans="1:4" ht="15" x14ac:dyDescent="0.25">
      <c r="A4671" s="360" t="s">
        <v>28036</v>
      </c>
      <c r="B4671" s="360" t="s">
        <v>28037</v>
      </c>
      <c r="C4671" s="359" t="s">
        <v>6599</v>
      </c>
      <c r="D4671" s="362">
        <v>363.88</v>
      </c>
    </row>
    <row r="4672" spans="1:4" ht="15" x14ac:dyDescent="0.25">
      <c r="A4672" s="360" t="s">
        <v>28038</v>
      </c>
      <c r="B4672" s="360" t="s">
        <v>28039</v>
      </c>
      <c r="C4672" s="359" t="s">
        <v>6599</v>
      </c>
      <c r="D4672" s="362">
        <v>245.78</v>
      </c>
    </row>
    <row r="4673" spans="1:4" ht="15" x14ac:dyDescent="0.25">
      <c r="A4673" s="360" t="s">
        <v>28040</v>
      </c>
      <c r="B4673" s="360" t="s">
        <v>28041</v>
      </c>
      <c r="C4673" s="359" t="s">
        <v>6599</v>
      </c>
      <c r="D4673" s="362">
        <v>376.68</v>
      </c>
    </row>
    <row r="4674" spans="1:4" ht="15" x14ac:dyDescent="0.25">
      <c r="A4674" s="360" t="s">
        <v>28042</v>
      </c>
      <c r="B4674" s="360" t="s">
        <v>28043</v>
      </c>
      <c r="C4674" s="359" t="s">
        <v>6599</v>
      </c>
      <c r="D4674" s="362">
        <v>259.5</v>
      </c>
    </row>
    <row r="4675" spans="1:4" ht="15" x14ac:dyDescent="0.25">
      <c r="A4675" s="360" t="s">
        <v>28044</v>
      </c>
      <c r="B4675" s="360" t="s">
        <v>28045</v>
      </c>
      <c r="C4675" s="359" t="s">
        <v>6599</v>
      </c>
      <c r="D4675" s="362">
        <v>524</v>
      </c>
    </row>
    <row r="4676" spans="1:4" ht="15" x14ac:dyDescent="0.25">
      <c r="A4676" s="360" t="s">
        <v>28046</v>
      </c>
      <c r="B4676" s="360" t="s">
        <v>28047</v>
      </c>
      <c r="C4676" s="359" t="s">
        <v>6599</v>
      </c>
      <c r="D4676" s="362">
        <v>420.06</v>
      </c>
    </row>
    <row r="4677" spans="1:4" ht="15" x14ac:dyDescent="0.25">
      <c r="A4677" s="360" t="s">
        <v>28048</v>
      </c>
      <c r="B4677" s="360" t="s">
        <v>28049</v>
      </c>
      <c r="C4677" s="359" t="s">
        <v>6599</v>
      </c>
      <c r="D4677" s="362">
        <v>482.95</v>
      </c>
    </row>
    <row r="4678" spans="1:4" ht="15" x14ac:dyDescent="0.25">
      <c r="A4678" s="360" t="s">
        <v>28050</v>
      </c>
      <c r="B4678" s="360" t="s">
        <v>28051</v>
      </c>
      <c r="C4678" s="359" t="s">
        <v>6599</v>
      </c>
      <c r="D4678" s="362">
        <v>376.85</v>
      </c>
    </row>
    <row r="4679" spans="1:4" ht="15" x14ac:dyDescent="0.25">
      <c r="A4679" s="360" t="s">
        <v>28052</v>
      </c>
      <c r="B4679" s="360" t="s">
        <v>28053</v>
      </c>
      <c r="C4679" s="359" t="s">
        <v>6599</v>
      </c>
      <c r="D4679" s="362">
        <v>404.97</v>
      </c>
    </row>
    <row r="4680" spans="1:4" ht="15" x14ac:dyDescent="0.25">
      <c r="A4680" s="360" t="s">
        <v>28054</v>
      </c>
      <c r="B4680" s="360" t="s">
        <v>28055</v>
      </c>
      <c r="C4680" s="359" t="s">
        <v>6599</v>
      </c>
      <c r="D4680" s="362">
        <v>294.87</v>
      </c>
    </row>
    <row r="4681" spans="1:4" ht="15" x14ac:dyDescent="0.25">
      <c r="A4681" s="360" t="s">
        <v>28056</v>
      </c>
      <c r="B4681" s="360" t="s">
        <v>28057</v>
      </c>
      <c r="C4681" s="359" t="s">
        <v>6599</v>
      </c>
      <c r="D4681" s="362">
        <v>423.13</v>
      </c>
    </row>
    <row r="4682" spans="1:4" ht="15" x14ac:dyDescent="0.25">
      <c r="A4682" s="360" t="s">
        <v>28058</v>
      </c>
      <c r="B4682" s="360" t="s">
        <v>28059</v>
      </c>
      <c r="C4682" s="359" t="s">
        <v>6599</v>
      </c>
      <c r="D4682" s="362">
        <v>314.35000000000002</v>
      </c>
    </row>
    <row r="4683" spans="1:4" ht="15" x14ac:dyDescent="0.25">
      <c r="A4683" s="360" t="s">
        <v>28060</v>
      </c>
      <c r="B4683" s="360" t="s">
        <v>28061</v>
      </c>
      <c r="C4683" s="359" t="s">
        <v>6599</v>
      </c>
      <c r="D4683" s="362">
        <v>443.49</v>
      </c>
    </row>
    <row r="4684" spans="1:4" ht="15" x14ac:dyDescent="0.25">
      <c r="A4684" s="360" t="s">
        <v>28062</v>
      </c>
      <c r="B4684" s="360" t="s">
        <v>28063</v>
      </c>
      <c r="C4684" s="359" t="s">
        <v>6599</v>
      </c>
      <c r="D4684" s="362">
        <v>336.18</v>
      </c>
    </row>
    <row r="4685" spans="1:4" ht="15" x14ac:dyDescent="0.25">
      <c r="A4685" s="360" t="s">
        <v>28064</v>
      </c>
      <c r="B4685" s="360" t="s">
        <v>28065</v>
      </c>
      <c r="C4685" s="359" t="s">
        <v>6599</v>
      </c>
      <c r="D4685" s="362">
        <v>466.18</v>
      </c>
    </row>
    <row r="4686" spans="1:4" ht="15" x14ac:dyDescent="0.25">
      <c r="A4686" s="360" t="s">
        <v>28066</v>
      </c>
      <c r="B4686" s="360" t="s">
        <v>28067</v>
      </c>
      <c r="C4686" s="359" t="s">
        <v>6599</v>
      </c>
      <c r="D4686" s="362">
        <v>360.51</v>
      </c>
    </row>
    <row r="4687" spans="1:4" ht="15" x14ac:dyDescent="0.25">
      <c r="A4687" s="360" t="s">
        <v>28068</v>
      </c>
      <c r="B4687" s="360" t="s">
        <v>28069</v>
      </c>
      <c r="C4687" s="359" t="s">
        <v>6599</v>
      </c>
      <c r="D4687" s="362">
        <v>460.92</v>
      </c>
    </row>
    <row r="4688" spans="1:4" ht="30" x14ac:dyDescent="0.25">
      <c r="A4688" s="360" t="s">
        <v>41811</v>
      </c>
      <c r="B4688" s="360" t="s">
        <v>41812</v>
      </c>
      <c r="C4688" s="359" t="s">
        <v>6599</v>
      </c>
      <c r="D4688" s="362">
        <v>426.65</v>
      </c>
    </row>
    <row r="4689" spans="1:4" ht="15" x14ac:dyDescent="0.25">
      <c r="A4689" s="360" t="s">
        <v>28070</v>
      </c>
      <c r="B4689" s="360" t="s">
        <v>28071</v>
      </c>
      <c r="C4689" s="359" t="s">
        <v>6599</v>
      </c>
      <c r="D4689" s="362">
        <v>359.42</v>
      </c>
    </row>
    <row r="4690" spans="1:4" ht="30" x14ac:dyDescent="0.25">
      <c r="A4690" s="360" t="s">
        <v>41813</v>
      </c>
      <c r="B4690" s="360" t="s">
        <v>41814</v>
      </c>
      <c r="C4690" s="359" t="s">
        <v>6599</v>
      </c>
      <c r="D4690" s="362">
        <v>345.52</v>
      </c>
    </row>
    <row r="4691" spans="1:4" ht="15" x14ac:dyDescent="0.25">
      <c r="A4691" s="360" t="s">
        <v>28072</v>
      </c>
      <c r="B4691" s="360" t="s">
        <v>28073</v>
      </c>
      <c r="C4691" s="359" t="s">
        <v>6599</v>
      </c>
      <c r="D4691" s="362">
        <v>367.98</v>
      </c>
    </row>
    <row r="4692" spans="1:4" ht="15" x14ac:dyDescent="0.25">
      <c r="A4692" s="360" t="s">
        <v>28074</v>
      </c>
      <c r="B4692" s="360" t="s">
        <v>28075</v>
      </c>
      <c r="C4692" s="359" t="s">
        <v>6599</v>
      </c>
      <c r="D4692" s="362">
        <v>258.87</v>
      </c>
    </row>
    <row r="4693" spans="1:4" ht="15" x14ac:dyDescent="0.25">
      <c r="A4693" s="360" t="s">
        <v>28076</v>
      </c>
      <c r="B4693" s="360" t="s">
        <v>28077</v>
      </c>
      <c r="C4693" s="359" t="s">
        <v>6599</v>
      </c>
      <c r="D4693" s="362">
        <v>381.6</v>
      </c>
    </row>
    <row r="4694" spans="1:4" ht="15" x14ac:dyDescent="0.25">
      <c r="A4694" s="360" t="s">
        <v>28078</v>
      </c>
      <c r="B4694" s="360" t="s">
        <v>28079</v>
      </c>
      <c r="C4694" s="359" t="s">
        <v>6599</v>
      </c>
      <c r="D4694" s="362">
        <v>273.5</v>
      </c>
    </row>
    <row r="4695" spans="1:4" ht="15" x14ac:dyDescent="0.25">
      <c r="A4695" s="360" t="s">
        <v>28080</v>
      </c>
      <c r="B4695" s="360" t="s">
        <v>28081</v>
      </c>
      <c r="C4695" s="359" t="s">
        <v>6599</v>
      </c>
      <c r="D4695" s="362">
        <v>399.37</v>
      </c>
    </row>
    <row r="4696" spans="1:4" ht="15" x14ac:dyDescent="0.25">
      <c r="A4696" s="360" t="s">
        <v>28082</v>
      </c>
      <c r="B4696" s="360" t="s">
        <v>28083</v>
      </c>
      <c r="C4696" s="359" t="s">
        <v>6599</v>
      </c>
      <c r="D4696" s="362">
        <v>292.58999999999997</v>
      </c>
    </row>
    <row r="4697" spans="1:4" ht="15" x14ac:dyDescent="0.25">
      <c r="A4697" s="360" t="s">
        <v>28084</v>
      </c>
      <c r="B4697" s="360" t="s">
        <v>28085</v>
      </c>
      <c r="C4697" s="359" t="s">
        <v>6599</v>
      </c>
      <c r="D4697" s="362">
        <v>429.5</v>
      </c>
    </row>
    <row r="4698" spans="1:4" ht="15" x14ac:dyDescent="0.25">
      <c r="A4698" s="360" t="s">
        <v>28086</v>
      </c>
      <c r="B4698" s="360" t="s">
        <v>28087</v>
      </c>
      <c r="C4698" s="359" t="s">
        <v>6599</v>
      </c>
      <c r="D4698" s="362">
        <v>325.87</v>
      </c>
    </row>
    <row r="4699" spans="1:4" ht="15" x14ac:dyDescent="0.25">
      <c r="A4699" s="360" t="s">
        <v>28088</v>
      </c>
      <c r="B4699" s="360" t="s">
        <v>28089</v>
      </c>
      <c r="C4699" s="359" t="s">
        <v>6599</v>
      </c>
      <c r="D4699" s="362">
        <v>363.58</v>
      </c>
    </row>
    <row r="4700" spans="1:4" ht="15" x14ac:dyDescent="0.25">
      <c r="A4700" s="360" t="s">
        <v>28090</v>
      </c>
      <c r="B4700" s="360" t="s">
        <v>28091</v>
      </c>
      <c r="C4700" s="359" t="s">
        <v>6599</v>
      </c>
      <c r="D4700" s="362">
        <v>254.47</v>
      </c>
    </row>
    <row r="4701" spans="1:4" ht="15" x14ac:dyDescent="0.25">
      <c r="A4701" s="360" t="s">
        <v>28092</v>
      </c>
      <c r="B4701" s="360" t="s">
        <v>28093</v>
      </c>
      <c r="C4701" s="359" t="s">
        <v>6599</v>
      </c>
      <c r="D4701" s="362">
        <v>377.17</v>
      </c>
    </row>
    <row r="4702" spans="1:4" ht="15" x14ac:dyDescent="0.25">
      <c r="A4702" s="360" t="s">
        <v>28094</v>
      </c>
      <c r="B4702" s="360" t="s">
        <v>28095</v>
      </c>
      <c r="C4702" s="359" t="s">
        <v>6599</v>
      </c>
      <c r="D4702" s="362">
        <v>269.07</v>
      </c>
    </row>
    <row r="4703" spans="1:4" ht="15" x14ac:dyDescent="0.25">
      <c r="A4703" s="360" t="s">
        <v>28096</v>
      </c>
      <c r="B4703" s="360" t="s">
        <v>28097</v>
      </c>
      <c r="C4703" s="359" t="s">
        <v>6599</v>
      </c>
      <c r="D4703" s="362">
        <v>394.98</v>
      </c>
    </row>
    <row r="4704" spans="1:4" ht="15" x14ac:dyDescent="0.25">
      <c r="A4704" s="360" t="s">
        <v>28098</v>
      </c>
      <c r="B4704" s="360" t="s">
        <v>28099</v>
      </c>
      <c r="C4704" s="359" t="s">
        <v>6599</v>
      </c>
      <c r="D4704" s="362">
        <v>288.2</v>
      </c>
    </row>
    <row r="4705" spans="1:4" ht="15" x14ac:dyDescent="0.25">
      <c r="A4705" s="360" t="s">
        <v>28100</v>
      </c>
      <c r="B4705" s="360" t="s">
        <v>28101</v>
      </c>
      <c r="C4705" s="359" t="s">
        <v>6599</v>
      </c>
      <c r="D4705" s="362">
        <v>394.56</v>
      </c>
    </row>
    <row r="4706" spans="1:4" ht="15" x14ac:dyDescent="0.25">
      <c r="A4706" s="360" t="s">
        <v>28102</v>
      </c>
      <c r="B4706" s="360" t="s">
        <v>28103</v>
      </c>
      <c r="C4706" s="359" t="s">
        <v>6599</v>
      </c>
      <c r="D4706" s="362">
        <v>287.75</v>
      </c>
    </row>
    <row r="4707" spans="1:4" ht="15" x14ac:dyDescent="0.25">
      <c r="A4707" s="360" t="s">
        <v>28104</v>
      </c>
      <c r="B4707" s="360" t="s">
        <v>28105</v>
      </c>
      <c r="C4707" s="359" t="s">
        <v>6599</v>
      </c>
      <c r="D4707" s="362">
        <v>406.05</v>
      </c>
    </row>
    <row r="4708" spans="1:4" ht="15" x14ac:dyDescent="0.25">
      <c r="A4708" s="360" t="s">
        <v>28106</v>
      </c>
      <c r="B4708" s="360" t="s">
        <v>28107</v>
      </c>
      <c r="C4708" s="359" t="s">
        <v>6599</v>
      </c>
      <c r="D4708" s="362">
        <v>312.92</v>
      </c>
    </row>
    <row r="4709" spans="1:4" ht="15" x14ac:dyDescent="0.25">
      <c r="A4709" s="360" t="s">
        <v>28108</v>
      </c>
      <c r="B4709" s="360" t="s">
        <v>28109</v>
      </c>
      <c r="C4709" s="359" t="s">
        <v>6599</v>
      </c>
      <c r="D4709" s="362">
        <v>426.96</v>
      </c>
    </row>
    <row r="4710" spans="1:4" ht="15" x14ac:dyDescent="0.25">
      <c r="A4710" s="360" t="s">
        <v>28110</v>
      </c>
      <c r="B4710" s="360" t="s">
        <v>28111</v>
      </c>
      <c r="C4710" s="359" t="s">
        <v>6599</v>
      </c>
      <c r="D4710" s="362">
        <v>326.08999999999997</v>
      </c>
    </row>
    <row r="4711" spans="1:4" ht="15" x14ac:dyDescent="0.25">
      <c r="A4711" s="360" t="s">
        <v>28112</v>
      </c>
      <c r="B4711" s="360" t="s">
        <v>28113</v>
      </c>
      <c r="C4711" s="359" t="s">
        <v>6599</v>
      </c>
      <c r="D4711" s="362">
        <v>453.91</v>
      </c>
    </row>
    <row r="4712" spans="1:4" ht="15" x14ac:dyDescent="0.25">
      <c r="A4712" s="360" t="s">
        <v>28114</v>
      </c>
      <c r="B4712" s="360" t="s">
        <v>28115</v>
      </c>
      <c r="C4712" s="359" t="s">
        <v>6599</v>
      </c>
      <c r="D4712" s="362">
        <v>355.02</v>
      </c>
    </row>
    <row r="4713" spans="1:4" ht="15" x14ac:dyDescent="0.25">
      <c r="A4713" s="360" t="s">
        <v>28116</v>
      </c>
      <c r="B4713" s="360" t="s">
        <v>28117</v>
      </c>
      <c r="C4713" s="359" t="s">
        <v>6599</v>
      </c>
      <c r="D4713" s="362">
        <v>483.98</v>
      </c>
    </row>
    <row r="4714" spans="1:4" ht="15" x14ac:dyDescent="0.25">
      <c r="A4714" s="360" t="s">
        <v>28118</v>
      </c>
      <c r="B4714" s="360" t="s">
        <v>28119</v>
      </c>
      <c r="C4714" s="359" t="s">
        <v>6599</v>
      </c>
      <c r="D4714" s="362">
        <v>387.31</v>
      </c>
    </row>
    <row r="4715" spans="1:4" ht="15" x14ac:dyDescent="0.25">
      <c r="A4715" s="360" t="s">
        <v>28120</v>
      </c>
      <c r="B4715" s="360" t="s">
        <v>28121</v>
      </c>
      <c r="C4715" s="359" t="s">
        <v>6599</v>
      </c>
      <c r="D4715" s="362">
        <v>363.45</v>
      </c>
    </row>
    <row r="4716" spans="1:4" ht="15" x14ac:dyDescent="0.25">
      <c r="A4716" s="360" t="s">
        <v>28122</v>
      </c>
      <c r="B4716" s="360" t="s">
        <v>28123</v>
      </c>
      <c r="C4716" s="359" t="s">
        <v>6599</v>
      </c>
      <c r="D4716" s="362">
        <v>270.32</v>
      </c>
    </row>
    <row r="4717" spans="1:4" ht="15" x14ac:dyDescent="0.25">
      <c r="A4717" s="360" t="s">
        <v>28124</v>
      </c>
      <c r="B4717" s="360" t="s">
        <v>28125</v>
      </c>
      <c r="C4717" s="359" t="s">
        <v>6599</v>
      </c>
      <c r="D4717" s="362">
        <v>380.57</v>
      </c>
    </row>
    <row r="4718" spans="1:4" ht="15" x14ac:dyDescent="0.25">
      <c r="A4718" s="360" t="s">
        <v>28126</v>
      </c>
      <c r="B4718" s="360" t="s">
        <v>28127</v>
      </c>
      <c r="C4718" s="359" t="s">
        <v>6599</v>
      </c>
      <c r="D4718" s="362">
        <v>279.69</v>
      </c>
    </row>
    <row r="4719" spans="1:4" ht="15" x14ac:dyDescent="0.25">
      <c r="A4719" s="360" t="s">
        <v>28128</v>
      </c>
      <c r="B4719" s="360" t="s">
        <v>28129</v>
      </c>
      <c r="C4719" s="359" t="s">
        <v>6599</v>
      </c>
      <c r="D4719" s="362">
        <v>402.55</v>
      </c>
    </row>
    <row r="4720" spans="1:4" ht="15" x14ac:dyDescent="0.25">
      <c r="A4720" s="360" t="s">
        <v>28130</v>
      </c>
      <c r="B4720" s="360" t="s">
        <v>28131</v>
      </c>
      <c r="C4720" s="359" t="s">
        <v>6599</v>
      </c>
      <c r="D4720" s="362">
        <v>303.66000000000003</v>
      </c>
    </row>
    <row r="4721" spans="1:4" ht="15" x14ac:dyDescent="0.25">
      <c r="A4721" s="360" t="s">
        <v>28132</v>
      </c>
      <c r="B4721" s="360" t="s">
        <v>28133</v>
      </c>
      <c r="C4721" s="359" t="s">
        <v>6599</v>
      </c>
      <c r="D4721" s="362">
        <v>427.12</v>
      </c>
    </row>
    <row r="4722" spans="1:4" ht="15" x14ac:dyDescent="0.25">
      <c r="A4722" s="360" t="s">
        <v>28134</v>
      </c>
      <c r="B4722" s="360" t="s">
        <v>28135</v>
      </c>
      <c r="C4722" s="359" t="s">
        <v>6599</v>
      </c>
      <c r="D4722" s="362">
        <v>330.44</v>
      </c>
    </row>
    <row r="4723" spans="1:4" ht="15" x14ac:dyDescent="0.25">
      <c r="A4723" s="360" t="s">
        <v>28136</v>
      </c>
      <c r="B4723" s="360" t="s">
        <v>28137</v>
      </c>
      <c r="C4723" s="359" t="s">
        <v>6599</v>
      </c>
      <c r="D4723" s="362">
        <v>413.32</v>
      </c>
    </row>
    <row r="4724" spans="1:4" ht="30" x14ac:dyDescent="0.25">
      <c r="A4724" s="360" t="s">
        <v>41815</v>
      </c>
      <c r="B4724" s="360" t="s">
        <v>41816</v>
      </c>
      <c r="C4724" s="359" t="s">
        <v>6599</v>
      </c>
      <c r="D4724" s="362">
        <v>389.94</v>
      </c>
    </row>
    <row r="4725" spans="1:4" ht="15" x14ac:dyDescent="0.25">
      <c r="A4725" s="360" t="s">
        <v>28138</v>
      </c>
      <c r="B4725" s="360" t="s">
        <v>28139</v>
      </c>
      <c r="C4725" s="359" t="s">
        <v>6599</v>
      </c>
      <c r="D4725" s="362">
        <v>340.3</v>
      </c>
    </row>
    <row r="4726" spans="1:4" ht="30" x14ac:dyDescent="0.25">
      <c r="A4726" s="360" t="s">
        <v>41817</v>
      </c>
      <c r="B4726" s="360" t="s">
        <v>41818</v>
      </c>
      <c r="C4726" s="359" t="s">
        <v>6599</v>
      </c>
      <c r="D4726" s="362">
        <v>330.81</v>
      </c>
    </row>
    <row r="4727" spans="1:4" ht="15" x14ac:dyDescent="0.25">
      <c r="A4727" s="360" t="s">
        <v>28140</v>
      </c>
      <c r="B4727" s="360" t="s">
        <v>28141</v>
      </c>
      <c r="C4727" s="359" t="s">
        <v>6599</v>
      </c>
      <c r="D4727" s="362">
        <v>493.6</v>
      </c>
    </row>
    <row r="4728" spans="1:4" ht="15" x14ac:dyDescent="0.25">
      <c r="A4728" s="360" t="s">
        <v>28142</v>
      </c>
      <c r="B4728" s="360" t="s">
        <v>28143</v>
      </c>
      <c r="C4728" s="359" t="s">
        <v>6599</v>
      </c>
      <c r="D4728" s="362">
        <v>347.8</v>
      </c>
    </row>
    <row r="4729" spans="1:4" ht="15" x14ac:dyDescent="0.25">
      <c r="A4729" s="360" t="s">
        <v>28144</v>
      </c>
      <c r="B4729" s="360" t="s">
        <v>28145</v>
      </c>
      <c r="C4729" s="359" t="s">
        <v>6594</v>
      </c>
      <c r="D4729" s="361">
        <v>8.6</v>
      </c>
    </row>
    <row r="4730" spans="1:4" ht="15" x14ac:dyDescent="0.25">
      <c r="A4730" s="360" t="s">
        <v>28146</v>
      </c>
      <c r="B4730" s="360" t="s">
        <v>28147</v>
      </c>
      <c r="C4730" s="359" t="s">
        <v>6594</v>
      </c>
      <c r="D4730" s="361">
        <v>7.36</v>
      </c>
    </row>
    <row r="4731" spans="1:4" ht="15" x14ac:dyDescent="0.25">
      <c r="A4731" s="360" t="s">
        <v>28148</v>
      </c>
      <c r="B4731" s="360" t="s">
        <v>28149</v>
      </c>
      <c r="C4731" s="359" t="s">
        <v>6594</v>
      </c>
      <c r="D4731" s="363">
        <v>11.35</v>
      </c>
    </row>
    <row r="4732" spans="1:4" ht="15" x14ac:dyDescent="0.25">
      <c r="A4732" s="360" t="s">
        <v>28150</v>
      </c>
      <c r="B4732" s="360" t="s">
        <v>28151</v>
      </c>
      <c r="C4732" s="359" t="s">
        <v>6594</v>
      </c>
      <c r="D4732" s="361">
        <v>9.56</v>
      </c>
    </row>
    <row r="4733" spans="1:4" ht="15" x14ac:dyDescent="0.25">
      <c r="A4733" s="360" t="s">
        <v>28152</v>
      </c>
      <c r="B4733" s="360" t="s">
        <v>28153</v>
      </c>
      <c r="C4733" s="359" t="s">
        <v>6594</v>
      </c>
      <c r="D4733" s="363">
        <v>17.72</v>
      </c>
    </row>
    <row r="4734" spans="1:4" ht="15" x14ac:dyDescent="0.25">
      <c r="A4734" s="360" t="s">
        <v>28154</v>
      </c>
      <c r="B4734" s="360" t="s">
        <v>28155</v>
      </c>
      <c r="C4734" s="359" t="s">
        <v>6594</v>
      </c>
      <c r="D4734" s="363">
        <v>14.53</v>
      </c>
    </row>
    <row r="4735" spans="1:4" ht="15" x14ac:dyDescent="0.25">
      <c r="A4735" s="360" t="s">
        <v>28156</v>
      </c>
      <c r="B4735" s="360" t="s">
        <v>28157</v>
      </c>
      <c r="C4735" s="359" t="s">
        <v>6594</v>
      </c>
      <c r="D4735" s="363">
        <v>25.96</v>
      </c>
    </row>
    <row r="4736" spans="1:4" ht="15" x14ac:dyDescent="0.25">
      <c r="A4736" s="360" t="s">
        <v>28158</v>
      </c>
      <c r="B4736" s="360" t="s">
        <v>28159</v>
      </c>
      <c r="C4736" s="359" t="s">
        <v>6594</v>
      </c>
      <c r="D4736" s="363">
        <v>20.94</v>
      </c>
    </row>
    <row r="4737" spans="1:4" ht="15" x14ac:dyDescent="0.25">
      <c r="A4737" s="360" t="s">
        <v>28160</v>
      </c>
      <c r="B4737" s="360" t="s">
        <v>28161</v>
      </c>
      <c r="C4737" s="359" t="s">
        <v>6594</v>
      </c>
      <c r="D4737" s="363">
        <v>33.450000000000003</v>
      </c>
    </row>
    <row r="4738" spans="1:4" ht="15" x14ac:dyDescent="0.25">
      <c r="A4738" s="360" t="s">
        <v>28162</v>
      </c>
      <c r="B4738" s="360" t="s">
        <v>28163</v>
      </c>
      <c r="C4738" s="359" t="s">
        <v>6594</v>
      </c>
      <c r="D4738" s="363">
        <v>26.85</v>
      </c>
    </row>
    <row r="4739" spans="1:4" ht="15" x14ac:dyDescent="0.25">
      <c r="A4739" s="360" t="s">
        <v>28164</v>
      </c>
      <c r="B4739" s="360" t="s">
        <v>28165</v>
      </c>
      <c r="C4739" s="359" t="s">
        <v>6594</v>
      </c>
      <c r="D4739" s="362">
        <v>120.82</v>
      </c>
    </row>
    <row r="4740" spans="1:4" ht="15" x14ac:dyDescent="0.25">
      <c r="A4740" s="360" t="s">
        <v>28166</v>
      </c>
      <c r="B4740" s="360" t="s">
        <v>28167</v>
      </c>
      <c r="C4740" s="359" t="s">
        <v>6594</v>
      </c>
      <c r="D4740" s="362">
        <v>106.34</v>
      </c>
    </row>
    <row r="4741" spans="1:4" ht="15" x14ac:dyDescent="0.25">
      <c r="A4741" s="360" t="s">
        <v>28168</v>
      </c>
      <c r="B4741" s="360" t="s">
        <v>28169</v>
      </c>
      <c r="C4741" s="359" t="s">
        <v>6594</v>
      </c>
      <c r="D4741" s="362">
        <v>132.94</v>
      </c>
    </row>
    <row r="4742" spans="1:4" ht="15" x14ac:dyDescent="0.25">
      <c r="A4742" s="360" t="s">
        <v>28170</v>
      </c>
      <c r="B4742" s="360" t="s">
        <v>28171</v>
      </c>
      <c r="C4742" s="359" t="s">
        <v>6594</v>
      </c>
      <c r="D4742" s="362">
        <v>118.48</v>
      </c>
    </row>
    <row r="4743" spans="1:4" ht="15" x14ac:dyDescent="0.25">
      <c r="A4743" s="360" t="s">
        <v>28172</v>
      </c>
      <c r="B4743" s="360" t="s">
        <v>28173</v>
      </c>
      <c r="C4743" s="359" t="s">
        <v>6594</v>
      </c>
      <c r="D4743" s="362">
        <v>193.84</v>
      </c>
    </row>
    <row r="4744" spans="1:4" ht="15" x14ac:dyDescent="0.25">
      <c r="A4744" s="360" t="s">
        <v>28174</v>
      </c>
      <c r="B4744" s="360" t="s">
        <v>28175</v>
      </c>
      <c r="C4744" s="359" t="s">
        <v>6594</v>
      </c>
      <c r="D4744" s="362">
        <v>179.38</v>
      </c>
    </row>
    <row r="4745" spans="1:4" ht="15" x14ac:dyDescent="0.25">
      <c r="A4745" s="360" t="s">
        <v>28176</v>
      </c>
      <c r="B4745" s="360" t="s">
        <v>28177</v>
      </c>
      <c r="C4745" s="359" t="s">
        <v>6594</v>
      </c>
      <c r="D4745" s="362">
        <v>184.02</v>
      </c>
    </row>
    <row r="4746" spans="1:4" ht="15" x14ac:dyDescent="0.25">
      <c r="A4746" s="360" t="s">
        <v>28178</v>
      </c>
      <c r="B4746" s="360" t="s">
        <v>28179</v>
      </c>
      <c r="C4746" s="359" t="s">
        <v>6594</v>
      </c>
      <c r="D4746" s="362">
        <v>160.97</v>
      </c>
    </row>
    <row r="4747" spans="1:4" ht="15" x14ac:dyDescent="0.25">
      <c r="A4747" s="360" t="s">
        <v>28180</v>
      </c>
      <c r="B4747" s="360" t="s">
        <v>28181</v>
      </c>
      <c r="C4747" s="359" t="s">
        <v>6594</v>
      </c>
      <c r="D4747" s="362">
        <v>232.52</v>
      </c>
    </row>
    <row r="4748" spans="1:4" ht="15" x14ac:dyDescent="0.25">
      <c r="A4748" s="360" t="s">
        <v>28182</v>
      </c>
      <c r="B4748" s="360" t="s">
        <v>28183</v>
      </c>
      <c r="C4748" s="359" t="s">
        <v>6594</v>
      </c>
      <c r="D4748" s="362">
        <v>209.52</v>
      </c>
    </row>
    <row r="4749" spans="1:4" ht="15" x14ac:dyDescent="0.25">
      <c r="A4749" s="360" t="s">
        <v>28184</v>
      </c>
      <c r="B4749" s="360" t="s">
        <v>28185</v>
      </c>
      <c r="C4749" s="359" t="s">
        <v>6594</v>
      </c>
      <c r="D4749" s="362">
        <v>329.11</v>
      </c>
    </row>
    <row r="4750" spans="1:4" ht="15" x14ac:dyDescent="0.25">
      <c r="A4750" s="360" t="s">
        <v>28186</v>
      </c>
      <c r="B4750" s="360" t="s">
        <v>28187</v>
      </c>
      <c r="C4750" s="359" t="s">
        <v>6594</v>
      </c>
      <c r="D4750" s="362">
        <v>303.37</v>
      </c>
    </row>
    <row r="4751" spans="1:4" ht="15" x14ac:dyDescent="0.25">
      <c r="A4751" s="360" t="s">
        <v>28188</v>
      </c>
      <c r="B4751" s="360" t="s">
        <v>28189</v>
      </c>
      <c r="C4751" s="359" t="s">
        <v>6594</v>
      </c>
      <c r="D4751" s="362">
        <v>320.95</v>
      </c>
    </row>
    <row r="4752" spans="1:4" ht="15" x14ac:dyDescent="0.25">
      <c r="A4752" s="360" t="s">
        <v>28190</v>
      </c>
      <c r="B4752" s="360" t="s">
        <v>28191</v>
      </c>
      <c r="C4752" s="359" t="s">
        <v>6594</v>
      </c>
      <c r="D4752" s="362">
        <v>289.33999999999997</v>
      </c>
    </row>
    <row r="4753" spans="1:4" ht="15" x14ac:dyDescent="0.25">
      <c r="A4753" s="360" t="s">
        <v>28192</v>
      </c>
      <c r="B4753" s="360" t="s">
        <v>28193</v>
      </c>
      <c r="C4753" s="359" t="s">
        <v>6594</v>
      </c>
      <c r="D4753" s="362">
        <v>369.44</v>
      </c>
    </row>
    <row r="4754" spans="1:4" ht="15" x14ac:dyDescent="0.25">
      <c r="A4754" s="360" t="s">
        <v>28194</v>
      </c>
      <c r="B4754" s="360" t="s">
        <v>28195</v>
      </c>
      <c r="C4754" s="359" t="s">
        <v>6594</v>
      </c>
      <c r="D4754" s="362">
        <v>337.89</v>
      </c>
    </row>
    <row r="4755" spans="1:4" ht="15" x14ac:dyDescent="0.25">
      <c r="A4755" s="360" t="s">
        <v>28196</v>
      </c>
      <c r="B4755" s="360" t="s">
        <v>28197</v>
      </c>
      <c r="C4755" s="359" t="s">
        <v>6594</v>
      </c>
      <c r="D4755" s="362">
        <v>466.38</v>
      </c>
    </row>
    <row r="4756" spans="1:4" ht="15" x14ac:dyDescent="0.25">
      <c r="A4756" s="360" t="s">
        <v>28198</v>
      </c>
      <c r="B4756" s="360" t="s">
        <v>28199</v>
      </c>
      <c r="C4756" s="359" t="s">
        <v>6594</v>
      </c>
      <c r="D4756" s="362">
        <v>426.1</v>
      </c>
    </row>
    <row r="4757" spans="1:4" ht="15" x14ac:dyDescent="0.25">
      <c r="A4757" s="360" t="s">
        <v>28200</v>
      </c>
      <c r="B4757" s="360" t="s">
        <v>28201</v>
      </c>
      <c r="C4757" s="359" t="s">
        <v>6594</v>
      </c>
      <c r="D4757" s="362">
        <v>437.7</v>
      </c>
    </row>
    <row r="4758" spans="1:4" ht="15" x14ac:dyDescent="0.25">
      <c r="A4758" s="360" t="s">
        <v>28202</v>
      </c>
      <c r="B4758" s="360" t="s">
        <v>28203</v>
      </c>
      <c r="C4758" s="359" t="s">
        <v>6594</v>
      </c>
      <c r="D4758" s="362">
        <v>391.66</v>
      </c>
    </row>
    <row r="4759" spans="1:4" ht="15" x14ac:dyDescent="0.25">
      <c r="A4759" s="360" t="s">
        <v>28204</v>
      </c>
      <c r="B4759" s="360" t="s">
        <v>28205</v>
      </c>
      <c r="C4759" s="359" t="s">
        <v>6594</v>
      </c>
      <c r="D4759" s="362">
        <v>546.80999999999995</v>
      </c>
    </row>
    <row r="4760" spans="1:4" ht="15" x14ac:dyDescent="0.25">
      <c r="A4760" s="360" t="s">
        <v>28206</v>
      </c>
      <c r="B4760" s="360" t="s">
        <v>28207</v>
      </c>
      <c r="C4760" s="359" t="s">
        <v>6594</v>
      </c>
      <c r="D4760" s="362">
        <v>500.9</v>
      </c>
    </row>
    <row r="4761" spans="1:4" ht="15" x14ac:dyDescent="0.25">
      <c r="A4761" s="360" t="s">
        <v>28208</v>
      </c>
      <c r="B4761" s="360" t="s">
        <v>28209</v>
      </c>
      <c r="C4761" s="359" t="s">
        <v>6594</v>
      </c>
      <c r="D4761" s="362">
        <v>720.11</v>
      </c>
    </row>
    <row r="4762" spans="1:4" ht="15" x14ac:dyDescent="0.25">
      <c r="A4762" s="360" t="s">
        <v>28210</v>
      </c>
      <c r="B4762" s="360" t="s">
        <v>28211</v>
      </c>
      <c r="C4762" s="359" t="s">
        <v>6594</v>
      </c>
      <c r="D4762" s="362">
        <v>658.79</v>
      </c>
    </row>
    <row r="4763" spans="1:4" ht="15" x14ac:dyDescent="0.25">
      <c r="A4763" s="360" t="s">
        <v>28212</v>
      </c>
      <c r="B4763" s="360" t="s">
        <v>28213</v>
      </c>
      <c r="C4763" s="359" t="s">
        <v>6594</v>
      </c>
      <c r="D4763" s="362">
        <v>707.26</v>
      </c>
    </row>
    <row r="4764" spans="1:4" ht="15" x14ac:dyDescent="0.25">
      <c r="A4764" s="360" t="s">
        <v>28214</v>
      </c>
      <c r="B4764" s="360" t="s">
        <v>28215</v>
      </c>
      <c r="C4764" s="359" t="s">
        <v>6594</v>
      </c>
      <c r="D4764" s="362">
        <v>635.36</v>
      </c>
    </row>
    <row r="4765" spans="1:4" ht="15" x14ac:dyDescent="0.25">
      <c r="A4765" s="360" t="s">
        <v>28216</v>
      </c>
      <c r="B4765" s="360" t="s">
        <v>28217</v>
      </c>
      <c r="C4765" s="359" t="s">
        <v>6594</v>
      </c>
      <c r="D4765" s="362">
        <v>876.99</v>
      </c>
    </row>
    <row r="4766" spans="1:4" ht="15" x14ac:dyDescent="0.25">
      <c r="A4766" s="360" t="s">
        <v>28218</v>
      </c>
      <c r="B4766" s="360" t="s">
        <v>28219</v>
      </c>
      <c r="C4766" s="359" t="s">
        <v>6594</v>
      </c>
      <c r="D4766" s="362">
        <v>805.29</v>
      </c>
    </row>
    <row r="4767" spans="1:4" ht="15" x14ac:dyDescent="0.25">
      <c r="A4767" s="360" t="s">
        <v>28220</v>
      </c>
      <c r="B4767" s="360" t="s">
        <v>28221</v>
      </c>
      <c r="C4767" s="359" t="s">
        <v>6594</v>
      </c>
      <c r="D4767" s="364">
        <v>1155.6099999999999</v>
      </c>
    </row>
    <row r="4768" spans="1:4" ht="15" x14ac:dyDescent="0.25">
      <c r="A4768" s="360" t="s">
        <v>28222</v>
      </c>
      <c r="B4768" s="360" t="s">
        <v>28223</v>
      </c>
      <c r="C4768" s="359" t="s">
        <v>6594</v>
      </c>
      <c r="D4768" s="364">
        <v>1060.69</v>
      </c>
    </row>
    <row r="4769" spans="1:4" ht="15" x14ac:dyDescent="0.25">
      <c r="A4769" s="360" t="s">
        <v>28224</v>
      </c>
      <c r="B4769" s="360" t="s">
        <v>28225</v>
      </c>
      <c r="C4769" s="359" t="s">
        <v>6594</v>
      </c>
      <c r="D4769" s="363">
        <v>16.34</v>
      </c>
    </row>
    <row r="4770" spans="1:4" ht="15" x14ac:dyDescent="0.25">
      <c r="A4770" s="360" t="s">
        <v>28226</v>
      </c>
      <c r="B4770" s="360" t="s">
        <v>28227</v>
      </c>
      <c r="C4770" s="359" t="s">
        <v>6594</v>
      </c>
      <c r="D4770" s="363">
        <v>14.65</v>
      </c>
    </row>
    <row r="4771" spans="1:4" ht="15" x14ac:dyDescent="0.25">
      <c r="A4771" s="360" t="s">
        <v>28228</v>
      </c>
      <c r="B4771" s="360" t="s">
        <v>28229</v>
      </c>
      <c r="C4771" s="359" t="s">
        <v>6594</v>
      </c>
      <c r="D4771" s="363">
        <v>17.03</v>
      </c>
    </row>
    <row r="4772" spans="1:4" ht="15" x14ac:dyDescent="0.25">
      <c r="A4772" s="360" t="s">
        <v>28230</v>
      </c>
      <c r="B4772" s="360" t="s">
        <v>28231</v>
      </c>
      <c r="C4772" s="359" t="s">
        <v>6594</v>
      </c>
      <c r="D4772" s="363">
        <v>14.56</v>
      </c>
    </row>
    <row r="4773" spans="1:4" ht="15" x14ac:dyDescent="0.25">
      <c r="A4773" s="360" t="s">
        <v>28232</v>
      </c>
      <c r="B4773" s="360" t="s">
        <v>28233</v>
      </c>
      <c r="C4773" s="359" t="s">
        <v>6594</v>
      </c>
      <c r="D4773" s="363">
        <v>22.51</v>
      </c>
    </row>
    <row r="4774" spans="1:4" ht="15" x14ac:dyDescent="0.25">
      <c r="A4774" s="360" t="s">
        <v>28234</v>
      </c>
      <c r="B4774" s="360" t="s">
        <v>28235</v>
      </c>
      <c r="C4774" s="359" t="s">
        <v>6594</v>
      </c>
      <c r="D4774" s="363">
        <v>18.93</v>
      </c>
    </row>
    <row r="4775" spans="1:4" ht="15" x14ac:dyDescent="0.25">
      <c r="A4775" s="360" t="s">
        <v>28236</v>
      </c>
      <c r="B4775" s="360" t="s">
        <v>28237</v>
      </c>
      <c r="C4775" s="359" t="s">
        <v>6594</v>
      </c>
      <c r="D4775" s="363">
        <v>35.25</v>
      </c>
    </row>
    <row r="4776" spans="1:4" ht="15" x14ac:dyDescent="0.25">
      <c r="A4776" s="360" t="s">
        <v>28238</v>
      </c>
      <c r="B4776" s="360" t="s">
        <v>28239</v>
      </c>
      <c r="C4776" s="359" t="s">
        <v>6594</v>
      </c>
      <c r="D4776" s="363">
        <v>28.86</v>
      </c>
    </row>
    <row r="4777" spans="1:4" ht="15" x14ac:dyDescent="0.25">
      <c r="A4777" s="360" t="s">
        <v>28240</v>
      </c>
      <c r="B4777" s="360" t="s">
        <v>28241</v>
      </c>
      <c r="C4777" s="359" t="s">
        <v>6594</v>
      </c>
      <c r="D4777" s="363">
        <v>51.7</v>
      </c>
    </row>
    <row r="4778" spans="1:4" ht="15" x14ac:dyDescent="0.25">
      <c r="A4778" s="360" t="s">
        <v>28242</v>
      </c>
      <c r="B4778" s="360" t="s">
        <v>28243</v>
      </c>
      <c r="C4778" s="359" t="s">
        <v>6594</v>
      </c>
      <c r="D4778" s="363">
        <v>41.66</v>
      </c>
    </row>
    <row r="4779" spans="1:4" ht="15" x14ac:dyDescent="0.25">
      <c r="A4779" s="360" t="s">
        <v>28244</v>
      </c>
      <c r="B4779" s="360" t="s">
        <v>28245</v>
      </c>
      <c r="C4779" s="359" t="s">
        <v>6594</v>
      </c>
      <c r="D4779" s="363">
        <v>66.849999999999994</v>
      </c>
    </row>
    <row r="4780" spans="1:4" ht="15" x14ac:dyDescent="0.25">
      <c r="A4780" s="360" t="s">
        <v>28246</v>
      </c>
      <c r="B4780" s="360" t="s">
        <v>28247</v>
      </c>
      <c r="C4780" s="359" t="s">
        <v>6594</v>
      </c>
      <c r="D4780" s="363">
        <v>53.64</v>
      </c>
    </row>
    <row r="4781" spans="1:4" ht="15" x14ac:dyDescent="0.25">
      <c r="A4781" s="360" t="s">
        <v>41819</v>
      </c>
      <c r="B4781" s="360" t="s">
        <v>41820</v>
      </c>
      <c r="C4781" s="359" t="s">
        <v>6594</v>
      </c>
      <c r="D4781" s="361">
        <v>2.17</v>
      </c>
    </row>
    <row r="4782" spans="1:4" ht="15" x14ac:dyDescent="0.25">
      <c r="A4782" s="360" t="s">
        <v>41821</v>
      </c>
      <c r="B4782" s="360" t="s">
        <v>41822</v>
      </c>
      <c r="C4782" s="359" t="s">
        <v>6594</v>
      </c>
      <c r="D4782" s="361">
        <v>9.5</v>
      </c>
    </row>
    <row r="4783" spans="1:4" ht="15" x14ac:dyDescent="0.25">
      <c r="A4783" s="360" t="s">
        <v>41823</v>
      </c>
      <c r="B4783" s="360" t="s">
        <v>41824</v>
      </c>
      <c r="C4783" s="359" t="s">
        <v>6594</v>
      </c>
      <c r="D4783" s="361">
        <v>1.97</v>
      </c>
    </row>
    <row r="4784" spans="1:4" ht="15" x14ac:dyDescent="0.25">
      <c r="A4784" s="360" t="s">
        <v>41825</v>
      </c>
      <c r="B4784" s="360" t="s">
        <v>14728</v>
      </c>
      <c r="C4784" s="359" t="s">
        <v>41826</v>
      </c>
      <c r="D4784" s="361">
        <v>0.21</v>
      </c>
    </row>
    <row r="4785" spans="1:4" ht="15" x14ac:dyDescent="0.25">
      <c r="A4785" s="360" t="s">
        <v>41827</v>
      </c>
      <c r="B4785" s="360" t="s">
        <v>14729</v>
      </c>
      <c r="C4785" s="359" t="s">
        <v>6608</v>
      </c>
      <c r="D4785" s="361">
        <v>0.13</v>
      </c>
    </row>
    <row r="4786" spans="1:4" ht="15" x14ac:dyDescent="0.25">
      <c r="A4786" s="360" t="s">
        <v>41828</v>
      </c>
      <c r="B4786" s="360" t="s">
        <v>14730</v>
      </c>
      <c r="C4786" s="359" t="s">
        <v>6594</v>
      </c>
      <c r="D4786" s="361">
        <v>4.07</v>
      </c>
    </row>
    <row r="4787" spans="1:4" ht="15" x14ac:dyDescent="0.25">
      <c r="A4787" s="360" t="s">
        <v>41829</v>
      </c>
      <c r="B4787" s="360" t="s">
        <v>41830</v>
      </c>
      <c r="C4787" s="359" t="s">
        <v>6594</v>
      </c>
      <c r="D4787" s="361">
        <v>3.11</v>
      </c>
    </row>
    <row r="4788" spans="1:4" ht="15" x14ac:dyDescent="0.25">
      <c r="A4788" s="360" t="s">
        <v>41831</v>
      </c>
      <c r="B4788" s="360" t="s">
        <v>14731</v>
      </c>
      <c r="C4788" s="359" t="s">
        <v>6594</v>
      </c>
      <c r="D4788" s="361">
        <v>2.86</v>
      </c>
    </row>
    <row r="4789" spans="1:4" ht="15" x14ac:dyDescent="0.25">
      <c r="A4789" s="360" t="s">
        <v>41832</v>
      </c>
      <c r="B4789" s="360" t="s">
        <v>14732</v>
      </c>
      <c r="C4789" s="359" t="s">
        <v>6594</v>
      </c>
      <c r="D4789" s="361">
        <v>1.45</v>
      </c>
    </row>
    <row r="4790" spans="1:4" ht="15" x14ac:dyDescent="0.25">
      <c r="A4790" s="360" t="s">
        <v>41833</v>
      </c>
      <c r="B4790" s="360" t="s">
        <v>14733</v>
      </c>
      <c r="C4790" s="359" t="s">
        <v>6594</v>
      </c>
      <c r="D4790" s="361">
        <v>1.69</v>
      </c>
    </row>
    <row r="4791" spans="1:4" ht="15" x14ac:dyDescent="0.25">
      <c r="A4791" s="360" t="s">
        <v>41834</v>
      </c>
      <c r="B4791" s="360" t="s">
        <v>14734</v>
      </c>
      <c r="C4791" s="359" t="s">
        <v>6594</v>
      </c>
      <c r="D4791" s="361">
        <v>1.88</v>
      </c>
    </row>
    <row r="4792" spans="1:4" ht="15" x14ac:dyDescent="0.25">
      <c r="A4792" s="360" t="s">
        <v>41835</v>
      </c>
      <c r="B4792" s="360" t="s">
        <v>14735</v>
      </c>
      <c r="C4792" s="359" t="s">
        <v>6594</v>
      </c>
      <c r="D4792" s="361">
        <v>2.1800000000000002</v>
      </c>
    </row>
    <row r="4793" spans="1:4" ht="15" x14ac:dyDescent="0.25">
      <c r="A4793" s="360" t="s">
        <v>41836</v>
      </c>
      <c r="B4793" s="360" t="s">
        <v>14736</v>
      </c>
      <c r="C4793" s="359" t="s">
        <v>6594</v>
      </c>
      <c r="D4793" s="361">
        <v>2.4900000000000002</v>
      </c>
    </row>
    <row r="4794" spans="1:4" ht="15" x14ac:dyDescent="0.25">
      <c r="A4794" s="360" t="s">
        <v>41837</v>
      </c>
      <c r="B4794" s="360" t="s">
        <v>41838</v>
      </c>
      <c r="C4794" s="359" t="s">
        <v>6608</v>
      </c>
      <c r="D4794" s="361">
        <v>0.25</v>
      </c>
    </row>
    <row r="4795" spans="1:4" ht="15" x14ac:dyDescent="0.25">
      <c r="A4795" s="360" t="s">
        <v>41839</v>
      </c>
      <c r="B4795" s="360" t="s">
        <v>14737</v>
      </c>
      <c r="C4795" s="359" t="s">
        <v>6608</v>
      </c>
      <c r="D4795" s="361">
        <v>0.2</v>
      </c>
    </row>
    <row r="4796" spans="1:4" ht="15" x14ac:dyDescent="0.25">
      <c r="A4796" s="360" t="s">
        <v>41840</v>
      </c>
      <c r="B4796" s="360" t="s">
        <v>14738</v>
      </c>
      <c r="C4796" s="359" t="s">
        <v>41826</v>
      </c>
      <c r="D4796" s="361">
        <v>0.06</v>
      </c>
    </row>
    <row r="4797" spans="1:4" ht="15" x14ac:dyDescent="0.25">
      <c r="A4797" s="360" t="s">
        <v>41841</v>
      </c>
      <c r="B4797" s="360" t="s">
        <v>41842</v>
      </c>
      <c r="C4797" s="359" t="s">
        <v>6594</v>
      </c>
      <c r="D4797" s="361">
        <v>3.48</v>
      </c>
    </row>
    <row r="4798" spans="1:4" ht="15" x14ac:dyDescent="0.25">
      <c r="A4798" s="360" t="s">
        <v>41843</v>
      </c>
      <c r="B4798" s="360" t="s">
        <v>41844</v>
      </c>
      <c r="C4798" s="359" t="s">
        <v>6594</v>
      </c>
      <c r="D4798" s="361">
        <v>5.17</v>
      </c>
    </row>
    <row r="4799" spans="1:4" ht="15" x14ac:dyDescent="0.25">
      <c r="A4799" s="360" t="s">
        <v>41845</v>
      </c>
      <c r="B4799" s="360" t="s">
        <v>41846</v>
      </c>
      <c r="C4799" s="359" t="s">
        <v>6594</v>
      </c>
      <c r="D4799" s="362">
        <v>148.04</v>
      </c>
    </row>
    <row r="4800" spans="1:4" ht="15" x14ac:dyDescent="0.25">
      <c r="A4800" s="360" t="s">
        <v>41847</v>
      </c>
      <c r="B4800" s="360" t="s">
        <v>41848</v>
      </c>
      <c r="C4800" s="359" t="s">
        <v>6590</v>
      </c>
      <c r="D4800" s="363">
        <v>72.760000000000005</v>
      </c>
    </row>
    <row r="4801" spans="1:4" ht="15" x14ac:dyDescent="0.25">
      <c r="A4801" s="360" t="s">
        <v>41849</v>
      </c>
      <c r="B4801" s="360" t="s">
        <v>41850</v>
      </c>
      <c r="C4801" s="359" t="s">
        <v>6594</v>
      </c>
      <c r="D4801" s="362">
        <v>101.03</v>
      </c>
    </row>
    <row r="4802" spans="1:4" ht="15" x14ac:dyDescent="0.25">
      <c r="A4802" s="360" t="s">
        <v>28248</v>
      </c>
      <c r="B4802" s="360" t="s">
        <v>28249</v>
      </c>
      <c r="C4802" s="359" t="s">
        <v>6594</v>
      </c>
      <c r="D4802" s="361">
        <v>1.1200000000000001</v>
      </c>
    </row>
    <row r="4803" spans="1:4" ht="15" x14ac:dyDescent="0.25">
      <c r="A4803" s="360" t="s">
        <v>28250</v>
      </c>
      <c r="B4803" s="360" t="s">
        <v>28251</v>
      </c>
      <c r="C4803" s="359" t="s">
        <v>6599</v>
      </c>
      <c r="D4803" s="363">
        <v>81.95</v>
      </c>
    </row>
    <row r="4804" spans="1:4" ht="15" x14ac:dyDescent="0.25">
      <c r="A4804" s="360" t="s">
        <v>28252</v>
      </c>
      <c r="B4804" s="360" t="s">
        <v>13173</v>
      </c>
      <c r="C4804" s="359" t="s">
        <v>6608</v>
      </c>
      <c r="D4804" s="363">
        <v>16.23</v>
      </c>
    </row>
    <row r="4805" spans="1:4" ht="15" x14ac:dyDescent="0.25">
      <c r="A4805" s="360" t="s">
        <v>28253</v>
      </c>
      <c r="B4805" s="360" t="s">
        <v>13174</v>
      </c>
      <c r="C4805" s="359" t="s">
        <v>6608</v>
      </c>
      <c r="D4805" s="363">
        <v>23.16</v>
      </c>
    </row>
    <row r="4806" spans="1:4" ht="15" x14ac:dyDescent="0.25">
      <c r="A4806" s="360" t="s">
        <v>28254</v>
      </c>
      <c r="B4806" s="360" t="s">
        <v>13175</v>
      </c>
      <c r="C4806" s="359" t="s">
        <v>6608</v>
      </c>
      <c r="D4806" s="363">
        <v>31.61</v>
      </c>
    </row>
    <row r="4807" spans="1:4" ht="15" x14ac:dyDescent="0.25">
      <c r="A4807" s="360" t="s">
        <v>28255</v>
      </c>
      <c r="B4807" s="360" t="s">
        <v>13176</v>
      </c>
      <c r="C4807" s="359" t="s">
        <v>6608</v>
      </c>
      <c r="D4807" s="363">
        <v>42.32</v>
      </c>
    </row>
    <row r="4808" spans="1:4" ht="15" x14ac:dyDescent="0.25">
      <c r="A4808" s="360" t="s">
        <v>28256</v>
      </c>
      <c r="B4808" s="360" t="s">
        <v>13177</v>
      </c>
      <c r="C4808" s="359" t="s">
        <v>6608</v>
      </c>
      <c r="D4808" s="363">
        <v>70.41</v>
      </c>
    </row>
    <row r="4809" spans="1:4" ht="15" x14ac:dyDescent="0.25">
      <c r="A4809" s="360" t="s">
        <v>28257</v>
      </c>
      <c r="B4809" s="360" t="s">
        <v>13178</v>
      </c>
      <c r="C4809" s="359" t="s">
        <v>6608</v>
      </c>
      <c r="D4809" s="363">
        <v>20.23</v>
      </c>
    </row>
    <row r="4810" spans="1:4" ht="15" x14ac:dyDescent="0.25">
      <c r="A4810" s="360" t="s">
        <v>28258</v>
      </c>
      <c r="B4810" s="360" t="s">
        <v>13179</v>
      </c>
      <c r="C4810" s="359" t="s">
        <v>6608</v>
      </c>
      <c r="D4810" s="363">
        <v>27.83</v>
      </c>
    </row>
    <row r="4811" spans="1:4" ht="15" x14ac:dyDescent="0.25">
      <c r="A4811" s="360" t="s">
        <v>28259</v>
      </c>
      <c r="B4811" s="360" t="s">
        <v>13180</v>
      </c>
      <c r="C4811" s="359" t="s">
        <v>6608</v>
      </c>
      <c r="D4811" s="363">
        <v>38.26</v>
      </c>
    </row>
    <row r="4812" spans="1:4" ht="15" x14ac:dyDescent="0.25">
      <c r="A4812" s="360" t="s">
        <v>28260</v>
      </c>
      <c r="B4812" s="360" t="s">
        <v>13181</v>
      </c>
      <c r="C4812" s="359" t="s">
        <v>6608</v>
      </c>
      <c r="D4812" s="363">
        <v>64.510000000000005</v>
      </c>
    </row>
    <row r="4813" spans="1:4" ht="15" x14ac:dyDescent="0.25">
      <c r="A4813" s="360" t="s">
        <v>28261</v>
      </c>
      <c r="B4813" s="360" t="s">
        <v>13182</v>
      </c>
      <c r="C4813" s="359" t="s">
        <v>6608</v>
      </c>
      <c r="D4813" s="362">
        <v>143.18</v>
      </c>
    </row>
    <row r="4814" spans="1:4" ht="15" x14ac:dyDescent="0.25">
      <c r="A4814" s="360" t="s">
        <v>28262</v>
      </c>
      <c r="B4814" s="360" t="s">
        <v>28263</v>
      </c>
      <c r="C4814" s="359" t="s">
        <v>6599</v>
      </c>
      <c r="D4814" s="364">
        <v>3075.86</v>
      </c>
    </row>
    <row r="4815" spans="1:4" ht="15" x14ac:dyDescent="0.25">
      <c r="A4815" s="360" t="s">
        <v>41851</v>
      </c>
      <c r="B4815" s="360" t="s">
        <v>41852</v>
      </c>
      <c r="C4815" s="359" t="s">
        <v>6594</v>
      </c>
      <c r="D4815" s="362">
        <v>273.08999999999997</v>
      </c>
    </row>
    <row r="4816" spans="1:4" ht="15" x14ac:dyDescent="0.25">
      <c r="A4816" s="360" t="s">
        <v>41853</v>
      </c>
      <c r="B4816" s="360" t="s">
        <v>41854</v>
      </c>
      <c r="C4816" s="359" t="s">
        <v>6594</v>
      </c>
      <c r="D4816" s="362">
        <v>619.63</v>
      </c>
    </row>
    <row r="4817" spans="1:4" ht="15" x14ac:dyDescent="0.25">
      <c r="A4817" s="360" t="s">
        <v>41855</v>
      </c>
      <c r="B4817" s="360" t="s">
        <v>41856</v>
      </c>
      <c r="C4817" s="359" t="s">
        <v>6594</v>
      </c>
      <c r="D4817" s="363">
        <v>51.44</v>
      </c>
    </row>
    <row r="4818" spans="1:4" ht="15" x14ac:dyDescent="0.25">
      <c r="A4818" s="360" t="s">
        <v>41857</v>
      </c>
      <c r="B4818" s="360" t="s">
        <v>41858</v>
      </c>
      <c r="C4818" s="359" t="s">
        <v>6594</v>
      </c>
      <c r="D4818" s="363">
        <v>86.92</v>
      </c>
    </row>
    <row r="4819" spans="1:4" ht="15" x14ac:dyDescent="0.25">
      <c r="A4819" s="360" t="s">
        <v>41859</v>
      </c>
      <c r="B4819" s="360" t="s">
        <v>41860</v>
      </c>
      <c r="C4819" s="359" t="s">
        <v>6594</v>
      </c>
      <c r="D4819" s="362">
        <v>131.57</v>
      </c>
    </row>
    <row r="4820" spans="1:4" ht="15" x14ac:dyDescent="0.25">
      <c r="A4820" s="360" t="s">
        <v>28264</v>
      </c>
      <c r="B4820" s="360" t="s">
        <v>28265</v>
      </c>
      <c r="C4820" s="359" t="s">
        <v>6590</v>
      </c>
      <c r="D4820" s="361">
        <v>0.11</v>
      </c>
    </row>
    <row r="4821" spans="1:4" ht="15" x14ac:dyDescent="0.25">
      <c r="A4821" s="360" t="s">
        <v>41861</v>
      </c>
      <c r="B4821" s="360" t="s">
        <v>16500</v>
      </c>
      <c r="C4821" s="359" t="s">
        <v>6663</v>
      </c>
      <c r="D4821" s="362">
        <v>106.45</v>
      </c>
    </row>
    <row r="4822" spans="1:4" ht="15" x14ac:dyDescent="0.25">
      <c r="A4822" s="360" t="s">
        <v>41862</v>
      </c>
      <c r="B4822" s="360" t="s">
        <v>16501</v>
      </c>
      <c r="C4822" s="359" t="s">
        <v>6663</v>
      </c>
      <c r="D4822" s="363">
        <v>68.53</v>
      </c>
    </row>
    <row r="4823" spans="1:4" ht="15" x14ac:dyDescent="0.25">
      <c r="A4823" s="360" t="s">
        <v>41863</v>
      </c>
      <c r="B4823" s="360" t="s">
        <v>41864</v>
      </c>
      <c r="C4823" s="359" t="s">
        <v>6663</v>
      </c>
      <c r="D4823" s="362">
        <v>103.19</v>
      </c>
    </row>
    <row r="4824" spans="1:4" ht="15" x14ac:dyDescent="0.25">
      <c r="A4824" s="360" t="s">
        <v>28266</v>
      </c>
      <c r="B4824" s="360" t="s">
        <v>28267</v>
      </c>
      <c r="C4824" s="359" t="s">
        <v>6590</v>
      </c>
      <c r="D4824" s="362">
        <v>139.6</v>
      </c>
    </row>
    <row r="4825" spans="1:4" ht="15" x14ac:dyDescent="0.25">
      <c r="A4825" s="360" t="s">
        <v>28268</v>
      </c>
      <c r="B4825" s="360" t="s">
        <v>28269</v>
      </c>
      <c r="C4825" s="359" t="s">
        <v>6590</v>
      </c>
      <c r="D4825" s="362">
        <v>166.13</v>
      </c>
    </row>
    <row r="4826" spans="1:4" ht="15" x14ac:dyDescent="0.25">
      <c r="A4826" s="360" t="s">
        <v>28270</v>
      </c>
      <c r="B4826" s="360" t="s">
        <v>28271</v>
      </c>
      <c r="C4826" s="359" t="s">
        <v>6590</v>
      </c>
      <c r="D4826" s="362">
        <v>213.68</v>
      </c>
    </row>
    <row r="4827" spans="1:4" ht="15" x14ac:dyDescent="0.25">
      <c r="A4827" s="360" t="s">
        <v>28272</v>
      </c>
      <c r="B4827" s="360" t="s">
        <v>28273</v>
      </c>
      <c r="C4827" s="359" t="s">
        <v>7287</v>
      </c>
      <c r="D4827" s="361">
        <v>0.92</v>
      </c>
    </row>
    <row r="4828" spans="1:4" ht="15" x14ac:dyDescent="0.25">
      <c r="A4828" s="360" t="s">
        <v>28274</v>
      </c>
      <c r="B4828" s="360" t="s">
        <v>28275</v>
      </c>
      <c r="C4828" s="359" t="s">
        <v>7287</v>
      </c>
      <c r="D4828" s="361">
        <v>0.73</v>
      </c>
    </row>
    <row r="4829" spans="1:4" ht="15" x14ac:dyDescent="0.25">
      <c r="A4829" s="360" t="s">
        <v>28276</v>
      </c>
      <c r="B4829" s="360" t="s">
        <v>28277</v>
      </c>
      <c r="C4829" s="359" t="s">
        <v>7287</v>
      </c>
      <c r="D4829" s="361">
        <v>0.6</v>
      </c>
    </row>
    <row r="4830" spans="1:4" ht="15" x14ac:dyDescent="0.25">
      <c r="A4830" s="360" t="s">
        <v>28278</v>
      </c>
      <c r="B4830" s="360" t="s">
        <v>18550</v>
      </c>
      <c r="C4830" s="359" t="s">
        <v>7287</v>
      </c>
      <c r="D4830" s="361">
        <v>1.25</v>
      </c>
    </row>
    <row r="4831" spans="1:4" ht="15" x14ac:dyDescent="0.25">
      <c r="A4831" s="360" t="s">
        <v>28279</v>
      </c>
      <c r="B4831" s="360" t="s">
        <v>18551</v>
      </c>
      <c r="C4831" s="359" t="s">
        <v>7287</v>
      </c>
      <c r="D4831" s="361">
        <v>1</v>
      </c>
    </row>
    <row r="4832" spans="1:4" ht="15" x14ac:dyDescent="0.25">
      <c r="A4832" s="360" t="s">
        <v>28280</v>
      </c>
      <c r="B4832" s="360" t="s">
        <v>18552</v>
      </c>
      <c r="C4832" s="359" t="s">
        <v>7287</v>
      </c>
      <c r="D4832" s="361">
        <v>0.81</v>
      </c>
    </row>
    <row r="4833" spans="1:4" ht="15" x14ac:dyDescent="0.25">
      <c r="A4833" s="360" t="s">
        <v>28281</v>
      </c>
      <c r="B4833" s="360" t="s">
        <v>28282</v>
      </c>
      <c r="C4833" s="359" t="s">
        <v>7287</v>
      </c>
      <c r="D4833" s="361">
        <v>0.97</v>
      </c>
    </row>
    <row r="4834" spans="1:4" ht="15" x14ac:dyDescent="0.25">
      <c r="A4834" s="360" t="s">
        <v>28283</v>
      </c>
      <c r="B4834" s="360" t="s">
        <v>28284</v>
      </c>
      <c r="C4834" s="359" t="s">
        <v>7287</v>
      </c>
      <c r="D4834" s="361">
        <v>0.78</v>
      </c>
    </row>
    <row r="4835" spans="1:4" ht="15" x14ac:dyDescent="0.25">
      <c r="A4835" s="360" t="s">
        <v>28285</v>
      </c>
      <c r="B4835" s="360" t="s">
        <v>28286</v>
      </c>
      <c r="C4835" s="359" t="s">
        <v>7287</v>
      </c>
      <c r="D4835" s="361">
        <v>0.64</v>
      </c>
    </row>
    <row r="4836" spans="1:4" ht="15" x14ac:dyDescent="0.25">
      <c r="A4836" s="360" t="s">
        <v>28287</v>
      </c>
      <c r="B4836" s="360" t="s">
        <v>18556</v>
      </c>
      <c r="C4836" s="359" t="s">
        <v>7287</v>
      </c>
      <c r="D4836" s="361">
        <v>2.11</v>
      </c>
    </row>
    <row r="4837" spans="1:4" ht="15" x14ac:dyDescent="0.25">
      <c r="A4837" s="360" t="s">
        <v>28288</v>
      </c>
      <c r="B4837" s="360" t="s">
        <v>18557</v>
      </c>
      <c r="C4837" s="359" t="s">
        <v>7287</v>
      </c>
      <c r="D4837" s="361">
        <v>1.69</v>
      </c>
    </row>
    <row r="4838" spans="1:4" ht="15" x14ac:dyDescent="0.25">
      <c r="A4838" s="360" t="s">
        <v>28289</v>
      </c>
      <c r="B4838" s="360" t="s">
        <v>18558</v>
      </c>
      <c r="C4838" s="359" t="s">
        <v>7287</v>
      </c>
      <c r="D4838" s="361">
        <v>1.38</v>
      </c>
    </row>
    <row r="4839" spans="1:4" ht="15" x14ac:dyDescent="0.25">
      <c r="A4839" s="360" t="s">
        <v>28290</v>
      </c>
      <c r="B4839" s="360" t="s">
        <v>18559</v>
      </c>
      <c r="C4839" s="359" t="s">
        <v>7287</v>
      </c>
      <c r="D4839" s="361">
        <v>2.64</v>
      </c>
    </row>
    <row r="4840" spans="1:4" ht="15" x14ac:dyDescent="0.25">
      <c r="A4840" s="360" t="s">
        <v>28291</v>
      </c>
      <c r="B4840" s="360" t="s">
        <v>18560</v>
      </c>
      <c r="C4840" s="359" t="s">
        <v>7287</v>
      </c>
      <c r="D4840" s="361">
        <v>2.12</v>
      </c>
    </row>
    <row r="4841" spans="1:4" ht="15" x14ac:dyDescent="0.25">
      <c r="A4841" s="360" t="s">
        <v>28292</v>
      </c>
      <c r="B4841" s="360" t="s">
        <v>18561</v>
      </c>
      <c r="C4841" s="359" t="s">
        <v>7287</v>
      </c>
      <c r="D4841" s="361">
        <v>1.73</v>
      </c>
    </row>
    <row r="4842" spans="1:4" ht="15" x14ac:dyDescent="0.25">
      <c r="A4842" s="360" t="s">
        <v>28293</v>
      </c>
      <c r="B4842" s="360" t="s">
        <v>18562</v>
      </c>
      <c r="C4842" s="359" t="s">
        <v>7287</v>
      </c>
      <c r="D4842" s="361">
        <v>1.0900000000000001</v>
      </c>
    </row>
    <row r="4843" spans="1:4" ht="15" x14ac:dyDescent="0.25">
      <c r="A4843" s="360" t="s">
        <v>28294</v>
      </c>
      <c r="B4843" s="360" t="s">
        <v>18563</v>
      </c>
      <c r="C4843" s="359" t="s">
        <v>7287</v>
      </c>
      <c r="D4843" s="361">
        <v>0.88</v>
      </c>
    </row>
    <row r="4844" spans="1:4" ht="15" x14ac:dyDescent="0.25">
      <c r="A4844" s="360" t="s">
        <v>28295</v>
      </c>
      <c r="B4844" s="360" t="s">
        <v>18564</v>
      </c>
      <c r="C4844" s="359" t="s">
        <v>7287</v>
      </c>
      <c r="D4844" s="361">
        <v>0.71</v>
      </c>
    </row>
    <row r="4845" spans="1:4" ht="15" x14ac:dyDescent="0.25">
      <c r="A4845" s="360" t="s">
        <v>28296</v>
      </c>
      <c r="B4845" s="360" t="s">
        <v>18565</v>
      </c>
      <c r="C4845" s="359" t="s">
        <v>7287</v>
      </c>
      <c r="D4845" s="361">
        <v>1.75</v>
      </c>
    </row>
    <row r="4846" spans="1:4" ht="15" x14ac:dyDescent="0.25">
      <c r="A4846" s="360" t="s">
        <v>28297</v>
      </c>
      <c r="B4846" s="360" t="s">
        <v>18566</v>
      </c>
      <c r="C4846" s="359" t="s">
        <v>7287</v>
      </c>
      <c r="D4846" s="361">
        <v>1.4</v>
      </c>
    </row>
    <row r="4847" spans="1:4" ht="15" x14ac:dyDescent="0.25">
      <c r="A4847" s="360" t="s">
        <v>28298</v>
      </c>
      <c r="B4847" s="360" t="s">
        <v>18567</v>
      </c>
      <c r="C4847" s="359" t="s">
        <v>7287</v>
      </c>
      <c r="D4847" s="361">
        <v>1.1399999999999999</v>
      </c>
    </row>
    <row r="4848" spans="1:4" ht="15" x14ac:dyDescent="0.25">
      <c r="A4848" s="360" t="s">
        <v>28299</v>
      </c>
      <c r="B4848" s="360" t="s">
        <v>18568</v>
      </c>
      <c r="C4848" s="359" t="s">
        <v>7287</v>
      </c>
      <c r="D4848" s="361">
        <v>1.1200000000000001</v>
      </c>
    </row>
    <row r="4849" spans="1:4" ht="15" x14ac:dyDescent="0.25">
      <c r="A4849" s="360" t="s">
        <v>28300</v>
      </c>
      <c r="B4849" s="360" t="s">
        <v>18569</v>
      </c>
      <c r="C4849" s="359" t="s">
        <v>7287</v>
      </c>
      <c r="D4849" s="361">
        <v>0.9</v>
      </c>
    </row>
    <row r="4850" spans="1:4" ht="15" x14ac:dyDescent="0.25">
      <c r="A4850" s="360" t="s">
        <v>28301</v>
      </c>
      <c r="B4850" s="360" t="s">
        <v>18570</v>
      </c>
      <c r="C4850" s="359" t="s">
        <v>7287</v>
      </c>
      <c r="D4850" s="361">
        <v>0.73</v>
      </c>
    </row>
    <row r="4851" spans="1:4" ht="15" x14ac:dyDescent="0.25">
      <c r="A4851" s="360" t="s">
        <v>28302</v>
      </c>
      <c r="B4851" s="360" t="s">
        <v>18571</v>
      </c>
      <c r="C4851" s="359" t="s">
        <v>7287</v>
      </c>
      <c r="D4851" s="361">
        <v>0.66</v>
      </c>
    </row>
    <row r="4852" spans="1:4" ht="15" x14ac:dyDescent="0.25">
      <c r="A4852" s="360" t="s">
        <v>28303</v>
      </c>
      <c r="B4852" s="360" t="s">
        <v>18572</v>
      </c>
      <c r="C4852" s="359" t="s">
        <v>7287</v>
      </c>
      <c r="D4852" s="361">
        <v>0.53</v>
      </c>
    </row>
    <row r="4853" spans="1:4" ht="15" x14ac:dyDescent="0.25">
      <c r="A4853" s="360" t="s">
        <v>28304</v>
      </c>
      <c r="B4853" s="360" t="s">
        <v>18573</v>
      </c>
      <c r="C4853" s="359" t="s">
        <v>7287</v>
      </c>
      <c r="D4853" s="361">
        <v>0.43</v>
      </c>
    </row>
    <row r="4854" spans="1:4" ht="15" x14ac:dyDescent="0.25">
      <c r="A4854" s="360" t="s">
        <v>28305</v>
      </c>
      <c r="B4854" s="360" t="s">
        <v>18574</v>
      </c>
      <c r="C4854" s="359" t="s">
        <v>7287</v>
      </c>
      <c r="D4854" s="361">
        <v>1.97</v>
      </c>
    </row>
    <row r="4855" spans="1:4" ht="15" x14ac:dyDescent="0.25">
      <c r="A4855" s="360" t="s">
        <v>28306</v>
      </c>
      <c r="B4855" s="360" t="s">
        <v>18575</v>
      </c>
      <c r="C4855" s="359" t="s">
        <v>7287</v>
      </c>
      <c r="D4855" s="361">
        <v>1.58</v>
      </c>
    </row>
    <row r="4856" spans="1:4" ht="15" x14ac:dyDescent="0.25">
      <c r="A4856" s="360" t="s">
        <v>28307</v>
      </c>
      <c r="B4856" s="360" t="s">
        <v>18576</v>
      </c>
      <c r="C4856" s="359" t="s">
        <v>7287</v>
      </c>
      <c r="D4856" s="361">
        <v>1.29</v>
      </c>
    </row>
    <row r="4857" spans="1:4" ht="15" x14ac:dyDescent="0.25">
      <c r="A4857" s="360" t="s">
        <v>28308</v>
      </c>
      <c r="B4857" s="360" t="s">
        <v>18583</v>
      </c>
      <c r="C4857" s="359" t="s">
        <v>7287</v>
      </c>
      <c r="D4857" s="361">
        <v>1.94</v>
      </c>
    </row>
    <row r="4858" spans="1:4" ht="15" x14ac:dyDescent="0.25">
      <c r="A4858" s="360" t="s">
        <v>28309</v>
      </c>
      <c r="B4858" s="360" t="s">
        <v>18584</v>
      </c>
      <c r="C4858" s="359" t="s">
        <v>7287</v>
      </c>
      <c r="D4858" s="361">
        <v>1.55</v>
      </c>
    </row>
    <row r="4859" spans="1:4" ht="15" x14ac:dyDescent="0.25">
      <c r="A4859" s="360" t="s">
        <v>28310</v>
      </c>
      <c r="B4859" s="360" t="s">
        <v>18585</v>
      </c>
      <c r="C4859" s="359" t="s">
        <v>7287</v>
      </c>
      <c r="D4859" s="361">
        <v>1.27</v>
      </c>
    </row>
    <row r="4860" spans="1:4" ht="15" x14ac:dyDescent="0.25">
      <c r="A4860" s="360" t="s">
        <v>28311</v>
      </c>
      <c r="B4860" s="360" t="s">
        <v>28312</v>
      </c>
      <c r="C4860" s="359" t="s">
        <v>7287</v>
      </c>
      <c r="D4860" s="361">
        <v>0.75</v>
      </c>
    </row>
    <row r="4861" spans="1:4" ht="15" x14ac:dyDescent="0.25">
      <c r="A4861" s="360" t="s">
        <v>28313</v>
      </c>
      <c r="B4861" s="360" t="s">
        <v>28314</v>
      </c>
      <c r="C4861" s="359" t="s">
        <v>7287</v>
      </c>
      <c r="D4861" s="361">
        <v>0.6</v>
      </c>
    </row>
    <row r="4862" spans="1:4" ht="15" x14ac:dyDescent="0.25">
      <c r="A4862" s="360" t="s">
        <v>28315</v>
      </c>
      <c r="B4862" s="360" t="s">
        <v>28316</v>
      </c>
      <c r="C4862" s="359" t="s">
        <v>7287</v>
      </c>
      <c r="D4862" s="361">
        <v>0.49</v>
      </c>
    </row>
    <row r="4863" spans="1:4" ht="15" x14ac:dyDescent="0.25">
      <c r="A4863" s="360" t="s">
        <v>28317</v>
      </c>
      <c r="B4863" s="360" t="s">
        <v>18636</v>
      </c>
      <c r="C4863" s="359" t="s">
        <v>7415</v>
      </c>
      <c r="D4863" s="361">
        <v>0.96</v>
      </c>
    </row>
    <row r="4864" spans="1:4" ht="15" x14ac:dyDescent="0.25">
      <c r="A4864" s="360" t="s">
        <v>28318</v>
      </c>
      <c r="B4864" s="360" t="s">
        <v>18637</v>
      </c>
      <c r="C4864" s="359" t="s">
        <v>7415</v>
      </c>
      <c r="D4864" s="361">
        <v>0.76</v>
      </c>
    </row>
    <row r="4865" spans="1:4" ht="15" x14ac:dyDescent="0.25">
      <c r="A4865" s="360" t="s">
        <v>28319</v>
      </c>
      <c r="B4865" s="360" t="s">
        <v>18638</v>
      </c>
      <c r="C4865" s="359" t="s">
        <v>7415</v>
      </c>
      <c r="D4865" s="361">
        <v>0.64</v>
      </c>
    </row>
    <row r="4866" spans="1:4" ht="15" x14ac:dyDescent="0.25">
      <c r="A4866" s="360" t="s">
        <v>28320</v>
      </c>
      <c r="B4866" s="360" t="s">
        <v>18639</v>
      </c>
      <c r="C4866" s="359" t="s">
        <v>7287</v>
      </c>
      <c r="D4866" s="361">
        <v>1.73</v>
      </c>
    </row>
    <row r="4867" spans="1:4" ht="15" x14ac:dyDescent="0.25">
      <c r="A4867" s="360" t="s">
        <v>28321</v>
      </c>
      <c r="B4867" s="360" t="s">
        <v>18640</v>
      </c>
      <c r="C4867" s="359" t="s">
        <v>7287</v>
      </c>
      <c r="D4867" s="361">
        <v>1.39</v>
      </c>
    </row>
    <row r="4868" spans="1:4" ht="15" x14ac:dyDescent="0.25">
      <c r="A4868" s="360" t="s">
        <v>28322</v>
      </c>
      <c r="B4868" s="360" t="s">
        <v>18641</v>
      </c>
      <c r="C4868" s="359" t="s">
        <v>7287</v>
      </c>
      <c r="D4868" s="361">
        <v>1.1299999999999999</v>
      </c>
    </row>
    <row r="4869" spans="1:4" ht="15" x14ac:dyDescent="0.25">
      <c r="A4869" s="360" t="s">
        <v>28323</v>
      </c>
      <c r="B4869" s="360" t="s">
        <v>18671</v>
      </c>
      <c r="C4869" s="359" t="s">
        <v>7287</v>
      </c>
      <c r="D4869" s="361">
        <v>7.0000000000000007E-2</v>
      </c>
    </row>
    <row r="4870" spans="1:4" ht="15" x14ac:dyDescent="0.25">
      <c r="A4870" s="360" t="s">
        <v>28324</v>
      </c>
      <c r="B4870" s="360" t="s">
        <v>18672</v>
      </c>
      <c r="C4870" s="359" t="s">
        <v>7287</v>
      </c>
      <c r="D4870" s="361">
        <v>0.05</v>
      </c>
    </row>
    <row r="4871" spans="1:4" ht="15" x14ac:dyDescent="0.25">
      <c r="A4871" s="360" t="s">
        <v>28325</v>
      </c>
      <c r="B4871" s="360" t="s">
        <v>18673</v>
      </c>
      <c r="C4871" s="359" t="s">
        <v>7287</v>
      </c>
      <c r="D4871" s="361">
        <v>0.04</v>
      </c>
    </row>
    <row r="4872" spans="1:4" ht="15" x14ac:dyDescent="0.25">
      <c r="A4872" s="360" t="s">
        <v>28326</v>
      </c>
      <c r="B4872" s="360" t="s">
        <v>18674</v>
      </c>
      <c r="C4872" s="359" t="s">
        <v>7287</v>
      </c>
      <c r="D4872" s="361">
        <v>1.79</v>
      </c>
    </row>
    <row r="4873" spans="1:4" ht="15" x14ac:dyDescent="0.25">
      <c r="A4873" s="360" t="s">
        <v>28327</v>
      </c>
      <c r="B4873" s="360" t="s">
        <v>18675</v>
      </c>
      <c r="C4873" s="359" t="s">
        <v>7287</v>
      </c>
      <c r="D4873" s="361">
        <v>1.43</v>
      </c>
    </row>
    <row r="4874" spans="1:4" ht="15" x14ac:dyDescent="0.25">
      <c r="A4874" s="360" t="s">
        <v>28328</v>
      </c>
      <c r="B4874" s="360" t="s">
        <v>18676</v>
      </c>
      <c r="C4874" s="359" t="s">
        <v>7287</v>
      </c>
      <c r="D4874" s="361">
        <v>1.17</v>
      </c>
    </row>
    <row r="4875" spans="1:4" ht="15" x14ac:dyDescent="0.25">
      <c r="A4875" s="360" t="s">
        <v>28329</v>
      </c>
      <c r="B4875" s="360" t="s">
        <v>18708</v>
      </c>
      <c r="C4875" s="359" t="s">
        <v>7416</v>
      </c>
      <c r="D4875" s="363">
        <v>71.989999999999995</v>
      </c>
    </row>
    <row r="4876" spans="1:4" ht="15" x14ac:dyDescent="0.25">
      <c r="A4876" s="360" t="s">
        <v>28330</v>
      </c>
      <c r="B4876" s="360" t="s">
        <v>18709</v>
      </c>
      <c r="C4876" s="359" t="s">
        <v>7416</v>
      </c>
      <c r="D4876" s="363">
        <v>57.57</v>
      </c>
    </row>
    <row r="4877" spans="1:4" ht="15" x14ac:dyDescent="0.25">
      <c r="A4877" s="360" t="s">
        <v>28331</v>
      </c>
      <c r="B4877" s="360" t="s">
        <v>18710</v>
      </c>
      <c r="C4877" s="359" t="s">
        <v>7416</v>
      </c>
      <c r="D4877" s="363">
        <v>47.04</v>
      </c>
    </row>
    <row r="4878" spans="1:4" ht="15" x14ac:dyDescent="0.25">
      <c r="A4878" s="360" t="s">
        <v>28332</v>
      </c>
      <c r="B4878" s="360" t="s">
        <v>18711</v>
      </c>
      <c r="C4878" s="359" t="s">
        <v>7416</v>
      </c>
      <c r="D4878" s="363">
        <v>81.459999999999994</v>
      </c>
    </row>
    <row r="4879" spans="1:4" ht="15" x14ac:dyDescent="0.25">
      <c r="A4879" s="360" t="s">
        <v>28333</v>
      </c>
      <c r="B4879" s="360" t="s">
        <v>18712</v>
      </c>
      <c r="C4879" s="359" t="s">
        <v>7416</v>
      </c>
      <c r="D4879" s="363">
        <v>65.14</v>
      </c>
    </row>
    <row r="4880" spans="1:4" ht="15" x14ac:dyDescent="0.25">
      <c r="A4880" s="360" t="s">
        <v>28334</v>
      </c>
      <c r="B4880" s="360" t="s">
        <v>18713</v>
      </c>
      <c r="C4880" s="359" t="s">
        <v>7416</v>
      </c>
      <c r="D4880" s="363">
        <v>53.22</v>
      </c>
    </row>
    <row r="4881" spans="1:4" ht="15" x14ac:dyDescent="0.25">
      <c r="A4881" s="360" t="s">
        <v>28335</v>
      </c>
      <c r="B4881" s="360" t="s">
        <v>18714</v>
      </c>
      <c r="C4881" s="359" t="s">
        <v>7416</v>
      </c>
      <c r="D4881" s="362">
        <v>163.16999999999999</v>
      </c>
    </row>
    <row r="4882" spans="1:4" ht="15" x14ac:dyDescent="0.25">
      <c r="A4882" s="360" t="s">
        <v>28336</v>
      </c>
      <c r="B4882" s="360" t="s">
        <v>18715</v>
      </c>
      <c r="C4882" s="359" t="s">
        <v>7416</v>
      </c>
      <c r="D4882" s="362">
        <v>130.47</v>
      </c>
    </row>
    <row r="4883" spans="1:4" ht="15" x14ac:dyDescent="0.25">
      <c r="A4883" s="360" t="s">
        <v>28337</v>
      </c>
      <c r="B4883" s="360" t="s">
        <v>18716</v>
      </c>
      <c r="C4883" s="359" t="s">
        <v>7416</v>
      </c>
      <c r="D4883" s="362">
        <v>106.6</v>
      </c>
    </row>
    <row r="4884" spans="1:4" ht="15" x14ac:dyDescent="0.25">
      <c r="A4884" s="360" t="s">
        <v>28338</v>
      </c>
      <c r="B4884" s="360" t="s">
        <v>18717</v>
      </c>
      <c r="C4884" s="359" t="s">
        <v>7416</v>
      </c>
      <c r="D4884" s="362">
        <v>220.52</v>
      </c>
    </row>
    <row r="4885" spans="1:4" ht="15" x14ac:dyDescent="0.25">
      <c r="A4885" s="360" t="s">
        <v>28339</v>
      </c>
      <c r="B4885" s="360" t="s">
        <v>18718</v>
      </c>
      <c r="C4885" s="359" t="s">
        <v>7416</v>
      </c>
      <c r="D4885" s="362">
        <v>176.33</v>
      </c>
    </row>
    <row r="4886" spans="1:4" ht="15" x14ac:dyDescent="0.25">
      <c r="A4886" s="360" t="s">
        <v>28340</v>
      </c>
      <c r="B4886" s="360" t="s">
        <v>18719</v>
      </c>
      <c r="C4886" s="359" t="s">
        <v>7416</v>
      </c>
      <c r="D4886" s="362">
        <v>144.07</v>
      </c>
    </row>
    <row r="4887" spans="1:4" x14ac:dyDescent="0.25">
      <c r="A4887" s="378">
        <v>2501</v>
      </c>
      <c r="B4887" s="356" t="s">
        <v>41865</v>
      </c>
      <c r="C4887" s="357"/>
      <c r="D4887" s="358"/>
    </row>
    <row r="4888" spans="1:4" ht="15" x14ac:dyDescent="0.25">
      <c r="A4888" s="360" t="s">
        <v>41866</v>
      </c>
      <c r="B4888" s="360" t="s">
        <v>41867</v>
      </c>
      <c r="C4888" s="359" t="s">
        <v>6590</v>
      </c>
      <c r="D4888" s="363">
        <v>22.54</v>
      </c>
    </row>
    <row r="4889" spans="1:4" x14ac:dyDescent="0.25">
      <c r="A4889" s="378">
        <v>2502</v>
      </c>
      <c r="B4889" s="356" t="s">
        <v>41868</v>
      </c>
      <c r="C4889" s="357"/>
      <c r="D4889" s="358"/>
    </row>
    <row r="4890" spans="1:4" ht="15" x14ac:dyDescent="0.25">
      <c r="A4890" s="360" t="s">
        <v>41869</v>
      </c>
      <c r="B4890" s="360" t="s">
        <v>41870</v>
      </c>
      <c r="C4890" s="359" t="s">
        <v>6590</v>
      </c>
      <c r="D4890" s="363">
        <v>86.58</v>
      </c>
    </row>
    <row r="4891" spans="1:4" ht="15" x14ac:dyDescent="0.25">
      <c r="A4891" s="360" t="s">
        <v>41871</v>
      </c>
      <c r="B4891" s="360" t="s">
        <v>41872</v>
      </c>
      <c r="C4891" s="359" t="s">
        <v>6594</v>
      </c>
      <c r="D4891" s="363">
        <v>21.16</v>
      </c>
    </row>
    <row r="4892" spans="1:4" ht="15" x14ac:dyDescent="0.25">
      <c r="A4892" s="360" t="s">
        <v>41873</v>
      </c>
      <c r="B4892" s="360" t="s">
        <v>41874</v>
      </c>
      <c r="C4892" s="359" t="s">
        <v>6590</v>
      </c>
      <c r="D4892" s="362">
        <v>104.93</v>
      </c>
    </row>
    <row r="4893" spans="1:4" ht="15" x14ac:dyDescent="0.25">
      <c r="A4893" s="360" t="s">
        <v>41875</v>
      </c>
      <c r="B4893" s="360" t="s">
        <v>41876</v>
      </c>
      <c r="C4893" s="359" t="s">
        <v>6590</v>
      </c>
      <c r="D4893" s="362">
        <v>100.9</v>
      </c>
    </row>
    <row r="4894" spans="1:4" ht="15" x14ac:dyDescent="0.25">
      <c r="A4894" s="360" t="s">
        <v>41877</v>
      </c>
      <c r="B4894" s="360" t="s">
        <v>41878</v>
      </c>
      <c r="C4894" s="359" t="s">
        <v>6590</v>
      </c>
      <c r="D4894" s="362">
        <v>114.48</v>
      </c>
    </row>
    <row r="4895" spans="1:4" ht="15" x14ac:dyDescent="0.25">
      <c r="A4895" s="360" t="s">
        <v>41879</v>
      </c>
      <c r="B4895" s="360" t="s">
        <v>41880</v>
      </c>
      <c r="C4895" s="359" t="s">
        <v>6590</v>
      </c>
      <c r="D4895" s="363">
        <v>78.16</v>
      </c>
    </row>
    <row r="4896" spans="1:4" ht="15" x14ac:dyDescent="0.25">
      <c r="A4896" s="360" t="s">
        <v>41881</v>
      </c>
      <c r="B4896" s="360" t="s">
        <v>41882</v>
      </c>
      <c r="C4896" s="359" t="s">
        <v>6590</v>
      </c>
      <c r="D4896" s="363">
        <v>67.45</v>
      </c>
    </row>
    <row r="4897" spans="1:4" ht="15" x14ac:dyDescent="0.25">
      <c r="A4897" s="360" t="s">
        <v>41883</v>
      </c>
      <c r="B4897" s="360" t="s">
        <v>41884</v>
      </c>
      <c r="C4897" s="359" t="s">
        <v>6590</v>
      </c>
      <c r="D4897" s="362">
        <v>129.29</v>
      </c>
    </row>
    <row r="4898" spans="1:4" ht="15" x14ac:dyDescent="0.25">
      <c r="A4898" s="360" t="s">
        <v>41885</v>
      </c>
      <c r="B4898" s="360" t="s">
        <v>41886</v>
      </c>
      <c r="C4898" s="359" t="s">
        <v>6590</v>
      </c>
      <c r="D4898" s="363">
        <v>85.94</v>
      </c>
    </row>
    <row r="4899" spans="1:4" ht="15" x14ac:dyDescent="0.25">
      <c r="A4899" s="360" t="s">
        <v>41887</v>
      </c>
      <c r="B4899" s="360" t="s">
        <v>41888</v>
      </c>
      <c r="C4899" s="359" t="s">
        <v>6590</v>
      </c>
      <c r="D4899" s="363">
        <v>72.89</v>
      </c>
    </row>
    <row r="4900" spans="1:4" ht="15" x14ac:dyDescent="0.25">
      <c r="A4900" s="360" t="s">
        <v>41889</v>
      </c>
      <c r="B4900" s="360" t="s">
        <v>41890</v>
      </c>
      <c r="C4900" s="359" t="s">
        <v>6590</v>
      </c>
      <c r="D4900" s="362">
        <v>130.52000000000001</v>
      </c>
    </row>
    <row r="4901" spans="1:4" ht="15" x14ac:dyDescent="0.25">
      <c r="A4901" s="360" t="s">
        <v>41891</v>
      </c>
      <c r="B4901" s="360" t="s">
        <v>41892</v>
      </c>
      <c r="C4901" s="359" t="s">
        <v>6590</v>
      </c>
      <c r="D4901" s="363">
        <v>73.34</v>
      </c>
    </row>
    <row r="4902" spans="1:4" ht="15" x14ac:dyDescent="0.25">
      <c r="A4902" s="360" t="s">
        <v>41893</v>
      </c>
      <c r="B4902" s="360" t="s">
        <v>41894</v>
      </c>
      <c r="C4902" s="359" t="s">
        <v>6590</v>
      </c>
      <c r="D4902" s="362">
        <v>107.38</v>
      </c>
    </row>
    <row r="4903" spans="1:4" ht="15" x14ac:dyDescent="0.25">
      <c r="A4903" s="360" t="s">
        <v>41895</v>
      </c>
      <c r="B4903" s="360" t="s">
        <v>41896</v>
      </c>
      <c r="C4903" s="359" t="s">
        <v>6590</v>
      </c>
      <c r="D4903" s="363">
        <v>74.47</v>
      </c>
    </row>
    <row r="4904" spans="1:4" ht="15" x14ac:dyDescent="0.25">
      <c r="A4904" s="360" t="s">
        <v>41897</v>
      </c>
      <c r="B4904" s="360" t="s">
        <v>41898</v>
      </c>
      <c r="C4904" s="359" t="s">
        <v>6590</v>
      </c>
      <c r="D4904" s="363">
        <v>64.89</v>
      </c>
    </row>
    <row r="4905" spans="1:4" ht="15" x14ac:dyDescent="0.25">
      <c r="A4905" s="360" t="s">
        <v>41899</v>
      </c>
      <c r="B4905" s="360" t="s">
        <v>41900</v>
      </c>
      <c r="C4905" s="359" t="s">
        <v>6590</v>
      </c>
      <c r="D4905" s="362">
        <v>110.29</v>
      </c>
    </row>
    <row r="4906" spans="1:4" ht="15" x14ac:dyDescent="0.25">
      <c r="A4906" s="360" t="s">
        <v>41901</v>
      </c>
      <c r="B4906" s="360" t="s">
        <v>41902</v>
      </c>
      <c r="C4906" s="359" t="s">
        <v>6590</v>
      </c>
      <c r="D4906" s="363">
        <v>76</v>
      </c>
    </row>
    <row r="4907" spans="1:4" ht="15" x14ac:dyDescent="0.25">
      <c r="A4907" s="360" t="s">
        <v>41903</v>
      </c>
      <c r="B4907" s="360" t="s">
        <v>41904</v>
      </c>
      <c r="C4907" s="359" t="s">
        <v>6590</v>
      </c>
      <c r="D4907" s="363">
        <v>65.959999999999994</v>
      </c>
    </row>
    <row r="4908" spans="1:4" ht="15" x14ac:dyDescent="0.25">
      <c r="A4908" s="360" t="s">
        <v>41905</v>
      </c>
      <c r="B4908" s="360" t="s">
        <v>41906</v>
      </c>
      <c r="C4908" s="359" t="s">
        <v>6590</v>
      </c>
      <c r="D4908" s="362">
        <v>128.79</v>
      </c>
    </row>
    <row r="4909" spans="1:4" ht="15" x14ac:dyDescent="0.25">
      <c r="A4909" s="360" t="s">
        <v>41907</v>
      </c>
      <c r="B4909" s="360" t="s">
        <v>41908</v>
      </c>
      <c r="C4909" s="359" t="s">
        <v>6590</v>
      </c>
      <c r="D4909" s="363">
        <v>85.71</v>
      </c>
    </row>
    <row r="4910" spans="1:4" ht="15" x14ac:dyDescent="0.25">
      <c r="A4910" s="360" t="s">
        <v>41909</v>
      </c>
      <c r="B4910" s="360" t="s">
        <v>41910</v>
      </c>
      <c r="C4910" s="359" t="s">
        <v>6590</v>
      </c>
      <c r="D4910" s="362">
        <v>144.12</v>
      </c>
    </row>
    <row r="4911" spans="1:4" x14ac:dyDescent="0.25">
      <c r="A4911" s="380">
        <v>10</v>
      </c>
      <c r="B4911" s="356" t="s">
        <v>7419</v>
      </c>
      <c r="C4911" s="357"/>
      <c r="D4911" s="358"/>
    </row>
    <row r="4912" spans="1:4" x14ac:dyDescent="0.25">
      <c r="A4912" s="380">
        <v>15</v>
      </c>
      <c r="B4912" s="356" t="s">
        <v>7420</v>
      </c>
      <c r="C4912" s="357"/>
      <c r="D4912" s="358"/>
    </row>
    <row r="4913" spans="1:4" ht="15" x14ac:dyDescent="0.25">
      <c r="A4913" s="360" t="s">
        <v>23593</v>
      </c>
      <c r="B4913" s="360" t="s">
        <v>23594</v>
      </c>
      <c r="C4913" s="359" t="s">
        <v>7396</v>
      </c>
      <c r="D4913" s="363">
        <v>52.96</v>
      </c>
    </row>
    <row r="4914" spans="1:4" ht="15" x14ac:dyDescent="0.25">
      <c r="A4914" s="360" t="s">
        <v>23595</v>
      </c>
      <c r="B4914" s="360" t="s">
        <v>23596</v>
      </c>
      <c r="C4914" s="359" t="s">
        <v>7396</v>
      </c>
      <c r="D4914" s="363">
        <v>68.86</v>
      </c>
    </row>
    <row r="4915" spans="1:4" ht="15" x14ac:dyDescent="0.25">
      <c r="A4915" s="360" t="s">
        <v>23597</v>
      </c>
      <c r="B4915" s="360" t="s">
        <v>23598</v>
      </c>
      <c r="C4915" s="359" t="s">
        <v>7396</v>
      </c>
      <c r="D4915" s="362">
        <v>122.01</v>
      </c>
    </row>
    <row r="4916" spans="1:4" ht="15" x14ac:dyDescent="0.25">
      <c r="A4916" s="360" t="s">
        <v>23599</v>
      </c>
      <c r="B4916" s="360" t="s">
        <v>23600</v>
      </c>
      <c r="C4916" s="359" t="s">
        <v>7396</v>
      </c>
      <c r="D4916" s="363">
        <v>21.05</v>
      </c>
    </row>
    <row r="4917" spans="1:4" ht="15" x14ac:dyDescent="0.25">
      <c r="A4917" s="360" t="s">
        <v>23601</v>
      </c>
      <c r="B4917" s="360" t="s">
        <v>23602</v>
      </c>
      <c r="C4917" s="359" t="s">
        <v>7396</v>
      </c>
      <c r="D4917" s="363">
        <v>32.869999999999997</v>
      </c>
    </row>
    <row r="4918" spans="1:4" ht="15" x14ac:dyDescent="0.25">
      <c r="A4918" s="360" t="s">
        <v>23603</v>
      </c>
      <c r="B4918" s="360" t="s">
        <v>23604</v>
      </c>
      <c r="C4918" s="359" t="s">
        <v>7396</v>
      </c>
      <c r="D4918" s="363">
        <v>38.92</v>
      </c>
    </row>
    <row r="4919" spans="1:4" ht="15" x14ac:dyDescent="0.25">
      <c r="A4919" s="360" t="s">
        <v>23605</v>
      </c>
      <c r="B4919" s="360" t="s">
        <v>23606</v>
      </c>
      <c r="C4919" s="359" t="s">
        <v>7396</v>
      </c>
      <c r="D4919" s="363">
        <v>50.01</v>
      </c>
    </row>
    <row r="4920" spans="1:4" ht="15" x14ac:dyDescent="0.25">
      <c r="A4920" s="360" t="s">
        <v>23607</v>
      </c>
      <c r="B4920" s="360" t="s">
        <v>23608</v>
      </c>
      <c r="C4920" s="359" t="s">
        <v>7396</v>
      </c>
      <c r="D4920" s="363">
        <v>76.599999999999994</v>
      </c>
    </row>
    <row r="4921" spans="1:4" ht="15" x14ac:dyDescent="0.25">
      <c r="A4921" s="360" t="s">
        <v>23609</v>
      </c>
      <c r="B4921" s="360" t="s">
        <v>23610</v>
      </c>
      <c r="C4921" s="359" t="s">
        <v>7396</v>
      </c>
      <c r="D4921" s="363">
        <v>33.72</v>
      </c>
    </row>
    <row r="4922" spans="1:4" ht="15" x14ac:dyDescent="0.25">
      <c r="A4922" s="360" t="s">
        <v>23611</v>
      </c>
      <c r="B4922" s="360" t="s">
        <v>23612</v>
      </c>
      <c r="C4922" s="359" t="s">
        <v>7396</v>
      </c>
      <c r="D4922" s="363">
        <v>43.02</v>
      </c>
    </row>
    <row r="4923" spans="1:4" ht="15" x14ac:dyDescent="0.25">
      <c r="A4923" s="360" t="s">
        <v>23613</v>
      </c>
      <c r="B4923" s="360" t="s">
        <v>23614</v>
      </c>
      <c r="C4923" s="359" t="s">
        <v>7396</v>
      </c>
      <c r="D4923" s="363">
        <v>61.75</v>
      </c>
    </row>
    <row r="4924" spans="1:4" ht="15" x14ac:dyDescent="0.25">
      <c r="A4924" s="360" t="s">
        <v>23615</v>
      </c>
      <c r="B4924" s="360" t="s">
        <v>23616</v>
      </c>
      <c r="C4924" s="359" t="s">
        <v>7396</v>
      </c>
      <c r="D4924" s="363">
        <v>37.85</v>
      </c>
    </row>
    <row r="4925" spans="1:4" ht="15" x14ac:dyDescent="0.25">
      <c r="A4925" s="360" t="s">
        <v>23617</v>
      </c>
      <c r="B4925" s="360" t="s">
        <v>23618</v>
      </c>
      <c r="C4925" s="359" t="s">
        <v>7396</v>
      </c>
      <c r="D4925" s="363">
        <v>48.56</v>
      </c>
    </row>
    <row r="4926" spans="1:4" ht="15" x14ac:dyDescent="0.25">
      <c r="A4926" s="360" t="s">
        <v>23619</v>
      </c>
      <c r="B4926" s="360" t="s">
        <v>23620</v>
      </c>
      <c r="C4926" s="359" t="s">
        <v>7396</v>
      </c>
      <c r="D4926" s="363">
        <v>78.459999999999994</v>
      </c>
    </row>
    <row r="4927" spans="1:4" ht="15" x14ac:dyDescent="0.25">
      <c r="A4927" s="360" t="s">
        <v>23621</v>
      </c>
      <c r="B4927" s="360" t="s">
        <v>23622</v>
      </c>
      <c r="C4927" s="359" t="s">
        <v>7396</v>
      </c>
      <c r="D4927" s="363">
        <v>23.82</v>
      </c>
    </row>
    <row r="4928" spans="1:4" ht="15" x14ac:dyDescent="0.25">
      <c r="A4928" s="360" t="s">
        <v>23623</v>
      </c>
      <c r="B4928" s="360" t="s">
        <v>23624</v>
      </c>
      <c r="C4928" s="359" t="s">
        <v>7396</v>
      </c>
      <c r="D4928" s="363">
        <v>20.65</v>
      </c>
    </row>
    <row r="4929" spans="1:4" ht="15" x14ac:dyDescent="0.25">
      <c r="A4929" s="360" t="s">
        <v>23625</v>
      </c>
      <c r="B4929" s="360" t="s">
        <v>23626</v>
      </c>
      <c r="C4929" s="359" t="s">
        <v>7396</v>
      </c>
      <c r="D4929" s="363">
        <v>21.05</v>
      </c>
    </row>
    <row r="4930" spans="1:4" ht="15" x14ac:dyDescent="0.25">
      <c r="A4930" s="360" t="s">
        <v>23627</v>
      </c>
      <c r="B4930" s="360" t="s">
        <v>23628</v>
      </c>
      <c r="C4930" s="359" t="s">
        <v>7396</v>
      </c>
      <c r="D4930" s="363">
        <v>21.68</v>
      </c>
    </row>
    <row r="4931" spans="1:4" ht="15" x14ac:dyDescent="0.25">
      <c r="A4931" s="360" t="s">
        <v>23629</v>
      </c>
      <c r="B4931" s="360" t="s">
        <v>23630</v>
      </c>
      <c r="C4931" s="359" t="s">
        <v>7396</v>
      </c>
      <c r="D4931" s="363">
        <v>36.53</v>
      </c>
    </row>
    <row r="4932" spans="1:4" ht="15" x14ac:dyDescent="0.25">
      <c r="A4932" s="360" t="s">
        <v>23631</v>
      </c>
      <c r="B4932" s="360" t="s">
        <v>23632</v>
      </c>
      <c r="C4932" s="359" t="s">
        <v>7396</v>
      </c>
      <c r="D4932" s="363">
        <v>46.78</v>
      </c>
    </row>
    <row r="4933" spans="1:4" ht="15" x14ac:dyDescent="0.25">
      <c r="A4933" s="360" t="s">
        <v>23633</v>
      </c>
      <c r="B4933" s="360" t="s">
        <v>23634</v>
      </c>
      <c r="C4933" s="359" t="s">
        <v>7396</v>
      </c>
      <c r="D4933" s="363">
        <v>80.400000000000006</v>
      </c>
    </row>
    <row r="4934" spans="1:4" ht="15" x14ac:dyDescent="0.25">
      <c r="A4934" s="360" t="s">
        <v>23635</v>
      </c>
      <c r="B4934" s="360" t="s">
        <v>23636</v>
      </c>
      <c r="C4934" s="359" t="s">
        <v>7396</v>
      </c>
      <c r="D4934" s="362">
        <v>176.83</v>
      </c>
    </row>
    <row r="4935" spans="1:4" ht="15" x14ac:dyDescent="0.25">
      <c r="A4935" s="360" t="s">
        <v>23637</v>
      </c>
      <c r="B4935" s="360" t="s">
        <v>39732</v>
      </c>
      <c r="C4935" s="359" t="s">
        <v>7396</v>
      </c>
      <c r="D4935" s="363">
        <v>31.88</v>
      </c>
    </row>
    <row r="4936" spans="1:4" ht="15" x14ac:dyDescent="0.25">
      <c r="A4936" s="360" t="s">
        <v>23638</v>
      </c>
      <c r="B4936" s="360" t="s">
        <v>23639</v>
      </c>
      <c r="C4936" s="359" t="s">
        <v>7396</v>
      </c>
      <c r="D4936" s="362">
        <v>126.52</v>
      </c>
    </row>
    <row r="4937" spans="1:4" ht="15" x14ac:dyDescent="0.25">
      <c r="A4937" s="360" t="s">
        <v>23640</v>
      </c>
      <c r="B4937" s="360" t="s">
        <v>23641</v>
      </c>
      <c r="C4937" s="359" t="s">
        <v>7396</v>
      </c>
      <c r="D4937" s="362">
        <v>135.41999999999999</v>
      </c>
    </row>
    <row r="4938" spans="1:4" ht="15" x14ac:dyDescent="0.25">
      <c r="A4938" s="360" t="s">
        <v>23642</v>
      </c>
      <c r="B4938" s="360" t="s">
        <v>23643</v>
      </c>
      <c r="C4938" s="359" t="s">
        <v>7396</v>
      </c>
      <c r="D4938" s="362">
        <v>144.32</v>
      </c>
    </row>
    <row r="4939" spans="1:4" ht="15" x14ac:dyDescent="0.25">
      <c r="A4939" s="360" t="s">
        <v>23644</v>
      </c>
      <c r="B4939" s="360" t="s">
        <v>23645</v>
      </c>
      <c r="C4939" s="359" t="s">
        <v>7396</v>
      </c>
      <c r="D4939" s="362">
        <v>126.52</v>
      </c>
    </row>
    <row r="4940" spans="1:4" ht="15" x14ac:dyDescent="0.25">
      <c r="A4940" s="360" t="s">
        <v>23646</v>
      </c>
      <c r="B4940" s="360" t="s">
        <v>23647</v>
      </c>
      <c r="C4940" s="359" t="s">
        <v>7396</v>
      </c>
      <c r="D4940" s="362">
        <v>134.61000000000001</v>
      </c>
    </row>
    <row r="4941" spans="1:4" ht="15" x14ac:dyDescent="0.25">
      <c r="A4941" s="360" t="s">
        <v>23648</v>
      </c>
      <c r="B4941" s="360" t="s">
        <v>23649</v>
      </c>
      <c r="C4941" s="359" t="s">
        <v>7396</v>
      </c>
      <c r="D4941" s="362">
        <v>142.71</v>
      </c>
    </row>
    <row r="4942" spans="1:4" ht="15" x14ac:dyDescent="0.25">
      <c r="A4942" s="360" t="s">
        <v>23650</v>
      </c>
      <c r="B4942" s="360" t="s">
        <v>23651</v>
      </c>
      <c r="C4942" s="359" t="s">
        <v>7396</v>
      </c>
      <c r="D4942" s="362">
        <v>126.52</v>
      </c>
    </row>
    <row r="4943" spans="1:4" ht="15" x14ac:dyDescent="0.25">
      <c r="A4943" s="360" t="s">
        <v>23652</v>
      </c>
      <c r="B4943" s="360" t="s">
        <v>23653</v>
      </c>
      <c r="C4943" s="359" t="s">
        <v>7396</v>
      </c>
      <c r="D4943" s="362">
        <v>138.33000000000001</v>
      </c>
    </row>
    <row r="4944" spans="1:4" ht="15" x14ac:dyDescent="0.25">
      <c r="A4944" s="360" t="s">
        <v>23654</v>
      </c>
      <c r="B4944" s="360" t="s">
        <v>23655</v>
      </c>
      <c r="C4944" s="359" t="s">
        <v>7396</v>
      </c>
      <c r="D4944" s="362">
        <v>150.13999999999999</v>
      </c>
    </row>
    <row r="4945" spans="1:4" ht="15" x14ac:dyDescent="0.25">
      <c r="A4945" s="360" t="s">
        <v>7423</v>
      </c>
      <c r="B4945" s="360" t="s">
        <v>13072</v>
      </c>
      <c r="C4945" s="359" t="s">
        <v>7396</v>
      </c>
      <c r="D4945" s="362">
        <v>251.15</v>
      </c>
    </row>
    <row r="4946" spans="1:4" ht="15" x14ac:dyDescent="0.25">
      <c r="A4946" s="360" t="s">
        <v>7422</v>
      </c>
      <c r="B4946" s="360" t="s">
        <v>13073</v>
      </c>
      <c r="C4946" s="359" t="s">
        <v>7396</v>
      </c>
      <c r="D4946" s="362">
        <v>219.92</v>
      </c>
    </row>
    <row r="4947" spans="1:4" ht="15" x14ac:dyDescent="0.25">
      <c r="A4947" s="360" t="s">
        <v>7424</v>
      </c>
      <c r="B4947" s="360" t="s">
        <v>13074</v>
      </c>
      <c r="C4947" s="359" t="s">
        <v>7396</v>
      </c>
      <c r="D4947" s="362">
        <v>188.83</v>
      </c>
    </row>
    <row r="4948" spans="1:4" ht="15" x14ac:dyDescent="0.25">
      <c r="A4948" s="360" t="s">
        <v>7426</v>
      </c>
      <c r="B4948" s="360" t="s">
        <v>13075</v>
      </c>
      <c r="C4948" s="359" t="s">
        <v>7396</v>
      </c>
      <c r="D4948" s="362">
        <v>126.52</v>
      </c>
    </row>
    <row r="4949" spans="1:4" ht="15" x14ac:dyDescent="0.25">
      <c r="A4949" s="360" t="s">
        <v>7425</v>
      </c>
      <c r="B4949" s="360" t="s">
        <v>13076</v>
      </c>
      <c r="C4949" s="359" t="s">
        <v>7396</v>
      </c>
      <c r="D4949" s="362">
        <v>144</v>
      </c>
    </row>
    <row r="4950" spans="1:4" ht="15" x14ac:dyDescent="0.25">
      <c r="A4950" s="360" t="s">
        <v>7427</v>
      </c>
      <c r="B4950" s="360" t="s">
        <v>13077</v>
      </c>
      <c r="C4950" s="359" t="s">
        <v>7396</v>
      </c>
      <c r="D4950" s="362">
        <v>161.47999999999999</v>
      </c>
    </row>
    <row r="4951" spans="1:4" ht="15" x14ac:dyDescent="0.25">
      <c r="A4951" s="360" t="s">
        <v>29203</v>
      </c>
      <c r="B4951" s="360" t="s">
        <v>29204</v>
      </c>
      <c r="C4951" s="359" t="s">
        <v>7396</v>
      </c>
      <c r="D4951" s="363">
        <v>24.22</v>
      </c>
    </row>
    <row r="4952" spans="1:4" x14ac:dyDescent="0.25">
      <c r="A4952" s="381">
        <v>215</v>
      </c>
      <c r="B4952" s="356" t="s">
        <v>7428</v>
      </c>
      <c r="C4952" s="357"/>
      <c r="D4952" s="358"/>
    </row>
    <row r="4953" spans="1:4" ht="15" x14ac:dyDescent="0.25">
      <c r="A4953" s="360" t="s">
        <v>7421</v>
      </c>
      <c r="B4953" s="360" t="s">
        <v>26674</v>
      </c>
      <c r="C4953" s="359" t="s">
        <v>6608</v>
      </c>
      <c r="D4953" s="362">
        <v>258</v>
      </c>
    </row>
    <row r="4954" spans="1:4" x14ac:dyDescent="0.25">
      <c r="A4954" s="380">
        <v>23</v>
      </c>
      <c r="B4954" s="356" t="s">
        <v>25580</v>
      </c>
      <c r="C4954" s="357"/>
      <c r="D4954" s="358"/>
    </row>
    <row r="4955" spans="1:4" ht="30" x14ac:dyDescent="0.25">
      <c r="A4955" s="360" t="s">
        <v>7430</v>
      </c>
      <c r="B4955" s="360" t="s">
        <v>7431</v>
      </c>
      <c r="C4955" s="359" t="s">
        <v>6629</v>
      </c>
      <c r="D4955" s="364">
        <v>2087.61</v>
      </c>
    </row>
    <row r="4956" spans="1:4" ht="30" x14ac:dyDescent="0.25">
      <c r="A4956" s="360" t="s">
        <v>7432</v>
      </c>
      <c r="B4956" s="360" t="s">
        <v>7433</v>
      </c>
      <c r="C4956" s="359" t="s">
        <v>7416</v>
      </c>
      <c r="D4956" s="361">
        <v>1.44</v>
      </c>
    </row>
    <row r="4957" spans="1:4" ht="30" x14ac:dyDescent="0.25">
      <c r="A4957" s="360" t="s">
        <v>11956</v>
      </c>
      <c r="B4957" s="360" t="s">
        <v>11957</v>
      </c>
      <c r="C4957" s="359" t="s">
        <v>6629</v>
      </c>
      <c r="D4957" s="364">
        <v>1853.59</v>
      </c>
    </row>
    <row r="4958" spans="1:4" ht="30" x14ac:dyDescent="0.25">
      <c r="A4958" s="360" t="s">
        <v>11958</v>
      </c>
      <c r="B4958" s="360" t="s">
        <v>11959</v>
      </c>
      <c r="C4958" s="359" t="s">
        <v>7416</v>
      </c>
      <c r="D4958" s="361">
        <v>1.02</v>
      </c>
    </row>
    <row r="4959" spans="1:4" ht="30" x14ac:dyDescent="0.25">
      <c r="A4959" s="360" t="s">
        <v>7434</v>
      </c>
      <c r="B4959" s="360" t="s">
        <v>7435</v>
      </c>
      <c r="C4959" s="359" t="s">
        <v>6629</v>
      </c>
      <c r="D4959" s="364">
        <v>4506.0600000000004</v>
      </c>
    </row>
    <row r="4960" spans="1:4" ht="30" x14ac:dyDescent="0.25">
      <c r="A4960" s="360" t="s">
        <v>7429</v>
      </c>
      <c r="B4960" s="360" t="s">
        <v>11960</v>
      </c>
      <c r="C4960" s="359" t="s">
        <v>7416</v>
      </c>
      <c r="D4960" s="361">
        <v>1.45</v>
      </c>
    </row>
    <row r="4961" spans="1:4" x14ac:dyDescent="0.25">
      <c r="A4961" s="380">
        <v>31</v>
      </c>
      <c r="B4961" s="356" t="s">
        <v>4930</v>
      </c>
      <c r="C4961" s="357"/>
      <c r="D4961" s="358"/>
    </row>
    <row r="4962" spans="1:4" x14ac:dyDescent="0.25">
      <c r="A4962" s="380">
        <v>33</v>
      </c>
      <c r="B4962" s="356" t="s">
        <v>7436</v>
      </c>
      <c r="C4962" s="357"/>
      <c r="D4962" s="358"/>
    </row>
    <row r="4963" spans="1:4" ht="15" x14ac:dyDescent="0.25">
      <c r="A4963" s="360" t="s">
        <v>7437</v>
      </c>
      <c r="B4963" s="360" t="s">
        <v>7438</v>
      </c>
      <c r="C4963" s="359" t="s">
        <v>6590</v>
      </c>
      <c r="D4963" s="361">
        <v>0.35</v>
      </c>
    </row>
    <row r="4964" spans="1:4" ht="15" x14ac:dyDescent="0.25">
      <c r="A4964" s="360" t="s">
        <v>7439</v>
      </c>
      <c r="B4964" s="360" t="s">
        <v>7440</v>
      </c>
      <c r="C4964" s="359" t="s">
        <v>6608</v>
      </c>
      <c r="D4964" s="364">
        <v>1284.52</v>
      </c>
    </row>
    <row r="4965" spans="1:4" ht="15" x14ac:dyDescent="0.25">
      <c r="A4965" s="360" t="s">
        <v>7441</v>
      </c>
      <c r="B4965" s="360" t="s">
        <v>7442</v>
      </c>
      <c r="C4965" s="359" t="s">
        <v>6590</v>
      </c>
      <c r="D4965" s="361">
        <v>0.45</v>
      </c>
    </row>
    <row r="4966" spans="1:4" ht="15" x14ac:dyDescent="0.25">
      <c r="A4966" s="360" t="s">
        <v>7443</v>
      </c>
      <c r="B4966" s="360" t="s">
        <v>7444</v>
      </c>
      <c r="C4966" s="359" t="s">
        <v>6608</v>
      </c>
      <c r="D4966" s="364">
        <v>3068.04</v>
      </c>
    </row>
    <row r="4967" spans="1:4" x14ac:dyDescent="0.25">
      <c r="A4967" s="380">
        <v>34</v>
      </c>
      <c r="B4967" s="356" t="s">
        <v>7445</v>
      </c>
      <c r="C4967" s="357"/>
      <c r="D4967" s="358"/>
    </row>
    <row r="4968" spans="1:4" ht="15" x14ac:dyDescent="0.25">
      <c r="A4968" s="360" t="s">
        <v>7446</v>
      </c>
      <c r="B4968" s="360" t="s">
        <v>7447</v>
      </c>
      <c r="C4968" s="359" t="s">
        <v>6590</v>
      </c>
      <c r="D4968" s="361">
        <v>1.22</v>
      </c>
    </row>
    <row r="4969" spans="1:4" ht="15" x14ac:dyDescent="0.25">
      <c r="A4969" s="360" t="s">
        <v>7448</v>
      </c>
      <c r="B4969" s="360" t="s">
        <v>7449</v>
      </c>
      <c r="C4969" s="359" t="s">
        <v>6590</v>
      </c>
      <c r="D4969" s="361">
        <v>4.97</v>
      </c>
    </row>
    <row r="4970" spans="1:4" ht="15" x14ac:dyDescent="0.25">
      <c r="A4970" s="360" t="s">
        <v>7450</v>
      </c>
      <c r="B4970" s="360" t="s">
        <v>7451</v>
      </c>
      <c r="C4970" s="359" t="s">
        <v>6590</v>
      </c>
      <c r="D4970" s="361">
        <v>4.32</v>
      </c>
    </row>
    <row r="4971" spans="1:4" ht="15" x14ac:dyDescent="0.25">
      <c r="A4971" s="360" t="s">
        <v>7452</v>
      </c>
      <c r="B4971" s="360" t="s">
        <v>7453</v>
      </c>
      <c r="C4971" s="359" t="s">
        <v>6590</v>
      </c>
      <c r="D4971" s="361">
        <v>3.74</v>
      </c>
    </row>
    <row r="4972" spans="1:4" ht="15" x14ac:dyDescent="0.25">
      <c r="A4972" s="360" t="s">
        <v>7454</v>
      </c>
      <c r="B4972" s="360" t="s">
        <v>7455</v>
      </c>
      <c r="C4972" s="359" t="s">
        <v>6590</v>
      </c>
      <c r="D4972" s="361">
        <v>3.1</v>
      </c>
    </row>
    <row r="4973" spans="1:4" ht="15" x14ac:dyDescent="0.25">
      <c r="A4973" s="360" t="s">
        <v>7456</v>
      </c>
      <c r="B4973" s="360" t="s">
        <v>7457</v>
      </c>
      <c r="C4973" s="359" t="s">
        <v>6590</v>
      </c>
      <c r="D4973" s="361">
        <v>2.4500000000000002</v>
      </c>
    </row>
    <row r="4974" spans="1:4" ht="15" x14ac:dyDescent="0.25">
      <c r="A4974" s="360" t="s">
        <v>7458</v>
      </c>
      <c r="B4974" s="360" t="s">
        <v>7459</v>
      </c>
      <c r="C4974" s="359" t="s">
        <v>6590</v>
      </c>
      <c r="D4974" s="361">
        <v>1.87</v>
      </c>
    </row>
    <row r="4975" spans="1:4" ht="15" x14ac:dyDescent="0.25">
      <c r="A4975" s="360" t="s">
        <v>7460</v>
      </c>
      <c r="B4975" s="360" t="s">
        <v>4914</v>
      </c>
      <c r="C4975" s="359" t="s">
        <v>6590</v>
      </c>
      <c r="D4975" s="361">
        <v>0.14000000000000001</v>
      </c>
    </row>
    <row r="4976" spans="1:4" ht="15" x14ac:dyDescent="0.25">
      <c r="A4976" s="360" t="s">
        <v>7461</v>
      </c>
      <c r="B4976" s="360" t="s">
        <v>4913</v>
      </c>
      <c r="C4976" s="359" t="s">
        <v>6590</v>
      </c>
      <c r="D4976" s="361">
        <v>0.14000000000000001</v>
      </c>
    </row>
    <row r="4977" spans="1:4" ht="15" x14ac:dyDescent="0.25">
      <c r="A4977" s="360" t="s">
        <v>7462</v>
      </c>
      <c r="B4977" s="360" t="s">
        <v>4911</v>
      </c>
      <c r="C4977" s="359" t="s">
        <v>6590</v>
      </c>
      <c r="D4977" s="361">
        <v>0.28999999999999998</v>
      </c>
    </row>
    <row r="4978" spans="1:4" ht="15" x14ac:dyDescent="0.25">
      <c r="A4978" s="360" t="s">
        <v>7463</v>
      </c>
      <c r="B4978" s="360" t="s">
        <v>4912</v>
      </c>
      <c r="C4978" s="359" t="s">
        <v>6590</v>
      </c>
      <c r="D4978" s="361">
        <v>0.22</v>
      </c>
    </row>
    <row r="4979" spans="1:4" ht="15" x14ac:dyDescent="0.25">
      <c r="A4979" s="360" t="s">
        <v>7464</v>
      </c>
      <c r="B4979" s="360" t="s">
        <v>4908</v>
      </c>
      <c r="C4979" s="359" t="s">
        <v>6590</v>
      </c>
      <c r="D4979" s="361">
        <v>0.5</v>
      </c>
    </row>
    <row r="4980" spans="1:4" ht="15" x14ac:dyDescent="0.25">
      <c r="A4980" s="360" t="s">
        <v>7465</v>
      </c>
      <c r="B4980" s="360" t="s">
        <v>4909</v>
      </c>
      <c r="C4980" s="359" t="s">
        <v>6590</v>
      </c>
      <c r="D4980" s="361">
        <v>0.43</v>
      </c>
    </row>
    <row r="4981" spans="1:4" ht="15" x14ac:dyDescent="0.25">
      <c r="A4981" s="360" t="s">
        <v>7466</v>
      </c>
      <c r="B4981" s="360" t="s">
        <v>4910</v>
      </c>
      <c r="C4981" s="359" t="s">
        <v>6590</v>
      </c>
      <c r="D4981" s="361">
        <v>0.36</v>
      </c>
    </row>
    <row r="4982" spans="1:4" ht="15" x14ac:dyDescent="0.25">
      <c r="A4982" s="360" t="s">
        <v>7467</v>
      </c>
      <c r="B4982" s="360" t="s">
        <v>7468</v>
      </c>
      <c r="C4982" s="359" t="s">
        <v>6590</v>
      </c>
      <c r="D4982" s="361">
        <v>0.57999999999999996</v>
      </c>
    </row>
    <row r="4983" spans="1:4" ht="15" x14ac:dyDescent="0.25">
      <c r="A4983" s="360" t="s">
        <v>7469</v>
      </c>
      <c r="B4983" s="360" t="s">
        <v>7470</v>
      </c>
      <c r="C4983" s="359" t="s">
        <v>6590</v>
      </c>
      <c r="D4983" s="361">
        <v>1.01</v>
      </c>
    </row>
    <row r="4984" spans="1:4" ht="15" x14ac:dyDescent="0.25">
      <c r="A4984" s="360" t="s">
        <v>7471</v>
      </c>
      <c r="B4984" s="360" t="s">
        <v>7472</v>
      </c>
      <c r="C4984" s="359" t="s">
        <v>6590</v>
      </c>
      <c r="D4984" s="361">
        <v>3.6</v>
      </c>
    </row>
    <row r="4985" spans="1:4" ht="15" x14ac:dyDescent="0.25">
      <c r="A4985" s="360" t="s">
        <v>7473</v>
      </c>
      <c r="B4985" s="360" t="s">
        <v>7474</v>
      </c>
      <c r="C4985" s="359" t="s">
        <v>6590</v>
      </c>
      <c r="D4985" s="361">
        <v>3.02</v>
      </c>
    </row>
    <row r="4986" spans="1:4" ht="15" x14ac:dyDescent="0.25">
      <c r="A4986" s="360" t="s">
        <v>7475</v>
      </c>
      <c r="B4986" s="360" t="s">
        <v>7476</v>
      </c>
      <c r="C4986" s="359" t="s">
        <v>6590</v>
      </c>
      <c r="D4986" s="361">
        <v>2.52</v>
      </c>
    </row>
    <row r="4987" spans="1:4" ht="15" x14ac:dyDescent="0.25">
      <c r="A4987" s="360" t="s">
        <v>7478</v>
      </c>
      <c r="B4987" s="360" t="s">
        <v>7479</v>
      </c>
      <c r="C4987" s="359" t="s">
        <v>6590</v>
      </c>
      <c r="D4987" s="361">
        <v>2.02</v>
      </c>
    </row>
    <row r="4988" spans="1:4" ht="15" x14ac:dyDescent="0.25">
      <c r="A4988" s="360" t="s">
        <v>7480</v>
      </c>
      <c r="B4988" s="360" t="s">
        <v>7481</v>
      </c>
      <c r="C4988" s="359" t="s">
        <v>6590</v>
      </c>
      <c r="D4988" s="361">
        <v>1.51</v>
      </c>
    </row>
    <row r="4989" spans="1:4" ht="15" x14ac:dyDescent="0.25">
      <c r="A4989" s="360" t="s">
        <v>7482</v>
      </c>
      <c r="B4989" s="360" t="s">
        <v>7483</v>
      </c>
      <c r="C4989" s="359" t="s">
        <v>6590</v>
      </c>
      <c r="D4989" s="361">
        <v>4.0999999999999996</v>
      </c>
    </row>
    <row r="4990" spans="1:4" ht="15" x14ac:dyDescent="0.25">
      <c r="A4990" s="360" t="s">
        <v>7484</v>
      </c>
      <c r="B4990" s="360" t="s">
        <v>7485</v>
      </c>
      <c r="C4990" s="359" t="s">
        <v>6590</v>
      </c>
      <c r="D4990" s="361">
        <v>1.51</v>
      </c>
    </row>
    <row r="4991" spans="1:4" ht="15" x14ac:dyDescent="0.25">
      <c r="A4991" s="360" t="s">
        <v>7486</v>
      </c>
      <c r="B4991" s="360" t="s">
        <v>7487</v>
      </c>
      <c r="C4991" s="359" t="s">
        <v>6590</v>
      </c>
      <c r="D4991" s="361">
        <v>6.12</v>
      </c>
    </row>
    <row r="4992" spans="1:4" ht="15" x14ac:dyDescent="0.25">
      <c r="A4992" s="360" t="s">
        <v>7488</v>
      </c>
      <c r="B4992" s="360" t="s">
        <v>7489</v>
      </c>
      <c r="C4992" s="359" t="s">
        <v>6590</v>
      </c>
      <c r="D4992" s="361">
        <v>5.33</v>
      </c>
    </row>
    <row r="4993" spans="1:4" ht="15" x14ac:dyDescent="0.25">
      <c r="A4993" s="360" t="s">
        <v>7490</v>
      </c>
      <c r="B4993" s="360" t="s">
        <v>7491</v>
      </c>
      <c r="C4993" s="359" t="s">
        <v>6590</v>
      </c>
      <c r="D4993" s="361">
        <v>4.6100000000000003</v>
      </c>
    </row>
    <row r="4994" spans="1:4" ht="15" x14ac:dyDescent="0.25">
      <c r="A4994" s="360" t="s">
        <v>7477</v>
      </c>
      <c r="B4994" s="360" t="s">
        <v>11961</v>
      </c>
      <c r="C4994" s="359" t="s">
        <v>6590</v>
      </c>
      <c r="D4994" s="361">
        <v>3.82</v>
      </c>
    </row>
    <row r="4995" spans="1:4" ht="15" x14ac:dyDescent="0.25">
      <c r="A4995" s="360" t="s">
        <v>7492</v>
      </c>
      <c r="B4995" s="360" t="s">
        <v>7493</v>
      </c>
      <c r="C4995" s="359" t="s">
        <v>6590</v>
      </c>
      <c r="D4995" s="361">
        <v>3.02</v>
      </c>
    </row>
    <row r="4996" spans="1:4" ht="15" x14ac:dyDescent="0.25">
      <c r="A4996" s="360" t="s">
        <v>7494</v>
      </c>
      <c r="B4996" s="360" t="s">
        <v>7495</v>
      </c>
      <c r="C4996" s="359" t="s">
        <v>6590</v>
      </c>
      <c r="D4996" s="361">
        <v>2.2999999999999998</v>
      </c>
    </row>
    <row r="4997" spans="1:4" x14ac:dyDescent="0.25">
      <c r="A4997" s="380">
        <v>35</v>
      </c>
      <c r="B4997" s="356" t="s">
        <v>7496</v>
      </c>
      <c r="C4997" s="357"/>
      <c r="D4997" s="358"/>
    </row>
    <row r="4998" spans="1:4" ht="15" x14ac:dyDescent="0.25">
      <c r="A4998" s="360" t="s">
        <v>7497</v>
      </c>
      <c r="B4998" s="360" t="s">
        <v>7498</v>
      </c>
      <c r="C4998" s="359" t="s">
        <v>6608</v>
      </c>
      <c r="D4998" s="365">
        <v>13524.38</v>
      </c>
    </row>
    <row r="4999" spans="1:4" ht="15" x14ac:dyDescent="0.25">
      <c r="A4999" s="360" t="s">
        <v>7499</v>
      </c>
      <c r="B4999" s="360" t="s">
        <v>7500</v>
      </c>
      <c r="C4999" s="359" t="s">
        <v>6608</v>
      </c>
      <c r="D4999" s="364">
        <v>3937.07</v>
      </c>
    </row>
    <row r="5000" spans="1:4" ht="15" x14ac:dyDescent="0.25">
      <c r="A5000" s="360" t="s">
        <v>7501</v>
      </c>
      <c r="B5000" s="360" t="s">
        <v>7502</v>
      </c>
      <c r="C5000" s="359" t="s">
        <v>6608</v>
      </c>
      <c r="D5000" s="365">
        <v>11809.41</v>
      </c>
    </row>
    <row r="5001" spans="1:4" ht="15" x14ac:dyDescent="0.25">
      <c r="A5001" s="360" t="s">
        <v>7503</v>
      </c>
      <c r="B5001" s="360" t="s">
        <v>7504</v>
      </c>
      <c r="C5001" s="359" t="s">
        <v>6608</v>
      </c>
      <c r="D5001" s="364">
        <v>7874.14</v>
      </c>
    </row>
    <row r="5002" spans="1:4" ht="15" x14ac:dyDescent="0.25">
      <c r="A5002" s="360" t="s">
        <v>7505</v>
      </c>
      <c r="B5002" s="360" t="s">
        <v>7506</v>
      </c>
      <c r="C5002" s="359" t="s">
        <v>6608</v>
      </c>
      <c r="D5002" s="364">
        <v>2587.59</v>
      </c>
    </row>
    <row r="5003" spans="1:4" ht="15" x14ac:dyDescent="0.25">
      <c r="A5003" s="360" t="s">
        <v>7507</v>
      </c>
      <c r="B5003" s="360" t="s">
        <v>7508</v>
      </c>
      <c r="C5003" s="359" t="s">
        <v>6608</v>
      </c>
      <c r="D5003" s="365">
        <v>10712.55</v>
      </c>
    </row>
    <row r="5004" spans="1:4" ht="15" x14ac:dyDescent="0.25">
      <c r="A5004" s="360" t="s">
        <v>7509</v>
      </c>
      <c r="B5004" s="360" t="s">
        <v>7510</v>
      </c>
      <c r="C5004" s="359" t="s">
        <v>6608</v>
      </c>
      <c r="D5004" s="364">
        <v>8142.91</v>
      </c>
    </row>
    <row r="5005" spans="1:4" ht="15" x14ac:dyDescent="0.25">
      <c r="A5005" s="360" t="s">
        <v>7511</v>
      </c>
      <c r="B5005" s="360" t="s">
        <v>7512</v>
      </c>
      <c r="C5005" s="359" t="s">
        <v>6608</v>
      </c>
      <c r="D5005" s="364">
        <v>4078.69</v>
      </c>
    </row>
    <row r="5006" spans="1:4" ht="15" x14ac:dyDescent="0.25">
      <c r="A5006" s="360" t="s">
        <v>7513</v>
      </c>
      <c r="B5006" s="360" t="s">
        <v>21200</v>
      </c>
      <c r="C5006" s="359" t="s">
        <v>6590</v>
      </c>
      <c r="D5006" s="361">
        <v>0.74</v>
      </c>
    </row>
    <row r="5007" spans="1:4" ht="15" x14ac:dyDescent="0.25">
      <c r="A5007" s="360" t="s">
        <v>7514</v>
      </c>
      <c r="B5007" s="360" t="s">
        <v>4916</v>
      </c>
      <c r="C5007" s="359" t="s">
        <v>6590</v>
      </c>
      <c r="D5007" s="361">
        <v>2.8</v>
      </c>
    </row>
    <row r="5008" spans="1:4" ht="15" x14ac:dyDescent="0.25">
      <c r="A5008" s="360" t="s">
        <v>7515</v>
      </c>
      <c r="B5008" s="360" t="s">
        <v>4917</v>
      </c>
      <c r="C5008" s="359" t="s">
        <v>6590</v>
      </c>
      <c r="D5008" s="361">
        <v>2.46</v>
      </c>
    </row>
    <row r="5009" spans="1:4" ht="15" x14ac:dyDescent="0.25">
      <c r="A5009" s="360" t="s">
        <v>7516</v>
      </c>
      <c r="B5009" s="360" t="s">
        <v>4918</v>
      </c>
      <c r="C5009" s="359" t="s">
        <v>6590</v>
      </c>
      <c r="D5009" s="361">
        <v>2.1</v>
      </c>
    </row>
    <row r="5010" spans="1:4" ht="15" x14ac:dyDescent="0.25">
      <c r="A5010" s="360" t="s">
        <v>7517</v>
      </c>
      <c r="B5010" s="360" t="s">
        <v>4919</v>
      </c>
      <c r="C5010" s="359" t="s">
        <v>6590</v>
      </c>
      <c r="D5010" s="361">
        <v>1.77</v>
      </c>
    </row>
    <row r="5011" spans="1:4" ht="15" x14ac:dyDescent="0.25">
      <c r="A5011" s="360" t="s">
        <v>7518</v>
      </c>
      <c r="B5011" s="360" t="s">
        <v>4920</v>
      </c>
      <c r="C5011" s="359" t="s">
        <v>6590</v>
      </c>
      <c r="D5011" s="361">
        <v>1.43</v>
      </c>
    </row>
    <row r="5012" spans="1:4" ht="15" x14ac:dyDescent="0.25">
      <c r="A5012" s="360" t="s">
        <v>7519</v>
      </c>
      <c r="B5012" s="360" t="s">
        <v>21201</v>
      </c>
      <c r="C5012" s="359" t="s">
        <v>6590</v>
      </c>
      <c r="D5012" s="361">
        <v>1.0900000000000001</v>
      </c>
    </row>
    <row r="5013" spans="1:4" ht="15" x14ac:dyDescent="0.25">
      <c r="A5013" s="360" t="s">
        <v>7520</v>
      </c>
      <c r="B5013" s="360" t="s">
        <v>4921</v>
      </c>
      <c r="C5013" s="359" t="s">
        <v>3402</v>
      </c>
      <c r="D5013" s="361">
        <v>6</v>
      </c>
    </row>
    <row r="5014" spans="1:4" ht="15" x14ac:dyDescent="0.25">
      <c r="A5014" s="360" t="s">
        <v>7521</v>
      </c>
      <c r="B5014" s="360" t="s">
        <v>7522</v>
      </c>
      <c r="C5014" s="359" t="s">
        <v>4915</v>
      </c>
      <c r="D5014" s="362">
        <v>493.63</v>
      </c>
    </row>
    <row r="5015" spans="1:4" ht="15" x14ac:dyDescent="0.25">
      <c r="A5015" s="360" t="s">
        <v>7523</v>
      </c>
      <c r="B5015" s="360" t="s">
        <v>7524</v>
      </c>
      <c r="C5015" s="359" t="s">
        <v>4915</v>
      </c>
      <c r="D5015" s="362">
        <v>442.79</v>
      </c>
    </row>
    <row r="5016" spans="1:4" ht="15" x14ac:dyDescent="0.25">
      <c r="A5016" s="360" t="s">
        <v>7525</v>
      </c>
      <c r="B5016" s="360" t="s">
        <v>7526</v>
      </c>
      <c r="C5016" s="359" t="s">
        <v>4915</v>
      </c>
      <c r="D5016" s="362">
        <v>532.27</v>
      </c>
    </row>
    <row r="5017" spans="1:4" ht="15" x14ac:dyDescent="0.25">
      <c r="A5017" s="360" t="s">
        <v>7527</v>
      </c>
      <c r="B5017" s="360" t="s">
        <v>7528</v>
      </c>
      <c r="C5017" s="359" t="s">
        <v>4915</v>
      </c>
      <c r="D5017" s="362">
        <v>540.51</v>
      </c>
    </row>
    <row r="5018" spans="1:4" ht="15" x14ac:dyDescent="0.25">
      <c r="A5018" s="360" t="s">
        <v>7529</v>
      </c>
      <c r="B5018" s="360" t="s">
        <v>7530</v>
      </c>
      <c r="C5018" s="359" t="s">
        <v>6608</v>
      </c>
      <c r="D5018" s="364">
        <v>1576.39</v>
      </c>
    </row>
    <row r="5019" spans="1:4" ht="15" x14ac:dyDescent="0.25">
      <c r="A5019" s="360" t="s">
        <v>7531</v>
      </c>
      <c r="B5019" s="360" t="s">
        <v>7532</v>
      </c>
      <c r="C5019" s="359" t="s">
        <v>4915</v>
      </c>
      <c r="D5019" s="364">
        <v>1036.49</v>
      </c>
    </row>
    <row r="5020" spans="1:4" ht="15" x14ac:dyDescent="0.25">
      <c r="A5020" s="360" t="s">
        <v>36012</v>
      </c>
      <c r="B5020" s="360" t="s">
        <v>36013</v>
      </c>
      <c r="C5020" s="359" t="s">
        <v>4915</v>
      </c>
      <c r="D5020" s="362">
        <v>413.41</v>
      </c>
    </row>
    <row r="5021" spans="1:4" ht="15" x14ac:dyDescent="0.25">
      <c r="A5021" s="360" t="s">
        <v>36014</v>
      </c>
      <c r="B5021" s="360" t="s">
        <v>36015</v>
      </c>
      <c r="C5021" s="359" t="s">
        <v>4915</v>
      </c>
      <c r="D5021" s="362">
        <v>766.22</v>
      </c>
    </row>
    <row r="5022" spans="1:4" ht="15" x14ac:dyDescent="0.25">
      <c r="A5022" s="360" t="s">
        <v>7533</v>
      </c>
      <c r="B5022" s="360" t="s">
        <v>7534</v>
      </c>
      <c r="C5022" s="359" t="s">
        <v>4915</v>
      </c>
      <c r="D5022" s="362">
        <v>932.27</v>
      </c>
    </row>
    <row r="5023" spans="1:4" ht="15" x14ac:dyDescent="0.25">
      <c r="A5023" s="360" t="s">
        <v>7535</v>
      </c>
      <c r="B5023" s="360" t="s">
        <v>7536</v>
      </c>
      <c r="C5023" s="359" t="s">
        <v>4915</v>
      </c>
      <c r="D5023" s="364">
        <v>1574.51</v>
      </c>
    </row>
    <row r="5024" spans="1:4" ht="15" x14ac:dyDescent="0.25">
      <c r="A5024" s="360" t="s">
        <v>7537</v>
      </c>
      <c r="B5024" s="360" t="s">
        <v>7538</v>
      </c>
      <c r="C5024" s="359" t="s">
        <v>4915</v>
      </c>
      <c r="D5024" s="364">
        <v>1334.69</v>
      </c>
    </row>
    <row r="5025" spans="1:4" ht="15" x14ac:dyDescent="0.25">
      <c r="A5025" s="360" t="s">
        <v>7539</v>
      </c>
      <c r="B5025" s="360" t="s">
        <v>7540</v>
      </c>
      <c r="C5025" s="359" t="s">
        <v>4915</v>
      </c>
      <c r="D5025" s="364">
        <v>1808.2</v>
      </c>
    </row>
    <row r="5026" spans="1:4" ht="15" x14ac:dyDescent="0.25">
      <c r="A5026" s="360" t="s">
        <v>7541</v>
      </c>
      <c r="B5026" s="360" t="s">
        <v>7542</v>
      </c>
      <c r="C5026" s="359" t="s">
        <v>4915</v>
      </c>
      <c r="D5026" s="364">
        <v>2020.53</v>
      </c>
    </row>
    <row r="5027" spans="1:4" ht="15" x14ac:dyDescent="0.25">
      <c r="A5027" s="360" t="s">
        <v>36016</v>
      </c>
      <c r="B5027" s="360" t="s">
        <v>36017</v>
      </c>
      <c r="C5027" s="359" t="s">
        <v>4915</v>
      </c>
      <c r="D5027" s="364">
        <v>1651.48</v>
      </c>
    </row>
    <row r="5028" spans="1:4" ht="15" x14ac:dyDescent="0.25">
      <c r="A5028" s="360" t="s">
        <v>7543</v>
      </c>
      <c r="B5028" s="360" t="s">
        <v>7544</v>
      </c>
      <c r="C5028" s="359" t="s">
        <v>4915</v>
      </c>
      <c r="D5028" s="364">
        <v>1939.48</v>
      </c>
    </row>
    <row r="5029" spans="1:4" ht="15" x14ac:dyDescent="0.25">
      <c r="A5029" s="360" t="s">
        <v>7545</v>
      </c>
      <c r="B5029" s="360" t="s">
        <v>7546</v>
      </c>
      <c r="C5029" s="359" t="s">
        <v>4915</v>
      </c>
      <c r="D5029" s="364">
        <v>1352.47</v>
      </c>
    </row>
    <row r="5030" spans="1:4" ht="15" x14ac:dyDescent="0.25">
      <c r="A5030" s="360" t="s">
        <v>36018</v>
      </c>
      <c r="B5030" s="360" t="s">
        <v>36019</v>
      </c>
      <c r="C5030" s="359" t="s">
        <v>4915</v>
      </c>
      <c r="D5030" s="362">
        <v>767.81</v>
      </c>
    </row>
    <row r="5031" spans="1:4" ht="15" x14ac:dyDescent="0.25">
      <c r="A5031" s="360" t="s">
        <v>7547</v>
      </c>
      <c r="B5031" s="360" t="s">
        <v>7548</v>
      </c>
      <c r="C5031" s="359" t="s">
        <v>4915</v>
      </c>
      <c r="D5031" s="364">
        <v>1349.38</v>
      </c>
    </row>
    <row r="5032" spans="1:4" ht="15" x14ac:dyDescent="0.25">
      <c r="A5032" s="360" t="s">
        <v>36020</v>
      </c>
      <c r="B5032" s="360" t="s">
        <v>36021</v>
      </c>
      <c r="C5032" s="359" t="s">
        <v>4915</v>
      </c>
      <c r="D5032" s="362">
        <v>976.18</v>
      </c>
    </row>
    <row r="5033" spans="1:4" ht="15" x14ac:dyDescent="0.25">
      <c r="A5033" s="360" t="s">
        <v>7549</v>
      </c>
      <c r="B5033" s="360" t="s">
        <v>7550</v>
      </c>
      <c r="C5033" s="359" t="s">
        <v>4915</v>
      </c>
      <c r="D5033" s="364">
        <v>1480.18</v>
      </c>
    </row>
    <row r="5034" spans="1:4" ht="15" x14ac:dyDescent="0.25">
      <c r="A5034" s="360" t="s">
        <v>7551</v>
      </c>
      <c r="B5034" s="360" t="s">
        <v>7552</v>
      </c>
      <c r="C5034" s="359" t="s">
        <v>4915</v>
      </c>
      <c r="D5034" s="364">
        <v>2180.8200000000002</v>
      </c>
    </row>
    <row r="5035" spans="1:4" ht="15" x14ac:dyDescent="0.25">
      <c r="A5035" s="360" t="s">
        <v>7553</v>
      </c>
      <c r="B5035" s="360" t="s">
        <v>7554</v>
      </c>
      <c r="C5035" s="359" t="s">
        <v>4915</v>
      </c>
      <c r="D5035" s="364">
        <v>1438.06</v>
      </c>
    </row>
    <row r="5036" spans="1:4" ht="15" x14ac:dyDescent="0.25">
      <c r="A5036" s="360" t="s">
        <v>36022</v>
      </c>
      <c r="B5036" s="360" t="s">
        <v>36023</v>
      </c>
      <c r="C5036" s="359" t="s">
        <v>4915</v>
      </c>
      <c r="D5036" s="364">
        <v>1202</v>
      </c>
    </row>
    <row r="5037" spans="1:4" ht="15" x14ac:dyDescent="0.25">
      <c r="A5037" s="360" t="s">
        <v>7555</v>
      </c>
      <c r="B5037" s="360" t="s">
        <v>7556</v>
      </c>
      <c r="C5037" s="359" t="s">
        <v>4915</v>
      </c>
      <c r="D5037" s="364">
        <v>1296.44</v>
      </c>
    </row>
    <row r="5038" spans="1:4" ht="15" x14ac:dyDescent="0.25">
      <c r="A5038" s="360" t="s">
        <v>7557</v>
      </c>
      <c r="B5038" s="360" t="s">
        <v>7558</v>
      </c>
      <c r="C5038" s="359" t="s">
        <v>4915</v>
      </c>
      <c r="D5038" s="364">
        <v>1664.2</v>
      </c>
    </row>
    <row r="5039" spans="1:4" ht="15" x14ac:dyDescent="0.25">
      <c r="A5039" s="360" t="s">
        <v>7559</v>
      </c>
      <c r="B5039" s="360" t="s">
        <v>7560</v>
      </c>
      <c r="C5039" s="359" t="s">
        <v>4915</v>
      </c>
      <c r="D5039" s="364">
        <v>1000.1</v>
      </c>
    </row>
    <row r="5040" spans="1:4" ht="15" x14ac:dyDescent="0.25">
      <c r="A5040" s="360" t="s">
        <v>36024</v>
      </c>
      <c r="B5040" s="360" t="s">
        <v>36025</v>
      </c>
      <c r="C5040" s="359" t="s">
        <v>4915</v>
      </c>
      <c r="D5040" s="362">
        <v>584.72</v>
      </c>
    </row>
    <row r="5041" spans="1:4" ht="15" x14ac:dyDescent="0.25">
      <c r="A5041" s="360" t="s">
        <v>7561</v>
      </c>
      <c r="B5041" s="360" t="s">
        <v>7562</v>
      </c>
      <c r="C5041" s="359" t="s">
        <v>4915</v>
      </c>
      <c r="D5041" s="364">
        <v>1808.2</v>
      </c>
    </row>
    <row r="5042" spans="1:4" ht="15" x14ac:dyDescent="0.25">
      <c r="A5042" s="360" t="s">
        <v>7563</v>
      </c>
      <c r="B5042" s="360" t="s">
        <v>7564</v>
      </c>
      <c r="C5042" s="359" t="s">
        <v>4915</v>
      </c>
      <c r="D5042" s="364">
        <v>1438.06</v>
      </c>
    </row>
    <row r="5043" spans="1:4" ht="15" x14ac:dyDescent="0.25">
      <c r="A5043" s="360" t="s">
        <v>7565</v>
      </c>
      <c r="B5043" s="360" t="s">
        <v>26675</v>
      </c>
      <c r="C5043" s="359" t="s">
        <v>4915</v>
      </c>
      <c r="D5043" s="364">
        <v>1730.34</v>
      </c>
    </row>
    <row r="5044" spans="1:4" ht="15" x14ac:dyDescent="0.25">
      <c r="A5044" s="360" t="s">
        <v>7566</v>
      </c>
      <c r="B5044" s="360" t="s">
        <v>7567</v>
      </c>
      <c r="C5044" s="359" t="s">
        <v>4915</v>
      </c>
      <c r="D5044" s="364">
        <v>1652.48</v>
      </c>
    </row>
    <row r="5045" spans="1:4" ht="15" x14ac:dyDescent="0.25">
      <c r="A5045" s="360" t="s">
        <v>36026</v>
      </c>
      <c r="B5045" s="360" t="s">
        <v>36027</v>
      </c>
      <c r="C5045" s="359" t="s">
        <v>4915</v>
      </c>
      <c r="D5045" s="362">
        <v>957.99</v>
      </c>
    </row>
    <row r="5046" spans="1:4" ht="15" x14ac:dyDescent="0.25">
      <c r="A5046" s="360" t="s">
        <v>7568</v>
      </c>
      <c r="B5046" s="360" t="s">
        <v>7569</v>
      </c>
      <c r="C5046" s="359" t="s">
        <v>4915</v>
      </c>
      <c r="D5046" s="364">
        <v>1386.12</v>
      </c>
    </row>
    <row r="5047" spans="1:4" ht="15" x14ac:dyDescent="0.25">
      <c r="A5047" s="360" t="s">
        <v>7570</v>
      </c>
      <c r="B5047" s="360" t="s">
        <v>7571</v>
      </c>
      <c r="C5047" s="359" t="s">
        <v>4915</v>
      </c>
      <c r="D5047" s="364">
        <v>1730.34</v>
      </c>
    </row>
    <row r="5048" spans="1:4" ht="15" x14ac:dyDescent="0.25">
      <c r="A5048" s="360" t="s">
        <v>7572</v>
      </c>
      <c r="B5048" s="360" t="s">
        <v>7573</v>
      </c>
      <c r="C5048" s="359" t="s">
        <v>4915</v>
      </c>
      <c r="D5048" s="364">
        <v>1249.02</v>
      </c>
    </row>
    <row r="5049" spans="1:4" ht="15" x14ac:dyDescent="0.25">
      <c r="A5049" s="360" t="s">
        <v>36028</v>
      </c>
      <c r="B5049" s="360" t="s">
        <v>36029</v>
      </c>
      <c r="C5049" s="359" t="s">
        <v>4915</v>
      </c>
      <c r="D5049" s="362">
        <v>625.09</v>
      </c>
    </row>
    <row r="5050" spans="1:4" ht="15" x14ac:dyDescent="0.25">
      <c r="A5050" s="360" t="s">
        <v>36030</v>
      </c>
      <c r="B5050" s="360" t="s">
        <v>36031</v>
      </c>
      <c r="C5050" s="359" t="s">
        <v>4915</v>
      </c>
      <c r="D5050" s="364">
        <v>1793.1</v>
      </c>
    </row>
    <row r="5051" spans="1:4" ht="15" x14ac:dyDescent="0.25">
      <c r="A5051" s="360" t="s">
        <v>7574</v>
      </c>
      <c r="B5051" s="360" t="s">
        <v>7575</v>
      </c>
      <c r="C5051" s="359" t="s">
        <v>4915</v>
      </c>
      <c r="D5051" s="364">
        <v>1300.72</v>
      </c>
    </row>
    <row r="5052" spans="1:4" ht="15" x14ac:dyDescent="0.25">
      <c r="A5052" s="360" t="s">
        <v>7576</v>
      </c>
      <c r="B5052" s="360" t="s">
        <v>7577</v>
      </c>
      <c r="C5052" s="359" t="s">
        <v>4915</v>
      </c>
      <c r="D5052" s="364">
        <v>1202</v>
      </c>
    </row>
    <row r="5053" spans="1:4" ht="15" x14ac:dyDescent="0.25">
      <c r="A5053" s="360" t="s">
        <v>7578</v>
      </c>
      <c r="B5053" s="360" t="s">
        <v>7579</v>
      </c>
      <c r="C5053" s="359" t="s">
        <v>4915</v>
      </c>
      <c r="D5053" s="362">
        <v>592.48</v>
      </c>
    </row>
    <row r="5054" spans="1:4" ht="15" x14ac:dyDescent="0.25">
      <c r="A5054" s="360" t="s">
        <v>7580</v>
      </c>
      <c r="B5054" s="360" t="s">
        <v>7581</v>
      </c>
      <c r="C5054" s="359" t="s">
        <v>4915</v>
      </c>
      <c r="D5054" s="362">
        <v>774.86</v>
      </c>
    </row>
    <row r="5055" spans="1:4" ht="15" x14ac:dyDescent="0.25">
      <c r="A5055" s="360" t="s">
        <v>7582</v>
      </c>
      <c r="B5055" s="360" t="s">
        <v>7583</v>
      </c>
      <c r="C5055" s="359" t="s">
        <v>4915</v>
      </c>
      <c r="D5055" s="364">
        <v>1036.49</v>
      </c>
    </row>
    <row r="5056" spans="1:4" x14ac:dyDescent="0.25">
      <c r="A5056" s="380">
        <v>37</v>
      </c>
      <c r="B5056" s="356" t="s">
        <v>7584</v>
      </c>
      <c r="C5056" s="357"/>
      <c r="D5056" s="358"/>
    </row>
    <row r="5057" spans="1:4" ht="15" x14ac:dyDescent="0.25">
      <c r="A5057" s="360" t="s">
        <v>7585</v>
      </c>
      <c r="B5057" s="360" t="s">
        <v>7586</v>
      </c>
      <c r="C5057" s="359" t="s">
        <v>7416</v>
      </c>
      <c r="D5057" s="361">
        <v>1.25</v>
      </c>
    </row>
    <row r="5058" spans="1:4" ht="15" x14ac:dyDescent="0.25">
      <c r="A5058" s="360" t="s">
        <v>7587</v>
      </c>
      <c r="B5058" s="360" t="s">
        <v>13078</v>
      </c>
      <c r="C5058" s="359" t="s">
        <v>7396</v>
      </c>
      <c r="D5058" s="363">
        <v>38.93</v>
      </c>
    </row>
    <row r="5059" spans="1:4" x14ac:dyDescent="0.25">
      <c r="A5059" s="380">
        <v>38</v>
      </c>
      <c r="B5059" s="356" t="s">
        <v>7588</v>
      </c>
      <c r="C5059" s="357"/>
      <c r="D5059" s="358"/>
    </row>
    <row r="5060" spans="1:4" ht="15" x14ac:dyDescent="0.25">
      <c r="A5060" s="360" t="s">
        <v>7589</v>
      </c>
      <c r="B5060" s="360" t="s">
        <v>21202</v>
      </c>
      <c r="C5060" s="359" t="s">
        <v>6590</v>
      </c>
      <c r="D5060" s="361">
        <v>0.24</v>
      </c>
    </row>
    <row r="5061" spans="1:4" ht="15" x14ac:dyDescent="0.25">
      <c r="A5061" s="360" t="s">
        <v>7590</v>
      </c>
      <c r="B5061" s="360" t="s">
        <v>7591</v>
      </c>
      <c r="C5061" s="359" t="s">
        <v>6590</v>
      </c>
      <c r="D5061" s="361">
        <v>0.87</v>
      </c>
    </row>
    <row r="5062" spans="1:4" ht="15" x14ac:dyDescent="0.25">
      <c r="A5062" s="360" t="s">
        <v>7592</v>
      </c>
      <c r="B5062" s="360" t="s">
        <v>7593</v>
      </c>
      <c r="C5062" s="359" t="s">
        <v>6590</v>
      </c>
      <c r="D5062" s="361">
        <v>0.76</v>
      </c>
    </row>
    <row r="5063" spans="1:4" ht="15" x14ac:dyDescent="0.25">
      <c r="A5063" s="360" t="s">
        <v>7594</v>
      </c>
      <c r="B5063" s="360" t="s">
        <v>7595</v>
      </c>
      <c r="C5063" s="359" t="s">
        <v>6590</v>
      </c>
      <c r="D5063" s="361">
        <v>0.65</v>
      </c>
    </row>
    <row r="5064" spans="1:4" ht="15" x14ac:dyDescent="0.25">
      <c r="A5064" s="360" t="s">
        <v>7596</v>
      </c>
      <c r="B5064" s="360" t="s">
        <v>7597</v>
      </c>
      <c r="C5064" s="359" t="s">
        <v>6590</v>
      </c>
      <c r="D5064" s="361">
        <v>0.55000000000000004</v>
      </c>
    </row>
    <row r="5065" spans="1:4" ht="15" x14ac:dyDescent="0.25">
      <c r="A5065" s="360" t="s">
        <v>7598</v>
      </c>
      <c r="B5065" s="360" t="s">
        <v>7599</v>
      </c>
      <c r="C5065" s="359" t="s">
        <v>6590</v>
      </c>
      <c r="D5065" s="361">
        <v>0.45</v>
      </c>
    </row>
    <row r="5066" spans="1:4" ht="15" x14ac:dyDescent="0.25">
      <c r="A5066" s="360" t="s">
        <v>7600</v>
      </c>
      <c r="B5066" s="360" t="s">
        <v>21203</v>
      </c>
      <c r="C5066" s="359" t="s">
        <v>6590</v>
      </c>
      <c r="D5066" s="361">
        <v>0.34</v>
      </c>
    </row>
    <row r="5067" spans="1:4" ht="15" x14ac:dyDescent="0.25">
      <c r="A5067" s="360" t="s">
        <v>7601</v>
      </c>
      <c r="B5067" s="360" t="s">
        <v>4928</v>
      </c>
      <c r="C5067" s="359" t="s">
        <v>6590</v>
      </c>
      <c r="D5067" s="361">
        <v>0.09</v>
      </c>
    </row>
    <row r="5068" spans="1:4" ht="15" x14ac:dyDescent="0.25">
      <c r="A5068" s="360" t="s">
        <v>7602</v>
      </c>
      <c r="B5068" s="360" t="s">
        <v>7603</v>
      </c>
      <c r="C5068" s="359" t="s">
        <v>6590</v>
      </c>
      <c r="D5068" s="361">
        <v>0.61</v>
      </c>
    </row>
    <row r="5069" spans="1:4" ht="15" x14ac:dyDescent="0.25">
      <c r="A5069" s="360" t="s">
        <v>7604</v>
      </c>
      <c r="B5069" s="360" t="s">
        <v>7605</v>
      </c>
      <c r="C5069" s="359" t="s">
        <v>6590</v>
      </c>
      <c r="D5069" s="361">
        <v>2.44</v>
      </c>
    </row>
    <row r="5070" spans="1:4" ht="15" x14ac:dyDescent="0.25">
      <c r="A5070" s="360" t="s">
        <v>7606</v>
      </c>
      <c r="B5070" s="360" t="s">
        <v>7607</v>
      </c>
      <c r="C5070" s="359" t="s">
        <v>6590</v>
      </c>
      <c r="D5070" s="361">
        <v>2.14</v>
      </c>
    </row>
    <row r="5071" spans="1:4" ht="15" x14ac:dyDescent="0.25">
      <c r="A5071" s="360" t="s">
        <v>7608</v>
      </c>
      <c r="B5071" s="360" t="s">
        <v>7609</v>
      </c>
      <c r="C5071" s="359" t="s">
        <v>6590</v>
      </c>
      <c r="D5071" s="361">
        <v>1.83</v>
      </c>
    </row>
    <row r="5072" spans="1:4" ht="15" x14ac:dyDescent="0.25">
      <c r="A5072" s="360" t="s">
        <v>7610</v>
      </c>
      <c r="B5072" s="360" t="s">
        <v>7611</v>
      </c>
      <c r="C5072" s="359" t="s">
        <v>6590</v>
      </c>
      <c r="D5072" s="361">
        <v>1.53</v>
      </c>
    </row>
    <row r="5073" spans="1:4" ht="15" x14ac:dyDescent="0.25">
      <c r="A5073" s="360" t="s">
        <v>7612</v>
      </c>
      <c r="B5073" s="360" t="s">
        <v>7613</v>
      </c>
      <c r="C5073" s="359" t="s">
        <v>6590</v>
      </c>
      <c r="D5073" s="361">
        <v>1.22</v>
      </c>
    </row>
    <row r="5074" spans="1:4" ht="15" x14ac:dyDescent="0.25">
      <c r="A5074" s="360" t="s">
        <v>7614</v>
      </c>
      <c r="B5074" s="360" t="s">
        <v>7615</v>
      </c>
      <c r="C5074" s="359" t="s">
        <v>6590</v>
      </c>
      <c r="D5074" s="361">
        <v>0.92</v>
      </c>
    </row>
    <row r="5075" spans="1:4" ht="15" x14ac:dyDescent="0.25">
      <c r="A5075" s="360" t="s">
        <v>7616</v>
      </c>
      <c r="B5075" s="360" t="s">
        <v>4927</v>
      </c>
      <c r="C5075" s="359" t="s">
        <v>6590</v>
      </c>
      <c r="D5075" s="361">
        <v>0.09</v>
      </c>
    </row>
    <row r="5076" spans="1:4" ht="15" x14ac:dyDescent="0.25">
      <c r="A5076" s="360" t="s">
        <v>7617</v>
      </c>
      <c r="B5076" s="360" t="s">
        <v>4925</v>
      </c>
      <c r="C5076" s="359" t="s">
        <v>6590</v>
      </c>
      <c r="D5076" s="361">
        <v>0.15</v>
      </c>
    </row>
    <row r="5077" spans="1:4" ht="15" x14ac:dyDescent="0.25">
      <c r="A5077" s="360" t="s">
        <v>7618</v>
      </c>
      <c r="B5077" s="360" t="s">
        <v>4926</v>
      </c>
      <c r="C5077" s="359" t="s">
        <v>6590</v>
      </c>
      <c r="D5077" s="361">
        <v>0.12</v>
      </c>
    </row>
    <row r="5078" spans="1:4" ht="15" x14ac:dyDescent="0.25">
      <c r="A5078" s="360" t="s">
        <v>7619</v>
      </c>
      <c r="B5078" s="360" t="s">
        <v>4922</v>
      </c>
      <c r="C5078" s="359" t="s">
        <v>6590</v>
      </c>
      <c r="D5078" s="361">
        <v>0.24</v>
      </c>
    </row>
    <row r="5079" spans="1:4" ht="15" x14ac:dyDescent="0.25">
      <c r="A5079" s="360" t="s">
        <v>7620</v>
      </c>
      <c r="B5079" s="360" t="s">
        <v>4923</v>
      </c>
      <c r="C5079" s="359" t="s">
        <v>6590</v>
      </c>
      <c r="D5079" s="361">
        <v>0.21</v>
      </c>
    </row>
    <row r="5080" spans="1:4" ht="15" x14ac:dyDescent="0.25">
      <c r="A5080" s="360" t="s">
        <v>7621</v>
      </c>
      <c r="B5080" s="360" t="s">
        <v>4924</v>
      </c>
      <c r="C5080" s="359" t="s">
        <v>6590</v>
      </c>
      <c r="D5080" s="361">
        <v>0.18</v>
      </c>
    </row>
    <row r="5081" spans="1:4" ht="15" x14ac:dyDescent="0.25">
      <c r="A5081" s="360" t="s">
        <v>7622</v>
      </c>
      <c r="B5081" s="360" t="s">
        <v>7623</v>
      </c>
      <c r="C5081" s="359" t="s">
        <v>6590</v>
      </c>
      <c r="D5081" s="361">
        <v>0.27</v>
      </c>
    </row>
    <row r="5082" spans="1:4" ht="15" x14ac:dyDescent="0.25">
      <c r="A5082" s="360" t="s">
        <v>7624</v>
      </c>
      <c r="B5082" s="360" t="s">
        <v>7625</v>
      </c>
      <c r="C5082" s="359" t="s">
        <v>6590</v>
      </c>
      <c r="D5082" s="361">
        <v>0.52</v>
      </c>
    </row>
    <row r="5083" spans="1:4" ht="15" x14ac:dyDescent="0.25">
      <c r="A5083" s="360" t="s">
        <v>7626</v>
      </c>
      <c r="B5083" s="360" t="s">
        <v>7627</v>
      </c>
      <c r="C5083" s="359" t="s">
        <v>6590</v>
      </c>
      <c r="D5083" s="361">
        <v>1.77</v>
      </c>
    </row>
    <row r="5084" spans="1:4" ht="15" x14ac:dyDescent="0.25">
      <c r="A5084" s="360" t="s">
        <v>7628</v>
      </c>
      <c r="B5084" s="360" t="s">
        <v>7629</v>
      </c>
      <c r="C5084" s="359" t="s">
        <v>6590</v>
      </c>
      <c r="D5084" s="361">
        <v>1.5</v>
      </c>
    </row>
    <row r="5085" spans="1:4" ht="15" x14ac:dyDescent="0.25">
      <c r="A5085" s="360" t="s">
        <v>7632</v>
      </c>
      <c r="B5085" s="360" t="s">
        <v>7631</v>
      </c>
      <c r="C5085" s="359" t="s">
        <v>6590</v>
      </c>
      <c r="D5085" s="361">
        <v>1.25</v>
      </c>
    </row>
    <row r="5086" spans="1:4" ht="15" x14ac:dyDescent="0.25">
      <c r="A5086" s="360" t="s">
        <v>7633</v>
      </c>
      <c r="B5086" s="360" t="s">
        <v>7634</v>
      </c>
      <c r="C5086" s="359" t="s">
        <v>6590</v>
      </c>
      <c r="D5086" s="361">
        <v>1.01</v>
      </c>
    </row>
    <row r="5087" spans="1:4" ht="15" x14ac:dyDescent="0.25">
      <c r="A5087" s="360" t="s">
        <v>7635</v>
      </c>
      <c r="B5087" s="360" t="s">
        <v>7636</v>
      </c>
      <c r="C5087" s="359" t="s">
        <v>6590</v>
      </c>
      <c r="D5087" s="361">
        <v>0.76</v>
      </c>
    </row>
    <row r="5088" spans="1:4" ht="15" x14ac:dyDescent="0.25">
      <c r="A5088" s="360" t="s">
        <v>7637</v>
      </c>
      <c r="B5088" s="360" t="s">
        <v>7638</v>
      </c>
      <c r="C5088" s="359" t="s">
        <v>6590</v>
      </c>
      <c r="D5088" s="361">
        <v>1.99</v>
      </c>
    </row>
    <row r="5089" spans="1:4" ht="15" x14ac:dyDescent="0.25">
      <c r="A5089" s="360" t="s">
        <v>7639</v>
      </c>
      <c r="B5089" s="360" t="s">
        <v>7640</v>
      </c>
      <c r="C5089" s="359" t="s">
        <v>6590</v>
      </c>
      <c r="D5089" s="361">
        <v>0.76</v>
      </c>
    </row>
    <row r="5090" spans="1:4" ht="15" x14ac:dyDescent="0.25">
      <c r="A5090" s="360" t="s">
        <v>7641</v>
      </c>
      <c r="B5090" s="360" t="s">
        <v>7642</v>
      </c>
      <c r="C5090" s="359" t="s">
        <v>6590</v>
      </c>
      <c r="D5090" s="361">
        <v>2.99</v>
      </c>
    </row>
    <row r="5091" spans="1:4" ht="15" x14ac:dyDescent="0.25">
      <c r="A5091" s="360" t="s">
        <v>7643</v>
      </c>
      <c r="B5091" s="360" t="s">
        <v>7644</v>
      </c>
      <c r="C5091" s="359" t="s">
        <v>6590</v>
      </c>
      <c r="D5091" s="361">
        <v>2.6</v>
      </c>
    </row>
    <row r="5092" spans="1:4" ht="15" x14ac:dyDescent="0.25">
      <c r="A5092" s="360" t="s">
        <v>7645</v>
      </c>
      <c r="B5092" s="360" t="s">
        <v>7646</v>
      </c>
      <c r="C5092" s="359" t="s">
        <v>6590</v>
      </c>
      <c r="D5092" s="361">
        <v>2.23</v>
      </c>
    </row>
    <row r="5093" spans="1:4" ht="15" x14ac:dyDescent="0.25">
      <c r="A5093" s="360" t="s">
        <v>7630</v>
      </c>
      <c r="B5093" s="360" t="s">
        <v>11962</v>
      </c>
      <c r="C5093" s="359" t="s">
        <v>6590</v>
      </c>
      <c r="D5093" s="361">
        <v>1.86</v>
      </c>
    </row>
    <row r="5094" spans="1:4" ht="15" x14ac:dyDescent="0.25">
      <c r="A5094" s="360" t="s">
        <v>7647</v>
      </c>
      <c r="B5094" s="360" t="s">
        <v>7648</v>
      </c>
      <c r="C5094" s="359" t="s">
        <v>6590</v>
      </c>
      <c r="D5094" s="361">
        <v>1.5</v>
      </c>
    </row>
    <row r="5095" spans="1:4" ht="15" x14ac:dyDescent="0.25">
      <c r="A5095" s="360" t="s">
        <v>7649</v>
      </c>
      <c r="B5095" s="360" t="s">
        <v>7650</v>
      </c>
      <c r="C5095" s="359" t="s">
        <v>6590</v>
      </c>
      <c r="D5095" s="361">
        <v>1.1299999999999999</v>
      </c>
    </row>
    <row r="5096" spans="1:4" ht="15" x14ac:dyDescent="0.25">
      <c r="A5096" s="360" t="s">
        <v>7651</v>
      </c>
      <c r="B5096" s="360" t="s">
        <v>7652</v>
      </c>
      <c r="C5096" s="359" t="s">
        <v>6590</v>
      </c>
      <c r="D5096" s="361">
        <v>0.19</v>
      </c>
    </row>
    <row r="5097" spans="1:4" ht="15" x14ac:dyDescent="0.25">
      <c r="A5097" s="360" t="s">
        <v>7653</v>
      </c>
      <c r="B5097" s="360" t="s">
        <v>7654</v>
      </c>
      <c r="C5097" s="359" t="s">
        <v>6590</v>
      </c>
      <c r="D5097" s="361">
        <v>0.72</v>
      </c>
    </row>
    <row r="5098" spans="1:4" ht="15" x14ac:dyDescent="0.25">
      <c r="A5098" s="360" t="s">
        <v>7655</v>
      </c>
      <c r="B5098" s="360" t="s">
        <v>7656</v>
      </c>
      <c r="C5098" s="359" t="s">
        <v>6590</v>
      </c>
      <c r="D5098" s="361">
        <v>0.65</v>
      </c>
    </row>
    <row r="5099" spans="1:4" ht="15" x14ac:dyDescent="0.25">
      <c r="A5099" s="360" t="s">
        <v>7657</v>
      </c>
      <c r="B5099" s="360" t="s">
        <v>7658</v>
      </c>
      <c r="C5099" s="359" t="s">
        <v>6590</v>
      </c>
      <c r="D5099" s="361">
        <v>0.57999999999999996</v>
      </c>
    </row>
    <row r="5100" spans="1:4" ht="15" x14ac:dyDescent="0.25">
      <c r="A5100" s="360" t="s">
        <v>7659</v>
      </c>
      <c r="B5100" s="360" t="s">
        <v>7660</v>
      </c>
      <c r="C5100" s="359" t="s">
        <v>6590</v>
      </c>
      <c r="D5100" s="361">
        <v>0.43</v>
      </c>
    </row>
    <row r="5101" spans="1:4" ht="15" x14ac:dyDescent="0.25">
      <c r="A5101" s="360" t="s">
        <v>7661</v>
      </c>
      <c r="B5101" s="360" t="s">
        <v>7662</v>
      </c>
      <c r="C5101" s="359" t="s">
        <v>6590</v>
      </c>
      <c r="D5101" s="361">
        <v>0.36</v>
      </c>
    </row>
    <row r="5102" spans="1:4" ht="15" x14ac:dyDescent="0.25">
      <c r="A5102" s="360" t="s">
        <v>7663</v>
      </c>
      <c r="B5102" s="360" t="s">
        <v>7664</v>
      </c>
      <c r="C5102" s="359" t="s">
        <v>6590</v>
      </c>
      <c r="D5102" s="361">
        <v>0.28999999999999998</v>
      </c>
    </row>
    <row r="5103" spans="1:4" ht="15" x14ac:dyDescent="0.25">
      <c r="A5103" s="360" t="s">
        <v>7665</v>
      </c>
      <c r="B5103" s="360" t="s">
        <v>7666</v>
      </c>
      <c r="C5103" s="359" t="s">
        <v>6590</v>
      </c>
      <c r="D5103" s="361">
        <v>0.16</v>
      </c>
    </row>
    <row r="5104" spans="1:4" ht="15" x14ac:dyDescent="0.25">
      <c r="A5104" s="360" t="s">
        <v>7667</v>
      </c>
      <c r="B5104" s="360" t="s">
        <v>7668</v>
      </c>
      <c r="C5104" s="359" t="s">
        <v>6590</v>
      </c>
      <c r="D5104" s="361">
        <v>0.53</v>
      </c>
    </row>
    <row r="5105" spans="1:4" ht="15" x14ac:dyDescent="0.25">
      <c r="A5105" s="360" t="s">
        <v>7669</v>
      </c>
      <c r="B5105" s="360" t="s">
        <v>7670</v>
      </c>
      <c r="C5105" s="359" t="s">
        <v>6590</v>
      </c>
      <c r="D5105" s="361">
        <v>0.46</v>
      </c>
    </row>
    <row r="5106" spans="1:4" ht="15" x14ac:dyDescent="0.25">
      <c r="A5106" s="360" t="s">
        <v>7671</v>
      </c>
      <c r="B5106" s="360" t="s">
        <v>7672</v>
      </c>
      <c r="C5106" s="359" t="s">
        <v>6590</v>
      </c>
      <c r="D5106" s="361">
        <v>0.36</v>
      </c>
    </row>
    <row r="5107" spans="1:4" ht="15" x14ac:dyDescent="0.25">
      <c r="A5107" s="360" t="s">
        <v>7673</v>
      </c>
      <c r="B5107" s="360" t="s">
        <v>7674</v>
      </c>
      <c r="C5107" s="359" t="s">
        <v>6590</v>
      </c>
      <c r="D5107" s="361">
        <v>0.28999999999999998</v>
      </c>
    </row>
    <row r="5108" spans="1:4" ht="15" x14ac:dyDescent="0.25">
      <c r="A5108" s="360" t="s">
        <v>7675</v>
      </c>
      <c r="B5108" s="360" t="s">
        <v>7676</v>
      </c>
      <c r="C5108" s="359" t="s">
        <v>6590</v>
      </c>
      <c r="D5108" s="361">
        <v>0.24</v>
      </c>
    </row>
    <row r="5109" spans="1:4" ht="15" x14ac:dyDescent="0.25">
      <c r="A5109" s="360" t="s">
        <v>7677</v>
      </c>
      <c r="B5109" s="360" t="s">
        <v>7678</v>
      </c>
      <c r="C5109" s="359" t="s">
        <v>6590</v>
      </c>
      <c r="D5109" s="361">
        <v>0.62</v>
      </c>
    </row>
    <row r="5110" spans="1:4" ht="15" x14ac:dyDescent="0.25">
      <c r="A5110" s="360" t="s">
        <v>7679</v>
      </c>
      <c r="B5110" s="360" t="s">
        <v>7680</v>
      </c>
      <c r="C5110" s="359" t="s">
        <v>6590</v>
      </c>
      <c r="D5110" s="361">
        <v>0.23</v>
      </c>
    </row>
    <row r="5111" spans="1:4" ht="30" x14ac:dyDescent="0.25">
      <c r="A5111" s="360" t="s">
        <v>7681</v>
      </c>
      <c r="B5111" s="360" t="s">
        <v>7682</v>
      </c>
      <c r="C5111" s="359" t="s">
        <v>6590</v>
      </c>
      <c r="D5111" s="361">
        <v>0.79</v>
      </c>
    </row>
    <row r="5112" spans="1:4" ht="15" x14ac:dyDescent="0.25">
      <c r="A5112" s="360" t="s">
        <v>7683</v>
      </c>
      <c r="B5112" s="360" t="s">
        <v>7684</v>
      </c>
      <c r="C5112" s="359" t="s">
        <v>6590</v>
      </c>
      <c r="D5112" s="361">
        <v>0.57999999999999996</v>
      </c>
    </row>
    <row r="5113" spans="1:4" ht="15" x14ac:dyDescent="0.25">
      <c r="A5113" s="360" t="s">
        <v>7685</v>
      </c>
      <c r="B5113" s="360" t="s">
        <v>7686</v>
      </c>
      <c r="C5113" s="359" t="s">
        <v>6590</v>
      </c>
      <c r="D5113" s="361">
        <v>0.48</v>
      </c>
    </row>
    <row r="5114" spans="1:4" ht="15" x14ac:dyDescent="0.25">
      <c r="A5114" s="360" t="s">
        <v>7687</v>
      </c>
      <c r="B5114" s="360" t="s">
        <v>7688</v>
      </c>
      <c r="C5114" s="359" t="s">
        <v>6590</v>
      </c>
      <c r="D5114" s="361">
        <v>0.35</v>
      </c>
    </row>
    <row r="5115" spans="1:4" ht="15" x14ac:dyDescent="0.25">
      <c r="A5115" s="360" t="s">
        <v>7689</v>
      </c>
      <c r="B5115" s="360" t="s">
        <v>7690</v>
      </c>
      <c r="C5115" s="359" t="s">
        <v>6590</v>
      </c>
      <c r="D5115" s="361">
        <v>0.94</v>
      </c>
    </row>
    <row r="5116" spans="1:4" ht="15" x14ac:dyDescent="0.25">
      <c r="A5116" s="360" t="s">
        <v>7691</v>
      </c>
      <c r="B5116" s="360" t="s">
        <v>7692</v>
      </c>
      <c r="C5116" s="359" t="s">
        <v>6590</v>
      </c>
      <c r="D5116" s="361">
        <v>0.68</v>
      </c>
    </row>
    <row r="5117" spans="1:4" x14ac:dyDescent="0.25">
      <c r="A5117" s="380">
        <v>39</v>
      </c>
      <c r="B5117" s="356" t="s">
        <v>7693</v>
      </c>
      <c r="C5117" s="357"/>
      <c r="D5117" s="358"/>
    </row>
    <row r="5118" spans="1:4" ht="15" x14ac:dyDescent="0.25">
      <c r="A5118" s="360" t="s">
        <v>7694</v>
      </c>
      <c r="B5118" s="360" t="s">
        <v>4904</v>
      </c>
      <c r="C5118" s="359" t="s">
        <v>4905</v>
      </c>
      <c r="D5118" s="362">
        <v>170</v>
      </c>
    </row>
    <row r="5119" spans="1:4" ht="15" x14ac:dyDescent="0.25">
      <c r="A5119" s="360" t="s">
        <v>7695</v>
      </c>
      <c r="B5119" s="360" t="s">
        <v>7696</v>
      </c>
      <c r="C5119" s="359" t="s">
        <v>4905</v>
      </c>
      <c r="D5119" s="362">
        <v>130</v>
      </c>
    </row>
    <row r="5120" spans="1:4" ht="15" x14ac:dyDescent="0.25">
      <c r="A5120" s="360" t="s">
        <v>7697</v>
      </c>
      <c r="B5120" s="360" t="s">
        <v>4906</v>
      </c>
      <c r="C5120" s="359" t="s">
        <v>4905</v>
      </c>
      <c r="D5120" s="363">
        <v>50</v>
      </c>
    </row>
    <row r="5121" spans="1:4" ht="15" x14ac:dyDescent="0.25">
      <c r="A5121" s="360" t="s">
        <v>7698</v>
      </c>
      <c r="B5121" s="360" t="s">
        <v>4907</v>
      </c>
      <c r="C5121" s="359" t="s">
        <v>4905</v>
      </c>
      <c r="D5121" s="363">
        <v>25</v>
      </c>
    </row>
    <row r="5122" spans="1:4" x14ac:dyDescent="0.25">
      <c r="A5122" s="381">
        <v>245</v>
      </c>
      <c r="B5122" s="356" t="s">
        <v>6593</v>
      </c>
      <c r="C5122" s="357"/>
      <c r="D5122" s="358"/>
    </row>
    <row r="5123" spans="1:4" ht="15" x14ac:dyDescent="0.25">
      <c r="A5123" s="360" t="s">
        <v>11963</v>
      </c>
      <c r="B5123" s="360" t="s">
        <v>13079</v>
      </c>
      <c r="C5123" s="359" t="s">
        <v>6608</v>
      </c>
      <c r="D5123" s="362">
        <v>873.6</v>
      </c>
    </row>
    <row r="5124" spans="1:4" ht="15" x14ac:dyDescent="0.25">
      <c r="A5124" s="360" t="s">
        <v>11964</v>
      </c>
      <c r="B5124" s="360" t="s">
        <v>13080</v>
      </c>
      <c r="C5124" s="359" t="s">
        <v>7416</v>
      </c>
      <c r="D5124" s="361">
        <v>2.04</v>
      </c>
    </row>
    <row r="5125" spans="1:4" ht="15" x14ac:dyDescent="0.25">
      <c r="A5125" s="360" t="s">
        <v>11965</v>
      </c>
      <c r="B5125" s="360" t="s">
        <v>13081</v>
      </c>
      <c r="C5125" s="359" t="s">
        <v>6594</v>
      </c>
      <c r="D5125" s="363">
        <v>79.09</v>
      </c>
    </row>
    <row r="5126" spans="1:4" x14ac:dyDescent="0.25">
      <c r="A5126" s="373" t="s">
        <v>41911</v>
      </c>
      <c r="B5126" s="354" t="s">
        <v>41912</v>
      </c>
      <c r="C5126" s="353" t="s">
        <v>6608</v>
      </c>
      <c r="D5126" s="374">
        <v>1.84</v>
      </c>
    </row>
    <row r="5127" spans="1:4" x14ac:dyDescent="0.25">
      <c r="A5127" s="373" t="s">
        <v>41913</v>
      </c>
      <c r="B5127" s="354" t="s">
        <v>41914</v>
      </c>
      <c r="C5127" s="353" t="s">
        <v>6608</v>
      </c>
      <c r="D5127" s="374">
        <v>3.28</v>
      </c>
    </row>
    <row r="5128" spans="1:4" x14ac:dyDescent="0.25">
      <c r="A5128" s="373" t="s">
        <v>41915</v>
      </c>
      <c r="B5128" s="354" t="s">
        <v>41916</v>
      </c>
      <c r="C5128" s="353" t="s">
        <v>6608</v>
      </c>
      <c r="D5128" s="375">
        <v>2.99</v>
      </c>
    </row>
    <row r="5129" spans="1:4" x14ac:dyDescent="0.25">
      <c r="A5129" s="373" t="s">
        <v>41917</v>
      </c>
      <c r="B5129" s="354" t="s">
        <v>41918</v>
      </c>
      <c r="C5129" s="353" t="s">
        <v>6608</v>
      </c>
      <c r="D5129" s="374">
        <v>1.58</v>
      </c>
    </row>
    <row r="5130" spans="1:4" x14ac:dyDescent="0.25">
      <c r="A5130" s="373" t="s">
        <v>41919</v>
      </c>
      <c r="B5130" s="354" t="s">
        <v>41920</v>
      </c>
      <c r="C5130" s="353" t="s">
        <v>6608</v>
      </c>
      <c r="D5130" s="374">
        <v>3.44</v>
      </c>
    </row>
    <row r="5131" spans="1:4" x14ac:dyDescent="0.25">
      <c r="A5131" s="373" t="s">
        <v>41921</v>
      </c>
      <c r="B5131" s="354" t="s">
        <v>41922</v>
      </c>
      <c r="C5131" s="353" t="s">
        <v>6608</v>
      </c>
      <c r="D5131" s="374">
        <v>4.3099999999999996</v>
      </c>
    </row>
    <row r="5132" spans="1:4" x14ac:dyDescent="0.25">
      <c r="A5132" s="373" t="s">
        <v>41923</v>
      </c>
      <c r="B5132" s="354" t="s">
        <v>41924</v>
      </c>
      <c r="C5132" s="353" t="s">
        <v>6608</v>
      </c>
      <c r="D5132" s="374">
        <v>5.74</v>
      </c>
    </row>
    <row r="5133" spans="1:4" x14ac:dyDescent="0.25">
      <c r="A5133" s="373" t="s">
        <v>41925</v>
      </c>
      <c r="B5133" s="354" t="s">
        <v>41926</v>
      </c>
      <c r="C5133" s="353" t="s">
        <v>6608</v>
      </c>
      <c r="D5133" s="374">
        <v>1.72</v>
      </c>
    </row>
    <row r="5134" spans="1:4" x14ac:dyDescent="0.25">
      <c r="A5134" s="373" t="s">
        <v>41927</v>
      </c>
      <c r="B5134" s="354" t="s">
        <v>41928</v>
      </c>
      <c r="C5134" s="353" t="s">
        <v>6608</v>
      </c>
      <c r="D5134" s="374">
        <v>7.76</v>
      </c>
    </row>
    <row r="5135" spans="1:4" x14ac:dyDescent="0.25">
      <c r="A5135" s="373" t="s">
        <v>41929</v>
      </c>
      <c r="B5135" s="354" t="s">
        <v>41930</v>
      </c>
      <c r="C5135" s="353" t="s">
        <v>6608</v>
      </c>
      <c r="D5135" s="374">
        <v>18.88</v>
      </c>
    </row>
    <row r="5136" spans="1:4" x14ac:dyDescent="0.25">
      <c r="A5136" s="373" t="s">
        <v>41931</v>
      </c>
      <c r="B5136" s="354" t="s">
        <v>41932</v>
      </c>
      <c r="C5136" s="353" t="s">
        <v>6608</v>
      </c>
      <c r="D5136" s="374">
        <v>23.9</v>
      </c>
    </row>
    <row r="5137" spans="1:4" x14ac:dyDescent="0.25">
      <c r="A5137" s="373" t="s">
        <v>41933</v>
      </c>
      <c r="B5137" s="354" t="s">
        <v>41934</v>
      </c>
      <c r="C5137" s="353" t="s">
        <v>6608</v>
      </c>
      <c r="D5137" s="374">
        <v>21.49</v>
      </c>
    </row>
    <row r="5138" spans="1:4" x14ac:dyDescent="0.25">
      <c r="A5138" s="373" t="s">
        <v>41935</v>
      </c>
      <c r="B5138" s="354" t="s">
        <v>41936</v>
      </c>
      <c r="C5138" s="353" t="s">
        <v>6608</v>
      </c>
      <c r="D5138" s="375">
        <v>37.83</v>
      </c>
    </row>
    <row r="5139" spans="1:4" x14ac:dyDescent="0.25">
      <c r="A5139" s="373" t="s">
        <v>41937</v>
      </c>
      <c r="B5139" s="354" t="s">
        <v>41938</v>
      </c>
      <c r="C5139" s="353" t="s">
        <v>6608</v>
      </c>
      <c r="D5139" s="375">
        <v>17.11</v>
      </c>
    </row>
    <row r="5140" spans="1:4" x14ac:dyDescent="0.25">
      <c r="A5140" s="373" t="s">
        <v>41939</v>
      </c>
      <c r="B5140" s="354" t="s">
        <v>41940</v>
      </c>
      <c r="C5140" s="353" t="s">
        <v>6594</v>
      </c>
      <c r="D5140" s="375">
        <v>2.16</v>
      </c>
    </row>
    <row r="5141" spans="1:4" x14ac:dyDescent="0.25">
      <c r="A5141" s="373" t="s">
        <v>41941</v>
      </c>
      <c r="B5141" s="354"/>
      <c r="C5141" s="353"/>
      <c r="D5141" s="375"/>
    </row>
    <row r="5142" spans="1:4" x14ac:dyDescent="0.25">
      <c r="A5142" s="373" t="s">
        <v>41942</v>
      </c>
      <c r="B5142" s="354" t="s">
        <v>41943</v>
      </c>
      <c r="C5142" s="353" t="s">
        <v>6608</v>
      </c>
      <c r="D5142" s="375">
        <v>0.16</v>
      </c>
    </row>
    <row r="5143" spans="1:4" x14ac:dyDescent="0.25">
      <c r="A5143" s="373" t="s">
        <v>41944</v>
      </c>
      <c r="B5143" s="354"/>
      <c r="C5143" s="353"/>
      <c r="D5143" s="375"/>
    </row>
    <row r="5144" spans="1:4" x14ac:dyDescent="0.25">
      <c r="A5144" s="373" t="s">
        <v>41945</v>
      </c>
      <c r="B5144" s="354"/>
      <c r="C5144" s="353"/>
      <c r="D5144" s="375"/>
    </row>
    <row r="5145" spans="1:4" x14ac:dyDescent="0.25">
      <c r="A5145" s="373" t="s">
        <v>41946</v>
      </c>
      <c r="B5145" s="354" t="s">
        <v>41947</v>
      </c>
      <c r="C5145" s="353" t="s">
        <v>6608</v>
      </c>
      <c r="D5145" s="375">
        <v>139.9</v>
      </c>
    </row>
    <row r="5146" spans="1:4" x14ac:dyDescent="0.25">
      <c r="A5146" s="373" t="s">
        <v>41948</v>
      </c>
      <c r="B5146" s="354" t="s">
        <v>41949</v>
      </c>
      <c r="C5146" s="353" t="s">
        <v>6608</v>
      </c>
      <c r="D5146" s="375">
        <v>84.06</v>
      </c>
    </row>
    <row r="5147" spans="1:4" x14ac:dyDescent="0.25">
      <c r="A5147" s="373" t="s">
        <v>41950</v>
      </c>
      <c r="B5147" s="354" t="s">
        <v>41951</v>
      </c>
      <c r="C5147" s="353" t="s">
        <v>6608</v>
      </c>
      <c r="D5147" s="375">
        <v>279.19</v>
      </c>
    </row>
    <row r="5148" spans="1:4" x14ac:dyDescent="0.25">
      <c r="A5148" s="373" t="s">
        <v>41952</v>
      </c>
      <c r="B5148" s="354" t="s">
        <v>41953</v>
      </c>
      <c r="C5148" s="353" t="s">
        <v>6608</v>
      </c>
      <c r="D5148" s="375">
        <v>14.06</v>
      </c>
    </row>
    <row r="5149" spans="1:4" x14ac:dyDescent="0.25">
      <c r="A5149" s="373" t="s">
        <v>41954</v>
      </c>
      <c r="B5149" s="354" t="s">
        <v>41955</v>
      </c>
      <c r="C5149" s="353" t="s">
        <v>6608</v>
      </c>
      <c r="D5149" s="374">
        <v>340.92</v>
      </c>
    </row>
    <row r="5150" spans="1:4" x14ac:dyDescent="0.25">
      <c r="A5150" s="373" t="s">
        <v>41956</v>
      </c>
      <c r="B5150" s="354" t="s">
        <v>41957</v>
      </c>
      <c r="C5150" s="353" t="s">
        <v>6608</v>
      </c>
      <c r="D5150" s="375">
        <v>48.26</v>
      </c>
    </row>
    <row r="5151" spans="1:4" x14ac:dyDescent="0.25">
      <c r="A5151" s="373" t="s">
        <v>41958</v>
      </c>
      <c r="B5151" s="354"/>
      <c r="C5151" s="353"/>
      <c r="D5151" s="374"/>
    </row>
    <row r="5152" spans="1:4" x14ac:dyDescent="0.25">
      <c r="A5152" s="373" t="s">
        <v>41959</v>
      </c>
      <c r="B5152" s="354" t="s">
        <v>41960</v>
      </c>
      <c r="C5152" s="353" t="s">
        <v>6608</v>
      </c>
      <c r="D5152" s="374">
        <v>4.2699999999999996</v>
      </c>
    </row>
    <row r="5153" spans="1:4" x14ac:dyDescent="0.25">
      <c r="A5153" s="373" t="s">
        <v>41961</v>
      </c>
      <c r="B5153" s="354" t="s">
        <v>41962</v>
      </c>
      <c r="C5153" s="353" t="s">
        <v>6608</v>
      </c>
      <c r="D5153" s="375">
        <v>5.3</v>
      </c>
    </row>
    <row r="5154" spans="1:4" x14ac:dyDescent="0.25">
      <c r="A5154" s="373" t="s">
        <v>41963</v>
      </c>
      <c r="B5154" s="354" t="s">
        <v>41964</v>
      </c>
      <c r="C5154" s="353" t="s">
        <v>6608</v>
      </c>
      <c r="D5154" s="375">
        <v>3.16</v>
      </c>
    </row>
    <row r="5155" spans="1:4" x14ac:dyDescent="0.25">
      <c r="A5155" s="373" t="s">
        <v>41965</v>
      </c>
      <c r="B5155" s="354" t="s">
        <v>41966</v>
      </c>
      <c r="C5155" s="353" t="s">
        <v>6608</v>
      </c>
      <c r="D5155" s="374">
        <v>5.75</v>
      </c>
    </row>
    <row r="5156" spans="1:4" x14ac:dyDescent="0.25">
      <c r="A5156" s="373" t="s">
        <v>41967</v>
      </c>
      <c r="B5156" s="354" t="s">
        <v>41968</v>
      </c>
      <c r="C5156" s="353" t="s">
        <v>6608</v>
      </c>
      <c r="D5156" s="374">
        <v>103.98</v>
      </c>
    </row>
    <row r="5157" spans="1:4" x14ac:dyDescent="0.25">
      <c r="A5157" s="373" t="s">
        <v>41969</v>
      </c>
      <c r="B5157" s="354" t="s">
        <v>41970</v>
      </c>
      <c r="C5157" s="353" t="s">
        <v>6608</v>
      </c>
      <c r="D5157" s="374">
        <v>137.27000000000001</v>
      </c>
    </row>
    <row r="5158" spans="1:4" x14ac:dyDescent="0.25">
      <c r="A5158" s="373" t="s">
        <v>41971</v>
      </c>
      <c r="B5158" s="354" t="s">
        <v>41972</v>
      </c>
      <c r="C5158" s="353" t="s">
        <v>6608</v>
      </c>
      <c r="D5158" s="374">
        <v>9.26</v>
      </c>
    </row>
    <row r="5159" spans="1:4" x14ac:dyDescent="0.25">
      <c r="A5159" s="373" t="s">
        <v>41973</v>
      </c>
      <c r="B5159" s="354" t="s">
        <v>41974</v>
      </c>
      <c r="C5159" s="353" t="s">
        <v>6608</v>
      </c>
      <c r="D5159" s="374">
        <v>2.9</v>
      </c>
    </row>
    <row r="5160" spans="1:4" x14ac:dyDescent="0.25">
      <c r="A5160" s="373" t="s">
        <v>41975</v>
      </c>
      <c r="B5160" s="354" t="s">
        <v>41976</v>
      </c>
      <c r="C5160" s="353" t="s">
        <v>6608</v>
      </c>
      <c r="D5160" s="374">
        <v>0.81</v>
      </c>
    </row>
    <row r="5161" spans="1:4" x14ac:dyDescent="0.25">
      <c r="A5161" s="373" t="s">
        <v>41977</v>
      </c>
      <c r="B5161" s="354" t="s">
        <v>41978</v>
      </c>
      <c r="C5161" s="353" t="s">
        <v>6608</v>
      </c>
      <c r="D5161" s="374">
        <v>3.55</v>
      </c>
    </row>
    <row r="5162" spans="1:4" x14ac:dyDescent="0.25">
      <c r="A5162" s="373" t="s">
        <v>41979</v>
      </c>
      <c r="B5162" s="354"/>
      <c r="C5162" s="353"/>
      <c r="D5162" s="374"/>
    </row>
    <row r="5163" spans="1:4" x14ac:dyDescent="0.25">
      <c r="A5163" s="373" t="s">
        <v>41980</v>
      </c>
      <c r="B5163" s="354"/>
      <c r="C5163" s="353"/>
      <c r="D5163" s="374"/>
    </row>
    <row r="5164" spans="1:4" x14ac:dyDescent="0.25">
      <c r="A5164" s="373" t="s">
        <v>41981</v>
      </c>
      <c r="B5164" s="354" t="s">
        <v>41982</v>
      </c>
      <c r="C5164" s="353" t="s">
        <v>6608</v>
      </c>
      <c r="D5164" s="374">
        <v>2.14</v>
      </c>
    </row>
    <row r="5165" spans="1:4" x14ac:dyDescent="0.25">
      <c r="A5165" s="373" t="s">
        <v>41983</v>
      </c>
      <c r="B5165" s="354"/>
      <c r="C5165" s="353"/>
      <c r="D5165" s="374"/>
    </row>
    <row r="5166" spans="1:4" x14ac:dyDescent="0.25">
      <c r="A5166" s="373" t="s">
        <v>41984</v>
      </c>
      <c r="B5166" s="354" t="s">
        <v>41985</v>
      </c>
      <c r="C5166" s="353" t="s">
        <v>6608</v>
      </c>
      <c r="D5166" s="374">
        <v>85.49</v>
      </c>
    </row>
    <row r="5167" spans="1:4" x14ac:dyDescent="0.25">
      <c r="A5167" s="373" t="s">
        <v>41986</v>
      </c>
      <c r="B5167" s="354" t="s">
        <v>41987</v>
      </c>
      <c r="C5167" s="353" t="s">
        <v>6608</v>
      </c>
      <c r="D5167" s="374">
        <v>47.7</v>
      </c>
    </row>
    <row r="5168" spans="1:4" x14ac:dyDescent="0.25">
      <c r="A5168" s="373" t="s">
        <v>41988</v>
      </c>
      <c r="B5168" s="354"/>
      <c r="C5168" s="353"/>
      <c r="D5168" s="374"/>
    </row>
    <row r="5169" spans="1:4" x14ac:dyDescent="0.25">
      <c r="A5169" s="373" t="s">
        <v>41989</v>
      </c>
      <c r="B5169" s="354" t="s">
        <v>41990</v>
      </c>
      <c r="C5169" s="353" t="s">
        <v>6608</v>
      </c>
      <c r="D5169" s="374">
        <v>14.46</v>
      </c>
    </row>
    <row r="5170" spans="1:4" x14ac:dyDescent="0.25">
      <c r="A5170" s="373" t="s">
        <v>41991</v>
      </c>
      <c r="B5170" s="354"/>
      <c r="C5170" s="353"/>
      <c r="D5170" s="374"/>
    </row>
    <row r="5171" spans="1:4" x14ac:dyDescent="0.25">
      <c r="A5171" s="373" t="s">
        <v>41992</v>
      </c>
      <c r="B5171" s="354"/>
      <c r="C5171" s="353"/>
      <c r="D5171" s="374"/>
    </row>
    <row r="5172" spans="1:4" x14ac:dyDescent="0.25">
      <c r="A5172" s="373" t="s">
        <v>41993</v>
      </c>
      <c r="B5172" s="354" t="s">
        <v>41994</v>
      </c>
      <c r="C5172" s="353" t="s">
        <v>6608</v>
      </c>
      <c r="D5172" s="374">
        <v>151.56</v>
      </c>
    </row>
    <row r="5173" spans="1:4" x14ac:dyDescent="0.25">
      <c r="A5173" s="373" t="s">
        <v>41995</v>
      </c>
      <c r="B5173" s="354" t="s">
        <v>41996</v>
      </c>
      <c r="C5173" s="353" t="s">
        <v>6608</v>
      </c>
      <c r="D5173" s="374">
        <v>142.88999999999999</v>
      </c>
    </row>
    <row r="5174" spans="1:4" x14ac:dyDescent="0.25">
      <c r="A5174" s="373" t="s">
        <v>41997</v>
      </c>
      <c r="B5174" s="354" t="s">
        <v>41998</v>
      </c>
      <c r="C5174" s="353" t="s">
        <v>6608</v>
      </c>
      <c r="D5174" s="374">
        <v>147.13999999999999</v>
      </c>
    </row>
    <row r="5175" spans="1:4" x14ac:dyDescent="0.25">
      <c r="A5175" s="373" t="s">
        <v>41999</v>
      </c>
      <c r="B5175" s="354" t="s">
        <v>42000</v>
      </c>
      <c r="C5175" s="353" t="s">
        <v>6608</v>
      </c>
      <c r="D5175" s="374">
        <v>147.13999999999999</v>
      </c>
    </row>
    <row r="5176" spans="1:4" x14ac:dyDescent="0.25">
      <c r="A5176" s="373" t="s">
        <v>42001</v>
      </c>
      <c r="B5176" s="354" t="s">
        <v>42002</v>
      </c>
      <c r="C5176" s="353" t="s">
        <v>6608</v>
      </c>
      <c r="D5176" s="374">
        <v>122.71</v>
      </c>
    </row>
    <row r="5177" spans="1:4" x14ac:dyDescent="0.25">
      <c r="A5177" s="373" t="s">
        <v>42003</v>
      </c>
      <c r="B5177" s="354" t="s">
        <v>42004</v>
      </c>
      <c r="C5177" s="353" t="s">
        <v>6608</v>
      </c>
      <c r="D5177" s="374">
        <v>111.34</v>
      </c>
    </row>
    <row r="5178" spans="1:4" x14ac:dyDescent="0.25">
      <c r="A5178" s="373" t="s">
        <v>42005</v>
      </c>
      <c r="B5178" s="354" t="s">
        <v>42006</v>
      </c>
      <c r="C5178" s="353" t="s">
        <v>6608</v>
      </c>
      <c r="D5178" s="374">
        <v>130.1</v>
      </c>
    </row>
    <row r="5179" spans="1:4" x14ac:dyDescent="0.25">
      <c r="A5179" s="373" t="s">
        <v>42007</v>
      </c>
      <c r="B5179" s="354" t="s">
        <v>42008</v>
      </c>
      <c r="C5179" s="353" t="s">
        <v>6608</v>
      </c>
      <c r="D5179" s="374">
        <v>154.18</v>
      </c>
    </row>
    <row r="5180" spans="1:4" x14ac:dyDescent="0.25">
      <c r="A5180" s="373" t="s">
        <v>42009</v>
      </c>
      <c r="B5180" s="354" t="s">
        <v>42010</v>
      </c>
      <c r="C5180" s="353" t="s">
        <v>6608</v>
      </c>
      <c r="D5180" s="374">
        <v>180.64</v>
      </c>
    </row>
    <row r="5181" spans="1:4" x14ac:dyDescent="0.25">
      <c r="A5181" s="373" t="s">
        <v>42011</v>
      </c>
      <c r="B5181" s="354" t="s">
        <v>42012</v>
      </c>
      <c r="C5181" s="353" t="s">
        <v>6608</v>
      </c>
      <c r="D5181" s="374">
        <v>137.62</v>
      </c>
    </row>
    <row r="5182" spans="1:4" x14ac:dyDescent="0.25">
      <c r="A5182" s="373" t="s">
        <v>42013</v>
      </c>
      <c r="B5182" s="354" t="s">
        <v>42014</v>
      </c>
      <c r="C5182" s="353" t="s">
        <v>6608</v>
      </c>
      <c r="D5182" s="374">
        <v>150</v>
      </c>
    </row>
    <row r="5183" spans="1:4" x14ac:dyDescent="0.25">
      <c r="A5183" s="373" t="s">
        <v>42015</v>
      </c>
      <c r="B5183" s="354" t="s">
        <v>42016</v>
      </c>
      <c r="C5183" s="353" t="s">
        <v>6608</v>
      </c>
      <c r="D5183" s="374">
        <v>143.5</v>
      </c>
    </row>
    <row r="5184" spans="1:4" x14ac:dyDescent="0.25">
      <c r="A5184" s="373" t="s">
        <v>42017</v>
      </c>
      <c r="B5184" s="354" t="s">
        <v>42018</v>
      </c>
      <c r="C5184" s="353" t="s">
        <v>6608</v>
      </c>
      <c r="D5184" s="374">
        <v>90</v>
      </c>
    </row>
    <row r="5185" spans="1:4" x14ac:dyDescent="0.25">
      <c r="A5185" s="373" t="s">
        <v>42019</v>
      </c>
      <c r="B5185" s="354" t="s">
        <v>42020</v>
      </c>
      <c r="C5185" s="353" t="s">
        <v>6608</v>
      </c>
      <c r="D5185" s="374">
        <v>177.34</v>
      </c>
    </row>
    <row r="5186" spans="1:4" x14ac:dyDescent="0.25">
      <c r="A5186" s="373" t="s">
        <v>42021</v>
      </c>
      <c r="B5186" s="354" t="s">
        <v>42022</v>
      </c>
      <c r="C5186" s="353" t="s">
        <v>6608</v>
      </c>
      <c r="D5186" s="374">
        <v>50</v>
      </c>
    </row>
    <row r="5187" spans="1:4" x14ac:dyDescent="0.25">
      <c r="A5187" s="373" t="s">
        <v>42023</v>
      </c>
      <c r="B5187" s="354" t="s">
        <v>42024</v>
      </c>
      <c r="C5187" s="353" t="s">
        <v>6608</v>
      </c>
      <c r="D5187" s="374">
        <v>139</v>
      </c>
    </row>
    <row r="5188" spans="1:4" x14ac:dyDescent="0.25">
      <c r="A5188" s="373" t="s">
        <v>42025</v>
      </c>
      <c r="B5188" s="354"/>
      <c r="C5188" s="353"/>
      <c r="D5188" s="375"/>
    </row>
    <row r="5189" spans="1:4" x14ac:dyDescent="0.25">
      <c r="A5189" s="373" t="s">
        <v>42026</v>
      </c>
      <c r="B5189" s="354" t="s">
        <v>42027</v>
      </c>
      <c r="C5189" s="353" t="s">
        <v>6599</v>
      </c>
      <c r="D5189" s="374">
        <v>1073.4000000000001</v>
      </c>
    </row>
    <row r="5190" spans="1:4" x14ac:dyDescent="0.25">
      <c r="A5190" s="373" t="s">
        <v>42028</v>
      </c>
      <c r="B5190" s="354" t="s">
        <v>42029</v>
      </c>
      <c r="C5190" s="353" t="s">
        <v>6663</v>
      </c>
      <c r="D5190" s="374">
        <v>1.47</v>
      </c>
    </row>
    <row r="5191" spans="1:4" x14ac:dyDescent="0.25">
      <c r="A5191" s="373" t="s">
        <v>42030</v>
      </c>
      <c r="B5191" s="354" t="s">
        <v>42031</v>
      </c>
      <c r="C5191" s="353" t="s">
        <v>6599</v>
      </c>
      <c r="D5191" s="374">
        <v>124.4</v>
      </c>
    </row>
    <row r="5192" spans="1:4" x14ac:dyDescent="0.25">
      <c r="A5192" s="372" t="s">
        <v>42032</v>
      </c>
      <c r="B5192" s="372"/>
      <c r="C5192" s="371"/>
      <c r="D5192" s="376"/>
    </row>
    <row r="5193" spans="1:4" x14ac:dyDescent="0.25">
      <c r="A5193" s="372" t="s">
        <v>42033</v>
      </c>
      <c r="B5193" s="372" t="s">
        <v>42034</v>
      </c>
      <c r="C5193" s="371" t="s">
        <v>6608</v>
      </c>
      <c r="D5193" s="376">
        <v>9</v>
      </c>
    </row>
    <row r="5194" spans="1:4" x14ac:dyDescent="0.25">
      <c r="A5194" s="372" t="s">
        <v>42035</v>
      </c>
      <c r="B5194" s="372" t="s">
        <v>42036</v>
      </c>
      <c r="C5194" s="371" t="s">
        <v>6608</v>
      </c>
      <c r="D5194" s="376">
        <v>9</v>
      </c>
    </row>
    <row r="5195" spans="1:4" x14ac:dyDescent="0.25">
      <c r="A5195" s="372" t="s">
        <v>42037</v>
      </c>
      <c r="B5195" s="372" t="s">
        <v>42038</v>
      </c>
      <c r="C5195" s="371" t="s">
        <v>6608</v>
      </c>
      <c r="D5195" s="376">
        <v>3.8</v>
      </c>
    </row>
    <row r="5196" spans="1:4" x14ac:dyDescent="0.25">
      <c r="A5196" s="372" t="s">
        <v>42039</v>
      </c>
      <c r="B5196" s="372" t="s">
        <v>42040</v>
      </c>
      <c r="C5196" s="371" t="s">
        <v>6608</v>
      </c>
      <c r="D5196" s="376">
        <v>4</v>
      </c>
    </row>
    <row r="5197" spans="1:4" x14ac:dyDescent="0.25">
      <c r="A5197" s="372" t="s">
        <v>42041</v>
      </c>
      <c r="B5197" s="372" t="s">
        <v>42042</v>
      </c>
      <c r="C5197" s="371" t="s">
        <v>6608</v>
      </c>
      <c r="D5197" s="376">
        <v>4</v>
      </c>
    </row>
    <row r="5198" spans="1:4" x14ac:dyDescent="0.25">
      <c r="A5198" s="372" t="s">
        <v>42043</v>
      </c>
      <c r="B5198" s="372" t="s">
        <v>42044</v>
      </c>
      <c r="C5198" s="371" t="s">
        <v>6608</v>
      </c>
      <c r="D5198" s="376">
        <v>0.86</v>
      </c>
    </row>
    <row r="5199" spans="1:4" x14ac:dyDescent="0.25">
      <c r="A5199" s="372" t="s">
        <v>42045</v>
      </c>
      <c r="B5199" s="372" t="s">
        <v>42046</v>
      </c>
      <c r="C5199" s="371" t="s">
        <v>6590</v>
      </c>
      <c r="D5199" s="376">
        <v>17.579999999999998</v>
      </c>
    </row>
    <row r="5200" spans="1:4" x14ac:dyDescent="0.25">
      <c r="A5200" s="372" t="s">
        <v>42047</v>
      </c>
      <c r="B5200" s="372" t="s">
        <v>42048</v>
      </c>
      <c r="C5200" s="371" t="s">
        <v>6590</v>
      </c>
      <c r="D5200" s="376">
        <v>6.36</v>
      </c>
    </row>
    <row r="5201" spans="1:4" x14ac:dyDescent="0.25">
      <c r="A5201" s="372" t="s">
        <v>42049</v>
      </c>
      <c r="B5201" s="372" t="s">
        <v>42050</v>
      </c>
      <c r="C5201" s="371" t="s">
        <v>6590</v>
      </c>
      <c r="D5201" s="376">
        <v>14.58</v>
      </c>
    </row>
    <row r="5202" spans="1:4" x14ac:dyDescent="0.25">
      <c r="A5202" s="372" t="s">
        <v>42051</v>
      </c>
      <c r="B5202" s="372"/>
      <c r="C5202" s="371"/>
      <c r="D5202" s="376"/>
    </row>
    <row r="5203" spans="1:4" x14ac:dyDescent="0.25">
      <c r="A5203" s="372" t="s">
        <v>42052</v>
      </c>
      <c r="B5203" s="372"/>
      <c r="C5203" s="371"/>
      <c r="D5203" s="376"/>
    </row>
    <row r="5204" spans="1:4" x14ac:dyDescent="0.25">
      <c r="A5204" s="372" t="s">
        <v>42053</v>
      </c>
      <c r="B5204" s="372" t="s">
        <v>42054</v>
      </c>
      <c r="C5204" s="371" t="s">
        <v>6608</v>
      </c>
      <c r="D5204" s="376">
        <v>353.26</v>
      </c>
    </row>
    <row r="5205" spans="1:4" x14ac:dyDescent="0.25">
      <c r="A5205" s="372" t="s">
        <v>42055</v>
      </c>
      <c r="B5205" s="372" t="s">
        <v>42056</v>
      </c>
      <c r="C5205" s="371" t="s">
        <v>6608</v>
      </c>
      <c r="D5205" s="376">
        <v>159.87</v>
      </c>
    </row>
    <row r="5206" spans="1:4" x14ac:dyDescent="0.25">
      <c r="A5206" s="372" t="s">
        <v>42057</v>
      </c>
      <c r="B5206" s="372"/>
      <c r="C5206" s="371"/>
      <c r="D5206" s="376"/>
    </row>
    <row r="5207" spans="1:4" x14ac:dyDescent="0.25">
      <c r="A5207" s="372" t="s">
        <v>42058</v>
      </c>
      <c r="B5207" s="372" t="s">
        <v>42059</v>
      </c>
      <c r="C5207" s="371" t="s">
        <v>6608</v>
      </c>
      <c r="D5207" s="376">
        <v>51.96</v>
      </c>
    </row>
    <row r="5208" spans="1:4" x14ac:dyDescent="0.25">
      <c r="A5208" s="372" t="s">
        <v>42060</v>
      </c>
      <c r="B5208" s="372"/>
      <c r="C5208" s="371"/>
      <c r="D5208" s="376"/>
    </row>
    <row r="5209" spans="1:4" x14ac:dyDescent="0.25">
      <c r="A5209" s="372" t="s">
        <v>42061</v>
      </c>
      <c r="B5209" s="372" t="s">
        <v>42062</v>
      </c>
      <c r="C5209" s="371" t="s">
        <v>6594</v>
      </c>
      <c r="D5209" s="376">
        <v>16.64</v>
      </c>
    </row>
    <row r="5210" spans="1:4" x14ac:dyDescent="0.25">
      <c r="A5210" s="372" t="s">
        <v>42063</v>
      </c>
      <c r="B5210" s="372" t="s">
        <v>42064</v>
      </c>
      <c r="C5210" s="371" t="s">
        <v>6608</v>
      </c>
      <c r="D5210" s="376">
        <v>8.64</v>
      </c>
    </row>
    <row r="5211" spans="1:4" x14ac:dyDescent="0.25">
      <c r="A5211" s="372" t="s">
        <v>42065</v>
      </c>
      <c r="B5211" s="372" t="s">
        <v>42066</v>
      </c>
      <c r="C5211" s="371" t="s">
        <v>6608</v>
      </c>
      <c r="D5211" s="376">
        <v>6.9</v>
      </c>
    </row>
    <row r="5212" spans="1:4" x14ac:dyDescent="0.25">
      <c r="A5212" s="372" t="s">
        <v>42067</v>
      </c>
      <c r="B5212" s="372" t="s">
        <v>42068</v>
      </c>
      <c r="C5212" s="371" t="s">
        <v>6608</v>
      </c>
      <c r="D5212" s="376">
        <v>37.43</v>
      </c>
    </row>
    <row r="5213" spans="1:4" x14ac:dyDescent="0.25">
      <c r="A5213" s="372" t="s">
        <v>42069</v>
      </c>
      <c r="B5213" s="372" t="s">
        <v>42070</v>
      </c>
      <c r="C5213" s="371" t="s">
        <v>6608</v>
      </c>
      <c r="D5213" s="376">
        <v>141.16999999999999</v>
      </c>
    </row>
    <row r="5214" spans="1:4" x14ac:dyDescent="0.25">
      <c r="A5214" s="372" t="s">
        <v>42071</v>
      </c>
      <c r="B5214" s="372" t="s">
        <v>42072</v>
      </c>
      <c r="C5214" s="371" t="s">
        <v>6608</v>
      </c>
      <c r="D5214" s="376">
        <v>183.15</v>
      </c>
    </row>
    <row r="5215" spans="1:4" x14ac:dyDescent="0.25">
      <c r="A5215" s="372" t="s">
        <v>42073</v>
      </c>
      <c r="B5215" s="372" t="s">
        <v>42074</v>
      </c>
      <c r="C5215" s="371" t="s">
        <v>6608</v>
      </c>
      <c r="D5215" s="376">
        <v>40.020000000000003</v>
      </c>
    </row>
    <row r="5216" spans="1:4" x14ac:dyDescent="0.25">
      <c r="A5216" s="372" t="s">
        <v>42075</v>
      </c>
      <c r="B5216" s="372" t="s">
        <v>42076</v>
      </c>
      <c r="C5216" s="371" t="s">
        <v>6608</v>
      </c>
      <c r="D5216" s="376">
        <v>75.400000000000006</v>
      </c>
    </row>
    <row r="5217" spans="1:4" x14ac:dyDescent="0.25">
      <c r="A5217" s="372" t="s">
        <v>42077</v>
      </c>
      <c r="B5217" s="372"/>
      <c r="C5217" s="371"/>
      <c r="D5217" s="376"/>
    </row>
    <row r="5218" spans="1:4" x14ac:dyDescent="0.25">
      <c r="A5218" s="372" t="s">
        <v>42078</v>
      </c>
      <c r="B5218" s="372" t="s">
        <v>42079</v>
      </c>
      <c r="C5218" s="371" t="s">
        <v>6608</v>
      </c>
      <c r="D5218" s="376">
        <v>81.64</v>
      </c>
    </row>
    <row r="5219" spans="1:4" x14ac:dyDescent="0.25">
      <c r="A5219" s="372" t="s">
        <v>42080</v>
      </c>
      <c r="B5219" s="372" t="s">
        <v>42081</v>
      </c>
      <c r="C5219" s="371" t="s">
        <v>6608</v>
      </c>
      <c r="D5219" s="376">
        <v>189.42</v>
      </c>
    </row>
    <row r="5220" spans="1:4" x14ac:dyDescent="0.25">
      <c r="A5220" s="372" t="s">
        <v>42082</v>
      </c>
      <c r="B5220" s="372" t="s">
        <v>42083</v>
      </c>
      <c r="C5220" s="371" t="s">
        <v>6608</v>
      </c>
      <c r="D5220" s="376">
        <v>191.97</v>
      </c>
    </row>
    <row r="5221" spans="1:4" x14ac:dyDescent="0.25">
      <c r="A5221" s="372" t="s">
        <v>42084</v>
      </c>
      <c r="B5221" s="372"/>
      <c r="C5221" s="371"/>
      <c r="D5221" s="376"/>
    </row>
    <row r="5222" spans="1:4" x14ac:dyDescent="0.25">
      <c r="A5222" s="372" t="s">
        <v>42085</v>
      </c>
      <c r="B5222" s="372" t="s">
        <v>42086</v>
      </c>
      <c r="C5222" s="371" t="s">
        <v>6608</v>
      </c>
      <c r="D5222" s="376">
        <v>116.73</v>
      </c>
    </row>
    <row r="5223" spans="1:4" x14ac:dyDescent="0.25">
      <c r="A5223" s="372" t="s">
        <v>42087</v>
      </c>
      <c r="B5223" s="372" t="s">
        <v>42088</v>
      </c>
      <c r="C5223" s="371" t="s">
        <v>6608</v>
      </c>
      <c r="D5223" s="376">
        <v>27.1</v>
      </c>
    </row>
    <row r="5224" spans="1:4" x14ac:dyDescent="0.25">
      <c r="A5224" s="372" t="s">
        <v>42089</v>
      </c>
      <c r="B5224" s="372" t="s">
        <v>42090</v>
      </c>
      <c r="C5224" s="371" t="s">
        <v>6608</v>
      </c>
      <c r="D5224" s="376">
        <v>34.97</v>
      </c>
    </row>
    <row r="5225" spans="1:4" x14ac:dyDescent="0.25">
      <c r="A5225" s="372" t="s">
        <v>42091</v>
      </c>
      <c r="B5225" s="372" t="s">
        <v>42092</v>
      </c>
      <c r="C5225" s="371" t="s">
        <v>6608</v>
      </c>
      <c r="D5225" s="376">
        <v>283.33999999999997</v>
      </c>
    </row>
    <row r="5226" spans="1:4" x14ac:dyDescent="0.25">
      <c r="A5226" s="372" t="s">
        <v>42093</v>
      </c>
      <c r="B5226" s="372" t="s">
        <v>42094</v>
      </c>
      <c r="C5226" s="371" t="s">
        <v>6608</v>
      </c>
      <c r="D5226" s="376">
        <v>290</v>
      </c>
    </row>
    <row r="5227" spans="1:4" x14ac:dyDescent="0.25">
      <c r="A5227" s="372" t="s">
        <v>42095</v>
      </c>
      <c r="B5227" s="372" t="s">
        <v>42096</v>
      </c>
      <c r="C5227" s="371" t="s">
        <v>6608</v>
      </c>
      <c r="D5227" s="376">
        <v>208.77</v>
      </c>
    </row>
    <row r="5228" spans="1:4" x14ac:dyDescent="0.25">
      <c r="A5228" s="372" t="s">
        <v>42097</v>
      </c>
      <c r="B5228" s="372" t="s">
        <v>42098</v>
      </c>
      <c r="C5228" s="371" t="s">
        <v>6608</v>
      </c>
      <c r="D5228" s="376">
        <v>149.9</v>
      </c>
    </row>
    <row r="5229" spans="1:4" x14ac:dyDescent="0.25">
      <c r="A5229" s="372" t="s">
        <v>42099</v>
      </c>
      <c r="B5229" s="372" t="s">
        <v>42100</v>
      </c>
      <c r="C5229" s="371" t="s">
        <v>6608</v>
      </c>
      <c r="D5229" s="376">
        <v>275.51</v>
      </c>
    </row>
    <row r="5230" spans="1:4" x14ac:dyDescent="0.25">
      <c r="A5230" s="372" t="s">
        <v>42101</v>
      </c>
      <c r="B5230" s="372" t="s">
        <v>42102</v>
      </c>
      <c r="C5230" s="371" t="s">
        <v>6663</v>
      </c>
      <c r="D5230" s="376">
        <v>254</v>
      </c>
    </row>
    <row r="5231" spans="1:4" x14ac:dyDescent="0.25">
      <c r="A5231" s="372" t="s">
        <v>42103</v>
      </c>
      <c r="B5231" s="372"/>
      <c r="C5231" s="371"/>
      <c r="D5231" s="376"/>
    </row>
    <row r="5232" spans="1:4" x14ac:dyDescent="0.25">
      <c r="A5232" s="372" t="s">
        <v>42104</v>
      </c>
      <c r="B5232" s="372" t="s">
        <v>42105</v>
      </c>
      <c r="C5232" s="371" t="s">
        <v>6608</v>
      </c>
      <c r="D5232" s="376">
        <v>9.25</v>
      </c>
    </row>
    <row r="5233" spans="1:4" x14ac:dyDescent="0.25">
      <c r="A5233" s="372" t="s">
        <v>42106</v>
      </c>
      <c r="B5233" s="372" t="s">
        <v>42107</v>
      </c>
      <c r="C5233" s="371" t="s">
        <v>6608</v>
      </c>
      <c r="D5233" s="376">
        <v>16.04</v>
      </c>
    </row>
    <row r="5234" spans="1:4" x14ac:dyDescent="0.25">
      <c r="A5234" s="372" t="s">
        <v>42108</v>
      </c>
      <c r="B5234" s="372"/>
      <c r="C5234" s="371"/>
      <c r="D5234" s="376"/>
    </row>
    <row r="5235" spans="1:4" x14ac:dyDescent="0.25">
      <c r="A5235" s="372" t="s">
        <v>42109</v>
      </c>
      <c r="B5235" s="372"/>
      <c r="C5235" s="371"/>
      <c r="D5235" s="376"/>
    </row>
    <row r="5236" spans="1:4" x14ac:dyDescent="0.25">
      <c r="A5236" s="372" t="s">
        <v>42110</v>
      </c>
      <c r="B5236" s="372" t="s">
        <v>42111</v>
      </c>
      <c r="C5236" s="371" t="s">
        <v>6663</v>
      </c>
      <c r="D5236" s="376">
        <v>115.8</v>
      </c>
    </row>
    <row r="5237" spans="1:4" x14ac:dyDescent="0.25">
      <c r="A5237" s="372" t="s">
        <v>42112</v>
      </c>
      <c r="B5237" s="372" t="s">
        <v>42113</v>
      </c>
      <c r="C5237" s="371" t="s">
        <v>6663</v>
      </c>
      <c r="D5237" s="376">
        <v>60.52</v>
      </c>
    </row>
    <row r="5238" spans="1:4" x14ac:dyDescent="0.25">
      <c r="A5238" s="372" t="s">
        <v>42114</v>
      </c>
      <c r="B5238" s="372" t="s">
        <v>42115</v>
      </c>
      <c r="C5238" s="371" t="s">
        <v>6663</v>
      </c>
      <c r="D5238" s="376">
        <v>43.75</v>
      </c>
    </row>
    <row r="5239" spans="1:4" x14ac:dyDescent="0.25">
      <c r="A5239" s="372" t="s">
        <v>42116</v>
      </c>
      <c r="B5239" s="372" t="s">
        <v>42117</v>
      </c>
      <c r="C5239" s="371" t="s">
        <v>6663</v>
      </c>
      <c r="D5239" s="376">
        <v>109.45</v>
      </c>
    </row>
    <row r="5240" spans="1:4" x14ac:dyDescent="0.25">
      <c r="A5240" s="372" t="s">
        <v>42118</v>
      </c>
      <c r="B5240" s="372" t="s">
        <v>42119</v>
      </c>
      <c r="C5240" s="371" t="s">
        <v>6663</v>
      </c>
      <c r="D5240" s="376">
        <v>29.65</v>
      </c>
    </row>
    <row r="5241" spans="1:4" x14ac:dyDescent="0.25">
      <c r="A5241" s="372" t="s">
        <v>42120</v>
      </c>
      <c r="B5241" s="372" t="s">
        <v>42121</v>
      </c>
      <c r="C5241" s="371" t="s">
        <v>6663</v>
      </c>
      <c r="D5241" s="376">
        <v>17.52</v>
      </c>
    </row>
    <row r="5242" spans="1:4" x14ac:dyDescent="0.25">
      <c r="A5242" s="372" t="s">
        <v>42122</v>
      </c>
      <c r="B5242" s="372" t="s">
        <v>42123</v>
      </c>
      <c r="C5242" s="371" t="s">
        <v>6663</v>
      </c>
      <c r="D5242" s="376">
        <v>80</v>
      </c>
    </row>
    <row r="5243" spans="1:4" x14ac:dyDescent="0.25">
      <c r="A5243" s="372" t="s">
        <v>42124</v>
      </c>
      <c r="B5243" s="372" t="s">
        <v>42125</v>
      </c>
      <c r="C5243" s="371" t="s">
        <v>6590</v>
      </c>
      <c r="D5243" s="376">
        <v>85</v>
      </c>
    </row>
    <row r="5244" spans="1:4" x14ac:dyDescent="0.25">
      <c r="A5244" s="372" t="s">
        <v>42126</v>
      </c>
      <c r="B5244" s="372" t="s">
        <v>42127</v>
      </c>
      <c r="C5244" s="371" t="s">
        <v>9850</v>
      </c>
      <c r="D5244" s="376">
        <v>70.28</v>
      </c>
    </row>
    <row r="5245" spans="1:4" x14ac:dyDescent="0.25">
      <c r="A5245" s="372" t="s">
        <v>42128</v>
      </c>
      <c r="B5245" s="372"/>
      <c r="C5245" s="371"/>
      <c r="D5245" s="376"/>
    </row>
    <row r="5246" spans="1:4" x14ac:dyDescent="0.25">
      <c r="A5246" s="372" t="s">
        <v>42129</v>
      </c>
      <c r="B5246" s="372" t="s">
        <v>42130</v>
      </c>
      <c r="C5246" s="371" t="s">
        <v>6594</v>
      </c>
      <c r="D5246" s="376">
        <v>0.17</v>
      </c>
    </row>
    <row r="5247" spans="1:4" x14ac:dyDescent="0.25">
      <c r="A5247" s="372" t="s">
        <v>42131</v>
      </c>
      <c r="B5247" s="372" t="s">
        <v>42132</v>
      </c>
      <c r="C5247" s="371" t="s">
        <v>6594</v>
      </c>
      <c r="D5247" s="376">
        <v>2.19</v>
      </c>
    </row>
    <row r="5248" spans="1:4" x14ac:dyDescent="0.25">
      <c r="A5248" s="372" t="s">
        <v>42133</v>
      </c>
      <c r="B5248" s="372" t="s">
        <v>42134</v>
      </c>
      <c r="C5248" s="371" t="s">
        <v>6594</v>
      </c>
      <c r="D5248" s="376">
        <v>0.5</v>
      </c>
    </row>
    <row r="5249" spans="1:4" x14ac:dyDescent="0.25">
      <c r="A5249" s="372" t="s">
        <v>42135</v>
      </c>
      <c r="B5249" s="372"/>
      <c r="C5249" s="371"/>
      <c r="D5249" s="376"/>
    </row>
    <row r="5250" spans="1:4" x14ac:dyDescent="0.25">
      <c r="A5250" s="372" t="s">
        <v>42136</v>
      </c>
      <c r="B5250" s="372" t="s">
        <v>42137</v>
      </c>
      <c r="C5250" s="371" t="s">
        <v>6594</v>
      </c>
      <c r="D5250" s="376">
        <v>2.5</v>
      </c>
    </row>
    <row r="5251" spans="1:4" x14ac:dyDescent="0.25">
      <c r="A5251" s="372" t="s">
        <v>42138</v>
      </c>
      <c r="B5251" s="372"/>
      <c r="C5251" s="371"/>
      <c r="D5251" s="376"/>
    </row>
    <row r="5252" spans="1:4" x14ac:dyDescent="0.25">
      <c r="A5252" s="372" t="s">
        <v>42139</v>
      </c>
      <c r="B5252" s="372" t="s">
        <v>42140</v>
      </c>
      <c r="C5252" s="371" t="s">
        <v>6594</v>
      </c>
      <c r="D5252" s="376">
        <v>6.92</v>
      </c>
    </row>
    <row r="5253" spans="1:4" x14ac:dyDescent="0.25">
      <c r="A5253" s="372" t="s">
        <v>42141</v>
      </c>
      <c r="B5253" s="372"/>
      <c r="C5253" s="371"/>
      <c r="D5253" s="376"/>
    </row>
    <row r="5254" spans="1:4" x14ac:dyDescent="0.25">
      <c r="A5254" s="372" t="s">
        <v>42142</v>
      </c>
      <c r="B5254" s="372" t="s">
        <v>42143</v>
      </c>
      <c r="C5254" s="371" t="s">
        <v>6663</v>
      </c>
      <c r="D5254" s="376">
        <v>41.12</v>
      </c>
    </row>
    <row r="5255" spans="1:4" x14ac:dyDescent="0.25">
      <c r="A5255" s="372" t="s">
        <v>42144</v>
      </c>
      <c r="B5255" s="372"/>
      <c r="C5255" s="371"/>
      <c r="D5255" s="376"/>
    </row>
    <row r="5256" spans="1:4" x14ac:dyDescent="0.25">
      <c r="A5256" s="372" t="s">
        <v>42145</v>
      </c>
      <c r="B5256" s="372" t="s">
        <v>42146</v>
      </c>
      <c r="C5256" s="371" t="s">
        <v>6663</v>
      </c>
      <c r="D5256" s="376">
        <v>88.93</v>
      </c>
    </row>
    <row r="5257" spans="1:4" x14ac:dyDescent="0.25">
      <c r="A5257" s="372" t="s">
        <v>42147</v>
      </c>
      <c r="B5257" s="372"/>
      <c r="C5257" s="371"/>
      <c r="D5257" s="376"/>
    </row>
    <row r="5258" spans="1:4" x14ac:dyDescent="0.25">
      <c r="A5258" s="372" t="s">
        <v>42148</v>
      </c>
      <c r="B5258" s="372" t="s">
        <v>42149</v>
      </c>
      <c r="C5258" s="371" t="s">
        <v>6590</v>
      </c>
      <c r="D5258" s="376">
        <v>8.1</v>
      </c>
    </row>
    <row r="5259" spans="1:4" x14ac:dyDescent="0.25">
      <c r="A5259" s="372" t="s">
        <v>42150</v>
      </c>
      <c r="B5259" s="372"/>
      <c r="C5259" s="371"/>
      <c r="D5259" s="376"/>
    </row>
    <row r="5260" spans="1:4" x14ac:dyDescent="0.25">
      <c r="A5260" s="372" t="s">
        <v>42151</v>
      </c>
      <c r="B5260" s="372" t="s">
        <v>42152</v>
      </c>
      <c r="C5260" s="371" t="s">
        <v>6594</v>
      </c>
      <c r="D5260" s="376">
        <v>1.56</v>
      </c>
    </row>
    <row r="5261" spans="1:4" x14ac:dyDescent="0.25">
      <c r="A5261" s="372" t="s">
        <v>42153</v>
      </c>
      <c r="B5261" s="372" t="s">
        <v>42154</v>
      </c>
      <c r="C5261" s="371" t="s">
        <v>6590</v>
      </c>
      <c r="D5261" s="376">
        <v>3.2</v>
      </c>
    </row>
    <row r="5262" spans="1:4" x14ac:dyDescent="0.25">
      <c r="A5262" s="372" t="s">
        <v>42155</v>
      </c>
      <c r="B5262" s="372"/>
      <c r="C5262" s="371"/>
      <c r="D5262" s="376"/>
    </row>
    <row r="5263" spans="1:4" x14ac:dyDescent="0.25">
      <c r="A5263" s="372" t="s">
        <v>42156</v>
      </c>
      <c r="B5263" s="372"/>
      <c r="C5263" s="371"/>
      <c r="D5263" s="376"/>
    </row>
    <row r="5264" spans="1:4" x14ac:dyDescent="0.25">
      <c r="A5264" s="372" t="s">
        <v>42157</v>
      </c>
      <c r="B5264" s="372" t="s">
        <v>42158</v>
      </c>
      <c r="C5264" s="371" t="s">
        <v>6663</v>
      </c>
      <c r="D5264" s="376">
        <v>20</v>
      </c>
    </row>
    <row r="5265" spans="1:4" x14ac:dyDescent="0.25">
      <c r="A5265" s="372" t="s">
        <v>42159</v>
      </c>
      <c r="B5265" s="372" t="s">
        <v>42160</v>
      </c>
      <c r="C5265" s="371" t="s">
        <v>6663</v>
      </c>
      <c r="D5265" s="376">
        <v>24.69</v>
      </c>
    </row>
    <row r="5266" spans="1:4" x14ac:dyDescent="0.25">
      <c r="A5266" s="372" t="s">
        <v>42161</v>
      </c>
      <c r="B5266" s="372"/>
      <c r="C5266" s="371"/>
      <c r="D5266" s="376"/>
    </row>
    <row r="5267" spans="1:4" x14ac:dyDescent="0.25">
      <c r="A5267" s="372" t="s">
        <v>42162</v>
      </c>
      <c r="B5267" s="372" t="s">
        <v>42163</v>
      </c>
      <c r="C5267" s="371" t="s">
        <v>6663</v>
      </c>
      <c r="D5267" s="376">
        <v>3.05</v>
      </c>
    </row>
    <row r="5268" spans="1:4" x14ac:dyDescent="0.25">
      <c r="A5268" s="372" t="s">
        <v>42164</v>
      </c>
      <c r="B5268" s="372"/>
      <c r="C5268" s="371"/>
      <c r="D5268" s="376"/>
    </row>
    <row r="5269" spans="1:4" x14ac:dyDescent="0.25">
      <c r="A5269" s="372" t="s">
        <v>42165</v>
      </c>
      <c r="B5269" s="372" t="s">
        <v>42166</v>
      </c>
      <c r="C5269" s="371" t="s">
        <v>9850</v>
      </c>
      <c r="D5269" s="376">
        <v>16.440000000000001</v>
      </c>
    </row>
    <row r="5270" spans="1:4" x14ac:dyDescent="0.25">
      <c r="A5270" s="372" t="s">
        <v>42167</v>
      </c>
      <c r="B5270" s="372"/>
      <c r="C5270" s="371"/>
      <c r="D5270" s="376"/>
    </row>
    <row r="5271" spans="1:4" x14ac:dyDescent="0.25">
      <c r="A5271" s="372" t="s">
        <v>42168</v>
      </c>
      <c r="B5271" s="372" t="s">
        <v>42169</v>
      </c>
      <c r="C5271" s="371" t="s">
        <v>6608</v>
      </c>
      <c r="D5271" s="376">
        <v>43.49</v>
      </c>
    </row>
    <row r="5272" spans="1:4" x14ac:dyDescent="0.25">
      <c r="A5272" s="372" t="s">
        <v>42170</v>
      </c>
      <c r="B5272" s="372"/>
      <c r="C5272" s="371"/>
      <c r="D5272" s="376"/>
    </row>
    <row r="5273" spans="1:4" x14ac:dyDescent="0.25">
      <c r="A5273" s="372" t="s">
        <v>42171</v>
      </c>
      <c r="B5273" s="372"/>
      <c r="C5273" s="371"/>
      <c r="D5273" s="376"/>
    </row>
    <row r="5274" spans="1:4" x14ac:dyDescent="0.25">
      <c r="A5274" s="372" t="s">
        <v>42172</v>
      </c>
      <c r="B5274" s="372" t="s">
        <v>42173</v>
      </c>
      <c r="C5274" s="371" t="s">
        <v>6608</v>
      </c>
      <c r="D5274" s="376">
        <v>50.61</v>
      </c>
    </row>
    <row r="5275" spans="1:4" x14ac:dyDescent="0.25">
      <c r="A5275" s="372" t="s">
        <v>42174</v>
      </c>
      <c r="B5275" s="372" t="s">
        <v>42175</v>
      </c>
      <c r="C5275" s="371" t="s">
        <v>6608</v>
      </c>
      <c r="D5275" s="376">
        <v>827</v>
      </c>
    </row>
    <row r="5276" spans="1:4" x14ac:dyDescent="0.25">
      <c r="A5276" s="372" t="s">
        <v>42176</v>
      </c>
      <c r="B5276" s="372" t="s">
        <v>42177</v>
      </c>
      <c r="C5276" s="371" t="s">
        <v>6608</v>
      </c>
      <c r="D5276" s="376">
        <v>134.06</v>
      </c>
    </row>
    <row r="5277" spans="1:4" x14ac:dyDescent="0.25">
      <c r="A5277" s="372" t="s">
        <v>42178</v>
      </c>
      <c r="B5277" s="372" t="s">
        <v>42179</v>
      </c>
      <c r="C5277" s="371" t="s">
        <v>6608</v>
      </c>
      <c r="D5277" s="376">
        <v>112</v>
      </c>
    </row>
    <row r="5278" spans="1:4" x14ac:dyDescent="0.25">
      <c r="A5278" s="372" t="s">
        <v>42180</v>
      </c>
      <c r="B5278" s="372"/>
      <c r="C5278" s="371"/>
      <c r="D5278" s="376"/>
    </row>
    <row r="5279" spans="1:4" x14ac:dyDescent="0.25">
      <c r="A5279" s="372" t="s">
        <v>42181</v>
      </c>
      <c r="B5279" s="372"/>
      <c r="C5279" s="371"/>
      <c r="D5279" s="376"/>
    </row>
    <row r="5280" spans="1:4" x14ac:dyDescent="0.25">
      <c r="A5280" s="372" t="s">
        <v>42182</v>
      </c>
      <c r="B5280" s="372" t="s">
        <v>42183</v>
      </c>
      <c r="C5280" s="371" t="s">
        <v>6596</v>
      </c>
      <c r="D5280" s="376">
        <v>81.599999999999994</v>
      </c>
    </row>
    <row r="5281" spans="1:4" x14ac:dyDescent="0.25">
      <c r="A5281" s="372" t="s">
        <v>42184</v>
      </c>
      <c r="B5281" s="372" t="s">
        <v>42185</v>
      </c>
      <c r="C5281" s="371" t="s">
        <v>6596</v>
      </c>
      <c r="D5281" s="376">
        <v>98.54</v>
      </c>
    </row>
    <row r="5282" spans="1:4" x14ac:dyDescent="0.25">
      <c r="A5282" s="372" t="s">
        <v>42186</v>
      </c>
      <c r="B5282" s="372"/>
      <c r="C5282" s="371"/>
      <c r="D5282" s="376"/>
    </row>
    <row r="5283" spans="1:4" x14ac:dyDescent="0.25">
      <c r="A5283" s="372" t="s">
        <v>42187</v>
      </c>
      <c r="B5283" s="372" t="s">
        <v>42188</v>
      </c>
      <c r="C5283" s="371" t="s">
        <v>6594</v>
      </c>
      <c r="D5283" s="376">
        <v>11.8</v>
      </c>
    </row>
    <row r="5284" spans="1:4" x14ac:dyDescent="0.25">
      <c r="A5284" s="372" t="s">
        <v>42189</v>
      </c>
      <c r="B5284" s="372"/>
      <c r="C5284" s="371"/>
      <c r="D5284" s="376"/>
    </row>
    <row r="5285" spans="1:4" x14ac:dyDescent="0.25">
      <c r="A5285" s="372" t="s">
        <v>42190</v>
      </c>
      <c r="B5285" s="372" t="s">
        <v>42191</v>
      </c>
      <c r="C5285" s="371" t="s">
        <v>6594</v>
      </c>
      <c r="D5285" s="376">
        <v>3.99</v>
      </c>
    </row>
    <row r="5286" spans="1:4" x14ac:dyDescent="0.25">
      <c r="A5286" s="372" t="s">
        <v>42192</v>
      </c>
      <c r="B5286" s="372" t="s">
        <v>42193</v>
      </c>
      <c r="C5286" s="371" t="s">
        <v>6594</v>
      </c>
      <c r="D5286" s="377">
        <v>7.5</v>
      </c>
    </row>
    <row r="5287" spans="1:4" x14ac:dyDescent="0.25">
      <c r="A5287" s="372" t="s">
        <v>42194</v>
      </c>
      <c r="B5287" s="372"/>
      <c r="C5287" s="371"/>
      <c r="D5287" s="376"/>
    </row>
    <row r="5288" spans="1:4" x14ac:dyDescent="0.25">
      <c r="A5288" s="372" t="s">
        <v>42195</v>
      </c>
      <c r="B5288" s="372" t="s">
        <v>42196</v>
      </c>
      <c r="C5288" s="371" t="s">
        <v>6594</v>
      </c>
      <c r="D5288" s="376">
        <v>47.46</v>
      </c>
    </row>
    <row r="5289" spans="1:4" x14ac:dyDescent="0.25">
      <c r="A5289" s="372" t="s">
        <v>42197</v>
      </c>
      <c r="B5289" s="372" t="s">
        <v>42198</v>
      </c>
      <c r="C5289" s="371" t="s">
        <v>6594</v>
      </c>
      <c r="D5289" s="377">
        <v>37.31</v>
      </c>
    </row>
    <row r="5290" spans="1:4" x14ac:dyDescent="0.25">
      <c r="A5290" s="372" t="s">
        <v>42199</v>
      </c>
      <c r="B5290" s="372"/>
      <c r="C5290" s="371"/>
      <c r="D5290" s="376"/>
    </row>
    <row r="5291" spans="1:4" x14ac:dyDescent="0.25">
      <c r="A5291" s="372" t="s">
        <v>42200</v>
      </c>
      <c r="B5291" s="372" t="s">
        <v>42201</v>
      </c>
      <c r="C5291" s="371" t="s">
        <v>6594</v>
      </c>
      <c r="D5291" s="377">
        <v>25.4</v>
      </c>
    </row>
    <row r="5292" spans="1:4" x14ac:dyDescent="0.25">
      <c r="A5292" s="372" t="s">
        <v>42202</v>
      </c>
      <c r="B5292" s="372"/>
      <c r="C5292" s="371"/>
      <c r="D5292" s="376"/>
    </row>
    <row r="5293" spans="1:4" x14ac:dyDescent="0.25">
      <c r="A5293" s="372" t="s">
        <v>42203</v>
      </c>
      <c r="B5293" s="372"/>
      <c r="C5293" s="371"/>
      <c r="D5293" s="376"/>
    </row>
    <row r="5294" spans="1:4" x14ac:dyDescent="0.25">
      <c r="A5294" s="372" t="s">
        <v>42204</v>
      </c>
      <c r="B5294" s="372" t="s">
        <v>42205</v>
      </c>
      <c r="C5294" s="371" t="s">
        <v>6608</v>
      </c>
      <c r="D5294" s="376">
        <v>920</v>
      </c>
    </row>
    <row r="5295" spans="1:4" x14ac:dyDescent="0.25">
      <c r="A5295" s="372" t="s">
        <v>42206</v>
      </c>
      <c r="B5295" s="372" t="s">
        <v>42207</v>
      </c>
      <c r="C5295" s="371" t="s">
        <v>6608</v>
      </c>
      <c r="D5295" s="376">
        <v>137.99</v>
      </c>
    </row>
    <row r="5296" spans="1:4" x14ac:dyDescent="0.25">
      <c r="A5296" s="372" t="s">
        <v>42208</v>
      </c>
      <c r="B5296" s="372" t="s">
        <v>42209</v>
      </c>
      <c r="C5296" s="371" t="s">
        <v>6608</v>
      </c>
      <c r="D5296" s="376">
        <v>205.52</v>
      </c>
    </row>
    <row r="5297" spans="1:4" x14ac:dyDescent="0.25">
      <c r="A5297" s="372" t="s">
        <v>42210</v>
      </c>
      <c r="B5297" s="372" t="s">
        <v>42211</v>
      </c>
      <c r="C5297" s="371" t="s">
        <v>6608</v>
      </c>
      <c r="D5297" s="376">
        <v>396.84</v>
      </c>
    </row>
    <row r="5298" spans="1:4" x14ac:dyDescent="0.25">
      <c r="A5298" s="372" t="s">
        <v>42212</v>
      </c>
      <c r="B5298" s="372"/>
      <c r="C5298" s="371"/>
      <c r="D5298" s="376"/>
    </row>
    <row r="5299" spans="1:4" x14ac:dyDescent="0.25">
      <c r="A5299" s="372" t="s">
        <v>42213</v>
      </c>
      <c r="B5299" s="372" t="s">
        <v>42214</v>
      </c>
      <c r="C5299" s="371" t="s">
        <v>6594</v>
      </c>
      <c r="D5299" s="376">
        <v>1333.41</v>
      </c>
    </row>
    <row r="5300" spans="1:4" x14ac:dyDescent="0.25">
      <c r="A5300" s="372" t="s">
        <v>42215</v>
      </c>
      <c r="B5300" s="372"/>
      <c r="C5300" s="371"/>
      <c r="D5300" s="376"/>
    </row>
    <row r="5301" spans="1:4" x14ac:dyDescent="0.25">
      <c r="A5301" s="372" t="s">
        <v>42216</v>
      </c>
      <c r="B5301" s="372"/>
      <c r="C5301" s="371"/>
      <c r="D5301" s="376"/>
    </row>
    <row r="5302" spans="1:4" x14ac:dyDescent="0.25">
      <c r="A5302" s="372" t="s">
        <v>42217</v>
      </c>
      <c r="B5302" s="372" t="s">
        <v>42218</v>
      </c>
      <c r="C5302" s="371" t="s">
        <v>6594</v>
      </c>
      <c r="D5302" s="376">
        <v>0.86</v>
      </c>
    </row>
    <row r="5303" spans="1:4" x14ac:dyDescent="0.25">
      <c r="A5303" s="372" t="s">
        <v>42219</v>
      </c>
      <c r="B5303" s="372" t="s">
        <v>42220</v>
      </c>
      <c r="C5303" s="371" t="s">
        <v>6594</v>
      </c>
      <c r="D5303" s="376">
        <v>0.74</v>
      </c>
    </row>
    <row r="5304" spans="1:4" x14ac:dyDescent="0.25">
      <c r="A5304" s="372" t="s">
        <v>42221</v>
      </c>
      <c r="B5304" s="372"/>
      <c r="C5304" s="371"/>
      <c r="D5304" s="376"/>
    </row>
    <row r="5305" spans="1:4" x14ac:dyDescent="0.25">
      <c r="A5305" s="372" t="s">
        <v>42222</v>
      </c>
      <c r="B5305" s="372" t="s">
        <v>42223</v>
      </c>
      <c r="C5305" s="371" t="s">
        <v>6663</v>
      </c>
      <c r="D5305" s="376">
        <v>27.96</v>
      </c>
    </row>
    <row r="5306" spans="1:4" x14ac:dyDescent="0.25">
      <c r="A5306" s="372" t="s">
        <v>42224</v>
      </c>
      <c r="B5306" s="372" t="s">
        <v>42225</v>
      </c>
      <c r="C5306" s="371" t="s">
        <v>6663</v>
      </c>
      <c r="D5306" s="376">
        <v>21.16</v>
      </c>
    </row>
    <row r="5307" spans="1:4" x14ac:dyDescent="0.25">
      <c r="A5307" s="372" t="s">
        <v>42226</v>
      </c>
      <c r="B5307" s="372" t="s">
        <v>42227</v>
      </c>
      <c r="C5307" s="371" t="s">
        <v>6663</v>
      </c>
      <c r="D5307" s="376">
        <v>19.3</v>
      </c>
    </row>
    <row r="5308" spans="1:4" x14ac:dyDescent="0.25">
      <c r="A5308" s="372" t="s">
        <v>42228</v>
      </c>
      <c r="B5308" s="372" t="s">
        <v>42229</v>
      </c>
      <c r="C5308" s="371" t="s">
        <v>6663</v>
      </c>
      <c r="D5308" s="376">
        <v>24.6</v>
      </c>
    </row>
    <row r="5309" spans="1:4" x14ac:dyDescent="0.25">
      <c r="A5309" s="372" t="s">
        <v>42230</v>
      </c>
      <c r="B5309" s="372" t="s">
        <v>42231</v>
      </c>
      <c r="C5309" s="371" t="s">
        <v>6663</v>
      </c>
      <c r="D5309" s="376">
        <v>35.770000000000003</v>
      </c>
    </row>
    <row r="5310" spans="1:4" x14ac:dyDescent="0.25">
      <c r="A5310" s="372" t="s">
        <v>42232</v>
      </c>
      <c r="B5310" s="372"/>
      <c r="C5310" s="371"/>
      <c r="D5310" s="376"/>
    </row>
    <row r="5311" spans="1:4" x14ac:dyDescent="0.25">
      <c r="A5311" s="372" t="s">
        <v>42233</v>
      </c>
      <c r="B5311" s="372" t="s">
        <v>42234</v>
      </c>
      <c r="C5311" s="371" t="s">
        <v>6663</v>
      </c>
      <c r="D5311" s="376">
        <v>18.95</v>
      </c>
    </row>
    <row r="5312" spans="1:4" x14ac:dyDescent="0.25">
      <c r="A5312" s="372" t="s">
        <v>42235</v>
      </c>
      <c r="B5312" s="372"/>
      <c r="C5312" s="371"/>
      <c r="D5312" s="376"/>
    </row>
    <row r="5313" spans="1:4" x14ac:dyDescent="0.25">
      <c r="A5313" s="372" t="s">
        <v>42236</v>
      </c>
      <c r="B5313" s="372"/>
      <c r="C5313" s="371"/>
      <c r="D5313" s="376"/>
    </row>
    <row r="5314" spans="1:4" x14ac:dyDescent="0.25">
      <c r="A5314" s="372" t="s">
        <v>42237</v>
      </c>
      <c r="B5314" s="372" t="s">
        <v>42238</v>
      </c>
      <c r="C5314" s="371" t="s">
        <v>6599</v>
      </c>
      <c r="D5314" s="376">
        <v>181.5</v>
      </c>
    </row>
    <row r="5315" spans="1:4" x14ac:dyDescent="0.25">
      <c r="A5315" s="372" t="s">
        <v>42239</v>
      </c>
      <c r="B5315" s="372" t="s">
        <v>42240</v>
      </c>
      <c r="C5315" s="371" t="s">
        <v>6599</v>
      </c>
      <c r="D5315" s="376">
        <v>183.44</v>
      </c>
    </row>
    <row r="5316" spans="1:4" x14ac:dyDescent="0.25">
      <c r="A5316" s="372" t="s">
        <v>42241</v>
      </c>
      <c r="B5316" s="372" t="s">
        <v>42242</v>
      </c>
      <c r="C5316" s="371" t="s">
        <v>6599</v>
      </c>
      <c r="D5316" s="376">
        <v>181.5</v>
      </c>
    </row>
    <row r="5317" spans="1:4" x14ac:dyDescent="0.25">
      <c r="A5317" s="372" t="s">
        <v>42243</v>
      </c>
      <c r="B5317" s="372"/>
      <c r="C5317" s="371"/>
      <c r="D5317" s="376"/>
    </row>
    <row r="5318" spans="1:4" x14ac:dyDescent="0.25">
      <c r="A5318" s="372" t="s">
        <v>42244</v>
      </c>
      <c r="B5318" s="372"/>
      <c r="C5318" s="371"/>
      <c r="D5318" s="376"/>
    </row>
    <row r="5319" spans="1:4" x14ac:dyDescent="0.25">
      <c r="A5319" s="372" t="s">
        <v>42245</v>
      </c>
      <c r="B5319" s="372" t="s">
        <v>42246</v>
      </c>
      <c r="C5319" s="371" t="s">
        <v>6663</v>
      </c>
      <c r="D5319" s="376">
        <v>6.33</v>
      </c>
    </row>
    <row r="5320" spans="1:4" x14ac:dyDescent="0.25">
      <c r="A5320" s="372" t="s">
        <v>42247</v>
      </c>
      <c r="B5320" s="372"/>
      <c r="C5320" s="371"/>
      <c r="D5320" s="376"/>
    </row>
    <row r="5321" spans="1:4" x14ac:dyDescent="0.25">
      <c r="A5321" s="372" t="s">
        <v>42248</v>
      </c>
      <c r="B5321" s="372" t="s">
        <v>42249</v>
      </c>
      <c r="C5321" s="371" t="s">
        <v>6663</v>
      </c>
      <c r="D5321" s="376">
        <v>1.8</v>
      </c>
    </row>
    <row r="5322" spans="1:4" x14ac:dyDescent="0.25">
      <c r="A5322" s="372" t="s">
        <v>42250</v>
      </c>
      <c r="B5322" s="372" t="s">
        <v>42251</v>
      </c>
      <c r="C5322" s="371" t="s">
        <v>6663</v>
      </c>
      <c r="D5322" s="376">
        <v>1.1499999999999999</v>
      </c>
    </row>
    <row r="5323" spans="1:4" x14ac:dyDescent="0.25">
      <c r="A5323" s="372" t="s">
        <v>42252</v>
      </c>
      <c r="B5323" s="372" t="s">
        <v>42253</v>
      </c>
      <c r="C5323" s="371" t="s">
        <v>6663</v>
      </c>
      <c r="D5323" s="376">
        <v>0.7</v>
      </c>
    </row>
    <row r="5324" spans="1:4" x14ac:dyDescent="0.25">
      <c r="A5324" s="372" t="s">
        <v>42254</v>
      </c>
      <c r="B5324" s="372"/>
      <c r="C5324" s="371"/>
      <c r="D5324" s="376"/>
    </row>
    <row r="5325" spans="1:4" x14ac:dyDescent="0.25">
      <c r="A5325" s="372" t="s">
        <v>42255</v>
      </c>
      <c r="B5325" s="372" t="s">
        <v>42256</v>
      </c>
      <c r="C5325" s="371" t="s">
        <v>6663</v>
      </c>
      <c r="D5325" s="376">
        <v>1.35</v>
      </c>
    </row>
    <row r="5326" spans="1:4" x14ac:dyDescent="0.25">
      <c r="A5326" s="372" t="s">
        <v>42257</v>
      </c>
      <c r="B5326" s="372" t="s">
        <v>42258</v>
      </c>
      <c r="C5326" s="371" t="s">
        <v>6663</v>
      </c>
      <c r="D5326" s="376">
        <v>2.29</v>
      </c>
    </row>
    <row r="5327" spans="1:4" x14ac:dyDescent="0.25">
      <c r="A5327" s="372" t="s">
        <v>42259</v>
      </c>
      <c r="B5327" s="372" t="s">
        <v>42260</v>
      </c>
      <c r="C5327" s="371" t="s">
        <v>6663</v>
      </c>
      <c r="D5327" s="376">
        <v>2.31</v>
      </c>
    </row>
    <row r="5328" spans="1:4" x14ac:dyDescent="0.25">
      <c r="A5328" s="372" t="s">
        <v>42261</v>
      </c>
      <c r="B5328" s="372" t="s">
        <v>42262</v>
      </c>
      <c r="C5328" s="371" t="s">
        <v>6663</v>
      </c>
      <c r="D5328" s="376">
        <v>0.73</v>
      </c>
    </row>
    <row r="5329" spans="1:4" x14ac:dyDescent="0.25">
      <c r="A5329" s="372" t="s">
        <v>42263</v>
      </c>
      <c r="B5329" s="372"/>
      <c r="C5329" s="371"/>
      <c r="D5329" s="376"/>
    </row>
    <row r="5330" spans="1:4" x14ac:dyDescent="0.25">
      <c r="A5330" s="372" t="s">
        <v>42264</v>
      </c>
      <c r="B5330" s="372" t="s">
        <v>42265</v>
      </c>
      <c r="C5330" s="371" t="s">
        <v>6663</v>
      </c>
      <c r="D5330" s="376">
        <v>10.1</v>
      </c>
    </row>
    <row r="5331" spans="1:4" x14ac:dyDescent="0.25">
      <c r="A5331" s="372" t="s">
        <v>42266</v>
      </c>
      <c r="B5331" s="372"/>
      <c r="C5331" s="371"/>
      <c r="D5331" s="376"/>
    </row>
    <row r="5332" spans="1:4" x14ac:dyDescent="0.25">
      <c r="A5332" s="372" t="s">
        <v>42267</v>
      </c>
      <c r="B5332" s="372" t="s">
        <v>42268</v>
      </c>
      <c r="C5332" s="371" t="s">
        <v>6663</v>
      </c>
      <c r="D5332" s="376">
        <v>77.5</v>
      </c>
    </row>
    <row r="5333" spans="1:4" x14ac:dyDescent="0.25">
      <c r="A5333" s="372" t="s">
        <v>42269</v>
      </c>
      <c r="B5333" s="372"/>
      <c r="C5333" s="371"/>
      <c r="D5333" s="376"/>
    </row>
    <row r="5334" spans="1:4" x14ac:dyDescent="0.25">
      <c r="A5334" s="372" t="s">
        <v>42270</v>
      </c>
      <c r="B5334" s="372"/>
      <c r="C5334" s="371"/>
      <c r="D5334" s="376"/>
    </row>
    <row r="5335" spans="1:4" x14ac:dyDescent="0.25">
      <c r="A5335" s="372" t="s">
        <v>42271</v>
      </c>
      <c r="B5335" s="372" t="s">
        <v>42272</v>
      </c>
      <c r="C5335" s="371" t="s">
        <v>42273</v>
      </c>
      <c r="D5335" s="376">
        <v>715</v>
      </c>
    </row>
    <row r="5336" spans="1:4" x14ac:dyDescent="0.25">
      <c r="A5336" s="372" t="s">
        <v>42274</v>
      </c>
      <c r="B5336" s="372"/>
      <c r="C5336" s="371"/>
      <c r="D5336" s="376"/>
    </row>
    <row r="5337" spans="1:4" x14ac:dyDescent="0.25">
      <c r="A5337" s="372" t="s">
        <v>42275</v>
      </c>
      <c r="B5337" s="372" t="s">
        <v>42276</v>
      </c>
      <c r="C5337" s="371" t="s">
        <v>42273</v>
      </c>
      <c r="D5337" s="376">
        <v>3644.93</v>
      </c>
    </row>
    <row r="5338" spans="1:4" x14ac:dyDescent="0.25">
      <c r="A5338" s="372" t="s">
        <v>42277</v>
      </c>
      <c r="B5338" s="372"/>
      <c r="C5338" s="371"/>
      <c r="D5338" s="376"/>
    </row>
    <row r="5339" spans="1:4" x14ac:dyDescent="0.25">
      <c r="A5339" s="372" t="s">
        <v>42278</v>
      </c>
      <c r="B5339" s="372"/>
      <c r="C5339" s="371"/>
      <c r="D5339" s="376"/>
    </row>
    <row r="5340" spans="1:4" x14ac:dyDescent="0.25">
      <c r="A5340" s="372" t="s">
        <v>42279</v>
      </c>
      <c r="B5340" s="372" t="s">
        <v>42280</v>
      </c>
      <c r="C5340" s="371" t="s">
        <v>6594</v>
      </c>
      <c r="D5340" s="376">
        <v>8.5500000000000007</v>
      </c>
    </row>
    <row r="5341" spans="1:4" x14ac:dyDescent="0.25">
      <c r="A5341" s="372" t="s">
        <v>42281</v>
      </c>
      <c r="B5341" s="372"/>
      <c r="C5341" s="371"/>
      <c r="D5341" s="376"/>
    </row>
    <row r="5342" spans="1:4" x14ac:dyDescent="0.25">
      <c r="A5342" s="372" t="s">
        <v>42282</v>
      </c>
      <c r="B5342" s="372" t="s">
        <v>42283</v>
      </c>
      <c r="C5342" s="371" t="s">
        <v>6590</v>
      </c>
      <c r="D5342" s="376">
        <v>47.75</v>
      </c>
    </row>
    <row r="5343" spans="1:4" x14ac:dyDescent="0.25">
      <c r="A5343" s="372" t="s">
        <v>42284</v>
      </c>
      <c r="B5343" s="372" t="s">
        <v>42285</v>
      </c>
      <c r="C5343" s="371" t="s">
        <v>6590</v>
      </c>
      <c r="D5343" s="376">
        <v>59.9</v>
      </c>
    </row>
    <row r="5344" spans="1:4" x14ac:dyDescent="0.25">
      <c r="A5344" s="372" t="s">
        <v>42286</v>
      </c>
      <c r="B5344" s="372"/>
      <c r="C5344" s="371"/>
      <c r="D5344" s="376"/>
    </row>
    <row r="5345" spans="1:4" x14ac:dyDescent="0.25">
      <c r="A5345" s="372" t="s">
        <v>42287</v>
      </c>
      <c r="B5345" s="372"/>
      <c r="C5345" s="371"/>
      <c r="D5345" s="376"/>
    </row>
    <row r="5346" spans="1:4" x14ac:dyDescent="0.25">
      <c r="A5346" s="372" t="s">
        <v>42288</v>
      </c>
      <c r="B5346" s="372" t="s">
        <v>42289</v>
      </c>
      <c r="C5346" s="371" t="s">
        <v>6590</v>
      </c>
      <c r="D5346" s="376">
        <v>184.54</v>
      </c>
    </row>
    <row r="5347" spans="1:4" x14ac:dyDescent="0.25">
      <c r="A5347" s="372" t="s">
        <v>42290</v>
      </c>
      <c r="B5347" s="372"/>
      <c r="C5347" s="371"/>
      <c r="D5347" s="376"/>
    </row>
    <row r="5348" spans="1:4" x14ac:dyDescent="0.25">
      <c r="A5348" s="372" t="s">
        <v>42291</v>
      </c>
      <c r="B5348" s="372" t="s">
        <v>42292</v>
      </c>
      <c r="C5348" s="371" t="s">
        <v>6590</v>
      </c>
      <c r="D5348" s="376">
        <v>224</v>
      </c>
    </row>
    <row r="5349" spans="1:4" x14ac:dyDescent="0.25">
      <c r="A5349" s="372" t="s">
        <v>42293</v>
      </c>
      <c r="B5349" s="372" t="s">
        <v>42294</v>
      </c>
      <c r="C5349" s="371" t="s">
        <v>6590</v>
      </c>
      <c r="D5349" s="376">
        <v>200</v>
      </c>
    </row>
    <row r="5350" spans="1:4" x14ac:dyDescent="0.25">
      <c r="A5350" s="372" t="s">
        <v>42295</v>
      </c>
      <c r="B5350" s="372"/>
      <c r="C5350" s="371"/>
      <c r="D5350" s="376"/>
    </row>
    <row r="5351" spans="1:4" x14ac:dyDescent="0.25">
      <c r="A5351" s="372" t="s">
        <v>42296</v>
      </c>
      <c r="B5351" s="372" t="s">
        <v>42297</v>
      </c>
      <c r="C5351" s="371" t="s">
        <v>6590</v>
      </c>
      <c r="D5351" s="376">
        <v>225.09440000000001</v>
      </c>
    </row>
    <row r="5352" spans="1:4" x14ac:dyDescent="0.25">
      <c r="A5352" s="372" t="s">
        <v>42298</v>
      </c>
      <c r="B5352" s="372" t="s">
        <v>42299</v>
      </c>
      <c r="C5352" s="371" t="s">
        <v>6590</v>
      </c>
      <c r="D5352" s="376">
        <v>281.36799999999999</v>
      </c>
    </row>
    <row r="5353" spans="1:4" x14ac:dyDescent="0.25">
      <c r="A5353" s="372" t="s">
        <v>42300</v>
      </c>
      <c r="B5353" s="372"/>
      <c r="C5353" s="371"/>
      <c r="D5353" s="376"/>
    </row>
    <row r="5354" spans="1:4" x14ac:dyDescent="0.25">
      <c r="A5354" s="372" t="s">
        <v>42301</v>
      </c>
      <c r="B5354" s="372"/>
      <c r="C5354" s="371"/>
      <c r="D5354" s="376"/>
    </row>
    <row r="5355" spans="1:4" x14ac:dyDescent="0.25">
      <c r="A5355" s="372" t="s">
        <v>42302</v>
      </c>
      <c r="B5355" s="372" t="s">
        <v>42303</v>
      </c>
      <c r="C5355" s="371" t="s">
        <v>6594</v>
      </c>
      <c r="D5355" s="376">
        <v>138.74</v>
      </c>
    </row>
    <row r="5356" spans="1:4" x14ac:dyDescent="0.25">
      <c r="A5356" s="372" t="s">
        <v>42304</v>
      </c>
      <c r="B5356" s="372"/>
      <c r="C5356" s="371"/>
      <c r="D5356" s="376"/>
    </row>
    <row r="5357" spans="1:4" x14ac:dyDescent="0.25">
      <c r="A5357" s="372" t="s">
        <v>42305</v>
      </c>
      <c r="B5357" s="372"/>
      <c r="C5357" s="371"/>
      <c r="D5357" s="376"/>
    </row>
    <row r="5358" spans="1:4" x14ac:dyDescent="0.25">
      <c r="A5358" s="372" t="s">
        <v>42306</v>
      </c>
      <c r="B5358" s="372" t="s">
        <v>42307</v>
      </c>
      <c r="C5358" s="371" t="s">
        <v>6608</v>
      </c>
      <c r="D5358" s="376">
        <v>1788.35</v>
      </c>
    </row>
    <row r="5359" spans="1:4" x14ac:dyDescent="0.25">
      <c r="A5359" s="372" t="s">
        <v>42308</v>
      </c>
      <c r="B5359" s="372" t="s">
        <v>42309</v>
      </c>
      <c r="C5359" s="371" t="s">
        <v>6608</v>
      </c>
      <c r="D5359" s="376">
        <v>1177.05</v>
      </c>
    </row>
    <row r="5360" spans="1:4" x14ac:dyDescent="0.25">
      <c r="A5360" s="372" t="s">
        <v>42310</v>
      </c>
      <c r="B5360" s="372" t="s">
        <v>42311</v>
      </c>
      <c r="C5360" s="371" t="s">
        <v>6608</v>
      </c>
      <c r="D5360" s="376">
        <v>1672.86</v>
      </c>
    </row>
    <row r="5361" spans="1:4" x14ac:dyDescent="0.25">
      <c r="A5361" s="372" t="s">
        <v>42312</v>
      </c>
      <c r="B5361" s="372" t="s">
        <v>42313</v>
      </c>
      <c r="C5361" s="371" t="s">
        <v>6608</v>
      </c>
      <c r="D5361" s="376">
        <v>949.9</v>
      </c>
    </row>
    <row r="5362" spans="1:4" x14ac:dyDescent="0.25">
      <c r="A5362" s="372" t="s">
        <v>42314</v>
      </c>
      <c r="B5362" s="372" t="s">
        <v>42315</v>
      </c>
      <c r="C5362" s="371" t="s">
        <v>6608</v>
      </c>
      <c r="D5362" s="376">
        <v>899</v>
      </c>
    </row>
    <row r="5363" spans="1:4" x14ac:dyDescent="0.25">
      <c r="A5363" s="372" t="s">
        <v>42316</v>
      </c>
      <c r="B5363" s="372" t="s">
        <v>42317</v>
      </c>
      <c r="C5363" s="371" t="s">
        <v>6608</v>
      </c>
      <c r="D5363" s="376">
        <v>121.98</v>
      </c>
    </row>
    <row r="5364" spans="1:4" x14ac:dyDescent="0.25">
      <c r="A5364" s="372" t="s">
        <v>42318</v>
      </c>
      <c r="B5364" s="372"/>
      <c r="C5364" s="371"/>
      <c r="D5364" s="376"/>
    </row>
    <row r="5365" spans="1:4" x14ac:dyDescent="0.25">
      <c r="A5365" s="372" t="s">
        <v>42319</v>
      </c>
      <c r="B5365" s="372"/>
      <c r="C5365" s="371"/>
      <c r="D5365" s="376"/>
    </row>
    <row r="5366" spans="1:4" x14ac:dyDescent="0.25">
      <c r="A5366" s="372" t="s">
        <v>42320</v>
      </c>
      <c r="B5366" s="372" t="s">
        <v>42321</v>
      </c>
      <c r="C5366" s="371" t="s">
        <v>6608</v>
      </c>
      <c r="D5366" s="376">
        <v>26.1</v>
      </c>
    </row>
    <row r="5367" spans="1:4" x14ac:dyDescent="0.25">
      <c r="A5367" s="372" t="s">
        <v>42322</v>
      </c>
      <c r="B5367" s="372"/>
      <c r="C5367" s="371"/>
      <c r="D5367" s="376"/>
    </row>
    <row r="5368" spans="1:4" x14ac:dyDescent="0.25">
      <c r="A5368" s="372" t="s">
        <v>42323</v>
      </c>
      <c r="B5368" s="372" t="s">
        <v>42324</v>
      </c>
      <c r="C5368" s="371" t="s">
        <v>6608</v>
      </c>
      <c r="D5368" s="376">
        <v>4.9000000000000004</v>
      </c>
    </row>
    <row r="5369" spans="1:4" x14ac:dyDescent="0.25">
      <c r="A5369" s="372" t="s">
        <v>42325</v>
      </c>
      <c r="B5369" s="372"/>
      <c r="C5369" s="371"/>
      <c r="D5369" s="376"/>
    </row>
    <row r="5370" spans="1:4" x14ac:dyDescent="0.25">
      <c r="A5370" s="372" t="s">
        <v>42326</v>
      </c>
      <c r="B5370" s="372" t="s">
        <v>42327</v>
      </c>
      <c r="C5370" s="371" t="s">
        <v>6608</v>
      </c>
      <c r="D5370" s="376">
        <v>15.56</v>
      </c>
    </row>
    <row r="5371" spans="1:4" x14ac:dyDescent="0.25">
      <c r="A5371" s="372" t="s">
        <v>42328</v>
      </c>
      <c r="B5371" s="372"/>
      <c r="C5371" s="371"/>
      <c r="D5371" s="376"/>
    </row>
    <row r="5372" spans="1:4" x14ac:dyDescent="0.25">
      <c r="A5372" s="372" t="s">
        <v>42329</v>
      </c>
      <c r="B5372" s="372" t="s">
        <v>42330</v>
      </c>
      <c r="C5372" s="371" t="s">
        <v>6608</v>
      </c>
      <c r="D5372" s="376">
        <v>38.590000000000003</v>
      </c>
    </row>
    <row r="5373" spans="1:4" x14ac:dyDescent="0.25">
      <c r="A5373" s="372" t="s">
        <v>42331</v>
      </c>
      <c r="B5373" s="372" t="s">
        <v>42332</v>
      </c>
      <c r="C5373" s="371" t="s">
        <v>6608</v>
      </c>
      <c r="D5373" s="376">
        <v>45.67</v>
      </c>
    </row>
    <row r="5374" spans="1:4" x14ac:dyDescent="0.25">
      <c r="A5374" s="372" t="s">
        <v>42333</v>
      </c>
      <c r="B5374" s="372"/>
      <c r="C5374" s="371"/>
      <c r="D5374" s="376"/>
    </row>
    <row r="5375" spans="1:4" x14ac:dyDescent="0.25">
      <c r="A5375" s="372" t="s">
        <v>42334</v>
      </c>
      <c r="B5375" s="372" t="s">
        <v>42335</v>
      </c>
      <c r="C5375" s="371" t="s">
        <v>6608</v>
      </c>
      <c r="D5375" s="376">
        <v>1.32</v>
      </c>
    </row>
    <row r="5376" spans="1:4" x14ac:dyDescent="0.25">
      <c r="A5376" s="372" t="s">
        <v>42336</v>
      </c>
      <c r="B5376" s="372"/>
      <c r="C5376" s="371"/>
      <c r="D5376" s="376"/>
    </row>
    <row r="5377" spans="1:4" x14ac:dyDescent="0.25">
      <c r="A5377" s="372" t="s">
        <v>42337</v>
      </c>
      <c r="B5377" s="372"/>
      <c r="C5377" s="371"/>
      <c r="D5377" s="376"/>
    </row>
    <row r="5378" spans="1:4" x14ac:dyDescent="0.25">
      <c r="A5378" s="372" t="s">
        <v>42338</v>
      </c>
      <c r="B5378" s="372" t="s">
        <v>42339</v>
      </c>
      <c r="C5378" s="371" t="s">
        <v>6608</v>
      </c>
      <c r="D5378" s="376">
        <v>2.06</v>
      </c>
    </row>
    <row r="5379" spans="1:4" x14ac:dyDescent="0.25">
      <c r="A5379" s="372" t="s">
        <v>42340</v>
      </c>
      <c r="B5379" s="372" t="s">
        <v>42341</v>
      </c>
      <c r="C5379" s="371" t="s">
        <v>6608</v>
      </c>
      <c r="D5379" s="376">
        <v>2.64</v>
      </c>
    </row>
    <row r="5380" spans="1:4" x14ac:dyDescent="0.25">
      <c r="A5380" s="372" t="s">
        <v>42342</v>
      </c>
      <c r="B5380" s="372" t="s">
        <v>42343</v>
      </c>
      <c r="C5380" s="371" t="s">
        <v>6608</v>
      </c>
      <c r="D5380" s="376">
        <v>2.0299999999999998</v>
      </c>
    </row>
    <row r="5381" spans="1:4" x14ac:dyDescent="0.25">
      <c r="A5381" s="372" t="s">
        <v>42344</v>
      </c>
      <c r="B5381" s="372"/>
      <c r="C5381" s="371"/>
      <c r="D5381" s="376"/>
    </row>
    <row r="5382" spans="1:4" x14ac:dyDescent="0.25">
      <c r="A5382" s="372" t="s">
        <v>42345</v>
      </c>
      <c r="B5382" s="372" t="s">
        <v>42346</v>
      </c>
      <c r="C5382" s="371" t="s">
        <v>6608</v>
      </c>
      <c r="D5382" s="376">
        <v>3.55</v>
      </c>
    </row>
    <row r="5383" spans="1:4" x14ac:dyDescent="0.25">
      <c r="A5383" s="372" t="s">
        <v>42347</v>
      </c>
      <c r="B5383" s="372" t="s">
        <v>42348</v>
      </c>
      <c r="C5383" s="371" t="s">
        <v>6608</v>
      </c>
      <c r="D5383" s="376">
        <v>4.3</v>
      </c>
    </row>
    <row r="5384" spans="1:4" x14ac:dyDescent="0.25">
      <c r="A5384" s="372" t="s">
        <v>42349</v>
      </c>
      <c r="B5384" s="372" t="s">
        <v>42350</v>
      </c>
      <c r="C5384" s="371" t="s">
        <v>6608</v>
      </c>
      <c r="D5384" s="376">
        <v>2.65</v>
      </c>
    </row>
    <row r="5385" spans="1:4" x14ac:dyDescent="0.25">
      <c r="A5385" s="372" t="s">
        <v>42351</v>
      </c>
      <c r="B5385" s="372"/>
      <c r="C5385" s="371"/>
      <c r="D5385" s="376"/>
    </row>
    <row r="5386" spans="1:4" x14ac:dyDescent="0.25">
      <c r="A5386" s="372" t="s">
        <v>42352</v>
      </c>
      <c r="B5386" s="372" t="s">
        <v>42353</v>
      </c>
      <c r="C5386" s="371" t="s">
        <v>6608</v>
      </c>
      <c r="D5386" s="376">
        <v>14.7</v>
      </c>
    </row>
    <row r="5387" spans="1:4" x14ac:dyDescent="0.25">
      <c r="A5387" s="372" t="s">
        <v>42354</v>
      </c>
      <c r="B5387" s="372" t="s">
        <v>42355</v>
      </c>
      <c r="C5387" s="371" t="s">
        <v>6608</v>
      </c>
      <c r="D5387" s="376">
        <v>21.27</v>
      </c>
    </row>
    <row r="5388" spans="1:4" x14ac:dyDescent="0.25">
      <c r="A5388" s="372" t="s">
        <v>42356</v>
      </c>
      <c r="B5388" s="372" t="s">
        <v>42357</v>
      </c>
      <c r="C5388" s="371" t="s">
        <v>6608</v>
      </c>
      <c r="D5388" s="376">
        <v>32.380000000000003</v>
      </c>
    </row>
    <row r="5389" spans="1:4" x14ac:dyDescent="0.25">
      <c r="A5389" s="372" t="s">
        <v>42358</v>
      </c>
      <c r="B5389" s="372"/>
      <c r="C5389" s="371"/>
      <c r="D5389" s="376"/>
    </row>
    <row r="5390" spans="1:4" x14ac:dyDescent="0.25">
      <c r="A5390" s="372" t="s">
        <v>42359</v>
      </c>
      <c r="B5390" s="372" t="s">
        <v>42360</v>
      </c>
      <c r="C5390" s="371" t="s">
        <v>6608</v>
      </c>
      <c r="D5390" s="376">
        <v>3.7</v>
      </c>
    </row>
    <row r="5391" spans="1:4" x14ac:dyDescent="0.25">
      <c r="A5391" s="372" t="s">
        <v>42361</v>
      </c>
      <c r="B5391" s="372" t="s">
        <v>42362</v>
      </c>
      <c r="C5391" s="371" t="s">
        <v>6608</v>
      </c>
      <c r="D5391" s="376">
        <v>4.26</v>
      </c>
    </row>
    <row r="5392" spans="1:4" x14ac:dyDescent="0.25">
      <c r="A5392" s="372" t="s">
        <v>42363</v>
      </c>
      <c r="B5392" s="372" t="s">
        <v>42364</v>
      </c>
      <c r="C5392" s="371" t="s">
        <v>6608</v>
      </c>
      <c r="D5392" s="376">
        <v>3.64</v>
      </c>
    </row>
    <row r="5393" spans="1:4" x14ac:dyDescent="0.25">
      <c r="A5393" s="372" t="s">
        <v>42365</v>
      </c>
      <c r="B5393" s="372"/>
      <c r="C5393" s="371"/>
      <c r="D5393" s="376"/>
    </row>
    <row r="5394" spans="1:4" x14ac:dyDescent="0.25">
      <c r="A5394" s="372" t="s">
        <v>42366</v>
      </c>
      <c r="B5394" s="372" t="s">
        <v>42367</v>
      </c>
      <c r="C5394" s="371" t="s">
        <v>6608</v>
      </c>
      <c r="D5394" s="376">
        <v>4</v>
      </c>
    </row>
    <row r="5395" spans="1:4" x14ac:dyDescent="0.25">
      <c r="A5395" s="372" t="s">
        <v>42368</v>
      </c>
      <c r="B5395" s="372" t="s">
        <v>42369</v>
      </c>
      <c r="C5395" s="371" t="s">
        <v>6608</v>
      </c>
      <c r="D5395" s="376">
        <v>5.4</v>
      </c>
    </row>
    <row r="5396" spans="1:4" x14ac:dyDescent="0.25">
      <c r="A5396" s="372" t="s">
        <v>42370</v>
      </c>
      <c r="B5396" s="372" t="s">
        <v>42371</v>
      </c>
      <c r="C5396" s="371" t="s">
        <v>6608</v>
      </c>
      <c r="D5396" s="376">
        <v>3</v>
      </c>
    </row>
    <row r="5397" spans="1:4" x14ac:dyDescent="0.25">
      <c r="A5397" s="372" t="s">
        <v>42372</v>
      </c>
      <c r="B5397" s="372"/>
      <c r="C5397" s="371"/>
      <c r="D5397" s="376"/>
    </row>
    <row r="5398" spans="1:4" x14ac:dyDescent="0.25">
      <c r="A5398" s="372" t="s">
        <v>42373</v>
      </c>
      <c r="B5398" s="372" t="s">
        <v>42374</v>
      </c>
      <c r="C5398" s="371" t="s">
        <v>6608</v>
      </c>
      <c r="D5398" s="376">
        <v>3.43</v>
      </c>
    </row>
    <row r="5399" spans="1:4" x14ac:dyDescent="0.25">
      <c r="A5399" s="372" t="s">
        <v>42375</v>
      </c>
      <c r="B5399" s="372" t="s">
        <v>42376</v>
      </c>
      <c r="C5399" s="371" t="s">
        <v>6608</v>
      </c>
      <c r="D5399" s="377">
        <v>4.04</v>
      </c>
    </row>
    <row r="5400" spans="1:4" x14ac:dyDescent="0.25">
      <c r="A5400" s="372" t="s">
        <v>42377</v>
      </c>
      <c r="B5400" s="372" t="s">
        <v>42378</v>
      </c>
      <c r="C5400" s="371" t="s">
        <v>6608</v>
      </c>
      <c r="D5400" s="376">
        <v>5.54</v>
      </c>
    </row>
    <row r="5401" spans="1:4" x14ac:dyDescent="0.25">
      <c r="A5401" s="372" t="s">
        <v>42379</v>
      </c>
      <c r="B5401" s="372" t="s">
        <v>42380</v>
      </c>
      <c r="C5401" s="371" t="s">
        <v>6608</v>
      </c>
      <c r="D5401" s="376">
        <v>3.8</v>
      </c>
    </row>
    <row r="5402" spans="1:4" x14ac:dyDescent="0.25">
      <c r="A5402" s="372" t="s">
        <v>42381</v>
      </c>
      <c r="B5402" s="372"/>
      <c r="C5402" s="371"/>
      <c r="D5402" s="376"/>
    </row>
    <row r="5403" spans="1:4" x14ac:dyDescent="0.25">
      <c r="A5403" s="372" t="s">
        <v>42382</v>
      </c>
      <c r="B5403" s="372"/>
      <c r="C5403" s="371"/>
      <c r="D5403" s="376"/>
    </row>
    <row r="5404" spans="1:4" x14ac:dyDescent="0.25">
      <c r="A5404" s="372" t="s">
        <v>42383</v>
      </c>
      <c r="B5404" s="372" t="s">
        <v>42384</v>
      </c>
      <c r="C5404" s="371" t="s">
        <v>6608</v>
      </c>
      <c r="D5404" s="376">
        <v>1.78</v>
      </c>
    </row>
    <row r="5405" spans="1:4" x14ac:dyDescent="0.25">
      <c r="A5405" s="372" t="s">
        <v>42385</v>
      </c>
      <c r="B5405" s="372" t="s">
        <v>42386</v>
      </c>
      <c r="C5405" s="371" t="s">
        <v>6608</v>
      </c>
      <c r="D5405" s="376">
        <v>2.0499999999999998</v>
      </c>
    </row>
    <row r="5406" spans="1:4" x14ac:dyDescent="0.25">
      <c r="A5406" s="372" t="s">
        <v>42387</v>
      </c>
      <c r="B5406" s="372" t="s">
        <v>42388</v>
      </c>
      <c r="C5406" s="371" t="s">
        <v>6608</v>
      </c>
      <c r="D5406" s="377">
        <v>1.53</v>
      </c>
    </row>
    <row r="5407" spans="1:4" x14ac:dyDescent="0.25">
      <c r="A5407" s="372" t="s">
        <v>42389</v>
      </c>
      <c r="B5407" s="372"/>
      <c r="C5407" s="371"/>
      <c r="D5407" s="377"/>
    </row>
    <row r="5408" spans="1:4" x14ac:dyDescent="0.25">
      <c r="A5408" s="372" t="s">
        <v>42390</v>
      </c>
      <c r="B5408" s="372" t="s">
        <v>42391</v>
      </c>
      <c r="C5408" s="371" t="s">
        <v>6608</v>
      </c>
      <c r="D5408" s="376">
        <v>2</v>
      </c>
    </row>
    <row r="5409" spans="1:4" x14ac:dyDescent="0.25">
      <c r="A5409" s="372" t="s">
        <v>42392</v>
      </c>
      <c r="B5409" s="372"/>
      <c r="C5409" s="371"/>
      <c r="D5409" s="376"/>
    </row>
    <row r="5410" spans="1:4" x14ac:dyDescent="0.25">
      <c r="A5410" s="372" t="s">
        <v>42393</v>
      </c>
      <c r="B5410" s="372" t="s">
        <v>42394</v>
      </c>
      <c r="C5410" s="371" t="s">
        <v>6608</v>
      </c>
      <c r="D5410" s="376">
        <v>1.1000000000000001</v>
      </c>
    </row>
    <row r="5411" spans="1:4" x14ac:dyDescent="0.25">
      <c r="A5411" s="372" t="s">
        <v>42395</v>
      </c>
      <c r="B5411" s="372"/>
      <c r="C5411" s="371"/>
      <c r="D5411" s="377"/>
    </row>
    <row r="5412" spans="1:4" x14ac:dyDescent="0.25">
      <c r="A5412" s="372" t="s">
        <v>42396</v>
      </c>
      <c r="B5412" s="372"/>
      <c r="C5412" s="371"/>
      <c r="D5412" s="376"/>
    </row>
    <row r="5413" spans="1:4" x14ac:dyDescent="0.25">
      <c r="A5413" s="372" t="s">
        <v>42397</v>
      </c>
      <c r="B5413" s="372" t="s">
        <v>42398</v>
      </c>
      <c r="C5413" s="371" t="s">
        <v>6608</v>
      </c>
      <c r="D5413" s="376">
        <v>679</v>
      </c>
    </row>
    <row r="5414" spans="1:4" x14ac:dyDescent="0.25">
      <c r="A5414" s="372" t="s">
        <v>42399</v>
      </c>
      <c r="B5414" s="372" t="s">
        <v>42400</v>
      </c>
      <c r="C5414" s="371" t="s">
        <v>6608</v>
      </c>
      <c r="D5414" s="376">
        <v>670.28</v>
      </c>
    </row>
    <row r="5415" spans="1:4" x14ac:dyDescent="0.25">
      <c r="A5415" s="372" t="s">
        <v>42401</v>
      </c>
      <c r="B5415" s="372" t="s">
        <v>42402</v>
      </c>
      <c r="C5415" s="371" t="s">
        <v>6608</v>
      </c>
      <c r="D5415" s="376">
        <v>734.65</v>
      </c>
    </row>
    <row r="5416" spans="1:4" x14ac:dyDescent="0.25">
      <c r="A5416" s="372" t="s">
        <v>42403</v>
      </c>
      <c r="B5416" s="372" t="s">
        <v>42404</v>
      </c>
      <c r="C5416" s="371" t="s">
        <v>6608</v>
      </c>
      <c r="D5416" s="376">
        <v>1107.6400000000001</v>
      </c>
    </row>
    <row r="5417" spans="1:4" x14ac:dyDescent="0.25">
      <c r="A5417" s="372" t="s">
        <v>42405</v>
      </c>
      <c r="B5417" s="372" t="s">
        <v>42406</v>
      </c>
      <c r="C5417" s="371" t="s">
        <v>6608</v>
      </c>
      <c r="D5417" s="376">
        <v>7650.56</v>
      </c>
    </row>
    <row r="5418" spans="1:4" x14ac:dyDescent="0.25">
      <c r="A5418" s="372" t="s">
        <v>42407</v>
      </c>
      <c r="B5418" s="372" t="s">
        <v>42408</v>
      </c>
      <c r="C5418" s="371" t="s">
        <v>6608</v>
      </c>
      <c r="D5418" s="376">
        <v>1651.45</v>
      </c>
    </row>
    <row r="5419" spans="1:4" x14ac:dyDescent="0.25">
      <c r="A5419" s="372" t="s">
        <v>42409</v>
      </c>
      <c r="B5419" s="372" t="s">
        <v>42410</v>
      </c>
      <c r="C5419" s="371" t="s">
        <v>6608</v>
      </c>
      <c r="D5419" s="376">
        <v>1659.07</v>
      </c>
    </row>
    <row r="5420" spans="1:4" x14ac:dyDescent="0.25">
      <c r="A5420" s="372" t="s">
        <v>42411</v>
      </c>
      <c r="B5420" s="372" t="s">
        <v>42412</v>
      </c>
      <c r="C5420" s="371" t="s">
        <v>6608</v>
      </c>
      <c r="D5420" s="376">
        <v>1917.17</v>
      </c>
    </row>
    <row r="5421" spans="1:4" x14ac:dyDescent="0.25">
      <c r="A5421" s="372" t="s">
        <v>42413</v>
      </c>
      <c r="B5421" s="372" t="s">
        <v>42414</v>
      </c>
      <c r="C5421" s="371" t="s">
        <v>6608</v>
      </c>
      <c r="D5421" s="376">
        <v>4064.41</v>
      </c>
    </row>
    <row r="5422" spans="1:4" x14ac:dyDescent="0.25">
      <c r="A5422" s="372" t="s">
        <v>42415</v>
      </c>
      <c r="B5422" s="372" t="s">
        <v>42416</v>
      </c>
      <c r="C5422" s="371" t="s">
        <v>6608</v>
      </c>
      <c r="D5422" s="376">
        <v>6012.16</v>
      </c>
    </row>
    <row r="5423" spans="1:4" x14ac:dyDescent="0.25">
      <c r="A5423" s="372" t="s">
        <v>42417</v>
      </c>
      <c r="B5423" s="372"/>
      <c r="C5423" s="371"/>
      <c r="D5423" s="376"/>
    </row>
    <row r="5424" spans="1:4" x14ac:dyDescent="0.25">
      <c r="A5424" s="372" t="s">
        <v>42418</v>
      </c>
      <c r="B5424" s="372"/>
      <c r="C5424" s="371"/>
      <c r="D5424" s="376"/>
    </row>
    <row r="5425" spans="1:4" x14ac:dyDescent="0.25">
      <c r="A5425" s="372" t="s">
        <v>42419</v>
      </c>
      <c r="B5425" s="372" t="s">
        <v>42420</v>
      </c>
      <c r="C5425" s="371" t="s">
        <v>6608</v>
      </c>
      <c r="D5425" s="376">
        <v>16.1264</v>
      </c>
    </row>
    <row r="5426" spans="1:4" x14ac:dyDescent="0.25">
      <c r="A5426" s="372" t="s">
        <v>42421</v>
      </c>
      <c r="B5426" s="372" t="s">
        <v>42422</v>
      </c>
      <c r="C5426" s="371" t="s">
        <v>6663</v>
      </c>
      <c r="D5426" s="376">
        <v>101</v>
      </c>
    </row>
    <row r="5427" spans="1:4" x14ac:dyDescent="0.25">
      <c r="A5427" s="372" t="s">
        <v>42423</v>
      </c>
      <c r="B5427" s="372"/>
      <c r="C5427" s="371"/>
      <c r="D5427" s="376"/>
    </row>
    <row r="5428" spans="1:4" x14ac:dyDescent="0.25">
      <c r="A5428" s="372" t="s">
        <v>42424</v>
      </c>
      <c r="B5428" s="372" t="s">
        <v>42425</v>
      </c>
      <c r="C5428" s="371" t="s">
        <v>6594</v>
      </c>
      <c r="D5428" s="376">
        <v>9.58</v>
      </c>
    </row>
    <row r="5429" spans="1:4" x14ac:dyDescent="0.25">
      <c r="A5429" s="372" t="s">
        <v>42426</v>
      </c>
      <c r="B5429" s="372"/>
      <c r="C5429" s="371"/>
      <c r="D5429" s="376"/>
    </row>
    <row r="5430" spans="1:4" x14ac:dyDescent="0.25">
      <c r="A5430" s="372" t="s">
        <v>42427</v>
      </c>
      <c r="B5430" s="372" t="s">
        <v>42428</v>
      </c>
      <c r="C5430" s="371" t="s">
        <v>6594</v>
      </c>
      <c r="D5430" s="376">
        <v>8.99</v>
      </c>
    </row>
    <row r="5431" spans="1:4" x14ac:dyDescent="0.25">
      <c r="A5431" s="372" t="s">
        <v>42429</v>
      </c>
      <c r="B5431" s="372" t="s">
        <v>42430</v>
      </c>
      <c r="C5431" s="371" t="s">
        <v>6594</v>
      </c>
      <c r="D5431" s="377">
        <v>13.46</v>
      </c>
    </row>
    <row r="5432" spans="1:4" x14ac:dyDescent="0.25">
      <c r="A5432" s="372" t="s">
        <v>42431</v>
      </c>
      <c r="B5432" s="372" t="s">
        <v>42432</v>
      </c>
      <c r="C5432" s="371" t="s">
        <v>6594</v>
      </c>
      <c r="D5432" s="377">
        <v>20.25</v>
      </c>
    </row>
    <row r="5433" spans="1:4" x14ac:dyDescent="0.25">
      <c r="A5433" s="372" t="s">
        <v>42433</v>
      </c>
      <c r="B5433" s="372" t="s">
        <v>42434</v>
      </c>
      <c r="C5433" s="371" t="s">
        <v>6594</v>
      </c>
      <c r="D5433" s="376">
        <v>33.479999999999997</v>
      </c>
    </row>
    <row r="5434" spans="1:4" x14ac:dyDescent="0.25">
      <c r="A5434" s="372" t="s">
        <v>42435</v>
      </c>
      <c r="B5434" s="372" t="s">
        <v>42436</v>
      </c>
      <c r="C5434" s="371" t="s">
        <v>6594</v>
      </c>
      <c r="D5434" s="376">
        <v>48.37</v>
      </c>
    </row>
    <row r="5435" spans="1:4" x14ac:dyDescent="0.25">
      <c r="A5435" s="372" t="s">
        <v>42437</v>
      </c>
      <c r="B5435" s="372" t="s">
        <v>42438</v>
      </c>
      <c r="C5435" s="371" t="s">
        <v>6594</v>
      </c>
      <c r="D5435" s="376">
        <v>69.3</v>
      </c>
    </row>
    <row r="5436" spans="1:4" x14ac:dyDescent="0.25">
      <c r="A5436" s="372" t="s">
        <v>42439</v>
      </c>
      <c r="B5436" s="372" t="s">
        <v>42440</v>
      </c>
      <c r="C5436" s="371" t="s">
        <v>6594</v>
      </c>
      <c r="D5436" s="376">
        <v>96.89</v>
      </c>
    </row>
    <row r="5437" spans="1:4" x14ac:dyDescent="0.25">
      <c r="A5437" s="372" t="s">
        <v>42441</v>
      </c>
      <c r="B5437" s="372"/>
      <c r="C5437" s="371"/>
      <c r="D5437" s="376"/>
    </row>
    <row r="5438" spans="1:4" x14ac:dyDescent="0.25">
      <c r="A5438" s="372" t="s">
        <v>42442</v>
      </c>
      <c r="B5438" s="372" t="s">
        <v>42443</v>
      </c>
      <c r="C5438" s="371" t="s">
        <v>6608</v>
      </c>
      <c r="D5438" s="376">
        <v>39.56</v>
      </c>
    </row>
    <row r="5439" spans="1:4" x14ac:dyDescent="0.25">
      <c r="A5439" s="372" t="s">
        <v>42444</v>
      </c>
      <c r="B5439" s="372" t="s">
        <v>42445</v>
      </c>
      <c r="C5439" s="371" t="s">
        <v>6608</v>
      </c>
      <c r="D5439" s="376">
        <v>37.950000000000003</v>
      </c>
    </row>
    <row r="5440" spans="1:4" x14ac:dyDescent="0.25">
      <c r="A5440" s="372" t="s">
        <v>42446</v>
      </c>
      <c r="B5440" s="372"/>
      <c r="C5440" s="371"/>
      <c r="D5440" s="376"/>
    </row>
    <row r="5441" spans="1:4" x14ac:dyDescent="0.25">
      <c r="A5441" s="372" t="s">
        <v>42447</v>
      </c>
      <c r="B5441" s="372"/>
      <c r="C5441" s="371"/>
      <c r="D5441" s="376"/>
    </row>
    <row r="5442" spans="1:4" x14ac:dyDescent="0.25">
      <c r="A5442" s="372" t="s">
        <v>42448</v>
      </c>
      <c r="B5442" s="372" t="s">
        <v>42449</v>
      </c>
      <c r="C5442" s="371" t="s">
        <v>6594</v>
      </c>
      <c r="D5442" s="376">
        <v>3.27</v>
      </c>
    </row>
    <row r="5443" spans="1:4" x14ac:dyDescent="0.25">
      <c r="A5443" s="372" t="s">
        <v>42450</v>
      </c>
      <c r="B5443" s="372" t="s">
        <v>42451</v>
      </c>
      <c r="C5443" s="371" t="s">
        <v>6594</v>
      </c>
      <c r="D5443" s="376">
        <v>4.7699999999999996</v>
      </c>
    </row>
    <row r="5444" spans="1:4" x14ac:dyDescent="0.25">
      <c r="A5444" s="372" t="s">
        <v>42452</v>
      </c>
      <c r="B5444" s="372" t="s">
        <v>42453</v>
      </c>
      <c r="C5444" s="371" t="s">
        <v>6594</v>
      </c>
      <c r="D5444" s="376">
        <v>5.45</v>
      </c>
    </row>
    <row r="5445" spans="1:4" x14ac:dyDescent="0.25">
      <c r="A5445" s="372" t="s">
        <v>42454</v>
      </c>
      <c r="B5445" s="372" t="s">
        <v>42455</v>
      </c>
      <c r="C5445" s="371" t="s">
        <v>6594</v>
      </c>
      <c r="D5445" s="376">
        <v>5.83</v>
      </c>
    </row>
    <row r="5446" spans="1:4" x14ac:dyDescent="0.25">
      <c r="A5446" s="372" t="s">
        <v>42456</v>
      </c>
      <c r="B5446" s="372" t="s">
        <v>42457</v>
      </c>
      <c r="C5446" s="371" t="s">
        <v>6594</v>
      </c>
      <c r="D5446" s="376">
        <v>6.21</v>
      </c>
    </row>
    <row r="5447" spans="1:4" x14ac:dyDescent="0.25">
      <c r="A5447" s="372" t="s">
        <v>42458</v>
      </c>
      <c r="B5447" s="372"/>
      <c r="C5447" s="371"/>
      <c r="D5447" s="376"/>
    </row>
    <row r="5448" spans="1:4" x14ac:dyDescent="0.25">
      <c r="A5448" s="372" t="s">
        <v>42459</v>
      </c>
      <c r="B5448" s="372" t="s">
        <v>42460</v>
      </c>
      <c r="C5448" s="371" t="s">
        <v>6594</v>
      </c>
      <c r="D5448" s="376">
        <v>7.61</v>
      </c>
    </row>
    <row r="5449" spans="1:4" x14ac:dyDescent="0.25">
      <c r="A5449" s="372" t="s">
        <v>42461</v>
      </c>
      <c r="B5449" s="372" t="s">
        <v>42462</v>
      </c>
      <c r="C5449" s="371" t="s">
        <v>6594</v>
      </c>
      <c r="D5449" s="376">
        <v>13.09</v>
      </c>
    </row>
    <row r="5450" spans="1:4" x14ac:dyDescent="0.25">
      <c r="A5450" s="372" t="s">
        <v>42463</v>
      </c>
      <c r="B5450" s="372" t="s">
        <v>42464</v>
      </c>
      <c r="C5450" s="371" t="s">
        <v>6594</v>
      </c>
      <c r="D5450" s="376">
        <v>24.89</v>
      </c>
    </row>
    <row r="5451" spans="1:4" x14ac:dyDescent="0.25">
      <c r="A5451" s="372" t="s">
        <v>42465</v>
      </c>
      <c r="B5451" s="372" t="s">
        <v>42466</v>
      </c>
      <c r="C5451" s="371" t="s">
        <v>6594</v>
      </c>
      <c r="D5451" s="376">
        <v>35.729999999999997</v>
      </c>
    </row>
    <row r="5452" spans="1:4" x14ac:dyDescent="0.25">
      <c r="A5452" s="372" t="s">
        <v>42467</v>
      </c>
      <c r="B5452" s="372" t="s">
        <v>42468</v>
      </c>
      <c r="C5452" s="371" t="s">
        <v>6594</v>
      </c>
      <c r="D5452" s="376">
        <v>54.73</v>
      </c>
    </row>
    <row r="5453" spans="1:4" x14ac:dyDescent="0.25">
      <c r="A5453" s="372" t="s">
        <v>42469</v>
      </c>
      <c r="B5453" s="372"/>
      <c r="C5453" s="371"/>
      <c r="D5453" s="376"/>
    </row>
    <row r="5454" spans="1:4" x14ac:dyDescent="0.25">
      <c r="A5454" s="372" t="s">
        <v>42470</v>
      </c>
      <c r="B5454" s="372" t="s">
        <v>42471</v>
      </c>
      <c r="C5454" s="371" t="s">
        <v>6594</v>
      </c>
      <c r="D5454" s="376">
        <v>1.24</v>
      </c>
    </row>
    <row r="5455" spans="1:4" x14ac:dyDescent="0.25">
      <c r="A5455" s="372" t="s">
        <v>42472</v>
      </c>
      <c r="B5455" s="372" t="s">
        <v>42473</v>
      </c>
      <c r="C5455" s="371" t="s">
        <v>6594</v>
      </c>
      <c r="D5455" s="376">
        <v>1.68</v>
      </c>
    </row>
    <row r="5456" spans="1:4" x14ac:dyDescent="0.25">
      <c r="A5456" s="372" t="s">
        <v>42474</v>
      </c>
      <c r="B5456" s="372"/>
      <c r="C5456" s="371"/>
      <c r="D5456" s="376"/>
    </row>
    <row r="5457" spans="1:4" x14ac:dyDescent="0.25">
      <c r="A5457" s="372" t="s">
        <v>42475</v>
      </c>
      <c r="B5457" s="372" t="s">
        <v>42476</v>
      </c>
      <c r="C5457" s="371" t="s">
        <v>6594</v>
      </c>
      <c r="D5457" s="376">
        <v>11.37</v>
      </c>
    </row>
    <row r="5458" spans="1:4" x14ac:dyDescent="0.25">
      <c r="A5458" s="372" t="s">
        <v>42477</v>
      </c>
      <c r="B5458" s="372" t="s">
        <v>42478</v>
      </c>
      <c r="C5458" s="371" t="s">
        <v>6594</v>
      </c>
      <c r="D5458" s="376">
        <v>18.7</v>
      </c>
    </row>
    <row r="5459" spans="1:4" x14ac:dyDescent="0.25">
      <c r="A5459" s="372" t="s">
        <v>42479</v>
      </c>
      <c r="B5459" s="372" t="s">
        <v>42480</v>
      </c>
      <c r="C5459" s="371" t="s">
        <v>6594</v>
      </c>
      <c r="D5459" s="376">
        <v>28.48</v>
      </c>
    </row>
    <row r="5460" spans="1:4" x14ac:dyDescent="0.25">
      <c r="A5460" s="372" t="s">
        <v>42481</v>
      </c>
      <c r="B5460" s="372" t="s">
        <v>42482</v>
      </c>
      <c r="C5460" s="371" t="s">
        <v>6594</v>
      </c>
      <c r="D5460" s="376">
        <v>49.9</v>
      </c>
    </row>
    <row r="5461" spans="1:4" x14ac:dyDescent="0.25">
      <c r="A5461" s="372" t="s">
        <v>42483</v>
      </c>
      <c r="B5461" s="372" t="s">
        <v>42484</v>
      </c>
      <c r="C5461" s="371" t="s">
        <v>6594</v>
      </c>
      <c r="D5461" s="376">
        <v>71.23</v>
      </c>
    </row>
    <row r="5462" spans="1:4" x14ac:dyDescent="0.25">
      <c r="A5462" s="372" t="s">
        <v>42485</v>
      </c>
      <c r="B5462" s="372" t="s">
        <v>42486</v>
      </c>
      <c r="C5462" s="371" t="s">
        <v>6594</v>
      </c>
      <c r="D5462" s="376">
        <v>2.2200000000000002</v>
      </c>
    </row>
    <row r="5463" spans="1:4" x14ac:dyDescent="0.25">
      <c r="A5463" s="372" t="s">
        <v>42487</v>
      </c>
      <c r="B5463" s="372"/>
      <c r="C5463" s="371"/>
      <c r="D5463" s="376"/>
    </row>
    <row r="5464" spans="1:4" x14ac:dyDescent="0.25">
      <c r="A5464" s="372" t="s">
        <v>42488</v>
      </c>
      <c r="B5464" s="372" t="s">
        <v>42489</v>
      </c>
      <c r="C5464" s="371" t="s">
        <v>6594</v>
      </c>
      <c r="D5464" s="376">
        <v>3.82</v>
      </c>
    </row>
    <row r="5465" spans="1:4" x14ac:dyDescent="0.25">
      <c r="A5465" s="372" t="s">
        <v>42490</v>
      </c>
      <c r="B5465" s="372"/>
      <c r="C5465" s="371"/>
      <c r="D5465" s="376"/>
    </row>
    <row r="5466" spans="1:4" x14ac:dyDescent="0.25">
      <c r="A5466" s="372" t="s">
        <v>42491</v>
      </c>
      <c r="B5466" s="372" t="s">
        <v>42492</v>
      </c>
      <c r="C5466" s="371" t="s">
        <v>6608</v>
      </c>
      <c r="D5466" s="376">
        <v>205</v>
      </c>
    </row>
    <row r="5467" spans="1:4" x14ac:dyDescent="0.25">
      <c r="A5467" s="372" t="s">
        <v>42493</v>
      </c>
      <c r="B5467" s="372"/>
      <c r="C5467" s="371"/>
      <c r="D5467" s="376"/>
    </row>
    <row r="5468" spans="1:4" x14ac:dyDescent="0.25">
      <c r="A5468" s="372" t="s">
        <v>42494</v>
      </c>
      <c r="B5468" s="372" t="s">
        <v>42495</v>
      </c>
      <c r="C5468" s="371" t="s">
        <v>6608</v>
      </c>
      <c r="D5468" s="376">
        <v>424.32</v>
      </c>
    </row>
    <row r="5469" spans="1:4" x14ac:dyDescent="0.25">
      <c r="A5469" s="372" t="s">
        <v>42496</v>
      </c>
      <c r="B5469" s="372"/>
      <c r="C5469" s="371"/>
      <c r="D5469" s="376"/>
    </row>
    <row r="5470" spans="1:4" x14ac:dyDescent="0.25">
      <c r="A5470" s="372" t="s">
        <v>42497</v>
      </c>
      <c r="B5470" s="372" t="s">
        <v>42498</v>
      </c>
      <c r="C5470" s="371" t="s">
        <v>6608</v>
      </c>
      <c r="D5470" s="376">
        <v>1352.81</v>
      </c>
    </row>
    <row r="5471" spans="1:4" x14ac:dyDescent="0.25">
      <c r="A5471" s="372" t="s">
        <v>42499</v>
      </c>
      <c r="B5471" s="372" t="s">
        <v>42500</v>
      </c>
      <c r="C5471" s="371" t="s">
        <v>6608</v>
      </c>
      <c r="D5471" s="376">
        <v>237.96</v>
      </c>
    </row>
    <row r="5472" spans="1:4" x14ac:dyDescent="0.25">
      <c r="A5472" s="372" t="s">
        <v>42501</v>
      </c>
      <c r="B5472" s="372" t="s">
        <v>42502</v>
      </c>
      <c r="C5472" s="371" t="s">
        <v>6608</v>
      </c>
      <c r="D5472" s="376">
        <v>448.99</v>
      </c>
    </row>
    <row r="5473" spans="1:4" x14ac:dyDescent="0.25">
      <c r="A5473" s="372" t="s">
        <v>42503</v>
      </c>
      <c r="B5473" s="372"/>
      <c r="C5473" s="371"/>
      <c r="D5473" s="376"/>
    </row>
    <row r="5474" spans="1:4" x14ac:dyDescent="0.25">
      <c r="A5474" s="372" t="s">
        <v>42504</v>
      </c>
      <c r="B5474" s="372" t="s">
        <v>42505</v>
      </c>
      <c r="C5474" s="371" t="s">
        <v>6608</v>
      </c>
      <c r="D5474" s="376">
        <v>2755.03</v>
      </c>
    </row>
    <row r="5475" spans="1:4" x14ac:dyDescent="0.25">
      <c r="A5475" s="372" t="s">
        <v>42506</v>
      </c>
      <c r="B5475" s="372" t="s">
        <v>42507</v>
      </c>
      <c r="C5475" s="371" t="s">
        <v>6608</v>
      </c>
      <c r="D5475" s="376">
        <v>102.18</v>
      </c>
    </row>
    <row r="5476" spans="1:4" x14ac:dyDescent="0.25">
      <c r="A5476" s="372" t="s">
        <v>42508</v>
      </c>
      <c r="B5476" s="372" t="s">
        <v>42509</v>
      </c>
      <c r="C5476" s="371" t="s">
        <v>6608</v>
      </c>
      <c r="D5476" s="376">
        <v>330.48</v>
      </c>
    </row>
    <row r="5477" spans="1:4" x14ac:dyDescent="0.25">
      <c r="A5477" s="372" t="s">
        <v>42510</v>
      </c>
      <c r="B5477" s="372" t="s">
        <v>42511</v>
      </c>
      <c r="C5477" s="371" t="s">
        <v>6608</v>
      </c>
      <c r="D5477" s="376">
        <v>589.16999999999996</v>
      </c>
    </row>
    <row r="5478" spans="1:4" x14ac:dyDescent="0.25">
      <c r="A5478" s="372" t="s">
        <v>42512</v>
      </c>
      <c r="B5478" s="372" t="s">
        <v>42513</v>
      </c>
      <c r="C5478" s="371" t="s">
        <v>6608</v>
      </c>
      <c r="D5478" s="376">
        <v>315</v>
      </c>
    </row>
    <row r="5479" spans="1:4" x14ac:dyDescent="0.25">
      <c r="A5479" s="372" t="s">
        <v>42514</v>
      </c>
      <c r="B5479" s="372"/>
      <c r="C5479" s="371"/>
      <c r="D5479" s="376"/>
    </row>
    <row r="5480" spans="1:4" x14ac:dyDescent="0.25">
      <c r="A5480" s="372" t="s">
        <v>42515</v>
      </c>
      <c r="B5480" s="372"/>
      <c r="C5480" s="371"/>
      <c r="D5480" s="376"/>
    </row>
    <row r="5481" spans="1:4" x14ac:dyDescent="0.25">
      <c r="A5481" s="372" t="s">
        <v>42516</v>
      </c>
      <c r="B5481" s="372" t="s">
        <v>42517</v>
      </c>
      <c r="C5481" s="371" t="s">
        <v>6594</v>
      </c>
      <c r="D5481" s="376">
        <v>285.99</v>
      </c>
    </row>
    <row r="5482" spans="1:4" x14ac:dyDescent="0.25">
      <c r="A5482" s="372" t="s">
        <v>42518</v>
      </c>
      <c r="B5482" s="372" t="s">
        <v>42519</v>
      </c>
      <c r="C5482" s="371" t="s">
        <v>6594</v>
      </c>
      <c r="D5482" s="376">
        <v>67.06</v>
      </c>
    </row>
    <row r="5483" spans="1:4" x14ac:dyDescent="0.25">
      <c r="A5483" s="372" t="s">
        <v>42520</v>
      </c>
      <c r="B5483" s="372"/>
      <c r="C5483" s="371"/>
      <c r="D5483" s="376"/>
    </row>
    <row r="5484" spans="1:4" x14ac:dyDescent="0.25">
      <c r="A5484" s="372" t="s">
        <v>42521</v>
      </c>
      <c r="B5484" s="372" t="s">
        <v>42522</v>
      </c>
      <c r="C5484" s="371" t="s">
        <v>6608</v>
      </c>
      <c r="D5484" s="376">
        <v>40.450000000000003</v>
      </c>
    </row>
    <row r="5485" spans="1:4" x14ac:dyDescent="0.25">
      <c r="A5485" s="372" t="s">
        <v>42523</v>
      </c>
      <c r="B5485" s="372" t="s">
        <v>42524</v>
      </c>
      <c r="C5485" s="371" t="s">
        <v>6608</v>
      </c>
      <c r="D5485" s="376">
        <v>116.82</v>
      </c>
    </row>
    <row r="5486" spans="1:4" x14ac:dyDescent="0.25">
      <c r="A5486" s="372" t="s">
        <v>42525</v>
      </c>
      <c r="B5486" s="372" t="s">
        <v>42526</v>
      </c>
      <c r="C5486" s="371" t="s">
        <v>6608</v>
      </c>
      <c r="D5486" s="376">
        <v>214.66</v>
      </c>
    </row>
    <row r="5487" spans="1:4" x14ac:dyDescent="0.25">
      <c r="A5487" s="372" t="s">
        <v>42527</v>
      </c>
      <c r="B5487" s="372" t="s">
        <v>42528</v>
      </c>
      <c r="C5487" s="371" t="s">
        <v>6608</v>
      </c>
      <c r="D5487" s="376">
        <v>290.22000000000003</v>
      </c>
    </row>
    <row r="5488" spans="1:4" x14ac:dyDescent="0.25">
      <c r="A5488" s="372" t="s">
        <v>42529</v>
      </c>
      <c r="B5488" s="372"/>
      <c r="C5488" s="371"/>
      <c r="D5488" s="376"/>
    </row>
    <row r="5489" spans="1:4" x14ac:dyDescent="0.25">
      <c r="A5489" s="372" t="s">
        <v>42530</v>
      </c>
      <c r="B5489" s="372" t="s">
        <v>42531</v>
      </c>
      <c r="C5489" s="371" t="s">
        <v>6608</v>
      </c>
      <c r="D5489" s="376">
        <v>25.34</v>
      </c>
    </row>
    <row r="5490" spans="1:4" x14ac:dyDescent="0.25">
      <c r="A5490" s="372" t="s">
        <v>42532</v>
      </c>
      <c r="B5490" s="372" t="s">
        <v>42533</v>
      </c>
      <c r="C5490" s="371" t="s">
        <v>6608</v>
      </c>
      <c r="D5490" s="376">
        <v>18.399999999999999</v>
      </c>
    </row>
    <row r="5491" spans="1:4" x14ac:dyDescent="0.25">
      <c r="A5491" s="372" t="s">
        <v>42534</v>
      </c>
      <c r="B5491" s="372"/>
      <c r="C5491" s="371"/>
      <c r="D5491" s="376"/>
    </row>
    <row r="5492" spans="1:4" x14ac:dyDescent="0.25">
      <c r="A5492" s="372" t="s">
        <v>42535</v>
      </c>
      <c r="B5492" s="372" t="s">
        <v>42536</v>
      </c>
      <c r="C5492" s="371" t="s">
        <v>6608</v>
      </c>
      <c r="D5492" s="376">
        <v>529.6</v>
      </c>
    </row>
    <row r="5493" spans="1:4" x14ac:dyDescent="0.25">
      <c r="A5493" s="372" t="s">
        <v>42537</v>
      </c>
      <c r="B5493" s="372"/>
      <c r="C5493" s="371"/>
      <c r="D5493" s="376"/>
    </row>
    <row r="5494" spans="1:4" x14ac:dyDescent="0.25">
      <c r="A5494" s="372" t="s">
        <v>42538</v>
      </c>
      <c r="B5494" s="372" t="s">
        <v>42539</v>
      </c>
      <c r="C5494" s="371" t="s">
        <v>6608</v>
      </c>
      <c r="D5494" s="376">
        <v>61.95</v>
      </c>
    </row>
    <row r="5495" spans="1:4" x14ac:dyDescent="0.25">
      <c r="A5495" s="372" t="s">
        <v>42540</v>
      </c>
      <c r="B5495" s="372" t="s">
        <v>42541</v>
      </c>
      <c r="C5495" s="371" t="s">
        <v>6608</v>
      </c>
      <c r="D5495" s="376">
        <v>29.56</v>
      </c>
    </row>
    <row r="5496" spans="1:4" x14ac:dyDescent="0.25">
      <c r="A5496" s="372" t="s">
        <v>42542</v>
      </c>
      <c r="B5496" s="372" t="s">
        <v>42543</v>
      </c>
      <c r="C5496" s="371" t="s">
        <v>6608</v>
      </c>
      <c r="D5496" s="376">
        <v>5.19</v>
      </c>
    </row>
    <row r="5497" spans="1:4" x14ac:dyDescent="0.25">
      <c r="A5497" s="372" t="s">
        <v>42544</v>
      </c>
      <c r="B5497" s="372" t="s">
        <v>42545</v>
      </c>
      <c r="C5497" s="371" t="s">
        <v>6608</v>
      </c>
      <c r="D5497" s="376">
        <v>3.81</v>
      </c>
    </row>
    <row r="5498" spans="1:4" x14ac:dyDescent="0.25">
      <c r="A5498" s="372" t="s">
        <v>42546</v>
      </c>
      <c r="B5498" s="372" t="s">
        <v>42547</v>
      </c>
      <c r="C5498" s="371" t="s">
        <v>6608</v>
      </c>
      <c r="D5498" s="376">
        <v>1.57</v>
      </c>
    </row>
    <row r="5499" spans="1:4" x14ac:dyDescent="0.25">
      <c r="A5499" s="372" t="s">
        <v>42548</v>
      </c>
      <c r="B5499" s="372" t="s">
        <v>42549</v>
      </c>
      <c r="C5499" s="371" t="s">
        <v>6608</v>
      </c>
      <c r="D5499" s="376">
        <v>3.9</v>
      </c>
    </row>
    <row r="5500" spans="1:4" x14ac:dyDescent="0.25">
      <c r="A5500" s="372" t="s">
        <v>42550</v>
      </c>
      <c r="B5500" s="372" t="s">
        <v>42551</v>
      </c>
      <c r="C5500" s="371" t="s">
        <v>6608</v>
      </c>
      <c r="D5500" s="376">
        <v>4.75</v>
      </c>
    </row>
    <row r="5501" spans="1:4" x14ac:dyDescent="0.25">
      <c r="A5501" s="372" t="s">
        <v>42552</v>
      </c>
      <c r="B5501" s="372" t="s">
        <v>42553</v>
      </c>
      <c r="C5501" s="371" t="s">
        <v>6608</v>
      </c>
      <c r="D5501" s="376">
        <v>4.21</v>
      </c>
    </row>
    <row r="5502" spans="1:4" x14ac:dyDescent="0.25">
      <c r="A5502" s="372" t="s">
        <v>42554</v>
      </c>
      <c r="B5502" s="372" t="s">
        <v>42555</v>
      </c>
      <c r="C5502" s="371" t="s">
        <v>6608</v>
      </c>
      <c r="D5502" s="376">
        <v>1.66</v>
      </c>
    </row>
    <row r="5503" spans="1:4" x14ac:dyDescent="0.25">
      <c r="A5503" s="372" t="s">
        <v>42556</v>
      </c>
      <c r="B5503" s="372" t="s">
        <v>42557</v>
      </c>
      <c r="C5503" s="371" t="s">
        <v>6608</v>
      </c>
      <c r="D5503" s="376">
        <v>4.03</v>
      </c>
    </row>
    <row r="5504" spans="1:4" x14ac:dyDescent="0.25">
      <c r="A5504" s="372" t="s">
        <v>42558</v>
      </c>
      <c r="B5504" s="372"/>
      <c r="C5504" s="371"/>
      <c r="D5504" s="376"/>
    </row>
    <row r="5505" spans="1:4" x14ac:dyDescent="0.25">
      <c r="A5505" s="372" t="s">
        <v>42559</v>
      </c>
      <c r="B5505" s="372" t="s">
        <v>42560</v>
      </c>
      <c r="C5505" s="371" t="s">
        <v>6608</v>
      </c>
      <c r="D5505" s="376">
        <v>82.45</v>
      </c>
    </row>
    <row r="5506" spans="1:4" x14ac:dyDescent="0.25">
      <c r="A5506" s="372" t="s">
        <v>42561</v>
      </c>
      <c r="B5506" s="372" t="s">
        <v>42562</v>
      </c>
      <c r="C5506" s="371" t="s">
        <v>6608</v>
      </c>
      <c r="D5506" s="376">
        <v>31.04</v>
      </c>
    </row>
    <row r="5507" spans="1:4" x14ac:dyDescent="0.25">
      <c r="A5507" s="372" t="s">
        <v>42563</v>
      </c>
      <c r="B5507" s="372" t="s">
        <v>42564</v>
      </c>
      <c r="C5507" s="371" t="s">
        <v>6608</v>
      </c>
      <c r="D5507" s="376">
        <v>71.489999999999995</v>
      </c>
    </row>
    <row r="5508" spans="1:4" x14ac:dyDescent="0.25">
      <c r="A5508" s="372" t="s">
        <v>42565</v>
      </c>
      <c r="B5508" s="372" t="s">
        <v>42566</v>
      </c>
      <c r="C5508" s="371" t="s">
        <v>6608</v>
      </c>
      <c r="D5508" s="376">
        <v>153</v>
      </c>
    </row>
    <row r="5509" spans="1:4" x14ac:dyDescent="0.25">
      <c r="A5509" s="372" t="s">
        <v>42567</v>
      </c>
      <c r="B5509" s="372"/>
      <c r="C5509" s="371"/>
      <c r="D5509" s="376"/>
    </row>
    <row r="5510" spans="1:4" x14ac:dyDescent="0.25">
      <c r="A5510" s="372" t="s">
        <v>42568</v>
      </c>
      <c r="B5510" s="372" t="s">
        <v>42569</v>
      </c>
      <c r="C5510" s="371" t="s">
        <v>6608</v>
      </c>
      <c r="D5510" s="376">
        <v>39.869999999999997</v>
      </c>
    </row>
    <row r="5511" spans="1:4" x14ac:dyDescent="0.25">
      <c r="A5511" s="372" t="s">
        <v>42570</v>
      </c>
      <c r="B5511" s="372" t="s">
        <v>42571</v>
      </c>
      <c r="C5511" s="371" t="s">
        <v>6608</v>
      </c>
      <c r="D5511" s="376">
        <v>105.15</v>
      </c>
    </row>
    <row r="5512" spans="1:4" x14ac:dyDescent="0.25">
      <c r="A5512" s="372" t="s">
        <v>42572</v>
      </c>
      <c r="B5512" s="372" t="s">
        <v>42573</v>
      </c>
      <c r="C5512" s="371" t="s">
        <v>6608</v>
      </c>
      <c r="D5512" s="376">
        <v>216.44</v>
      </c>
    </row>
    <row r="5513" spans="1:4" x14ac:dyDescent="0.25">
      <c r="A5513" s="372" t="s">
        <v>42574</v>
      </c>
      <c r="B5513" s="372" t="s">
        <v>42575</v>
      </c>
      <c r="C5513" s="371" t="s">
        <v>6608</v>
      </c>
      <c r="D5513" s="376">
        <v>571.05999999999995</v>
      </c>
    </row>
    <row r="5514" spans="1:4" x14ac:dyDescent="0.25">
      <c r="A5514" s="372" t="s">
        <v>42576</v>
      </c>
      <c r="B5514" s="372"/>
      <c r="C5514" s="371"/>
      <c r="D5514" s="376"/>
    </row>
    <row r="5515" spans="1:4" x14ac:dyDescent="0.25">
      <c r="A5515" s="372" t="s">
        <v>42577</v>
      </c>
      <c r="B5515" s="372" t="s">
        <v>42578</v>
      </c>
      <c r="C5515" s="371" t="s">
        <v>6608</v>
      </c>
      <c r="D5515" s="376">
        <v>5.0199999999999996</v>
      </c>
    </row>
    <row r="5516" spans="1:4" x14ac:dyDescent="0.25">
      <c r="A5516" s="372" t="s">
        <v>42579</v>
      </c>
      <c r="B5516" s="372"/>
      <c r="C5516" s="371"/>
      <c r="D5516" s="376"/>
    </row>
    <row r="5517" spans="1:4" x14ac:dyDescent="0.25">
      <c r="A5517" s="372" t="s">
        <v>42580</v>
      </c>
      <c r="B5517" s="372" t="s">
        <v>42581</v>
      </c>
      <c r="C5517" s="371" t="s">
        <v>6608</v>
      </c>
      <c r="D5517" s="376">
        <v>65.900000000000006</v>
      </c>
    </row>
    <row r="5518" spans="1:4" x14ac:dyDescent="0.25">
      <c r="A5518" s="372" t="s">
        <v>42582</v>
      </c>
      <c r="B5518" s="372"/>
      <c r="C5518" s="371"/>
      <c r="D5518" s="376"/>
    </row>
    <row r="5519" spans="1:4" x14ac:dyDescent="0.25">
      <c r="A5519" s="372" t="s">
        <v>42583</v>
      </c>
      <c r="B5519" s="372" t="s">
        <v>42584</v>
      </c>
      <c r="C5519" s="371" t="s">
        <v>6608</v>
      </c>
      <c r="D5519" s="376">
        <v>3646.9</v>
      </c>
    </row>
    <row r="5520" spans="1:4" x14ac:dyDescent="0.25">
      <c r="A5520" s="372" t="s">
        <v>42585</v>
      </c>
      <c r="B5520" s="372" t="s">
        <v>42586</v>
      </c>
      <c r="C5520" s="371" t="s">
        <v>6608</v>
      </c>
      <c r="D5520" s="376">
        <v>4009.78</v>
      </c>
    </row>
    <row r="5521" spans="1:4" x14ac:dyDescent="0.25">
      <c r="A5521" s="372" t="s">
        <v>42587</v>
      </c>
      <c r="B5521" s="372" t="s">
        <v>42588</v>
      </c>
      <c r="C5521" s="371" t="s">
        <v>6608</v>
      </c>
      <c r="D5521" s="376">
        <v>3590.15</v>
      </c>
    </row>
    <row r="5522" spans="1:4" x14ac:dyDescent="0.25">
      <c r="A5522" s="372" t="s">
        <v>42589</v>
      </c>
      <c r="B5522" s="372" t="s">
        <v>42590</v>
      </c>
      <c r="C5522" s="371" t="s">
        <v>6608</v>
      </c>
      <c r="D5522" s="376">
        <v>421.16</v>
      </c>
    </row>
    <row r="5523" spans="1:4" x14ac:dyDescent="0.25">
      <c r="A5523" s="372" t="s">
        <v>42591</v>
      </c>
      <c r="B5523" s="372" t="s">
        <v>42592</v>
      </c>
      <c r="C5523" s="371" t="s">
        <v>6608</v>
      </c>
      <c r="D5523" s="376">
        <v>386.18</v>
      </c>
    </row>
    <row r="5524" spans="1:4" x14ac:dyDescent="0.25">
      <c r="A5524" s="372" t="s">
        <v>42593</v>
      </c>
      <c r="B5524" s="372" t="s">
        <v>42594</v>
      </c>
      <c r="C5524" s="371" t="s">
        <v>6608</v>
      </c>
      <c r="D5524" s="376">
        <v>182.9</v>
      </c>
    </row>
    <row r="5525" spans="1:4" x14ac:dyDescent="0.25">
      <c r="A5525" s="372" t="s">
        <v>42595</v>
      </c>
      <c r="B5525" s="372" t="s">
        <v>42596</v>
      </c>
      <c r="C5525" s="371" t="s">
        <v>6608</v>
      </c>
      <c r="D5525" s="376">
        <v>429</v>
      </c>
    </row>
    <row r="5526" spans="1:4" x14ac:dyDescent="0.25">
      <c r="A5526" s="372" t="s">
        <v>42597</v>
      </c>
      <c r="B5526" s="372" t="s">
        <v>42598</v>
      </c>
      <c r="C5526" s="371" t="s">
        <v>6608</v>
      </c>
      <c r="D5526" s="376">
        <v>150</v>
      </c>
    </row>
    <row r="5527" spans="1:4" x14ac:dyDescent="0.25">
      <c r="A5527" s="372" t="s">
        <v>42599</v>
      </c>
      <c r="B5527" s="372" t="s">
        <v>42600</v>
      </c>
      <c r="C5527" s="371" t="s">
        <v>6608</v>
      </c>
      <c r="D5527" s="376">
        <v>227.15</v>
      </c>
    </row>
    <row r="5528" spans="1:4" x14ac:dyDescent="0.25">
      <c r="A5528" s="372" t="s">
        <v>42601</v>
      </c>
      <c r="B5528" s="372"/>
      <c r="C5528" s="371"/>
      <c r="D5528" s="376"/>
    </row>
    <row r="5529" spans="1:4" x14ac:dyDescent="0.25">
      <c r="A5529" s="372" t="s">
        <v>42602</v>
      </c>
      <c r="B5529" s="372" t="s">
        <v>42603</v>
      </c>
      <c r="C5529" s="371" t="s">
        <v>6608</v>
      </c>
      <c r="D5529" s="376">
        <v>101.08</v>
      </c>
    </row>
    <row r="5530" spans="1:4" x14ac:dyDescent="0.25">
      <c r="A5530" s="372" t="s">
        <v>42604</v>
      </c>
      <c r="B5530" s="372" t="s">
        <v>42605</v>
      </c>
      <c r="C5530" s="371" t="s">
        <v>6608</v>
      </c>
      <c r="D5530" s="376">
        <v>117.94</v>
      </c>
    </row>
    <row r="5531" spans="1:4" x14ac:dyDescent="0.25">
      <c r="A5531" s="372" t="s">
        <v>42606</v>
      </c>
      <c r="B5531" s="372" t="s">
        <v>42607</v>
      </c>
      <c r="C5531" s="371" t="s">
        <v>6608</v>
      </c>
      <c r="D5531" s="376">
        <v>176.28</v>
      </c>
    </row>
    <row r="5532" spans="1:4" x14ac:dyDescent="0.25">
      <c r="A5532" s="372" t="s">
        <v>42608</v>
      </c>
      <c r="B5532" s="372" t="s">
        <v>42609</v>
      </c>
      <c r="C5532" s="371" t="s">
        <v>6608</v>
      </c>
      <c r="D5532" s="376">
        <v>183.62</v>
      </c>
    </row>
    <row r="5533" spans="1:4" x14ac:dyDescent="0.25">
      <c r="A5533" s="372" t="s">
        <v>42610</v>
      </c>
      <c r="B5533" s="372" t="s">
        <v>42611</v>
      </c>
      <c r="C5533" s="371" t="s">
        <v>6608</v>
      </c>
      <c r="D5533" s="376">
        <v>65.36</v>
      </c>
    </row>
    <row r="5534" spans="1:4" x14ac:dyDescent="0.25">
      <c r="A5534" s="372" t="s">
        <v>42612</v>
      </c>
      <c r="B5534" s="372" t="s">
        <v>42613</v>
      </c>
      <c r="C5534" s="371" t="s">
        <v>6608</v>
      </c>
      <c r="D5534" s="376">
        <v>80.7</v>
      </c>
    </row>
    <row r="5535" spans="1:4" x14ac:dyDescent="0.25">
      <c r="A5535" s="372" t="s">
        <v>42614</v>
      </c>
      <c r="B5535" s="372"/>
      <c r="C5535" s="371"/>
      <c r="D5535" s="376"/>
    </row>
    <row r="5536" spans="1:4" x14ac:dyDescent="0.25">
      <c r="A5536" s="372" t="s">
        <v>42615</v>
      </c>
      <c r="B5536" s="372" t="s">
        <v>42616</v>
      </c>
      <c r="C5536" s="371" t="s">
        <v>6608</v>
      </c>
      <c r="D5536" s="376">
        <v>40</v>
      </c>
    </row>
    <row r="5537" spans="1:4" x14ac:dyDescent="0.25">
      <c r="A5537" s="372" t="s">
        <v>42617</v>
      </c>
      <c r="B5537" s="372"/>
      <c r="C5537" s="371"/>
      <c r="D5537" s="376"/>
    </row>
    <row r="5538" spans="1:4" x14ac:dyDescent="0.25">
      <c r="A5538" s="372" t="s">
        <v>42618</v>
      </c>
      <c r="B5538" s="372" t="s">
        <v>42619</v>
      </c>
      <c r="C5538" s="371" t="s">
        <v>6608</v>
      </c>
      <c r="D5538" s="376">
        <v>5.27</v>
      </c>
    </row>
    <row r="5539" spans="1:4" x14ac:dyDescent="0.25">
      <c r="A5539" s="372" t="s">
        <v>42620</v>
      </c>
      <c r="B5539" s="372" t="s">
        <v>42621</v>
      </c>
      <c r="C5539" s="371" t="s">
        <v>6608</v>
      </c>
      <c r="D5539" s="376">
        <v>6.59</v>
      </c>
    </row>
    <row r="5540" spans="1:4" x14ac:dyDescent="0.25">
      <c r="A5540" s="372" t="s">
        <v>42622</v>
      </c>
      <c r="B5540" s="372" t="s">
        <v>42623</v>
      </c>
      <c r="C5540" s="371" t="s">
        <v>6608</v>
      </c>
      <c r="D5540" s="376">
        <v>5.5</v>
      </c>
    </row>
    <row r="5541" spans="1:4" x14ac:dyDescent="0.25">
      <c r="A5541" s="372" t="s">
        <v>42624</v>
      </c>
      <c r="B5541" s="372" t="s">
        <v>42625</v>
      </c>
      <c r="C5541" s="371" t="s">
        <v>6608</v>
      </c>
      <c r="D5541" s="376">
        <v>7.39</v>
      </c>
    </row>
    <row r="5542" spans="1:4" x14ac:dyDescent="0.25">
      <c r="A5542" s="372" t="s">
        <v>42626</v>
      </c>
      <c r="B5542" s="372" t="s">
        <v>42627</v>
      </c>
      <c r="C5542" s="371" t="s">
        <v>6608</v>
      </c>
      <c r="D5542" s="376">
        <v>6.61</v>
      </c>
    </row>
    <row r="5543" spans="1:4" x14ac:dyDescent="0.25">
      <c r="A5543" s="372" t="s">
        <v>42628</v>
      </c>
      <c r="B5543" s="372" t="s">
        <v>42629</v>
      </c>
      <c r="C5543" s="371" t="s">
        <v>6608</v>
      </c>
      <c r="D5543" s="376">
        <v>21.14</v>
      </c>
    </row>
    <row r="5544" spans="1:4" x14ac:dyDescent="0.25">
      <c r="A5544" s="372" t="s">
        <v>42630</v>
      </c>
      <c r="B5544" s="372" t="s">
        <v>42631</v>
      </c>
      <c r="C5544" s="371" t="s">
        <v>6608</v>
      </c>
      <c r="D5544" s="377">
        <v>6.88</v>
      </c>
    </row>
    <row r="5545" spans="1:4" x14ac:dyDescent="0.25">
      <c r="A5545" s="372" t="s">
        <v>42632</v>
      </c>
      <c r="B5545" s="372" t="s">
        <v>42633</v>
      </c>
      <c r="C5545" s="371" t="s">
        <v>6608</v>
      </c>
      <c r="D5545" s="376">
        <v>15.48</v>
      </c>
    </row>
    <row r="5546" spans="1:4" x14ac:dyDescent="0.25">
      <c r="A5546" s="372" t="s">
        <v>42634</v>
      </c>
      <c r="B5546" s="372" t="s">
        <v>42635</v>
      </c>
      <c r="C5546" s="371" t="s">
        <v>6608</v>
      </c>
      <c r="D5546" s="376">
        <v>5.66</v>
      </c>
    </row>
    <row r="5547" spans="1:4" x14ac:dyDescent="0.25">
      <c r="A5547" s="372" t="s">
        <v>42636</v>
      </c>
      <c r="B5547" s="372" t="s">
        <v>42637</v>
      </c>
      <c r="C5547" s="371" t="s">
        <v>6608</v>
      </c>
      <c r="D5547" s="376">
        <v>17.690000000000001</v>
      </c>
    </row>
    <row r="5548" spans="1:4" x14ac:dyDescent="0.25">
      <c r="A5548" s="372" t="s">
        <v>42638</v>
      </c>
      <c r="B5548" s="372" t="s">
        <v>42639</v>
      </c>
      <c r="C5548" s="371" t="s">
        <v>6608</v>
      </c>
      <c r="D5548" s="376">
        <v>38.9</v>
      </c>
    </row>
    <row r="5549" spans="1:4" x14ac:dyDescent="0.25">
      <c r="A5549" s="372" t="s">
        <v>42640</v>
      </c>
      <c r="B5549" s="372" t="s">
        <v>42641</v>
      </c>
      <c r="C5549" s="371" t="s">
        <v>6608</v>
      </c>
      <c r="D5549" s="376">
        <v>30.7</v>
      </c>
    </row>
    <row r="5550" spans="1:4" x14ac:dyDescent="0.25">
      <c r="A5550" s="372" t="s">
        <v>42642</v>
      </c>
      <c r="B5550" s="372" t="s">
        <v>42643</v>
      </c>
      <c r="C5550" s="371" t="s">
        <v>6608</v>
      </c>
      <c r="D5550" s="376">
        <v>79.599999999999994</v>
      </c>
    </row>
    <row r="5551" spans="1:4" x14ac:dyDescent="0.25">
      <c r="A5551" s="372" t="s">
        <v>42644</v>
      </c>
      <c r="B5551" s="372" t="s">
        <v>42645</v>
      </c>
      <c r="C5551" s="371" t="s">
        <v>6608</v>
      </c>
      <c r="D5551" s="376">
        <v>42.17</v>
      </c>
    </row>
    <row r="5552" spans="1:4" x14ac:dyDescent="0.25">
      <c r="A5552" s="372" t="s">
        <v>42646</v>
      </c>
      <c r="B5552" s="372" t="s">
        <v>42647</v>
      </c>
      <c r="C5552" s="371" t="s">
        <v>6608</v>
      </c>
      <c r="D5552" s="376">
        <v>80.98</v>
      </c>
    </row>
    <row r="5553" spans="1:4" x14ac:dyDescent="0.25">
      <c r="A5553" s="372" t="s">
        <v>42648</v>
      </c>
      <c r="B5553" s="372" t="s">
        <v>42649</v>
      </c>
      <c r="C5553" s="371" t="s">
        <v>6608</v>
      </c>
      <c r="D5553" s="376">
        <v>33.340000000000003</v>
      </c>
    </row>
    <row r="5554" spans="1:4" x14ac:dyDescent="0.25">
      <c r="A5554" s="372" t="s">
        <v>42650</v>
      </c>
      <c r="B5554" s="372" t="s">
        <v>42651</v>
      </c>
      <c r="C5554" s="371" t="s">
        <v>6608</v>
      </c>
      <c r="D5554" s="376">
        <v>87.43</v>
      </c>
    </row>
    <row r="5555" spans="1:4" x14ac:dyDescent="0.25">
      <c r="A5555" s="372" t="s">
        <v>42652</v>
      </c>
      <c r="B5555" s="372" t="s">
        <v>42653</v>
      </c>
      <c r="C5555" s="371" t="s">
        <v>6608</v>
      </c>
      <c r="D5555" s="376">
        <v>38.71</v>
      </c>
    </row>
    <row r="5556" spans="1:4" x14ac:dyDescent="0.25">
      <c r="A5556" s="372" t="s">
        <v>42654</v>
      </c>
      <c r="B5556" s="372" t="s">
        <v>42655</v>
      </c>
      <c r="C5556" s="371" t="s">
        <v>6608</v>
      </c>
      <c r="D5556" s="376">
        <v>83.53</v>
      </c>
    </row>
    <row r="5557" spans="1:4" x14ac:dyDescent="0.25">
      <c r="A5557" s="372" t="s">
        <v>42656</v>
      </c>
      <c r="B5557" s="372" t="s">
        <v>42657</v>
      </c>
      <c r="C5557" s="371" t="s">
        <v>6608</v>
      </c>
      <c r="D5557" s="376">
        <v>106.68</v>
      </c>
    </row>
    <row r="5558" spans="1:4" x14ac:dyDescent="0.25">
      <c r="A5558" s="372" t="s">
        <v>42658</v>
      </c>
      <c r="B5558" s="372" t="s">
        <v>42659</v>
      </c>
      <c r="C5558" s="371" t="s">
        <v>6608</v>
      </c>
      <c r="D5558" s="376">
        <v>36.619999999999997</v>
      </c>
    </row>
    <row r="5559" spans="1:4" x14ac:dyDescent="0.25">
      <c r="A5559" s="372" t="s">
        <v>42660</v>
      </c>
      <c r="B5559" s="372" t="s">
        <v>42661</v>
      </c>
      <c r="C5559" s="371" t="s">
        <v>6608</v>
      </c>
      <c r="D5559" s="376">
        <v>76.45</v>
      </c>
    </row>
    <row r="5560" spans="1:4" x14ac:dyDescent="0.25">
      <c r="A5560" s="372" t="s">
        <v>42662</v>
      </c>
      <c r="B5560" s="372" t="s">
        <v>42663</v>
      </c>
      <c r="C5560" s="371" t="s">
        <v>6608</v>
      </c>
      <c r="D5560" s="376">
        <v>104.09</v>
      </c>
    </row>
    <row r="5561" spans="1:4" x14ac:dyDescent="0.25">
      <c r="A5561" s="372" t="s">
        <v>42664</v>
      </c>
      <c r="B5561" s="372" t="s">
        <v>42665</v>
      </c>
      <c r="C5561" s="371" t="s">
        <v>6608</v>
      </c>
      <c r="D5561" s="376">
        <v>112.58</v>
      </c>
    </row>
    <row r="5562" spans="1:4" x14ac:dyDescent="0.25">
      <c r="A5562" s="372" t="s">
        <v>42666</v>
      </c>
      <c r="B5562" s="372" t="s">
        <v>42667</v>
      </c>
      <c r="C5562" s="371" t="s">
        <v>6608</v>
      </c>
      <c r="D5562" s="376">
        <v>46.96</v>
      </c>
    </row>
    <row r="5563" spans="1:4" x14ac:dyDescent="0.25">
      <c r="A5563" s="372" t="s">
        <v>42668</v>
      </c>
      <c r="B5563" s="372" t="s">
        <v>42669</v>
      </c>
      <c r="C5563" s="371" t="s">
        <v>6608</v>
      </c>
      <c r="D5563" s="376">
        <v>120.51</v>
      </c>
    </row>
    <row r="5564" spans="1:4" x14ac:dyDescent="0.25">
      <c r="A5564" s="372" t="s">
        <v>42670</v>
      </c>
      <c r="B5564" s="372" t="s">
        <v>42671</v>
      </c>
      <c r="C5564" s="371" t="s">
        <v>6608</v>
      </c>
      <c r="D5564" s="376">
        <v>135.55000000000001</v>
      </c>
    </row>
    <row r="5565" spans="1:4" x14ac:dyDescent="0.25">
      <c r="A5565" s="372" t="s">
        <v>42672</v>
      </c>
      <c r="B5565" s="372" t="s">
        <v>42673</v>
      </c>
      <c r="C5565" s="371" t="s">
        <v>6608</v>
      </c>
      <c r="D5565" s="376">
        <v>146.77000000000001</v>
      </c>
    </row>
    <row r="5566" spans="1:4" x14ac:dyDescent="0.25">
      <c r="A5566" s="372" t="s">
        <v>42674</v>
      </c>
      <c r="B5566" s="372" t="s">
        <v>42675</v>
      </c>
      <c r="C5566" s="371" t="s">
        <v>6608</v>
      </c>
      <c r="D5566" s="376">
        <v>167.55</v>
      </c>
    </row>
    <row r="5567" spans="1:4" x14ac:dyDescent="0.25">
      <c r="A5567" s="372" t="s">
        <v>42676</v>
      </c>
      <c r="B5567" s="372" t="s">
        <v>42677</v>
      </c>
      <c r="C5567" s="371" t="s">
        <v>6608</v>
      </c>
      <c r="D5567" s="376">
        <v>35.68</v>
      </c>
    </row>
    <row r="5568" spans="1:4" x14ac:dyDescent="0.25">
      <c r="A5568" s="372" t="s">
        <v>42678</v>
      </c>
      <c r="B5568" s="372" t="s">
        <v>42679</v>
      </c>
      <c r="C5568" s="371" t="s">
        <v>6608</v>
      </c>
      <c r="D5568" s="376">
        <v>152.69999999999999</v>
      </c>
    </row>
    <row r="5569" spans="1:4" x14ac:dyDescent="0.25">
      <c r="A5569" s="372" t="s">
        <v>42680</v>
      </c>
      <c r="B5569" s="372" t="s">
        <v>42681</v>
      </c>
      <c r="C5569" s="371" t="s">
        <v>6608</v>
      </c>
      <c r="D5569" s="376">
        <v>36</v>
      </c>
    </row>
    <row r="5570" spans="1:4" x14ac:dyDescent="0.25">
      <c r="A5570" s="372" t="s">
        <v>42682</v>
      </c>
      <c r="B5570" s="372" t="s">
        <v>42683</v>
      </c>
      <c r="C5570" s="371" t="s">
        <v>6608</v>
      </c>
      <c r="D5570" s="376">
        <v>35.99</v>
      </c>
    </row>
    <row r="5571" spans="1:4" x14ac:dyDescent="0.25">
      <c r="A5571" s="372" t="s">
        <v>42684</v>
      </c>
      <c r="B5571" s="372" t="s">
        <v>42685</v>
      </c>
      <c r="C5571" s="371" t="s">
        <v>6608</v>
      </c>
      <c r="D5571" s="376">
        <v>166.28</v>
      </c>
    </row>
    <row r="5572" spans="1:4" x14ac:dyDescent="0.25">
      <c r="A5572" s="372" t="s">
        <v>42686</v>
      </c>
      <c r="B5572" s="372" t="s">
        <v>42687</v>
      </c>
      <c r="C5572" s="371" t="s">
        <v>6608</v>
      </c>
      <c r="D5572" s="376">
        <v>37.11</v>
      </c>
    </row>
    <row r="5573" spans="1:4" x14ac:dyDescent="0.25">
      <c r="A5573" s="372" t="s">
        <v>42688</v>
      </c>
      <c r="B5573" s="372" t="s">
        <v>42689</v>
      </c>
      <c r="C5573" s="371" t="s">
        <v>6608</v>
      </c>
      <c r="D5573" s="376">
        <v>48.84</v>
      </c>
    </row>
    <row r="5574" spans="1:4" x14ac:dyDescent="0.25">
      <c r="A5574" s="372" t="s">
        <v>42690</v>
      </c>
      <c r="B5574" s="372" t="s">
        <v>42691</v>
      </c>
      <c r="C5574" s="371" t="s">
        <v>6608</v>
      </c>
      <c r="D5574" s="376">
        <v>63.9</v>
      </c>
    </row>
    <row r="5575" spans="1:4" x14ac:dyDescent="0.25">
      <c r="A5575" s="372" t="s">
        <v>42692</v>
      </c>
      <c r="B5575" s="372"/>
      <c r="C5575" s="371"/>
      <c r="D5575" s="376"/>
    </row>
    <row r="5576" spans="1:4" x14ac:dyDescent="0.25">
      <c r="A5576" s="372" t="s">
        <v>42693</v>
      </c>
      <c r="B5576" s="372" t="s">
        <v>42694</v>
      </c>
      <c r="C5576" s="371" t="s">
        <v>6608</v>
      </c>
      <c r="D5576" s="376">
        <v>54.13</v>
      </c>
    </row>
    <row r="5577" spans="1:4" x14ac:dyDescent="0.25">
      <c r="A5577" s="372" t="s">
        <v>42695</v>
      </c>
      <c r="B5577" s="372"/>
      <c r="C5577" s="371"/>
      <c r="D5577" s="377"/>
    </row>
    <row r="5578" spans="1:4" x14ac:dyDescent="0.25">
      <c r="A5578" s="372" t="s">
        <v>42696</v>
      </c>
      <c r="B5578" s="372" t="s">
        <v>42697</v>
      </c>
      <c r="C5578" s="371" t="s">
        <v>6608</v>
      </c>
      <c r="D5578" s="376">
        <v>907.99</v>
      </c>
    </row>
    <row r="5579" spans="1:4" x14ac:dyDescent="0.25">
      <c r="A5579" s="372" t="s">
        <v>42698</v>
      </c>
      <c r="B5579" s="372" t="s">
        <v>42699</v>
      </c>
      <c r="C5579" s="371" t="s">
        <v>6608</v>
      </c>
      <c r="D5579" s="376">
        <v>1151.0999999999999</v>
      </c>
    </row>
    <row r="5580" spans="1:4" x14ac:dyDescent="0.25">
      <c r="A5580" s="372" t="s">
        <v>42700</v>
      </c>
      <c r="B5580" s="372" t="s">
        <v>42701</v>
      </c>
      <c r="C5580" s="371" t="s">
        <v>6608</v>
      </c>
      <c r="D5580" s="376">
        <v>154.9</v>
      </c>
    </row>
    <row r="5581" spans="1:4" x14ac:dyDescent="0.25">
      <c r="A5581" s="372" t="s">
        <v>42702</v>
      </c>
      <c r="B5581" s="372" t="s">
        <v>42703</v>
      </c>
      <c r="C5581" s="371" t="s">
        <v>6608</v>
      </c>
      <c r="D5581" s="376">
        <v>183.38</v>
      </c>
    </row>
    <row r="5582" spans="1:4" x14ac:dyDescent="0.25">
      <c r="A5582" s="372" t="s">
        <v>42704</v>
      </c>
      <c r="B5582" s="372" t="s">
        <v>42705</v>
      </c>
      <c r="C5582" s="371" t="s">
        <v>6608</v>
      </c>
      <c r="D5582" s="376">
        <v>254.19</v>
      </c>
    </row>
    <row r="5583" spans="1:4" x14ac:dyDescent="0.25">
      <c r="A5583" s="372" t="s">
        <v>42706</v>
      </c>
      <c r="B5583" s="372" t="s">
        <v>42707</v>
      </c>
      <c r="C5583" s="371" t="s">
        <v>6608</v>
      </c>
      <c r="D5583" s="376">
        <v>249.01</v>
      </c>
    </row>
    <row r="5584" spans="1:4" x14ac:dyDescent="0.25">
      <c r="A5584" s="372" t="s">
        <v>42708</v>
      </c>
      <c r="B5584" s="372" t="s">
        <v>42709</v>
      </c>
      <c r="C5584" s="371" t="s">
        <v>6608</v>
      </c>
      <c r="D5584" s="376">
        <v>292.83999999999997</v>
      </c>
    </row>
    <row r="5585" spans="1:4" x14ac:dyDescent="0.25">
      <c r="A5585" s="372" t="s">
        <v>42710</v>
      </c>
      <c r="B5585" s="372" t="s">
        <v>42711</v>
      </c>
      <c r="C5585" s="371" t="s">
        <v>6608</v>
      </c>
      <c r="D5585" s="376">
        <v>307.92</v>
      </c>
    </row>
    <row r="5586" spans="1:4" x14ac:dyDescent="0.25">
      <c r="A5586" s="372" t="s">
        <v>42712</v>
      </c>
      <c r="B5586" s="372" t="s">
        <v>42713</v>
      </c>
      <c r="C5586" s="371" t="s">
        <v>6608</v>
      </c>
      <c r="D5586" s="376">
        <v>400.89</v>
      </c>
    </row>
    <row r="5587" spans="1:4" x14ac:dyDescent="0.25">
      <c r="A5587" s="372" t="s">
        <v>42714</v>
      </c>
      <c r="B5587" s="372" t="s">
        <v>42715</v>
      </c>
      <c r="C5587" s="371" t="s">
        <v>6608</v>
      </c>
      <c r="D5587" s="376">
        <v>443.65</v>
      </c>
    </row>
    <row r="5588" spans="1:4" x14ac:dyDescent="0.25">
      <c r="A5588" s="372" t="s">
        <v>42716</v>
      </c>
      <c r="B5588" s="372"/>
      <c r="C5588" s="371"/>
      <c r="D5588" s="376"/>
    </row>
    <row r="5589" spans="1:4" x14ac:dyDescent="0.25">
      <c r="A5589" s="372" t="s">
        <v>42717</v>
      </c>
      <c r="B5589" s="372" t="s">
        <v>42718</v>
      </c>
      <c r="C5589" s="371" t="s">
        <v>6608</v>
      </c>
      <c r="D5589" s="376">
        <v>128.02000000000001</v>
      </c>
    </row>
    <row r="5590" spans="1:4" x14ac:dyDescent="0.25">
      <c r="A5590" s="372" t="s">
        <v>42719</v>
      </c>
      <c r="B5590" s="372" t="s">
        <v>42720</v>
      </c>
      <c r="C5590" s="371" t="s">
        <v>6608</v>
      </c>
      <c r="D5590" s="376">
        <v>77.27</v>
      </c>
    </row>
    <row r="5591" spans="1:4" x14ac:dyDescent="0.25">
      <c r="A5591" s="372" t="s">
        <v>42721</v>
      </c>
      <c r="B5591" s="372" t="s">
        <v>42722</v>
      </c>
      <c r="C5591" s="371" t="s">
        <v>6608</v>
      </c>
      <c r="D5591" s="376">
        <v>322.83</v>
      </c>
    </row>
    <row r="5592" spans="1:4" x14ac:dyDescent="0.25">
      <c r="A5592" s="372" t="s">
        <v>42723</v>
      </c>
      <c r="B5592" s="372" t="s">
        <v>42724</v>
      </c>
      <c r="C5592" s="371" t="s">
        <v>6608</v>
      </c>
      <c r="D5592" s="376">
        <v>345.53</v>
      </c>
    </row>
    <row r="5593" spans="1:4" x14ac:dyDescent="0.25">
      <c r="A5593" s="372" t="s">
        <v>42725</v>
      </c>
      <c r="B5593" s="372" t="s">
        <v>42726</v>
      </c>
      <c r="C5593" s="371" t="s">
        <v>6608</v>
      </c>
      <c r="D5593" s="376">
        <v>162.47999999999999</v>
      </c>
    </row>
    <row r="5594" spans="1:4" x14ac:dyDescent="0.25">
      <c r="A5594" s="372" t="s">
        <v>42727</v>
      </c>
      <c r="B5594" s="372" t="s">
        <v>42728</v>
      </c>
      <c r="C5594" s="371" t="s">
        <v>6608</v>
      </c>
      <c r="D5594" s="376">
        <v>143.41</v>
      </c>
    </row>
    <row r="5595" spans="1:4" x14ac:dyDescent="0.25">
      <c r="A5595" s="372" t="s">
        <v>42729</v>
      </c>
      <c r="B5595" s="372" t="s">
        <v>42730</v>
      </c>
      <c r="C5595" s="371" t="s">
        <v>6608</v>
      </c>
      <c r="D5595" s="376">
        <v>374.37</v>
      </c>
    </row>
    <row r="5596" spans="1:4" x14ac:dyDescent="0.25">
      <c r="A5596" s="372" t="s">
        <v>42731</v>
      </c>
      <c r="B5596" s="372" t="s">
        <v>42732</v>
      </c>
      <c r="C5596" s="371" t="s">
        <v>6608</v>
      </c>
      <c r="D5596" s="376">
        <v>591.44000000000005</v>
      </c>
    </row>
    <row r="5597" spans="1:4" x14ac:dyDescent="0.25">
      <c r="A5597" s="372" t="s">
        <v>42733</v>
      </c>
      <c r="B5597" s="372" t="s">
        <v>42734</v>
      </c>
      <c r="C5597" s="371" t="s">
        <v>6608</v>
      </c>
      <c r="D5597" s="376">
        <v>542.23</v>
      </c>
    </row>
    <row r="5598" spans="1:4" x14ac:dyDescent="0.25">
      <c r="A5598" s="372" t="s">
        <v>42735</v>
      </c>
      <c r="B5598" s="372" t="s">
        <v>42736</v>
      </c>
      <c r="C5598" s="371" t="s">
        <v>6608</v>
      </c>
      <c r="D5598" s="376">
        <v>584.08000000000004</v>
      </c>
    </row>
    <row r="5599" spans="1:4" x14ac:dyDescent="0.25">
      <c r="A5599" s="372" t="s">
        <v>42737</v>
      </c>
      <c r="B5599" s="372" t="s">
        <v>42738</v>
      </c>
      <c r="C5599" s="371" t="s">
        <v>6608</v>
      </c>
      <c r="D5599" s="376">
        <v>515.61</v>
      </c>
    </row>
    <row r="5600" spans="1:4" x14ac:dyDescent="0.25">
      <c r="A5600" s="372" t="s">
        <v>42739</v>
      </c>
      <c r="B5600" s="372" t="s">
        <v>42740</v>
      </c>
      <c r="C5600" s="371" t="s">
        <v>6608</v>
      </c>
      <c r="D5600" s="376">
        <v>593.79999999999995</v>
      </c>
    </row>
    <row r="5601" spans="1:4" x14ac:dyDescent="0.25">
      <c r="A5601" s="372" t="s">
        <v>42741</v>
      </c>
      <c r="B5601" s="372" t="s">
        <v>42742</v>
      </c>
      <c r="C5601" s="371" t="s">
        <v>6608</v>
      </c>
      <c r="D5601" s="376">
        <v>925.98</v>
      </c>
    </row>
    <row r="5602" spans="1:4" x14ac:dyDescent="0.25">
      <c r="A5602" s="372" t="s">
        <v>42743</v>
      </c>
      <c r="B5602" s="372" t="s">
        <v>42744</v>
      </c>
      <c r="C5602" s="371" t="s">
        <v>6608</v>
      </c>
      <c r="D5602" s="376">
        <v>34.5</v>
      </c>
    </row>
    <row r="5603" spans="1:4" x14ac:dyDescent="0.25">
      <c r="A5603" s="372" t="s">
        <v>42745</v>
      </c>
      <c r="B5603" s="372" t="s">
        <v>42746</v>
      </c>
      <c r="C5603" s="371" t="s">
        <v>6608</v>
      </c>
      <c r="D5603" s="376">
        <v>33.69</v>
      </c>
    </row>
    <row r="5604" spans="1:4" x14ac:dyDescent="0.25">
      <c r="A5604" s="372" t="s">
        <v>42747</v>
      </c>
      <c r="B5604" s="372" t="s">
        <v>42748</v>
      </c>
      <c r="C5604" s="371" t="s">
        <v>6608</v>
      </c>
      <c r="D5604" s="376">
        <v>600.66</v>
      </c>
    </row>
    <row r="5605" spans="1:4" x14ac:dyDescent="0.25">
      <c r="A5605" s="372" t="s">
        <v>42749</v>
      </c>
      <c r="B5605" s="372" t="s">
        <v>42750</v>
      </c>
      <c r="C5605" s="371" t="s">
        <v>6608</v>
      </c>
      <c r="D5605" s="376">
        <v>631.76</v>
      </c>
    </row>
    <row r="5606" spans="1:4" x14ac:dyDescent="0.25">
      <c r="A5606" s="372" t="s">
        <v>42751</v>
      </c>
      <c r="B5606" s="372" t="s">
        <v>42752</v>
      </c>
      <c r="C5606" s="371" t="s">
        <v>6608</v>
      </c>
      <c r="D5606" s="376">
        <v>1049.8399999999999</v>
      </c>
    </row>
    <row r="5607" spans="1:4" x14ac:dyDescent="0.25">
      <c r="A5607" s="372" t="s">
        <v>42753</v>
      </c>
      <c r="B5607" s="372" t="s">
        <v>42754</v>
      </c>
      <c r="C5607" s="371" t="s">
        <v>6608</v>
      </c>
      <c r="D5607" s="376">
        <v>786.76</v>
      </c>
    </row>
    <row r="5608" spans="1:4" x14ac:dyDescent="0.25">
      <c r="A5608" s="372" t="s">
        <v>42755</v>
      </c>
      <c r="B5608" s="372" t="s">
        <v>42756</v>
      </c>
      <c r="C5608" s="371" t="s">
        <v>6608</v>
      </c>
      <c r="D5608" s="376">
        <v>1215.17</v>
      </c>
    </row>
    <row r="5609" spans="1:4" x14ac:dyDescent="0.25">
      <c r="A5609" s="372" t="s">
        <v>42757</v>
      </c>
      <c r="B5609" s="372" t="s">
        <v>42758</v>
      </c>
      <c r="C5609" s="371" t="s">
        <v>6608</v>
      </c>
      <c r="D5609" s="376">
        <v>1247.22</v>
      </c>
    </row>
    <row r="5610" spans="1:4" x14ac:dyDescent="0.25">
      <c r="A5610" s="372" t="s">
        <v>42759</v>
      </c>
      <c r="B5610" s="372" t="s">
        <v>42760</v>
      </c>
      <c r="C5610" s="371" t="s">
        <v>6608</v>
      </c>
      <c r="D5610" s="376">
        <v>1476.06</v>
      </c>
    </row>
    <row r="5611" spans="1:4" x14ac:dyDescent="0.25">
      <c r="A5611" s="372" t="s">
        <v>42761</v>
      </c>
      <c r="B5611" s="372" t="s">
        <v>42762</v>
      </c>
      <c r="C5611" s="371" t="s">
        <v>6608</v>
      </c>
      <c r="D5611" s="376">
        <v>1376.22</v>
      </c>
    </row>
    <row r="5612" spans="1:4" x14ac:dyDescent="0.25">
      <c r="A5612" s="372" t="s">
        <v>42763</v>
      </c>
      <c r="B5612" s="372" t="s">
        <v>42764</v>
      </c>
      <c r="C5612" s="371" t="s">
        <v>6608</v>
      </c>
      <c r="D5612" s="376">
        <v>58.97</v>
      </c>
    </row>
    <row r="5613" spans="1:4" x14ac:dyDescent="0.25">
      <c r="A5613" s="372" t="s">
        <v>42765</v>
      </c>
      <c r="B5613" s="372" t="s">
        <v>42766</v>
      </c>
      <c r="C5613" s="371" t="s">
        <v>6608</v>
      </c>
      <c r="D5613" s="376">
        <v>54.49</v>
      </c>
    </row>
    <row r="5614" spans="1:4" x14ac:dyDescent="0.25">
      <c r="A5614" s="372" t="s">
        <v>42767</v>
      </c>
      <c r="B5614" s="372"/>
      <c r="C5614" s="371"/>
      <c r="D5614" s="376"/>
    </row>
    <row r="5615" spans="1:4" x14ac:dyDescent="0.25">
      <c r="A5615" s="372" t="s">
        <v>42768</v>
      </c>
      <c r="B5615" s="372" t="s">
        <v>42769</v>
      </c>
      <c r="C5615" s="371" t="s">
        <v>6608</v>
      </c>
      <c r="D5615" s="376">
        <v>158.38999999999999</v>
      </c>
    </row>
    <row r="5616" spans="1:4" x14ac:dyDescent="0.25">
      <c r="A5616" s="372" t="s">
        <v>42770</v>
      </c>
      <c r="B5616" s="372"/>
      <c r="C5616" s="371"/>
      <c r="D5616" s="376"/>
    </row>
    <row r="5617" spans="1:4" x14ac:dyDescent="0.25">
      <c r="A5617" s="372" t="s">
        <v>42771</v>
      </c>
      <c r="B5617" s="372" t="s">
        <v>42772</v>
      </c>
      <c r="C5617" s="371" t="s">
        <v>6594</v>
      </c>
      <c r="D5617" s="376">
        <v>8.6</v>
      </c>
    </row>
    <row r="5618" spans="1:4" x14ac:dyDescent="0.25">
      <c r="A5618" s="372" t="s">
        <v>42773</v>
      </c>
      <c r="B5618" s="372"/>
      <c r="C5618" s="371"/>
      <c r="D5618" s="376"/>
    </row>
    <row r="5619" spans="1:4" x14ac:dyDescent="0.25">
      <c r="A5619" s="372" t="s">
        <v>42774</v>
      </c>
      <c r="B5619" s="372"/>
      <c r="C5619" s="371"/>
      <c r="D5619" s="376"/>
    </row>
    <row r="5620" spans="1:4" x14ac:dyDescent="0.25">
      <c r="A5620" s="372" t="s">
        <v>5248</v>
      </c>
      <c r="B5620" s="372" t="s">
        <v>42775</v>
      </c>
      <c r="C5620" s="371" t="s">
        <v>5271</v>
      </c>
      <c r="D5620" s="376" t="s">
        <v>42776</v>
      </c>
    </row>
    <row r="5621" spans="1:4" x14ac:dyDescent="0.25">
      <c r="A5621" s="372" t="s">
        <v>42777</v>
      </c>
      <c r="B5621" s="372" t="s">
        <v>42778</v>
      </c>
      <c r="C5621" s="371" t="s">
        <v>6663</v>
      </c>
      <c r="D5621" s="376">
        <v>1.1299999999999999</v>
      </c>
    </row>
    <row r="5622" spans="1:4" x14ac:dyDescent="0.25">
      <c r="A5622" s="372" t="s">
        <v>42779</v>
      </c>
      <c r="B5622" s="372" t="s">
        <v>42780</v>
      </c>
      <c r="C5622" s="371" t="s">
        <v>6663</v>
      </c>
      <c r="D5622" s="376">
        <v>1.74</v>
      </c>
    </row>
    <row r="5623" spans="1:4" x14ac:dyDescent="0.25">
      <c r="A5623" s="372" t="s">
        <v>42781</v>
      </c>
      <c r="B5623" s="372"/>
      <c r="C5623" s="371"/>
      <c r="D5623" s="376"/>
    </row>
    <row r="5624" spans="1:4" x14ac:dyDescent="0.25">
      <c r="A5624" s="372" t="s">
        <v>42782</v>
      </c>
      <c r="B5624" s="372" t="s">
        <v>42783</v>
      </c>
      <c r="C5624" s="371" t="s">
        <v>6608</v>
      </c>
      <c r="D5624" s="376">
        <v>1.25</v>
      </c>
    </row>
    <row r="5625" spans="1:4" x14ac:dyDescent="0.25">
      <c r="A5625" s="372" t="s">
        <v>42784</v>
      </c>
      <c r="B5625" s="372"/>
      <c r="C5625" s="371"/>
      <c r="D5625" s="376"/>
    </row>
    <row r="5626" spans="1:4" x14ac:dyDescent="0.25">
      <c r="A5626" s="372" t="s">
        <v>42785</v>
      </c>
      <c r="B5626" s="372"/>
      <c r="C5626" s="371"/>
      <c r="D5626" s="376"/>
    </row>
    <row r="5627" spans="1:4" x14ac:dyDescent="0.25">
      <c r="A5627" s="372" t="s">
        <v>42786</v>
      </c>
      <c r="B5627" s="372" t="s">
        <v>42787</v>
      </c>
      <c r="C5627" s="371" t="s">
        <v>6608</v>
      </c>
      <c r="D5627" s="376">
        <v>5.79</v>
      </c>
    </row>
    <row r="5628" spans="1:4" x14ac:dyDescent="0.25">
      <c r="A5628" s="372" t="s">
        <v>42788</v>
      </c>
      <c r="B5628" s="372"/>
      <c r="C5628" s="371"/>
      <c r="D5628" s="376"/>
    </row>
    <row r="5629" spans="1:4" x14ac:dyDescent="0.25">
      <c r="A5629" s="372" t="s">
        <v>42789</v>
      </c>
      <c r="B5629" s="372" t="s">
        <v>42790</v>
      </c>
      <c r="C5629" s="371" t="s">
        <v>6594</v>
      </c>
      <c r="D5629" s="376">
        <v>12.8</v>
      </c>
    </row>
    <row r="5630" spans="1:4" x14ac:dyDescent="0.25">
      <c r="A5630" s="372" t="s">
        <v>42791</v>
      </c>
      <c r="B5630" s="372" t="s">
        <v>42792</v>
      </c>
      <c r="C5630" s="371" t="s">
        <v>6594</v>
      </c>
      <c r="D5630" s="376">
        <v>16.010000000000002</v>
      </c>
    </row>
    <row r="5631" spans="1:4" x14ac:dyDescent="0.25">
      <c r="A5631" s="372" t="s">
        <v>42793</v>
      </c>
      <c r="B5631" s="372" t="s">
        <v>42794</v>
      </c>
      <c r="C5631" s="371" t="s">
        <v>6594</v>
      </c>
      <c r="D5631" s="376">
        <v>21.43</v>
      </c>
    </row>
    <row r="5632" spans="1:4" x14ac:dyDescent="0.25">
      <c r="A5632" s="372" t="s">
        <v>42795</v>
      </c>
      <c r="B5632" s="372"/>
      <c r="C5632" s="371"/>
      <c r="D5632" s="376"/>
    </row>
    <row r="5633" spans="1:4" x14ac:dyDescent="0.25">
      <c r="A5633" s="372" t="s">
        <v>42796</v>
      </c>
      <c r="B5633" s="372" t="s">
        <v>42797</v>
      </c>
      <c r="C5633" s="371" t="s">
        <v>6594</v>
      </c>
      <c r="D5633" s="376">
        <v>4.9400000000000004</v>
      </c>
    </row>
    <row r="5634" spans="1:4" x14ac:dyDescent="0.25">
      <c r="A5634" s="372" t="s">
        <v>42798</v>
      </c>
      <c r="B5634" s="372" t="s">
        <v>42799</v>
      </c>
      <c r="C5634" s="371" t="s">
        <v>6594</v>
      </c>
      <c r="D5634" s="376">
        <v>15.51</v>
      </c>
    </row>
    <row r="5635" spans="1:4" x14ac:dyDescent="0.25">
      <c r="A5635" s="372" t="s">
        <v>42800</v>
      </c>
      <c r="B5635" s="372"/>
      <c r="C5635" s="371"/>
      <c r="D5635" s="376"/>
    </row>
    <row r="5636" spans="1:4" x14ac:dyDescent="0.25">
      <c r="A5636" s="372" t="s">
        <v>42801</v>
      </c>
      <c r="B5636" s="372"/>
      <c r="C5636" s="371"/>
      <c r="D5636" s="376"/>
    </row>
    <row r="5637" spans="1:4" x14ac:dyDescent="0.25">
      <c r="A5637" s="372" t="s">
        <v>42802</v>
      </c>
      <c r="B5637" s="372" t="s">
        <v>42803</v>
      </c>
      <c r="C5637" s="371" t="s">
        <v>6608</v>
      </c>
      <c r="D5637" s="376">
        <v>63.51</v>
      </c>
    </row>
    <row r="5638" spans="1:4" x14ac:dyDescent="0.25">
      <c r="A5638" s="372" t="s">
        <v>42804</v>
      </c>
      <c r="B5638" s="372" t="s">
        <v>42805</v>
      </c>
      <c r="C5638" s="371" t="s">
        <v>6608</v>
      </c>
      <c r="D5638" s="376">
        <v>34.979999999999997</v>
      </c>
    </row>
    <row r="5639" spans="1:4" x14ac:dyDescent="0.25">
      <c r="A5639" s="372" t="s">
        <v>42806</v>
      </c>
      <c r="B5639" s="372" t="s">
        <v>42807</v>
      </c>
      <c r="C5639" s="371" t="s">
        <v>6608</v>
      </c>
      <c r="D5639" s="376">
        <v>55.11</v>
      </c>
    </row>
    <row r="5640" spans="1:4" x14ac:dyDescent="0.25">
      <c r="A5640" s="372" t="s">
        <v>42808</v>
      </c>
      <c r="B5640" s="372" t="s">
        <v>42809</v>
      </c>
      <c r="C5640" s="371" t="s">
        <v>6608</v>
      </c>
      <c r="D5640" s="376">
        <v>49.79</v>
      </c>
    </row>
    <row r="5641" spans="1:4" x14ac:dyDescent="0.25">
      <c r="A5641" s="372" t="s">
        <v>42810</v>
      </c>
      <c r="B5641" s="372" t="s">
        <v>42811</v>
      </c>
      <c r="C5641" s="371" t="s">
        <v>6608</v>
      </c>
      <c r="D5641" s="376">
        <v>169.53</v>
      </c>
    </row>
    <row r="5642" spans="1:4" x14ac:dyDescent="0.25">
      <c r="A5642" s="372" t="s">
        <v>42812</v>
      </c>
      <c r="B5642" s="372" t="s">
        <v>42813</v>
      </c>
      <c r="C5642" s="371" t="s">
        <v>6608</v>
      </c>
      <c r="D5642" s="376">
        <v>48.09</v>
      </c>
    </row>
    <row r="5643" spans="1:4" x14ac:dyDescent="0.25">
      <c r="A5643" s="372" t="s">
        <v>42814</v>
      </c>
      <c r="B5643" s="372"/>
      <c r="C5643" s="371"/>
      <c r="D5643" s="376"/>
    </row>
    <row r="5644" spans="1:4" x14ac:dyDescent="0.25">
      <c r="A5644" s="372" t="s">
        <v>42815</v>
      </c>
      <c r="B5644" s="372" t="s">
        <v>42816</v>
      </c>
      <c r="C5644" s="371" t="s">
        <v>6590</v>
      </c>
      <c r="D5644" s="376">
        <v>12.3971</v>
      </c>
    </row>
    <row r="5645" spans="1:4" x14ac:dyDescent="0.25">
      <c r="A5645" s="372" t="s">
        <v>42817</v>
      </c>
      <c r="B5645" s="372"/>
      <c r="C5645" s="371"/>
      <c r="D5645" s="376"/>
    </row>
    <row r="5646" spans="1:4" x14ac:dyDescent="0.25">
      <c r="A5646" s="372" t="s">
        <v>42818</v>
      </c>
      <c r="B5646" s="372"/>
      <c r="C5646" s="371"/>
      <c r="D5646" s="376"/>
    </row>
    <row r="5647" spans="1:4" x14ac:dyDescent="0.25">
      <c r="A5647" s="372" t="s">
        <v>42819</v>
      </c>
      <c r="B5647" s="372" t="s">
        <v>42820</v>
      </c>
      <c r="C5647" s="371" t="s">
        <v>6663</v>
      </c>
      <c r="D5647" s="376">
        <v>55.2</v>
      </c>
    </row>
    <row r="5648" spans="1:4" x14ac:dyDescent="0.25">
      <c r="A5648" s="372" t="s">
        <v>42821</v>
      </c>
      <c r="B5648" s="372"/>
      <c r="C5648" s="371"/>
      <c r="D5648" s="376"/>
    </row>
    <row r="5649" spans="1:4" x14ac:dyDescent="0.25">
      <c r="A5649" s="372" t="s">
        <v>42822</v>
      </c>
      <c r="B5649" s="372"/>
      <c r="C5649" s="371"/>
      <c r="D5649" s="376"/>
    </row>
    <row r="5650" spans="1:4" x14ac:dyDescent="0.25">
      <c r="A5650" s="372" t="s">
        <v>42823</v>
      </c>
      <c r="B5650" s="372" t="s">
        <v>42824</v>
      </c>
      <c r="C5650" s="371" t="s">
        <v>6663</v>
      </c>
      <c r="D5650" s="376">
        <v>8.7799999999999994</v>
      </c>
    </row>
    <row r="5651" spans="1:4" x14ac:dyDescent="0.25">
      <c r="A5651" s="372" t="s">
        <v>42825</v>
      </c>
      <c r="B5651" s="372" t="s">
        <v>42826</v>
      </c>
      <c r="C5651" s="371" t="s">
        <v>6663</v>
      </c>
      <c r="D5651" s="376">
        <v>41.69</v>
      </c>
    </row>
    <row r="5652" spans="1:4" x14ac:dyDescent="0.25">
      <c r="A5652" s="372" t="s">
        <v>42827</v>
      </c>
      <c r="B5652" s="372" t="s">
        <v>42828</v>
      </c>
      <c r="C5652" s="371" t="s">
        <v>6663</v>
      </c>
      <c r="D5652" s="376">
        <v>9.6579999999999995</v>
      </c>
    </row>
    <row r="5653" spans="1:4" x14ac:dyDescent="0.25">
      <c r="A5653" s="372" t="s">
        <v>42829</v>
      </c>
      <c r="B5653" s="372"/>
      <c r="C5653" s="371"/>
      <c r="D5653" s="376"/>
    </row>
    <row r="5654" spans="1:4" x14ac:dyDescent="0.25">
      <c r="A5654" s="372" t="s">
        <v>42830</v>
      </c>
      <c r="B5654" s="372" t="s">
        <v>42831</v>
      </c>
      <c r="C5654" s="371" t="s">
        <v>6663</v>
      </c>
      <c r="D5654" s="376">
        <v>12.73</v>
      </c>
    </row>
    <row r="5655" spans="1:4" x14ac:dyDescent="0.25">
      <c r="A5655" s="372" t="s">
        <v>42832</v>
      </c>
      <c r="B5655" s="372" t="s">
        <v>42833</v>
      </c>
      <c r="C5655" s="371" t="s">
        <v>6590</v>
      </c>
      <c r="D5655" s="376">
        <v>136.84</v>
      </c>
    </row>
    <row r="5656" spans="1:4" x14ac:dyDescent="0.25">
      <c r="A5656" s="372" t="s">
        <v>42834</v>
      </c>
      <c r="B5656" s="372"/>
      <c r="C5656" s="371"/>
      <c r="D5656" s="376"/>
    </row>
    <row r="5657" spans="1:4" x14ac:dyDescent="0.25">
      <c r="A5657" s="372" t="s">
        <v>42835</v>
      </c>
      <c r="B5657" s="372" t="s">
        <v>42836</v>
      </c>
      <c r="C5657" s="371" t="s">
        <v>6594</v>
      </c>
      <c r="D5657" s="376">
        <v>28.62</v>
      </c>
    </row>
    <row r="5658" spans="1:4" x14ac:dyDescent="0.25">
      <c r="A5658" s="372" t="s">
        <v>42837</v>
      </c>
      <c r="B5658" s="372" t="s">
        <v>42838</v>
      </c>
      <c r="C5658" s="371" t="s">
        <v>6594</v>
      </c>
      <c r="D5658" s="376">
        <v>34.22</v>
      </c>
    </row>
    <row r="5659" spans="1:4" x14ac:dyDescent="0.25">
      <c r="A5659" s="372" t="s">
        <v>42839</v>
      </c>
      <c r="B5659" s="372"/>
      <c r="C5659" s="371"/>
      <c r="D5659" s="376"/>
    </row>
    <row r="5660" spans="1:4" x14ac:dyDescent="0.25">
      <c r="A5660" s="372" t="s">
        <v>42840</v>
      </c>
      <c r="B5660" s="372" t="s">
        <v>42841</v>
      </c>
      <c r="C5660" s="371" t="s">
        <v>6590</v>
      </c>
      <c r="D5660" s="376">
        <v>49.96</v>
      </c>
    </row>
    <row r="5661" spans="1:4" x14ac:dyDescent="0.25">
      <c r="A5661" s="372" t="s">
        <v>42842</v>
      </c>
      <c r="B5661" s="372" t="s">
        <v>42843</v>
      </c>
      <c r="C5661" s="371" t="s">
        <v>6594</v>
      </c>
      <c r="D5661" s="376">
        <v>52.02</v>
      </c>
    </row>
    <row r="5662" spans="1:4" x14ac:dyDescent="0.25">
      <c r="A5662" s="372" t="s">
        <v>42844</v>
      </c>
      <c r="B5662" s="372"/>
      <c r="C5662" s="371"/>
      <c r="D5662" s="376"/>
    </row>
    <row r="5663" spans="1:4" x14ac:dyDescent="0.25">
      <c r="A5663" s="372" t="s">
        <v>42845</v>
      </c>
      <c r="B5663" s="372"/>
      <c r="C5663" s="371"/>
      <c r="D5663" s="376"/>
    </row>
    <row r="5664" spans="1:4" x14ac:dyDescent="0.25">
      <c r="A5664" s="372" t="s">
        <v>42846</v>
      </c>
      <c r="B5664" s="372" t="s">
        <v>42847</v>
      </c>
      <c r="C5664" s="371" t="s">
        <v>6608</v>
      </c>
      <c r="D5664" s="376">
        <v>18.29</v>
      </c>
    </row>
    <row r="5665" spans="1:4" x14ac:dyDescent="0.25">
      <c r="A5665" s="372" t="s">
        <v>42848</v>
      </c>
      <c r="B5665" s="372"/>
      <c r="C5665" s="371"/>
      <c r="D5665" s="376"/>
    </row>
    <row r="5666" spans="1:4" x14ac:dyDescent="0.25">
      <c r="A5666" s="372" t="s">
        <v>42849</v>
      </c>
      <c r="B5666" s="372" t="s">
        <v>42850</v>
      </c>
      <c r="C5666" s="371" t="s">
        <v>6608</v>
      </c>
      <c r="D5666" s="376">
        <v>22.95</v>
      </c>
    </row>
    <row r="5667" spans="1:4" x14ac:dyDescent="0.25">
      <c r="A5667" s="372" t="s">
        <v>42851</v>
      </c>
      <c r="B5667" s="372"/>
      <c r="C5667" s="371"/>
      <c r="D5667" s="376"/>
    </row>
    <row r="5668" spans="1:4" x14ac:dyDescent="0.25">
      <c r="A5668" s="372" t="s">
        <v>42852</v>
      </c>
      <c r="B5668" s="372" t="s">
        <v>42853</v>
      </c>
      <c r="C5668" s="371" t="s">
        <v>6608</v>
      </c>
      <c r="D5668" s="376">
        <v>79.900000000000006</v>
      </c>
    </row>
    <row r="5669" spans="1:4" x14ac:dyDescent="0.25">
      <c r="A5669" s="372" t="s">
        <v>42854</v>
      </c>
      <c r="B5669" s="372" t="s">
        <v>42855</v>
      </c>
      <c r="C5669" s="371" t="s">
        <v>6608</v>
      </c>
      <c r="D5669" s="376">
        <v>258.3</v>
      </c>
    </row>
    <row r="5670" spans="1:4" x14ac:dyDescent="0.25">
      <c r="A5670" s="372" t="s">
        <v>42856</v>
      </c>
      <c r="B5670" s="372" t="s">
        <v>42857</v>
      </c>
      <c r="C5670" s="371" t="s">
        <v>6608</v>
      </c>
      <c r="D5670" s="376">
        <v>203.4</v>
      </c>
    </row>
    <row r="5671" spans="1:4" x14ac:dyDescent="0.25">
      <c r="A5671" s="372" t="s">
        <v>42858</v>
      </c>
      <c r="B5671" s="372"/>
      <c r="C5671" s="371"/>
      <c r="D5671" s="376"/>
    </row>
    <row r="5672" spans="1:4" x14ac:dyDescent="0.25">
      <c r="A5672" s="372" t="s">
        <v>42859</v>
      </c>
      <c r="B5672" s="372" t="s">
        <v>42860</v>
      </c>
      <c r="C5672" s="371" t="s">
        <v>6608</v>
      </c>
      <c r="D5672" s="376">
        <v>142.30000000000001</v>
      </c>
    </row>
    <row r="5673" spans="1:4" x14ac:dyDescent="0.25">
      <c r="A5673" s="372" t="s">
        <v>42861</v>
      </c>
      <c r="B5673" s="372"/>
      <c r="C5673" s="371"/>
      <c r="D5673" s="376"/>
    </row>
    <row r="5674" spans="1:4" x14ac:dyDescent="0.25">
      <c r="A5674" s="372" t="s">
        <v>42862</v>
      </c>
      <c r="B5674" s="372"/>
      <c r="C5674" s="371"/>
      <c r="D5674" s="376"/>
    </row>
    <row r="5675" spans="1:4" x14ac:dyDescent="0.25">
      <c r="A5675" s="372" t="s">
        <v>42863</v>
      </c>
      <c r="B5675" s="372" t="s">
        <v>42864</v>
      </c>
      <c r="C5675" s="371" t="s">
        <v>6608</v>
      </c>
      <c r="D5675" s="376">
        <v>367.57</v>
      </c>
    </row>
    <row r="5676" spans="1:4" x14ac:dyDescent="0.25">
      <c r="A5676" s="372" t="s">
        <v>42865</v>
      </c>
      <c r="B5676" s="372"/>
      <c r="C5676" s="371"/>
      <c r="D5676" s="376"/>
    </row>
    <row r="5677" spans="1:4" x14ac:dyDescent="0.25">
      <c r="A5677" s="372" t="s">
        <v>42866</v>
      </c>
      <c r="B5677" s="372"/>
      <c r="C5677" s="371"/>
      <c r="D5677" s="376"/>
    </row>
    <row r="5678" spans="1:4" x14ac:dyDescent="0.25">
      <c r="A5678" s="372" t="s">
        <v>42867</v>
      </c>
      <c r="B5678" s="372" t="s">
        <v>42868</v>
      </c>
      <c r="C5678" s="371" t="s">
        <v>6608</v>
      </c>
      <c r="D5678" s="376">
        <v>467.5</v>
      </c>
    </row>
    <row r="5679" spans="1:4" x14ac:dyDescent="0.25">
      <c r="A5679" s="372" t="s">
        <v>42869</v>
      </c>
      <c r="B5679" s="372"/>
      <c r="C5679" s="371"/>
      <c r="D5679" s="376"/>
    </row>
    <row r="5680" spans="1:4" x14ac:dyDescent="0.25">
      <c r="A5680" s="372" t="s">
        <v>42870</v>
      </c>
      <c r="B5680" s="372" t="s">
        <v>42871</v>
      </c>
      <c r="C5680" s="371" t="s">
        <v>6608</v>
      </c>
      <c r="D5680" s="376">
        <v>12.5</v>
      </c>
    </row>
    <row r="5681" spans="1:4" x14ac:dyDescent="0.25">
      <c r="A5681" s="372" t="s">
        <v>42872</v>
      </c>
      <c r="B5681" s="372" t="s">
        <v>42873</v>
      </c>
      <c r="C5681" s="371" t="s">
        <v>6608</v>
      </c>
      <c r="D5681" s="376">
        <v>13</v>
      </c>
    </row>
    <row r="5682" spans="1:4" x14ac:dyDescent="0.25">
      <c r="A5682" s="372" t="s">
        <v>42874</v>
      </c>
      <c r="B5682" s="372" t="s">
        <v>42875</v>
      </c>
      <c r="C5682" s="371" t="s">
        <v>6608</v>
      </c>
      <c r="D5682" s="376">
        <v>4.9000000000000004</v>
      </c>
    </row>
    <row r="5683" spans="1:4" x14ac:dyDescent="0.25">
      <c r="A5683" s="372" t="s">
        <v>42876</v>
      </c>
      <c r="B5683" s="372" t="s">
        <v>42877</v>
      </c>
      <c r="C5683" s="371" t="s">
        <v>6608</v>
      </c>
      <c r="D5683" s="376">
        <v>30.83</v>
      </c>
    </row>
    <row r="5684" spans="1:4" x14ac:dyDescent="0.25">
      <c r="A5684" s="372" t="s">
        <v>42878</v>
      </c>
      <c r="B5684" s="372" t="s">
        <v>42879</v>
      </c>
      <c r="C5684" s="371" t="s">
        <v>6608</v>
      </c>
      <c r="D5684" s="376">
        <v>18</v>
      </c>
    </row>
    <row r="5685" spans="1:4" x14ac:dyDescent="0.25">
      <c r="A5685" s="372" t="s">
        <v>42880</v>
      </c>
      <c r="B5685" s="372"/>
      <c r="C5685" s="371"/>
      <c r="D5685" s="376"/>
    </row>
    <row r="5686" spans="1:4" x14ac:dyDescent="0.25">
      <c r="A5686" s="372" t="s">
        <v>42881</v>
      </c>
      <c r="B5686" s="372" t="s">
        <v>42882</v>
      </c>
      <c r="C5686" s="371" t="s">
        <v>6594</v>
      </c>
      <c r="D5686" s="376">
        <v>11.12</v>
      </c>
    </row>
    <row r="5687" spans="1:4" x14ac:dyDescent="0.25">
      <c r="A5687" s="372" t="s">
        <v>42883</v>
      </c>
      <c r="B5687" s="372"/>
      <c r="C5687" s="371"/>
      <c r="D5687" s="376"/>
    </row>
    <row r="5688" spans="1:4" x14ac:dyDescent="0.25">
      <c r="A5688" s="372" t="s">
        <v>42884</v>
      </c>
      <c r="B5688" s="372" t="s">
        <v>42885</v>
      </c>
      <c r="C5688" s="371" t="s">
        <v>6608</v>
      </c>
      <c r="D5688" s="376">
        <v>58.9</v>
      </c>
    </row>
    <row r="5689" spans="1:4" x14ac:dyDescent="0.25">
      <c r="A5689" s="372" t="s">
        <v>42886</v>
      </c>
      <c r="B5689" s="372" t="s">
        <v>42887</v>
      </c>
      <c r="C5689" s="371" t="s">
        <v>6608</v>
      </c>
      <c r="D5689" s="376">
        <v>59.11</v>
      </c>
    </row>
    <row r="5690" spans="1:4" x14ac:dyDescent="0.25">
      <c r="A5690" s="372" t="s">
        <v>42888</v>
      </c>
      <c r="B5690" s="372"/>
      <c r="C5690" s="371"/>
      <c r="D5690" s="376"/>
    </row>
    <row r="5691" spans="1:4" x14ac:dyDescent="0.25">
      <c r="A5691" s="372" t="s">
        <v>42889</v>
      </c>
      <c r="B5691" s="372" t="s">
        <v>42890</v>
      </c>
      <c r="C5691" s="371" t="s">
        <v>6608</v>
      </c>
      <c r="D5691" s="376">
        <v>97.74</v>
      </c>
    </row>
    <row r="5692" spans="1:4" x14ac:dyDescent="0.25">
      <c r="A5692" s="372" t="s">
        <v>42891</v>
      </c>
      <c r="B5692" s="372" t="s">
        <v>42892</v>
      </c>
      <c r="C5692" s="371" t="s">
        <v>6608</v>
      </c>
      <c r="D5692" s="376">
        <v>148.54</v>
      </c>
    </row>
    <row r="5693" spans="1:4" x14ac:dyDescent="0.25">
      <c r="A5693" s="372" t="s">
        <v>42893</v>
      </c>
      <c r="B5693" s="372"/>
      <c r="C5693" s="371"/>
      <c r="D5693" s="376"/>
    </row>
    <row r="5694" spans="1:4" x14ac:dyDescent="0.25">
      <c r="A5694" s="372" t="s">
        <v>42894</v>
      </c>
      <c r="B5694" s="372"/>
      <c r="C5694" s="371"/>
      <c r="D5694" s="376"/>
    </row>
    <row r="5695" spans="1:4" x14ac:dyDescent="0.25">
      <c r="A5695" s="372" t="s">
        <v>42895</v>
      </c>
      <c r="B5695" s="372" t="s">
        <v>42896</v>
      </c>
      <c r="C5695" s="371" t="s">
        <v>6663</v>
      </c>
      <c r="D5695" s="376">
        <v>3.46</v>
      </c>
    </row>
    <row r="5696" spans="1:4" x14ac:dyDescent="0.25">
      <c r="A5696" s="372" t="s">
        <v>42897</v>
      </c>
      <c r="B5696" s="372" t="s">
        <v>42898</v>
      </c>
      <c r="C5696" s="371" t="s">
        <v>6663</v>
      </c>
      <c r="D5696" s="376">
        <v>7.5</v>
      </c>
    </row>
    <row r="5697" spans="1:4" x14ac:dyDescent="0.25">
      <c r="A5697" s="372" t="s">
        <v>42899</v>
      </c>
      <c r="B5697" s="372"/>
      <c r="C5697" s="371"/>
      <c r="D5697" s="376"/>
    </row>
    <row r="5698" spans="1:4" x14ac:dyDescent="0.25">
      <c r="A5698" s="372" t="s">
        <v>42900</v>
      </c>
      <c r="B5698" s="372" t="s">
        <v>42901</v>
      </c>
      <c r="C5698" s="371" t="s">
        <v>6663</v>
      </c>
      <c r="D5698" s="376">
        <v>0.69</v>
      </c>
    </row>
    <row r="5699" spans="1:4" x14ac:dyDescent="0.25">
      <c r="A5699" s="372" t="s">
        <v>42902</v>
      </c>
      <c r="B5699" s="372"/>
      <c r="C5699" s="371"/>
      <c r="D5699" s="376"/>
    </row>
    <row r="5700" spans="1:4" x14ac:dyDescent="0.25">
      <c r="A5700" s="372" t="s">
        <v>42903</v>
      </c>
      <c r="B5700" s="372" t="s">
        <v>42904</v>
      </c>
      <c r="C5700" s="371" t="s">
        <v>6663</v>
      </c>
      <c r="D5700" s="376">
        <v>1.84</v>
      </c>
    </row>
    <row r="5701" spans="1:4" x14ac:dyDescent="0.25">
      <c r="A5701" s="372" t="s">
        <v>42905</v>
      </c>
      <c r="B5701" s="372"/>
      <c r="C5701" s="371"/>
      <c r="D5701" s="376"/>
    </row>
    <row r="5702" spans="1:4" x14ac:dyDescent="0.25">
      <c r="A5702" s="372" t="s">
        <v>42906</v>
      </c>
      <c r="B5702" s="372" t="s">
        <v>42907</v>
      </c>
      <c r="C5702" s="371" t="s">
        <v>42908</v>
      </c>
      <c r="D5702" s="376">
        <v>1.0658000000000001</v>
      </c>
    </row>
    <row r="5703" spans="1:4" x14ac:dyDescent="0.25">
      <c r="A5703" s="372" t="s">
        <v>42909</v>
      </c>
      <c r="B5703" s="372" t="s">
        <v>42910</v>
      </c>
      <c r="C5703" s="371" t="s">
        <v>9850</v>
      </c>
      <c r="D5703" s="376">
        <v>5.5</v>
      </c>
    </row>
    <row r="5704" spans="1:4" x14ac:dyDescent="0.25">
      <c r="A5704" s="372" t="s">
        <v>42911</v>
      </c>
      <c r="B5704" s="372" t="s">
        <v>42912</v>
      </c>
      <c r="C5704" s="371" t="s">
        <v>9850</v>
      </c>
      <c r="D5704" s="376">
        <v>5.58</v>
      </c>
    </row>
    <row r="5705" spans="1:4" x14ac:dyDescent="0.25">
      <c r="A5705" s="372" t="s">
        <v>42913</v>
      </c>
      <c r="B5705" s="372"/>
      <c r="C5705" s="371"/>
      <c r="D5705" s="376"/>
    </row>
    <row r="5706" spans="1:4" x14ac:dyDescent="0.25">
      <c r="A5706" s="372" t="s">
        <v>42914</v>
      </c>
      <c r="B5706" s="372" t="s">
        <v>42915</v>
      </c>
      <c r="C5706" s="371" t="s">
        <v>9850</v>
      </c>
      <c r="D5706" s="376">
        <v>23.8</v>
      </c>
    </row>
    <row r="5707" spans="1:4" x14ac:dyDescent="0.25">
      <c r="A5707" s="372" t="s">
        <v>42916</v>
      </c>
      <c r="B5707" s="372"/>
      <c r="C5707" s="371"/>
      <c r="D5707" s="376"/>
    </row>
    <row r="5708" spans="1:4" x14ac:dyDescent="0.25">
      <c r="A5708" s="372" t="s">
        <v>42917</v>
      </c>
      <c r="B5708" s="372"/>
      <c r="C5708" s="371"/>
      <c r="D5708" s="376"/>
    </row>
    <row r="5709" spans="1:4" x14ac:dyDescent="0.25">
      <c r="A5709" s="372" t="s">
        <v>42918</v>
      </c>
      <c r="B5709" s="372" t="s">
        <v>42919</v>
      </c>
      <c r="C5709" s="371" t="s">
        <v>6599</v>
      </c>
      <c r="D5709" s="376">
        <v>596.76329999999996</v>
      </c>
    </row>
    <row r="5710" spans="1:4" x14ac:dyDescent="0.25">
      <c r="A5710" s="372" t="s">
        <v>42920</v>
      </c>
      <c r="B5710" s="372" t="s">
        <v>42921</v>
      </c>
      <c r="C5710" s="371" t="s">
        <v>6599</v>
      </c>
      <c r="D5710" s="376">
        <v>601.83330000000001</v>
      </c>
    </row>
    <row r="5711" spans="1:4" x14ac:dyDescent="0.25">
      <c r="A5711" s="372" t="s">
        <v>42922</v>
      </c>
      <c r="B5711" s="372" t="s">
        <v>42923</v>
      </c>
      <c r="C5711" s="371" t="s">
        <v>6599</v>
      </c>
      <c r="D5711" s="376">
        <v>603.86329999999998</v>
      </c>
    </row>
    <row r="5712" spans="1:4" x14ac:dyDescent="0.25">
      <c r="A5712" s="372" t="s">
        <v>42924</v>
      </c>
      <c r="B5712" s="372" t="s">
        <v>42925</v>
      </c>
      <c r="C5712" s="371" t="s">
        <v>6599</v>
      </c>
      <c r="D5712" s="376">
        <v>622.13329999999996</v>
      </c>
    </row>
    <row r="5713" spans="1:4" x14ac:dyDescent="0.25">
      <c r="A5713" s="372" t="s">
        <v>42926</v>
      </c>
      <c r="B5713" s="372" t="s">
        <v>42927</v>
      </c>
      <c r="C5713" s="371" t="s">
        <v>6599</v>
      </c>
      <c r="D5713" s="376">
        <v>632.28330000000005</v>
      </c>
    </row>
    <row r="5714" spans="1:4" x14ac:dyDescent="0.25">
      <c r="A5714" s="372" t="s">
        <v>42928</v>
      </c>
      <c r="B5714" s="372" t="s">
        <v>42929</v>
      </c>
      <c r="C5714" s="371" t="s">
        <v>6599</v>
      </c>
      <c r="D5714" s="376">
        <v>646.49</v>
      </c>
    </row>
    <row r="5715" spans="1:4" x14ac:dyDescent="0.25">
      <c r="A5715" s="372" t="s">
        <v>42930</v>
      </c>
      <c r="B5715" s="372" t="s">
        <v>42931</v>
      </c>
      <c r="C5715" s="371" t="s">
        <v>6599</v>
      </c>
      <c r="D5715" s="376">
        <v>676.28930000000003</v>
      </c>
    </row>
    <row r="5716" spans="1:4" x14ac:dyDescent="0.25">
      <c r="A5716" s="372" t="s">
        <v>42932</v>
      </c>
      <c r="B5716" s="372" t="s">
        <v>42933</v>
      </c>
      <c r="C5716" s="371" t="s">
        <v>6599</v>
      </c>
      <c r="D5716" s="376">
        <v>694.55640000000005</v>
      </c>
    </row>
    <row r="5717" spans="1:4" x14ac:dyDescent="0.25">
      <c r="A5717" s="372" t="s">
        <v>42934</v>
      </c>
      <c r="B5717" s="372"/>
      <c r="C5717" s="371"/>
      <c r="D5717" s="376"/>
    </row>
    <row r="5718" spans="1:4" x14ac:dyDescent="0.25">
      <c r="A5718" s="372" t="s">
        <v>42935</v>
      </c>
      <c r="B5718" s="372" t="s">
        <v>42936</v>
      </c>
      <c r="C5718" s="371" t="s">
        <v>6599</v>
      </c>
      <c r="D5718" s="376">
        <v>539.69709999999998</v>
      </c>
    </row>
    <row r="5719" spans="1:4" x14ac:dyDescent="0.25">
      <c r="A5719" s="372" t="s">
        <v>42937</v>
      </c>
      <c r="B5719" s="372" t="s">
        <v>42938</v>
      </c>
      <c r="C5719" s="371" t="s">
        <v>6599</v>
      </c>
      <c r="D5719" s="376">
        <v>554.90200000000004</v>
      </c>
    </row>
    <row r="5720" spans="1:4" x14ac:dyDescent="0.25">
      <c r="A5720" s="372" t="s">
        <v>42939</v>
      </c>
      <c r="B5720" s="372" t="s">
        <v>42940</v>
      </c>
      <c r="C5720" s="371" t="s">
        <v>6599</v>
      </c>
      <c r="D5720" s="376">
        <v>573.40740000000005</v>
      </c>
    </row>
    <row r="5721" spans="1:4" x14ac:dyDescent="0.25">
      <c r="A5721" s="372" t="s">
        <v>42941</v>
      </c>
      <c r="B5721" s="372" t="s">
        <v>42942</v>
      </c>
      <c r="C5721" s="371" t="s">
        <v>6599</v>
      </c>
      <c r="D5721" s="376">
        <v>591.90239999999994</v>
      </c>
    </row>
    <row r="5722" spans="1:4" x14ac:dyDescent="0.25">
      <c r="A5722" s="372" t="s">
        <v>42943</v>
      </c>
      <c r="B5722" s="372" t="s">
        <v>42944</v>
      </c>
      <c r="C5722" s="371" t="s">
        <v>6599</v>
      </c>
      <c r="D5722" s="376">
        <v>617.45500000000004</v>
      </c>
    </row>
    <row r="5723" spans="1:4" x14ac:dyDescent="0.25">
      <c r="A5723" s="372" t="s">
        <v>42945</v>
      </c>
      <c r="B5723" s="372" t="s">
        <v>42946</v>
      </c>
      <c r="C5723" s="371" t="s">
        <v>6599</v>
      </c>
      <c r="D5723" s="376">
        <v>686.11069999999995</v>
      </c>
    </row>
    <row r="5724" spans="1:4" x14ac:dyDescent="0.25">
      <c r="A5724" s="372" t="s">
        <v>42947</v>
      </c>
      <c r="B5724" s="372" t="s">
        <v>42948</v>
      </c>
      <c r="C5724" s="371" t="s">
        <v>6599</v>
      </c>
      <c r="D5724" s="376">
        <v>628.55330000000004</v>
      </c>
    </row>
    <row r="5725" spans="1:4" x14ac:dyDescent="0.25">
      <c r="A5725" s="372" t="s">
        <v>42949</v>
      </c>
      <c r="B5725" s="372"/>
      <c r="C5725" s="371"/>
      <c r="D5725" s="376"/>
    </row>
    <row r="5726" spans="1:4" x14ac:dyDescent="0.25">
      <c r="A5726" s="372" t="s">
        <v>42950</v>
      </c>
      <c r="B5726" s="372" t="s">
        <v>42951</v>
      </c>
      <c r="C5726" s="371" t="s">
        <v>6599</v>
      </c>
      <c r="D5726" s="376">
        <v>504.25189999999998</v>
      </c>
    </row>
    <row r="5727" spans="1:4" x14ac:dyDescent="0.25">
      <c r="A5727" s="372" t="s">
        <v>42952</v>
      </c>
      <c r="B5727" s="372" t="s">
        <v>42953</v>
      </c>
      <c r="C5727" s="371" t="s">
        <v>6599</v>
      </c>
      <c r="D5727" s="376">
        <v>512.48850000000004</v>
      </c>
    </row>
    <row r="5728" spans="1:4" x14ac:dyDescent="0.25">
      <c r="A5728" s="372" t="s">
        <v>42954</v>
      </c>
      <c r="B5728" s="372" t="s">
        <v>42955</v>
      </c>
      <c r="C5728" s="371" t="s">
        <v>6599</v>
      </c>
      <c r="D5728" s="376">
        <v>526.33119999999997</v>
      </c>
    </row>
    <row r="5729" spans="1:4" x14ac:dyDescent="0.25">
      <c r="A5729" s="372" t="s">
        <v>42956</v>
      </c>
      <c r="B5729" s="372" t="s">
        <v>42957</v>
      </c>
      <c r="C5729" s="371" t="s">
        <v>6599</v>
      </c>
      <c r="D5729" s="376">
        <v>540.54769999999996</v>
      </c>
    </row>
    <row r="5730" spans="1:4" x14ac:dyDescent="0.25">
      <c r="A5730" s="372" t="s">
        <v>42958</v>
      </c>
      <c r="B5730" s="372" t="s">
        <v>42959</v>
      </c>
      <c r="C5730" s="371" t="s">
        <v>6599</v>
      </c>
      <c r="D5730" s="376">
        <v>555.14829999999995</v>
      </c>
    </row>
    <row r="5731" spans="1:4" x14ac:dyDescent="0.25">
      <c r="A5731" s="372" t="s">
        <v>42960</v>
      </c>
      <c r="B5731" s="372" t="s">
        <v>42961</v>
      </c>
      <c r="C5731" s="371" t="s">
        <v>6599</v>
      </c>
      <c r="D5731" s="376">
        <v>570.14319999999998</v>
      </c>
    </row>
    <row r="5732" spans="1:4" x14ac:dyDescent="0.25">
      <c r="A5732" s="372" t="s">
        <v>42962</v>
      </c>
      <c r="B5732" s="372" t="s">
        <v>42963</v>
      </c>
      <c r="C5732" s="371" t="s">
        <v>6599</v>
      </c>
      <c r="D5732" s="376">
        <v>585.54309999999998</v>
      </c>
    </row>
    <row r="5733" spans="1:4" x14ac:dyDescent="0.25">
      <c r="A5733" s="372" t="s">
        <v>42964</v>
      </c>
      <c r="B5733" s="372" t="s">
        <v>42965</v>
      </c>
      <c r="C5733" s="371" t="s">
        <v>6599</v>
      </c>
      <c r="D5733" s="376">
        <v>601.35900000000004</v>
      </c>
    </row>
    <row r="5734" spans="1:4" x14ac:dyDescent="0.25">
      <c r="A5734" s="372" t="s">
        <v>42966</v>
      </c>
      <c r="B5734" s="372"/>
      <c r="C5734" s="371"/>
      <c r="D5734" s="376"/>
    </row>
    <row r="5735" spans="1:4" x14ac:dyDescent="0.25">
      <c r="A5735" s="372" t="s">
        <v>42967</v>
      </c>
      <c r="B5735" s="372"/>
      <c r="C5735" s="371"/>
      <c r="D5735" s="376"/>
    </row>
    <row r="5736" spans="1:4" x14ac:dyDescent="0.25">
      <c r="A5736" s="372" t="s">
        <v>42968</v>
      </c>
      <c r="B5736" s="372" t="s">
        <v>42969</v>
      </c>
      <c r="C5736" s="371" t="s">
        <v>6608</v>
      </c>
      <c r="D5736" s="376">
        <v>23.47</v>
      </c>
    </row>
    <row r="5737" spans="1:4" x14ac:dyDescent="0.25">
      <c r="A5737" s="372" t="s">
        <v>42970</v>
      </c>
      <c r="B5737" s="372" t="s">
        <v>42971</v>
      </c>
      <c r="C5737" s="371" t="s">
        <v>6608</v>
      </c>
      <c r="D5737" s="376">
        <v>19.29</v>
      </c>
    </row>
    <row r="5738" spans="1:4" x14ac:dyDescent="0.25">
      <c r="A5738" s="372" t="s">
        <v>42972</v>
      </c>
      <c r="B5738" s="372" t="s">
        <v>42973</v>
      </c>
      <c r="C5738" s="371" t="s">
        <v>6608</v>
      </c>
      <c r="D5738" s="376">
        <v>17.190000000000001</v>
      </c>
    </row>
    <row r="5739" spans="1:4" x14ac:dyDescent="0.25">
      <c r="A5739" s="372" t="s">
        <v>42974</v>
      </c>
      <c r="B5739" s="372" t="s">
        <v>42975</v>
      </c>
      <c r="C5739" s="371" t="s">
        <v>6608</v>
      </c>
      <c r="D5739" s="376">
        <v>48.58</v>
      </c>
    </row>
    <row r="5740" spans="1:4" x14ac:dyDescent="0.25">
      <c r="A5740" s="372" t="s">
        <v>42976</v>
      </c>
      <c r="B5740" s="372" t="s">
        <v>42977</v>
      </c>
      <c r="C5740" s="371" t="s">
        <v>6608</v>
      </c>
      <c r="D5740" s="376">
        <v>8.4700000000000006</v>
      </c>
    </row>
    <row r="5741" spans="1:4" x14ac:dyDescent="0.25">
      <c r="A5741" s="372" t="s">
        <v>42978</v>
      </c>
      <c r="B5741" s="372"/>
      <c r="C5741" s="371"/>
      <c r="D5741" s="376"/>
    </row>
    <row r="5742" spans="1:4" x14ac:dyDescent="0.25">
      <c r="A5742" s="372" t="s">
        <v>42979</v>
      </c>
      <c r="B5742" s="372" t="s">
        <v>42980</v>
      </c>
      <c r="C5742" s="371" t="s">
        <v>6608</v>
      </c>
      <c r="D5742" s="376">
        <v>8.41</v>
      </c>
    </row>
    <row r="5743" spans="1:4" x14ac:dyDescent="0.25">
      <c r="A5743" s="372" t="s">
        <v>42981</v>
      </c>
      <c r="B5743" s="372" t="s">
        <v>42982</v>
      </c>
      <c r="C5743" s="371" t="s">
        <v>6608</v>
      </c>
      <c r="D5743" s="376">
        <v>7.74</v>
      </c>
    </row>
    <row r="5744" spans="1:4" x14ac:dyDescent="0.25">
      <c r="A5744" s="372" t="s">
        <v>42983</v>
      </c>
      <c r="B5744" s="372" t="s">
        <v>42984</v>
      </c>
      <c r="C5744" s="371" t="s">
        <v>6608</v>
      </c>
      <c r="D5744" s="376">
        <v>4.4000000000000004</v>
      </c>
    </row>
    <row r="5745" spans="1:4" x14ac:dyDescent="0.25">
      <c r="A5745" s="372" t="s">
        <v>42985</v>
      </c>
      <c r="B5745" s="372" t="s">
        <v>42986</v>
      </c>
      <c r="C5745" s="371" t="s">
        <v>6608</v>
      </c>
      <c r="D5745" s="376">
        <v>9.58</v>
      </c>
    </row>
    <row r="5746" spans="1:4" x14ac:dyDescent="0.25">
      <c r="A5746" s="372" t="s">
        <v>42987</v>
      </c>
      <c r="B5746" s="372" t="s">
        <v>42988</v>
      </c>
      <c r="C5746" s="371" t="s">
        <v>6608</v>
      </c>
      <c r="D5746" s="376">
        <v>4.26</v>
      </c>
    </row>
    <row r="5747" spans="1:4" x14ac:dyDescent="0.25">
      <c r="A5747" s="372" t="s">
        <v>42989</v>
      </c>
      <c r="B5747" s="372" t="s">
        <v>42990</v>
      </c>
      <c r="C5747" s="371" t="s">
        <v>6608</v>
      </c>
      <c r="D5747" s="376">
        <v>9.11</v>
      </c>
    </row>
    <row r="5748" spans="1:4" x14ac:dyDescent="0.25">
      <c r="A5748" s="372" t="s">
        <v>42991</v>
      </c>
      <c r="B5748" s="372" t="s">
        <v>42992</v>
      </c>
      <c r="C5748" s="371" t="s">
        <v>6608</v>
      </c>
      <c r="D5748" s="376">
        <v>7.65</v>
      </c>
    </row>
    <row r="5749" spans="1:4" x14ac:dyDescent="0.25">
      <c r="A5749" s="372" t="s">
        <v>42993</v>
      </c>
      <c r="B5749" s="372" t="s">
        <v>42994</v>
      </c>
      <c r="C5749" s="371" t="s">
        <v>6608</v>
      </c>
      <c r="D5749" s="376">
        <v>10.79</v>
      </c>
    </row>
    <row r="5750" spans="1:4" x14ac:dyDescent="0.25">
      <c r="A5750" s="372" t="s">
        <v>42995</v>
      </c>
      <c r="B5750" s="372" t="s">
        <v>42996</v>
      </c>
      <c r="C5750" s="371" t="s">
        <v>6608</v>
      </c>
      <c r="D5750" s="376">
        <v>9.26</v>
      </c>
    </row>
    <row r="5751" spans="1:4" x14ac:dyDescent="0.25">
      <c r="A5751" s="372" t="s">
        <v>42997</v>
      </c>
      <c r="B5751" s="372" t="s">
        <v>42998</v>
      </c>
      <c r="C5751" s="371" t="s">
        <v>6608</v>
      </c>
      <c r="D5751" s="376">
        <v>6.3</v>
      </c>
    </row>
    <row r="5752" spans="1:4" x14ac:dyDescent="0.25">
      <c r="A5752" s="372" t="s">
        <v>42999</v>
      </c>
      <c r="B5752" s="372" t="s">
        <v>43000</v>
      </c>
      <c r="C5752" s="371" t="s">
        <v>6608</v>
      </c>
      <c r="D5752" s="376">
        <v>5.34</v>
      </c>
    </row>
    <row r="5753" spans="1:4" x14ac:dyDescent="0.25">
      <c r="A5753" s="372" t="s">
        <v>43001</v>
      </c>
      <c r="B5753" s="372" t="s">
        <v>43002</v>
      </c>
      <c r="C5753" s="371" t="s">
        <v>6608</v>
      </c>
      <c r="D5753" s="376">
        <v>5.2</v>
      </c>
    </row>
    <row r="5754" spans="1:4" x14ac:dyDescent="0.25">
      <c r="A5754" s="372" t="s">
        <v>43003</v>
      </c>
      <c r="B5754" s="372" t="s">
        <v>43004</v>
      </c>
      <c r="C5754" s="371" t="s">
        <v>6608</v>
      </c>
      <c r="D5754" s="376">
        <v>2.63</v>
      </c>
    </row>
    <row r="5755" spans="1:4" x14ac:dyDescent="0.25">
      <c r="A5755" s="372" t="s">
        <v>43005</v>
      </c>
      <c r="B5755" s="372"/>
      <c r="C5755" s="371"/>
      <c r="D5755" s="376"/>
    </row>
    <row r="5756" spans="1:4" x14ac:dyDescent="0.25">
      <c r="A5756" s="372" t="s">
        <v>43006</v>
      </c>
      <c r="B5756" s="372" t="s">
        <v>43007</v>
      </c>
      <c r="C5756" s="371" t="s">
        <v>6608</v>
      </c>
      <c r="D5756" s="376">
        <v>0.89</v>
      </c>
    </row>
    <row r="5757" spans="1:4" x14ac:dyDescent="0.25">
      <c r="A5757" s="372" t="s">
        <v>43008</v>
      </c>
      <c r="B5757" s="372" t="s">
        <v>43009</v>
      </c>
      <c r="C5757" s="371" t="s">
        <v>6608</v>
      </c>
      <c r="D5757" s="376">
        <v>0.83</v>
      </c>
    </row>
    <row r="5758" spans="1:4" x14ac:dyDescent="0.25">
      <c r="A5758" s="372" t="s">
        <v>43010</v>
      </c>
      <c r="B5758" s="372" t="s">
        <v>43011</v>
      </c>
      <c r="C5758" s="371" t="s">
        <v>6608</v>
      </c>
      <c r="D5758" s="376">
        <v>0.7</v>
      </c>
    </row>
    <row r="5759" spans="1:4" x14ac:dyDescent="0.25">
      <c r="A5759" s="372" t="s">
        <v>43012</v>
      </c>
      <c r="B5759" s="372" t="s">
        <v>43013</v>
      </c>
      <c r="C5759" s="371" t="s">
        <v>6608</v>
      </c>
      <c r="D5759" s="376">
        <v>1.36</v>
      </c>
    </row>
    <row r="5760" spans="1:4" x14ac:dyDescent="0.25">
      <c r="A5760" s="372" t="s">
        <v>43014</v>
      </c>
      <c r="B5760" s="372" t="s">
        <v>43015</v>
      </c>
      <c r="C5760" s="371" t="s">
        <v>6608</v>
      </c>
      <c r="D5760" s="376">
        <v>0.54</v>
      </c>
    </row>
    <row r="5761" spans="1:4" x14ac:dyDescent="0.25">
      <c r="A5761" s="372" t="s">
        <v>43016</v>
      </c>
      <c r="B5761" s="372"/>
      <c r="C5761" s="371"/>
      <c r="D5761" s="376"/>
    </row>
    <row r="5762" spans="1:4" x14ac:dyDescent="0.25">
      <c r="A5762" s="372" t="s">
        <v>43017</v>
      </c>
      <c r="B5762" s="372" t="s">
        <v>43018</v>
      </c>
      <c r="C5762" s="371" t="s">
        <v>6608</v>
      </c>
      <c r="D5762" s="376">
        <v>9.27</v>
      </c>
    </row>
    <row r="5763" spans="1:4" x14ac:dyDescent="0.25">
      <c r="A5763" s="372" t="s">
        <v>43019</v>
      </c>
      <c r="B5763" s="372" t="s">
        <v>43020</v>
      </c>
      <c r="C5763" s="371" t="s">
        <v>6608</v>
      </c>
      <c r="D5763" s="376">
        <v>7.02</v>
      </c>
    </row>
    <row r="5764" spans="1:4" x14ac:dyDescent="0.25">
      <c r="A5764" s="372" t="s">
        <v>43021</v>
      </c>
      <c r="B5764" s="372" t="s">
        <v>43022</v>
      </c>
      <c r="C5764" s="371" t="s">
        <v>6608</v>
      </c>
      <c r="D5764" s="376">
        <v>3.52</v>
      </c>
    </row>
    <row r="5765" spans="1:4" x14ac:dyDescent="0.25">
      <c r="A5765" s="372" t="s">
        <v>43023</v>
      </c>
      <c r="B5765" s="372" t="s">
        <v>43024</v>
      </c>
      <c r="C5765" s="371" t="s">
        <v>6608</v>
      </c>
      <c r="D5765" s="376">
        <v>10.46</v>
      </c>
    </row>
    <row r="5766" spans="1:4" x14ac:dyDescent="0.25">
      <c r="A5766" s="372" t="s">
        <v>43025</v>
      </c>
      <c r="B5766" s="372" t="s">
        <v>43026</v>
      </c>
      <c r="C5766" s="371" t="s">
        <v>6608</v>
      </c>
      <c r="D5766" s="376">
        <v>3.43</v>
      </c>
    </row>
    <row r="5767" spans="1:4" x14ac:dyDescent="0.25">
      <c r="A5767" s="372" t="s">
        <v>43027</v>
      </c>
      <c r="B5767" s="372"/>
      <c r="C5767" s="371"/>
      <c r="D5767" s="376"/>
    </row>
    <row r="5768" spans="1:4" x14ac:dyDescent="0.25">
      <c r="A5768" s="372" t="s">
        <v>43028</v>
      </c>
      <c r="B5768" s="372"/>
      <c r="C5768" s="371"/>
      <c r="D5768" s="376"/>
    </row>
    <row r="5769" spans="1:4" x14ac:dyDescent="0.25">
      <c r="A5769" s="372" t="s">
        <v>43029</v>
      </c>
      <c r="B5769" s="372" t="s">
        <v>43030</v>
      </c>
      <c r="C5769" s="371" t="s">
        <v>6608</v>
      </c>
      <c r="D5769" s="376">
        <v>2.02</v>
      </c>
    </row>
    <row r="5770" spans="1:4" x14ac:dyDescent="0.25">
      <c r="A5770" s="372" t="s">
        <v>43031</v>
      </c>
      <c r="B5770" s="372" t="s">
        <v>43032</v>
      </c>
      <c r="C5770" s="371" t="s">
        <v>6608</v>
      </c>
      <c r="D5770" s="376">
        <v>9.26</v>
      </c>
    </row>
    <row r="5771" spans="1:4" x14ac:dyDescent="0.25">
      <c r="A5771" s="372" t="s">
        <v>43033</v>
      </c>
      <c r="B5771" s="372" t="s">
        <v>43034</v>
      </c>
      <c r="C5771" s="371" t="s">
        <v>6608</v>
      </c>
      <c r="D5771" s="376">
        <v>9.17</v>
      </c>
    </row>
    <row r="5772" spans="1:4" x14ac:dyDescent="0.25">
      <c r="A5772" s="372" t="s">
        <v>43035</v>
      </c>
      <c r="B5772" s="372" t="s">
        <v>43036</v>
      </c>
      <c r="C5772" s="371" t="s">
        <v>6608</v>
      </c>
      <c r="D5772" s="376">
        <v>11.37</v>
      </c>
    </row>
    <row r="5773" spans="1:4" x14ac:dyDescent="0.25">
      <c r="A5773" s="372" t="s">
        <v>43037</v>
      </c>
      <c r="B5773" s="372" t="s">
        <v>43038</v>
      </c>
      <c r="C5773" s="371" t="s">
        <v>6608</v>
      </c>
      <c r="D5773" s="376">
        <v>14.45</v>
      </c>
    </row>
    <row r="5774" spans="1:4" x14ac:dyDescent="0.25">
      <c r="A5774" s="372" t="s">
        <v>43039</v>
      </c>
      <c r="B5774" s="372" t="s">
        <v>43040</v>
      </c>
      <c r="C5774" s="371" t="s">
        <v>6608</v>
      </c>
      <c r="D5774" s="376">
        <v>18.86</v>
      </c>
    </row>
    <row r="5775" spans="1:4" x14ac:dyDescent="0.25">
      <c r="A5775" s="372" t="s">
        <v>43041</v>
      </c>
      <c r="B5775" s="372" t="s">
        <v>43042</v>
      </c>
      <c r="C5775" s="371" t="s">
        <v>6608</v>
      </c>
      <c r="D5775" s="376">
        <v>24.17</v>
      </c>
    </row>
    <row r="5776" spans="1:4" x14ac:dyDescent="0.25">
      <c r="A5776" s="372" t="s">
        <v>43043</v>
      </c>
      <c r="B5776" s="372" t="s">
        <v>43044</v>
      </c>
      <c r="C5776" s="371" t="s">
        <v>6608</v>
      </c>
      <c r="D5776" s="376">
        <v>7.98</v>
      </c>
    </row>
    <row r="5777" spans="1:4" x14ac:dyDescent="0.25">
      <c r="A5777" s="372" t="s">
        <v>43045</v>
      </c>
      <c r="B5777" s="372" t="s">
        <v>43046</v>
      </c>
      <c r="C5777" s="371" t="s">
        <v>6608</v>
      </c>
      <c r="D5777" s="376">
        <v>10.96</v>
      </c>
    </row>
    <row r="5778" spans="1:4" x14ac:dyDescent="0.25">
      <c r="A5778" s="372" t="s">
        <v>43047</v>
      </c>
      <c r="B5778" s="372" t="s">
        <v>43048</v>
      </c>
      <c r="C5778" s="371" t="s">
        <v>6608</v>
      </c>
      <c r="D5778" s="376">
        <v>12.84</v>
      </c>
    </row>
    <row r="5779" spans="1:4" x14ac:dyDescent="0.25">
      <c r="A5779" s="372" t="s">
        <v>43049</v>
      </c>
      <c r="B5779" s="372" t="s">
        <v>43050</v>
      </c>
      <c r="C5779" s="371" t="s">
        <v>6608</v>
      </c>
      <c r="D5779" s="376">
        <v>15.63</v>
      </c>
    </row>
    <row r="5780" spans="1:4" x14ac:dyDescent="0.25">
      <c r="A5780" s="372" t="s">
        <v>43051</v>
      </c>
      <c r="B5780" s="372" t="s">
        <v>43052</v>
      </c>
      <c r="C5780" s="371" t="s">
        <v>6608</v>
      </c>
      <c r="D5780" s="376">
        <v>26.5</v>
      </c>
    </row>
    <row r="5781" spans="1:4" x14ac:dyDescent="0.25">
      <c r="A5781" s="372" t="s">
        <v>43053</v>
      </c>
      <c r="B5781" s="372"/>
      <c r="C5781" s="371"/>
      <c r="D5781" s="376"/>
    </row>
    <row r="5782" spans="1:4" x14ac:dyDescent="0.25">
      <c r="A5782" s="372" t="s">
        <v>43054</v>
      </c>
      <c r="B5782" s="372" t="s">
        <v>43055</v>
      </c>
      <c r="C5782" s="371" t="s">
        <v>6608</v>
      </c>
      <c r="D5782" s="376">
        <v>6.62</v>
      </c>
    </row>
    <row r="5783" spans="1:4" x14ac:dyDescent="0.25">
      <c r="A5783" s="372" t="s">
        <v>43056</v>
      </c>
      <c r="B5783" s="372" t="s">
        <v>43057</v>
      </c>
      <c r="C5783" s="371" t="s">
        <v>6608</v>
      </c>
      <c r="D5783" s="376">
        <v>9.7899999999999991</v>
      </c>
    </row>
    <row r="5784" spans="1:4" x14ac:dyDescent="0.25">
      <c r="A5784" s="372" t="s">
        <v>43058</v>
      </c>
      <c r="B5784" s="372"/>
      <c r="C5784" s="371"/>
      <c r="D5784" s="376"/>
    </row>
    <row r="5785" spans="1:4" x14ac:dyDescent="0.25">
      <c r="A5785" s="372" t="s">
        <v>43059</v>
      </c>
      <c r="B5785" s="372" t="s">
        <v>43060</v>
      </c>
      <c r="C5785" s="371" t="s">
        <v>6608</v>
      </c>
      <c r="D5785" s="376">
        <v>3.08</v>
      </c>
    </row>
    <row r="5786" spans="1:4" x14ac:dyDescent="0.25">
      <c r="A5786" s="372" t="s">
        <v>43061</v>
      </c>
      <c r="B5786" s="372" t="s">
        <v>43062</v>
      </c>
      <c r="C5786" s="371" t="s">
        <v>6608</v>
      </c>
      <c r="D5786" s="376">
        <v>2.79</v>
      </c>
    </row>
    <row r="5787" spans="1:4" x14ac:dyDescent="0.25">
      <c r="A5787" s="372" t="s">
        <v>43063</v>
      </c>
      <c r="B5787" s="372"/>
      <c r="C5787" s="371"/>
      <c r="D5787" s="376"/>
    </row>
    <row r="5788" spans="1:4" x14ac:dyDescent="0.25">
      <c r="A5788" s="372" t="s">
        <v>43064</v>
      </c>
      <c r="B5788" s="372" t="s">
        <v>43065</v>
      </c>
      <c r="C5788" s="371" t="s">
        <v>6608</v>
      </c>
      <c r="D5788" s="376">
        <v>1.08</v>
      </c>
    </row>
    <row r="5789" spans="1:4" x14ac:dyDescent="0.25">
      <c r="A5789" s="372" t="s">
        <v>43066</v>
      </c>
      <c r="B5789" s="372" t="s">
        <v>43067</v>
      </c>
      <c r="C5789" s="371" t="s">
        <v>6608</v>
      </c>
      <c r="D5789" s="376">
        <v>1.52</v>
      </c>
    </row>
    <row r="5790" spans="1:4" x14ac:dyDescent="0.25">
      <c r="A5790" s="372" t="s">
        <v>43068</v>
      </c>
      <c r="B5790" s="372" t="s">
        <v>43069</v>
      </c>
      <c r="C5790" s="371" t="s">
        <v>6608</v>
      </c>
      <c r="D5790" s="376">
        <v>1.73</v>
      </c>
    </row>
    <row r="5791" spans="1:4" x14ac:dyDescent="0.25">
      <c r="A5791" s="372" t="s">
        <v>43070</v>
      </c>
      <c r="B5791" s="372"/>
      <c r="C5791" s="371"/>
      <c r="D5791" s="376"/>
    </row>
    <row r="5792" spans="1:4" x14ac:dyDescent="0.25">
      <c r="A5792" s="372" t="s">
        <v>43071</v>
      </c>
      <c r="B5792" s="372" t="s">
        <v>43072</v>
      </c>
      <c r="C5792" s="371" t="s">
        <v>6608</v>
      </c>
      <c r="D5792" s="376">
        <v>11.79</v>
      </c>
    </row>
    <row r="5793" spans="1:4" x14ac:dyDescent="0.25">
      <c r="A5793" s="372" t="s">
        <v>43073</v>
      </c>
      <c r="B5793" s="372" t="s">
        <v>43074</v>
      </c>
      <c r="C5793" s="371" t="s">
        <v>6608</v>
      </c>
      <c r="D5793" s="376">
        <v>15.39</v>
      </c>
    </row>
    <row r="5794" spans="1:4" x14ac:dyDescent="0.25">
      <c r="A5794" s="372" t="s">
        <v>43075</v>
      </c>
      <c r="B5794" s="372" t="s">
        <v>43076</v>
      </c>
      <c r="C5794" s="371" t="s">
        <v>6608</v>
      </c>
      <c r="D5794" s="376">
        <v>2.02</v>
      </c>
    </row>
    <row r="5795" spans="1:4" x14ac:dyDescent="0.25">
      <c r="A5795" s="372" t="s">
        <v>43077</v>
      </c>
      <c r="B5795" s="372" t="s">
        <v>43078</v>
      </c>
      <c r="C5795" s="371" t="s">
        <v>6608</v>
      </c>
      <c r="D5795" s="376">
        <v>20.76</v>
      </c>
    </row>
    <row r="5796" spans="1:4" x14ac:dyDescent="0.25">
      <c r="A5796" s="372" t="s">
        <v>43079</v>
      </c>
      <c r="B5796" s="372" t="s">
        <v>43080</v>
      </c>
      <c r="C5796" s="371" t="s">
        <v>6608</v>
      </c>
      <c r="D5796" s="376">
        <v>0.95</v>
      </c>
    </row>
    <row r="5797" spans="1:4" x14ac:dyDescent="0.25">
      <c r="A5797" s="372" t="s">
        <v>43081</v>
      </c>
      <c r="B5797" s="372" t="s">
        <v>43082</v>
      </c>
      <c r="C5797" s="371" t="s">
        <v>6608</v>
      </c>
      <c r="D5797" s="376">
        <v>2.3199999999999998</v>
      </c>
    </row>
    <row r="5798" spans="1:4" x14ac:dyDescent="0.25">
      <c r="A5798" s="372" t="s">
        <v>43083</v>
      </c>
      <c r="B5798" s="372" t="s">
        <v>43084</v>
      </c>
      <c r="C5798" s="371" t="s">
        <v>6608</v>
      </c>
      <c r="D5798" s="376">
        <v>40</v>
      </c>
    </row>
    <row r="5799" spans="1:4" x14ac:dyDescent="0.25">
      <c r="A5799" s="372" t="s">
        <v>43085</v>
      </c>
      <c r="B5799" s="372" t="s">
        <v>43086</v>
      </c>
      <c r="C5799" s="371" t="s">
        <v>6608</v>
      </c>
      <c r="D5799" s="376">
        <v>3.26</v>
      </c>
    </row>
    <row r="5800" spans="1:4" x14ac:dyDescent="0.25">
      <c r="A5800" s="372" t="s">
        <v>43087</v>
      </c>
      <c r="B5800" s="372" t="s">
        <v>43088</v>
      </c>
      <c r="C5800" s="371" t="s">
        <v>6608</v>
      </c>
      <c r="D5800" s="376">
        <v>5.25</v>
      </c>
    </row>
    <row r="5801" spans="1:4" x14ac:dyDescent="0.25">
      <c r="A5801" s="372" t="s">
        <v>43089</v>
      </c>
      <c r="B5801" s="372" t="s">
        <v>43090</v>
      </c>
      <c r="C5801" s="371" t="s">
        <v>6608</v>
      </c>
      <c r="D5801" s="376">
        <v>6.23</v>
      </c>
    </row>
    <row r="5802" spans="1:4" x14ac:dyDescent="0.25">
      <c r="A5802" s="372" t="s">
        <v>43091</v>
      </c>
      <c r="B5802" s="372" t="s">
        <v>43092</v>
      </c>
      <c r="C5802" s="371" t="s">
        <v>6608</v>
      </c>
      <c r="D5802" s="376">
        <v>11.15</v>
      </c>
    </row>
    <row r="5803" spans="1:4" x14ac:dyDescent="0.25">
      <c r="A5803" s="372" t="s">
        <v>43093</v>
      </c>
      <c r="B5803" s="372" t="s">
        <v>43094</v>
      </c>
      <c r="C5803" s="371" t="s">
        <v>6608</v>
      </c>
      <c r="D5803" s="376">
        <v>2.54</v>
      </c>
    </row>
    <row r="5804" spans="1:4" x14ac:dyDescent="0.25">
      <c r="A5804" s="372" t="s">
        <v>43095</v>
      </c>
      <c r="B5804" s="372" t="s">
        <v>43096</v>
      </c>
      <c r="C5804" s="371" t="s">
        <v>6608</v>
      </c>
      <c r="D5804" s="376">
        <v>2.88</v>
      </c>
    </row>
    <row r="5805" spans="1:4" x14ac:dyDescent="0.25">
      <c r="A5805" s="372" t="s">
        <v>43097</v>
      </c>
      <c r="B5805" s="372" t="s">
        <v>43098</v>
      </c>
      <c r="C5805" s="371" t="s">
        <v>6608</v>
      </c>
      <c r="D5805" s="376">
        <v>3.42</v>
      </c>
    </row>
    <row r="5806" spans="1:4" x14ac:dyDescent="0.25">
      <c r="A5806" s="372" t="s">
        <v>43099</v>
      </c>
      <c r="B5806" s="372" t="s">
        <v>43100</v>
      </c>
      <c r="C5806" s="371" t="s">
        <v>6608</v>
      </c>
      <c r="D5806" s="376">
        <v>9.27</v>
      </c>
    </row>
    <row r="5807" spans="1:4" x14ac:dyDescent="0.25">
      <c r="A5807" s="372" t="s">
        <v>43101</v>
      </c>
      <c r="B5807" s="372" t="s">
        <v>43102</v>
      </c>
      <c r="C5807" s="371" t="s">
        <v>6608</v>
      </c>
      <c r="D5807" s="376">
        <v>23.87</v>
      </c>
    </row>
    <row r="5808" spans="1:4" x14ac:dyDescent="0.25">
      <c r="A5808" s="372" t="s">
        <v>43103</v>
      </c>
      <c r="B5808" s="372" t="s">
        <v>43104</v>
      </c>
      <c r="C5808" s="371" t="s">
        <v>6608</v>
      </c>
      <c r="D5808" s="376">
        <v>0.34</v>
      </c>
    </row>
    <row r="5809" spans="1:4" x14ac:dyDescent="0.25">
      <c r="A5809" s="372" t="s">
        <v>43105</v>
      </c>
      <c r="B5809" s="372" t="s">
        <v>43106</v>
      </c>
      <c r="C5809" s="371" t="s">
        <v>6608</v>
      </c>
      <c r="D5809" s="376">
        <v>0.09</v>
      </c>
    </row>
    <row r="5810" spans="1:4" x14ac:dyDescent="0.25">
      <c r="A5810" s="372" t="s">
        <v>43107</v>
      </c>
      <c r="B5810" s="372" t="s">
        <v>43108</v>
      </c>
      <c r="C5810" s="371" t="s">
        <v>6608</v>
      </c>
      <c r="D5810" s="376">
        <v>0.51</v>
      </c>
    </row>
    <row r="5811" spans="1:4" x14ac:dyDescent="0.25">
      <c r="A5811" s="372" t="s">
        <v>43109</v>
      </c>
      <c r="B5811" s="372" t="s">
        <v>43110</v>
      </c>
      <c r="C5811" s="371" t="s">
        <v>6608</v>
      </c>
      <c r="D5811" s="376">
        <v>0.13</v>
      </c>
    </row>
    <row r="5812" spans="1:4" x14ac:dyDescent="0.25">
      <c r="A5812" s="372" t="s">
        <v>43111</v>
      </c>
      <c r="B5812" s="372" t="s">
        <v>43112</v>
      </c>
      <c r="C5812" s="371" t="s">
        <v>6608</v>
      </c>
      <c r="D5812" s="376">
        <v>0.75</v>
      </c>
    </row>
    <row r="5813" spans="1:4" x14ac:dyDescent="0.25">
      <c r="A5813" s="372" t="s">
        <v>43113</v>
      </c>
      <c r="B5813" s="372" t="s">
        <v>43114</v>
      </c>
      <c r="C5813" s="371" t="s">
        <v>6608</v>
      </c>
      <c r="D5813" s="376">
        <v>1.06</v>
      </c>
    </row>
    <row r="5814" spans="1:4" x14ac:dyDescent="0.25">
      <c r="A5814" s="372" t="s">
        <v>43115</v>
      </c>
      <c r="B5814" s="372" t="s">
        <v>43116</v>
      </c>
      <c r="C5814" s="371" t="s">
        <v>6608</v>
      </c>
      <c r="D5814" s="376">
        <v>0.16</v>
      </c>
    </row>
    <row r="5815" spans="1:4" x14ac:dyDescent="0.25">
      <c r="A5815" s="372" t="s">
        <v>43117</v>
      </c>
      <c r="B5815" s="372" t="s">
        <v>43118</v>
      </c>
      <c r="C5815" s="371" t="s">
        <v>6608</v>
      </c>
      <c r="D5815" s="376">
        <v>0.18</v>
      </c>
    </row>
    <row r="5816" spans="1:4" x14ac:dyDescent="0.25">
      <c r="A5816" s="372" t="s">
        <v>43119</v>
      </c>
      <c r="B5816" s="372"/>
      <c r="C5816" s="371"/>
      <c r="D5816" s="376"/>
    </row>
    <row r="5817" spans="1:4" x14ac:dyDescent="0.25">
      <c r="A5817" s="372" t="s">
        <v>43120</v>
      </c>
      <c r="B5817" s="372" t="s">
        <v>43121</v>
      </c>
      <c r="C5817" s="371" t="s">
        <v>6608</v>
      </c>
      <c r="D5817" s="376">
        <v>13.74</v>
      </c>
    </row>
    <row r="5818" spans="1:4" x14ac:dyDescent="0.25">
      <c r="A5818" s="372" t="s">
        <v>43122</v>
      </c>
      <c r="B5818" s="372"/>
      <c r="C5818" s="371"/>
      <c r="D5818" s="376"/>
    </row>
    <row r="5819" spans="1:4" x14ac:dyDescent="0.25">
      <c r="A5819" s="372" t="s">
        <v>43123</v>
      </c>
      <c r="B5819" s="372" t="s">
        <v>43124</v>
      </c>
      <c r="C5819" s="371" t="s">
        <v>6608</v>
      </c>
      <c r="D5819" s="376">
        <v>29.9</v>
      </c>
    </row>
    <row r="5820" spans="1:4" x14ac:dyDescent="0.25">
      <c r="A5820" s="372" t="s">
        <v>43125</v>
      </c>
      <c r="B5820" s="372" t="s">
        <v>43126</v>
      </c>
      <c r="C5820" s="371" t="s">
        <v>6608</v>
      </c>
      <c r="D5820" s="376">
        <v>45.55</v>
      </c>
    </row>
    <row r="5821" spans="1:4" x14ac:dyDescent="0.25">
      <c r="A5821" s="372" t="s">
        <v>43127</v>
      </c>
      <c r="B5821" s="372" t="s">
        <v>43128</v>
      </c>
      <c r="C5821" s="371" t="s">
        <v>6608</v>
      </c>
      <c r="D5821" s="376">
        <v>19.86</v>
      </c>
    </row>
    <row r="5822" spans="1:4" x14ac:dyDescent="0.25">
      <c r="A5822" s="372" t="s">
        <v>43129</v>
      </c>
      <c r="B5822" s="372" t="s">
        <v>43130</v>
      </c>
      <c r="C5822" s="371" t="s">
        <v>6608</v>
      </c>
      <c r="D5822" s="376">
        <v>14.2</v>
      </c>
    </row>
    <row r="5823" spans="1:4" x14ac:dyDescent="0.25">
      <c r="A5823" s="372" t="s">
        <v>43131</v>
      </c>
      <c r="B5823" s="372" t="s">
        <v>43132</v>
      </c>
      <c r="C5823" s="371" t="s">
        <v>6608</v>
      </c>
      <c r="D5823" s="376">
        <v>20.48</v>
      </c>
    </row>
    <row r="5824" spans="1:4" x14ac:dyDescent="0.25">
      <c r="A5824" s="372" t="s">
        <v>43133</v>
      </c>
      <c r="B5824" s="372" t="s">
        <v>43134</v>
      </c>
      <c r="C5824" s="371" t="s">
        <v>6608</v>
      </c>
      <c r="D5824" s="376">
        <v>34.89</v>
      </c>
    </row>
    <row r="5825" spans="1:4" x14ac:dyDescent="0.25">
      <c r="A5825" s="372" t="s">
        <v>43135</v>
      </c>
      <c r="B5825" s="372"/>
      <c r="C5825" s="371"/>
      <c r="D5825" s="376"/>
    </row>
    <row r="5826" spans="1:4" x14ac:dyDescent="0.25">
      <c r="A5826" s="372" t="s">
        <v>43136</v>
      </c>
      <c r="B5826" s="372" t="s">
        <v>43137</v>
      </c>
      <c r="C5826" s="371" t="s">
        <v>6608</v>
      </c>
      <c r="D5826" s="376">
        <v>0.23</v>
      </c>
    </row>
    <row r="5827" spans="1:4" x14ac:dyDescent="0.25">
      <c r="A5827" s="372" t="s">
        <v>43138</v>
      </c>
      <c r="B5827" s="372" t="s">
        <v>43139</v>
      </c>
      <c r="C5827" s="371" t="s">
        <v>6608</v>
      </c>
      <c r="D5827" s="376">
        <v>0.92</v>
      </c>
    </row>
    <row r="5828" spans="1:4" x14ac:dyDescent="0.25">
      <c r="A5828" s="372" t="s">
        <v>43140</v>
      </c>
      <c r="B5828" s="372"/>
      <c r="C5828" s="371"/>
      <c r="D5828" s="376"/>
    </row>
    <row r="5829" spans="1:4" x14ac:dyDescent="0.25">
      <c r="A5829" s="372" t="s">
        <v>43141</v>
      </c>
      <c r="B5829" s="372"/>
      <c r="C5829" s="371"/>
      <c r="D5829" s="376"/>
    </row>
    <row r="5830" spans="1:4" x14ac:dyDescent="0.25">
      <c r="A5830" s="372" t="s">
        <v>43142</v>
      </c>
      <c r="B5830" s="372" t="s">
        <v>43143</v>
      </c>
      <c r="C5830" s="371" t="s">
        <v>6608</v>
      </c>
      <c r="D5830" s="376">
        <v>84.89</v>
      </c>
    </row>
    <row r="5831" spans="1:4" x14ac:dyDescent="0.25">
      <c r="A5831" s="372" t="s">
        <v>43144</v>
      </c>
      <c r="B5831" s="372" t="s">
        <v>43145</v>
      </c>
      <c r="C5831" s="371" t="s">
        <v>6594</v>
      </c>
      <c r="D5831" s="376">
        <v>13</v>
      </c>
    </row>
    <row r="5832" spans="1:4" x14ac:dyDescent="0.25">
      <c r="A5832" s="372" t="s">
        <v>43146</v>
      </c>
      <c r="B5832" s="372" t="s">
        <v>43147</v>
      </c>
      <c r="C5832" s="371" t="s">
        <v>6608</v>
      </c>
      <c r="D5832" s="376">
        <v>5.68</v>
      </c>
    </row>
    <row r="5833" spans="1:4" x14ac:dyDescent="0.25">
      <c r="A5833" s="372" t="s">
        <v>43148</v>
      </c>
      <c r="B5833" s="372" t="s">
        <v>43149</v>
      </c>
      <c r="C5833" s="371" t="s">
        <v>6594</v>
      </c>
      <c r="D5833" s="376">
        <v>14.41</v>
      </c>
    </row>
    <row r="5834" spans="1:4" x14ac:dyDescent="0.25">
      <c r="A5834" s="372" t="s">
        <v>43150</v>
      </c>
      <c r="B5834" s="372" t="s">
        <v>43151</v>
      </c>
      <c r="C5834" s="371" t="s">
        <v>6608</v>
      </c>
      <c r="D5834" s="376">
        <v>55.93</v>
      </c>
    </row>
    <row r="5835" spans="1:4" x14ac:dyDescent="0.25">
      <c r="A5835" s="372" t="s">
        <v>43152</v>
      </c>
      <c r="B5835" s="372" t="s">
        <v>43153</v>
      </c>
      <c r="C5835" s="371" t="s">
        <v>6608</v>
      </c>
      <c r="D5835" s="376">
        <v>30</v>
      </c>
    </row>
    <row r="5836" spans="1:4" x14ac:dyDescent="0.25">
      <c r="A5836" s="372" t="s">
        <v>43154</v>
      </c>
      <c r="B5836" s="372" t="s">
        <v>43155</v>
      </c>
      <c r="C5836" s="371" t="s">
        <v>6608</v>
      </c>
      <c r="D5836" s="376">
        <v>2.9</v>
      </c>
    </row>
    <row r="5837" spans="1:4" x14ac:dyDescent="0.25">
      <c r="A5837" s="372" t="s">
        <v>43156</v>
      </c>
      <c r="B5837" s="372"/>
      <c r="C5837" s="371"/>
      <c r="D5837" s="376"/>
    </row>
    <row r="5838" spans="1:4" x14ac:dyDescent="0.25">
      <c r="A5838" s="372" t="s">
        <v>43157</v>
      </c>
      <c r="B5838" s="372" t="s">
        <v>43158</v>
      </c>
      <c r="C5838" s="371" t="s">
        <v>6594</v>
      </c>
      <c r="D5838" s="376">
        <v>7.0000000000000007E-2</v>
      </c>
    </row>
    <row r="5839" spans="1:4" x14ac:dyDescent="0.25">
      <c r="A5839" s="372" t="s">
        <v>43159</v>
      </c>
      <c r="B5839" s="372" t="s">
        <v>43160</v>
      </c>
      <c r="C5839" s="371" t="s">
        <v>6594</v>
      </c>
      <c r="D5839" s="376">
        <v>3.67</v>
      </c>
    </row>
    <row r="5840" spans="1:4" x14ac:dyDescent="0.25">
      <c r="A5840" s="372" t="s">
        <v>43161</v>
      </c>
      <c r="B5840" s="372"/>
      <c r="C5840" s="371"/>
      <c r="D5840" s="376"/>
    </row>
    <row r="5841" spans="1:4" x14ac:dyDescent="0.25">
      <c r="A5841" s="372" t="s">
        <v>43162</v>
      </c>
      <c r="B5841" s="372"/>
      <c r="C5841" s="371"/>
      <c r="D5841" s="376"/>
    </row>
    <row r="5842" spans="1:4" x14ac:dyDescent="0.25">
      <c r="A5842" s="372" t="s">
        <v>43163</v>
      </c>
      <c r="B5842" s="372" t="s">
        <v>43164</v>
      </c>
      <c r="C5842" s="371" t="s">
        <v>6594</v>
      </c>
      <c r="D5842" s="376">
        <v>403.08940000000001</v>
      </c>
    </row>
    <row r="5843" spans="1:4" x14ac:dyDescent="0.25">
      <c r="A5843" s="372" t="s">
        <v>43165</v>
      </c>
      <c r="B5843" s="372" t="s">
        <v>43166</v>
      </c>
      <c r="C5843" s="371" t="s">
        <v>6594</v>
      </c>
      <c r="D5843" s="376">
        <v>199.57419999999999</v>
      </c>
    </row>
    <row r="5844" spans="1:4" x14ac:dyDescent="0.25">
      <c r="A5844" s="372" t="s">
        <v>43167</v>
      </c>
      <c r="B5844" s="372" t="s">
        <v>43168</v>
      </c>
      <c r="C5844" s="371" t="s">
        <v>6594</v>
      </c>
      <c r="D5844" s="376">
        <v>202.54750000000001</v>
      </c>
    </row>
    <row r="5845" spans="1:4" x14ac:dyDescent="0.25">
      <c r="A5845" s="372" t="s">
        <v>43169</v>
      </c>
      <c r="B5845" s="372"/>
      <c r="C5845" s="371"/>
      <c r="D5845" s="376"/>
    </row>
    <row r="5846" spans="1:4" x14ac:dyDescent="0.25">
      <c r="A5846" s="372" t="s">
        <v>43170</v>
      </c>
      <c r="B5846" s="372" t="s">
        <v>43171</v>
      </c>
      <c r="C5846" s="371" t="s">
        <v>6594</v>
      </c>
      <c r="D5846" s="376">
        <v>784.95249999999999</v>
      </c>
    </row>
    <row r="5847" spans="1:4" x14ac:dyDescent="0.25">
      <c r="A5847" s="372" t="s">
        <v>43172</v>
      </c>
      <c r="B5847" s="372" t="s">
        <v>43173</v>
      </c>
      <c r="C5847" s="371" t="s">
        <v>6594</v>
      </c>
      <c r="D5847" s="376">
        <v>936.32899999999995</v>
      </c>
    </row>
    <row r="5848" spans="1:4" x14ac:dyDescent="0.25">
      <c r="A5848" s="372" t="s">
        <v>43174</v>
      </c>
      <c r="B5848" s="372" t="s">
        <v>43175</v>
      </c>
      <c r="C5848" s="371" t="s">
        <v>6594</v>
      </c>
      <c r="D5848" s="376">
        <v>525.54920000000004</v>
      </c>
    </row>
    <row r="5849" spans="1:4" x14ac:dyDescent="0.25">
      <c r="A5849" s="372" t="s">
        <v>43176</v>
      </c>
      <c r="B5849" s="372" t="s">
        <v>43177</v>
      </c>
      <c r="C5849" s="371" t="s">
        <v>6594</v>
      </c>
      <c r="D5849" s="376">
        <v>531.79819999999995</v>
      </c>
    </row>
    <row r="5850" spans="1:4" x14ac:dyDescent="0.25">
      <c r="A5850" s="372" t="s">
        <v>43178</v>
      </c>
      <c r="B5850" s="372"/>
      <c r="C5850" s="371"/>
      <c r="D5850" s="376"/>
    </row>
    <row r="5851" spans="1:4" x14ac:dyDescent="0.25">
      <c r="A5851" s="372" t="s">
        <v>43179</v>
      </c>
      <c r="B5851" s="372"/>
      <c r="C5851" s="371"/>
      <c r="D5851" s="376"/>
    </row>
    <row r="5852" spans="1:4" x14ac:dyDescent="0.25">
      <c r="A5852" s="372" t="s">
        <v>43180</v>
      </c>
      <c r="B5852" s="372" t="s">
        <v>43181</v>
      </c>
      <c r="C5852" s="371" t="s">
        <v>6608</v>
      </c>
      <c r="D5852" s="376">
        <v>182.8</v>
      </c>
    </row>
    <row r="5853" spans="1:4" x14ac:dyDescent="0.25">
      <c r="A5853" s="372" t="s">
        <v>43182</v>
      </c>
      <c r="B5853" s="372" t="s">
        <v>43183</v>
      </c>
      <c r="C5853" s="371" t="s">
        <v>6608</v>
      </c>
      <c r="D5853" s="376">
        <v>166.04</v>
      </c>
    </row>
    <row r="5854" spans="1:4" x14ac:dyDescent="0.25">
      <c r="A5854" s="372" t="s">
        <v>43184</v>
      </c>
      <c r="B5854" s="372" t="s">
        <v>43185</v>
      </c>
      <c r="C5854" s="371" t="s">
        <v>6608</v>
      </c>
      <c r="D5854" s="376">
        <v>355.47</v>
      </c>
    </row>
    <row r="5855" spans="1:4" x14ac:dyDescent="0.25">
      <c r="A5855" s="372" t="s">
        <v>43186</v>
      </c>
      <c r="B5855" s="372"/>
      <c r="C5855" s="371"/>
      <c r="D5855" s="376"/>
    </row>
    <row r="5856" spans="1:4" x14ac:dyDescent="0.25">
      <c r="A5856" s="372" t="s">
        <v>43187</v>
      </c>
      <c r="B5856" s="372" t="s">
        <v>43188</v>
      </c>
      <c r="C5856" s="371" t="s">
        <v>6608</v>
      </c>
      <c r="D5856" s="376">
        <v>12.75</v>
      </c>
    </row>
    <row r="5857" spans="1:4" x14ac:dyDescent="0.25">
      <c r="A5857" s="372" t="s">
        <v>43189</v>
      </c>
      <c r="B5857" s="372" t="s">
        <v>43190</v>
      </c>
      <c r="C5857" s="371" t="s">
        <v>6608</v>
      </c>
      <c r="D5857" s="376">
        <v>149.02000000000001</v>
      </c>
    </row>
    <row r="5858" spans="1:4" x14ac:dyDescent="0.25">
      <c r="A5858" s="372" t="s">
        <v>43191</v>
      </c>
      <c r="B5858" s="372" t="s">
        <v>43192</v>
      </c>
      <c r="C5858" s="371" t="s">
        <v>6608</v>
      </c>
      <c r="D5858" s="376">
        <v>250.79</v>
      </c>
    </row>
    <row r="5859" spans="1:4" x14ac:dyDescent="0.25">
      <c r="A5859" s="372" t="s">
        <v>43193</v>
      </c>
      <c r="B5859" s="372" t="s">
        <v>43194</v>
      </c>
      <c r="C5859" s="371" t="s">
        <v>6608</v>
      </c>
      <c r="D5859" s="376">
        <v>257</v>
      </c>
    </row>
    <row r="5860" spans="1:4" x14ac:dyDescent="0.25">
      <c r="A5860" s="372" t="s">
        <v>43195</v>
      </c>
      <c r="B5860" s="372" t="s">
        <v>43196</v>
      </c>
      <c r="C5860" s="371" t="s">
        <v>6608</v>
      </c>
      <c r="D5860" s="376">
        <v>313.04000000000002</v>
      </c>
    </row>
    <row r="5861" spans="1:4" x14ac:dyDescent="0.25">
      <c r="A5861" s="372" t="s">
        <v>43197</v>
      </c>
      <c r="B5861" s="372" t="s">
        <v>43198</v>
      </c>
      <c r="C5861" s="371" t="s">
        <v>6608</v>
      </c>
      <c r="D5861" s="376">
        <v>503.9</v>
      </c>
    </row>
    <row r="5862" spans="1:4" x14ac:dyDescent="0.25">
      <c r="A5862" s="372" t="s">
        <v>43199</v>
      </c>
      <c r="B5862" s="372" t="s">
        <v>43200</v>
      </c>
      <c r="C5862" s="371" t="s">
        <v>6608</v>
      </c>
      <c r="D5862" s="376">
        <v>280.02</v>
      </c>
    </row>
    <row r="5863" spans="1:4" x14ac:dyDescent="0.25">
      <c r="A5863" s="372" t="s">
        <v>43201</v>
      </c>
      <c r="B5863" s="372" t="s">
        <v>43202</v>
      </c>
      <c r="C5863" s="371" t="s">
        <v>6608</v>
      </c>
      <c r="D5863" s="376">
        <v>266.17</v>
      </c>
    </row>
    <row r="5864" spans="1:4" x14ac:dyDescent="0.25">
      <c r="A5864" s="372" t="s">
        <v>43203</v>
      </c>
      <c r="B5864" s="372" t="s">
        <v>43204</v>
      </c>
      <c r="C5864" s="371" t="s">
        <v>6608</v>
      </c>
      <c r="D5864" s="376">
        <v>323.68</v>
      </c>
    </row>
    <row r="5865" spans="1:4" x14ac:dyDescent="0.25">
      <c r="A5865" s="372" t="s">
        <v>43205</v>
      </c>
      <c r="B5865" s="372" t="s">
        <v>43206</v>
      </c>
      <c r="C5865" s="371" t="s">
        <v>6608</v>
      </c>
      <c r="D5865" s="376">
        <v>265.70999999999998</v>
      </c>
    </row>
    <row r="5866" spans="1:4" x14ac:dyDescent="0.25">
      <c r="A5866" s="372" t="s">
        <v>43207</v>
      </c>
      <c r="B5866" s="372" t="s">
        <v>43208</v>
      </c>
      <c r="C5866" s="371" t="s">
        <v>6608</v>
      </c>
      <c r="D5866" s="376">
        <v>40.69</v>
      </c>
    </row>
    <row r="5867" spans="1:4" x14ac:dyDescent="0.25">
      <c r="A5867" s="372" t="s">
        <v>43209</v>
      </c>
      <c r="B5867" s="372" t="s">
        <v>43210</v>
      </c>
      <c r="C5867" s="371" t="s">
        <v>6608</v>
      </c>
      <c r="D5867" s="376">
        <v>131.19999999999999</v>
      </c>
    </row>
    <row r="5868" spans="1:4" x14ac:dyDescent="0.25">
      <c r="A5868" s="372" t="s">
        <v>43211</v>
      </c>
      <c r="B5868" s="372" t="s">
        <v>43212</v>
      </c>
      <c r="C5868" s="371" t="s">
        <v>6608</v>
      </c>
      <c r="D5868" s="376">
        <v>130.32</v>
      </c>
    </row>
    <row r="5869" spans="1:4" x14ac:dyDescent="0.25">
      <c r="A5869" s="372" t="s">
        <v>43213</v>
      </c>
      <c r="B5869" s="372" t="s">
        <v>43214</v>
      </c>
      <c r="C5869" s="371" t="s">
        <v>6608</v>
      </c>
      <c r="D5869" s="376">
        <v>31.42</v>
      </c>
    </row>
    <row r="5870" spans="1:4" x14ac:dyDescent="0.25">
      <c r="A5870" s="372" t="s">
        <v>43215</v>
      </c>
      <c r="B5870" s="372" t="s">
        <v>43216</v>
      </c>
      <c r="C5870" s="371" t="s">
        <v>6608</v>
      </c>
      <c r="D5870" s="376">
        <v>37.18</v>
      </c>
    </row>
    <row r="5871" spans="1:4" x14ac:dyDescent="0.25">
      <c r="A5871" s="372" t="s">
        <v>43217</v>
      </c>
      <c r="B5871" s="372" t="s">
        <v>43218</v>
      </c>
      <c r="C5871" s="371" t="s">
        <v>6608</v>
      </c>
      <c r="D5871" s="376">
        <v>34.33</v>
      </c>
    </row>
    <row r="5872" spans="1:4" x14ac:dyDescent="0.25">
      <c r="A5872" s="372" t="s">
        <v>43219</v>
      </c>
      <c r="B5872" s="372" t="s">
        <v>43220</v>
      </c>
      <c r="C5872" s="371" t="s">
        <v>6608</v>
      </c>
      <c r="D5872" s="376">
        <v>43.03</v>
      </c>
    </row>
    <row r="5873" spans="1:4" x14ac:dyDescent="0.25">
      <c r="A5873" s="372" t="s">
        <v>43221</v>
      </c>
      <c r="B5873" s="372" t="s">
        <v>43222</v>
      </c>
      <c r="C5873" s="371" t="s">
        <v>6608</v>
      </c>
      <c r="D5873" s="376">
        <v>33.869999999999997</v>
      </c>
    </row>
    <row r="5874" spans="1:4" x14ac:dyDescent="0.25">
      <c r="A5874" s="372" t="s">
        <v>43223</v>
      </c>
      <c r="B5874" s="372" t="s">
        <v>43224</v>
      </c>
      <c r="C5874" s="371" t="s">
        <v>6608</v>
      </c>
      <c r="D5874" s="376">
        <v>28.46</v>
      </c>
    </row>
    <row r="5875" spans="1:4" x14ac:dyDescent="0.25">
      <c r="A5875" s="372" t="s">
        <v>43225</v>
      </c>
      <c r="B5875" s="372" t="s">
        <v>43226</v>
      </c>
      <c r="C5875" s="371" t="s">
        <v>6608</v>
      </c>
      <c r="D5875" s="376">
        <v>36.5</v>
      </c>
    </row>
    <row r="5876" spans="1:4" x14ac:dyDescent="0.25">
      <c r="A5876" s="372" t="s">
        <v>43227</v>
      </c>
      <c r="B5876" s="372" t="s">
        <v>43228</v>
      </c>
      <c r="C5876" s="371" t="s">
        <v>6608</v>
      </c>
      <c r="D5876" s="376">
        <v>114.05</v>
      </c>
    </row>
    <row r="5877" spans="1:4" x14ac:dyDescent="0.25">
      <c r="A5877" s="372" t="s">
        <v>43229</v>
      </c>
      <c r="B5877" s="372" t="s">
        <v>43230</v>
      </c>
      <c r="C5877" s="371" t="s">
        <v>6608</v>
      </c>
      <c r="D5877" s="376">
        <v>37.840000000000003</v>
      </c>
    </row>
    <row r="5878" spans="1:4" x14ac:dyDescent="0.25">
      <c r="A5878" s="372" t="s">
        <v>43231</v>
      </c>
      <c r="B5878" s="372" t="s">
        <v>43232</v>
      </c>
      <c r="C5878" s="371" t="s">
        <v>6608</v>
      </c>
      <c r="D5878" s="376">
        <v>57.97</v>
      </c>
    </row>
    <row r="5879" spans="1:4" x14ac:dyDescent="0.25">
      <c r="A5879" s="372" t="s">
        <v>43233</v>
      </c>
      <c r="B5879" s="372" t="s">
        <v>43234</v>
      </c>
      <c r="C5879" s="371" t="s">
        <v>6608</v>
      </c>
      <c r="D5879" s="376">
        <v>124.75</v>
      </c>
    </row>
    <row r="5880" spans="1:4" x14ac:dyDescent="0.25">
      <c r="A5880" s="372" t="s">
        <v>43235</v>
      </c>
      <c r="B5880" s="372" t="s">
        <v>43236</v>
      </c>
      <c r="C5880" s="371" t="s">
        <v>6608</v>
      </c>
      <c r="D5880" s="376">
        <v>13.18</v>
      </c>
    </row>
    <row r="5881" spans="1:4" x14ac:dyDescent="0.25">
      <c r="A5881" s="372" t="s">
        <v>43237</v>
      </c>
      <c r="B5881" s="372" t="s">
        <v>43238</v>
      </c>
      <c r="C5881" s="371" t="s">
        <v>6608</v>
      </c>
      <c r="D5881" s="376">
        <v>76.010000000000005</v>
      </c>
    </row>
    <row r="5882" spans="1:4" x14ac:dyDescent="0.25">
      <c r="A5882" s="372" t="s">
        <v>43239</v>
      </c>
      <c r="B5882" s="372" t="s">
        <v>43240</v>
      </c>
      <c r="C5882" s="371" t="s">
        <v>6608</v>
      </c>
      <c r="D5882" s="376">
        <v>81.77</v>
      </c>
    </row>
    <row r="5883" spans="1:4" x14ac:dyDescent="0.25">
      <c r="A5883" s="372" t="s">
        <v>43241</v>
      </c>
      <c r="B5883" s="372" t="s">
        <v>43242</v>
      </c>
      <c r="C5883" s="371" t="s">
        <v>6608</v>
      </c>
      <c r="D5883" s="376">
        <v>13.29</v>
      </c>
    </row>
    <row r="5884" spans="1:4" x14ac:dyDescent="0.25">
      <c r="A5884" s="372" t="s">
        <v>43243</v>
      </c>
      <c r="B5884" s="372" t="s">
        <v>43244</v>
      </c>
      <c r="C5884" s="371" t="s">
        <v>6608</v>
      </c>
      <c r="D5884" s="376">
        <v>11.4</v>
      </c>
    </row>
    <row r="5885" spans="1:4" x14ac:dyDescent="0.25">
      <c r="A5885" s="372" t="s">
        <v>43245</v>
      </c>
      <c r="B5885" s="372" t="s">
        <v>43246</v>
      </c>
      <c r="C5885" s="371" t="s">
        <v>6608</v>
      </c>
      <c r="D5885" s="376">
        <v>14.42</v>
      </c>
    </row>
    <row r="5886" spans="1:4" x14ac:dyDescent="0.25">
      <c r="A5886" s="372" t="s">
        <v>43247</v>
      </c>
      <c r="B5886" s="372" t="s">
        <v>43248</v>
      </c>
      <c r="C5886" s="371" t="s">
        <v>6608</v>
      </c>
      <c r="D5886" s="376">
        <v>14.39</v>
      </c>
    </row>
    <row r="5887" spans="1:4" x14ac:dyDescent="0.25">
      <c r="A5887" s="372" t="s">
        <v>43249</v>
      </c>
      <c r="B5887" s="372" t="s">
        <v>43250</v>
      </c>
      <c r="C5887" s="371" t="s">
        <v>6608</v>
      </c>
      <c r="D5887" s="376">
        <v>15.88</v>
      </c>
    </row>
    <row r="5888" spans="1:4" x14ac:dyDescent="0.25">
      <c r="A5888" s="372" t="s">
        <v>43251</v>
      </c>
      <c r="B5888" s="372" t="s">
        <v>43252</v>
      </c>
      <c r="C5888" s="371" t="s">
        <v>6608</v>
      </c>
      <c r="D5888" s="376">
        <v>16.010000000000002</v>
      </c>
    </row>
    <row r="5889" spans="1:4" x14ac:dyDescent="0.25">
      <c r="A5889" s="372" t="s">
        <v>43253</v>
      </c>
      <c r="B5889" s="372" t="s">
        <v>43254</v>
      </c>
      <c r="C5889" s="371" t="s">
        <v>6608</v>
      </c>
      <c r="D5889" s="376">
        <v>19.52</v>
      </c>
    </row>
    <row r="5890" spans="1:4" x14ac:dyDescent="0.25">
      <c r="A5890" s="372" t="s">
        <v>43255</v>
      </c>
      <c r="B5890" s="372" t="s">
        <v>43256</v>
      </c>
      <c r="C5890" s="371" t="s">
        <v>6608</v>
      </c>
      <c r="D5890" s="376">
        <v>18.09</v>
      </c>
    </row>
    <row r="5891" spans="1:4" x14ac:dyDescent="0.25">
      <c r="A5891" s="372" t="s">
        <v>43257</v>
      </c>
      <c r="B5891" s="372" t="s">
        <v>43258</v>
      </c>
      <c r="C5891" s="371" t="s">
        <v>6608</v>
      </c>
      <c r="D5891" s="376">
        <v>24.25</v>
      </c>
    </row>
    <row r="5892" spans="1:4" x14ac:dyDescent="0.25">
      <c r="A5892" s="372" t="s">
        <v>43259</v>
      </c>
      <c r="B5892" s="372" t="s">
        <v>43260</v>
      </c>
      <c r="C5892" s="371" t="s">
        <v>6608</v>
      </c>
      <c r="D5892" s="376">
        <v>64.61</v>
      </c>
    </row>
    <row r="5893" spans="1:4" x14ac:dyDescent="0.25">
      <c r="A5893" s="372" t="s">
        <v>43261</v>
      </c>
      <c r="B5893" s="372" t="s">
        <v>43262</v>
      </c>
      <c r="C5893" s="371" t="s">
        <v>6608</v>
      </c>
      <c r="D5893" s="376">
        <v>56.09</v>
      </c>
    </row>
    <row r="5894" spans="1:4" x14ac:dyDescent="0.25">
      <c r="A5894" s="372" t="s">
        <v>43263</v>
      </c>
      <c r="B5894" s="372" t="s">
        <v>43264</v>
      </c>
      <c r="C5894" s="371" t="s">
        <v>6608</v>
      </c>
      <c r="D5894" s="376">
        <v>159.53</v>
      </c>
    </row>
    <row r="5895" spans="1:4" x14ac:dyDescent="0.25">
      <c r="A5895" s="372" t="s">
        <v>43265</v>
      </c>
      <c r="B5895" s="372" t="s">
        <v>43266</v>
      </c>
      <c r="C5895" s="371" t="s">
        <v>6608</v>
      </c>
      <c r="D5895" s="376">
        <v>265.13</v>
      </c>
    </row>
    <row r="5896" spans="1:4" x14ac:dyDescent="0.25">
      <c r="A5896" s="372" t="s">
        <v>43267</v>
      </c>
      <c r="B5896" s="372" t="s">
        <v>43268</v>
      </c>
      <c r="C5896" s="371" t="s">
        <v>6608</v>
      </c>
      <c r="D5896" s="376">
        <v>54.28</v>
      </c>
    </row>
    <row r="5897" spans="1:4" x14ac:dyDescent="0.25">
      <c r="A5897" s="372" t="s">
        <v>43269</v>
      </c>
      <c r="B5897" s="372" t="s">
        <v>43270</v>
      </c>
      <c r="C5897" s="371" t="s">
        <v>6608</v>
      </c>
      <c r="D5897" s="376">
        <v>57.61</v>
      </c>
    </row>
    <row r="5898" spans="1:4" x14ac:dyDescent="0.25">
      <c r="A5898" s="372" t="s">
        <v>43271</v>
      </c>
      <c r="B5898" s="372" t="s">
        <v>43272</v>
      </c>
      <c r="C5898" s="371" t="s">
        <v>6608</v>
      </c>
      <c r="D5898" s="376">
        <v>50.85</v>
      </c>
    </row>
    <row r="5899" spans="1:4" x14ac:dyDescent="0.25">
      <c r="A5899" s="372" t="s">
        <v>43273</v>
      </c>
      <c r="B5899" s="372" t="s">
        <v>43274</v>
      </c>
      <c r="C5899" s="371" t="s">
        <v>6608</v>
      </c>
      <c r="D5899" s="376">
        <v>49.07</v>
      </c>
    </row>
    <row r="5900" spans="1:4" x14ac:dyDescent="0.25">
      <c r="A5900" s="372" t="s">
        <v>43275</v>
      </c>
      <c r="B5900" s="372" t="s">
        <v>43276</v>
      </c>
      <c r="C5900" s="371" t="s">
        <v>6608</v>
      </c>
      <c r="D5900" s="376">
        <v>50.54</v>
      </c>
    </row>
    <row r="5901" spans="1:4" x14ac:dyDescent="0.25">
      <c r="A5901" s="372" t="s">
        <v>43277</v>
      </c>
      <c r="B5901" s="372" t="s">
        <v>43278</v>
      </c>
      <c r="C5901" s="371" t="s">
        <v>6608</v>
      </c>
      <c r="D5901" s="376">
        <v>58.63</v>
      </c>
    </row>
    <row r="5902" spans="1:4" x14ac:dyDescent="0.25">
      <c r="A5902" s="372" t="s">
        <v>43279</v>
      </c>
      <c r="B5902" s="372" t="s">
        <v>43280</v>
      </c>
      <c r="C5902" s="371" t="s">
        <v>6608</v>
      </c>
      <c r="D5902" s="376">
        <v>84.38</v>
      </c>
    </row>
    <row r="5903" spans="1:4" x14ac:dyDescent="0.25">
      <c r="A5903" s="372" t="s">
        <v>43281</v>
      </c>
      <c r="B5903" s="372" t="s">
        <v>43282</v>
      </c>
      <c r="C5903" s="371" t="s">
        <v>6608</v>
      </c>
      <c r="D5903" s="376">
        <v>148.07</v>
      </c>
    </row>
    <row r="5904" spans="1:4" x14ac:dyDescent="0.25">
      <c r="A5904" s="372" t="s">
        <v>43283</v>
      </c>
      <c r="B5904" s="372" t="s">
        <v>43284</v>
      </c>
      <c r="C5904" s="371" t="s">
        <v>6608</v>
      </c>
      <c r="D5904" s="376">
        <v>64.650000000000006</v>
      </c>
    </row>
    <row r="5905" spans="1:4" x14ac:dyDescent="0.25">
      <c r="A5905" s="372" t="s">
        <v>43285</v>
      </c>
      <c r="B5905" s="372" t="s">
        <v>43286</v>
      </c>
      <c r="C5905" s="371" t="s">
        <v>6608</v>
      </c>
      <c r="D5905" s="376">
        <v>81.650000000000006</v>
      </c>
    </row>
    <row r="5906" spans="1:4" x14ac:dyDescent="0.25">
      <c r="A5906" s="372" t="s">
        <v>43287</v>
      </c>
      <c r="B5906" s="372" t="s">
        <v>43288</v>
      </c>
      <c r="C5906" s="371" t="s">
        <v>6608</v>
      </c>
      <c r="D5906" s="376">
        <v>161.52000000000001</v>
      </c>
    </row>
    <row r="5907" spans="1:4" x14ac:dyDescent="0.25">
      <c r="A5907" s="372" t="s">
        <v>43289</v>
      </c>
      <c r="B5907" s="372"/>
      <c r="C5907" s="371"/>
      <c r="D5907" s="376"/>
    </row>
    <row r="5908" spans="1:4" x14ac:dyDescent="0.25">
      <c r="A5908" s="372" t="s">
        <v>43290</v>
      </c>
      <c r="B5908" s="372" t="s">
        <v>43291</v>
      </c>
      <c r="C5908" s="371" t="s">
        <v>6608</v>
      </c>
      <c r="D5908" s="376">
        <v>253.27</v>
      </c>
    </row>
    <row r="5909" spans="1:4" x14ac:dyDescent="0.25">
      <c r="A5909" s="372" t="s">
        <v>43292</v>
      </c>
      <c r="B5909" s="372" t="s">
        <v>43293</v>
      </c>
      <c r="C5909" s="371" t="s">
        <v>6608</v>
      </c>
      <c r="D5909" s="376">
        <v>128.19999999999999</v>
      </c>
    </row>
    <row r="5910" spans="1:4" x14ac:dyDescent="0.25">
      <c r="A5910" s="372" t="s">
        <v>43294</v>
      </c>
      <c r="B5910" s="372" t="s">
        <v>43295</v>
      </c>
      <c r="C5910" s="371" t="s">
        <v>6608</v>
      </c>
      <c r="D5910" s="376">
        <v>158.85</v>
      </c>
    </row>
    <row r="5911" spans="1:4" x14ac:dyDescent="0.25">
      <c r="A5911" s="372" t="s">
        <v>43296</v>
      </c>
      <c r="B5911" s="372" t="s">
        <v>43297</v>
      </c>
      <c r="C5911" s="371" t="s">
        <v>6608</v>
      </c>
      <c r="D5911" s="376">
        <v>167.06</v>
      </c>
    </row>
    <row r="5912" spans="1:4" x14ac:dyDescent="0.25">
      <c r="A5912" s="372" t="s">
        <v>43298</v>
      </c>
      <c r="B5912" s="372" t="s">
        <v>43299</v>
      </c>
      <c r="C5912" s="371" t="s">
        <v>6608</v>
      </c>
      <c r="D5912" s="376">
        <v>217.71</v>
      </c>
    </row>
    <row r="5913" spans="1:4" x14ac:dyDescent="0.25">
      <c r="A5913" s="372" t="s">
        <v>43300</v>
      </c>
      <c r="B5913" s="372" t="s">
        <v>43301</v>
      </c>
      <c r="C5913" s="371" t="s">
        <v>6608</v>
      </c>
      <c r="D5913" s="376">
        <v>243.73</v>
      </c>
    </row>
    <row r="5914" spans="1:4" x14ac:dyDescent="0.25">
      <c r="A5914" s="372" t="s">
        <v>43302</v>
      </c>
      <c r="B5914" s="372" t="s">
        <v>43303</v>
      </c>
      <c r="C5914" s="371" t="s">
        <v>6608</v>
      </c>
      <c r="D5914" s="376">
        <v>574.79</v>
      </c>
    </row>
    <row r="5915" spans="1:4" x14ac:dyDescent="0.25">
      <c r="A5915" s="372" t="s">
        <v>43304</v>
      </c>
      <c r="B5915" s="372" t="s">
        <v>43305</v>
      </c>
      <c r="C5915" s="371" t="s">
        <v>6608</v>
      </c>
      <c r="D5915" s="376">
        <v>142.66</v>
      </c>
    </row>
    <row r="5916" spans="1:4" x14ac:dyDescent="0.25">
      <c r="A5916" s="372" t="s">
        <v>43306</v>
      </c>
      <c r="B5916" s="372" t="s">
        <v>43307</v>
      </c>
      <c r="C5916" s="371" t="s">
        <v>6608</v>
      </c>
      <c r="D5916" s="376">
        <v>148.1</v>
      </c>
    </row>
    <row r="5917" spans="1:4" x14ac:dyDescent="0.25">
      <c r="A5917" s="372" t="s">
        <v>43308</v>
      </c>
      <c r="B5917" s="372" t="s">
        <v>43309</v>
      </c>
      <c r="C5917" s="371" t="s">
        <v>6608</v>
      </c>
      <c r="D5917" s="376">
        <v>233.54</v>
      </c>
    </row>
    <row r="5918" spans="1:4" x14ac:dyDescent="0.25">
      <c r="A5918" s="372" t="s">
        <v>43310</v>
      </c>
      <c r="B5918" s="372"/>
      <c r="C5918" s="371"/>
      <c r="D5918" s="376"/>
    </row>
    <row r="5919" spans="1:4" x14ac:dyDescent="0.25">
      <c r="A5919" s="372" t="s">
        <v>43311</v>
      </c>
      <c r="B5919" s="372" t="s">
        <v>43312</v>
      </c>
      <c r="C5919" s="371" t="s">
        <v>6608</v>
      </c>
      <c r="D5919" s="376">
        <v>389.41</v>
      </c>
    </row>
    <row r="5920" spans="1:4" x14ac:dyDescent="0.25">
      <c r="A5920" s="372" t="s">
        <v>43313</v>
      </c>
      <c r="B5920" s="372" t="s">
        <v>43314</v>
      </c>
      <c r="C5920" s="371" t="s">
        <v>6608</v>
      </c>
      <c r="D5920" s="376">
        <v>390.53</v>
      </c>
    </row>
    <row r="5921" spans="1:4" x14ac:dyDescent="0.25">
      <c r="A5921" s="372" t="s">
        <v>43315</v>
      </c>
      <c r="B5921" s="372" t="s">
        <v>43316</v>
      </c>
      <c r="C5921" s="371" t="s">
        <v>6608</v>
      </c>
      <c r="D5921" s="376">
        <v>493.68</v>
      </c>
    </row>
    <row r="5922" spans="1:4" x14ac:dyDescent="0.25">
      <c r="A5922" s="372" t="s">
        <v>43317</v>
      </c>
      <c r="B5922" s="372" t="s">
        <v>43318</v>
      </c>
      <c r="C5922" s="371" t="s">
        <v>6608</v>
      </c>
      <c r="D5922" s="376">
        <v>533.47</v>
      </c>
    </row>
    <row r="5923" spans="1:4" x14ac:dyDescent="0.25">
      <c r="A5923" s="372" t="s">
        <v>43319</v>
      </c>
      <c r="B5923" s="372" t="s">
        <v>43320</v>
      </c>
      <c r="C5923" s="371" t="s">
        <v>6608</v>
      </c>
      <c r="D5923" s="376">
        <v>534.59</v>
      </c>
    </row>
    <row r="5924" spans="1:4" x14ac:dyDescent="0.25">
      <c r="A5924" s="372" t="s">
        <v>43321</v>
      </c>
      <c r="B5924" s="372" t="s">
        <v>43322</v>
      </c>
      <c r="C5924" s="371" t="s">
        <v>6608</v>
      </c>
      <c r="D5924" s="376">
        <v>389.41</v>
      </c>
    </row>
    <row r="5925" spans="1:4" x14ac:dyDescent="0.25">
      <c r="A5925" s="372" t="s">
        <v>43323</v>
      </c>
      <c r="B5925" s="372" t="s">
        <v>43324</v>
      </c>
      <c r="C5925" s="371" t="s">
        <v>6608</v>
      </c>
      <c r="D5925" s="376">
        <v>544.29999999999995</v>
      </c>
    </row>
    <row r="5926" spans="1:4" x14ac:dyDescent="0.25">
      <c r="A5926" s="372" t="s">
        <v>43325</v>
      </c>
      <c r="B5926" s="372" t="s">
        <v>43326</v>
      </c>
      <c r="C5926" s="371" t="s">
        <v>6608</v>
      </c>
      <c r="D5926" s="376">
        <v>501.4</v>
      </c>
    </row>
    <row r="5927" spans="1:4" x14ac:dyDescent="0.25">
      <c r="A5927" s="372" t="s">
        <v>43327</v>
      </c>
      <c r="B5927" s="372" t="s">
        <v>43328</v>
      </c>
      <c r="C5927" s="371" t="s">
        <v>6608</v>
      </c>
      <c r="D5927" s="376">
        <v>1311.33</v>
      </c>
    </row>
    <row r="5928" spans="1:4" x14ac:dyDescent="0.25">
      <c r="A5928" s="372" t="s">
        <v>43329</v>
      </c>
      <c r="B5928" s="372" t="s">
        <v>43330</v>
      </c>
      <c r="C5928" s="371" t="s">
        <v>6608</v>
      </c>
      <c r="D5928" s="376">
        <v>1271.8499999999999</v>
      </c>
    </row>
    <row r="5929" spans="1:4" x14ac:dyDescent="0.25">
      <c r="A5929" s="372" t="s">
        <v>43331</v>
      </c>
      <c r="B5929" s="372" t="s">
        <v>43332</v>
      </c>
      <c r="C5929" s="371" t="s">
        <v>6608</v>
      </c>
      <c r="D5929" s="376">
        <v>1828.41</v>
      </c>
    </row>
    <row r="5930" spans="1:4" x14ac:dyDescent="0.25">
      <c r="A5930" s="372" t="s">
        <v>43333</v>
      </c>
      <c r="B5930" s="372" t="s">
        <v>43334</v>
      </c>
      <c r="C5930" s="371" t="s">
        <v>6608</v>
      </c>
      <c r="D5930" s="376">
        <v>2462.81</v>
      </c>
    </row>
    <row r="5931" spans="1:4" x14ac:dyDescent="0.25">
      <c r="A5931" s="372" t="s">
        <v>43335</v>
      </c>
      <c r="B5931" s="372" t="s">
        <v>43336</v>
      </c>
      <c r="C5931" s="371" t="s">
        <v>6608</v>
      </c>
      <c r="D5931" s="376">
        <v>2197.29</v>
      </c>
    </row>
    <row r="5932" spans="1:4" x14ac:dyDescent="0.25">
      <c r="A5932" s="372" t="s">
        <v>43337</v>
      </c>
      <c r="B5932" s="372" t="s">
        <v>43338</v>
      </c>
      <c r="C5932" s="371" t="s">
        <v>6608</v>
      </c>
      <c r="D5932" s="376">
        <v>3309.96</v>
      </c>
    </row>
    <row r="5933" spans="1:4" x14ac:dyDescent="0.25">
      <c r="A5933" s="372" t="s">
        <v>43339</v>
      </c>
      <c r="B5933" s="372" t="s">
        <v>43340</v>
      </c>
      <c r="C5933" s="371" t="s">
        <v>6608</v>
      </c>
      <c r="D5933" s="376">
        <v>4064.8</v>
      </c>
    </row>
    <row r="5934" spans="1:4" x14ac:dyDescent="0.25">
      <c r="A5934" s="372" t="s">
        <v>43341</v>
      </c>
      <c r="B5934" s="372"/>
      <c r="C5934" s="371"/>
      <c r="D5934" s="376"/>
    </row>
    <row r="5935" spans="1:4" x14ac:dyDescent="0.25">
      <c r="A5935" s="372" t="s">
        <v>43342</v>
      </c>
      <c r="B5935" s="372" t="s">
        <v>43343</v>
      </c>
      <c r="C5935" s="371" t="s">
        <v>6608</v>
      </c>
      <c r="D5935" s="376">
        <v>64.7</v>
      </c>
    </row>
    <row r="5936" spans="1:4" x14ac:dyDescent="0.25">
      <c r="A5936" s="372" t="s">
        <v>43344</v>
      </c>
      <c r="B5936" s="372" t="s">
        <v>43345</v>
      </c>
      <c r="C5936" s="371" t="s">
        <v>6608</v>
      </c>
      <c r="D5936" s="376">
        <v>111.54</v>
      </c>
    </row>
    <row r="5937" spans="1:4" x14ac:dyDescent="0.25">
      <c r="A5937" s="372" t="s">
        <v>43346</v>
      </c>
      <c r="B5937" s="372" t="s">
        <v>43347</v>
      </c>
      <c r="C5937" s="371" t="s">
        <v>6608</v>
      </c>
      <c r="D5937" s="376">
        <v>64.576099999999997</v>
      </c>
    </row>
    <row r="5938" spans="1:4" x14ac:dyDescent="0.25">
      <c r="A5938" s="372" t="s">
        <v>43348</v>
      </c>
      <c r="B5938" s="372"/>
      <c r="C5938" s="371"/>
      <c r="D5938" s="376"/>
    </row>
    <row r="5939" spans="1:4" x14ac:dyDescent="0.25">
      <c r="A5939" s="372" t="s">
        <v>43349</v>
      </c>
      <c r="B5939" s="372"/>
      <c r="C5939" s="371"/>
      <c r="D5939" s="376"/>
    </row>
    <row r="5940" spans="1:4" x14ac:dyDescent="0.25">
      <c r="A5940" s="372" t="s">
        <v>43350</v>
      </c>
      <c r="B5940" s="372" t="s">
        <v>43351</v>
      </c>
      <c r="C5940" s="371" t="s">
        <v>6608</v>
      </c>
      <c r="D5940" s="376">
        <v>20.45</v>
      </c>
    </row>
    <row r="5941" spans="1:4" x14ac:dyDescent="0.25">
      <c r="A5941" s="372" t="s">
        <v>43352</v>
      </c>
      <c r="B5941" s="372" t="s">
        <v>43353</v>
      </c>
      <c r="C5941" s="371" t="s">
        <v>6608</v>
      </c>
      <c r="D5941" s="376">
        <v>18.510000000000002</v>
      </c>
    </row>
    <row r="5942" spans="1:4" x14ac:dyDescent="0.25">
      <c r="A5942" s="372" t="s">
        <v>43354</v>
      </c>
      <c r="B5942" s="372" t="s">
        <v>43355</v>
      </c>
      <c r="C5942" s="371" t="s">
        <v>6608</v>
      </c>
      <c r="D5942" s="376">
        <v>109.81</v>
      </c>
    </row>
    <row r="5943" spans="1:4" x14ac:dyDescent="0.25">
      <c r="A5943" s="372" t="s">
        <v>43356</v>
      </c>
      <c r="B5943" s="372"/>
      <c r="C5943" s="371"/>
      <c r="D5943" s="376"/>
    </row>
    <row r="5944" spans="1:4" x14ac:dyDescent="0.25">
      <c r="A5944" s="372" t="s">
        <v>43357</v>
      </c>
      <c r="B5944" s="372" t="s">
        <v>43358</v>
      </c>
      <c r="C5944" s="371" t="s">
        <v>6608</v>
      </c>
      <c r="D5944" s="376">
        <v>29.64</v>
      </c>
    </row>
    <row r="5945" spans="1:4" x14ac:dyDescent="0.25">
      <c r="A5945" s="372" t="s">
        <v>43359</v>
      </c>
      <c r="B5945" s="372" t="s">
        <v>43360</v>
      </c>
      <c r="C5945" s="371" t="s">
        <v>6608</v>
      </c>
      <c r="D5945" s="376">
        <v>253.25</v>
      </c>
    </row>
    <row r="5946" spans="1:4" x14ac:dyDescent="0.25">
      <c r="A5946" s="372" t="s">
        <v>43361</v>
      </c>
      <c r="B5946" s="372" t="s">
        <v>43362</v>
      </c>
      <c r="C5946" s="371" t="s">
        <v>6608</v>
      </c>
      <c r="D5946" s="376">
        <v>42.99</v>
      </c>
    </row>
    <row r="5947" spans="1:4" x14ac:dyDescent="0.25">
      <c r="A5947" s="372" t="s">
        <v>43363</v>
      </c>
      <c r="B5947" s="372" t="s">
        <v>43364</v>
      </c>
      <c r="C5947" s="371" t="s">
        <v>6608</v>
      </c>
      <c r="D5947" s="376">
        <v>191.5</v>
      </c>
    </row>
    <row r="5948" spans="1:4" x14ac:dyDescent="0.25">
      <c r="A5948" s="372" t="s">
        <v>43365</v>
      </c>
      <c r="B5948" s="372" t="s">
        <v>43366</v>
      </c>
      <c r="C5948" s="371" t="s">
        <v>6608</v>
      </c>
      <c r="D5948" s="376">
        <v>47</v>
      </c>
    </row>
    <row r="5949" spans="1:4" x14ac:dyDescent="0.25">
      <c r="A5949" s="372" t="s">
        <v>43367</v>
      </c>
      <c r="B5949" s="372"/>
      <c r="C5949" s="371"/>
      <c r="D5949" s="376"/>
    </row>
    <row r="5950" spans="1:4" x14ac:dyDescent="0.25">
      <c r="A5950" s="372" t="s">
        <v>43368</v>
      </c>
      <c r="B5950" s="372" t="s">
        <v>43369</v>
      </c>
      <c r="C5950" s="371" t="s">
        <v>6608</v>
      </c>
      <c r="D5950" s="376">
        <v>195.92</v>
      </c>
    </row>
    <row r="5951" spans="1:4" x14ac:dyDescent="0.25">
      <c r="A5951" s="372" t="s">
        <v>43370</v>
      </c>
      <c r="B5951" s="372" t="s">
        <v>43371</v>
      </c>
      <c r="C5951" s="371" t="s">
        <v>6608</v>
      </c>
      <c r="D5951" s="376">
        <v>67.42</v>
      </c>
    </row>
    <row r="5952" spans="1:4" x14ac:dyDescent="0.25">
      <c r="A5952" s="372" t="s">
        <v>43372</v>
      </c>
      <c r="B5952" s="372" t="s">
        <v>43373</v>
      </c>
      <c r="C5952" s="371" t="s">
        <v>6608</v>
      </c>
      <c r="D5952" s="376">
        <v>35.96</v>
      </c>
    </row>
    <row r="5953" spans="1:4" x14ac:dyDescent="0.25">
      <c r="A5953" s="372" t="s">
        <v>43374</v>
      </c>
      <c r="B5953" s="372" t="s">
        <v>43375</v>
      </c>
      <c r="C5953" s="371" t="s">
        <v>6608</v>
      </c>
      <c r="D5953" s="376">
        <v>23.66</v>
      </c>
    </row>
    <row r="5954" spans="1:4" x14ac:dyDescent="0.25">
      <c r="A5954" s="372" t="s">
        <v>43376</v>
      </c>
      <c r="B5954" s="372" t="s">
        <v>43377</v>
      </c>
      <c r="C5954" s="371" t="s">
        <v>6608</v>
      </c>
      <c r="D5954" s="376">
        <v>25.98</v>
      </c>
    </row>
    <row r="5955" spans="1:4" x14ac:dyDescent="0.25">
      <c r="A5955" s="372" t="s">
        <v>43378</v>
      </c>
      <c r="B5955" s="372" t="s">
        <v>43379</v>
      </c>
      <c r="C5955" s="371" t="s">
        <v>6608</v>
      </c>
      <c r="D5955" s="376">
        <v>25.98</v>
      </c>
    </row>
    <row r="5956" spans="1:4" x14ac:dyDescent="0.25">
      <c r="A5956" s="372" t="s">
        <v>43380</v>
      </c>
      <c r="B5956" s="372"/>
      <c r="C5956" s="371"/>
      <c r="D5956" s="376"/>
    </row>
    <row r="5957" spans="1:4" x14ac:dyDescent="0.25">
      <c r="A5957" s="372" t="s">
        <v>43381</v>
      </c>
      <c r="B5957" s="372"/>
      <c r="C5957" s="371"/>
      <c r="D5957" s="376"/>
    </row>
    <row r="5958" spans="1:4" x14ac:dyDescent="0.25">
      <c r="A5958" s="372" t="s">
        <v>43382</v>
      </c>
      <c r="B5958" s="372" t="s">
        <v>43383</v>
      </c>
      <c r="C5958" s="371" t="s">
        <v>6594</v>
      </c>
      <c r="D5958" s="376">
        <v>45.27</v>
      </c>
    </row>
    <row r="5959" spans="1:4" x14ac:dyDescent="0.25">
      <c r="A5959" s="372" t="s">
        <v>43384</v>
      </c>
      <c r="B5959" s="372" t="s">
        <v>43385</v>
      </c>
      <c r="C5959" s="371" t="s">
        <v>6594</v>
      </c>
      <c r="D5959" s="376">
        <v>29.73</v>
      </c>
    </row>
    <row r="5960" spans="1:4" x14ac:dyDescent="0.25">
      <c r="A5960" s="372" t="s">
        <v>43386</v>
      </c>
      <c r="B5960" s="372" t="s">
        <v>43387</v>
      </c>
      <c r="C5960" s="371" t="s">
        <v>6594</v>
      </c>
      <c r="D5960" s="376">
        <v>42.46</v>
      </c>
    </row>
    <row r="5961" spans="1:4" x14ac:dyDescent="0.25">
      <c r="A5961" s="372" t="s">
        <v>43388</v>
      </c>
      <c r="B5961" s="372" t="s">
        <v>43389</v>
      </c>
      <c r="C5961" s="371" t="s">
        <v>6594</v>
      </c>
      <c r="D5961" s="376">
        <v>36.49</v>
      </c>
    </row>
    <row r="5962" spans="1:4" x14ac:dyDescent="0.25">
      <c r="A5962" s="372" t="s">
        <v>43390</v>
      </c>
      <c r="B5962" s="372" t="s">
        <v>43391</v>
      </c>
      <c r="C5962" s="371" t="s">
        <v>6594</v>
      </c>
      <c r="D5962" s="376">
        <v>59.73</v>
      </c>
    </row>
    <row r="5963" spans="1:4" x14ac:dyDescent="0.25">
      <c r="A5963" s="372" t="s">
        <v>43392</v>
      </c>
      <c r="B5963" s="372" t="s">
        <v>43393</v>
      </c>
      <c r="C5963" s="371" t="s">
        <v>6594</v>
      </c>
      <c r="D5963" s="376">
        <v>44.85</v>
      </c>
    </row>
    <row r="5964" spans="1:4" x14ac:dyDescent="0.25">
      <c r="A5964" s="372" t="s">
        <v>43394</v>
      </c>
      <c r="B5964" s="372" t="s">
        <v>43395</v>
      </c>
      <c r="C5964" s="371" t="s">
        <v>6594</v>
      </c>
      <c r="D5964" s="376">
        <v>70.06</v>
      </c>
    </row>
    <row r="5965" spans="1:4" x14ac:dyDescent="0.25">
      <c r="A5965" s="372" t="s">
        <v>43396</v>
      </c>
      <c r="B5965" s="372" t="s">
        <v>43397</v>
      </c>
      <c r="C5965" s="371" t="s">
        <v>6594</v>
      </c>
      <c r="D5965" s="376">
        <v>58.09</v>
      </c>
    </row>
    <row r="5966" spans="1:4" x14ac:dyDescent="0.25">
      <c r="A5966" s="372" t="s">
        <v>43398</v>
      </c>
      <c r="B5966" s="372" t="s">
        <v>43399</v>
      </c>
      <c r="C5966" s="371" t="s">
        <v>6594</v>
      </c>
      <c r="D5966" s="376">
        <v>85.73</v>
      </c>
    </row>
    <row r="5967" spans="1:4" x14ac:dyDescent="0.25">
      <c r="A5967" s="372" t="s">
        <v>43400</v>
      </c>
      <c r="B5967" s="372"/>
      <c r="C5967" s="371"/>
      <c r="D5967" s="376"/>
    </row>
    <row r="5968" spans="1:4" x14ac:dyDescent="0.25">
      <c r="A5968" s="372" t="s">
        <v>43401</v>
      </c>
      <c r="B5968" s="372" t="s">
        <v>43402</v>
      </c>
      <c r="C5968" s="371" t="s">
        <v>6594</v>
      </c>
      <c r="D5968" s="376">
        <v>42.47</v>
      </c>
    </row>
    <row r="5969" spans="1:4" x14ac:dyDescent="0.25">
      <c r="A5969" s="372" t="s">
        <v>43403</v>
      </c>
      <c r="B5969" s="372" t="s">
        <v>43404</v>
      </c>
      <c r="C5969" s="371" t="s">
        <v>6594</v>
      </c>
      <c r="D5969" s="376">
        <v>26.64</v>
      </c>
    </row>
    <row r="5970" spans="1:4" x14ac:dyDescent="0.25">
      <c r="A5970" s="372" t="s">
        <v>43405</v>
      </c>
      <c r="B5970" s="372" t="s">
        <v>43406</v>
      </c>
      <c r="C5970" s="371" t="s">
        <v>6594</v>
      </c>
      <c r="D5970" s="376">
        <v>48.07</v>
      </c>
    </row>
    <row r="5971" spans="1:4" x14ac:dyDescent="0.25">
      <c r="A5971" s="372" t="s">
        <v>43407</v>
      </c>
      <c r="B5971" s="372" t="s">
        <v>43408</v>
      </c>
      <c r="C5971" s="371" t="s">
        <v>6594</v>
      </c>
      <c r="D5971" s="376">
        <v>36.119999999999997</v>
      </c>
    </row>
    <row r="5972" spans="1:4" x14ac:dyDescent="0.25">
      <c r="A5972" s="372" t="s">
        <v>43409</v>
      </c>
      <c r="B5972" s="372" t="s">
        <v>43410</v>
      </c>
      <c r="C5972" s="371" t="s">
        <v>6594</v>
      </c>
      <c r="D5972" s="376">
        <v>55.46</v>
      </c>
    </row>
    <row r="5973" spans="1:4" x14ac:dyDescent="0.25">
      <c r="A5973" s="372" t="s">
        <v>43411</v>
      </c>
      <c r="B5973" s="372" t="s">
        <v>43412</v>
      </c>
      <c r="C5973" s="371" t="s">
        <v>6594</v>
      </c>
      <c r="D5973" s="376">
        <v>47.25</v>
      </c>
    </row>
    <row r="5974" spans="1:4" x14ac:dyDescent="0.25">
      <c r="A5974" s="372" t="s">
        <v>43413</v>
      </c>
      <c r="B5974" s="372" t="s">
        <v>43414</v>
      </c>
      <c r="C5974" s="371" t="s">
        <v>6594</v>
      </c>
      <c r="D5974" s="376">
        <v>73.010000000000005</v>
      </c>
    </row>
    <row r="5975" spans="1:4" x14ac:dyDescent="0.25">
      <c r="A5975" s="372" t="s">
        <v>43415</v>
      </c>
      <c r="B5975" s="372" t="s">
        <v>43416</v>
      </c>
      <c r="C5975" s="371" t="s">
        <v>6594</v>
      </c>
      <c r="D5975" s="376">
        <v>68.069999999999993</v>
      </c>
    </row>
    <row r="5976" spans="1:4" x14ac:dyDescent="0.25">
      <c r="A5976" s="372" t="s">
        <v>43417</v>
      </c>
      <c r="B5976" s="372" t="s">
        <v>43418</v>
      </c>
      <c r="C5976" s="371" t="s">
        <v>6594</v>
      </c>
      <c r="D5976" s="376">
        <v>85.41</v>
      </c>
    </row>
    <row r="5977" spans="1:4" x14ac:dyDescent="0.25">
      <c r="A5977" s="372" t="s">
        <v>43419</v>
      </c>
      <c r="B5977" s="372"/>
      <c r="C5977" s="371"/>
      <c r="D5977" s="376"/>
    </row>
    <row r="5978" spans="1:4" x14ac:dyDescent="0.25">
      <c r="A5978" s="372" t="s">
        <v>43420</v>
      </c>
      <c r="B5978" s="372" t="s">
        <v>43421</v>
      </c>
      <c r="C5978" s="371" t="s">
        <v>6608</v>
      </c>
      <c r="D5978" s="376">
        <v>1.5</v>
      </c>
    </row>
    <row r="5979" spans="1:4" x14ac:dyDescent="0.25">
      <c r="A5979" s="372" t="s">
        <v>43422</v>
      </c>
      <c r="B5979" s="372" t="s">
        <v>43423</v>
      </c>
      <c r="C5979" s="371" t="s">
        <v>6608</v>
      </c>
      <c r="D5979" s="376">
        <v>1.41</v>
      </c>
    </row>
    <row r="5980" spans="1:4" x14ac:dyDescent="0.25">
      <c r="A5980" s="372" t="s">
        <v>43424</v>
      </c>
      <c r="B5980" s="372" t="s">
        <v>43425</v>
      </c>
      <c r="C5980" s="371" t="s">
        <v>6594</v>
      </c>
      <c r="D5980" s="376">
        <v>11.42</v>
      </c>
    </row>
    <row r="5981" spans="1:4" x14ac:dyDescent="0.25">
      <c r="A5981" s="372" t="s">
        <v>43426</v>
      </c>
      <c r="B5981" s="372" t="s">
        <v>43427</v>
      </c>
      <c r="C5981" s="371" t="s">
        <v>6594</v>
      </c>
      <c r="D5981" s="376">
        <v>13.34</v>
      </c>
    </row>
    <row r="5982" spans="1:4" x14ac:dyDescent="0.25">
      <c r="A5982" s="372" t="s">
        <v>43428</v>
      </c>
      <c r="B5982" s="372" t="s">
        <v>43429</v>
      </c>
      <c r="C5982" s="371" t="s">
        <v>6594</v>
      </c>
      <c r="D5982" s="376">
        <v>19</v>
      </c>
    </row>
    <row r="5983" spans="1:4" x14ac:dyDescent="0.25">
      <c r="A5983" s="372" t="s">
        <v>43430</v>
      </c>
      <c r="B5983" s="372" t="s">
        <v>43431</v>
      </c>
      <c r="C5983" s="371" t="s">
        <v>6594</v>
      </c>
      <c r="D5983" s="376">
        <v>27.7</v>
      </c>
    </row>
    <row r="5984" spans="1:4" x14ac:dyDescent="0.25">
      <c r="A5984" s="372" t="s">
        <v>43432</v>
      </c>
      <c r="B5984" s="372" t="s">
        <v>43433</v>
      </c>
      <c r="C5984" s="371" t="s">
        <v>6594</v>
      </c>
      <c r="D5984" s="376">
        <v>42.38</v>
      </c>
    </row>
    <row r="5985" spans="1:4" x14ac:dyDescent="0.25">
      <c r="A5985" s="372" t="s">
        <v>43434</v>
      </c>
      <c r="B5985" s="372"/>
      <c r="C5985" s="371"/>
      <c r="D5985" s="376"/>
    </row>
    <row r="5986" spans="1:4" x14ac:dyDescent="0.25">
      <c r="A5986" s="372" t="s">
        <v>43435</v>
      </c>
      <c r="B5986" s="372"/>
      <c r="C5986" s="371"/>
      <c r="D5986" s="376"/>
    </row>
    <row r="5987" spans="1:4" x14ac:dyDescent="0.25">
      <c r="A5987" s="372" t="s">
        <v>43436</v>
      </c>
      <c r="B5987" s="372" t="s">
        <v>43437</v>
      </c>
      <c r="C5987" s="371" t="s">
        <v>6608</v>
      </c>
      <c r="D5987" s="376">
        <v>22.9</v>
      </c>
    </row>
    <row r="5988" spans="1:4" x14ac:dyDescent="0.25">
      <c r="A5988" s="372" t="s">
        <v>43438</v>
      </c>
      <c r="B5988" s="372"/>
      <c r="C5988" s="371"/>
      <c r="D5988" s="376"/>
    </row>
    <row r="5989" spans="1:4" x14ac:dyDescent="0.25">
      <c r="A5989" s="372" t="s">
        <v>43439</v>
      </c>
      <c r="B5989" s="372"/>
      <c r="C5989" s="371"/>
      <c r="D5989" s="376"/>
    </row>
    <row r="5990" spans="1:4" x14ac:dyDescent="0.25">
      <c r="A5990" s="372" t="s">
        <v>43440</v>
      </c>
      <c r="B5990" s="372" t="s">
        <v>43441</v>
      </c>
      <c r="C5990" s="371" t="s">
        <v>6608</v>
      </c>
      <c r="D5990" s="376">
        <v>2980</v>
      </c>
    </row>
    <row r="5991" spans="1:4" x14ac:dyDescent="0.25">
      <c r="A5991" s="372" t="s">
        <v>43442</v>
      </c>
      <c r="B5991" s="372" t="s">
        <v>43443</v>
      </c>
      <c r="C5991" s="371" t="s">
        <v>6596</v>
      </c>
      <c r="D5991" s="376">
        <v>760</v>
      </c>
    </row>
    <row r="5992" spans="1:4" x14ac:dyDescent="0.25">
      <c r="A5992" s="372" t="s">
        <v>43444</v>
      </c>
      <c r="B5992" s="372" t="s">
        <v>43445</v>
      </c>
      <c r="C5992" s="371" t="s">
        <v>6608</v>
      </c>
      <c r="D5992" s="376">
        <v>1823</v>
      </c>
    </row>
    <row r="5993" spans="1:4" x14ac:dyDescent="0.25">
      <c r="A5993" s="372" t="s">
        <v>43446</v>
      </c>
      <c r="B5993" s="372" t="s">
        <v>43447</v>
      </c>
      <c r="C5993" s="371" t="s">
        <v>6608</v>
      </c>
      <c r="D5993" s="376">
        <v>1559</v>
      </c>
    </row>
    <row r="5994" spans="1:4" x14ac:dyDescent="0.25">
      <c r="A5994" s="372" t="s">
        <v>43448</v>
      </c>
      <c r="B5994" s="372" t="s">
        <v>43449</v>
      </c>
      <c r="C5994" s="371" t="s">
        <v>6608</v>
      </c>
      <c r="D5994" s="376">
        <v>1649.5</v>
      </c>
    </row>
    <row r="5995" spans="1:4" x14ac:dyDescent="0.25">
      <c r="A5995" s="372" t="s">
        <v>43450</v>
      </c>
      <c r="B5995" s="372" t="s">
        <v>43451</v>
      </c>
      <c r="C5995" s="371" t="s">
        <v>6608</v>
      </c>
      <c r="D5995" s="376">
        <v>1314.5</v>
      </c>
    </row>
    <row r="5996" spans="1:4" x14ac:dyDescent="0.25">
      <c r="A5996" s="372" t="s">
        <v>43452</v>
      </c>
      <c r="B5996" s="372"/>
      <c r="C5996" s="371"/>
      <c r="D5996" s="376"/>
    </row>
    <row r="5997" spans="1:4" x14ac:dyDescent="0.25">
      <c r="A5997" s="372" t="s">
        <v>43453</v>
      </c>
      <c r="B5997" s="372" t="s">
        <v>43454</v>
      </c>
      <c r="C5997" s="371" t="s">
        <v>6608</v>
      </c>
      <c r="D5997" s="376">
        <v>2450</v>
      </c>
    </row>
    <row r="5998" spans="1:4" x14ac:dyDescent="0.25">
      <c r="A5998" s="372" t="s">
        <v>43455</v>
      </c>
      <c r="B5998" s="372" t="s">
        <v>43456</v>
      </c>
      <c r="C5998" s="371" t="s">
        <v>6608</v>
      </c>
      <c r="D5998" s="376">
        <v>3627.75</v>
      </c>
    </row>
    <row r="5999" spans="1:4" x14ac:dyDescent="0.25">
      <c r="A5999" s="372" t="s">
        <v>43457</v>
      </c>
      <c r="B5999" s="372" t="s">
        <v>43458</v>
      </c>
      <c r="C5999" s="371" t="s">
        <v>6608</v>
      </c>
      <c r="D5999" s="376">
        <v>1500</v>
      </c>
    </row>
    <row r="6000" spans="1:4" x14ac:dyDescent="0.25">
      <c r="A6000" s="372" t="s">
        <v>43459</v>
      </c>
      <c r="B6000" s="372"/>
      <c r="C6000" s="371"/>
      <c r="D6000" s="376"/>
    </row>
    <row r="6001" spans="1:4" x14ac:dyDescent="0.25">
      <c r="A6001" s="372" t="s">
        <v>43460</v>
      </c>
      <c r="B6001" s="372" t="s">
        <v>43461</v>
      </c>
      <c r="C6001" s="371" t="s">
        <v>10660</v>
      </c>
      <c r="D6001" s="376">
        <v>1590</v>
      </c>
    </row>
    <row r="6002" spans="1:4" x14ac:dyDescent="0.25">
      <c r="A6002" s="372" t="s">
        <v>43462</v>
      </c>
      <c r="B6002" s="372"/>
      <c r="C6002" s="371"/>
      <c r="D6002" s="376"/>
    </row>
    <row r="6003" spans="1:4" x14ac:dyDescent="0.25">
      <c r="A6003" s="372" t="s">
        <v>43463</v>
      </c>
      <c r="B6003" s="372"/>
      <c r="C6003" s="371"/>
      <c r="D6003" s="376"/>
    </row>
    <row r="6004" spans="1:4" x14ac:dyDescent="0.25">
      <c r="A6004" s="372" t="s">
        <v>43464</v>
      </c>
      <c r="B6004" s="372" t="s">
        <v>43465</v>
      </c>
      <c r="C6004" s="371" t="s">
        <v>6608</v>
      </c>
      <c r="D6004" s="376">
        <v>192.62</v>
      </c>
    </row>
    <row r="6005" spans="1:4" x14ac:dyDescent="0.25">
      <c r="A6005" s="372" t="s">
        <v>43466</v>
      </c>
      <c r="B6005" s="372"/>
      <c r="C6005" s="371"/>
      <c r="D6005" s="376"/>
    </row>
    <row r="6006" spans="1:4" x14ac:dyDescent="0.25">
      <c r="A6006" s="372" t="s">
        <v>43467</v>
      </c>
      <c r="B6006" s="372" t="s">
        <v>43468</v>
      </c>
      <c r="C6006" s="371" t="s">
        <v>6608</v>
      </c>
      <c r="D6006" s="376">
        <v>39.5</v>
      </c>
    </row>
    <row r="6007" spans="1:4" x14ac:dyDescent="0.25">
      <c r="A6007" s="372" t="s">
        <v>43469</v>
      </c>
      <c r="B6007" s="372" t="s">
        <v>43470</v>
      </c>
      <c r="C6007" s="371" t="s">
        <v>6608</v>
      </c>
      <c r="D6007" s="376">
        <v>1.97</v>
      </c>
    </row>
    <row r="6008" spans="1:4" x14ac:dyDescent="0.25">
      <c r="A6008" s="372" t="s">
        <v>43471</v>
      </c>
      <c r="B6008" s="372" t="s">
        <v>43472</v>
      </c>
      <c r="C6008" s="371" t="s">
        <v>6608</v>
      </c>
      <c r="D6008" s="376">
        <v>3.46</v>
      </c>
    </row>
    <row r="6009" spans="1:4" x14ac:dyDescent="0.25">
      <c r="A6009" s="372" t="s">
        <v>43473</v>
      </c>
      <c r="B6009" s="372" t="s">
        <v>43474</v>
      </c>
      <c r="C6009" s="371" t="s">
        <v>6608</v>
      </c>
      <c r="D6009" s="376">
        <v>20.3</v>
      </c>
    </row>
    <row r="6010" spans="1:4" x14ac:dyDescent="0.25">
      <c r="A6010" s="372" t="s">
        <v>43475</v>
      </c>
      <c r="B6010" s="372" t="s">
        <v>43476</v>
      </c>
      <c r="C6010" s="371" t="s">
        <v>6608</v>
      </c>
      <c r="D6010" s="376">
        <v>23.66</v>
      </c>
    </row>
    <row r="6011" spans="1:4" x14ac:dyDescent="0.25">
      <c r="A6011" s="372" t="s">
        <v>43477</v>
      </c>
      <c r="B6011" s="372" t="s">
        <v>43478</v>
      </c>
      <c r="C6011" s="371" t="s">
        <v>6608</v>
      </c>
      <c r="D6011" s="376">
        <v>30.95</v>
      </c>
    </row>
    <row r="6012" spans="1:4" x14ac:dyDescent="0.25">
      <c r="A6012" s="372" t="s">
        <v>43479</v>
      </c>
      <c r="B6012" s="372" t="s">
        <v>43480</v>
      </c>
      <c r="C6012" s="371" t="s">
        <v>6608</v>
      </c>
      <c r="D6012" s="376">
        <v>26.4</v>
      </c>
    </row>
    <row r="6013" spans="1:4" x14ac:dyDescent="0.25">
      <c r="A6013" s="372" t="s">
        <v>43481</v>
      </c>
      <c r="B6013" s="372" t="s">
        <v>43482</v>
      </c>
      <c r="C6013" s="371" t="s">
        <v>6608</v>
      </c>
      <c r="D6013" s="376">
        <v>1.69</v>
      </c>
    </row>
    <row r="6014" spans="1:4" x14ac:dyDescent="0.25">
      <c r="A6014" s="372" t="s">
        <v>43483</v>
      </c>
      <c r="B6014" s="372" t="s">
        <v>43484</v>
      </c>
      <c r="C6014" s="371" t="s">
        <v>6608</v>
      </c>
      <c r="D6014" s="376">
        <v>0.22</v>
      </c>
    </row>
    <row r="6015" spans="1:4" x14ac:dyDescent="0.25">
      <c r="A6015" s="372" t="s">
        <v>43485</v>
      </c>
      <c r="B6015" s="372" t="s">
        <v>43486</v>
      </c>
      <c r="C6015" s="371" t="s">
        <v>6608</v>
      </c>
      <c r="D6015" s="376">
        <v>6.05</v>
      </c>
    </row>
    <row r="6016" spans="1:4" x14ac:dyDescent="0.25">
      <c r="A6016" s="372" t="s">
        <v>43487</v>
      </c>
      <c r="B6016" s="372" t="s">
        <v>43488</v>
      </c>
      <c r="C6016" s="371" t="s">
        <v>6608</v>
      </c>
      <c r="D6016" s="376">
        <v>9.93</v>
      </c>
    </row>
    <row r="6017" spans="1:4" x14ac:dyDescent="0.25">
      <c r="A6017" s="372" t="s">
        <v>43489</v>
      </c>
      <c r="B6017" s="372" t="s">
        <v>43490</v>
      </c>
      <c r="C6017" s="371" t="s">
        <v>6608</v>
      </c>
      <c r="D6017" s="376">
        <v>16.54</v>
      </c>
    </row>
    <row r="6018" spans="1:4" x14ac:dyDescent="0.25">
      <c r="A6018" s="372" t="s">
        <v>43491</v>
      </c>
      <c r="B6018" s="372" t="s">
        <v>43492</v>
      </c>
      <c r="C6018" s="371" t="s">
        <v>6608</v>
      </c>
      <c r="D6018" s="376">
        <v>0.3</v>
      </c>
    </row>
    <row r="6019" spans="1:4" x14ac:dyDescent="0.25">
      <c r="A6019" s="372" t="s">
        <v>43493</v>
      </c>
      <c r="B6019" s="372" t="s">
        <v>43494</v>
      </c>
      <c r="C6019" s="371" t="s">
        <v>6608</v>
      </c>
      <c r="D6019" s="376">
        <v>1.42</v>
      </c>
    </row>
    <row r="6020" spans="1:4" x14ac:dyDescent="0.25">
      <c r="A6020" s="372" t="s">
        <v>43495</v>
      </c>
      <c r="B6020" s="372"/>
      <c r="C6020" s="371"/>
      <c r="D6020" s="376"/>
    </row>
    <row r="6021" spans="1:4" x14ac:dyDescent="0.25">
      <c r="A6021" s="372" t="s">
        <v>43496</v>
      </c>
      <c r="B6021" s="372" t="s">
        <v>43497</v>
      </c>
      <c r="C6021" s="371" t="s">
        <v>6594</v>
      </c>
      <c r="D6021" s="376">
        <v>0.64</v>
      </c>
    </row>
    <row r="6022" spans="1:4" x14ac:dyDescent="0.25">
      <c r="A6022" s="372" t="s">
        <v>43498</v>
      </c>
      <c r="B6022" s="372" t="s">
        <v>43499</v>
      </c>
      <c r="C6022" s="371" t="s">
        <v>6594</v>
      </c>
      <c r="D6022" s="376">
        <v>0.77</v>
      </c>
    </row>
    <row r="6023" spans="1:4" x14ac:dyDescent="0.25">
      <c r="A6023" s="372" t="s">
        <v>43500</v>
      </c>
      <c r="B6023" s="372" t="s">
        <v>43501</v>
      </c>
      <c r="C6023" s="371" t="s">
        <v>6594</v>
      </c>
      <c r="D6023" s="376">
        <v>0.86</v>
      </c>
    </row>
    <row r="6024" spans="1:4" x14ac:dyDescent="0.25">
      <c r="A6024" s="372" t="s">
        <v>43502</v>
      </c>
      <c r="B6024" s="372" t="s">
        <v>43503</v>
      </c>
      <c r="C6024" s="371" t="s">
        <v>6594</v>
      </c>
      <c r="D6024" s="376">
        <v>1.32</v>
      </c>
    </row>
    <row r="6025" spans="1:4" x14ac:dyDescent="0.25">
      <c r="A6025" s="372" t="s">
        <v>43504</v>
      </c>
      <c r="B6025" s="372" t="s">
        <v>43505</v>
      </c>
      <c r="C6025" s="371" t="s">
        <v>6594</v>
      </c>
      <c r="D6025" s="376">
        <v>3.67</v>
      </c>
    </row>
    <row r="6026" spans="1:4" x14ac:dyDescent="0.25">
      <c r="A6026" s="372" t="s">
        <v>43506</v>
      </c>
      <c r="B6026" s="372" t="s">
        <v>43507</v>
      </c>
      <c r="C6026" s="371" t="s">
        <v>6594</v>
      </c>
      <c r="D6026" s="376">
        <v>2.15</v>
      </c>
    </row>
    <row r="6027" spans="1:4" x14ac:dyDescent="0.25">
      <c r="A6027" s="372" t="s">
        <v>43508</v>
      </c>
      <c r="B6027" s="372" t="s">
        <v>43509</v>
      </c>
      <c r="C6027" s="371" t="s">
        <v>6594</v>
      </c>
      <c r="D6027" s="376">
        <v>2.06</v>
      </c>
    </row>
    <row r="6028" spans="1:4" x14ac:dyDescent="0.25">
      <c r="A6028" s="372" t="s">
        <v>43510</v>
      </c>
      <c r="B6028" s="372"/>
      <c r="C6028" s="371"/>
      <c r="D6028" s="376"/>
    </row>
    <row r="6029" spans="1:4" x14ac:dyDescent="0.25">
      <c r="A6029" s="372" t="s">
        <v>43511</v>
      </c>
      <c r="B6029" s="372"/>
      <c r="C6029" s="371"/>
      <c r="D6029" s="376"/>
    </row>
    <row r="6030" spans="1:4" x14ac:dyDescent="0.25">
      <c r="A6030" s="372" t="s">
        <v>43512</v>
      </c>
      <c r="B6030" s="372" t="s">
        <v>43513</v>
      </c>
      <c r="C6030" s="371" t="s">
        <v>6608</v>
      </c>
      <c r="D6030" s="376">
        <v>19.309999999999999</v>
      </c>
    </row>
    <row r="6031" spans="1:4" x14ac:dyDescent="0.25">
      <c r="A6031" s="372" t="s">
        <v>43514</v>
      </c>
      <c r="B6031" s="372" t="s">
        <v>43515</v>
      </c>
      <c r="C6031" s="371" t="s">
        <v>6608</v>
      </c>
      <c r="D6031" s="376">
        <v>22</v>
      </c>
    </row>
    <row r="6032" spans="1:4" x14ac:dyDescent="0.25">
      <c r="A6032" s="372" t="s">
        <v>43516</v>
      </c>
      <c r="B6032" s="372" t="s">
        <v>43517</v>
      </c>
      <c r="C6032" s="371" t="s">
        <v>6590</v>
      </c>
      <c r="D6032" s="376">
        <v>187.02590000000001</v>
      </c>
    </row>
    <row r="6033" spans="1:4" x14ac:dyDescent="0.25">
      <c r="A6033" s="372" t="s">
        <v>43518</v>
      </c>
      <c r="B6033" s="372" t="s">
        <v>43519</v>
      </c>
      <c r="C6033" s="371" t="s">
        <v>6608</v>
      </c>
      <c r="D6033" s="376">
        <v>53.11</v>
      </c>
    </row>
    <row r="6034" spans="1:4" x14ac:dyDescent="0.25">
      <c r="A6034" s="372" t="s">
        <v>43520</v>
      </c>
      <c r="B6034" s="372" t="s">
        <v>43521</v>
      </c>
      <c r="C6034" s="371" t="s">
        <v>6608</v>
      </c>
      <c r="D6034" s="376">
        <v>24.55</v>
      </c>
    </row>
    <row r="6035" spans="1:4" x14ac:dyDescent="0.25">
      <c r="A6035" s="372" t="s">
        <v>43522</v>
      </c>
      <c r="B6035" s="372"/>
      <c r="C6035" s="371"/>
      <c r="D6035" s="376"/>
    </row>
    <row r="6036" spans="1:4" x14ac:dyDescent="0.25">
      <c r="A6036" s="372" t="s">
        <v>43523</v>
      </c>
      <c r="B6036" s="372" t="s">
        <v>43524</v>
      </c>
      <c r="C6036" s="371" t="s">
        <v>6590</v>
      </c>
      <c r="D6036" s="376">
        <v>171.2321</v>
      </c>
    </row>
    <row r="6037" spans="1:4" x14ac:dyDescent="0.25">
      <c r="A6037" s="372" t="s">
        <v>43525</v>
      </c>
      <c r="B6037" s="372"/>
      <c r="C6037" s="371"/>
      <c r="D6037" s="376"/>
    </row>
    <row r="6038" spans="1:4" x14ac:dyDescent="0.25">
      <c r="A6038" s="372" t="s">
        <v>43526</v>
      </c>
      <c r="B6038" s="372" t="s">
        <v>43527</v>
      </c>
      <c r="C6038" s="371" t="s">
        <v>6590</v>
      </c>
      <c r="D6038" s="376">
        <v>382.82049999999998</v>
      </c>
    </row>
    <row r="6039" spans="1:4" x14ac:dyDescent="0.25">
      <c r="A6039" s="372" t="s">
        <v>43528</v>
      </c>
      <c r="B6039" s="372" t="s">
        <v>43529</v>
      </c>
      <c r="C6039" s="371" t="s">
        <v>6590</v>
      </c>
      <c r="D6039" s="376">
        <v>405.51839999999999</v>
      </c>
    </row>
    <row r="6040" spans="1:4" x14ac:dyDescent="0.25">
      <c r="A6040" s="372" t="s">
        <v>43530</v>
      </c>
      <c r="B6040" s="372" t="s">
        <v>43531</v>
      </c>
      <c r="C6040" s="371" t="s">
        <v>6590</v>
      </c>
      <c r="D6040" s="376">
        <v>406.07279999999997</v>
      </c>
    </row>
    <row r="6041" spans="1:4" x14ac:dyDescent="0.25">
      <c r="A6041" s="372" t="s">
        <v>43532</v>
      </c>
      <c r="B6041" s="372" t="s">
        <v>43533</v>
      </c>
      <c r="C6041" s="371" t="s">
        <v>6590</v>
      </c>
      <c r="D6041" s="376">
        <v>412.0496</v>
      </c>
    </row>
    <row r="6042" spans="1:4" x14ac:dyDescent="0.25">
      <c r="A6042" s="372" t="s">
        <v>43534</v>
      </c>
      <c r="B6042" s="372" t="s">
        <v>43535</v>
      </c>
      <c r="C6042" s="371" t="s">
        <v>6590</v>
      </c>
      <c r="D6042" s="376">
        <v>240.33369999999999</v>
      </c>
    </row>
    <row r="6043" spans="1:4" x14ac:dyDescent="0.25">
      <c r="A6043" s="372" t="s">
        <v>43536</v>
      </c>
      <c r="B6043" s="372" t="s">
        <v>43537</v>
      </c>
      <c r="C6043" s="371" t="s">
        <v>6590</v>
      </c>
      <c r="D6043" s="376">
        <v>236.83629999999999</v>
      </c>
    </row>
    <row r="6044" spans="1:4" x14ac:dyDescent="0.25">
      <c r="A6044" s="372" t="s">
        <v>43538</v>
      </c>
      <c r="B6044" s="372" t="s">
        <v>43539</v>
      </c>
      <c r="C6044" s="371" t="s">
        <v>6608</v>
      </c>
      <c r="D6044" s="376">
        <v>154.9041</v>
      </c>
    </row>
    <row r="6045" spans="1:4" x14ac:dyDescent="0.25">
      <c r="A6045" s="372" t="s">
        <v>43540</v>
      </c>
      <c r="B6045" s="372" t="s">
        <v>43541</v>
      </c>
      <c r="C6045" s="371" t="s">
        <v>6590</v>
      </c>
      <c r="D6045" s="376">
        <v>555.87699999999995</v>
      </c>
    </row>
    <row r="6046" spans="1:4" x14ac:dyDescent="0.25">
      <c r="A6046" s="372" t="s">
        <v>43542</v>
      </c>
      <c r="B6046" s="372"/>
      <c r="C6046" s="371"/>
      <c r="D6046" s="376"/>
    </row>
    <row r="6047" spans="1:4" x14ac:dyDescent="0.25">
      <c r="A6047" s="372" t="s">
        <v>43543</v>
      </c>
      <c r="B6047" s="372" t="s">
        <v>43544</v>
      </c>
      <c r="C6047" s="371" t="s">
        <v>6608</v>
      </c>
      <c r="D6047" s="376">
        <v>359.34649999999999</v>
      </c>
    </row>
    <row r="6048" spans="1:4" x14ac:dyDescent="0.25">
      <c r="A6048" s="372" t="s">
        <v>43545</v>
      </c>
      <c r="B6048" s="372"/>
      <c r="C6048" s="371"/>
      <c r="D6048" s="376"/>
    </row>
    <row r="6049" spans="1:4" x14ac:dyDescent="0.25">
      <c r="A6049" s="372" t="s">
        <v>43546</v>
      </c>
      <c r="B6049" s="372" t="s">
        <v>43547</v>
      </c>
      <c r="C6049" s="371" t="s">
        <v>6608</v>
      </c>
      <c r="D6049" s="376">
        <v>129.60579999999999</v>
      </c>
    </row>
    <row r="6050" spans="1:4" x14ac:dyDescent="0.25">
      <c r="A6050" s="372" t="s">
        <v>43548</v>
      </c>
      <c r="B6050" s="372" t="s">
        <v>43549</v>
      </c>
      <c r="C6050" s="371" t="s">
        <v>6590</v>
      </c>
      <c r="D6050" s="376">
        <v>1144.8534</v>
      </c>
    </row>
    <row r="6051" spans="1:4" x14ac:dyDescent="0.25">
      <c r="A6051" s="372" t="s">
        <v>43550</v>
      </c>
      <c r="B6051" s="372" t="s">
        <v>43551</v>
      </c>
      <c r="C6051" s="371" t="s">
        <v>6608</v>
      </c>
      <c r="D6051" s="376">
        <v>487.81349999999998</v>
      </c>
    </row>
    <row r="6052" spans="1:4" x14ac:dyDescent="0.25">
      <c r="A6052" s="372" t="s">
        <v>43552</v>
      </c>
      <c r="B6052" s="372" t="s">
        <v>43553</v>
      </c>
      <c r="C6052" s="371" t="s">
        <v>6590</v>
      </c>
      <c r="D6052" s="376">
        <v>970.93020000000001</v>
      </c>
    </row>
    <row r="6053" spans="1:4" x14ac:dyDescent="0.25">
      <c r="A6053" s="372" t="s">
        <v>43554</v>
      </c>
      <c r="B6053" s="372" t="s">
        <v>43555</v>
      </c>
      <c r="C6053" s="371" t="s">
        <v>6590</v>
      </c>
      <c r="D6053" s="376">
        <v>643.9674</v>
      </c>
    </row>
    <row r="6054" spans="1:4" x14ac:dyDescent="0.25">
      <c r="A6054" s="372" t="s">
        <v>43556</v>
      </c>
      <c r="B6054" s="372" t="s">
        <v>43557</v>
      </c>
      <c r="C6054" s="371" t="s">
        <v>6590</v>
      </c>
      <c r="D6054" s="376">
        <v>643.9674</v>
      </c>
    </row>
    <row r="6055" spans="1:4" x14ac:dyDescent="0.25">
      <c r="A6055" s="372" t="s">
        <v>43558</v>
      </c>
      <c r="B6055" s="372" t="s">
        <v>43559</v>
      </c>
      <c r="C6055" s="371" t="s">
        <v>6590</v>
      </c>
      <c r="D6055" s="376">
        <v>210.46960000000001</v>
      </c>
    </row>
    <row r="6056" spans="1:4" x14ac:dyDescent="0.25">
      <c r="A6056" s="372" t="s">
        <v>43560</v>
      </c>
      <c r="B6056" s="372" t="s">
        <v>43561</v>
      </c>
      <c r="C6056" s="371" t="s">
        <v>6590</v>
      </c>
      <c r="D6056" s="376">
        <v>912.12929999999994</v>
      </c>
    </row>
    <row r="6057" spans="1:4" x14ac:dyDescent="0.25">
      <c r="A6057" s="372" t="s">
        <v>43562</v>
      </c>
      <c r="B6057" s="372" t="s">
        <v>43563</v>
      </c>
      <c r="C6057" s="371" t="s">
        <v>6590</v>
      </c>
      <c r="D6057" s="376">
        <v>352.50290000000001</v>
      </c>
    </row>
    <row r="6058" spans="1:4" x14ac:dyDescent="0.25">
      <c r="A6058" s="372" t="s">
        <v>43564</v>
      </c>
      <c r="B6058" s="372"/>
      <c r="C6058" s="371"/>
      <c r="D6058" s="376"/>
    </row>
    <row r="6059" spans="1:4" x14ac:dyDescent="0.25">
      <c r="A6059" s="372" t="s">
        <v>43565</v>
      </c>
      <c r="B6059" s="372" t="s">
        <v>43566</v>
      </c>
      <c r="C6059" s="371" t="s">
        <v>6608</v>
      </c>
      <c r="D6059" s="376">
        <v>306.98610000000002</v>
      </c>
    </row>
    <row r="6060" spans="1:4" x14ac:dyDescent="0.25">
      <c r="A6060" s="372" t="s">
        <v>43567</v>
      </c>
      <c r="B6060" s="372" t="s">
        <v>43568</v>
      </c>
      <c r="C6060" s="371" t="s">
        <v>6608</v>
      </c>
      <c r="D6060" s="376">
        <v>264.57369999999997</v>
      </c>
    </row>
    <row r="6061" spans="1:4" x14ac:dyDescent="0.25">
      <c r="A6061" s="372" t="s">
        <v>43569</v>
      </c>
      <c r="B6061" s="372" t="s">
        <v>43570</v>
      </c>
      <c r="C6061" s="371" t="s">
        <v>6608</v>
      </c>
      <c r="D6061" s="376">
        <v>287.43290000000002</v>
      </c>
    </row>
    <row r="6062" spans="1:4" x14ac:dyDescent="0.25">
      <c r="A6062" s="372" t="s">
        <v>43571</v>
      </c>
      <c r="B6062" s="372"/>
      <c r="C6062" s="371"/>
      <c r="D6062" s="376"/>
    </row>
    <row r="6063" spans="1:4" x14ac:dyDescent="0.25">
      <c r="A6063" s="372" t="s">
        <v>43572</v>
      </c>
      <c r="B6063" s="372" t="s">
        <v>43573</v>
      </c>
      <c r="C6063" s="371" t="s">
        <v>6608</v>
      </c>
      <c r="D6063" s="376">
        <v>231.28280000000001</v>
      </c>
    </row>
    <row r="6064" spans="1:4" x14ac:dyDescent="0.25">
      <c r="A6064" s="372" t="s">
        <v>43574</v>
      </c>
      <c r="B6064" s="372" t="s">
        <v>43575</v>
      </c>
      <c r="C6064" s="371" t="s">
        <v>6608</v>
      </c>
      <c r="D6064" s="376">
        <v>425.77719999999999</v>
      </c>
    </row>
    <row r="6065" spans="1:4" x14ac:dyDescent="0.25">
      <c r="A6065" s="372" t="s">
        <v>43576</v>
      </c>
      <c r="B6065" s="372" t="s">
        <v>43577</v>
      </c>
      <c r="C6065" s="371" t="s">
        <v>6608</v>
      </c>
      <c r="D6065" s="376">
        <v>469.32859999999999</v>
      </c>
    </row>
    <row r="6066" spans="1:4" x14ac:dyDescent="0.25">
      <c r="A6066" s="372" t="s">
        <v>43578</v>
      </c>
      <c r="B6066" s="372" t="s">
        <v>43579</v>
      </c>
      <c r="C6066" s="371" t="s">
        <v>6608</v>
      </c>
      <c r="D6066" s="376">
        <v>481.73579999999998</v>
      </c>
    </row>
    <row r="6067" spans="1:4" x14ac:dyDescent="0.25">
      <c r="A6067" s="372" t="s">
        <v>43580</v>
      </c>
      <c r="B6067" s="372" t="s">
        <v>43581</v>
      </c>
      <c r="C6067" s="371" t="s">
        <v>6608</v>
      </c>
      <c r="D6067" s="376">
        <v>402.78699999999998</v>
      </c>
    </row>
    <row r="6068" spans="1:4" x14ac:dyDescent="0.25">
      <c r="A6068" s="372" t="s">
        <v>43582</v>
      </c>
      <c r="B6068" s="372" t="s">
        <v>43583</v>
      </c>
      <c r="C6068" s="371" t="s">
        <v>6590</v>
      </c>
      <c r="D6068" s="376">
        <v>345.12509999999997</v>
      </c>
    </row>
    <row r="6069" spans="1:4" x14ac:dyDescent="0.25">
      <c r="A6069" s="372" t="s">
        <v>43584</v>
      </c>
      <c r="B6069" s="372"/>
      <c r="C6069" s="371"/>
      <c r="D6069" s="376"/>
    </row>
    <row r="6070" spans="1:4" x14ac:dyDescent="0.25">
      <c r="A6070" s="372" t="s">
        <v>43585</v>
      </c>
      <c r="B6070" s="372" t="s">
        <v>43586</v>
      </c>
      <c r="C6070" s="371" t="s">
        <v>6608</v>
      </c>
      <c r="D6070" s="376">
        <v>140.12</v>
      </c>
    </row>
    <row r="6071" spans="1:4" x14ac:dyDescent="0.25">
      <c r="A6071" s="372" t="s">
        <v>43587</v>
      </c>
      <c r="B6071" s="372" t="s">
        <v>43588</v>
      </c>
      <c r="C6071" s="371" t="s">
        <v>6594</v>
      </c>
      <c r="D6071" s="376">
        <v>7.3</v>
      </c>
    </row>
    <row r="6072" spans="1:4" x14ac:dyDescent="0.25">
      <c r="A6072" s="372" t="s">
        <v>43589</v>
      </c>
      <c r="B6072" s="372"/>
      <c r="C6072" s="371"/>
      <c r="D6072" s="376"/>
    </row>
    <row r="6073" spans="1:4" x14ac:dyDescent="0.25">
      <c r="A6073" s="372" t="s">
        <v>43590</v>
      </c>
      <c r="B6073" s="372" t="s">
        <v>43591</v>
      </c>
      <c r="C6073" s="371" t="s">
        <v>6663</v>
      </c>
      <c r="D6073" s="376">
        <v>12.01</v>
      </c>
    </row>
    <row r="6074" spans="1:4" x14ac:dyDescent="0.25">
      <c r="A6074" s="372" t="s">
        <v>43592</v>
      </c>
      <c r="B6074" s="372"/>
      <c r="C6074" s="371"/>
      <c r="D6074" s="376"/>
    </row>
    <row r="6075" spans="1:4" x14ac:dyDescent="0.25">
      <c r="A6075" s="372" t="s">
        <v>43593</v>
      </c>
      <c r="B6075" s="372"/>
      <c r="C6075" s="371"/>
      <c r="D6075" s="376"/>
    </row>
    <row r="6076" spans="1:4" x14ac:dyDescent="0.25">
      <c r="A6076" s="372" t="s">
        <v>43594</v>
      </c>
      <c r="B6076" s="372" t="s">
        <v>43595</v>
      </c>
      <c r="C6076" s="371" t="s">
        <v>6608</v>
      </c>
      <c r="D6076" s="376">
        <v>1549.82</v>
      </c>
    </row>
    <row r="6077" spans="1:4" x14ac:dyDescent="0.25">
      <c r="A6077" s="372" t="s">
        <v>43596</v>
      </c>
      <c r="B6077" s="372" t="s">
        <v>43597</v>
      </c>
      <c r="C6077" s="371" t="s">
        <v>6608</v>
      </c>
      <c r="D6077" s="376">
        <v>1400.18</v>
      </c>
    </row>
    <row r="6078" spans="1:4" x14ac:dyDescent="0.25">
      <c r="A6078" s="372" t="s">
        <v>43598</v>
      </c>
      <c r="B6078" s="372" t="s">
        <v>43599</v>
      </c>
      <c r="C6078" s="371" t="s">
        <v>6608</v>
      </c>
      <c r="D6078" s="376">
        <v>2976.78</v>
      </c>
    </row>
    <row r="6079" spans="1:4" x14ac:dyDescent="0.25">
      <c r="A6079" s="372" t="s">
        <v>43600</v>
      </c>
      <c r="B6079" s="372"/>
      <c r="C6079" s="371"/>
      <c r="D6079" s="376"/>
    </row>
    <row r="6080" spans="1:4" x14ac:dyDescent="0.25">
      <c r="A6080" s="372" t="s">
        <v>43601</v>
      </c>
      <c r="B6080" s="372"/>
      <c r="C6080" s="371"/>
      <c r="D6080" s="376"/>
    </row>
    <row r="6081" spans="1:4" x14ac:dyDescent="0.25">
      <c r="A6081" s="372" t="s">
        <v>43602</v>
      </c>
      <c r="B6081" s="372" t="s">
        <v>43603</v>
      </c>
      <c r="C6081" s="371" t="s">
        <v>6608</v>
      </c>
      <c r="D6081" s="376">
        <v>2107</v>
      </c>
    </row>
    <row r="6082" spans="1:4" x14ac:dyDescent="0.25">
      <c r="A6082" s="372" t="s">
        <v>43604</v>
      </c>
      <c r="B6082" s="372"/>
      <c r="C6082" s="371"/>
      <c r="D6082" s="376"/>
    </row>
    <row r="6083" spans="1:4" x14ac:dyDescent="0.25">
      <c r="A6083" s="372" t="s">
        <v>43605</v>
      </c>
      <c r="B6083" s="372"/>
      <c r="C6083" s="371"/>
      <c r="D6083" s="376"/>
    </row>
    <row r="6084" spans="1:4" x14ac:dyDescent="0.25">
      <c r="A6084" s="372" t="s">
        <v>43606</v>
      </c>
      <c r="B6084" s="372" t="s">
        <v>43607</v>
      </c>
      <c r="C6084" s="371" t="s">
        <v>6594</v>
      </c>
      <c r="D6084" s="376">
        <v>73.16</v>
      </c>
    </row>
    <row r="6085" spans="1:4" x14ac:dyDescent="0.25">
      <c r="A6085" s="372" t="s">
        <v>43608</v>
      </c>
      <c r="B6085" s="372" t="s">
        <v>43609</v>
      </c>
      <c r="C6085" s="371" t="s">
        <v>6594</v>
      </c>
      <c r="D6085" s="376">
        <v>76.11</v>
      </c>
    </row>
    <row r="6086" spans="1:4" x14ac:dyDescent="0.25">
      <c r="A6086" s="372" t="s">
        <v>43610</v>
      </c>
      <c r="B6086" s="372" t="s">
        <v>43611</v>
      </c>
      <c r="C6086" s="371" t="s">
        <v>6594</v>
      </c>
      <c r="D6086" s="376">
        <v>99.5</v>
      </c>
    </row>
    <row r="6087" spans="1:4" x14ac:dyDescent="0.25">
      <c r="A6087" s="372" t="s">
        <v>43612</v>
      </c>
      <c r="B6087" s="372" t="s">
        <v>43613</v>
      </c>
      <c r="C6087" s="371" t="s">
        <v>6594</v>
      </c>
      <c r="D6087" s="376">
        <v>123.49</v>
      </c>
    </row>
    <row r="6088" spans="1:4" x14ac:dyDescent="0.25">
      <c r="A6088" s="372" t="s">
        <v>43614</v>
      </c>
      <c r="B6088" s="372" t="s">
        <v>43615</v>
      </c>
      <c r="C6088" s="371" t="s">
        <v>6594</v>
      </c>
      <c r="D6088" s="376">
        <v>135.30000000000001</v>
      </c>
    </row>
    <row r="6089" spans="1:4" x14ac:dyDescent="0.25">
      <c r="A6089" s="372" t="s">
        <v>43616</v>
      </c>
      <c r="B6089" s="372" t="s">
        <v>43617</v>
      </c>
      <c r="C6089" s="371" t="s">
        <v>6594</v>
      </c>
      <c r="D6089" s="376">
        <v>168.84</v>
      </c>
    </row>
    <row r="6090" spans="1:4" x14ac:dyDescent="0.25">
      <c r="A6090" s="372" t="s">
        <v>43618</v>
      </c>
      <c r="B6090" s="372"/>
      <c r="C6090" s="371"/>
      <c r="D6090" s="376"/>
    </row>
    <row r="6091" spans="1:4" x14ac:dyDescent="0.25">
      <c r="A6091" s="372" t="s">
        <v>43619</v>
      </c>
      <c r="B6091" s="372"/>
      <c r="C6091" s="371"/>
      <c r="D6091" s="376"/>
    </row>
    <row r="6092" spans="1:4" x14ac:dyDescent="0.25">
      <c r="A6092" s="372" t="s">
        <v>43620</v>
      </c>
      <c r="B6092" s="372" t="s">
        <v>43621</v>
      </c>
      <c r="C6092" s="371" t="s">
        <v>6608</v>
      </c>
      <c r="D6092" s="376">
        <v>205</v>
      </c>
    </row>
    <row r="6093" spans="1:4" x14ac:dyDescent="0.25">
      <c r="A6093" s="372" t="s">
        <v>43622</v>
      </c>
      <c r="B6093" s="372" t="s">
        <v>43623</v>
      </c>
      <c r="C6093" s="371" t="s">
        <v>6608</v>
      </c>
      <c r="D6093" s="376">
        <v>365</v>
      </c>
    </row>
    <row r="6094" spans="1:4" x14ac:dyDescent="0.25">
      <c r="A6094" s="372" t="s">
        <v>43624</v>
      </c>
      <c r="B6094" s="372"/>
      <c r="C6094" s="371"/>
      <c r="D6094" s="376"/>
    </row>
    <row r="6095" spans="1:4" x14ac:dyDescent="0.25">
      <c r="A6095" s="372" t="s">
        <v>43625</v>
      </c>
      <c r="B6095" s="372"/>
      <c r="C6095" s="371"/>
      <c r="D6095" s="376"/>
    </row>
    <row r="6096" spans="1:4" x14ac:dyDescent="0.25">
      <c r="A6096" s="372" t="s">
        <v>43626</v>
      </c>
      <c r="B6096" s="372" t="s">
        <v>43627</v>
      </c>
      <c r="C6096" s="371" t="s">
        <v>6608</v>
      </c>
      <c r="D6096" s="376">
        <v>20.350000000000001</v>
      </c>
    </row>
    <row r="6097" spans="1:4" x14ac:dyDescent="0.25">
      <c r="A6097" s="372" t="s">
        <v>43628</v>
      </c>
      <c r="B6097" s="372" t="s">
        <v>43629</v>
      </c>
      <c r="C6097" s="371" t="s">
        <v>6608</v>
      </c>
      <c r="D6097" s="376">
        <v>52.86</v>
      </c>
    </row>
    <row r="6098" spans="1:4" x14ac:dyDescent="0.25">
      <c r="A6098" s="372" t="s">
        <v>43630</v>
      </c>
      <c r="B6098" s="372"/>
      <c r="C6098" s="371"/>
      <c r="D6098" s="376"/>
    </row>
    <row r="6099" spans="1:4" x14ac:dyDescent="0.25">
      <c r="A6099" s="372" t="s">
        <v>43631</v>
      </c>
      <c r="B6099" s="372" t="s">
        <v>43632</v>
      </c>
      <c r="C6099" s="371" t="s">
        <v>6608</v>
      </c>
      <c r="D6099" s="376">
        <v>10.74</v>
      </c>
    </row>
    <row r="6100" spans="1:4" x14ac:dyDescent="0.25">
      <c r="A6100" s="372" t="s">
        <v>43633</v>
      </c>
      <c r="B6100" s="372" t="s">
        <v>43634</v>
      </c>
      <c r="C6100" s="371" t="s">
        <v>6608</v>
      </c>
      <c r="D6100" s="376">
        <v>169.51</v>
      </c>
    </row>
    <row r="6101" spans="1:4" x14ac:dyDescent="0.25">
      <c r="A6101" s="372" t="s">
        <v>43635</v>
      </c>
      <c r="B6101" s="372" t="s">
        <v>43636</v>
      </c>
      <c r="C6101" s="371" t="s">
        <v>6608</v>
      </c>
      <c r="D6101" s="376">
        <v>24.85</v>
      </c>
    </row>
    <row r="6102" spans="1:4" x14ac:dyDescent="0.25">
      <c r="A6102" s="372" t="s">
        <v>43637</v>
      </c>
      <c r="B6102" s="372" t="s">
        <v>43638</v>
      </c>
      <c r="C6102" s="371" t="s">
        <v>6608</v>
      </c>
      <c r="D6102" s="376">
        <v>78</v>
      </c>
    </row>
    <row r="6103" spans="1:4" x14ac:dyDescent="0.25">
      <c r="A6103" s="372" t="s">
        <v>43639</v>
      </c>
      <c r="B6103" s="372" t="s">
        <v>43640</v>
      </c>
      <c r="C6103" s="371" t="s">
        <v>6608</v>
      </c>
      <c r="D6103" s="376">
        <v>37.200000000000003</v>
      </c>
    </row>
    <row r="6104" spans="1:4" x14ac:dyDescent="0.25">
      <c r="A6104" s="372" t="s">
        <v>43641</v>
      </c>
      <c r="B6104" s="372" t="s">
        <v>43642</v>
      </c>
      <c r="C6104" s="371" t="s">
        <v>6608</v>
      </c>
      <c r="D6104" s="376">
        <v>14.9</v>
      </c>
    </row>
    <row r="6105" spans="1:4" x14ac:dyDescent="0.25">
      <c r="A6105" s="372" t="s">
        <v>43643</v>
      </c>
      <c r="B6105" s="372" t="s">
        <v>43644</v>
      </c>
      <c r="C6105" s="371" t="s">
        <v>6608</v>
      </c>
      <c r="D6105" s="376">
        <v>36.1</v>
      </c>
    </row>
    <row r="6106" spans="1:4" x14ac:dyDescent="0.25">
      <c r="A6106" s="372" t="s">
        <v>43645</v>
      </c>
      <c r="B6106" s="372"/>
      <c r="C6106" s="371"/>
      <c r="D6106" s="376"/>
    </row>
    <row r="6107" spans="1:4" x14ac:dyDescent="0.25">
      <c r="A6107" s="372" t="s">
        <v>43646</v>
      </c>
      <c r="B6107" s="372" t="s">
        <v>43647</v>
      </c>
      <c r="C6107" s="371" t="s">
        <v>6608</v>
      </c>
      <c r="D6107" s="376">
        <v>15.9</v>
      </c>
    </row>
    <row r="6108" spans="1:4" x14ac:dyDescent="0.25">
      <c r="A6108" s="372" t="s">
        <v>43648</v>
      </c>
      <c r="B6108" s="372" t="s">
        <v>43649</v>
      </c>
      <c r="C6108" s="371" t="s">
        <v>6608</v>
      </c>
      <c r="D6108" s="376">
        <v>12.49</v>
      </c>
    </row>
    <row r="6109" spans="1:4" x14ac:dyDescent="0.25">
      <c r="A6109" s="372" t="s">
        <v>43650</v>
      </c>
      <c r="B6109" s="372" t="s">
        <v>43651</v>
      </c>
      <c r="C6109" s="371" t="s">
        <v>6608</v>
      </c>
      <c r="D6109" s="376">
        <v>5.1704999999999997</v>
      </c>
    </row>
    <row r="6110" spans="1:4" x14ac:dyDescent="0.25">
      <c r="A6110" s="372" t="s">
        <v>43652</v>
      </c>
      <c r="B6110" s="372" t="s">
        <v>43653</v>
      </c>
      <c r="C6110" s="371" t="s">
        <v>6608</v>
      </c>
      <c r="D6110" s="376">
        <v>9.58</v>
      </c>
    </row>
    <row r="6111" spans="1:4" x14ac:dyDescent="0.25">
      <c r="A6111" s="372" t="s">
        <v>43654</v>
      </c>
      <c r="B6111" s="372" t="s">
        <v>43655</v>
      </c>
      <c r="C6111" s="371" t="s">
        <v>6608</v>
      </c>
      <c r="D6111" s="376">
        <v>14.04</v>
      </c>
    </row>
    <row r="6112" spans="1:4" x14ac:dyDescent="0.25">
      <c r="A6112" s="372" t="s">
        <v>43656</v>
      </c>
      <c r="B6112" s="372" t="s">
        <v>43657</v>
      </c>
      <c r="C6112" s="371" t="s">
        <v>6608</v>
      </c>
      <c r="D6112" s="376">
        <v>2.5</v>
      </c>
    </row>
    <row r="6113" spans="1:4" x14ac:dyDescent="0.25">
      <c r="A6113" s="372" t="s">
        <v>43658</v>
      </c>
      <c r="B6113" s="372"/>
      <c r="C6113" s="371"/>
      <c r="D6113" s="376"/>
    </row>
    <row r="6114" spans="1:4" x14ac:dyDescent="0.25">
      <c r="A6114" s="372" t="s">
        <v>43659</v>
      </c>
      <c r="B6114" s="372" t="s">
        <v>43660</v>
      </c>
      <c r="C6114" s="371" t="s">
        <v>6608</v>
      </c>
      <c r="D6114" s="376">
        <v>52.89</v>
      </c>
    </row>
    <row r="6115" spans="1:4" x14ac:dyDescent="0.25">
      <c r="A6115" s="372" t="s">
        <v>43661</v>
      </c>
      <c r="B6115" s="372" t="s">
        <v>43662</v>
      </c>
      <c r="C6115" s="371" t="s">
        <v>6608</v>
      </c>
      <c r="D6115" s="376">
        <v>80.290000000000006</v>
      </c>
    </row>
    <row r="6116" spans="1:4" x14ac:dyDescent="0.25">
      <c r="A6116" s="372" t="s">
        <v>43663</v>
      </c>
      <c r="B6116" s="372" t="s">
        <v>43664</v>
      </c>
      <c r="C6116" s="371" t="s">
        <v>6608</v>
      </c>
      <c r="D6116" s="376">
        <v>85.9</v>
      </c>
    </row>
    <row r="6117" spans="1:4" x14ac:dyDescent="0.25">
      <c r="A6117" s="372" t="s">
        <v>43665</v>
      </c>
      <c r="B6117" s="372" t="s">
        <v>43666</v>
      </c>
      <c r="C6117" s="371" t="s">
        <v>6608</v>
      </c>
      <c r="D6117" s="376">
        <v>62.6</v>
      </c>
    </row>
    <row r="6118" spans="1:4" x14ac:dyDescent="0.25">
      <c r="A6118" s="372" t="s">
        <v>43667</v>
      </c>
      <c r="B6118" s="372" t="s">
        <v>43668</v>
      </c>
      <c r="C6118" s="371" t="s">
        <v>6608</v>
      </c>
      <c r="D6118" s="376">
        <v>56.5</v>
      </c>
    </row>
    <row r="6119" spans="1:4" x14ac:dyDescent="0.25">
      <c r="A6119" s="372" t="s">
        <v>43669</v>
      </c>
      <c r="B6119" s="372" t="s">
        <v>43670</v>
      </c>
      <c r="C6119" s="371" t="s">
        <v>6608</v>
      </c>
      <c r="D6119" s="376">
        <v>65.900000000000006</v>
      </c>
    </row>
    <row r="6120" spans="1:4" x14ac:dyDescent="0.25">
      <c r="A6120" s="372" t="s">
        <v>43671</v>
      </c>
      <c r="B6120" s="372" t="s">
        <v>43672</v>
      </c>
      <c r="C6120" s="371" t="s">
        <v>6608</v>
      </c>
      <c r="D6120" s="376">
        <v>51.35</v>
      </c>
    </row>
    <row r="6121" spans="1:4" x14ac:dyDescent="0.25">
      <c r="A6121" s="372" t="s">
        <v>43673</v>
      </c>
      <c r="B6121" s="372" t="s">
        <v>43674</v>
      </c>
      <c r="C6121" s="371" t="s">
        <v>6608</v>
      </c>
      <c r="D6121" s="376">
        <v>75.25</v>
      </c>
    </row>
    <row r="6122" spans="1:4" x14ac:dyDescent="0.25">
      <c r="A6122" s="372" t="s">
        <v>43675</v>
      </c>
      <c r="B6122" s="372" t="s">
        <v>43676</v>
      </c>
      <c r="C6122" s="371" t="s">
        <v>6608</v>
      </c>
      <c r="D6122" s="376">
        <v>67.709999999999994</v>
      </c>
    </row>
    <row r="6123" spans="1:4" x14ac:dyDescent="0.25">
      <c r="A6123" s="372" t="s">
        <v>43677</v>
      </c>
      <c r="B6123" s="372"/>
      <c r="C6123" s="371"/>
      <c r="D6123" s="376"/>
    </row>
    <row r="6124" spans="1:4" x14ac:dyDescent="0.25">
      <c r="A6124" s="372" t="s">
        <v>43678</v>
      </c>
      <c r="B6124" s="372"/>
      <c r="C6124" s="371"/>
      <c r="D6124" s="376"/>
    </row>
    <row r="6125" spans="1:4" x14ac:dyDescent="0.25">
      <c r="A6125" s="372" t="s">
        <v>43679</v>
      </c>
      <c r="B6125" s="372" t="s">
        <v>43680</v>
      </c>
      <c r="C6125" s="371" t="s">
        <v>6608</v>
      </c>
      <c r="D6125" s="376">
        <v>62.52</v>
      </c>
    </row>
    <row r="6126" spans="1:4" x14ac:dyDescent="0.25">
      <c r="A6126" s="372" t="s">
        <v>43681</v>
      </c>
      <c r="B6126" s="372"/>
      <c r="C6126" s="371"/>
      <c r="D6126" s="376"/>
    </row>
    <row r="6127" spans="1:4" x14ac:dyDescent="0.25">
      <c r="A6127" s="372" t="s">
        <v>43682</v>
      </c>
      <c r="B6127" s="372"/>
      <c r="C6127" s="371"/>
      <c r="D6127" s="376"/>
    </row>
    <row r="6128" spans="1:4" x14ac:dyDescent="0.25">
      <c r="A6128" s="372" t="s">
        <v>43683</v>
      </c>
      <c r="B6128" s="372" t="s">
        <v>43684</v>
      </c>
      <c r="C6128" s="371" t="s">
        <v>6594</v>
      </c>
      <c r="D6128" s="376">
        <v>13.64</v>
      </c>
    </row>
    <row r="6129" spans="1:4" x14ac:dyDescent="0.25">
      <c r="A6129" s="372" t="s">
        <v>43685</v>
      </c>
      <c r="B6129" s="372" t="s">
        <v>43686</v>
      </c>
      <c r="C6129" s="371" t="s">
        <v>6594</v>
      </c>
      <c r="D6129" s="376">
        <v>131.15</v>
      </c>
    </row>
    <row r="6130" spans="1:4" x14ac:dyDescent="0.25">
      <c r="A6130" s="372" t="s">
        <v>43687</v>
      </c>
      <c r="B6130" s="372" t="s">
        <v>43688</v>
      </c>
      <c r="C6130" s="371" t="s">
        <v>6594</v>
      </c>
      <c r="D6130" s="376">
        <v>2.3199999999999998</v>
      </c>
    </row>
    <row r="6131" spans="1:4" x14ac:dyDescent="0.25">
      <c r="A6131" s="372" t="s">
        <v>43689</v>
      </c>
      <c r="B6131" s="372" t="s">
        <v>43690</v>
      </c>
      <c r="C6131" s="371" t="s">
        <v>6594</v>
      </c>
      <c r="D6131" s="376">
        <v>159.88999999999999</v>
      </c>
    </row>
    <row r="6132" spans="1:4" x14ac:dyDescent="0.25">
      <c r="A6132" s="372" t="s">
        <v>43691</v>
      </c>
      <c r="B6132" s="372" t="s">
        <v>43692</v>
      </c>
      <c r="C6132" s="371" t="s">
        <v>6594</v>
      </c>
      <c r="D6132" s="376">
        <v>17.600000000000001</v>
      </c>
    </row>
    <row r="6133" spans="1:4" x14ac:dyDescent="0.25">
      <c r="A6133" s="372" t="s">
        <v>43693</v>
      </c>
      <c r="B6133" s="372" t="s">
        <v>43694</v>
      </c>
      <c r="C6133" s="371" t="s">
        <v>6594</v>
      </c>
      <c r="D6133" s="376">
        <v>196.19</v>
      </c>
    </row>
    <row r="6134" spans="1:4" x14ac:dyDescent="0.25">
      <c r="A6134" s="372" t="s">
        <v>43695</v>
      </c>
      <c r="B6134" s="372" t="s">
        <v>43696</v>
      </c>
      <c r="C6134" s="371" t="s">
        <v>6594</v>
      </c>
      <c r="D6134" s="376">
        <v>254.97</v>
      </c>
    </row>
    <row r="6135" spans="1:4" x14ac:dyDescent="0.25">
      <c r="A6135" s="372" t="s">
        <v>43697</v>
      </c>
      <c r="B6135" s="372" t="s">
        <v>43698</v>
      </c>
      <c r="C6135" s="371" t="s">
        <v>6594</v>
      </c>
      <c r="D6135" s="376">
        <v>3.24</v>
      </c>
    </row>
    <row r="6136" spans="1:4" x14ac:dyDescent="0.25">
      <c r="A6136" s="372" t="s">
        <v>43699</v>
      </c>
      <c r="B6136" s="372" t="s">
        <v>43700</v>
      </c>
      <c r="C6136" s="371" t="s">
        <v>6594</v>
      </c>
      <c r="D6136" s="376">
        <v>28.26</v>
      </c>
    </row>
    <row r="6137" spans="1:4" x14ac:dyDescent="0.25">
      <c r="A6137" s="372" t="s">
        <v>43701</v>
      </c>
      <c r="B6137" s="372" t="s">
        <v>43702</v>
      </c>
      <c r="C6137" s="371" t="s">
        <v>6594</v>
      </c>
      <c r="D6137" s="376">
        <v>321.89</v>
      </c>
    </row>
    <row r="6138" spans="1:4" x14ac:dyDescent="0.25">
      <c r="A6138" s="372" t="s">
        <v>43703</v>
      </c>
      <c r="B6138" s="372" t="s">
        <v>43704</v>
      </c>
      <c r="C6138" s="371" t="s">
        <v>6594</v>
      </c>
      <c r="D6138" s="376">
        <v>39.54</v>
      </c>
    </row>
    <row r="6139" spans="1:4" x14ac:dyDescent="0.25">
      <c r="A6139" s="372" t="s">
        <v>43705</v>
      </c>
      <c r="B6139" s="372" t="s">
        <v>43706</v>
      </c>
      <c r="C6139" s="371" t="s">
        <v>6594</v>
      </c>
      <c r="D6139" s="376">
        <v>5.36</v>
      </c>
    </row>
    <row r="6140" spans="1:4" x14ac:dyDescent="0.25">
      <c r="A6140" s="372" t="s">
        <v>43707</v>
      </c>
      <c r="B6140" s="372" t="s">
        <v>43708</v>
      </c>
      <c r="C6140" s="371" t="s">
        <v>6594</v>
      </c>
      <c r="D6140" s="376">
        <v>47.01</v>
      </c>
    </row>
    <row r="6141" spans="1:4" x14ac:dyDescent="0.25">
      <c r="A6141" s="372" t="s">
        <v>43709</v>
      </c>
      <c r="B6141" s="372" t="s">
        <v>43710</v>
      </c>
      <c r="C6141" s="371" t="s">
        <v>6594</v>
      </c>
      <c r="D6141" s="376">
        <v>7.15</v>
      </c>
    </row>
    <row r="6142" spans="1:4" x14ac:dyDescent="0.25">
      <c r="A6142" s="372" t="s">
        <v>43711</v>
      </c>
      <c r="B6142" s="372" t="s">
        <v>43712</v>
      </c>
      <c r="C6142" s="371" t="s">
        <v>6594</v>
      </c>
      <c r="D6142" s="376">
        <v>81.400000000000006</v>
      </c>
    </row>
    <row r="6143" spans="1:4" x14ac:dyDescent="0.25">
      <c r="A6143" s="372" t="s">
        <v>43713</v>
      </c>
      <c r="B6143" s="372" t="s">
        <v>43714</v>
      </c>
      <c r="C6143" s="371" t="s">
        <v>6594</v>
      </c>
      <c r="D6143" s="376">
        <v>105.34</v>
      </c>
    </row>
    <row r="6144" spans="1:4" x14ac:dyDescent="0.25">
      <c r="A6144" s="372" t="s">
        <v>43715</v>
      </c>
      <c r="B6144" s="372"/>
      <c r="C6144" s="371"/>
      <c r="D6144" s="376"/>
    </row>
    <row r="6145" spans="1:4" x14ac:dyDescent="0.25">
      <c r="A6145" s="372" t="s">
        <v>43716</v>
      </c>
      <c r="B6145" s="372" t="s">
        <v>43717</v>
      </c>
      <c r="C6145" s="371" t="s">
        <v>6594</v>
      </c>
      <c r="D6145" s="376">
        <v>10.23</v>
      </c>
    </row>
    <row r="6146" spans="1:4" x14ac:dyDescent="0.25">
      <c r="A6146" s="372" t="s">
        <v>43718</v>
      </c>
      <c r="B6146" s="372" t="s">
        <v>43719</v>
      </c>
      <c r="C6146" s="371" t="s">
        <v>6594</v>
      </c>
      <c r="D6146" s="376">
        <v>1.48</v>
      </c>
    </row>
    <row r="6147" spans="1:4" x14ac:dyDescent="0.25">
      <c r="A6147" s="372" t="s">
        <v>43720</v>
      </c>
      <c r="B6147" s="372" t="s">
        <v>43721</v>
      </c>
      <c r="C6147" s="371" t="s">
        <v>6594</v>
      </c>
      <c r="D6147" s="376">
        <v>15.66</v>
      </c>
    </row>
    <row r="6148" spans="1:4" x14ac:dyDescent="0.25">
      <c r="A6148" s="372" t="s">
        <v>43722</v>
      </c>
      <c r="B6148" s="372" t="s">
        <v>43723</v>
      </c>
      <c r="C6148" s="371" t="s">
        <v>6594</v>
      </c>
      <c r="D6148" s="376">
        <v>2.37</v>
      </c>
    </row>
    <row r="6149" spans="1:4" x14ac:dyDescent="0.25">
      <c r="A6149" s="372" t="s">
        <v>43724</v>
      </c>
      <c r="B6149" s="372" t="s">
        <v>43725</v>
      </c>
      <c r="C6149" s="371" t="s">
        <v>6594</v>
      </c>
      <c r="D6149" s="376">
        <v>27.89</v>
      </c>
    </row>
    <row r="6150" spans="1:4" x14ac:dyDescent="0.25">
      <c r="A6150" s="372" t="s">
        <v>43726</v>
      </c>
      <c r="B6150" s="372" t="s">
        <v>43727</v>
      </c>
      <c r="C6150" s="371" t="s">
        <v>6594</v>
      </c>
      <c r="D6150" s="376">
        <v>33.15</v>
      </c>
    </row>
    <row r="6151" spans="1:4" x14ac:dyDescent="0.25">
      <c r="A6151" s="372" t="s">
        <v>43728</v>
      </c>
      <c r="B6151" s="372" t="s">
        <v>43729</v>
      </c>
      <c r="C6151" s="371" t="s">
        <v>6594</v>
      </c>
      <c r="D6151" s="376">
        <v>3.79</v>
      </c>
    </row>
    <row r="6152" spans="1:4" x14ac:dyDescent="0.25">
      <c r="A6152" s="372" t="s">
        <v>43730</v>
      </c>
      <c r="B6152" s="372" t="s">
        <v>43731</v>
      </c>
      <c r="C6152" s="371" t="s">
        <v>6594</v>
      </c>
      <c r="D6152" s="376">
        <v>5.55</v>
      </c>
    </row>
    <row r="6153" spans="1:4" x14ac:dyDescent="0.25">
      <c r="A6153" s="372" t="s">
        <v>43732</v>
      </c>
      <c r="B6153" s="372"/>
      <c r="C6153" s="371"/>
      <c r="D6153" s="376"/>
    </row>
    <row r="6154" spans="1:4" x14ac:dyDescent="0.25">
      <c r="A6154" s="372" t="s">
        <v>43733</v>
      </c>
      <c r="B6154" s="372" t="s">
        <v>43734</v>
      </c>
      <c r="C6154" s="371" t="s">
        <v>6594</v>
      </c>
      <c r="D6154" s="376">
        <v>3.72</v>
      </c>
    </row>
    <row r="6155" spans="1:4" x14ac:dyDescent="0.25">
      <c r="A6155" s="372" t="s">
        <v>43735</v>
      </c>
      <c r="B6155" s="372"/>
      <c r="C6155" s="371"/>
      <c r="D6155" s="376"/>
    </row>
    <row r="6156" spans="1:4" x14ac:dyDescent="0.25">
      <c r="A6156" s="372" t="s">
        <v>43736</v>
      </c>
      <c r="B6156" s="372"/>
      <c r="C6156" s="371"/>
      <c r="D6156" s="376"/>
    </row>
    <row r="6157" spans="1:4" x14ac:dyDescent="0.25">
      <c r="A6157" s="372" t="s">
        <v>43737</v>
      </c>
      <c r="B6157" s="372" t="s">
        <v>43738</v>
      </c>
      <c r="C6157" s="371" t="s">
        <v>6608</v>
      </c>
      <c r="D6157" s="376">
        <v>35</v>
      </c>
    </row>
    <row r="6158" spans="1:4" x14ac:dyDescent="0.25">
      <c r="A6158" s="372" t="s">
        <v>43739</v>
      </c>
      <c r="B6158" s="372"/>
      <c r="C6158" s="371"/>
      <c r="D6158" s="376"/>
    </row>
    <row r="6159" spans="1:4" x14ac:dyDescent="0.25">
      <c r="A6159" s="372" t="s">
        <v>43740</v>
      </c>
      <c r="B6159" s="372" t="s">
        <v>43741</v>
      </c>
      <c r="C6159" s="371" t="s">
        <v>6594</v>
      </c>
      <c r="D6159" s="376">
        <v>1.65</v>
      </c>
    </row>
    <row r="6160" spans="1:4" x14ac:dyDescent="0.25">
      <c r="A6160" s="372" t="s">
        <v>43742</v>
      </c>
      <c r="B6160" s="372" t="s">
        <v>43743</v>
      </c>
      <c r="C6160" s="371" t="s">
        <v>6594</v>
      </c>
      <c r="D6160" s="376">
        <v>7.0000000000000007E-2</v>
      </c>
    </row>
    <row r="6161" spans="1:4" x14ac:dyDescent="0.25">
      <c r="A6161" s="372" t="s">
        <v>43744</v>
      </c>
      <c r="B6161" s="372"/>
      <c r="C6161" s="371"/>
      <c r="D6161" s="376"/>
    </row>
    <row r="6162" spans="1:4" x14ac:dyDescent="0.25">
      <c r="A6162" s="372" t="s">
        <v>43745</v>
      </c>
      <c r="B6162" s="372"/>
      <c r="C6162" s="371"/>
      <c r="D6162" s="376"/>
    </row>
    <row r="6163" spans="1:4" x14ac:dyDescent="0.25">
      <c r="A6163" s="372" t="s">
        <v>43746</v>
      </c>
      <c r="B6163" s="372" t="s">
        <v>43747</v>
      </c>
      <c r="C6163" s="371" t="s">
        <v>6663</v>
      </c>
      <c r="D6163" s="376">
        <v>0.72</v>
      </c>
    </row>
    <row r="6164" spans="1:4" x14ac:dyDescent="0.25">
      <c r="A6164" s="372" t="s">
        <v>43748</v>
      </c>
      <c r="B6164" s="372"/>
      <c r="C6164" s="371"/>
      <c r="D6164" s="376"/>
    </row>
    <row r="6165" spans="1:4" x14ac:dyDescent="0.25">
      <c r="A6165" s="372" t="s">
        <v>43749</v>
      </c>
      <c r="B6165" s="372"/>
      <c r="C6165" s="371"/>
      <c r="D6165" s="376"/>
    </row>
    <row r="6166" spans="1:4" x14ac:dyDescent="0.25">
      <c r="A6166" s="372" t="s">
        <v>43750</v>
      </c>
      <c r="B6166" s="372" t="s">
        <v>43751</v>
      </c>
      <c r="C6166" s="371" t="s">
        <v>6663</v>
      </c>
      <c r="D6166" s="376">
        <v>77.959999999999994</v>
      </c>
    </row>
    <row r="6167" spans="1:4" x14ac:dyDescent="0.25">
      <c r="A6167" s="372" t="s">
        <v>43752</v>
      </c>
      <c r="B6167" s="372" t="s">
        <v>43753</v>
      </c>
      <c r="C6167" s="371" t="s">
        <v>6663</v>
      </c>
      <c r="D6167" s="376">
        <v>31.21</v>
      </c>
    </row>
    <row r="6168" spans="1:4" x14ac:dyDescent="0.25">
      <c r="A6168" s="372" t="s">
        <v>43754</v>
      </c>
      <c r="B6168" s="372"/>
      <c r="C6168" s="371"/>
      <c r="D6168" s="376"/>
    </row>
    <row r="6169" spans="1:4" x14ac:dyDescent="0.25">
      <c r="A6169" s="372" t="s">
        <v>43755</v>
      </c>
      <c r="B6169" s="372" t="s">
        <v>43756</v>
      </c>
      <c r="C6169" s="371" t="s">
        <v>6663</v>
      </c>
      <c r="D6169" s="376">
        <v>67.44</v>
      </c>
    </row>
    <row r="6170" spans="1:4" x14ac:dyDescent="0.25">
      <c r="A6170" s="372" t="s">
        <v>43757</v>
      </c>
      <c r="B6170" s="372" t="s">
        <v>43758</v>
      </c>
      <c r="C6170" s="371" t="s">
        <v>6608</v>
      </c>
      <c r="D6170" s="376">
        <v>14.68</v>
      </c>
    </row>
    <row r="6171" spans="1:4" x14ac:dyDescent="0.25">
      <c r="A6171" s="372" t="s">
        <v>43759</v>
      </c>
      <c r="B6171" s="372"/>
      <c r="C6171" s="371"/>
      <c r="D6171" s="376"/>
    </row>
    <row r="6172" spans="1:4" x14ac:dyDescent="0.25">
      <c r="A6172" s="372" t="s">
        <v>43760</v>
      </c>
      <c r="B6172" s="372"/>
      <c r="C6172" s="371"/>
      <c r="D6172" s="376"/>
    </row>
    <row r="6173" spans="1:4" x14ac:dyDescent="0.25">
      <c r="A6173" s="372" t="s">
        <v>43761</v>
      </c>
      <c r="B6173" s="372" t="s">
        <v>43762</v>
      </c>
      <c r="C6173" s="371" t="s">
        <v>6608</v>
      </c>
      <c r="D6173" s="376">
        <v>526.55999999999995</v>
      </c>
    </row>
    <row r="6174" spans="1:4" x14ac:dyDescent="0.25">
      <c r="A6174" s="372" t="s">
        <v>43763</v>
      </c>
      <c r="B6174" s="372" t="s">
        <v>43764</v>
      </c>
      <c r="C6174" s="371" t="s">
        <v>6608</v>
      </c>
      <c r="D6174" s="376">
        <v>797</v>
      </c>
    </row>
    <row r="6175" spans="1:4" x14ac:dyDescent="0.25">
      <c r="A6175" s="372" t="s">
        <v>43765</v>
      </c>
      <c r="B6175" s="372"/>
      <c r="C6175" s="371"/>
      <c r="D6175" s="376"/>
    </row>
    <row r="6176" spans="1:4" x14ac:dyDescent="0.25">
      <c r="A6176" s="372" t="s">
        <v>43766</v>
      </c>
      <c r="B6176" s="372" t="s">
        <v>43767</v>
      </c>
      <c r="C6176" s="371" t="s">
        <v>6608</v>
      </c>
      <c r="D6176" s="376">
        <v>70.825100000000006</v>
      </c>
    </row>
    <row r="6177" spans="1:4" x14ac:dyDescent="0.25">
      <c r="A6177" s="372" t="s">
        <v>43768</v>
      </c>
      <c r="B6177" s="372"/>
      <c r="C6177" s="371"/>
      <c r="D6177" s="376"/>
    </row>
    <row r="6178" spans="1:4" x14ac:dyDescent="0.25">
      <c r="A6178" s="372" t="s">
        <v>43769</v>
      </c>
      <c r="B6178" s="372" t="s">
        <v>43770</v>
      </c>
      <c r="C6178" s="371" t="s">
        <v>6608</v>
      </c>
      <c r="D6178" s="376">
        <v>23.87</v>
      </c>
    </row>
    <row r="6179" spans="1:4" x14ac:dyDescent="0.25">
      <c r="A6179" s="372" t="s">
        <v>43771</v>
      </c>
      <c r="B6179" s="372" t="s">
        <v>43772</v>
      </c>
      <c r="C6179" s="371" t="s">
        <v>6608</v>
      </c>
      <c r="D6179" s="376">
        <v>36</v>
      </c>
    </row>
    <row r="6180" spans="1:4" x14ac:dyDescent="0.25">
      <c r="A6180" s="372" t="s">
        <v>43773</v>
      </c>
      <c r="B6180" s="372" t="s">
        <v>43774</v>
      </c>
      <c r="C6180" s="371" t="s">
        <v>6608</v>
      </c>
      <c r="D6180" s="376">
        <v>38.340000000000003</v>
      </c>
    </row>
    <row r="6181" spans="1:4" x14ac:dyDescent="0.25">
      <c r="A6181" s="372" t="s">
        <v>43775</v>
      </c>
      <c r="B6181" s="372" t="s">
        <v>43776</v>
      </c>
      <c r="C6181" s="371" t="s">
        <v>6608</v>
      </c>
      <c r="D6181" s="376">
        <v>66.98</v>
      </c>
    </row>
    <row r="6182" spans="1:4" x14ac:dyDescent="0.25">
      <c r="A6182" s="372" t="s">
        <v>43777</v>
      </c>
      <c r="B6182" s="372"/>
      <c r="C6182" s="371"/>
      <c r="D6182" s="376"/>
    </row>
    <row r="6183" spans="1:4" x14ac:dyDescent="0.25">
      <c r="A6183" s="372" t="s">
        <v>43778</v>
      </c>
      <c r="B6183" s="372" t="s">
        <v>43779</v>
      </c>
      <c r="C6183" s="371" t="s">
        <v>6608</v>
      </c>
      <c r="D6183" s="376">
        <v>16.399999999999999</v>
      </c>
    </row>
    <row r="6184" spans="1:4" x14ac:dyDescent="0.25">
      <c r="A6184" s="372" t="s">
        <v>43780</v>
      </c>
      <c r="B6184" s="372" t="s">
        <v>43781</v>
      </c>
      <c r="C6184" s="371" t="s">
        <v>6608</v>
      </c>
      <c r="D6184" s="376">
        <v>22</v>
      </c>
    </row>
    <row r="6185" spans="1:4" x14ac:dyDescent="0.25">
      <c r="A6185" s="372" t="s">
        <v>43782</v>
      </c>
      <c r="B6185" s="372"/>
      <c r="C6185" s="371"/>
      <c r="D6185" s="377"/>
    </row>
    <row r="6186" spans="1:4" x14ac:dyDescent="0.25">
      <c r="A6186" s="372" t="s">
        <v>43783</v>
      </c>
      <c r="B6186" s="372" t="s">
        <v>43784</v>
      </c>
      <c r="C6186" s="371" t="s">
        <v>6608</v>
      </c>
      <c r="D6186" s="376">
        <v>5.08</v>
      </c>
    </row>
    <row r="6187" spans="1:4" x14ac:dyDescent="0.25">
      <c r="A6187" s="372" t="s">
        <v>43785</v>
      </c>
      <c r="B6187" s="372" t="s">
        <v>43786</v>
      </c>
      <c r="C6187" s="371" t="s">
        <v>6608</v>
      </c>
      <c r="D6187" s="376">
        <v>26.83</v>
      </c>
    </row>
    <row r="6188" spans="1:4" x14ac:dyDescent="0.25">
      <c r="A6188" s="372" t="s">
        <v>43787</v>
      </c>
      <c r="B6188" s="372"/>
      <c r="C6188" s="371"/>
      <c r="D6188" s="376"/>
    </row>
    <row r="6189" spans="1:4" x14ac:dyDescent="0.25">
      <c r="A6189" s="372" t="s">
        <v>43788</v>
      </c>
      <c r="B6189" s="372" t="s">
        <v>43789</v>
      </c>
      <c r="C6189" s="371" t="s">
        <v>6594</v>
      </c>
      <c r="D6189" s="376">
        <v>492.5</v>
      </c>
    </row>
    <row r="6190" spans="1:4" x14ac:dyDescent="0.25">
      <c r="A6190" s="372" t="s">
        <v>43790</v>
      </c>
      <c r="B6190" s="372"/>
      <c r="C6190" s="371"/>
      <c r="D6190" s="376"/>
    </row>
    <row r="6191" spans="1:4" x14ac:dyDescent="0.25">
      <c r="A6191" s="372" t="s">
        <v>43791</v>
      </c>
      <c r="B6191" s="372" t="s">
        <v>43792</v>
      </c>
      <c r="C6191" s="371" t="s">
        <v>6608</v>
      </c>
      <c r="D6191" s="376">
        <v>6.13</v>
      </c>
    </row>
    <row r="6192" spans="1:4" x14ac:dyDescent="0.25">
      <c r="A6192" s="372" t="s">
        <v>43793</v>
      </c>
      <c r="B6192" s="372"/>
      <c r="C6192" s="371"/>
      <c r="D6192" s="376"/>
    </row>
    <row r="6193" spans="1:4" x14ac:dyDescent="0.25">
      <c r="A6193" s="372" t="s">
        <v>43794</v>
      </c>
      <c r="B6193" s="372" t="s">
        <v>43795</v>
      </c>
      <c r="C6193" s="371" t="s">
        <v>6608</v>
      </c>
      <c r="D6193" s="376">
        <v>71.75</v>
      </c>
    </row>
    <row r="6194" spans="1:4" x14ac:dyDescent="0.25">
      <c r="A6194" s="372" t="s">
        <v>43796</v>
      </c>
      <c r="B6194" s="372" t="s">
        <v>43797</v>
      </c>
      <c r="C6194" s="371" t="s">
        <v>6608</v>
      </c>
      <c r="D6194" s="376">
        <v>320.60000000000002</v>
      </c>
    </row>
    <row r="6195" spans="1:4" x14ac:dyDescent="0.25">
      <c r="A6195" s="372" t="s">
        <v>43798</v>
      </c>
      <c r="B6195" s="372" t="s">
        <v>43799</v>
      </c>
      <c r="C6195" s="371" t="s">
        <v>6608</v>
      </c>
      <c r="D6195" s="376">
        <v>813.93</v>
      </c>
    </row>
    <row r="6196" spans="1:4" x14ac:dyDescent="0.25">
      <c r="A6196" s="372" t="s">
        <v>43800</v>
      </c>
      <c r="B6196" s="372" t="s">
        <v>43801</v>
      </c>
      <c r="C6196" s="371" t="s">
        <v>6608</v>
      </c>
      <c r="D6196" s="376">
        <v>248.83</v>
      </c>
    </row>
    <row r="6197" spans="1:4" x14ac:dyDescent="0.25">
      <c r="A6197" s="372" t="s">
        <v>43802</v>
      </c>
      <c r="B6197" s="372" t="s">
        <v>43803</v>
      </c>
      <c r="C6197" s="371" t="s">
        <v>6608</v>
      </c>
      <c r="D6197" s="376">
        <v>103.25</v>
      </c>
    </row>
    <row r="6198" spans="1:4" x14ac:dyDescent="0.25">
      <c r="A6198" s="372" t="s">
        <v>43804</v>
      </c>
      <c r="B6198" s="372" t="s">
        <v>43805</v>
      </c>
      <c r="C6198" s="371" t="s">
        <v>6608</v>
      </c>
      <c r="D6198" s="376">
        <v>4330</v>
      </c>
    </row>
    <row r="6199" spans="1:4" x14ac:dyDescent="0.25">
      <c r="A6199" s="372" t="s">
        <v>43806</v>
      </c>
      <c r="B6199" s="372" t="s">
        <v>43807</v>
      </c>
      <c r="C6199" s="371" t="s">
        <v>6608</v>
      </c>
      <c r="D6199" s="376">
        <v>178.25</v>
      </c>
    </row>
    <row r="6200" spans="1:4" x14ac:dyDescent="0.25">
      <c r="A6200" s="372" t="s">
        <v>43808</v>
      </c>
      <c r="B6200" s="372" t="s">
        <v>43809</v>
      </c>
      <c r="C6200" s="371" t="s">
        <v>6608</v>
      </c>
      <c r="D6200" s="376">
        <v>898.92</v>
      </c>
    </row>
    <row r="6201" spans="1:4" x14ac:dyDescent="0.25">
      <c r="A6201" s="372" t="s">
        <v>43810</v>
      </c>
      <c r="B6201" s="372" t="s">
        <v>43811</v>
      </c>
      <c r="C6201" s="371" t="s">
        <v>6608</v>
      </c>
      <c r="D6201" s="376">
        <v>738.39</v>
      </c>
    </row>
    <row r="6202" spans="1:4" x14ac:dyDescent="0.25">
      <c r="A6202" s="372" t="s">
        <v>43812</v>
      </c>
      <c r="B6202" s="372" t="s">
        <v>43813</v>
      </c>
      <c r="C6202" s="371" t="s">
        <v>6608</v>
      </c>
      <c r="D6202" s="376">
        <v>1639.54</v>
      </c>
    </row>
    <row r="6203" spans="1:4" x14ac:dyDescent="0.25">
      <c r="A6203" s="372" t="s">
        <v>43814</v>
      </c>
      <c r="B6203" s="372" t="s">
        <v>43815</v>
      </c>
      <c r="C6203" s="371" t="s">
        <v>6608</v>
      </c>
      <c r="D6203" s="376">
        <v>1487.84</v>
      </c>
    </row>
    <row r="6204" spans="1:4" x14ac:dyDescent="0.25">
      <c r="A6204" s="372" t="s">
        <v>43816</v>
      </c>
      <c r="B6204" s="372" t="s">
        <v>43817</v>
      </c>
      <c r="C6204" s="371" t="s">
        <v>6608</v>
      </c>
      <c r="D6204" s="376">
        <v>77</v>
      </c>
    </row>
    <row r="6205" spans="1:4" x14ac:dyDescent="0.25">
      <c r="A6205" s="372" t="s">
        <v>43818</v>
      </c>
      <c r="B6205" s="372" t="s">
        <v>43819</v>
      </c>
      <c r="C6205" s="371" t="s">
        <v>6608</v>
      </c>
      <c r="D6205" s="376">
        <v>21.15</v>
      </c>
    </row>
    <row r="6206" spans="1:4" x14ac:dyDescent="0.25">
      <c r="A6206" s="372" t="s">
        <v>43820</v>
      </c>
      <c r="B6206" s="372" t="s">
        <v>43821</v>
      </c>
      <c r="C6206" s="371" t="s">
        <v>6608</v>
      </c>
      <c r="D6206" s="376">
        <v>597.20000000000005</v>
      </c>
    </row>
    <row r="6207" spans="1:4" x14ac:dyDescent="0.25">
      <c r="A6207" s="372" t="s">
        <v>43822</v>
      </c>
      <c r="B6207" s="372"/>
      <c r="C6207" s="371"/>
      <c r="D6207" s="376"/>
    </row>
    <row r="6208" spans="1:4" x14ac:dyDescent="0.25">
      <c r="A6208" s="372" t="s">
        <v>43823</v>
      </c>
      <c r="B6208" s="372"/>
      <c r="C6208" s="371"/>
      <c r="D6208" s="376"/>
    </row>
    <row r="6209" spans="1:4" x14ac:dyDescent="0.25">
      <c r="A6209" s="372" t="s">
        <v>43824</v>
      </c>
      <c r="B6209" s="372" t="s">
        <v>43825</v>
      </c>
      <c r="C6209" s="371" t="s">
        <v>6608</v>
      </c>
      <c r="D6209" s="376">
        <v>227.9</v>
      </c>
    </row>
    <row r="6210" spans="1:4" x14ac:dyDescent="0.25">
      <c r="A6210" s="372" t="s">
        <v>43826</v>
      </c>
      <c r="B6210" s="372" t="s">
        <v>43827</v>
      </c>
      <c r="C6210" s="371" t="s">
        <v>6608</v>
      </c>
      <c r="D6210" s="376">
        <v>340</v>
      </c>
    </row>
    <row r="6211" spans="1:4" x14ac:dyDescent="0.25">
      <c r="A6211" s="372" t="s">
        <v>43828</v>
      </c>
      <c r="B6211" s="372"/>
      <c r="C6211" s="371"/>
      <c r="D6211" s="376"/>
    </row>
    <row r="6212" spans="1:4" x14ac:dyDescent="0.25">
      <c r="A6212" s="372" t="s">
        <v>43829</v>
      </c>
      <c r="B6212" s="372" t="s">
        <v>43830</v>
      </c>
      <c r="C6212" s="371" t="s">
        <v>6608</v>
      </c>
      <c r="D6212" s="376">
        <v>12.75</v>
      </c>
    </row>
    <row r="6213" spans="1:4" x14ac:dyDescent="0.25">
      <c r="A6213" s="372" t="s">
        <v>43831</v>
      </c>
      <c r="B6213" s="372" t="s">
        <v>43832</v>
      </c>
      <c r="C6213" s="371" t="s">
        <v>6608</v>
      </c>
      <c r="D6213" s="376">
        <v>79.989999999999995</v>
      </c>
    </row>
    <row r="6214" spans="1:4" x14ac:dyDescent="0.25">
      <c r="A6214" s="372" t="s">
        <v>43833</v>
      </c>
      <c r="B6214" s="372" t="s">
        <v>43834</v>
      </c>
      <c r="C6214" s="371" t="s">
        <v>6608</v>
      </c>
      <c r="D6214" s="376">
        <v>69.260000000000005</v>
      </c>
    </row>
    <row r="6215" spans="1:4" x14ac:dyDescent="0.25">
      <c r="A6215" s="372" t="s">
        <v>43835</v>
      </c>
      <c r="B6215" s="372"/>
      <c r="C6215" s="371"/>
      <c r="D6215" s="376"/>
    </row>
    <row r="6216" spans="1:4" x14ac:dyDescent="0.25">
      <c r="A6216" s="372" t="s">
        <v>43836</v>
      </c>
      <c r="B6216" s="372" t="s">
        <v>43837</v>
      </c>
      <c r="C6216" s="371" t="s">
        <v>6608</v>
      </c>
      <c r="D6216" s="376">
        <v>159</v>
      </c>
    </row>
    <row r="6217" spans="1:4" x14ac:dyDescent="0.25">
      <c r="A6217" s="372" t="s">
        <v>43838</v>
      </c>
      <c r="B6217" s="372" t="s">
        <v>43839</v>
      </c>
      <c r="C6217" s="371" t="s">
        <v>6608</v>
      </c>
      <c r="D6217" s="376">
        <v>712.09</v>
      </c>
    </row>
    <row r="6218" spans="1:4" x14ac:dyDescent="0.25">
      <c r="A6218" s="372" t="s">
        <v>43840</v>
      </c>
      <c r="B6218" s="372" t="s">
        <v>43841</v>
      </c>
      <c r="C6218" s="371" t="s">
        <v>6608</v>
      </c>
      <c r="D6218" s="376">
        <v>170</v>
      </c>
    </row>
    <row r="6219" spans="1:4" x14ac:dyDescent="0.25">
      <c r="A6219" s="372" t="s">
        <v>43842</v>
      </c>
      <c r="B6219" s="372" t="s">
        <v>43843</v>
      </c>
      <c r="C6219" s="371" t="s">
        <v>6608</v>
      </c>
      <c r="D6219" s="376">
        <v>142.75</v>
      </c>
    </row>
    <row r="6220" spans="1:4" x14ac:dyDescent="0.25">
      <c r="A6220" s="372" t="s">
        <v>43844</v>
      </c>
      <c r="B6220" s="372"/>
      <c r="C6220" s="371"/>
      <c r="D6220" s="376"/>
    </row>
    <row r="6221" spans="1:4" x14ac:dyDescent="0.25">
      <c r="A6221" s="372" t="s">
        <v>43845</v>
      </c>
      <c r="B6221" s="372" t="s">
        <v>43846</v>
      </c>
      <c r="C6221" s="371" t="s">
        <v>6608</v>
      </c>
      <c r="D6221" s="376">
        <v>61.56</v>
      </c>
    </row>
    <row r="6222" spans="1:4" x14ac:dyDescent="0.25">
      <c r="A6222" s="372" t="s">
        <v>43847</v>
      </c>
      <c r="B6222" s="372" t="s">
        <v>43848</v>
      </c>
      <c r="C6222" s="371" t="s">
        <v>6608</v>
      </c>
      <c r="D6222" s="376">
        <v>77.69</v>
      </c>
    </row>
    <row r="6223" spans="1:4" x14ac:dyDescent="0.25">
      <c r="A6223" s="372" t="s">
        <v>43849</v>
      </c>
      <c r="B6223" s="372" t="s">
        <v>43850</v>
      </c>
      <c r="C6223" s="371" t="s">
        <v>6608</v>
      </c>
      <c r="D6223" s="376">
        <v>287.88</v>
      </c>
    </row>
    <row r="6224" spans="1:4" x14ac:dyDescent="0.25">
      <c r="A6224" s="372" t="s">
        <v>43851</v>
      </c>
      <c r="B6224" s="372" t="s">
        <v>43852</v>
      </c>
      <c r="C6224" s="371" t="s">
        <v>6608</v>
      </c>
      <c r="D6224" s="376">
        <v>368.51</v>
      </c>
    </row>
    <row r="6225" spans="1:4" x14ac:dyDescent="0.25">
      <c r="A6225" s="372" t="s">
        <v>43853</v>
      </c>
      <c r="B6225" s="372"/>
      <c r="C6225" s="371"/>
      <c r="D6225" s="376"/>
    </row>
    <row r="6226" spans="1:4" x14ac:dyDescent="0.25">
      <c r="A6226" s="372" t="s">
        <v>43854</v>
      </c>
      <c r="B6226" s="372" t="s">
        <v>43855</v>
      </c>
      <c r="C6226" s="371" t="s">
        <v>6608</v>
      </c>
      <c r="D6226" s="376">
        <v>3.49</v>
      </c>
    </row>
    <row r="6227" spans="1:4" x14ac:dyDescent="0.25">
      <c r="A6227" s="372" t="s">
        <v>43856</v>
      </c>
      <c r="B6227" s="372" t="s">
        <v>43857</v>
      </c>
      <c r="C6227" s="371" t="s">
        <v>6608</v>
      </c>
      <c r="D6227" s="376">
        <v>51.42</v>
      </c>
    </row>
    <row r="6228" spans="1:4" x14ac:dyDescent="0.25">
      <c r="A6228" s="372" t="s">
        <v>43858</v>
      </c>
      <c r="B6228" s="372" t="s">
        <v>43859</v>
      </c>
      <c r="C6228" s="371" t="s">
        <v>6608</v>
      </c>
      <c r="D6228" s="376">
        <v>35</v>
      </c>
    </row>
    <row r="6229" spans="1:4" x14ac:dyDescent="0.25">
      <c r="A6229" s="372" t="s">
        <v>43860</v>
      </c>
      <c r="B6229" s="372" t="s">
        <v>43861</v>
      </c>
      <c r="C6229" s="371" t="s">
        <v>6608</v>
      </c>
      <c r="D6229" s="376">
        <v>32.33</v>
      </c>
    </row>
    <row r="6230" spans="1:4" x14ac:dyDescent="0.25">
      <c r="A6230" s="372" t="s">
        <v>43862</v>
      </c>
      <c r="B6230" s="372" t="s">
        <v>43863</v>
      </c>
      <c r="C6230" s="371" t="s">
        <v>6608</v>
      </c>
      <c r="D6230" s="376">
        <v>33.909999999999997</v>
      </c>
    </row>
    <row r="6231" spans="1:4" x14ac:dyDescent="0.25">
      <c r="A6231" s="372" t="s">
        <v>43864</v>
      </c>
      <c r="B6231" s="372"/>
      <c r="C6231" s="371"/>
      <c r="D6231" s="376"/>
    </row>
    <row r="6232" spans="1:4" x14ac:dyDescent="0.25">
      <c r="A6232" s="372" t="s">
        <v>43865</v>
      </c>
      <c r="B6232" s="372" t="s">
        <v>43866</v>
      </c>
      <c r="C6232" s="371" t="s">
        <v>6608</v>
      </c>
      <c r="D6232" s="376">
        <v>24.58</v>
      </c>
    </row>
    <row r="6233" spans="1:4" x14ac:dyDescent="0.25">
      <c r="A6233" s="372" t="s">
        <v>43867</v>
      </c>
      <c r="B6233" s="372" t="s">
        <v>43868</v>
      </c>
      <c r="C6233" s="371" t="s">
        <v>6608</v>
      </c>
      <c r="D6233" s="376">
        <v>4.99</v>
      </c>
    </row>
    <row r="6234" spans="1:4" x14ac:dyDescent="0.25">
      <c r="A6234" s="372" t="s">
        <v>43869</v>
      </c>
      <c r="B6234" s="372"/>
      <c r="C6234" s="371"/>
      <c r="D6234" s="376"/>
    </row>
    <row r="6235" spans="1:4" x14ac:dyDescent="0.25">
      <c r="A6235" s="372" t="s">
        <v>43870</v>
      </c>
      <c r="B6235" s="372"/>
      <c r="C6235" s="371"/>
      <c r="D6235" s="376"/>
    </row>
    <row r="6236" spans="1:4" x14ac:dyDescent="0.25">
      <c r="A6236" s="372" t="s">
        <v>43871</v>
      </c>
      <c r="B6236" s="372" t="s">
        <v>43872</v>
      </c>
      <c r="C6236" s="371" t="s">
        <v>6608</v>
      </c>
      <c r="D6236" s="376">
        <v>87.082499999999996</v>
      </c>
    </row>
    <row r="6237" spans="1:4" x14ac:dyDescent="0.25">
      <c r="A6237" s="372" t="s">
        <v>43873</v>
      </c>
      <c r="B6237" s="372"/>
      <c r="C6237" s="371"/>
      <c r="D6237" s="376"/>
    </row>
    <row r="6238" spans="1:4" x14ac:dyDescent="0.25">
      <c r="A6238" s="372" t="s">
        <v>43874</v>
      </c>
      <c r="B6238" s="372" t="s">
        <v>43875</v>
      </c>
      <c r="C6238" s="371" t="s">
        <v>6608</v>
      </c>
      <c r="D6238" s="376">
        <v>189.85</v>
      </c>
    </row>
    <row r="6239" spans="1:4" x14ac:dyDescent="0.25">
      <c r="A6239" s="372" t="s">
        <v>43876</v>
      </c>
      <c r="B6239" s="372"/>
      <c r="C6239" s="371"/>
      <c r="D6239" s="376"/>
    </row>
    <row r="6240" spans="1:4" x14ac:dyDescent="0.25">
      <c r="A6240" s="372" t="s">
        <v>43877</v>
      </c>
      <c r="B6240" s="372" t="s">
        <v>43878</v>
      </c>
      <c r="C6240" s="371" t="s">
        <v>6608</v>
      </c>
      <c r="D6240" s="376">
        <v>158.5</v>
      </c>
    </row>
    <row r="6241" spans="1:4" x14ac:dyDescent="0.25">
      <c r="A6241" s="372" t="s">
        <v>43879</v>
      </c>
      <c r="B6241" s="372" t="s">
        <v>43880</v>
      </c>
      <c r="C6241" s="371" t="s">
        <v>6608</v>
      </c>
      <c r="D6241" s="376">
        <v>130.62</v>
      </c>
    </row>
    <row r="6242" spans="1:4" x14ac:dyDescent="0.25">
      <c r="A6242" s="372" t="s">
        <v>43881</v>
      </c>
      <c r="B6242" s="372" t="s">
        <v>43882</v>
      </c>
      <c r="C6242" s="371" t="s">
        <v>6608</v>
      </c>
      <c r="D6242" s="376">
        <v>251.1</v>
      </c>
    </row>
    <row r="6243" spans="1:4" x14ac:dyDescent="0.25">
      <c r="A6243" s="372" t="s">
        <v>43883</v>
      </c>
      <c r="B6243" s="372" t="s">
        <v>43884</v>
      </c>
      <c r="C6243" s="371" t="s">
        <v>6608</v>
      </c>
      <c r="D6243" s="376">
        <v>175.35</v>
      </c>
    </row>
    <row r="6244" spans="1:4" x14ac:dyDescent="0.25">
      <c r="A6244" s="372" t="s">
        <v>43885</v>
      </c>
      <c r="B6244" s="372"/>
      <c r="C6244" s="371"/>
      <c r="D6244" s="376"/>
    </row>
    <row r="6245" spans="1:4" x14ac:dyDescent="0.25">
      <c r="A6245" s="372" t="s">
        <v>43886</v>
      </c>
      <c r="B6245" s="372"/>
      <c r="C6245" s="371"/>
      <c r="D6245" s="376"/>
    </row>
    <row r="6246" spans="1:4" x14ac:dyDescent="0.25">
      <c r="A6246" s="372" t="s">
        <v>43887</v>
      </c>
      <c r="B6246" s="372" t="s">
        <v>43888</v>
      </c>
      <c r="C6246" s="371" t="s">
        <v>6608</v>
      </c>
      <c r="D6246" s="376">
        <v>229.79</v>
      </c>
    </row>
    <row r="6247" spans="1:4" x14ac:dyDescent="0.25">
      <c r="A6247" s="372" t="s">
        <v>43889</v>
      </c>
      <c r="B6247" s="372" t="s">
        <v>43890</v>
      </c>
      <c r="C6247" s="371" t="s">
        <v>6608</v>
      </c>
      <c r="D6247" s="376">
        <v>299.99</v>
      </c>
    </row>
    <row r="6248" spans="1:4" x14ac:dyDescent="0.25">
      <c r="A6248" s="372" t="s">
        <v>43891</v>
      </c>
      <c r="B6248" s="372"/>
      <c r="C6248" s="371"/>
      <c r="D6248" s="376"/>
    </row>
    <row r="6249" spans="1:4" x14ac:dyDescent="0.25">
      <c r="A6249" s="372" t="s">
        <v>43892</v>
      </c>
      <c r="B6249" s="372" t="s">
        <v>43893</v>
      </c>
      <c r="C6249" s="371" t="s">
        <v>6608</v>
      </c>
      <c r="D6249" s="376">
        <v>1000.91</v>
      </c>
    </row>
    <row r="6250" spans="1:4" x14ac:dyDescent="0.25">
      <c r="A6250" s="372" t="s">
        <v>43894</v>
      </c>
      <c r="B6250" s="372"/>
      <c r="C6250" s="371"/>
      <c r="D6250" s="376"/>
    </row>
    <row r="6251" spans="1:4" x14ac:dyDescent="0.25">
      <c r="A6251" s="372" t="s">
        <v>43895</v>
      </c>
      <c r="B6251" s="372" t="s">
        <v>43896</v>
      </c>
      <c r="C6251" s="371" t="s">
        <v>6608</v>
      </c>
      <c r="D6251" s="376">
        <v>125.71</v>
      </c>
    </row>
    <row r="6252" spans="1:4" x14ac:dyDescent="0.25">
      <c r="A6252" s="372" t="s">
        <v>43897</v>
      </c>
      <c r="B6252" s="372" t="s">
        <v>43898</v>
      </c>
      <c r="C6252" s="371" t="s">
        <v>6608</v>
      </c>
      <c r="D6252" s="376">
        <v>183</v>
      </c>
    </row>
    <row r="6253" spans="1:4" x14ac:dyDescent="0.25">
      <c r="A6253" s="372" t="s">
        <v>43899</v>
      </c>
      <c r="B6253" s="372"/>
      <c r="C6253" s="371"/>
      <c r="D6253" s="376"/>
    </row>
    <row r="6254" spans="1:4" x14ac:dyDescent="0.25">
      <c r="A6254" s="372" t="s">
        <v>43900</v>
      </c>
      <c r="B6254" s="372" t="s">
        <v>43901</v>
      </c>
      <c r="C6254" s="371" t="s">
        <v>6608</v>
      </c>
      <c r="D6254" s="376">
        <v>29.83</v>
      </c>
    </row>
    <row r="6255" spans="1:4" x14ac:dyDescent="0.25">
      <c r="A6255" s="372" t="s">
        <v>43902</v>
      </c>
      <c r="B6255" s="372" t="s">
        <v>43903</v>
      </c>
      <c r="C6255" s="371" t="s">
        <v>6608</v>
      </c>
      <c r="D6255" s="376">
        <v>30.03</v>
      </c>
    </row>
    <row r="6256" spans="1:4" x14ac:dyDescent="0.25">
      <c r="A6256" s="372" t="s">
        <v>43904</v>
      </c>
      <c r="B6256" s="372"/>
      <c r="C6256" s="371"/>
      <c r="D6256" s="376"/>
    </row>
    <row r="6257" spans="1:4" x14ac:dyDescent="0.25">
      <c r="A6257" s="372" t="s">
        <v>43905</v>
      </c>
      <c r="B6257" s="372" t="s">
        <v>43906</v>
      </c>
      <c r="C6257" s="371" t="s">
        <v>6608</v>
      </c>
      <c r="D6257" s="376">
        <v>237.28</v>
      </c>
    </row>
    <row r="6258" spans="1:4" x14ac:dyDescent="0.25">
      <c r="A6258" s="372" t="s">
        <v>43907</v>
      </c>
      <c r="B6258" s="372" t="s">
        <v>43908</v>
      </c>
      <c r="C6258" s="371" t="s">
        <v>6608</v>
      </c>
      <c r="D6258" s="376">
        <v>220.72</v>
      </c>
    </row>
    <row r="6259" spans="1:4" x14ac:dyDescent="0.25">
      <c r="A6259" s="372" t="s">
        <v>43909</v>
      </c>
      <c r="B6259" s="372" t="s">
        <v>43910</v>
      </c>
      <c r="C6259" s="371" t="s">
        <v>6608</v>
      </c>
      <c r="D6259" s="376">
        <v>200.76</v>
      </c>
    </row>
    <row r="6260" spans="1:4" x14ac:dyDescent="0.25">
      <c r="A6260" s="372" t="s">
        <v>43911</v>
      </c>
      <c r="B6260" s="372" t="s">
        <v>43912</v>
      </c>
      <c r="C6260" s="371" t="s">
        <v>6608</v>
      </c>
      <c r="D6260" s="376">
        <v>153.43</v>
      </c>
    </row>
    <row r="6261" spans="1:4" x14ac:dyDescent="0.25">
      <c r="A6261" s="372" t="s">
        <v>43913</v>
      </c>
      <c r="B6261" s="372" t="s">
        <v>43914</v>
      </c>
      <c r="C6261" s="371" t="s">
        <v>6608</v>
      </c>
      <c r="D6261" s="376">
        <v>244.37</v>
      </c>
    </row>
    <row r="6262" spans="1:4" x14ac:dyDescent="0.25">
      <c r="A6262" s="372" t="s">
        <v>43915</v>
      </c>
      <c r="B6262" s="372" t="s">
        <v>43916</v>
      </c>
      <c r="C6262" s="371" t="s">
        <v>6608</v>
      </c>
      <c r="D6262" s="376">
        <v>354.98</v>
      </c>
    </row>
    <row r="6263" spans="1:4" x14ac:dyDescent="0.25">
      <c r="A6263" s="372" t="s">
        <v>43917</v>
      </c>
      <c r="B6263" s="372" t="s">
        <v>43918</v>
      </c>
      <c r="C6263" s="371" t="s">
        <v>6608</v>
      </c>
      <c r="D6263" s="376">
        <v>732.94</v>
      </c>
    </row>
    <row r="6264" spans="1:4" x14ac:dyDescent="0.25">
      <c r="A6264" s="372" t="s">
        <v>43919</v>
      </c>
      <c r="B6264" s="372"/>
      <c r="C6264" s="371"/>
      <c r="D6264" s="376"/>
    </row>
    <row r="6265" spans="1:4" x14ac:dyDescent="0.25">
      <c r="A6265" s="372" t="s">
        <v>43920</v>
      </c>
      <c r="B6265" s="372"/>
      <c r="C6265" s="371"/>
      <c r="D6265" s="376"/>
    </row>
    <row r="6266" spans="1:4" x14ac:dyDescent="0.25">
      <c r="A6266" s="372" t="s">
        <v>43921</v>
      </c>
      <c r="B6266" s="372" t="s">
        <v>43922</v>
      </c>
      <c r="C6266" s="371" t="s">
        <v>6608</v>
      </c>
      <c r="D6266" s="376">
        <v>1199</v>
      </c>
    </row>
    <row r="6267" spans="1:4" x14ac:dyDescent="0.25">
      <c r="A6267" s="372" t="s">
        <v>43923</v>
      </c>
      <c r="B6267" s="372" t="s">
        <v>43924</v>
      </c>
      <c r="C6267" s="371" t="s">
        <v>6608</v>
      </c>
      <c r="D6267" s="376">
        <v>553.45000000000005</v>
      </c>
    </row>
    <row r="6268" spans="1:4" x14ac:dyDescent="0.25">
      <c r="A6268" s="372" t="s">
        <v>43925</v>
      </c>
      <c r="B6268" s="372"/>
      <c r="C6268" s="371"/>
      <c r="D6268" s="376"/>
    </row>
    <row r="6269" spans="1:4" x14ac:dyDescent="0.25">
      <c r="A6269" s="372" t="s">
        <v>43926</v>
      </c>
      <c r="B6269" s="372" t="s">
        <v>43927</v>
      </c>
      <c r="C6269" s="371" t="s">
        <v>6608</v>
      </c>
      <c r="D6269" s="376">
        <v>243.64</v>
      </c>
    </row>
    <row r="6270" spans="1:4" x14ac:dyDescent="0.25">
      <c r="A6270" s="372" t="s">
        <v>43928</v>
      </c>
      <c r="B6270" s="372" t="s">
        <v>43929</v>
      </c>
      <c r="C6270" s="371" t="s">
        <v>6608</v>
      </c>
      <c r="D6270" s="376">
        <v>150.26</v>
      </c>
    </row>
    <row r="6271" spans="1:4" x14ac:dyDescent="0.25">
      <c r="A6271" s="372" t="s">
        <v>43930</v>
      </c>
      <c r="B6271" s="372" t="s">
        <v>43931</v>
      </c>
      <c r="C6271" s="371" t="s">
        <v>6608</v>
      </c>
      <c r="D6271" s="376">
        <v>149</v>
      </c>
    </row>
    <row r="6272" spans="1:4" x14ac:dyDescent="0.25">
      <c r="A6272" s="372" t="s">
        <v>43932</v>
      </c>
      <c r="B6272" s="372" t="s">
        <v>43933</v>
      </c>
      <c r="C6272" s="371" t="s">
        <v>6608</v>
      </c>
      <c r="D6272" s="376">
        <v>171.38</v>
      </c>
    </row>
    <row r="6273" spans="1:4" x14ac:dyDescent="0.25">
      <c r="A6273" s="372" t="s">
        <v>43934</v>
      </c>
      <c r="B6273" s="372" t="s">
        <v>43935</v>
      </c>
      <c r="C6273" s="371" t="s">
        <v>6608</v>
      </c>
      <c r="D6273" s="376">
        <v>118.15</v>
      </c>
    </row>
    <row r="6274" spans="1:4" x14ac:dyDescent="0.25">
      <c r="A6274" s="372" t="s">
        <v>43936</v>
      </c>
      <c r="B6274" s="372" t="s">
        <v>43937</v>
      </c>
      <c r="C6274" s="371" t="s">
        <v>6608</v>
      </c>
      <c r="D6274" s="376">
        <v>153.97999999999999</v>
      </c>
    </row>
    <row r="6275" spans="1:4" x14ac:dyDescent="0.25">
      <c r="A6275" s="372" t="s">
        <v>43938</v>
      </c>
      <c r="B6275" s="372" t="s">
        <v>43939</v>
      </c>
      <c r="C6275" s="371" t="s">
        <v>6608</v>
      </c>
      <c r="D6275" s="376">
        <v>124.78</v>
      </c>
    </row>
    <row r="6276" spans="1:4" x14ac:dyDescent="0.25">
      <c r="A6276" s="372" t="s">
        <v>43940</v>
      </c>
      <c r="B6276" s="372" t="s">
        <v>43941</v>
      </c>
      <c r="C6276" s="371" t="s">
        <v>6608</v>
      </c>
      <c r="D6276" s="376">
        <v>100.16</v>
      </c>
    </row>
    <row r="6277" spans="1:4" x14ac:dyDescent="0.25">
      <c r="A6277" s="372" t="s">
        <v>43942</v>
      </c>
      <c r="B6277" s="372"/>
      <c r="C6277" s="371"/>
      <c r="D6277" s="376"/>
    </row>
    <row r="6278" spans="1:4" x14ac:dyDescent="0.25">
      <c r="A6278" s="372" t="s">
        <v>43943</v>
      </c>
      <c r="B6278" s="372"/>
      <c r="C6278" s="371"/>
      <c r="D6278" s="376"/>
    </row>
    <row r="6279" spans="1:4" x14ac:dyDescent="0.25">
      <c r="A6279" s="372" t="s">
        <v>43944</v>
      </c>
      <c r="B6279" s="372" t="s">
        <v>43945</v>
      </c>
      <c r="C6279" s="371" t="s">
        <v>6599</v>
      </c>
      <c r="D6279" s="376">
        <v>1149.5</v>
      </c>
    </row>
    <row r="6280" spans="1:4" x14ac:dyDescent="0.25">
      <c r="A6280" s="372" t="s">
        <v>43946</v>
      </c>
      <c r="B6280" s="372"/>
      <c r="C6280" s="371"/>
      <c r="D6280" s="376"/>
    </row>
    <row r="6281" spans="1:4" x14ac:dyDescent="0.25">
      <c r="A6281" s="372" t="s">
        <v>43947</v>
      </c>
      <c r="B6281" s="372"/>
      <c r="C6281" s="371"/>
      <c r="D6281" s="376"/>
    </row>
    <row r="6282" spans="1:4" x14ac:dyDescent="0.25">
      <c r="A6282" s="372" t="s">
        <v>43948</v>
      </c>
      <c r="B6282" s="372" t="s">
        <v>43949</v>
      </c>
      <c r="C6282" s="371" t="s">
        <v>6590</v>
      </c>
      <c r="D6282" s="376">
        <v>7.1</v>
      </c>
    </row>
    <row r="6283" spans="1:4" x14ac:dyDescent="0.25">
      <c r="A6283" s="372" t="s">
        <v>43950</v>
      </c>
      <c r="B6283" s="372" t="s">
        <v>43951</v>
      </c>
      <c r="C6283" s="371" t="s">
        <v>6608</v>
      </c>
      <c r="D6283" s="376">
        <v>10</v>
      </c>
    </row>
    <row r="6284" spans="1:4" x14ac:dyDescent="0.25">
      <c r="A6284" s="372" t="s">
        <v>43952</v>
      </c>
      <c r="B6284" s="372"/>
      <c r="C6284" s="371"/>
      <c r="D6284" s="376"/>
    </row>
    <row r="6285" spans="1:4" x14ac:dyDescent="0.25">
      <c r="A6285" s="372" t="s">
        <v>43953</v>
      </c>
      <c r="B6285" s="372" t="s">
        <v>43954</v>
      </c>
      <c r="C6285" s="371" t="s">
        <v>6590</v>
      </c>
      <c r="D6285" s="376">
        <v>1.08</v>
      </c>
    </row>
    <row r="6286" spans="1:4" x14ac:dyDescent="0.25">
      <c r="A6286" s="372" t="s">
        <v>43955</v>
      </c>
      <c r="B6286" s="372"/>
      <c r="C6286" s="371"/>
      <c r="D6286" s="376"/>
    </row>
    <row r="6287" spans="1:4" x14ac:dyDescent="0.25">
      <c r="A6287" s="372" t="s">
        <v>43956</v>
      </c>
      <c r="B6287" s="372"/>
      <c r="C6287" s="371"/>
      <c r="D6287" s="376"/>
    </row>
    <row r="6288" spans="1:4" x14ac:dyDescent="0.25">
      <c r="A6288" s="372" t="s">
        <v>43957</v>
      </c>
      <c r="B6288" s="372" t="s">
        <v>43958</v>
      </c>
      <c r="C6288" s="371" t="s">
        <v>6594</v>
      </c>
      <c r="D6288" s="376">
        <v>9.5</v>
      </c>
    </row>
    <row r="6289" spans="1:4" x14ac:dyDescent="0.25">
      <c r="A6289" s="372" t="s">
        <v>43959</v>
      </c>
      <c r="B6289" s="372"/>
      <c r="C6289" s="371"/>
      <c r="D6289" s="376"/>
    </row>
    <row r="6290" spans="1:4" x14ac:dyDescent="0.25">
      <c r="A6290" s="372" t="s">
        <v>43960</v>
      </c>
      <c r="B6290" s="372" t="s">
        <v>43961</v>
      </c>
      <c r="C6290" s="371" t="s">
        <v>6594</v>
      </c>
      <c r="D6290" s="376">
        <v>3.45</v>
      </c>
    </row>
    <row r="6291" spans="1:4" x14ac:dyDescent="0.25">
      <c r="A6291" s="372" t="s">
        <v>43962</v>
      </c>
      <c r="B6291" s="372" t="s">
        <v>43963</v>
      </c>
      <c r="C6291" s="371" t="s">
        <v>6594</v>
      </c>
      <c r="D6291" s="376">
        <v>3.59</v>
      </c>
    </row>
    <row r="6292" spans="1:4" x14ac:dyDescent="0.25">
      <c r="A6292" s="372" t="s">
        <v>43964</v>
      </c>
      <c r="B6292" s="372"/>
      <c r="C6292" s="371"/>
      <c r="D6292" s="376"/>
    </row>
    <row r="6293" spans="1:4" x14ac:dyDescent="0.25">
      <c r="A6293" s="372" t="s">
        <v>43965</v>
      </c>
      <c r="B6293" s="372"/>
      <c r="C6293" s="371"/>
      <c r="D6293" s="376"/>
    </row>
    <row r="6294" spans="1:4" x14ac:dyDescent="0.25">
      <c r="A6294" s="372" t="s">
        <v>43966</v>
      </c>
      <c r="B6294" s="372" t="s">
        <v>43967</v>
      </c>
      <c r="C6294" s="371" t="s">
        <v>6590</v>
      </c>
      <c r="D6294" s="376">
        <v>80.22</v>
      </c>
    </row>
    <row r="6295" spans="1:4" x14ac:dyDescent="0.25">
      <c r="A6295" s="372" t="s">
        <v>43968</v>
      </c>
      <c r="B6295" s="372"/>
      <c r="C6295" s="371"/>
      <c r="D6295" s="376"/>
    </row>
    <row r="6296" spans="1:4" x14ac:dyDescent="0.25">
      <c r="A6296" s="372" t="s">
        <v>43969</v>
      </c>
      <c r="B6296" s="372" t="s">
        <v>43970</v>
      </c>
      <c r="C6296" s="371" t="s">
        <v>6590</v>
      </c>
      <c r="D6296" s="376">
        <v>51.5</v>
      </c>
    </row>
    <row r="6297" spans="1:4" x14ac:dyDescent="0.25">
      <c r="A6297" s="372" t="s">
        <v>43971</v>
      </c>
      <c r="B6297" s="372" t="s">
        <v>43972</v>
      </c>
      <c r="C6297" s="371" t="s">
        <v>6590</v>
      </c>
      <c r="D6297" s="376">
        <v>51.5</v>
      </c>
    </row>
    <row r="6298" spans="1:4" x14ac:dyDescent="0.25">
      <c r="A6298" s="372" t="s">
        <v>43973</v>
      </c>
      <c r="B6298" s="372" t="s">
        <v>43974</v>
      </c>
      <c r="C6298" s="371" t="s">
        <v>6590</v>
      </c>
      <c r="D6298" s="376">
        <v>125</v>
      </c>
    </row>
    <row r="6299" spans="1:4" x14ac:dyDescent="0.25">
      <c r="A6299" s="372" t="s">
        <v>43975</v>
      </c>
      <c r="B6299" s="372" t="s">
        <v>43976</v>
      </c>
      <c r="C6299" s="371" t="s">
        <v>6590</v>
      </c>
      <c r="D6299" s="376">
        <v>98.69</v>
      </c>
    </row>
    <row r="6300" spans="1:4" x14ac:dyDescent="0.25">
      <c r="A6300" s="372" t="s">
        <v>43977</v>
      </c>
      <c r="B6300" s="372" t="s">
        <v>43978</v>
      </c>
      <c r="C6300" s="371" t="s">
        <v>6590</v>
      </c>
      <c r="D6300" s="376">
        <v>88.59</v>
      </c>
    </row>
    <row r="6301" spans="1:4" x14ac:dyDescent="0.25">
      <c r="A6301" s="372" t="s">
        <v>43979</v>
      </c>
      <c r="B6301" s="372" t="s">
        <v>43980</v>
      </c>
      <c r="C6301" s="371" t="s">
        <v>6590</v>
      </c>
      <c r="D6301" s="376">
        <v>63.74</v>
      </c>
    </row>
    <row r="6302" spans="1:4" x14ac:dyDescent="0.25">
      <c r="A6302" s="372" t="s">
        <v>43981</v>
      </c>
      <c r="B6302" s="372"/>
      <c r="C6302" s="371"/>
      <c r="D6302" s="376"/>
    </row>
    <row r="6303" spans="1:4" x14ac:dyDescent="0.25">
      <c r="A6303" s="372" t="s">
        <v>43982</v>
      </c>
      <c r="B6303" s="372"/>
      <c r="C6303" s="371"/>
      <c r="D6303" s="376"/>
    </row>
    <row r="6304" spans="1:4" x14ac:dyDescent="0.25">
      <c r="A6304" s="372" t="s">
        <v>43983</v>
      </c>
      <c r="B6304" s="372" t="s">
        <v>43984</v>
      </c>
      <c r="C6304" s="371" t="s">
        <v>6590</v>
      </c>
      <c r="D6304" s="376">
        <v>51.86</v>
      </c>
    </row>
    <row r="6305" spans="1:4" x14ac:dyDescent="0.25">
      <c r="A6305" s="372" t="s">
        <v>43985</v>
      </c>
      <c r="B6305" s="372" t="s">
        <v>43986</v>
      </c>
      <c r="C6305" s="371" t="s">
        <v>6590</v>
      </c>
      <c r="D6305" s="376">
        <v>51.86</v>
      </c>
    </row>
    <row r="6306" spans="1:4" x14ac:dyDescent="0.25">
      <c r="A6306" s="372" t="s">
        <v>43987</v>
      </c>
      <c r="B6306" s="372"/>
      <c r="C6306" s="371"/>
      <c r="D6306" s="376"/>
    </row>
    <row r="6307" spans="1:4" x14ac:dyDescent="0.25">
      <c r="A6307" s="372" t="s">
        <v>43988</v>
      </c>
      <c r="B6307" s="372" t="s">
        <v>43989</v>
      </c>
      <c r="C6307" s="371" t="s">
        <v>6590</v>
      </c>
      <c r="D6307" s="376">
        <v>73.52</v>
      </c>
    </row>
    <row r="6308" spans="1:4" x14ac:dyDescent="0.25">
      <c r="A6308" s="372" t="s">
        <v>43990</v>
      </c>
      <c r="B6308" s="372" t="s">
        <v>43991</v>
      </c>
      <c r="C6308" s="371" t="s">
        <v>6590</v>
      </c>
      <c r="D6308" s="376">
        <v>68.77</v>
      </c>
    </row>
    <row r="6309" spans="1:4" x14ac:dyDescent="0.25">
      <c r="A6309" s="372" t="s">
        <v>43992</v>
      </c>
      <c r="B6309" s="372"/>
      <c r="C6309" s="371"/>
      <c r="D6309" s="376"/>
    </row>
    <row r="6310" spans="1:4" x14ac:dyDescent="0.25">
      <c r="A6310" s="372" t="s">
        <v>43993</v>
      </c>
      <c r="B6310" s="372" t="s">
        <v>43994</v>
      </c>
      <c r="C6310" s="371" t="s">
        <v>6663</v>
      </c>
      <c r="D6310" s="376">
        <v>35.99</v>
      </c>
    </row>
    <row r="6311" spans="1:4" x14ac:dyDescent="0.25">
      <c r="A6311" s="372" t="s">
        <v>43995</v>
      </c>
      <c r="B6311" s="372" t="s">
        <v>43996</v>
      </c>
      <c r="C6311" s="371" t="s">
        <v>6594</v>
      </c>
      <c r="D6311" s="376">
        <v>24.6</v>
      </c>
    </row>
    <row r="6312" spans="1:4" x14ac:dyDescent="0.25">
      <c r="A6312" s="372" t="s">
        <v>43997</v>
      </c>
      <c r="B6312" s="372"/>
      <c r="C6312" s="371"/>
      <c r="D6312" s="376"/>
    </row>
    <row r="6313" spans="1:4" x14ac:dyDescent="0.25">
      <c r="A6313" s="372" t="s">
        <v>43998</v>
      </c>
      <c r="B6313" s="372"/>
      <c r="C6313" s="371"/>
      <c r="D6313" s="376"/>
    </row>
    <row r="6314" spans="1:4" x14ac:dyDescent="0.25">
      <c r="A6314" s="372" t="s">
        <v>43999</v>
      </c>
      <c r="B6314" s="372" t="s">
        <v>44000</v>
      </c>
      <c r="C6314" s="371" t="s">
        <v>6608</v>
      </c>
      <c r="D6314" s="376">
        <v>10.55</v>
      </c>
    </row>
    <row r="6315" spans="1:4" x14ac:dyDescent="0.25">
      <c r="A6315" s="372" t="s">
        <v>44001</v>
      </c>
      <c r="B6315" s="372" t="s">
        <v>44002</v>
      </c>
      <c r="C6315" s="371" t="s">
        <v>6608</v>
      </c>
      <c r="D6315" s="376">
        <v>13.26</v>
      </c>
    </row>
    <row r="6316" spans="1:4" x14ac:dyDescent="0.25">
      <c r="A6316" s="372" t="s">
        <v>44003</v>
      </c>
      <c r="B6316" s="372" t="s">
        <v>44004</v>
      </c>
      <c r="C6316" s="371" t="s">
        <v>6608</v>
      </c>
      <c r="D6316" s="376">
        <v>12.5</v>
      </c>
    </row>
    <row r="6317" spans="1:4" x14ac:dyDescent="0.25">
      <c r="A6317" s="372" t="s">
        <v>44005</v>
      </c>
      <c r="B6317" s="372" t="s">
        <v>44006</v>
      </c>
      <c r="C6317" s="371" t="s">
        <v>6608</v>
      </c>
      <c r="D6317" s="376">
        <v>12.3971</v>
      </c>
    </row>
    <row r="6318" spans="1:4" x14ac:dyDescent="0.25">
      <c r="A6318" s="372" t="s">
        <v>44007</v>
      </c>
      <c r="B6318" s="372" t="s">
        <v>44008</v>
      </c>
      <c r="C6318" s="371" t="s">
        <v>6608</v>
      </c>
      <c r="D6318" s="376">
        <v>9.08</v>
      </c>
    </row>
    <row r="6319" spans="1:4" x14ac:dyDescent="0.25">
      <c r="A6319" s="372" t="s">
        <v>44009</v>
      </c>
      <c r="B6319" s="372" t="s">
        <v>44010</v>
      </c>
      <c r="C6319" s="371" t="s">
        <v>6608</v>
      </c>
      <c r="D6319" s="376">
        <v>14.8</v>
      </c>
    </row>
    <row r="6320" spans="1:4" x14ac:dyDescent="0.25">
      <c r="A6320" s="372" t="s">
        <v>44011</v>
      </c>
      <c r="B6320" s="372" t="s">
        <v>44012</v>
      </c>
      <c r="C6320" s="371" t="s">
        <v>6608</v>
      </c>
      <c r="D6320" s="376">
        <v>14.25</v>
      </c>
    </row>
    <row r="6321" spans="1:4" x14ac:dyDescent="0.25">
      <c r="A6321" s="372" t="s">
        <v>44013</v>
      </c>
      <c r="B6321" s="372" t="s">
        <v>44014</v>
      </c>
      <c r="C6321" s="371" t="s">
        <v>6608</v>
      </c>
      <c r="D6321" s="376">
        <v>11.9</v>
      </c>
    </row>
    <row r="6322" spans="1:4" x14ac:dyDescent="0.25">
      <c r="A6322" s="372" t="s">
        <v>44015</v>
      </c>
      <c r="B6322" s="372" t="s">
        <v>44016</v>
      </c>
      <c r="C6322" s="371" t="s">
        <v>6608</v>
      </c>
      <c r="D6322" s="376">
        <v>12</v>
      </c>
    </row>
    <row r="6323" spans="1:4" x14ac:dyDescent="0.25">
      <c r="A6323" s="372" t="s">
        <v>44017</v>
      </c>
      <c r="B6323" s="372"/>
      <c r="C6323" s="371"/>
      <c r="D6323" s="376"/>
    </row>
    <row r="6324" spans="1:4" x14ac:dyDescent="0.25">
      <c r="A6324" s="372" t="s">
        <v>44018</v>
      </c>
      <c r="B6324" s="372" t="s">
        <v>44019</v>
      </c>
      <c r="C6324" s="371" t="s">
        <v>6608</v>
      </c>
      <c r="D6324" s="376">
        <v>26.82</v>
      </c>
    </row>
    <row r="6325" spans="1:4" x14ac:dyDescent="0.25">
      <c r="A6325" s="372" t="s">
        <v>44020</v>
      </c>
      <c r="B6325" s="372" t="s">
        <v>44021</v>
      </c>
      <c r="C6325" s="371" t="s">
        <v>6608</v>
      </c>
      <c r="D6325" s="376">
        <v>3.9</v>
      </c>
    </row>
    <row r="6326" spans="1:4" x14ac:dyDescent="0.25">
      <c r="A6326" s="372" t="s">
        <v>44022</v>
      </c>
      <c r="B6326" s="372" t="s">
        <v>44023</v>
      </c>
      <c r="C6326" s="371" t="s">
        <v>6608</v>
      </c>
      <c r="D6326" s="376">
        <v>7.78</v>
      </c>
    </row>
    <row r="6327" spans="1:4" x14ac:dyDescent="0.25">
      <c r="A6327" s="372" t="s">
        <v>44024</v>
      </c>
      <c r="B6327" s="372" t="s">
        <v>44025</v>
      </c>
      <c r="C6327" s="371" t="s">
        <v>6608</v>
      </c>
      <c r="D6327" s="376">
        <v>14.81</v>
      </c>
    </row>
    <row r="6328" spans="1:4" x14ac:dyDescent="0.25">
      <c r="A6328" s="372" t="s">
        <v>44026</v>
      </c>
      <c r="B6328" s="372" t="s">
        <v>44027</v>
      </c>
      <c r="C6328" s="371" t="s">
        <v>6608</v>
      </c>
      <c r="D6328" s="376">
        <v>10.4</v>
      </c>
    </row>
    <row r="6329" spans="1:4" x14ac:dyDescent="0.25">
      <c r="A6329" s="372" t="s">
        <v>44028</v>
      </c>
      <c r="B6329" s="372" t="s">
        <v>44029</v>
      </c>
      <c r="C6329" s="371" t="s">
        <v>6608</v>
      </c>
      <c r="D6329" s="376">
        <v>41.42</v>
      </c>
    </row>
    <row r="6330" spans="1:4" x14ac:dyDescent="0.25">
      <c r="A6330" s="372" t="s">
        <v>44030</v>
      </c>
      <c r="B6330" s="372" t="s">
        <v>44031</v>
      </c>
      <c r="C6330" s="371" t="s">
        <v>6608</v>
      </c>
      <c r="D6330" s="376">
        <v>10.78</v>
      </c>
    </row>
    <row r="6331" spans="1:4" x14ac:dyDescent="0.25">
      <c r="A6331" s="372" t="s">
        <v>44032</v>
      </c>
      <c r="B6331" s="372"/>
      <c r="C6331" s="371"/>
      <c r="D6331" s="376"/>
    </row>
    <row r="6332" spans="1:4" x14ac:dyDescent="0.25">
      <c r="A6332" s="372" t="s">
        <v>44033</v>
      </c>
      <c r="B6332" s="372" t="s">
        <v>44034</v>
      </c>
      <c r="C6332" s="371" t="s">
        <v>6608</v>
      </c>
      <c r="D6332" s="376">
        <v>32.15</v>
      </c>
    </row>
    <row r="6333" spans="1:4" x14ac:dyDescent="0.25">
      <c r="A6333" s="372" t="s">
        <v>44035</v>
      </c>
      <c r="B6333" s="372"/>
      <c r="C6333" s="371"/>
      <c r="D6333" s="377"/>
    </row>
    <row r="6334" spans="1:4" x14ac:dyDescent="0.25">
      <c r="A6334" s="372" t="s">
        <v>44036</v>
      </c>
      <c r="B6334" s="372" t="s">
        <v>44037</v>
      </c>
      <c r="C6334" s="371" t="s">
        <v>6608</v>
      </c>
      <c r="D6334" s="377">
        <v>48</v>
      </c>
    </row>
    <row r="6335" spans="1:4" x14ac:dyDescent="0.25">
      <c r="A6335" s="372" t="s">
        <v>44038</v>
      </c>
      <c r="B6335" s="372" t="s">
        <v>44039</v>
      </c>
      <c r="C6335" s="371" t="s">
        <v>6608</v>
      </c>
      <c r="D6335" s="377">
        <v>39.31</v>
      </c>
    </row>
    <row r="6336" spans="1:4" x14ac:dyDescent="0.25">
      <c r="A6336" s="372" t="s">
        <v>44040</v>
      </c>
      <c r="B6336" s="372" t="s">
        <v>44041</v>
      </c>
      <c r="C6336" s="371" t="s">
        <v>6608</v>
      </c>
      <c r="D6336" s="377">
        <v>48.42</v>
      </c>
    </row>
    <row r="6337" spans="1:4" x14ac:dyDescent="0.25">
      <c r="A6337" s="372" t="s">
        <v>44042</v>
      </c>
      <c r="B6337" s="372" t="s">
        <v>44043</v>
      </c>
      <c r="C6337" s="371" t="s">
        <v>6608</v>
      </c>
      <c r="D6337" s="377">
        <v>45</v>
      </c>
    </row>
    <row r="6338" spans="1:4" x14ac:dyDescent="0.25">
      <c r="A6338" s="372" t="s">
        <v>44044</v>
      </c>
      <c r="B6338" s="372" t="s">
        <v>44045</v>
      </c>
      <c r="C6338" s="371" t="s">
        <v>6608</v>
      </c>
      <c r="D6338" s="377">
        <v>45.04</v>
      </c>
    </row>
    <row r="6339" spans="1:4" x14ac:dyDescent="0.25">
      <c r="A6339" s="372" t="s">
        <v>44046</v>
      </c>
      <c r="B6339" s="372" t="s">
        <v>44047</v>
      </c>
      <c r="C6339" s="371" t="s">
        <v>6608</v>
      </c>
      <c r="D6339" s="377">
        <v>48.04</v>
      </c>
    </row>
    <row r="6340" spans="1:4" x14ac:dyDescent="0.25">
      <c r="A6340" s="372" t="s">
        <v>44048</v>
      </c>
      <c r="B6340" s="372" t="s">
        <v>44049</v>
      </c>
      <c r="C6340" s="371" t="s">
        <v>6608</v>
      </c>
      <c r="D6340" s="377">
        <v>45.41</v>
      </c>
    </row>
    <row r="6341" spans="1:4" x14ac:dyDescent="0.25">
      <c r="A6341" s="372" t="s">
        <v>44050</v>
      </c>
      <c r="B6341" s="372" t="s">
        <v>44051</v>
      </c>
      <c r="C6341" s="371" t="s">
        <v>6608</v>
      </c>
      <c r="D6341" s="377">
        <v>45.39</v>
      </c>
    </row>
    <row r="6342" spans="1:4" x14ac:dyDescent="0.25">
      <c r="A6342" s="372" t="s">
        <v>44052</v>
      </c>
      <c r="B6342" s="372"/>
      <c r="C6342" s="371"/>
      <c r="D6342" s="377"/>
    </row>
    <row r="6343" spans="1:4" x14ac:dyDescent="0.25">
      <c r="A6343" s="372" t="s">
        <v>44053</v>
      </c>
      <c r="B6343" s="372" t="s">
        <v>44054</v>
      </c>
      <c r="C6343" s="371" t="s">
        <v>6608</v>
      </c>
      <c r="D6343" s="377">
        <v>2.66</v>
      </c>
    </row>
    <row r="6344" spans="1:4" x14ac:dyDescent="0.25">
      <c r="A6344" s="372" t="s">
        <v>44055</v>
      </c>
      <c r="B6344" s="372" t="s">
        <v>44056</v>
      </c>
      <c r="C6344" s="371" t="s">
        <v>6608</v>
      </c>
      <c r="D6344" s="377">
        <v>3.85</v>
      </c>
    </row>
    <row r="6345" spans="1:4" x14ac:dyDescent="0.25">
      <c r="A6345" s="372" t="s">
        <v>44057</v>
      </c>
      <c r="B6345" s="372"/>
      <c r="C6345" s="371"/>
      <c r="D6345" s="377"/>
    </row>
    <row r="6346" spans="1:4" x14ac:dyDescent="0.25">
      <c r="A6346" s="372" t="s">
        <v>44058</v>
      </c>
      <c r="B6346" s="372" t="s">
        <v>44059</v>
      </c>
      <c r="C6346" s="371" t="s">
        <v>6608</v>
      </c>
      <c r="D6346" s="377">
        <v>1.56</v>
      </c>
    </row>
    <row r="6347" spans="1:4" x14ac:dyDescent="0.25">
      <c r="A6347" s="372" t="s">
        <v>44060</v>
      </c>
      <c r="B6347" s="372"/>
      <c r="C6347" s="371"/>
      <c r="D6347" s="377"/>
    </row>
    <row r="6348" spans="1:4" x14ac:dyDescent="0.25">
      <c r="A6348" s="372" t="s">
        <v>44061</v>
      </c>
      <c r="B6348" s="372"/>
      <c r="C6348" s="371"/>
      <c r="D6348" s="377"/>
    </row>
    <row r="6349" spans="1:4" x14ac:dyDescent="0.25">
      <c r="A6349" s="372" t="s">
        <v>44062</v>
      </c>
      <c r="B6349" s="372" t="s">
        <v>44063</v>
      </c>
      <c r="C6349" s="371" t="s">
        <v>6663</v>
      </c>
      <c r="D6349" s="377">
        <v>23.58</v>
      </c>
    </row>
    <row r="6350" spans="1:4" x14ac:dyDescent="0.25">
      <c r="A6350" s="372" t="s">
        <v>44064</v>
      </c>
      <c r="B6350" s="372"/>
      <c r="C6350" s="371"/>
      <c r="D6350" s="377"/>
    </row>
    <row r="6351" spans="1:4" x14ac:dyDescent="0.25">
      <c r="A6351" s="372" t="s">
        <v>44065</v>
      </c>
      <c r="B6351" s="372" t="s">
        <v>44066</v>
      </c>
      <c r="C6351" s="371" t="s">
        <v>9850</v>
      </c>
      <c r="D6351" s="377">
        <v>3.18</v>
      </c>
    </row>
    <row r="6352" spans="1:4" x14ac:dyDescent="0.25">
      <c r="A6352" s="372" t="s">
        <v>44067</v>
      </c>
      <c r="B6352" s="372" t="s">
        <v>44068</v>
      </c>
      <c r="C6352" s="371" t="s">
        <v>9850</v>
      </c>
      <c r="D6352" s="377">
        <v>4</v>
      </c>
    </row>
    <row r="6353" spans="1:4" x14ac:dyDescent="0.25">
      <c r="A6353" s="372" t="s">
        <v>44069</v>
      </c>
      <c r="B6353" s="372" t="s">
        <v>44070</v>
      </c>
      <c r="C6353" s="371" t="s">
        <v>9850</v>
      </c>
      <c r="D6353" s="376">
        <v>12.94</v>
      </c>
    </row>
    <row r="6354" spans="1:4" x14ac:dyDescent="0.25">
      <c r="A6354" s="372" t="s">
        <v>44071</v>
      </c>
      <c r="B6354" s="372" t="s">
        <v>44072</v>
      </c>
      <c r="C6354" s="371" t="s">
        <v>6663</v>
      </c>
      <c r="D6354" s="376">
        <v>127.08</v>
      </c>
    </row>
    <row r="6355" spans="1:4" x14ac:dyDescent="0.25">
      <c r="A6355" s="372" t="s">
        <v>44073</v>
      </c>
      <c r="B6355" s="372" t="s">
        <v>44074</v>
      </c>
      <c r="C6355" s="371" t="s">
        <v>6663</v>
      </c>
      <c r="D6355" s="376">
        <v>55.68</v>
      </c>
    </row>
    <row r="6356" spans="1:4" x14ac:dyDescent="0.25">
      <c r="A6356" s="372" t="s">
        <v>44075</v>
      </c>
      <c r="B6356" s="372" t="s">
        <v>44076</v>
      </c>
      <c r="C6356" s="371" t="s">
        <v>6663</v>
      </c>
      <c r="D6356" s="376">
        <v>109.8</v>
      </c>
    </row>
    <row r="6357" spans="1:4" x14ac:dyDescent="0.25">
      <c r="A6357" s="372" t="s">
        <v>44077</v>
      </c>
      <c r="B6357" s="372" t="s">
        <v>44078</v>
      </c>
      <c r="C6357" s="371" t="s">
        <v>6590</v>
      </c>
      <c r="D6357" s="376">
        <v>18.78</v>
      </c>
    </row>
    <row r="6358" spans="1:4" x14ac:dyDescent="0.25">
      <c r="A6358" s="372" t="s">
        <v>44079</v>
      </c>
      <c r="B6358" s="372" t="s">
        <v>44080</v>
      </c>
      <c r="C6358" s="371" t="s">
        <v>6590</v>
      </c>
      <c r="D6358" s="376">
        <v>26.941099999999999</v>
      </c>
    </row>
    <row r="6359" spans="1:4" x14ac:dyDescent="0.25">
      <c r="A6359" s="372" t="s">
        <v>44081</v>
      </c>
      <c r="B6359" s="372" t="s">
        <v>44082</v>
      </c>
      <c r="C6359" s="371" t="s">
        <v>6608</v>
      </c>
      <c r="D6359" s="376">
        <v>0.35</v>
      </c>
    </row>
    <row r="6360" spans="1:4" x14ac:dyDescent="0.25">
      <c r="A6360" s="372" t="s">
        <v>44083</v>
      </c>
      <c r="B6360" s="372" t="s">
        <v>44084</v>
      </c>
      <c r="C6360" s="371" t="s">
        <v>6590</v>
      </c>
      <c r="D6360" s="376">
        <v>1</v>
      </c>
    </row>
    <row r="6361" spans="1:4" x14ac:dyDescent="0.25">
      <c r="A6361" s="372" t="s">
        <v>44085</v>
      </c>
      <c r="B6361" s="372"/>
      <c r="C6361" s="371"/>
      <c r="D6361" s="376"/>
    </row>
    <row r="6362" spans="1:4" x14ac:dyDescent="0.25">
      <c r="A6362" s="372" t="s">
        <v>44086</v>
      </c>
      <c r="B6362" s="372" t="s">
        <v>44087</v>
      </c>
      <c r="C6362" s="371" t="s">
        <v>6608</v>
      </c>
      <c r="D6362" s="376">
        <v>7.0000000000000007E-2</v>
      </c>
    </row>
    <row r="6363" spans="1:4" x14ac:dyDescent="0.25">
      <c r="A6363" s="372" t="s">
        <v>44088</v>
      </c>
      <c r="B6363" s="372" t="s">
        <v>44089</v>
      </c>
      <c r="C6363" s="371" t="s">
        <v>6608</v>
      </c>
      <c r="D6363" s="376">
        <v>0.04</v>
      </c>
    </row>
    <row r="6364" spans="1:4" x14ac:dyDescent="0.25">
      <c r="A6364" s="372" t="s">
        <v>44090</v>
      </c>
      <c r="B6364" s="372" t="s">
        <v>44091</v>
      </c>
      <c r="C6364" s="371" t="s">
        <v>6608</v>
      </c>
      <c r="D6364" s="376">
        <v>15.98</v>
      </c>
    </row>
    <row r="6365" spans="1:4" x14ac:dyDescent="0.25">
      <c r="A6365" s="372" t="s">
        <v>44092</v>
      </c>
      <c r="B6365" s="372" t="s">
        <v>44093</v>
      </c>
      <c r="C6365" s="371" t="s">
        <v>6594</v>
      </c>
      <c r="D6365" s="376">
        <v>0.03</v>
      </c>
    </row>
    <row r="6366" spans="1:4" x14ac:dyDescent="0.25">
      <c r="A6366" s="372" t="s">
        <v>44094</v>
      </c>
      <c r="B6366" s="372" t="s">
        <v>44095</v>
      </c>
      <c r="C6366" s="371" t="s">
        <v>9850</v>
      </c>
      <c r="D6366" s="376">
        <v>7.96</v>
      </c>
    </row>
    <row r="6367" spans="1:4" x14ac:dyDescent="0.25">
      <c r="A6367" s="372" t="s">
        <v>44096</v>
      </c>
      <c r="B6367" s="372"/>
      <c r="C6367" s="371"/>
      <c r="D6367" s="376"/>
    </row>
    <row r="6368" spans="1:4" x14ac:dyDescent="0.25">
      <c r="A6368" s="372" t="s">
        <v>44097</v>
      </c>
      <c r="B6368" s="372"/>
      <c r="C6368" s="371"/>
      <c r="D6368" s="376"/>
    </row>
    <row r="6369" spans="1:4" x14ac:dyDescent="0.25">
      <c r="A6369" s="372" t="s">
        <v>44098</v>
      </c>
      <c r="B6369" s="372" t="s">
        <v>44099</v>
      </c>
      <c r="C6369" s="371" t="s">
        <v>6608</v>
      </c>
      <c r="D6369" s="376">
        <v>39.9</v>
      </c>
    </row>
    <row r="6370" spans="1:4" x14ac:dyDescent="0.25">
      <c r="A6370" s="372" t="s">
        <v>44100</v>
      </c>
      <c r="B6370" s="372"/>
      <c r="C6370" s="371"/>
      <c r="D6370" s="376"/>
    </row>
    <row r="6371" spans="1:4" x14ac:dyDescent="0.25">
      <c r="A6371" s="372" t="s">
        <v>44101</v>
      </c>
      <c r="B6371" s="372" t="s">
        <v>44102</v>
      </c>
      <c r="C6371" s="371" t="s">
        <v>6608</v>
      </c>
      <c r="D6371" s="376">
        <v>686.15</v>
      </c>
    </row>
    <row r="6372" spans="1:4" x14ac:dyDescent="0.25">
      <c r="A6372" s="372" t="s">
        <v>44103</v>
      </c>
      <c r="B6372" s="372" t="s">
        <v>44104</v>
      </c>
      <c r="C6372" s="371" t="s">
        <v>6608</v>
      </c>
      <c r="D6372" s="376">
        <v>412.9</v>
      </c>
    </row>
    <row r="6373" spans="1:4" x14ac:dyDescent="0.25">
      <c r="A6373" s="372" t="s">
        <v>44105</v>
      </c>
      <c r="B6373" s="372" t="s">
        <v>44106</v>
      </c>
      <c r="C6373" s="371" t="s">
        <v>6608</v>
      </c>
      <c r="D6373" s="376">
        <v>249.95</v>
      </c>
    </row>
    <row r="6374" spans="1:4" x14ac:dyDescent="0.25">
      <c r="A6374" s="372" t="s">
        <v>44107</v>
      </c>
      <c r="B6374" s="372" t="s">
        <v>44108</v>
      </c>
      <c r="C6374" s="371" t="s">
        <v>6608</v>
      </c>
      <c r="D6374" s="376">
        <v>371.9</v>
      </c>
    </row>
    <row r="6375" spans="1:4" x14ac:dyDescent="0.25">
      <c r="A6375" s="372" t="s">
        <v>44109</v>
      </c>
      <c r="B6375" s="372" t="s">
        <v>44110</v>
      </c>
      <c r="C6375" s="371" t="s">
        <v>6608</v>
      </c>
      <c r="D6375" s="376">
        <v>534.6</v>
      </c>
    </row>
    <row r="6376" spans="1:4" x14ac:dyDescent="0.25">
      <c r="A6376" s="372" t="s">
        <v>44111</v>
      </c>
      <c r="B6376" s="372"/>
      <c r="C6376" s="371"/>
      <c r="D6376" s="376"/>
    </row>
    <row r="6377" spans="1:4" x14ac:dyDescent="0.25">
      <c r="A6377" s="372" t="s">
        <v>44112</v>
      </c>
      <c r="B6377" s="372" t="s">
        <v>44113</v>
      </c>
      <c r="C6377" s="371" t="s">
        <v>6608</v>
      </c>
      <c r="D6377" s="376">
        <v>51.38</v>
      </c>
    </row>
    <row r="6378" spans="1:4" x14ac:dyDescent="0.25">
      <c r="A6378" s="372" t="s">
        <v>44114</v>
      </c>
      <c r="B6378" s="372"/>
      <c r="C6378" s="371"/>
      <c r="D6378" s="376"/>
    </row>
    <row r="6379" spans="1:4" x14ac:dyDescent="0.25">
      <c r="A6379" s="372" t="s">
        <v>44115</v>
      </c>
      <c r="B6379" s="372" t="s">
        <v>44116</v>
      </c>
      <c r="C6379" s="371" t="s">
        <v>6608</v>
      </c>
      <c r="D6379" s="376">
        <v>109.9</v>
      </c>
    </row>
    <row r="6380" spans="1:4" x14ac:dyDescent="0.25">
      <c r="A6380" s="372" t="s">
        <v>44117</v>
      </c>
      <c r="B6380" s="372" t="s">
        <v>44118</v>
      </c>
      <c r="C6380" s="371" t="s">
        <v>6608</v>
      </c>
      <c r="D6380" s="376">
        <v>167.9</v>
      </c>
    </row>
    <row r="6381" spans="1:4" x14ac:dyDescent="0.25">
      <c r="A6381" s="372" t="s">
        <v>44119</v>
      </c>
      <c r="B6381" s="372"/>
      <c r="C6381" s="371"/>
      <c r="D6381" s="376"/>
    </row>
    <row r="6382" spans="1:4" x14ac:dyDescent="0.25">
      <c r="A6382" s="372" t="s">
        <v>44120</v>
      </c>
      <c r="B6382" s="372" t="s">
        <v>44121</v>
      </c>
      <c r="C6382" s="371" t="s">
        <v>6608</v>
      </c>
      <c r="D6382" s="376">
        <v>210.1</v>
      </c>
    </row>
    <row r="6383" spans="1:4" x14ac:dyDescent="0.25">
      <c r="A6383" s="372" t="s">
        <v>44122</v>
      </c>
      <c r="B6383" s="372" t="s">
        <v>44123</v>
      </c>
      <c r="C6383" s="371" t="s">
        <v>6608</v>
      </c>
      <c r="D6383" s="376">
        <v>164.9</v>
      </c>
    </row>
    <row r="6384" spans="1:4" x14ac:dyDescent="0.25">
      <c r="A6384" s="372" t="s">
        <v>44124</v>
      </c>
      <c r="B6384" s="372" t="s">
        <v>44125</v>
      </c>
      <c r="C6384" s="371" t="s">
        <v>6608</v>
      </c>
      <c r="D6384" s="376">
        <v>106.41</v>
      </c>
    </row>
    <row r="6385" spans="1:4" x14ac:dyDescent="0.25">
      <c r="A6385" s="372" t="s">
        <v>44126</v>
      </c>
      <c r="B6385" s="372" t="s">
        <v>44127</v>
      </c>
      <c r="C6385" s="371" t="s">
        <v>6608</v>
      </c>
      <c r="D6385" s="376">
        <v>89.62</v>
      </c>
    </row>
    <row r="6386" spans="1:4" x14ac:dyDescent="0.25">
      <c r="A6386" s="372" t="s">
        <v>44128</v>
      </c>
      <c r="B6386" s="372"/>
      <c r="C6386" s="371"/>
      <c r="D6386" s="376"/>
    </row>
    <row r="6387" spans="1:4" x14ac:dyDescent="0.25">
      <c r="A6387" s="372" t="s">
        <v>44129</v>
      </c>
      <c r="B6387" s="372" t="s">
        <v>44130</v>
      </c>
      <c r="C6387" s="371" t="s">
        <v>6608</v>
      </c>
      <c r="D6387" s="376">
        <v>397.9</v>
      </c>
    </row>
    <row r="6388" spans="1:4" x14ac:dyDescent="0.25">
      <c r="A6388" s="372" t="s">
        <v>44131</v>
      </c>
      <c r="B6388" s="372"/>
      <c r="C6388" s="371"/>
      <c r="D6388" s="376"/>
    </row>
    <row r="6389" spans="1:4" x14ac:dyDescent="0.25">
      <c r="A6389" s="372" t="s">
        <v>44132</v>
      </c>
      <c r="B6389" s="372" t="s">
        <v>44133</v>
      </c>
      <c r="C6389" s="371" t="s">
        <v>6608</v>
      </c>
      <c r="D6389" s="376">
        <v>424.95</v>
      </c>
    </row>
    <row r="6390" spans="1:4" x14ac:dyDescent="0.25">
      <c r="A6390" s="372" t="s">
        <v>44134</v>
      </c>
      <c r="B6390" s="372"/>
      <c r="C6390" s="371"/>
      <c r="D6390" s="376"/>
    </row>
    <row r="6391" spans="1:4" x14ac:dyDescent="0.25">
      <c r="A6391" s="372" t="s">
        <v>44135</v>
      </c>
      <c r="B6391" s="372" t="s">
        <v>44136</v>
      </c>
      <c r="C6391" s="371" t="s">
        <v>6608</v>
      </c>
      <c r="D6391" s="376">
        <v>255.9</v>
      </c>
    </row>
    <row r="6392" spans="1:4" x14ac:dyDescent="0.25">
      <c r="A6392" s="372" t="s">
        <v>44137</v>
      </c>
      <c r="B6392" s="372" t="s">
        <v>44138</v>
      </c>
      <c r="C6392" s="371" t="s">
        <v>6608</v>
      </c>
      <c r="D6392" s="376">
        <v>232.45</v>
      </c>
    </row>
    <row r="6393" spans="1:4" x14ac:dyDescent="0.25">
      <c r="A6393" s="372" t="s">
        <v>44139</v>
      </c>
      <c r="B6393" s="372"/>
      <c r="C6393" s="371"/>
      <c r="D6393" s="376"/>
    </row>
    <row r="6394" spans="1:4" x14ac:dyDescent="0.25">
      <c r="A6394" s="372" t="s">
        <v>44140</v>
      </c>
      <c r="B6394" s="372" t="s">
        <v>44141</v>
      </c>
      <c r="C6394" s="371" t="s">
        <v>6608</v>
      </c>
      <c r="D6394" s="376">
        <v>58.99</v>
      </c>
    </row>
    <row r="6395" spans="1:4" x14ac:dyDescent="0.25">
      <c r="A6395" s="372" t="s">
        <v>44142</v>
      </c>
      <c r="B6395" s="372" t="s">
        <v>44143</v>
      </c>
      <c r="C6395" s="371" t="s">
        <v>6608</v>
      </c>
      <c r="D6395" s="376">
        <v>71.900000000000006</v>
      </c>
    </row>
    <row r="6396" spans="1:4" x14ac:dyDescent="0.25">
      <c r="A6396" s="372" t="s">
        <v>44144</v>
      </c>
      <c r="B6396" s="372"/>
      <c r="C6396" s="371"/>
      <c r="D6396" s="376"/>
    </row>
    <row r="6397" spans="1:4" x14ac:dyDescent="0.25">
      <c r="A6397" s="372" t="s">
        <v>44145</v>
      </c>
      <c r="B6397" s="372"/>
      <c r="C6397" s="371"/>
      <c r="D6397" s="376"/>
    </row>
    <row r="6398" spans="1:4" x14ac:dyDescent="0.25">
      <c r="A6398" s="372" t="s">
        <v>44146</v>
      </c>
      <c r="B6398" s="372" t="s">
        <v>44147</v>
      </c>
      <c r="C6398" s="371" t="s">
        <v>6608</v>
      </c>
      <c r="D6398" s="376">
        <v>31.9</v>
      </c>
    </row>
    <row r="6399" spans="1:4" x14ac:dyDescent="0.25">
      <c r="A6399" s="372" t="s">
        <v>44148</v>
      </c>
      <c r="B6399" s="372"/>
      <c r="C6399" s="371"/>
      <c r="D6399" s="376"/>
    </row>
    <row r="6400" spans="1:4" x14ac:dyDescent="0.25">
      <c r="A6400" s="372" t="s">
        <v>44149</v>
      </c>
      <c r="B6400" s="372" t="s">
        <v>44150</v>
      </c>
      <c r="C6400" s="371" t="s">
        <v>6608</v>
      </c>
      <c r="D6400" s="376">
        <v>26.8</v>
      </c>
    </row>
    <row r="6401" spans="1:4" x14ac:dyDescent="0.25">
      <c r="A6401" s="372" t="s">
        <v>44151</v>
      </c>
      <c r="B6401" s="372" t="s">
        <v>44152</v>
      </c>
      <c r="C6401" s="371" t="s">
        <v>6608</v>
      </c>
      <c r="D6401" s="376">
        <v>49.33</v>
      </c>
    </row>
    <row r="6402" spans="1:4" x14ac:dyDescent="0.25">
      <c r="A6402" s="372" t="s">
        <v>44153</v>
      </c>
      <c r="B6402" s="372" t="s">
        <v>44154</v>
      </c>
      <c r="C6402" s="371" t="s">
        <v>6608</v>
      </c>
      <c r="D6402" s="376">
        <v>23.44</v>
      </c>
    </row>
    <row r="6403" spans="1:4" x14ac:dyDescent="0.25">
      <c r="A6403" s="372" t="s">
        <v>44155</v>
      </c>
      <c r="B6403" s="372" t="s">
        <v>44156</v>
      </c>
      <c r="C6403" s="371" t="s">
        <v>6608</v>
      </c>
      <c r="D6403" s="376">
        <v>49</v>
      </c>
    </row>
    <row r="6404" spans="1:4" x14ac:dyDescent="0.25">
      <c r="A6404" s="372" t="s">
        <v>44157</v>
      </c>
      <c r="B6404" s="372" t="s">
        <v>44158</v>
      </c>
      <c r="C6404" s="371" t="s">
        <v>6608</v>
      </c>
      <c r="D6404" s="376">
        <v>26.92</v>
      </c>
    </row>
    <row r="6405" spans="1:4" x14ac:dyDescent="0.25">
      <c r="A6405" s="372" t="s">
        <v>44159</v>
      </c>
      <c r="B6405" s="372" t="s">
        <v>44160</v>
      </c>
      <c r="C6405" s="371" t="s">
        <v>6608</v>
      </c>
      <c r="D6405" s="376">
        <v>15.47</v>
      </c>
    </row>
    <row r="6406" spans="1:4" x14ac:dyDescent="0.25">
      <c r="A6406" s="372" t="s">
        <v>44161</v>
      </c>
      <c r="B6406" s="372" t="s">
        <v>44162</v>
      </c>
      <c r="C6406" s="371" t="s">
        <v>6608</v>
      </c>
      <c r="D6406" s="376">
        <v>132.94999999999999</v>
      </c>
    </row>
    <row r="6407" spans="1:4" x14ac:dyDescent="0.25">
      <c r="A6407" s="372" t="s">
        <v>44163</v>
      </c>
      <c r="B6407" s="372" t="s">
        <v>44164</v>
      </c>
      <c r="C6407" s="371" t="s">
        <v>6608</v>
      </c>
      <c r="D6407" s="376">
        <v>313.27999999999997</v>
      </c>
    </row>
    <row r="6408" spans="1:4" x14ac:dyDescent="0.25">
      <c r="A6408" s="372" t="s">
        <v>44165</v>
      </c>
      <c r="B6408" s="372" t="s">
        <v>44166</v>
      </c>
      <c r="C6408" s="371" t="s">
        <v>6608</v>
      </c>
      <c r="D6408" s="376">
        <v>84.29</v>
      </c>
    </row>
    <row r="6409" spans="1:4" x14ac:dyDescent="0.25">
      <c r="A6409" s="372" t="s">
        <v>44167</v>
      </c>
      <c r="B6409" s="372" t="s">
        <v>44168</v>
      </c>
      <c r="C6409" s="371" t="s">
        <v>6608</v>
      </c>
      <c r="D6409" s="376">
        <v>172.43</v>
      </c>
    </row>
    <row r="6410" spans="1:4" x14ac:dyDescent="0.25">
      <c r="A6410" s="372" t="s">
        <v>44169</v>
      </c>
      <c r="B6410" s="372" t="s">
        <v>44170</v>
      </c>
      <c r="C6410" s="371" t="s">
        <v>6608</v>
      </c>
      <c r="D6410" s="376">
        <v>151.06</v>
      </c>
    </row>
    <row r="6411" spans="1:4" x14ac:dyDescent="0.25">
      <c r="A6411" s="372" t="s">
        <v>44171</v>
      </c>
      <c r="B6411" s="372" t="s">
        <v>44172</v>
      </c>
      <c r="C6411" s="371" t="s">
        <v>6608</v>
      </c>
      <c r="D6411" s="376">
        <v>373.43</v>
      </c>
    </row>
    <row r="6412" spans="1:4" x14ac:dyDescent="0.25">
      <c r="A6412" s="372" t="s">
        <v>44173</v>
      </c>
      <c r="B6412" s="372" t="s">
        <v>44174</v>
      </c>
      <c r="C6412" s="371" t="s">
        <v>6608</v>
      </c>
      <c r="D6412" s="376">
        <v>93.78</v>
      </c>
    </row>
    <row r="6413" spans="1:4" x14ac:dyDescent="0.25">
      <c r="A6413" s="372" t="s">
        <v>44175</v>
      </c>
      <c r="B6413" s="372" t="s">
        <v>44176</v>
      </c>
      <c r="C6413" s="371" t="s">
        <v>6608</v>
      </c>
      <c r="D6413" s="376">
        <v>196.86</v>
      </c>
    </row>
    <row r="6414" spans="1:4" x14ac:dyDescent="0.25">
      <c r="A6414" s="372" t="s">
        <v>44177</v>
      </c>
      <c r="B6414" s="372" t="s">
        <v>44178</v>
      </c>
      <c r="C6414" s="371" t="s">
        <v>6608</v>
      </c>
      <c r="D6414" s="376">
        <v>129.44999999999999</v>
      </c>
    </row>
    <row r="6415" spans="1:4" x14ac:dyDescent="0.25">
      <c r="A6415" s="372" t="s">
        <v>44179</v>
      </c>
      <c r="B6415" s="372" t="s">
        <v>44180</v>
      </c>
      <c r="C6415" s="371" t="s">
        <v>6608</v>
      </c>
      <c r="D6415" s="376">
        <v>81.010000000000005</v>
      </c>
    </row>
    <row r="6416" spans="1:4" x14ac:dyDescent="0.25">
      <c r="A6416" s="372" t="s">
        <v>44181</v>
      </c>
      <c r="B6416" s="372" t="s">
        <v>44182</v>
      </c>
      <c r="C6416" s="371" t="s">
        <v>6608</v>
      </c>
      <c r="D6416" s="376">
        <v>171.48</v>
      </c>
    </row>
    <row r="6417" spans="1:4" x14ac:dyDescent="0.25">
      <c r="A6417" s="372" t="s">
        <v>44183</v>
      </c>
      <c r="B6417" s="372" t="s">
        <v>44184</v>
      </c>
      <c r="C6417" s="371" t="s">
        <v>6608</v>
      </c>
      <c r="D6417" s="376">
        <v>143.57</v>
      </c>
    </row>
    <row r="6418" spans="1:4" x14ac:dyDescent="0.25">
      <c r="A6418" s="372" t="s">
        <v>44185</v>
      </c>
      <c r="B6418" s="372" t="s">
        <v>44186</v>
      </c>
      <c r="C6418" s="371" t="s">
        <v>6608</v>
      </c>
      <c r="D6418" s="376">
        <v>104.05</v>
      </c>
    </row>
    <row r="6419" spans="1:4" x14ac:dyDescent="0.25">
      <c r="A6419" s="372" t="s">
        <v>44187</v>
      </c>
      <c r="B6419" s="372" t="s">
        <v>44188</v>
      </c>
      <c r="C6419" s="371" t="s">
        <v>6608</v>
      </c>
      <c r="D6419" s="376">
        <v>99.21</v>
      </c>
    </row>
    <row r="6420" spans="1:4" x14ac:dyDescent="0.25">
      <c r="A6420" s="372" t="s">
        <v>44189</v>
      </c>
      <c r="B6420" s="372" t="s">
        <v>44190</v>
      </c>
      <c r="C6420" s="371" t="s">
        <v>6608</v>
      </c>
      <c r="D6420" s="376">
        <v>231.21</v>
      </c>
    </row>
    <row r="6421" spans="1:4" x14ac:dyDescent="0.25">
      <c r="A6421" s="372" t="s">
        <v>44191</v>
      </c>
      <c r="B6421" s="372" t="s">
        <v>44192</v>
      </c>
      <c r="C6421" s="371" t="s">
        <v>6608</v>
      </c>
      <c r="D6421" s="376">
        <v>65.569999999999993</v>
      </c>
    </row>
    <row r="6422" spans="1:4" x14ac:dyDescent="0.25">
      <c r="A6422" s="372" t="s">
        <v>44193</v>
      </c>
      <c r="B6422" s="372"/>
      <c r="C6422" s="371"/>
      <c r="D6422" s="376"/>
    </row>
    <row r="6423" spans="1:4" x14ac:dyDescent="0.25">
      <c r="A6423" s="372" t="s">
        <v>44194</v>
      </c>
      <c r="B6423" s="372" t="s">
        <v>44195</v>
      </c>
      <c r="C6423" s="371" t="s">
        <v>6608</v>
      </c>
      <c r="D6423" s="376">
        <v>18.03</v>
      </c>
    </row>
    <row r="6424" spans="1:4" x14ac:dyDescent="0.25">
      <c r="A6424" s="372" t="s">
        <v>44196</v>
      </c>
      <c r="B6424" s="372" t="s">
        <v>44197</v>
      </c>
      <c r="C6424" s="371" t="s">
        <v>6608</v>
      </c>
      <c r="D6424" s="376">
        <v>136.63</v>
      </c>
    </row>
    <row r="6425" spans="1:4" x14ac:dyDescent="0.25">
      <c r="A6425" s="372" t="s">
        <v>44198</v>
      </c>
      <c r="B6425" s="372"/>
      <c r="C6425" s="371"/>
      <c r="D6425" s="376"/>
    </row>
    <row r="6426" spans="1:4" x14ac:dyDescent="0.25">
      <c r="A6426" s="372" t="s">
        <v>44199</v>
      </c>
      <c r="B6426" s="372" t="s">
        <v>44200</v>
      </c>
      <c r="C6426" s="371" t="s">
        <v>6608</v>
      </c>
      <c r="D6426" s="376">
        <v>52.56</v>
      </c>
    </row>
    <row r="6427" spans="1:4" x14ac:dyDescent="0.25">
      <c r="A6427" s="372" t="s">
        <v>44201</v>
      </c>
      <c r="B6427" s="372" t="s">
        <v>44202</v>
      </c>
      <c r="C6427" s="371" t="s">
        <v>6608</v>
      </c>
      <c r="D6427" s="376">
        <v>5.6</v>
      </c>
    </row>
    <row r="6428" spans="1:4" x14ac:dyDescent="0.25">
      <c r="A6428" s="372" t="s">
        <v>44203</v>
      </c>
      <c r="B6428" s="372" t="s">
        <v>44204</v>
      </c>
      <c r="C6428" s="371" t="s">
        <v>6608</v>
      </c>
      <c r="D6428" s="376">
        <v>73.52</v>
      </c>
    </row>
    <row r="6429" spans="1:4" x14ac:dyDescent="0.25">
      <c r="A6429" s="372" t="s">
        <v>44205</v>
      </c>
      <c r="B6429" s="372" t="s">
        <v>44206</v>
      </c>
      <c r="C6429" s="371" t="s">
        <v>6608</v>
      </c>
      <c r="D6429" s="376">
        <v>39.94</v>
      </c>
    </row>
    <row r="6430" spans="1:4" x14ac:dyDescent="0.25">
      <c r="A6430" s="372" t="s">
        <v>44207</v>
      </c>
      <c r="B6430" s="372" t="s">
        <v>44208</v>
      </c>
      <c r="C6430" s="371" t="s">
        <v>6608</v>
      </c>
      <c r="D6430" s="376">
        <v>32.74</v>
      </c>
    </row>
    <row r="6431" spans="1:4" x14ac:dyDescent="0.25">
      <c r="A6431" s="372" t="s">
        <v>44209</v>
      </c>
      <c r="B6431" s="372"/>
      <c r="C6431" s="371"/>
      <c r="D6431" s="376"/>
    </row>
    <row r="6432" spans="1:4" x14ac:dyDescent="0.25">
      <c r="A6432" s="372" t="s">
        <v>44210</v>
      </c>
      <c r="B6432" s="372" t="s">
        <v>44211</v>
      </c>
      <c r="C6432" s="371" t="s">
        <v>6608</v>
      </c>
      <c r="D6432" s="376">
        <v>6.9</v>
      </c>
    </row>
    <row r="6433" spans="1:4" x14ac:dyDescent="0.25">
      <c r="A6433" s="372" t="s">
        <v>44212</v>
      </c>
      <c r="B6433" s="372"/>
      <c r="C6433" s="371"/>
      <c r="D6433" s="376"/>
    </row>
    <row r="6434" spans="1:4" x14ac:dyDescent="0.25">
      <c r="A6434" s="372" t="s">
        <v>44213</v>
      </c>
      <c r="B6434" s="372"/>
      <c r="C6434" s="371"/>
      <c r="D6434" s="376"/>
    </row>
    <row r="6435" spans="1:4" x14ac:dyDescent="0.25">
      <c r="A6435" s="372" t="s">
        <v>44214</v>
      </c>
      <c r="B6435" s="372" t="s">
        <v>44215</v>
      </c>
      <c r="C6435" s="371" t="s">
        <v>6590</v>
      </c>
      <c r="D6435" s="377">
        <v>35.159999999999997</v>
      </c>
    </row>
    <row r="6436" spans="1:4" x14ac:dyDescent="0.25">
      <c r="A6436" s="372" t="s">
        <v>44216</v>
      </c>
      <c r="B6436" s="372"/>
      <c r="C6436" s="371"/>
      <c r="D6436" s="377"/>
    </row>
    <row r="6437" spans="1:4" x14ac:dyDescent="0.25">
      <c r="A6437" s="372" t="s">
        <v>44217</v>
      </c>
      <c r="B6437" s="372" t="s">
        <v>44218</v>
      </c>
      <c r="C6437" s="371" t="s">
        <v>6590</v>
      </c>
      <c r="D6437" s="377">
        <v>55.21</v>
      </c>
    </row>
    <row r="6438" spans="1:4" x14ac:dyDescent="0.25">
      <c r="A6438" s="372" t="s">
        <v>44219</v>
      </c>
      <c r="B6438" s="372" t="s">
        <v>44220</v>
      </c>
      <c r="C6438" s="371" t="s">
        <v>6590</v>
      </c>
      <c r="D6438" s="376">
        <v>45.1</v>
      </c>
    </row>
    <row r="6439" spans="1:4" x14ac:dyDescent="0.25">
      <c r="A6439" s="372" t="s">
        <v>44221</v>
      </c>
      <c r="B6439" s="372" t="s">
        <v>44222</v>
      </c>
      <c r="C6439" s="371" t="s">
        <v>6590</v>
      </c>
      <c r="D6439" s="377">
        <v>110</v>
      </c>
    </row>
    <row r="6440" spans="1:4" x14ac:dyDescent="0.25">
      <c r="A6440" s="372" t="s">
        <v>44223</v>
      </c>
      <c r="B6440" s="372"/>
      <c r="C6440" s="371"/>
      <c r="D6440" s="377"/>
    </row>
    <row r="6441" spans="1:4" x14ac:dyDescent="0.25">
      <c r="A6441" s="372" t="s">
        <v>44224</v>
      </c>
      <c r="B6441" s="372" t="s">
        <v>44225</v>
      </c>
      <c r="C6441" s="371" t="s">
        <v>6590</v>
      </c>
      <c r="D6441" s="377">
        <v>30.61</v>
      </c>
    </row>
    <row r="6442" spans="1:4" x14ac:dyDescent="0.25">
      <c r="A6442" s="372" t="s">
        <v>44226</v>
      </c>
      <c r="B6442" s="372" t="s">
        <v>44227</v>
      </c>
      <c r="C6442" s="371" t="s">
        <v>6590</v>
      </c>
      <c r="D6442" s="377">
        <v>38.57</v>
      </c>
    </row>
    <row r="6443" spans="1:4" x14ac:dyDescent="0.25">
      <c r="A6443" s="372" t="s">
        <v>44228</v>
      </c>
      <c r="B6443" s="372" t="s">
        <v>44229</v>
      </c>
      <c r="C6443" s="371" t="s">
        <v>6590</v>
      </c>
      <c r="D6443" s="376">
        <v>44.15</v>
      </c>
    </row>
    <row r="6444" spans="1:4" x14ac:dyDescent="0.25">
      <c r="A6444" s="372" t="s">
        <v>44230</v>
      </c>
      <c r="B6444" s="372"/>
      <c r="C6444" s="371"/>
      <c r="D6444" s="376"/>
    </row>
    <row r="6445" spans="1:4" x14ac:dyDescent="0.25">
      <c r="A6445" s="372" t="s">
        <v>44231</v>
      </c>
      <c r="B6445" s="372"/>
      <c r="C6445" s="371"/>
      <c r="D6445" s="376"/>
    </row>
    <row r="6446" spans="1:4" x14ac:dyDescent="0.25">
      <c r="A6446" s="372" t="s">
        <v>44232</v>
      </c>
      <c r="B6446" s="372" t="s">
        <v>44233</v>
      </c>
      <c r="C6446" s="371" t="s">
        <v>6594</v>
      </c>
      <c r="D6446" s="377">
        <v>8.98</v>
      </c>
    </row>
    <row r="6447" spans="1:4" x14ac:dyDescent="0.25">
      <c r="A6447" s="372" t="s">
        <v>44234</v>
      </c>
      <c r="B6447" s="372" t="s">
        <v>44235</v>
      </c>
      <c r="C6447" s="371" t="s">
        <v>6594</v>
      </c>
      <c r="D6447" s="377">
        <v>10.67</v>
      </c>
    </row>
    <row r="6448" spans="1:4" x14ac:dyDescent="0.25">
      <c r="A6448" s="372" t="s">
        <v>44236</v>
      </c>
      <c r="B6448" s="372"/>
      <c r="C6448" s="371"/>
      <c r="D6448" s="377"/>
    </row>
    <row r="6449" spans="1:4" x14ac:dyDescent="0.25">
      <c r="A6449" s="372" t="s">
        <v>44237</v>
      </c>
      <c r="B6449" s="372" t="s">
        <v>44238</v>
      </c>
      <c r="C6449" s="371" t="s">
        <v>6594</v>
      </c>
      <c r="D6449" s="377">
        <v>2.59</v>
      </c>
    </row>
    <row r="6450" spans="1:4" x14ac:dyDescent="0.25">
      <c r="A6450" s="372" t="s">
        <v>44239</v>
      </c>
      <c r="B6450" s="372" t="s">
        <v>44240</v>
      </c>
      <c r="C6450" s="371" t="s">
        <v>6594</v>
      </c>
      <c r="D6450" s="377">
        <v>3.86</v>
      </c>
    </row>
    <row r="6451" spans="1:4" x14ac:dyDescent="0.25">
      <c r="A6451" s="372" t="s">
        <v>44241</v>
      </c>
      <c r="B6451" s="372" t="s">
        <v>44242</v>
      </c>
      <c r="C6451" s="371" t="s">
        <v>6594</v>
      </c>
      <c r="D6451" s="377">
        <v>4</v>
      </c>
    </row>
    <row r="6452" spans="1:4" x14ac:dyDescent="0.25">
      <c r="A6452" s="372" t="s">
        <v>44243</v>
      </c>
      <c r="B6452" s="372"/>
      <c r="C6452" s="371"/>
      <c r="D6452" s="377"/>
    </row>
    <row r="6453" spans="1:4" x14ac:dyDescent="0.25">
      <c r="A6453" s="372" t="s">
        <v>44244</v>
      </c>
      <c r="B6453" s="372" t="s">
        <v>44245</v>
      </c>
      <c r="C6453" s="371" t="s">
        <v>6590</v>
      </c>
      <c r="D6453" s="377">
        <v>41.11</v>
      </c>
    </row>
    <row r="6454" spans="1:4" x14ac:dyDescent="0.25">
      <c r="A6454" s="372" t="s">
        <v>44246</v>
      </c>
      <c r="B6454" s="372" t="s">
        <v>44247</v>
      </c>
      <c r="C6454" s="371" t="s">
        <v>6590</v>
      </c>
      <c r="D6454" s="377">
        <v>49.33</v>
      </c>
    </row>
    <row r="6455" spans="1:4" x14ac:dyDescent="0.25">
      <c r="A6455" s="372" t="s">
        <v>44248</v>
      </c>
      <c r="B6455" s="372"/>
      <c r="C6455" s="371"/>
      <c r="D6455" s="377"/>
    </row>
    <row r="6456" spans="1:4" x14ac:dyDescent="0.25">
      <c r="A6456" s="372" t="s">
        <v>44249</v>
      </c>
      <c r="B6456" s="372"/>
      <c r="C6456" s="371"/>
      <c r="D6456" s="377"/>
    </row>
    <row r="6457" spans="1:4" x14ac:dyDescent="0.25">
      <c r="A6457" s="372" t="s">
        <v>44250</v>
      </c>
      <c r="B6457" s="372" t="s">
        <v>44251</v>
      </c>
      <c r="C6457" s="371" t="s">
        <v>6608</v>
      </c>
      <c r="D6457" s="377">
        <v>449.41250000000002</v>
      </c>
    </row>
    <row r="6458" spans="1:4" x14ac:dyDescent="0.25">
      <c r="A6458" s="372" t="s">
        <v>44252</v>
      </c>
      <c r="B6458" s="372" t="s">
        <v>44253</v>
      </c>
      <c r="C6458" s="371" t="s">
        <v>6608</v>
      </c>
      <c r="D6458" s="377">
        <v>347.96730000000002</v>
      </c>
    </row>
    <row r="6459" spans="1:4" x14ac:dyDescent="0.25">
      <c r="A6459" s="372" t="s">
        <v>44254</v>
      </c>
      <c r="B6459" s="372" t="s">
        <v>44255</v>
      </c>
      <c r="C6459" s="371" t="s">
        <v>6608</v>
      </c>
      <c r="D6459" s="377">
        <v>69.900000000000006</v>
      </c>
    </row>
    <row r="6460" spans="1:4" x14ac:dyDescent="0.25">
      <c r="A6460" s="372" t="s">
        <v>44256</v>
      </c>
      <c r="B6460" s="372"/>
      <c r="C6460" s="371"/>
      <c r="D6460" s="377"/>
    </row>
    <row r="6461" spans="1:4" x14ac:dyDescent="0.25">
      <c r="A6461" s="372" t="s">
        <v>44257</v>
      </c>
      <c r="B6461" s="372" t="s">
        <v>44258</v>
      </c>
      <c r="C6461" s="371" t="s">
        <v>6608</v>
      </c>
      <c r="D6461" s="377">
        <v>1802</v>
      </c>
    </row>
    <row r="6462" spans="1:4" x14ac:dyDescent="0.25">
      <c r="A6462" s="372" t="s">
        <v>44259</v>
      </c>
      <c r="B6462" s="372" t="s">
        <v>44260</v>
      </c>
      <c r="C6462" s="371" t="s">
        <v>6608</v>
      </c>
      <c r="D6462" s="377">
        <v>96</v>
      </c>
    </row>
    <row r="6463" spans="1:4" x14ac:dyDescent="0.25">
      <c r="A6463" s="372" t="s">
        <v>44261</v>
      </c>
      <c r="B6463" s="372" t="s">
        <v>44262</v>
      </c>
      <c r="C6463" s="371" t="s">
        <v>6608</v>
      </c>
      <c r="D6463" s="377">
        <v>66.91</v>
      </c>
    </row>
    <row r="6464" spans="1:4" x14ac:dyDescent="0.25">
      <c r="A6464" s="372" t="s">
        <v>44263</v>
      </c>
      <c r="B6464" s="372"/>
      <c r="C6464" s="371"/>
      <c r="D6464" s="377"/>
    </row>
    <row r="6465" spans="1:4" x14ac:dyDescent="0.25">
      <c r="A6465" s="372" t="s">
        <v>44264</v>
      </c>
      <c r="B6465" s="372"/>
      <c r="C6465" s="371"/>
      <c r="D6465" s="377"/>
    </row>
    <row r="6466" spans="1:4" x14ac:dyDescent="0.25">
      <c r="A6466" s="372" t="s">
        <v>44265</v>
      </c>
      <c r="B6466" s="372" t="s">
        <v>44266</v>
      </c>
      <c r="C6466" s="371" t="s">
        <v>6590</v>
      </c>
      <c r="D6466" s="377">
        <v>14.28</v>
      </c>
    </row>
    <row r="6467" spans="1:4" x14ac:dyDescent="0.25">
      <c r="A6467" s="372" t="s">
        <v>44267</v>
      </c>
      <c r="B6467" s="372"/>
      <c r="C6467" s="371"/>
      <c r="D6467" s="377"/>
    </row>
    <row r="6468" spans="1:4" x14ac:dyDescent="0.25">
      <c r="A6468" s="372" t="s">
        <v>44268</v>
      </c>
      <c r="B6468" s="372"/>
      <c r="C6468" s="371"/>
      <c r="D6468" s="377"/>
    </row>
    <row r="6469" spans="1:4" x14ac:dyDescent="0.25">
      <c r="A6469" s="372" t="s">
        <v>44269</v>
      </c>
      <c r="B6469" s="372" t="s">
        <v>44270</v>
      </c>
      <c r="C6469" s="371" t="s">
        <v>6590</v>
      </c>
      <c r="D6469" s="377">
        <v>1.4</v>
      </c>
    </row>
    <row r="6470" spans="1:4" x14ac:dyDescent="0.25">
      <c r="A6470" s="372" t="s">
        <v>44271</v>
      </c>
      <c r="B6470" s="372"/>
      <c r="C6470" s="371"/>
      <c r="D6470" s="377"/>
    </row>
    <row r="6471" spans="1:4" x14ac:dyDescent="0.25">
      <c r="A6471" s="372" t="s">
        <v>44272</v>
      </c>
      <c r="B6471" s="372" t="s">
        <v>44273</v>
      </c>
      <c r="C6471" s="371" t="s">
        <v>6590</v>
      </c>
      <c r="D6471" s="377">
        <v>186</v>
      </c>
    </row>
    <row r="6472" spans="1:4" x14ac:dyDescent="0.25">
      <c r="A6472" s="372" t="s">
        <v>44274</v>
      </c>
      <c r="B6472" s="372"/>
      <c r="C6472" s="371"/>
      <c r="D6472" s="377"/>
    </row>
    <row r="6473" spans="1:4" x14ac:dyDescent="0.25">
      <c r="A6473" s="372" t="s">
        <v>44275</v>
      </c>
      <c r="B6473" s="372" t="s">
        <v>44276</v>
      </c>
      <c r="C6473" s="371" t="s">
        <v>6590</v>
      </c>
      <c r="D6473" s="376">
        <v>4.62</v>
      </c>
    </row>
    <row r="6474" spans="1:4" x14ac:dyDescent="0.25">
      <c r="A6474" s="372" t="s">
        <v>44277</v>
      </c>
      <c r="B6474" s="372"/>
      <c r="C6474" s="371"/>
      <c r="D6474" s="376"/>
    </row>
    <row r="6475" spans="1:4" x14ac:dyDescent="0.25">
      <c r="A6475" s="372" t="s">
        <v>44278</v>
      </c>
      <c r="B6475" s="372"/>
      <c r="C6475" s="371"/>
      <c r="D6475" s="376"/>
    </row>
    <row r="6476" spans="1:4" x14ac:dyDescent="0.25">
      <c r="A6476" s="372" t="s">
        <v>44279</v>
      </c>
      <c r="B6476" s="372" t="s">
        <v>44280</v>
      </c>
      <c r="C6476" s="371" t="s">
        <v>6608</v>
      </c>
      <c r="D6476" s="376">
        <v>220</v>
      </c>
    </row>
    <row r="6477" spans="1:4" x14ac:dyDescent="0.25">
      <c r="A6477" s="372" t="s">
        <v>44281</v>
      </c>
      <c r="B6477" s="372" t="s">
        <v>44282</v>
      </c>
      <c r="C6477" s="371" t="s">
        <v>6608</v>
      </c>
      <c r="D6477" s="376">
        <v>220</v>
      </c>
    </row>
    <row r="6478" spans="1:4" x14ac:dyDescent="0.25">
      <c r="A6478" s="372" t="s">
        <v>44283</v>
      </c>
      <c r="B6478" s="372" t="s">
        <v>44284</v>
      </c>
      <c r="C6478" s="371" t="s">
        <v>6608</v>
      </c>
      <c r="D6478" s="376">
        <v>220</v>
      </c>
    </row>
    <row r="6479" spans="1:4" x14ac:dyDescent="0.25">
      <c r="A6479" s="372" t="s">
        <v>44285</v>
      </c>
      <c r="B6479" s="372" t="s">
        <v>44286</v>
      </c>
      <c r="C6479" s="371" t="s">
        <v>6608</v>
      </c>
      <c r="D6479" s="376">
        <v>220</v>
      </c>
    </row>
    <row r="6480" spans="1:4" x14ac:dyDescent="0.25">
      <c r="A6480" s="372" t="s">
        <v>44287</v>
      </c>
      <c r="B6480" s="372"/>
      <c r="C6480" s="371"/>
      <c r="D6480" s="376"/>
    </row>
    <row r="6481" spans="1:4" x14ac:dyDescent="0.25">
      <c r="A6481" s="372" t="s">
        <v>44288</v>
      </c>
      <c r="B6481" s="372"/>
      <c r="C6481" s="371"/>
      <c r="D6481" s="376"/>
    </row>
    <row r="6482" spans="1:4" x14ac:dyDescent="0.25">
      <c r="A6482" s="372" t="s">
        <v>44289</v>
      </c>
      <c r="B6482" s="372" t="s">
        <v>44290</v>
      </c>
      <c r="C6482" s="371" t="s">
        <v>6663</v>
      </c>
      <c r="D6482" s="376">
        <v>3.78</v>
      </c>
    </row>
    <row r="6483" spans="1:4" x14ac:dyDescent="0.25">
      <c r="A6483" s="372" t="s">
        <v>44291</v>
      </c>
      <c r="B6483" s="372" t="s">
        <v>44292</v>
      </c>
      <c r="C6483" s="371" t="s">
        <v>6663</v>
      </c>
      <c r="D6483" s="376">
        <v>23.85</v>
      </c>
    </row>
    <row r="6484" spans="1:4" x14ac:dyDescent="0.25">
      <c r="A6484" s="372" t="s">
        <v>44293</v>
      </c>
      <c r="B6484" s="372"/>
      <c r="C6484" s="371"/>
      <c r="D6484" s="376"/>
    </row>
    <row r="6485" spans="1:4" x14ac:dyDescent="0.25">
      <c r="A6485" s="372" t="s">
        <v>44294</v>
      </c>
      <c r="B6485" s="372" t="s">
        <v>44295</v>
      </c>
      <c r="C6485" s="371" t="s">
        <v>6663</v>
      </c>
      <c r="D6485" s="376">
        <v>19.940000000000001</v>
      </c>
    </row>
    <row r="6486" spans="1:4" x14ac:dyDescent="0.25">
      <c r="A6486" s="372" t="s">
        <v>44296</v>
      </c>
      <c r="B6486" s="372" t="s">
        <v>44297</v>
      </c>
      <c r="C6486" s="371" t="s">
        <v>6663</v>
      </c>
      <c r="D6486" s="377">
        <v>7.4</v>
      </c>
    </row>
    <row r="6487" spans="1:4" x14ac:dyDescent="0.25">
      <c r="A6487" s="372" t="s">
        <v>44298</v>
      </c>
      <c r="B6487" s="372" t="s">
        <v>44299</v>
      </c>
      <c r="C6487" s="371" t="s">
        <v>6663</v>
      </c>
      <c r="D6487" s="377">
        <v>6.64</v>
      </c>
    </row>
    <row r="6488" spans="1:4" x14ac:dyDescent="0.25">
      <c r="A6488" s="372" t="s">
        <v>44300</v>
      </c>
      <c r="B6488" s="372"/>
      <c r="C6488" s="371"/>
      <c r="D6488" s="377"/>
    </row>
    <row r="6489" spans="1:4" x14ac:dyDescent="0.25">
      <c r="A6489" s="372" t="s">
        <v>44301</v>
      </c>
      <c r="B6489" s="372"/>
      <c r="C6489" s="371"/>
      <c r="D6489" s="376"/>
    </row>
    <row r="6490" spans="1:4" x14ac:dyDescent="0.25">
      <c r="A6490" s="372" t="s">
        <v>44302</v>
      </c>
      <c r="B6490" s="372" t="s">
        <v>44303</v>
      </c>
      <c r="C6490" s="371" t="s">
        <v>6608</v>
      </c>
      <c r="D6490" s="376">
        <v>1135.25</v>
      </c>
    </row>
    <row r="6491" spans="1:4" x14ac:dyDescent="0.25">
      <c r="A6491" s="372" t="s">
        <v>44304</v>
      </c>
      <c r="B6491" s="372" t="s">
        <v>44305</v>
      </c>
      <c r="C6491" s="371" t="s">
        <v>6608</v>
      </c>
      <c r="D6491" s="376">
        <v>74.900000000000006</v>
      </c>
    </row>
    <row r="6492" spans="1:4" x14ac:dyDescent="0.25">
      <c r="A6492" s="372" t="s">
        <v>44306</v>
      </c>
      <c r="B6492" s="372"/>
      <c r="C6492" s="371"/>
      <c r="D6492" s="376"/>
    </row>
    <row r="6493" spans="1:4" x14ac:dyDescent="0.25">
      <c r="A6493" s="372" t="s">
        <v>44307</v>
      </c>
      <c r="B6493" s="372" t="s">
        <v>44308</v>
      </c>
      <c r="C6493" s="371" t="s">
        <v>6608</v>
      </c>
      <c r="D6493" s="376">
        <v>680</v>
      </c>
    </row>
    <row r="6494" spans="1:4" x14ac:dyDescent="0.25">
      <c r="A6494" s="372" t="s">
        <v>44309</v>
      </c>
      <c r="B6494" s="372" t="s">
        <v>44310</v>
      </c>
      <c r="C6494" s="371" t="s">
        <v>6608</v>
      </c>
      <c r="D6494" s="376">
        <v>690</v>
      </c>
    </row>
    <row r="6495" spans="1:4" x14ac:dyDescent="0.25">
      <c r="A6495" s="372" t="s">
        <v>44311</v>
      </c>
      <c r="B6495" s="372" t="s">
        <v>44312</v>
      </c>
      <c r="C6495" s="371" t="s">
        <v>6608</v>
      </c>
      <c r="D6495" s="376">
        <v>806.5</v>
      </c>
    </row>
    <row r="6496" spans="1:4" x14ac:dyDescent="0.25">
      <c r="A6496" s="372" t="s">
        <v>44313</v>
      </c>
      <c r="B6496" s="372" t="s">
        <v>44314</v>
      </c>
      <c r="C6496" s="371" t="s">
        <v>6608</v>
      </c>
      <c r="D6496" s="376">
        <v>1390</v>
      </c>
    </row>
    <row r="6497" spans="1:4" x14ac:dyDescent="0.25">
      <c r="A6497" s="372" t="s">
        <v>44315</v>
      </c>
      <c r="B6497" s="372"/>
      <c r="C6497" s="371"/>
      <c r="D6497" s="376"/>
    </row>
    <row r="6498" spans="1:4" x14ac:dyDescent="0.25">
      <c r="A6498" s="372" t="s">
        <v>44316</v>
      </c>
      <c r="B6498" s="372" t="s">
        <v>44317</v>
      </c>
      <c r="C6498" s="371" t="s">
        <v>6608</v>
      </c>
      <c r="D6498" s="376">
        <v>217.5</v>
      </c>
    </row>
    <row r="6499" spans="1:4" x14ac:dyDescent="0.25">
      <c r="A6499" s="372" t="s">
        <v>44318</v>
      </c>
      <c r="B6499" s="372" t="s">
        <v>44319</v>
      </c>
      <c r="C6499" s="371" t="s">
        <v>6608</v>
      </c>
      <c r="D6499" s="376">
        <v>507</v>
      </c>
    </row>
    <row r="6500" spans="1:4" x14ac:dyDescent="0.25">
      <c r="A6500" s="372" t="s">
        <v>44320</v>
      </c>
      <c r="B6500" s="372" t="s">
        <v>44321</v>
      </c>
      <c r="C6500" s="371" t="s">
        <v>6608</v>
      </c>
      <c r="D6500" s="376">
        <v>429.9</v>
      </c>
    </row>
    <row r="6501" spans="1:4" x14ac:dyDescent="0.25">
      <c r="A6501" s="372" t="s">
        <v>44322</v>
      </c>
      <c r="B6501" s="372"/>
      <c r="C6501" s="371"/>
      <c r="D6501" s="376"/>
    </row>
    <row r="6502" spans="1:4" x14ac:dyDescent="0.25">
      <c r="A6502" s="372" t="s">
        <v>44323</v>
      </c>
      <c r="B6502" s="372"/>
      <c r="C6502" s="371"/>
      <c r="D6502" s="376"/>
    </row>
    <row r="6503" spans="1:4" x14ac:dyDescent="0.25">
      <c r="A6503" s="372" t="s">
        <v>44324</v>
      </c>
      <c r="B6503" s="372" t="s">
        <v>44325</v>
      </c>
      <c r="C6503" s="371" t="s">
        <v>44326</v>
      </c>
      <c r="D6503" s="376">
        <v>17.7</v>
      </c>
    </row>
    <row r="6504" spans="1:4" x14ac:dyDescent="0.25">
      <c r="A6504" s="372" t="s">
        <v>44327</v>
      </c>
      <c r="B6504" s="372"/>
      <c r="C6504" s="371"/>
      <c r="D6504" s="376"/>
    </row>
    <row r="6505" spans="1:4" x14ac:dyDescent="0.25">
      <c r="A6505" s="372" t="s">
        <v>44328</v>
      </c>
      <c r="B6505" s="372"/>
      <c r="C6505" s="371"/>
      <c r="D6505" s="376"/>
    </row>
    <row r="6506" spans="1:4" x14ac:dyDescent="0.25">
      <c r="A6506" s="372" t="s">
        <v>44329</v>
      </c>
      <c r="B6506" s="372" t="s">
        <v>44330</v>
      </c>
      <c r="C6506" s="371" t="s">
        <v>6608</v>
      </c>
      <c r="D6506" s="376">
        <v>125.44</v>
      </c>
    </row>
    <row r="6507" spans="1:4" x14ac:dyDescent="0.25">
      <c r="A6507" s="372" t="s">
        <v>44331</v>
      </c>
      <c r="B6507" s="372" t="s">
        <v>44332</v>
      </c>
      <c r="C6507" s="371" t="s">
        <v>6608</v>
      </c>
      <c r="D6507" s="376">
        <v>92.5</v>
      </c>
    </row>
    <row r="6508" spans="1:4" x14ac:dyDescent="0.25">
      <c r="A6508" s="372" t="s">
        <v>44333</v>
      </c>
      <c r="B6508" s="372" t="s">
        <v>44334</v>
      </c>
      <c r="C6508" s="371" t="s">
        <v>6608</v>
      </c>
      <c r="D6508" s="376">
        <v>72</v>
      </c>
    </row>
    <row r="6509" spans="1:4" x14ac:dyDescent="0.25">
      <c r="A6509" s="372" t="s">
        <v>44335</v>
      </c>
      <c r="B6509" s="372" t="s">
        <v>44336</v>
      </c>
      <c r="C6509" s="371" t="s">
        <v>6608</v>
      </c>
      <c r="D6509" s="376">
        <v>95</v>
      </c>
    </row>
    <row r="6510" spans="1:4" x14ac:dyDescent="0.25">
      <c r="A6510" s="372" t="s">
        <v>44337</v>
      </c>
      <c r="B6510" s="372" t="s">
        <v>44338</v>
      </c>
      <c r="C6510" s="371" t="s">
        <v>6608</v>
      </c>
      <c r="D6510" s="376">
        <v>74.88</v>
      </c>
    </row>
    <row r="6511" spans="1:4" x14ac:dyDescent="0.25">
      <c r="A6511" s="372" t="s">
        <v>44339</v>
      </c>
      <c r="B6511" s="372"/>
      <c r="C6511" s="371"/>
      <c r="D6511" s="376"/>
    </row>
    <row r="6512" spans="1:4" x14ac:dyDescent="0.25">
      <c r="A6512" s="372" t="s">
        <v>44340</v>
      </c>
      <c r="B6512" s="372" t="s">
        <v>44341</v>
      </c>
      <c r="C6512" s="371" t="s">
        <v>6608</v>
      </c>
      <c r="D6512" s="376">
        <v>35.979999999999997</v>
      </c>
    </row>
    <row r="6513" spans="1:4" x14ac:dyDescent="0.25">
      <c r="A6513" s="372" t="s">
        <v>44342</v>
      </c>
      <c r="B6513" s="372"/>
      <c r="C6513" s="371"/>
      <c r="D6513" s="376"/>
    </row>
    <row r="6514" spans="1:4" x14ac:dyDescent="0.25">
      <c r="A6514" s="372" t="s">
        <v>44343</v>
      </c>
      <c r="B6514" s="372"/>
      <c r="C6514" s="371"/>
      <c r="D6514" s="376"/>
    </row>
    <row r="6515" spans="1:4" x14ac:dyDescent="0.25">
      <c r="A6515" s="372" t="s">
        <v>44344</v>
      </c>
      <c r="B6515" s="372" t="s">
        <v>44345</v>
      </c>
      <c r="C6515" s="371" t="s">
        <v>6608</v>
      </c>
      <c r="D6515" s="376">
        <v>18.18</v>
      </c>
    </row>
    <row r="6516" spans="1:4" x14ac:dyDescent="0.25">
      <c r="A6516" s="372" t="s">
        <v>44346</v>
      </c>
      <c r="B6516" s="372"/>
      <c r="C6516" s="371"/>
      <c r="D6516" s="376"/>
    </row>
    <row r="6517" spans="1:4" x14ac:dyDescent="0.25">
      <c r="A6517" s="372" t="s">
        <v>44347</v>
      </c>
      <c r="B6517" s="372" t="s">
        <v>44348</v>
      </c>
      <c r="C6517" s="371" t="s">
        <v>6608</v>
      </c>
      <c r="D6517" s="376">
        <v>4.42</v>
      </c>
    </row>
    <row r="6518" spans="1:4" x14ac:dyDescent="0.25">
      <c r="A6518" s="372" t="s">
        <v>44349</v>
      </c>
      <c r="B6518" s="372" t="s">
        <v>44350</v>
      </c>
      <c r="C6518" s="371" t="s">
        <v>6608</v>
      </c>
      <c r="D6518" s="376">
        <v>5.45</v>
      </c>
    </row>
    <row r="6519" spans="1:4" x14ac:dyDescent="0.25">
      <c r="A6519" s="372" t="s">
        <v>44351</v>
      </c>
      <c r="B6519" s="372" t="s">
        <v>44352</v>
      </c>
      <c r="C6519" s="371" t="s">
        <v>6608</v>
      </c>
      <c r="D6519" s="376">
        <v>7.7</v>
      </c>
    </row>
    <row r="6520" spans="1:4" x14ac:dyDescent="0.25">
      <c r="A6520" s="372" t="s">
        <v>44353</v>
      </c>
      <c r="B6520" s="372" t="s">
        <v>44354</v>
      </c>
      <c r="C6520" s="371" t="s">
        <v>6608</v>
      </c>
      <c r="D6520" s="376">
        <v>14.84</v>
      </c>
    </row>
    <row r="6521" spans="1:4" x14ac:dyDescent="0.25">
      <c r="A6521" s="372" t="s">
        <v>44355</v>
      </c>
      <c r="B6521" s="372" t="s">
        <v>44356</v>
      </c>
      <c r="C6521" s="371" t="s">
        <v>6608</v>
      </c>
      <c r="D6521" s="376">
        <v>21.93</v>
      </c>
    </row>
    <row r="6522" spans="1:4" x14ac:dyDescent="0.25">
      <c r="A6522" s="372" t="s">
        <v>44357</v>
      </c>
      <c r="B6522" s="372"/>
      <c r="C6522" s="371"/>
      <c r="D6522" s="376"/>
    </row>
    <row r="6523" spans="1:4" x14ac:dyDescent="0.25">
      <c r="A6523" s="372" t="s">
        <v>44358</v>
      </c>
      <c r="B6523" s="372" t="s">
        <v>44359</v>
      </c>
      <c r="C6523" s="371" t="s">
        <v>6608</v>
      </c>
      <c r="D6523" s="376">
        <v>8.5</v>
      </c>
    </row>
    <row r="6524" spans="1:4" x14ac:dyDescent="0.25">
      <c r="A6524" s="372" t="s">
        <v>44360</v>
      </c>
      <c r="B6524" s="372"/>
      <c r="C6524" s="371"/>
      <c r="D6524" s="376"/>
    </row>
    <row r="6525" spans="1:4" x14ac:dyDescent="0.25">
      <c r="A6525" s="372" t="s">
        <v>44361</v>
      </c>
      <c r="B6525" s="372"/>
      <c r="C6525" s="371"/>
      <c r="D6525" s="376"/>
    </row>
    <row r="6526" spans="1:4" x14ac:dyDescent="0.25">
      <c r="A6526" s="372" t="s">
        <v>44362</v>
      </c>
      <c r="B6526" s="372" t="s">
        <v>44363</v>
      </c>
      <c r="C6526" s="371" t="s">
        <v>6590</v>
      </c>
      <c r="D6526" s="376">
        <v>148.38</v>
      </c>
    </row>
    <row r="6527" spans="1:4" x14ac:dyDescent="0.25">
      <c r="A6527" s="372" t="s">
        <v>44364</v>
      </c>
      <c r="B6527" s="372"/>
      <c r="C6527" s="371"/>
      <c r="D6527" s="376"/>
    </row>
    <row r="6528" spans="1:4" x14ac:dyDescent="0.25">
      <c r="A6528" s="372" t="s">
        <v>44365</v>
      </c>
      <c r="B6528" s="372" t="s">
        <v>44366</v>
      </c>
      <c r="C6528" s="371" t="s">
        <v>6590</v>
      </c>
      <c r="D6528" s="376">
        <v>194.49440000000001</v>
      </c>
    </row>
    <row r="6529" spans="1:4" x14ac:dyDescent="0.25">
      <c r="A6529" s="372" t="s">
        <v>44367</v>
      </c>
      <c r="B6529" s="372"/>
      <c r="C6529" s="371"/>
      <c r="D6529" s="376"/>
    </row>
    <row r="6530" spans="1:4" x14ac:dyDescent="0.25">
      <c r="A6530" s="372" t="s">
        <v>44368</v>
      </c>
      <c r="B6530" s="372"/>
      <c r="C6530" s="371"/>
      <c r="D6530" s="376"/>
    </row>
    <row r="6531" spans="1:4" x14ac:dyDescent="0.25">
      <c r="A6531" s="372" t="s">
        <v>44369</v>
      </c>
      <c r="B6531" s="372" t="s">
        <v>44370</v>
      </c>
      <c r="C6531" s="371" t="s">
        <v>6663</v>
      </c>
      <c r="D6531" s="376">
        <v>67.14</v>
      </c>
    </row>
    <row r="6532" spans="1:4" x14ac:dyDescent="0.25">
      <c r="A6532" s="372" t="s">
        <v>44371</v>
      </c>
      <c r="B6532" s="372"/>
      <c r="C6532" s="371"/>
      <c r="D6532" s="376"/>
    </row>
    <row r="6533" spans="1:4" x14ac:dyDescent="0.25">
      <c r="A6533" s="372" t="s">
        <v>44372</v>
      </c>
      <c r="B6533" s="372"/>
      <c r="C6533" s="371"/>
      <c r="D6533" s="376"/>
    </row>
    <row r="6534" spans="1:4" x14ac:dyDescent="0.25">
      <c r="A6534" s="372" t="s">
        <v>44373</v>
      </c>
      <c r="B6534" s="372" t="s">
        <v>44374</v>
      </c>
      <c r="C6534" s="371" t="s">
        <v>6590</v>
      </c>
      <c r="D6534" s="376">
        <v>46.95</v>
      </c>
    </row>
    <row r="6535" spans="1:4" x14ac:dyDescent="0.25">
      <c r="A6535" s="372" t="s">
        <v>44375</v>
      </c>
      <c r="B6535" s="372" t="s">
        <v>44376</v>
      </c>
      <c r="C6535" s="371" t="s">
        <v>6594</v>
      </c>
      <c r="D6535" s="376">
        <v>0.66</v>
      </c>
    </row>
    <row r="6536" spans="1:4" x14ac:dyDescent="0.25">
      <c r="A6536" s="372" t="s">
        <v>44377</v>
      </c>
      <c r="B6536" s="372" t="s">
        <v>44378</v>
      </c>
      <c r="C6536" s="371" t="s">
        <v>6599</v>
      </c>
      <c r="D6536" s="376">
        <v>2250</v>
      </c>
    </row>
    <row r="6537" spans="1:4" x14ac:dyDescent="0.25">
      <c r="A6537" s="372" t="s">
        <v>44379</v>
      </c>
      <c r="B6537" s="372" t="s">
        <v>44380</v>
      </c>
      <c r="C6537" s="371" t="s">
        <v>6599</v>
      </c>
      <c r="D6537" s="376">
        <v>4545.45</v>
      </c>
    </row>
    <row r="6538" spans="1:4" x14ac:dyDescent="0.25">
      <c r="A6538" s="372" t="s">
        <v>44381</v>
      </c>
      <c r="B6538" s="372"/>
      <c r="C6538" s="371"/>
      <c r="D6538" s="376"/>
    </row>
    <row r="6539" spans="1:4" x14ac:dyDescent="0.25">
      <c r="A6539" s="372" t="s">
        <v>44382</v>
      </c>
      <c r="B6539" s="372"/>
      <c r="C6539" s="371"/>
      <c r="D6539" s="376"/>
    </row>
    <row r="6540" spans="1:4" x14ac:dyDescent="0.25">
      <c r="A6540" s="372" t="s">
        <v>44383</v>
      </c>
      <c r="B6540" s="372" t="s">
        <v>44384</v>
      </c>
      <c r="C6540" s="371" t="s">
        <v>6608</v>
      </c>
      <c r="D6540" s="376">
        <v>116</v>
      </c>
    </row>
    <row r="6541" spans="1:4" x14ac:dyDescent="0.25">
      <c r="A6541" s="372" t="s">
        <v>44385</v>
      </c>
      <c r="B6541" s="372" t="s">
        <v>44386</v>
      </c>
      <c r="C6541" s="371" t="s">
        <v>6608</v>
      </c>
      <c r="D6541" s="376">
        <v>179</v>
      </c>
    </row>
    <row r="6542" spans="1:4" x14ac:dyDescent="0.25">
      <c r="A6542" s="372" t="s">
        <v>44387</v>
      </c>
      <c r="B6542" s="372" t="s">
        <v>44388</v>
      </c>
      <c r="C6542" s="371" t="s">
        <v>6608</v>
      </c>
      <c r="D6542" s="376">
        <v>174</v>
      </c>
    </row>
    <row r="6543" spans="1:4" x14ac:dyDescent="0.25">
      <c r="A6543" s="372" t="s">
        <v>44389</v>
      </c>
      <c r="B6543" s="372"/>
      <c r="C6543" s="371"/>
      <c r="D6543" s="376"/>
    </row>
    <row r="6544" spans="1:4" x14ac:dyDescent="0.25">
      <c r="A6544" s="372" t="s">
        <v>44390</v>
      </c>
      <c r="B6544" s="372" t="s">
        <v>44391</v>
      </c>
      <c r="C6544" s="371" t="s">
        <v>6594</v>
      </c>
      <c r="D6544" s="376">
        <v>51.5</v>
      </c>
    </row>
    <row r="6545" spans="1:4" x14ac:dyDescent="0.25">
      <c r="A6545" s="372" t="s">
        <v>44392</v>
      </c>
      <c r="B6545" s="372" t="s">
        <v>44393</v>
      </c>
      <c r="C6545" s="371" t="s">
        <v>6594</v>
      </c>
      <c r="D6545" s="376">
        <v>65.19</v>
      </c>
    </row>
    <row r="6546" spans="1:4" x14ac:dyDescent="0.25">
      <c r="A6546" s="372" t="s">
        <v>44394</v>
      </c>
      <c r="B6546" s="372" t="s">
        <v>44395</v>
      </c>
      <c r="C6546" s="371" t="s">
        <v>6594</v>
      </c>
      <c r="D6546" s="376">
        <v>71.09</v>
      </c>
    </row>
    <row r="6547" spans="1:4" x14ac:dyDescent="0.25">
      <c r="A6547" s="372" t="s">
        <v>44396</v>
      </c>
      <c r="B6547" s="372" t="s">
        <v>44397</v>
      </c>
      <c r="C6547" s="371" t="s">
        <v>6594</v>
      </c>
      <c r="D6547" s="376">
        <v>94.8</v>
      </c>
    </row>
    <row r="6548" spans="1:4" x14ac:dyDescent="0.25">
      <c r="A6548" s="372" t="s">
        <v>44398</v>
      </c>
      <c r="B6548" s="372"/>
      <c r="C6548" s="371"/>
      <c r="D6548" s="376"/>
    </row>
    <row r="6549" spans="1:4" x14ac:dyDescent="0.25">
      <c r="A6549" s="372" t="s">
        <v>44399</v>
      </c>
      <c r="B6549" s="372" t="s">
        <v>44400</v>
      </c>
      <c r="C6549" s="371" t="s">
        <v>6608</v>
      </c>
      <c r="D6549" s="376">
        <v>27.45</v>
      </c>
    </row>
    <row r="6550" spans="1:4" x14ac:dyDescent="0.25">
      <c r="A6550" s="372" t="s">
        <v>44401</v>
      </c>
      <c r="B6550" s="372"/>
      <c r="C6550" s="371"/>
      <c r="D6550" s="376"/>
    </row>
    <row r="6551" spans="1:4" x14ac:dyDescent="0.25">
      <c r="A6551" s="372" t="s">
        <v>44402</v>
      </c>
      <c r="B6551" s="372" t="s">
        <v>44403</v>
      </c>
      <c r="C6551" s="371" t="s">
        <v>6608</v>
      </c>
      <c r="D6551" s="376">
        <v>30</v>
      </c>
    </row>
    <row r="6552" spans="1:4" x14ac:dyDescent="0.25">
      <c r="A6552" s="372" t="s">
        <v>44404</v>
      </c>
      <c r="B6552" s="372" t="s">
        <v>44405</v>
      </c>
      <c r="C6552" s="371" t="s">
        <v>6608</v>
      </c>
      <c r="D6552" s="376">
        <v>37.99</v>
      </c>
    </row>
    <row r="6553" spans="1:4" x14ac:dyDescent="0.25">
      <c r="A6553" s="372" t="s">
        <v>44406</v>
      </c>
      <c r="B6553" s="372"/>
      <c r="C6553" s="371"/>
      <c r="D6553" s="376"/>
    </row>
    <row r="6554" spans="1:4" x14ac:dyDescent="0.25">
      <c r="A6554" s="372" t="s">
        <v>44407</v>
      </c>
      <c r="B6554" s="372"/>
      <c r="C6554" s="371"/>
      <c r="D6554" s="376"/>
    </row>
    <row r="6555" spans="1:4" x14ac:dyDescent="0.25">
      <c r="A6555" s="372" t="s">
        <v>44408</v>
      </c>
      <c r="B6555" s="372" t="s">
        <v>44409</v>
      </c>
      <c r="C6555" s="371" t="s">
        <v>6590</v>
      </c>
      <c r="D6555" s="376">
        <v>180</v>
      </c>
    </row>
    <row r="6556" spans="1:4" x14ac:dyDescent="0.25">
      <c r="A6556" s="372" t="s">
        <v>44410</v>
      </c>
      <c r="B6556" s="372" t="s">
        <v>44411</v>
      </c>
      <c r="C6556" s="371" t="s">
        <v>6608</v>
      </c>
      <c r="D6556" s="376">
        <v>410</v>
      </c>
    </row>
    <row r="6557" spans="1:4" x14ac:dyDescent="0.25">
      <c r="A6557" s="372" t="s">
        <v>44412</v>
      </c>
      <c r="B6557" s="372" t="s">
        <v>44413</v>
      </c>
      <c r="C6557" s="371" t="s">
        <v>6594</v>
      </c>
      <c r="D6557" s="376">
        <v>70</v>
      </c>
    </row>
    <row r="6558" spans="1:4" x14ac:dyDescent="0.25">
      <c r="A6558" s="372" t="s">
        <v>44414</v>
      </c>
      <c r="B6558" s="372" t="s">
        <v>44415</v>
      </c>
      <c r="C6558" s="371" t="s">
        <v>6594</v>
      </c>
      <c r="D6558" s="376">
        <v>65</v>
      </c>
    </row>
    <row r="6559" spans="1:4" x14ac:dyDescent="0.25">
      <c r="A6559" s="372" t="s">
        <v>44416</v>
      </c>
      <c r="B6559" s="372" t="s">
        <v>44417</v>
      </c>
      <c r="C6559" s="371" t="s">
        <v>6608</v>
      </c>
      <c r="D6559" s="376">
        <v>830</v>
      </c>
    </row>
    <row r="6560" spans="1:4" x14ac:dyDescent="0.25">
      <c r="A6560" s="372" t="s">
        <v>44418</v>
      </c>
      <c r="B6560" s="372" t="s">
        <v>44419</v>
      </c>
      <c r="C6560" s="371" t="s">
        <v>6590</v>
      </c>
      <c r="D6560" s="376">
        <v>411.76</v>
      </c>
    </row>
    <row r="6561" spans="1:4" x14ac:dyDescent="0.25">
      <c r="A6561" s="372" t="s">
        <v>44420</v>
      </c>
      <c r="B6561" s="372" t="s">
        <v>44421</v>
      </c>
      <c r="C6561" s="371" t="s">
        <v>6590</v>
      </c>
      <c r="D6561" s="376">
        <v>35</v>
      </c>
    </row>
    <row r="6562" spans="1:4" x14ac:dyDescent="0.25">
      <c r="A6562" s="372" t="s">
        <v>44422</v>
      </c>
      <c r="B6562" s="372" t="s">
        <v>44423</v>
      </c>
      <c r="C6562" s="371" t="s">
        <v>6590</v>
      </c>
      <c r="D6562" s="377">
        <v>40.4</v>
      </c>
    </row>
    <row r="6563" spans="1:4" x14ac:dyDescent="0.25">
      <c r="A6563" s="372" t="s">
        <v>44424</v>
      </c>
      <c r="B6563" s="372" t="s">
        <v>44425</v>
      </c>
      <c r="C6563" s="371" t="s">
        <v>6590</v>
      </c>
      <c r="D6563" s="377">
        <v>42.18</v>
      </c>
    </row>
    <row r="6564" spans="1:4" x14ac:dyDescent="0.25">
      <c r="A6564" s="372" t="s">
        <v>44426</v>
      </c>
      <c r="B6564" s="372" t="s">
        <v>44427</v>
      </c>
      <c r="C6564" s="371" t="s">
        <v>6594</v>
      </c>
      <c r="D6564" s="377">
        <v>9</v>
      </c>
    </row>
    <row r="6565" spans="1:4" x14ac:dyDescent="0.25">
      <c r="A6565" s="372" t="s">
        <v>44428</v>
      </c>
      <c r="B6565" s="372" t="s">
        <v>44429</v>
      </c>
      <c r="C6565" s="371" t="s">
        <v>6594</v>
      </c>
      <c r="D6565" s="376">
        <v>10.07</v>
      </c>
    </row>
    <row r="6566" spans="1:4" x14ac:dyDescent="0.25">
      <c r="A6566" s="372" t="s">
        <v>44430</v>
      </c>
      <c r="B6566" s="372"/>
      <c r="C6566" s="371"/>
      <c r="D6566" s="376"/>
    </row>
    <row r="6567" spans="1:4" x14ac:dyDescent="0.25">
      <c r="A6567" s="372" t="s">
        <v>44431</v>
      </c>
      <c r="B6567" s="372" t="s">
        <v>44432</v>
      </c>
      <c r="C6567" s="371" t="s">
        <v>6608</v>
      </c>
      <c r="D6567" s="377">
        <v>145</v>
      </c>
    </row>
    <row r="6568" spans="1:4" x14ac:dyDescent="0.25">
      <c r="A6568" s="372" t="s">
        <v>44433</v>
      </c>
      <c r="B6568" s="372" t="s">
        <v>44434</v>
      </c>
      <c r="C6568" s="371" t="s">
        <v>6590</v>
      </c>
      <c r="D6568" s="376">
        <v>250</v>
      </c>
    </row>
    <row r="6569" spans="1:4" x14ac:dyDescent="0.25">
      <c r="A6569" s="372" t="s">
        <v>44435</v>
      </c>
      <c r="B6569" s="372" t="s">
        <v>44436</v>
      </c>
      <c r="C6569" s="371" t="s">
        <v>6590</v>
      </c>
      <c r="D6569" s="377">
        <v>269</v>
      </c>
    </row>
    <row r="6570" spans="1:4" x14ac:dyDescent="0.25">
      <c r="A6570" s="372" t="s">
        <v>44437</v>
      </c>
      <c r="B6570" s="372" t="s">
        <v>44438</v>
      </c>
      <c r="C6570" s="371" t="s">
        <v>6590</v>
      </c>
      <c r="D6570" s="377">
        <v>322.58999999999997</v>
      </c>
    </row>
    <row r="6571" spans="1:4" x14ac:dyDescent="0.25">
      <c r="A6571" s="372" t="s">
        <v>44439</v>
      </c>
      <c r="B6571" s="372" t="s">
        <v>44440</v>
      </c>
      <c r="C6571" s="371" t="s">
        <v>6590</v>
      </c>
      <c r="D6571" s="377">
        <v>204.5</v>
      </c>
    </row>
    <row r="6572" spans="1:4" x14ac:dyDescent="0.25">
      <c r="A6572" s="372" t="s">
        <v>44441</v>
      </c>
      <c r="B6572" s="372" t="s">
        <v>44442</v>
      </c>
      <c r="C6572" s="371" t="s">
        <v>6590</v>
      </c>
      <c r="D6572" s="377">
        <v>260</v>
      </c>
    </row>
    <row r="6573" spans="1:4" x14ac:dyDescent="0.25">
      <c r="A6573" s="372" t="s">
        <v>44443</v>
      </c>
      <c r="B6573" s="372" t="s">
        <v>44444</v>
      </c>
      <c r="C6573" s="371" t="s">
        <v>6594</v>
      </c>
      <c r="D6573" s="377">
        <v>32.68</v>
      </c>
    </row>
    <row r="6574" spans="1:4" x14ac:dyDescent="0.25">
      <c r="A6574" s="372" t="s">
        <v>44445</v>
      </c>
      <c r="B6574" s="372" t="s">
        <v>44446</v>
      </c>
      <c r="C6574" s="371" t="s">
        <v>6594</v>
      </c>
      <c r="D6574" s="377">
        <v>21.68</v>
      </c>
    </row>
    <row r="6575" spans="1:4" x14ac:dyDescent="0.25">
      <c r="A6575" s="372" t="s">
        <v>44447</v>
      </c>
      <c r="B6575" s="372" t="s">
        <v>44448</v>
      </c>
      <c r="C6575" s="371" t="s">
        <v>6594</v>
      </c>
      <c r="D6575" s="377">
        <v>25</v>
      </c>
    </row>
    <row r="6576" spans="1:4" x14ac:dyDescent="0.25">
      <c r="A6576" s="372" t="s">
        <v>44449</v>
      </c>
      <c r="B6576" s="372"/>
      <c r="C6576" s="371"/>
      <c r="D6576" s="376"/>
    </row>
    <row r="6577" spans="1:4" x14ac:dyDescent="0.25">
      <c r="A6577" s="372" t="s">
        <v>44450</v>
      </c>
      <c r="B6577" s="372" t="s">
        <v>44451</v>
      </c>
      <c r="C6577" s="371" t="s">
        <v>6590</v>
      </c>
      <c r="D6577" s="377">
        <v>265</v>
      </c>
    </row>
    <row r="6578" spans="1:4" x14ac:dyDescent="0.25">
      <c r="A6578" s="372" t="s">
        <v>44452</v>
      </c>
      <c r="B6578" s="372" t="s">
        <v>44453</v>
      </c>
      <c r="C6578" s="371" t="s">
        <v>6590</v>
      </c>
      <c r="D6578" s="377">
        <v>273.49</v>
      </c>
    </row>
    <row r="6579" spans="1:4" x14ac:dyDescent="0.25">
      <c r="A6579" s="372" t="s">
        <v>44454</v>
      </c>
      <c r="B6579" s="372" t="s">
        <v>44455</v>
      </c>
      <c r="C6579" s="371" t="s">
        <v>6590</v>
      </c>
      <c r="D6579" s="377">
        <v>290</v>
      </c>
    </row>
    <row r="6580" spans="1:4" x14ac:dyDescent="0.25">
      <c r="A6580" s="372" t="s">
        <v>44456</v>
      </c>
      <c r="B6580" s="372" t="s">
        <v>44457</v>
      </c>
      <c r="C6580" s="371" t="s">
        <v>6590</v>
      </c>
      <c r="D6580" s="377">
        <v>302.89999999999998</v>
      </c>
    </row>
    <row r="6581" spans="1:4" x14ac:dyDescent="0.25">
      <c r="A6581" s="372" t="s">
        <v>44458</v>
      </c>
      <c r="B6581" s="372" t="s">
        <v>44459</v>
      </c>
      <c r="C6581" s="371" t="s">
        <v>6590</v>
      </c>
      <c r="D6581" s="377">
        <v>310</v>
      </c>
    </row>
    <row r="6582" spans="1:4" x14ac:dyDescent="0.25">
      <c r="A6582" s="372" t="s">
        <v>44460</v>
      </c>
      <c r="B6582" s="372" t="s">
        <v>44461</v>
      </c>
      <c r="C6582" s="371" t="s">
        <v>6590</v>
      </c>
      <c r="D6582" s="376">
        <v>300</v>
      </c>
    </row>
    <row r="6583" spans="1:4" x14ac:dyDescent="0.25">
      <c r="A6583" s="372" t="s">
        <v>44462</v>
      </c>
      <c r="B6583" s="372" t="s">
        <v>44463</v>
      </c>
      <c r="C6583" s="371" t="s">
        <v>6594</v>
      </c>
      <c r="D6583" s="376">
        <v>38.049999999999997</v>
      </c>
    </row>
    <row r="6584" spans="1:4" x14ac:dyDescent="0.25">
      <c r="A6584" s="372" t="s">
        <v>44464</v>
      </c>
      <c r="B6584" s="372" t="s">
        <v>44465</v>
      </c>
      <c r="C6584" s="371" t="s">
        <v>6594</v>
      </c>
      <c r="D6584" s="376">
        <v>20.75</v>
      </c>
    </row>
    <row r="6585" spans="1:4" x14ac:dyDescent="0.25">
      <c r="A6585" s="372" t="s">
        <v>44466</v>
      </c>
      <c r="B6585" s="372" t="s">
        <v>44467</v>
      </c>
      <c r="C6585" s="371" t="s">
        <v>6594</v>
      </c>
      <c r="D6585" s="377">
        <v>27</v>
      </c>
    </row>
    <row r="6586" spans="1:4" x14ac:dyDescent="0.25">
      <c r="A6586" s="372" t="s">
        <v>44468</v>
      </c>
      <c r="B6586" s="372"/>
      <c r="C6586" s="371"/>
      <c r="D6586" s="376"/>
    </row>
    <row r="6587" spans="1:4" x14ac:dyDescent="0.25">
      <c r="A6587" s="372" t="s">
        <v>44469</v>
      </c>
      <c r="B6587" s="372"/>
      <c r="C6587" s="371"/>
      <c r="D6587" s="377"/>
    </row>
    <row r="6588" spans="1:4" x14ac:dyDescent="0.25">
      <c r="A6588" s="372" t="s">
        <v>44470</v>
      </c>
      <c r="B6588" s="372" t="s">
        <v>44471</v>
      </c>
      <c r="C6588" s="371" t="s">
        <v>6663</v>
      </c>
      <c r="D6588" s="376">
        <v>1.47</v>
      </c>
    </row>
    <row r="6589" spans="1:4" x14ac:dyDescent="0.25">
      <c r="A6589" s="372" t="s">
        <v>44472</v>
      </c>
      <c r="B6589" s="372"/>
      <c r="C6589" s="371"/>
      <c r="D6589" s="376"/>
    </row>
    <row r="6590" spans="1:4" x14ac:dyDescent="0.25">
      <c r="A6590" s="372" t="s">
        <v>44473</v>
      </c>
      <c r="B6590" s="372" t="s">
        <v>44474</v>
      </c>
      <c r="C6590" s="371" t="s">
        <v>6599</v>
      </c>
      <c r="D6590" s="377">
        <v>175.83600000000001</v>
      </c>
    </row>
    <row r="6591" spans="1:4" x14ac:dyDescent="0.25">
      <c r="A6591" s="372" t="s">
        <v>44475</v>
      </c>
      <c r="B6591" s="372" t="s">
        <v>44476</v>
      </c>
      <c r="C6591" s="371" t="s">
        <v>6599</v>
      </c>
      <c r="D6591" s="376">
        <v>152.304</v>
      </c>
    </row>
    <row r="6592" spans="1:4" x14ac:dyDescent="0.25">
      <c r="A6592" s="372" t="s">
        <v>44477</v>
      </c>
      <c r="B6592" s="372" t="s">
        <v>44478</v>
      </c>
      <c r="C6592" s="371" t="s">
        <v>6599</v>
      </c>
      <c r="D6592" s="377">
        <v>153.108</v>
      </c>
    </row>
    <row r="6593" spans="1:4" x14ac:dyDescent="0.25">
      <c r="A6593" s="372" t="s">
        <v>44479</v>
      </c>
      <c r="B6593" s="372" t="s">
        <v>44480</v>
      </c>
      <c r="C6593" s="371" t="s">
        <v>6599</v>
      </c>
      <c r="D6593" s="377">
        <v>143.86799999999999</v>
      </c>
    </row>
    <row r="6594" spans="1:4" x14ac:dyDescent="0.25">
      <c r="A6594" s="372" t="s">
        <v>44481</v>
      </c>
      <c r="B6594" s="372" t="s">
        <v>44482</v>
      </c>
      <c r="C6594" s="371" t="s">
        <v>6599</v>
      </c>
      <c r="D6594" s="376">
        <v>143.16</v>
      </c>
    </row>
    <row r="6595" spans="1:4" x14ac:dyDescent="0.25">
      <c r="A6595" s="372" t="s">
        <v>44483</v>
      </c>
      <c r="B6595" s="372"/>
      <c r="C6595" s="371"/>
      <c r="D6595" s="377"/>
    </row>
    <row r="6596" spans="1:4" x14ac:dyDescent="0.25">
      <c r="A6596" s="372" t="s">
        <v>44484</v>
      </c>
      <c r="B6596" s="372" t="s">
        <v>44485</v>
      </c>
      <c r="C6596" s="371" t="s">
        <v>6599</v>
      </c>
      <c r="D6596" s="377">
        <v>0</v>
      </c>
    </row>
    <row r="6597" spans="1:4" x14ac:dyDescent="0.25">
      <c r="A6597" s="372" t="s">
        <v>44486</v>
      </c>
      <c r="B6597" s="372"/>
      <c r="C6597" s="371"/>
      <c r="D6597" s="377"/>
    </row>
    <row r="6598" spans="1:4" x14ac:dyDescent="0.25">
      <c r="A6598" s="372" t="s">
        <v>44487</v>
      </c>
      <c r="B6598" s="372"/>
      <c r="C6598" s="371"/>
      <c r="D6598" s="376"/>
    </row>
    <row r="6599" spans="1:4" x14ac:dyDescent="0.25">
      <c r="A6599" s="372" t="s">
        <v>44488</v>
      </c>
      <c r="B6599" s="372" t="s">
        <v>44489</v>
      </c>
      <c r="C6599" s="371" t="s">
        <v>6590</v>
      </c>
      <c r="D6599" s="377">
        <v>97.59</v>
      </c>
    </row>
    <row r="6600" spans="1:4" x14ac:dyDescent="0.25">
      <c r="A6600" s="372" t="s">
        <v>44490</v>
      </c>
      <c r="B6600" s="372"/>
      <c r="C6600" s="371"/>
      <c r="D6600" s="377"/>
    </row>
    <row r="6601" spans="1:4" x14ac:dyDescent="0.25">
      <c r="A6601" s="372" t="s">
        <v>44491</v>
      </c>
      <c r="B6601" s="372" t="s">
        <v>44492</v>
      </c>
      <c r="C6601" s="371" t="s">
        <v>6590</v>
      </c>
      <c r="D6601" s="377">
        <v>136.5</v>
      </c>
    </row>
    <row r="6602" spans="1:4" x14ac:dyDescent="0.25">
      <c r="A6602" s="372" t="s">
        <v>44493</v>
      </c>
      <c r="B6602" s="372"/>
      <c r="C6602" s="371"/>
      <c r="D6602" s="377"/>
    </row>
    <row r="6603" spans="1:4" x14ac:dyDescent="0.25">
      <c r="A6603" s="372" t="s">
        <v>44494</v>
      </c>
      <c r="B6603" s="372" t="s">
        <v>44495</v>
      </c>
      <c r="C6603" s="371" t="s">
        <v>6599</v>
      </c>
      <c r="D6603" s="377">
        <v>350</v>
      </c>
    </row>
    <row r="6604" spans="1:4" x14ac:dyDescent="0.25">
      <c r="A6604" s="372" t="s">
        <v>44496</v>
      </c>
      <c r="B6604" s="372"/>
      <c r="C6604" s="371"/>
      <c r="D6604" s="377"/>
    </row>
    <row r="6605" spans="1:4" x14ac:dyDescent="0.25">
      <c r="A6605" s="372" t="s">
        <v>44497</v>
      </c>
      <c r="B6605" s="372"/>
      <c r="C6605" s="371"/>
      <c r="D6605" s="377"/>
    </row>
    <row r="6606" spans="1:4" x14ac:dyDescent="0.25">
      <c r="A6606" s="372" t="s">
        <v>44498</v>
      </c>
      <c r="B6606" s="372" t="s">
        <v>44499</v>
      </c>
      <c r="C6606" s="371" t="s">
        <v>6608</v>
      </c>
      <c r="D6606" s="377">
        <v>16.23</v>
      </c>
    </row>
    <row r="6607" spans="1:4" x14ac:dyDescent="0.25">
      <c r="A6607" s="372" t="s">
        <v>44500</v>
      </c>
      <c r="B6607" s="372" t="s">
        <v>44501</v>
      </c>
      <c r="C6607" s="371" t="s">
        <v>6608</v>
      </c>
      <c r="D6607" s="377">
        <v>20.23</v>
      </c>
    </row>
    <row r="6608" spans="1:4" x14ac:dyDescent="0.25">
      <c r="A6608" s="372" t="s">
        <v>44502</v>
      </c>
      <c r="B6608" s="372" t="s">
        <v>44503</v>
      </c>
      <c r="C6608" s="371" t="s">
        <v>6608</v>
      </c>
      <c r="D6608" s="377">
        <v>16.23</v>
      </c>
    </row>
    <row r="6609" spans="1:4" x14ac:dyDescent="0.25">
      <c r="A6609" s="372" t="s">
        <v>44504</v>
      </c>
      <c r="B6609" s="372" t="s">
        <v>44505</v>
      </c>
      <c r="C6609" s="371" t="s">
        <v>6608</v>
      </c>
      <c r="D6609" s="377">
        <v>16.23</v>
      </c>
    </row>
    <row r="6610" spans="1:4" x14ac:dyDescent="0.25">
      <c r="A6610" s="372" t="s">
        <v>44506</v>
      </c>
      <c r="B6610" s="372" t="s">
        <v>44507</v>
      </c>
      <c r="C6610" s="371" t="s">
        <v>6608</v>
      </c>
      <c r="D6610" s="377">
        <v>16.23</v>
      </c>
    </row>
    <row r="6611" spans="1:4" x14ac:dyDescent="0.25">
      <c r="A6611" s="372" t="s">
        <v>44508</v>
      </c>
      <c r="B6611" s="372"/>
      <c r="C6611" s="371"/>
      <c r="D6611" s="377"/>
    </row>
    <row r="6612" spans="1:4" x14ac:dyDescent="0.25">
      <c r="A6612" s="372" t="s">
        <v>44509</v>
      </c>
      <c r="B6612" s="372" t="s">
        <v>44510</v>
      </c>
      <c r="C6612" s="371" t="s">
        <v>6608</v>
      </c>
      <c r="D6612" s="377">
        <v>10.52</v>
      </c>
    </row>
    <row r="6613" spans="1:4" x14ac:dyDescent="0.25">
      <c r="A6613" s="372" t="s">
        <v>44511</v>
      </c>
      <c r="B6613" s="372"/>
      <c r="C6613" s="371"/>
      <c r="D6613" s="377"/>
    </row>
    <row r="6614" spans="1:4" x14ac:dyDescent="0.25">
      <c r="A6614" s="372" t="s">
        <v>44512</v>
      </c>
      <c r="B6614" s="372" t="s">
        <v>44513</v>
      </c>
      <c r="C6614" s="371" t="s">
        <v>6608</v>
      </c>
      <c r="D6614" s="377">
        <v>7.85</v>
      </c>
    </row>
    <row r="6615" spans="1:4" x14ac:dyDescent="0.25">
      <c r="A6615" s="372" t="s">
        <v>44514</v>
      </c>
      <c r="B6615" s="372" t="s">
        <v>44515</v>
      </c>
      <c r="C6615" s="371" t="s">
        <v>6608</v>
      </c>
      <c r="D6615" s="377">
        <v>2.0499999999999998</v>
      </c>
    </row>
    <row r="6616" spans="1:4" x14ac:dyDescent="0.25">
      <c r="A6616" s="372" t="s">
        <v>44516</v>
      </c>
      <c r="B6616" s="372" t="s">
        <v>44517</v>
      </c>
      <c r="C6616" s="371" t="s">
        <v>6608</v>
      </c>
      <c r="D6616" s="377">
        <v>2.95</v>
      </c>
    </row>
    <row r="6617" spans="1:4" x14ac:dyDescent="0.25">
      <c r="A6617" s="372" t="s">
        <v>44518</v>
      </c>
      <c r="B6617" s="372" t="s">
        <v>44519</v>
      </c>
      <c r="C6617" s="371" t="s">
        <v>6608</v>
      </c>
      <c r="D6617" s="377">
        <v>4.8</v>
      </c>
    </row>
    <row r="6618" spans="1:4" x14ac:dyDescent="0.25">
      <c r="A6618" s="372" t="s">
        <v>44520</v>
      </c>
      <c r="B6618" s="372" t="s">
        <v>44521</v>
      </c>
      <c r="C6618" s="371" t="s">
        <v>6608</v>
      </c>
      <c r="D6618" s="377">
        <v>2.42</v>
      </c>
    </row>
    <row r="6619" spans="1:4" x14ac:dyDescent="0.25">
      <c r="A6619" s="372" t="s">
        <v>44522</v>
      </c>
      <c r="B6619" s="372"/>
      <c r="C6619" s="371"/>
      <c r="D6619" s="377"/>
    </row>
    <row r="6620" spans="1:4" x14ac:dyDescent="0.25">
      <c r="A6620" s="372" t="s">
        <v>44523</v>
      </c>
      <c r="B6620" s="372" t="s">
        <v>44524</v>
      </c>
      <c r="C6620" s="371" t="s">
        <v>6594</v>
      </c>
      <c r="D6620" s="377">
        <v>11.08</v>
      </c>
    </row>
    <row r="6621" spans="1:4" x14ac:dyDescent="0.25">
      <c r="A6621" s="372" t="s">
        <v>44525</v>
      </c>
      <c r="B6621" s="372" t="s">
        <v>44526</v>
      </c>
      <c r="C6621" s="371" t="s">
        <v>6594</v>
      </c>
      <c r="D6621" s="377">
        <v>21.13</v>
      </c>
    </row>
    <row r="6622" spans="1:4" x14ac:dyDescent="0.25">
      <c r="A6622" s="372" t="s">
        <v>44527</v>
      </c>
      <c r="B6622" s="372"/>
      <c r="C6622" s="371"/>
      <c r="D6622" s="377"/>
    </row>
    <row r="6623" spans="1:4" x14ac:dyDescent="0.25">
      <c r="A6623" s="372" t="s">
        <v>44528</v>
      </c>
      <c r="B6623" s="372" t="s">
        <v>44529</v>
      </c>
      <c r="C6623" s="371" t="s">
        <v>6594</v>
      </c>
      <c r="D6623" s="377">
        <v>19.329999999999998</v>
      </c>
    </row>
    <row r="6624" spans="1:4" x14ac:dyDescent="0.25">
      <c r="A6624" s="372" t="s">
        <v>44530</v>
      </c>
      <c r="B6624" s="372"/>
      <c r="C6624" s="371"/>
      <c r="D6624" s="377"/>
    </row>
    <row r="6625" spans="1:4" x14ac:dyDescent="0.25">
      <c r="A6625" s="372" t="s">
        <v>44531</v>
      </c>
      <c r="B6625" s="372" t="s">
        <v>44532</v>
      </c>
      <c r="C6625" s="371" t="s">
        <v>6594</v>
      </c>
      <c r="D6625" s="377">
        <v>5</v>
      </c>
    </row>
    <row r="6626" spans="1:4" x14ac:dyDescent="0.25">
      <c r="A6626" s="372" t="s">
        <v>44533</v>
      </c>
      <c r="B6626" s="372"/>
      <c r="C6626" s="371"/>
      <c r="D6626" s="377"/>
    </row>
    <row r="6627" spans="1:4" x14ac:dyDescent="0.25">
      <c r="A6627" s="372" t="s">
        <v>44534</v>
      </c>
      <c r="B6627" s="372"/>
      <c r="C6627" s="371"/>
      <c r="D6627" s="377"/>
    </row>
    <row r="6628" spans="1:4" x14ac:dyDescent="0.25">
      <c r="A6628" s="372" t="s">
        <v>44535</v>
      </c>
      <c r="B6628" s="372" t="s">
        <v>44536</v>
      </c>
      <c r="C6628" s="371" t="s">
        <v>6590</v>
      </c>
      <c r="D6628" s="377">
        <v>62</v>
      </c>
    </row>
    <row r="6629" spans="1:4" x14ac:dyDescent="0.25">
      <c r="A6629" s="372" t="s">
        <v>44537</v>
      </c>
      <c r="B6629" s="372"/>
      <c r="C6629" s="371"/>
      <c r="D6629" s="377"/>
    </row>
    <row r="6630" spans="1:4" x14ac:dyDescent="0.25">
      <c r="A6630" s="372" t="s">
        <v>44538</v>
      </c>
      <c r="B6630" s="372" t="s">
        <v>44539</v>
      </c>
      <c r="C6630" s="371" t="s">
        <v>6590</v>
      </c>
      <c r="D6630" s="377">
        <v>99.27</v>
      </c>
    </row>
    <row r="6631" spans="1:4" x14ac:dyDescent="0.25">
      <c r="A6631" s="372" t="s">
        <v>44540</v>
      </c>
      <c r="B6631" s="372" t="s">
        <v>44541</v>
      </c>
      <c r="C6631" s="371" t="s">
        <v>6590</v>
      </c>
      <c r="D6631" s="377">
        <v>106.87</v>
      </c>
    </row>
    <row r="6632" spans="1:4" x14ac:dyDescent="0.25">
      <c r="A6632" s="372" t="s">
        <v>44542</v>
      </c>
      <c r="B6632" s="372" t="s">
        <v>44543</v>
      </c>
      <c r="C6632" s="371" t="s">
        <v>6590</v>
      </c>
      <c r="D6632" s="377">
        <v>62.5</v>
      </c>
    </row>
    <row r="6633" spans="1:4" x14ac:dyDescent="0.25">
      <c r="A6633" s="372" t="s">
        <v>44544</v>
      </c>
      <c r="B6633" s="372" t="s">
        <v>44545</v>
      </c>
      <c r="C6633" s="371" t="s">
        <v>6590</v>
      </c>
      <c r="D6633" s="377">
        <v>80.180000000000007</v>
      </c>
    </row>
    <row r="6634" spans="1:4" x14ac:dyDescent="0.25">
      <c r="A6634" s="372" t="s">
        <v>44546</v>
      </c>
      <c r="B6634" s="372"/>
      <c r="C6634" s="371"/>
      <c r="D6634" s="377"/>
    </row>
    <row r="6635" spans="1:4" x14ac:dyDescent="0.25">
      <c r="A6635" s="372" t="s">
        <v>44547</v>
      </c>
      <c r="B6635" s="372" t="s">
        <v>44548</v>
      </c>
      <c r="C6635" s="371" t="s">
        <v>6590</v>
      </c>
      <c r="D6635" s="377">
        <v>62.13</v>
      </c>
    </row>
    <row r="6636" spans="1:4" x14ac:dyDescent="0.25">
      <c r="A6636" s="372" t="s">
        <v>44549</v>
      </c>
      <c r="B6636" s="372" t="s">
        <v>44550</v>
      </c>
      <c r="C6636" s="371" t="s">
        <v>6590</v>
      </c>
      <c r="D6636" s="377">
        <v>72</v>
      </c>
    </row>
    <row r="6637" spans="1:4" x14ac:dyDescent="0.25">
      <c r="A6637" s="372" t="s">
        <v>44551</v>
      </c>
      <c r="B6637" s="372"/>
      <c r="C6637" s="371"/>
      <c r="D6637" s="377"/>
    </row>
    <row r="6638" spans="1:4" x14ac:dyDescent="0.25">
      <c r="A6638" s="372" t="s">
        <v>44552</v>
      </c>
      <c r="B6638" s="372"/>
      <c r="C6638" s="371"/>
      <c r="D6638" s="377"/>
    </row>
    <row r="6639" spans="1:4" x14ac:dyDescent="0.25">
      <c r="A6639" s="372" t="s">
        <v>44553</v>
      </c>
      <c r="B6639" s="372" t="s">
        <v>44554</v>
      </c>
      <c r="C6639" s="371" t="s">
        <v>6590</v>
      </c>
      <c r="D6639" s="377">
        <v>73.900000000000006</v>
      </c>
    </row>
    <row r="6640" spans="1:4" x14ac:dyDescent="0.25">
      <c r="A6640" s="372" t="s">
        <v>44555</v>
      </c>
      <c r="B6640" s="372" t="s">
        <v>44556</v>
      </c>
      <c r="C6640" s="371" t="s">
        <v>6590</v>
      </c>
      <c r="D6640" s="377">
        <v>42.031500000000001</v>
      </c>
    </row>
    <row r="6641" spans="1:4" x14ac:dyDescent="0.25">
      <c r="A6641" s="372" t="s">
        <v>44557</v>
      </c>
      <c r="B6641" s="372" t="s">
        <v>44558</v>
      </c>
      <c r="C6641" s="371" t="s">
        <v>6590</v>
      </c>
      <c r="D6641" s="377">
        <v>35</v>
      </c>
    </row>
    <row r="6642" spans="1:4" x14ac:dyDescent="0.25">
      <c r="A6642" s="372" t="s">
        <v>44559</v>
      </c>
      <c r="B6642" s="372"/>
      <c r="C6642" s="371"/>
      <c r="D6642" s="377"/>
    </row>
    <row r="6643" spans="1:4" x14ac:dyDescent="0.25">
      <c r="A6643" s="372" t="s">
        <v>44560</v>
      </c>
      <c r="B6643" s="372" t="s">
        <v>44561</v>
      </c>
      <c r="C6643" s="371" t="s">
        <v>6590</v>
      </c>
      <c r="D6643" s="377">
        <v>42.213299999999997</v>
      </c>
    </row>
    <row r="6644" spans="1:4" x14ac:dyDescent="0.25">
      <c r="A6644" s="372" t="s">
        <v>44562</v>
      </c>
      <c r="B6644" s="372" t="s">
        <v>44563</v>
      </c>
      <c r="C6644" s="371" t="s">
        <v>6590</v>
      </c>
      <c r="D6644" s="377">
        <v>40.950000000000003</v>
      </c>
    </row>
    <row r="6645" spans="1:4" x14ac:dyDescent="0.25">
      <c r="A6645" s="372" t="s">
        <v>44564</v>
      </c>
      <c r="B6645" s="372" t="s">
        <v>44565</v>
      </c>
      <c r="C6645" s="371" t="s">
        <v>6590</v>
      </c>
      <c r="D6645" s="377">
        <v>45.9</v>
      </c>
    </row>
    <row r="6646" spans="1:4" x14ac:dyDescent="0.25">
      <c r="A6646" s="372" t="s">
        <v>44566</v>
      </c>
      <c r="B6646" s="372" t="s">
        <v>44567</v>
      </c>
      <c r="C6646" s="371" t="s">
        <v>6590</v>
      </c>
      <c r="D6646" s="377">
        <v>47.9</v>
      </c>
    </row>
    <row r="6647" spans="1:4" x14ac:dyDescent="0.25">
      <c r="A6647" s="372" t="s">
        <v>44568</v>
      </c>
      <c r="B6647" s="372" t="s">
        <v>44569</v>
      </c>
      <c r="C6647" s="371" t="s">
        <v>6590</v>
      </c>
      <c r="D6647" s="377">
        <v>40.81</v>
      </c>
    </row>
    <row r="6648" spans="1:4" x14ac:dyDescent="0.25">
      <c r="A6648" s="372" t="s">
        <v>44570</v>
      </c>
      <c r="B6648" s="372" t="s">
        <v>44571</v>
      </c>
      <c r="C6648" s="371" t="s">
        <v>6590</v>
      </c>
      <c r="D6648" s="377">
        <v>61.05</v>
      </c>
    </row>
    <row r="6649" spans="1:4" x14ac:dyDescent="0.25">
      <c r="A6649" s="372" t="s">
        <v>44572</v>
      </c>
      <c r="B6649" s="372" t="s">
        <v>44573</v>
      </c>
      <c r="C6649" s="371" t="s">
        <v>6590</v>
      </c>
      <c r="D6649" s="377">
        <v>61.05</v>
      </c>
    </row>
    <row r="6650" spans="1:4" x14ac:dyDescent="0.25">
      <c r="A6650" s="372" t="s">
        <v>44574</v>
      </c>
      <c r="B6650" s="372"/>
      <c r="C6650" s="371"/>
      <c r="D6650" s="376"/>
    </row>
    <row r="6651" spans="1:4" x14ac:dyDescent="0.25">
      <c r="A6651" s="372" t="s">
        <v>44575</v>
      </c>
      <c r="B6651" s="372"/>
      <c r="C6651" s="371"/>
      <c r="D6651" s="376"/>
    </row>
    <row r="6652" spans="1:4" x14ac:dyDescent="0.25">
      <c r="A6652" s="372" t="s">
        <v>44576</v>
      </c>
      <c r="B6652" s="372" t="s">
        <v>44577</v>
      </c>
      <c r="C6652" s="371" t="s">
        <v>6590</v>
      </c>
      <c r="D6652" s="377">
        <v>359.88</v>
      </c>
    </row>
    <row r="6653" spans="1:4" x14ac:dyDescent="0.25">
      <c r="A6653" s="372" t="s">
        <v>44578</v>
      </c>
      <c r="B6653" s="372" t="s">
        <v>44579</v>
      </c>
      <c r="C6653" s="371" t="s">
        <v>6590</v>
      </c>
      <c r="D6653" s="377">
        <v>180</v>
      </c>
    </row>
    <row r="6654" spans="1:4" x14ac:dyDescent="0.25">
      <c r="A6654" s="372" t="s">
        <v>44580</v>
      </c>
      <c r="B6654" s="372" t="s">
        <v>44581</v>
      </c>
      <c r="C6654" s="371" t="s">
        <v>6590</v>
      </c>
      <c r="D6654" s="377">
        <v>155.94999999999999</v>
      </c>
    </row>
    <row r="6655" spans="1:4" x14ac:dyDescent="0.25">
      <c r="A6655" s="372" t="s">
        <v>44582</v>
      </c>
      <c r="B6655" s="372"/>
      <c r="C6655" s="371"/>
      <c r="D6655" s="377"/>
    </row>
    <row r="6656" spans="1:4" x14ac:dyDescent="0.25">
      <c r="A6656" s="372" t="s">
        <v>44583</v>
      </c>
      <c r="B6656" s="372"/>
      <c r="C6656" s="371"/>
      <c r="D6656" s="376"/>
    </row>
    <row r="6657" spans="1:4" x14ac:dyDescent="0.25">
      <c r="A6657" s="372" t="s">
        <v>44584</v>
      </c>
      <c r="B6657" s="372" t="s">
        <v>44585</v>
      </c>
      <c r="C6657" s="371" t="s">
        <v>6590</v>
      </c>
      <c r="D6657" s="376">
        <v>347.61</v>
      </c>
    </row>
    <row r="6658" spans="1:4" x14ac:dyDescent="0.25">
      <c r="A6658" s="372" t="s">
        <v>44586</v>
      </c>
      <c r="B6658" s="372" t="s">
        <v>44587</v>
      </c>
      <c r="C6658" s="371" t="s">
        <v>6590</v>
      </c>
      <c r="D6658" s="376">
        <v>176</v>
      </c>
    </row>
    <row r="6659" spans="1:4" x14ac:dyDescent="0.25">
      <c r="A6659" s="372" t="s">
        <v>44588</v>
      </c>
      <c r="B6659" s="372" t="s">
        <v>44589</v>
      </c>
      <c r="C6659" s="371" t="s">
        <v>6590</v>
      </c>
      <c r="D6659" s="377">
        <v>61.99</v>
      </c>
    </row>
    <row r="6660" spans="1:4" x14ac:dyDescent="0.25">
      <c r="A6660" s="372" t="s">
        <v>44590</v>
      </c>
      <c r="B6660" s="372"/>
      <c r="C6660" s="371"/>
      <c r="D6660" s="377"/>
    </row>
    <row r="6661" spans="1:4" x14ac:dyDescent="0.25">
      <c r="A6661" s="372" t="s">
        <v>44591</v>
      </c>
      <c r="B6661" s="372" t="s">
        <v>44592</v>
      </c>
      <c r="C6661" s="371" t="s">
        <v>6590</v>
      </c>
      <c r="D6661" s="377">
        <v>65</v>
      </c>
    </row>
    <row r="6662" spans="1:4" x14ac:dyDescent="0.25">
      <c r="A6662" s="372" t="s">
        <v>44593</v>
      </c>
      <c r="B6662" s="372" t="s">
        <v>44594</v>
      </c>
      <c r="C6662" s="371" t="s">
        <v>6590</v>
      </c>
      <c r="D6662" s="377">
        <v>82.54</v>
      </c>
    </row>
    <row r="6663" spans="1:4" x14ac:dyDescent="0.25">
      <c r="A6663" s="372" t="s">
        <v>44595</v>
      </c>
      <c r="B6663" s="372"/>
      <c r="C6663" s="371"/>
      <c r="D6663" s="377"/>
    </row>
    <row r="6664" spans="1:4" x14ac:dyDescent="0.25">
      <c r="A6664" s="372" t="s">
        <v>44596</v>
      </c>
      <c r="B6664" s="372"/>
      <c r="C6664" s="371"/>
      <c r="D6664" s="377"/>
    </row>
    <row r="6665" spans="1:4" x14ac:dyDescent="0.25">
      <c r="A6665" s="372" t="s">
        <v>44597</v>
      </c>
      <c r="B6665" s="372" t="s">
        <v>44598</v>
      </c>
      <c r="C6665" s="371" t="s">
        <v>6608</v>
      </c>
      <c r="D6665" s="377">
        <v>24.52</v>
      </c>
    </row>
    <row r="6666" spans="1:4" x14ac:dyDescent="0.25">
      <c r="A6666" s="372" t="s">
        <v>44599</v>
      </c>
      <c r="B6666" s="372" t="s">
        <v>44600</v>
      </c>
      <c r="C6666" s="371" t="s">
        <v>6608</v>
      </c>
      <c r="D6666" s="377">
        <v>37.18</v>
      </c>
    </row>
    <row r="6667" spans="1:4" x14ac:dyDescent="0.25">
      <c r="A6667" s="372" t="s">
        <v>44601</v>
      </c>
      <c r="B6667" s="372" t="s">
        <v>44602</v>
      </c>
      <c r="C6667" s="371" t="s">
        <v>6608</v>
      </c>
      <c r="D6667" s="377">
        <v>314.33</v>
      </c>
    </row>
    <row r="6668" spans="1:4" x14ac:dyDescent="0.25">
      <c r="A6668" s="372" t="s">
        <v>44603</v>
      </c>
      <c r="B6668" s="372"/>
      <c r="C6668" s="371"/>
      <c r="D6668" s="377"/>
    </row>
    <row r="6669" spans="1:4" x14ac:dyDescent="0.25">
      <c r="A6669" s="372" t="s">
        <v>44604</v>
      </c>
      <c r="B6669" s="372" t="s">
        <v>44605</v>
      </c>
      <c r="C6669" s="371" t="s">
        <v>6608</v>
      </c>
      <c r="D6669" s="377">
        <v>10.84</v>
      </c>
    </row>
    <row r="6670" spans="1:4" x14ac:dyDescent="0.25">
      <c r="A6670" s="372" t="s">
        <v>44606</v>
      </c>
      <c r="B6670" s="372" t="s">
        <v>44607</v>
      </c>
      <c r="C6670" s="371" t="s">
        <v>6608</v>
      </c>
      <c r="D6670" s="377">
        <v>10.6</v>
      </c>
    </row>
    <row r="6671" spans="1:4" x14ac:dyDescent="0.25">
      <c r="A6671" s="372" t="s">
        <v>44608</v>
      </c>
      <c r="B6671" s="372" t="s">
        <v>44609</v>
      </c>
      <c r="C6671" s="371" t="s">
        <v>6608</v>
      </c>
      <c r="D6671" s="377">
        <v>0.84</v>
      </c>
    </row>
    <row r="6672" spans="1:4" x14ac:dyDescent="0.25">
      <c r="A6672" s="372" t="s">
        <v>44610</v>
      </c>
      <c r="B6672" s="372" t="s">
        <v>44611</v>
      </c>
      <c r="C6672" s="371" t="s">
        <v>6608</v>
      </c>
      <c r="D6672" s="377">
        <v>1.6</v>
      </c>
    </row>
    <row r="6673" spans="1:4" x14ac:dyDescent="0.25">
      <c r="A6673" s="372" t="s">
        <v>44612</v>
      </c>
      <c r="B6673" s="372" t="s">
        <v>44613</v>
      </c>
      <c r="C6673" s="371" t="s">
        <v>6608</v>
      </c>
      <c r="D6673" s="377">
        <v>1186</v>
      </c>
    </row>
    <row r="6674" spans="1:4" x14ac:dyDescent="0.25">
      <c r="A6674" s="372" t="s">
        <v>44614</v>
      </c>
      <c r="B6674" s="372" t="s">
        <v>44615</v>
      </c>
      <c r="C6674" s="371" t="s">
        <v>6608</v>
      </c>
      <c r="D6674" s="377">
        <v>2406.19</v>
      </c>
    </row>
    <row r="6675" spans="1:4" x14ac:dyDescent="0.25">
      <c r="A6675" s="372" t="s">
        <v>44616</v>
      </c>
      <c r="B6675" s="372"/>
      <c r="C6675" s="371"/>
      <c r="D6675" s="377"/>
    </row>
    <row r="6676" spans="1:4" x14ac:dyDescent="0.25">
      <c r="A6676" s="372" t="s">
        <v>44617</v>
      </c>
      <c r="B6676" s="372" t="s">
        <v>44618</v>
      </c>
      <c r="C6676" s="371" t="s">
        <v>6608</v>
      </c>
      <c r="D6676" s="377">
        <v>33.25</v>
      </c>
    </row>
    <row r="6677" spans="1:4" x14ac:dyDescent="0.25">
      <c r="A6677" s="372" t="s">
        <v>44619</v>
      </c>
      <c r="B6677" s="372"/>
      <c r="C6677" s="371"/>
      <c r="D6677" s="377"/>
    </row>
    <row r="6678" spans="1:4" x14ac:dyDescent="0.25">
      <c r="A6678" s="372" t="s">
        <v>44620</v>
      </c>
      <c r="B6678" s="372" t="s">
        <v>44621</v>
      </c>
      <c r="C6678" s="371" t="s">
        <v>6590</v>
      </c>
      <c r="D6678" s="377">
        <v>384.56</v>
      </c>
    </row>
    <row r="6679" spans="1:4" x14ac:dyDescent="0.25">
      <c r="A6679" s="372" t="s">
        <v>44622</v>
      </c>
      <c r="B6679" s="372" t="s">
        <v>44623</v>
      </c>
      <c r="C6679" s="371" t="s">
        <v>6590</v>
      </c>
      <c r="D6679" s="376">
        <v>120.98</v>
      </c>
    </row>
    <row r="6680" spans="1:4" x14ac:dyDescent="0.25">
      <c r="A6680" s="372" t="s">
        <v>44624</v>
      </c>
      <c r="B6680" s="372" t="s">
        <v>44625</v>
      </c>
      <c r="C6680" s="371" t="s">
        <v>6590</v>
      </c>
      <c r="D6680" s="377">
        <v>415</v>
      </c>
    </row>
    <row r="6681" spans="1:4" x14ac:dyDescent="0.25">
      <c r="A6681" s="372" t="s">
        <v>44626</v>
      </c>
      <c r="B6681" s="372" t="s">
        <v>44627</v>
      </c>
      <c r="C6681" s="371" t="s">
        <v>6590</v>
      </c>
      <c r="D6681" s="377">
        <v>264.49</v>
      </c>
    </row>
    <row r="6682" spans="1:4" x14ac:dyDescent="0.25">
      <c r="A6682" s="372" t="s">
        <v>44628</v>
      </c>
      <c r="B6682" s="372" t="s">
        <v>44629</v>
      </c>
      <c r="C6682" s="371" t="s">
        <v>6590</v>
      </c>
      <c r="D6682" s="377">
        <v>500.76</v>
      </c>
    </row>
    <row r="6683" spans="1:4" x14ac:dyDescent="0.25">
      <c r="A6683" s="372" t="s">
        <v>44630</v>
      </c>
      <c r="B6683" s="372" t="s">
        <v>44631</v>
      </c>
      <c r="C6683" s="371" t="s">
        <v>6590</v>
      </c>
      <c r="D6683" s="377">
        <v>74.900000000000006</v>
      </c>
    </row>
    <row r="6684" spans="1:4" x14ac:dyDescent="0.25">
      <c r="A6684" s="372" t="s">
        <v>44632</v>
      </c>
      <c r="B6684" s="372"/>
      <c r="C6684" s="371"/>
      <c r="D6684" s="376"/>
    </row>
    <row r="6685" spans="1:4" x14ac:dyDescent="0.25">
      <c r="A6685" s="372" t="s">
        <v>44633</v>
      </c>
      <c r="B6685" s="372"/>
      <c r="C6685" s="371"/>
      <c r="D6685" s="377"/>
    </row>
    <row r="6686" spans="1:4" x14ac:dyDescent="0.25">
      <c r="A6686" s="372" t="s">
        <v>44634</v>
      </c>
      <c r="B6686" s="372" t="s">
        <v>44635</v>
      </c>
      <c r="C6686" s="371" t="s">
        <v>6590</v>
      </c>
      <c r="D6686" s="377">
        <v>131.76</v>
      </c>
    </row>
    <row r="6687" spans="1:4" x14ac:dyDescent="0.25">
      <c r="A6687" s="372" t="s">
        <v>44636</v>
      </c>
      <c r="B6687" s="372" t="s">
        <v>44637</v>
      </c>
      <c r="C6687" s="371" t="s">
        <v>6608</v>
      </c>
      <c r="D6687" s="377">
        <v>190</v>
      </c>
    </row>
    <row r="6688" spans="1:4" x14ac:dyDescent="0.25">
      <c r="A6688" s="372" t="s">
        <v>44638</v>
      </c>
      <c r="B6688" s="372" t="s">
        <v>44639</v>
      </c>
      <c r="C6688" s="371" t="s">
        <v>6608</v>
      </c>
      <c r="D6688" s="377">
        <v>199.35</v>
      </c>
    </row>
    <row r="6689" spans="1:4" x14ac:dyDescent="0.25">
      <c r="A6689" s="372" t="s">
        <v>44640</v>
      </c>
      <c r="B6689" s="372" t="s">
        <v>44641</v>
      </c>
      <c r="C6689" s="371" t="s">
        <v>6608</v>
      </c>
      <c r="D6689" s="376">
        <v>233.11</v>
      </c>
    </row>
    <row r="6690" spans="1:4" x14ac:dyDescent="0.25">
      <c r="A6690" s="372" t="s">
        <v>44642</v>
      </c>
      <c r="B6690" s="372" t="s">
        <v>44643</v>
      </c>
      <c r="C6690" s="371" t="s">
        <v>6608</v>
      </c>
      <c r="D6690" s="377">
        <v>266.88</v>
      </c>
    </row>
    <row r="6691" spans="1:4" x14ac:dyDescent="0.25">
      <c r="A6691" s="372" t="s">
        <v>44644</v>
      </c>
      <c r="B6691" s="372"/>
      <c r="C6691" s="371"/>
      <c r="D6691" s="377"/>
    </row>
    <row r="6692" spans="1:4" x14ac:dyDescent="0.25">
      <c r="A6692" s="372" t="s">
        <v>44645</v>
      </c>
      <c r="B6692" s="372" t="s">
        <v>44646</v>
      </c>
      <c r="C6692" s="371" t="s">
        <v>6608</v>
      </c>
      <c r="D6692" s="377">
        <v>386.15</v>
      </c>
    </row>
    <row r="6693" spans="1:4" x14ac:dyDescent="0.25">
      <c r="A6693" s="372" t="s">
        <v>44647</v>
      </c>
      <c r="B6693" s="372" t="s">
        <v>44648</v>
      </c>
      <c r="C6693" s="371" t="s">
        <v>6608</v>
      </c>
      <c r="D6693" s="377">
        <v>394.86</v>
      </c>
    </row>
    <row r="6694" spans="1:4" x14ac:dyDescent="0.25">
      <c r="A6694" s="372" t="s">
        <v>44649</v>
      </c>
      <c r="B6694" s="372" t="s">
        <v>44650</v>
      </c>
      <c r="C6694" s="371" t="s">
        <v>6608</v>
      </c>
      <c r="D6694" s="377">
        <v>403.5</v>
      </c>
    </row>
    <row r="6695" spans="1:4" x14ac:dyDescent="0.25">
      <c r="A6695" s="372" t="s">
        <v>44651</v>
      </c>
      <c r="B6695" s="372" t="s">
        <v>44652</v>
      </c>
      <c r="C6695" s="371" t="s">
        <v>6608</v>
      </c>
      <c r="D6695" s="377">
        <v>472.19</v>
      </c>
    </row>
    <row r="6696" spans="1:4" x14ac:dyDescent="0.25">
      <c r="A6696" s="372" t="s">
        <v>44653</v>
      </c>
      <c r="B6696" s="372" t="s">
        <v>44654</v>
      </c>
      <c r="C6696" s="371" t="s">
        <v>6608</v>
      </c>
      <c r="D6696" s="377">
        <v>151.49590000000001</v>
      </c>
    </row>
    <row r="6697" spans="1:4" x14ac:dyDescent="0.25">
      <c r="A6697" s="372" t="s">
        <v>44655</v>
      </c>
      <c r="B6697" s="372"/>
      <c r="C6697" s="371"/>
      <c r="D6697" s="376"/>
    </row>
    <row r="6698" spans="1:4" x14ac:dyDescent="0.25">
      <c r="A6698" s="372" t="s">
        <v>44656</v>
      </c>
      <c r="B6698" s="372"/>
      <c r="C6698" s="371"/>
      <c r="D6698" s="377"/>
    </row>
    <row r="6699" spans="1:4" x14ac:dyDescent="0.25">
      <c r="A6699" s="372" t="s">
        <v>44657</v>
      </c>
      <c r="B6699" s="372" t="s">
        <v>44658</v>
      </c>
      <c r="C6699" s="371" t="s">
        <v>6608</v>
      </c>
      <c r="D6699" s="376">
        <v>30.24</v>
      </c>
    </row>
    <row r="6700" spans="1:4" x14ac:dyDescent="0.25">
      <c r="A6700" s="372" t="s">
        <v>44659</v>
      </c>
      <c r="B6700" s="372" t="s">
        <v>44660</v>
      </c>
      <c r="C6700" s="371" t="s">
        <v>6608</v>
      </c>
      <c r="D6700" s="377">
        <v>44.64</v>
      </c>
    </row>
    <row r="6701" spans="1:4" x14ac:dyDescent="0.25">
      <c r="A6701" s="372" t="s">
        <v>44661</v>
      </c>
      <c r="B6701" s="372"/>
      <c r="C6701" s="371"/>
      <c r="D6701" s="376"/>
    </row>
    <row r="6702" spans="1:4" x14ac:dyDescent="0.25">
      <c r="A6702" s="372" t="s">
        <v>44662</v>
      </c>
      <c r="B6702" s="372" t="s">
        <v>44663</v>
      </c>
      <c r="C6702" s="371" t="s">
        <v>6608</v>
      </c>
      <c r="D6702" s="377">
        <v>1067.51</v>
      </c>
    </row>
    <row r="6703" spans="1:4" x14ac:dyDescent="0.25">
      <c r="A6703" s="372" t="s">
        <v>44664</v>
      </c>
      <c r="B6703" s="372" t="s">
        <v>44665</v>
      </c>
      <c r="C6703" s="371" t="s">
        <v>6608</v>
      </c>
      <c r="D6703" s="377">
        <v>1610.88</v>
      </c>
    </row>
    <row r="6704" spans="1:4" x14ac:dyDescent="0.25">
      <c r="A6704" s="372" t="s">
        <v>44666</v>
      </c>
      <c r="B6704" s="372"/>
      <c r="C6704" s="371"/>
      <c r="D6704" s="376"/>
    </row>
    <row r="6705" spans="1:4" x14ac:dyDescent="0.25">
      <c r="A6705" s="372" t="s">
        <v>44667</v>
      </c>
      <c r="B6705" s="372" t="s">
        <v>44668</v>
      </c>
      <c r="C6705" s="371" t="s">
        <v>6608</v>
      </c>
      <c r="D6705" s="377">
        <v>341.83</v>
      </c>
    </row>
    <row r="6706" spans="1:4" x14ac:dyDescent="0.25">
      <c r="A6706" s="372" t="s">
        <v>44669</v>
      </c>
      <c r="B6706" s="372" t="s">
        <v>44670</v>
      </c>
      <c r="C6706" s="371" t="s">
        <v>6608</v>
      </c>
      <c r="D6706" s="377">
        <v>614.96</v>
      </c>
    </row>
    <row r="6707" spans="1:4" x14ac:dyDescent="0.25">
      <c r="A6707" s="372" t="s">
        <v>44671</v>
      </c>
      <c r="B6707" s="372" t="s">
        <v>44672</v>
      </c>
      <c r="C6707" s="371" t="s">
        <v>6608</v>
      </c>
      <c r="D6707" s="376">
        <v>1083.42</v>
      </c>
    </row>
    <row r="6708" spans="1:4" x14ac:dyDescent="0.25">
      <c r="A6708" s="372" t="s">
        <v>44673</v>
      </c>
      <c r="B6708" s="372" t="s">
        <v>44674</v>
      </c>
      <c r="C6708" s="371" t="s">
        <v>6608</v>
      </c>
      <c r="D6708" s="377">
        <v>1592.47</v>
      </c>
    </row>
    <row r="6709" spans="1:4" x14ac:dyDescent="0.25">
      <c r="A6709" s="372" t="s">
        <v>44675</v>
      </c>
      <c r="B6709" s="372" t="s">
        <v>44676</v>
      </c>
      <c r="C6709" s="371" t="s">
        <v>6608</v>
      </c>
      <c r="D6709" s="377">
        <v>1719</v>
      </c>
    </row>
    <row r="6710" spans="1:4" x14ac:dyDescent="0.25">
      <c r="A6710" s="372" t="s">
        <v>44677</v>
      </c>
      <c r="B6710" s="372"/>
      <c r="C6710" s="371"/>
      <c r="D6710" s="377"/>
    </row>
    <row r="6711" spans="1:4" x14ac:dyDescent="0.25">
      <c r="A6711" s="372" t="s">
        <v>44678</v>
      </c>
      <c r="B6711" s="372"/>
      <c r="C6711" s="371"/>
      <c r="D6711" s="377"/>
    </row>
    <row r="6712" spans="1:4" x14ac:dyDescent="0.25">
      <c r="A6712" s="372" t="s">
        <v>44679</v>
      </c>
      <c r="B6712" s="372" t="s">
        <v>44680</v>
      </c>
      <c r="C6712" s="371" t="s">
        <v>6608</v>
      </c>
      <c r="D6712" s="376">
        <v>0.38</v>
      </c>
    </row>
    <row r="6713" spans="1:4" x14ac:dyDescent="0.25">
      <c r="A6713" s="372" t="s">
        <v>44681</v>
      </c>
      <c r="B6713" s="372" t="s">
        <v>44682</v>
      </c>
      <c r="C6713" s="371" t="s">
        <v>6608</v>
      </c>
      <c r="D6713" s="377">
        <v>0.33</v>
      </c>
    </row>
    <row r="6714" spans="1:4" x14ac:dyDescent="0.25">
      <c r="A6714" s="372" t="s">
        <v>44683</v>
      </c>
      <c r="B6714" s="372" t="s">
        <v>44684</v>
      </c>
      <c r="C6714" s="371" t="s">
        <v>6608</v>
      </c>
      <c r="D6714" s="376">
        <v>0.55000000000000004</v>
      </c>
    </row>
    <row r="6715" spans="1:4" x14ac:dyDescent="0.25">
      <c r="A6715" s="372" t="s">
        <v>44685</v>
      </c>
      <c r="B6715" s="372" t="s">
        <v>44686</v>
      </c>
      <c r="C6715" s="371" t="s">
        <v>6608</v>
      </c>
      <c r="D6715" s="377">
        <v>1.3</v>
      </c>
    </row>
    <row r="6716" spans="1:4" x14ac:dyDescent="0.25">
      <c r="A6716" s="372" t="s">
        <v>44687</v>
      </c>
      <c r="B6716" s="372" t="s">
        <v>44688</v>
      </c>
      <c r="C6716" s="371" t="s">
        <v>6608</v>
      </c>
      <c r="D6716" s="377">
        <v>0.1</v>
      </c>
    </row>
    <row r="6717" spans="1:4" x14ac:dyDescent="0.25">
      <c r="A6717" s="372" t="s">
        <v>44689</v>
      </c>
      <c r="B6717" s="372" t="s">
        <v>44690</v>
      </c>
      <c r="C6717" s="371" t="s">
        <v>6608</v>
      </c>
      <c r="D6717" s="376">
        <v>0.12</v>
      </c>
    </row>
    <row r="6718" spans="1:4" x14ac:dyDescent="0.25">
      <c r="A6718" s="372" t="s">
        <v>44691</v>
      </c>
      <c r="B6718" s="372" t="s">
        <v>44692</v>
      </c>
      <c r="C6718" s="371" t="s">
        <v>6608</v>
      </c>
      <c r="D6718" s="377">
        <v>0.25</v>
      </c>
    </row>
    <row r="6719" spans="1:4" x14ac:dyDescent="0.25">
      <c r="A6719" s="372" t="s">
        <v>44693</v>
      </c>
      <c r="B6719" s="372"/>
      <c r="C6719" s="371"/>
      <c r="D6719" s="377"/>
    </row>
    <row r="6720" spans="1:4" x14ac:dyDescent="0.25">
      <c r="A6720" s="372" t="s">
        <v>44694</v>
      </c>
      <c r="B6720" s="372" t="s">
        <v>44695</v>
      </c>
      <c r="C6720" s="371" t="s">
        <v>6608</v>
      </c>
      <c r="D6720" s="377">
        <v>0.09</v>
      </c>
    </row>
    <row r="6721" spans="1:4" x14ac:dyDescent="0.25">
      <c r="A6721" s="372" t="s">
        <v>44696</v>
      </c>
      <c r="B6721" s="372" t="s">
        <v>44697</v>
      </c>
      <c r="C6721" s="371" t="s">
        <v>6608</v>
      </c>
      <c r="D6721" s="377">
        <v>0.13</v>
      </c>
    </row>
    <row r="6722" spans="1:4" x14ac:dyDescent="0.25">
      <c r="A6722" s="372" t="s">
        <v>44698</v>
      </c>
      <c r="B6722" s="372" t="s">
        <v>44699</v>
      </c>
      <c r="C6722" s="371" t="s">
        <v>6608</v>
      </c>
      <c r="D6722" s="377">
        <v>0.14000000000000001</v>
      </c>
    </row>
    <row r="6723" spans="1:4" x14ac:dyDescent="0.25">
      <c r="A6723" s="372" t="s">
        <v>44700</v>
      </c>
      <c r="B6723" s="372" t="s">
        <v>44701</v>
      </c>
      <c r="C6723" s="371" t="s">
        <v>6608</v>
      </c>
      <c r="D6723" s="377">
        <v>0.23</v>
      </c>
    </row>
    <row r="6724" spans="1:4" x14ac:dyDescent="0.25">
      <c r="A6724" s="372" t="s">
        <v>44702</v>
      </c>
      <c r="B6724" s="372"/>
      <c r="C6724" s="371"/>
      <c r="D6724" s="377"/>
    </row>
    <row r="6725" spans="1:4" x14ac:dyDescent="0.25">
      <c r="A6725" s="372" t="s">
        <v>44703</v>
      </c>
      <c r="B6725" s="372" t="s">
        <v>44704</v>
      </c>
      <c r="C6725" s="371" t="s">
        <v>6608</v>
      </c>
      <c r="D6725" s="377">
        <v>6.86</v>
      </c>
    </row>
    <row r="6726" spans="1:4" x14ac:dyDescent="0.25">
      <c r="A6726" s="372" t="s">
        <v>44705</v>
      </c>
      <c r="B6726" s="372" t="s">
        <v>44706</v>
      </c>
      <c r="C6726" s="371" t="s">
        <v>6608</v>
      </c>
      <c r="D6726" s="377">
        <v>2.5499999999999998</v>
      </c>
    </row>
    <row r="6727" spans="1:4" x14ac:dyDescent="0.25">
      <c r="A6727" s="372" t="s">
        <v>44707</v>
      </c>
      <c r="B6727" s="372" t="s">
        <v>44708</v>
      </c>
      <c r="C6727" s="371" t="s">
        <v>6608</v>
      </c>
      <c r="D6727" s="377">
        <v>2.52</v>
      </c>
    </row>
    <row r="6728" spans="1:4" x14ac:dyDescent="0.25">
      <c r="A6728" s="372" t="s">
        <v>44709</v>
      </c>
      <c r="B6728" s="372" t="s">
        <v>44710</v>
      </c>
      <c r="C6728" s="371" t="s">
        <v>6608</v>
      </c>
      <c r="D6728" s="377">
        <v>2.6</v>
      </c>
    </row>
    <row r="6729" spans="1:4" x14ac:dyDescent="0.25">
      <c r="A6729" s="372" t="s">
        <v>44711</v>
      </c>
      <c r="B6729" s="372" t="s">
        <v>44712</v>
      </c>
      <c r="C6729" s="371" t="s">
        <v>6608</v>
      </c>
      <c r="D6729" s="377">
        <v>19.100000000000001</v>
      </c>
    </row>
    <row r="6730" spans="1:4" x14ac:dyDescent="0.25">
      <c r="A6730" s="372" t="s">
        <v>44713</v>
      </c>
      <c r="B6730" s="372" t="s">
        <v>44714</v>
      </c>
      <c r="C6730" s="371" t="s">
        <v>6608</v>
      </c>
      <c r="D6730" s="377">
        <v>0.83</v>
      </c>
    </row>
    <row r="6731" spans="1:4" x14ac:dyDescent="0.25">
      <c r="A6731" s="372" t="s">
        <v>44715</v>
      </c>
      <c r="B6731" s="372"/>
      <c r="C6731" s="371"/>
      <c r="D6731" s="377"/>
    </row>
    <row r="6732" spans="1:4" x14ac:dyDescent="0.25">
      <c r="A6732" s="372" t="s">
        <v>44716</v>
      </c>
      <c r="B6732" s="372" t="s">
        <v>44717</v>
      </c>
      <c r="C6732" s="371" t="s">
        <v>6608</v>
      </c>
      <c r="D6732" s="377">
        <v>4.04</v>
      </c>
    </row>
    <row r="6733" spans="1:4" x14ac:dyDescent="0.25">
      <c r="A6733" s="372" t="s">
        <v>44718</v>
      </c>
      <c r="B6733" s="372"/>
      <c r="C6733" s="371"/>
      <c r="D6733" s="377"/>
    </row>
    <row r="6734" spans="1:4" x14ac:dyDescent="0.25">
      <c r="A6734" s="372" t="s">
        <v>44719</v>
      </c>
      <c r="B6734" s="372" t="s">
        <v>44720</v>
      </c>
      <c r="C6734" s="371" t="s">
        <v>6608</v>
      </c>
      <c r="D6734" s="377">
        <v>16.2</v>
      </c>
    </row>
    <row r="6735" spans="1:4" x14ac:dyDescent="0.25">
      <c r="A6735" s="372" t="s">
        <v>44721</v>
      </c>
      <c r="B6735" s="372" t="s">
        <v>44722</v>
      </c>
      <c r="C6735" s="371" t="s">
        <v>6608</v>
      </c>
      <c r="D6735" s="377">
        <v>5.9</v>
      </c>
    </row>
    <row r="6736" spans="1:4" x14ac:dyDescent="0.25">
      <c r="A6736" s="372" t="s">
        <v>44723</v>
      </c>
      <c r="B6736" s="372" t="s">
        <v>44724</v>
      </c>
      <c r="C6736" s="371" t="s">
        <v>6608</v>
      </c>
      <c r="D6736" s="377">
        <v>0.32</v>
      </c>
    </row>
    <row r="6737" spans="1:4" x14ac:dyDescent="0.25">
      <c r="A6737" s="372" t="s">
        <v>44725</v>
      </c>
      <c r="B6737" s="372" t="s">
        <v>44726</v>
      </c>
      <c r="C6737" s="371" t="s">
        <v>6608</v>
      </c>
      <c r="D6737" s="377">
        <v>0.11</v>
      </c>
    </row>
    <row r="6738" spans="1:4" x14ac:dyDescent="0.25">
      <c r="A6738" s="372" t="s">
        <v>44727</v>
      </c>
      <c r="B6738" s="372" t="s">
        <v>44728</v>
      </c>
      <c r="C6738" s="371" t="s">
        <v>6608</v>
      </c>
      <c r="D6738" s="377">
        <v>0.04</v>
      </c>
    </row>
    <row r="6739" spans="1:4" x14ac:dyDescent="0.25">
      <c r="A6739" s="372" t="s">
        <v>44729</v>
      </c>
      <c r="B6739" s="372" t="s">
        <v>44730</v>
      </c>
      <c r="C6739" s="371" t="s">
        <v>6608</v>
      </c>
      <c r="D6739" s="377">
        <v>0.73</v>
      </c>
    </row>
    <row r="6740" spans="1:4" x14ac:dyDescent="0.25">
      <c r="A6740" s="372" t="s">
        <v>44731</v>
      </c>
      <c r="B6740" s="372" t="s">
        <v>44732</v>
      </c>
      <c r="C6740" s="371" t="s">
        <v>6608</v>
      </c>
      <c r="D6740" s="377">
        <v>0.08</v>
      </c>
    </row>
    <row r="6741" spans="1:4" x14ac:dyDescent="0.25">
      <c r="A6741" s="372" t="s">
        <v>44733</v>
      </c>
      <c r="B6741" s="372" t="s">
        <v>44734</v>
      </c>
      <c r="C6741" s="371" t="s">
        <v>6608</v>
      </c>
      <c r="D6741" s="377">
        <v>4.5999999999999999E-2</v>
      </c>
    </row>
    <row r="6742" spans="1:4" x14ac:dyDescent="0.25">
      <c r="A6742" s="372" t="s">
        <v>44735</v>
      </c>
      <c r="B6742" s="372" t="s">
        <v>44736</v>
      </c>
      <c r="C6742" s="371" t="s">
        <v>6608</v>
      </c>
      <c r="D6742" s="377">
        <v>0.125</v>
      </c>
    </row>
    <row r="6743" spans="1:4" x14ac:dyDescent="0.25">
      <c r="A6743" s="372" t="s">
        <v>44737</v>
      </c>
      <c r="B6743" s="372" t="s">
        <v>44738</v>
      </c>
      <c r="C6743" s="371" t="s">
        <v>6608</v>
      </c>
      <c r="D6743" s="377">
        <v>0.28000000000000003</v>
      </c>
    </row>
    <row r="6744" spans="1:4" x14ac:dyDescent="0.25">
      <c r="A6744" s="372" t="s">
        <v>44739</v>
      </c>
      <c r="B6744" s="372" t="s">
        <v>44740</v>
      </c>
      <c r="C6744" s="371" t="s">
        <v>6608</v>
      </c>
      <c r="D6744" s="377">
        <v>0.41</v>
      </c>
    </row>
    <row r="6745" spans="1:4" x14ac:dyDescent="0.25">
      <c r="A6745" s="372" t="s">
        <v>44741</v>
      </c>
      <c r="B6745" s="372" t="s">
        <v>44742</v>
      </c>
      <c r="C6745" s="371" t="s">
        <v>6608</v>
      </c>
      <c r="D6745" s="376">
        <v>0.96</v>
      </c>
    </row>
    <row r="6746" spans="1:4" x14ac:dyDescent="0.25">
      <c r="A6746" s="372" t="s">
        <v>44743</v>
      </c>
      <c r="B6746" s="372" t="s">
        <v>44744</v>
      </c>
      <c r="C6746" s="371" t="s">
        <v>6608</v>
      </c>
      <c r="D6746" s="376">
        <v>0.1</v>
      </c>
    </row>
    <row r="6747" spans="1:4" x14ac:dyDescent="0.25">
      <c r="A6747" s="372" t="s">
        <v>44745</v>
      </c>
      <c r="B6747" s="372" t="s">
        <v>44746</v>
      </c>
      <c r="C6747" s="371" t="s">
        <v>6608</v>
      </c>
      <c r="D6747" s="377">
        <v>0.72</v>
      </c>
    </row>
    <row r="6748" spans="1:4" x14ac:dyDescent="0.25">
      <c r="A6748" s="372" t="s">
        <v>44747</v>
      </c>
      <c r="B6748" s="372" t="s">
        <v>44748</v>
      </c>
      <c r="C6748" s="371" t="s">
        <v>6608</v>
      </c>
      <c r="D6748" s="377">
        <v>0.27</v>
      </c>
    </row>
    <row r="6749" spans="1:4" x14ac:dyDescent="0.25">
      <c r="A6749" s="372" t="s">
        <v>44749</v>
      </c>
      <c r="B6749" s="372" t="s">
        <v>44750</v>
      </c>
      <c r="C6749" s="371" t="s">
        <v>6608</v>
      </c>
      <c r="D6749" s="377">
        <v>0.19</v>
      </c>
    </row>
    <row r="6750" spans="1:4" x14ac:dyDescent="0.25">
      <c r="A6750" s="372" t="s">
        <v>44751</v>
      </c>
      <c r="B6750" s="372" t="s">
        <v>44752</v>
      </c>
      <c r="C6750" s="371" t="s">
        <v>6608</v>
      </c>
      <c r="D6750" s="377">
        <v>0.32</v>
      </c>
    </row>
    <row r="6751" spans="1:4" x14ac:dyDescent="0.25">
      <c r="A6751" s="372" t="s">
        <v>44753</v>
      </c>
      <c r="B6751" s="372" t="s">
        <v>44754</v>
      </c>
      <c r="C6751" s="371" t="s">
        <v>6608</v>
      </c>
      <c r="D6751" s="377">
        <v>1.52</v>
      </c>
    </row>
    <row r="6752" spans="1:4" x14ac:dyDescent="0.25">
      <c r="A6752" s="372" t="s">
        <v>44755</v>
      </c>
      <c r="B6752" s="372" t="s">
        <v>44756</v>
      </c>
      <c r="C6752" s="371" t="s">
        <v>6608</v>
      </c>
      <c r="D6752" s="377">
        <v>3.82</v>
      </c>
    </row>
    <row r="6753" spans="1:4" x14ac:dyDescent="0.25">
      <c r="A6753" s="372" t="s">
        <v>44757</v>
      </c>
      <c r="B6753" s="372" t="s">
        <v>44758</v>
      </c>
      <c r="C6753" s="371" t="s">
        <v>6608</v>
      </c>
      <c r="D6753" s="377">
        <v>2.78</v>
      </c>
    </row>
    <row r="6754" spans="1:4" x14ac:dyDescent="0.25">
      <c r="A6754" s="372" t="s">
        <v>44759</v>
      </c>
      <c r="B6754" s="372" t="s">
        <v>44760</v>
      </c>
      <c r="C6754" s="371" t="s">
        <v>6608</v>
      </c>
      <c r="D6754" s="377">
        <v>4.3099999999999996</v>
      </c>
    </row>
    <row r="6755" spans="1:4" x14ac:dyDescent="0.25">
      <c r="A6755" s="372" t="s">
        <v>44761</v>
      </c>
      <c r="B6755" s="372" t="s">
        <v>44762</v>
      </c>
      <c r="C6755" s="371" t="s">
        <v>6608</v>
      </c>
      <c r="D6755" s="377">
        <v>0.54</v>
      </c>
    </row>
    <row r="6756" spans="1:4" x14ac:dyDescent="0.25">
      <c r="A6756" s="372" t="s">
        <v>44763</v>
      </c>
      <c r="B6756" s="372" t="s">
        <v>44764</v>
      </c>
      <c r="C6756" s="371" t="s">
        <v>6608</v>
      </c>
      <c r="D6756" s="376">
        <v>3.04</v>
      </c>
    </row>
    <row r="6757" spans="1:4" x14ac:dyDescent="0.25">
      <c r="A6757" s="372" t="s">
        <v>44765</v>
      </c>
      <c r="B6757" s="372" t="s">
        <v>44766</v>
      </c>
      <c r="C6757" s="371" t="s">
        <v>6608</v>
      </c>
      <c r="D6757" s="376">
        <v>3.15</v>
      </c>
    </row>
    <row r="6758" spans="1:4" x14ac:dyDescent="0.25">
      <c r="A6758" s="372" t="s">
        <v>44767</v>
      </c>
      <c r="B6758" s="372" t="s">
        <v>44768</v>
      </c>
      <c r="C6758" s="371" t="s">
        <v>6608</v>
      </c>
      <c r="D6758" s="376">
        <v>0.82</v>
      </c>
    </row>
    <row r="6759" spans="1:4" x14ac:dyDescent="0.25">
      <c r="A6759" s="372" t="s">
        <v>44769</v>
      </c>
      <c r="B6759" s="372" t="s">
        <v>44770</v>
      </c>
      <c r="C6759" s="371" t="s">
        <v>6608</v>
      </c>
      <c r="D6759" s="376">
        <v>10.94</v>
      </c>
    </row>
    <row r="6760" spans="1:4" x14ac:dyDescent="0.25">
      <c r="A6760" s="372" t="s">
        <v>44771</v>
      </c>
      <c r="B6760" s="372" t="s">
        <v>44772</v>
      </c>
      <c r="C6760" s="371" t="s">
        <v>6608</v>
      </c>
      <c r="D6760" s="377">
        <v>0.6</v>
      </c>
    </row>
    <row r="6761" spans="1:4" x14ac:dyDescent="0.25">
      <c r="A6761" s="372" t="s">
        <v>44773</v>
      </c>
      <c r="B6761" s="372" t="s">
        <v>44774</v>
      </c>
      <c r="C6761" s="371" t="s">
        <v>6608</v>
      </c>
      <c r="D6761" s="377">
        <v>2.95</v>
      </c>
    </row>
    <row r="6762" spans="1:4" x14ac:dyDescent="0.25">
      <c r="A6762" s="372" t="s">
        <v>44775</v>
      </c>
      <c r="B6762" s="372" t="s">
        <v>44776</v>
      </c>
      <c r="C6762" s="371" t="s">
        <v>6608</v>
      </c>
      <c r="D6762" s="377">
        <v>3.5</v>
      </c>
    </row>
    <row r="6763" spans="1:4" x14ac:dyDescent="0.25">
      <c r="A6763" s="372" t="s">
        <v>44777</v>
      </c>
      <c r="B6763" s="372"/>
      <c r="C6763" s="371"/>
      <c r="D6763" s="377"/>
    </row>
    <row r="6764" spans="1:4" x14ac:dyDescent="0.25">
      <c r="A6764" s="372" t="s">
        <v>44778</v>
      </c>
      <c r="B6764" s="372" t="s">
        <v>44779</v>
      </c>
      <c r="C6764" s="371" t="s">
        <v>6608</v>
      </c>
      <c r="D6764" s="377">
        <v>0.7</v>
      </c>
    </row>
    <row r="6765" spans="1:4" x14ac:dyDescent="0.25">
      <c r="A6765" s="372" t="s">
        <v>44780</v>
      </c>
      <c r="B6765" s="372"/>
      <c r="C6765" s="371"/>
      <c r="D6765" s="376"/>
    </row>
    <row r="6766" spans="1:4" x14ac:dyDescent="0.25">
      <c r="A6766" s="372" t="s">
        <v>44781</v>
      </c>
      <c r="B6766" s="372" t="s">
        <v>44782</v>
      </c>
      <c r="C6766" s="371" t="s">
        <v>6608</v>
      </c>
      <c r="D6766" s="376">
        <v>0.48</v>
      </c>
    </row>
    <row r="6767" spans="1:4" x14ac:dyDescent="0.25">
      <c r="A6767" s="372" t="s">
        <v>44783</v>
      </c>
      <c r="B6767" s="372" t="s">
        <v>44784</v>
      </c>
      <c r="C6767" s="371" t="s">
        <v>6608</v>
      </c>
      <c r="D6767" s="376">
        <v>0.76</v>
      </c>
    </row>
    <row r="6768" spans="1:4" x14ac:dyDescent="0.25">
      <c r="A6768" s="372" t="s">
        <v>44785</v>
      </c>
      <c r="B6768" s="372" t="s">
        <v>44786</v>
      </c>
      <c r="C6768" s="371" t="s">
        <v>6608</v>
      </c>
      <c r="D6768" s="376">
        <v>1.1599999999999999</v>
      </c>
    </row>
    <row r="6769" spans="1:4" x14ac:dyDescent="0.25">
      <c r="A6769" s="372" t="s">
        <v>44787</v>
      </c>
      <c r="B6769" s="372" t="s">
        <v>44788</v>
      </c>
      <c r="C6769" s="371" t="s">
        <v>6608</v>
      </c>
      <c r="D6769" s="376">
        <v>1.58</v>
      </c>
    </row>
    <row r="6770" spans="1:4" x14ac:dyDescent="0.25">
      <c r="A6770" s="372" t="s">
        <v>44789</v>
      </c>
      <c r="B6770" s="372" t="s">
        <v>44790</v>
      </c>
      <c r="C6770" s="371" t="s">
        <v>6608</v>
      </c>
      <c r="D6770" s="376">
        <v>5.56</v>
      </c>
    </row>
    <row r="6771" spans="1:4" x14ac:dyDescent="0.25">
      <c r="A6771" s="372" t="s">
        <v>44791</v>
      </c>
      <c r="B6771" s="372" t="s">
        <v>44792</v>
      </c>
      <c r="C6771" s="371" t="s">
        <v>6608</v>
      </c>
      <c r="D6771" s="376">
        <v>0.17</v>
      </c>
    </row>
    <row r="6772" spans="1:4" x14ac:dyDescent="0.25">
      <c r="A6772" s="372" t="s">
        <v>44793</v>
      </c>
      <c r="B6772" s="372" t="s">
        <v>44794</v>
      </c>
      <c r="C6772" s="371" t="s">
        <v>6608</v>
      </c>
      <c r="D6772" s="376">
        <v>0.22</v>
      </c>
    </row>
    <row r="6773" spans="1:4" x14ac:dyDescent="0.25">
      <c r="A6773" s="372" t="s">
        <v>44795</v>
      </c>
      <c r="B6773" s="372"/>
      <c r="C6773" s="371"/>
      <c r="D6773" s="376"/>
    </row>
    <row r="6774" spans="1:4" x14ac:dyDescent="0.25">
      <c r="A6774" s="372" t="s">
        <v>44796</v>
      </c>
      <c r="B6774" s="372" t="s">
        <v>44797</v>
      </c>
      <c r="C6774" s="371" t="s">
        <v>6663</v>
      </c>
      <c r="D6774" s="376">
        <v>28.14</v>
      </c>
    </row>
    <row r="6775" spans="1:4" x14ac:dyDescent="0.25">
      <c r="A6775" s="372" t="s">
        <v>44798</v>
      </c>
      <c r="B6775" s="372" t="s">
        <v>44799</v>
      </c>
      <c r="C6775" s="371" t="s">
        <v>6663</v>
      </c>
      <c r="D6775" s="376">
        <v>21.73</v>
      </c>
    </row>
    <row r="6776" spans="1:4" x14ac:dyDescent="0.25">
      <c r="A6776" s="372" t="s">
        <v>44800</v>
      </c>
      <c r="B6776" s="372" t="s">
        <v>44801</v>
      </c>
      <c r="C6776" s="371" t="s">
        <v>6663</v>
      </c>
      <c r="D6776" s="376">
        <v>27.52</v>
      </c>
    </row>
    <row r="6777" spans="1:4" x14ac:dyDescent="0.25">
      <c r="A6777" s="372" t="s">
        <v>44802</v>
      </c>
      <c r="B6777" s="372" t="s">
        <v>44803</v>
      </c>
      <c r="C6777" s="371" t="s">
        <v>6663</v>
      </c>
      <c r="D6777" s="376">
        <v>18.600000000000001</v>
      </c>
    </row>
    <row r="6778" spans="1:4" x14ac:dyDescent="0.25">
      <c r="A6778" s="372" t="s">
        <v>44804</v>
      </c>
      <c r="B6778" s="372" t="s">
        <v>44805</v>
      </c>
      <c r="C6778" s="371" t="s">
        <v>6663</v>
      </c>
      <c r="D6778" s="376">
        <v>23.5</v>
      </c>
    </row>
    <row r="6779" spans="1:4" x14ac:dyDescent="0.25">
      <c r="A6779" s="372" t="s">
        <v>44806</v>
      </c>
      <c r="B6779" s="372" t="s">
        <v>44807</v>
      </c>
      <c r="C6779" s="371" t="s">
        <v>6663</v>
      </c>
      <c r="D6779" s="376">
        <v>27.23</v>
      </c>
    </row>
    <row r="6780" spans="1:4" x14ac:dyDescent="0.25">
      <c r="A6780" s="372" t="s">
        <v>44808</v>
      </c>
      <c r="B6780" s="372" t="s">
        <v>44809</v>
      </c>
      <c r="C6780" s="371" t="s">
        <v>6663</v>
      </c>
      <c r="D6780" s="376">
        <v>17.829999999999998</v>
      </c>
    </row>
    <row r="6781" spans="1:4" x14ac:dyDescent="0.25">
      <c r="A6781" s="372" t="s">
        <v>44810</v>
      </c>
      <c r="B6781" s="372"/>
      <c r="C6781" s="371"/>
      <c r="D6781" s="376"/>
    </row>
    <row r="6782" spans="1:4" x14ac:dyDescent="0.25">
      <c r="A6782" s="372" t="s">
        <v>44811</v>
      </c>
      <c r="B6782" s="372" t="s">
        <v>44812</v>
      </c>
      <c r="C6782" s="371" t="s">
        <v>6608</v>
      </c>
      <c r="D6782" s="376">
        <v>0.11</v>
      </c>
    </row>
    <row r="6783" spans="1:4" x14ac:dyDescent="0.25">
      <c r="A6783" s="372" t="s">
        <v>44813</v>
      </c>
      <c r="B6783" s="372" t="s">
        <v>44814</v>
      </c>
      <c r="C6783" s="371" t="s">
        <v>6608</v>
      </c>
      <c r="D6783" s="376">
        <v>0.44</v>
      </c>
    </row>
    <row r="6784" spans="1:4" x14ac:dyDescent="0.25">
      <c r="A6784" s="372" t="s">
        <v>44815</v>
      </c>
      <c r="B6784" s="372"/>
      <c r="C6784" s="371"/>
      <c r="D6784" s="376"/>
    </row>
    <row r="6785" spans="1:4" x14ac:dyDescent="0.25">
      <c r="A6785" s="372" t="s">
        <v>44816</v>
      </c>
      <c r="B6785" s="372"/>
      <c r="C6785" s="371"/>
      <c r="D6785" s="376"/>
    </row>
    <row r="6786" spans="1:4" x14ac:dyDescent="0.25">
      <c r="A6786" s="372" t="s">
        <v>44817</v>
      </c>
      <c r="B6786" s="372" t="s">
        <v>44818</v>
      </c>
      <c r="C6786" s="371" t="s">
        <v>6608</v>
      </c>
      <c r="D6786" s="376">
        <v>251</v>
      </c>
    </row>
    <row r="6787" spans="1:4" x14ac:dyDescent="0.25">
      <c r="A6787" s="372" t="s">
        <v>44819</v>
      </c>
      <c r="B6787" s="372" t="s">
        <v>44820</v>
      </c>
      <c r="C6787" s="371" t="s">
        <v>6608</v>
      </c>
      <c r="D6787" s="376">
        <v>716</v>
      </c>
    </row>
    <row r="6788" spans="1:4" x14ac:dyDescent="0.25">
      <c r="A6788" s="372" t="s">
        <v>44821</v>
      </c>
      <c r="B6788" s="372" t="s">
        <v>44822</v>
      </c>
      <c r="C6788" s="371" t="s">
        <v>6608</v>
      </c>
      <c r="D6788" s="376">
        <v>588.87</v>
      </c>
    </row>
    <row r="6789" spans="1:4" x14ac:dyDescent="0.25">
      <c r="A6789" s="372" t="s">
        <v>44823</v>
      </c>
      <c r="B6789" s="372" t="s">
        <v>44824</v>
      </c>
      <c r="C6789" s="371" t="s">
        <v>6608</v>
      </c>
      <c r="D6789" s="376">
        <v>135</v>
      </c>
    </row>
    <row r="6790" spans="1:4" x14ac:dyDescent="0.25">
      <c r="A6790" s="372" t="s">
        <v>44825</v>
      </c>
      <c r="B6790" s="372" t="s">
        <v>44826</v>
      </c>
      <c r="C6790" s="371" t="s">
        <v>6608</v>
      </c>
      <c r="D6790" s="376">
        <v>603.54</v>
      </c>
    </row>
    <row r="6791" spans="1:4" x14ac:dyDescent="0.25">
      <c r="A6791" s="372" t="s">
        <v>44827</v>
      </c>
      <c r="B6791" s="372" t="s">
        <v>44828</v>
      </c>
      <c r="C6791" s="371" t="s">
        <v>6608</v>
      </c>
      <c r="D6791" s="376">
        <v>597.57000000000005</v>
      </c>
    </row>
    <row r="6792" spans="1:4" x14ac:dyDescent="0.25">
      <c r="A6792" s="372" t="s">
        <v>44829</v>
      </c>
      <c r="B6792" s="372" t="s">
        <v>44830</v>
      </c>
      <c r="C6792" s="371" t="s">
        <v>6608</v>
      </c>
      <c r="D6792" s="376">
        <v>1772.74</v>
      </c>
    </row>
    <row r="6793" spans="1:4" x14ac:dyDescent="0.25">
      <c r="A6793" s="372" t="s">
        <v>44831</v>
      </c>
      <c r="B6793" s="372" t="s">
        <v>44832</v>
      </c>
      <c r="C6793" s="371" t="s">
        <v>6608</v>
      </c>
      <c r="D6793" s="376">
        <v>1967.1</v>
      </c>
    </row>
    <row r="6794" spans="1:4" x14ac:dyDescent="0.25">
      <c r="A6794" s="372" t="s">
        <v>44833</v>
      </c>
      <c r="B6794" s="372" t="s">
        <v>44834</v>
      </c>
      <c r="C6794" s="371" t="s">
        <v>6608</v>
      </c>
      <c r="D6794" s="376">
        <v>2448.59</v>
      </c>
    </row>
    <row r="6795" spans="1:4" x14ac:dyDescent="0.25">
      <c r="A6795" s="372" t="s">
        <v>44835</v>
      </c>
      <c r="B6795" s="372" t="s">
        <v>44836</v>
      </c>
      <c r="C6795" s="371" t="s">
        <v>6608</v>
      </c>
      <c r="D6795" s="376">
        <v>1262.21</v>
      </c>
    </row>
    <row r="6796" spans="1:4" x14ac:dyDescent="0.25">
      <c r="A6796" s="372" t="s">
        <v>44837</v>
      </c>
      <c r="B6796" s="372" t="s">
        <v>44838</v>
      </c>
      <c r="C6796" s="371" t="s">
        <v>6608</v>
      </c>
      <c r="D6796" s="376">
        <v>908.05</v>
      </c>
    </row>
    <row r="6797" spans="1:4" x14ac:dyDescent="0.25">
      <c r="A6797" s="372" t="s">
        <v>44839</v>
      </c>
      <c r="B6797" s="372"/>
      <c r="C6797" s="371"/>
      <c r="D6797" s="376"/>
    </row>
    <row r="6798" spans="1:4" x14ac:dyDescent="0.25">
      <c r="A6798" s="372" t="s">
        <v>44840</v>
      </c>
      <c r="B6798" s="372"/>
      <c r="C6798" s="371"/>
      <c r="D6798" s="376"/>
    </row>
    <row r="6799" spans="1:4" x14ac:dyDescent="0.25">
      <c r="A6799" s="372" t="s">
        <v>44841</v>
      </c>
      <c r="B6799" s="372" t="s">
        <v>44842</v>
      </c>
      <c r="C6799" s="371" t="s">
        <v>6608</v>
      </c>
      <c r="D6799" s="376">
        <v>371.65</v>
      </c>
    </row>
    <row r="6800" spans="1:4" x14ac:dyDescent="0.25">
      <c r="A6800" s="372" t="s">
        <v>44843</v>
      </c>
      <c r="B6800" s="372" t="s">
        <v>44844</v>
      </c>
      <c r="C6800" s="371" t="s">
        <v>6608</v>
      </c>
      <c r="D6800" s="376">
        <v>29.7</v>
      </c>
    </row>
    <row r="6801" spans="1:4" x14ac:dyDescent="0.25">
      <c r="A6801" s="372" t="s">
        <v>44845</v>
      </c>
      <c r="B6801" s="372" t="s">
        <v>44846</v>
      </c>
      <c r="C6801" s="371" t="s">
        <v>6608</v>
      </c>
      <c r="D6801" s="376">
        <v>16.8</v>
      </c>
    </row>
    <row r="6802" spans="1:4" x14ac:dyDescent="0.25">
      <c r="A6802" s="372" t="s">
        <v>44847</v>
      </c>
      <c r="B6802" s="372" t="s">
        <v>44848</v>
      </c>
      <c r="C6802" s="371" t="s">
        <v>6608</v>
      </c>
      <c r="D6802" s="376">
        <v>33.380000000000003</v>
      </c>
    </row>
    <row r="6803" spans="1:4" x14ac:dyDescent="0.25">
      <c r="A6803" s="372" t="s">
        <v>44849</v>
      </c>
      <c r="B6803" s="372" t="s">
        <v>44850</v>
      </c>
      <c r="C6803" s="371" t="s">
        <v>6608</v>
      </c>
      <c r="D6803" s="376">
        <v>14.5</v>
      </c>
    </row>
    <row r="6804" spans="1:4" x14ac:dyDescent="0.25">
      <c r="A6804" s="372" t="s">
        <v>44851</v>
      </c>
      <c r="B6804" s="372"/>
      <c r="C6804" s="371"/>
      <c r="D6804" s="376"/>
    </row>
    <row r="6805" spans="1:4" x14ac:dyDescent="0.25">
      <c r="A6805" s="372" t="s">
        <v>44852</v>
      </c>
      <c r="B6805" s="372" t="s">
        <v>44853</v>
      </c>
      <c r="C6805" s="371" t="s">
        <v>6608</v>
      </c>
      <c r="D6805" s="376">
        <v>702.05</v>
      </c>
    </row>
    <row r="6806" spans="1:4" x14ac:dyDescent="0.25">
      <c r="A6806" s="372" t="s">
        <v>44854</v>
      </c>
      <c r="B6806" s="372" t="s">
        <v>44855</v>
      </c>
      <c r="C6806" s="371" t="s">
        <v>6608</v>
      </c>
      <c r="D6806" s="376">
        <v>1404.1</v>
      </c>
    </row>
    <row r="6807" spans="1:4" x14ac:dyDescent="0.25">
      <c r="A6807" s="372" t="s">
        <v>44856</v>
      </c>
      <c r="B6807" s="372"/>
      <c r="C6807" s="371"/>
      <c r="D6807" s="376"/>
    </row>
    <row r="6808" spans="1:4" x14ac:dyDescent="0.25">
      <c r="A6808" s="372" t="s">
        <v>44857</v>
      </c>
      <c r="B6808" s="372" t="s">
        <v>44858</v>
      </c>
      <c r="C6808" s="371" t="s">
        <v>6608</v>
      </c>
      <c r="D6808" s="376">
        <v>98.04</v>
      </c>
    </row>
    <row r="6809" spans="1:4" x14ac:dyDescent="0.25">
      <c r="A6809" s="372" t="s">
        <v>44859</v>
      </c>
      <c r="B6809" s="372"/>
      <c r="C6809" s="371"/>
      <c r="D6809" s="376"/>
    </row>
    <row r="6810" spans="1:4" x14ac:dyDescent="0.25">
      <c r="A6810" s="372" t="s">
        <v>44860</v>
      </c>
      <c r="B6810" s="372"/>
      <c r="C6810" s="371"/>
      <c r="D6810" s="376"/>
    </row>
    <row r="6811" spans="1:4" x14ac:dyDescent="0.25">
      <c r="A6811" s="372" t="s">
        <v>44861</v>
      </c>
      <c r="B6811" s="372" t="s">
        <v>44862</v>
      </c>
      <c r="C6811" s="371" t="s">
        <v>6608</v>
      </c>
      <c r="D6811" s="376">
        <v>76.900000000000006</v>
      </c>
    </row>
    <row r="6812" spans="1:4" x14ac:dyDescent="0.25">
      <c r="A6812" s="372" t="s">
        <v>44863</v>
      </c>
      <c r="B6812" s="372" t="s">
        <v>44864</v>
      </c>
      <c r="C6812" s="371" t="s">
        <v>6608</v>
      </c>
      <c r="D6812" s="376">
        <v>90.68</v>
      </c>
    </row>
    <row r="6813" spans="1:4" x14ac:dyDescent="0.25">
      <c r="A6813" s="372" t="s">
        <v>44865</v>
      </c>
      <c r="B6813" s="372" t="s">
        <v>44866</v>
      </c>
      <c r="C6813" s="371" t="s">
        <v>6608</v>
      </c>
      <c r="D6813" s="376">
        <v>14.62</v>
      </c>
    </row>
    <row r="6814" spans="1:4" x14ac:dyDescent="0.25">
      <c r="A6814" s="372" t="s">
        <v>44867</v>
      </c>
      <c r="B6814" s="372" t="s">
        <v>44868</v>
      </c>
      <c r="C6814" s="371" t="s">
        <v>6608</v>
      </c>
      <c r="D6814" s="376">
        <v>18.59</v>
      </c>
    </row>
    <row r="6815" spans="1:4" x14ac:dyDescent="0.25">
      <c r="A6815" s="372" t="s">
        <v>44869</v>
      </c>
      <c r="B6815" s="372" t="s">
        <v>44870</v>
      </c>
      <c r="C6815" s="371" t="s">
        <v>6608</v>
      </c>
      <c r="D6815" s="376">
        <v>37.14</v>
      </c>
    </row>
    <row r="6816" spans="1:4" x14ac:dyDescent="0.25">
      <c r="A6816" s="372" t="s">
        <v>44871</v>
      </c>
      <c r="B6816" s="372" t="s">
        <v>44872</v>
      </c>
      <c r="C6816" s="371" t="s">
        <v>6608</v>
      </c>
      <c r="D6816" s="376">
        <v>42.07</v>
      </c>
    </row>
    <row r="6817" spans="1:4" x14ac:dyDescent="0.25">
      <c r="A6817" s="372" t="s">
        <v>44873</v>
      </c>
      <c r="B6817" s="372" t="s">
        <v>44874</v>
      </c>
      <c r="C6817" s="371" t="s">
        <v>6608</v>
      </c>
      <c r="D6817" s="376">
        <v>70.52</v>
      </c>
    </row>
    <row r="6818" spans="1:4" x14ac:dyDescent="0.25">
      <c r="A6818" s="372" t="s">
        <v>44875</v>
      </c>
      <c r="B6818" s="372" t="s">
        <v>44876</v>
      </c>
      <c r="C6818" s="371" t="s">
        <v>6608</v>
      </c>
      <c r="D6818" s="376">
        <v>30.58</v>
      </c>
    </row>
    <row r="6819" spans="1:4" x14ac:dyDescent="0.25">
      <c r="A6819" s="372" t="s">
        <v>44877</v>
      </c>
      <c r="B6819" s="372" t="s">
        <v>44878</v>
      </c>
      <c r="C6819" s="371" t="s">
        <v>6608</v>
      </c>
      <c r="D6819" s="376">
        <v>37.89</v>
      </c>
    </row>
    <row r="6820" spans="1:4" x14ac:dyDescent="0.25">
      <c r="A6820" s="372" t="s">
        <v>44879</v>
      </c>
      <c r="B6820" s="372" t="s">
        <v>44880</v>
      </c>
      <c r="C6820" s="371" t="s">
        <v>6608</v>
      </c>
      <c r="D6820" s="376">
        <v>13.88</v>
      </c>
    </row>
    <row r="6821" spans="1:4" x14ac:dyDescent="0.25">
      <c r="A6821" s="372" t="s">
        <v>44881</v>
      </c>
      <c r="B6821" s="372" t="s">
        <v>44882</v>
      </c>
      <c r="C6821" s="371" t="s">
        <v>6608</v>
      </c>
      <c r="D6821" s="376">
        <v>10.15</v>
      </c>
    </row>
    <row r="6822" spans="1:4" x14ac:dyDescent="0.25">
      <c r="A6822" s="372" t="s">
        <v>44883</v>
      </c>
      <c r="B6822" s="372"/>
      <c r="C6822" s="371"/>
      <c r="D6822" s="376"/>
    </row>
    <row r="6823" spans="1:4" x14ac:dyDescent="0.25">
      <c r="A6823" s="372" t="s">
        <v>44884</v>
      </c>
      <c r="B6823" s="372" t="s">
        <v>44885</v>
      </c>
      <c r="C6823" s="371" t="s">
        <v>6608</v>
      </c>
      <c r="D6823" s="376">
        <v>21.61</v>
      </c>
    </row>
    <row r="6824" spans="1:4" x14ac:dyDescent="0.25">
      <c r="A6824" s="372" t="s">
        <v>44886</v>
      </c>
      <c r="B6824" s="372" t="s">
        <v>44887</v>
      </c>
      <c r="C6824" s="371" t="s">
        <v>6608</v>
      </c>
      <c r="D6824" s="376">
        <v>23.44</v>
      </c>
    </row>
    <row r="6825" spans="1:4" x14ac:dyDescent="0.25">
      <c r="A6825" s="372" t="s">
        <v>44888</v>
      </c>
      <c r="B6825" s="372" t="s">
        <v>44889</v>
      </c>
      <c r="C6825" s="371" t="s">
        <v>6608</v>
      </c>
      <c r="D6825" s="376">
        <v>23.6</v>
      </c>
    </row>
    <row r="6826" spans="1:4" x14ac:dyDescent="0.25">
      <c r="A6826" s="372" t="s">
        <v>44890</v>
      </c>
      <c r="B6826" s="372"/>
      <c r="C6826" s="371"/>
      <c r="D6826" s="376"/>
    </row>
    <row r="6827" spans="1:4" x14ac:dyDescent="0.25">
      <c r="A6827" s="372" t="s">
        <v>44891</v>
      </c>
      <c r="B6827" s="372" t="s">
        <v>44892</v>
      </c>
      <c r="C6827" s="371" t="s">
        <v>6608</v>
      </c>
      <c r="D6827" s="376">
        <v>13.92</v>
      </c>
    </row>
    <row r="6828" spans="1:4" x14ac:dyDescent="0.25">
      <c r="A6828" s="372" t="s">
        <v>44893</v>
      </c>
      <c r="B6828" s="372" t="s">
        <v>44894</v>
      </c>
      <c r="C6828" s="371" t="s">
        <v>6608</v>
      </c>
      <c r="D6828" s="376">
        <v>13.9</v>
      </c>
    </row>
    <row r="6829" spans="1:4" x14ac:dyDescent="0.25">
      <c r="A6829" s="372" t="s">
        <v>44895</v>
      </c>
      <c r="B6829" s="372"/>
      <c r="C6829" s="371"/>
      <c r="D6829" s="376"/>
    </row>
    <row r="6830" spans="1:4" x14ac:dyDescent="0.25">
      <c r="A6830" s="372" t="s">
        <v>44896</v>
      </c>
      <c r="B6830" s="372" t="s">
        <v>44897</v>
      </c>
      <c r="C6830" s="371" t="s">
        <v>6608</v>
      </c>
      <c r="D6830" s="376">
        <v>16.95</v>
      </c>
    </row>
    <row r="6831" spans="1:4" x14ac:dyDescent="0.25">
      <c r="A6831" s="372" t="s">
        <v>44898</v>
      </c>
      <c r="B6831" s="372" t="s">
        <v>44899</v>
      </c>
      <c r="C6831" s="371" t="s">
        <v>6608</v>
      </c>
      <c r="D6831" s="376">
        <v>14.75</v>
      </c>
    </row>
    <row r="6832" spans="1:4" x14ac:dyDescent="0.25">
      <c r="A6832" s="372" t="s">
        <v>44900</v>
      </c>
      <c r="B6832" s="372" t="s">
        <v>44901</v>
      </c>
      <c r="C6832" s="371" t="s">
        <v>6608</v>
      </c>
      <c r="D6832" s="376">
        <v>54.1</v>
      </c>
    </row>
    <row r="6833" spans="1:4" x14ac:dyDescent="0.25">
      <c r="A6833" s="372" t="s">
        <v>44902</v>
      </c>
      <c r="B6833" s="372" t="s">
        <v>44903</v>
      </c>
      <c r="C6833" s="371" t="s">
        <v>6608</v>
      </c>
      <c r="D6833" s="376">
        <v>16.18</v>
      </c>
    </row>
    <row r="6834" spans="1:4" x14ac:dyDescent="0.25">
      <c r="A6834" s="372" t="s">
        <v>44904</v>
      </c>
      <c r="B6834" s="372" t="s">
        <v>44905</v>
      </c>
      <c r="C6834" s="371" t="s">
        <v>6608</v>
      </c>
      <c r="D6834" s="376">
        <v>11.9</v>
      </c>
    </row>
    <row r="6835" spans="1:4" x14ac:dyDescent="0.25">
      <c r="A6835" s="372" t="s">
        <v>44906</v>
      </c>
      <c r="B6835" s="372" t="s">
        <v>44907</v>
      </c>
      <c r="C6835" s="371" t="s">
        <v>6608</v>
      </c>
      <c r="D6835" s="376">
        <v>15.68</v>
      </c>
    </row>
    <row r="6836" spans="1:4" x14ac:dyDescent="0.25">
      <c r="A6836" s="372" t="s">
        <v>44908</v>
      </c>
      <c r="B6836" s="372"/>
      <c r="C6836" s="371"/>
      <c r="D6836" s="376"/>
    </row>
    <row r="6837" spans="1:4" x14ac:dyDescent="0.25">
      <c r="A6837" s="372" t="s">
        <v>44909</v>
      </c>
      <c r="B6837" s="372" t="s">
        <v>44910</v>
      </c>
      <c r="C6837" s="371" t="s">
        <v>6608</v>
      </c>
      <c r="D6837" s="376">
        <v>10.46</v>
      </c>
    </row>
    <row r="6838" spans="1:4" x14ac:dyDescent="0.25">
      <c r="A6838" s="372" t="s">
        <v>44911</v>
      </c>
      <c r="B6838" s="372"/>
      <c r="C6838" s="371"/>
      <c r="D6838" s="376"/>
    </row>
    <row r="6839" spans="1:4" x14ac:dyDescent="0.25">
      <c r="A6839" s="372" t="s">
        <v>44912</v>
      </c>
      <c r="B6839" s="372" t="s">
        <v>44913</v>
      </c>
      <c r="C6839" s="371" t="s">
        <v>6608</v>
      </c>
      <c r="D6839" s="376">
        <v>185.9</v>
      </c>
    </row>
    <row r="6840" spans="1:4" x14ac:dyDescent="0.25">
      <c r="A6840" s="372" t="s">
        <v>44914</v>
      </c>
      <c r="B6840" s="372" t="s">
        <v>44915</v>
      </c>
      <c r="C6840" s="371" t="s">
        <v>6608</v>
      </c>
      <c r="D6840" s="376">
        <v>267.87</v>
      </c>
    </row>
    <row r="6841" spans="1:4" x14ac:dyDescent="0.25">
      <c r="A6841" s="372" t="s">
        <v>44916</v>
      </c>
      <c r="B6841" s="372" t="s">
        <v>44917</v>
      </c>
      <c r="C6841" s="371" t="s">
        <v>6608</v>
      </c>
      <c r="D6841" s="376">
        <v>227.9</v>
      </c>
    </row>
    <row r="6842" spans="1:4" x14ac:dyDescent="0.25">
      <c r="A6842" s="372" t="s">
        <v>44918</v>
      </c>
      <c r="B6842" s="372" t="s">
        <v>44919</v>
      </c>
      <c r="C6842" s="371" t="s">
        <v>6608</v>
      </c>
      <c r="D6842" s="376">
        <v>383.93</v>
      </c>
    </row>
    <row r="6843" spans="1:4" x14ac:dyDescent="0.25">
      <c r="A6843" s="372" t="s">
        <v>44920</v>
      </c>
      <c r="B6843" s="372"/>
      <c r="C6843" s="371"/>
      <c r="D6843" s="376"/>
    </row>
    <row r="6844" spans="1:4" x14ac:dyDescent="0.25">
      <c r="A6844" s="372" t="s">
        <v>44921</v>
      </c>
      <c r="B6844" s="372" t="s">
        <v>44922</v>
      </c>
      <c r="C6844" s="371" t="s">
        <v>6608</v>
      </c>
      <c r="D6844" s="376">
        <v>58.04</v>
      </c>
    </row>
    <row r="6845" spans="1:4" x14ac:dyDescent="0.25">
      <c r="A6845" s="372" t="s">
        <v>44923</v>
      </c>
      <c r="B6845" s="372" t="s">
        <v>44924</v>
      </c>
      <c r="C6845" s="371" t="s">
        <v>6608</v>
      </c>
      <c r="D6845" s="376">
        <v>26.4</v>
      </c>
    </row>
    <row r="6846" spans="1:4" x14ac:dyDescent="0.25">
      <c r="A6846" s="372" t="s">
        <v>44925</v>
      </c>
      <c r="B6846" s="372" t="s">
        <v>44926</v>
      </c>
      <c r="C6846" s="371" t="s">
        <v>6608</v>
      </c>
      <c r="D6846" s="376">
        <v>45.49</v>
      </c>
    </row>
    <row r="6847" spans="1:4" x14ac:dyDescent="0.25">
      <c r="A6847" s="372" t="s">
        <v>44927</v>
      </c>
      <c r="B6847" s="372" t="s">
        <v>44928</v>
      </c>
      <c r="C6847" s="371" t="s">
        <v>6608</v>
      </c>
      <c r="D6847" s="376">
        <v>48.99</v>
      </c>
    </row>
    <row r="6848" spans="1:4" x14ac:dyDescent="0.25">
      <c r="A6848" s="372" t="s">
        <v>44929</v>
      </c>
      <c r="B6848" s="372" t="s">
        <v>44930</v>
      </c>
      <c r="C6848" s="371" t="s">
        <v>6608</v>
      </c>
      <c r="D6848" s="376">
        <v>21.9</v>
      </c>
    </row>
    <row r="6849" spans="1:4" x14ac:dyDescent="0.25">
      <c r="A6849" s="372" t="s">
        <v>44931</v>
      </c>
      <c r="B6849" s="372"/>
      <c r="C6849" s="371"/>
      <c r="D6849" s="376"/>
    </row>
    <row r="6850" spans="1:4" x14ac:dyDescent="0.25">
      <c r="A6850" s="372" t="s">
        <v>44932</v>
      </c>
      <c r="B6850" s="372"/>
      <c r="C6850" s="371"/>
      <c r="D6850" s="376"/>
    </row>
    <row r="6851" spans="1:4" x14ac:dyDescent="0.25">
      <c r="A6851" s="372" t="s">
        <v>44933</v>
      </c>
      <c r="B6851" s="372" t="s">
        <v>44934</v>
      </c>
      <c r="C6851" s="371" t="s">
        <v>6608</v>
      </c>
      <c r="D6851" s="376">
        <v>27.61</v>
      </c>
    </row>
    <row r="6852" spans="1:4" x14ac:dyDescent="0.25">
      <c r="A6852" s="372" t="s">
        <v>44935</v>
      </c>
      <c r="B6852" s="372" t="s">
        <v>44936</v>
      </c>
      <c r="C6852" s="371" t="s">
        <v>6608</v>
      </c>
      <c r="D6852" s="376">
        <v>24.7</v>
      </c>
    </row>
    <row r="6853" spans="1:4" x14ac:dyDescent="0.25">
      <c r="A6853" s="372" t="s">
        <v>44937</v>
      </c>
      <c r="B6853" s="372" t="s">
        <v>44938</v>
      </c>
      <c r="C6853" s="371" t="s">
        <v>6608</v>
      </c>
      <c r="D6853" s="376">
        <v>22.79</v>
      </c>
    </row>
    <row r="6854" spans="1:4" x14ac:dyDescent="0.25">
      <c r="A6854" s="372" t="s">
        <v>44939</v>
      </c>
      <c r="B6854" s="372" t="s">
        <v>44940</v>
      </c>
      <c r="C6854" s="371" t="s">
        <v>6608</v>
      </c>
      <c r="D6854" s="376">
        <v>20.23</v>
      </c>
    </row>
    <row r="6855" spans="1:4" x14ac:dyDescent="0.25">
      <c r="A6855" s="372" t="s">
        <v>44941</v>
      </c>
      <c r="B6855" s="372"/>
      <c r="C6855" s="371"/>
      <c r="D6855" s="376"/>
    </row>
    <row r="6856" spans="1:4" x14ac:dyDescent="0.25">
      <c r="A6856" s="372" t="s">
        <v>44942</v>
      </c>
      <c r="B6856" s="372" t="s">
        <v>44943</v>
      </c>
      <c r="C6856" s="371" t="s">
        <v>6608</v>
      </c>
      <c r="D6856" s="376">
        <v>13.31</v>
      </c>
    </row>
    <row r="6857" spans="1:4" x14ac:dyDescent="0.25">
      <c r="A6857" s="372" t="s">
        <v>44944</v>
      </c>
      <c r="B6857" s="372" t="s">
        <v>44945</v>
      </c>
      <c r="C6857" s="371" t="s">
        <v>6608</v>
      </c>
      <c r="D6857" s="376">
        <v>13.23</v>
      </c>
    </row>
    <row r="6858" spans="1:4" x14ac:dyDescent="0.25">
      <c r="A6858" s="372" t="s">
        <v>44946</v>
      </c>
      <c r="B6858" s="372" t="s">
        <v>44947</v>
      </c>
      <c r="C6858" s="371" t="s">
        <v>6608</v>
      </c>
      <c r="D6858" s="376">
        <v>24.08</v>
      </c>
    </row>
    <row r="6859" spans="1:4" x14ac:dyDescent="0.25">
      <c r="A6859" s="372" t="s">
        <v>44948</v>
      </c>
      <c r="B6859" s="372" t="s">
        <v>44949</v>
      </c>
      <c r="C6859" s="371" t="s">
        <v>6608</v>
      </c>
      <c r="D6859" s="376">
        <v>28.95</v>
      </c>
    </row>
    <row r="6860" spans="1:4" x14ac:dyDescent="0.25">
      <c r="A6860" s="372" t="s">
        <v>44950</v>
      </c>
      <c r="B6860" s="372" t="s">
        <v>44951</v>
      </c>
      <c r="C6860" s="371" t="s">
        <v>6608</v>
      </c>
      <c r="D6860" s="376">
        <v>30.03</v>
      </c>
    </row>
    <row r="6861" spans="1:4" x14ac:dyDescent="0.25">
      <c r="A6861" s="372" t="s">
        <v>44952</v>
      </c>
      <c r="B6861" s="372" t="s">
        <v>44953</v>
      </c>
      <c r="C6861" s="371" t="s">
        <v>6608</v>
      </c>
      <c r="D6861" s="376">
        <v>53.53</v>
      </c>
    </row>
    <row r="6862" spans="1:4" x14ac:dyDescent="0.25">
      <c r="A6862" s="372" t="s">
        <v>44954</v>
      </c>
      <c r="B6862" s="372"/>
      <c r="C6862" s="371"/>
      <c r="D6862" s="376"/>
    </row>
    <row r="6863" spans="1:4" x14ac:dyDescent="0.25">
      <c r="A6863" s="372" t="s">
        <v>44955</v>
      </c>
      <c r="B6863" s="372" t="s">
        <v>44956</v>
      </c>
      <c r="C6863" s="371" t="s">
        <v>6608</v>
      </c>
      <c r="D6863" s="376">
        <v>80.28</v>
      </c>
    </row>
    <row r="6864" spans="1:4" x14ac:dyDescent="0.25">
      <c r="A6864" s="372" t="s">
        <v>44957</v>
      </c>
      <c r="B6864" s="372" t="s">
        <v>44958</v>
      </c>
      <c r="C6864" s="371" t="s">
        <v>6608</v>
      </c>
      <c r="D6864" s="376">
        <v>125.04</v>
      </c>
    </row>
    <row r="6865" spans="1:4" x14ac:dyDescent="0.25">
      <c r="A6865" s="372" t="s">
        <v>44959</v>
      </c>
      <c r="B6865" s="372" t="s">
        <v>44960</v>
      </c>
      <c r="C6865" s="371" t="s">
        <v>6608</v>
      </c>
      <c r="D6865" s="376">
        <v>104.54</v>
      </c>
    </row>
    <row r="6866" spans="1:4" x14ac:dyDescent="0.25">
      <c r="A6866" s="372" t="s">
        <v>44961</v>
      </c>
      <c r="B6866" s="372" t="s">
        <v>44962</v>
      </c>
      <c r="C6866" s="371" t="s">
        <v>6608</v>
      </c>
      <c r="D6866" s="376">
        <v>51.64</v>
      </c>
    </row>
    <row r="6867" spans="1:4" x14ac:dyDescent="0.25">
      <c r="A6867" s="372" t="s">
        <v>44963</v>
      </c>
      <c r="B6867" s="372" t="s">
        <v>44964</v>
      </c>
      <c r="C6867" s="371" t="s">
        <v>6608</v>
      </c>
      <c r="D6867" s="376">
        <v>48.42</v>
      </c>
    </row>
    <row r="6868" spans="1:4" x14ac:dyDescent="0.25">
      <c r="A6868" s="372" t="s">
        <v>44965</v>
      </c>
      <c r="B6868" s="372" t="s">
        <v>44966</v>
      </c>
      <c r="C6868" s="371" t="s">
        <v>6608</v>
      </c>
      <c r="D6868" s="376">
        <v>65.98</v>
      </c>
    </row>
    <row r="6869" spans="1:4" x14ac:dyDescent="0.25">
      <c r="A6869" s="372" t="s">
        <v>44967</v>
      </c>
      <c r="B6869" s="372" t="s">
        <v>44968</v>
      </c>
      <c r="C6869" s="371" t="s">
        <v>6608</v>
      </c>
      <c r="D6869" s="376">
        <v>98.09</v>
      </c>
    </row>
    <row r="6870" spans="1:4" x14ac:dyDescent="0.25">
      <c r="A6870" s="372" t="s">
        <v>44969</v>
      </c>
      <c r="B6870" s="372" t="s">
        <v>44970</v>
      </c>
      <c r="C6870" s="371" t="s">
        <v>6608</v>
      </c>
      <c r="D6870" s="377">
        <v>91.13</v>
      </c>
    </row>
    <row r="6871" spans="1:4" x14ac:dyDescent="0.25">
      <c r="A6871" s="372" t="s">
        <v>44971</v>
      </c>
      <c r="B6871" s="372" t="s">
        <v>44972</v>
      </c>
      <c r="C6871" s="371" t="s">
        <v>6608</v>
      </c>
      <c r="D6871" s="376">
        <v>37.19</v>
      </c>
    </row>
    <row r="6872" spans="1:4" x14ac:dyDescent="0.25">
      <c r="A6872" s="372" t="s">
        <v>44973</v>
      </c>
      <c r="B6872" s="372" t="s">
        <v>44974</v>
      </c>
      <c r="C6872" s="371" t="s">
        <v>6608</v>
      </c>
      <c r="D6872" s="376">
        <v>189.3</v>
      </c>
    </row>
    <row r="6873" spans="1:4" x14ac:dyDescent="0.25">
      <c r="A6873" s="372" t="s">
        <v>44975</v>
      </c>
      <c r="B6873" s="372" t="s">
        <v>44976</v>
      </c>
      <c r="C6873" s="371" t="s">
        <v>6608</v>
      </c>
      <c r="D6873" s="376">
        <v>402.13</v>
      </c>
    </row>
    <row r="6874" spans="1:4" x14ac:dyDescent="0.25">
      <c r="A6874" s="372" t="s">
        <v>44977</v>
      </c>
      <c r="B6874" s="372" t="s">
        <v>44978</v>
      </c>
      <c r="C6874" s="371" t="s">
        <v>6608</v>
      </c>
      <c r="D6874" s="376">
        <v>612.24</v>
      </c>
    </row>
    <row r="6875" spans="1:4" x14ac:dyDescent="0.25">
      <c r="A6875" s="372" t="s">
        <v>44979</v>
      </c>
      <c r="B6875" s="372" t="s">
        <v>44980</v>
      </c>
      <c r="C6875" s="371" t="s">
        <v>6608</v>
      </c>
      <c r="D6875" s="376">
        <v>41.06</v>
      </c>
    </row>
    <row r="6876" spans="1:4" x14ac:dyDescent="0.25">
      <c r="A6876" s="372" t="s">
        <v>44981</v>
      </c>
      <c r="B6876" s="372" t="s">
        <v>44982</v>
      </c>
      <c r="C6876" s="371" t="s">
        <v>6608</v>
      </c>
      <c r="D6876" s="376">
        <v>1130.46</v>
      </c>
    </row>
    <row r="6877" spans="1:4" x14ac:dyDescent="0.25">
      <c r="A6877" s="372" t="s">
        <v>44983</v>
      </c>
      <c r="B6877" s="372"/>
      <c r="C6877" s="371"/>
      <c r="D6877" s="376"/>
    </row>
    <row r="6878" spans="1:4" x14ac:dyDescent="0.25">
      <c r="A6878" s="372" t="s">
        <v>44984</v>
      </c>
      <c r="B6878" s="372" t="s">
        <v>44985</v>
      </c>
      <c r="C6878" s="371" t="s">
        <v>6608</v>
      </c>
      <c r="D6878" s="376">
        <v>275.72000000000003</v>
      </c>
    </row>
    <row r="6879" spans="1:4" x14ac:dyDescent="0.25">
      <c r="A6879" s="372" t="s">
        <v>44986</v>
      </c>
      <c r="B6879" s="372" t="s">
        <v>44987</v>
      </c>
      <c r="C6879" s="371" t="s">
        <v>6608</v>
      </c>
      <c r="D6879" s="376">
        <v>205.9</v>
      </c>
    </row>
    <row r="6880" spans="1:4" x14ac:dyDescent="0.25">
      <c r="A6880" s="372" t="s">
        <v>44988</v>
      </c>
      <c r="B6880" s="372" t="s">
        <v>44989</v>
      </c>
      <c r="C6880" s="371" t="s">
        <v>6608</v>
      </c>
      <c r="D6880" s="376">
        <v>364.77</v>
      </c>
    </row>
    <row r="6881" spans="1:4" x14ac:dyDescent="0.25">
      <c r="A6881" s="372" t="s">
        <v>44990</v>
      </c>
      <c r="B6881" s="372" t="s">
        <v>44991</v>
      </c>
      <c r="C6881" s="371" t="s">
        <v>6608</v>
      </c>
      <c r="D6881" s="376">
        <v>1430.04</v>
      </c>
    </row>
    <row r="6882" spans="1:4" x14ac:dyDescent="0.25">
      <c r="A6882" s="372" t="s">
        <v>44992</v>
      </c>
      <c r="B6882" s="372"/>
      <c r="C6882" s="371"/>
      <c r="D6882" s="376"/>
    </row>
    <row r="6883" spans="1:4" x14ac:dyDescent="0.25">
      <c r="A6883" s="372" t="s">
        <v>44993</v>
      </c>
      <c r="B6883" s="372" t="s">
        <v>44994</v>
      </c>
      <c r="C6883" s="371" t="s">
        <v>6608</v>
      </c>
      <c r="D6883" s="376">
        <v>39.99</v>
      </c>
    </row>
    <row r="6884" spans="1:4" x14ac:dyDescent="0.25">
      <c r="A6884" s="372" t="s">
        <v>44995</v>
      </c>
      <c r="B6884" s="372" t="s">
        <v>44996</v>
      </c>
      <c r="C6884" s="371" t="s">
        <v>6608</v>
      </c>
      <c r="D6884" s="376">
        <v>48.98</v>
      </c>
    </row>
    <row r="6885" spans="1:4" x14ac:dyDescent="0.25">
      <c r="A6885" s="372" t="s">
        <v>44997</v>
      </c>
      <c r="B6885" s="372"/>
      <c r="C6885" s="371"/>
      <c r="D6885" s="376"/>
    </row>
    <row r="6886" spans="1:4" x14ac:dyDescent="0.25">
      <c r="A6886" s="372" t="s">
        <v>44998</v>
      </c>
      <c r="B6886" s="372" t="s">
        <v>44999</v>
      </c>
      <c r="C6886" s="371" t="s">
        <v>6608</v>
      </c>
      <c r="D6886" s="376">
        <v>494.92</v>
      </c>
    </row>
    <row r="6887" spans="1:4" x14ac:dyDescent="0.25">
      <c r="A6887" s="372" t="s">
        <v>45000</v>
      </c>
      <c r="B6887" s="372"/>
      <c r="C6887" s="371"/>
      <c r="D6887" s="376"/>
    </row>
    <row r="6888" spans="1:4" x14ac:dyDescent="0.25">
      <c r="A6888" s="372" t="s">
        <v>45001</v>
      </c>
      <c r="B6888" s="372" t="s">
        <v>45002</v>
      </c>
      <c r="C6888" s="371" t="s">
        <v>6608</v>
      </c>
      <c r="D6888" s="376">
        <v>150.77000000000001</v>
      </c>
    </row>
    <row r="6889" spans="1:4" x14ac:dyDescent="0.25">
      <c r="A6889" s="372" t="s">
        <v>45003</v>
      </c>
      <c r="B6889" s="372" t="s">
        <v>45004</v>
      </c>
      <c r="C6889" s="371" t="s">
        <v>6608</v>
      </c>
      <c r="D6889" s="376">
        <v>659.49</v>
      </c>
    </row>
    <row r="6890" spans="1:4" x14ac:dyDescent="0.25">
      <c r="A6890" s="372" t="s">
        <v>45005</v>
      </c>
      <c r="B6890" s="372" t="s">
        <v>45006</v>
      </c>
      <c r="C6890" s="371" t="s">
        <v>6608</v>
      </c>
      <c r="D6890" s="376">
        <v>982.86</v>
      </c>
    </row>
    <row r="6891" spans="1:4" x14ac:dyDescent="0.25">
      <c r="A6891" s="372" t="s">
        <v>45007</v>
      </c>
      <c r="B6891" s="372" t="s">
        <v>45008</v>
      </c>
      <c r="C6891" s="371" t="s">
        <v>6608</v>
      </c>
      <c r="D6891" s="376">
        <v>449.99</v>
      </c>
    </row>
    <row r="6892" spans="1:4" x14ac:dyDescent="0.25">
      <c r="A6892" s="372" t="s">
        <v>45009</v>
      </c>
      <c r="B6892" s="372" t="s">
        <v>45010</v>
      </c>
      <c r="C6892" s="371" t="s">
        <v>6608</v>
      </c>
      <c r="D6892" s="376">
        <v>325</v>
      </c>
    </row>
    <row r="6893" spans="1:4" x14ac:dyDescent="0.25">
      <c r="A6893" s="372" t="s">
        <v>45011</v>
      </c>
      <c r="B6893" s="372" t="s">
        <v>45012</v>
      </c>
      <c r="C6893" s="371" t="s">
        <v>6608</v>
      </c>
      <c r="D6893" s="376">
        <v>249.99</v>
      </c>
    </row>
    <row r="6894" spans="1:4" x14ac:dyDescent="0.25">
      <c r="A6894" s="372" t="s">
        <v>45013</v>
      </c>
      <c r="B6894" s="372"/>
      <c r="C6894" s="371"/>
      <c r="D6894" s="376"/>
    </row>
    <row r="6895" spans="1:4" x14ac:dyDescent="0.25">
      <c r="A6895" s="372" t="s">
        <v>45014</v>
      </c>
      <c r="B6895" s="372" t="s">
        <v>45015</v>
      </c>
      <c r="C6895" s="371" t="s">
        <v>6608</v>
      </c>
      <c r="D6895" s="376">
        <v>79.989999999999995</v>
      </c>
    </row>
    <row r="6896" spans="1:4" x14ac:dyDescent="0.25">
      <c r="A6896" s="372" t="s">
        <v>45016</v>
      </c>
      <c r="B6896" s="372" t="s">
        <v>45017</v>
      </c>
      <c r="C6896" s="371" t="s">
        <v>6608</v>
      </c>
      <c r="D6896" s="376">
        <v>199.07</v>
      </c>
    </row>
    <row r="6897" spans="1:4" x14ac:dyDescent="0.25">
      <c r="A6897" s="372" t="s">
        <v>45018</v>
      </c>
      <c r="B6897" s="372" t="s">
        <v>45019</v>
      </c>
      <c r="C6897" s="371" t="s">
        <v>6608</v>
      </c>
      <c r="D6897" s="377">
        <v>118.72</v>
      </c>
    </row>
    <row r="6898" spans="1:4" x14ac:dyDescent="0.25">
      <c r="A6898" s="372" t="s">
        <v>45020</v>
      </c>
      <c r="B6898" s="372" t="s">
        <v>45021</v>
      </c>
      <c r="C6898" s="371" t="s">
        <v>6608</v>
      </c>
      <c r="D6898" s="377">
        <v>42.98</v>
      </c>
    </row>
    <row r="6899" spans="1:4" x14ac:dyDescent="0.25">
      <c r="A6899" s="372" t="s">
        <v>45022</v>
      </c>
      <c r="B6899" s="372" t="s">
        <v>45023</v>
      </c>
      <c r="C6899" s="371" t="s">
        <v>6608</v>
      </c>
      <c r="D6899" s="377">
        <v>350.32</v>
      </c>
    </row>
    <row r="6900" spans="1:4" x14ac:dyDescent="0.25">
      <c r="A6900" s="372" t="s">
        <v>45024</v>
      </c>
      <c r="B6900" s="372" t="s">
        <v>45025</v>
      </c>
      <c r="C6900" s="371" t="s">
        <v>6608</v>
      </c>
      <c r="D6900" s="377">
        <v>580.08000000000004</v>
      </c>
    </row>
    <row r="6901" spans="1:4" x14ac:dyDescent="0.25">
      <c r="A6901" s="372" t="s">
        <v>45026</v>
      </c>
      <c r="B6901" s="372" t="s">
        <v>45027</v>
      </c>
      <c r="C6901" s="371" t="s">
        <v>6608</v>
      </c>
      <c r="D6901" s="376">
        <v>55.65</v>
      </c>
    </row>
    <row r="6902" spans="1:4" x14ac:dyDescent="0.25">
      <c r="A6902" s="372" t="s">
        <v>45028</v>
      </c>
      <c r="B6902" s="372"/>
      <c r="C6902" s="371"/>
      <c r="D6902" s="376"/>
    </row>
    <row r="6903" spans="1:4" x14ac:dyDescent="0.25">
      <c r="A6903" s="372" t="s">
        <v>45029</v>
      </c>
      <c r="B6903" s="372" t="s">
        <v>45030</v>
      </c>
      <c r="C6903" s="371" t="s">
        <v>6608</v>
      </c>
      <c r="D6903" s="376">
        <v>86.22</v>
      </c>
    </row>
    <row r="6904" spans="1:4" x14ac:dyDescent="0.25">
      <c r="A6904" s="372" t="s">
        <v>45031</v>
      </c>
      <c r="B6904" s="372" t="s">
        <v>45032</v>
      </c>
      <c r="C6904" s="371" t="s">
        <v>6608</v>
      </c>
      <c r="D6904" s="376">
        <v>113.12</v>
      </c>
    </row>
    <row r="6905" spans="1:4" x14ac:dyDescent="0.25">
      <c r="A6905" s="372" t="s">
        <v>45033</v>
      </c>
      <c r="B6905" s="372"/>
      <c r="C6905" s="371"/>
      <c r="D6905" s="376"/>
    </row>
    <row r="6906" spans="1:4" x14ac:dyDescent="0.25">
      <c r="A6906" s="372" t="s">
        <v>45034</v>
      </c>
      <c r="B6906" s="372" t="s">
        <v>45035</v>
      </c>
      <c r="C6906" s="371" t="s">
        <v>6608</v>
      </c>
      <c r="D6906" s="376">
        <v>127.42</v>
      </c>
    </row>
    <row r="6907" spans="1:4" x14ac:dyDescent="0.25">
      <c r="A6907" s="372" t="s">
        <v>45036</v>
      </c>
      <c r="B6907" s="372" t="s">
        <v>45037</v>
      </c>
      <c r="C6907" s="371" t="s">
        <v>6608</v>
      </c>
      <c r="D6907" s="376">
        <v>211.82</v>
      </c>
    </row>
    <row r="6908" spans="1:4" x14ac:dyDescent="0.25">
      <c r="A6908" s="372" t="s">
        <v>45038</v>
      </c>
      <c r="B6908" s="372" t="s">
        <v>45039</v>
      </c>
      <c r="C6908" s="371" t="s">
        <v>6608</v>
      </c>
      <c r="D6908" s="376">
        <v>197.08</v>
      </c>
    </row>
    <row r="6909" spans="1:4" x14ac:dyDescent="0.25">
      <c r="A6909" s="372" t="s">
        <v>45040</v>
      </c>
      <c r="B6909" s="372" t="s">
        <v>45041</v>
      </c>
      <c r="C6909" s="371" t="s">
        <v>6608</v>
      </c>
      <c r="D6909" s="376">
        <v>93.32</v>
      </c>
    </row>
    <row r="6910" spans="1:4" x14ac:dyDescent="0.25">
      <c r="A6910" s="372" t="s">
        <v>45042</v>
      </c>
      <c r="B6910" s="372" t="s">
        <v>45043</v>
      </c>
      <c r="C6910" s="371" t="s">
        <v>6608</v>
      </c>
      <c r="D6910" s="376">
        <v>326.82</v>
      </c>
    </row>
    <row r="6911" spans="1:4" x14ac:dyDescent="0.25">
      <c r="A6911" s="372" t="s">
        <v>45044</v>
      </c>
      <c r="B6911" s="372" t="s">
        <v>45045</v>
      </c>
      <c r="C6911" s="371" t="s">
        <v>6608</v>
      </c>
      <c r="D6911" s="376">
        <v>538.9</v>
      </c>
    </row>
    <row r="6912" spans="1:4" x14ac:dyDescent="0.25">
      <c r="A6912" s="372" t="s">
        <v>45046</v>
      </c>
      <c r="B6912" s="372" t="s">
        <v>45047</v>
      </c>
      <c r="C6912" s="371" t="s">
        <v>6608</v>
      </c>
      <c r="D6912" s="376">
        <v>653.73</v>
      </c>
    </row>
    <row r="6913" spans="1:4" x14ac:dyDescent="0.25">
      <c r="A6913" s="372" t="s">
        <v>45048</v>
      </c>
      <c r="B6913" s="372" t="s">
        <v>45049</v>
      </c>
      <c r="C6913" s="371" t="s">
        <v>6608</v>
      </c>
      <c r="D6913" s="376">
        <v>96.41</v>
      </c>
    </row>
    <row r="6914" spans="1:4" x14ac:dyDescent="0.25">
      <c r="A6914" s="372" t="s">
        <v>45050</v>
      </c>
      <c r="B6914" s="372" t="s">
        <v>45051</v>
      </c>
      <c r="C6914" s="371" t="s">
        <v>6608</v>
      </c>
      <c r="D6914" s="376">
        <v>1156.42</v>
      </c>
    </row>
    <row r="6915" spans="1:4" x14ac:dyDescent="0.25">
      <c r="A6915" s="372" t="s">
        <v>45052</v>
      </c>
      <c r="B6915" s="372" t="s">
        <v>45053</v>
      </c>
      <c r="C6915" s="371" t="s">
        <v>6608</v>
      </c>
      <c r="D6915" s="376">
        <v>90.55</v>
      </c>
    </row>
    <row r="6916" spans="1:4" x14ac:dyDescent="0.25">
      <c r="A6916" s="372" t="s">
        <v>45054</v>
      </c>
      <c r="B6916" s="372" t="s">
        <v>45055</v>
      </c>
      <c r="C6916" s="371" t="s">
        <v>6608</v>
      </c>
      <c r="D6916" s="376">
        <v>153.22</v>
      </c>
    </row>
    <row r="6917" spans="1:4" x14ac:dyDescent="0.25">
      <c r="A6917" s="372" t="s">
        <v>45056</v>
      </c>
      <c r="B6917" s="372" t="s">
        <v>45057</v>
      </c>
      <c r="C6917" s="371" t="s">
        <v>6608</v>
      </c>
      <c r="D6917" s="376">
        <v>135.66999999999999</v>
      </c>
    </row>
    <row r="6918" spans="1:4" x14ac:dyDescent="0.25">
      <c r="A6918" s="372" t="s">
        <v>45058</v>
      </c>
      <c r="B6918" s="372" t="s">
        <v>45059</v>
      </c>
      <c r="C6918" s="371" t="s">
        <v>6608</v>
      </c>
      <c r="D6918" s="377">
        <v>80.790000000000006</v>
      </c>
    </row>
    <row r="6919" spans="1:4" x14ac:dyDescent="0.25">
      <c r="A6919" s="372" t="s">
        <v>45060</v>
      </c>
      <c r="B6919" s="372" t="s">
        <v>45061</v>
      </c>
      <c r="C6919" s="371" t="s">
        <v>6608</v>
      </c>
      <c r="D6919" s="377">
        <v>363.91</v>
      </c>
    </row>
    <row r="6920" spans="1:4" x14ac:dyDescent="0.25">
      <c r="A6920" s="372" t="s">
        <v>45062</v>
      </c>
      <c r="B6920" s="372" t="s">
        <v>45063</v>
      </c>
      <c r="C6920" s="371" t="s">
        <v>6608</v>
      </c>
      <c r="D6920" s="377">
        <v>77.260000000000005</v>
      </c>
    </row>
    <row r="6921" spans="1:4" x14ac:dyDescent="0.25">
      <c r="A6921" s="372" t="s">
        <v>45064</v>
      </c>
      <c r="B6921" s="372" t="s">
        <v>45065</v>
      </c>
      <c r="C6921" s="371" t="s">
        <v>6608</v>
      </c>
      <c r="D6921" s="377">
        <v>950.07</v>
      </c>
    </row>
    <row r="6922" spans="1:4" x14ac:dyDescent="0.25">
      <c r="A6922" s="372" t="s">
        <v>45066</v>
      </c>
      <c r="B6922" s="372" t="s">
        <v>45067</v>
      </c>
      <c r="C6922" s="371" t="s">
        <v>6608</v>
      </c>
      <c r="D6922" s="376">
        <v>200.43</v>
      </c>
    </row>
    <row r="6923" spans="1:4" x14ac:dyDescent="0.25">
      <c r="A6923" s="372" t="s">
        <v>45068</v>
      </c>
      <c r="B6923" s="372" t="s">
        <v>45069</v>
      </c>
      <c r="C6923" s="371" t="s">
        <v>6608</v>
      </c>
      <c r="D6923" s="376">
        <v>591.07000000000005</v>
      </c>
    </row>
    <row r="6924" spans="1:4" x14ac:dyDescent="0.25">
      <c r="A6924" s="372" t="s">
        <v>45070</v>
      </c>
      <c r="B6924" s="372"/>
      <c r="C6924" s="371"/>
      <c r="D6924" s="376"/>
    </row>
    <row r="6925" spans="1:4" x14ac:dyDescent="0.25">
      <c r="A6925" s="372" t="s">
        <v>45071</v>
      </c>
      <c r="B6925" s="372" t="s">
        <v>45072</v>
      </c>
      <c r="C6925" s="371" t="s">
        <v>6608</v>
      </c>
      <c r="D6925" s="376">
        <v>91.3</v>
      </c>
    </row>
    <row r="6926" spans="1:4" x14ac:dyDescent="0.25">
      <c r="A6926" s="372" t="s">
        <v>45073</v>
      </c>
      <c r="B6926" s="372" t="s">
        <v>45074</v>
      </c>
      <c r="C6926" s="371" t="s">
        <v>6608</v>
      </c>
      <c r="D6926" s="376">
        <v>163.21</v>
      </c>
    </row>
    <row r="6927" spans="1:4" x14ac:dyDescent="0.25">
      <c r="A6927" s="372" t="s">
        <v>45075</v>
      </c>
      <c r="B6927" s="372" t="s">
        <v>45076</v>
      </c>
      <c r="C6927" s="371" t="s">
        <v>6608</v>
      </c>
      <c r="D6927" s="376">
        <v>142.77000000000001</v>
      </c>
    </row>
    <row r="6928" spans="1:4" x14ac:dyDescent="0.25">
      <c r="A6928" s="372" t="s">
        <v>45077</v>
      </c>
      <c r="B6928" s="372" t="s">
        <v>45078</v>
      </c>
      <c r="C6928" s="371" t="s">
        <v>6608</v>
      </c>
      <c r="D6928" s="376">
        <v>72.66</v>
      </c>
    </row>
    <row r="6929" spans="1:4" x14ac:dyDescent="0.25">
      <c r="A6929" s="372" t="s">
        <v>45079</v>
      </c>
      <c r="B6929" s="372" t="s">
        <v>45080</v>
      </c>
      <c r="C6929" s="371" t="s">
        <v>6608</v>
      </c>
      <c r="D6929" s="376">
        <v>250.51</v>
      </c>
    </row>
    <row r="6930" spans="1:4" x14ac:dyDescent="0.25">
      <c r="A6930" s="372" t="s">
        <v>45081</v>
      </c>
      <c r="B6930" s="372" t="s">
        <v>45082</v>
      </c>
      <c r="C6930" s="371" t="s">
        <v>6608</v>
      </c>
      <c r="D6930" s="376">
        <v>422.32</v>
      </c>
    </row>
    <row r="6931" spans="1:4" x14ac:dyDescent="0.25">
      <c r="A6931" s="372" t="s">
        <v>45083</v>
      </c>
      <c r="B6931" s="372" t="s">
        <v>45084</v>
      </c>
      <c r="C6931" s="371" t="s">
        <v>6608</v>
      </c>
      <c r="D6931" s="376">
        <v>72.72</v>
      </c>
    </row>
    <row r="6932" spans="1:4" x14ac:dyDescent="0.25">
      <c r="A6932" s="372" t="s">
        <v>45085</v>
      </c>
      <c r="B6932" s="372"/>
      <c r="C6932" s="371"/>
      <c r="D6932" s="377"/>
    </row>
    <row r="6933" spans="1:4" x14ac:dyDescent="0.25">
      <c r="A6933" s="372" t="s">
        <v>45086</v>
      </c>
      <c r="B6933" s="372"/>
      <c r="C6933" s="371"/>
      <c r="D6933" s="376"/>
    </row>
    <row r="6934" spans="1:4" x14ac:dyDescent="0.25">
      <c r="A6934" s="372" t="s">
        <v>45087</v>
      </c>
      <c r="B6934" s="372" t="s">
        <v>45088</v>
      </c>
      <c r="C6934" s="371" t="s">
        <v>6608</v>
      </c>
      <c r="D6934" s="376">
        <v>485</v>
      </c>
    </row>
    <row r="6935" spans="1:4" x14ac:dyDescent="0.25">
      <c r="A6935" s="372" t="s">
        <v>45089</v>
      </c>
      <c r="B6935" s="372" t="s">
        <v>45090</v>
      </c>
      <c r="C6935" s="371" t="s">
        <v>6608</v>
      </c>
      <c r="D6935" s="377">
        <v>1216.31</v>
      </c>
    </row>
    <row r="6936" spans="1:4" x14ac:dyDescent="0.25">
      <c r="A6936" s="372" t="s">
        <v>45091</v>
      </c>
      <c r="B6936" s="372" t="s">
        <v>45092</v>
      </c>
      <c r="C6936" s="371" t="s">
        <v>6608</v>
      </c>
      <c r="D6936" s="376">
        <v>239.97</v>
      </c>
    </row>
    <row r="6937" spans="1:4" x14ac:dyDescent="0.25">
      <c r="A6937" s="372" t="s">
        <v>45093</v>
      </c>
      <c r="B6937" s="372" t="s">
        <v>45094</v>
      </c>
      <c r="C6937" s="371" t="s">
        <v>6608</v>
      </c>
      <c r="D6937" s="376">
        <v>1890.49</v>
      </c>
    </row>
    <row r="6938" spans="1:4" x14ac:dyDescent="0.25">
      <c r="A6938" s="372" t="s">
        <v>45095</v>
      </c>
      <c r="B6938" s="372" t="s">
        <v>45096</v>
      </c>
      <c r="C6938" s="371" t="s">
        <v>6608</v>
      </c>
      <c r="D6938" s="376">
        <v>249.81</v>
      </c>
    </row>
    <row r="6939" spans="1:4" x14ac:dyDescent="0.25">
      <c r="A6939" s="372" t="s">
        <v>45097</v>
      </c>
      <c r="B6939" s="372" t="s">
        <v>45098</v>
      </c>
      <c r="C6939" s="371" t="s">
        <v>6608</v>
      </c>
      <c r="D6939" s="376">
        <v>295</v>
      </c>
    </row>
    <row r="6940" spans="1:4" x14ac:dyDescent="0.25">
      <c r="A6940" s="372" t="s">
        <v>45099</v>
      </c>
      <c r="B6940" s="372" t="s">
        <v>45100</v>
      </c>
      <c r="C6940" s="371" t="s">
        <v>6608</v>
      </c>
      <c r="D6940" s="376">
        <v>2616.9899999999998</v>
      </c>
    </row>
    <row r="6941" spans="1:4" x14ac:dyDescent="0.25">
      <c r="A6941" s="372" t="s">
        <v>45101</v>
      </c>
      <c r="B6941" s="372"/>
      <c r="C6941" s="371"/>
      <c r="D6941" s="376"/>
    </row>
    <row r="6942" spans="1:4" x14ac:dyDescent="0.25">
      <c r="A6942" s="372" t="s">
        <v>45102</v>
      </c>
      <c r="B6942" s="372"/>
      <c r="C6942" s="371"/>
      <c r="D6942" s="376"/>
    </row>
    <row r="6943" spans="1:4" x14ac:dyDescent="0.25">
      <c r="A6943" s="372" t="s">
        <v>45103</v>
      </c>
      <c r="B6943" s="372" t="s">
        <v>45104</v>
      </c>
      <c r="C6943" s="371" t="s">
        <v>9850</v>
      </c>
      <c r="D6943" s="376">
        <v>43.88</v>
      </c>
    </row>
    <row r="6944" spans="1:4" x14ac:dyDescent="0.25">
      <c r="A6944" s="372" t="s">
        <v>45105</v>
      </c>
      <c r="B6944" s="372" t="s">
        <v>45106</v>
      </c>
      <c r="C6944" s="371" t="s">
        <v>9850</v>
      </c>
      <c r="D6944" s="376">
        <v>52.5</v>
      </c>
    </row>
    <row r="6945" spans="1:4" x14ac:dyDescent="0.25">
      <c r="A6945" s="372" t="s">
        <v>45107</v>
      </c>
      <c r="B6945" s="372" t="s">
        <v>45108</v>
      </c>
      <c r="C6945" s="371" t="s">
        <v>9850</v>
      </c>
      <c r="D6945" s="376">
        <v>48.34</v>
      </c>
    </row>
    <row r="6946" spans="1:4" x14ac:dyDescent="0.25">
      <c r="A6946" s="372" t="s">
        <v>45109</v>
      </c>
      <c r="B6946" s="372" t="s">
        <v>45110</v>
      </c>
      <c r="C6946" s="371" t="s">
        <v>9850</v>
      </c>
      <c r="D6946" s="376">
        <v>100.83</v>
      </c>
    </row>
    <row r="6947" spans="1:4" x14ac:dyDescent="0.25">
      <c r="A6947" s="372" t="s">
        <v>45111</v>
      </c>
      <c r="B6947" s="372" t="s">
        <v>45112</v>
      </c>
      <c r="C6947" s="371" t="s">
        <v>9850</v>
      </c>
      <c r="D6947" s="376">
        <v>45.85</v>
      </c>
    </row>
    <row r="6948" spans="1:4" x14ac:dyDescent="0.25">
      <c r="A6948" s="372" t="s">
        <v>45113</v>
      </c>
      <c r="B6948" s="372"/>
      <c r="C6948" s="371"/>
      <c r="D6948" s="376"/>
    </row>
    <row r="6949" spans="1:4" x14ac:dyDescent="0.25">
      <c r="A6949" s="372" t="s">
        <v>45114</v>
      </c>
      <c r="B6949" s="372" t="s">
        <v>45115</v>
      </c>
      <c r="C6949" s="371" t="s">
        <v>9850</v>
      </c>
      <c r="D6949" s="376">
        <v>11.33</v>
      </c>
    </row>
    <row r="6950" spans="1:4" x14ac:dyDescent="0.25">
      <c r="A6950" s="372" t="s">
        <v>45116</v>
      </c>
      <c r="B6950" s="372" t="s">
        <v>45117</v>
      </c>
      <c r="C6950" s="371" t="s">
        <v>9850</v>
      </c>
      <c r="D6950" s="376">
        <v>42.78</v>
      </c>
    </row>
    <row r="6951" spans="1:4" x14ac:dyDescent="0.25">
      <c r="A6951" s="372" t="s">
        <v>45118</v>
      </c>
      <c r="B6951" s="372"/>
      <c r="C6951" s="371"/>
      <c r="D6951" s="376"/>
    </row>
    <row r="6952" spans="1:4" x14ac:dyDescent="0.25">
      <c r="A6952" s="372" t="s">
        <v>45119</v>
      </c>
      <c r="B6952" s="372"/>
      <c r="C6952" s="371"/>
      <c r="D6952" s="376"/>
    </row>
    <row r="6953" spans="1:4" x14ac:dyDescent="0.25">
      <c r="A6953" s="372" t="s">
        <v>45120</v>
      </c>
      <c r="B6953" s="372" t="s">
        <v>45121</v>
      </c>
      <c r="C6953" s="371" t="s">
        <v>6608</v>
      </c>
      <c r="D6953" s="376">
        <v>232.77</v>
      </c>
    </row>
    <row r="6954" spans="1:4" x14ac:dyDescent="0.25">
      <c r="A6954" s="372" t="s">
        <v>45122</v>
      </c>
      <c r="B6954" s="372" t="s">
        <v>45123</v>
      </c>
      <c r="C6954" s="371" t="s">
        <v>6608</v>
      </c>
      <c r="D6954" s="376">
        <v>101.65</v>
      </c>
    </row>
    <row r="6955" spans="1:4" x14ac:dyDescent="0.25">
      <c r="A6955" s="372" t="s">
        <v>45124</v>
      </c>
      <c r="B6955" s="372"/>
      <c r="C6955" s="371"/>
      <c r="D6955" s="376"/>
    </row>
    <row r="6956" spans="1:4" x14ac:dyDescent="0.25">
      <c r="A6956" s="372" t="s">
        <v>45125</v>
      </c>
      <c r="B6956" s="372"/>
      <c r="C6956" s="371"/>
      <c r="D6956" s="376"/>
    </row>
    <row r="6957" spans="1:4" x14ac:dyDescent="0.25">
      <c r="A6957" s="372" t="s">
        <v>45126</v>
      </c>
      <c r="B6957" s="372" t="s">
        <v>45127</v>
      </c>
      <c r="C6957" s="371" t="s">
        <v>6608</v>
      </c>
      <c r="D6957" s="376">
        <v>212</v>
      </c>
    </row>
    <row r="6958" spans="1:4" x14ac:dyDescent="0.25">
      <c r="A6958" s="372" t="s">
        <v>45128</v>
      </c>
      <c r="B6958" s="372" t="s">
        <v>45129</v>
      </c>
      <c r="C6958" s="371" t="s">
        <v>6608</v>
      </c>
      <c r="D6958" s="376">
        <v>143.76</v>
      </c>
    </row>
    <row r="6959" spans="1:4" x14ac:dyDescent="0.25">
      <c r="A6959" s="372" t="s">
        <v>45130</v>
      </c>
      <c r="B6959" s="372" t="s">
        <v>45131</v>
      </c>
      <c r="C6959" s="371" t="s">
        <v>6608</v>
      </c>
      <c r="D6959" s="376">
        <v>353.90390000000002</v>
      </c>
    </row>
    <row r="6960" spans="1:4" x14ac:dyDescent="0.25">
      <c r="A6960" s="372" t="s">
        <v>45132</v>
      </c>
      <c r="B6960" s="372" t="s">
        <v>45133</v>
      </c>
      <c r="C6960" s="371" t="s">
        <v>6608</v>
      </c>
      <c r="D6960" s="376">
        <v>1037.04</v>
      </c>
    </row>
    <row r="6961" spans="1:4" x14ac:dyDescent="0.25">
      <c r="A6961" s="372" t="s">
        <v>45134</v>
      </c>
      <c r="B6961" s="372" t="s">
        <v>45135</v>
      </c>
      <c r="C6961" s="371" t="s">
        <v>6608</v>
      </c>
      <c r="D6961" s="376">
        <v>36.415399999999998</v>
      </c>
    </row>
    <row r="6962" spans="1:4" x14ac:dyDescent="0.25">
      <c r="A6962" s="372" t="s">
        <v>45136</v>
      </c>
      <c r="B6962" s="372"/>
      <c r="C6962" s="371"/>
      <c r="D6962" s="376"/>
    </row>
    <row r="6963" spans="1:4" x14ac:dyDescent="0.25">
      <c r="A6963" s="372" t="s">
        <v>45137</v>
      </c>
      <c r="B6963" s="372"/>
      <c r="C6963" s="371"/>
      <c r="D6963" s="376"/>
    </row>
    <row r="6964" spans="1:4" x14ac:dyDescent="0.25">
      <c r="A6964" s="372" t="s">
        <v>45138</v>
      </c>
      <c r="B6964" s="372" t="s">
        <v>45139</v>
      </c>
      <c r="C6964" s="371" t="s">
        <v>9850</v>
      </c>
      <c r="D6964" s="376">
        <v>9.59</v>
      </c>
    </row>
    <row r="6965" spans="1:4" x14ac:dyDescent="0.25">
      <c r="A6965" s="372" t="s">
        <v>45140</v>
      </c>
      <c r="B6965" s="372"/>
      <c r="C6965" s="371"/>
      <c r="D6965" s="376"/>
    </row>
    <row r="6966" spans="1:4" x14ac:dyDescent="0.25">
      <c r="A6966" s="372" t="s">
        <v>45141</v>
      </c>
      <c r="B6966" s="372" t="s">
        <v>45142</v>
      </c>
      <c r="C6966" s="371" t="s">
        <v>9850</v>
      </c>
      <c r="D6966" s="376">
        <v>2.8</v>
      </c>
    </row>
    <row r="6967" spans="1:4" x14ac:dyDescent="0.25">
      <c r="A6967" s="372" t="s">
        <v>45143</v>
      </c>
      <c r="B6967" s="372" t="s">
        <v>45144</v>
      </c>
      <c r="C6967" s="371" t="s">
        <v>9850</v>
      </c>
      <c r="D6967" s="376">
        <v>11.24</v>
      </c>
    </row>
    <row r="6968" spans="1:4" x14ac:dyDescent="0.25">
      <c r="A6968" s="372" t="s">
        <v>45145</v>
      </c>
      <c r="B6968" s="372" t="s">
        <v>45146</v>
      </c>
      <c r="C6968" s="371" t="s">
        <v>9850</v>
      </c>
      <c r="D6968" s="376">
        <v>8.16</v>
      </c>
    </row>
    <row r="6969" spans="1:4" x14ac:dyDescent="0.25">
      <c r="A6969" s="372" t="s">
        <v>45147</v>
      </c>
      <c r="B6969" s="372"/>
      <c r="C6969" s="371"/>
      <c r="D6969" s="376"/>
    </row>
    <row r="6970" spans="1:4" x14ac:dyDescent="0.25">
      <c r="A6970" s="372" t="s">
        <v>45148</v>
      </c>
      <c r="B6970" s="372" t="s">
        <v>45149</v>
      </c>
      <c r="C6970" s="371" t="s">
        <v>9850</v>
      </c>
      <c r="D6970" s="376">
        <v>49.99</v>
      </c>
    </row>
    <row r="6971" spans="1:4" x14ac:dyDescent="0.25">
      <c r="A6971" s="372" t="s">
        <v>45150</v>
      </c>
      <c r="B6971" s="372" t="s">
        <v>45151</v>
      </c>
      <c r="C6971" s="371" t="s">
        <v>9850</v>
      </c>
      <c r="D6971" s="376">
        <v>28.89</v>
      </c>
    </row>
    <row r="6972" spans="1:4" x14ac:dyDescent="0.25">
      <c r="A6972" s="372" t="s">
        <v>45152</v>
      </c>
      <c r="B6972" s="372"/>
      <c r="C6972" s="371"/>
      <c r="D6972" s="376"/>
    </row>
    <row r="6973" spans="1:4" x14ac:dyDescent="0.25">
      <c r="A6973" s="372" t="s">
        <v>45153</v>
      </c>
      <c r="B6973" s="372"/>
      <c r="C6973" s="371"/>
      <c r="D6973" s="376"/>
    </row>
    <row r="6974" spans="1:4" x14ac:dyDescent="0.25">
      <c r="A6974" s="372" t="s">
        <v>45154</v>
      </c>
      <c r="B6974" s="372" t="s">
        <v>45155</v>
      </c>
      <c r="C6974" s="371" t="s">
        <v>6599</v>
      </c>
      <c r="D6974" s="376">
        <v>56.133000000000003</v>
      </c>
    </row>
    <row r="6975" spans="1:4" x14ac:dyDescent="0.25">
      <c r="A6975" s="372" t="s">
        <v>45156</v>
      </c>
      <c r="B6975" s="372"/>
      <c r="C6975" s="371"/>
      <c r="D6975" s="376"/>
    </row>
    <row r="6976" spans="1:4" x14ac:dyDescent="0.25">
      <c r="A6976" s="372" t="s">
        <v>45157</v>
      </c>
      <c r="B6976" s="372"/>
      <c r="C6976" s="371"/>
      <c r="D6976" s="376"/>
    </row>
    <row r="6977" spans="1:4" x14ac:dyDescent="0.25">
      <c r="A6977" s="372" t="s">
        <v>45158</v>
      </c>
      <c r="B6977" s="372" t="s">
        <v>45159</v>
      </c>
      <c r="C6977" s="371" t="s">
        <v>6663</v>
      </c>
      <c r="D6977" s="376">
        <v>20.05</v>
      </c>
    </row>
    <row r="6978" spans="1:4" x14ac:dyDescent="0.25">
      <c r="A6978" s="372" t="s">
        <v>45160</v>
      </c>
      <c r="B6978" s="372"/>
      <c r="C6978" s="371"/>
      <c r="D6978" s="376"/>
    </row>
    <row r="6979" spans="1:4" x14ac:dyDescent="0.25">
      <c r="A6979" s="372" t="s">
        <v>45161</v>
      </c>
      <c r="B6979" s="372" t="s">
        <v>45162</v>
      </c>
      <c r="C6979" s="371" t="s">
        <v>6594</v>
      </c>
      <c r="D6979" s="376">
        <v>18.63</v>
      </c>
    </row>
    <row r="6980" spans="1:4" x14ac:dyDescent="0.25">
      <c r="A6980" s="372" t="s">
        <v>45163</v>
      </c>
      <c r="B6980" s="372" t="s">
        <v>45164</v>
      </c>
      <c r="C6980" s="371" t="s">
        <v>6594</v>
      </c>
      <c r="D6980" s="376">
        <v>22.61</v>
      </c>
    </row>
    <row r="6981" spans="1:4" x14ac:dyDescent="0.25">
      <c r="A6981" s="372" t="s">
        <v>45165</v>
      </c>
      <c r="B6981" s="372" t="s">
        <v>45166</v>
      </c>
      <c r="C6981" s="371" t="s">
        <v>6594</v>
      </c>
      <c r="D6981" s="376">
        <v>25.95</v>
      </c>
    </row>
    <row r="6982" spans="1:4" x14ac:dyDescent="0.25">
      <c r="A6982" s="372" t="s">
        <v>45167</v>
      </c>
      <c r="B6982" s="372"/>
      <c r="C6982" s="371"/>
      <c r="D6982" s="376"/>
    </row>
    <row r="6983" spans="1:4" x14ac:dyDescent="0.25">
      <c r="A6983" s="372" t="s">
        <v>45168</v>
      </c>
      <c r="B6983" s="372" t="s">
        <v>45169</v>
      </c>
      <c r="C6983" s="371" t="s">
        <v>6590</v>
      </c>
      <c r="D6983" s="376">
        <v>264.93</v>
      </c>
    </row>
    <row r="6984" spans="1:4" x14ac:dyDescent="0.25">
      <c r="A6984" s="372" t="s">
        <v>45170</v>
      </c>
      <c r="B6984" s="372" t="s">
        <v>45171</v>
      </c>
      <c r="C6984" s="371" t="s">
        <v>6590</v>
      </c>
      <c r="D6984" s="376">
        <v>89.2</v>
      </c>
    </row>
    <row r="6985" spans="1:4" x14ac:dyDescent="0.25">
      <c r="A6985" s="372" t="s">
        <v>45172</v>
      </c>
      <c r="B6985" s="372" t="s">
        <v>45173</v>
      </c>
      <c r="C6985" s="371" t="s">
        <v>6590</v>
      </c>
      <c r="D6985" s="376">
        <v>146.72</v>
      </c>
    </row>
    <row r="6986" spans="1:4" x14ac:dyDescent="0.25">
      <c r="A6986" s="372" t="s">
        <v>45174</v>
      </c>
      <c r="B6986" s="372" t="s">
        <v>45175</v>
      </c>
      <c r="C6986" s="371" t="s">
        <v>6590</v>
      </c>
      <c r="D6986" s="376">
        <v>102.06</v>
      </c>
    </row>
    <row r="6987" spans="1:4" x14ac:dyDescent="0.25">
      <c r="A6987" s="372" t="s">
        <v>45176</v>
      </c>
      <c r="B6987" s="372" t="s">
        <v>45177</v>
      </c>
      <c r="C6987" s="371" t="s">
        <v>6590</v>
      </c>
      <c r="D6987" s="376">
        <v>127.35</v>
      </c>
    </row>
    <row r="6988" spans="1:4" x14ac:dyDescent="0.25">
      <c r="A6988" s="372" t="s">
        <v>45178</v>
      </c>
      <c r="B6988" s="372" t="s">
        <v>45179</v>
      </c>
      <c r="C6988" s="371" t="s">
        <v>6590</v>
      </c>
      <c r="D6988" s="376">
        <v>113.31</v>
      </c>
    </row>
    <row r="6989" spans="1:4" x14ac:dyDescent="0.25">
      <c r="A6989" s="372" t="s">
        <v>45180</v>
      </c>
      <c r="B6989" s="372"/>
      <c r="C6989" s="371"/>
      <c r="D6989" s="377"/>
    </row>
    <row r="6990" spans="1:4" x14ac:dyDescent="0.25">
      <c r="A6990" s="372" t="s">
        <v>45181</v>
      </c>
      <c r="B6990" s="372" t="s">
        <v>45182</v>
      </c>
      <c r="C6990" s="371" t="s">
        <v>6590</v>
      </c>
      <c r="D6990" s="377">
        <v>38.479999999999997</v>
      </c>
    </row>
    <row r="6991" spans="1:4" x14ac:dyDescent="0.25">
      <c r="A6991" s="372" t="s">
        <v>45183</v>
      </c>
      <c r="B6991" s="372" t="s">
        <v>45184</v>
      </c>
      <c r="C6991" s="371" t="s">
        <v>6590</v>
      </c>
      <c r="D6991" s="376">
        <v>24.2</v>
      </c>
    </row>
    <row r="6992" spans="1:4" x14ac:dyDescent="0.25">
      <c r="A6992" s="372" t="s">
        <v>45185</v>
      </c>
      <c r="B6992" s="372"/>
      <c r="C6992" s="371"/>
      <c r="D6992" s="376"/>
    </row>
    <row r="6993" spans="1:4" x14ac:dyDescent="0.25">
      <c r="A6993" s="372" t="s">
        <v>45186</v>
      </c>
      <c r="B6993" s="372"/>
      <c r="C6993" s="371"/>
      <c r="D6993" s="376"/>
    </row>
    <row r="6994" spans="1:4" x14ac:dyDescent="0.25">
      <c r="A6994" s="372" t="s">
        <v>45187</v>
      </c>
      <c r="B6994" s="372" t="s">
        <v>45188</v>
      </c>
      <c r="C6994" s="371" t="s">
        <v>6608</v>
      </c>
      <c r="D6994" s="376">
        <v>5.88</v>
      </c>
    </row>
    <row r="6995" spans="1:4" x14ac:dyDescent="0.25">
      <c r="A6995" s="372" t="s">
        <v>45189</v>
      </c>
      <c r="B6995" s="372" t="s">
        <v>45190</v>
      </c>
      <c r="C6995" s="371" t="s">
        <v>6608</v>
      </c>
      <c r="D6995" s="377">
        <v>2.8</v>
      </c>
    </row>
    <row r="6996" spans="1:4" x14ac:dyDescent="0.25">
      <c r="A6996" s="372" t="s">
        <v>45191</v>
      </c>
      <c r="B6996" s="372" t="s">
        <v>45192</v>
      </c>
      <c r="C6996" s="371" t="s">
        <v>6608</v>
      </c>
      <c r="D6996" s="377">
        <v>3.95</v>
      </c>
    </row>
    <row r="6997" spans="1:4" x14ac:dyDescent="0.25">
      <c r="A6997" s="372" t="s">
        <v>45193</v>
      </c>
      <c r="B6997" s="372" t="s">
        <v>45194</v>
      </c>
      <c r="C6997" s="371" t="s">
        <v>6608</v>
      </c>
      <c r="D6997" s="377">
        <v>2</v>
      </c>
    </row>
    <row r="6998" spans="1:4" x14ac:dyDescent="0.25">
      <c r="A6998" s="372" t="s">
        <v>45195</v>
      </c>
      <c r="B6998" s="372"/>
      <c r="C6998" s="371"/>
      <c r="D6998" s="376"/>
    </row>
    <row r="6999" spans="1:4" x14ac:dyDescent="0.25">
      <c r="A6999" s="372" t="s">
        <v>45196</v>
      </c>
      <c r="B6999" s="372"/>
      <c r="C6999" s="371"/>
      <c r="D6999" s="376"/>
    </row>
    <row r="7000" spans="1:4" x14ac:dyDescent="0.25">
      <c r="A7000" s="372" t="s">
        <v>45197</v>
      </c>
      <c r="B7000" s="372" t="s">
        <v>45198</v>
      </c>
      <c r="C7000" s="371" t="s">
        <v>6608</v>
      </c>
      <c r="D7000" s="376">
        <v>1.06</v>
      </c>
    </row>
    <row r="7001" spans="1:4" x14ac:dyDescent="0.25">
      <c r="A7001" s="372" t="s">
        <v>45199</v>
      </c>
      <c r="B7001" s="372" t="s">
        <v>45200</v>
      </c>
      <c r="C7001" s="371" t="s">
        <v>6608</v>
      </c>
      <c r="D7001" s="376">
        <v>3.59</v>
      </c>
    </row>
    <row r="7002" spans="1:4" x14ac:dyDescent="0.25">
      <c r="A7002" s="372" t="s">
        <v>45201</v>
      </c>
      <c r="B7002" s="372" t="s">
        <v>45202</v>
      </c>
      <c r="C7002" s="371" t="s">
        <v>6608</v>
      </c>
      <c r="D7002" s="376">
        <v>7</v>
      </c>
    </row>
    <row r="7003" spans="1:4" x14ac:dyDescent="0.25">
      <c r="A7003" s="372" t="s">
        <v>45203</v>
      </c>
      <c r="B7003" s="372" t="s">
        <v>45204</v>
      </c>
      <c r="C7003" s="371" t="s">
        <v>6608</v>
      </c>
      <c r="D7003" s="376">
        <v>6.63</v>
      </c>
    </row>
    <row r="7004" spans="1:4" x14ac:dyDescent="0.25">
      <c r="A7004" s="372" t="s">
        <v>45205</v>
      </c>
      <c r="B7004" s="372" t="s">
        <v>45206</v>
      </c>
      <c r="C7004" s="371" t="s">
        <v>6608</v>
      </c>
      <c r="D7004" s="376">
        <v>0.4</v>
      </c>
    </row>
    <row r="7005" spans="1:4" x14ac:dyDescent="0.25">
      <c r="A7005" s="372" t="s">
        <v>45207</v>
      </c>
      <c r="B7005" s="372"/>
      <c r="C7005" s="371"/>
      <c r="D7005" s="376"/>
    </row>
    <row r="7006" spans="1:4" x14ac:dyDescent="0.25">
      <c r="A7006" s="372" t="s">
        <v>45208</v>
      </c>
      <c r="B7006" s="372" t="s">
        <v>45209</v>
      </c>
      <c r="C7006" s="371" t="s">
        <v>6594</v>
      </c>
      <c r="D7006" s="376">
        <v>90.39</v>
      </c>
    </row>
    <row r="7007" spans="1:4" x14ac:dyDescent="0.25">
      <c r="A7007" s="372" t="s">
        <v>45210</v>
      </c>
      <c r="B7007" s="372" t="s">
        <v>45211</v>
      </c>
      <c r="C7007" s="371" t="s">
        <v>6594</v>
      </c>
      <c r="D7007" s="377">
        <v>153.87</v>
      </c>
    </row>
    <row r="7008" spans="1:4" x14ac:dyDescent="0.25">
      <c r="A7008" s="372" t="s">
        <v>45212</v>
      </c>
      <c r="B7008" s="372" t="s">
        <v>45213</v>
      </c>
      <c r="C7008" s="371" t="s">
        <v>6594</v>
      </c>
      <c r="D7008" s="377">
        <v>34.85</v>
      </c>
    </row>
    <row r="7009" spans="1:4" x14ac:dyDescent="0.25">
      <c r="A7009" s="372" t="s">
        <v>45214</v>
      </c>
      <c r="B7009" s="372" t="s">
        <v>45215</v>
      </c>
      <c r="C7009" s="371" t="s">
        <v>6594</v>
      </c>
      <c r="D7009" s="376">
        <v>49.56</v>
      </c>
    </row>
    <row r="7010" spans="1:4" x14ac:dyDescent="0.25">
      <c r="A7010" s="372" t="s">
        <v>45216</v>
      </c>
      <c r="B7010" s="372"/>
      <c r="C7010" s="371"/>
      <c r="D7010" s="376"/>
    </row>
    <row r="7011" spans="1:4" x14ac:dyDescent="0.25">
      <c r="A7011" s="372" t="s">
        <v>45217</v>
      </c>
      <c r="B7011" s="372" t="s">
        <v>45218</v>
      </c>
      <c r="C7011" s="371" t="s">
        <v>6594</v>
      </c>
      <c r="D7011" s="376">
        <v>45.79</v>
      </c>
    </row>
    <row r="7012" spans="1:4" x14ac:dyDescent="0.25">
      <c r="A7012" s="372" t="s">
        <v>45219</v>
      </c>
      <c r="B7012" s="372"/>
      <c r="C7012" s="371"/>
      <c r="D7012" s="376"/>
    </row>
    <row r="7013" spans="1:4" x14ac:dyDescent="0.25">
      <c r="A7013" s="372" t="s">
        <v>45220</v>
      </c>
      <c r="B7013" s="372" t="s">
        <v>45221</v>
      </c>
      <c r="C7013" s="371" t="s">
        <v>6594</v>
      </c>
      <c r="D7013" s="376">
        <v>29.45</v>
      </c>
    </row>
    <row r="7014" spans="1:4" x14ac:dyDescent="0.25">
      <c r="A7014" s="372" t="s">
        <v>45222</v>
      </c>
      <c r="B7014" s="372" t="s">
        <v>45223</v>
      </c>
      <c r="C7014" s="371" t="s">
        <v>6594</v>
      </c>
      <c r="D7014" s="376">
        <v>55.5</v>
      </c>
    </row>
    <row r="7015" spans="1:4" x14ac:dyDescent="0.25">
      <c r="A7015" s="372" t="s">
        <v>45224</v>
      </c>
      <c r="B7015" s="372"/>
      <c r="C7015" s="371"/>
      <c r="D7015" s="376"/>
    </row>
    <row r="7016" spans="1:4" x14ac:dyDescent="0.25">
      <c r="A7016" s="372" t="s">
        <v>45225</v>
      </c>
      <c r="B7016" s="372" t="s">
        <v>45226</v>
      </c>
      <c r="C7016" s="371" t="s">
        <v>6608</v>
      </c>
      <c r="D7016" s="376">
        <v>68.569999999999993</v>
      </c>
    </row>
    <row r="7017" spans="1:4" x14ac:dyDescent="0.25">
      <c r="A7017" s="372" t="s">
        <v>45227</v>
      </c>
      <c r="B7017" s="372" t="s">
        <v>45228</v>
      </c>
      <c r="C7017" s="371" t="s">
        <v>6590</v>
      </c>
      <c r="D7017" s="376">
        <v>149.32</v>
      </c>
    </row>
    <row r="7018" spans="1:4" x14ac:dyDescent="0.25">
      <c r="A7018" s="372" t="s">
        <v>45229</v>
      </c>
      <c r="B7018" s="372" t="s">
        <v>45230</v>
      </c>
      <c r="C7018" s="371" t="s">
        <v>6590</v>
      </c>
      <c r="D7018" s="376">
        <v>144.09</v>
      </c>
    </row>
    <row r="7019" spans="1:4" x14ac:dyDescent="0.25">
      <c r="A7019" s="372" t="s">
        <v>45231</v>
      </c>
      <c r="B7019" s="372" t="s">
        <v>45232</v>
      </c>
      <c r="C7019" s="371" t="s">
        <v>6590</v>
      </c>
      <c r="D7019" s="376">
        <v>50.73</v>
      </c>
    </row>
    <row r="7020" spans="1:4" x14ac:dyDescent="0.25">
      <c r="A7020" s="372" t="s">
        <v>45233</v>
      </c>
      <c r="B7020" s="372" t="s">
        <v>45234</v>
      </c>
      <c r="C7020" s="371" t="s">
        <v>6590</v>
      </c>
      <c r="D7020" s="376">
        <v>29.64</v>
      </c>
    </row>
    <row r="7021" spans="1:4" x14ac:dyDescent="0.25">
      <c r="A7021" s="372" t="s">
        <v>45235</v>
      </c>
      <c r="B7021" s="372" t="s">
        <v>45236</v>
      </c>
      <c r="C7021" s="371" t="s">
        <v>6590</v>
      </c>
      <c r="D7021" s="376">
        <v>34.58</v>
      </c>
    </row>
    <row r="7022" spans="1:4" x14ac:dyDescent="0.25">
      <c r="A7022" s="372" t="s">
        <v>45237</v>
      </c>
      <c r="B7022" s="372"/>
      <c r="C7022" s="371"/>
      <c r="D7022" s="376"/>
    </row>
    <row r="7023" spans="1:4" x14ac:dyDescent="0.25">
      <c r="A7023" s="372" t="s">
        <v>45238</v>
      </c>
      <c r="B7023" s="372" t="s">
        <v>45239</v>
      </c>
      <c r="C7023" s="371" t="s">
        <v>6590</v>
      </c>
      <c r="D7023" s="376">
        <v>37.5</v>
      </c>
    </row>
    <row r="7024" spans="1:4" x14ac:dyDescent="0.25">
      <c r="A7024" s="372" t="s">
        <v>45240</v>
      </c>
      <c r="B7024" s="372" t="s">
        <v>45241</v>
      </c>
      <c r="C7024" s="371" t="s">
        <v>6590</v>
      </c>
      <c r="D7024" s="376">
        <v>88</v>
      </c>
    </row>
    <row r="7025" spans="1:4" x14ac:dyDescent="0.25">
      <c r="A7025" s="372" t="s">
        <v>45242</v>
      </c>
      <c r="B7025" s="372" t="s">
        <v>45243</v>
      </c>
      <c r="C7025" s="371" t="s">
        <v>6590</v>
      </c>
      <c r="D7025" s="376">
        <v>40</v>
      </c>
    </row>
    <row r="7026" spans="1:4" x14ac:dyDescent="0.25">
      <c r="A7026" s="372" t="s">
        <v>45244</v>
      </c>
      <c r="B7026" s="372"/>
      <c r="C7026" s="371"/>
      <c r="D7026" s="376"/>
    </row>
    <row r="7027" spans="1:4" x14ac:dyDescent="0.25">
      <c r="A7027" s="372" t="s">
        <v>45245</v>
      </c>
      <c r="B7027" s="372" t="s">
        <v>45246</v>
      </c>
      <c r="C7027" s="371" t="s">
        <v>6590</v>
      </c>
      <c r="D7027" s="376">
        <v>57.89</v>
      </c>
    </row>
    <row r="7028" spans="1:4" x14ac:dyDescent="0.25">
      <c r="A7028" s="372" t="s">
        <v>45247</v>
      </c>
      <c r="B7028" s="372"/>
      <c r="C7028" s="371"/>
      <c r="D7028" s="376"/>
    </row>
    <row r="7029" spans="1:4" x14ac:dyDescent="0.25">
      <c r="A7029" s="372" t="s">
        <v>45248</v>
      </c>
      <c r="B7029" s="372"/>
      <c r="C7029" s="371"/>
      <c r="D7029" s="376"/>
    </row>
    <row r="7030" spans="1:4" x14ac:dyDescent="0.25">
      <c r="A7030" s="372" t="s">
        <v>45249</v>
      </c>
      <c r="B7030" s="372" t="s">
        <v>45250</v>
      </c>
      <c r="C7030" s="371" t="s">
        <v>6663</v>
      </c>
      <c r="D7030" s="376">
        <v>4.9000000000000004</v>
      </c>
    </row>
    <row r="7031" spans="1:4" x14ac:dyDescent="0.25">
      <c r="A7031" s="372" t="s">
        <v>45251</v>
      </c>
      <c r="B7031" s="372" t="s">
        <v>45252</v>
      </c>
      <c r="C7031" s="371" t="s">
        <v>6663</v>
      </c>
      <c r="D7031" s="376">
        <v>8.73</v>
      </c>
    </row>
    <row r="7032" spans="1:4" x14ac:dyDescent="0.25">
      <c r="A7032" s="372" t="s">
        <v>45253</v>
      </c>
      <c r="B7032" s="372"/>
      <c r="C7032" s="371"/>
      <c r="D7032" s="376"/>
    </row>
    <row r="7033" spans="1:4" x14ac:dyDescent="0.25">
      <c r="A7033" s="372" t="s">
        <v>45254</v>
      </c>
      <c r="B7033" s="372"/>
      <c r="C7033" s="371"/>
      <c r="D7033" s="376"/>
    </row>
    <row r="7034" spans="1:4" x14ac:dyDescent="0.25">
      <c r="A7034" s="372" t="s">
        <v>45255</v>
      </c>
      <c r="B7034" s="372" t="s">
        <v>45256</v>
      </c>
      <c r="C7034" s="371" t="s">
        <v>9850</v>
      </c>
      <c r="D7034" s="376">
        <v>20.399999999999999</v>
      </c>
    </row>
    <row r="7035" spans="1:4" x14ac:dyDescent="0.25">
      <c r="A7035" s="372" t="s">
        <v>45257</v>
      </c>
      <c r="B7035" s="372"/>
      <c r="C7035" s="371"/>
      <c r="D7035" s="376"/>
    </row>
    <row r="7036" spans="1:4" x14ac:dyDescent="0.25">
      <c r="A7036" s="372" t="s">
        <v>45258</v>
      </c>
      <c r="B7036" s="372" t="s">
        <v>45259</v>
      </c>
      <c r="C7036" s="371" t="s">
        <v>9850</v>
      </c>
      <c r="D7036" s="376">
        <v>146</v>
      </c>
    </row>
    <row r="7037" spans="1:4" x14ac:dyDescent="0.25">
      <c r="A7037" s="372" t="s">
        <v>45260</v>
      </c>
      <c r="B7037" s="372" t="s">
        <v>45261</v>
      </c>
      <c r="C7037" s="371" t="s">
        <v>6663</v>
      </c>
      <c r="D7037" s="376">
        <v>53.4</v>
      </c>
    </row>
    <row r="7038" spans="1:4" x14ac:dyDescent="0.25">
      <c r="A7038" s="372" t="s">
        <v>45262</v>
      </c>
      <c r="B7038" s="372"/>
      <c r="C7038" s="371"/>
      <c r="D7038" s="376"/>
    </row>
    <row r="7039" spans="1:4" x14ac:dyDescent="0.25">
      <c r="A7039" s="372" t="s">
        <v>45263</v>
      </c>
      <c r="B7039" s="372" t="s">
        <v>45264</v>
      </c>
      <c r="C7039" s="371" t="s">
        <v>9850</v>
      </c>
      <c r="D7039" s="376">
        <v>31.32</v>
      </c>
    </row>
    <row r="7040" spans="1:4" x14ac:dyDescent="0.25">
      <c r="A7040" s="372" t="s">
        <v>45265</v>
      </c>
      <c r="B7040" s="372" t="s">
        <v>45266</v>
      </c>
      <c r="C7040" s="371" t="s">
        <v>9850</v>
      </c>
      <c r="D7040" s="376">
        <v>20.55</v>
      </c>
    </row>
    <row r="7041" spans="1:4" x14ac:dyDescent="0.25">
      <c r="A7041" s="372" t="s">
        <v>45267</v>
      </c>
      <c r="B7041" s="372" t="s">
        <v>45268</v>
      </c>
      <c r="C7041" s="371" t="s">
        <v>9850</v>
      </c>
      <c r="D7041" s="376">
        <v>19.84</v>
      </c>
    </row>
    <row r="7042" spans="1:4" x14ac:dyDescent="0.25">
      <c r="A7042" s="372" t="s">
        <v>45269</v>
      </c>
      <c r="B7042" s="372"/>
      <c r="C7042" s="371"/>
      <c r="D7042" s="376"/>
    </row>
    <row r="7043" spans="1:4" x14ac:dyDescent="0.25">
      <c r="A7043" s="372" t="s">
        <v>45270</v>
      </c>
      <c r="B7043" s="372" t="s">
        <v>45271</v>
      </c>
      <c r="C7043" s="371" t="s">
        <v>9850</v>
      </c>
      <c r="D7043" s="376">
        <v>81.19</v>
      </c>
    </row>
    <row r="7044" spans="1:4" x14ac:dyDescent="0.25">
      <c r="A7044" s="372" t="s">
        <v>45272</v>
      </c>
      <c r="B7044" s="372"/>
      <c r="C7044" s="371"/>
      <c r="D7044" s="376"/>
    </row>
    <row r="7045" spans="1:4" x14ac:dyDescent="0.25">
      <c r="A7045" s="372" t="s">
        <v>45273</v>
      </c>
      <c r="B7045" s="372" t="s">
        <v>45274</v>
      </c>
      <c r="C7045" s="371" t="s">
        <v>9850</v>
      </c>
      <c r="D7045" s="376">
        <v>70.08</v>
      </c>
    </row>
    <row r="7046" spans="1:4" x14ac:dyDescent="0.25">
      <c r="A7046" s="372" t="s">
        <v>45275</v>
      </c>
      <c r="B7046" s="372"/>
      <c r="C7046" s="371"/>
      <c r="D7046" s="376"/>
    </row>
    <row r="7047" spans="1:4" x14ac:dyDescent="0.25">
      <c r="A7047" s="372" t="s">
        <v>45276</v>
      </c>
      <c r="B7047" s="372" t="s">
        <v>45277</v>
      </c>
      <c r="C7047" s="371" t="s">
        <v>9850</v>
      </c>
      <c r="D7047" s="376">
        <v>45.68</v>
      </c>
    </row>
    <row r="7048" spans="1:4" x14ac:dyDescent="0.25">
      <c r="A7048" s="372" t="s">
        <v>45278</v>
      </c>
      <c r="B7048" s="372" t="s">
        <v>45279</v>
      </c>
      <c r="C7048" s="371" t="s">
        <v>9850</v>
      </c>
      <c r="D7048" s="376">
        <v>50.82</v>
      </c>
    </row>
    <row r="7049" spans="1:4" x14ac:dyDescent="0.25">
      <c r="A7049" s="372" t="s">
        <v>45280</v>
      </c>
      <c r="B7049" s="372" t="s">
        <v>45281</v>
      </c>
      <c r="C7049" s="371" t="s">
        <v>9850</v>
      </c>
      <c r="D7049" s="376">
        <v>45.68</v>
      </c>
    </row>
    <row r="7050" spans="1:4" x14ac:dyDescent="0.25">
      <c r="A7050" s="372" t="s">
        <v>45282</v>
      </c>
      <c r="B7050" s="372"/>
      <c r="C7050" s="371"/>
      <c r="D7050" s="376"/>
    </row>
    <row r="7051" spans="1:4" x14ac:dyDescent="0.25">
      <c r="A7051" s="372" t="s">
        <v>45283</v>
      </c>
      <c r="B7051" s="372" t="s">
        <v>45284</v>
      </c>
      <c r="C7051" s="371" t="s">
        <v>9850</v>
      </c>
      <c r="D7051" s="376">
        <v>17.920000000000002</v>
      </c>
    </row>
    <row r="7052" spans="1:4" x14ac:dyDescent="0.25">
      <c r="A7052" s="372" t="s">
        <v>45285</v>
      </c>
      <c r="B7052" s="372"/>
      <c r="C7052" s="371"/>
      <c r="D7052" s="376"/>
    </row>
    <row r="7053" spans="1:4" x14ac:dyDescent="0.25">
      <c r="A7053" s="372" t="s">
        <v>45286</v>
      </c>
      <c r="B7053" s="372" t="s">
        <v>45287</v>
      </c>
      <c r="C7053" s="371" t="s">
        <v>9850</v>
      </c>
      <c r="D7053" s="376">
        <v>13.83</v>
      </c>
    </row>
    <row r="7054" spans="1:4" x14ac:dyDescent="0.25">
      <c r="A7054" s="372" t="s">
        <v>45288</v>
      </c>
      <c r="B7054" s="372" t="s">
        <v>45289</v>
      </c>
      <c r="C7054" s="371" t="s">
        <v>9850</v>
      </c>
      <c r="D7054" s="376">
        <v>29.39</v>
      </c>
    </row>
    <row r="7055" spans="1:4" x14ac:dyDescent="0.25">
      <c r="A7055" s="372" t="s">
        <v>45290</v>
      </c>
      <c r="B7055" s="372"/>
      <c r="C7055" s="371"/>
      <c r="D7055" s="376"/>
    </row>
    <row r="7056" spans="1:4" x14ac:dyDescent="0.25">
      <c r="A7056" s="372" t="s">
        <v>45291</v>
      </c>
      <c r="B7056" s="372"/>
      <c r="C7056" s="371"/>
      <c r="D7056" s="376"/>
    </row>
    <row r="7057" spans="1:4" x14ac:dyDescent="0.25">
      <c r="A7057" s="372" t="s">
        <v>45292</v>
      </c>
      <c r="B7057" s="372" t="s">
        <v>45293</v>
      </c>
      <c r="C7057" s="371" t="s">
        <v>6608</v>
      </c>
      <c r="D7057" s="376">
        <v>49.08</v>
      </c>
    </row>
    <row r="7058" spans="1:4" x14ac:dyDescent="0.25">
      <c r="A7058" s="372" t="s">
        <v>45294</v>
      </c>
      <c r="B7058" s="372" t="s">
        <v>45295</v>
      </c>
      <c r="C7058" s="371" t="s">
        <v>6608</v>
      </c>
      <c r="D7058" s="376">
        <v>24.9</v>
      </c>
    </row>
    <row r="7059" spans="1:4" x14ac:dyDescent="0.25">
      <c r="A7059" s="372" t="s">
        <v>45296</v>
      </c>
      <c r="B7059" s="372"/>
      <c r="C7059" s="371"/>
      <c r="D7059" s="376"/>
    </row>
    <row r="7060" spans="1:4" x14ac:dyDescent="0.25">
      <c r="A7060" s="372" t="s">
        <v>45297</v>
      </c>
      <c r="B7060" s="372" t="s">
        <v>45298</v>
      </c>
      <c r="C7060" s="371" t="s">
        <v>6608</v>
      </c>
      <c r="D7060" s="376">
        <v>1.67</v>
      </c>
    </row>
    <row r="7061" spans="1:4" x14ac:dyDescent="0.25">
      <c r="A7061" s="372" t="s">
        <v>45299</v>
      </c>
      <c r="B7061" s="372" t="s">
        <v>45300</v>
      </c>
      <c r="C7061" s="371" t="s">
        <v>6608</v>
      </c>
      <c r="D7061" s="376">
        <v>2.12</v>
      </c>
    </row>
    <row r="7062" spans="1:4" x14ac:dyDescent="0.25">
      <c r="A7062" s="372" t="s">
        <v>45301</v>
      </c>
      <c r="B7062" s="372"/>
      <c r="C7062" s="371"/>
      <c r="D7062" s="376"/>
    </row>
    <row r="7063" spans="1:4" x14ac:dyDescent="0.25">
      <c r="A7063" s="372" t="s">
        <v>45302</v>
      </c>
      <c r="B7063" s="372" t="s">
        <v>45303</v>
      </c>
      <c r="C7063" s="371" t="s">
        <v>6608</v>
      </c>
      <c r="D7063" s="376">
        <v>8.1</v>
      </c>
    </row>
    <row r="7064" spans="1:4" x14ac:dyDescent="0.25">
      <c r="A7064" s="372" t="s">
        <v>45304</v>
      </c>
      <c r="B7064" s="372" t="s">
        <v>45305</v>
      </c>
      <c r="C7064" s="371" t="s">
        <v>6608</v>
      </c>
      <c r="D7064" s="376">
        <v>14.55</v>
      </c>
    </row>
    <row r="7065" spans="1:4" x14ac:dyDescent="0.25">
      <c r="A7065" s="372" t="s">
        <v>45306</v>
      </c>
      <c r="B7065" s="372" t="s">
        <v>45307</v>
      </c>
      <c r="C7065" s="371" t="s">
        <v>6608</v>
      </c>
      <c r="D7065" s="376">
        <v>36.700000000000003</v>
      </c>
    </row>
    <row r="7066" spans="1:4" x14ac:dyDescent="0.25">
      <c r="A7066" s="372" t="s">
        <v>45308</v>
      </c>
      <c r="B7066" s="372" t="s">
        <v>45309</v>
      </c>
      <c r="C7066" s="371" t="s">
        <v>6608</v>
      </c>
      <c r="D7066" s="376">
        <v>49.84</v>
      </c>
    </row>
    <row r="7067" spans="1:4" x14ac:dyDescent="0.25">
      <c r="A7067" s="372" t="s">
        <v>45310</v>
      </c>
      <c r="B7067" s="372" t="s">
        <v>45311</v>
      </c>
      <c r="C7067" s="371" t="s">
        <v>6608</v>
      </c>
      <c r="D7067" s="376">
        <v>25.98</v>
      </c>
    </row>
    <row r="7068" spans="1:4" x14ac:dyDescent="0.25">
      <c r="A7068" s="372" t="s">
        <v>45312</v>
      </c>
      <c r="B7068" s="372"/>
      <c r="C7068" s="371"/>
      <c r="D7068" s="376"/>
    </row>
    <row r="7069" spans="1:4" x14ac:dyDescent="0.25">
      <c r="A7069" s="372" t="s">
        <v>45313</v>
      </c>
      <c r="B7069" s="372" t="s">
        <v>45314</v>
      </c>
      <c r="C7069" s="371" t="s">
        <v>6608</v>
      </c>
      <c r="D7069" s="376">
        <v>16.37</v>
      </c>
    </row>
    <row r="7070" spans="1:4" x14ac:dyDescent="0.25">
      <c r="A7070" s="372" t="s">
        <v>45315</v>
      </c>
      <c r="B7070" s="372" t="s">
        <v>45316</v>
      </c>
      <c r="C7070" s="371" t="s">
        <v>6608</v>
      </c>
      <c r="D7070" s="376">
        <v>7.9</v>
      </c>
    </row>
    <row r="7071" spans="1:4" x14ac:dyDescent="0.25">
      <c r="A7071" s="372" t="s">
        <v>45317</v>
      </c>
      <c r="B7071" s="372" t="s">
        <v>45318</v>
      </c>
      <c r="C7071" s="371" t="s">
        <v>6608</v>
      </c>
      <c r="D7071" s="376">
        <v>16.579999999999998</v>
      </c>
    </row>
    <row r="7072" spans="1:4" x14ac:dyDescent="0.25">
      <c r="A7072" s="372" t="s">
        <v>45319</v>
      </c>
      <c r="B7072" s="372" t="s">
        <v>45320</v>
      </c>
      <c r="C7072" s="371" t="s">
        <v>6608</v>
      </c>
      <c r="D7072" s="376">
        <v>18.55</v>
      </c>
    </row>
    <row r="7073" spans="1:4" x14ac:dyDescent="0.25">
      <c r="A7073" s="372" t="s">
        <v>45321</v>
      </c>
      <c r="B7073" s="372" t="s">
        <v>45322</v>
      </c>
      <c r="C7073" s="371" t="s">
        <v>6608</v>
      </c>
      <c r="D7073" s="376">
        <v>12.81</v>
      </c>
    </row>
    <row r="7074" spans="1:4" x14ac:dyDescent="0.25">
      <c r="A7074" s="372" t="s">
        <v>45323</v>
      </c>
      <c r="B7074" s="372" t="s">
        <v>45324</v>
      </c>
      <c r="C7074" s="371" t="s">
        <v>6608</v>
      </c>
      <c r="D7074" s="376">
        <v>7.46</v>
      </c>
    </row>
    <row r="7075" spans="1:4" x14ac:dyDescent="0.25">
      <c r="A7075" s="372" t="s">
        <v>45325</v>
      </c>
      <c r="B7075" s="372" t="s">
        <v>45326</v>
      </c>
      <c r="C7075" s="371" t="s">
        <v>6608</v>
      </c>
      <c r="D7075" s="376">
        <v>13.25</v>
      </c>
    </row>
    <row r="7076" spans="1:4" x14ac:dyDescent="0.25">
      <c r="A7076" s="372" t="s">
        <v>45327</v>
      </c>
      <c r="B7076" s="372"/>
      <c r="C7076" s="371"/>
      <c r="D7076" s="376"/>
    </row>
    <row r="7077" spans="1:4" x14ac:dyDescent="0.25">
      <c r="A7077" s="372" t="s">
        <v>45328</v>
      </c>
      <c r="B7077" s="372" t="s">
        <v>45329</v>
      </c>
      <c r="C7077" s="371" t="s">
        <v>6608</v>
      </c>
      <c r="D7077" s="376">
        <v>7.9</v>
      </c>
    </row>
    <row r="7078" spans="1:4" x14ac:dyDescent="0.25">
      <c r="A7078" s="372" t="s">
        <v>45330</v>
      </c>
      <c r="B7078" s="372" t="s">
        <v>45331</v>
      </c>
      <c r="C7078" s="371" t="s">
        <v>6608</v>
      </c>
      <c r="D7078" s="376">
        <v>11.5</v>
      </c>
    </row>
    <row r="7079" spans="1:4" x14ac:dyDescent="0.25">
      <c r="A7079" s="372" t="s">
        <v>45332</v>
      </c>
      <c r="B7079" s="372" t="s">
        <v>45333</v>
      </c>
      <c r="C7079" s="371" t="s">
        <v>6608</v>
      </c>
      <c r="D7079" s="376">
        <v>15.99</v>
      </c>
    </row>
    <row r="7080" spans="1:4" x14ac:dyDescent="0.25">
      <c r="A7080" s="372" t="s">
        <v>45334</v>
      </c>
      <c r="B7080" s="372" t="s">
        <v>45335</v>
      </c>
      <c r="C7080" s="371" t="s">
        <v>6608</v>
      </c>
      <c r="D7080" s="376">
        <v>5.98</v>
      </c>
    </row>
    <row r="7081" spans="1:4" x14ac:dyDescent="0.25">
      <c r="A7081" s="372" t="s">
        <v>45336</v>
      </c>
      <c r="B7081" s="372" t="s">
        <v>45337</v>
      </c>
      <c r="C7081" s="371" t="s">
        <v>6608</v>
      </c>
      <c r="D7081" s="376">
        <v>8.59</v>
      </c>
    </row>
    <row r="7082" spans="1:4" x14ac:dyDescent="0.25">
      <c r="A7082" s="372" t="s">
        <v>45338</v>
      </c>
      <c r="B7082" s="372" t="s">
        <v>45339</v>
      </c>
      <c r="C7082" s="371" t="s">
        <v>6608</v>
      </c>
      <c r="D7082" s="376">
        <v>72.650000000000006</v>
      </c>
    </row>
    <row r="7083" spans="1:4" x14ac:dyDescent="0.25">
      <c r="A7083" s="372" t="s">
        <v>45340</v>
      </c>
      <c r="B7083" s="372"/>
      <c r="C7083" s="371"/>
      <c r="D7083" s="376"/>
    </row>
    <row r="7084" spans="1:4" x14ac:dyDescent="0.25">
      <c r="A7084" s="372" t="s">
        <v>45341</v>
      </c>
      <c r="B7084" s="372" t="s">
        <v>45342</v>
      </c>
      <c r="C7084" s="371" t="s">
        <v>6608</v>
      </c>
      <c r="D7084" s="376">
        <v>4.54</v>
      </c>
    </row>
    <row r="7085" spans="1:4" x14ac:dyDescent="0.25">
      <c r="A7085" s="372" t="s">
        <v>45343</v>
      </c>
      <c r="B7085" s="372" t="s">
        <v>45344</v>
      </c>
      <c r="C7085" s="371" t="s">
        <v>6608</v>
      </c>
      <c r="D7085" s="376">
        <v>5.99</v>
      </c>
    </row>
    <row r="7086" spans="1:4" x14ac:dyDescent="0.25">
      <c r="A7086" s="372" t="s">
        <v>45345</v>
      </c>
      <c r="B7086" s="372" t="s">
        <v>45346</v>
      </c>
      <c r="C7086" s="371" t="s">
        <v>6608</v>
      </c>
      <c r="D7086" s="376">
        <v>3.96</v>
      </c>
    </row>
    <row r="7087" spans="1:4" x14ac:dyDescent="0.25">
      <c r="A7087" s="372" t="s">
        <v>45347</v>
      </c>
      <c r="B7087" s="372" t="s">
        <v>45348</v>
      </c>
      <c r="C7087" s="371" t="s">
        <v>6608</v>
      </c>
      <c r="D7087" s="376">
        <v>5.16</v>
      </c>
    </row>
    <row r="7088" spans="1:4" x14ac:dyDescent="0.25">
      <c r="A7088" s="372" t="s">
        <v>45349</v>
      </c>
      <c r="B7088" s="372" t="s">
        <v>45350</v>
      </c>
      <c r="C7088" s="371" t="s">
        <v>6608</v>
      </c>
      <c r="D7088" s="376">
        <v>10.88</v>
      </c>
    </row>
    <row r="7089" spans="1:4" x14ac:dyDescent="0.25">
      <c r="A7089" s="372" t="s">
        <v>45351</v>
      </c>
      <c r="B7089" s="372" t="s">
        <v>45352</v>
      </c>
      <c r="C7089" s="371" t="s">
        <v>6608</v>
      </c>
      <c r="D7089" s="376">
        <v>11.15</v>
      </c>
    </row>
    <row r="7090" spans="1:4" x14ac:dyDescent="0.25">
      <c r="A7090" s="372" t="s">
        <v>45353</v>
      </c>
      <c r="B7090" s="372" t="s">
        <v>45354</v>
      </c>
      <c r="C7090" s="371" t="s">
        <v>6608</v>
      </c>
      <c r="D7090" s="376">
        <v>10</v>
      </c>
    </row>
    <row r="7091" spans="1:4" x14ac:dyDescent="0.25">
      <c r="A7091" s="372" t="s">
        <v>45355</v>
      </c>
      <c r="B7091" s="372" t="s">
        <v>45356</v>
      </c>
      <c r="C7091" s="371" t="s">
        <v>6608</v>
      </c>
      <c r="D7091" s="376">
        <v>12.9</v>
      </c>
    </row>
    <row r="7092" spans="1:4" x14ac:dyDescent="0.25">
      <c r="A7092" s="372" t="s">
        <v>45357</v>
      </c>
      <c r="B7092" s="372" t="s">
        <v>45358</v>
      </c>
      <c r="C7092" s="371" t="s">
        <v>6608</v>
      </c>
      <c r="D7092" s="376">
        <v>4.13</v>
      </c>
    </row>
    <row r="7093" spans="1:4" x14ac:dyDescent="0.25">
      <c r="A7093" s="372" t="s">
        <v>45359</v>
      </c>
      <c r="B7093" s="372"/>
      <c r="C7093" s="371"/>
      <c r="D7093" s="376"/>
    </row>
    <row r="7094" spans="1:4" x14ac:dyDescent="0.25">
      <c r="A7094" s="372" t="s">
        <v>45360</v>
      </c>
      <c r="B7094" s="372" t="s">
        <v>45361</v>
      </c>
      <c r="C7094" s="371" t="s">
        <v>6608</v>
      </c>
      <c r="D7094" s="376">
        <v>4.8</v>
      </c>
    </row>
    <row r="7095" spans="1:4" x14ac:dyDescent="0.25">
      <c r="A7095" s="372" t="s">
        <v>45362</v>
      </c>
      <c r="B7095" s="372" t="s">
        <v>45363</v>
      </c>
      <c r="C7095" s="371" t="s">
        <v>6608</v>
      </c>
      <c r="D7095" s="376">
        <v>5.46</v>
      </c>
    </row>
    <row r="7096" spans="1:4" x14ac:dyDescent="0.25">
      <c r="A7096" s="372" t="s">
        <v>45364</v>
      </c>
      <c r="B7096" s="372"/>
      <c r="C7096" s="371"/>
      <c r="D7096" s="376"/>
    </row>
    <row r="7097" spans="1:4" x14ac:dyDescent="0.25">
      <c r="A7097" s="372" t="s">
        <v>45365</v>
      </c>
      <c r="B7097" s="372"/>
      <c r="C7097" s="371"/>
      <c r="D7097" s="376"/>
    </row>
    <row r="7098" spans="1:4" x14ac:dyDescent="0.25">
      <c r="A7098" s="372" t="s">
        <v>45366</v>
      </c>
      <c r="B7098" s="372" t="s">
        <v>45367</v>
      </c>
      <c r="C7098" s="371" t="s">
        <v>6608</v>
      </c>
      <c r="D7098" s="376">
        <v>13.29</v>
      </c>
    </row>
    <row r="7099" spans="1:4" x14ac:dyDescent="0.25">
      <c r="A7099" s="372" t="s">
        <v>45368</v>
      </c>
      <c r="B7099" s="372" t="s">
        <v>45369</v>
      </c>
      <c r="C7099" s="371" t="s">
        <v>6608</v>
      </c>
      <c r="D7099" s="376">
        <v>11.67</v>
      </c>
    </row>
    <row r="7100" spans="1:4" x14ac:dyDescent="0.25">
      <c r="A7100" s="372" t="s">
        <v>45370</v>
      </c>
      <c r="B7100" s="372"/>
      <c r="C7100" s="371"/>
      <c r="D7100" s="376"/>
    </row>
    <row r="7101" spans="1:4" x14ac:dyDescent="0.25">
      <c r="A7101" s="372" t="s">
        <v>45371</v>
      </c>
      <c r="B7101" s="372" t="s">
        <v>45372</v>
      </c>
      <c r="C7101" s="371" t="s">
        <v>6608</v>
      </c>
      <c r="D7101" s="376">
        <v>42.72</v>
      </c>
    </row>
    <row r="7102" spans="1:4" x14ac:dyDescent="0.25">
      <c r="A7102" s="372" t="s">
        <v>45373</v>
      </c>
      <c r="B7102" s="372"/>
      <c r="C7102" s="371"/>
      <c r="D7102" s="376"/>
    </row>
    <row r="7103" spans="1:4" x14ac:dyDescent="0.25">
      <c r="A7103" s="372" t="s">
        <v>45374</v>
      </c>
      <c r="B7103" s="372" t="s">
        <v>45375</v>
      </c>
      <c r="C7103" s="371" t="s">
        <v>6608</v>
      </c>
      <c r="D7103" s="376">
        <v>6.31</v>
      </c>
    </row>
    <row r="7104" spans="1:4" x14ac:dyDescent="0.25">
      <c r="A7104" s="372" t="s">
        <v>45376</v>
      </c>
      <c r="B7104" s="372"/>
      <c r="C7104" s="371"/>
      <c r="D7104" s="376"/>
    </row>
    <row r="7105" spans="1:4" x14ac:dyDescent="0.25">
      <c r="A7105" s="372" t="s">
        <v>45377</v>
      </c>
      <c r="B7105" s="372" t="s">
        <v>45378</v>
      </c>
      <c r="C7105" s="371" t="s">
        <v>6608</v>
      </c>
      <c r="D7105" s="376">
        <v>25.9</v>
      </c>
    </row>
    <row r="7106" spans="1:4" x14ac:dyDescent="0.25">
      <c r="A7106" s="372" t="s">
        <v>45379</v>
      </c>
      <c r="B7106" s="372" t="s">
        <v>45380</v>
      </c>
      <c r="C7106" s="371" t="s">
        <v>6608</v>
      </c>
      <c r="D7106" s="376">
        <v>44.9</v>
      </c>
    </row>
    <row r="7107" spans="1:4" x14ac:dyDescent="0.25">
      <c r="A7107" s="372" t="s">
        <v>45381</v>
      </c>
      <c r="B7107" s="372"/>
      <c r="C7107" s="371"/>
      <c r="D7107" s="376"/>
    </row>
    <row r="7108" spans="1:4" x14ac:dyDescent="0.25">
      <c r="A7108" s="372" t="s">
        <v>45382</v>
      </c>
      <c r="B7108" s="372" t="s">
        <v>45383</v>
      </c>
      <c r="C7108" s="371" t="s">
        <v>6608</v>
      </c>
      <c r="D7108" s="376">
        <v>127.4</v>
      </c>
    </row>
    <row r="7109" spans="1:4" x14ac:dyDescent="0.25">
      <c r="A7109" s="372" t="s">
        <v>45384</v>
      </c>
      <c r="B7109" s="372" t="s">
        <v>45385</v>
      </c>
      <c r="C7109" s="371" t="s">
        <v>6608</v>
      </c>
      <c r="D7109" s="376">
        <v>290.33999999999997</v>
      </c>
    </row>
    <row r="7110" spans="1:4" x14ac:dyDescent="0.25">
      <c r="A7110" s="372" t="s">
        <v>45386</v>
      </c>
      <c r="B7110" s="372" t="s">
        <v>45387</v>
      </c>
      <c r="C7110" s="371" t="s">
        <v>6608</v>
      </c>
      <c r="D7110" s="376">
        <v>272.51</v>
      </c>
    </row>
    <row r="7111" spans="1:4" x14ac:dyDescent="0.25">
      <c r="A7111" s="372" t="s">
        <v>45388</v>
      </c>
      <c r="B7111" s="372" t="s">
        <v>45389</v>
      </c>
      <c r="C7111" s="371" t="s">
        <v>6608</v>
      </c>
      <c r="D7111" s="376">
        <v>94.28</v>
      </c>
    </row>
    <row r="7112" spans="1:4" x14ac:dyDescent="0.25">
      <c r="A7112" s="372" t="s">
        <v>45390</v>
      </c>
      <c r="B7112" s="372" t="s">
        <v>45391</v>
      </c>
      <c r="C7112" s="371" t="s">
        <v>6608</v>
      </c>
      <c r="D7112" s="376">
        <v>303.27999999999997</v>
      </c>
    </row>
    <row r="7113" spans="1:4" x14ac:dyDescent="0.25">
      <c r="A7113" s="372" t="s">
        <v>45392</v>
      </c>
      <c r="B7113" s="372" t="s">
        <v>45393</v>
      </c>
      <c r="C7113" s="371" t="s">
        <v>6608</v>
      </c>
      <c r="D7113" s="376">
        <v>94.07</v>
      </c>
    </row>
    <row r="7114" spans="1:4" x14ac:dyDescent="0.25">
      <c r="A7114" s="372" t="s">
        <v>45394</v>
      </c>
      <c r="B7114" s="372"/>
      <c r="C7114" s="371"/>
      <c r="D7114" s="376"/>
    </row>
    <row r="7115" spans="1:4" x14ac:dyDescent="0.25">
      <c r="A7115" s="372" t="s">
        <v>45395</v>
      </c>
      <c r="B7115" s="372" t="s">
        <v>45396</v>
      </c>
      <c r="C7115" s="371" t="s">
        <v>6608</v>
      </c>
      <c r="D7115" s="376">
        <v>670.93</v>
      </c>
    </row>
    <row r="7116" spans="1:4" x14ac:dyDescent="0.25">
      <c r="A7116" s="372" t="s">
        <v>45397</v>
      </c>
      <c r="B7116" s="372" t="s">
        <v>45398</v>
      </c>
      <c r="C7116" s="371" t="s">
        <v>6608</v>
      </c>
      <c r="D7116" s="376">
        <v>82.52</v>
      </c>
    </row>
    <row r="7117" spans="1:4" x14ac:dyDescent="0.25">
      <c r="A7117" s="372" t="s">
        <v>45399</v>
      </c>
      <c r="B7117" s="372" t="s">
        <v>45400</v>
      </c>
      <c r="C7117" s="371" t="s">
        <v>6608</v>
      </c>
      <c r="D7117" s="376">
        <v>53.2</v>
      </c>
    </row>
    <row r="7118" spans="1:4" x14ac:dyDescent="0.25">
      <c r="A7118" s="372" t="s">
        <v>45401</v>
      </c>
      <c r="B7118" s="372" t="s">
        <v>45402</v>
      </c>
      <c r="C7118" s="371" t="s">
        <v>6608</v>
      </c>
      <c r="D7118" s="376">
        <v>329.9</v>
      </c>
    </row>
    <row r="7119" spans="1:4" x14ac:dyDescent="0.25">
      <c r="A7119" s="372" t="s">
        <v>45403</v>
      </c>
      <c r="B7119" s="372" t="s">
        <v>45404</v>
      </c>
      <c r="C7119" s="371" t="s">
        <v>6608</v>
      </c>
      <c r="D7119" s="376">
        <v>345.9</v>
      </c>
    </row>
    <row r="7120" spans="1:4" x14ac:dyDescent="0.25">
      <c r="A7120" s="372" t="s">
        <v>45405</v>
      </c>
      <c r="B7120" s="372" t="s">
        <v>45406</v>
      </c>
      <c r="C7120" s="371" t="s">
        <v>6608</v>
      </c>
      <c r="D7120" s="376">
        <v>85.9</v>
      </c>
    </row>
    <row r="7121" spans="1:4" x14ac:dyDescent="0.25">
      <c r="A7121" s="372" t="s">
        <v>45407</v>
      </c>
      <c r="B7121" s="372" t="s">
        <v>45408</v>
      </c>
      <c r="C7121" s="371" t="s">
        <v>6608</v>
      </c>
      <c r="D7121" s="376">
        <v>199.41</v>
      </c>
    </row>
    <row r="7122" spans="1:4" x14ac:dyDescent="0.25">
      <c r="A7122" s="372" t="s">
        <v>45409</v>
      </c>
      <c r="B7122" s="372" t="s">
        <v>45410</v>
      </c>
      <c r="C7122" s="371" t="s">
        <v>6608</v>
      </c>
      <c r="D7122" s="376">
        <v>121.97</v>
      </c>
    </row>
    <row r="7123" spans="1:4" x14ac:dyDescent="0.25">
      <c r="A7123" s="372" t="s">
        <v>45411</v>
      </c>
      <c r="B7123" s="372" t="s">
        <v>45412</v>
      </c>
      <c r="C7123" s="371" t="s">
        <v>6608</v>
      </c>
      <c r="D7123" s="376">
        <v>125</v>
      </c>
    </row>
    <row r="7124" spans="1:4" x14ac:dyDescent="0.25">
      <c r="A7124" s="372" t="s">
        <v>45413</v>
      </c>
      <c r="B7124" s="372" t="s">
        <v>45414</v>
      </c>
      <c r="C7124" s="371" t="s">
        <v>6608</v>
      </c>
      <c r="D7124" s="376">
        <v>125</v>
      </c>
    </row>
    <row r="7125" spans="1:4" x14ac:dyDescent="0.25">
      <c r="A7125" s="372" t="s">
        <v>45415</v>
      </c>
      <c r="B7125" s="372" t="s">
        <v>45416</v>
      </c>
      <c r="C7125" s="371" t="s">
        <v>6608</v>
      </c>
      <c r="D7125" s="376">
        <v>59.13</v>
      </c>
    </row>
    <row r="7126" spans="1:4" x14ac:dyDescent="0.25">
      <c r="A7126" s="372" t="s">
        <v>45417</v>
      </c>
      <c r="B7126" s="372" t="s">
        <v>45418</v>
      </c>
      <c r="C7126" s="371" t="s">
        <v>6608</v>
      </c>
      <c r="D7126" s="376">
        <v>59.93</v>
      </c>
    </row>
    <row r="7127" spans="1:4" x14ac:dyDescent="0.25">
      <c r="A7127" s="372" t="s">
        <v>45419</v>
      </c>
      <c r="B7127" s="372" t="s">
        <v>45420</v>
      </c>
      <c r="C7127" s="371" t="s">
        <v>6608</v>
      </c>
      <c r="D7127" s="376">
        <v>204.1</v>
      </c>
    </row>
    <row r="7128" spans="1:4" x14ac:dyDescent="0.25">
      <c r="A7128" s="372" t="s">
        <v>45421</v>
      </c>
      <c r="B7128" s="372" t="s">
        <v>45422</v>
      </c>
      <c r="C7128" s="371" t="s">
        <v>6608</v>
      </c>
      <c r="D7128" s="376">
        <v>74.900000000000006</v>
      </c>
    </row>
    <row r="7129" spans="1:4" x14ac:dyDescent="0.25">
      <c r="A7129" s="372" t="s">
        <v>45423</v>
      </c>
      <c r="B7129" s="372" t="s">
        <v>45424</v>
      </c>
      <c r="C7129" s="371" t="s">
        <v>6608</v>
      </c>
      <c r="D7129" s="376">
        <v>91.08</v>
      </c>
    </row>
    <row r="7130" spans="1:4" x14ac:dyDescent="0.25">
      <c r="A7130" s="372" t="s">
        <v>45425</v>
      </c>
      <c r="B7130" s="372"/>
      <c r="C7130" s="371"/>
      <c r="D7130" s="376"/>
    </row>
    <row r="7131" spans="1:4" x14ac:dyDescent="0.25">
      <c r="A7131" s="372" t="s">
        <v>45426</v>
      </c>
      <c r="B7131" s="372" t="s">
        <v>45427</v>
      </c>
      <c r="C7131" s="371" t="s">
        <v>6608</v>
      </c>
      <c r="D7131" s="376">
        <v>7.32</v>
      </c>
    </row>
    <row r="7132" spans="1:4" x14ac:dyDescent="0.25">
      <c r="A7132" s="372" t="s">
        <v>45428</v>
      </c>
      <c r="B7132" s="372" t="s">
        <v>45429</v>
      </c>
      <c r="C7132" s="371" t="s">
        <v>6608</v>
      </c>
      <c r="D7132" s="376">
        <v>10.58</v>
      </c>
    </row>
    <row r="7133" spans="1:4" x14ac:dyDescent="0.25">
      <c r="A7133" s="372" t="s">
        <v>45430</v>
      </c>
      <c r="B7133" s="372"/>
      <c r="C7133" s="371"/>
      <c r="D7133" s="376"/>
    </row>
    <row r="7134" spans="1:4" x14ac:dyDescent="0.25">
      <c r="A7134" s="372" t="s">
        <v>45431</v>
      </c>
      <c r="B7134" s="372"/>
      <c r="C7134" s="371"/>
      <c r="D7134" s="376"/>
    </row>
    <row r="7135" spans="1:4" x14ac:dyDescent="0.25">
      <c r="A7135" s="372" t="s">
        <v>45432</v>
      </c>
      <c r="B7135" s="372" t="s">
        <v>45433</v>
      </c>
      <c r="C7135" s="371" t="s">
        <v>6594</v>
      </c>
      <c r="D7135" s="376">
        <v>32.53</v>
      </c>
    </row>
    <row r="7136" spans="1:4" x14ac:dyDescent="0.25">
      <c r="A7136" s="372" t="s">
        <v>45434</v>
      </c>
      <c r="B7136" s="372" t="s">
        <v>45435</v>
      </c>
      <c r="C7136" s="371" t="s">
        <v>6594</v>
      </c>
      <c r="D7136" s="376">
        <v>42.65</v>
      </c>
    </row>
    <row r="7137" spans="1:4" x14ac:dyDescent="0.25">
      <c r="A7137" s="372" t="s">
        <v>45436</v>
      </c>
      <c r="B7137" s="372" t="s">
        <v>45437</v>
      </c>
      <c r="C7137" s="371" t="s">
        <v>6594</v>
      </c>
      <c r="D7137" s="376">
        <v>56.39</v>
      </c>
    </row>
    <row r="7138" spans="1:4" x14ac:dyDescent="0.25">
      <c r="A7138" s="372" t="s">
        <v>45438</v>
      </c>
      <c r="B7138" s="372" t="s">
        <v>45439</v>
      </c>
      <c r="C7138" s="371" t="s">
        <v>6594</v>
      </c>
      <c r="D7138" s="376">
        <v>93.98</v>
      </c>
    </row>
    <row r="7139" spans="1:4" x14ac:dyDescent="0.25">
      <c r="A7139" s="372" t="s">
        <v>45440</v>
      </c>
      <c r="B7139" s="372" t="s">
        <v>45441</v>
      </c>
      <c r="C7139" s="371" t="s">
        <v>6594</v>
      </c>
      <c r="D7139" s="376">
        <v>119.29</v>
      </c>
    </row>
    <row r="7140" spans="1:4" x14ac:dyDescent="0.25">
      <c r="A7140" s="372" t="s">
        <v>45442</v>
      </c>
      <c r="B7140" s="372"/>
      <c r="C7140" s="371"/>
      <c r="D7140" s="376"/>
    </row>
    <row r="7141" spans="1:4" x14ac:dyDescent="0.25">
      <c r="A7141" s="372" t="s">
        <v>45443</v>
      </c>
      <c r="B7141" s="372"/>
      <c r="C7141" s="371"/>
      <c r="D7141" s="376"/>
    </row>
    <row r="7142" spans="1:4" x14ac:dyDescent="0.25">
      <c r="A7142" s="372" t="s">
        <v>45444</v>
      </c>
      <c r="B7142" s="372" t="s">
        <v>45445</v>
      </c>
      <c r="C7142" s="371" t="s">
        <v>6594</v>
      </c>
      <c r="D7142" s="376">
        <v>310.94</v>
      </c>
    </row>
    <row r="7143" spans="1:4" x14ac:dyDescent="0.25">
      <c r="A7143" s="372" t="s">
        <v>45446</v>
      </c>
      <c r="B7143" s="372" t="s">
        <v>45447</v>
      </c>
      <c r="C7143" s="371" t="s">
        <v>6594</v>
      </c>
      <c r="D7143" s="376">
        <v>9.15</v>
      </c>
    </row>
    <row r="7144" spans="1:4" x14ac:dyDescent="0.25">
      <c r="A7144" s="372" t="s">
        <v>45448</v>
      </c>
      <c r="B7144" s="372" t="s">
        <v>45449</v>
      </c>
      <c r="C7144" s="371" t="s">
        <v>6594</v>
      </c>
      <c r="D7144" s="376">
        <v>14.61</v>
      </c>
    </row>
    <row r="7145" spans="1:4" x14ac:dyDescent="0.25">
      <c r="A7145" s="372" t="s">
        <v>45450</v>
      </c>
      <c r="B7145" s="372" t="s">
        <v>45451</v>
      </c>
      <c r="C7145" s="371" t="s">
        <v>6594</v>
      </c>
      <c r="D7145" s="376">
        <v>24.9</v>
      </c>
    </row>
    <row r="7146" spans="1:4" x14ac:dyDescent="0.25">
      <c r="A7146" s="372" t="s">
        <v>45452</v>
      </c>
      <c r="B7146" s="372" t="s">
        <v>45453</v>
      </c>
      <c r="C7146" s="371" t="s">
        <v>6594</v>
      </c>
      <c r="D7146" s="376">
        <v>31.67</v>
      </c>
    </row>
    <row r="7147" spans="1:4" x14ac:dyDescent="0.25">
      <c r="A7147" s="372" t="s">
        <v>45454</v>
      </c>
      <c r="B7147" s="372" t="s">
        <v>45455</v>
      </c>
      <c r="C7147" s="371" t="s">
        <v>6594</v>
      </c>
      <c r="D7147" s="376">
        <v>43.28</v>
      </c>
    </row>
    <row r="7148" spans="1:4" x14ac:dyDescent="0.25">
      <c r="A7148" s="372" t="s">
        <v>45456</v>
      </c>
      <c r="B7148" s="372" t="s">
        <v>45457</v>
      </c>
      <c r="C7148" s="371" t="s">
        <v>6594</v>
      </c>
      <c r="D7148" s="376">
        <v>64.33</v>
      </c>
    </row>
    <row r="7149" spans="1:4" x14ac:dyDescent="0.25">
      <c r="A7149" s="372" t="s">
        <v>45458</v>
      </c>
      <c r="B7149" s="372" t="s">
        <v>45459</v>
      </c>
      <c r="C7149" s="371" t="s">
        <v>6594</v>
      </c>
      <c r="D7149" s="376">
        <v>109.46</v>
      </c>
    </row>
    <row r="7150" spans="1:4" x14ac:dyDescent="0.25">
      <c r="A7150" s="372" t="s">
        <v>45460</v>
      </c>
      <c r="B7150" s="372" t="s">
        <v>45461</v>
      </c>
      <c r="C7150" s="371" t="s">
        <v>6594</v>
      </c>
      <c r="D7150" s="376">
        <v>174.12</v>
      </c>
    </row>
    <row r="7151" spans="1:4" x14ac:dyDescent="0.25">
      <c r="A7151" s="372" t="s">
        <v>45462</v>
      </c>
      <c r="B7151" s="372"/>
      <c r="C7151" s="371"/>
      <c r="D7151" s="376"/>
    </row>
    <row r="7152" spans="1:4" x14ac:dyDescent="0.25">
      <c r="A7152" s="372" t="s">
        <v>45463</v>
      </c>
      <c r="B7152" s="372"/>
      <c r="C7152" s="371"/>
      <c r="D7152" s="376"/>
    </row>
    <row r="7153" spans="1:4" x14ac:dyDescent="0.25">
      <c r="A7153" s="372" t="s">
        <v>45464</v>
      </c>
      <c r="B7153" s="372" t="s">
        <v>45465</v>
      </c>
      <c r="C7153" s="371" t="s">
        <v>6608</v>
      </c>
      <c r="D7153" s="376">
        <v>108.06</v>
      </c>
    </row>
    <row r="7154" spans="1:4" x14ac:dyDescent="0.25">
      <c r="A7154" s="372" t="s">
        <v>45466</v>
      </c>
      <c r="B7154" s="372" t="s">
        <v>45467</v>
      </c>
      <c r="C7154" s="371" t="s">
        <v>6608</v>
      </c>
      <c r="D7154" s="376">
        <v>213.99</v>
      </c>
    </row>
    <row r="7155" spans="1:4" x14ac:dyDescent="0.25">
      <c r="A7155" s="372" t="s">
        <v>45468</v>
      </c>
      <c r="B7155" s="372" t="s">
        <v>45469</v>
      </c>
      <c r="C7155" s="371" t="s">
        <v>6608</v>
      </c>
      <c r="D7155" s="376">
        <v>157.01</v>
      </c>
    </row>
    <row r="7156" spans="1:4" x14ac:dyDescent="0.25">
      <c r="A7156" s="372" t="s">
        <v>45470</v>
      </c>
      <c r="B7156" s="372" t="s">
        <v>45471</v>
      </c>
      <c r="C7156" s="371" t="s">
        <v>6608</v>
      </c>
      <c r="D7156" s="376">
        <v>75.05</v>
      </c>
    </row>
    <row r="7157" spans="1:4" x14ac:dyDescent="0.25">
      <c r="A7157" s="372" t="s">
        <v>45472</v>
      </c>
      <c r="B7157" s="372" t="s">
        <v>45473</v>
      </c>
      <c r="C7157" s="371" t="s">
        <v>6608</v>
      </c>
      <c r="D7157" s="376">
        <v>319.99</v>
      </c>
    </row>
    <row r="7158" spans="1:4" x14ac:dyDescent="0.25">
      <c r="A7158" s="372" t="s">
        <v>45474</v>
      </c>
      <c r="B7158" s="372" t="s">
        <v>45475</v>
      </c>
      <c r="C7158" s="371" t="s">
        <v>6608</v>
      </c>
      <c r="D7158" s="376">
        <v>93.22</v>
      </c>
    </row>
    <row r="7159" spans="1:4" x14ac:dyDescent="0.25">
      <c r="A7159" s="372" t="s">
        <v>45476</v>
      </c>
      <c r="B7159" s="372"/>
      <c r="C7159" s="371"/>
      <c r="D7159" s="376"/>
    </row>
    <row r="7160" spans="1:4" x14ac:dyDescent="0.25">
      <c r="A7160" s="372" t="s">
        <v>45477</v>
      </c>
      <c r="B7160" s="372" t="s">
        <v>45478</v>
      </c>
      <c r="C7160" s="371" t="s">
        <v>6594</v>
      </c>
      <c r="D7160" s="376">
        <v>199.37</v>
      </c>
    </row>
    <row r="7161" spans="1:4" x14ac:dyDescent="0.25">
      <c r="A7161" s="372" t="s">
        <v>45479</v>
      </c>
      <c r="B7161" s="372" t="s">
        <v>45480</v>
      </c>
      <c r="C7161" s="371" t="s">
        <v>6594</v>
      </c>
      <c r="D7161" s="376">
        <v>175.43</v>
      </c>
    </row>
    <row r="7162" spans="1:4" x14ac:dyDescent="0.25">
      <c r="A7162" s="372" t="s">
        <v>45481</v>
      </c>
      <c r="B7162" s="372" t="s">
        <v>45482</v>
      </c>
      <c r="C7162" s="371" t="s">
        <v>6594</v>
      </c>
      <c r="D7162" s="376">
        <v>51.65</v>
      </c>
    </row>
    <row r="7163" spans="1:4" x14ac:dyDescent="0.25">
      <c r="A7163" s="372" t="s">
        <v>45483</v>
      </c>
      <c r="B7163" s="372" t="s">
        <v>45484</v>
      </c>
      <c r="C7163" s="371" t="s">
        <v>6594</v>
      </c>
      <c r="D7163" s="376">
        <v>113.02</v>
      </c>
    </row>
    <row r="7164" spans="1:4" x14ac:dyDescent="0.25">
      <c r="A7164" s="372" t="s">
        <v>45485</v>
      </c>
      <c r="B7164" s="372" t="s">
        <v>45486</v>
      </c>
      <c r="C7164" s="371" t="s">
        <v>6594</v>
      </c>
      <c r="D7164" s="376">
        <v>392.61</v>
      </c>
    </row>
    <row r="7165" spans="1:4" x14ac:dyDescent="0.25">
      <c r="A7165" s="372" t="s">
        <v>45487</v>
      </c>
      <c r="B7165" s="372" t="s">
        <v>45488</v>
      </c>
      <c r="C7165" s="371" t="s">
        <v>6594</v>
      </c>
      <c r="D7165" s="376">
        <v>285.27</v>
      </c>
    </row>
    <row r="7166" spans="1:4" x14ac:dyDescent="0.25">
      <c r="A7166" s="372" t="s">
        <v>45489</v>
      </c>
      <c r="B7166" s="372" t="s">
        <v>45490</v>
      </c>
      <c r="C7166" s="371" t="s">
        <v>6594</v>
      </c>
      <c r="D7166" s="376">
        <v>82.37</v>
      </c>
    </row>
    <row r="7167" spans="1:4" x14ac:dyDescent="0.25">
      <c r="A7167" s="372" t="s">
        <v>45491</v>
      </c>
      <c r="B7167" s="372" t="s">
        <v>45492</v>
      </c>
      <c r="C7167" s="371" t="s">
        <v>6594</v>
      </c>
      <c r="D7167" s="376">
        <v>164.93</v>
      </c>
    </row>
    <row r="7168" spans="1:4" x14ac:dyDescent="0.25">
      <c r="A7168" s="372" t="s">
        <v>45493</v>
      </c>
      <c r="B7168" s="372" t="s">
        <v>45494</v>
      </c>
      <c r="C7168" s="371" t="s">
        <v>6594</v>
      </c>
      <c r="D7168" s="376">
        <v>92.39</v>
      </c>
    </row>
    <row r="7169" spans="1:4" x14ac:dyDescent="0.25">
      <c r="A7169" s="372" t="s">
        <v>45495</v>
      </c>
      <c r="B7169" s="372" t="s">
        <v>45496</v>
      </c>
      <c r="C7169" s="371" t="s">
        <v>6594</v>
      </c>
      <c r="D7169" s="376">
        <v>30.75</v>
      </c>
    </row>
    <row r="7170" spans="1:4" x14ac:dyDescent="0.25">
      <c r="A7170" s="372" t="s">
        <v>45497</v>
      </c>
      <c r="B7170" s="372" t="s">
        <v>45498</v>
      </c>
      <c r="C7170" s="371" t="s">
        <v>6594</v>
      </c>
      <c r="D7170" s="376">
        <v>68.62</v>
      </c>
    </row>
    <row r="7171" spans="1:4" x14ac:dyDescent="0.25">
      <c r="A7171" s="372" t="s">
        <v>45499</v>
      </c>
      <c r="B7171" s="372" t="s">
        <v>45500</v>
      </c>
      <c r="C7171" s="371" t="s">
        <v>6594</v>
      </c>
      <c r="D7171" s="376">
        <v>275.64</v>
      </c>
    </row>
    <row r="7172" spans="1:4" x14ac:dyDescent="0.25">
      <c r="A7172" s="372" t="s">
        <v>45501</v>
      </c>
      <c r="B7172" s="372" t="s">
        <v>45502</v>
      </c>
      <c r="C7172" s="371" t="s">
        <v>6594</v>
      </c>
      <c r="D7172" s="376">
        <v>180.19</v>
      </c>
    </row>
    <row r="7173" spans="1:4" x14ac:dyDescent="0.25">
      <c r="A7173" s="372" t="s">
        <v>45503</v>
      </c>
      <c r="B7173" s="372" t="s">
        <v>45504</v>
      </c>
      <c r="C7173" s="371" t="s">
        <v>6594</v>
      </c>
      <c r="D7173" s="376">
        <v>56.91</v>
      </c>
    </row>
    <row r="7174" spans="1:4" x14ac:dyDescent="0.25">
      <c r="A7174" s="372" t="s">
        <v>45505</v>
      </c>
      <c r="B7174" s="372" t="s">
        <v>45506</v>
      </c>
      <c r="C7174" s="371" t="s">
        <v>6594</v>
      </c>
      <c r="D7174" s="376">
        <v>359.11</v>
      </c>
    </row>
    <row r="7175" spans="1:4" x14ac:dyDescent="0.25">
      <c r="A7175" s="372" t="s">
        <v>45507</v>
      </c>
      <c r="B7175" s="372" t="s">
        <v>45508</v>
      </c>
      <c r="C7175" s="371" t="s">
        <v>6594</v>
      </c>
      <c r="D7175" s="376">
        <v>406.12</v>
      </c>
    </row>
    <row r="7176" spans="1:4" x14ac:dyDescent="0.25">
      <c r="A7176" s="372" t="s">
        <v>45509</v>
      </c>
      <c r="B7176" s="372"/>
      <c r="C7176" s="371"/>
      <c r="D7176" s="376"/>
    </row>
    <row r="7177" spans="1:4" x14ac:dyDescent="0.25">
      <c r="A7177" s="372" t="s">
        <v>45510</v>
      </c>
      <c r="B7177" s="372"/>
      <c r="C7177" s="371"/>
      <c r="D7177" s="376"/>
    </row>
    <row r="7178" spans="1:4" x14ac:dyDescent="0.25">
      <c r="A7178" s="372" t="s">
        <v>45511</v>
      </c>
      <c r="B7178" s="372" t="s">
        <v>45512</v>
      </c>
      <c r="C7178" s="371" t="s">
        <v>6594</v>
      </c>
      <c r="D7178" s="376">
        <v>4.1900000000000004</v>
      </c>
    </row>
    <row r="7179" spans="1:4" x14ac:dyDescent="0.25">
      <c r="A7179" s="372" t="s">
        <v>45513</v>
      </c>
      <c r="B7179" s="372" t="s">
        <v>45514</v>
      </c>
      <c r="C7179" s="371" t="s">
        <v>6594</v>
      </c>
      <c r="D7179" s="376">
        <v>2.79</v>
      </c>
    </row>
    <row r="7180" spans="1:4" x14ac:dyDescent="0.25">
      <c r="A7180" s="372" t="s">
        <v>45515</v>
      </c>
      <c r="B7180" s="372" t="s">
        <v>45516</v>
      </c>
      <c r="C7180" s="371" t="s">
        <v>6594</v>
      </c>
      <c r="D7180" s="376">
        <v>4.97</v>
      </c>
    </row>
    <row r="7181" spans="1:4" x14ac:dyDescent="0.25">
      <c r="A7181" s="372" t="s">
        <v>45517</v>
      </c>
      <c r="B7181" s="372" t="s">
        <v>45518</v>
      </c>
      <c r="C7181" s="371" t="s">
        <v>6594</v>
      </c>
      <c r="D7181" s="376">
        <v>7.51</v>
      </c>
    </row>
    <row r="7182" spans="1:4" x14ac:dyDescent="0.25">
      <c r="A7182" s="372" t="s">
        <v>45519</v>
      </c>
      <c r="B7182" s="372" t="s">
        <v>45520</v>
      </c>
      <c r="C7182" s="371" t="s">
        <v>6594</v>
      </c>
      <c r="D7182" s="376">
        <v>10.32</v>
      </c>
    </row>
    <row r="7183" spans="1:4" x14ac:dyDescent="0.25">
      <c r="A7183" s="372" t="s">
        <v>45521</v>
      </c>
      <c r="B7183" s="372" t="s">
        <v>45522</v>
      </c>
      <c r="C7183" s="371" t="s">
        <v>6594</v>
      </c>
      <c r="D7183" s="376">
        <v>13.91</v>
      </c>
    </row>
    <row r="7184" spans="1:4" x14ac:dyDescent="0.25">
      <c r="A7184" s="372" t="s">
        <v>45523</v>
      </c>
      <c r="B7184" s="372" t="s">
        <v>45524</v>
      </c>
      <c r="C7184" s="371" t="s">
        <v>6594</v>
      </c>
      <c r="D7184" s="376">
        <v>18.920000000000002</v>
      </c>
    </row>
    <row r="7185" spans="1:4" x14ac:dyDescent="0.25">
      <c r="A7185" s="372" t="s">
        <v>45525</v>
      </c>
      <c r="B7185" s="372"/>
      <c r="C7185" s="371"/>
      <c r="D7185" s="376"/>
    </row>
    <row r="7186" spans="1:4" x14ac:dyDescent="0.25">
      <c r="A7186" s="372" t="s">
        <v>45526</v>
      </c>
      <c r="B7186" s="372" t="s">
        <v>45527</v>
      </c>
      <c r="C7186" s="371" t="s">
        <v>6594</v>
      </c>
      <c r="D7186" s="376">
        <v>1.25</v>
      </c>
    </row>
    <row r="7187" spans="1:4" x14ac:dyDescent="0.25">
      <c r="A7187" s="372" t="s">
        <v>45528</v>
      </c>
      <c r="B7187" s="372" t="s">
        <v>45529</v>
      </c>
      <c r="C7187" s="371" t="s">
        <v>6594</v>
      </c>
      <c r="D7187" s="376">
        <v>1.62</v>
      </c>
    </row>
    <row r="7188" spans="1:4" x14ac:dyDescent="0.25">
      <c r="A7188" s="372" t="s">
        <v>45530</v>
      </c>
      <c r="B7188" s="372" t="s">
        <v>45531</v>
      </c>
      <c r="C7188" s="371" t="s">
        <v>6594</v>
      </c>
      <c r="D7188" s="376">
        <v>2.48</v>
      </c>
    </row>
    <row r="7189" spans="1:4" x14ac:dyDescent="0.25">
      <c r="A7189" s="372" t="s">
        <v>45532</v>
      </c>
      <c r="B7189" s="372"/>
      <c r="C7189" s="371"/>
      <c r="D7189" s="376"/>
    </row>
    <row r="7190" spans="1:4" x14ac:dyDescent="0.25">
      <c r="A7190" s="372" t="s">
        <v>45533</v>
      </c>
      <c r="B7190" s="372"/>
      <c r="C7190" s="371"/>
      <c r="D7190" s="376"/>
    </row>
    <row r="7191" spans="1:4" x14ac:dyDescent="0.25">
      <c r="A7191" s="372" t="s">
        <v>45534</v>
      </c>
      <c r="B7191" s="372" t="s">
        <v>45535</v>
      </c>
      <c r="C7191" s="371" t="s">
        <v>6608</v>
      </c>
      <c r="D7191" s="376">
        <v>13.85</v>
      </c>
    </row>
    <row r="7192" spans="1:4" x14ac:dyDescent="0.25">
      <c r="A7192" s="372" t="s">
        <v>45536</v>
      </c>
      <c r="B7192" s="372" t="s">
        <v>45537</v>
      </c>
      <c r="C7192" s="371" t="s">
        <v>6608</v>
      </c>
      <c r="D7192" s="376">
        <v>5.25</v>
      </c>
    </row>
    <row r="7193" spans="1:4" x14ac:dyDescent="0.25">
      <c r="A7193" s="372" t="s">
        <v>45538</v>
      </c>
      <c r="B7193" s="372" t="s">
        <v>45539</v>
      </c>
      <c r="C7193" s="371" t="s">
        <v>6608</v>
      </c>
      <c r="D7193" s="376">
        <v>22.79</v>
      </c>
    </row>
    <row r="7194" spans="1:4" x14ac:dyDescent="0.25">
      <c r="A7194" s="372" t="s">
        <v>45540</v>
      </c>
      <c r="B7194" s="372"/>
      <c r="C7194" s="371"/>
      <c r="D7194" s="376"/>
    </row>
    <row r="7195" spans="1:4" x14ac:dyDescent="0.25">
      <c r="A7195" s="372" t="s">
        <v>45541</v>
      </c>
      <c r="B7195" s="372" t="s">
        <v>45542</v>
      </c>
      <c r="C7195" s="371" t="s">
        <v>6663</v>
      </c>
      <c r="D7195" s="376">
        <v>10.119999999999999</v>
      </c>
    </row>
    <row r="7196" spans="1:4" x14ac:dyDescent="0.25">
      <c r="A7196" s="372" t="s">
        <v>45543</v>
      </c>
      <c r="B7196" s="372" t="s">
        <v>45544</v>
      </c>
      <c r="C7196" s="371" t="s">
        <v>6663</v>
      </c>
      <c r="D7196" s="376">
        <v>12.536099999999999</v>
      </c>
    </row>
    <row r="7197" spans="1:4" x14ac:dyDescent="0.25">
      <c r="A7197" s="372" t="s">
        <v>45545</v>
      </c>
      <c r="B7197" s="372" t="s">
        <v>45546</v>
      </c>
      <c r="C7197" s="371" t="s">
        <v>6663</v>
      </c>
      <c r="D7197" s="376">
        <v>14.48</v>
      </c>
    </row>
    <row r="7198" spans="1:4" x14ac:dyDescent="0.25">
      <c r="A7198" s="372" t="s">
        <v>45547</v>
      </c>
      <c r="B7198" s="372"/>
      <c r="C7198" s="371"/>
      <c r="D7198" s="376"/>
    </row>
    <row r="7199" spans="1:4" x14ac:dyDescent="0.25">
      <c r="A7199" s="372" t="s">
        <v>45548</v>
      </c>
      <c r="B7199" s="372"/>
      <c r="C7199" s="371"/>
      <c r="D7199" s="376"/>
    </row>
    <row r="7200" spans="1:4" x14ac:dyDescent="0.25">
      <c r="A7200" s="372" t="s">
        <v>45549</v>
      </c>
      <c r="B7200" s="372" t="s">
        <v>45550</v>
      </c>
      <c r="C7200" s="371" t="s">
        <v>6594</v>
      </c>
      <c r="D7200" s="376">
        <v>13.34</v>
      </c>
    </row>
    <row r="7201" spans="1:4" x14ac:dyDescent="0.25">
      <c r="A7201" s="372" t="s">
        <v>45551</v>
      </c>
      <c r="B7201" s="372" t="s">
        <v>45552</v>
      </c>
      <c r="C7201" s="371" t="s">
        <v>6594</v>
      </c>
      <c r="D7201" s="376">
        <v>23.57</v>
      </c>
    </row>
    <row r="7202" spans="1:4" x14ac:dyDescent="0.25">
      <c r="A7202" s="372" t="s">
        <v>45553</v>
      </c>
      <c r="B7202" s="372" t="s">
        <v>45554</v>
      </c>
      <c r="C7202" s="371" t="s">
        <v>6594</v>
      </c>
      <c r="D7202" s="376">
        <v>16.86</v>
      </c>
    </row>
    <row r="7203" spans="1:4" x14ac:dyDescent="0.25">
      <c r="A7203" s="372" t="s">
        <v>45555</v>
      </c>
      <c r="B7203" s="372" t="s">
        <v>45556</v>
      </c>
      <c r="C7203" s="371" t="s">
        <v>6594</v>
      </c>
      <c r="D7203" s="376">
        <v>31.93</v>
      </c>
    </row>
    <row r="7204" spans="1:4" x14ac:dyDescent="0.25">
      <c r="A7204" s="372" t="s">
        <v>45557</v>
      </c>
      <c r="B7204" s="372" t="s">
        <v>45558</v>
      </c>
      <c r="C7204" s="371" t="s">
        <v>6594</v>
      </c>
      <c r="D7204" s="376">
        <v>51.61</v>
      </c>
    </row>
    <row r="7205" spans="1:4" x14ac:dyDescent="0.25">
      <c r="A7205" s="372" t="s">
        <v>45559</v>
      </c>
      <c r="B7205" s="372" t="s">
        <v>45560</v>
      </c>
      <c r="C7205" s="371" t="s">
        <v>6594</v>
      </c>
      <c r="D7205" s="376">
        <v>10.16</v>
      </c>
    </row>
    <row r="7206" spans="1:4" x14ac:dyDescent="0.25">
      <c r="A7206" s="372" t="s">
        <v>45561</v>
      </c>
      <c r="B7206" s="372"/>
      <c r="C7206" s="371"/>
      <c r="D7206" s="376"/>
    </row>
    <row r="7207" spans="1:4" x14ac:dyDescent="0.25">
      <c r="A7207" s="372" t="s">
        <v>45562</v>
      </c>
      <c r="B7207" s="372" t="s">
        <v>45563</v>
      </c>
      <c r="C7207" s="371" t="s">
        <v>6594</v>
      </c>
      <c r="D7207" s="376">
        <v>4.57</v>
      </c>
    </row>
    <row r="7208" spans="1:4" x14ac:dyDescent="0.25">
      <c r="A7208" s="372" t="s">
        <v>45564</v>
      </c>
      <c r="B7208" s="372" t="s">
        <v>45565</v>
      </c>
      <c r="C7208" s="371" t="s">
        <v>6594</v>
      </c>
      <c r="D7208" s="376">
        <v>7.5</v>
      </c>
    </row>
    <row r="7209" spans="1:4" x14ac:dyDescent="0.25">
      <c r="A7209" s="372" t="s">
        <v>45566</v>
      </c>
      <c r="B7209" s="372" t="s">
        <v>45567</v>
      </c>
      <c r="C7209" s="371" t="s">
        <v>6594</v>
      </c>
      <c r="D7209" s="376">
        <v>4.67</v>
      </c>
    </row>
    <row r="7210" spans="1:4" x14ac:dyDescent="0.25">
      <c r="A7210" s="372" t="s">
        <v>45568</v>
      </c>
      <c r="B7210" s="372" t="s">
        <v>45569</v>
      </c>
      <c r="C7210" s="371" t="s">
        <v>6594</v>
      </c>
      <c r="D7210" s="376">
        <v>18.41</v>
      </c>
    </row>
    <row r="7211" spans="1:4" x14ac:dyDescent="0.25">
      <c r="A7211" s="372" t="s">
        <v>45570</v>
      </c>
      <c r="B7211" s="372" t="s">
        <v>45571</v>
      </c>
      <c r="C7211" s="371" t="s">
        <v>6594</v>
      </c>
      <c r="D7211" s="376">
        <v>20.95</v>
      </c>
    </row>
    <row r="7212" spans="1:4" x14ac:dyDescent="0.25">
      <c r="A7212" s="372" t="s">
        <v>45572</v>
      </c>
      <c r="B7212" s="372" t="s">
        <v>45573</v>
      </c>
      <c r="C7212" s="371" t="s">
        <v>6594</v>
      </c>
      <c r="D7212" s="376">
        <v>44.79</v>
      </c>
    </row>
    <row r="7213" spans="1:4" x14ac:dyDescent="0.25">
      <c r="A7213" s="372" t="s">
        <v>45574</v>
      </c>
      <c r="B7213" s="372" t="s">
        <v>45575</v>
      </c>
      <c r="C7213" s="371" t="s">
        <v>6594</v>
      </c>
      <c r="D7213" s="376">
        <v>15.68</v>
      </c>
    </row>
    <row r="7214" spans="1:4" x14ac:dyDescent="0.25">
      <c r="A7214" s="372" t="s">
        <v>45576</v>
      </c>
      <c r="B7214" s="372" t="s">
        <v>45577</v>
      </c>
      <c r="C7214" s="371" t="s">
        <v>6594</v>
      </c>
      <c r="D7214" s="376">
        <v>61.34</v>
      </c>
    </row>
    <row r="7215" spans="1:4" x14ac:dyDescent="0.25">
      <c r="A7215" s="372" t="s">
        <v>45578</v>
      </c>
      <c r="B7215" s="372" t="s">
        <v>45579</v>
      </c>
      <c r="C7215" s="371" t="s">
        <v>6594</v>
      </c>
      <c r="D7215" s="376">
        <v>68.97</v>
      </c>
    </row>
    <row r="7216" spans="1:4" x14ac:dyDescent="0.25">
      <c r="A7216" s="372" t="s">
        <v>45580</v>
      </c>
      <c r="B7216" s="372" t="s">
        <v>45581</v>
      </c>
      <c r="C7216" s="371" t="s">
        <v>6594</v>
      </c>
      <c r="D7216" s="376">
        <v>33.76</v>
      </c>
    </row>
    <row r="7217" spans="1:4" x14ac:dyDescent="0.25">
      <c r="A7217" s="372" t="s">
        <v>45582</v>
      </c>
      <c r="B7217" s="372" t="s">
        <v>45583</v>
      </c>
      <c r="C7217" s="371" t="s">
        <v>6594</v>
      </c>
      <c r="D7217" s="376">
        <v>43.87</v>
      </c>
    </row>
    <row r="7218" spans="1:4" x14ac:dyDescent="0.25">
      <c r="A7218" s="372" t="s">
        <v>45584</v>
      </c>
      <c r="B7218" s="372" t="s">
        <v>45585</v>
      </c>
      <c r="C7218" s="371" t="s">
        <v>6594</v>
      </c>
      <c r="D7218" s="376">
        <v>12.98</v>
      </c>
    </row>
    <row r="7219" spans="1:4" x14ac:dyDescent="0.25">
      <c r="A7219" s="372" t="s">
        <v>45586</v>
      </c>
      <c r="B7219" s="372" t="s">
        <v>45587</v>
      </c>
      <c r="C7219" s="371" t="s">
        <v>6594</v>
      </c>
      <c r="D7219" s="376">
        <v>21.94</v>
      </c>
    </row>
    <row r="7220" spans="1:4" x14ac:dyDescent="0.25">
      <c r="A7220" s="372" t="s">
        <v>45588</v>
      </c>
      <c r="B7220" s="372" t="s">
        <v>45589</v>
      </c>
      <c r="C7220" s="371" t="s">
        <v>6594</v>
      </c>
      <c r="D7220" s="376">
        <v>75.55</v>
      </c>
    </row>
    <row r="7221" spans="1:4" x14ac:dyDescent="0.25">
      <c r="A7221" s="372" t="s">
        <v>45590</v>
      </c>
      <c r="B7221" s="372" t="s">
        <v>45591</v>
      </c>
      <c r="C7221" s="371" t="s">
        <v>6594</v>
      </c>
      <c r="D7221" s="376">
        <v>53.86</v>
      </c>
    </row>
    <row r="7222" spans="1:4" x14ac:dyDescent="0.25">
      <c r="A7222" s="372" t="s">
        <v>45592</v>
      </c>
      <c r="B7222" s="372" t="s">
        <v>45593</v>
      </c>
      <c r="C7222" s="371" t="s">
        <v>6594</v>
      </c>
      <c r="D7222" s="376">
        <v>16.09</v>
      </c>
    </row>
    <row r="7223" spans="1:4" x14ac:dyDescent="0.25">
      <c r="A7223" s="372" t="s">
        <v>45594</v>
      </c>
      <c r="B7223" s="372" t="s">
        <v>45595</v>
      </c>
      <c r="C7223" s="371" t="s">
        <v>6594</v>
      </c>
      <c r="D7223" s="376">
        <v>88.47</v>
      </c>
    </row>
    <row r="7224" spans="1:4" x14ac:dyDescent="0.25">
      <c r="A7224" s="372" t="s">
        <v>45596</v>
      </c>
      <c r="B7224" s="372" t="s">
        <v>45597</v>
      </c>
      <c r="C7224" s="371" t="s">
        <v>6594</v>
      </c>
      <c r="D7224" s="376">
        <v>92.6</v>
      </c>
    </row>
    <row r="7225" spans="1:4" x14ac:dyDescent="0.25">
      <c r="A7225" s="372" t="s">
        <v>45598</v>
      </c>
      <c r="B7225" s="372"/>
      <c r="C7225" s="371"/>
      <c r="D7225" s="376"/>
    </row>
    <row r="7226" spans="1:4" x14ac:dyDescent="0.25">
      <c r="A7226" s="372" t="s">
        <v>45599</v>
      </c>
      <c r="B7226" s="372"/>
      <c r="C7226" s="371"/>
      <c r="D7226" s="376"/>
    </row>
    <row r="7227" spans="1:4" x14ac:dyDescent="0.25">
      <c r="A7227" s="372" t="s">
        <v>45600</v>
      </c>
      <c r="B7227" s="372" t="s">
        <v>45601</v>
      </c>
      <c r="C7227" s="371" t="s">
        <v>6608</v>
      </c>
      <c r="D7227" s="376">
        <v>2.12</v>
      </c>
    </row>
    <row r="7228" spans="1:4" x14ac:dyDescent="0.25">
      <c r="A7228" s="372" t="s">
        <v>45602</v>
      </c>
      <c r="B7228" s="372" t="s">
        <v>45603</v>
      </c>
      <c r="C7228" s="371" t="s">
        <v>6608</v>
      </c>
      <c r="D7228" s="376">
        <v>1.1299999999999999</v>
      </c>
    </row>
    <row r="7229" spans="1:4" x14ac:dyDescent="0.25">
      <c r="A7229" s="372" t="s">
        <v>45604</v>
      </c>
      <c r="B7229" s="372" t="s">
        <v>45605</v>
      </c>
      <c r="C7229" s="371" t="s">
        <v>6608</v>
      </c>
      <c r="D7229" s="376">
        <v>2.1</v>
      </c>
    </row>
    <row r="7230" spans="1:4" x14ac:dyDescent="0.25">
      <c r="A7230" s="372" t="s">
        <v>45606</v>
      </c>
      <c r="B7230" s="372"/>
      <c r="C7230" s="371"/>
      <c r="D7230" s="376"/>
    </row>
    <row r="7231" spans="1:4" x14ac:dyDescent="0.25">
      <c r="A7231" s="372" t="s">
        <v>45607</v>
      </c>
      <c r="B7231" s="372" t="s">
        <v>45608</v>
      </c>
      <c r="C7231" s="371" t="s">
        <v>6594</v>
      </c>
      <c r="D7231" s="376">
        <v>5.75</v>
      </c>
    </row>
    <row r="7232" spans="1:4" x14ac:dyDescent="0.25">
      <c r="A7232" s="372" t="s">
        <v>45609</v>
      </c>
      <c r="B7232" s="372" t="s">
        <v>45610</v>
      </c>
      <c r="C7232" s="371" t="s">
        <v>6594</v>
      </c>
      <c r="D7232" s="376">
        <v>10.210000000000001</v>
      </c>
    </row>
    <row r="7233" spans="1:4" x14ac:dyDescent="0.25">
      <c r="A7233" s="372" t="s">
        <v>45611</v>
      </c>
      <c r="B7233" s="372" t="s">
        <v>45612</v>
      </c>
      <c r="C7233" s="371" t="s">
        <v>6594</v>
      </c>
      <c r="D7233" s="376">
        <v>8.7200000000000006</v>
      </c>
    </row>
    <row r="7234" spans="1:4" x14ac:dyDescent="0.25">
      <c r="A7234" s="372" t="s">
        <v>45613</v>
      </c>
      <c r="B7234" s="372" t="s">
        <v>45614</v>
      </c>
      <c r="C7234" s="371" t="s">
        <v>6594</v>
      </c>
      <c r="D7234" s="376">
        <v>3.25</v>
      </c>
    </row>
    <row r="7235" spans="1:4" x14ac:dyDescent="0.25">
      <c r="A7235" s="372" t="s">
        <v>45615</v>
      </c>
      <c r="B7235" s="372" t="s">
        <v>45616</v>
      </c>
      <c r="C7235" s="371" t="s">
        <v>6594</v>
      </c>
      <c r="D7235" s="376">
        <v>14.45</v>
      </c>
    </row>
    <row r="7236" spans="1:4" x14ac:dyDescent="0.25">
      <c r="A7236" s="372" t="s">
        <v>45617</v>
      </c>
      <c r="B7236" s="372" t="s">
        <v>45618</v>
      </c>
      <c r="C7236" s="371" t="s">
        <v>6594</v>
      </c>
      <c r="D7236" s="376">
        <v>23.46</v>
      </c>
    </row>
    <row r="7237" spans="1:4" x14ac:dyDescent="0.25">
      <c r="A7237" s="372" t="s">
        <v>45619</v>
      </c>
      <c r="B7237" s="372" t="s">
        <v>45620</v>
      </c>
      <c r="C7237" s="371" t="s">
        <v>6594</v>
      </c>
      <c r="D7237" s="376">
        <v>30.69</v>
      </c>
    </row>
    <row r="7238" spans="1:4" x14ac:dyDescent="0.25">
      <c r="A7238" s="372" t="s">
        <v>45621</v>
      </c>
      <c r="B7238" s="372" t="s">
        <v>45622</v>
      </c>
      <c r="C7238" s="371" t="s">
        <v>6594</v>
      </c>
      <c r="D7238" s="376">
        <v>4.3499999999999996</v>
      </c>
    </row>
    <row r="7239" spans="1:4" x14ac:dyDescent="0.25">
      <c r="A7239" s="372" t="s">
        <v>45623</v>
      </c>
      <c r="B7239" s="372" t="s">
        <v>45624</v>
      </c>
      <c r="C7239" s="371" t="s">
        <v>6594</v>
      </c>
      <c r="D7239" s="376">
        <v>52.8</v>
      </c>
    </row>
    <row r="7240" spans="1:4" x14ac:dyDescent="0.25">
      <c r="A7240" s="372" t="s">
        <v>45625</v>
      </c>
      <c r="B7240" s="372"/>
      <c r="C7240" s="371"/>
      <c r="D7240" s="376"/>
    </row>
    <row r="7241" spans="1:4" x14ac:dyDescent="0.25">
      <c r="A7241" s="372" t="s">
        <v>45626</v>
      </c>
      <c r="B7241" s="372"/>
      <c r="C7241" s="371"/>
      <c r="D7241" s="376"/>
    </row>
    <row r="7242" spans="1:4" x14ac:dyDescent="0.25">
      <c r="A7242" s="372" t="s">
        <v>45627</v>
      </c>
      <c r="B7242" s="372" t="s">
        <v>45628</v>
      </c>
      <c r="C7242" s="371" t="s">
        <v>6594</v>
      </c>
      <c r="D7242" s="376">
        <v>144.01</v>
      </c>
    </row>
    <row r="7243" spans="1:4" x14ac:dyDescent="0.25">
      <c r="A7243" s="372" t="s">
        <v>45629</v>
      </c>
      <c r="B7243" s="372" t="s">
        <v>45630</v>
      </c>
      <c r="C7243" s="371" t="s">
        <v>6594</v>
      </c>
      <c r="D7243" s="376">
        <v>205.56</v>
      </c>
    </row>
    <row r="7244" spans="1:4" x14ac:dyDescent="0.25">
      <c r="A7244" s="372" t="s">
        <v>45631</v>
      </c>
      <c r="B7244" s="372" t="s">
        <v>45632</v>
      </c>
      <c r="C7244" s="371" t="s">
        <v>6594</v>
      </c>
      <c r="D7244" s="376">
        <v>236.64</v>
      </c>
    </row>
    <row r="7245" spans="1:4" x14ac:dyDescent="0.25">
      <c r="A7245" s="372" t="s">
        <v>45633</v>
      </c>
      <c r="B7245" s="372" t="s">
        <v>45634</v>
      </c>
      <c r="C7245" s="371" t="s">
        <v>6594</v>
      </c>
      <c r="D7245" s="376">
        <v>11.31</v>
      </c>
    </row>
    <row r="7246" spans="1:4" x14ac:dyDescent="0.25">
      <c r="A7246" s="372" t="s">
        <v>45635</v>
      </c>
      <c r="B7246" s="372" t="s">
        <v>45636</v>
      </c>
      <c r="C7246" s="371" t="s">
        <v>6594</v>
      </c>
      <c r="D7246" s="376">
        <v>13.29</v>
      </c>
    </row>
    <row r="7247" spans="1:4" x14ac:dyDescent="0.25">
      <c r="A7247" s="372" t="s">
        <v>45637</v>
      </c>
      <c r="B7247" s="372" t="s">
        <v>45638</v>
      </c>
      <c r="C7247" s="371" t="s">
        <v>6594</v>
      </c>
      <c r="D7247" s="376">
        <v>12.99</v>
      </c>
    </row>
    <row r="7248" spans="1:4" x14ac:dyDescent="0.25">
      <c r="A7248" s="372" t="s">
        <v>45639</v>
      </c>
      <c r="B7248" s="372" t="s">
        <v>45640</v>
      </c>
      <c r="C7248" s="371" t="s">
        <v>6594</v>
      </c>
      <c r="D7248" s="376">
        <v>20.94</v>
      </c>
    </row>
    <row r="7249" spans="1:4" x14ac:dyDescent="0.25">
      <c r="A7249" s="372" t="s">
        <v>45641</v>
      </c>
      <c r="B7249" s="372" t="s">
        <v>45642</v>
      </c>
      <c r="C7249" s="371" t="s">
        <v>6594</v>
      </c>
      <c r="D7249" s="376">
        <v>19.97</v>
      </c>
    </row>
    <row r="7250" spans="1:4" x14ac:dyDescent="0.25">
      <c r="A7250" s="372" t="s">
        <v>45643</v>
      </c>
      <c r="B7250" s="372" t="s">
        <v>45644</v>
      </c>
      <c r="C7250" s="371" t="s">
        <v>6594</v>
      </c>
      <c r="D7250" s="376">
        <v>16.29</v>
      </c>
    </row>
    <row r="7251" spans="1:4" x14ac:dyDescent="0.25">
      <c r="A7251" s="372" t="s">
        <v>45645</v>
      </c>
      <c r="B7251" s="372" t="s">
        <v>45646</v>
      </c>
      <c r="C7251" s="371" t="s">
        <v>6594</v>
      </c>
      <c r="D7251" s="376">
        <v>25.95</v>
      </c>
    </row>
    <row r="7252" spans="1:4" x14ac:dyDescent="0.25">
      <c r="A7252" s="372" t="s">
        <v>45647</v>
      </c>
      <c r="B7252" s="372" t="s">
        <v>45648</v>
      </c>
      <c r="C7252" s="371" t="s">
        <v>6594</v>
      </c>
      <c r="D7252" s="376">
        <v>36.18</v>
      </c>
    </row>
    <row r="7253" spans="1:4" x14ac:dyDescent="0.25">
      <c r="A7253" s="372" t="s">
        <v>45649</v>
      </c>
      <c r="B7253" s="372" t="s">
        <v>45650</v>
      </c>
      <c r="C7253" s="371" t="s">
        <v>6594</v>
      </c>
      <c r="D7253" s="376">
        <v>28.71</v>
      </c>
    </row>
    <row r="7254" spans="1:4" x14ac:dyDescent="0.25">
      <c r="A7254" s="372" t="s">
        <v>45651</v>
      </c>
      <c r="B7254" s="372" t="s">
        <v>45652</v>
      </c>
      <c r="C7254" s="371" t="s">
        <v>6594</v>
      </c>
      <c r="D7254" s="376">
        <v>35.76</v>
      </c>
    </row>
    <row r="7255" spans="1:4" x14ac:dyDescent="0.25">
      <c r="A7255" s="372" t="s">
        <v>45653</v>
      </c>
      <c r="B7255" s="372" t="s">
        <v>45654</v>
      </c>
      <c r="C7255" s="371" t="s">
        <v>6594</v>
      </c>
      <c r="D7255" s="376">
        <v>50.59</v>
      </c>
    </row>
    <row r="7256" spans="1:4" x14ac:dyDescent="0.25">
      <c r="A7256" s="372" t="s">
        <v>45655</v>
      </c>
      <c r="B7256" s="372" t="s">
        <v>45656</v>
      </c>
      <c r="C7256" s="371" t="s">
        <v>6594</v>
      </c>
      <c r="D7256" s="376">
        <v>43.84</v>
      </c>
    </row>
    <row r="7257" spans="1:4" x14ac:dyDescent="0.25">
      <c r="A7257" s="372" t="s">
        <v>45657</v>
      </c>
      <c r="B7257" s="372" t="s">
        <v>45658</v>
      </c>
      <c r="C7257" s="371" t="s">
        <v>6594</v>
      </c>
      <c r="D7257" s="376">
        <v>56.75</v>
      </c>
    </row>
    <row r="7258" spans="1:4" x14ac:dyDescent="0.25">
      <c r="A7258" s="372" t="s">
        <v>45659</v>
      </c>
      <c r="B7258" s="372" t="s">
        <v>45660</v>
      </c>
      <c r="C7258" s="371" t="s">
        <v>6594</v>
      </c>
      <c r="D7258" s="376">
        <v>74.84</v>
      </c>
    </row>
    <row r="7259" spans="1:4" x14ac:dyDescent="0.25">
      <c r="A7259" s="372" t="s">
        <v>45661</v>
      </c>
      <c r="B7259" s="372" t="s">
        <v>45662</v>
      </c>
      <c r="C7259" s="371" t="s">
        <v>6594</v>
      </c>
      <c r="D7259" s="376">
        <v>61.11</v>
      </c>
    </row>
    <row r="7260" spans="1:4" x14ac:dyDescent="0.25">
      <c r="A7260" s="372" t="s">
        <v>45663</v>
      </c>
      <c r="B7260" s="372" t="s">
        <v>45664</v>
      </c>
      <c r="C7260" s="371" t="s">
        <v>6594</v>
      </c>
      <c r="D7260" s="376">
        <v>91.11</v>
      </c>
    </row>
    <row r="7261" spans="1:4" x14ac:dyDescent="0.25">
      <c r="A7261" s="372" t="s">
        <v>45665</v>
      </c>
      <c r="B7261" s="372" t="s">
        <v>45666</v>
      </c>
      <c r="C7261" s="371" t="s">
        <v>6594</v>
      </c>
      <c r="D7261" s="376">
        <v>100.39</v>
      </c>
    </row>
    <row r="7262" spans="1:4" x14ac:dyDescent="0.25">
      <c r="A7262" s="372" t="s">
        <v>45667</v>
      </c>
      <c r="B7262" s="372" t="s">
        <v>45668</v>
      </c>
      <c r="C7262" s="371" t="s">
        <v>6594</v>
      </c>
      <c r="D7262" s="376">
        <v>89.41</v>
      </c>
    </row>
    <row r="7263" spans="1:4" x14ac:dyDescent="0.25">
      <c r="A7263" s="372" t="s">
        <v>45669</v>
      </c>
      <c r="B7263" s="372" t="s">
        <v>45670</v>
      </c>
      <c r="C7263" s="371" t="s">
        <v>6594</v>
      </c>
      <c r="D7263" s="376">
        <v>138.93</v>
      </c>
    </row>
    <row r="7264" spans="1:4" x14ac:dyDescent="0.25">
      <c r="A7264" s="372" t="s">
        <v>45671</v>
      </c>
      <c r="B7264" s="372" t="s">
        <v>45672</v>
      </c>
      <c r="C7264" s="371" t="s">
        <v>6594</v>
      </c>
      <c r="D7264" s="376">
        <v>192.54</v>
      </c>
    </row>
    <row r="7265" spans="1:4" x14ac:dyDescent="0.25">
      <c r="A7265" s="372" t="s">
        <v>45673</v>
      </c>
      <c r="B7265" s="372"/>
      <c r="C7265" s="371"/>
      <c r="D7265" s="376"/>
    </row>
    <row r="7266" spans="1:4" x14ac:dyDescent="0.25">
      <c r="A7266" s="372" t="s">
        <v>45674</v>
      </c>
      <c r="B7266" s="372" t="s">
        <v>45675</v>
      </c>
      <c r="C7266" s="371" t="s">
        <v>6594</v>
      </c>
      <c r="D7266" s="376">
        <v>4.7699999999999996</v>
      </c>
    </row>
    <row r="7267" spans="1:4" x14ac:dyDescent="0.25">
      <c r="A7267" s="372" t="s">
        <v>45676</v>
      </c>
      <c r="B7267" s="372" t="s">
        <v>45677</v>
      </c>
      <c r="C7267" s="371" t="s">
        <v>6594</v>
      </c>
      <c r="D7267" s="376">
        <v>5.96</v>
      </c>
    </row>
    <row r="7268" spans="1:4" x14ac:dyDescent="0.25">
      <c r="A7268" s="372" t="s">
        <v>45678</v>
      </c>
      <c r="B7268" s="372" t="s">
        <v>45679</v>
      </c>
      <c r="C7268" s="371" t="s">
        <v>6594</v>
      </c>
      <c r="D7268" s="376">
        <v>8.83</v>
      </c>
    </row>
    <row r="7269" spans="1:4" x14ac:dyDescent="0.25">
      <c r="A7269" s="372" t="s">
        <v>45680</v>
      </c>
      <c r="B7269" s="372" t="s">
        <v>45681</v>
      </c>
      <c r="C7269" s="371" t="s">
        <v>6594</v>
      </c>
      <c r="D7269" s="376">
        <v>14.63</v>
      </c>
    </row>
    <row r="7270" spans="1:4" x14ac:dyDescent="0.25">
      <c r="A7270" s="372" t="s">
        <v>45682</v>
      </c>
      <c r="B7270" s="372"/>
      <c r="C7270" s="371"/>
      <c r="D7270" s="376"/>
    </row>
    <row r="7271" spans="1:4" x14ac:dyDescent="0.25">
      <c r="A7271" s="372" t="s">
        <v>45683</v>
      </c>
      <c r="B7271" s="372"/>
      <c r="C7271" s="371"/>
      <c r="D7271" s="376"/>
    </row>
    <row r="7272" spans="1:4" x14ac:dyDescent="0.25">
      <c r="A7272" s="372" t="s">
        <v>45684</v>
      </c>
      <c r="B7272" s="372" t="s">
        <v>45685</v>
      </c>
      <c r="C7272" s="371" t="s">
        <v>6608</v>
      </c>
      <c r="D7272" s="376">
        <v>7.19</v>
      </c>
    </row>
    <row r="7273" spans="1:4" x14ac:dyDescent="0.25">
      <c r="A7273" s="372" t="s">
        <v>45686</v>
      </c>
      <c r="B7273" s="372" t="s">
        <v>45687</v>
      </c>
      <c r="C7273" s="371" t="s">
        <v>6608</v>
      </c>
      <c r="D7273" s="376">
        <v>8</v>
      </c>
    </row>
    <row r="7274" spans="1:4" x14ac:dyDescent="0.25">
      <c r="A7274" s="372" t="s">
        <v>45688</v>
      </c>
      <c r="B7274" s="372" t="s">
        <v>45689</v>
      </c>
      <c r="C7274" s="371" t="s">
        <v>6608</v>
      </c>
      <c r="D7274" s="376">
        <v>2.34</v>
      </c>
    </row>
    <row r="7275" spans="1:4" x14ac:dyDescent="0.25">
      <c r="A7275" s="372" t="s">
        <v>45690</v>
      </c>
      <c r="B7275" s="372" t="s">
        <v>45691</v>
      </c>
      <c r="C7275" s="371" t="s">
        <v>6608</v>
      </c>
      <c r="D7275" s="376">
        <v>36.9</v>
      </c>
    </row>
    <row r="7276" spans="1:4" x14ac:dyDescent="0.25">
      <c r="A7276" s="372" t="s">
        <v>45692</v>
      </c>
      <c r="B7276" s="372"/>
      <c r="C7276" s="371"/>
      <c r="D7276" s="376"/>
    </row>
    <row r="7277" spans="1:4" x14ac:dyDescent="0.25">
      <c r="A7277" s="372" t="s">
        <v>45693</v>
      </c>
      <c r="B7277" s="372" t="s">
        <v>45694</v>
      </c>
      <c r="C7277" s="371" t="s">
        <v>6608</v>
      </c>
      <c r="D7277" s="376">
        <v>8.5</v>
      </c>
    </row>
    <row r="7278" spans="1:4" x14ac:dyDescent="0.25">
      <c r="A7278" s="372" t="s">
        <v>45695</v>
      </c>
      <c r="B7278" s="372" t="s">
        <v>45696</v>
      </c>
      <c r="C7278" s="371" t="s">
        <v>6608</v>
      </c>
      <c r="D7278" s="376">
        <v>2.27</v>
      </c>
    </row>
    <row r="7279" spans="1:4" x14ac:dyDescent="0.25">
      <c r="A7279" s="372" t="s">
        <v>45697</v>
      </c>
      <c r="B7279" s="372" t="s">
        <v>45698</v>
      </c>
      <c r="C7279" s="371" t="s">
        <v>6608</v>
      </c>
      <c r="D7279" s="376">
        <v>2.21</v>
      </c>
    </row>
    <row r="7280" spans="1:4" x14ac:dyDescent="0.25">
      <c r="A7280" s="372" t="s">
        <v>45699</v>
      </c>
      <c r="B7280" s="372" t="s">
        <v>45700</v>
      </c>
      <c r="C7280" s="371" t="s">
        <v>6608</v>
      </c>
      <c r="D7280" s="376">
        <v>8.25</v>
      </c>
    </row>
    <row r="7281" spans="1:4" x14ac:dyDescent="0.25">
      <c r="A7281" s="372" t="s">
        <v>45701</v>
      </c>
      <c r="B7281" s="372" t="s">
        <v>45702</v>
      </c>
      <c r="C7281" s="371" t="s">
        <v>6608</v>
      </c>
      <c r="D7281" s="376">
        <v>22.4</v>
      </c>
    </row>
    <row r="7282" spans="1:4" x14ac:dyDescent="0.25">
      <c r="A7282" s="372" t="s">
        <v>45703</v>
      </c>
      <c r="B7282" s="372" t="s">
        <v>45704</v>
      </c>
      <c r="C7282" s="371" t="s">
        <v>6608</v>
      </c>
      <c r="D7282" s="376">
        <v>15.82</v>
      </c>
    </row>
    <row r="7283" spans="1:4" x14ac:dyDescent="0.25">
      <c r="A7283" s="372" t="s">
        <v>45705</v>
      </c>
      <c r="B7283" s="372" t="s">
        <v>45706</v>
      </c>
      <c r="C7283" s="371" t="s">
        <v>6608</v>
      </c>
      <c r="D7283" s="376">
        <v>8.32</v>
      </c>
    </row>
    <row r="7284" spans="1:4" x14ac:dyDescent="0.25">
      <c r="A7284" s="372" t="s">
        <v>45707</v>
      </c>
      <c r="B7284" s="372" t="s">
        <v>45708</v>
      </c>
      <c r="C7284" s="371" t="s">
        <v>6608</v>
      </c>
      <c r="D7284" s="376">
        <v>18.34</v>
      </c>
    </row>
    <row r="7285" spans="1:4" x14ac:dyDescent="0.25">
      <c r="A7285" s="372" t="s">
        <v>45709</v>
      </c>
      <c r="B7285" s="372" t="s">
        <v>45710</v>
      </c>
      <c r="C7285" s="371" t="s">
        <v>6608</v>
      </c>
      <c r="D7285" s="376">
        <v>9.1999999999999993</v>
      </c>
    </row>
    <row r="7286" spans="1:4" x14ac:dyDescent="0.25">
      <c r="A7286" s="372" t="s">
        <v>45711</v>
      </c>
      <c r="B7286" s="372" t="s">
        <v>45712</v>
      </c>
      <c r="C7286" s="371" t="s">
        <v>6608</v>
      </c>
      <c r="D7286" s="376">
        <v>5.93</v>
      </c>
    </row>
    <row r="7287" spans="1:4" x14ac:dyDescent="0.25">
      <c r="A7287" s="372" t="s">
        <v>45713</v>
      </c>
      <c r="B7287" s="372" t="s">
        <v>45714</v>
      </c>
      <c r="C7287" s="371" t="s">
        <v>6608</v>
      </c>
      <c r="D7287" s="376">
        <v>12.9</v>
      </c>
    </row>
    <row r="7288" spans="1:4" x14ac:dyDescent="0.25">
      <c r="A7288" s="372" t="s">
        <v>45715</v>
      </c>
      <c r="B7288" s="372" t="s">
        <v>45716</v>
      </c>
      <c r="C7288" s="371" t="s">
        <v>6608</v>
      </c>
      <c r="D7288" s="376">
        <v>11.61</v>
      </c>
    </row>
    <row r="7289" spans="1:4" x14ac:dyDescent="0.25">
      <c r="A7289" s="372" t="s">
        <v>45717</v>
      </c>
      <c r="B7289" s="372"/>
      <c r="C7289" s="371"/>
      <c r="D7289" s="376"/>
    </row>
    <row r="7290" spans="1:4" x14ac:dyDescent="0.25">
      <c r="A7290" s="372" t="s">
        <v>45718</v>
      </c>
      <c r="B7290" s="372" t="s">
        <v>45719</v>
      </c>
      <c r="C7290" s="371" t="s">
        <v>6608</v>
      </c>
      <c r="D7290" s="376">
        <v>5.2</v>
      </c>
    </row>
    <row r="7291" spans="1:4" x14ac:dyDescent="0.25">
      <c r="A7291" s="372" t="s">
        <v>45720</v>
      </c>
      <c r="B7291" s="372" t="s">
        <v>45721</v>
      </c>
      <c r="C7291" s="371" t="s">
        <v>6608</v>
      </c>
      <c r="D7291" s="376">
        <v>145.52000000000001</v>
      </c>
    </row>
    <row r="7292" spans="1:4" x14ac:dyDescent="0.25">
      <c r="A7292" s="372" t="s">
        <v>45722</v>
      </c>
      <c r="B7292" s="372" t="s">
        <v>45723</v>
      </c>
      <c r="C7292" s="371" t="s">
        <v>6608</v>
      </c>
      <c r="D7292" s="376">
        <v>175.9</v>
      </c>
    </row>
    <row r="7293" spans="1:4" x14ac:dyDescent="0.25">
      <c r="A7293" s="372" t="s">
        <v>45724</v>
      </c>
      <c r="B7293" s="372" t="s">
        <v>45725</v>
      </c>
      <c r="C7293" s="371" t="s">
        <v>6608</v>
      </c>
      <c r="D7293" s="376">
        <v>22.44</v>
      </c>
    </row>
    <row r="7294" spans="1:4" x14ac:dyDescent="0.25">
      <c r="A7294" s="372" t="s">
        <v>45726</v>
      </c>
      <c r="B7294" s="372" t="s">
        <v>45727</v>
      </c>
      <c r="C7294" s="371" t="s">
        <v>6608</v>
      </c>
      <c r="D7294" s="376">
        <v>19.940000000000001</v>
      </c>
    </row>
    <row r="7295" spans="1:4" x14ac:dyDescent="0.25">
      <c r="A7295" s="372" t="s">
        <v>45728</v>
      </c>
      <c r="B7295" s="372" t="s">
        <v>45729</v>
      </c>
      <c r="C7295" s="371" t="s">
        <v>6608</v>
      </c>
      <c r="D7295" s="376">
        <v>8.59</v>
      </c>
    </row>
    <row r="7296" spans="1:4" x14ac:dyDescent="0.25">
      <c r="A7296" s="372" t="s">
        <v>45730</v>
      </c>
      <c r="B7296" s="372"/>
      <c r="C7296" s="371"/>
      <c r="D7296" s="377"/>
    </row>
    <row r="7297" spans="1:4" x14ac:dyDescent="0.25">
      <c r="A7297" s="372" t="s">
        <v>45731</v>
      </c>
      <c r="B7297" s="372" t="s">
        <v>45732</v>
      </c>
      <c r="C7297" s="371" t="s">
        <v>6608</v>
      </c>
      <c r="D7297" s="377">
        <v>12.5</v>
      </c>
    </row>
    <row r="7298" spans="1:4" x14ac:dyDescent="0.25">
      <c r="A7298" s="372" t="s">
        <v>45733</v>
      </c>
      <c r="B7298" s="372" t="s">
        <v>45734</v>
      </c>
      <c r="C7298" s="371" t="s">
        <v>6594</v>
      </c>
      <c r="D7298" s="377">
        <v>29.29</v>
      </c>
    </row>
    <row r="7299" spans="1:4" x14ac:dyDescent="0.25">
      <c r="A7299" s="372" t="s">
        <v>45735</v>
      </c>
      <c r="B7299" s="372" t="s">
        <v>45736</v>
      </c>
      <c r="C7299" s="371" t="s">
        <v>6594</v>
      </c>
      <c r="D7299" s="377">
        <v>57.58</v>
      </c>
    </row>
    <row r="7300" spans="1:4" x14ac:dyDescent="0.25">
      <c r="A7300" s="372" t="s">
        <v>45737</v>
      </c>
      <c r="B7300" s="372" t="s">
        <v>45738</v>
      </c>
      <c r="C7300" s="371" t="s">
        <v>6594</v>
      </c>
      <c r="D7300" s="377">
        <v>93.5</v>
      </c>
    </row>
    <row r="7301" spans="1:4" x14ac:dyDescent="0.25">
      <c r="A7301" s="372" t="s">
        <v>45739</v>
      </c>
      <c r="B7301" s="372" t="s">
        <v>45740</v>
      </c>
      <c r="C7301" s="371" t="s">
        <v>6594</v>
      </c>
      <c r="D7301" s="377">
        <v>181.82</v>
      </c>
    </row>
    <row r="7302" spans="1:4" x14ac:dyDescent="0.25">
      <c r="A7302" s="372" t="s">
        <v>45741</v>
      </c>
      <c r="B7302" s="372" t="s">
        <v>45742</v>
      </c>
      <c r="C7302" s="371" t="s">
        <v>6594</v>
      </c>
      <c r="D7302" s="377">
        <v>262.42</v>
      </c>
    </row>
    <row r="7303" spans="1:4" x14ac:dyDescent="0.25">
      <c r="A7303" s="372" t="s">
        <v>45743</v>
      </c>
      <c r="B7303" s="372" t="s">
        <v>45744</v>
      </c>
      <c r="C7303" s="371" t="s">
        <v>6594</v>
      </c>
      <c r="D7303" s="377">
        <v>309.37</v>
      </c>
    </row>
    <row r="7304" spans="1:4" x14ac:dyDescent="0.25">
      <c r="A7304" s="372" t="s">
        <v>45745</v>
      </c>
      <c r="B7304" s="372" t="s">
        <v>45746</v>
      </c>
      <c r="C7304" s="371" t="s">
        <v>6594</v>
      </c>
      <c r="D7304" s="376">
        <v>489.05</v>
      </c>
    </row>
    <row r="7305" spans="1:4" x14ac:dyDescent="0.25">
      <c r="A7305" s="372" t="s">
        <v>45747</v>
      </c>
      <c r="B7305" s="372"/>
      <c r="C7305" s="371"/>
      <c r="D7305" s="376"/>
    </row>
    <row r="7306" spans="1:4" x14ac:dyDescent="0.25">
      <c r="A7306" s="372" t="s">
        <v>45748</v>
      </c>
      <c r="B7306" s="372" t="s">
        <v>45749</v>
      </c>
      <c r="C7306" s="371" t="s">
        <v>6594</v>
      </c>
      <c r="D7306" s="376">
        <v>6.87</v>
      </c>
    </row>
    <row r="7307" spans="1:4" x14ac:dyDescent="0.25">
      <c r="A7307" s="372" t="s">
        <v>45750</v>
      </c>
      <c r="B7307" s="372" t="s">
        <v>45751</v>
      </c>
      <c r="C7307" s="371" t="s">
        <v>6594</v>
      </c>
      <c r="D7307" s="376">
        <v>14.98</v>
      </c>
    </row>
    <row r="7308" spans="1:4" x14ac:dyDescent="0.25">
      <c r="A7308" s="372" t="s">
        <v>45752</v>
      </c>
      <c r="B7308" s="372" t="s">
        <v>45753</v>
      </c>
      <c r="C7308" s="371" t="s">
        <v>6594</v>
      </c>
      <c r="D7308" s="376">
        <v>37.04</v>
      </c>
    </row>
    <row r="7309" spans="1:4" x14ac:dyDescent="0.25">
      <c r="A7309" s="372" t="s">
        <v>45754</v>
      </c>
      <c r="B7309" s="372" t="s">
        <v>45755</v>
      </c>
      <c r="C7309" s="371" t="s">
        <v>6594</v>
      </c>
      <c r="D7309" s="376">
        <v>94.55</v>
      </c>
    </row>
    <row r="7310" spans="1:4" x14ac:dyDescent="0.25">
      <c r="A7310" s="372" t="s">
        <v>45756</v>
      </c>
      <c r="B7310" s="372" t="s">
        <v>45757</v>
      </c>
      <c r="C7310" s="371" t="s">
        <v>6594</v>
      </c>
      <c r="D7310" s="376">
        <v>9.75</v>
      </c>
    </row>
    <row r="7311" spans="1:4" x14ac:dyDescent="0.25">
      <c r="A7311" s="372" t="s">
        <v>45758</v>
      </c>
      <c r="B7311" s="372" t="s">
        <v>45759</v>
      </c>
      <c r="C7311" s="371" t="s">
        <v>6594</v>
      </c>
      <c r="D7311" s="376">
        <v>15.85</v>
      </c>
    </row>
    <row r="7312" spans="1:4" x14ac:dyDescent="0.25">
      <c r="A7312" s="372" t="s">
        <v>45760</v>
      </c>
      <c r="B7312" s="372"/>
      <c r="C7312" s="371"/>
      <c r="D7312" s="376"/>
    </row>
    <row r="7313" spans="1:4" x14ac:dyDescent="0.25">
      <c r="A7313" s="372" t="s">
        <v>45761</v>
      </c>
      <c r="B7313" s="372" t="s">
        <v>45762</v>
      </c>
      <c r="C7313" s="371" t="s">
        <v>6594</v>
      </c>
      <c r="D7313" s="376">
        <v>9.01</v>
      </c>
    </row>
    <row r="7314" spans="1:4" x14ac:dyDescent="0.25">
      <c r="A7314" s="372" t="s">
        <v>45763</v>
      </c>
      <c r="B7314" s="372" t="s">
        <v>45764</v>
      </c>
      <c r="C7314" s="371" t="s">
        <v>6594</v>
      </c>
      <c r="D7314" s="376">
        <v>26.15</v>
      </c>
    </row>
    <row r="7315" spans="1:4" x14ac:dyDescent="0.25">
      <c r="A7315" s="372" t="s">
        <v>45765</v>
      </c>
      <c r="B7315" s="372" t="s">
        <v>45766</v>
      </c>
      <c r="C7315" s="371" t="s">
        <v>6594</v>
      </c>
      <c r="D7315" s="376">
        <v>64.22</v>
      </c>
    </row>
    <row r="7316" spans="1:4" x14ac:dyDescent="0.25">
      <c r="A7316" s="372" t="s">
        <v>45767</v>
      </c>
      <c r="B7316" s="372" t="s">
        <v>45768</v>
      </c>
      <c r="C7316" s="371" t="s">
        <v>6594</v>
      </c>
      <c r="D7316" s="376">
        <v>11.7</v>
      </c>
    </row>
    <row r="7317" spans="1:4" x14ac:dyDescent="0.25">
      <c r="A7317" s="372" t="s">
        <v>45769</v>
      </c>
      <c r="B7317" s="372" t="s">
        <v>45770</v>
      </c>
      <c r="C7317" s="371" t="s">
        <v>6594</v>
      </c>
      <c r="D7317" s="376">
        <v>20.52</v>
      </c>
    </row>
    <row r="7318" spans="1:4" x14ac:dyDescent="0.25">
      <c r="A7318" s="372" t="s">
        <v>45771</v>
      </c>
      <c r="B7318" s="372"/>
      <c r="C7318" s="371"/>
      <c r="D7318" s="376"/>
    </row>
    <row r="7319" spans="1:4" x14ac:dyDescent="0.25">
      <c r="A7319" s="372" t="s">
        <v>45772</v>
      </c>
      <c r="B7319" s="372"/>
      <c r="C7319" s="371"/>
      <c r="D7319" s="376"/>
    </row>
    <row r="7320" spans="1:4" x14ac:dyDescent="0.25">
      <c r="A7320" s="372" t="s">
        <v>45773</v>
      </c>
      <c r="B7320" s="372" t="s">
        <v>45774</v>
      </c>
      <c r="C7320" s="371" t="s">
        <v>6594</v>
      </c>
      <c r="D7320" s="376">
        <v>9.19</v>
      </c>
    </row>
    <row r="7321" spans="1:4" x14ac:dyDescent="0.25">
      <c r="A7321" s="372" t="s">
        <v>45775</v>
      </c>
      <c r="B7321" s="372" t="s">
        <v>45776</v>
      </c>
      <c r="C7321" s="371" t="s">
        <v>6594</v>
      </c>
      <c r="D7321" s="376">
        <v>17.45</v>
      </c>
    </row>
    <row r="7322" spans="1:4" x14ac:dyDescent="0.25">
      <c r="A7322" s="372" t="s">
        <v>45777</v>
      </c>
      <c r="B7322" s="372" t="s">
        <v>45778</v>
      </c>
      <c r="C7322" s="371" t="s">
        <v>6594</v>
      </c>
      <c r="D7322" s="376">
        <v>36.17</v>
      </c>
    </row>
    <row r="7323" spans="1:4" x14ac:dyDescent="0.25">
      <c r="A7323" s="372" t="s">
        <v>45779</v>
      </c>
      <c r="B7323" s="372" t="s">
        <v>45780</v>
      </c>
      <c r="C7323" s="371" t="s">
        <v>6594</v>
      </c>
      <c r="D7323" s="376">
        <v>5.44</v>
      </c>
    </row>
    <row r="7324" spans="1:4" x14ac:dyDescent="0.25">
      <c r="A7324" s="372" t="s">
        <v>45781</v>
      </c>
      <c r="B7324" s="372"/>
      <c r="C7324" s="371"/>
      <c r="D7324" s="376"/>
    </row>
    <row r="7325" spans="1:4" x14ac:dyDescent="0.25">
      <c r="A7325" s="372" t="s">
        <v>45782</v>
      </c>
      <c r="B7325" s="372"/>
      <c r="C7325" s="371"/>
      <c r="D7325" s="376"/>
    </row>
    <row r="7326" spans="1:4" x14ac:dyDescent="0.25">
      <c r="A7326" s="372" t="s">
        <v>45783</v>
      </c>
      <c r="B7326" s="372" t="s">
        <v>45784</v>
      </c>
      <c r="C7326" s="371" t="s">
        <v>6594</v>
      </c>
      <c r="D7326" s="376">
        <v>0.12</v>
      </c>
    </row>
    <row r="7327" spans="1:4" x14ac:dyDescent="0.25">
      <c r="A7327" s="372" t="s">
        <v>45785</v>
      </c>
      <c r="B7327" s="372" t="s">
        <v>45786</v>
      </c>
      <c r="C7327" s="371" t="s">
        <v>6594</v>
      </c>
      <c r="D7327" s="376">
        <v>29.64</v>
      </c>
    </row>
    <row r="7328" spans="1:4" x14ac:dyDescent="0.25">
      <c r="A7328" s="372" t="s">
        <v>45787</v>
      </c>
      <c r="B7328" s="372" t="s">
        <v>45788</v>
      </c>
      <c r="C7328" s="371" t="s">
        <v>6594</v>
      </c>
      <c r="D7328" s="376">
        <v>42.49</v>
      </c>
    </row>
    <row r="7329" spans="1:4" x14ac:dyDescent="0.25">
      <c r="A7329" s="372" t="s">
        <v>45789</v>
      </c>
      <c r="B7329" s="372" t="s">
        <v>45790</v>
      </c>
      <c r="C7329" s="371" t="s">
        <v>6594</v>
      </c>
      <c r="D7329" s="376">
        <v>34.96</v>
      </c>
    </row>
    <row r="7330" spans="1:4" x14ac:dyDescent="0.25">
      <c r="A7330" s="372" t="s">
        <v>45791</v>
      </c>
      <c r="B7330" s="372" t="s">
        <v>45792</v>
      </c>
      <c r="C7330" s="371" t="s">
        <v>6594</v>
      </c>
      <c r="D7330" s="376">
        <v>11.45</v>
      </c>
    </row>
    <row r="7331" spans="1:4" x14ac:dyDescent="0.25">
      <c r="A7331" s="372" t="s">
        <v>45793</v>
      </c>
      <c r="B7331" s="372" t="s">
        <v>45794</v>
      </c>
      <c r="C7331" s="371" t="s">
        <v>6594</v>
      </c>
      <c r="D7331" s="376">
        <v>74.16</v>
      </c>
    </row>
    <row r="7332" spans="1:4" x14ac:dyDescent="0.25">
      <c r="A7332" s="372" t="s">
        <v>45795</v>
      </c>
      <c r="B7332" s="372" t="s">
        <v>45796</v>
      </c>
      <c r="C7332" s="371" t="s">
        <v>6594</v>
      </c>
      <c r="D7332" s="376">
        <v>109.13</v>
      </c>
    </row>
    <row r="7333" spans="1:4" x14ac:dyDescent="0.25">
      <c r="A7333" s="372" t="s">
        <v>45797</v>
      </c>
      <c r="B7333" s="372" t="s">
        <v>45798</v>
      </c>
      <c r="C7333" s="371" t="s">
        <v>6594</v>
      </c>
      <c r="D7333" s="376">
        <v>121.14</v>
      </c>
    </row>
    <row r="7334" spans="1:4" x14ac:dyDescent="0.25">
      <c r="A7334" s="372" t="s">
        <v>45799</v>
      </c>
      <c r="B7334" s="372" t="s">
        <v>45800</v>
      </c>
      <c r="C7334" s="371" t="s">
        <v>6594</v>
      </c>
      <c r="D7334" s="376">
        <v>15.11</v>
      </c>
    </row>
    <row r="7335" spans="1:4" x14ac:dyDescent="0.25">
      <c r="A7335" s="372" t="s">
        <v>45801</v>
      </c>
      <c r="B7335" s="372" t="s">
        <v>45802</v>
      </c>
      <c r="C7335" s="371" t="s">
        <v>6594</v>
      </c>
      <c r="D7335" s="376">
        <v>173.51</v>
      </c>
    </row>
    <row r="7336" spans="1:4" x14ac:dyDescent="0.25">
      <c r="A7336" s="372" t="s">
        <v>45803</v>
      </c>
      <c r="B7336" s="372"/>
      <c r="C7336" s="371"/>
      <c r="D7336" s="376"/>
    </row>
    <row r="7337" spans="1:4" x14ac:dyDescent="0.25">
      <c r="A7337" s="372" t="s">
        <v>45804</v>
      </c>
      <c r="B7337" s="372"/>
      <c r="C7337" s="371"/>
      <c r="D7337" s="376"/>
    </row>
    <row r="7338" spans="1:4" x14ac:dyDescent="0.25">
      <c r="A7338" s="372" t="s">
        <v>45805</v>
      </c>
      <c r="B7338" s="372" t="s">
        <v>45806</v>
      </c>
      <c r="C7338" s="371" t="s">
        <v>6608</v>
      </c>
      <c r="D7338" s="376">
        <v>26.21</v>
      </c>
    </row>
    <row r="7339" spans="1:4" x14ac:dyDescent="0.25">
      <c r="A7339" s="372" t="s">
        <v>45807</v>
      </c>
      <c r="B7339" s="372" t="s">
        <v>45808</v>
      </c>
      <c r="C7339" s="371" t="s">
        <v>6608</v>
      </c>
      <c r="D7339" s="376">
        <v>45.7</v>
      </c>
    </row>
    <row r="7340" spans="1:4" x14ac:dyDescent="0.25">
      <c r="A7340" s="372" t="s">
        <v>45809</v>
      </c>
      <c r="B7340" s="372" t="s">
        <v>45810</v>
      </c>
      <c r="C7340" s="371" t="s">
        <v>6608</v>
      </c>
      <c r="D7340" s="376">
        <v>39.49</v>
      </c>
    </row>
    <row r="7341" spans="1:4" x14ac:dyDescent="0.25">
      <c r="A7341" s="372" t="s">
        <v>45811</v>
      </c>
      <c r="B7341" s="372" t="s">
        <v>45812</v>
      </c>
      <c r="C7341" s="371" t="s">
        <v>6608</v>
      </c>
      <c r="D7341" s="376">
        <v>14.08</v>
      </c>
    </row>
    <row r="7342" spans="1:4" x14ac:dyDescent="0.25">
      <c r="A7342" s="372" t="s">
        <v>45813</v>
      </c>
      <c r="B7342" s="372" t="s">
        <v>45814</v>
      </c>
      <c r="C7342" s="371" t="s">
        <v>6608</v>
      </c>
      <c r="D7342" s="376">
        <v>63.53</v>
      </c>
    </row>
    <row r="7343" spans="1:4" x14ac:dyDescent="0.25">
      <c r="A7343" s="372" t="s">
        <v>45815</v>
      </c>
      <c r="B7343" s="372" t="s">
        <v>45816</v>
      </c>
      <c r="C7343" s="371" t="s">
        <v>6608</v>
      </c>
      <c r="D7343" s="376">
        <v>17.7</v>
      </c>
    </row>
    <row r="7344" spans="1:4" x14ac:dyDescent="0.25">
      <c r="A7344" s="372" t="s">
        <v>45817</v>
      </c>
      <c r="B7344" s="372"/>
      <c r="C7344" s="371"/>
      <c r="D7344" s="376"/>
    </row>
    <row r="7345" spans="1:4" x14ac:dyDescent="0.25">
      <c r="A7345" s="372" t="s">
        <v>45818</v>
      </c>
      <c r="B7345" s="372" t="s">
        <v>45819</v>
      </c>
      <c r="C7345" s="371" t="s">
        <v>6608</v>
      </c>
      <c r="D7345" s="376">
        <v>0.9</v>
      </c>
    </row>
    <row r="7346" spans="1:4" x14ac:dyDescent="0.25">
      <c r="A7346" s="372" t="s">
        <v>45820</v>
      </c>
      <c r="B7346" s="372" t="s">
        <v>45821</v>
      </c>
      <c r="C7346" s="371" t="s">
        <v>6608</v>
      </c>
      <c r="D7346" s="376">
        <v>8.07</v>
      </c>
    </row>
    <row r="7347" spans="1:4" x14ac:dyDescent="0.25">
      <c r="A7347" s="372" t="s">
        <v>45822</v>
      </c>
      <c r="B7347" s="372" t="s">
        <v>45823</v>
      </c>
      <c r="C7347" s="371" t="s">
        <v>6608</v>
      </c>
      <c r="D7347" s="376">
        <v>0.92</v>
      </c>
    </row>
    <row r="7348" spans="1:4" x14ac:dyDescent="0.25">
      <c r="A7348" s="372" t="s">
        <v>45824</v>
      </c>
      <c r="B7348" s="372" t="s">
        <v>45825</v>
      </c>
      <c r="C7348" s="371" t="s">
        <v>6608</v>
      </c>
      <c r="D7348" s="376">
        <v>1.27</v>
      </c>
    </row>
    <row r="7349" spans="1:4" x14ac:dyDescent="0.25">
      <c r="A7349" s="372" t="s">
        <v>45826</v>
      </c>
      <c r="B7349" s="372" t="s">
        <v>45827</v>
      </c>
      <c r="C7349" s="371" t="s">
        <v>6608</v>
      </c>
      <c r="D7349" s="376">
        <v>4.12</v>
      </c>
    </row>
    <row r="7350" spans="1:4" x14ac:dyDescent="0.25">
      <c r="A7350" s="372" t="s">
        <v>45828</v>
      </c>
      <c r="B7350" s="372" t="s">
        <v>45829</v>
      </c>
      <c r="C7350" s="371" t="s">
        <v>6608</v>
      </c>
      <c r="D7350" s="376">
        <v>1.42</v>
      </c>
    </row>
    <row r="7351" spans="1:4" x14ac:dyDescent="0.25">
      <c r="A7351" s="372" t="s">
        <v>45830</v>
      </c>
      <c r="B7351" s="372" t="s">
        <v>45831</v>
      </c>
      <c r="C7351" s="371" t="s">
        <v>6608</v>
      </c>
      <c r="D7351" s="376">
        <v>1.67</v>
      </c>
    </row>
    <row r="7352" spans="1:4" x14ac:dyDescent="0.25">
      <c r="A7352" s="372" t="s">
        <v>45832</v>
      </c>
      <c r="B7352" s="372"/>
      <c r="C7352" s="371"/>
      <c r="D7352" s="376"/>
    </row>
    <row r="7353" spans="1:4" x14ac:dyDescent="0.25">
      <c r="A7353" s="372" t="s">
        <v>45833</v>
      </c>
      <c r="B7353" s="372" t="s">
        <v>45834</v>
      </c>
      <c r="C7353" s="371" t="s">
        <v>6594</v>
      </c>
      <c r="D7353" s="376">
        <v>85.53</v>
      </c>
    </row>
    <row r="7354" spans="1:4" x14ac:dyDescent="0.25">
      <c r="A7354" s="372" t="s">
        <v>45835</v>
      </c>
      <c r="B7354" s="372" t="s">
        <v>45836</v>
      </c>
      <c r="C7354" s="371" t="s">
        <v>6594</v>
      </c>
      <c r="D7354" s="376">
        <v>3.58</v>
      </c>
    </row>
    <row r="7355" spans="1:4" x14ac:dyDescent="0.25">
      <c r="A7355" s="372" t="s">
        <v>45837</v>
      </c>
      <c r="B7355" s="372" t="s">
        <v>45838</v>
      </c>
      <c r="C7355" s="371" t="s">
        <v>6594</v>
      </c>
      <c r="D7355" s="376">
        <v>3.56</v>
      </c>
    </row>
    <row r="7356" spans="1:4" x14ac:dyDescent="0.25">
      <c r="A7356" s="372" t="s">
        <v>45839</v>
      </c>
      <c r="B7356" s="372" t="s">
        <v>45840</v>
      </c>
      <c r="C7356" s="371" t="s">
        <v>6594</v>
      </c>
      <c r="D7356" s="376">
        <v>9.09</v>
      </c>
    </row>
    <row r="7357" spans="1:4" x14ac:dyDescent="0.25">
      <c r="A7357" s="372" t="s">
        <v>45841</v>
      </c>
      <c r="B7357" s="372" t="s">
        <v>45842</v>
      </c>
      <c r="C7357" s="371" t="s">
        <v>6594</v>
      </c>
      <c r="D7357" s="376">
        <v>14.46</v>
      </c>
    </row>
    <row r="7358" spans="1:4" x14ac:dyDescent="0.25">
      <c r="A7358" s="372" t="s">
        <v>45843</v>
      </c>
      <c r="B7358" s="372" t="s">
        <v>45844</v>
      </c>
      <c r="C7358" s="371" t="s">
        <v>6594</v>
      </c>
      <c r="D7358" s="376">
        <v>12.73</v>
      </c>
    </row>
    <row r="7359" spans="1:4" x14ac:dyDescent="0.25">
      <c r="A7359" s="372" t="s">
        <v>45845</v>
      </c>
      <c r="B7359" s="372" t="s">
        <v>45846</v>
      </c>
      <c r="C7359" s="371" t="s">
        <v>6594</v>
      </c>
      <c r="D7359" s="376">
        <v>29.87</v>
      </c>
    </row>
    <row r="7360" spans="1:4" x14ac:dyDescent="0.25">
      <c r="A7360" s="372" t="s">
        <v>45847</v>
      </c>
      <c r="B7360" s="372" t="s">
        <v>45848</v>
      </c>
      <c r="C7360" s="371" t="s">
        <v>6594</v>
      </c>
      <c r="D7360" s="376">
        <v>47.76</v>
      </c>
    </row>
    <row r="7361" spans="1:4" x14ac:dyDescent="0.25">
      <c r="A7361" s="372" t="s">
        <v>45849</v>
      </c>
      <c r="B7361" s="372" t="s">
        <v>45850</v>
      </c>
      <c r="C7361" s="371" t="s">
        <v>6594</v>
      </c>
      <c r="D7361" s="376">
        <v>61.91</v>
      </c>
    </row>
    <row r="7362" spans="1:4" x14ac:dyDescent="0.25">
      <c r="A7362" s="372" t="s">
        <v>45851</v>
      </c>
      <c r="B7362" s="372"/>
      <c r="C7362" s="371"/>
      <c r="D7362" s="376"/>
    </row>
    <row r="7363" spans="1:4" x14ac:dyDescent="0.25">
      <c r="A7363" s="372" t="s">
        <v>45852</v>
      </c>
      <c r="B7363" s="372"/>
      <c r="C7363" s="371"/>
      <c r="D7363" s="376"/>
    </row>
    <row r="7364" spans="1:4" x14ac:dyDescent="0.25">
      <c r="A7364" s="372" t="s">
        <v>45853</v>
      </c>
      <c r="B7364" s="372" t="s">
        <v>45854</v>
      </c>
      <c r="C7364" s="371" t="s">
        <v>6608</v>
      </c>
      <c r="D7364" s="376">
        <v>141</v>
      </c>
    </row>
    <row r="7365" spans="1:4" x14ac:dyDescent="0.25">
      <c r="A7365" s="372" t="s">
        <v>45855</v>
      </c>
      <c r="B7365" s="372"/>
      <c r="C7365" s="371"/>
      <c r="D7365" s="376"/>
    </row>
    <row r="7366" spans="1:4" x14ac:dyDescent="0.25">
      <c r="A7366" s="372" t="s">
        <v>45856</v>
      </c>
      <c r="B7366" s="372" t="s">
        <v>45857</v>
      </c>
      <c r="C7366" s="371" t="s">
        <v>6594</v>
      </c>
      <c r="D7366" s="376">
        <v>550.65</v>
      </c>
    </row>
    <row r="7367" spans="1:4" x14ac:dyDescent="0.25">
      <c r="A7367" s="372" t="s">
        <v>45858</v>
      </c>
      <c r="B7367" s="372" t="s">
        <v>45859</v>
      </c>
      <c r="C7367" s="371" t="s">
        <v>6594</v>
      </c>
      <c r="D7367" s="376">
        <v>540.35</v>
      </c>
    </row>
    <row r="7368" spans="1:4" x14ac:dyDescent="0.25">
      <c r="A7368" s="372" t="s">
        <v>45860</v>
      </c>
      <c r="B7368" s="372" t="s">
        <v>45861</v>
      </c>
      <c r="C7368" s="371" t="s">
        <v>6594</v>
      </c>
      <c r="D7368" s="376">
        <v>791.03</v>
      </c>
    </row>
    <row r="7369" spans="1:4" x14ac:dyDescent="0.25">
      <c r="A7369" s="372" t="s">
        <v>45862</v>
      </c>
      <c r="B7369" s="372" t="s">
        <v>45863</v>
      </c>
      <c r="C7369" s="371" t="s">
        <v>6594</v>
      </c>
      <c r="D7369" s="376">
        <v>143.52000000000001</v>
      </c>
    </row>
    <row r="7370" spans="1:4" x14ac:dyDescent="0.25">
      <c r="A7370" s="372" t="s">
        <v>45864</v>
      </c>
      <c r="B7370" s="372" t="s">
        <v>45865</v>
      </c>
      <c r="C7370" s="371" t="s">
        <v>6594</v>
      </c>
      <c r="D7370" s="376">
        <v>192.85</v>
      </c>
    </row>
    <row r="7371" spans="1:4" x14ac:dyDescent="0.25">
      <c r="A7371" s="372" t="s">
        <v>45866</v>
      </c>
      <c r="B7371" s="372" t="s">
        <v>45867</v>
      </c>
      <c r="C7371" s="371" t="s">
        <v>6594</v>
      </c>
      <c r="D7371" s="376">
        <v>249.39</v>
      </c>
    </row>
    <row r="7372" spans="1:4" x14ac:dyDescent="0.25">
      <c r="A7372" s="372" t="s">
        <v>45868</v>
      </c>
      <c r="B7372" s="372" t="s">
        <v>45869</v>
      </c>
      <c r="C7372" s="371" t="s">
        <v>6594</v>
      </c>
      <c r="D7372" s="376">
        <v>267.93</v>
      </c>
    </row>
    <row r="7373" spans="1:4" x14ac:dyDescent="0.25">
      <c r="A7373" s="372" t="s">
        <v>45870</v>
      </c>
      <c r="B7373" s="372" t="s">
        <v>45871</v>
      </c>
      <c r="C7373" s="371" t="s">
        <v>6594</v>
      </c>
      <c r="D7373" s="376">
        <v>408.95</v>
      </c>
    </row>
    <row r="7374" spans="1:4" x14ac:dyDescent="0.25">
      <c r="A7374" s="372" t="s">
        <v>45872</v>
      </c>
      <c r="B7374" s="372" t="s">
        <v>45873</v>
      </c>
      <c r="C7374" s="371" t="s">
        <v>6594</v>
      </c>
      <c r="D7374" s="376">
        <v>302.39</v>
      </c>
    </row>
    <row r="7375" spans="1:4" x14ac:dyDescent="0.25">
      <c r="A7375" s="372" t="s">
        <v>45874</v>
      </c>
      <c r="B7375" s="372"/>
      <c r="C7375" s="371"/>
      <c r="D7375" s="376"/>
    </row>
    <row r="7376" spans="1:4" x14ac:dyDescent="0.25">
      <c r="A7376" s="372" t="s">
        <v>45875</v>
      </c>
      <c r="B7376" s="372" t="s">
        <v>45876</v>
      </c>
      <c r="C7376" s="371" t="s">
        <v>6594</v>
      </c>
      <c r="D7376" s="376">
        <v>42.5</v>
      </c>
    </row>
    <row r="7377" spans="1:4" x14ac:dyDescent="0.25">
      <c r="A7377" s="372" t="s">
        <v>45877</v>
      </c>
      <c r="B7377" s="372" t="s">
        <v>45878</v>
      </c>
      <c r="C7377" s="371" t="s">
        <v>6594</v>
      </c>
      <c r="D7377" s="376">
        <v>209.38</v>
      </c>
    </row>
    <row r="7378" spans="1:4" x14ac:dyDescent="0.25">
      <c r="A7378" s="372" t="s">
        <v>45879</v>
      </c>
      <c r="B7378" s="372" t="s">
        <v>45880</v>
      </c>
      <c r="C7378" s="371" t="s">
        <v>6594</v>
      </c>
      <c r="D7378" s="376">
        <v>117.99</v>
      </c>
    </row>
    <row r="7379" spans="1:4" x14ac:dyDescent="0.25">
      <c r="A7379" s="372" t="s">
        <v>45881</v>
      </c>
      <c r="B7379" s="372" t="s">
        <v>45882</v>
      </c>
      <c r="C7379" s="371" t="s">
        <v>6594</v>
      </c>
      <c r="D7379" s="376">
        <v>166.03</v>
      </c>
    </row>
    <row r="7380" spans="1:4" x14ac:dyDescent="0.25">
      <c r="A7380" s="372" t="s">
        <v>45883</v>
      </c>
      <c r="B7380" s="372" t="s">
        <v>45884</v>
      </c>
      <c r="C7380" s="371" t="s">
        <v>6594</v>
      </c>
      <c r="D7380" s="376">
        <v>201</v>
      </c>
    </row>
    <row r="7381" spans="1:4" x14ac:dyDescent="0.25">
      <c r="A7381" s="372" t="s">
        <v>45885</v>
      </c>
      <c r="B7381" s="372" t="s">
        <v>45886</v>
      </c>
      <c r="C7381" s="371" t="s">
        <v>6594</v>
      </c>
      <c r="D7381" s="376">
        <v>108.55</v>
      </c>
    </row>
    <row r="7382" spans="1:4" x14ac:dyDescent="0.25">
      <c r="A7382" s="372" t="s">
        <v>45887</v>
      </c>
      <c r="B7382" s="372"/>
      <c r="C7382" s="371"/>
      <c r="D7382" s="376"/>
    </row>
    <row r="7383" spans="1:4" x14ac:dyDescent="0.25">
      <c r="A7383" s="372" t="s">
        <v>45888</v>
      </c>
      <c r="B7383" s="372"/>
      <c r="C7383" s="371"/>
      <c r="D7383" s="376"/>
    </row>
    <row r="7384" spans="1:4" x14ac:dyDescent="0.25">
      <c r="A7384" s="372" t="s">
        <v>45889</v>
      </c>
      <c r="B7384" s="372" t="s">
        <v>45890</v>
      </c>
      <c r="C7384" s="371" t="s">
        <v>6594</v>
      </c>
      <c r="D7384" s="376">
        <v>10.44</v>
      </c>
    </row>
    <row r="7385" spans="1:4" x14ac:dyDescent="0.25">
      <c r="A7385" s="372" t="s">
        <v>45891</v>
      </c>
      <c r="B7385" s="372" t="s">
        <v>45892</v>
      </c>
      <c r="C7385" s="371" t="s">
        <v>6594</v>
      </c>
      <c r="D7385" s="376">
        <v>7.74</v>
      </c>
    </row>
    <row r="7386" spans="1:4" x14ac:dyDescent="0.25">
      <c r="A7386" s="372" t="s">
        <v>45893</v>
      </c>
      <c r="B7386" s="372"/>
      <c r="C7386" s="371"/>
      <c r="D7386" s="376"/>
    </row>
    <row r="7387" spans="1:4" x14ac:dyDescent="0.25">
      <c r="A7387" s="372" t="s">
        <v>45894</v>
      </c>
      <c r="B7387" s="372" t="s">
        <v>45895</v>
      </c>
      <c r="C7387" s="371" t="s">
        <v>6663</v>
      </c>
      <c r="D7387" s="376">
        <v>7.58</v>
      </c>
    </row>
    <row r="7388" spans="1:4" x14ac:dyDescent="0.25">
      <c r="A7388" s="372" t="s">
        <v>45896</v>
      </c>
      <c r="B7388" s="372" t="s">
        <v>45897</v>
      </c>
      <c r="C7388" s="371" t="s">
        <v>6663</v>
      </c>
      <c r="D7388" s="376">
        <v>8.06</v>
      </c>
    </row>
    <row r="7389" spans="1:4" x14ac:dyDescent="0.25">
      <c r="A7389" s="372" t="s">
        <v>45898</v>
      </c>
      <c r="B7389" s="372" t="s">
        <v>45899</v>
      </c>
      <c r="C7389" s="371" t="s">
        <v>6663</v>
      </c>
      <c r="D7389" s="376">
        <v>7.68</v>
      </c>
    </row>
    <row r="7390" spans="1:4" x14ac:dyDescent="0.25">
      <c r="A7390" s="372" t="s">
        <v>45900</v>
      </c>
      <c r="B7390" s="372" t="s">
        <v>45901</v>
      </c>
      <c r="C7390" s="371" t="s">
        <v>6663</v>
      </c>
      <c r="D7390" s="376">
        <v>9.1999999999999993</v>
      </c>
    </row>
    <row r="7391" spans="1:4" x14ac:dyDescent="0.25">
      <c r="A7391" s="372" t="s">
        <v>45902</v>
      </c>
      <c r="B7391" s="372" t="s">
        <v>45903</v>
      </c>
      <c r="C7391" s="371" t="s">
        <v>6663</v>
      </c>
      <c r="D7391" s="376">
        <v>8.16</v>
      </c>
    </row>
    <row r="7392" spans="1:4" x14ac:dyDescent="0.25">
      <c r="A7392" s="372" t="s">
        <v>45904</v>
      </c>
      <c r="B7392" s="372" t="s">
        <v>45905</v>
      </c>
      <c r="C7392" s="371" t="s">
        <v>6663</v>
      </c>
      <c r="D7392" s="376">
        <v>8.44</v>
      </c>
    </row>
    <row r="7393" spans="1:4" x14ac:dyDescent="0.25">
      <c r="A7393" s="372" t="s">
        <v>45906</v>
      </c>
      <c r="B7393" s="372" t="s">
        <v>45907</v>
      </c>
      <c r="C7393" s="371" t="s">
        <v>6663</v>
      </c>
      <c r="D7393" s="376">
        <v>8.69</v>
      </c>
    </row>
    <row r="7394" spans="1:4" x14ac:dyDescent="0.25">
      <c r="A7394" s="372" t="s">
        <v>45908</v>
      </c>
      <c r="B7394" s="372" t="s">
        <v>45909</v>
      </c>
      <c r="C7394" s="371" t="s">
        <v>6663</v>
      </c>
      <c r="D7394" s="376">
        <v>8.75</v>
      </c>
    </row>
    <row r="7395" spans="1:4" x14ac:dyDescent="0.25">
      <c r="A7395" s="372" t="s">
        <v>45910</v>
      </c>
      <c r="B7395" s="372" t="s">
        <v>45911</v>
      </c>
      <c r="C7395" s="371" t="s">
        <v>6663</v>
      </c>
      <c r="D7395" s="376">
        <v>10.43</v>
      </c>
    </row>
    <row r="7396" spans="1:4" x14ac:dyDescent="0.25">
      <c r="A7396" s="372" t="s">
        <v>45912</v>
      </c>
      <c r="B7396" s="372"/>
      <c r="C7396" s="371"/>
      <c r="D7396" s="376"/>
    </row>
    <row r="7397" spans="1:4" x14ac:dyDescent="0.25">
      <c r="A7397" s="372" t="s">
        <v>45913</v>
      </c>
      <c r="B7397" s="372" t="s">
        <v>45914</v>
      </c>
      <c r="C7397" s="371" t="s">
        <v>6608</v>
      </c>
      <c r="D7397" s="376">
        <v>55.68</v>
      </c>
    </row>
    <row r="7398" spans="1:4" x14ac:dyDescent="0.25">
      <c r="A7398" s="372" t="s">
        <v>45915</v>
      </c>
      <c r="B7398" s="372" t="s">
        <v>45916</v>
      </c>
      <c r="C7398" s="371" t="s">
        <v>6608</v>
      </c>
      <c r="D7398" s="376">
        <v>36.07</v>
      </c>
    </row>
    <row r="7399" spans="1:4" x14ac:dyDescent="0.25">
      <c r="A7399" s="372" t="s">
        <v>45917</v>
      </c>
      <c r="B7399" s="372" t="s">
        <v>45918</v>
      </c>
      <c r="C7399" s="371" t="s">
        <v>6608</v>
      </c>
      <c r="D7399" s="376">
        <v>43.27</v>
      </c>
    </row>
    <row r="7400" spans="1:4" x14ac:dyDescent="0.25">
      <c r="A7400" s="372" t="s">
        <v>45919</v>
      </c>
      <c r="B7400" s="372"/>
      <c r="C7400" s="371"/>
      <c r="D7400" s="376"/>
    </row>
    <row r="7401" spans="1:4" x14ac:dyDescent="0.25">
      <c r="A7401" s="372" t="s">
        <v>45920</v>
      </c>
      <c r="B7401" s="372" t="s">
        <v>45921</v>
      </c>
      <c r="C7401" s="371" t="s">
        <v>6663</v>
      </c>
      <c r="D7401" s="376">
        <v>11.72</v>
      </c>
    </row>
    <row r="7402" spans="1:4" x14ac:dyDescent="0.25">
      <c r="A7402" s="372" t="s">
        <v>45922</v>
      </c>
      <c r="B7402" s="372"/>
      <c r="C7402" s="371"/>
      <c r="D7402" s="376"/>
    </row>
    <row r="7403" spans="1:4" x14ac:dyDescent="0.25">
      <c r="A7403" s="372" t="s">
        <v>45923</v>
      </c>
      <c r="B7403" s="372" t="s">
        <v>45924</v>
      </c>
      <c r="C7403" s="371" t="s">
        <v>6590</v>
      </c>
      <c r="D7403" s="376">
        <v>22.18</v>
      </c>
    </row>
    <row r="7404" spans="1:4" x14ac:dyDescent="0.25">
      <c r="A7404" s="372" t="s">
        <v>45925</v>
      </c>
      <c r="B7404" s="372"/>
      <c r="C7404" s="371"/>
      <c r="D7404" s="376"/>
    </row>
    <row r="7405" spans="1:4" x14ac:dyDescent="0.25">
      <c r="A7405" s="372" t="s">
        <v>45926</v>
      </c>
      <c r="B7405" s="372" t="s">
        <v>45927</v>
      </c>
      <c r="C7405" s="371" t="s">
        <v>6590</v>
      </c>
      <c r="D7405" s="376">
        <v>19.989999999999998</v>
      </c>
    </row>
    <row r="7406" spans="1:4" x14ac:dyDescent="0.25">
      <c r="A7406" s="372" t="s">
        <v>45928</v>
      </c>
      <c r="B7406" s="372" t="s">
        <v>45929</v>
      </c>
      <c r="C7406" s="371" t="s">
        <v>6590</v>
      </c>
      <c r="D7406" s="376">
        <v>9.7200000000000006</v>
      </c>
    </row>
    <row r="7407" spans="1:4" x14ac:dyDescent="0.25">
      <c r="A7407" s="372" t="s">
        <v>45930</v>
      </c>
      <c r="B7407" s="372" t="s">
        <v>45931</v>
      </c>
      <c r="C7407" s="371" t="s">
        <v>6590</v>
      </c>
      <c r="D7407" s="376">
        <v>11.32</v>
      </c>
    </row>
    <row r="7408" spans="1:4" x14ac:dyDescent="0.25">
      <c r="A7408" s="372" t="s">
        <v>45932</v>
      </c>
      <c r="B7408" s="372" t="s">
        <v>45933</v>
      </c>
      <c r="C7408" s="371" t="s">
        <v>6590</v>
      </c>
      <c r="D7408" s="376">
        <v>12.36</v>
      </c>
    </row>
    <row r="7409" spans="1:4" x14ac:dyDescent="0.25">
      <c r="A7409" s="372" t="s">
        <v>45934</v>
      </c>
      <c r="B7409" s="372"/>
      <c r="C7409" s="371"/>
      <c r="D7409" s="376"/>
    </row>
    <row r="7410" spans="1:4" x14ac:dyDescent="0.25">
      <c r="A7410" s="372" t="s">
        <v>45935</v>
      </c>
      <c r="B7410" s="372" t="s">
        <v>45936</v>
      </c>
      <c r="C7410" s="371" t="s">
        <v>6594</v>
      </c>
      <c r="D7410" s="376">
        <v>11.33</v>
      </c>
    </row>
    <row r="7411" spans="1:4" x14ac:dyDescent="0.25">
      <c r="A7411" s="372" t="s">
        <v>45937</v>
      </c>
      <c r="B7411" s="372" t="s">
        <v>45938</v>
      </c>
      <c r="C7411" s="371" t="s">
        <v>6594</v>
      </c>
      <c r="D7411" s="376">
        <v>3.97</v>
      </c>
    </row>
    <row r="7412" spans="1:4" x14ac:dyDescent="0.25">
      <c r="A7412" s="372" t="s">
        <v>45939</v>
      </c>
      <c r="B7412" s="372" t="s">
        <v>45940</v>
      </c>
      <c r="C7412" s="371" t="s">
        <v>6594</v>
      </c>
      <c r="D7412" s="376">
        <v>24.17</v>
      </c>
    </row>
    <row r="7413" spans="1:4" x14ac:dyDescent="0.25">
      <c r="A7413" s="372" t="s">
        <v>45941</v>
      </c>
      <c r="B7413" s="372" t="s">
        <v>45942</v>
      </c>
      <c r="C7413" s="371" t="s">
        <v>6594</v>
      </c>
      <c r="D7413" s="376">
        <v>8.34</v>
      </c>
    </row>
    <row r="7414" spans="1:4" x14ac:dyDescent="0.25">
      <c r="A7414" s="372" t="s">
        <v>45943</v>
      </c>
      <c r="B7414" s="372" t="s">
        <v>45944</v>
      </c>
      <c r="C7414" s="371" t="s">
        <v>6594</v>
      </c>
      <c r="D7414" s="376">
        <v>4.8499999999999996</v>
      </c>
    </row>
    <row r="7415" spans="1:4" x14ac:dyDescent="0.25">
      <c r="A7415" s="372" t="s">
        <v>45945</v>
      </c>
      <c r="B7415" s="372" t="s">
        <v>45946</v>
      </c>
      <c r="C7415" s="371" t="s">
        <v>6594</v>
      </c>
      <c r="D7415" s="376">
        <v>16.11</v>
      </c>
    </row>
    <row r="7416" spans="1:4" x14ac:dyDescent="0.25">
      <c r="A7416" s="372" t="s">
        <v>45947</v>
      </c>
      <c r="B7416" s="372"/>
      <c r="C7416" s="371"/>
      <c r="D7416" s="376"/>
    </row>
    <row r="7417" spans="1:4" x14ac:dyDescent="0.25">
      <c r="A7417" s="372" t="s">
        <v>45948</v>
      </c>
      <c r="B7417" s="372"/>
      <c r="C7417" s="371"/>
      <c r="D7417" s="376"/>
    </row>
    <row r="7418" spans="1:4" x14ac:dyDescent="0.25">
      <c r="A7418" s="372" t="s">
        <v>45949</v>
      </c>
      <c r="B7418" s="372" t="s">
        <v>45950</v>
      </c>
      <c r="C7418" s="371" t="s">
        <v>9850</v>
      </c>
      <c r="D7418" s="376">
        <v>29.99</v>
      </c>
    </row>
    <row r="7419" spans="1:4" x14ac:dyDescent="0.25">
      <c r="A7419" s="372" t="s">
        <v>45951</v>
      </c>
      <c r="B7419" s="372"/>
      <c r="C7419" s="371"/>
      <c r="D7419" s="376"/>
    </row>
    <row r="7420" spans="1:4" x14ac:dyDescent="0.25">
      <c r="A7420" s="372" t="s">
        <v>45952</v>
      </c>
      <c r="B7420" s="372" t="s">
        <v>45953</v>
      </c>
      <c r="C7420" s="371" t="s">
        <v>6663</v>
      </c>
      <c r="D7420" s="376">
        <v>195.88</v>
      </c>
    </row>
    <row r="7421" spans="1:4" x14ac:dyDescent="0.25">
      <c r="A7421" s="372" t="s">
        <v>45954</v>
      </c>
      <c r="B7421" s="372" t="s">
        <v>45955</v>
      </c>
      <c r="C7421" s="371" t="s">
        <v>9850</v>
      </c>
      <c r="D7421" s="376">
        <v>30.7</v>
      </c>
    </row>
    <row r="7422" spans="1:4" x14ac:dyDescent="0.25">
      <c r="A7422" s="372" t="s">
        <v>45956</v>
      </c>
      <c r="B7422" s="372" t="s">
        <v>45957</v>
      </c>
      <c r="C7422" s="371" t="s">
        <v>9850</v>
      </c>
      <c r="D7422" s="376">
        <v>31.08</v>
      </c>
    </row>
    <row r="7423" spans="1:4" x14ac:dyDescent="0.25">
      <c r="A7423" s="372" t="s">
        <v>45958</v>
      </c>
      <c r="B7423" s="372"/>
      <c r="C7423" s="371"/>
      <c r="D7423" s="376"/>
    </row>
    <row r="7424" spans="1:4" x14ac:dyDescent="0.25">
      <c r="A7424" s="372" t="s">
        <v>45959</v>
      </c>
      <c r="B7424" s="372" t="s">
        <v>45960</v>
      </c>
      <c r="C7424" s="371" t="s">
        <v>9850</v>
      </c>
      <c r="D7424" s="376">
        <v>40.159999999999997</v>
      </c>
    </row>
    <row r="7425" spans="1:4" x14ac:dyDescent="0.25">
      <c r="A7425" s="372" t="s">
        <v>45961</v>
      </c>
      <c r="B7425" s="372" t="s">
        <v>45962</v>
      </c>
      <c r="C7425" s="371" t="s">
        <v>9850</v>
      </c>
      <c r="D7425" s="376">
        <v>103.9</v>
      </c>
    </row>
    <row r="7426" spans="1:4" x14ac:dyDescent="0.25">
      <c r="A7426" s="372" t="s">
        <v>45963</v>
      </c>
      <c r="B7426" s="372" t="s">
        <v>45964</v>
      </c>
      <c r="C7426" s="371" t="s">
        <v>9850</v>
      </c>
      <c r="D7426" s="376">
        <v>38.86</v>
      </c>
    </row>
    <row r="7427" spans="1:4" x14ac:dyDescent="0.25">
      <c r="A7427" s="372" t="s">
        <v>45965</v>
      </c>
      <c r="B7427" s="372" t="s">
        <v>45966</v>
      </c>
      <c r="C7427" s="371" t="s">
        <v>9850</v>
      </c>
      <c r="D7427" s="376">
        <v>40.01</v>
      </c>
    </row>
    <row r="7428" spans="1:4" x14ac:dyDescent="0.25">
      <c r="A7428" s="372" t="s">
        <v>45967</v>
      </c>
      <c r="B7428" s="372" t="s">
        <v>45968</v>
      </c>
      <c r="C7428" s="371" t="s">
        <v>9850</v>
      </c>
      <c r="D7428" s="376">
        <v>43</v>
      </c>
    </row>
    <row r="7429" spans="1:4" x14ac:dyDescent="0.25">
      <c r="A7429" s="372" t="s">
        <v>45969</v>
      </c>
      <c r="B7429" s="372" t="s">
        <v>45970</v>
      </c>
      <c r="C7429" s="371" t="s">
        <v>9850</v>
      </c>
      <c r="D7429" s="376">
        <v>62.5</v>
      </c>
    </row>
    <row r="7430" spans="1:4" x14ac:dyDescent="0.25">
      <c r="A7430" s="372" t="s">
        <v>45971</v>
      </c>
      <c r="B7430" s="372"/>
      <c r="C7430" s="371"/>
      <c r="D7430" s="376"/>
    </row>
    <row r="7431" spans="1:4" x14ac:dyDescent="0.25">
      <c r="A7431" s="372" t="s">
        <v>45972</v>
      </c>
      <c r="B7431" s="372"/>
      <c r="C7431" s="371"/>
      <c r="D7431" s="376"/>
    </row>
    <row r="7432" spans="1:4" x14ac:dyDescent="0.25">
      <c r="A7432" s="372" t="s">
        <v>45973</v>
      </c>
      <c r="B7432" s="372" t="s">
        <v>45974</v>
      </c>
      <c r="C7432" s="371" t="s">
        <v>6635</v>
      </c>
      <c r="D7432" s="376">
        <v>12.5</v>
      </c>
    </row>
    <row r="7433" spans="1:4" x14ac:dyDescent="0.25">
      <c r="A7433" s="372" t="s">
        <v>45975</v>
      </c>
      <c r="B7433" s="372" t="s">
        <v>45976</v>
      </c>
      <c r="C7433" s="371" t="s">
        <v>6636</v>
      </c>
      <c r="D7433" s="376">
        <v>21.125</v>
      </c>
    </row>
    <row r="7434" spans="1:4" x14ac:dyDescent="0.25">
      <c r="A7434" s="372" t="s">
        <v>45977</v>
      </c>
      <c r="B7434" s="372"/>
      <c r="C7434" s="371"/>
      <c r="D7434" s="376"/>
    </row>
    <row r="7435" spans="1:4" x14ac:dyDescent="0.25">
      <c r="A7435" s="372" t="s">
        <v>45978</v>
      </c>
      <c r="B7435" s="372" t="s">
        <v>45979</v>
      </c>
      <c r="C7435" s="371" t="s">
        <v>6629</v>
      </c>
      <c r="D7435" s="376">
        <v>1050</v>
      </c>
    </row>
    <row r="7436" spans="1:4" x14ac:dyDescent="0.25">
      <c r="A7436" s="372" t="s">
        <v>45980</v>
      </c>
      <c r="B7436" s="372"/>
      <c r="C7436" s="371"/>
      <c r="D7436" s="376"/>
    </row>
    <row r="7437" spans="1:4" x14ac:dyDescent="0.25">
      <c r="A7437" s="372" t="s">
        <v>45981</v>
      </c>
      <c r="B7437" s="372" t="s">
        <v>45982</v>
      </c>
      <c r="C7437" s="371" t="s">
        <v>6636</v>
      </c>
      <c r="D7437" s="376">
        <v>45</v>
      </c>
    </row>
    <row r="7438" spans="1:4" x14ac:dyDescent="0.25">
      <c r="A7438" s="372" t="s">
        <v>45983</v>
      </c>
      <c r="B7438" s="372" t="s">
        <v>45984</v>
      </c>
      <c r="C7438" s="371" t="s">
        <v>6608</v>
      </c>
      <c r="D7438" s="376">
        <v>300</v>
      </c>
    </row>
    <row r="7439" spans="1:4" x14ac:dyDescent="0.25">
      <c r="A7439" s="372" t="s">
        <v>45985</v>
      </c>
      <c r="B7439" s="372" t="s">
        <v>45986</v>
      </c>
      <c r="C7439" s="371" t="s">
        <v>6608</v>
      </c>
      <c r="D7439" s="376">
        <v>300</v>
      </c>
    </row>
    <row r="7440" spans="1:4" x14ac:dyDescent="0.25">
      <c r="A7440" s="372" t="s">
        <v>45987</v>
      </c>
      <c r="B7440" s="372"/>
      <c r="C7440" s="371"/>
      <c r="D7440" s="376"/>
    </row>
    <row r="7441" spans="1:4" x14ac:dyDescent="0.25">
      <c r="A7441" s="372" t="s">
        <v>45988</v>
      </c>
      <c r="B7441" s="372" t="s">
        <v>45989</v>
      </c>
      <c r="C7441" s="371" t="s">
        <v>6629</v>
      </c>
      <c r="D7441" s="376">
        <v>650</v>
      </c>
    </row>
    <row r="7442" spans="1:4" x14ac:dyDescent="0.25">
      <c r="A7442" s="372" t="s">
        <v>45990</v>
      </c>
      <c r="B7442" s="372" t="s">
        <v>45991</v>
      </c>
      <c r="C7442" s="371" t="s">
        <v>6629</v>
      </c>
      <c r="D7442" s="376">
        <v>750</v>
      </c>
    </row>
    <row r="7443" spans="1:4" x14ac:dyDescent="0.25">
      <c r="A7443" s="372" t="s">
        <v>45992</v>
      </c>
      <c r="B7443" s="372" t="s">
        <v>45993</v>
      </c>
      <c r="C7443" s="371" t="s">
        <v>6629</v>
      </c>
      <c r="D7443" s="376">
        <v>850</v>
      </c>
    </row>
    <row r="7444" spans="1:4" x14ac:dyDescent="0.25">
      <c r="A7444" s="372" t="s">
        <v>45994</v>
      </c>
      <c r="B7444" s="372" t="s">
        <v>45995</v>
      </c>
      <c r="C7444" s="371" t="s">
        <v>6629</v>
      </c>
      <c r="D7444" s="376">
        <v>935.18</v>
      </c>
    </row>
    <row r="7445" spans="1:4" x14ac:dyDescent="0.25">
      <c r="A7445" s="372" t="s">
        <v>45996</v>
      </c>
      <c r="B7445" s="372" t="s">
        <v>45997</v>
      </c>
      <c r="C7445" s="371" t="s">
        <v>6629</v>
      </c>
      <c r="D7445" s="376">
        <v>850</v>
      </c>
    </row>
    <row r="7446" spans="1:4" x14ac:dyDescent="0.25">
      <c r="A7446" s="372" t="s">
        <v>45998</v>
      </c>
      <c r="B7446" s="372" t="s">
        <v>45999</v>
      </c>
      <c r="C7446" s="371" t="s">
        <v>6629</v>
      </c>
      <c r="D7446" s="376">
        <v>934.47</v>
      </c>
    </row>
    <row r="7447" spans="1:4" x14ac:dyDescent="0.25">
      <c r="A7447" s="372" t="s">
        <v>46000</v>
      </c>
      <c r="B7447" s="372" t="s">
        <v>46001</v>
      </c>
      <c r="C7447" s="371" t="s">
        <v>6629</v>
      </c>
      <c r="D7447" s="376">
        <v>2200</v>
      </c>
    </row>
    <row r="7448" spans="1:4" x14ac:dyDescent="0.25">
      <c r="A7448" s="372" t="s">
        <v>46002</v>
      </c>
      <c r="B7448" s="372" t="s">
        <v>46003</v>
      </c>
      <c r="C7448" s="371" t="s">
        <v>6629</v>
      </c>
      <c r="D7448" s="376">
        <v>2209.79</v>
      </c>
    </row>
    <row r="7449" spans="1:4" x14ac:dyDescent="0.25">
      <c r="A7449" s="372" t="s">
        <v>46004</v>
      </c>
      <c r="B7449" s="372" t="s">
        <v>46005</v>
      </c>
      <c r="C7449" s="371" t="s">
        <v>6629</v>
      </c>
      <c r="D7449" s="376">
        <v>1855.82</v>
      </c>
    </row>
    <row r="7450" spans="1:4" x14ac:dyDescent="0.25">
      <c r="A7450" s="372" t="s">
        <v>46006</v>
      </c>
      <c r="B7450" s="372"/>
      <c r="C7450" s="371"/>
      <c r="D7450" s="376"/>
    </row>
    <row r="7451" spans="1:4" x14ac:dyDescent="0.25">
      <c r="A7451" s="372" t="s">
        <v>46007</v>
      </c>
      <c r="B7451" s="372" t="s">
        <v>46008</v>
      </c>
      <c r="C7451" s="371" t="s">
        <v>44326</v>
      </c>
      <c r="D7451" s="376">
        <v>15.5</v>
      </c>
    </row>
    <row r="7452" spans="1:4" x14ac:dyDescent="0.25">
      <c r="A7452" s="372" t="s">
        <v>46009</v>
      </c>
      <c r="B7452" s="372" t="s">
        <v>46010</v>
      </c>
      <c r="C7452" s="371" t="s">
        <v>44326</v>
      </c>
      <c r="D7452" s="376">
        <v>19.47</v>
      </c>
    </row>
    <row r="7453" spans="1:4" x14ac:dyDescent="0.25">
      <c r="A7453" s="372" t="s">
        <v>46011</v>
      </c>
      <c r="B7453" s="372"/>
      <c r="C7453" s="371"/>
      <c r="D7453" s="376"/>
    </row>
    <row r="7454" spans="1:4" x14ac:dyDescent="0.25">
      <c r="A7454" s="372" t="s">
        <v>46012</v>
      </c>
      <c r="B7454" s="372" t="s">
        <v>46013</v>
      </c>
      <c r="C7454" s="371" t="s">
        <v>6608</v>
      </c>
      <c r="D7454" s="376">
        <v>2.0762</v>
      </c>
    </row>
    <row r="7455" spans="1:4" x14ac:dyDescent="0.25">
      <c r="A7455" s="372" t="s">
        <v>46014</v>
      </c>
      <c r="B7455" s="372"/>
      <c r="C7455" s="371"/>
      <c r="D7455" s="376"/>
    </row>
    <row r="7456" spans="1:4" x14ac:dyDescent="0.25">
      <c r="A7456" s="372" t="s">
        <v>46015</v>
      </c>
      <c r="B7456" s="372"/>
      <c r="C7456" s="371"/>
      <c r="D7456" s="376"/>
    </row>
    <row r="7457" spans="1:4" x14ac:dyDescent="0.25">
      <c r="A7457" s="372" t="s">
        <v>46016</v>
      </c>
      <c r="B7457" s="372" t="s">
        <v>46017</v>
      </c>
      <c r="C7457" s="371" t="s">
        <v>6608</v>
      </c>
      <c r="D7457" s="376">
        <v>376.13</v>
      </c>
    </row>
    <row r="7458" spans="1:4" x14ac:dyDescent="0.25">
      <c r="A7458" s="372" t="s">
        <v>46018</v>
      </c>
      <c r="B7458" s="372" t="s">
        <v>46019</v>
      </c>
      <c r="C7458" s="371" t="s">
        <v>6608</v>
      </c>
      <c r="D7458" s="376">
        <v>517.09299999999996</v>
      </c>
    </row>
    <row r="7459" spans="1:4" x14ac:dyDescent="0.25">
      <c r="A7459" s="372" t="s">
        <v>46020</v>
      </c>
      <c r="B7459" s="372" t="s">
        <v>46021</v>
      </c>
      <c r="C7459" s="371" t="s">
        <v>6590</v>
      </c>
      <c r="D7459" s="376">
        <v>107.9259</v>
      </c>
    </row>
    <row r="7460" spans="1:4" x14ac:dyDescent="0.25">
      <c r="A7460" s="372" t="s">
        <v>46022</v>
      </c>
      <c r="B7460" s="372" t="s">
        <v>46023</v>
      </c>
      <c r="C7460" s="371" t="s">
        <v>6608</v>
      </c>
      <c r="D7460" s="376">
        <v>242.3596</v>
      </c>
    </row>
    <row r="7461" spans="1:4" x14ac:dyDescent="0.25">
      <c r="A7461" s="372" t="s">
        <v>46024</v>
      </c>
      <c r="B7461" s="372"/>
      <c r="C7461" s="371"/>
      <c r="D7461" s="376"/>
    </row>
    <row r="7462" spans="1:4" x14ac:dyDescent="0.25">
      <c r="A7462" s="372" t="s">
        <v>46025</v>
      </c>
      <c r="B7462" s="372"/>
      <c r="C7462" s="371"/>
      <c r="D7462" s="376"/>
    </row>
    <row r="7463" spans="1:4" x14ac:dyDescent="0.25">
      <c r="A7463" s="372" t="s">
        <v>46026</v>
      </c>
      <c r="B7463" s="372" t="s">
        <v>46027</v>
      </c>
      <c r="C7463" s="371" t="s">
        <v>6608</v>
      </c>
      <c r="D7463" s="376">
        <v>15.7232</v>
      </c>
    </row>
    <row r="7464" spans="1:4" x14ac:dyDescent="0.25">
      <c r="A7464" s="372" t="s">
        <v>46028</v>
      </c>
      <c r="B7464" s="372"/>
      <c r="C7464" s="371"/>
      <c r="D7464" s="376"/>
    </row>
    <row r="7465" spans="1:4" x14ac:dyDescent="0.25">
      <c r="A7465" s="372" t="s">
        <v>46029</v>
      </c>
      <c r="B7465" s="372"/>
      <c r="C7465" s="371"/>
      <c r="D7465" s="376"/>
    </row>
    <row r="7466" spans="1:4" x14ac:dyDescent="0.25">
      <c r="A7466" s="372" t="s">
        <v>46030</v>
      </c>
      <c r="B7466" s="372" t="s">
        <v>46031</v>
      </c>
      <c r="C7466" s="371" t="s">
        <v>7396</v>
      </c>
      <c r="D7466" s="376">
        <v>2.12</v>
      </c>
    </row>
    <row r="7467" spans="1:4" x14ac:dyDescent="0.25">
      <c r="A7467" s="372" t="s">
        <v>46032</v>
      </c>
      <c r="B7467" s="372" t="s">
        <v>46033</v>
      </c>
      <c r="C7467" s="371" t="s">
        <v>6629</v>
      </c>
      <c r="D7467" s="376">
        <v>162.4</v>
      </c>
    </row>
    <row r="7468" spans="1:4" x14ac:dyDescent="0.25">
      <c r="A7468" s="372" t="s">
        <v>46034</v>
      </c>
      <c r="B7468" s="372"/>
      <c r="C7468" s="371"/>
      <c r="D7468" s="376"/>
    </row>
    <row r="7469" spans="1:4" x14ac:dyDescent="0.25">
      <c r="A7469" s="372" t="s">
        <v>46035</v>
      </c>
      <c r="B7469" s="372" t="s">
        <v>46036</v>
      </c>
      <c r="C7469" s="371" t="s">
        <v>6629</v>
      </c>
      <c r="D7469" s="376">
        <v>153.54</v>
      </c>
    </row>
    <row r="7470" spans="1:4" x14ac:dyDescent="0.25">
      <c r="A7470" s="372" t="s">
        <v>46037</v>
      </c>
      <c r="B7470" s="372" t="s">
        <v>46038</v>
      </c>
      <c r="C7470" s="371" t="s">
        <v>7396</v>
      </c>
      <c r="D7470" s="376">
        <v>1.43</v>
      </c>
    </row>
    <row r="7471" spans="1:4" x14ac:dyDescent="0.25">
      <c r="A7471" s="372" t="s">
        <v>46039</v>
      </c>
      <c r="B7471" s="372" t="s">
        <v>46040</v>
      </c>
      <c r="C7471" s="371" t="s">
        <v>7396</v>
      </c>
      <c r="D7471" s="376">
        <v>1.26</v>
      </c>
    </row>
    <row r="7472" spans="1:4" x14ac:dyDescent="0.25">
      <c r="A7472" s="372" t="s">
        <v>46041</v>
      </c>
      <c r="B7472" s="372" t="s">
        <v>46042</v>
      </c>
      <c r="C7472" s="371" t="s">
        <v>7396</v>
      </c>
      <c r="D7472" s="376">
        <v>1.1299999999999999</v>
      </c>
    </row>
    <row r="7473" spans="1:4" x14ac:dyDescent="0.25">
      <c r="A7473" s="372" t="s">
        <v>46043</v>
      </c>
      <c r="B7473" s="372" t="s">
        <v>46044</v>
      </c>
      <c r="C7473" s="371" t="s">
        <v>6629</v>
      </c>
      <c r="D7473" s="376">
        <v>241.99</v>
      </c>
    </row>
    <row r="7474" spans="1:4" x14ac:dyDescent="0.25">
      <c r="A7474" s="372" t="s">
        <v>46045</v>
      </c>
      <c r="B7474" s="372" t="s">
        <v>46046</v>
      </c>
      <c r="C7474" s="371" t="s">
        <v>6629</v>
      </c>
      <c r="D7474" s="376">
        <v>146</v>
      </c>
    </row>
    <row r="7475" spans="1:4" x14ac:dyDescent="0.25">
      <c r="A7475" s="372" t="s">
        <v>46047</v>
      </c>
      <c r="B7475" s="372" t="s">
        <v>46048</v>
      </c>
      <c r="C7475" s="371" t="s">
        <v>7396</v>
      </c>
      <c r="D7475" s="376">
        <v>0.89</v>
      </c>
    </row>
    <row r="7476" spans="1:4" x14ac:dyDescent="0.25">
      <c r="A7476" s="372" t="s">
        <v>46049</v>
      </c>
      <c r="B7476" s="372" t="s">
        <v>46050</v>
      </c>
      <c r="C7476" s="371" t="s">
        <v>7396</v>
      </c>
      <c r="D7476" s="376">
        <v>0.74</v>
      </c>
    </row>
    <row r="7477" spans="1:4" x14ac:dyDescent="0.25">
      <c r="A7477" s="372" t="s">
        <v>46051</v>
      </c>
      <c r="B7477" s="372" t="s">
        <v>46052</v>
      </c>
      <c r="C7477" s="371" t="s">
        <v>7396</v>
      </c>
      <c r="D7477" s="376">
        <v>1.31</v>
      </c>
    </row>
    <row r="7478" spans="1:4" x14ac:dyDescent="0.25">
      <c r="A7478" s="372" t="s">
        <v>46053</v>
      </c>
      <c r="B7478" s="372" t="s">
        <v>46054</v>
      </c>
      <c r="C7478" s="371" t="s">
        <v>7396</v>
      </c>
      <c r="D7478" s="376">
        <v>1.85</v>
      </c>
    </row>
    <row r="7479" spans="1:4" x14ac:dyDescent="0.25">
      <c r="A7479" s="372" t="s">
        <v>46055</v>
      </c>
      <c r="B7479" s="372" t="s">
        <v>46056</v>
      </c>
      <c r="C7479" s="371" t="s">
        <v>7396</v>
      </c>
      <c r="D7479" s="376">
        <v>1.39</v>
      </c>
    </row>
    <row r="7480" spans="1:4" x14ac:dyDescent="0.25">
      <c r="A7480" s="372" t="s">
        <v>46057</v>
      </c>
      <c r="B7480" s="372" t="s">
        <v>46058</v>
      </c>
      <c r="C7480" s="371" t="s">
        <v>6629</v>
      </c>
      <c r="D7480" s="376">
        <v>261.93</v>
      </c>
    </row>
    <row r="7481" spans="1:4" x14ac:dyDescent="0.25">
      <c r="A7481" s="372" t="s">
        <v>46059</v>
      </c>
      <c r="B7481" s="372" t="s">
        <v>46060</v>
      </c>
      <c r="C7481" s="371" t="s">
        <v>7396</v>
      </c>
      <c r="D7481" s="376">
        <v>1.43</v>
      </c>
    </row>
    <row r="7482" spans="1:4" x14ac:dyDescent="0.25">
      <c r="A7482" s="372" t="s">
        <v>46061</v>
      </c>
      <c r="B7482" s="372" t="s">
        <v>46062</v>
      </c>
      <c r="C7482" s="371" t="s">
        <v>6629</v>
      </c>
      <c r="D7482" s="376">
        <v>270.51</v>
      </c>
    </row>
    <row r="7483" spans="1:4" x14ac:dyDescent="0.25">
      <c r="A7483" s="372" t="s">
        <v>46063</v>
      </c>
      <c r="B7483" s="372"/>
      <c r="C7483" s="371"/>
      <c r="D7483" s="376"/>
    </row>
    <row r="7484" spans="1:4" x14ac:dyDescent="0.25">
      <c r="A7484" s="372" t="s">
        <v>46064</v>
      </c>
      <c r="B7484" s="372" t="s">
        <v>46065</v>
      </c>
      <c r="C7484" s="371" t="s">
        <v>6629</v>
      </c>
      <c r="D7484" s="376">
        <v>11.14</v>
      </c>
    </row>
    <row r="7485" spans="1:4" x14ac:dyDescent="0.25">
      <c r="A7485" s="372" t="s">
        <v>46066</v>
      </c>
      <c r="B7485" s="372" t="s">
        <v>46067</v>
      </c>
      <c r="C7485" s="371" t="s">
        <v>7396</v>
      </c>
      <c r="D7485" s="376">
        <v>0.44</v>
      </c>
    </row>
    <row r="7486" spans="1:4" x14ac:dyDescent="0.25">
      <c r="A7486" s="372" t="s">
        <v>46068</v>
      </c>
      <c r="B7486" s="372" t="s">
        <v>46069</v>
      </c>
      <c r="C7486" s="371" t="s">
        <v>7396</v>
      </c>
      <c r="D7486" s="376">
        <v>0.86</v>
      </c>
    </row>
    <row r="7487" spans="1:4" x14ac:dyDescent="0.25">
      <c r="A7487" s="372" t="s">
        <v>46070</v>
      </c>
      <c r="B7487" s="372" t="s">
        <v>46071</v>
      </c>
      <c r="C7487" s="371" t="s">
        <v>7396</v>
      </c>
      <c r="D7487" s="376">
        <v>0.31</v>
      </c>
    </row>
    <row r="7488" spans="1:4" x14ac:dyDescent="0.25">
      <c r="A7488" s="372" t="s">
        <v>46072</v>
      </c>
      <c r="B7488" s="372" t="s">
        <v>46073</v>
      </c>
      <c r="C7488" s="371" t="s">
        <v>6629</v>
      </c>
      <c r="D7488" s="376">
        <v>15.46</v>
      </c>
    </row>
    <row r="7489" spans="1:4" x14ac:dyDescent="0.25">
      <c r="A7489" s="372" t="s">
        <v>46074</v>
      </c>
      <c r="B7489" s="372" t="s">
        <v>46075</v>
      </c>
      <c r="C7489" s="371" t="s">
        <v>6629</v>
      </c>
      <c r="D7489" s="376">
        <v>2.35</v>
      </c>
    </row>
    <row r="7490" spans="1:4" x14ac:dyDescent="0.25">
      <c r="A7490" s="372" t="s">
        <v>46076</v>
      </c>
      <c r="B7490" s="372" t="s">
        <v>46077</v>
      </c>
      <c r="C7490" s="371" t="s">
        <v>7396</v>
      </c>
      <c r="D7490" s="376">
        <v>0.01</v>
      </c>
    </row>
    <row r="7491" spans="1:4" x14ac:dyDescent="0.25">
      <c r="A7491" s="372" t="s">
        <v>46078</v>
      </c>
      <c r="B7491" s="372" t="s">
        <v>46079</v>
      </c>
      <c r="C7491" s="371" t="s">
        <v>7396</v>
      </c>
      <c r="D7491" s="376">
        <v>0.05</v>
      </c>
    </row>
    <row r="7492" spans="1:4" x14ac:dyDescent="0.25">
      <c r="A7492" s="372" t="s">
        <v>46080</v>
      </c>
      <c r="B7492" s="372" t="s">
        <v>46081</v>
      </c>
      <c r="C7492" s="371" t="s">
        <v>7396</v>
      </c>
      <c r="D7492" s="376">
        <v>0.78</v>
      </c>
    </row>
    <row r="7493" spans="1:4" x14ac:dyDescent="0.25">
      <c r="A7493" s="372" t="s">
        <v>46082</v>
      </c>
      <c r="B7493" s="372" t="s">
        <v>46083</v>
      </c>
      <c r="C7493" s="371" t="s">
        <v>7396</v>
      </c>
      <c r="D7493" s="376">
        <v>2.0499999999999998</v>
      </c>
    </row>
    <row r="7494" spans="1:4" x14ac:dyDescent="0.25">
      <c r="A7494" s="372" t="s">
        <v>46084</v>
      </c>
      <c r="B7494" s="372" t="s">
        <v>46085</v>
      </c>
      <c r="C7494" s="371" t="s">
        <v>7396</v>
      </c>
      <c r="D7494" s="376">
        <v>0.61</v>
      </c>
    </row>
    <row r="7495" spans="1:4" x14ac:dyDescent="0.25">
      <c r="A7495" s="372" t="s">
        <v>46086</v>
      </c>
      <c r="B7495" s="372" t="s">
        <v>46087</v>
      </c>
      <c r="C7495" s="371" t="s">
        <v>6629</v>
      </c>
      <c r="D7495" s="376">
        <v>114.77</v>
      </c>
    </row>
    <row r="7496" spans="1:4" x14ac:dyDescent="0.25">
      <c r="A7496" s="372" t="s">
        <v>46088</v>
      </c>
      <c r="B7496" s="372" t="s">
        <v>46089</v>
      </c>
      <c r="C7496" s="371" t="s">
        <v>7396</v>
      </c>
      <c r="D7496" s="376">
        <v>1.21</v>
      </c>
    </row>
    <row r="7497" spans="1:4" x14ac:dyDescent="0.25">
      <c r="A7497" s="372" t="s">
        <v>46090</v>
      </c>
      <c r="B7497" s="372"/>
      <c r="C7497" s="371"/>
      <c r="D7497" s="376"/>
    </row>
    <row r="7498" spans="1:4" x14ac:dyDescent="0.25">
      <c r="A7498" s="372" t="s">
        <v>46091</v>
      </c>
      <c r="B7498" s="372" t="s">
        <v>46092</v>
      </c>
      <c r="C7498" s="371" t="s">
        <v>7396</v>
      </c>
      <c r="D7498" s="376">
        <v>0.08</v>
      </c>
    </row>
    <row r="7499" spans="1:4" x14ac:dyDescent="0.25">
      <c r="A7499" s="372" t="s">
        <v>46093</v>
      </c>
      <c r="B7499" s="372" t="s">
        <v>46094</v>
      </c>
      <c r="C7499" s="371" t="s">
        <v>6629</v>
      </c>
      <c r="D7499" s="376">
        <v>15.46</v>
      </c>
    </row>
    <row r="7500" spans="1:4" x14ac:dyDescent="0.25">
      <c r="A7500" s="372" t="s">
        <v>46095</v>
      </c>
      <c r="B7500" s="372"/>
      <c r="C7500" s="371"/>
      <c r="D7500" s="376"/>
    </row>
    <row r="7501" spans="1:4" x14ac:dyDescent="0.25">
      <c r="A7501" s="372" t="s">
        <v>46096</v>
      </c>
      <c r="B7501" s="372" t="s">
        <v>46097</v>
      </c>
      <c r="C7501" s="371" t="s">
        <v>7396</v>
      </c>
      <c r="D7501" s="376">
        <v>0.86</v>
      </c>
    </row>
    <row r="7502" spans="1:4" x14ac:dyDescent="0.25">
      <c r="A7502" s="372" t="s">
        <v>46098</v>
      </c>
      <c r="B7502" s="372" t="s">
        <v>46099</v>
      </c>
      <c r="C7502" s="371" t="s">
        <v>6629</v>
      </c>
      <c r="D7502" s="376">
        <v>399.66</v>
      </c>
    </row>
    <row r="7503" spans="1:4" x14ac:dyDescent="0.25">
      <c r="A7503" s="372" t="s">
        <v>46100</v>
      </c>
      <c r="B7503" s="372"/>
      <c r="C7503" s="371"/>
      <c r="D7503" s="376"/>
    </row>
    <row r="7504" spans="1:4" x14ac:dyDescent="0.25">
      <c r="A7504" s="372" t="s">
        <v>46101</v>
      </c>
      <c r="B7504" s="372"/>
      <c r="C7504" s="371"/>
      <c r="D7504" s="376"/>
    </row>
    <row r="7505" spans="1:4" x14ac:dyDescent="0.25">
      <c r="A7505" s="372" t="s">
        <v>46102</v>
      </c>
      <c r="B7505" s="372" t="s">
        <v>46103</v>
      </c>
      <c r="C7505" s="371" t="s">
        <v>6590</v>
      </c>
      <c r="D7505" s="376">
        <v>20.14</v>
      </c>
    </row>
    <row r="7506" spans="1:4" x14ac:dyDescent="0.25">
      <c r="A7506" s="372" t="s">
        <v>46104</v>
      </c>
      <c r="B7506" s="372" t="s">
        <v>46105</v>
      </c>
      <c r="C7506" s="371" t="s">
        <v>6590</v>
      </c>
      <c r="D7506" s="376">
        <v>13.27</v>
      </c>
    </row>
    <row r="7507" spans="1:4" x14ac:dyDescent="0.25">
      <c r="A7507" s="372" t="s">
        <v>46106</v>
      </c>
      <c r="B7507" s="372" t="s">
        <v>46107</v>
      </c>
      <c r="C7507" s="371" t="s">
        <v>6594</v>
      </c>
      <c r="D7507" s="376">
        <v>0.32</v>
      </c>
    </row>
    <row r="7508" spans="1:4" x14ac:dyDescent="0.25">
      <c r="A7508" s="372" t="s">
        <v>46108</v>
      </c>
      <c r="B7508" s="372"/>
      <c r="C7508" s="371"/>
      <c r="D7508" s="376"/>
    </row>
    <row r="7509" spans="1:4" x14ac:dyDescent="0.25">
      <c r="A7509" s="372" t="s">
        <v>46109</v>
      </c>
      <c r="B7509" s="372" t="s">
        <v>46110</v>
      </c>
      <c r="C7509" s="371" t="s">
        <v>6663</v>
      </c>
      <c r="D7509" s="376">
        <v>3.8</v>
      </c>
    </row>
    <row r="7510" spans="1:4" x14ac:dyDescent="0.25">
      <c r="A7510" s="372" t="s">
        <v>46111</v>
      </c>
      <c r="B7510" s="372" t="s">
        <v>46112</v>
      </c>
      <c r="C7510" s="371" t="s">
        <v>6663</v>
      </c>
      <c r="D7510" s="376">
        <v>4.1500000000000004</v>
      </c>
    </row>
    <row r="7511" spans="1:4" x14ac:dyDescent="0.25">
      <c r="A7511" s="372" t="s">
        <v>46113</v>
      </c>
      <c r="B7511" s="372"/>
      <c r="C7511" s="371"/>
      <c r="D7511" s="376"/>
    </row>
    <row r="7512" spans="1:4" x14ac:dyDescent="0.25">
      <c r="A7512" s="372" t="s">
        <v>46114</v>
      </c>
      <c r="B7512" s="372" t="s">
        <v>46115</v>
      </c>
      <c r="C7512" s="371" t="s">
        <v>6608</v>
      </c>
      <c r="D7512" s="376">
        <v>0.28999999999999998</v>
      </c>
    </row>
    <row r="7513" spans="1:4" x14ac:dyDescent="0.25">
      <c r="A7513" s="372" t="s">
        <v>46116</v>
      </c>
      <c r="B7513" s="372" t="s">
        <v>46117</v>
      </c>
      <c r="C7513" s="371" t="s">
        <v>6608</v>
      </c>
      <c r="D7513" s="376">
        <v>0.06</v>
      </c>
    </row>
    <row r="7514" spans="1:4" x14ac:dyDescent="0.25">
      <c r="A7514" s="372" t="s">
        <v>46118</v>
      </c>
      <c r="B7514" s="372" t="s">
        <v>46119</v>
      </c>
      <c r="C7514" s="371" t="s">
        <v>6608</v>
      </c>
      <c r="D7514" s="376">
        <v>0.1</v>
      </c>
    </row>
    <row r="7515" spans="1:4" x14ac:dyDescent="0.25">
      <c r="A7515" s="372" t="s">
        <v>46120</v>
      </c>
      <c r="B7515" s="372" t="s">
        <v>46121</v>
      </c>
      <c r="C7515" s="371" t="s">
        <v>6608</v>
      </c>
      <c r="D7515" s="376">
        <v>0.2</v>
      </c>
    </row>
    <row r="7516" spans="1:4" x14ac:dyDescent="0.25">
      <c r="A7516" s="372" t="s">
        <v>46122</v>
      </c>
      <c r="B7516" s="372"/>
      <c r="C7516" s="371"/>
      <c r="D7516" s="376"/>
    </row>
    <row r="7517" spans="1:4" x14ac:dyDescent="0.25">
      <c r="A7517" s="372" t="s">
        <v>46123</v>
      </c>
      <c r="B7517" s="372" t="s">
        <v>46124</v>
      </c>
      <c r="C7517" s="371" t="s">
        <v>6608</v>
      </c>
      <c r="D7517" s="376">
        <v>0.43</v>
      </c>
    </row>
    <row r="7518" spans="1:4" x14ac:dyDescent="0.25">
      <c r="A7518" s="372" t="s">
        <v>46125</v>
      </c>
      <c r="B7518" s="372" t="s">
        <v>46126</v>
      </c>
      <c r="C7518" s="371" t="s">
        <v>6594</v>
      </c>
      <c r="D7518" s="376">
        <v>7.05</v>
      </c>
    </row>
    <row r="7519" spans="1:4" x14ac:dyDescent="0.25">
      <c r="A7519" s="372" t="s">
        <v>46127</v>
      </c>
      <c r="B7519" s="372" t="s">
        <v>46128</v>
      </c>
      <c r="C7519" s="371" t="s">
        <v>6594</v>
      </c>
      <c r="D7519" s="376">
        <v>7.78</v>
      </c>
    </row>
    <row r="7520" spans="1:4" x14ac:dyDescent="0.25">
      <c r="A7520" s="372" t="s">
        <v>46129</v>
      </c>
      <c r="B7520" s="372" t="s">
        <v>46130</v>
      </c>
      <c r="C7520" s="371" t="s">
        <v>6594</v>
      </c>
      <c r="D7520" s="376">
        <v>8.34</v>
      </c>
    </row>
    <row r="7521" spans="1:4" x14ac:dyDescent="0.25">
      <c r="A7521" s="372" t="s">
        <v>46131</v>
      </c>
      <c r="B7521" s="372" t="s">
        <v>46132</v>
      </c>
      <c r="C7521" s="371" t="s">
        <v>6594</v>
      </c>
      <c r="D7521" s="376">
        <v>10.57</v>
      </c>
    </row>
    <row r="7522" spans="1:4" x14ac:dyDescent="0.25">
      <c r="A7522" s="372" t="s">
        <v>46133</v>
      </c>
      <c r="B7522" s="372"/>
      <c r="C7522" s="371"/>
      <c r="D7522" s="376"/>
    </row>
    <row r="7523" spans="1:4" x14ac:dyDescent="0.25">
      <c r="A7523" s="372" t="s">
        <v>46134</v>
      </c>
      <c r="B7523" s="372"/>
      <c r="C7523" s="371"/>
      <c r="D7523" s="376"/>
    </row>
    <row r="7524" spans="1:4" x14ac:dyDescent="0.25">
      <c r="A7524" s="372" t="s">
        <v>46135</v>
      </c>
      <c r="B7524" s="372" t="s">
        <v>46136</v>
      </c>
      <c r="C7524" s="371" t="s">
        <v>6594</v>
      </c>
      <c r="D7524" s="376">
        <v>3.35</v>
      </c>
    </row>
    <row r="7525" spans="1:4" x14ac:dyDescent="0.25">
      <c r="A7525" s="372" t="s">
        <v>46137</v>
      </c>
      <c r="B7525" s="372" t="s">
        <v>46138</v>
      </c>
      <c r="C7525" s="371" t="s">
        <v>6594</v>
      </c>
      <c r="D7525" s="376">
        <v>6.45</v>
      </c>
    </row>
    <row r="7526" spans="1:4" x14ac:dyDescent="0.25">
      <c r="A7526" s="372" t="s">
        <v>46139</v>
      </c>
      <c r="B7526" s="372" t="s">
        <v>46140</v>
      </c>
      <c r="C7526" s="371" t="s">
        <v>6590</v>
      </c>
      <c r="D7526" s="376">
        <v>17.5</v>
      </c>
    </row>
    <row r="7527" spans="1:4" x14ac:dyDescent="0.25">
      <c r="A7527" s="372" t="s">
        <v>46141</v>
      </c>
      <c r="B7527" s="372" t="s">
        <v>46142</v>
      </c>
      <c r="C7527" s="371" t="s">
        <v>6590</v>
      </c>
      <c r="D7527" s="376">
        <v>33.340000000000003</v>
      </c>
    </row>
    <row r="7528" spans="1:4" x14ac:dyDescent="0.25">
      <c r="A7528" s="372" t="s">
        <v>46143</v>
      </c>
      <c r="B7528" s="372" t="s">
        <v>46144</v>
      </c>
      <c r="C7528" s="371" t="s">
        <v>6608</v>
      </c>
      <c r="D7528" s="376">
        <v>1.72</v>
      </c>
    </row>
    <row r="7529" spans="1:4" x14ac:dyDescent="0.25">
      <c r="A7529" s="372" t="s">
        <v>46145</v>
      </c>
      <c r="B7529" s="372" t="s">
        <v>46146</v>
      </c>
      <c r="C7529" s="371" t="s">
        <v>6608</v>
      </c>
      <c r="D7529" s="376">
        <v>1.99</v>
      </c>
    </row>
    <row r="7530" spans="1:4" x14ac:dyDescent="0.25">
      <c r="A7530" s="372" t="s">
        <v>46147</v>
      </c>
      <c r="B7530" s="372" t="s">
        <v>46148</v>
      </c>
      <c r="C7530" s="371" t="s">
        <v>6608</v>
      </c>
      <c r="D7530" s="376">
        <v>1.45</v>
      </c>
    </row>
    <row r="7531" spans="1:4" x14ac:dyDescent="0.25">
      <c r="A7531" s="372" t="s">
        <v>46149</v>
      </c>
      <c r="B7531" s="372"/>
      <c r="C7531" s="371"/>
      <c r="D7531" s="376"/>
    </row>
    <row r="7532" spans="1:4" x14ac:dyDescent="0.25">
      <c r="A7532" s="372" t="s">
        <v>46150</v>
      </c>
      <c r="B7532" s="372"/>
      <c r="C7532" s="371"/>
      <c r="D7532" s="376"/>
    </row>
    <row r="7533" spans="1:4" x14ac:dyDescent="0.25">
      <c r="A7533" s="372" t="s">
        <v>46151</v>
      </c>
      <c r="B7533" s="372" t="s">
        <v>46152</v>
      </c>
      <c r="C7533" s="371" t="s">
        <v>6608</v>
      </c>
      <c r="D7533" s="376">
        <v>72.296599999999998</v>
      </c>
    </row>
    <row r="7534" spans="1:4" x14ac:dyDescent="0.25">
      <c r="A7534" s="372" t="s">
        <v>46153</v>
      </c>
      <c r="B7534" s="372"/>
      <c r="C7534" s="371"/>
      <c r="D7534" s="376"/>
    </row>
    <row r="7535" spans="1:4" x14ac:dyDescent="0.25">
      <c r="A7535" s="372" t="s">
        <v>46154</v>
      </c>
      <c r="B7535" s="372" t="s">
        <v>46155</v>
      </c>
      <c r="C7535" s="371" t="s">
        <v>6594</v>
      </c>
      <c r="D7535" s="376">
        <v>82.446200000000005</v>
      </c>
    </row>
    <row r="7536" spans="1:4" x14ac:dyDescent="0.25">
      <c r="A7536" s="372" t="s">
        <v>46156</v>
      </c>
      <c r="B7536" s="372" t="s">
        <v>46157</v>
      </c>
      <c r="C7536" s="371" t="s">
        <v>6594</v>
      </c>
      <c r="D7536" s="376">
        <v>88.644800000000004</v>
      </c>
    </row>
    <row r="7537" spans="1:4" x14ac:dyDescent="0.25">
      <c r="A7537" s="372" t="s">
        <v>46158</v>
      </c>
      <c r="B7537" s="372" t="s">
        <v>46159</v>
      </c>
      <c r="C7537" s="371" t="s">
        <v>6594</v>
      </c>
      <c r="D7537" s="377">
        <v>94.58</v>
      </c>
    </row>
    <row r="7538" spans="1:4" x14ac:dyDescent="0.25">
      <c r="A7538" s="372" t="s">
        <v>46160</v>
      </c>
      <c r="B7538" s="372" t="s">
        <v>46161</v>
      </c>
      <c r="C7538" s="371" t="s">
        <v>6594</v>
      </c>
      <c r="D7538" s="377">
        <v>101.7</v>
      </c>
    </row>
    <row r="7539" spans="1:4" x14ac:dyDescent="0.25">
      <c r="A7539" s="372" t="s">
        <v>46162</v>
      </c>
      <c r="B7539" s="372" t="s">
        <v>46163</v>
      </c>
      <c r="C7539" s="371" t="s">
        <v>6594</v>
      </c>
      <c r="D7539" s="377">
        <v>109.36</v>
      </c>
    </row>
    <row r="7540" spans="1:4" x14ac:dyDescent="0.25">
      <c r="A7540" s="372" t="s">
        <v>46164</v>
      </c>
      <c r="B7540" s="372" t="s">
        <v>46165</v>
      </c>
      <c r="C7540" s="371" t="s">
        <v>6594</v>
      </c>
      <c r="D7540" s="377">
        <v>117.59</v>
      </c>
    </row>
    <row r="7541" spans="1:4" x14ac:dyDescent="0.25">
      <c r="A7541" s="372" t="s">
        <v>46166</v>
      </c>
      <c r="B7541" s="372"/>
      <c r="C7541" s="371"/>
      <c r="D7541" s="377"/>
    </row>
    <row r="7542" spans="1:4" x14ac:dyDescent="0.25">
      <c r="A7542" s="372" t="s">
        <v>46167</v>
      </c>
      <c r="B7542" s="372"/>
      <c r="C7542" s="371"/>
      <c r="D7542" s="377"/>
    </row>
    <row r="7543" spans="1:4" x14ac:dyDescent="0.25">
      <c r="A7543" s="372" t="s">
        <v>46168</v>
      </c>
      <c r="B7543" s="372" t="s">
        <v>46169</v>
      </c>
      <c r="C7543" s="371" t="s">
        <v>6608</v>
      </c>
      <c r="D7543" s="377">
        <v>32.200000000000003</v>
      </c>
    </row>
    <row r="7544" spans="1:4" x14ac:dyDescent="0.25">
      <c r="A7544" s="372" t="s">
        <v>46170</v>
      </c>
      <c r="B7544" s="372"/>
      <c r="C7544" s="371"/>
      <c r="D7544" s="377"/>
    </row>
    <row r="7545" spans="1:4" x14ac:dyDescent="0.25">
      <c r="A7545" s="372" t="s">
        <v>46171</v>
      </c>
      <c r="B7545" s="372"/>
      <c r="C7545" s="371"/>
      <c r="D7545" s="377"/>
    </row>
    <row r="7546" spans="1:4" x14ac:dyDescent="0.25">
      <c r="A7546" s="372" t="s">
        <v>46172</v>
      </c>
      <c r="B7546" s="372" t="s">
        <v>46173</v>
      </c>
      <c r="C7546" s="371" t="s">
        <v>6590</v>
      </c>
      <c r="D7546" s="377">
        <v>101.7273</v>
      </c>
    </row>
    <row r="7547" spans="1:4" x14ac:dyDescent="0.25">
      <c r="A7547" s="372" t="s">
        <v>46174</v>
      </c>
      <c r="B7547" s="372" t="s">
        <v>46175</v>
      </c>
      <c r="C7547" s="371" t="s">
        <v>6590</v>
      </c>
      <c r="D7547" s="377">
        <v>101.2334</v>
      </c>
    </row>
    <row r="7548" spans="1:4" x14ac:dyDescent="0.25">
      <c r="A7548" s="372" t="s">
        <v>46176</v>
      </c>
      <c r="B7548" s="372"/>
      <c r="C7548" s="371"/>
      <c r="D7548" s="377"/>
    </row>
    <row r="7549" spans="1:4" x14ac:dyDescent="0.25">
      <c r="A7549" s="372" t="s">
        <v>46177</v>
      </c>
      <c r="B7549" s="372"/>
      <c r="C7549" s="371"/>
      <c r="D7549" s="377"/>
    </row>
    <row r="7550" spans="1:4" x14ac:dyDescent="0.25">
      <c r="A7550" s="372" t="s">
        <v>46178</v>
      </c>
      <c r="B7550" s="372" t="s">
        <v>46179</v>
      </c>
      <c r="C7550" s="371" t="s">
        <v>6663</v>
      </c>
      <c r="D7550" s="377">
        <v>16.600000000000001</v>
      </c>
    </row>
    <row r="7551" spans="1:4" x14ac:dyDescent="0.25">
      <c r="A7551" s="372" t="s">
        <v>46180</v>
      </c>
      <c r="B7551" s="372" t="s">
        <v>46181</v>
      </c>
      <c r="C7551" s="371" t="s">
        <v>6663</v>
      </c>
      <c r="D7551" s="377">
        <v>18.03</v>
      </c>
    </row>
    <row r="7552" spans="1:4" x14ac:dyDescent="0.25">
      <c r="A7552" s="372" t="s">
        <v>46182</v>
      </c>
      <c r="B7552" s="372" t="s">
        <v>46183</v>
      </c>
      <c r="C7552" s="371" t="s">
        <v>6663</v>
      </c>
      <c r="D7552" s="376">
        <v>138.19</v>
      </c>
    </row>
    <row r="7553" spans="1:4" x14ac:dyDescent="0.25">
      <c r="A7553" s="372" t="s">
        <v>46184</v>
      </c>
      <c r="B7553" s="372" t="s">
        <v>46185</v>
      </c>
      <c r="C7553" s="371" t="s">
        <v>6663</v>
      </c>
      <c r="D7553" s="376">
        <v>40.93</v>
      </c>
    </row>
    <row r="7554" spans="1:4" x14ac:dyDescent="0.25">
      <c r="A7554" s="372" t="s">
        <v>46186</v>
      </c>
      <c r="B7554" s="372"/>
      <c r="C7554" s="371"/>
      <c r="D7554" s="376"/>
    </row>
    <row r="7555" spans="1:4" x14ac:dyDescent="0.25">
      <c r="A7555" s="372" t="s">
        <v>46187</v>
      </c>
      <c r="B7555" s="372" t="s">
        <v>46188</v>
      </c>
      <c r="C7555" s="371" t="s">
        <v>6608</v>
      </c>
      <c r="D7555" s="376">
        <v>243</v>
      </c>
    </row>
    <row r="7556" spans="1:4" x14ac:dyDescent="0.25">
      <c r="A7556" s="372" t="s">
        <v>46189</v>
      </c>
      <c r="B7556" s="372" t="s">
        <v>46190</v>
      </c>
      <c r="C7556" s="371" t="s">
        <v>6608</v>
      </c>
      <c r="D7556" s="376">
        <v>177.43</v>
      </c>
    </row>
    <row r="7557" spans="1:4" x14ac:dyDescent="0.25">
      <c r="A7557" s="372" t="s">
        <v>46191</v>
      </c>
      <c r="B7557" s="372"/>
      <c r="C7557" s="371"/>
      <c r="D7557" s="376"/>
    </row>
    <row r="7558" spans="1:4" x14ac:dyDescent="0.25">
      <c r="A7558" s="372" t="s">
        <v>46192</v>
      </c>
      <c r="B7558" s="372"/>
      <c r="C7558" s="371"/>
      <c r="D7558" s="376"/>
    </row>
    <row r="7559" spans="1:4" x14ac:dyDescent="0.25">
      <c r="A7559" s="372" t="s">
        <v>46193</v>
      </c>
      <c r="B7559" s="372" t="s">
        <v>46194</v>
      </c>
      <c r="C7559" s="371" t="s">
        <v>6590</v>
      </c>
      <c r="D7559" s="376">
        <v>315</v>
      </c>
    </row>
    <row r="7560" spans="1:4" x14ac:dyDescent="0.25">
      <c r="A7560" s="372" t="s">
        <v>46195</v>
      </c>
      <c r="B7560" s="372"/>
      <c r="C7560" s="371"/>
      <c r="D7560" s="376"/>
    </row>
    <row r="7561" spans="1:4" x14ac:dyDescent="0.25">
      <c r="A7561" s="372" t="s">
        <v>46196</v>
      </c>
      <c r="B7561" s="372"/>
      <c r="C7561" s="371"/>
      <c r="D7561" s="376"/>
    </row>
    <row r="7562" spans="1:4" x14ac:dyDescent="0.25">
      <c r="A7562" s="372" t="s">
        <v>46197</v>
      </c>
      <c r="B7562" s="372" t="s">
        <v>46198</v>
      </c>
      <c r="C7562" s="371" t="s">
        <v>6663</v>
      </c>
      <c r="D7562" s="376">
        <v>10.58</v>
      </c>
    </row>
    <row r="7563" spans="1:4" x14ac:dyDescent="0.25">
      <c r="A7563" s="372" t="s">
        <v>46199</v>
      </c>
      <c r="B7563" s="372" t="s">
        <v>46200</v>
      </c>
      <c r="C7563" s="371" t="s">
        <v>6663</v>
      </c>
      <c r="D7563" s="376">
        <v>10.119999999999999</v>
      </c>
    </row>
    <row r="7564" spans="1:4" x14ac:dyDescent="0.25">
      <c r="A7564" s="372" t="s">
        <v>46201</v>
      </c>
      <c r="B7564" s="372" t="s">
        <v>46202</v>
      </c>
      <c r="C7564" s="371" t="s">
        <v>6663</v>
      </c>
      <c r="D7564" s="376">
        <v>4.1500000000000004</v>
      </c>
    </row>
    <row r="7565" spans="1:4" x14ac:dyDescent="0.25">
      <c r="A7565" s="372" t="s">
        <v>46203</v>
      </c>
      <c r="B7565" s="372"/>
      <c r="C7565" s="371"/>
      <c r="D7565" s="376"/>
    </row>
    <row r="7566" spans="1:4" x14ac:dyDescent="0.25">
      <c r="A7566" s="372" t="s">
        <v>46204</v>
      </c>
      <c r="B7566" s="372"/>
      <c r="C7566" s="371"/>
      <c r="D7566" s="376"/>
    </row>
    <row r="7567" spans="1:4" x14ac:dyDescent="0.25">
      <c r="A7567" s="372" t="s">
        <v>46205</v>
      </c>
      <c r="B7567" s="372" t="s">
        <v>46206</v>
      </c>
      <c r="C7567" s="371" t="s">
        <v>6590</v>
      </c>
      <c r="D7567" s="376">
        <v>115</v>
      </c>
    </row>
    <row r="7568" spans="1:4" x14ac:dyDescent="0.25">
      <c r="A7568" s="372" t="s">
        <v>46207</v>
      </c>
      <c r="B7568" s="372" t="s">
        <v>46208</v>
      </c>
      <c r="C7568" s="371" t="s">
        <v>6590</v>
      </c>
      <c r="D7568" s="376">
        <v>42.3</v>
      </c>
    </row>
    <row r="7569" spans="1:4" x14ac:dyDescent="0.25">
      <c r="A7569" s="372" t="s">
        <v>46209</v>
      </c>
      <c r="B7569" s="372"/>
      <c r="C7569" s="371"/>
      <c r="D7569" s="376"/>
    </row>
    <row r="7570" spans="1:4" x14ac:dyDescent="0.25">
      <c r="A7570" s="372" t="s">
        <v>46210</v>
      </c>
      <c r="B7570" s="372"/>
      <c r="C7570" s="371"/>
      <c r="D7570" s="376"/>
    </row>
    <row r="7571" spans="1:4" x14ac:dyDescent="0.25">
      <c r="A7571" s="372" t="s">
        <v>46211</v>
      </c>
      <c r="B7571" s="372" t="s">
        <v>46212</v>
      </c>
      <c r="C7571" s="371" t="s">
        <v>6594</v>
      </c>
      <c r="D7571" s="376">
        <v>6.32</v>
      </c>
    </row>
    <row r="7572" spans="1:4" x14ac:dyDescent="0.25">
      <c r="A7572" s="372" t="s">
        <v>46213</v>
      </c>
      <c r="B7572" s="372" t="s">
        <v>46214</v>
      </c>
      <c r="C7572" s="371" t="s">
        <v>6594</v>
      </c>
      <c r="D7572" s="376">
        <v>8.2899999999999991</v>
      </c>
    </row>
    <row r="7573" spans="1:4" x14ac:dyDescent="0.25">
      <c r="A7573" s="372" t="s">
        <v>46215</v>
      </c>
      <c r="B7573" s="372" t="s">
        <v>46216</v>
      </c>
      <c r="C7573" s="371" t="s">
        <v>6590</v>
      </c>
      <c r="D7573" s="376">
        <v>28.58</v>
      </c>
    </row>
    <row r="7574" spans="1:4" x14ac:dyDescent="0.25">
      <c r="A7574" s="372" t="s">
        <v>46217</v>
      </c>
      <c r="B7574" s="372"/>
      <c r="C7574" s="371"/>
      <c r="D7574" s="376"/>
    </row>
    <row r="7575" spans="1:4" x14ac:dyDescent="0.25">
      <c r="A7575" s="372" t="s">
        <v>46218</v>
      </c>
      <c r="B7575" s="372" t="s">
        <v>46219</v>
      </c>
      <c r="C7575" s="371" t="s">
        <v>6594</v>
      </c>
      <c r="D7575" s="376">
        <v>12.75</v>
      </c>
    </row>
    <row r="7576" spans="1:4" x14ac:dyDescent="0.25">
      <c r="A7576" s="372" t="s">
        <v>46220</v>
      </c>
      <c r="B7576" s="372"/>
      <c r="C7576" s="371"/>
      <c r="D7576" s="376"/>
    </row>
    <row r="7577" spans="1:4" x14ac:dyDescent="0.25">
      <c r="A7577" s="372" t="s">
        <v>46221</v>
      </c>
      <c r="B7577" s="372"/>
      <c r="C7577" s="371"/>
      <c r="D7577" s="376"/>
    </row>
    <row r="7578" spans="1:4" x14ac:dyDescent="0.25">
      <c r="A7578" s="372" t="s">
        <v>46222</v>
      </c>
      <c r="B7578" s="372" t="s">
        <v>46223</v>
      </c>
      <c r="C7578" s="371" t="s">
        <v>6590</v>
      </c>
      <c r="D7578" s="376">
        <v>27.03</v>
      </c>
    </row>
    <row r="7579" spans="1:4" x14ac:dyDescent="0.25">
      <c r="A7579" s="372" t="s">
        <v>46224</v>
      </c>
      <c r="B7579" s="372"/>
      <c r="C7579" s="371"/>
      <c r="D7579" s="376"/>
    </row>
    <row r="7580" spans="1:4" x14ac:dyDescent="0.25">
      <c r="A7580" s="372" t="s">
        <v>46225</v>
      </c>
      <c r="B7580" s="372" t="s">
        <v>46226</v>
      </c>
      <c r="C7580" s="371" t="s">
        <v>6590</v>
      </c>
      <c r="D7580" s="376">
        <v>74.39</v>
      </c>
    </row>
    <row r="7581" spans="1:4" x14ac:dyDescent="0.25">
      <c r="A7581" s="372" t="s">
        <v>46227</v>
      </c>
      <c r="B7581" s="372" t="s">
        <v>46228</v>
      </c>
      <c r="C7581" s="371" t="s">
        <v>6590</v>
      </c>
      <c r="D7581" s="376">
        <v>73.31</v>
      </c>
    </row>
    <row r="7582" spans="1:4" x14ac:dyDescent="0.25">
      <c r="A7582" s="372" t="s">
        <v>46229</v>
      </c>
      <c r="B7582" s="372"/>
      <c r="C7582" s="371"/>
      <c r="D7582" s="376"/>
    </row>
    <row r="7583" spans="1:4" x14ac:dyDescent="0.25">
      <c r="A7583" s="372" t="s">
        <v>46230</v>
      </c>
      <c r="B7583" s="372"/>
      <c r="C7583" s="371"/>
      <c r="D7583" s="376"/>
    </row>
    <row r="7584" spans="1:4" x14ac:dyDescent="0.25">
      <c r="A7584" s="372" t="s">
        <v>46231</v>
      </c>
      <c r="B7584" s="372" t="s">
        <v>46232</v>
      </c>
      <c r="C7584" s="371" t="s">
        <v>6590</v>
      </c>
      <c r="D7584" s="376">
        <v>500.45</v>
      </c>
    </row>
    <row r="7585" spans="1:4" x14ac:dyDescent="0.25">
      <c r="A7585" s="372" t="s">
        <v>46233</v>
      </c>
      <c r="B7585" s="372" t="s">
        <v>46234</v>
      </c>
      <c r="C7585" s="371" t="s">
        <v>6590</v>
      </c>
      <c r="D7585" s="376">
        <v>97.22</v>
      </c>
    </row>
    <row r="7586" spans="1:4" x14ac:dyDescent="0.25">
      <c r="A7586" s="372" t="s">
        <v>46235</v>
      </c>
      <c r="B7586" s="372" t="s">
        <v>46236</v>
      </c>
      <c r="C7586" s="371" t="s">
        <v>6590</v>
      </c>
      <c r="D7586" s="376">
        <v>76.97</v>
      </c>
    </row>
    <row r="7587" spans="1:4" x14ac:dyDescent="0.25">
      <c r="A7587" s="372" t="s">
        <v>46237</v>
      </c>
      <c r="B7587" s="372"/>
      <c r="C7587" s="371"/>
      <c r="D7587" s="376"/>
    </row>
    <row r="7588" spans="1:4" x14ac:dyDescent="0.25">
      <c r="A7588" s="372" t="s">
        <v>46238</v>
      </c>
      <c r="B7588" s="372"/>
      <c r="C7588" s="371"/>
      <c r="D7588" s="376"/>
    </row>
    <row r="7589" spans="1:4" x14ac:dyDescent="0.25">
      <c r="A7589" s="372" t="s">
        <v>46239</v>
      </c>
      <c r="B7589" s="372" t="s">
        <v>46240</v>
      </c>
      <c r="C7589" s="371" t="s">
        <v>6663</v>
      </c>
      <c r="D7589" s="376">
        <v>14.84</v>
      </c>
    </row>
    <row r="7590" spans="1:4" x14ac:dyDescent="0.25">
      <c r="A7590" s="372" t="s">
        <v>46241</v>
      </c>
      <c r="B7590" s="372" t="s">
        <v>46242</v>
      </c>
      <c r="C7590" s="371" t="s">
        <v>6594</v>
      </c>
      <c r="D7590" s="376">
        <v>4.2300000000000004</v>
      </c>
    </row>
    <row r="7591" spans="1:4" x14ac:dyDescent="0.25">
      <c r="A7591" s="372" t="s">
        <v>46243</v>
      </c>
      <c r="B7591" s="372"/>
      <c r="C7591" s="371"/>
      <c r="D7591" s="376"/>
    </row>
    <row r="7592" spans="1:4" x14ac:dyDescent="0.25">
      <c r="A7592" s="372" t="s">
        <v>46244</v>
      </c>
      <c r="B7592" s="372" t="s">
        <v>46245</v>
      </c>
      <c r="C7592" s="371" t="s">
        <v>6590</v>
      </c>
      <c r="D7592" s="376">
        <v>500</v>
      </c>
    </row>
    <row r="7593" spans="1:4" x14ac:dyDescent="0.25">
      <c r="A7593" s="372" t="s">
        <v>46246</v>
      </c>
      <c r="B7593" s="372"/>
      <c r="C7593" s="371"/>
      <c r="D7593" s="376"/>
    </row>
    <row r="7594" spans="1:4" x14ac:dyDescent="0.25">
      <c r="A7594" s="372" t="s">
        <v>46247</v>
      </c>
      <c r="B7594" s="372" t="s">
        <v>46248</v>
      </c>
      <c r="C7594" s="371" t="s">
        <v>6590</v>
      </c>
      <c r="D7594" s="376">
        <v>155</v>
      </c>
    </row>
    <row r="7595" spans="1:4" x14ac:dyDescent="0.25">
      <c r="A7595" s="372" t="s">
        <v>46249</v>
      </c>
      <c r="B7595" s="372" t="s">
        <v>46250</v>
      </c>
      <c r="C7595" s="371" t="s">
        <v>6590</v>
      </c>
      <c r="D7595" s="376">
        <v>175</v>
      </c>
    </row>
    <row r="7596" spans="1:4" x14ac:dyDescent="0.25">
      <c r="A7596" s="372" t="s">
        <v>46251</v>
      </c>
      <c r="B7596" s="372" t="s">
        <v>46252</v>
      </c>
      <c r="C7596" s="371" t="s">
        <v>6590</v>
      </c>
      <c r="D7596" s="376">
        <v>285.36</v>
      </c>
    </row>
    <row r="7597" spans="1:4" x14ac:dyDescent="0.25">
      <c r="A7597" s="372" t="s">
        <v>46253</v>
      </c>
      <c r="B7597" s="372"/>
      <c r="C7597" s="371"/>
      <c r="D7597" s="376"/>
    </row>
    <row r="7598" spans="1:4" x14ac:dyDescent="0.25">
      <c r="A7598" s="372" t="s">
        <v>46254</v>
      </c>
      <c r="B7598" s="372" t="s">
        <v>46255</v>
      </c>
      <c r="C7598" s="371" t="s">
        <v>6590</v>
      </c>
      <c r="D7598" s="376">
        <v>203.06</v>
      </c>
    </row>
    <row r="7599" spans="1:4" x14ac:dyDescent="0.25">
      <c r="A7599" s="372" t="s">
        <v>46256</v>
      </c>
      <c r="B7599" s="372" t="s">
        <v>46257</v>
      </c>
      <c r="C7599" s="371" t="s">
        <v>6590</v>
      </c>
      <c r="D7599" s="376">
        <v>265.36</v>
      </c>
    </row>
    <row r="7600" spans="1:4" x14ac:dyDescent="0.25">
      <c r="A7600" s="372" t="s">
        <v>46258</v>
      </c>
      <c r="B7600" s="372"/>
      <c r="C7600" s="371"/>
      <c r="D7600" s="376"/>
    </row>
    <row r="7601" spans="1:4" x14ac:dyDescent="0.25">
      <c r="A7601" s="372" t="s">
        <v>46259</v>
      </c>
      <c r="B7601" s="372" t="s">
        <v>46260</v>
      </c>
      <c r="C7601" s="371" t="s">
        <v>6608</v>
      </c>
      <c r="D7601" s="376">
        <v>1795</v>
      </c>
    </row>
    <row r="7602" spans="1:4" x14ac:dyDescent="0.25">
      <c r="A7602" s="372" t="s">
        <v>46261</v>
      </c>
      <c r="B7602" s="372"/>
      <c r="C7602" s="371"/>
      <c r="D7602" s="376"/>
    </row>
    <row r="7603" spans="1:4" x14ac:dyDescent="0.25">
      <c r="A7603" s="372" t="s">
        <v>46262</v>
      </c>
      <c r="B7603" s="372" t="s">
        <v>46263</v>
      </c>
      <c r="C7603" s="371" t="s">
        <v>6590</v>
      </c>
      <c r="D7603" s="376">
        <v>300</v>
      </c>
    </row>
    <row r="7604" spans="1:4" x14ac:dyDescent="0.25">
      <c r="A7604" s="372" t="s">
        <v>46264</v>
      </c>
      <c r="B7604" s="372" t="s">
        <v>46265</v>
      </c>
      <c r="C7604" s="371" t="s">
        <v>6590</v>
      </c>
      <c r="D7604" s="376">
        <v>175.46</v>
      </c>
    </row>
    <row r="7605" spans="1:4" x14ac:dyDescent="0.25">
      <c r="A7605" s="372" t="s">
        <v>46266</v>
      </c>
      <c r="B7605" s="372" t="s">
        <v>46267</v>
      </c>
      <c r="C7605" s="371" t="s">
        <v>6590</v>
      </c>
      <c r="D7605" s="376">
        <v>212.22</v>
      </c>
    </row>
    <row r="7606" spans="1:4" x14ac:dyDescent="0.25">
      <c r="A7606" s="372" t="s">
        <v>46268</v>
      </c>
      <c r="B7606" s="372"/>
      <c r="C7606" s="371"/>
      <c r="D7606" s="376"/>
    </row>
    <row r="7607" spans="1:4" x14ac:dyDescent="0.25">
      <c r="A7607" s="372" t="s">
        <v>46269</v>
      </c>
      <c r="B7607" s="372"/>
      <c r="C7607" s="371"/>
      <c r="D7607" s="376"/>
    </row>
    <row r="7608" spans="1:4" x14ac:dyDescent="0.25">
      <c r="A7608" s="372" t="s">
        <v>46270</v>
      </c>
      <c r="B7608" s="372" t="s">
        <v>46271</v>
      </c>
      <c r="C7608" s="371" t="s">
        <v>6629</v>
      </c>
      <c r="D7608" s="376">
        <v>1935.0229999999999</v>
      </c>
    </row>
    <row r="7609" spans="1:4" x14ac:dyDescent="0.25">
      <c r="A7609" s="372" t="s">
        <v>46272</v>
      </c>
      <c r="B7609" s="372" t="s">
        <v>46273</v>
      </c>
      <c r="C7609" s="371" t="s">
        <v>6629</v>
      </c>
      <c r="D7609" s="376">
        <v>1911.9222</v>
      </c>
    </row>
    <row r="7610" spans="1:4" x14ac:dyDescent="0.25">
      <c r="A7610" s="372" t="s">
        <v>46274</v>
      </c>
      <c r="B7610" s="372" t="s">
        <v>46275</v>
      </c>
      <c r="C7610" s="371" t="s">
        <v>7416</v>
      </c>
      <c r="D7610" s="376">
        <v>1.0750999999999999</v>
      </c>
    </row>
    <row r="7611" spans="1:4" x14ac:dyDescent="0.25">
      <c r="A7611" s="372" t="s">
        <v>46276</v>
      </c>
      <c r="B7611" s="372" t="s">
        <v>46277</v>
      </c>
      <c r="C7611" s="371" t="s">
        <v>7416</v>
      </c>
      <c r="D7611" s="376">
        <v>1.0826</v>
      </c>
    </row>
    <row r="7612" spans="1:4" x14ac:dyDescent="0.25">
      <c r="A7612" s="372" t="s">
        <v>46278</v>
      </c>
      <c r="B7612" s="372"/>
      <c r="C7612" s="371"/>
      <c r="D7612" s="376"/>
    </row>
    <row r="7613" spans="1:4" x14ac:dyDescent="0.25">
      <c r="A7613" s="372" t="s">
        <v>46279</v>
      </c>
      <c r="B7613" s="372"/>
      <c r="C7613" s="371"/>
      <c r="D7613" s="376"/>
    </row>
    <row r="7614" spans="1:4" x14ac:dyDescent="0.25">
      <c r="A7614" s="372" t="s">
        <v>46280</v>
      </c>
      <c r="B7614" s="372" t="s">
        <v>46281</v>
      </c>
      <c r="C7614" s="371" t="s">
        <v>6608</v>
      </c>
      <c r="D7614" s="376">
        <v>0.37</v>
      </c>
    </row>
    <row r="7615" spans="1:4" x14ac:dyDescent="0.25">
      <c r="A7615" s="372" t="s">
        <v>46282</v>
      </c>
      <c r="B7615" s="372" t="s">
        <v>46283</v>
      </c>
      <c r="C7615" s="371" t="s">
        <v>6608</v>
      </c>
      <c r="D7615" s="376">
        <v>0.41</v>
      </c>
    </row>
    <row r="7616" spans="1:4" x14ac:dyDescent="0.25">
      <c r="A7616" s="372" t="s">
        <v>46284</v>
      </c>
      <c r="B7616" s="372" t="s">
        <v>46285</v>
      </c>
      <c r="C7616" s="371" t="s">
        <v>6608</v>
      </c>
      <c r="D7616" s="376">
        <v>1.99</v>
      </c>
    </row>
    <row r="7617" spans="1:4" x14ac:dyDescent="0.25">
      <c r="A7617" s="372" t="s">
        <v>46286</v>
      </c>
      <c r="B7617" s="372" t="s">
        <v>46287</v>
      </c>
      <c r="C7617" s="371" t="s">
        <v>6608</v>
      </c>
      <c r="D7617" s="376">
        <v>1.19</v>
      </c>
    </row>
    <row r="7618" spans="1:4" x14ac:dyDescent="0.25">
      <c r="A7618" s="372" t="s">
        <v>46288</v>
      </c>
      <c r="B7618" s="372"/>
      <c r="C7618" s="371"/>
      <c r="D7618" s="376"/>
    </row>
    <row r="7619" spans="1:4" x14ac:dyDescent="0.25">
      <c r="A7619" s="372" t="s">
        <v>46289</v>
      </c>
      <c r="B7619" s="372"/>
      <c r="C7619" s="371"/>
      <c r="D7619" s="376"/>
    </row>
    <row r="7620" spans="1:4" x14ac:dyDescent="0.25">
      <c r="A7620" s="372" t="s">
        <v>46290</v>
      </c>
      <c r="B7620" s="372" t="s">
        <v>46291</v>
      </c>
      <c r="C7620" s="371" t="s">
        <v>6663</v>
      </c>
      <c r="D7620" s="376">
        <v>54.5</v>
      </c>
    </row>
    <row r="7621" spans="1:4" x14ac:dyDescent="0.25">
      <c r="A7621" s="372" t="s">
        <v>46292</v>
      </c>
      <c r="B7621" s="372"/>
      <c r="C7621" s="371"/>
      <c r="D7621" s="376"/>
    </row>
    <row r="7622" spans="1:4" x14ac:dyDescent="0.25">
      <c r="A7622" s="372" t="s">
        <v>46293</v>
      </c>
      <c r="B7622" s="372"/>
      <c r="C7622" s="371"/>
      <c r="D7622" s="376"/>
    </row>
    <row r="7623" spans="1:4" x14ac:dyDescent="0.25">
      <c r="A7623" s="372" t="s">
        <v>46294</v>
      </c>
      <c r="B7623" s="372" t="s">
        <v>46295</v>
      </c>
      <c r="C7623" s="371" t="s">
        <v>6608</v>
      </c>
      <c r="D7623" s="376">
        <v>0.59</v>
      </c>
    </row>
    <row r="7624" spans="1:4" x14ac:dyDescent="0.25">
      <c r="A7624" s="372" t="s">
        <v>46296</v>
      </c>
      <c r="B7624" s="372" t="s">
        <v>46297</v>
      </c>
      <c r="C7624" s="371" t="s">
        <v>6608</v>
      </c>
      <c r="D7624" s="376">
        <v>2.46</v>
      </c>
    </row>
    <row r="7625" spans="1:4" x14ac:dyDescent="0.25">
      <c r="A7625" s="372" t="s">
        <v>46298</v>
      </c>
      <c r="B7625" s="372" t="s">
        <v>46299</v>
      </c>
      <c r="C7625" s="371" t="s">
        <v>6608</v>
      </c>
      <c r="D7625" s="376">
        <v>2.88</v>
      </c>
    </row>
    <row r="7626" spans="1:4" x14ac:dyDescent="0.25">
      <c r="A7626" s="372" t="s">
        <v>46300</v>
      </c>
      <c r="B7626" s="372" t="s">
        <v>46301</v>
      </c>
      <c r="C7626" s="371" t="s">
        <v>6608</v>
      </c>
      <c r="D7626" s="376">
        <v>3.28</v>
      </c>
    </row>
    <row r="7627" spans="1:4" x14ac:dyDescent="0.25">
      <c r="A7627" s="372" t="s">
        <v>46302</v>
      </c>
      <c r="B7627" s="372" t="s">
        <v>46303</v>
      </c>
      <c r="C7627" s="371" t="s">
        <v>6608</v>
      </c>
      <c r="D7627" s="376">
        <v>3.28</v>
      </c>
    </row>
    <row r="7628" spans="1:4" x14ac:dyDescent="0.25">
      <c r="A7628" s="372" t="s">
        <v>46304</v>
      </c>
      <c r="B7628" s="372" t="s">
        <v>46305</v>
      </c>
      <c r="C7628" s="371" t="s">
        <v>6608</v>
      </c>
      <c r="D7628" s="376">
        <v>1.83</v>
      </c>
    </row>
    <row r="7629" spans="1:4" ht="15" x14ac:dyDescent="0.25">
      <c r="A7629" s="264"/>
      <c r="B7629" s="49"/>
      <c r="C7629" s="264"/>
      <c r="D7629" s="264"/>
    </row>
    <row r="7630" spans="1:4" ht="15" x14ac:dyDescent="0.25">
      <c r="A7630" s="264"/>
      <c r="B7630" s="49"/>
      <c r="C7630" s="264"/>
      <c r="D7630" s="264"/>
    </row>
    <row r="7631" spans="1:4" ht="15" x14ac:dyDescent="0.25">
      <c r="A7631" s="264"/>
      <c r="B7631" s="49"/>
      <c r="C7631" s="264"/>
      <c r="D7631" s="264"/>
    </row>
    <row r="7632" spans="1:4" ht="15" x14ac:dyDescent="0.25">
      <c r="A7632" s="264"/>
      <c r="B7632" s="49"/>
      <c r="C7632" s="264"/>
      <c r="D7632" s="264"/>
    </row>
    <row r="7633" spans="1:4" ht="15" x14ac:dyDescent="0.25">
      <c r="A7633" s="264"/>
      <c r="B7633" s="49"/>
      <c r="C7633" s="264"/>
      <c r="D7633" s="264"/>
    </row>
    <row r="7634" spans="1:4" ht="15" x14ac:dyDescent="0.25">
      <c r="A7634" s="264"/>
      <c r="B7634" s="49"/>
      <c r="C7634" s="264"/>
      <c r="D7634" s="264"/>
    </row>
    <row r="7635" spans="1:4" ht="15" x14ac:dyDescent="0.25">
      <c r="A7635" s="264"/>
      <c r="B7635" s="49"/>
      <c r="C7635" s="264"/>
      <c r="D7635" s="264"/>
    </row>
    <row r="7636" spans="1:4" ht="15" x14ac:dyDescent="0.25">
      <c r="A7636" s="264"/>
      <c r="B7636" s="49"/>
      <c r="C7636" s="264"/>
      <c r="D7636" s="264"/>
    </row>
    <row r="7637" spans="1:4" ht="15" x14ac:dyDescent="0.25">
      <c r="A7637" s="264"/>
      <c r="B7637" s="49"/>
      <c r="C7637" s="264"/>
      <c r="D7637" s="264"/>
    </row>
    <row r="7638" spans="1:4" ht="15" x14ac:dyDescent="0.25">
      <c r="A7638" s="264"/>
      <c r="B7638" s="49"/>
      <c r="C7638" s="264"/>
      <c r="D7638" s="264"/>
    </row>
    <row r="7639" spans="1:4" ht="15" x14ac:dyDescent="0.25">
      <c r="A7639" s="264"/>
      <c r="B7639" s="49"/>
      <c r="C7639" s="264"/>
      <c r="D7639" s="264"/>
    </row>
    <row r="7640" spans="1:4" ht="15" x14ac:dyDescent="0.25">
      <c r="A7640" s="264"/>
      <c r="B7640" s="49"/>
      <c r="C7640" s="264"/>
      <c r="D7640" s="264"/>
    </row>
    <row r="7641" spans="1:4" ht="15" x14ac:dyDescent="0.25">
      <c r="A7641" s="264"/>
      <c r="B7641" s="49"/>
      <c r="C7641" s="264"/>
      <c r="D7641" s="264"/>
    </row>
    <row r="7642" spans="1:4" ht="15" x14ac:dyDescent="0.25">
      <c r="A7642" s="264"/>
      <c r="B7642" s="49"/>
      <c r="C7642" s="264"/>
      <c r="D7642" s="264"/>
    </row>
    <row r="7643" spans="1:4" ht="15" x14ac:dyDescent="0.25">
      <c r="A7643" s="264"/>
      <c r="B7643" s="49"/>
      <c r="C7643" s="264"/>
      <c r="D7643" s="264"/>
    </row>
    <row r="7644" spans="1:4" ht="15" x14ac:dyDescent="0.25">
      <c r="A7644" s="264"/>
      <c r="B7644" s="49"/>
      <c r="C7644" s="264"/>
      <c r="D7644" s="264"/>
    </row>
    <row r="7645" spans="1:4" ht="15" x14ac:dyDescent="0.25">
      <c r="A7645" s="264"/>
      <c r="B7645" s="49"/>
      <c r="C7645" s="264"/>
      <c r="D7645" s="264"/>
    </row>
    <row r="7646" spans="1:4" ht="15" x14ac:dyDescent="0.25">
      <c r="A7646" s="264"/>
      <c r="B7646" s="49"/>
      <c r="C7646" s="264"/>
      <c r="D7646" s="264"/>
    </row>
    <row r="7647" spans="1:4" ht="15" x14ac:dyDescent="0.25">
      <c r="A7647" s="264"/>
      <c r="B7647" s="49"/>
      <c r="C7647" s="264"/>
      <c r="D7647" s="264"/>
    </row>
    <row r="7648" spans="1:4" ht="15" x14ac:dyDescent="0.25">
      <c r="A7648" s="264"/>
      <c r="B7648" s="49"/>
      <c r="C7648" s="264"/>
      <c r="D7648" s="264"/>
    </row>
    <row r="7649" spans="1:4" ht="15" x14ac:dyDescent="0.25">
      <c r="A7649" s="264"/>
      <c r="B7649" s="49"/>
      <c r="C7649" s="264"/>
      <c r="D7649" s="264"/>
    </row>
    <row r="7650" spans="1:4" ht="15" x14ac:dyDescent="0.25">
      <c r="A7650" s="264"/>
      <c r="B7650" s="49"/>
      <c r="C7650" s="264"/>
      <c r="D7650" s="264"/>
    </row>
    <row r="7651" spans="1:4" ht="15" x14ac:dyDescent="0.25">
      <c r="A7651" s="264"/>
      <c r="B7651" s="49"/>
      <c r="C7651" s="264"/>
      <c r="D7651" s="264"/>
    </row>
    <row r="7652" spans="1:4" ht="15" x14ac:dyDescent="0.25">
      <c r="A7652" s="264"/>
      <c r="B7652" s="49"/>
      <c r="C7652" s="264"/>
      <c r="D7652" s="264"/>
    </row>
    <row r="7653" spans="1:4" ht="15" x14ac:dyDescent="0.25">
      <c r="A7653" s="264"/>
      <c r="B7653" s="49"/>
      <c r="C7653" s="264"/>
      <c r="D7653" s="264"/>
    </row>
    <row r="7654" spans="1:4" ht="15" x14ac:dyDescent="0.25">
      <c r="A7654" s="264"/>
      <c r="B7654" s="49"/>
      <c r="C7654" s="264"/>
      <c r="D7654" s="264"/>
    </row>
    <row r="7655" spans="1:4" ht="15" x14ac:dyDescent="0.25">
      <c r="A7655" s="264"/>
      <c r="B7655" s="49"/>
      <c r="C7655" s="264"/>
      <c r="D7655" s="264"/>
    </row>
    <row r="7656" spans="1:4" ht="15" x14ac:dyDescent="0.25">
      <c r="A7656" s="264"/>
      <c r="B7656" s="49"/>
      <c r="C7656" s="264"/>
      <c r="D7656" s="264"/>
    </row>
    <row r="7657" spans="1:4" ht="15" x14ac:dyDescent="0.25">
      <c r="A7657" s="264"/>
      <c r="B7657" s="49"/>
      <c r="C7657" s="264"/>
      <c r="D7657" s="264"/>
    </row>
    <row r="7658" spans="1:4" ht="15" x14ac:dyDescent="0.25">
      <c r="A7658" s="264"/>
      <c r="B7658" s="49"/>
      <c r="C7658" s="264"/>
      <c r="D7658" s="264"/>
    </row>
    <row r="7659" spans="1:4" ht="15" x14ac:dyDescent="0.25">
      <c r="A7659" s="264"/>
      <c r="B7659" s="49"/>
      <c r="C7659" s="264"/>
      <c r="D7659" s="264"/>
    </row>
    <row r="7660" spans="1:4" ht="15" x14ac:dyDescent="0.25">
      <c r="A7660" s="264"/>
      <c r="B7660" s="49"/>
      <c r="C7660" s="264"/>
      <c r="D7660" s="264"/>
    </row>
    <row r="7661" spans="1:4" ht="15" x14ac:dyDescent="0.25">
      <c r="A7661" s="264"/>
      <c r="B7661" s="49"/>
      <c r="C7661" s="264"/>
      <c r="D7661" s="264"/>
    </row>
    <row r="7662" spans="1:4" ht="15" x14ac:dyDescent="0.25">
      <c r="A7662" s="264"/>
      <c r="B7662" s="49"/>
      <c r="C7662" s="264"/>
      <c r="D7662" s="264"/>
    </row>
    <row r="7663" spans="1:4" ht="15" x14ac:dyDescent="0.25">
      <c r="A7663" s="264"/>
      <c r="B7663" s="49"/>
      <c r="C7663" s="264"/>
      <c r="D7663" s="264"/>
    </row>
    <row r="7664" spans="1:4" ht="15" x14ac:dyDescent="0.25">
      <c r="A7664" s="264"/>
      <c r="B7664" s="49"/>
      <c r="C7664" s="264"/>
      <c r="D7664" s="264"/>
    </row>
    <row r="7665" spans="1:4" ht="15" x14ac:dyDescent="0.25">
      <c r="A7665" s="264"/>
      <c r="B7665" s="49"/>
      <c r="C7665" s="264"/>
      <c r="D7665" s="264"/>
    </row>
    <row r="7666" spans="1:4" ht="15" x14ac:dyDescent="0.25">
      <c r="A7666" s="264"/>
      <c r="B7666" s="49"/>
      <c r="C7666" s="264"/>
      <c r="D7666" s="264"/>
    </row>
    <row r="7667" spans="1:4" ht="15" x14ac:dyDescent="0.25">
      <c r="A7667" s="264"/>
      <c r="B7667" s="49"/>
      <c r="C7667" s="264"/>
      <c r="D7667" s="264"/>
    </row>
    <row r="7668" spans="1:4" ht="15" x14ac:dyDescent="0.25">
      <c r="A7668" s="264"/>
      <c r="B7668" s="49"/>
      <c r="C7668" s="264"/>
      <c r="D7668" s="264"/>
    </row>
    <row r="7669" spans="1:4" ht="15" x14ac:dyDescent="0.25">
      <c r="A7669" s="264"/>
      <c r="B7669" s="49"/>
      <c r="C7669" s="264"/>
      <c r="D7669" s="264"/>
    </row>
    <row r="7670" spans="1:4" ht="15" x14ac:dyDescent="0.25">
      <c r="A7670" s="264"/>
      <c r="B7670" s="49"/>
      <c r="C7670" s="264"/>
      <c r="D7670" s="264"/>
    </row>
    <row r="7671" spans="1:4" ht="15" x14ac:dyDescent="0.25">
      <c r="A7671" s="264"/>
      <c r="B7671" s="49"/>
      <c r="C7671" s="264"/>
      <c r="D7671" s="264"/>
    </row>
    <row r="7672" spans="1:4" ht="15" x14ac:dyDescent="0.25">
      <c r="A7672" s="264"/>
      <c r="B7672" s="49"/>
      <c r="C7672" s="264"/>
      <c r="D7672" s="264"/>
    </row>
    <row r="7673" spans="1:4" ht="15" x14ac:dyDescent="0.25">
      <c r="A7673" s="264"/>
      <c r="B7673" s="49"/>
      <c r="C7673" s="264"/>
      <c r="D7673" s="264"/>
    </row>
    <row r="7674" spans="1:4" ht="15" x14ac:dyDescent="0.25">
      <c r="A7674" s="264"/>
      <c r="B7674" s="49"/>
      <c r="C7674" s="264"/>
      <c r="D7674" s="264"/>
    </row>
    <row r="7675" spans="1:4" ht="15" x14ac:dyDescent="0.25">
      <c r="A7675" s="264"/>
      <c r="B7675" s="49"/>
      <c r="C7675" s="264"/>
      <c r="D7675" s="264"/>
    </row>
    <row r="7676" spans="1:4" ht="15" x14ac:dyDescent="0.25">
      <c r="A7676" s="264"/>
      <c r="B7676" s="49"/>
      <c r="C7676" s="264"/>
      <c r="D7676" s="264"/>
    </row>
    <row r="7677" spans="1:4" ht="15" x14ac:dyDescent="0.25">
      <c r="A7677" s="264"/>
      <c r="B7677" s="49"/>
      <c r="C7677" s="264"/>
      <c r="D7677" s="264"/>
    </row>
    <row r="7678" spans="1:4" ht="15" x14ac:dyDescent="0.25">
      <c r="A7678" s="264"/>
      <c r="B7678" s="49"/>
      <c r="C7678" s="264"/>
      <c r="D7678" s="264"/>
    </row>
    <row r="7679" spans="1:4" ht="15" x14ac:dyDescent="0.25">
      <c r="A7679" s="264"/>
      <c r="B7679" s="49"/>
      <c r="C7679" s="264"/>
      <c r="D7679" s="264"/>
    </row>
    <row r="7680" spans="1:4" ht="15" x14ac:dyDescent="0.25">
      <c r="A7680" s="264"/>
      <c r="B7680" s="49"/>
      <c r="C7680" s="264"/>
      <c r="D7680" s="264"/>
    </row>
    <row r="7681" spans="1:4" ht="15" x14ac:dyDescent="0.25">
      <c r="A7681" s="264"/>
      <c r="B7681" s="49"/>
      <c r="C7681" s="264"/>
      <c r="D7681" s="264"/>
    </row>
    <row r="7682" spans="1:4" ht="15" x14ac:dyDescent="0.25">
      <c r="A7682" s="264"/>
      <c r="B7682" s="49"/>
      <c r="C7682" s="264"/>
      <c r="D7682" s="264"/>
    </row>
    <row r="7683" spans="1:4" ht="15" x14ac:dyDescent="0.25">
      <c r="A7683" s="264"/>
      <c r="B7683" s="49"/>
      <c r="C7683" s="264"/>
      <c r="D7683" s="264"/>
    </row>
    <row r="7684" spans="1:4" ht="15" x14ac:dyDescent="0.25">
      <c r="A7684" s="264"/>
      <c r="B7684" s="49"/>
      <c r="C7684" s="264"/>
      <c r="D7684" s="264"/>
    </row>
    <row r="7685" spans="1:4" ht="15" x14ac:dyDescent="0.25">
      <c r="A7685" s="264"/>
      <c r="B7685" s="49"/>
      <c r="C7685" s="264"/>
      <c r="D7685" s="264"/>
    </row>
    <row r="7686" spans="1:4" ht="15" x14ac:dyDescent="0.25">
      <c r="A7686" s="264"/>
      <c r="B7686" s="49"/>
      <c r="C7686" s="264"/>
      <c r="D7686" s="264"/>
    </row>
    <row r="7687" spans="1:4" ht="15" x14ac:dyDescent="0.25">
      <c r="A7687" s="264"/>
      <c r="B7687" s="49"/>
      <c r="C7687" s="264"/>
      <c r="D7687" s="264"/>
    </row>
    <row r="7688" spans="1:4" ht="15" x14ac:dyDescent="0.25">
      <c r="A7688" s="264"/>
      <c r="B7688" s="49"/>
      <c r="C7688" s="264"/>
      <c r="D7688" s="264"/>
    </row>
    <row r="7689" spans="1:4" ht="15" x14ac:dyDescent="0.25">
      <c r="A7689" s="264"/>
      <c r="B7689" s="49"/>
      <c r="C7689" s="264"/>
      <c r="D7689" s="264"/>
    </row>
    <row r="7690" spans="1:4" ht="15" x14ac:dyDescent="0.25">
      <c r="A7690" s="264"/>
      <c r="B7690" s="49"/>
      <c r="C7690" s="264"/>
      <c r="D7690" s="264"/>
    </row>
    <row r="7691" spans="1:4" ht="15" x14ac:dyDescent="0.25">
      <c r="A7691" s="264"/>
      <c r="B7691" s="49"/>
      <c r="C7691" s="264"/>
      <c r="D7691" s="264"/>
    </row>
    <row r="7692" spans="1:4" ht="15" x14ac:dyDescent="0.25">
      <c r="A7692" s="264"/>
      <c r="B7692" s="49"/>
      <c r="C7692" s="264"/>
      <c r="D7692" s="264"/>
    </row>
    <row r="7693" spans="1:4" ht="15" x14ac:dyDescent="0.25">
      <c r="A7693" s="264"/>
      <c r="B7693" s="49"/>
      <c r="C7693" s="264"/>
      <c r="D7693" s="264"/>
    </row>
    <row r="7694" spans="1:4" ht="15" x14ac:dyDescent="0.25">
      <c r="A7694" s="264"/>
      <c r="B7694" s="49"/>
      <c r="C7694" s="264"/>
      <c r="D7694" s="264"/>
    </row>
    <row r="7695" spans="1:4" ht="15" x14ac:dyDescent="0.25">
      <c r="A7695" s="264"/>
      <c r="B7695" s="49"/>
      <c r="C7695" s="264"/>
      <c r="D7695" s="264"/>
    </row>
    <row r="7696" spans="1:4" ht="15" x14ac:dyDescent="0.25">
      <c r="A7696" s="264"/>
      <c r="B7696" s="49"/>
      <c r="C7696" s="264"/>
      <c r="D7696" s="264"/>
    </row>
    <row r="7697" spans="1:4" ht="15" x14ac:dyDescent="0.25">
      <c r="A7697" s="264"/>
      <c r="B7697" s="49"/>
      <c r="C7697" s="264"/>
      <c r="D7697" s="264"/>
    </row>
    <row r="7698" spans="1:4" ht="15" x14ac:dyDescent="0.25">
      <c r="A7698" s="264"/>
      <c r="B7698" s="49"/>
      <c r="C7698" s="264"/>
      <c r="D7698" s="264"/>
    </row>
    <row r="7699" spans="1:4" ht="15" x14ac:dyDescent="0.25">
      <c r="A7699" s="264"/>
      <c r="B7699" s="49"/>
      <c r="C7699" s="264"/>
      <c r="D7699" s="264"/>
    </row>
    <row r="7700" spans="1:4" ht="15" x14ac:dyDescent="0.25">
      <c r="A7700" s="264"/>
      <c r="B7700" s="49"/>
      <c r="C7700" s="264"/>
      <c r="D7700" s="264"/>
    </row>
    <row r="7701" spans="1:4" ht="15" x14ac:dyDescent="0.25">
      <c r="A7701" s="264"/>
      <c r="B7701" s="49"/>
      <c r="C7701" s="264"/>
      <c r="D7701" s="264"/>
    </row>
    <row r="7702" spans="1:4" ht="15" x14ac:dyDescent="0.25">
      <c r="A7702" s="264"/>
      <c r="B7702" s="49"/>
      <c r="C7702" s="264"/>
      <c r="D7702" s="264"/>
    </row>
    <row r="7703" spans="1:4" ht="15" x14ac:dyDescent="0.25">
      <c r="A7703" s="264"/>
      <c r="B7703" s="49"/>
      <c r="C7703" s="264"/>
      <c r="D7703" s="264"/>
    </row>
    <row r="7704" spans="1:4" ht="15" x14ac:dyDescent="0.25">
      <c r="A7704" s="264"/>
      <c r="B7704" s="49"/>
      <c r="C7704" s="264"/>
      <c r="D7704" s="264"/>
    </row>
    <row r="7705" spans="1:4" ht="15" x14ac:dyDescent="0.25">
      <c r="A7705" s="264"/>
      <c r="B7705" s="49"/>
      <c r="C7705" s="264"/>
      <c r="D7705" s="264"/>
    </row>
    <row r="7706" spans="1:4" ht="15" x14ac:dyDescent="0.25">
      <c r="A7706" s="264"/>
      <c r="B7706" s="49"/>
      <c r="C7706" s="264"/>
      <c r="D7706" s="264"/>
    </row>
    <row r="7707" spans="1:4" ht="15" x14ac:dyDescent="0.25">
      <c r="A7707" s="264"/>
      <c r="B7707" s="49"/>
      <c r="C7707" s="264"/>
      <c r="D7707" s="264"/>
    </row>
    <row r="7708" spans="1:4" ht="15" x14ac:dyDescent="0.25">
      <c r="A7708" s="264"/>
      <c r="B7708" s="49"/>
      <c r="C7708" s="264"/>
      <c r="D7708" s="264"/>
    </row>
    <row r="7709" spans="1:4" ht="15" x14ac:dyDescent="0.25">
      <c r="A7709" s="264"/>
      <c r="B7709" s="49"/>
      <c r="C7709" s="264"/>
      <c r="D7709" s="264"/>
    </row>
    <row r="7710" spans="1:4" ht="15" x14ac:dyDescent="0.25">
      <c r="A7710" s="264"/>
      <c r="B7710" s="49"/>
      <c r="C7710" s="264"/>
      <c r="D7710" s="264"/>
    </row>
    <row r="7711" spans="1:4" ht="15" x14ac:dyDescent="0.25">
      <c r="A7711" s="264"/>
      <c r="B7711" s="49"/>
      <c r="C7711" s="264"/>
      <c r="D7711" s="264"/>
    </row>
    <row r="7712" spans="1:4" ht="15" x14ac:dyDescent="0.25">
      <c r="A7712" s="264"/>
      <c r="B7712" s="49"/>
      <c r="C7712" s="264"/>
      <c r="D7712" s="264"/>
    </row>
    <row r="7713" spans="1:4" ht="15" x14ac:dyDescent="0.25">
      <c r="A7713" s="264"/>
      <c r="B7713" s="49"/>
      <c r="C7713" s="264"/>
      <c r="D7713" s="264"/>
    </row>
    <row r="7714" spans="1:4" ht="15" x14ac:dyDescent="0.25">
      <c r="A7714" s="264"/>
      <c r="B7714" s="49"/>
      <c r="C7714" s="264"/>
      <c r="D7714" s="264"/>
    </row>
    <row r="7715" spans="1:4" ht="15" x14ac:dyDescent="0.25">
      <c r="A7715" s="264"/>
      <c r="B7715" s="49"/>
      <c r="C7715" s="264"/>
      <c r="D7715" s="264"/>
    </row>
    <row r="7716" spans="1:4" ht="15" x14ac:dyDescent="0.25">
      <c r="A7716" s="264"/>
      <c r="B7716" s="49"/>
      <c r="C7716" s="264"/>
      <c r="D7716" s="264"/>
    </row>
    <row r="7717" spans="1:4" ht="15" x14ac:dyDescent="0.25">
      <c r="A7717" s="264"/>
      <c r="B7717" s="49"/>
      <c r="C7717" s="264"/>
      <c r="D7717" s="264"/>
    </row>
    <row r="7718" spans="1:4" ht="15" x14ac:dyDescent="0.25">
      <c r="A7718" s="264"/>
      <c r="B7718" s="49"/>
      <c r="C7718" s="264"/>
      <c r="D7718" s="264"/>
    </row>
    <row r="7719" spans="1:4" ht="15" x14ac:dyDescent="0.25">
      <c r="A7719" s="264"/>
      <c r="B7719" s="49"/>
      <c r="C7719" s="264"/>
      <c r="D7719" s="264"/>
    </row>
    <row r="7720" spans="1:4" ht="15" x14ac:dyDescent="0.25">
      <c r="A7720" s="264"/>
      <c r="B7720" s="49"/>
      <c r="C7720" s="264"/>
      <c r="D7720" s="264"/>
    </row>
    <row r="7721" spans="1:4" ht="15" x14ac:dyDescent="0.25">
      <c r="A7721" s="264"/>
      <c r="B7721" s="49"/>
      <c r="C7721" s="264"/>
      <c r="D7721" s="264"/>
    </row>
    <row r="7722" spans="1:4" ht="15" x14ac:dyDescent="0.25">
      <c r="A7722" s="264"/>
      <c r="B7722" s="49"/>
      <c r="C7722" s="264"/>
      <c r="D7722" s="264"/>
    </row>
    <row r="7723" spans="1:4" ht="15" x14ac:dyDescent="0.25">
      <c r="A7723" s="264"/>
      <c r="B7723" s="49"/>
      <c r="C7723" s="264"/>
      <c r="D7723" s="264"/>
    </row>
    <row r="7724" spans="1:4" ht="15" x14ac:dyDescent="0.25">
      <c r="A7724" s="264"/>
      <c r="B7724" s="49"/>
      <c r="C7724" s="264"/>
      <c r="D7724" s="264"/>
    </row>
    <row r="7725" spans="1:4" ht="15" x14ac:dyDescent="0.25">
      <c r="A7725" s="264"/>
      <c r="B7725" s="49"/>
      <c r="C7725" s="264"/>
      <c r="D7725" s="264"/>
    </row>
    <row r="7726" spans="1:4" ht="15" x14ac:dyDescent="0.25">
      <c r="A7726" s="264"/>
      <c r="B7726" s="49"/>
      <c r="C7726" s="264"/>
      <c r="D7726" s="264"/>
    </row>
    <row r="7727" spans="1:4" ht="15" x14ac:dyDescent="0.25">
      <c r="A7727" s="264"/>
      <c r="B7727" s="49"/>
      <c r="C7727" s="264"/>
      <c r="D7727" s="264"/>
    </row>
    <row r="7728" spans="1:4" ht="15" x14ac:dyDescent="0.25">
      <c r="A7728" s="264"/>
      <c r="B7728" s="49"/>
      <c r="C7728" s="264"/>
      <c r="D7728" s="264"/>
    </row>
    <row r="7729" spans="1:4" ht="15" x14ac:dyDescent="0.25">
      <c r="A7729" s="264"/>
      <c r="B7729" s="49"/>
      <c r="C7729" s="264"/>
      <c r="D7729" s="264"/>
    </row>
    <row r="7730" spans="1:4" ht="15" x14ac:dyDescent="0.25">
      <c r="A7730" s="264"/>
      <c r="B7730" s="49"/>
      <c r="C7730" s="264"/>
      <c r="D7730" s="264"/>
    </row>
    <row r="7731" spans="1:4" ht="15" x14ac:dyDescent="0.25">
      <c r="A7731" s="264"/>
      <c r="B7731" s="49"/>
      <c r="C7731" s="264"/>
      <c r="D7731" s="264"/>
    </row>
    <row r="7732" spans="1:4" ht="15" x14ac:dyDescent="0.25">
      <c r="A7732" s="264"/>
      <c r="B7732" s="49"/>
      <c r="C7732" s="264"/>
      <c r="D7732" s="264"/>
    </row>
    <row r="7733" spans="1:4" ht="15" x14ac:dyDescent="0.25">
      <c r="A7733" s="264"/>
      <c r="B7733" s="49"/>
      <c r="C7733" s="264"/>
      <c r="D7733" s="264"/>
    </row>
    <row r="7734" spans="1:4" ht="15" x14ac:dyDescent="0.25">
      <c r="A7734" s="264"/>
      <c r="B7734" s="49"/>
      <c r="C7734" s="264"/>
      <c r="D7734" s="264"/>
    </row>
    <row r="7735" spans="1:4" ht="15" x14ac:dyDescent="0.25">
      <c r="A7735" s="264"/>
      <c r="B7735" s="49"/>
      <c r="C7735" s="264"/>
      <c r="D7735" s="264"/>
    </row>
    <row r="7736" spans="1:4" ht="15" x14ac:dyDescent="0.25">
      <c r="A7736" s="264"/>
      <c r="B7736" s="49"/>
      <c r="C7736" s="264"/>
      <c r="D7736" s="264"/>
    </row>
    <row r="7737" spans="1:4" ht="15" x14ac:dyDescent="0.25">
      <c r="A7737" s="264"/>
      <c r="B7737" s="49"/>
      <c r="C7737" s="264"/>
      <c r="D7737" s="264"/>
    </row>
    <row r="7738" spans="1:4" ht="15" x14ac:dyDescent="0.25">
      <c r="A7738" s="264"/>
      <c r="B7738" s="49"/>
      <c r="C7738" s="264"/>
      <c r="D7738" s="264"/>
    </row>
    <row r="7739" spans="1:4" ht="15" x14ac:dyDescent="0.25">
      <c r="A7739" s="264"/>
      <c r="B7739" s="49"/>
      <c r="C7739" s="264"/>
      <c r="D7739" s="264"/>
    </row>
    <row r="7740" spans="1:4" ht="15" x14ac:dyDescent="0.25">
      <c r="A7740" s="264"/>
      <c r="B7740" s="49"/>
      <c r="C7740" s="264"/>
      <c r="D7740" s="264"/>
    </row>
    <row r="7741" spans="1:4" ht="15" x14ac:dyDescent="0.25">
      <c r="A7741" s="264"/>
      <c r="B7741" s="49"/>
      <c r="C7741" s="264"/>
      <c r="D7741" s="264"/>
    </row>
    <row r="7742" spans="1:4" ht="15" x14ac:dyDescent="0.25">
      <c r="A7742" s="264"/>
      <c r="B7742" s="49"/>
      <c r="C7742" s="264"/>
      <c r="D7742" s="264"/>
    </row>
    <row r="7743" spans="1:4" ht="15" x14ac:dyDescent="0.25">
      <c r="A7743" s="264"/>
      <c r="B7743" s="49"/>
      <c r="C7743" s="264"/>
      <c r="D7743" s="264"/>
    </row>
    <row r="7744" spans="1:4" ht="15" x14ac:dyDescent="0.25">
      <c r="A7744" s="264"/>
      <c r="B7744" s="49"/>
      <c r="C7744" s="264"/>
      <c r="D7744" s="264"/>
    </row>
    <row r="7745" spans="1:4" ht="15" x14ac:dyDescent="0.25">
      <c r="A7745" s="264"/>
      <c r="B7745" s="49"/>
      <c r="C7745" s="264"/>
      <c r="D7745" s="264"/>
    </row>
    <row r="7746" spans="1:4" ht="15" x14ac:dyDescent="0.25">
      <c r="A7746" s="264"/>
      <c r="B7746" s="49"/>
      <c r="C7746" s="264"/>
      <c r="D7746" s="264"/>
    </row>
    <row r="7747" spans="1:4" ht="15" x14ac:dyDescent="0.25">
      <c r="A7747" s="264"/>
      <c r="B7747" s="49"/>
      <c r="C7747" s="264"/>
      <c r="D7747" s="264"/>
    </row>
    <row r="7748" spans="1:4" ht="15" x14ac:dyDescent="0.25">
      <c r="A7748" s="264"/>
      <c r="B7748" s="49"/>
      <c r="C7748" s="264"/>
      <c r="D7748" s="264"/>
    </row>
    <row r="7749" spans="1:4" ht="15" x14ac:dyDescent="0.25">
      <c r="A7749" s="264"/>
      <c r="B7749" s="49"/>
      <c r="C7749" s="264"/>
      <c r="D7749" s="264"/>
    </row>
    <row r="7750" spans="1:4" ht="15" x14ac:dyDescent="0.25">
      <c r="A7750" s="264"/>
      <c r="B7750" s="49"/>
      <c r="C7750" s="264"/>
      <c r="D7750" s="264"/>
    </row>
    <row r="7751" spans="1:4" ht="15" x14ac:dyDescent="0.25">
      <c r="A7751" s="264"/>
      <c r="B7751" s="49"/>
      <c r="C7751" s="264"/>
      <c r="D7751" s="264"/>
    </row>
    <row r="7752" spans="1:4" ht="15" x14ac:dyDescent="0.25">
      <c r="A7752" s="264"/>
      <c r="B7752" s="49"/>
      <c r="C7752" s="264"/>
      <c r="D7752" s="264"/>
    </row>
    <row r="7753" spans="1:4" ht="15" x14ac:dyDescent="0.25">
      <c r="A7753" s="264"/>
      <c r="B7753" s="49"/>
      <c r="C7753" s="264"/>
      <c r="D7753" s="264"/>
    </row>
    <row r="7754" spans="1:4" ht="15" x14ac:dyDescent="0.25">
      <c r="A7754" s="264"/>
      <c r="B7754" s="49"/>
      <c r="C7754" s="264"/>
      <c r="D7754" s="264"/>
    </row>
    <row r="7755" spans="1:4" ht="15" x14ac:dyDescent="0.25">
      <c r="A7755" s="264"/>
      <c r="B7755" s="49"/>
      <c r="C7755" s="264"/>
      <c r="D7755" s="264"/>
    </row>
    <row r="7756" spans="1:4" ht="15" x14ac:dyDescent="0.25">
      <c r="A7756" s="264"/>
      <c r="B7756" s="49"/>
      <c r="C7756" s="264"/>
      <c r="D7756" s="264"/>
    </row>
    <row r="7757" spans="1:4" ht="15" x14ac:dyDescent="0.25">
      <c r="A7757" s="264"/>
      <c r="B7757" s="49"/>
      <c r="C7757" s="264"/>
      <c r="D7757" s="264"/>
    </row>
    <row r="7758" spans="1:4" ht="15" x14ac:dyDescent="0.25">
      <c r="A7758" s="264"/>
      <c r="B7758" s="49"/>
      <c r="C7758" s="264"/>
      <c r="D7758" s="264"/>
    </row>
    <row r="7759" spans="1:4" ht="15" x14ac:dyDescent="0.25">
      <c r="A7759" s="264"/>
      <c r="B7759" s="49"/>
      <c r="C7759" s="264"/>
      <c r="D7759" s="264"/>
    </row>
    <row r="7760" spans="1:4" ht="15" x14ac:dyDescent="0.25">
      <c r="A7760" s="264"/>
      <c r="B7760" s="49"/>
      <c r="C7760" s="264"/>
      <c r="D7760" s="264"/>
    </row>
    <row r="7761" spans="1:4" ht="15" x14ac:dyDescent="0.25">
      <c r="A7761" s="264"/>
      <c r="B7761" s="49"/>
      <c r="C7761" s="264"/>
      <c r="D7761" s="264"/>
    </row>
    <row r="7762" spans="1:4" ht="15" x14ac:dyDescent="0.25">
      <c r="A7762" s="264"/>
      <c r="B7762" s="49"/>
      <c r="C7762" s="264"/>
      <c r="D7762" s="264"/>
    </row>
    <row r="7763" spans="1:4" ht="15" x14ac:dyDescent="0.25">
      <c r="A7763" s="264"/>
      <c r="B7763" s="49"/>
      <c r="C7763" s="264"/>
      <c r="D7763" s="264"/>
    </row>
    <row r="7764" spans="1:4" ht="15" x14ac:dyDescent="0.25">
      <c r="A7764" s="264"/>
      <c r="B7764" s="49"/>
      <c r="C7764" s="264"/>
      <c r="D7764" s="264"/>
    </row>
    <row r="7765" spans="1:4" ht="15" x14ac:dyDescent="0.25">
      <c r="A7765" s="264"/>
      <c r="B7765" s="49"/>
      <c r="C7765" s="264"/>
      <c r="D7765" s="264"/>
    </row>
    <row r="7766" spans="1:4" ht="15" x14ac:dyDescent="0.25">
      <c r="A7766" s="264"/>
      <c r="B7766" s="49"/>
      <c r="C7766" s="264"/>
      <c r="D7766" s="264"/>
    </row>
    <row r="7767" spans="1:4" ht="15" x14ac:dyDescent="0.25">
      <c r="A7767" s="264"/>
      <c r="B7767" s="49"/>
      <c r="C7767" s="264"/>
      <c r="D7767" s="264"/>
    </row>
    <row r="7768" spans="1:4" ht="15" x14ac:dyDescent="0.25">
      <c r="A7768" s="264"/>
      <c r="B7768" s="49"/>
      <c r="C7768" s="264"/>
      <c r="D7768" s="264"/>
    </row>
    <row r="7769" spans="1:4" ht="15" x14ac:dyDescent="0.25">
      <c r="A7769" s="264"/>
      <c r="B7769" s="49"/>
      <c r="C7769" s="264"/>
      <c r="D7769" s="264"/>
    </row>
    <row r="7770" spans="1:4" ht="15" x14ac:dyDescent="0.25">
      <c r="A7770" s="264"/>
      <c r="B7770" s="49"/>
      <c r="C7770" s="264"/>
      <c r="D7770" s="264"/>
    </row>
    <row r="7771" spans="1:4" ht="15" x14ac:dyDescent="0.25">
      <c r="A7771" s="264"/>
      <c r="B7771" s="49"/>
      <c r="C7771" s="264"/>
      <c r="D7771" s="264"/>
    </row>
    <row r="7772" spans="1:4" ht="15" x14ac:dyDescent="0.25">
      <c r="A7772" s="264"/>
      <c r="B7772" s="49"/>
      <c r="C7772" s="264"/>
      <c r="D7772" s="264"/>
    </row>
    <row r="7773" spans="1:4" ht="15" x14ac:dyDescent="0.25">
      <c r="A7773" s="264"/>
      <c r="B7773" s="49"/>
      <c r="C7773" s="264"/>
      <c r="D7773" s="264"/>
    </row>
    <row r="7774" spans="1:4" ht="15" x14ac:dyDescent="0.25">
      <c r="A7774" s="264"/>
      <c r="B7774" s="49"/>
      <c r="C7774" s="264"/>
      <c r="D7774" s="264"/>
    </row>
    <row r="7775" spans="1:4" ht="15" x14ac:dyDescent="0.25">
      <c r="A7775" s="264"/>
      <c r="B7775" s="49"/>
      <c r="C7775" s="264"/>
      <c r="D7775" s="264"/>
    </row>
    <row r="7776" spans="1:4" ht="15" x14ac:dyDescent="0.25">
      <c r="A7776" s="264"/>
      <c r="B7776" s="49"/>
      <c r="C7776" s="264"/>
      <c r="D7776" s="264"/>
    </row>
    <row r="7777" spans="1:4" ht="15" x14ac:dyDescent="0.25">
      <c r="A7777" s="264"/>
      <c r="B7777" s="49"/>
      <c r="C7777" s="264"/>
      <c r="D7777" s="264"/>
    </row>
    <row r="7778" spans="1:4" ht="15" x14ac:dyDescent="0.25">
      <c r="A7778" s="264"/>
      <c r="B7778" s="49"/>
      <c r="C7778" s="264"/>
      <c r="D7778" s="264"/>
    </row>
    <row r="7779" spans="1:4" ht="15" x14ac:dyDescent="0.25">
      <c r="A7779" s="264"/>
      <c r="B7779" s="49"/>
      <c r="C7779" s="264"/>
      <c r="D7779" s="264"/>
    </row>
    <row r="7780" spans="1:4" ht="15" x14ac:dyDescent="0.25">
      <c r="A7780" s="264"/>
      <c r="B7780" s="49"/>
      <c r="C7780" s="264"/>
      <c r="D7780" s="264"/>
    </row>
    <row r="7781" spans="1:4" ht="15" x14ac:dyDescent="0.25">
      <c r="A7781" s="264"/>
      <c r="B7781" s="49"/>
      <c r="C7781" s="264"/>
      <c r="D7781" s="264"/>
    </row>
    <row r="7782" spans="1:4" ht="15" x14ac:dyDescent="0.25">
      <c r="A7782" s="264"/>
      <c r="B7782" s="49"/>
      <c r="C7782" s="264"/>
      <c r="D7782" s="264"/>
    </row>
    <row r="7783" spans="1:4" ht="15" x14ac:dyDescent="0.25">
      <c r="A7783" s="264"/>
      <c r="B7783" s="49"/>
      <c r="C7783" s="264"/>
      <c r="D7783" s="264"/>
    </row>
    <row r="7784" spans="1:4" ht="15" x14ac:dyDescent="0.25">
      <c r="A7784" s="264"/>
      <c r="B7784" s="49"/>
      <c r="C7784" s="264"/>
      <c r="D7784" s="264"/>
    </row>
    <row r="7785" spans="1:4" ht="15" x14ac:dyDescent="0.25">
      <c r="A7785" s="264"/>
      <c r="B7785" s="49"/>
      <c r="C7785" s="264"/>
      <c r="D7785" s="264"/>
    </row>
    <row r="7786" spans="1:4" ht="15" x14ac:dyDescent="0.25">
      <c r="A7786" s="264"/>
      <c r="B7786" s="49"/>
      <c r="C7786" s="264"/>
      <c r="D7786" s="264"/>
    </row>
    <row r="7787" spans="1:4" ht="15" x14ac:dyDescent="0.25">
      <c r="A7787" s="264"/>
      <c r="B7787" s="49"/>
      <c r="C7787" s="264"/>
      <c r="D7787" s="264"/>
    </row>
    <row r="7788" spans="1:4" ht="15" x14ac:dyDescent="0.25">
      <c r="A7788" s="264"/>
      <c r="B7788" s="49"/>
      <c r="C7788" s="264"/>
      <c r="D7788" s="264"/>
    </row>
    <row r="7789" spans="1:4" ht="15" x14ac:dyDescent="0.25">
      <c r="A7789" s="264"/>
      <c r="B7789" s="49"/>
      <c r="C7789" s="264"/>
      <c r="D7789" s="264"/>
    </row>
    <row r="7790" spans="1:4" ht="15" x14ac:dyDescent="0.25">
      <c r="A7790" s="264"/>
      <c r="B7790" s="49"/>
      <c r="C7790" s="264"/>
      <c r="D7790" s="264"/>
    </row>
    <row r="7791" spans="1:4" ht="15" x14ac:dyDescent="0.25">
      <c r="A7791" s="264"/>
      <c r="B7791" s="49"/>
      <c r="C7791" s="264"/>
      <c r="D7791" s="264"/>
    </row>
    <row r="7792" spans="1:4" ht="15" x14ac:dyDescent="0.25">
      <c r="A7792" s="264"/>
      <c r="B7792" s="49"/>
      <c r="C7792" s="264"/>
      <c r="D7792" s="264"/>
    </row>
    <row r="7793" spans="1:4" ht="15" x14ac:dyDescent="0.25">
      <c r="A7793" s="264"/>
      <c r="B7793" s="49"/>
      <c r="C7793" s="264"/>
      <c r="D7793" s="264"/>
    </row>
    <row r="7794" spans="1:4" ht="15" x14ac:dyDescent="0.25">
      <c r="A7794" s="264"/>
      <c r="B7794" s="49"/>
      <c r="C7794" s="264"/>
      <c r="D7794" s="264"/>
    </row>
    <row r="7795" spans="1:4" ht="15" x14ac:dyDescent="0.25">
      <c r="A7795" s="264"/>
      <c r="B7795" s="49"/>
      <c r="C7795" s="264"/>
      <c r="D7795" s="264"/>
    </row>
    <row r="7796" spans="1:4" ht="15" x14ac:dyDescent="0.25">
      <c r="A7796" s="264"/>
      <c r="B7796" s="49"/>
      <c r="C7796" s="264"/>
      <c r="D7796" s="264"/>
    </row>
    <row r="7797" spans="1:4" ht="15" x14ac:dyDescent="0.25">
      <c r="A7797" s="264"/>
      <c r="B7797" s="49"/>
      <c r="C7797" s="264"/>
      <c r="D7797" s="264"/>
    </row>
    <row r="7798" spans="1:4" ht="15" x14ac:dyDescent="0.25">
      <c r="A7798" s="264"/>
      <c r="B7798" s="49"/>
      <c r="C7798" s="264"/>
      <c r="D7798" s="264"/>
    </row>
    <row r="7799" spans="1:4" ht="15" x14ac:dyDescent="0.25">
      <c r="A7799" s="264"/>
      <c r="B7799" s="49"/>
      <c r="C7799" s="264"/>
      <c r="D7799" s="264"/>
    </row>
    <row r="7800" spans="1:4" ht="15" x14ac:dyDescent="0.25">
      <c r="A7800" s="264"/>
      <c r="B7800" s="49"/>
      <c r="C7800" s="264"/>
      <c r="D7800" s="264"/>
    </row>
    <row r="7801" spans="1:4" ht="15" x14ac:dyDescent="0.25">
      <c r="A7801" s="264"/>
      <c r="B7801" s="49"/>
      <c r="C7801" s="264"/>
      <c r="D7801" s="264"/>
    </row>
    <row r="7802" spans="1:4" ht="15" x14ac:dyDescent="0.25">
      <c r="A7802" s="264"/>
      <c r="B7802" s="49"/>
      <c r="C7802" s="264"/>
      <c r="D7802" s="264"/>
    </row>
    <row r="7803" spans="1:4" ht="15" x14ac:dyDescent="0.25">
      <c r="A7803" s="264"/>
      <c r="B7803" s="49"/>
      <c r="C7803" s="264"/>
      <c r="D7803" s="264"/>
    </row>
    <row r="7804" spans="1:4" ht="15" x14ac:dyDescent="0.25">
      <c r="A7804" s="264"/>
      <c r="B7804" s="49"/>
      <c r="C7804" s="264"/>
      <c r="D7804" s="264"/>
    </row>
    <row r="7805" spans="1:4" ht="15" x14ac:dyDescent="0.25">
      <c r="A7805" s="264"/>
      <c r="B7805" s="49"/>
      <c r="C7805" s="264"/>
      <c r="D7805" s="264"/>
    </row>
    <row r="7806" spans="1:4" ht="15" x14ac:dyDescent="0.25">
      <c r="A7806" s="264"/>
      <c r="B7806" s="49"/>
      <c r="C7806" s="264"/>
      <c r="D7806" s="264"/>
    </row>
    <row r="7807" spans="1:4" ht="15" x14ac:dyDescent="0.25">
      <c r="A7807" s="264"/>
      <c r="B7807" s="49"/>
      <c r="C7807" s="264"/>
      <c r="D7807" s="264"/>
    </row>
    <row r="7808" spans="1:4" ht="15" x14ac:dyDescent="0.25">
      <c r="A7808" s="264"/>
      <c r="B7808" s="49"/>
      <c r="C7808" s="264"/>
      <c r="D7808" s="264"/>
    </row>
    <row r="7809" spans="1:4" ht="15" x14ac:dyDescent="0.25">
      <c r="A7809" s="264"/>
      <c r="B7809" s="49"/>
      <c r="C7809" s="264"/>
      <c r="D7809" s="264"/>
    </row>
    <row r="7810" spans="1:4" ht="15" x14ac:dyDescent="0.25">
      <c r="A7810" s="264"/>
      <c r="B7810" s="49"/>
      <c r="C7810" s="264"/>
      <c r="D7810" s="264"/>
    </row>
    <row r="7811" spans="1:4" ht="15" x14ac:dyDescent="0.25">
      <c r="A7811" s="264"/>
      <c r="B7811" s="49"/>
      <c r="C7811" s="264"/>
      <c r="D7811" s="264"/>
    </row>
    <row r="7812" spans="1:4" ht="15" x14ac:dyDescent="0.25">
      <c r="A7812" s="264"/>
      <c r="B7812" s="49"/>
      <c r="C7812" s="264"/>
      <c r="D7812" s="264"/>
    </row>
    <row r="7813" spans="1:4" ht="15" x14ac:dyDescent="0.25">
      <c r="A7813" s="264"/>
      <c r="B7813" s="49"/>
      <c r="C7813" s="264"/>
      <c r="D7813" s="264"/>
    </row>
    <row r="7814" spans="1:4" ht="15" x14ac:dyDescent="0.25">
      <c r="A7814" s="264"/>
      <c r="B7814" s="49"/>
      <c r="C7814" s="264"/>
      <c r="D7814" s="264"/>
    </row>
    <row r="7815" spans="1:4" ht="15" x14ac:dyDescent="0.25">
      <c r="A7815" s="264"/>
      <c r="B7815" s="49"/>
      <c r="C7815" s="264"/>
      <c r="D7815" s="264"/>
    </row>
    <row r="7816" spans="1:4" ht="15" x14ac:dyDescent="0.25">
      <c r="A7816" s="264"/>
      <c r="B7816" s="49"/>
      <c r="C7816" s="264"/>
      <c r="D7816" s="264"/>
    </row>
    <row r="7817" spans="1:4" ht="15" x14ac:dyDescent="0.25">
      <c r="A7817" s="264"/>
      <c r="B7817" s="49"/>
      <c r="C7817" s="264"/>
      <c r="D7817" s="264"/>
    </row>
    <row r="7818" spans="1:4" ht="15" x14ac:dyDescent="0.25">
      <c r="A7818" s="264"/>
      <c r="B7818" s="49"/>
      <c r="C7818" s="264"/>
      <c r="D7818" s="264"/>
    </row>
    <row r="7819" spans="1:4" ht="15" x14ac:dyDescent="0.25">
      <c r="A7819" s="264"/>
      <c r="B7819" s="49"/>
      <c r="C7819" s="264"/>
      <c r="D7819" s="264"/>
    </row>
    <row r="7820" spans="1:4" ht="15" x14ac:dyDescent="0.25">
      <c r="A7820" s="264"/>
      <c r="B7820" s="49"/>
      <c r="C7820" s="264"/>
      <c r="D7820" s="264"/>
    </row>
    <row r="7821" spans="1:4" ht="15" x14ac:dyDescent="0.25">
      <c r="A7821" s="264"/>
      <c r="B7821" s="49"/>
      <c r="C7821" s="264"/>
      <c r="D7821" s="264"/>
    </row>
    <row r="7822" spans="1:4" ht="15" x14ac:dyDescent="0.25">
      <c r="A7822" s="264"/>
      <c r="B7822" s="49"/>
      <c r="C7822" s="264"/>
      <c r="D7822" s="264"/>
    </row>
    <row r="7823" spans="1:4" ht="15" x14ac:dyDescent="0.25">
      <c r="A7823" s="264"/>
      <c r="B7823" s="49"/>
      <c r="C7823" s="264"/>
      <c r="D7823" s="264"/>
    </row>
    <row r="7824" spans="1:4" ht="15" x14ac:dyDescent="0.25">
      <c r="A7824" s="264"/>
      <c r="B7824" s="49"/>
      <c r="C7824" s="264"/>
      <c r="D7824" s="264"/>
    </row>
    <row r="7825" spans="1:4" ht="15" x14ac:dyDescent="0.25">
      <c r="A7825" s="264"/>
      <c r="B7825" s="49"/>
      <c r="C7825" s="264"/>
      <c r="D7825" s="264"/>
    </row>
    <row r="7826" spans="1:4" ht="15" x14ac:dyDescent="0.25">
      <c r="A7826" s="264"/>
      <c r="B7826" s="49"/>
      <c r="C7826" s="264"/>
      <c r="D7826" s="264"/>
    </row>
    <row r="7827" spans="1:4" ht="15" x14ac:dyDescent="0.25">
      <c r="A7827" s="264"/>
      <c r="B7827" s="49"/>
      <c r="C7827" s="264"/>
      <c r="D7827" s="264"/>
    </row>
    <row r="7828" spans="1:4" ht="15" x14ac:dyDescent="0.25">
      <c r="A7828" s="264"/>
      <c r="B7828" s="49"/>
      <c r="C7828" s="264"/>
      <c r="D7828" s="264"/>
    </row>
    <row r="7829" spans="1:4" ht="15" x14ac:dyDescent="0.25">
      <c r="A7829" s="264"/>
      <c r="B7829" s="49"/>
      <c r="C7829" s="264"/>
      <c r="D7829" s="264"/>
    </row>
    <row r="7830" spans="1:4" ht="15" x14ac:dyDescent="0.25">
      <c r="A7830" s="264"/>
      <c r="B7830" s="49"/>
      <c r="C7830" s="264"/>
      <c r="D7830" s="264"/>
    </row>
    <row r="7831" spans="1:4" ht="15" x14ac:dyDescent="0.25">
      <c r="A7831" s="264"/>
      <c r="B7831" s="49"/>
      <c r="C7831" s="264"/>
      <c r="D7831" s="264"/>
    </row>
    <row r="7832" spans="1:4" ht="15" x14ac:dyDescent="0.25">
      <c r="A7832" s="264"/>
      <c r="B7832" s="49"/>
      <c r="C7832" s="264"/>
      <c r="D7832" s="264"/>
    </row>
    <row r="7833" spans="1:4" ht="15" x14ac:dyDescent="0.25">
      <c r="A7833" s="264"/>
      <c r="B7833" s="49"/>
      <c r="C7833" s="264"/>
      <c r="D7833" s="264"/>
    </row>
    <row r="7834" spans="1:4" ht="15" x14ac:dyDescent="0.25">
      <c r="A7834" s="264"/>
      <c r="B7834" s="49"/>
      <c r="C7834" s="264"/>
      <c r="D7834" s="264"/>
    </row>
    <row r="7835" spans="1:4" ht="15" x14ac:dyDescent="0.25">
      <c r="A7835" s="264"/>
      <c r="B7835" s="49"/>
      <c r="C7835" s="264"/>
      <c r="D7835" s="264"/>
    </row>
    <row r="7836" spans="1:4" ht="15" x14ac:dyDescent="0.25">
      <c r="A7836" s="264"/>
      <c r="B7836" s="49"/>
      <c r="C7836" s="264"/>
      <c r="D7836" s="264"/>
    </row>
    <row r="7837" spans="1:4" ht="15" x14ac:dyDescent="0.25">
      <c r="A7837" s="264"/>
      <c r="B7837" s="49"/>
      <c r="C7837" s="264"/>
      <c r="D7837" s="264"/>
    </row>
    <row r="7838" spans="1:4" ht="15" x14ac:dyDescent="0.25">
      <c r="A7838" s="264"/>
      <c r="B7838" s="49"/>
      <c r="C7838" s="264"/>
      <c r="D7838" s="264"/>
    </row>
    <row r="7839" spans="1:4" ht="15" x14ac:dyDescent="0.25">
      <c r="A7839" s="264"/>
      <c r="B7839" s="49"/>
      <c r="C7839" s="264"/>
      <c r="D7839" s="264"/>
    </row>
    <row r="7840" spans="1:4" ht="15" x14ac:dyDescent="0.25">
      <c r="A7840" s="264"/>
      <c r="B7840" s="49"/>
      <c r="C7840" s="264"/>
      <c r="D7840" s="264"/>
    </row>
    <row r="7841" spans="1:4" ht="15" x14ac:dyDescent="0.25">
      <c r="A7841" s="264"/>
      <c r="B7841" s="49"/>
      <c r="C7841" s="264"/>
      <c r="D7841" s="264"/>
    </row>
    <row r="7842" spans="1:4" ht="15" x14ac:dyDescent="0.25">
      <c r="A7842" s="264"/>
      <c r="B7842" s="49"/>
      <c r="C7842" s="264"/>
      <c r="D7842" s="264"/>
    </row>
    <row r="7843" spans="1:4" ht="15" x14ac:dyDescent="0.25">
      <c r="A7843" s="264"/>
      <c r="B7843" s="49"/>
      <c r="C7843" s="264"/>
      <c r="D7843" s="264"/>
    </row>
    <row r="7844" spans="1:4" ht="15" x14ac:dyDescent="0.25">
      <c r="A7844" s="264"/>
      <c r="B7844" s="49"/>
      <c r="C7844" s="264"/>
      <c r="D7844" s="264"/>
    </row>
    <row r="7845" spans="1:4" ht="15" x14ac:dyDescent="0.25">
      <c r="A7845" s="264"/>
      <c r="B7845" s="49"/>
      <c r="C7845" s="264"/>
      <c r="D7845" s="264"/>
    </row>
    <row r="7846" spans="1:4" ht="15" x14ac:dyDescent="0.25">
      <c r="A7846" s="264"/>
      <c r="B7846" s="49"/>
      <c r="C7846" s="264"/>
      <c r="D7846" s="264"/>
    </row>
    <row r="7847" spans="1:4" ht="15" x14ac:dyDescent="0.25">
      <c r="A7847" s="264"/>
      <c r="B7847" s="49"/>
      <c r="C7847" s="264"/>
      <c r="D7847" s="264"/>
    </row>
    <row r="7848" spans="1:4" ht="15" x14ac:dyDescent="0.25">
      <c r="A7848" s="264"/>
      <c r="B7848" s="49"/>
      <c r="C7848" s="264"/>
      <c r="D7848" s="264"/>
    </row>
    <row r="7849" spans="1:4" ht="15" x14ac:dyDescent="0.25">
      <c r="A7849" s="264"/>
      <c r="B7849" s="49"/>
      <c r="C7849" s="264"/>
      <c r="D7849" s="264"/>
    </row>
    <row r="7850" spans="1:4" ht="15" x14ac:dyDescent="0.25">
      <c r="A7850" s="264"/>
      <c r="B7850" s="49"/>
      <c r="C7850" s="264"/>
      <c r="D7850" s="264"/>
    </row>
    <row r="7851" spans="1:4" ht="15" x14ac:dyDescent="0.25">
      <c r="A7851" s="264"/>
      <c r="B7851" s="49"/>
      <c r="C7851" s="264"/>
      <c r="D7851" s="264"/>
    </row>
    <row r="7852" spans="1:4" ht="15" x14ac:dyDescent="0.25">
      <c r="A7852" s="264"/>
      <c r="B7852" s="49"/>
      <c r="C7852" s="264"/>
      <c r="D7852" s="264"/>
    </row>
    <row r="7853" spans="1:4" ht="15" x14ac:dyDescent="0.25">
      <c r="A7853" s="264"/>
      <c r="B7853" s="49"/>
      <c r="C7853" s="264"/>
      <c r="D7853" s="264"/>
    </row>
    <row r="7854" spans="1:4" ht="15" x14ac:dyDescent="0.25">
      <c r="A7854" s="264"/>
      <c r="B7854" s="49"/>
      <c r="C7854" s="264"/>
      <c r="D7854" s="264"/>
    </row>
    <row r="7855" spans="1:4" ht="15" x14ac:dyDescent="0.25">
      <c r="A7855" s="264"/>
      <c r="B7855" s="49"/>
      <c r="C7855" s="264"/>
      <c r="D7855" s="264"/>
    </row>
    <row r="7856" spans="1:4" ht="15" x14ac:dyDescent="0.25">
      <c r="A7856" s="264"/>
      <c r="B7856" s="49"/>
      <c r="C7856" s="264"/>
      <c r="D7856" s="264"/>
    </row>
    <row r="7857" spans="1:4" ht="15" x14ac:dyDescent="0.25">
      <c r="A7857" s="264"/>
      <c r="B7857" s="49"/>
      <c r="C7857" s="264"/>
      <c r="D7857" s="264"/>
    </row>
    <row r="7858" spans="1:4" ht="15" x14ac:dyDescent="0.25">
      <c r="A7858" s="264"/>
      <c r="B7858" s="49"/>
      <c r="C7858" s="264"/>
      <c r="D7858" s="264"/>
    </row>
    <row r="7859" spans="1:4" ht="15" x14ac:dyDescent="0.25">
      <c r="A7859" s="264"/>
      <c r="B7859" s="49"/>
      <c r="C7859" s="264"/>
      <c r="D7859" s="264"/>
    </row>
    <row r="7860" spans="1:4" ht="15" x14ac:dyDescent="0.25">
      <c r="A7860" s="264"/>
      <c r="B7860" s="49"/>
      <c r="C7860" s="264"/>
      <c r="D7860" s="264"/>
    </row>
    <row r="7861" spans="1:4" ht="15" x14ac:dyDescent="0.25">
      <c r="A7861" s="264"/>
      <c r="B7861" s="49"/>
      <c r="C7861" s="264"/>
      <c r="D7861" s="264"/>
    </row>
    <row r="7862" spans="1:4" ht="15" x14ac:dyDescent="0.25">
      <c r="A7862" s="264"/>
      <c r="B7862" s="49"/>
      <c r="C7862" s="264"/>
      <c r="D7862" s="264"/>
    </row>
    <row r="7863" spans="1:4" ht="15" x14ac:dyDescent="0.25">
      <c r="A7863" s="264"/>
      <c r="B7863" s="49"/>
      <c r="C7863" s="264"/>
      <c r="D7863" s="273"/>
    </row>
    <row r="7864" spans="1:4" ht="15" x14ac:dyDescent="0.25">
      <c r="A7864" s="264"/>
      <c r="B7864" s="49"/>
      <c r="C7864" s="264"/>
      <c r="D7864" s="273"/>
    </row>
    <row r="7865" spans="1:4" ht="15" x14ac:dyDescent="0.25">
      <c r="A7865" s="264"/>
      <c r="B7865" s="49"/>
      <c r="C7865" s="264"/>
      <c r="D7865" s="273"/>
    </row>
    <row r="7866" spans="1:4" ht="15" x14ac:dyDescent="0.25">
      <c r="A7866" s="264"/>
      <c r="B7866" s="49"/>
      <c r="C7866" s="264"/>
      <c r="D7866" s="273"/>
    </row>
    <row r="7867" spans="1:4" ht="15" x14ac:dyDescent="0.25">
      <c r="A7867" s="264"/>
      <c r="B7867" s="49"/>
      <c r="C7867" s="264"/>
      <c r="D7867" s="264"/>
    </row>
    <row r="7868" spans="1:4" ht="15" x14ac:dyDescent="0.25">
      <c r="A7868" s="264"/>
      <c r="B7868" s="49"/>
      <c r="C7868" s="264"/>
      <c r="D7868" s="264"/>
    </row>
    <row r="7869" spans="1:4" ht="15" x14ac:dyDescent="0.25">
      <c r="A7869" s="264"/>
      <c r="B7869" s="49"/>
      <c r="C7869" s="264"/>
      <c r="D7869" s="264"/>
    </row>
    <row r="7870" spans="1:4" ht="15" x14ac:dyDescent="0.25">
      <c r="A7870" s="264"/>
      <c r="B7870" s="49"/>
      <c r="C7870" s="264"/>
      <c r="D7870" s="264"/>
    </row>
    <row r="7871" spans="1:4" ht="15" x14ac:dyDescent="0.25">
      <c r="A7871" s="264"/>
      <c r="B7871" s="49"/>
      <c r="C7871" s="264"/>
      <c r="D7871" s="264"/>
    </row>
    <row r="7872" spans="1:4" ht="15" x14ac:dyDescent="0.25">
      <c r="A7872" s="264"/>
      <c r="B7872" s="49"/>
      <c r="C7872" s="264"/>
      <c r="D7872" s="264"/>
    </row>
    <row r="7873" spans="1:4" ht="15" x14ac:dyDescent="0.25">
      <c r="A7873" s="264"/>
      <c r="B7873" s="49"/>
      <c r="C7873" s="264"/>
      <c r="D7873" s="273"/>
    </row>
    <row r="7874" spans="1:4" ht="15" x14ac:dyDescent="0.25">
      <c r="A7874" s="264"/>
      <c r="B7874" s="49"/>
      <c r="C7874" s="264"/>
      <c r="D7874" s="273"/>
    </row>
    <row r="7875" spans="1:4" ht="15" x14ac:dyDescent="0.25">
      <c r="A7875" s="264"/>
      <c r="B7875" s="49"/>
      <c r="C7875" s="264"/>
      <c r="D7875" s="264"/>
    </row>
    <row r="7876" spans="1:4" ht="15" x14ac:dyDescent="0.25">
      <c r="A7876" s="264"/>
      <c r="B7876" s="49"/>
      <c r="C7876" s="264"/>
      <c r="D7876" s="264"/>
    </row>
    <row r="7877" spans="1:4" ht="15" x14ac:dyDescent="0.25">
      <c r="A7877" s="264"/>
      <c r="B7877" s="49"/>
      <c r="C7877" s="264"/>
      <c r="D7877" s="264"/>
    </row>
    <row r="7878" spans="1:4" ht="15" x14ac:dyDescent="0.25">
      <c r="A7878" s="264"/>
      <c r="B7878" s="49"/>
      <c r="C7878" s="264"/>
      <c r="D7878" s="264"/>
    </row>
    <row r="7879" spans="1:4" ht="15" x14ac:dyDescent="0.25">
      <c r="A7879" s="264"/>
      <c r="B7879" s="49"/>
      <c r="C7879" s="264"/>
      <c r="D7879" s="264"/>
    </row>
    <row r="7880" spans="1:4" ht="15" x14ac:dyDescent="0.25">
      <c r="A7880" s="264"/>
      <c r="B7880" s="49"/>
      <c r="C7880" s="264"/>
      <c r="D7880" s="264"/>
    </row>
    <row r="7881" spans="1:4" ht="15" x14ac:dyDescent="0.25">
      <c r="A7881" s="264"/>
      <c r="B7881" s="49"/>
      <c r="C7881" s="264"/>
      <c r="D7881" s="264"/>
    </row>
    <row r="7882" spans="1:4" ht="15" x14ac:dyDescent="0.25">
      <c r="A7882" s="264"/>
      <c r="B7882" s="49"/>
      <c r="C7882" s="264"/>
      <c r="D7882" s="264"/>
    </row>
    <row r="7883" spans="1:4" ht="15" x14ac:dyDescent="0.25">
      <c r="A7883" s="264"/>
      <c r="B7883" s="49"/>
      <c r="C7883" s="264"/>
      <c r="D7883" s="273"/>
    </row>
    <row r="7884" spans="1:4" ht="15" x14ac:dyDescent="0.25">
      <c r="A7884" s="264"/>
      <c r="B7884" s="49"/>
      <c r="C7884" s="264"/>
      <c r="D7884" s="273"/>
    </row>
    <row r="7885" spans="1:4" ht="15" x14ac:dyDescent="0.25">
      <c r="A7885" s="264"/>
      <c r="B7885" s="49"/>
      <c r="C7885" s="264"/>
      <c r="D7885" s="273"/>
    </row>
    <row r="7886" spans="1:4" ht="15" x14ac:dyDescent="0.25">
      <c r="A7886" s="264"/>
      <c r="B7886" s="49"/>
      <c r="C7886" s="264"/>
      <c r="D7886" s="273"/>
    </row>
    <row r="7887" spans="1:4" ht="15" x14ac:dyDescent="0.25">
      <c r="A7887" s="264"/>
      <c r="B7887" s="49"/>
      <c r="C7887" s="264"/>
      <c r="D7887" s="264"/>
    </row>
    <row r="7888" spans="1:4" ht="15" x14ac:dyDescent="0.25">
      <c r="A7888" s="264"/>
      <c r="B7888" s="49"/>
      <c r="C7888" s="264"/>
      <c r="D7888" s="264"/>
    </row>
    <row r="7889" spans="1:4" ht="15" x14ac:dyDescent="0.25">
      <c r="A7889" s="264"/>
      <c r="B7889" s="49"/>
      <c r="C7889" s="264"/>
      <c r="D7889" s="264"/>
    </row>
    <row r="7890" spans="1:4" ht="15" x14ac:dyDescent="0.25">
      <c r="A7890" s="264"/>
      <c r="B7890" s="49"/>
      <c r="C7890" s="264"/>
      <c r="D7890" s="273"/>
    </row>
    <row r="7891" spans="1:4" ht="15" x14ac:dyDescent="0.25">
      <c r="A7891" s="264"/>
      <c r="B7891" s="49"/>
      <c r="C7891" s="264"/>
      <c r="D7891" s="264"/>
    </row>
    <row r="7892" spans="1:4" ht="15" x14ac:dyDescent="0.25">
      <c r="A7892" s="264"/>
      <c r="B7892" s="49"/>
      <c r="C7892" s="264"/>
      <c r="D7892" s="264"/>
    </row>
    <row r="7893" spans="1:4" ht="15" x14ac:dyDescent="0.25">
      <c r="A7893" s="264"/>
      <c r="B7893" s="49"/>
      <c r="C7893" s="264"/>
      <c r="D7893" s="264"/>
    </row>
    <row r="7894" spans="1:4" ht="15" x14ac:dyDescent="0.25">
      <c r="A7894" s="264"/>
      <c r="B7894" s="49"/>
      <c r="C7894" s="264"/>
      <c r="D7894" s="264"/>
    </row>
    <row r="7895" spans="1:4" ht="15" x14ac:dyDescent="0.25">
      <c r="A7895" s="264"/>
      <c r="B7895" s="49"/>
      <c r="C7895" s="264"/>
      <c r="D7895" s="264"/>
    </row>
    <row r="7896" spans="1:4" ht="15" x14ac:dyDescent="0.25">
      <c r="A7896" s="264"/>
      <c r="B7896" s="49"/>
      <c r="C7896" s="264"/>
      <c r="D7896" s="264"/>
    </row>
    <row r="7897" spans="1:4" ht="15" x14ac:dyDescent="0.25">
      <c r="A7897" s="264"/>
      <c r="B7897" s="49"/>
      <c r="C7897" s="264"/>
      <c r="D7897" s="264"/>
    </row>
    <row r="7898" spans="1:4" ht="15" x14ac:dyDescent="0.25">
      <c r="A7898" s="264"/>
      <c r="B7898" s="49"/>
      <c r="C7898" s="264"/>
      <c r="D7898" s="264"/>
    </row>
    <row r="7899" spans="1:4" ht="15" x14ac:dyDescent="0.25">
      <c r="A7899" s="264"/>
      <c r="B7899" s="49"/>
      <c r="C7899" s="264"/>
      <c r="D7899" s="264"/>
    </row>
    <row r="7900" spans="1:4" ht="15" x14ac:dyDescent="0.25">
      <c r="A7900" s="264"/>
      <c r="B7900" s="49"/>
      <c r="C7900" s="264"/>
      <c r="D7900" s="264"/>
    </row>
    <row r="7901" spans="1:4" ht="15" x14ac:dyDescent="0.25">
      <c r="A7901" s="264"/>
      <c r="B7901" s="49"/>
      <c r="C7901" s="264"/>
      <c r="D7901" s="264"/>
    </row>
    <row r="7902" spans="1:4" ht="15" x14ac:dyDescent="0.25">
      <c r="A7902" s="264"/>
      <c r="B7902" s="49"/>
      <c r="C7902" s="264"/>
      <c r="D7902" s="264"/>
    </row>
    <row r="7903" spans="1:4" ht="15" x14ac:dyDescent="0.25">
      <c r="A7903" s="264"/>
      <c r="B7903" s="49"/>
      <c r="C7903" s="264"/>
      <c r="D7903" s="264"/>
    </row>
    <row r="7904" spans="1:4" ht="15" x14ac:dyDescent="0.25">
      <c r="A7904" s="264"/>
      <c r="B7904" s="49"/>
      <c r="C7904" s="264"/>
      <c r="D7904" s="264"/>
    </row>
    <row r="7905" spans="1:4" ht="15" x14ac:dyDescent="0.25">
      <c r="A7905" s="264"/>
      <c r="B7905" s="49"/>
      <c r="C7905" s="264"/>
      <c r="D7905" s="264"/>
    </row>
    <row r="7906" spans="1:4" ht="15" x14ac:dyDescent="0.25">
      <c r="A7906" s="264"/>
      <c r="B7906" s="49"/>
      <c r="C7906" s="264"/>
      <c r="D7906" s="264"/>
    </row>
    <row r="7907" spans="1:4" ht="15" x14ac:dyDescent="0.25">
      <c r="A7907" s="264"/>
      <c r="B7907" s="49"/>
      <c r="C7907" s="264"/>
      <c r="D7907" s="264"/>
    </row>
    <row r="7908" spans="1:4" ht="15" x14ac:dyDescent="0.25">
      <c r="A7908" s="264"/>
      <c r="B7908" s="49"/>
      <c r="C7908" s="264"/>
      <c r="D7908" s="264"/>
    </row>
    <row r="7909" spans="1:4" ht="15" x14ac:dyDescent="0.25">
      <c r="A7909" s="264"/>
      <c r="B7909" s="49"/>
      <c r="C7909" s="264"/>
      <c r="D7909" s="264"/>
    </row>
    <row r="7910" spans="1:4" ht="15" x14ac:dyDescent="0.25">
      <c r="A7910" s="264"/>
      <c r="B7910" s="49"/>
      <c r="C7910" s="264"/>
      <c r="D7910" s="264"/>
    </row>
    <row r="7911" spans="1:4" ht="15" x14ac:dyDescent="0.25">
      <c r="A7911" s="264"/>
      <c r="B7911" s="49"/>
      <c r="C7911" s="264"/>
      <c r="D7911" s="264"/>
    </row>
    <row r="7912" spans="1:4" ht="15" x14ac:dyDescent="0.25">
      <c r="A7912" s="264"/>
      <c r="B7912" s="49"/>
      <c r="C7912" s="264"/>
      <c r="D7912" s="264"/>
    </row>
    <row r="7913" spans="1:4" ht="15" x14ac:dyDescent="0.25">
      <c r="A7913" s="264"/>
      <c r="B7913" s="49"/>
      <c r="C7913" s="264"/>
      <c r="D7913" s="264"/>
    </row>
    <row r="7914" spans="1:4" ht="15" x14ac:dyDescent="0.25">
      <c r="A7914" s="264"/>
      <c r="B7914" s="49"/>
      <c r="C7914" s="264"/>
      <c r="D7914" s="264"/>
    </row>
    <row r="7915" spans="1:4" ht="15" x14ac:dyDescent="0.25">
      <c r="A7915" s="264"/>
      <c r="B7915" s="49"/>
      <c r="C7915" s="264"/>
      <c r="D7915" s="264"/>
    </row>
    <row r="7916" spans="1:4" ht="15" x14ac:dyDescent="0.25">
      <c r="A7916" s="264"/>
      <c r="B7916" s="49"/>
      <c r="C7916" s="264"/>
      <c r="D7916" s="264"/>
    </row>
    <row r="7917" spans="1:4" ht="15" x14ac:dyDescent="0.25">
      <c r="A7917" s="264"/>
      <c r="B7917" s="49"/>
      <c r="C7917" s="264"/>
      <c r="D7917" s="264"/>
    </row>
    <row r="7918" spans="1:4" ht="15" x14ac:dyDescent="0.25">
      <c r="A7918" s="264"/>
      <c r="B7918" s="49"/>
      <c r="C7918" s="264"/>
      <c r="D7918" s="264"/>
    </row>
    <row r="7919" spans="1:4" ht="15" x14ac:dyDescent="0.25">
      <c r="A7919" s="264"/>
      <c r="B7919" s="49"/>
      <c r="C7919" s="264"/>
      <c r="D7919" s="264"/>
    </row>
    <row r="7920" spans="1:4" ht="15" x14ac:dyDescent="0.25">
      <c r="A7920" s="264"/>
      <c r="B7920" s="49"/>
      <c r="C7920" s="264"/>
      <c r="D7920" s="264"/>
    </row>
    <row r="7921" spans="1:4" ht="15" x14ac:dyDescent="0.25">
      <c r="A7921" s="264"/>
      <c r="B7921" s="49"/>
      <c r="C7921" s="264"/>
      <c r="D7921" s="264"/>
    </row>
    <row r="7922" spans="1:4" ht="15" x14ac:dyDescent="0.25">
      <c r="A7922" s="264"/>
      <c r="B7922" s="49"/>
      <c r="C7922" s="264"/>
      <c r="D7922" s="264"/>
    </row>
    <row r="7923" spans="1:4" ht="15" x14ac:dyDescent="0.25">
      <c r="A7923" s="264"/>
      <c r="B7923" s="49"/>
      <c r="C7923" s="264"/>
      <c r="D7923" s="264"/>
    </row>
    <row r="7924" spans="1:4" ht="15" x14ac:dyDescent="0.25">
      <c r="A7924" s="264"/>
      <c r="B7924" s="49"/>
      <c r="C7924" s="264"/>
      <c r="D7924" s="264"/>
    </row>
    <row r="7925" spans="1:4" ht="15" x14ac:dyDescent="0.25">
      <c r="A7925" s="264"/>
      <c r="B7925" s="49"/>
      <c r="C7925" s="264"/>
      <c r="D7925" s="264"/>
    </row>
    <row r="7926" spans="1:4" ht="15" x14ac:dyDescent="0.25">
      <c r="A7926" s="264"/>
      <c r="B7926" s="49"/>
      <c r="C7926" s="264"/>
      <c r="D7926" s="264"/>
    </row>
    <row r="7927" spans="1:4" ht="15" x14ac:dyDescent="0.25">
      <c r="A7927" s="264"/>
      <c r="B7927" s="49"/>
      <c r="C7927" s="264"/>
      <c r="D7927" s="264"/>
    </row>
    <row r="7928" spans="1:4" ht="15" x14ac:dyDescent="0.25">
      <c r="A7928" s="264"/>
      <c r="B7928" s="49"/>
      <c r="C7928" s="264"/>
      <c r="D7928" s="264"/>
    </row>
    <row r="7929" spans="1:4" ht="15" x14ac:dyDescent="0.25">
      <c r="A7929" s="264"/>
      <c r="B7929" s="49"/>
      <c r="C7929" s="264"/>
      <c r="D7929" s="264"/>
    </row>
    <row r="7930" spans="1:4" ht="15" x14ac:dyDescent="0.25">
      <c r="A7930" s="264"/>
      <c r="B7930" s="49"/>
      <c r="C7930" s="264"/>
      <c r="D7930" s="264"/>
    </row>
    <row r="7931" spans="1:4" ht="15" x14ac:dyDescent="0.25">
      <c r="A7931" s="264"/>
      <c r="B7931" s="49"/>
      <c r="C7931" s="264"/>
      <c r="D7931" s="264"/>
    </row>
    <row r="7932" spans="1:4" ht="15" x14ac:dyDescent="0.25">
      <c r="A7932" s="264"/>
      <c r="B7932" s="49"/>
      <c r="C7932" s="264"/>
      <c r="D7932" s="264"/>
    </row>
    <row r="7933" spans="1:4" ht="15" x14ac:dyDescent="0.25">
      <c r="A7933" s="264"/>
      <c r="B7933" s="49"/>
      <c r="C7933" s="264"/>
      <c r="D7933" s="264"/>
    </row>
    <row r="7934" spans="1:4" ht="15" x14ac:dyDescent="0.25">
      <c r="A7934" s="264"/>
      <c r="B7934" s="49"/>
      <c r="C7934" s="264"/>
      <c r="D7934" s="264"/>
    </row>
    <row r="7935" spans="1:4" ht="15" x14ac:dyDescent="0.25">
      <c r="A7935" s="264"/>
      <c r="B7935" s="49"/>
      <c r="C7935" s="264"/>
      <c r="D7935" s="264"/>
    </row>
    <row r="7936" spans="1:4" ht="15" x14ac:dyDescent="0.25">
      <c r="A7936" s="264"/>
      <c r="B7936" s="49"/>
      <c r="C7936" s="264"/>
      <c r="D7936" s="264"/>
    </row>
    <row r="7937" spans="1:4" ht="15" x14ac:dyDescent="0.25">
      <c r="A7937" s="264"/>
      <c r="B7937" s="49"/>
      <c r="C7937" s="264"/>
      <c r="D7937" s="264"/>
    </row>
    <row r="7938" spans="1:4" ht="15" x14ac:dyDescent="0.25">
      <c r="A7938" s="264"/>
      <c r="B7938" s="49"/>
      <c r="C7938" s="264"/>
      <c r="D7938" s="264"/>
    </row>
    <row r="7939" spans="1:4" ht="15" x14ac:dyDescent="0.25">
      <c r="A7939" s="264"/>
      <c r="B7939" s="49"/>
      <c r="C7939" s="264"/>
      <c r="D7939" s="264"/>
    </row>
    <row r="7940" spans="1:4" ht="15" x14ac:dyDescent="0.25">
      <c r="A7940" s="264"/>
      <c r="B7940" s="49"/>
      <c r="C7940" s="264"/>
      <c r="D7940" s="264"/>
    </row>
    <row r="7941" spans="1:4" ht="15" x14ac:dyDescent="0.25">
      <c r="A7941" s="264"/>
      <c r="B7941" s="49"/>
      <c r="C7941" s="264"/>
      <c r="D7941" s="264"/>
    </row>
    <row r="7942" spans="1:4" ht="15" x14ac:dyDescent="0.25">
      <c r="A7942" s="264"/>
      <c r="B7942" s="49"/>
      <c r="C7942" s="264"/>
      <c r="D7942" s="264"/>
    </row>
    <row r="7943" spans="1:4" ht="15" x14ac:dyDescent="0.25">
      <c r="A7943" s="264"/>
      <c r="B7943" s="49"/>
      <c r="C7943" s="264"/>
      <c r="D7943" s="264"/>
    </row>
    <row r="7944" spans="1:4" ht="15" x14ac:dyDescent="0.25">
      <c r="A7944" s="264"/>
      <c r="B7944" s="49"/>
      <c r="C7944" s="264"/>
      <c r="D7944" s="264"/>
    </row>
    <row r="7945" spans="1:4" ht="15" x14ac:dyDescent="0.25">
      <c r="A7945" s="264"/>
      <c r="B7945" s="49"/>
      <c r="C7945" s="264"/>
      <c r="D7945" s="264"/>
    </row>
    <row r="7946" spans="1:4" ht="15" x14ac:dyDescent="0.25">
      <c r="A7946" s="264"/>
      <c r="B7946" s="49"/>
      <c r="C7946" s="264"/>
      <c r="D7946" s="264"/>
    </row>
    <row r="7947" spans="1:4" ht="15" x14ac:dyDescent="0.25">
      <c r="A7947" s="264"/>
      <c r="B7947" s="49"/>
      <c r="C7947" s="264"/>
      <c r="D7947" s="264"/>
    </row>
    <row r="7948" spans="1:4" ht="15" x14ac:dyDescent="0.25">
      <c r="A7948" s="264"/>
      <c r="B7948" s="49"/>
      <c r="C7948" s="264"/>
      <c r="D7948" s="264"/>
    </row>
    <row r="7949" spans="1:4" ht="15" x14ac:dyDescent="0.25">
      <c r="A7949" s="264"/>
      <c r="B7949" s="49"/>
      <c r="C7949" s="264"/>
      <c r="D7949" s="264"/>
    </row>
    <row r="7950" spans="1:4" ht="15" x14ac:dyDescent="0.25">
      <c r="A7950" s="264"/>
      <c r="B7950" s="49"/>
      <c r="C7950" s="264"/>
      <c r="D7950" s="264"/>
    </row>
    <row r="7951" spans="1:4" ht="15" x14ac:dyDescent="0.25">
      <c r="A7951" s="264"/>
      <c r="B7951" s="49"/>
      <c r="C7951" s="264"/>
      <c r="D7951" s="264"/>
    </row>
    <row r="7952" spans="1:4" ht="15" x14ac:dyDescent="0.25">
      <c r="A7952" s="264"/>
      <c r="B7952" s="49"/>
      <c r="C7952" s="264"/>
      <c r="D7952" s="264"/>
    </row>
    <row r="7953" spans="1:4" ht="15" x14ac:dyDescent="0.25">
      <c r="A7953" s="264"/>
      <c r="B7953" s="49"/>
      <c r="C7953" s="264"/>
      <c r="D7953" s="264"/>
    </row>
    <row r="7954" spans="1:4" ht="15" x14ac:dyDescent="0.25">
      <c r="A7954" s="264"/>
      <c r="B7954" s="49"/>
      <c r="C7954" s="264"/>
      <c r="D7954" s="264"/>
    </row>
    <row r="7955" spans="1:4" ht="15" x14ac:dyDescent="0.25">
      <c r="A7955" s="264"/>
      <c r="B7955" s="49"/>
      <c r="C7955" s="264"/>
      <c r="D7955" s="264"/>
    </row>
    <row r="7956" spans="1:4" ht="15" x14ac:dyDescent="0.25">
      <c r="A7956" s="264"/>
      <c r="B7956" s="49"/>
      <c r="C7956" s="264"/>
      <c r="D7956" s="264"/>
    </row>
    <row r="7957" spans="1:4" ht="15" x14ac:dyDescent="0.25">
      <c r="A7957" s="264"/>
      <c r="B7957" s="49"/>
      <c r="C7957" s="264"/>
      <c r="D7957" s="264"/>
    </row>
    <row r="7958" spans="1:4" ht="15" x14ac:dyDescent="0.25">
      <c r="A7958" s="264"/>
      <c r="B7958" s="49"/>
      <c r="C7958" s="264"/>
      <c r="D7958" s="264"/>
    </row>
    <row r="7959" spans="1:4" ht="15" x14ac:dyDescent="0.25">
      <c r="A7959" s="264"/>
      <c r="B7959" s="49"/>
      <c r="C7959" s="264"/>
      <c r="D7959" s="264"/>
    </row>
    <row r="7960" spans="1:4" ht="15" x14ac:dyDescent="0.25">
      <c r="A7960" s="264"/>
      <c r="B7960" s="49"/>
      <c r="C7960" s="264"/>
      <c r="D7960" s="264"/>
    </row>
    <row r="7961" spans="1:4" ht="15" x14ac:dyDescent="0.25">
      <c r="A7961" s="264"/>
      <c r="B7961" s="49"/>
      <c r="C7961" s="264"/>
      <c r="D7961" s="264"/>
    </row>
    <row r="7962" spans="1:4" ht="15" x14ac:dyDescent="0.25">
      <c r="A7962" s="264"/>
      <c r="B7962" s="49"/>
      <c r="C7962" s="264"/>
      <c r="D7962" s="264"/>
    </row>
    <row r="7963" spans="1:4" ht="15" x14ac:dyDescent="0.25">
      <c r="A7963" s="264"/>
      <c r="B7963" s="49"/>
      <c r="C7963" s="264"/>
      <c r="D7963" s="264"/>
    </row>
    <row r="7964" spans="1:4" ht="15" x14ac:dyDescent="0.25">
      <c r="A7964" s="264"/>
      <c r="B7964" s="49"/>
      <c r="C7964" s="264"/>
      <c r="D7964" s="264"/>
    </row>
    <row r="7965" spans="1:4" ht="15" x14ac:dyDescent="0.25">
      <c r="A7965" s="264"/>
      <c r="B7965" s="49"/>
      <c r="C7965" s="264"/>
      <c r="D7965" s="264"/>
    </row>
    <row r="7966" spans="1:4" ht="15" x14ac:dyDescent="0.25">
      <c r="A7966" s="264"/>
      <c r="B7966" s="49"/>
      <c r="C7966" s="264"/>
      <c r="D7966" s="264"/>
    </row>
    <row r="7967" spans="1:4" ht="15" x14ac:dyDescent="0.25">
      <c r="A7967" s="264"/>
      <c r="B7967" s="49"/>
      <c r="C7967" s="264"/>
      <c r="D7967" s="264"/>
    </row>
    <row r="7968" spans="1:4" ht="15" x14ac:dyDescent="0.25">
      <c r="A7968" s="264"/>
      <c r="B7968" s="49"/>
      <c r="C7968" s="264"/>
      <c r="D7968" s="264"/>
    </row>
    <row r="7969" spans="1:4" ht="15" x14ac:dyDescent="0.25">
      <c r="A7969" s="264"/>
      <c r="B7969" s="49"/>
      <c r="C7969" s="264"/>
      <c r="D7969" s="264"/>
    </row>
    <row r="7970" spans="1:4" ht="15" x14ac:dyDescent="0.25">
      <c r="A7970" s="264"/>
      <c r="B7970" s="49"/>
      <c r="C7970" s="264"/>
      <c r="D7970" s="264"/>
    </row>
    <row r="7971" spans="1:4" ht="15" x14ac:dyDescent="0.25">
      <c r="A7971" s="264"/>
      <c r="B7971" s="49"/>
      <c r="C7971" s="264"/>
      <c r="D7971" s="264"/>
    </row>
    <row r="7972" spans="1:4" ht="15" x14ac:dyDescent="0.25">
      <c r="A7972" s="264"/>
      <c r="B7972" s="49"/>
      <c r="C7972" s="264"/>
      <c r="D7972" s="264"/>
    </row>
    <row r="7973" spans="1:4" ht="15" x14ac:dyDescent="0.25">
      <c r="A7973" s="264"/>
      <c r="B7973" s="49"/>
      <c r="C7973" s="264"/>
      <c r="D7973" s="264"/>
    </row>
    <row r="7974" spans="1:4" ht="15" x14ac:dyDescent="0.25">
      <c r="A7974" s="264"/>
      <c r="B7974" s="49"/>
      <c r="C7974" s="264"/>
      <c r="D7974" s="264"/>
    </row>
    <row r="7975" spans="1:4" ht="15" x14ac:dyDescent="0.25">
      <c r="A7975" s="264"/>
      <c r="B7975" s="49"/>
      <c r="C7975" s="264"/>
      <c r="D7975" s="264"/>
    </row>
    <row r="7976" spans="1:4" ht="15" x14ac:dyDescent="0.25">
      <c r="A7976" s="264"/>
      <c r="B7976" s="49"/>
      <c r="C7976" s="264"/>
      <c r="D7976" s="264"/>
    </row>
    <row r="7977" spans="1:4" ht="15" x14ac:dyDescent="0.25">
      <c r="A7977" s="264"/>
      <c r="B7977" s="49"/>
      <c r="C7977" s="264"/>
      <c r="D7977" s="264"/>
    </row>
    <row r="7978" spans="1:4" ht="15" x14ac:dyDescent="0.25">
      <c r="A7978" s="264"/>
      <c r="B7978" s="49"/>
      <c r="C7978" s="264"/>
      <c r="D7978" s="264"/>
    </row>
    <row r="7979" spans="1:4" ht="15" x14ac:dyDescent="0.25">
      <c r="A7979" s="264"/>
      <c r="B7979" s="49"/>
      <c r="C7979" s="264"/>
      <c r="D7979" s="264"/>
    </row>
    <row r="7980" spans="1:4" ht="15" x14ac:dyDescent="0.25">
      <c r="A7980" s="264"/>
      <c r="B7980" s="49"/>
      <c r="C7980" s="264"/>
      <c r="D7980" s="264"/>
    </row>
    <row r="7981" spans="1:4" ht="15" x14ac:dyDescent="0.25">
      <c r="A7981" s="264"/>
      <c r="B7981" s="49"/>
      <c r="C7981" s="264"/>
      <c r="D7981" s="264"/>
    </row>
    <row r="7982" spans="1:4" ht="15" x14ac:dyDescent="0.25">
      <c r="A7982" s="264"/>
      <c r="B7982" s="49"/>
      <c r="C7982" s="264"/>
      <c r="D7982" s="264"/>
    </row>
    <row r="7983" spans="1:4" ht="15" x14ac:dyDescent="0.25">
      <c r="A7983" s="264"/>
      <c r="B7983" s="49"/>
      <c r="C7983" s="264"/>
      <c r="D7983" s="264"/>
    </row>
    <row r="7984" spans="1:4" ht="15" x14ac:dyDescent="0.25">
      <c r="A7984" s="264"/>
      <c r="B7984" s="49"/>
      <c r="C7984" s="264"/>
      <c r="D7984" s="264"/>
    </row>
    <row r="7985" spans="1:4" ht="15" x14ac:dyDescent="0.25">
      <c r="A7985" s="264"/>
      <c r="B7985" s="49"/>
      <c r="C7985" s="264"/>
      <c r="D7985" s="264"/>
    </row>
    <row r="7986" spans="1:4" ht="15" x14ac:dyDescent="0.25">
      <c r="A7986" s="264"/>
      <c r="B7986" s="49"/>
      <c r="C7986" s="264"/>
      <c r="D7986" s="264"/>
    </row>
    <row r="7987" spans="1:4" ht="15" x14ac:dyDescent="0.25">
      <c r="A7987" s="264"/>
      <c r="B7987" s="49"/>
      <c r="C7987" s="264"/>
      <c r="D7987" s="264"/>
    </row>
    <row r="7988" spans="1:4" ht="15" x14ac:dyDescent="0.25">
      <c r="A7988" s="264"/>
      <c r="B7988" s="49"/>
      <c r="C7988" s="264"/>
      <c r="D7988" s="264"/>
    </row>
    <row r="7989" spans="1:4" ht="15" x14ac:dyDescent="0.25">
      <c r="A7989" s="264"/>
      <c r="B7989" s="49"/>
      <c r="C7989" s="264"/>
      <c r="D7989" s="264"/>
    </row>
    <row r="7990" spans="1:4" ht="15" x14ac:dyDescent="0.25">
      <c r="A7990" s="264"/>
      <c r="B7990" s="49"/>
      <c r="C7990" s="264"/>
      <c r="D7990" s="264"/>
    </row>
    <row r="7991" spans="1:4" ht="15" x14ac:dyDescent="0.25">
      <c r="A7991" s="264"/>
      <c r="B7991" s="49"/>
      <c r="C7991" s="264"/>
      <c r="D7991" s="264"/>
    </row>
    <row r="7992" spans="1:4" ht="15" x14ac:dyDescent="0.25">
      <c r="A7992" s="264"/>
      <c r="B7992" s="49"/>
      <c r="C7992" s="264"/>
      <c r="D7992" s="264"/>
    </row>
    <row r="7993" spans="1:4" ht="15" x14ac:dyDescent="0.25">
      <c r="A7993" s="264"/>
      <c r="B7993" s="49"/>
      <c r="C7993" s="264"/>
      <c r="D7993" s="264"/>
    </row>
    <row r="7994" spans="1:4" ht="15" x14ac:dyDescent="0.25">
      <c r="A7994" s="264"/>
      <c r="B7994" s="49"/>
      <c r="C7994" s="264"/>
      <c r="D7994" s="264"/>
    </row>
    <row r="7995" spans="1:4" ht="15" x14ac:dyDescent="0.25">
      <c r="A7995" s="264"/>
      <c r="B7995" s="49"/>
      <c r="C7995" s="264"/>
      <c r="D7995" s="264"/>
    </row>
    <row r="7996" spans="1:4" ht="15" x14ac:dyDescent="0.25">
      <c r="A7996" s="264"/>
      <c r="B7996" s="49"/>
      <c r="C7996" s="264"/>
      <c r="D7996" s="264"/>
    </row>
    <row r="7997" spans="1:4" ht="15" x14ac:dyDescent="0.25">
      <c r="A7997" s="264"/>
      <c r="B7997" s="49"/>
      <c r="C7997" s="264"/>
      <c r="D7997" s="264"/>
    </row>
    <row r="7998" spans="1:4" ht="15" x14ac:dyDescent="0.25">
      <c r="A7998" s="264"/>
      <c r="B7998" s="49"/>
      <c r="C7998" s="264"/>
      <c r="D7998" s="264"/>
    </row>
    <row r="7999" spans="1:4" ht="15" x14ac:dyDescent="0.25">
      <c r="A7999" s="264"/>
      <c r="B7999" s="49"/>
      <c r="C7999" s="264"/>
      <c r="D7999" s="264"/>
    </row>
    <row r="8000" spans="1:4" ht="15" x14ac:dyDescent="0.25">
      <c r="A8000" s="264"/>
      <c r="B8000" s="49"/>
      <c r="C8000" s="264"/>
      <c r="D8000" s="264"/>
    </row>
    <row r="8001" spans="1:4" ht="15" x14ac:dyDescent="0.25">
      <c r="A8001" s="264"/>
      <c r="B8001" s="49"/>
      <c r="C8001" s="264"/>
      <c r="D8001" s="264"/>
    </row>
    <row r="8002" spans="1:4" ht="15" x14ac:dyDescent="0.25">
      <c r="A8002" s="264"/>
      <c r="B8002" s="49"/>
      <c r="C8002" s="264"/>
      <c r="D8002" s="264"/>
    </row>
    <row r="8003" spans="1:4" ht="15" x14ac:dyDescent="0.25">
      <c r="A8003" s="264"/>
      <c r="B8003" s="49"/>
      <c r="C8003" s="264"/>
      <c r="D8003" s="264"/>
    </row>
    <row r="8004" spans="1:4" ht="15" x14ac:dyDescent="0.25">
      <c r="A8004" s="264"/>
      <c r="B8004" s="49"/>
      <c r="C8004" s="264"/>
      <c r="D8004" s="264"/>
    </row>
    <row r="8005" spans="1:4" ht="15" x14ac:dyDescent="0.25">
      <c r="A8005" s="264"/>
      <c r="B8005" s="49"/>
      <c r="C8005" s="264"/>
      <c r="D8005" s="264"/>
    </row>
    <row r="8006" spans="1:4" ht="15" x14ac:dyDescent="0.25">
      <c r="A8006" s="264"/>
      <c r="B8006" s="49"/>
      <c r="C8006" s="264"/>
      <c r="D8006" s="264"/>
    </row>
    <row r="8007" spans="1:4" ht="15" x14ac:dyDescent="0.25">
      <c r="A8007" s="264"/>
      <c r="B8007" s="49"/>
      <c r="C8007" s="264"/>
      <c r="D8007" s="264"/>
    </row>
    <row r="8008" spans="1:4" ht="15" x14ac:dyDescent="0.25">
      <c r="A8008" s="264"/>
      <c r="B8008" s="49"/>
      <c r="C8008" s="264"/>
      <c r="D8008" s="264"/>
    </row>
    <row r="8009" spans="1:4" ht="15" x14ac:dyDescent="0.25">
      <c r="A8009" s="264"/>
      <c r="B8009" s="49"/>
      <c r="C8009" s="264"/>
      <c r="D8009" s="264"/>
    </row>
    <row r="8010" spans="1:4" ht="15" x14ac:dyDescent="0.25">
      <c r="A8010" s="264"/>
      <c r="B8010" s="49"/>
      <c r="C8010" s="264"/>
      <c r="D8010" s="264"/>
    </row>
    <row r="8011" spans="1:4" ht="15" x14ac:dyDescent="0.25">
      <c r="A8011" s="264"/>
      <c r="B8011" s="49"/>
      <c r="C8011" s="264"/>
      <c r="D8011" s="264"/>
    </row>
    <row r="8012" spans="1:4" ht="15" x14ac:dyDescent="0.25">
      <c r="A8012" s="264"/>
      <c r="B8012" s="49"/>
      <c r="C8012" s="264"/>
      <c r="D8012" s="264"/>
    </row>
    <row r="8013" spans="1:4" ht="15" x14ac:dyDescent="0.25">
      <c r="A8013" s="264"/>
      <c r="B8013" s="49"/>
      <c r="C8013" s="264"/>
      <c r="D8013" s="264"/>
    </row>
    <row r="8014" spans="1:4" ht="15" x14ac:dyDescent="0.25">
      <c r="A8014" s="264"/>
      <c r="B8014" s="49"/>
      <c r="C8014" s="264"/>
      <c r="D8014" s="264"/>
    </row>
    <row r="8015" spans="1:4" ht="15" x14ac:dyDescent="0.25">
      <c r="A8015" s="264"/>
      <c r="B8015" s="49"/>
      <c r="C8015" s="264"/>
      <c r="D8015" s="264"/>
    </row>
    <row r="8016" spans="1:4" ht="15" x14ac:dyDescent="0.25">
      <c r="A8016" s="264"/>
      <c r="B8016" s="49"/>
      <c r="C8016" s="264"/>
      <c r="D8016" s="264"/>
    </row>
    <row r="8017" spans="1:4" ht="15" x14ac:dyDescent="0.25">
      <c r="A8017" s="264"/>
      <c r="B8017" s="49"/>
      <c r="C8017" s="264"/>
      <c r="D8017" s="264"/>
    </row>
    <row r="8018" spans="1:4" ht="15" x14ac:dyDescent="0.25">
      <c r="A8018" s="264"/>
      <c r="B8018" s="49"/>
      <c r="C8018" s="264"/>
      <c r="D8018" s="264"/>
    </row>
    <row r="8019" spans="1:4" ht="15" x14ac:dyDescent="0.25">
      <c r="A8019" s="264"/>
      <c r="B8019" s="49"/>
      <c r="C8019" s="264"/>
      <c r="D8019" s="264"/>
    </row>
    <row r="8020" spans="1:4" ht="15" x14ac:dyDescent="0.25">
      <c r="A8020" s="264"/>
      <c r="B8020" s="49"/>
      <c r="C8020" s="264"/>
      <c r="D8020" s="264"/>
    </row>
    <row r="8021" spans="1:4" ht="15" x14ac:dyDescent="0.25">
      <c r="A8021" s="264"/>
      <c r="B8021" s="49"/>
      <c r="C8021" s="264"/>
      <c r="D8021" s="273"/>
    </row>
    <row r="8022" spans="1:4" ht="15" x14ac:dyDescent="0.25">
      <c r="A8022" s="264"/>
      <c r="B8022" s="49"/>
      <c r="C8022" s="264"/>
      <c r="D8022" s="273"/>
    </row>
    <row r="8023" spans="1:4" ht="15" x14ac:dyDescent="0.25">
      <c r="A8023" s="264"/>
      <c r="B8023" s="49"/>
      <c r="C8023" s="264"/>
      <c r="D8023" s="273"/>
    </row>
    <row r="8024" spans="1:4" ht="15" x14ac:dyDescent="0.25">
      <c r="A8024" s="264"/>
      <c r="B8024" s="49"/>
      <c r="C8024" s="264"/>
      <c r="D8024" s="273"/>
    </row>
    <row r="8025" spans="1:4" ht="15" x14ac:dyDescent="0.25">
      <c r="A8025" s="264"/>
      <c r="B8025" s="49"/>
      <c r="C8025" s="264"/>
      <c r="D8025" s="273"/>
    </row>
    <row r="8026" spans="1:4" ht="15" x14ac:dyDescent="0.25">
      <c r="A8026" s="264"/>
      <c r="B8026" s="49"/>
      <c r="C8026" s="264"/>
      <c r="D8026" s="273"/>
    </row>
    <row r="8027" spans="1:4" ht="15" x14ac:dyDescent="0.25">
      <c r="A8027" s="264"/>
      <c r="B8027" s="49"/>
      <c r="C8027" s="264"/>
      <c r="D8027" s="273"/>
    </row>
    <row r="8028" spans="1:4" ht="15" x14ac:dyDescent="0.25">
      <c r="A8028" s="264"/>
      <c r="B8028" s="49"/>
      <c r="C8028" s="264"/>
      <c r="D8028" s="273"/>
    </row>
    <row r="8029" spans="1:4" ht="15" x14ac:dyDescent="0.25">
      <c r="A8029" s="264"/>
      <c r="B8029" s="49"/>
      <c r="C8029" s="264"/>
      <c r="D8029" s="273"/>
    </row>
    <row r="8030" spans="1:4" ht="15" x14ac:dyDescent="0.25">
      <c r="A8030" s="264"/>
      <c r="B8030" s="49"/>
      <c r="C8030" s="264"/>
      <c r="D8030" s="273"/>
    </row>
    <row r="8031" spans="1:4" ht="15" x14ac:dyDescent="0.25">
      <c r="A8031" s="264"/>
      <c r="B8031" s="49"/>
      <c r="C8031" s="264"/>
      <c r="D8031" s="273"/>
    </row>
    <row r="8032" spans="1:4" ht="15" x14ac:dyDescent="0.25">
      <c r="A8032" s="264"/>
      <c r="B8032" s="49"/>
      <c r="C8032" s="264"/>
      <c r="D8032" s="273"/>
    </row>
    <row r="8033" spans="1:4" ht="15" x14ac:dyDescent="0.25">
      <c r="A8033" s="264"/>
      <c r="B8033" s="49"/>
      <c r="C8033" s="264"/>
      <c r="D8033" s="273"/>
    </row>
    <row r="8034" spans="1:4" ht="15" x14ac:dyDescent="0.25">
      <c r="A8034" s="264"/>
      <c r="B8034" s="49"/>
      <c r="C8034" s="264"/>
      <c r="D8034" s="273"/>
    </row>
    <row r="8035" spans="1:4" ht="15" x14ac:dyDescent="0.25">
      <c r="A8035" s="264"/>
      <c r="B8035" s="49"/>
      <c r="C8035" s="264"/>
      <c r="D8035" s="273"/>
    </row>
    <row r="8036" spans="1:4" ht="15" x14ac:dyDescent="0.25">
      <c r="A8036" s="264"/>
      <c r="B8036" s="49"/>
      <c r="C8036" s="264"/>
      <c r="D8036" s="273"/>
    </row>
    <row r="8037" spans="1:4" ht="15" x14ac:dyDescent="0.25">
      <c r="A8037" s="264"/>
      <c r="B8037" s="49"/>
      <c r="C8037" s="264"/>
      <c r="D8037" s="273"/>
    </row>
    <row r="8038" spans="1:4" ht="15" x14ac:dyDescent="0.25">
      <c r="A8038" s="264"/>
      <c r="B8038" s="49"/>
      <c r="C8038" s="264"/>
      <c r="D8038" s="273"/>
    </row>
    <row r="8039" spans="1:4" ht="15" x14ac:dyDescent="0.25">
      <c r="A8039" s="264"/>
      <c r="B8039" s="49"/>
      <c r="C8039" s="264"/>
      <c r="D8039" s="273"/>
    </row>
    <row r="8040" spans="1:4" ht="15" x14ac:dyDescent="0.25">
      <c r="A8040" s="264"/>
      <c r="B8040" s="49"/>
      <c r="C8040" s="264"/>
      <c r="D8040" s="273"/>
    </row>
    <row r="8041" spans="1:4" ht="15" x14ac:dyDescent="0.25">
      <c r="A8041" s="264"/>
      <c r="B8041" s="49"/>
      <c r="C8041" s="264"/>
      <c r="D8041" s="273"/>
    </row>
    <row r="8042" spans="1:4" ht="15" x14ac:dyDescent="0.25">
      <c r="A8042" s="264"/>
      <c r="B8042" s="49"/>
      <c r="C8042" s="264"/>
      <c r="D8042" s="273"/>
    </row>
    <row r="8043" spans="1:4" ht="15" x14ac:dyDescent="0.25">
      <c r="A8043" s="264"/>
      <c r="B8043" s="49"/>
      <c r="C8043" s="264"/>
      <c r="D8043" s="273"/>
    </row>
    <row r="8044" spans="1:4" ht="15" x14ac:dyDescent="0.25">
      <c r="A8044" s="264"/>
      <c r="B8044" s="49"/>
      <c r="C8044" s="264"/>
      <c r="D8044" s="273"/>
    </row>
    <row r="8045" spans="1:4" ht="15" x14ac:dyDescent="0.25">
      <c r="A8045" s="264"/>
      <c r="B8045" s="49"/>
      <c r="C8045" s="264"/>
      <c r="D8045" s="264"/>
    </row>
    <row r="8046" spans="1:4" ht="15" x14ac:dyDescent="0.25">
      <c r="A8046" s="264"/>
      <c r="B8046" s="49"/>
      <c r="C8046" s="264"/>
      <c r="D8046" s="264"/>
    </row>
    <row r="8047" spans="1:4" ht="15" x14ac:dyDescent="0.25">
      <c r="A8047" s="264"/>
      <c r="B8047" s="49"/>
      <c r="C8047" s="264"/>
      <c r="D8047" s="264"/>
    </row>
    <row r="8048" spans="1:4" ht="15" x14ac:dyDescent="0.25">
      <c r="A8048" s="264"/>
      <c r="B8048" s="49"/>
      <c r="C8048" s="264"/>
      <c r="D8048" s="264"/>
    </row>
    <row r="8049" spans="1:4" ht="15" x14ac:dyDescent="0.25">
      <c r="A8049" s="264"/>
      <c r="B8049" s="49"/>
      <c r="C8049" s="264"/>
      <c r="D8049" s="264"/>
    </row>
    <row r="8050" spans="1:4" ht="15" x14ac:dyDescent="0.25">
      <c r="A8050" s="264"/>
      <c r="B8050" s="49"/>
      <c r="C8050" s="264"/>
      <c r="D8050" s="264"/>
    </row>
    <row r="8051" spans="1:4" ht="15" x14ac:dyDescent="0.25">
      <c r="A8051" s="264"/>
      <c r="B8051" s="49"/>
      <c r="C8051" s="264"/>
      <c r="D8051" s="264"/>
    </row>
    <row r="8052" spans="1:4" ht="15" x14ac:dyDescent="0.25">
      <c r="A8052" s="264"/>
      <c r="B8052" s="49"/>
      <c r="C8052" s="264"/>
      <c r="D8052" s="264"/>
    </row>
    <row r="8053" spans="1:4" ht="15" x14ac:dyDescent="0.25">
      <c r="A8053" s="264"/>
      <c r="B8053" s="49"/>
      <c r="C8053" s="264"/>
      <c r="D8053" s="264"/>
    </row>
    <row r="8054" spans="1:4" ht="15" x14ac:dyDescent="0.25">
      <c r="A8054" s="264"/>
      <c r="B8054" s="49"/>
      <c r="C8054" s="264"/>
      <c r="D8054" s="264"/>
    </row>
    <row r="8055" spans="1:4" ht="15" x14ac:dyDescent="0.25">
      <c r="A8055" s="264"/>
      <c r="B8055" s="49"/>
      <c r="C8055" s="264"/>
      <c r="D8055" s="273"/>
    </row>
    <row r="8056" spans="1:4" ht="15" x14ac:dyDescent="0.25">
      <c r="A8056" s="264"/>
      <c r="B8056" s="49"/>
      <c r="C8056" s="264"/>
      <c r="D8056" s="273"/>
    </row>
    <row r="8057" spans="1:4" ht="15" x14ac:dyDescent="0.25">
      <c r="A8057" s="264"/>
      <c r="B8057" s="49"/>
      <c r="C8057" s="264"/>
      <c r="D8057" s="264"/>
    </row>
    <row r="8058" spans="1:4" ht="15" x14ac:dyDescent="0.25">
      <c r="A8058" s="264"/>
      <c r="B8058" s="49"/>
      <c r="C8058" s="264"/>
      <c r="D8058" s="264"/>
    </row>
    <row r="8059" spans="1:4" ht="15" x14ac:dyDescent="0.25">
      <c r="A8059" s="264"/>
      <c r="B8059" s="49"/>
      <c r="C8059" s="264"/>
      <c r="D8059" s="273"/>
    </row>
    <row r="8060" spans="1:4" ht="15" x14ac:dyDescent="0.25">
      <c r="A8060" s="264"/>
      <c r="B8060" s="49"/>
      <c r="C8060" s="264"/>
      <c r="D8060" s="273"/>
    </row>
    <row r="8061" spans="1:4" ht="15" x14ac:dyDescent="0.25">
      <c r="A8061" s="264"/>
      <c r="B8061" s="49"/>
      <c r="C8061" s="264"/>
      <c r="D8061" s="264"/>
    </row>
    <row r="8062" spans="1:4" ht="15" x14ac:dyDescent="0.25">
      <c r="A8062" s="264"/>
      <c r="B8062" s="49"/>
      <c r="C8062" s="264"/>
      <c r="D8062" s="273"/>
    </row>
    <row r="8063" spans="1:4" ht="15" x14ac:dyDescent="0.25">
      <c r="A8063" s="264"/>
      <c r="B8063" s="49"/>
      <c r="C8063" s="264"/>
      <c r="D8063" s="273"/>
    </row>
    <row r="8064" spans="1:4" ht="15" x14ac:dyDescent="0.25">
      <c r="A8064" s="264"/>
      <c r="B8064" s="49"/>
      <c r="C8064" s="264"/>
      <c r="D8064" s="273"/>
    </row>
    <row r="8065" spans="1:4" ht="15" x14ac:dyDescent="0.25">
      <c r="A8065" s="264"/>
      <c r="B8065" s="49"/>
      <c r="C8065" s="264"/>
      <c r="D8065" s="273"/>
    </row>
    <row r="8066" spans="1:4" ht="15" x14ac:dyDescent="0.25">
      <c r="A8066" s="264"/>
      <c r="B8066" s="49"/>
      <c r="C8066" s="264"/>
      <c r="D8066" s="273"/>
    </row>
    <row r="8067" spans="1:4" ht="15" x14ac:dyDescent="0.25">
      <c r="A8067" s="264"/>
      <c r="B8067" s="49"/>
      <c r="C8067" s="264"/>
      <c r="D8067" s="273"/>
    </row>
    <row r="8068" spans="1:4" ht="15" x14ac:dyDescent="0.25">
      <c r="A8068" s="264"/>
      <c r="B8068" s="49"/>
      <c r="C8068" s="264"/>
      <c r="D8068" s="273"/>
    </row>
    <row r="8069" spans="1:4" ht="15" x14ac:dyDescent="0.25">
      <c r="A8069" s="264"/>
      <c r="B8069" s="49"/>
      <c r="C8069" s="264"/>
      <c r="D8069" s="264"/>
    </row>
    <row r="8070" spans="1:4" ht="15" x14ac:dyDescent="0.25">
      <c r="A8070" s="264"/>
      <c r="B8070" s="49"/>
      <c r="C8070" s="264"/>
      <c r="D8070" s="264"/>
    </row>
    <row r="8071" spans="1:4" ht="15" x14ac:dyDescent="0.25">
      <c r="A8071" s="264"/>
      <c r="B8071" s="49"/>
      <c r="C8071" s="264"/>
      <c r="D8071" s="264"/>
    </row>
    <row r="8072" spans="1:4" ht="15" x14ac:dyDescent="0.25">
      <c r="A8072" s="264"/>
      <c r="B8072" s="49"/>
      <c r="C8072" s="264"/>
      <c r="D8072" s="264"/>
    </row>
    <row r="8073" spans="1:4" ht="15" x14ac:dyDescent="0.25">
      <c r="A8073" s="264"/>
      <c r="B8073" s="49"/>
      <c r="C8073" s="264"/>
      <c r="D8073" s="264"/>
    </row>
    <row r="8074" spans="1:4" ht="15" x14ac:dyDescent="0.25">
      <c r="A8074" s="264"/>
      <c r="B8074" s="49"/>
      <c r="C8074" s="264"/>
      <c r="D8074" s="264"/>
    </row>
    <row r="8075" spans="1:4" ht="15" x14ac:dyDescent="0.25">
      <c r="A8075" s="264"/>
      <c r="B8075" s="49"/>
      <c r="C8075" s="264"/>
      <c r="D8075" s="264"/>
    </row>
    <row r="8076" spans="1:4" ht="15" x14ac:dyDescent="0.25">
      <c r="A8076" s="264"/>
      <c r="B8076" s="49"/>
      <c r="C8076" s="264"/>
      <c r="D8076" s="264"/>
    </row>
    <row r="8077" spans="1:4" ht="15" x14ac:dyDescent="0.25">
      <c r="A8077" s="264"/>
      <c r="B8077" s="49"/>
      <c r="C8077" s="264"/>
      <c r="D8077" s="264"/>
    </row>
    <row r="8078" spans="1:4" ht="15" x14ac:dyDescent="0.25">
      <c r="A8078" s="264"/>
      <c r="B8078" s="49"/>
      <c r="C8078" s="264"/>
      <c r="D8078" s="264"/>
    </row>
    <row r="8079" spans="1:4" ht="15" x14ac:dyDescent="0.25">
      <c r="A8079" s="264"/>
      <c r="B8079" s="49"/>
      <c r="C8079" s="264"/>
      <c r="D8079" s="264"/>
    </row>
    <row r="8080" spans="1:4" ht="15" x14ac:dyDescent="0.25">
      <c r="A8080" s="264"/>
      <c r="B8080" s="49"/>
      <c r="C8080" s="264"/>
      <c r="D8080" s="264"/>
    </row>
    <row r="8081" spans="1:4" ht="15" x14ac:dyDescent="0.25">
      <c r="A8081" s="264"/>
      <c r="B8081" s="49"/>
      <c r="C8081" s="264"/>
      <c r="D8081" s="264"/>
    </row>
    <row r="8082" spans="1:4" ht="15" x14ac:dyDescent="0.25">
      <c r="A8082" s="264"/>
      <c r="B8082" s="49"/>
      <c r="C8082" s="264"/>
      <c r="D8082" s="264"/>
    </row>
    <row r="8083" spans="1:4" ht="15" x14ac:dyDescent="0.25">
      <c r="A8083" s="264"/>
      <c r="B8083" s="49"/>
      <c r="C8083" s="264"/>
      <c r="D8083" s="264"/>
    </row>
    <row r="8084" spans="1:4" ht="15" x14ac:dyDescent="0.25">
      <c r="A8084" s="264"/>
      <c r="B8084" s="49"/>
      <c r="C8084" s="264"/>
      <c r="D8084" s="264"/>
    </row>
    <row r="8085" spans="1:4" ht="15" x14ac:dyDescent="0.25">
      <c r="A8085" s="264"/>
      <c r="B8085" s="49"/>
      <c r="C8085" s="264"/>
      <c r="D8085" s="264"/>
    </row>
    <row r="8086" spans="1:4" ht="15" x14ac:dyDescent="0.25">
      <c r="A8086" s="264"/>
      <c r="B8086" s="49"/>
      <c r="C8086" s="264"/>
      <c r="D8086" s="264"/>
    </row>
    <row r="8087" spans="1:4" ht="15" x14ac:dyDescent="0.25">
      <c r="A8087" s="264"/>
      <c r="B8087" s="49"/>
      <c r="C8087" s="264"/>
      <c r="D8087" s="264"/>
    </row>
    <row r="8088" spans="1:4" ht="15" x14ac:dyDescent="0.25">
      <c r="A8088" s="264"/>
      <c r="B8088" s="49"/>
      <c r="C8088" s="264"/>
      <c r="D8088" s="264"/>
    </row>
    <row r="8089" spans="1:4" ht="15" x14ac:dyDescent="0.25">
      <c r="A8089" s="264"/>
      <c r="B8089" s="49"/>
      <c r="C8089" s="264"/>
      <c r="D8089" s="264"/>
    </row>
    <row r="8090" spans="1:4" ht="15" x14ac:dyDescent="0.25">
      <c r="A8090" s="264"/>
      <c r="B8090" s="49"/>
      <c r="C8090" s="264"/>
      <c r="D8090" s="264"/>
    </row>
    <row r="8091" spans="1:4" ht="15" x14ac:dyDescent="0.25">
      <c r="A8091" s="264"/>
      <c r="B8091" s="49"/>
      <c r="C8091" s="264"/>
      <c r="D8091" s="264"/>
    </row>
    <row r="8092" spans="1:4" ht="15" x14ac:dyDescent="0.25">
      <c r="A8092" s="264"/>
      <c r="B8092" s="49"/>
      <c r="C8092" s="264"/>
      <c r="D8092" s="264"/>
    </row>
    <row r="8093" spans="1:4" ht="15" x14ac:dyDescent="0.25">
      <c r="A8093" s="264"/>
      <c r="B8093" s="49"/>
      <c r="C8093" s="264"/>
      <c r="D8093" s="264"/>
    </row>
    <row r="8094" spans="1:4" ht="15" x14ac:dyDescent="0.25">
      <c r="A8094" s="264"/>
      <c r="B8094" s="49"/>
      <c r="C8094" s="264"/>
      <c r="D8094" s="264"/>
    </row>
    <row r="8095" spans="1:4" ht="15" x14ac:dyDescent="0.25">
      <c r="A8095" s="264"/>
      <c r="B8095" s="49"/>
      <c r="C8095" s="264"/>
      <c r="D8095" s="264"/>
    </row>
    <row r="8096" spans="1:4" ht="15" x14ac:dyDescent="0.25">
      <c r="A8096" s="264"/>
      <c r="B8096" s="49"/>
      <c r="C8096" s="264"/>
      <c r="D8096" s="264"/>
    </row>
    <row r="8097" spans="1:4" ht="15" x14ac:dyDescent="0.25">
      <c r="A8097" s="264"/>
      <c r="B8097" s="49"/>
      <c r="C8097" s="264"/>
      <c r="D8097" s="264"/>
    </row>
    <row r="8098" spans="1:4" ht="15" x14ac:dyDescent="0.25">
      <c r="A8098" s="264"/>
      <c r="B8098" s="49"/>
      <c r="C8098" s="264"/>
      <c r="D8098" s="264"/>
    </row>
    <row r="8099" spans="1:4" ht="15" x14ac:dyDescent="0.25">
      <c r="A8099" s="264"/>
      <c r="B8099" s="49"/>
      <c r="C8099" s="264"/>
      <c r="D8099" s="264"/>
    </row>
    <row r="8100" spans="1:4" ht="15" x14ac:dyDescent="0.25">
      <c r="A8100" s="264"/>
      <c r="B8100" s="49"/>
      <c r="C8100" s="264"/>
      <c r="D8100" s="264"/>
    </row>
    <row r="8101" spans="1:4" ht="15" x14ac:dyDescent="0.25">
      <c r="A8101" s="264"/>
      <c r="B8101" s="49"/>
      <c r="C8101" s="264"/>
      <c r="D8101" s="264"/>
    </row>
    <row r="8102" spans="1:4" ht="15" x14ac:dyDescent="0.25">
      <c r="A8102" s="264"/>
      <c r="B8102" s="49"/>
      <c r="C8102" s="264"/>
      <c r="D8102" s="264"/>
    </row>
    <row r="8103" spans="1:4" ht="15" x14ac:dyDescent="0.25">
      <c r="A8103" s="264"/>
      <c r="B8103" s="49"/>
      <c r="C8103" s="264"/>
      <c r="D8103" s="264"/>
    </row>
    <row r="8104" spans="1:4" ht="15" x14ac:dyDescent="0.25">
      <c r="A8104" s="264"/>
      <c r="B8104" s="49"/>
      <c r="C8104" s="264"/>
      <c r="D8104" s="264"/>
    </row>
    <row r="8105" spans="1:4" ht="15" x14ac:dyDescent="0.25">
      <c r="A8105" s="264"/>
      <c r="B8105" s="49"/>
      <c r="C8105" s="264"/>
      <c r="D8105" s="264"/>
    </row>
    <row r="8106" spans="1:4" ht="15" x14ac:dyDescent="0.25">
      <c r="A8106" s="264"/>
      <c r="B8106" s="49"/>
      <c r="C8106" s="264"/>
      <c r="D8106" s="264"/>
    </row>
    <row r="8107" spans="1:4" ht="15" x14ac:dyDescent="0.25">
      <c r="A8107" s="264"/>
      <c r="B8107" s="49"/>
      <c r="C8107" s="264"/>
      <c r="D8107" s="264"/>
    </row>
    <row r="8108" spans="1:4" ht="15" x14ac:dyDescent="0.25">
      <c r="A8108" s="264"/>
      <c r="B8108" s="49"/>
      <c r="C8108" s="264"/>
      <c r="D8108" s="264"/>
    </row>
    <row r="8109" spans="1:4" ht="15" x14ac:dyDescent="0.25">
      <c r="A8109" s="264"/>
      <c r="B8109" s="49"/>
      <c r="C8109" s="264"/>
      <c r="D8109" s="264"/>
    </row>
    <row r="8110" spans="1:4" ht="15" x14ac:dyDescent="0.25">
      <c r="A8110" s="264"/>
      <c r="B8110" s="49"/>
      <c r="C8110" s="264"/>
      <c r="D8110" s="264"/>
    </row>
    <row r="8111" spans="1:4" ht="15" x14ac:dyDescent="0.25">
      <c r="A8111" s="264"/>
      <c r="B8111" s="49"/>
      <c r="C8111" s="264"/>
      <c r="D8111" s="264"/>
    </row>
    <row r="8112" spans="1:4" ht="15" x14ac:dyDescent="0.25">
      <c r="A8112" s="264"/>
      <c r="B8112" s="49"/>
      <c r="C8112" s="264"/>
      <c r="D8112" s="264"/>
    </row>
    <row r="8113" spans="1:4" ht="15" x14ac:dyDescent="0.25">
      <c r="A8113" s="264"/>
      <c r="B8113" s="49"/>
      <c r="C8113" s="264"/>
      <c r="D8113" s="264"/>
    </row>
    <row r="8114" spans="1:4" ht="15" x14ac:dyDescent="0.25">
      <c r="A8114" s="264"/>
      <c r="B8114" s="49"/>
      <c r="C8114" s="264"/>
      <c r="D8114" s="264"/>
    </row>
    <row r="8115" spans="1:4" ht="15" x14ac:dyDescent="0.25">
      <c r="A8115" s="264"/>
      <c r="B8115" s="49"/>
      <c r="C8115" s="264"/>
      <c r="D8115" s="264"/>
    </row>
    <row r="8116" spans="1:4" ht="15" x14ac:dyDescent="0.25">
      <c r="A8116" s="264"/>
      <c r="B8116" s="49"/>
      <c r="C8116" s="264"/>
      <c r="D8116" s="264"/>
    </row>
    <row r="8117" spans="1:4" ht="15" x14ac:dyDescent="0.25">
      <c r="A8117" s="264"/>
      <c r="B8117" s="49"/>
      <c r="C8117" s="264"/>
      <c r="D8117" s="264"/>
    </row>
    <row r="8118" spans="1:4" ht="15" x14ac:dyDescent="0.25">
      <c r="A8118" s="264"/>
      <c r="B8118" s="49"/>
      <c r="C8118" s="264"/>
      <c r="D8118" s="264"/>
    </row>
    <row r="8119" spans="1:4" ht="15" x14ac:dyDescent="0.25">
      <c r="A8119" s="264"/>
      <c r="B8119" s="49"/>
      <c r="C8119" s="264"/>
      <c r="D8119" s="264"/>
    </row>
    <row r="8120" spans="1:4" ht="15" x14ac:dyDescent="0.25">
      <c r="A8120" s="264"/>
      <c r="B8120" s="49"/>
      <c r="C8120" s="264"/>
      <c r="D8120" s="264"/>
    </row>
    <row r="8121" spans="1:4" ht="15" x14ac:dyDescent="0.25">
      <c r="A8121" s="264"/>
      <c r="B8121" s="49"/>
      <c r="C8121" s="264"/>
      <c r="D8121" s="264"/>
    </row>
    <row r="8122" spans="1:4" ht="15" x14ac:dyDescent="0.25">
      <c r="A8122" s="264"/>
      <c r="B8122" s="49"/>
      <c r="C8122" s="264"/>
      <c r="D8122" s="264"/>
    </row>
    <row r="8123" spans="1:4" ht="15" x14ac:dyDescent="0.25">
      <c r="A8123" s="264"/>
      <c r="B8123" s="49"/>
      <c r="C8123" s="264"/>
      <c r="D8123" s="273"/>
    </row>
    <row r="8124" spans="1:4" ht="15" x14ac:dyDescent="0.25">
      <c r="A8124" s="264"/>
      <c r="B8124" s="49"/>
      <c r="C8124" s="264"/>
      <c r="D8124" s="273"/>
    </row>
    <row r="8125" spans="1:4" ht="15" x14ac:dyDescent="0.25">
      <c r="A8125" s="264"/>
      <c r="B8125" s="49"/>
      <c r="C8125" s="264"/>
      <c r="D8125" s="264"/>
    </row>
    <row r="8126" spans="1:4" ht="15" x14ac:dyDescent="0.25">
      <c r="A8126" s="264"/>
      <c r="B8126" s="49"/>
      <c r="C8126" s="264"/>
      <c r="D8126" s="264"/>
    </row>
    <row r="8127" spans="1:4" ht="15" x14ac:dyDescent="0.25">
      <c r="A8127" s="264"/>
      <c r="B8127" s="49"/>
      <c r="C8127" s="264"/>
      <c r="D8127" s="264"/>
    </row>
    <row r="8128" spans="1:4" ht="15" x14ac:dyDescent="0.25">
      <c r="A8128" s="264"/>
      <c r="B8128" s="49"/>
      <c r="C8128" s="264"/>
      <c r="D8128" s="264"/>
    </row>
    <row r="8129" spans="1:4" ht="15" x14ac:dyDescent="0.25">
      <c r="A8129" s="264"/>
      <c r="B8129" s="49"/>
      <c r="C8129" s="264"/>
      <c r="D8129" s="264"/>
    </row>
    <row r="8130" spans="1:4" ht="15" x14ac:dyDescent="0.25">
      <c r="A8130" s="264"/>
      <c r="B8130" s="49"/>
      <c r="C8130" s="264"/>
      <c r="D8130" s="264"/>
    </row>
    <row r="8131" spans="1:4" ht="15" x14ac:dyDescent="0.25">
      <c r="A8131" s="264"/>
      <c r="B8131" s="49"/>
      <c r="C8131" s="264"/>
      <c r="D8131" s="264"/>
    </row>
    <row r="8132" spans="1:4" ht="15" x14ac:dyDescent="0.25">
      <c r="A8132" s="264"/>
      <c r="B8132" s="49"/>
      <c r="C8132" s="264"/>
      <c r="D8132" s="264"/>
    </row>
    <row r="8133" spans="1:4" ht="15" x14ac:dyDescent="0.25">
      <c r="A8133" s="264"/>
      <c r="B8133" s="49"/>
      <c r="C8133" s="264"/>
      <c r="D8133" s="264"/>
    </row>
    <row r="8134" spans="1:4" ht="15" x14ac:dyDescent="0.25">
      <c r="A8134" s="264"/>
      <c r="B8134" s="49"/>
      <c r="C8134" s="264"/>
      <c r="D8134" s="264"/>
    </row>
    <row r="8135" spans="1:4" ht="15" x14ac:dyDescent="0.25">
      <c r="A8135" s="264"/>
      <c r="B8135" s="49"/>
      <c r="C8135" s="264"/>
      <c r="D8135" s="264"/>
    </row>
    <row r="8136" spans="1:4" ht="15" x14ac:dyDescent="0.25">
      <c r="A8136" s="264"/>
      <c r="B8136" s="49"/>
      <c r="C8136" s="264"/>
      <c r="D8136" s="264"/>
    </row>
    <row r="8137" spans="1:4" ht="15" x14ac:dyDescent="0.25">
      <c r="A8137" s="264"/>
      <c r="B8137" s="49"/>
      <c r="C8137" s="264"/>
      <c r="D8137" s="264"/>
    </row>
    <row r="8138" spans="1:4" ht="15" x14ac:dyDescent="0.25">
      <c r="A8138" s="264"/>
      <c r="B8138" s="49"/>
      <c r="C8138" s="264"/>
      <c r="D8138" s="264"/>
    </row>
    <row r="8139" spans="1:4" ht="15" x14ac:dyDescent="0.25">
      <c r="A8139" s="264"/>
      <c r="B8139" s="49"/>
      <c r="C8139" s="264"/>
      <c r="D8139" s="264"/>
    </row>
    <row r="8140" spans="1:4" ht="15" x14ac:dyDescent="0.25">
      <c r="A8140" s="264"/>
      <c r="B8140" s="49"/>
      <c r="C8140" s="264"/>
      <c r="D8140" s="264"/>
    </row>
    <row r="8141" spans="1:4" ht="15" x14ac:dyDescent="0.25">
      <c r="A8141" s="264"/>
      <c r="B8141" s="49"/>
      <c r="C8141" s="264"/>
      <c r="D8141" s="264"/>
    </row>
    <row r="8142" spans="1:4" ht="15" x14ac:dyDescent="0.25">
      <c r="A8142" s="264"/>
      <c r="B8142" s="49"/>
      <c r="C8142" s="264"/>
      <c r="D8142" s="264"/>
    </row>
    <row r="8143" spans="1:4" ht="15" x14ac:dyDescent="0.25">
      <c r="A8143" s="264"/>
      <c r="B8143" s="49"/>
      <c r="C8143" s="264"/>
      <c r="D8143" s="264"/>
    </row>
    <row r="8144" spans="1:4" ht="15" x14ac:dyDescent="0.25">
      <c r="A8144" s="264"/>
      <c r="B8144" s="49"/>
      <c r="C8144" s="264"/>
      <c r="D8144" s="264"/>
    </row>
    <row r="8145" spans="1:4" ht="15" x14ac:dyDescent="0.25">
      <c r="A8145" s="264"/>
      <c r="B8145" s="49"/>
      <c r="C8145" s="264"/>
      <c r="D8145" s="264"/>
    </row>
    <row r="8146" spans="1:4" ht="15" x14ac:dyDescent="0.25">
      <c r="A8146" s="264"/>
      <c r="B8146" s="49"/>
      <c r="C8146" s="264"/>
      <c r="D8146" s="264"/>
    </row>
    <row r="8147" spans="1:4" ht="15" x14ac:dyDescent="0.25">
      <c r="A8147" s="264"/>
      <c r="B8147" s="49"/>
      <c r="C8147" s="264"/>
      <c r="D8147" s="264"/>
    </row>
    <row r="8148" spans="1:4" ht="15" x14ac:dyDescent="0.25">
      <c r="A8148" s="264"/>
      <c r="B8148" s="49"/>
      <c r="C8148" s="264"/>
      <c r="D8148" s="264"/>
    </row>
    <row r="8149" spans="1:4" ht="15" x14ac:dyDescent="0.25">
      <c r="A8149" s="264"/>
      <c r="B8149" s="49"/>
      <c r="C8149" s="264"/>
      <c r="D8149" s="264"/>
    </row>
    <row r="8150" spans="1:4" ht="15" x14ac:dyDescent="0.25">
      <c r="A8150" s="264"/>
      <c r="B8150" s="49"/>
      <c r="C8150" s="264"/>
      <c r="D8150" s="264"/>
    </row>
    <row r="8151" spans="1:4" ht="15" x14ac:dyDescent="0.25">
      <c r="A8151" s="264"/>
      <c r="B8151" s="49"/>
      <c r="C8151" s="264"/>
      <c r="D8151" s="264"/>
    </row>
    <row r="8152" spans="1:4" ht="15" x14ac:dyDescent="0.25">
      <c r="A8152" s="264"/>
      <c r="B8152" s="49"/>
      <c r="C8152" s="264"/>
      <c r="D8152" s="264"/>
    </row>
    <row r="8153" spans="1:4" ht="15" x14ac:dyDescent="0.25">
      <c r="A8153" s="264"/>
      <c r="B8153" s="49"/>
      <c r="C8153" s="264"/>
      <c r="D8153" s="264"/>
    </row>
    <row r="8154" spans="1:4" ht="15" x14ac:dyDescent="0.25">
      <c r="A8154" s="264"/>
      <c r="B8154" s="49"/>
      <c r="C8154" s="264"/>
      <c r="D8154" s="264"/>
    </row>
    <row r="8155" spans="1:4" ht="15" x14ac:dyDescent="0.25">
      <c r="A8155" s="264"/>
      <c r="B8155" s="49"/>
      <c r="C8155" s="264"/>
      <c r="D8155" s="264"/>
    </row>
    <row r="8156" spans="1:4" ht="15" x14ac:dyDescent="0.25">
      <c r="A8156" s="264"/>
      <c r="B8156" s="49"/>
      <c r="C8156" s="264"/>
      <c r="D8156" s="264"/>
    </row>
    <row r="8157" spans="1:4" ht="15" x14ac:dyDescent="0.25">
      <c r="A8157" s="264"/>
      <c r="B8157" s="49"/>
      <c r="C8157" s="264"/>
      <c r="D8157" s="273"/>
    </row>
    <row r="8158" spans="1:4" ht="15" x14ac:dyDescent="0.25">
      <c r="A8158" s="264"/>
      <c r="B8158" s="49"/>
      <c r="C8158" s="264"/>
      <c r="D8158" s="264"/>
    </row>
    <row r="8159" spans="1:4" ht="15" x14ac:dyDescent="0.25">
      <c r="A8159" s="264"/>
      <c r="B8159" s="49"/>
      <c r="C8159" s="264"/>
      <c r="D8159" s="264"/>
    </row>
    <row r="8160" spans="1:4" ht="15" x14ac:dyDescent="0.25">
      <c r="A8160" s="264"/>
      <c r="B8160" s="49"/>
      <c r="C8160" s="264"/>
      <c r="D8160" s="273"/>
    </row>
    <row r="8161" spans="1:4" ht="15" x14ac:dyDescent="0.25">
      <c r="A8161" s="264"/>
      <c r="B8161" s="49"/>
      <c r="C8161" s="264"/>
      <c r="D8161" s="264"/>
    </row>
    <row r="8162" spans="1:4" ht="15" x14ac:dyDescent="0.25">
      <c r="A8162" s="264"/>
      <c r="B8162" s="49"/>
      <c r="C8162" s="264"/>
      <c r="D8162" s="264"/>
    </row>
    <row r="8163" spans="1:4" ht="15" x14ac:dyDescent="0.25">
      <c r="A8163" s="264"/>
      <c r="B8163" s="49"/>
      <c r="C8163" s="264"/>
      <c r="D8163" s="273"/>
    </row>
    <row r="8164" spans="1:4" ht="15" x14ac:dyDescent="0.25">
      <c r="A8164" s="264"/>
      <c r="B8164" s="49"/>
      <c r="C8164" s="264"/>
      <c r="D8164" s="264"/>
    </row>
    <row r="8165" spans="1:4" ht="15" x14ac:dyDescent="0.25">
      <c r="A8165" s="264"/>
      <c r="B8165" s="49"/>
      <c r="C8165" s="264"/>
      <c r="D8165" s="264"/>
    </row>
    <row r="8166" spans="1:4" ht="15" x14ac:dyDescent="0.25">
      <c r="A8166" s="264"/>
      <c r="B8166" s="49"/>
      <c r="C8166" s="264"/>
      <c r="D8166" s="264"/>
    </row>
    <row r="8167" spans="1:4" ht="15" x14ac:dyDescent="0.25">
      <c r="A8167" s="264"/>
      <c r="B8167" s="49"/>
      <c r="C8167" s="264"/>
      <c r="D8167" s="273"/>
    </row>
    <row r="8168" spans="1:4" ht="15" x14ac:dyDescent="0.25">
      <c r="A8168" s="264"/>
      <c r="B8168" s="49"/>
      <c r="C8168" s="264"/>
      <c r="D8168" s="264"/>
    </row>
    <row r="8169" spans="1:4" ht="15" x14ac:dyDescent="0.25">
      <c r="A8169" s="264"/>
      <c r="B8169" s="49"/>
      <c r="C8169" s="264"/>
      <c r="D8169" s="264"/>
    </row>
    <row r="8170" spans="1:4" ht="15" x14ac:dyDescent="0.25">
      <c r="A8170" s="264"/>
      <c r="B8170" s="49"/>
      <c r="C8170" s="264"/>
      <c r="D8170" s="273"/>
    </row>
    <row r="8171" spans="1:4" ht="15" x14ac:dyDescent="0.25">
      <c r="A8171" s="264"/>
      <c r="B8171" s="49"/>
      <c r="C8171" s="264"/>
      <c r="D8171" s="264"/>
    </row>
    <row r="8172" spans="1:4" ht="15" x14ac:dyDescent="0.25">
      <c r="A8172" s="264"/>
      <c r="B8172" s="49"/>
      <c r="C8172" s="264"/>
      <c r="D8172" s="273"/>
    </row>
    <row r="8173" spans="1:4" ht="15" x14ac:dyDescent="0.25">
      <c r="A8173" s="264"/>
      <c r="B8173" s="49"/>
      <c r="C8173" s="264"/>
      <c r="D8173" s="264"/>
    </row>
    <row r="8174" spans="1:4" ht="15" x14ac:dyDescent="0.25">
      <c r="A8174" s="264"/>
      <c r="B8174" s="49"/>
      <c r="C8174" s="264"/>
      <c r="D8174" s="273"/>
    </row>
    <row r="8175" spans="1:4" ht="15" x14ac:dyDescent="0.25">
      <c r="A8175" s="264"/>
      <c r="B8175" s="49"/>
      <c r="C8175" s="264"/>
      <c r="D8175" s="273"/>
    </row>
    <row r="8176" spans="1:4" ht="15" x14ac:dyDescent="0.25">
      <c r="A8176" s="264"/>
      <c r="B8176" s="49"/>
      <c r="C8176" s="264"/>
      <c r="D8176" s="273"/>
    </row>
    <row r="8177" spans="1:4" ht="15" x14ac:dyDescent="0.25">
      <c r="A8177" s="264"/>
      <c r="B8177" s="49"/>
      <c r="C8177" s="264"/>
      <c r="D8177" s="273"/>
    </row>
    <row r="8178" spans="1:4" ht="15" x14ac:dyDescent="0.25">
      <c r="A8178" s="264"/>
      <c r="B8178" s="49"/>
      <c r="C8178" s="264"/>
      <c r="D8178" s="264"/>
    </row>
    <row r="8179" spans="1:4" ht="15" x14ac:dyDescent="0.25">
      <c r="A8179" s="264"/>
      <c r="B8179" s="49"/>
      <c r="C8179" s="264"/>
      <c r="D8179" s="264"/>
    </row>
    <row r="8180" spans="1:4" ht="15" x14ac:dyDescent="0.25">
      <c r="A8180" s="264"/>
      <c r="B8180" s="49"/>
      <c r="C8180" s="264"/>
      <c r="D8180" s="264"/>
    </row>
    <row r="8181" spans="1:4" ht="15" x14ac:dyDescent="0.25">
      <c r="A8181" s="264"/>
      <c r="B8181" s="49"/>
      <c r="C8181" s="264"/>
      <c r="D8181" s="264"/>
    </row>
    <row r="8182" spans="1:4" ht="15" x14ac:dyDescent="0.25">
      <c r="A8182" s="264"/>
      <c r="B8182" s="49"/>
      <c r="C8182" s="264"/>
      <c r="D8182" s="264"/>
    </row>
    <row r="8183" spans="1:4" ht="15" x14ac:dyDescent="0.25">
      <c r="A8183" s="264"/>
      <c r="B8183" s="49"/>
      <c r="C8183" s="264"/>
      <c r="D8183" s="264"/>
    </row>
    <row r="8184" spans="1:4" ht="15" x14ac:dyDescent="0.25">
      <c r="A8184" s="264"/>
      <c r="B8184" s="49"/>
      <c r="C8184" s="264"/>
      <c r="D8184" s="273"/>
    </row>
    <row r="8185" spans="1:4" ht="15" x14ac:dyDescent="0.25">
      <c r="A8185" s="264"/>
      <c r="B8185" s="49"/>
      <c r="C8185" s="264"/>
      <c r="D8185" s="273"/>
    </row>
    <row r="8186" spans="1:4" ht="15" x14ac:dyDescent="0.25">
      <c r="A8186" s="264"/>
      <c r="B8186" s="49"/>
      <c r="C8186" s="264"/>
      <c r="D8186" s="273"/>
    </row>
    <row r="8187" spans="1:4" ht="15" x14ac:dyDescent="0.25">
      <c r="A8187" s="264"/>
      <c r="B8187" s="49"/>
      <c r="C8187" s="264"/>
      <c r="D8187" s="273"/>
    </row>
    <row r="8188" spans="1:4" ht="15" x14ac:dyDescent="0.25">
      <c r="A8188" s="264"/>
      <c r="B8188" s="49"/>
      <c r="C8188" s="264"/>
      <c r="D8188" s="273"/>
    </row>
    <row r="8189" spans="1:4" ht="15" x14ac:dyDescent="0.25">
      <c r="A8189" s="264"/>
      <c r="B8189" s="49"/>
      <c r="C8189" s="264"/>
      <c r="D8189" s="273"/>
    </row>
    <row r="8190" spans="1:4" ht="15" x14ac:dyDescent="0.25">
      <c r="A8190" s="264"/>
      <c r="B8190" s="49"/>
      <c r="C8190" s="264"/>
      <c r="D8190" s="273"/>
    </row>
    <row r="8191" spans="1:4" ht="15" x14ac:dyDescent="0.25">
      <c r="A8191" s="264"/>
      <c r="B8191" s="49"/>
      <c r="C8191" s="264"/>
      <c r="D8191" s="264"/>
    </row>
    <row r="8192" spans="1:4" ht="15" x14ac:dyDescent="0.25">
      <c r="A8192" s="264"/>
      <c r="B8192" s="49"/>
      <c r="C8192" s="264"/>
      <c r="D8192" s="264"/>
    </row>
    <row r="8193" spans="1:4" ht="15" x14ac:dyDescent="0.25">
      <c r="A8193" s="264"/>
      <c r="B8193" s="49"/>
      <c r="C8193" s="264"/>
      <c r="D8193" s="264"/>
    </row>
    <row r="8194" spans="1:4" ht="15" x14ac:dyDescent="0.25">
      <c r="A8194" s="264"/>
      <c r="B8194" s="49"/>
      <c r="C8194" s="264"/>
      <c r="D8194" s="264"/>
    </row>
    <row r="8195" spans="1:4" ht="15" x14ac:dyDescent="0.25">
      <c r="A8195" s="264"/>
      <c r="B8195" s="49"/>
      <c r="C8195" s="264"/>
      <c r="D8195" s="264"/>
    </row>
    <row r="8196" spans="1:4" ht="15" x14ac:dyDescent="0.25">
      <c r="A8196" s="264"/>
      <c r="B8196" s="49"/>
      <c r="C8196" s="264"/>
      <c r="D8196" s="264"/>
    </row>
    <row r="8197" spans="1:4" ht="15" x14ac:dyDescent="0.25">
      <c r="A8197" s="264"/>
      <c r="B8197" s="49"/>
      <c r="C8197" s="264"/>
      <c r="D8197" s="264"/>
    </row>
    <row r="8198" spans="1:4" ht="15" x14ac:dyDescent="0.25">
      <c r="A8198" s="264"/>
      <c r="B8198" s="49"/>
      <c r="C8198" s="264"/>
      <c r="D8198" s="264"/>
    </row>
    <row r="8199" spans="1:4" ht="15" x14ac:dyDescent="0.25">
      <c r="A8199" s="264"/>
      <c r="B8199" s="49"/>
      <c r="C8199" s="264"/>
      <c r="D8199" s="264"/>
    </row>
    <row r="8200" spans="1:4" ht="15" x14ac:dyDescent="0.25">
      <c r="A8200" s="264"/>
      <c r="B8200" s="49"/>
      <c r="C8200" s="264"/>
      <c r="D8200" s="264"/>
    </row>
    <row r="8201" spans="1:4" ht="15" x14ac:dyDescent="0.25">
      <c r="A8201" s="264"/>
      <c r="B8201" s="49"/>
      <c r="C8201" s="264"/>
      <c r="D8201" s="264"/>
    </row>
    <row r="8202" spans="1:4" ht="15" x14ac:dyDescent="0.25">
      <c r="A8202" s="264"/>
      <c r="B8202" s="49"/>
      <c r="C8202" s="264"/>
      <c r="D8202" s="264"/>
    </row>
    <row r="8203" spans="1:4" ht="15" x14ac:dyDescent="0.25">
      <c r="A8203" s="264"/>
      <c r="B8203" s="49"/>
      <c r="C8203" s="264"/>
      <c r="D8203" s="264"/>
    </row>
    <row r="8204" spans="1:4" ht="15" x14ac:dyDescent="0.25">
      <c r="A8204" s="264"/>
      <c r="B8204" s="49"/>
      <c r="C8204" s="264"/>
      <c r="D8204" s="264"/>
    </row>
    <row r="8205" spans="1:4" ht="15" x14ac:dyDescent="0.25">
      <c r="A8205" s="264"/>
      <c r="B8205" s="49"/>
      <c r="C8205" s="264"/>
      <c r="D8205" s="264"/>
    </row>
    <row r="8206" spans="1:4" ht="15" x14ac:dyDescent="0.25">
      <c r="A8206" s="264"/>
      <c r="B8206" s="49"/>
      <c r="C8206" s="264"/>
      <c r="D8206" s="264"/>
    </row>
    <row r="8207" spans="1:4" ht="15" x14ac:dyDescent="0.25">
      <c r="A8207" s="264"/>
      <c r="B8207" s="49"/>
      <c r="C8207" s="264"/>
      <c r="D8207" s="264"/>
    </row>
    <row r="8208" spans="1:4" ht="15" x14ac:dyDescent="0.25">
      <c r="A8208" s="264"/>
      <c r="B8208" s="49"/>
      <c r="C8208" s="264"/>
      <c r="D8208" s="264"/>
    </row>
    <row r="8209" spans="1:4" ht="15" x14ac:dyDescent="0.25">
      <c r="A8209" s="264"/>
      <c r="B8209" s="49"/>
      <c r="C8209" s="264"/>
      <c r="D8209" s="264"/>
    </row>
    <row r="8210" spans="1:4" ht="15" x14ac:dyDescent="0.25">
      <c r="A8210" s="264"/>
      <c r="B8210" s="49"/>
      <c r="C8210" s="264"/>
      <c r="D8210" s="264"/>
    </row>
    <row r="8211" spans="1:4" ht="15" x14ac:dyDescent="0.25">
      <c r="A8211" s="264"/>
      <c r="B8211" s="49"/>
      <c r="C8211" s="264"/>
      <c r="D8211" s="264"/>
    </row>
    <row r="8212" spans="1:4" ht="15" x14ac:dyDescent="0.25">
      <c r="A8212" s="264"/>
      <c r="B8212" s="49"/>
      <c r="C8212" s="264"/>
      <c r="D8212" s="264"/>
    </row>
    <row r="8213" spans="1:4" ht="15" x14ac:dyDescent="0.25">
      <c r="A8213" s="264"/>
      <c r="B8213" s="49"/>
      <c r="C8213" s="264"/>
      <c r="D8213" s="264"/>
    </row>
    <row r="8214" spans="1:4" ht="15" x14ac:dyDescent="0.25">
      <c r="A8214" s="264"/>
      <c r="B8214" s="49"/>
      <c r="C8214" s="264"/>
      <c r="D8214" s="264"/>
    </row>
    <row r="8215" spans="1:4" ht="15" x14ac:dyDescent="0.25">
      <c r="A8215" s="264"/>
      <c r="B8215" s="49"/>
      <c r="C8215" s="264"/>
      <c r="D8215" s="264"/>
    </row>
    <row r="8216" spans="1:4" ht="15" x14ac:dyDescent="0.25">
      <c r="A8216" s="264"/>
      <c r="B8216" s="49"/>
      <c r="C8216" s="264"/>
      <c r="D8216" s="264"/>
    </row>
    <row r="8217" spans="1:4" ht="15" x14ac:dyDescent="0.25">
      <c r="A8217" s="264"/>
      <c r="B8217" s="49"/>
      <c r="C8217" s="264"/>
      <c r="D8217" s="264"/>
    </row>
    <row r="8218" spans="1:4" ht="15" x14ac:dyDescent="0.25">
      <c r="A8218" s="264"/>
      <c r="B8218" s="49"/>
      <c r="C8218" s="264"/>
      <c r="D8218" s="264"/>
    </row>
    <row r="8219" spans="1:4" ht="15" x14ac:dyDescent="0.25">
      <c r="A8219" s="264"/>
      <c r="B8219" s="49"/>
      <c r="C8219" s="264"/>
      <c r="D8219" s="264"/>
    </row>
    <row r="8220" spans="1:4" ht="15" x14ac:dyDescent="0.25">
      <c r="A8220" s="264"/>
      <c r="B8220" s="49"/>
      <c r="C8220" s="264"/>
      <c r="D8220" s="264"/>
    </row>
    <row r="8221" spans="1:4" ht="15" x14ac:dyDescent="0.25">
      <c r="A8221" s="264"/>
      <c r="B8221" s="49"/>
      <c r="C8221" s="264"/>
      <c r="D8221" s="273"/>
    </row>
    <row r="8222" spans="1:4" ht="15" x14ac:dyDescent="0.25">
      <c r="A8222" s="264"/>
      <c r="B8222" s="49"/>
      <c r="C8222" s="264"/>
      <c r="D8222" s="264"/>
    </row>
    <row r="8223" spans="1:4" ht="15" x14ac:dyDescent="0.25">
      <c r="A8223" s="264"/>
      <c r="B8223" s="49"/>
      <c r="C8223" s="264"/>
      <c r="D8223" s="264"/>
    </row>
    <row r="8224" spans="1:4" ht="15" x14ac:dyDescent="0.25">
      <c r="A8224" s="264"/>
      <c r="B8224" s="49"/>
      <c r="C8224" s="264"/>
      <c r="D8224" s="264"/>
    </row>
    <row r="8225" spans="1:4" ht="15" x14ac:dyDescent="0.25">
      <c r="A8225" s="264"/>
      <c r="B8225" s="49"/>
      <c r="C8225" s="264"/>
      <c r="D8225" s="264"/>
    </row>
    <row r="8226" spans="1:4" ht="15" x14ac:dyDescent="0.25">
      <c r="A8226" s="264"/>
      <c r="B8226" s="49"/>
      <c r="C8226" s="264"/>
      <c r="D8226" s="264"/>
    </row>
    <row r="8227" spans="1:4" ht="15" x14ac:dyDescent="0.25">
      <c r="A8227" s="264"/>
      <c r="B8227" s="49"/>
      <c r="C8227" s="264"/>
      <c r="D8227" s="264"/>
    </row>
    <row r="8228" spans="1:4" ht="15" x14ac:dyDescent="0.25">
      <c r="A8228" s="264"/>
      <c r="B8228" s="49"/>
      <c r="C8228" s="264"/>
      <c r="D8228" s="264"/>
    </row>
    <row r="8229" spans="1:4" ht="15" x14ac:dyDescent="0.25">
      <c r="A8229" s="264"/>
      <c r="B8229" s="49"/>
      <c r="C8229" s="264"/>
      <c r="D8229" s="273"/>
    </row>
    <row r="8230" spans="1:4" ht="15" x14ac:dyDescent="0.25">
      <c r="A8230" s="264"/>
      <c r="B8230" s="49"/>
      <c r="C8230" s="264"/>
      <c r="D8230" s="264"/>
    </row>
    <row r="8231" spans="1:4" ht="15" x14ac:dyDescent="0.25">
      <c r="A8231" s="264"/>
      <c r="B8231" s="49"/>
      <c r="C8231" s="264"/>
      <c r="D8231" s="264"/>
    </row>
    <row r="8232" spans="1:4" ht="15" x14ac:dyDescent="0.25">
      <c r="A8232" s="264"/>
      <c r="B8232" s="49"/>
      <c r="C8232" s="264"/>
      <c r="D8232" s="264"/>
    </row>
    <row r="8233" spans="1:4" ht="15" x14ac:dyDescent="0.25">
      <c r="A8233" s="264"/>
      <c r="B8233" s="49"/>
      <c r="C8233" s="264"/>
      <c r="D8233" s="273"/>
    </row>
    <row r="8234" spans="1:4" ht="15" x14ac:dyDescent="0.25">
      <c r="A8234" s="264"/>
      <c r="B8234" s="49"/>
      <c r="C8234" s="264"/>
      <c r="D8234" s="264"/>
    </row>
    <row r="8235" spans="1:4" ht="15" x14ac:dyDescent="0.25">
      <c r="A8235" s="264"/>
      <c r="B8235" s="49"/>
      <c r="C8235" s="264"/>
      <c r="D8235" s="264"/>
    </row>
    <row r="8236" spans="1:4" ht="15" x14ac:dyDescent="0.25">
      <c r="A8236" s="264"/>
      <c r="B8236" s="49"/>
      <c r="C8236" s="264"/>
      <c r="D8236" s="264"/>
    </row>
    <row r="8237" spans="1:4" ht="15" x14ac:dyDescent="0.25">
      <c r="A8237" s="264"/>
      <c r="B8237" s="49"/>
      <c r="C8237" s="264"/>
      <c r="D8237" s="264"/>
    </row>
    <row r="8238" spans="1:4" ht="15" x14ac:dyDescent="0.25">
      <c r="A8238" s="264"/>
      <c r="B8238" s="49"/>
      <c r="C8238" s="264"/>
      <c r="D8238" s="264"/>
    </row>
    <row r="8239" spans="1:4" ht="15" x14ac:dyDescent="0.25">
      <c r="A8239" s="264"/>
      <c r="B8239" s="49"/>
      <c r="C8239" s="264"/>
      <c r="D8239" s="264"/>
    </row>
    <row r="8240" spans="1:4" ht="15" x14ac:dyDescent="0.25">
      <c r="A8240" s="264"/>
      <c r="B8240" s="49"/>
      <c r="C8240" s="264"/>
      <c r="D8240" s="264"/>
    </row>
    <row r="8241" spans="1:4" ht="15" x14ac:dyDescent="0.25">
      <c r="A8241" s="264"/>
      <c r="B8241" s="49"/>
      <c r="C8241" s="264"/>
      <c r="D8241" s="264"/>
    </row>
    <row r="8242" spans="1:4" ht="15" x14ac:dyDescent="0.25">
      <c r="A8242" s="264"/>
      <c r="B8242" s="49"/>
      <c r="C8242" s="264"/>
      <c r="D8242" s="264"/>
    </row>
    <row r="8243" spans="1:4" ht="15" x14ac:dyDescent="0.25">
      <c r="A8243" s="264"/>
      <c r="B8243" s="49"/>
      <c r="C8243" s="264"/>
      <c r="D8243" s="264"/>
    </row>
    <row r="8244" spans="1:4" ht="15" x14ac:dyDescent="0.25">
      <c r="A8244" s="264"/>
      <c r="B8244" s="49"/>
      <c r="C8244" s="264"/>
      <c r="D8244" s="264"/>
    </row>
    <row r="8245" spans="1:4" ht="15" x14ac:dyDescent="0.25">
      <c r="A8245" s="264"/>
      <c r="B8245" s="49"/>
      <c r="C8245" s="264"/>
      <c r="D8245" s="264"/>
    </row>
    <row r="8246" spans="1:4" ht="15" x14ac:dyDescent="0.25">
      <c r="A8246" s="264"/>
      <c r="B8246" s="49"/>
      <c r="C8246" s="264"/>
      <c r="D8246" s="264"/>
    </row>
    <row r="8247" spans="1:4" ht="15" x14ac:dyDescent="0.25">
      <c r="A8247" s="264"/>
      <c r="B8247" s="49"/>
      <c r="C8247" s="264"/>
      <c r="D8247" s="264"/>
    </row>
    <row r="8248" spans="1:4" ht="15" x14ac:dyDescent="0.25">
      <c r="A8248" s="264"/>
      <c r="B8248" s="49"/>
      <c r="C8248" s="264"/>
      <c r="D8248" s="264"/>
    </row>
    <row r="8249" spans="1:4" ht="15" x14ac:dyDescent="0.25">
      <c r="A8249" s="264"/>
      <c r="B8249" s="49"/>
      <c r="C8249" s="264"/>
      <c r="D8249" s="264"/>
    </row>
    <row r="8250" spans="1:4" ht="15" x14ac:dyDescent="0.25">
      <c r="A8250" s="264"/>
      <c r="B8250" s="49"/>
      <c r="C8250" s="264"/>
      <c r="D8250" s="264"/>
    </row>
    <row r="8251" spans="1:4" ht="15" x14ac:dyDescent="0.25">
      <c r="A8251" s="264"/>
      <c r="B8251" s="49"/>
      <c r="C8251" s="264"/>
      <c r="D8251" s="264"/>
    </row>
    <row r="8252" spans="1:4" ht="15" x14ac:dyDescent="0.25">
      <c r="A8252" s="264"/>
      <c r="B8252" s="49"/>
      <c r="C8252" s="264"/>
      <c r="D8252" s="264"/>
    </row>
    <row r="8253" spans="1:4" ht="15" x14ac:dyDescent="0.25">
      <c r="A8253" s="264"/>
      <c r="B8253" s="49"/>
      <c r="C8253" s="264"/>
      <c r="D8253" s="264"/>
    </row>
    <row r="8254" spans="1:4" ht="15" x14ac:dyDescent="0.25">
      <c r="A8254" s="264"/>
      <c r="B8254" s="49"/>
      <c r="C8254" s="264"/>
      <c r="D8254" s="264"/>
    </row>
    <row r="8255" spans="1:4" ht="15" x14ac:dyDescent="0.25">
      <c r="A8255" s="264"/>
      <c r="B8255" s="49"/>
      <c r="C8255" s="264"/>
      <c r="D8255" s="264"/>
    </row>
    <row r="8256" spans="1:4" ht="15" x14ac:dyDescent="0.25">
      <c r="A8256" s="264"/>
      <c r="B8256" s="49"/>
      <c r="C8256" s="264"/>
      <c r="D8256" s="264"/>
    </row>
    <row r="8257" spans="1:4" ht="15" x14ac:dyDescent="0.25">
      <c r="A8257" s="264"/>
      <c r="B8257" s="49"/>
      <c r="C8257" s="264"/>
      <c r="D8257" s="264"/>
    </row>
    <row r="8258" spans="1:4" ht="15" x14ac:dyDescent="0.25">
      <c r="A8258" s="264"/>
      <c r="B8258" s="49"/>
      <c r="C8258" s="264"/>
      <c r="D8258" s="264"/>
    </row>
    <row r="8259" spans="1:4" ht="15" x14ac:dyDescent="0.25">
      <c r="A8259" s="264"/>
      <c r="B8259" s="49"/>
      <c r="C8259" s="264"/>
      <c r="D8259" s="264"/>
    </row>
    <row r="8260" spans="1:4" ht="15" x14ac:dyDescent="0.25">
      <c r="A8260" s="264"/>
      <c r="B8260" s="49"/>
      <c r="C8260" s="264"/>
      <c r="D8260" s="264"/>
    </row>
    <row r="8261" spans="1:4" ht="15" x14ac:dyDescent="0.25">
      <c r="A8261" s="264"/>
      <c r="B8261" s="49"/>
      <c r="C8261" s="264"/>
      <c r="D8261" s="264"/>
    </row>
    <row r="8262" spans="1:4" ht="15" x14ac:dyDescent="0.25">
      <c r="A8262" s="264"/>
      <c r="B8262" s="49"/>
      <c r="C8262" s="264"/>
      <c r="D8262" s="264"/>
    </row>
    <row r="8263" spans="1:4" ht="15" x14ac:dyDescent="0.25">
      <c r="A8263" s="264"/>
      <c r="B8263" s="49"/>
      <c r="C8263" s="264"/>
      <c r="D8263" s="264"/>
    </row>
    <row r="8264" spans="1:4" ht="15" x14ac:dyDescent="0.25">
      <c r="A8264" s="264"/>
      <c r="B8264" s="49"/>
      <c r="C8264" s="264"/>
      <c r="D8264" s="264"/>
    </row>
    <row r="8265" spans="1:4" ht="15" x14ac:dyDescent="0.25">
      <c r="A8265" s="264"/>
      <c r="B8265" s="49"/>
      <c r="C8265" s="264"/>
      <c r="D8265" s="264"/>
    </row>
    <row r="8266" spans="1:4" ht="15" x14ac:dyDescent="0.25">
      <c r="A8266" s="264"/>
      <c r="B8266" s="49"/>
      <c r="C8266" s="264"/>
      <c r="D8266" s="264"/>
    </row>
    <row r="8267" spans="1:4" ht="15" x14ac:dyDescent="0.25">
      <c r="A8267" s="264"/>
      <c r="B8267" s="49"/>
      <c r="C8267" s="264"/>
      <c r="D8267" s="264"/>
    </row>
    <row r="8268" spans="1:4" ht="15" x14ac:dyDescent="0.25">
      <c r="A8268" s="264"/>
      <c r="B8268" s="49"/>
      <c r="C8268" s="264"/>
      <c r="D8268" s="264"/>
    </row>
    <row r="8269" spans="1:4" ht="15" x14ac:dyDescent="0.25">
      <c r="A8269" s="264"/>
      <c r="B8269" s="49"/>
      <c r="C8269" s="264"/>
      <c r="D8269" s="264"/>
    </row>
    <row r="8270" spans="1:4" ht="15" x14ac:dyDescent="0.25">
      <c r="A8270" s="264"/>
      <c r="B8270" s="49"/>
      <c r="C8270" s="264"/>
      <c r="D8270" s="264"/>
    </row>
    <row r="8271" spans="1:4" ht="15" x14ac:dyDescent="0.25">
      <c r="A8271" s="264"/>
      <c r="B8271" s="49"/>
      <c r="C8271" s="264"/>
      <c r="D8271" s="264"/>
    </row>
    <row r="8272" spans="1:4" ht="15" x14ac:dyDescent="0.25">
      <c r="A8272" s="264"/>
      <c r="B8272" s="49"/>
      <c r="C8272" s="264"/>
      <c r="D8272" s="264"/>
    </row>
    <row r="8273" spans="1:4" ht="15" x14ac:dyDescent="0.25">
      <c r="A8273" s="264"/>
      <c r="B8273" s="49"/>
      <c r="C8273" s="264"/>
      <c r="D8273" s="264"/>
    </row>
    <row r="8274" spans="1:4" ht="15" x14ac:dyDescent="0.25">
      <c r="A8274" s="264"/>
      <c r="B8274" s="49"/>
      <c r="C8274" s="264"/>
      <c r="D8274" s="264"/>
    </row>
    <row r="8275" spans="1:4" ht="15" x14ac:dyDescent="0.25">
      <c r="A8275" s="264"/>
      <c r="B8275" s="49"/>
      <c r="C8275" s="264"/>
      <c r="D8275" s="264"/>
    </row>
    <row r="8276" spans="1:4" ht="15" x14ac:dyDescent="0.25">
      <c r="A8276" s="264"/>
      <c r="B8276" s="49"/>
      <c r="C8276" s="264"/>
      <c r="D8276" s="264"/>
    </row>
    <row r="8277" spans="1:4" ht="15" x14ac:dyDescent="0.25">
      <c r="A8277" s="264"/>
      <c r="B8277" s="49"/>
      <c r="C8277" s="264"/>
      <c r="D8277" s="264"/>
    </row>
    <row r="8278" spans="1:4" ht="15" x14ac:dyDescent="0.25">
      <c r="A8278" s="264"/>
      <c r="B8278" s="49"/>
      <c r="C8278" s="264"/>
      <c r="D8278" s="264"/>
    </row>
    <row r="8279" spans="1:4" ht="15" x14ac:dyDescent="0.25">
      <c r="A8279" s="264"/>
      <c r="B8279" s="49"/>
      <c r="C8279" s="264"/>
      <c r="D8279" s="264"/>
    </row>
    <row r="8280" spans="1:4" ht="15" x14ac:dyDescent="0.25">
      <c r="A8280" s="264"/>
      <c r="B8280" s="49"/>
      <c r="C8280" s="264"/>
      <c r="D8280" s="264"/>
    </row>
    <row r="8281" spans="1:4" ht="15" x14ac:dyDescent="0.25">
      <c r="A8281" s="264"/>
      <c r="B8281" s="49"/>
      <c r="C8281" s="264"/>
      <c r="D8281" s="273"/>
    </row>
    <row r="8282" spans="1:4" ht="15" x14ac:dyDescent="0.25">
      <c r="A8282" s="264"/>
      <c r="B8282" s="49"/>
      <c r="C8282" s="264"/>
      <c r="D8282" s="273"/>
    </row>
    <row r="8283" spans="1:4" ht="15" x14ac:dyDescent="0.25">
      <c r="A8283" s="264"/>
      <c r="B8283" s="49"/>
      <c r="C8283" s="264"/>
      <c r="D8283" s="264"/>
    </row>
    <row r="8284" spans="1:4" ht="15" x14ac:dyDescent="0.25">
      <c r="A8284" s="264"/>
      <c r="B8284" s="49"/>
      <c r="C8284" s="264"/>
      <c r="D8284" s="264"/>
    </row>
    <row r="8285" spans="1:4" ht="15" x14ac:dyDescent="0.25">
      <c r="A8285" s="264"/>
      <c r="B8285" s="49"/>
      <c r="C8285" s="264"/>
      <c r="D8285" s="264"/>
    </row>
    <row r="8286" spans="1:4" ht="15" x14ac:dyDescent="0.25">
      <c r="A8286" s="264"/>
      <c r="B8286" s="49"/>
      <c r="C8286" s="264"/>
      <c r="D8286" s="264"/>
    </row>
    <row r="8287" spans="1:4" ht="15" x14ac:dyDescent="0.25">
      <c r="A8287" s="264"/>
      <c r="B8287" s="49"/>
      <c r="C8287" s="264"/>
      <c r="D8287" s="264"/>
    </row>
    <row r="8288" spans="1:4" ht="15" x14ac:dyDescent="0.25">
      <c r="A8288" s="264"/>
      <c r="B8288" s="49"/>
      <c r="C8288" s="264"/>
      <c r="D8288" s="264"/>
    </row>
    <row r="8289" spans="1:4" ht="15" x14ac:dyDescent="0.25">
      <c r="A8289" s="264"/>
      <c r="B8289" s="49"/>
      <c r="C8289" s="264"/>
      <c r="D8289" s="264"/>
    </row>
    <row r="8290" spans="1:4" ht="15" x14ac:dyDescent="0.25">
      <c r="A8290" s="264"/>
      <c r="B8290" s="49"/>
      <c r="C8290" s="264"/>
      <c r="D8290" s="264"/>
    </row>
    <row r="8291" spans="1:4" ht="15" x14ac:dyDescent="0.25">
      <c r="A8291" s="264"/>
      <c r="B8291" s="49"/>
      <c r="C8291" s="264"/>
      <c r="D8291" s="264"/>
    </row>
    <row r="8292" spans="1:4" ht="15" x14ac:dyDescent="0.25">
      <c r="A8292" s="264"/>
      <c r="B8292" s="49"/>
      <c r="C8292" s="264"/>
      <c r="D8292" s="264"/>
    </row>
    <row r="8293" spans="1:4" ht="15" x14ac:dyDescent="0.25">
      <c r="A8293" s="264"/>
      <c r="B8293" s="49"/>
      <c r="C8293" s="264"/>
      <c r="D8293" s="264"/>
    </row>
    <row r="8294" spans="1:4" ht="15" x14ac:dyDescent="0.25">
      <c r="A8294" s="264"/>
      <c r="B8294" s="49"/>
      <c r="C8294" s="264"/>
      <c r="D8294" s="264"/>
    </row>
    <row r="8295" spans="1:4" ht="15" x14ac:dyDescent="0.25">
      <c r="A8295" s="264"/>
      <c r="B8295" s="49"/>
      <c r="C8295" s="264"/>
      <c r="D8295" s="264"/>
    </row>
    <row r="8296" spans="1:4" ht="15" x14ac:dyDescent="0.25">
      <c r="A8296" s="264"/>
      <c r="B8296" s="49"/>
      <c r="C8296" s="264"/>
      <c r="D8296" s="264"/>
    </row>
    <row r="8297" spans="1:4" ht="15" x14ac:dyDescent="0.25">
      <c r="A8297" s="264"/>
      <c r="B8297" s="49"/>
      <c r="C8297" s="264"/>
      <c r="D8297" s="264"/>
    </row>
    <row r="8298" spans="1:4" ht="15" x14ac:dyDescent="0.25">
      <c r="A8298" s="264"/>
      <c r="B8298" s="49"/>
      <c r="C8298" s="264"/>
      <c r="D8298" s="264"/>
    </row>
    <row r="8299" spans="1:4" ht="15" x14ac:dyDescent="0.25">
      <c r="A8299" s="264"/>
      <c r="B8299" s="49"/>
      <c r="C8299" s="264"/>
      <c r="D8299" s="264"/>
    </row>
    <row r="8300" spans="1:4" ht="15" x14ac:dyDescent="0.25">
      <c r="A8300" s="264"/>
      <c r="B8300" s="49"/>
      <c r="C8300" s="264"/>
      <c r="D8300" s="264"/>
    </row>
    <row r="8301" spans="1:4" ht="15" x14ac:dyDescent="0.25">
      <c r="A8301" s="264"/>
      <c r="B8301" s="49"/>
      <c r="C8301" s="264"/>
      <c r="D8301" s="264"/>
    </row>
    <row r="8302" spans="1:4" ht="15" x14ac:dyDescent="0.25">
      <c r="A8302" s="264"/>
      <c r="B8302" s="49"/>
      <c r="C8302" s="264"/>
      <c r="D8302" s="264"/>
    </row>
    <row r="8303" spans="1:4" ht="15" x14ac:dyDescent="0.25">
      <c r="A8303" s="264"/>
      <c r="B8303" s="49"/>
      <c r="C8303" s="264"/>
      <c r="D8303" s="264"/>
    </row>
    <row r="8304" spans="1:4" ht="15" x14ac:dyDescent="0.25">
      <c r="A8304" s="264"/>
      <c r="B8304" s="49"/>
      <c r="C8304" s="264"/>
      <c r="D8304" s="264"/>
    </row>
    <row r="8305" spans="1:4" ht="15" x14ac:dyDescent="0.25">
      <c r="A8305" s="264"/>
      <c r="B8305" s="49"/>
      <c r="C8305" s="264"/>
      <c r="D8305" s="264"/>
    </row>
    <row r="8306" spans="1:4" ht="15" x14ac:dyDescent="0.25">
      <c r="A8306" s="264"/>
      <c r="B8306" s="49"/>
      <c r="C8306" s="264"/>
      <c r="D8306" s="264"/>
    </row>
    <row r="8307" spans="1:4" ht="15" x14ac:dyDescent="0.25">
      <c r="A8307" s="264"/>
      <c r="B8307" s="49"/>
      <c r="C8307" s="264"/>
      <c r="D8307" s="264"/>
    </row>
    <row r="8308" spans="1:4" ht="15" x14ac:dyDescent="0.25">
      <c r="A8308" s="264"/>
      <c r="B8308" s="49"/>
      <c r="C8308" s="264"/>
      <c r="D8308" s="264"/>
    </row>
    <row r="8309" spans="1:4" ht="15" x14ac:dyDescent="0.25">
      <c r="A8309" s="264"/>
      <c r="B8309" s="49"/>
      <c r="C8309" s="264"/>
      <c r="D8309" s="264"/>
    </row>
    <row r="8310" spans="1:4" ht="15" x14ac:dyDescent="0.25">
      <c r="A8310" s="264"/>
      <c r="B8310" s="49"/>
      <c r="C8310" s="264"/>
      <c r="D8310" s="264"/>
    </row>
    <row r="8311" spans="1:4" ht="15" x14ac:dyDescent="0.25">
      <c r="A8311" s="264"/>
      <c r="B8311" s="49"/>
      <c r="C8311" s="264"/>
      <c r="D8311" s="264"/>
    </row>
    <row r="8312" spans="1:4" ht="15" x14ac:dyDescent="0.25">
      <c r="A8312" s="264"/>
      <c r="B8312" s="49"/>
      <c r="C8312" s="264"/>
      <c r="D8312" s="264"/>
    </row>
    <row r="8313" spans="1:4" ht="15" x14ac:dyDescent="0.25">
      <c r="A8313" s="264"/>
      <c r="B8313" s="49"/>
      <c r="C8313" s="264"/>
      <c r="D8313" s="264"/>
    </row>
    <row r="8314" spans="1:4" ht="15" x14ac:dyDescent="0.25">
      <c r="A8314" s="264"/>
      <c r="B8314" s="49"/>
      <c r="C8314" s="264"/>
      <c r="D8314" s="264"/>
    </row>
    <row r="8315" spans="1:4" ht="15" x14ac:dyDescent="0.25">
      <c r="A8315" s="264"/>
      <c r="B8315" s="49"/>
      <c r="C8315" s="264"/>
      <c r="D8315" s="264"/>
    </row>
    <row r="8316" spans="1:4" ht="15" x14ac:dyDescent="0.25">
      <c r="A8316" s="264"/>
      <c r="B8316" s="49"/>
      <c r="C8316" s="264"/>
      <c r="D8316" s="264"/>
    </row>
    <row r="8317" spans="1:4" ht="15" x14ac:dyDescent="0.25">
      <c r="A8317" s="264"/>
      <c r="B8317" s="49"/>
      <c r="C8317" s="264"/>
      <c r="D8317" s="264"/>
    </row>
    <row r="8318" spans="1:4" ht="15" x14ac:dyDescent="0.25">
      <c r="A8318" s="264"/>
      <c r="B8318" s="49"/>
      <c r="C8318" s="264"/>
      <c r="D8318" s="264"/>
    </row>
    <row r="8319" spans="1:4" ht="15" x14ac:dyDescent="0.25">
      <c r="A8319" s="264"/>
      <c r="B8319" s="49"/>
      <c r="C8319" s="264"/>
      <c r="D8319" s="264"/>
    </row>
    <row r="8320" spans="1:4" ht="15" x14ac:dyDescent="0.25">
      <c r="A8320" s="264"/>
      <c r="B8320" s="49"/>
      <c r="C8320" s="264"/>
      <c r="D8320" s="264"/>
    </row>
    <row r="8321" spans="1:4" ht="15" x14ac:dyDescent="0.25">
      <c r="A8321" s="264"/>
      <c r="B8321" s="49"/>
      <c r="C8321" s="264"/>
      <c r="D8321" s="264"/>
    </row>
    <row r="8322" spans="1:4" ht="15" x14ac:dyDescent="0.25">
      <c r="A8322" s="264"/>
      <c r="B8322" s="49"/>
      <c r="C8322" s="264"/>
      <c r="D8322" s="264"/>
    </row>
    <row r="8323" spans="1:4" ht="15" x14ac:dyDescent="0.25">
      <c r="A8323" s="264"/>
      <c r="B8323" s="49"/>
      <c r="C8323" s="264"/>
      <c r="D8323" s="264"/>
    </row>
    <row r="8324" spans="1:4" ht="15" x14ac:dyDescent="0.25">
      <c r="A8324" s="264"/>
      <c r="B8324" s="49"/>
      <c r="C8324" s="264"/>
      <c r="D8324" s="264"/>
    </row>
    <row r="8325" spans="1:4" ht="15" x14ac:dyDescent="0.25">
      <c r="A8325" s="264"/>
      <c r="B8325" s="49"/>
      <c r="C8325" s="264"/>
      <c r="D8325" s="264"/>
    </row>
    <row r="8326" spans="1:4" ht="15" x14ac:dyDescent="0.25">
      <c r="A8326" s="264"/>
      <c r="B8326" s="49"/>
      <c r="C8326" s="264"/>
      <c r="D8326" s="264"/>
    </row>
    <row r="8327" spans="1:4" ht="15" x14ac:dyDescent="0.25">
      <c r="A8327" s="264"/>
      <c r="B8327" s="49"/>
      <c r="C8327" s="264"/>
      <c r="D8327" s="264"/>
    </row>
    <row r="8328" spans="1:4" ht="15" x14ac:dyDescent="0.25">
      <c r="A8328" s="264"/>
      <c r="B8328" s="49"/>
      <c r="C8328" s="264"/>
      <c r="D8328" s="264"/>
    </row>
    <row r="8329" spans="1:4" ht="15" x14ac:dyDescent="0.25">
      <c r="A8329" s="264"/>
      <c r="B8329" s="49"/>
      <c r="C8329" s="264"/>
      <c r="D8329" s="264"/>
    </row>
    <row r="8330" spans="1:4" ht="15" x14ac:dyDescent="0.25">
      <c r="A8330" s="264"/>
      <c r="B8330" s="49"/>
      <c r="C8330" s="264"/>
      <c r="D8330" s="264"/>
    </row>
    <row r="8331" spans="1:4" ht="15" x14ac:dyDescent="0.25">
      <c r="A8331" s="264"/>
      <c r="B8331" s="49"/>
      <c r="C8331" s="264"/>
      <c r="D8331" s="264"/>
    </row>
    <row r="8332" spans="1:4" ht="15" x14ac:dyDescent="0.25">
      <c r="A8332" s="264"/>
      <c r="B8332" s="49"/>
      <c r="C8332" s="264"/>
      <c r="D8332" s="264"/>
    </row>
    <row r="8333" spans="1:4" ht="15" x14ac:dyDescent="0.25">
      <c r="A8333" s="264"/>
      <c r="B8333" s="49"/>
      <c r="C8333" s="264"/>
      <c r="D8333" s="264"/>
    </row>
    <row r="8334" spans="1:4" ht="15" x14ac:dyDescent="0.25">
      <c r="A8334" s="264"/>
      <c r="B8334" s="49"/>
      <c r="C8334" s="264"/>
      <c r="D8334" s="264"/>
    </row>
    <row r="8335" spans="1:4" ht="15" x14ac:dyDescent="0.25">
      <c r="A8335" s="264"/>
      <c r="B8335" s="49"/>
      <c r="C8335" s="264"/>
      <c r="D8335" s="264"/>
    </row>
    <row r="8336" spans="1:4" ht="15" x14ac:dyDescent="0.25">
      <c r="A8336" s="264"/>
      <c r="B8336" s="49"/>
      <c r="C8336" s="264"/>
      <c r="D8336" s="264"/>
    </row>
    <row r="8337" spans="1:4" ht="15" x14ac:dyDescent="0.25">
      <c r="A8337" s="264"/>
      <c r="B8337" s="49"/>
      <c r="C8337" s="264"/>
      <c r="D8337" s="264"/>
    </row>
    <row r="8338" spans="1:4" ht="15" x14ac:dyDescent="0.25">
      <c r="A8338" s="264"/>
      <c r="B8338" s="49"/>
      <c r="C8338" s="264"/>
      <c r="D8338" s="264"/>
    </row>
    <row r="8339" spans="1:4" ht="15" x14ac:dyDescent="0.25">
      <c r="A8339" s="264"/>
      <c r="B8339" s="49"/>
      <c r="C8339" s="264"/>
      <c r="D8339" s="264"/>
    </row>
    <row r="8340" spans="1:4" ht="15" x14ac:dyDescent="0.25">
      <c r="A8340" s="264"/>
      <c r="B8340" s="49"/>
      <c r="C8340" s="264"/>
      <c r="D8340" s="264"/>
    </row>
    <row r="8341" spans="1:4" ht="15" x14ac:dyDescent="0.25">
      <c r="A8341" s="264"/>
      <c r="B8341" s="49"/>
      <c r="C8341" s="264"/>
      <c r="D8341" s="264"/>
    </row>
    <row r="8342" spans="1:4" ht="15" x14ac:dyDescent="0.25">
      <c r="A8342" s="264"/>
      <c r="B8342" s="49"/>
      <c r="C8342" s="264"/>
      <c r="D8342" s="264"/>
    </row>
    <row r="8343" spans="1:4" ht="15" x14ac:dyDescent="0.25">
      <c r="A8343" s="264"/>
      <c r="B8343" s="49"/>
      <c r="C8343" s="264"/>
      <c r="D8343" s="264"/>
    </row>
    <row r="8344" spans="1:4" ht="15" x14ac:dyDescent="0.25">
      <c r="A8344" s="264"/>
      <c r="B8344" s="49"/>
      <c r="C8344" s="264"/>
      <c r="D8344" s="264"/>
    </row>
    <row r="8345" spans="1:4" ht="15" x14ac:dyDescent="0.25">
      <c r="A8345" s="264"/>
      <c r="B8345" s="49"/>
      <c r="C8345" s="264"/>
      <c r="D8345" s="264"/>
    </row>
    <row r="8346" spans="1:4" ht="15" x14ac:dyDescent="0.25">
      <c r="A8346" s="264"/>
      <c r="B8346" s="49"/>
      <c r="C8346" s="264"/>
      <c r="D8346" s="264"/>
    </row>
    <row r="8347" spans="1:4" ht="15" x14ac:dyDescent="0.25">
      <c r="A8347" s="264"/>
      <c r="B8347" s="49"/>
      <c r="C8347" s="264"/>
      <c r="D8347" s="264"/>
    </row>
    <row r="8348" spans="1:4" ht="15" x14ac:dyDescent="0.25">
      <c r="A8348" s="264"/>
      <c r="B8348" s="49"/>
      <c r="C8348" s="264"/>
      <c r="D8348" s="264"/>
    </row>
    <row r="8349" spans="1:4" ht="15" x14ac:dyDescent="0.25">
      <c r="A8349" s="264"/>
      <c r="B8349" s="49"/>
      <c r="C8349" s="264"/>
      <c r="D8349" s="264"/>
    </row>
    <row r="8350" spans="1:4" ht="15" x14ac:dyDescent="0.25">
      <c r="A8350" s="264"/>
      <c r="B8350" s="49"/>
      <c r="C8350" s="264"/>
      <c r="D8350" s="264"/>
    </row>
    <row r="8351" spans="1:4" ht="15" x14ac:dyDescent="0.25">
      <c r="A8351" s="264"/>
      <c r="B8351" s="49"/>
      <c r="C8351" s="264"/>
      <c r="D8351" s="264"/>
    </row>
    <row r="8352" spans="1:4" ht="15" x14ac:dyDescent="0.25">
      <c r="A8352" s="264"/>
      <c r="B8352" s="49"/>
      <c r="C8352" s="264"/>
      <c r="D8352" s="264"/>
    </row>
    <row r="8353" spans="1:4" ht="15" x14ac:dyDescent="0.25">
      <c r="A8353" s="264"/>
      <c r="B8353" s="49"/>
      <c r="C8353" s="264"/>
      <c r="D8353" s="264"/>
    </row>
    <row r="8354" spans="1:4" ht="15" x14ac:dyDescent="0.25">
      <c r="A8354" s="264"/>
      <c r="B8354" s="49"/>
      <c r="C8354" s="264"/>
      <c r="D8354" s="264"/>
    </row>
    <row r="8355" spans="1:4" ht="15" x14ac:dyDescent="0.25">
      <c r="A8355" s="264"/>
      <c r="B8355" s="49"/>
      <c r="C8355" s="264"/>
      <c r="D8355" s="264"/>
    </row>
    <row r="8356" spans="1:4" ht="15" x14ac:dyDescent="0.25">
      <c r="A8356" s="264"/>
      <c r="B8356" s="49"/>
      <c r="C8356" s="264"/>
      <c r="D8356" s="264"/>
    </row>
    <row r="8357" spans="1:4" ht="15" x14ac:dyDescent="0.25">
      <c r="A8357" s="264"/>
      <c r="B8357" s="49"/>
      <c r="C8357" s="264"/>
      <c r="D8357" s="264"/>
    </row>
    <row r="8358" spans="1:4" ht="15" x14ac:dyDescent="0.25">
      <c r="A8358" s="264"/>
      <c r="B8358" s="49"/>
      <c r="C8358" s="264"/>
      <c r="D8358" s="264"/>
    </row>
    <row r="8359" spans="1:4" ht="15" x14ac:dyDescent="0.25">
      <c r="A8359" s="264"/>
      <c r="B8359" s="49"/>
      <c r="C8359" s="264"/>
      <c r="D8359" s="264"/>
    </row>
    <row r="8360" spans="1:4" ht="15" x14ac:dyDescent="0.25">
      <c r="A8360" s="264"/>
      <c r="B8360" s="49"/>
      <c r="C8360" s="264"/>
      <c r="D8360" s="264"/>
    </row>
    <row r="8361" spans="1:4" ht="15" x14ac:dyDescent="0.25">
      <c r="A8361" s="264"/>
      <c r="B8361" s="49"/>
      <c r="C8361" s="264"/>
      <c r="D8361" s="264"/>
    </row>
    <row r="8362" spans="1:4" ht="15" x14ac:dyDescent="0.25">
      <c r="A8362" s="264"/>
      <c r="B8362" s="49"/>
      <c r="C8362" s="264"/>
      <c r="D8362" s="264"/>
    </row>
    <row r="8363" spans="1:4" ht="15" x14ac:dyDescent="0.25">
      <c r="A8363" s="264"/>
      <c r="B8363" s="49"/>
      <c r="C8363" s="264"/>
      <c r="D8363" s="264"/>
    </row>
    <row r="8364" spans="1:4" ht="15" x14ac:dyDescent="0.25">
      <c r="A8364" s="264"/>
      <c r="B8364" s="49"/>
      <c r="C8364" s="264"/>
      <c r="D8364" s="264"/>
    </row>
    <row r="8365" spans="1:4" ht="15" x14ac:dyDescent="0.25">
      <c r="A8365" s="264"/>
      <c r="B8365" s="49"/>
      <c r="C8365" s="264"/>
      <c r="D8365" s="264"/>
    </row>
    <row r="8366" spans="1:4" ht="15" x14ac:dyDescent="0.25">
      <c r="A8366" s="264"/>
      <c r="B8366" s="49"/>
      <c r="C8366" s="264"/>
      <c r="D8366" s="264"/>
    </row>
    <row r="8367" spans="1:4" ht="15" x14ac:dyDescent="0.25">
      <c r="A8367" s="264"/>
      <c r="B8367" s="49"/>
      <c r="C8367" s="264"/>
      <c r="D8367" s="264"/>
    </row>
    <row r="8368" spans="1:4" ht="15" x14ac:dyDescent="0.25">
      <c r="A8368" s="264"/>
      <c r="B8368" s="49"/>
      <c r="C8368" s="264"/>
      <c r="D8368" s="264"/>
    </row>
    <row r="8369" spans="1:4" ht="15" x14ac:dyDescent="0.25">
      <c r="A8369" s="264"/>
      <c r="B8369" s="49"/>
      <c r="C8369" s="264"/>
      <c r="D8369" s="264"/>
    </row>
    <row r="8370" spans="1:4" ht="15" x14ac:dyDescent="0.25">
      <c r="A8370" s="264"/>
      <c r="B8370" s="49"/>
      <c r="C8370" s="264"/>
      <c r="D8370" s="264"/>
    </row>
    <row r="8371" spans="1:4" ht="15" x14ac:dyDescent="0.25">
      <c r="A8371" s="264"/>
      <c r="B8371" s="49"/>
      <c r="C8371" s="264"/>
      <c r="D8371" s="264"/>
    </row>
    <row r="8372" spans="1:4" ht="15" x14ac:dyDescent="0.25">
      <c r="A8372" s="264"/>
      <c r="B8372" s="49"/>
      <c r="C8372" s="264"/>
      <c r="D8372" s="264"/>
    </row>
    <row r="8373" spans="1:4" ht="15" x14ac:dyDescent="0.25">
      <c r="A8373" s="264"/>
      <c r="B8373" s="49"/>
      <c r="C8373" s="264"/>
      <c r="D8373" s="264"/>
    </row>
    <row r="8374" spans="1:4" ht="15" x14ac:dyDescent="0.25">
      <c r="A8374" s="264"/>
      <c r="B8374" s="49"/>
      <c r="C8374" s="264"/>
      <c r="D8374" s="264"/>
    </row>
    <row r="8375" spans="1:4" ht="15" x14ac:dyDescent="0.25">
      <c r="A8375" s="264"/>
      <c r="B8375" s="49"/>
      <c r="C8375" s="264"/>
      <c r="D8375" s="264"/>
    </row>
    <row r="8376" spans="1:4" ht="15" x14ac:dyDescent="0.25">
      <c r="A8376" s="264"/>
      <c r="B8376" s="49"/>
      <c r="C8376" s="264"/>
      <c r="D8376" s="264"/>
    </row>
    <row r="8377" spans="1:4" ht="15" x14ac:dyDescent="0.25">
      <c r="A8377" s="264"/>
      <c r="B8377" s="49"/>
      <c r="C8377" s="264"/>
      <c r="D8377" s="264"/>
    </row>
    <row r="8378" spans="1:4" ht="15" x14ac:dyDescent="0.25">
      <c r="A8378" s="264"/>
      <c r="B8378" s="49"/>
      <c r="C8378" s="264"/>
      <c r="D8378" s="264"/>
    </row>
    <row r="8379" spans="1:4" ht="15" x14ac:dyDescent="0.25">
      <c r="A8379" s="264"/>
      <c r="B8379" s="49"/>
      <c r="C8379" s="264"/>
      <c r="D8379" s="264"/>
    </row>
    <row r="8380" spans="1:4" ht="15" x14ac:dyDescent="0.25">
      <c r="A8380" s="264"/>
      <c r="B8380" s="49"/>
      <c r="C8380" s="264"/>
      <c r="D8380" s="264"/>
    </row>
    <row r="8381" spans="1:4" ht="15" x14ac:dyDescent="0.25">
      <c r="A8381" s="264"/>
      <c r="B8381" s="49"/>
      <c r="C8381" s="264"/>
      <c r="D8381" s="264"/>
    </row>
    <row r="8382" spans="1:4" ht="15" x14ac:dyDescent="0.25">
      <c r="A8382" s="264"/>
      <c r="B8382" s="49"/>
      <c r="C8382" s="264"/>
      <c r="D8382" s="264"/>
    </row>
    <row r="8383" spans="1:4" ht="15" x14ac:dyDescent="0.25">
      <c r="A8383" s="264"/>
      <c r="B8383" s="49"/>
      <c r="C8383" s="264"/>
      <c r="D8383" s="264"/>
    </row>
    <row r="8384" spans="1:4" ht="15" x14ac:dyDescent="0.25">
      <c r="A8384" s="264"/>
      <c r="B8384" s="49"/>
      <c r="C8384" s="264"/>
      <c r="D8384" s="264"/>
    </row>
    <row r="8385" spans="1:4" ht="15" x14ac:dyDescent="0.25">
      <c r="A8385" s="264"/>
      <c r="B8385" s="49"/>
      <c r="C8385" s="264"/>
      <c r="D8385" s="264"/>
    </row>
    <row r="8386" spans="1:4" ht="15" x14ac:dyDescent="0.25">
      <c r="A8386" s="264"/>
      <c r="B8386" s="49"/>
      <c r="C8386" s="264"/>
      <c r="D8386" s="264"/>
    </row>
    <row r="8387" spans="1:4" ht="15" x14ac:dyDescent="0.25">
      <c r="A8387" s="264"/>
      <c r="B8387" s="49"/>
      <c r="C8387" s="264"/>
      <c r="D8387" s="264"/>
    </row>
    <row r="8388" spans="1:4" ht="15" x14ac:dyDescent="0.25">
      <c r="A8388" s="264"/>
      <c r="B8388" s="49"/>
      <c r="C8388" s="264"/>
      <c r="D8388" s="264"/>
    </row>
    <row r="8389" spans="1:4" ht="15" x14ac:dyDescent="0.25">
      <c r="A8389" s="264"/>
      <c r="B8389" s="49"/>
      <c r="C8389" s="264"/>
      <c r="D8389" s="264"/>
    </row>
    <row r="8390" spans="1:4" ht="15" x14ac:dyDescent="0.25">
      <c r="A8390" s="264"/>
      <c r="B8390" s="49"/>
      <c r="C8390" s="264"/>
      <c r="D8390" s="264"/>
    </row>
    <row r="8391" spans="1:4" ht="15" x14ac:dyDescent="0.25">
      <c r="A8391" s="264"/>
      <c r="B8391" s="49"/>
      <c r="C8391" s="264"/>
      <c r="D8391" s="264"/>
    </row>
    <row r="8392" spans="1:4" ht="15" x14ac:dyDescent="0.25">
      <c r="A8392" s="264"/>
      <c r="B8392" s="49"/>
      <c r="C8392" s="264"/>
      <c r="D8392" s="264"/>
    </row>
    <row r="8393" spans="1:4" ht="15" x14ac:dyDescent="0.25">
      <c r="A8393" s="264"/>
      <c r="B8393" s="49"/>
      <c r="C8393" s="264"/>
      <c r="D8393" s="264"/>
    </row>
    <row r="8394" spans="1:4" ht="15" x14ac:dyDescent="0.25">
      <c r="A8394" s="264"/>
      <c r="B8394" s="49"/>
      <c r="C8394" s="264"/>
      <c r="D8394" s="264"/>
    </row>
    <row r="8395" spans="1:4" ht="15" x14ac:dyDescent="0.25">
      <c r="A8395" s="264"/>
      <c r="B8395" s="49"/>
      <c r="C8395" s="264"/>
      <c r="D8395" s="264"/>
    </row>
    <row r="8396" spans="1:4" ht="15" x14ac:dyDescent="0.25">
      <c r="A8396" s="264"/>
      <c r="B8396" s="49"/>
      <c r="C8396" s="264"/>
      <c r="D8396" s="264"/>
    </row>
    <row r="8397" spans="1:4" ht="15" x14ac:dyDescent="0.25">
      <c r="A8397" s="264"/>
      <c r="B8397" s="49"/>
      <c r="C8397" s="264"/>
      <c r="D8397" s="264"/>
    </row>
    <row r="8398" spans="1:4" ht="15" x14ac:dyDescent="0.25">
      <c r="A8398" s="264"/>
      <c r="B8398" s="49"/>
      <c r="C8398" s="264"/>
      <c r="D8398" s="264"/>
    </row>
    <row r="8399" spans="1:4" ht="15" x14ac:dyDescent="0.25">
      <c r="A8399" s="264"/>
      <c r="B8399" s="49"/>
      <c r="C8399" s="264"/>
      <c r="D8399" s="264"/>
    </row>
    <row r="8400" spans="1:4" ht="15" x14ac:dyDescent="0.25">
      <c r="A8400" s="264"/>
      <c r="B8400" s="49"/>
      <c r="C8400" s="264"/>
      <c r="D8400" s="264"/>
    </row>
    <row r="8401" spans="1:4" ht="15" x14ac:dyDescent="0.25">
      <c r="A8401" s="264"/>
      <c r="B8401" s="49"/>
      <c r="C8401" s="264"/>
      <c r="D8401" s="264"/>
    </row>
    <row r="8402" spans="1:4" ht="15" x14ac:dyDescent="0.25">
      <c r="A8402" s="264"/>
      <c r="B8402" s="49"/>
      <c r="C8402" s="264"/>
      <c r="D8402" s="264"/>
    </row>
    <row r="8403" spans="1:4" ht="15" x14ac:dyDescent="0.25">
      <c r="A8403" s="264"/>
      <c r="B8403" s="49"/>
      <c r="C8403" s="264"/>
      <c r="D8403" s="264"/>
    </row>
    <row r="8404" spans="1:4" ht="15" x14ac:dyDescent="0.25">
      <c r="A8404" s="264"/>
      <c r="B8404" s="49"/>
      <c r="C8404" s="264"/>
      <c r="D8404" s="264"/>
    </row>
    <row r="8405" spans="1:4" ht="15" x14ac:dyDescent="0.25">
      <c r="A8405" s="264"/>
      <c r="B8405" s="49"/>
      <c r="C8405" s="264"/>
      <c r="D8405" s="264"/>
    </row>
    <row r="8406" spans="1:4" ht="15" x14ac:dyDescent="0.25">
      <c r="A8406" s="264"/>
      <c r="B8406" s="49"/>
      <c r="C8406" s="264"/>
      <c r="D8406" s="264"/>
    </row>
    <row r="8407" spans="1:4" ht="15" x14ac:dyDescent="0.25">
      <c r="A8407" s="264"/>
      <c r="B8407" s="49"/>
      <c r="C8407" s="264"/>
      <c r="D8407" s="264"/>
    </row>
    <row r="8408" spans="1:4" ht="15" x14ac:dyDescent="0.25">
      <c r="A8408" s="264"/>
      <c r="B8408" s="49"/>
      <c r="C8408" s="264"/>
      <c r="D8408" s="264"/>
    </row>
    <row r="8409" spans="1:4" ht="15" x14ac:dyDescent="0.25">
      <c r="A8409" s="264"/>
      <c r="B8409" s="49"/>
      <c r="C8409" s="264"/>
      <c r="D8409" s="264"/>
    </row>
    <row r="8410" spans="1:4" ht="15" x14ac:dyDescent="0.25">
      <c r="A8410" s="264"/>
      <c r="B8410" s="49"/>
      <c r="C8410" s="264"/>
      <c r="D8410" s="264"/>
    </row>
    <row r="8411" spans="1:4" ht="15" x14ac:dyDescent="0.25">
      <c r="A8411" s="264"/>
      <c r="B8411" s="49"/>
      <c r="C8411" s="264"/>
      <c r="D8411" s="264"/>
    </row>
    <row r="8412" spans="1:4" ht="15" x14ac:dyDescent="0.25">
      <c r="A8412" s="264"/>
      <c r="B8412" s="49"/>
      <c r="C8412" s="264"/>
      <c r="D8412" s="264"/>
    </row>
    <row r="8413" spans="1:4" ht="15" x14ac:dyDescent="0.25">
      <c r="A8413" s="264"/>
      <c r="B8413" s="49"/>
      <c r="C8413" s="264"/>
      <c r="D8413" s="264"/>
    </row>
    <row r="8414" spans="1:4" ht="15" x14ac:dyDescent="0.25">
      <c r="A8414" s="264"/>
      <c r="B8414" s="49"/>
      <c r="C8414" s="264"/>
      <c r="D8414" s="264"/>
    </row>
    <row r="8415" spans="1:4" ht="15" x14ac:dyDescent="0.25">
      <c r="A8415" s="264"/>
      <c r="B8415" s="49"/>
      <c r="C8415" s="264"/>
      <c r="D8415" s="264"/>
    </row>
    <row r="8416" spans="1:4" ht="15" x14ac:dyDescent="0.25">
      <c r="A8416" s="264"/>
      <c r="B8416" s="49"/>
      <c r="C8416" s="264"/>
      <c r="D8416" s="264"/>
    </row>
    <row r="8417" spans="1:4" ht="15" x14ac:dyDescent="0.25">
      <c r="A8417" s="264"/>
      <c r="B8417" s="49"/>
      <c r="C8417" s="264"/>
      <c r="D8417" s="264"/>
    </row>
    <row r="8418" spans="1:4" ht="15" x14ac:dyDescent="0.25">
      <c r="A8418" s="264"/>
      <c r="B8418" s="49"/>
      <c r="C8418" s="264"/>
      <c r="D8418" s="264"/>
    </row>
    <row r="8419" spans="1:4" ht="15" x14ac:dyDescent="0.25">
      <c r="A8419" s="264"/>
      <c r="B8419" s="49"/>
      <c r="C8419" s="264"/>
      <c r="D8419" s="264"/>
    </row>
    <row r="8420" spans="1:4" ht="15" x14ac:dyDescent="0.25">
      <c r="A8420" s="264"/>
      <c r="B8420" s="49"/>
      <c r="C8420" s="264"/>
      <c r="D8420" s="264"/>
    </row>
    <row r="8421" spans="1:4" ht="15" x14ac:dyDescent="0.25">
      <c r="A8421" s="264"/>
      <c r="B8421" s="49"/>
      <c r="C8421" s="264"/>
      <c r="D8421" s="264"/>
    </row>
    <row r="8422" spans="1:4" ht="15" x14ac:dyDescent="0.25">
      <c r="A8422" s="264"/>
      <c r="B8422" s="49"/>
      <c r="C8422" s="264"/>
      <c r="D8422" s="264"/>
    </row>
    <row r="8423" spans="1:4" ht="15" x14ac:dyDescent="0.25">
      <c r="A8423" s="264"/>
      <c r="B8423" s="49"/>
      <c r="C8423" s="264"/>
      <c r="D8423" s="264"/>
    </row>
    <row r="8424" spans="1:4" ht="15" x14ac:dyDescent="0.25">
      <c r="A8424" s="264"/>
      <c r="B8424" s="49"/>
      <c r="C8424" s="264"/>
      <c r="D8424" s="264"/>
    </row>
    <row r="8425" spans="1:4" ht="15" x14ac:dyDescent="0.25">
      <c r="A8425" s="264"/>
      <c r="B8425" s="49"/>
      <c r="C8425" s="264"/>
      <c r="D8425" s="264"/>
    </row>
    <row r="8426" spans="1:4" ht="15" x14ac:dyDescent="0.25">
      <c r="A8426" s="264"/>
      <c r="B8426" s="49"/>
      <c r="C8426" s="264"/>
      <c r="D8426" s="264"/>
    </row>
    <row r="8427" spans="1:4" ht="15" x14ac:dyDescent="0.25">
      <c r="A8427" s="264"/>
      <c r="B8427" s="49"/>
      <c r="C8427" s="264"/>
      <c r="D8427" s="264"/>
    </row>
    <row r="8428" spans="1:4" ht="15" x14ac:dyDescent="0.25">
      <c r="A8428" s="264"/>
      <c r="B8428" s="49"/>
      <c r="C8428" s="264"/>
      <c r="D8428" s="264"/>
    </row>
    <row r="8429" spans="1:4" ht="15" x14ac:dyDescent="0.25">
      <c r="A8429" s="264"/>
      <c r="B8429" s="49"/>
      <c r="C8429" s="264"/>
      <c r="D8429" s="264"/>
    </row>
    <row r="8430" spans="1:4" ht="15" x14ac:dyDescent="0.25">
      <c r="A8430" s="264"/>
      <c r="B8430" s="49"/>
      <c r="C8430" s="264"/>
      <c r="D8430" s="264"/>
    </row>
    <row r="8431" spans="1:4" ht="15" x14ac:dyDescent="0.25">
      <c r="A8431" s="264"/>
      <c r="B8431" s="49"/>
      <c r="C8431" s="264"/>
      <c r="D8431" s="264"/>
    </row>
    <row r="8432" spans="1:4" ht="15" x14ac:dyDescent="0.25">
      <c r="A8432" s="264"/>
      <c r="B8432" s="49"/>
      <c r="C8432" s="264"/>
      <c r="D8432" s="264"/>
    </row>
    <row r="8433" spans="1:4" ht="15" x14ac:dyDescent="0.25">
      <c r="A8433" s="264"/>
      <c r="B8433" s="49"/>
      <c r="C8433" s="264"/>
      <c r="D8433" s="264"/>
    </row>
    <row r="8434" spans="1:4" ht="15" x14ac:dyDescent="0.25">
      <c r="A8434" s="264"/>
      <c r="B8434" s="49"/>
      <c r="C8434" s="264"/>
      <c r="D8434" s="264"/>
    </row>
    <row r="8435" spans="1:4" ht="15" x14ac:dyDescent="0.25">
      <c r="A8435" s="264"/>
      <c r="B8435" s="49"/>
      <c r="C8435" s="264"/>
      <c r="D8435" s="264"/>
    </row>
    <row r="8436" spans="1:4" ht="15" x14ac:dyDescent="0.25">
      <c r="A8436" s="264"/>
      <c r="B8436" s="49"/>
      <c r="C8436" s="264"/>
      <c r="D8436" s="264"/>
    </row>
    <row r="8437" spans="1:4" ht="15" x14ac:dyDescent="0.25">
      <c r="A8437" s="264"/>
      <c r="B8437" s="49"/>
      <c r="C8437" s="264"/>
      <c r="D8437" s="264"/>
    </row>
    <row r="8438" spans="1:4" ht="15" x14ac:dyDescent="0.25">
      <c r="A8438" s="264"/>
      <c r="B8438" s="49"/>
      <c r="C8438" s="264"/>
      <c r="D8438" s="264"/>
    </row>
    <row r="8439" spans="1:4" ht="15" x14ac:dyDescent="0.25">
      <c r="A8439" s="264"/>
      <c r="B8439" s="49"/>
      <c r="C8439" s="264"/>
      <c r="D8439" s="264"/>
    </row>
    <row r="8440" spans="1:4" ht="15" x14ac:dyDescent="0.25">
      <c r="A8440" s="264"/>
      <c r="B8440" s="49"/>
      <c r="C8440" s="264"/>
      <c r="D8440" s="264"/>
    </row>
    <row r="8441" spans="1:4" ht="15" x14ac:dyDescent="0.25">
      <c r="A8441" s="264"/>
      <c r="B8441" s="49"/>
      <c r="C8441" s="264"/>
      <c r="D8441" s="264"/>
    </row>
    <row r="8442" spans="1:4" ht="15" x14ac:dyDescent="0.25">
      <c r="A8442" s="264"/>
      <c r="B8442" s="49"/>
      <c r="C8442" s="264"/>
      <c r="D8442" s="264"/>
    </row>
    <row r="8443" spans="1:4" ht="15" x14ac:dyDescent="0.25">
      <c r="A8443" s="264"/>
      <c r="B8443" s="49"/>
      <c r="C8443" s="264"/>
      <c r="D8443" s="264"/>
    </row>
    <row r="8444" spans="1:4" ht="15" x14ac:dyDescent="0.25">
      <c r="A8444" s="264"/>
      <c r="B8444" s="49"/>
      <c r="C8444" s="264"/>
      <c r="D8444" s="264"/>
    </row>
    <row r="8445" spans="1:4" ht="15" x14ac:dyDescent="0.25">
      <c r="A8445" s="264"/>
      <c r="B8445" s="49"/>
      <c r="C8445" s="264"/>
      <c r="D8445" s="264"/>
    </row>
    <row r="8446" spans="1:4" ht="15" x14ac:dyDescent="0.25">
      <c r="A8446" s="264"/>
      <c r="B8446" s="49"/>
      <c r="C8446" s="264"/>
      <c r="D8446" s="264"/>
    </row>
    <row r="8447" spans="1:4" ht="15" x14ac:dyDescent="0.25">
      <c r="A8447" s="264"/>
      <c r="B8447" s="49"/>
      <c r="C8447" s="264"/>
      <c r="D8447" s="264"/>
    </row>
    <row r="8448" spans="1:4" ht="15" x14ac:dyDescent="0.25">
      <c r="A8448" s="264"/>
      <c r="B8448" s="49"/>
      <c r="C8448" s="264"/>
      <c r="D8448" s="264"/>
    </row>
    <row r="8449" spans="1:4" ht="15" x14ac:dyDescent="0.25">
      <c r="A8449" s="264"/>
      <c r="B8449" s="49"/>
      <c r="C8449" s="264"/>
      <c r="D8449" s="264"/>
    </row>
    <row r="8450" spans="1:4" ht="15" x14ac:dyDescent="0.25">
      <c r="A8450" s="264"/>
      <c r="B8450" s="49"/>
      <c r="C8450" s="264"/>
      <c r="D8450" s="264"/>
    </row>
    <row r="8451" spans="1:4" ht="15" x14ac:dyDescent="0.25">
      <c r="A8451" s="264"/>
      <c r="B8451" s="49"/>
      <c r="C8451" s="264"/>
      <c r="D8451" s="264"/>
    </row>
    <row r="8452" spans="1:4" ht="15" x14ac:dyDescent="0.25">
      <c r="A8452" s="264"/>
      <c r="B8452" s="49"/>
      <c r="C8452" s="264"/>
      <c r="D8452" s="264"/>
    </row>
    <row r="8453" spans="1:4" ht="15" x14ac:dyDescent="0.25">
      <c r="A8453" s="264"/>
      <c r="B8453" s="49"/>
      <c r="C8453" s="264"/>
      <c r="D8453" s="264"/>
    </row>
    <row r="8454" spans="1:4" ht="15" x14ac:dyDescent="0.25">
      <c r="A8454" s="264"/>
      <c r="B8454" s="49"/>
      <c r="C8454" s="264"/>
      <c r="D8454" s="264"/>
    </row>
    <row r="8455" spans="1:4" ht="15" x14ac:dyDescent="0.25">
      <c r="A8455" s="264"/>
      <c r="B8455" s="49"/>
      <c r="C8455" s="264"/>
      <c r="D8455" s="264"/>
    </row>
    <row r="8456" spans="1:4" ht="15" x14ac:dyDescent="0.25">
      <c r="A8456" s="264"/>
      <c r="B8456" s="49"/>
      <c r="C8456" s="264"/>
      <c r="D8456" s="264"/>
    </row>
    <row r="8457" spans="1:4" ht="15" x14ac:dyDescent="0.25">
      <c r="A8457" s="264"/>
      <c r="B8457" s="49"/>
      <c r="C8457" s="264"/>
      <c r="D8457" s="264"/>
    </row>
    <row r="8458" spans="1:4" ht="15" x14ac:dyDescent="0.25">
      <c r="A8458" s="264"/>
      <c r="B8458" s="49"/>
      <c r="C8458" s="264"/>
      <c r="D8458" s="264"/>
    </row>
    <row r="8459" spans="1:4" ht="15" x14ac:dyDescent="0.25">
      <c r="A8459" s="264"/>
      <c r="B8459" s="49"/>
      <c r="C8459" s="264"/>
      <c r="D8459" s="264"/>
    </row>
    <row r="8460" spans="1:4" ht="15" x14ac:dyDescent="0.25">
      <c r="A8460" s="264"/>
      <c r="B8460" s="49"/>
      <c r="C8460" s="264"/>
      <c r="D8460" s="264"/>
    </row>
    <row r="8461" spans="1:4" ht="15" x14ac:dyDescent="0.25">
      <c r="A8461" s="264"/>
      <c r="B8461" s="49"/>
      <c r="C8461" s="264"/>
      <c r="D8461" s="264"/>
    </row>
    <row r="8462" spans="1:4" ht="15" x14ac:dyDescent="0.25">
      <c r="A8462" s="264"/>
      <c r="B8462" s="49"/>
      <c r="C8462" s="264"/>
      <c r="D8462" s="264"/>
    </row>
    <row r="8463" spans="1:4" ht="15" x14ac:dyDescent="0.25">
      <c r="A8463" s="264"/>
      <c r="B8463" s="49"/>
      <c r="C8463" s="264"/>
      <c r="D8463" s="264"/>
    </row>
    <row r="8464" spans="1:4" ht="15" x14ac:dyDescent="0.25">
      <c r="A8464" s="264"/>
      <c r="B8464" s="49"/>
      <c r="C8464" s="264"/>
      <c r="D8464" s="264"/>
    </row>
    <row r="8465" spans="1:4" ht="15" x14ac:dyDescent="0.25">
      <c r="A8465" s="264"/>
      <c r="B8465" s="49"/>
      <c r="C8465" s="264"/>
      <c r="D8465" s="264"/>
    </row>
    <row r="8466" spans="1:4" ht="15" x14ac:dyDescent="0.25">
      <c r="A8466" s="264"/>
      <c r="B8466" s="49"/>
      <c r="C8466" s="264"/>
      <c r="D8466" s="264"/>
    </row>
    <row r="8467" spans="1:4" ht="15" x14ac:dyDescent="0.25">
      <c r="A8467" s="264"/>
      <c r="B8467" s="49"/>
      <c r="C8467" s="264"/>
      <c r="D8467" s="264"/>
    </row>
    <row r="8468" spans="1:4" ht="15" x14ac:dyDescent="0.25">
      <c r="A8468" s="264"/>
      <c r="B8468" s="49"/>
      <c r="C8468" s="264"/>
      <c r="D8468" s="264"/>
    </row>
    <row r="8469" spans="1:4" ht="15" x14ac:dyDescent="0.25">
      <c r="A8469" s="264"/>
      <c r="B8469" s="49"/>
      <c r="C8469" s="264"/>
      <c r="D8469" s="264"/>
    </row>
    <row r="8470" spans="1:4" ht="15" x14ac:dyDescent="0.25">
      <c r="A8470" s="264"/>
      <c r="B8470" s="49"/>
      <c r="C8470" s="264"/>
      <c r="D8470" s="264"/>
    </row>
    <row r="8471" spans="1:4" ht="15" x14ac:dyDescent="0.25">
      <c r="A8471" s="264"/>
      <c r="B8471" s="49"/>
      <c r="C8471" s="264"/>
      <c r="D8471" s="264"/>
    </row>
    <row r="8472" spans="1:4" ht="15" x14ac:dyDescent="0.25">
      <c r="A8472" s="264"/>
      <c r="B8472" s="49"/>
      <c r="C8472" s="264"/>
      <c r="D8472" s="264"/>
    </row>
    <row r="8473" spans="1:4" ht="15" x14ac:dyDescent="0.25">
      <c r="A8473" s="264"/>
      <c r="B8473" s="49"/>
      <c r="C8473" s="264"/>
      <c r="D8473" s="264"/>
    </row>
    <row r="8474" spans="1:4" ht="15" x14ac:dyDescent="0.25">
      <c r="A8474" s="264"/>
      <c r="B8474" s="49"/>
      <c r="C8474" s="264"/>
      <c r="D8474" s="264"/>
    </row>
    <row r="8475" spans="1:4" ht="15" x14ac:dyDescent="0.25">
      <c r="A8475" s="264"/>
      <c r="B8475" s="49"/>
      <c r="C8475" s="264"/>
      <c r="D8475" s="264"/>
    </row>
    <row r="8476" spans="1:4" ht="15" x14ac:dyDescent="0.25">
      <c r="A8476" s="264"/>
      <c r="B8476" s="49"/>
      <c r="C8476" s="264"/>
      <c r="D8476" s="264"/>
    </row>
    <row r="8477" spans="1:4" ht="15" x14ac:dyDescent="0.25">
      <c r="A8477" s="264"/>
      <c r="B8477" s="49"/>
      <c r="C8477" s="264"/>
      <c r="D8477" s="264"/>
    </row>
    <row r="8478" spans="1:4" ht="15" x14ac:dyDescent="0.25">
      <c r="A8478" s="264"/>
      <c r="B8478" s="49"/>
      <c r="C8478" s="264"/>
      <c r="D8478" s="264"/>
    </row>
    <row r="8479" spans="1:4" ht="15" x14ac:dyDescent="0.25">
      <c r="A8479" s="264"/>
      <c r="B8479" s="49"/>
      <c r="C8479" s="264"/>
      <c r="D8479" s="264"/>
    </row>
    <row r="8480" spans="1:4" ht="15" x14ac:dyDescent="0.25">
      <c r="A8480" s="264"/>
      <c r="B8480" s="49"/>
      <c r="C8480" s="264"/>
      <c r="D8480" s="264"/>
    </row>
    <row r="8481" spans="1:4" ht="15" x14ac:dyDescent="0.25">
      <c r="A8481" s="264"/>
      <c r="B8481" s="49"/>
      <c r="C8481" s="264"/>
      <c r="D8481" s="264"/>
    </row>
    <row r="8482" spans="1:4" ht="15" x14ac:dyDescent="0.25">
      <c r="A8482" s="264"/>
      <c r="B8482" s="49"/>
      <c r="C8482" s="264"/>
      <c r="D8482" s="264"/>
    </row>
    <row r="8483" spans="1:4" ht="15" x14ac:dyDescent="0.25">
      <c r="A8483" s="264"/>
      <c r="B8483" s="49"/>
      <c r="C8483" s="264"/>
      <c r="D8483" s="264"/>
    </row>
    <row r="8484" spans="1:4" ht="15" x14ac:dyDescent="0.25">
      <c r="A8484" s="264"/>
      <c r="B8484" s="49"/>
      <c r="C8484" s="264"/>
      <c r="D8484" s="264"/>
    </row>
    <row r="8485" spans="1:4" ht="15" x14ac:dyDescent="0.25">
      <c r="A8485" s="264"/>
      <c r="B8485" s="49"/>
      <c r="C8485" s="264"/>
      <c r="D8485" s="264"/>
    </row>
    <row r="8486" spans="1:4" ht="15" x14ac:dyDescent="0.25">
      <c r="A8486" s="264"/>
      <c r="B8486" s="49"/>
      <c r="C8486" s="264"/>
      <c r="D8486" s="264"/>
    </row>
    <row r="8487" spans="1:4" ht="15" x14ac:dyDescent="0.25">
      <c r="A8487" s="264"/>
      <c r="B8487" s="49"/>
      <c r="C8487" s="264"/>
      <c r="D8487" s="264"/>
    </row>
    <row r="8488" spans="1:4" ht="15" x14ac:dyDescent="0.25">
      <c r="A8488" s="264"/>
      <c r="B8488" s="49"/>
      <c r="C8488" s="264"/>
      <c r="D8488" s="264"/>
    </row>
    <row r="8489" spans="1:4" ht="15" x14ac:dyDescent="0.25">
      <c r="A8489" s="264"/>
      <c r="B8489" s="49"/>
      <c r="C8489" s="264"/>
      <c r="D8489" s="264"/>
    </row>
    <row r="8490" spans="1:4" ht="15" x14ac:dyDescent="0.25">
      <c r="A8490" s="264"/>
      <c r="B8490" s="49"/>
      <c r="C8490" s="264"/>
      <c r="D8490" s="264"/>
    </row>
    <row r="8491" spans="1:4" ht="15" x14ac:dyDescent="0.25">
      <c r="A8491" s="264"/>
      <c r="B8491" s="49"/>
      <c r="C8491" s="264"/>
      <c r="D8491" s="264"/>
    </row>
    <row r="8492" spans="1:4" ht="15" x14ac:dyDescent="0.25">
      <c r="A8492" s="264"/>
      <c r="B8492" s="49"/>
      <c r="C8492" s="264"/>
      <c r="D8492" s="264"/>
    </row>
    <row r="8493" spans="1:4" ht="15" x14ac:dyDescent="0.25">
      <c r="A8493" s="264"/>
      <c r="B8493" s="49"/>
      <c r="C8493" s="264"/>
      <c r="D8493" s="264"/>
    </row>
    <row r="8494" spans="1:4" ht="15" x14ac:dyDescent="0.25">
      <c r="A8494" s="264"/>
      <c r="B8494" s="49"/>
      <c r="C8494" s="264"/>
      <c r="D8494" s="264"/>
    </row>
    <row r="8495" spans="1:4" ht="15" x14ac:dyDescent="0.25">
      <c r="A8495" s="264"/>
      <c r="B8495" s="49"/>
      <c r="C8495" s="264"/>
      <c r="D8495" s="264"/>
    </row>
    <row r="8496" spans="1:4" ht="15" x14ac:dyDescent="0.25">
      <c r="A8496" s="264"/>
      <c r="B8496" s="49"/>
      <c r="C8496" s="264"/>
      <c r="D8496" s="264"/>
    </row>
    <row r="8497" spans="1:4" ht="15" x14ac:dyDescent="0.25">
      <c r="A8497" s="264"/>
      <c r="B8497" s="49"/>
      <c r="C8497" s="264"/>
      <c r="D8497" s="264"/>
    </row>
    <row r="8498" spans="1:4" ht="15" x14ac:dyDescent="0.25">
      <c r="A8498" s="264"/>
      <c r="B8498" s="49"/>
      <c r="C8498" s="264"/>
      <c r="D8498" s="264"/>
    </row>
    <row r="8499" spans="1:4" ht="15" x14ac:dyDescent="0.25">
      <c r="A8499" s="264"/>
      <c r="B8499" s="49"/>
      <c r="C8499" s="264"/>
      <c r="D8499" s="264"/>
    </row>
    <row r="8500" spans="1:4" ht="15" x14ac:dyDescent="0.25">
      <c r="A8500" s="264"/>
      <c r="B8500" s="49"/>
      <c r="C8500" s="264"/>
      <c r="D8500" s="264"/>
    </row>
    <row r="8501" spans="1:4" ht="15" x14ac:dyDescent="0.25">
      <c r="A8501" s="264"/>
      <c r="B8501" s="49"/>
      <c r="C8501" s="264"/>
      <c r="D8501" s="264"/>
    </row>
    <row r="8502" spans="1:4" ht="15" x14ac:dyDescent="0.25">
      <c r="A8502" s="264"/>
      <c r="B8502" s="49"/>
      <c r="C8502" s="264"/>
      <c r="D8502" s="264"/>
    </row>
    <row r="8503" spans="1:4" ht="15" x14ac:dyDescent="0.25">
      <c r="A8503" s="264"/>
      <c r="B8503" s="49"/>
      <c r="C8503" s="264"/>
      <c r="D8503" s="264"/>
    </row>
    <row r="8504" spans="1:4" ht="15" x14ac:dyDescent="0.25">
      <c r="A8504" s="264"/>
      <c r="B8504" s="49"/>
      <c r="C8504" s="264"/>
      <c r="D8504" s="264"/>
    </row>
    <row r="8505" spans="1:4" ht="15" x14ac:dyDescent="0.25">
      <c r="A8505" s="264"/>
      <c r="B8505" s="49"/>
      <c r="C8505" s="264"/>
      <c r="D8505" s="264"/>
    </row>
    <row r="8506" spans="1:4" ht="15" x14ac:dyDescent="0.25">
      <c r="A8506" s="264"/>
      <c r="B8506" s="49"/>
      <c r="C8506" s="264"/>
      <c r="D8506" s="264"/>
    </row>
    <row r="8507" spans="1:4" ht="15" x14ac:dyDescent="0.25">
      <c r="A8507" s="264"/>
      <c r="B8507" s="49"/>
      <c r="C8507" s="264"/>
      <c r="D8507" s="264"/>
    </row>
    <row r="8508" spans="1:4" ht="15" x14ac:dyDescent="0.25">
      <c r="A8508" s="264"/>
      <c r="B8508" s="49"/>
      <c r="C8508" s="264"/>
      <c r="D8508" s="264"/>
    </row>
    <row r="8509" spans="1:4" ht="15" x14ac:dyDescent="0.25">
      <c r="A8509" s="264"/>
      <c r="B8509" s="49"/>
      <c r="C8509" s="264"/>
      <c r="D8509" s="264"/>
    </row>
    <row r="8510" spans="1:4" ht="15" x14ac:dyDescent="0.25">
      <c r="A8510" s="264"/>
      <c r="B8510" s="49"/>
      <c r="C8510" s="264"/>
      <c r="D8510" s="264"/>
    </row>
    <row r="8511" spans="1:4" ht="15" x14ac:dyDescent="0.25">
      <c r="A8511" s="264"/>
      <c r="B8511" s="49"/>
      <c r="C8511" s="264"/>
      <c r="D8511" s="264"/>
    </row>
    <row r="8512" spans="1:4" ht="15" x14ac:dyDescent="0.25">
      <c r="A8512" s="264"/>
      <c r="B8512" s="49"/>
      <c r="C8512" s="264"/>
      <c r="D8512" s="264"/>
    </row>
    <row r="8513" spans="1:4" ht="15" x14ac:dyDescent="0.25">
      <c r="A8513" s="264"/>
      <c r="B8513" s="49"/>
      <c r="C8513" s="264"/>
      <c r="D8513" s="264"/>
    </row>
    <row r="8514" spans="1:4" ht="15" x14ac:dyDescent="0.25">
      <c r="A8514" s="264"/>
      <c r="B8514" s="49"/>
      <c r="C8514" s="264"/>
      <c r="D8514" s="264"/>
    </row>
    <row r="8515" spans="1:4" ht="15" x14ac:dyDescent="0.25">
      <c r="A8515" s="264"/>
      <c r="B8515" s="49"/>
      <c r="C8515" s="264"/>
      <c r="D8515" s="264"/>
    </row>
    <row r="8516" spans="1:4" ht="15" x14ac:dyDescent="0.25">
      <c r="A8516" s="264"/>
      <c r="B8516" s="49"/>
      <c r="C8516" s="264"/>
      <c r="D8516" s="264"/>
    </row>
    <row r="8517" spans="1:4" ht="15" x14ac:dyDescent="0.25">
      <c r="A8517" s="264"/>
      <c r="B8517" s="49"/>
      <c r="C8517" s="264"/>
      <c r="D8517" s="264"/>
    </row>
    <row r="8518" spans="1:4" ht="15" x14ac:dyDescent="0.25">
      <c r="A8518" s="264"/>
      <c r="B8518" s="49"/>
      <c r="C8518" s="264"/>
      <c r="D8518" s="264"/>
    </row>
    <row r="8519" spans="1:4" ht="15" x14ac:dyDescent="0.25">
      <c r="A8519" s="264"/>
      <c r="B8519" s="49"/>
      <c r="C8519" s="264"/>
      <c r="D8519" s="264"/>
    </row>
    <row r="8520" spans="1:4" ht="15" x14ac:dyDescent="0.25">
      <c r="A8520" s="264"/>
      <c r="B8520" s="49"/>
      <c r="C8520" s="264"/>
      <c r="D8520" s="264"/>
    </row>
    <row r="8521" spans="1:4" ht="15" x14ac:dyDescent="0.25">
      <c r="A8521" s="264"/>
      <c r="B8521" s="49"/>
      <c r="C8521" s="264"/>
      <c r="D8521" s="264"/>
    </row>
    <row r="8522" spans="1:4" ht="15" x14ac:dyDescent="0.25">
      <c r="A8522" s="264"/>
      <c r="B8522" s="49"/>
      <c r="C8522" s="264"/>
      <c r="D8522" s="264"/>
    </row>
    <row r="8523" spans="1:4" ht="15" x14ac:dyDescent="0.25">
      <c r="A8523" s="264"/>
      <c r="B8523" s="49"/>
      <c r="C8523" s="264"/>
      <c r="D8523" s="264"/>
    </row>
    <row r="8524" spans="1:4" ht="15" x14ac:dyDescent="0.25">
      <c r="A8524" s="264"/>
      <c r="B8524" s="49"/>
      <c r="C8524" s="264"/>
      <c r="D8524" s="264"/>
    </row>
    <row r="8525" spans="1:4" ht="15" x14ac:dyDescent="0.25">
      <c r="A8525" s="264"/>
      <c r="B8525" s="49"/>
      <c r="C8525" s="264"/>
      <c r="D8525" s="264"/>
    </row>
    <row r="8526" spans="1:4" ht="15" x14ac:dyDescent="0.25">
      <c r="A8526" s="264"/>
      <c r="B8526" s="49"/>
      <c r="C8526" s="264"/>
      <c r="D8526" s="264"/>
    </row>
    <row r="8527" spans="1:4" ht="15" x14ac:dyDescent="0.25">
      <c r="A8527" s="264"/>
      <c r="B8527" s="49"/>
      <c r="C8527" s="264"/>
      <c r="D8527" s="264"/>
    </row>
    <row r="8528" spans="1:4" ht="15" x14ac:dyDescent="0.25">
      <c r="A8528" s="264"/>
      <c r="B8528" s="49"/>
      <c r="C8528" s="264"/>
      <c r="D8528" s="264"/>
    </row>
    <row r="8529" spans="1:4" ht="15" x14ac:dyDescent="0.25">
      <c r="A8529" s="264"/>
      <c r="B8529" s="49"/>
      <c r="C8529" s="264"/>
      <c r="D8529" s="264"/>
    </row>
    <row r="8530" spans="1:4" ht="15" x14ac:dyDescent="0.25">
      <c r="A8530" s="264"/>
      <c r="B8530" s="49"/>
      <c r="C8530" s="264"/>
      <c r="D8530" s="264"/>
    </row>
    <row r="8531" spans="1:4" ht="15" x14ac:dyDescent="0.25">
      <c r="A8531" s="264"/>
      <c r="B8531" s="49"/>
      <c r="C8531" s="264"/>
      <c r="D8531" s="264"/>
    </row>
    <row r="8532" spans="1:4" ht="15" x14ac:dyDescent="0.25">
      <c r="A8532" s="264"/>
      <c r="B8532" s="49"/>
      <c r="C8532" s="264"/>
      <c r="D8532" s="264"/>
    </row>
    <row r="8533" spans="1:4" ht="15" x14ac:dyDescent="0.25">
      <c r="A8533" s="264"/>
      <c r="B8533" s="49"/>
      <c r="C8533" s="264"/>
      <c r="D8533" s="264"/>
    </row>
    <row r="8534" spans="1:4" ht="15" x14ac:dyDescent="0.25">
      <c r="A8534" s="264"/>
      <c r="B8534" s="49"/>
      <c r="C8534" s="264"/>
      <c r="D8534" s="264"/>
    </row>
    <row r="8535" spans="1:4" ht="15" x14ac:dyDescent="0.25">
      <c r="A8535" s="264"/>
      <c r="B8535" s="49"/>
      <c r="C8535" s="264"/>
      <c r="D8535" s="264"/>
    </row>
    <row r="8536" spans="1:4" ht="15" x14ac:dyDescent="0.25">
      <c r="A8536" s="264"/>
      <c r="B8536" s="49"/>
      <c r="C8536" s="264"/>
      <c r="D8536" s="264"/>
    </row>
    <row r="8537" spans="1:4" ht="15" x14ac:dyDescent="0.25">
      <c r="A8537" s="264"/>
      <c r="B8537" s="49"/>
      <c r="C8537" s="264"/>
      <c r="D8537" s="264"/>
    </row>
    <row r="8538" spans="1:4" ht="15" x14ac:dyDescent="0.25">
      <c r="A8538" s="264"/>
      <c r="B8538" s="49"/>
      <c r="C8538" s="264"/>
      <c r="D8538" s="264"/>
    </row>
    <row r="8539" spans="1:4" ht="15" x14ac:dyDescent="0.25">
      <c r="A8539" s="264"/>
      <c r="B8539" s="49"/>
      <c r="C8539" s="264"/>
      <c r="D8539" s="264"/>
    </row>
    <row r="8540" spans="1:4" ht="15" x14ac:dyDescent="0.25">
      <c r="A8540" s="264"/>
      <c r="B8540" s="49"/>
      <c r="C8540" s="264"/>
      <c r="D8540" s="264"/>
    </row>
    <row r="8541" spans="1:4" ht="15" x14ac:dyDescent="0.25">
      <c r="A8541" s="264"/>
      <c r="B8541" s="49"/>
      <c r="C8541" s="264"/>
      <c r="D8541" s="264"/>
    </row>
    <row r="8542" spans="1:4" ht="15" x14ac:dyDescent="0.25">
      <c r="A8542" s="264"/>
      <c r="B8542" s="49"/>
      <c r="C8542" s="264"/>
      <c r="D8542" s="264"/>
    </row>
    <row r="8543" spans="1:4" ht="15" x14ac:dyDescent="0.25">
      <c r="A8543" s="264"/>
      <c r="B8543" s="49"/>
      <c r="C8543" s="264"/>
      <c r="D8543" s="264"/>
    </row>
    <row r="8544" spans="1:4" ht="15" x14ac:dyDescent="0.25">
      <c r="A8544" s="264"/>
      <c r="B8544" s="49"/>
      <c r="C8544" s="264"/>
      <c r="D8544" s="264"/>
    </row>
    <row r="8545" spans="1:4" ht="15" x14ac:dyDescent="0.25">
      <c r="A8545" s="264"/>
      <c r="B8545" s="49"/>
      <c r="C8545" s="264"/>
      <c r="D8545" s="264"/>
    </row>
    <row r="8546" spans="1:4" ht="15" x14ac:dyDescent="0.25">
      <c r="A8546" s="264"/>
      <c r="B8546" s="49"/>
      <c r="C8546" s="264"/>
      <c r="D8546" s="264"/>
    </row>
    <row r="8547" spans="1:4" ht="15" x14ac:dyDescent="0.25">
      <c r="A8547" s="264"/>
      <c r="B8547" s="49"/>
      <c r="C8547" s="264"/>
      <c r="D8547" s="264"/>
    </row>
    <row r="8548" spans="1:4" ht="15" x14ac:dyDescent="0.25">
      <c r="A8548" s="264"/>
      <c r="B8548" s="49"/>
      <c r="C8548" s="264"/>
      <c r="D8548" s="264"/>
    </row>
    <row r="8549" spans="1:4" ht="15" x14ac:dyDescent="0.25">
      <c r="A8549" s="264"/>
      <c r="B8549" s="49"/>
      <c r="C8549" s="264"/>
      <c r="D8549" s="264"/>
    </row>
    <row r="8550" spans="1:4" ht="15" x14ac:dyDescent="0.25">
      <c r="A8550" s="264"/>
      <c r="B8550" s="49"/>
      <c r="C8550" s="264"/>
      <c r="D8550" s="264"/>
    </row>
    <row r="8551" spans="1:4" ht="15" x14ac:dyDescent="0.25">
      <c r="A8551" s="264"/>
      <c r="B8551" s="49"/>
      <c r="C8551" s="264"/>
      <c r="D8551" s="264"/>
    </row>
    <row r="8552" spans="1:4" ht="15" x14ac:dyDescent="0.25">
      <c r="A8552" s="264"/>
      <c r="B8552" s="49"/>
      <c r="C8552" s="264"/>
      <c r="D8552" s="264"/>
    </row>
    <row r="8553" spans="1:4" ht="15" x14ac:dyDescent="0.25">
      <c r="A8553" s="264"/>
      <c r="B8553" s="49"/>
      <c r="C8553" s="264"/>
      <c r="D8553" s="264"/>
    </row>
    <row r="8554" spans="1:4" ht="15" x14ac:dyDescent="0.25">
      <c r="A8554" s="264"/>
      <c r="B8554" s="49"/>
      <c r="C8554" s="264"/>
      <c r="D8554" s="264"/>
    </row>
    <row r="8555" spans="1:4" ht="15" x14ac:dyDescent="0.25">
      <c r="A8555" s="264"/>
      <c r="B8555" s="49"/>
      <c r="C8555" s="264"/>
      <c r="D8555" s="264"/>
    </row>
    <row r="8556" spans="1:4" ht="15" x14ac:dyDescent="0.25">
      <c r="A8556" s="264"/>
      <c r="B8556" s="49"/>
      <c r="C8556" s="264"/>
      <c r="D8556" s="264"/>
    </row>
    <row r="8557" spans="1:4" ht="15" x14ac:dyDescent="0.25">
      <c r="A8557" s="264"/>
      <c r="B8557" s="49"/>
      <c r="C8557" s="264"/>
      <c r="D8557" s="264"/>
    </row>
    <row r="8558" spans="1:4" ht="15" x14ac:dyDescent="0.25">
      <c r="A8558" s="264"/>
      <c r="B8558" s="49"/>
      <c r="C8558" s="264"/>
      <c r="D8558" s="264"/>
    </row>
    <row r="8559" spans="1:4" ht="15" x14ac:dyDescent="0.25">
      <c r="A8559" s="264"/>
      <c r="B8559" s="49"/>
      <c r="C8559" s="264"/>
      <c r="D8559" s="264"/>
    </row>
    <row r="8560" spans="1:4" ht="15" x14ac:dyDescent="0.25">
      <c r="A8560" s="264"/>
      <c r="B8560" s="49"/>
      <c r="C8560" s="264"/>
      <c r="D8560" s="264"/>
    </row>
    <row r="8561" spans="1:4" ht="15" x14ac:dyDescent="0.25">
      <c r="A8561" s="264"/>
      <c r="B8561" s="49"/>
      <c r="C8561" s="264"/>
      <c r="D8561" s="264"/>
    </row>
    <row r="8562" spans="1:4" ht="15" x14ac:dyDescent="0.25">
      <c r="A8562" s="264"/>
      <c r="B8562" s="49"/>
      <c r="C8562" s="264"/>
      <c r="D8562" s="264"/>
    </row>
    <row r="8563" spans="1:4" ht="15" x14ac:dyDescent="0.25">
      <c r="A8563" s="264"/>
      <c r="B8563" s="49"/>
      <c r="C8563" s="264"/>
      <c r="D8563" s="264"/>
    </row>
    <row r="8564" spans="1:4" ht="15" x14ac:dyDescent="0.25">
      <c r="A8564" s="264"/>
      <c r="B8564" s="49"/>
      <c r="C8564" s="264"/>
      <c r="D8564" s="264"/>
    </row>
    <row r="8565" spans="1:4" ht="15" x14ac:dyDescent="0.25">
      <c r="A8565" s="264"/>
      <c r="B8565" s="49"/>
      <c r="C8565" s="264"/>
      <c r="D8565" s="264"/>
    </row>
    <row r="8566" spans="1:4" ht="15" x14ac:dyDescent="0.25">
      <c r="A8566" s="264"/>
      <c r="B8566" s="49"/>
      <c r="C8566" s="264"/>
      <c r="D8566" s="264"/>
    </row>
    <row r="8567" spans="1:4" ht="15" x14ac:dyDescent="0.25">
      <c r="A8567" s="264"/>
      <c r="B8567" s="49"/>
      <c r="C8567" s="264"/>
      <c r="D8567" s="264"/>
    </row>
    <row r="8568" spans="1:4" ht="15" x14ac:dyDescent="0.25">
      <c r="A8568" s="264"/>
      <c r="B8568" s="49"/>
      <c r="C8568" s="264"/>
      <c r="D8568" s="264"/>
    </row>
    <row r="8569" spans="1:4" ht="15" x14ac:dyDescent="0.25">
      <c r="A8569" s="264"/>
      <c r="B8569" s="49"/>
      <c r="C8569" s="264"/>
      <c r="D8569" s="264"/>
    </row>
    <row r="8570" spans="1:4" ht="15" x14ac:dyDescent="0.25">
      <c r="A8570" s="264"/>
      <c r="B8570" s="49"/>
      <c r="C8570" s="264"/>
      <c r="D8570" s="264"/>
    </row>
    <row r="8571" spans="1:4" ht="15" x14ac:dyDescent="0.25">
      <c r="A8571" s="264"/>
      <c r="B8571" s="49"/>
      <c r="C8571" s="264"/>
      <c r="D8571" s="264"/>
    </row>
    <row r="8572" spans="1:4" ht="15" x14ac:dyDescent="0.25">
      <c r="A8572" s="264"/>
      <c r="B8572" s="49"/>
      <c r="C8572" s="264"/>
      <c r="D8572" s="264"/>
    </row>
    <row r="8573" spans="1:4" ht="15" x14ac:dyDescent="0.25">
      <c r="A8573" s="264"/>
      <c r="B8573" s="49"/>
      <c r="C8573" s="264"/>
      <c r="D8573" s="264"/>
    </row>
    <row r="8574" spans="1:4" ht="15" x14ac:dyDescent="0.25">
      <c r="A8574" s="264"/>
      <c r="B8574" s="49"/>
      <c r="C8574" s="264"/>
      <c r="D8574" s="264"/>
    </row>
    <row r="8575" spans="1:4" ht="15" x14ac:dyDescent="0.25">
      <c r="A8575" s="264"/>
      <c r="B8575" s="49"/>
      <c r="C8575" s="264"/>
      <c r="D8575" s="264"/>
    </row>
    <row r="8576" spans="1:4" ht="15" x14ac:dyDescent="0.25">
      <c r="A8576" s="264"/>
      <c r="B8576" s="49"/>
      <c r="C8576" s="264"/>
      <c r="D8576" s="264"/>
    </row>
    <row r="8577" spans="1:4" ht="15" x14ac:dyDescent="0.25">
      <c r="A8577" s="264"/>
      <c r="B8577" s="49"/>
      <c r="C8577" s="264"/>
      <c r="D8577" s="264"/>
    </row>
    <row r="8578" spans="1:4" ht="15" x14ac:dyDescent="0.25">
      <c r="A8578" s="264"/>
      <c r="B8578" s="49"/>
      <c r="C8578" s="264"/>
      <c r="D8578" s="264"/>
    </row>
    <row r="8579" spans="1:4" ht="15" x14ac:dyDescent="0.25">
      <c r="A8579" s="264"/>
      <c r="B8579" s="49"/>
      <c r="C8579" s="264"/>
      <c r="D8579" s="264"/>
    </row>
    <row r="8580" spans="1:4" ht="15" x14ac:dyDescent="0.25">
      <c r="A8580" s="264"/>
      <c r="B8580" s="49"/>
      <c r="C8580" s="264"/>
      <c r="D8580" s="264"/>
    </row>
    <row r="8581" spans="1:4" ht="15" x14ac:dyDescent="0.25">
      <c r="A8581" s="264"/>
      <c r="B8581" s="49"/>
      <c r="C8581" s="264"/>
      <c r="D8581" s="264"/>
    </row>
    <row r="8582" spans="1:4" ht="15" x14ac:dyDescent="0.25">
      <c r="A8582" s="264"/>
      <c r="B8582" s="49"/>
      <c r="C8582" s="264"/>
      <c r="D8582" s="264"/>
    </row>
    <row r="8583" spans="1:4" ht="15" x14ac:dyDescent="0.25">
      <c r="A8583" s="264"/>
      <c r="B8583" s="49"/>
      <c r="C8583" s="264"/>
      <c r="D8583" s="264"/>
    </row>
    <row r="8584" spans="1:4" ht="15" x14ac:dyDescent="0.25">
      <c r="A8584" s="264"/>
      <c r="B8584" s="49"/>
      <c r="C8584" s="264"/>
      <c r="D8584" s="264"/>
    </row>
    <row r="8585" spans="1:4" ht="15" x14ac:dyDescent="0.25">
      <c r="A8585" s="264"/>
      <c r="B8585" s="49"/>
      <c r="C8585" s="264"/>
      <c r="D8585" s="264"/>
    </row>
    <row r="8586" spans="1:4" ht="15" x14ac:dyDescent="0.25">
      <c r="A8586" s="264"/>
      <c r="B8586" s="49"/>
      <c r="C8586" s="264"/>
      <c r="D8586" s="264"/>
    </row>
    <row r="8587" spans="1:4" ht="15" x14ac:dyDescent="0.25">
      <c r="A8587" s="264"/>
      <c r="B8587" s="49"/>
      <c r="C8587" s="264"/>
      <c r="D8587" s="264"/>
    </row>
    <row r="8588" spans="1:4" ht="15" x14ac:dyDescent="0.25">
      <c r="A8588" s="264"/>
      <c r="B8588" s="49"/>
      <c r="C8588" s="264"/>
      <c r="D8588" s="264"/>
    </row>
    <row r="8589" spans="1:4" ht="15" x14ac:dyDescent="0.25">
      <c r="A8589" s="264"/>
      <c r="B8589" s="49"/>
      <c r="C8589" s="264"/>
      <c r="D8589" s="264"/>
    </row>
    <row r="8590" spans="1:4" ht="15" x14ac:dyDescent="0.25">
      <c r="A8590" s="264"/>
      <c r="B8590" s="49"/>
      <c r="C8590" s="264"/>
      <c r="D8590" s="264"/>
    </row>
    <row r="8591" spans="1:4" ht="15" x14ac:dyDescent="0.25">
      <c r="A8591" s="264"/>
      <c r="B8591" s="49"/>
      <c r="C8591" s="264"/>
      <c r="D8591" s="264"/>
    </row>
    <row r="8592" spans="1:4" ht="15" x14ac:dyDescent="0.25">
      <c r="A8592" s="264"/>
      <c r="B8592" s="49"/>
      <c r="C8592" s="264"/>
      <c r="D8592" s="264"/>
    </row>
    <row r="8593" spans="1:4" ht="15" x14ac:dyDescent="0.25">
      <c r="A8593" s="264"/>
      <c r="B8593" s="49"/>
      <c r="C8593" s="264"/>
      <c r="D8593" s="264"/>
    </row>
    <row r="8594" spans="1:4" ht="15" x14ac:dyDescent="0.25">
      <c r="A8594" s="264"/>
      <c r="B8594" s="49"/>
      <c r="C8594" s="264"/>
      <c r="D8594" s="264"/>
    </row>
    <row r="8595" spans="1:4" ht="15" x14ac:dyDescent="0.25">
      <c r="A8595" s="264"/>
      <c r="B8595" s="49"/>
      <c r="C8595" s="264"/>
      <c r="D8595" s="264"/>
    </row>
    <row r="8596" spans="1:4" ht="15" x14ac:dyDescent="0.25">
      <c r="A8596" s="264"/>
      <c r="B8596" s="49"/>
      <c r="C8596" s="264"/>
      <c r="D8596" s="264"/>
    </row>
    <row r="8597" spans="1:4" ht="15" x14ac:dyDescent="0.25">
      <c r="A8597" s="264"/>
      <c r="B8597" s="49"/>
      <c r="C8597" s="264"/>
      <c r="D8597" s="264"/>
    </row>
    <row r="8598" spans="1:4" ht="15" x14ac:dyDescent="0.25">
      <c r="A8598" s="264"/>
      <c r="B8598" s="49"/>
      <c r="C8598" s="264"/>
      <c r="D8598" s="264"/>
    </row>
    <row r="8599" spans="1:4" ht="15" x14ac:dyDescent="0.25">
      <c r="A8599" s="264"/>
      <c r="B8599" s="49"/>
      <c r="C8599" s="264"/>
      <c r="D8599" s="264"/>
    </row>
    <row r="8600" spans="1:4" ht="15" x14ac:dyDescent="0.25">
      <c r="A8600" s="264"/>
      <c r="B8600" s="49"/>
      <c r="C8600" s="264"/>
      <c r="D8600" s="264"/>
    </row>
    <row r="8601" spans="1:4" ht="15" x14ac:dyDescent="0.25">
      <c r="A8601" s="264"/>
      <c r="B8601" s="49"/>
      <c r="C8601" s="264"/>
      <c r="D8601" s="264"/>
    </row>
    <row r="8602" spans="1:4" ht="15" x14ac:dyDescent="0.25">
      <c r="A8602" s="264"/>
      <c r="B8602" s="49"/>
      <c r="C8602" s="264"/>
      <c r="D8602" s="264"/>
    </row>
    <row r="8603" spans="1:4" ht="15" x14ac:dyDescent="0.25">
      <c r="A8603" s="264"/>
      <c r="B8603" s="49"/>
      <c r="C8603" s="264"/>
      <c r="D8603" s="264"/>
    </row>
    <row r="8604" spans="1:4" ht="15" x14ac:dyDescent="0.25">
      <c r="A8604" s="264"/>
      <c r="B8604" s="49"/>
      <c r="C8604" s="264"/>
      <c r="D8604" s="264"/>
    </row>
    <row r="8605" spans="1:4" ht="15" x14ac:dyDescent="0.25">
      <c r="A8605" s="264"/>
      <c r="B8605" s="49"/>
      <c r="C8605" s="264"/>
      <c r="D8605" s="264"/>
    </row>
    <row r="8606" spans="1:4" ht="15" x14ac:dyDescent="0.25">
      <c r="A8606" s="264"/>
      <c r="B8606" s="49"/>
      <c r="C8606" s="264"/>
      <c r="D8606" s="264"/>
    </row>
    <row r="8607" spans="1:4" ht="15" x14ac:dyDescent="0.25">
      <c r="A8607" s="264"/>
      <c r="B8607" s="49"/>
      <c r="C8607" s="264"/>
      <c r="D8607" s="264"/>
    </row>
    <row r="8608" spans="1:4" ht="15" x14ac:dyDescent="0.25">
      <c r="A8608" s="264"/>
      <c r="B8608" s="49"/>
      <c r="C8608" s="264"/>
      <c r="D8608" s="264"/>
    </row>
    <row r="8609" spans="1:4" ht="15" x14ac:dyDescent="0.25">
      <c r="A8609" s="264"/>
      <c r="B8609" s="49"/>
      <c r="C8609" s="264"/>
      <c r="D8609" s="264"/>
    </row>
    <row r="8610" spans="1:4" ht="15" x14ac:dyDescent="0.25">
      <c r="A8610" s="264"/>
      <c r="B8610" s="49"/>
      <c r="C8610" s="264"/>
      <c r="D8610" s="264"/>
    </row>
    <row r="8611" spans="1:4" ht="15" x14ac:dyDescent="0.25">
      <c r="A8611" s="264"/>
      <c r="B8611" s="49"/>
      <c r="C8611" s="264"/>
      <c r="D8611" s="264"/>
    </row>
    <row r="8612" spans="1:4" ht="15" x14ac:dyDescent="0.25">
      <c r="A8612" s="264"/>
      <c r="B8612" s="49"/>
      <c r="C8612" s="264"/>
      <c r="D8612" s="264"/>
    </row>
    <row r="8613" spans="1:4" ht="15" x14ac:dyDescent="0.25">
      <c r="A8613" s="264"/>
      <c r="B8613" s="49"/>
      <c r="C8613" s="264"/>
      <c r="D8613" s="264"/>
    </row>
    <row r="8614" spans="1:4" ht="15" x14ac:dyDescent="0.25">
      <c r="A8614" s="264"/>
      <c r="B8614" s="49"/>
      <c r="C8614" s="264"/>
      <c r="D8614" s="264"/>
    </row>
    <row r="8615" spans="1:4" ht="15" x14ac:dyDescent="0.25">
      <c r="A8615" s="264"/>
      <c r="B8615" s="49"/>
      <c r="C8615" s="264"/>
      <c r="D8615" s="264"/>
    </row>
    <row r="8616" spans="1:4" ht="15" x14ac:dyDescent="0.25">
      <c r="A8616" s="264"/>
      <c r="B8616" s="49"/>
      <c r="C8616" s="264"/>
      <c r="D8616" s="264"/>
    </row>
    <row r="8617" spans="1:4" ht="15" x14ac:dyDescent="0.25">
      <c r="A8617" s="264"/>
      <c r="B8617" s="49"/>
      <c r="C8617" s="264"/>
      <c r="D8617" s="264"/>
    </row>
    <row r="8618" spans="1:4" ht="15" x14ac:dyDescent="0.25">
      <c r="A8618" s="264"/>
      <c r="B8618" s="49"/>
      <c r="C8618" s="264"/>
      <c r="D8618" s="264"/>
    </row>
    <row r="8619" spans="1:4" ht="15" x14ac:dyDescent="0.25">
      <c r="A8619" s="264"/>
      <c r="B8619" s="49"/>
      <c r="C8619" s="264"/>
      <c r="D8619" s="264"/>
    </row>
    <row r="8620" spans="1:4" ht="15" x14ac:dyDescent="0.25">
      <c r="A8620" s="264"/>
      <c r="B8620" s="49"/>
      <c r="C8620" s="264"/>
      <c r="D8620" s="264"/>
    </row>
    <row r="8621" spans="1:4" ht="15" x14ac:dyDescent="0.25">
      <c r="A8621" s="264"/>
      <c r="B8621" s="49"/>
      <c r="C8621" s="264"/>
      <c r="D8621" s="264"/>
    </row>
    <row r="8622" spans="1:4" ht="15" x14ac:dyDescent="0.25">
      <c r="A8622" s="264"/>
      <c r="B8622" s="49"/>
      <c r="C8622" s="264"/>
      <c r="D8622" s="264"/>
    </row>
    <row r="8623" spans="1:4" ht="15" x14ac:dyDescent="0.25">
      <c r="A8623" s="264"/>
      <c r="B8623" s="49"/>
      <c r="C8623" s="264"/>
      <c r="D8623" s="264"/>
    </row>
    <row r="8624" spans="1:4" ht="15" x14ac:dyDescent="0.25">
      <c r="A8624" s="264"/>
      <c r="B8624" s="49"/>
      <c r="C8624" s="264"/>
      <c r="D8624" s="264"/>
    </row>
    <row r="8625" spans="1:4" ht="15" x14ac:dyDescent="0.25">
      <c r="A8625" s="264"/>
      <c r="B8625" s="49"/>
      <c r="C8625" s="264"/>
      <c r="D8625" s="264"/>
    </row>
    <row r="8626" spans="1:4" ht="15" x14ac:dyDescent="0.25">
      <c r="A8626" s="264"/>
      <c r="B8626" s="49"/>
      <c r="C8626" s="264"/>
      <c r="D8626" s="264"/>
    </row>
    <row r="8627" spans="1:4" ht="15" x14ac:dyDescent="0.25">
      <c r="A8627" s="264"/>
      <c r="B8627" s="49"/>
      <c r="C8627" s="264"/>
      <c r="D8627" s="264"/>
    </row>
    <row r="8628" spans="1:4" ht="15" x14ac:dyDescent="0.25">
      <c r="A8628" s="264"/>
      <c r="B8628" s="49"/>
      <c r="C8628" s="264"/>
      <c r="D8628" s="264"/>
    </row>
    <row r="8629" spans="1:4" ht="15" x14ac:dyDescent="0.25">
      <c r="A8629" s="264"/>
      <c r="B8629" s="49"/>
      <c r="C8629" s="264"/>
      <c r="D8629" s="264"/>
    </row>
    <row r="8630" spans="1:4" ht="15" x14ac:dyDescent="0.25">
      <c r="A8630" s="264"/>
      <c r="B8630" s="49"/>
      <c r="C8630" s="264"/>
      <c r="D8630" s="264"/>
    </row>
    <row r="8631" spans="1:4" ht="15" x14ac:dyDescent="0.25">
      <c r="A8631" s="264"/>
      <c r="B8631" s="49"/>
      <c r="C8631" s="264"/>
      <c r="D8631" s="264"/>
    </row>
    <row r="8632" spans="1:4" ht="15" x14ac:dyDescent="0.25">
      <c r="A8632" s="264"/>
      <c r="B8632" s="49"/>
      <c r="C8632" s="264"/>
      <c r="D8632" s="264"/>
    </row>
    <row r="8633" spans="1:4" ht="15" x14ac:dyDescent="0.25">
      <c r="A8633" s="264"/>
      <c r="B8633" s="49"/>
      <c r="C8633" s="264"/>
      <c r="D8633" s="264"/>
    </row>
    <row r="8634" spans="1:4" ht="15" x14ac:dyDescent="0.25">
      <c r="A8634" s="264"/>
      <c r="B8634" s="49"/>
      <c r="C8634" s="264"/>
      <c r="D8634" s="264"/>
    </row>
    <row r="8635" spans="1:4" ht="15" x14ac:dyDescent="0.25">
      <c r="A8635" s="264"/>
      <c r="B8635" s="49"/>
      <c r="C8635" s="264"/>
      <c r="D8635" s="264"/>
    </row>
    <row r="8636" spans="1:4" ht="15" x14ac:dyDescent="0.25">
      <c r="A8636" s="264"/>
      <c r="B8636" s="49"/>
      <c r="C8636" s="264"/>
      <c r="D8636" s="264"/>
    </row>
    <row r="8637" spans="1:4" ht="15" x14ac:dyDescent="0.25">
      <c r="A8637" s="264"/>
      <c r="B8637" s="49"/>
      <c r="C8637" s="264"/>
      <c r="D8637" s="264"/>
    </row>
    <row r="8638" spans="1:4" ht="15" x14ac:dyDescent="0.25">
      <c r="A8638" s="264"/>
      <c r="B8638" s="49"/>
      <c r="C8638" s="264"/>
      <c r="D8638" s="264"/>
    </row>
    <row r="8639" spans="1:4" ht="15" x14ac:dyDescent="0.25">
      <c r="A8639" s="264"/>
      <c r="B8639" s="49"/>
      <c r="C8639" s="264"/>
      <c r="D8639" s="264"/>
    </row>
    <row r="8640" spans="1:4" ht="15" x14ac:dyDescent="0.25">
      <c r="A8640" s="264"/>
      <c r="B8640" s="49"/>
      <c r="C8640" s="264"/>
      <c r="D8640" s="264"/>
    </row>
    <row r="8641" spans="1:4" ht="15" x14ac:dyDescent="0.25">
      <c r="A8641" s="264"/>
      <c r="B8641" s="49"/>
      <c r="C8641" s="264"/>
      <c r="D8641" s="264"/>
    </row>
    <row r="8642" spans="1:4" ht="15" x14ac:dyDescent="0.25">
      <c r="A8642" s="264"/>
      <c r="B8642" s="49"/>
      <c r="C8642" s="264"/>
      <c r="D8642" s="264"/>
    </row>
    <row r="8643" spans="1:4" ht="15" x14ac:dyDescent="0.25">
      <c r="A8643" s="264"/>
      <c r="B8643" s="49"/>
      <c r="C8643" s="264"/>
      <c r="D8643" s="264"/>
    </row>
    <row r="8644" spans="1:4" ht="15" x14ac:dyDescent="0.25">
      <c r="A8644" s="264"/>
      <c r="B8644" s="49"/>
      <c r="C8644" s="264"/>
      <c r="D8644" s="264"/>
    </row>
    <row r="8645" spans="1:4" ht="15" x14ac:dyDescent="0.25">
      <c r="A8645" s="264"/>
      <c r="B8645" s="49"/>
      <c r="C8645" s="264"/>
      <c r="D8645" s="264"/>
    </row>
    <row r="8646" spans="1:4" ht="15" x14ac:dyDescent="0.25">
      <c r="A8646" s="264"/>
      <c r="B8646" s="49"/>
      <c r="C8646" s="264"/>
      <c r="D8646" s="264"/>
    </row>
    <row r="8647" spans="1:4" ht="15" x14ac:dyDescent="0.25">
      <c r="A8647" s="264"/>
      <c r="B8647" s="49"/>
      <c r="C8647" s="264"/>
      <c r="D8647" s="264"/>
    </row>
    <row r="8648" spans="1:4" ht="15" x14ac:dyDescent="0.25">
      <c r="A8648" s="264"/>
      <c r="B8648" s="49"/>
      <c r="C8648" s="264"/>
      <c r="D8648" s="264"/>
    </row>
    <row r="8649" spans="1:4" ht="15" x14ac:dyDescent="0.25">
      <c r="A8649" s="264"/>
      <c r="B8649" s="49"/>
      <c r="C8649" s="264"/>
      <c r="D8649" s="264"/>
    </row>
    <row r="8650" spans="1:4" ht="15" x14ac:dyDescent="0.25">
      <c r="A8650" s="264"/>
      <c r="B8650" s="49"/>
      <c r="C8650" s="264"/>
      <c r="D8650" s="264"/>
    </row>
    <row r="8651" spans="1:4" ht="15" x14ac:dyDescent="0.25">
      <c r="A8651" s="264"/>
      <c r="B8651" s="49"/>
      <c r="C8651" s="264"/>
      <c r="D8651" s="264"/>
    </row>
    <row r="8652" spans="1:4" ht="15" x14ac:dyDescent="0.25">
      <c r="A8652" s="264"/>
      <c r="B8652" s="49"/>
      <c r="C8652" s="264"/>
      <c r="D8652" s="264"/>
    </row>
    <row r="8653" spans="1:4" ht="15" x14ac:dyDescent="0.25">
      <c r="A8653" s="264"/>
      <c r="B8653" s="49"/>
      <c r="C8653" s="264"/>
      <c r="D8653" s="264"/>
    </row>
    <row r="8654" spans="1:4" ht="15" x14ac:dyDescent="0.25">
      <c r="A8654" s="264"/>
      <c r="B8654" s="49"/>
      <c r="C8654" s="264"/>
      <c r="D8654" s="264"/>
    </row>
    <row r="8655" spans="1:4" ht="15" x14ac:dyDescent="0.25">
      <c r="A8655" s="264"/>
      <c r="B8655" s="49"/>
      <c r="C8655" s="264"/>
      <c r="D8655" s="264"/>
    </row>
    <row r="8656" spans="1:4" ht="15" x14ac:dyDescent="0.25">
      <c r="A8656" s="264"/>
      <c r="B8656" s="49"/>
      <c r="C8656" s="264"/>
      <c r="D8656" s="264"/>
    </row>
    <row r="8657" spans="1:4" ht="15" x14ac:dyDescent="0.25">
      <c r="A8657" s="264"/>
      <c r="B8657" s="49"/>
      <c r="C8657" s="264"/>
      <c r="D8657" s="264"/>
    </row>
    <row r="8658" spans="1:4" ht="15" x14ac:dyDescent="0.25">
      <c r="A8658" s="264"/>
      <c r="B8658" s="49"/>
      <c r="C8658" s="264"/>
      <c r="D8658" s="264"/>
    </row>
    <row r="8659" spans="1:4" ht="15" x14ac:dyDescent="0.25">
      <c r="A8659" s="264"/>
      <c r="B8659" s="49"/>
      <c r="C8659" s="264"/>
      <c r="D8659" s="264"/>
    </row>
    <row r="8660" spans="1:4" ht="15" x14ac:dyDescent="0.25">
      <c r="A8660" s="264"/>
      <c r="B8660" s="49"/>
      <c r="C8660" s="264"/>
      <c r="D8660" s="264"/>
    </row>
    <row r="8661" spans="1:4" ht="15" x14ac:dyDescent="0.25">
      <c r="A8661" s="264"/>
      <c r="B8661" s="49"/>
      <c r="C8661" s="264"/>
      <c r="D8661" s="264"/>
    </row>
    <row r="8662" spans="1:4" ht="15" x14ac:dyDescent="0.25">
      <c r="A8662" s="264"/>
      <c r="B8662" s="49"/>
      <c r="C8662" s="264"/>
      <c r="D8662" s="264"/>
    </row>
    <row r="8663" spans="1:4" ht="15" x14ac:dyDescent="0.25">
      <c r="A8663" s="264"/>
      <c r="B8663" s="49"/>
      <c r="C8663" s="264"/>
      <c r="D8663" s="264"/>
    </row>
    <row r="8664" spans="1:4" ht="15" x14ac:dyDescent="0.25">
      <c r="A8664" s="264"/>
      <c r="B8664" s="49"/>
      <c r="C8664" s="264"/>
      <c r="D8664" s="264"/>
    </row>
    <row r="8665" spans="1:4" ht="15" x14ac:dyDescent="0.25">
      <c r="A8665" s="264"/>
      <c r="B8665" s="49"/>
      <c r="C8665" s="264"/>
      <c r="D8665" s="264"/>
    </row>
    <row r="8666" spans="1:4" ht="15" x14ac:dyDescent="0.25">
      <c r="A8666" s="264"/>
      <c r="B8666" s="49"/>
      <c r="C8666" s="264"/>
      <c r="D8666" s="264"/>
    </row>
    <row r="8667" spans="1:4" ht="15" x14ac:dyDescent="0.25">
      <c r="A8667" s="264"/>
      <c r="B8667" s="49"/>
      <c r="C8667" s="264"/>
      <c r="D8667" s="264"/>
    </row>
    <row r="8668" spans="1:4" ht="15" x14ac:dyDescent="0.25">
      <c r="A8668" s="264"/>
      <c r="B8668" s="49"/>
      <c r="C8668" s="264"/>
      <c r="D8668" s="264"/>
    </row>
    <row r="8669" spans="1:4" ht="15" x14ac:dyDescent="0.25">
      <c r="A8669" s="264"/>
      <c r="B8669" s="49"/>
      <c r="C8669" s="264"/>
      <c r="D8669" s="264"/>
    </row>
    <row r="8670" spans="1:4" ht="15" x14ac:dyDescent="0.25">
      <c r="A8670" s="264"/>
      <c r="B8670" s="49"/>
      <c r="C8670" s="264"/>
      <c r="D8670" s="264"/>
    </row>
    <row r="8671" spans="1:4" ht="15" x14ac:dyDescent="0.25">
      <c r="A8671" s="264"/>
      <c r="B8671" s="49"/>
      <c r="C8671" s="264"/>
      <c r="D8671" s="264"/>
    </row>
    <row r="8672" spans="1:4" ht="15" x14ac:dyDescent="0.25">
      <c r="A8672" s="264"/>
      <c r="B8672" s="49"/>
      <c r="C8672" s="264"/>
      <c r="D8672" s="264"/>
    </row>
    <row r="8673" spans="1:4" ht="15" x14ac:dyDescent="0.25">
      <c r="A8673" s="264"/>
      <c r="B8673" s="49"/>
      <c r="C8673" s="264"/>
      <c r="D8673" s="264"/>
    </row>
    <row r="8674" spans="1:4" ht="15" x14ac:dyDescent="0.25">
      <c r="A8674" s="264"/>
      <c r="B8674" s="49"/>
      <c r="C8674" s="264"/>
      <c r="D8674" s="264"/>
    </row>
    <row r="8675" spans="1:4" ht="15" x14ac:dyDescent="0.25">
      <c r="A8675" s="264"/>
      <c r="B8675" s="49"/>
      <c r="C8675" s="264"/>
      <c r="D8675" s="264"/>
    </row>
    <row r="8676" spans="1:4" ht="15" x14ac:dyDescent="0.25">
      <c r="A8676" s="264"/>
      <c r="B8676" s="49"/>
      <c r="C8676" s="264"/>
      <c r="D8676" s="264"/>
    </row>
    <row r="8677" spans="1:4" ht="15" x14ac:dyDescent="0.25">
      <c r="A8677" s="264"/>
      <c r="B8677" s="49"/>
      <c r="C8677" s="264"/>
      <c r="D8677" s="264"/>
    </row>
    <row r="8678" spans="1:4" ht="15" x14ac:dyDescent="0.25">
      <c r="A8678" s="264"/>
      <c r="B8678" s="49"/>
      <c r="C8678" s="264"/>
      <c r="D8678" s="264"/>
    </row>
    <row r="8679" spans="1:4" ht="15" x14ac:dyDescent="0.25">
      <c r="A8679" s="264"/>
      <c r="B8679" s="49"/>
      <c r="C8679" s="264"/>
      <c r="D8679" s="264"/>
    </row>
    <row r="8680" spans="1:4" ht="15" x14ac:dyDescent="0.25">
      <c r="A8680" s="264"/>
      <c r="B8680" s="49"/>
      <c r="C8680" s="264"/>
      <c r="D8680" s="264"/>
    </row>
    <row r="8681" spans="1:4" ht="15" x14ac:dyDescent="0.25">
      <c r="A8681" s="264"/>
      <c r="B8681" s="49"/>
      <c r="C8681" s="264"/>
      <c r="D8681" s="264"/>
    </row>
    <row r="8682" spans="1:4" ht="15" x14ac:dyDescent="0.25">
      <c r="A8682" s="264"/>
      <c r="B8682" s="49"/>
      <c r="C8682" s="264"/>
      <c r="D8682" s="264"/>
    </row>
    <row r="8683" spans="1:4" ht="15" x14ac:dyDescent="0.25">
      <c r="A8683" s="264"/>
      <c r="B8683" s="49"/>
      <c r="C8683" s="264"/>
      <c r="D8683" s="264"/>
    </row>
    <row r="8684" spans="1:4" ht="15" x14ac:dyDescent="0.25">
      <c r="A8684" s="264"/>
      <c r="B8684" s="49"/>
      <c r="C8684" s="264"/>
      <c r="D8684" s="264"/>
    </row>
    <row r="8685" spans="1:4" ht="15" x14ac:dyDescent="0.25">
      <c r="A8685" s="264"/>
      <c r="B8685" s="49"/>
      <c r="C8685" s="264"/>
      <c r="D8685" s="264"/>
    </row>
    <row r="8686" spans="1:4" ht="15" x14ac:dyDescent="0.25">
      <c r="A8686" s="264"/>
      <c r="B8686" s="49"/>
      <c r="C8686" s="264"/>
      <c r="D8686" s="264"/>
    </row>
    <row r="8687" spans="1:4" ht="15" x14ac:dyDescent="0.25">
      <c r="A8687" s="264"/>
      <c r="B8687" s="49"/>
      <c r="C8687" s="264"/>
      <c r="D8687" s="264"/>
    </row>
    <row r="8688" spans="1:4" ht="15" x14ac:dyDescent="0.25">
      <c r="A8688" s="264"/>
      <c r="B8688" s="49"/>
      <c r="C8688" s="264"/>
      <c r="D8688" s="264"/>
    </row>
    <row r="8689" spans="1:4" ht="15" x14ac:dyDescent="0.25">
      <c r="A8689" s="264"/>
      <c r="B8689" s="49"/>
      <c r="C8689" s="264"/>
      <c r="D8689" s="264"/>
    </row>
    <row r="8690" spans="1:4" ht="15" x14ac:dyDescent="0.25">
      <c r="A8690" s="264"/>
      <c r="B8690" s="49"/>
      <c r="C8690" s="264"/>
      <c r="D8690" s="264"/>
    </row>
    <row r="8691" spans="1:4" ht="15" x14ac:dyDescent="0.25">
      <c r="A8691" s="264"/>
      <c r="B8691" s="49"/>
      <c r="C8691" s="264"/>
      <c r="D8691" s="264"/>
    </row>
    <row r="8692" spans="1:4" ht="15" x14ac:dyDescent="0.25">
      <c r="A8692" s="264"/>
      <c r="B8692" s="49"/>
      <c r="C8692" s="264"/>
      <c r="D8692" s="264"/>
    </row>
    <row r="8693" spans="1:4" ht="15" x14ac:dyDescent="0.25">
      <c r="A8693" s="264"/>
      <c r="B8693" s="49"/>
      <c r="C8693" s="264"/>
      <c r="D8693" s="264"/>
    </row>
    <row r="8694" spans="1:4" ht="15" x14ac:dyDescent="0.25">
      <c r="A8694" s="264"/>
      <c r="B8694" s="49"/>
      <c r="C8694" s="264"/>
      <c r="D8694" s="264"/>
    </row>
    <row r="8695" spans="1:4" ht="15" x14ac:dyDescent="0.25">
      <c r="A8695" s="264"/>
      <c r="B8695" s="49"/>
      <c r="C8695" s="264"/>
      <c r="D8695" s="264"/>
    </row>
    <row r="8696" spans="1:4" ht="15" x14ac:dyDescent="0.25">
      <c r="A8696" s="264"/>
      <c r="B8696" s="49"/>
      <c r="C8696" s="264"/>
      <c r="D8696" s="264"/>
    </row>
    <row r="8697" spans="1:4" ht="15" x14ac:dyDescent="0.25">
      <c r="A8697" s="264"/>
      <c r="B8697" s="49"/>
      <c r="C8697" s="264"/>
      <c r="D8697" s="264"/>
    </row>
    <row r="8698" spans="1:4" ht="15" x14ac:dyDescent="0.25">
      <c r="A8698" s="264"/>
      <c r="B8698" s="49"/>
      <c r="C8698" s="264"/>
      <c r="D8698" s="264"/>
    </row>
    <row r="8699" spans="1:4" ht="15" x14ac:dyDescent="0.25">
      <c r="A8699" s="264"/>
      <c r="B8699" s="49"/>
      <c r="C8699" s="264"/>
      <c r="D8699" s="264"/>
    </row>
    <row r="8700" spans="1:4" ht="15" x14ac:dyDescent="0.25">
      <c r="A8700" s="264"/>
      <c r="B8700" s="49"/>
      <c r="C8700" s="264"/>
      <c r="D8700" s="264"/>
    </row>
    <row r="8701" spans="1:4" ht="15" x14ac:dyDescent="0.25">
      <c r="A8701" s="264"/>
      <c r="B8701" s="49"/>
      <c r="C8701" s="264"/>
      <c r="D8701" s="264"/>
    </row>
    <row r="8702" spans="1:4" ht="15" x14ac:dyDescent="0.25">
      <c r="A8702" s="264"/>
      <c r="B8702" s="49"/>
      <c r="C8702" s="264"/>
      <c r="D8702" s="264"/>
    </row>
    <row r="8703" spans="1:4" ht="15" x14ac:dyDescent="0.25">
      <c r="A8703" s="264"/>
      <c r="B8703" s="49"/>
      <c r="C8703" s="264"/>
      <c r="D8703" s="264"/>
    </row>
    <row r="8704" spans="1:4" ht="15" x14ac:dyDescent="0.25">
      <c r="A8704" s="264"/>
      <c r="B8704" s="49"/>
      <c r="C8704" s="264"/>
      <c r="D8704" s="264"/>
    </row>
    <row r="8705" spans="1:4" ht="15" x14ac:dyDescent="0.25">
      <c r="A8705" s="264"/>
      <c r="B8705" s="49"/>
      <c r="C8705" s="264"/>
      <c r="D8705" s="264"/>
    </row>
    <row r="8706" spans="1:4" ht="15" x14ac:dyDescent="0.25">
      <c r="A8706" s="264"/>
      <c r="B8706" s="49"/>
      <c r="C8706" s="264"/>
      <c r="D8706" s="264"/>
    </row>
    <row r="8707" spans="1:4" ht="15" x14ac:dyDescent="0.25">
      <c r="A8707" s="264"/>
      <c r="B8707" s="49"/>
      <c r="C8707" s="264"/>
      <c r="D8707" s="264"/>
    </row>
    <row r="8708" spans="1:4" ht="15" x14ac:dyDescent="0.25">
      <c r="A8708" s="264"/>
      <c r="B8708" s="49"/>
      <c r="C8708" s="264"/>
      <c r="D8708" s="264"/>
    </row>
    <row r="8709" spans="1:4" ht="15" x14ac:dyDescent="0.25">
      <c r="A8709" s="264"/>
      <c r="B8709" s="49"/>
      <c r="C8709" s="264"/>
      <c r="D8709" s="264"/>
    </row>
    <row r="8710" spans="1:4" ht="15" x14ac:dyDescent="0.25">
      <c r="A8710" s="264"/>
      <c r="B8710" s="49"/>
      <c r="C8710" s="264"/>
      <c r="D8710" s="264"/>
    </row>
    <row r="8711" spans="1:4" ht="15" x14ac:dyDescent="0.25">
      <c r="A8711" s="264"/>
      <c r="B8711" s="49"/>
      <c r="C8711" s="264"/>
      <c r="D8711" s="264"/>
    </row>
    <row r="8712" spans="1:4" ht="15" x14ac:dyDescent="0.25">
      <c r="A8712" s="264"/>
      <c r="B8712" s="49"/>
      <c r="C8712" s="264"/>
      <c r="D8712" s="264"/>
    </row>
    <row r="8713" spans="1:4" ht="15" x14ac:dyDescent="0.25">
      <c r="A8713" s="264"/>
      <c r="B8713" s="49"/>
      <c r="C8713" s="264"/>
      <c r="D8713" s="264"/>
    </row>
    <row r="8714" spans="1:4" ht="15" x14ac:dyDescent="0.25">
      <c r="A8714" s="264"/>
      <c r="B8714" s="49"/>
      <c r="C8714" s="264"/>
      <c r="D8714" s="264"/>
    </row>
    <row r="8715" spans="1:4" ht="15" x14ac:dyDescent="0.25">
      <c r="A8715" s="264"/>
      <c r="B8715" s="49"/>
      <c r="C8715" s="264"/>
      <c r="D8715" s="264"/>
    </row>
    <row r="8716" spans="1:4" ht="15" x14ac:dyDescent="0.25">
      <c r="A8716" s="264"/>
      <c r="B8716" s="49"/>
      <c r="C8716" s="264"/>
      <c r="D8716" s="264"/>
    </row>
    <row r="8717" spans="1:4" ht="15" x14ac:dyDescent="0.25">
      <c r="A8717" s="264"/>
      <c r="B8717" s="49"/>
      <c r="C8717" s="264"/>
      <c r="D8717" s="264"/>
    </row>
    <row r="8718" spans="1:4" ht="15" x14ac:dyDescent="0.25">
      <c r="A8718" s="264"/>
      <c r="B8718" s="49"/>
      <c r="C8718" s="264"/>
      <c r="D8718" s="264"/>
    </row>
    <row r="8719" spans="1:4" ht="15" x14ac:dyDescent="0.25">
      <c r="A8719" s="264"/>
      <c r="B8719" s="49"/>
      <c r="C8719" s="264"/>
      <c r="D8719" s="264"/>
    </row>
    <row r="8720" spans="1:4" ht="15" x14ac:dyDescent="0.25">
      <c r="A8720" s="264"/>
      <c r="B8720" s="49"/>
      <c r="C8720" s="264"/>
      <c r="D8720" s="264"/>
    </row>
    <row r="8721" spans="1:4" ht="15" x14ac:dyDescent="0.25">
      <c r="A8721" s="264"/>
      <c r="B8721" s="49"/>
      <c r="C8721" s="264"/>
      <c r="D8721" s="264"/>
    </row>
    <row r="8722" spans="1:4" ht="15" x14ac:dyDescent="0.25">
      <c r="A8722" s="264"/>
      <c r="B8722" s="49"/>
      <c r="C8722" s="264"/>
      <c r="D8722" s="264"/>
    </row>
    <row r="8723" spans="1:4" ht="15" x14ac:dyDescent="0.25">
      <c r="A8723" s="264"/>
      <c r="B8723" s="49"/>
      <c r="C8723" s="264"/>
      <c r="D8723" s="264"/>
    </row>
    <row r="8724" spans="1:4" ht="15" x14ac:dyDescent="0.25">
      <c r="A8724" s="264"/>
      <c r="B8724" s="49"/>
      <c r="C8724" s="264"/>
      <c r="D8724" s="264"/>
    </row>
    <row r="8725" spans="1:4" ht="15" x14ac:dyDescent="0.25">
      <c r="A8725" s="264"/>
      <c r="B8725" s="49"/>
      <c r="C8725" s="264"/>
      <c r="D8725" s="264"/>
    </row>
    <row r="8726" spans="1:4" ht="15" x14ac:dyDescent="0.25">
      <c r="A8726" s="264"/>
      <c r="B8726" s="49"/>
      <c r="C8726" s="264"/>
      <c r="D8726" s="264"/>
    </row>
    <row r="8727" spans="1:4" ht="15" x14ac:dyDescent="0.25">
      <c r="A8727" s="264"/>
      <c r="B8727" s="49"/>
      <c r="C8727" s="264"/>
      <c r="D8727" s="264"/>
    </row>
    <row r="8728" spans="1:4" ht="15" x14ac:dyDescent="0.25">
      <c r="A8728" s="264"/>
      <c r="B8728" s="49"/>
      <c r="C8728" s="264"/>
      <c r="D8728" s="264"/>
    </row>
    <row r="8729" spans="1:4" ht="15" x14ac:dyDescent="0.25">
      <c r="A8729" s="264"/>
      <c r="B8729" s="49"/>
      <c r="C8729" s="264"/>
      <c r="D8729" s="264"/>
    </row>
    <row r="8730" spans="1:4" ht="15" x14ac:dyDescent="0.25">
      <c r="A8730" s="264"/>
      <c r="B8730" s="49"/>
      <c r="C8730" s="264"/>
      <c r="D8730" s="264"/>
    </row>
    <row r="8731" spans="1:4" ht="15" x14ac:dyDescent="0.25">
      <c r="A8731" s="264"/>
      <c r="B8731" s="49"/>
      <c r="C8731" s="264"/>
      <c r="D8731" s="264"/>
    </row>
    <row r="8732" spans="1:4" ht="15" x14ac:dyDescent="0.25">
      <c r="A8732" s="264"/>
      <c r="B8732" s="49"/>
      <c r="C8732" s="264"/>
      <c r="D8732" s="264"/>
    </row>
    <row r="8733" spans="1:4" ht="15" x14ac:dyDescent="0.25">
      <c r="A8733" s="264"/>
      <c r="B8733" s="49"/>
      <c r="C8733" s="264"/>
      <c r="D8733" s="264"/>
    </row>
    <row r="8734" spans="1:4" ht="15" x14ac:dyDescent="0.25">
      <c r="A8734" s="264"/>
      <c r="B8734" s="49"/>
      <c r="C8734" s="264"/>
      <c r="D8734" s="264"/>
    </row>
    <row r="8735" spans="1:4" ht="15" x14ac:dyDescent="0.25">
      <c r="A8735" s="264"/>
      <c r="B8735" s="49"/>
      <c r="C8735" s="264"/>
      <c r="D8735" s="264"/>
    </row>
    <row r="8736" spans="1:4" ht="15" x14ac:dyDescent="0.25">
      <c r="A8736" s="264"/>
      <c r="B8736" s="49"/>
      <c r="C8736" s="264"/>
      <c r="D8736" s="264"/>
    </row>
    <row r="8737" spans="1:4" ht="15" x14ac:dyDescent="0.25">
      <c r="A8737" s="264"/>
      <c r="B8737" s="49"/>
      <c r="C8737" s="264"/>
      <c r="D8737" s="264"/>
    </row>
    <row r="8738" spans="1:4" ht="15" x14ac:dyDescent="0.25">
      <c r="A8738" s="264"/>
      <c r="B8738" s="49"/>
      <c r="C8738" s="264"/>
      <c r="D8738" s="264"/>
    </row>
    <row r="8739" spans="1:4" ht="15" x14ac:dyDescent="0.25">
      <c r="A8739" s="264"/>
      <c r="B8739" s="49"/>
      <c r="C8739" s="264"/>
      <c r="D8739" s="264"/>
    </row>
    <row r="8740" spans="1:4" ht="15" x14ac:dyDescent="0.25">
      <c r="A8740" s="264"/>
      <c r="B8740" s="49"/>
      <c r="C8740" s="264"/>
      <c r="D8740" s="264"/>
    </row>
    <row r="8741" spans="1:4" ht="15" x14ac:dyDescent="0.25">
      <c r="A8741" s="264"/>
      <c r="B8741" s="49"/>
      <c r="C8741" s="264"/>
      <c r="D8741" s="264"/>
    </row>
    <row r="8742" spans="1:4" ht="15" x14ac:dyDescent="0.25">
      <c r="A8742" s="264"/>
      <c r="B8742" s="49"/>
      <c r="C8742" s="264"/>
      <c r="D8742" s="264"/>
    </row>
    <row r="8743" spans="1:4" ht="15" x14ac:dyDescent="0.25">
      <c r="A8743" s="264"/>
      <c r="B8743" s="49"/>
      <c r="C8743" s="264"/>
      <c r="D8743" s="264"/>
    </row>
    <row r="8744" spans="1:4" ht="15" x14ac:dyDescent="0.25">
      <c r="A8744" s="264"/>
      <c r="B8744" s="49"/>
      <c r="C8744" s="264"/>
      <c r="D8744" s="264"/>
    </row>
    <row r="8745" spans="1:4" ht="15" x14ac:dyDescent="0.25">
      <c r="A8745" s="264"/>
      <c r="B8745" s="49"/>
      <c r="C8745" s="264"/>
      <c r="D8745" s="264"/>
    </row>
    <row r="8746" spans="1:4" ht="15" x14ac:dyDescent="0.25">
      <c r="A8746" s="264"/>
      <c r="B8746" s="49"/>
      <c r="C8746" s="264"/>
      <c r="D8746" s="264"/>
    </row>
    <row r="8747" spans="1:4" ht="15" x14ac:dyDescent="0.25">
      <c r="A8747" s="264"/>
      <c r="B8747" s="49"/>
      <c r="C8747" s="264"/>
      <c r="D8747" s="264"/>
    </row>
    <row r="8748" spans="1:4" ht="15" x14ac:dyDescent="0.25">
      <c r="A8748" s="264"/>
      <c r="B8748" s="49"/>
      <c r="C8748" s="264"/>
      <c r="D8748" s="264"/>
    </row>
    <row r="8749" spans="1:4" ht="15" x14ac:dyDescent="0.25">
      <c r="A8749" s="264"/>
      <c r="B8749" s="49"/>
      <c r="C8749" s="264"/>
      <c r="D8749" s="264"/>
    </row>
    <row r="8750" spans="1:4" ht="15" x14ac:dyDescent="0.25">
      <c r="A8750" s="264"/>
      <c r="B8750" s="49"/>
      <c r="C8750" s="264"/>
      <c r="D8750" s="264"/>
    </row>
    <row r="8751" spans="1:4" ht="15" x14ac:dyDescent="0.25">
      <c r="A8751" s="264"/>
      <c r="B8751" s="49"/>
      <c r="C8751" s="264"/>
      <c r="D8751" s="264"/>
    </row>
    <row r="8752" spans="1:4" ht="15" x14ac:dyDescent="0.25">
      <c r="A8752" s="264"/>
      <c r="B8752" s="49"/>
      <c r="C8752" s="264"/>
      <c r="D8752" s="264"/>
    </row>
    <row r="8753" spans="1:4" ht="15" x14ac:dyDescent="0.25">
      <c r="A8753" s="264"/>
      <c r="B8753" s="49"/>
      <c r="C8753" s="264"/>
      <c r="D8753" s="264"/>
    </row>
    <row r="8754" spans="1:4" ht="15" x14ac:dyDescent="0.25">
      <c r="A8754" s="264"/>
      <c r="B8754" s="49"/>
      <c r="C8754" s="264"/>
      <c r="D8754" s="264"/>
    </row>
    <row r="8755" spans="1:4" ht="15" x14ac:dyDescent="0.25">
      <c r="A8755" s="264"/>
      <c r="B8755" s="49"/>
      <c r="C8755" s="264"/>
      <c r="D8755" s="264"/>
    </row>
    <row r="8756" spans="1:4" ht="15" x14ac:dyDescent="0.25">
      <c r="A8756" s="264"/>
      <c r="B8756" s="49"/>
      <c r="C8756" s="264"/>
      <c r="D8756" s="264"/>
    </row>
    <row r="8757" spans="1:4" ht="15" x14ac:dyDescent="0.25">
      <c r="A8757" s="264"/>
      <c r="B8757" s="49"/>
      <c r="C8757" s="264"/>
      <c r="D8757" s="264"/>
    </row>
    <row r="8758" spans="1:4" ht="15" x14ac:dyDescent="0.25">
      <c r="A8758" s="264"/>
      <c r="B8758" s="49"/>
      <c r="C8758" s="264"/>
      <c r="D8758" s="264"/>
    </row>
    <row r="8759" spans="1:4" ht="15" x14ac:dyDescent="0.25">
      <c r="A8759" s="264"/>
      <c r="B8759" s="49"/>
      <c r="C8759" s="264"/>
      <c r="D8759" s="264"/>
    </row>
    <row r="8760" spans="1:4" ht="15" x14ac:dyDescent="0.25">
      <c r="A8760" s="264"/>
      <c r="B8760" s="49"/>
      <c r="C8760" s="264"/>
      <c r="D8760" s="264"/>
    </row>
    <row r="8761" spans="1:4" ht="15" x14ac:dyDescent="0.25">
      <c r="A8761" s="264"/>
      <c r="B8761" s="49"/>
      <c r="C8761" s="264"/>
      <c r="D8761" s="264"/>
    </row>
    <row r="8762" spans="1:4" ht="15" x14ac:dyDescent="0.25">
      <c r="A8762" s="264"/>
      <c r="B8762" s="49"/>
      <c r="C8762" s="264"/>
      <c r="D8762" s="264"/>
    </row>
    <row r="8763" spans="1:4" ht="15" x14ac:dyDescent="0.25">
      <c r="A8763" s="264"/>
      <c r="B8763" s="49"/>
      <c r="C8763" s="264"/>
      <c r="D8763" s="264"/>
    </row>
    <row r="8764" spans="1:4" ht="15" x14ac:dyDescent="0.25">
      <c r="A8764" s="264"/>
      <c r="B8764" s="49"/>
      <c r="C8764" s="264"/>
      <c r="D8764" s="264"/>
    </row>
    <row r="8765" spans="1:4" ht="15" x14ac:dyDescent="0.25">
      <c r="A8765" s="264"/>
      <c r="B8765" s="49"/>
      <c r="C8765" s="264"/>
      <c r="D8765" s="264"/>
    </row>
    <row r="8766" spans="1:4" ht="15" x14ac:dyDescent="0.25">
      <c r="A8766" s="264"/>
      <c r="B8766" s="49"/>
      <c r="C8766" s="264"/>
      <c r="D8766" s="264"/>
    </row>
    <row r="8767" spans="1:4" ht="15" x14ac:dyDescent="0.25">
      <c r="A8767" s="264"/>
      <c r="B8767" s="49"/>
      <c r="C8767" s="264"/>
      <c r="D8767" s="264"/>
    </row>
    <row r="8768" spans="1:4" ht="15" x14ac:dyDescent="0.25">
      <c r="A8768" s="264"/>
      <c r="B8768" s="49"/>
      <c r="C8768" s="264"/>
      <c r="D8768" s="264"/>
    </row>
    <row r="8769" spans="1:4" ht="15" x14ac:dyDescent="0.25">
      <c r="A8769" s="264"/>
      <c r="B8769" s="49"/>
      <c r="C8769" s="264"/>
      <c r="D8769" s="264"/>
    </row>
    <row r="8770" spans="1:4" ht="15" x14ac:dyDescent="0.25">
      <c r="A8770" s="264"/>
      <c r="B8770" s="49"/>
      <c r="C8770" s="264"/>
      <c r="D8770" s="264"/>
    </row>
    <row r="8771" spans="1:4" ht="15" x14ac:dyDescent="0.25">
      <c r="A8771" s="264"/>
      <c r="B8771" s="49"/>
      <c r="C8771" s="264"/>
      <c r="D8771" s="264"/>
    </row>
    <row r="8772" spans="1:4" ht="15" x14ac:dyDescent="0.25">
      <c r="A8772" s="264"/>
      <c r="B8772" s="49"/>
      <c r="C8772" s="264"/>
      <c r="D8772" s="264"/>
    </row>
    <row r="8773" spans="1:4" ht="15" x14ac:dyDescent="0.25">
      <c r="A8773" s="264"/>
      <c r="B8773" s="49"/>
      <c r="C8773" s="264"/>
      <c r="D8773" s="264"/>
    </row>
    <row r="8774" spans="1:4" ht="15" x14ac:dyDescent="0.25">
      <c r="A8774" s="264"/>
      <c r="B8774" s="49"/>
      <c r="C8774" s="264"/>
      <c r="D8774" s="264"/>
    </row>
    <row r="8775" spans="1:4" ht="15" x14ac:dyDescent="0.25">
      <c r="A8775" s="264"/>
      <c r="B8775" s="49"/>
      <c r="C8775" s="264"/>
      <c r="D8775" s="264"/>
    </row>
    <row r="8776" spans="1:4" ht="15" x14ac:dyDescent="0.25">
      <c r="A8776" s="264"/>
      <c r="B8776" s="49"/>
      <c r="C8776" s="264"/>
      <c r="D8776" s="264"/>
    </row>
    <row r="8777" spans="1:4" ht="15" x14ac:dyDescent="0.25">
      <c r="A8777" s="264"/>
      <c r="B8777" s="49"/>
      <c r="C8777" s="264"/>
      <c r="D8777" s="264"/>
    </row>
    <row r="8778" spans="1:4" ht="15" x14ac:dyDescent="0.25">
      <c r="A8778" s="264"/>
      <c r="B8778" s="49"/>
      <c r="C8778" s="264"/>
      <c r="D8778" s="264"/>
    </row>
    <row r="8779" spans="1:4" ht="15" x14ac:dyDescent="0.25">
      <c r="A8779" s="264"/>
      <c r="B8779" s="49"/>
      <c r="C8779" s="264"/>
      <c r="D8779" s="264"/>
    </row>
    <row r="8780" spans="1:4" ht="15" x14ac:dyDescent="0.25">
      <c r="A8780" s="264"/>
      <c r="B8780" s="49"/>
      <c r="C8780" s="264"/>
      <c r="D8780" s="264"/>
    </row>
    <row r="8781" spans="1:4" ht="15" x14ac:dyDescent="0.25">
      <c r="A8781" s="264"/>
      <c r="B8781" s="49"/>
      <c r="C8781" s="264"/>
      <c r="D8781" s="264"/>
    </row>
    <row r="8782" spans="1:4" ht="15" x14ac:dyDescent="0.25">
      <c r="A8782" s="264"/>
      <c r="B8782" s="49"/>
      <c r="C8782" s="264"/>
      <c r="D8782" s="264"/>
    </row>
    <row r="8783" spans="1:4" ht="15" x14ac:dyDescent="0.25">
      <c r="A8783" s="264"/>
      <c r="B8783" s="49"/>
      <c r="C8783" s="264"/>
      <c r="D8783" s="264"/>
    </row>
    <row r="8784" spans="1:4" ht="15" x14ac:dyDescent="0.25">
      <c r="A8784" s="264"/>
      <c r="B8784" s="49"/>
      <c r="C8784" s="264"/>
      <c r="D8784" s="264"/>
    </row>
    <row r="8785" spans="1:4" ht="15" x14ac:dyDescent="0.25">
      <c r="A8785" s="264"/>
      <c r="B8785" s="49"/>
      <c r="C8785" s="264"/>
      <c r="D8785" s="264"/>
    </row>
    <row r="8786" spans="1:4" ht="15" x14ac:dyDescent="0.25">
      <c r="A8786" s="264"/>
      <c r="B8786" s="49"/>
      <c r="C8786" s="264"/>
      <c r="D8786" s="264"/>
    </row>
    <row r="8787" spans="1:4" ht="15" x14ac:dyDescent="0.25">
      <c r="A8787" s="264"/>
      <c r="B8787" s="49"/>
      <c r="C8787" s="264"/>
      <c r="D8787" s="264"/>
    </row>
    <row r="8788" spans="1:4" ht="15" x14ac:dyDescent="0.25">
      <c r="A8788" s="264"/>
      <c r="B8788" s="49"/>
      <c r="C8788" s="264"/>
      <c r="D8788" s="264"/>
    </row>
    <row r="8789" spans="1:4" ht="15" x14ac:dyDescent="0.25">
      <c r="A8789" s="264"/>
      <c r="B8789" s="49"/>
      <c r="C8789" s="264"/>
      <c r="D8789" s="264"/>
    </row>
    <row r="8790" spans="1:4" ht="15" x14ac:dyDescent="0.25">
      <c r="A8790" s="264"/>
      <c r="B8790" s="49"/>
      <c r="C8790" s="264"/>
      <c r="D8790" s="264"/>
    </row>
    <row r="8791" spans="1:4" ht="15" x14ac:dyDescent="0.25">
      <c r="A8791" s="264"/>
      <c r="B8791" s="49"/>
      <c r="C8791" s="264"/>
      <c r="D8791" s="264"/>
    </row>
    <row r="8792" spans="1:4" ht="15" x14ac:dyDescent="0.25">
      <c r="A8792" s="264"/>
      <c r="B8792" s="49"/>
      <c r="C8792" s="264"/>
      <c r="D8792" s="264"/>
    </row>
    <row r="8793" spans="1:4" ht="15" x14ac:dyDescent="0.25">
      <c r="A8793" s="264"/>
      <c r="B8793" s="49"/>
      <c r="C8793" s="264"/>
      <c r="D8793" s="264"/>
    </row>
    <row r="8794" spans="1:4" ht="15" x14ac:dyDescent="0.25">
      <c r="A8794" s="264"/>
      <c r="B8794" s="49"/>
      <c r="C8794" s="264"/>
      <c r="D8794" s="264"/>
    </row>
    <row r="8795" spans="1:4" ht="15" x14ac:dyDescent="0.25">
      <c r="A8795" s="264"/>
      <c r="B8795" s="49"/>
      <c r="C8795" s="264"/>
      <c r="D8795" s="264"/>
    </row>
    <row r="8796" spans="1:4" ht="15" x14ac:dyDescent="0.25">
      <c r="A8796" s="264"/>
      <c r="B8796" s="49"/>
      <c r="C8796" s="264"/>
      <c r="D8796" s="264"/>
    </row>
    <row r="8797" spans="1:4" ht="15" x14ac:dyDescent="0.25">
      <c r="A8797" s="264"/>
      <c r="B8797" s="49"/>
      <c r="C8797" s="264"/>
      <c r="D8797" s="264"/>
    </row>
    <row r="8798" spans="1:4" ht="15" x14ac:dyDescent="0.25">
      <c r="A8798" s="264"/>
      <c r="B8798" s="49"/>
      <c r="C8798" s="264"/>
      <c r="D8798" s="264"/>
    </row>
    <row r="8799" spans="1:4" ht="15" x14ac:dyDescent="0.25">
      <c r="A8799" s="264"/>
      <c r="B8799" s="49"/>
      <c r="C8799" s="264"/>
      <c r="D8799" s="264"/>
    </row>
    <row r="8800" spans="1:4" ht="15" x14ac:dyDescent="0.25">
      <c r="A8800" s="264"/>
      <c r="B8800" s="49"/>
      <c r="C8800" s="264"/>
      <c r="D8800" s="264"/>
    </row>
    <row r="8801" spans="1:4" ht="15" x14ac:dyDescent="0.25">
      <c r="A8801" s="264"/>
      <c r="B8801" s="49"/>
      <c r="C8801" s="264"/>
      <c r="D8801" s="264"/>
    </row>
    <row r="8802" spans="1:4" ht="15" x14ac:dyDescent="0.25">
      <c r="A8802" s="264"/>
      <c r="B8802" s="49"/>
      <c r="C8802" s="264"/>
      <c r="D8802" s="264"/>
    </row>
    <row r="8803" spans="1:4" ht="15" x14ac:dyDescent="0.25">
      <c r="A8803" s="264"/>
      <c r="B8803" s="49"/>
      <c r="C8803" s="264"/>
      <c r="D8803" s="264"/>
    </row>
    <row r="8804" spans="1:4" ht="15" x14ac:dyDescent="0.25">
      <c r="A8804" s="264"/>
      <c r="B8804" s="49"/>
      <c r="C8804" s="264"/>
      <c r="D8804" s="264"/>
    </row>
    <row r="8805" spans="1:4" ht="15" x14ac:dyDescent="0.25">
      <c r="A8805" s="264"/>
      <c r="B8805" s="49"/>
      <c r="C8805" s="264"/>
      <c r="D8805" s="264"/>
    </row>
    <row r="8806" spans="1:4" ht="15" x14ac:dyDescent="0.25">
      <c r="A8806" s="264"/>
      <c r="B8806" s="49"/>
      <c r="C8806" s="264"/>
      <c r="D8806" s="264"/>
    </row>
    <row r="8807" spans="1:4" ht="15" x14ac:dyDescent="0.25">
      <c r="A8807" s="264"/>
      <c r="B8807" s="49"/>
      <c r="C8807" s="264"/>
      <c r="D8807" s="264"/>
    </row>
    <row r="8808" spans="1:4" ht="15" x14ac:dyDescent="0.25">
      <c r="A8808" s="264"/>
      <c r="B8808" s="49"/>
      <c r="C8808" s="264"/>
      <c r="D8808" s="264"/>
    </row>
    <row r="8809" spans="1:4" ht="15" x14ac:dyDescent="0.25">
      <c r="A8809" s="264"/>
      <c r="B8809" s="49"/>
      <c r="C8809" s="264"/>
      <c r="D8809" s="264"/>
    </row>
    <row r="8810" spans="1:4" ht="15" x14ac:dyDescent="0.25">
      <c r="A8810" s="264"/>
      <c r="B8810" s="49"/>
      <c r="C8810" s="264"/>
      <c r="D8810" s="264"/>
    </row>
    <row r="8811" spans="1:4" ht="15" x14ac:dyDescent="0.25">
      <c r="A8811" s="264"/>
      <c r="B8811" s="49"/>
      <c r="C8811" s="264"/>
      <c r="D8811" s="264"/>
    </row>
    <row r="8812" spans="1:4" ht="15" x14ac:dyDescent="0.25">
      <c r="A8812" s="264"/>
      <c r="B8812" s="49"/>
      <c r="C8812" s="264"/>
      <c r="D8812" s="264"/>
    </row>
    <row r="8813" spans="1:4" ht="15" x14ac:dyDescent="0.25">
      <c r="A8813" s="264"/>
      <c r="B8813" s="49"/>
      <c r="C8813" s="264"/>
      <c r="D8813" s="264"/>
    </row>
    <row r="8814" spans="1:4" ht="15" x14ac:dyDescent="0.25">
      <c r="A8814" s="264"/>
      <c r="B8814" s="49"/>
      <c r="C8814" s="264"/>
      <c r="D8814" s="264"/>
    </row>
    <row r="8815" spans="1:4" ht="15" x14ac:dyDescent="0.25">
      <c r="A8815" s="264"/>
      <c r="B8815" s="49"/>
      <c r="C8815" s="264"/>
      <c r="D8815" s="264"/>
    </row>
    <row r="8816" spans="1:4" ht="15" x14ac:dyDescent="0.25">
      <c r="A8816" s="264"/>
      <c r="B8816" s="49"/>
      <c r="C8816" s="264"/>
      <c r="D8816" s="264"/>
    </row>
    <row r="8817" spans="1:4" ht="15" x14ac:dyDescent="0.25">
      <c r="A8817" s="264"/>
      <c r="B8817" s="49"/>
      <c r="C8817" s="264"/>
      <c r="D8817" s="264"/>
    </row>
    <row r="8818" spans="1:4" ht="15" x14ac:dyDescent="0.25">
      <c r="A8818" s="264"/>
      <c r="B8818" s="49"/>
      <c r="C8818" s="264"/>
      <c r="D8818" s="264"/>
    </row>
    <row r="8819" spans="1:4" ht="15" x14ac:dyDescent="0.25">
      <c r="A8819" s="264"/>
      <c r="B8819" s="49"/>
      <c r="C8819" s="264"/>
      <c r="D8819" s="264"/>
    </row>
    <row r="8820" spans="1:4" ht="15" x14ac:dyDescent="0.25">
      <c r="A8820" s="264"/>
      <c r="B8820" s="49"/>
      <c r="C8820" s="264"/>
      <c r="D8820" s="264"/>
    </row>
    <row r="8821" spans="1:4" ht="15" x14ac:dyDescent="0.25">
      <c r="A8821" s="264"/>
      <c r="B8821" s="49"/>
      <c r="C8821" s="264"/>
      <c r="D8821" s="264"/>
    </row>
    <row r="8822" spans="1:4" ht="15" x14ac:dyDescent="0.25">
      <c r="A8822" s="264"/>
      <c r="B8822" s="49"/>
      <c r="C8822" s="264"/>
      <c r="D8822" s="264"/>
    </row>
    <row r="8823" spans="1:4" ht="15" x14ac:dyDescent="0.25">
      <c r="A8823" s="264"/>
      <c r="B8823" s="49"/>
      <c r="C8823" s="264"/>
      <c r="D8823" s="264"/>
    </row>
    <row r="8824" spans="1:4" ht="15" x14ac:dyDescent="0.25">
      <c r="A8824" s="264"/>
      <c r="B8824" s="49"/>
      <c r="C8824" s="264"/>
      <c r="D8824" s="264"/>
    </row>
    <row r="8825" spans="1:4" ht="15" x14ac:dyDescent="0.25">
      <c r="A8825" s="264"/>
      <c r="B8825" s="49"/>
      <c r="C8825" s="264"/>
      <c r="D8825" s="264"/>
    </row>
    <row r="8826" spans="1:4" ht="15" x14ac:dyDescent="0.25">
      <c r="A8826" s="264"/>
      <c r="B8826" s="49"/>
      <c r="C8826" s="264"/>
      <c r="D8826" s="264"/>
    </row>
    <row r="8827" spans="1:4" ht="15" x14ac:dyDescent="0.25">
      <c r="A8827" s="264"/>
      <c r="B8827" s="49"/>
      <c r="C8827" s="264"/>
      <c r="D8827" s="264"/>
    </row>
    <row r="8828" spans="1:4" ht="15" x14ac:dyDescent="0.25">
      <c r="A8828" s="264"/>
      <c r="B8828" s="49"/>
      <c r="C8828" s="264"/>
      <c r="D8828" s="264"/>
    </row>
    <row r="8829" spans="1:4" ht="15" x14ac:dyDescent="0.25">
      <c r="A8829" s="264"/>
      <c r="B8829" s="49"/>
      <c r="C8829" s="264"/>
      <c r="D8829" s="264"/>
    </row>
    <row r="8830" spans="1:4" ht="15" x14ac:dyDescent="0.25">
      <c r="A8830" s="264"/>
      <c r="B8830" s="49"/>
      <c r="C8830" s="264"/>
      <c r="D8830" s="264"/>
    </row>
    <row r="8831" spans="1:4" ht="15" x14ac:dyDescent="0.25">
      <c r="A8831" s="264"/>
      <c r="B8831" s="49"/>
      <c r="C8831" s="264"/>
      <c r="D8831" s="264"/>
    </row>
    <row r="8832" spans="1:4" ht="15" x14ac:dyDescent="0.25">
      <c r="A8832" s="264"/>
      <c r="B8832" s="49"/>
      <c r="C8832" s="264"/>
      <c r="D8832" s="264"/>
    </row>
    <row r="8833" spans="1:4" ht="15" x14ac:dyDescent="0.25">
      <c r="A8833" s="264"/>
      <c r="B8833" s="49"/>
      <c r="C8833" s="264"/>
      <c r="D8833" s="264"/>
    </row>
    <row r="8834" spans="1:4" ht="15" x14ac:dyDescent="0.25">
      <c r="A8834" s="264"/>
      <c r="B8834" s="49"/>
      <c r="C8834" s="264"/>
      <c r="D8834" s="264"/>
    </row>
    <row r="8835" spans="1:4" ht="15" x14ac:dyDescent="0.25">
      <c r="A8835" s="264"/>
      <c r="B8835" s="49"/>
      <c r="C8835" s="264"/>
      <c r="D8835" s="264"/>
    </row>
    <row r="8836" spans="1:4" ht="15" x14ac:dyDescent="0.25">
      <c r="A8836" s="264"/>
      <c r="B8836" s="49"/>
      <c r="C8836" s="264"/>
      <c r="D8836" s="264"/>
    </row>
    <row r="8837" spans="1:4" ht="15" x14ac:dyDescent="0.25">
      <c r="A8837" s="264"/>
      <c r="B8837" s="49"/>
      <c r="C8837" s="264"/>
      <c r="D8837" s="264"/>
    </row>
    <row r="8838" spans="1:4" ht="15" x14ac:dyDescent="0.25">
      <c r="A8838" s="264"/>
      <c r="B8838" s="49"/>
      <c r="C8838" s="264"/>
      <c r="D8838" s="264"/>
    </row>
    <row r="8839" spans="1:4" ht="15" x14ac:dyDescent="0.25">
      <c r="A8839" s="264"/>
      <c r="B8839" s="49"/>
      <c r="C8839" s="264"/>
      <c r="D8839" s="264"/>
    </row>
    <row r="8840" spans="1:4" ht="15" x14ac:dyDescent="0.25">
      <c r="A8840" s="264"/>
      <c r="B8840" s="49"/>
      <c r="C8840" s="264"/>
      <c r="D8840" s="264"/>
    </row>
    <row r="8841" spans="1:4" ht="15" x14ac:dyDescent="0.25">
      <c r="A8841" s="264"/>
      <c r="B8841" s="49"/>
      <c r="C8841" s="264"/>
      <c r="D8841" s="264"/>
    </row>
    <row r="8842" spans="1:4" ht="15" x14ac:dyDescent="0.25">
      <c r="A8842" s="264"/>
      <c r="B8842" s="49"/>
      <c r="C8842" s="264"/>
      <c r="D8842" s="264"/>
    </row>
    <row r="8843" spans="1:4" ht="15" x14ac:dyDescent="0.25">
      <c r="A8843" s="264"/>
      <c r="B8843" s="49"/>
      <c r="C8843" s="264"/>
      <c r="D8843" s="264"/>
    </row>
    <row r="8844" spans="1:4" ht="15" x14ac:dyDescent="0.25">
      <c r="A8844" s="264"/>
      <c r="B8844" s="49"/>
      <c r="C8844" s="264"/>
      <c r="D8844" s="264"/>
    </row>
    <row r="8845" spans="1:4" ht="15" x14ac:dyDescent="0.25">
      <c r="A8845" s="264"/>
      <c r="B8845" s="49"/>
      <c r="C8845" s="264"/>
      <c r="D8845" s="264"/>
    </row>
    <row r="8846" spans="1:4" ht="15" x14ac:dyDescent="0.25">
      <c r="A8846" s="264"/>
      <c r="B8846" s="49"/>
      <c r="C8846" s="264"/>
      <c r="D8846" s="264"/>
    </row>
    <row r="8847" spans="1:4" ht="15" x14ac:dyDescent="0.25">
      <c r="A8847" s="264"/>
      <c r="B8847" s="49"/>
      <c r="C8847" s="264"/>
      <c r="D8847" s="264"/>
    </row>
    <row r="8848" spans="1:4" ht="15" x14ac:dyDescent="0.25">
      <c r="A8848" s="264"/>
      <c r="B8848" s="49"/>
      <c r="C8848" s="264"/>
      <c r="D8848" s="264"/>
    </row>
    <row r="8849" spans="1:4" ht="15" x14ac:dyDescent="0.25">
      <c r="A8849" s="264"/>
      <c r="B8849" s="49"/>
      <c r="C8849" s="264"/>
      <c r="D8849" s="264"/>
    </row>
    <row r="8850" spans="1:4" ht="15" x14ac:dyDescent="0.25">
      <c r="A8850" s="264"/>
      <c r="B8850" s="49"/>
      <c r="C8850" s="264"/>
      <c r="D8850" s="264"/>
    </row>
    <row r="8851" spans="1:4" ht="15" x14ac:dyDescent="0.25">
      <c r="A8851" s="264"/>
      <c r="B8851" s="49"/>
      <c r="C8851" s="264"/>
      <c r="D8851" s="264"/>
    </row>
    <row r="8852" spans="1:4" ht="15" x14ac:dyDescent="0.25">
      <c r="A8852" s="264"/>
      <c r="B8852" s="49"/>
      <c r="C8852" s="264"/>
      <c r="D8852" s="264"/>
    </row>
    <row r="8853" spans="1:4" ht="15" x14ac:dyDescent="0.25">
      <c r="A8853" s="264"/>
      <c r="B8853" s="49"/>
      <c r="C8853" s="264"/>
      <c r="D8853" s="264"/>
    </row>
    <row r="8854" spans="1:4" ht="15" x14ac:dyDescent="0.25">
      <c r="A8854" s="264"/>
      <c r="B8854" s="49"/>
      <c r="C8854" s="264"/>
      <c r="D8854" s="264"/>
    </row>
    <row r="8855" spans="1:4" ht="15" x14ac:dyDescent="0.25">
      <c r="A8855" s="264"/>
      <c r="B8855" s="49"/>
      <c r="C8855" s="264"/>
      <c r="D8855" s="264"/>
    </row>
    <row r="8856" spans="1:4" ht="15" x14ac:dyDescent="0.25">
      <c r="A8856" s="264"/>
      <c r="B8856" s="49"/>
      <c r="C8856" s="264"/>
      <c r="D8856" s="264"/>
    </row>
    <row r="8857" spans="1:4" ht="15" x14ac:dyDescent="0.25">
      <c r="A8857" s="264"/>
      <c r="B8857" s="49"/>
      <c r="C8857" s="264"/>
      <c r="D8857" s="264"/>
    </row>
    <row r="8858" spans="1:4" ht="15" x14ac:dyDescent="0.25">
      <c r="A8858" s="264"/>
      <c r="B8858" s="49"/>
      <c r="C8858" s="264"/>
      <c r="D8858" s="264"/>
    </row>
    <row r="8859" spans="1:4" ht="15" x14ac:dyDescent="0.25">
      <c r="A8859" s="264"/>
      <c r="B8859" s="49"/>
      <c r="C8859" s="264"/>
      <c r="D8859" s="264"/>
    </row>
    <row r="8860" spans="1:4" ht="15" x14ac:dyDescent="0.25">
      <c r="A8860" s="264"/>
      <c r="B8860" s="49"/>
      <c r="C8860" s="264"/>
      <c r="D8860" s="264"/>
    </row>
    <row r="8861" spans="1:4" ht="15" x14ac:dyDescent="0.25">
      <c r="A8861" s="264"/>
      <c r="B8861" s="49"/>
      <c r="C8861" s="264"/>
      <c r="D8861" s="264"/>
    </row>
    <row r="8862" spans="1:4" ht="15" x14ac:dyDescent="0.25">
      <c r="A8862" s="264"/>
      <c r="B8862" s="49"/>
      <c r="C8862" s="264"/>
      <c r="D8862" s="264"/>
    </row>
    <row r="8863" spans="1:4" ht="15" x14ac:dyDescent="0.25">
      <c r="A8863" s="264"/>
      <c r="B8863" s="49"/>
      <c r="C8863" s="264"/>
      <c r="D8863" s="264"/>
    </row>
    <row r="8864" spans="1:4" ht="15" x14ac:dyDescent="0.25">
      <c r="A8864" s="264"/>
      <c r="B8864" s="49"/>
      <c r="C8864" s="264"/>
      <c r="D8864" s="264"/>
    </row>
    <row r="8865" spans="1:4" ht="15" x14ac:dyDescent="0.25">
      <c r="A8865" s="264"/>
      <c r="B8865" s="49"/>
      <c r="C8865" s="264"/>
      <c r="D8865" s="264"/>
    </row>
    <row r="8866" spans="1:4" ht="15" x14ac:dyDescent="0.25">
      <c r="A8866" s="264"/>
      <c r="B8866" s="49"/>
      <c r="C8866" s="264"/>
      <c r="D8866" s="264"/>
    </row>
    <row r="8867" spans="1:4" ht="15" x14ac:dyDescent="0.25">
      <c r="A8867" s="264"/>
      <c r="B8867" s="49"/>
      <c r="C8867" s="264"/>
      <c r="D8867" s="264"/>
    </row>
    <row r="8868" spans="1:4" ht="15" x14ac:dyDescent="0.25">
      <c r="A8868" s="264"/>
      <c r="B8868" s="49"/>
      <c r="C8868" s="264"/>
      <c r="D8868" s="264"/>
    </row>
    <row r="8869" spans="1:4" ht="15" x14ac:dyDescent="0.25">
      <c r="A8869" s="264"/>
      <c r="B8869" s="49"/>
      <c r="C8869" s="264"/>
      <c r="D8869" s="264"/>
    </row>
    <row r="8870" spans="1:4" ht="15" x14ac:dyDescent="0.25">
      <c r="A8870" s="264"/>
      <c r="B8870" s="49"/>
      <c r="C8870" s="264"/>
      <c r="D8870" s="264"/>
    </row>
    <row r="8871" spans="1:4" ht="15" x14ac:dyDescent="0.25">
      <c r="A8871" s="264"/>
      <c r="B8871" s="49"/>
      <c r="C8871" s="264"/>
      <c r="D8871" s="264"/>
    </row>
    <row r="8872" spans="1:4" ht="15" x14ac:dyDescent="0.25">
      <c r="A8872" s="264"/>
      <c r="B8872" s="49"/>
      <c r="C8872" s="264"/>
      <c r="D8872" s="264"/>
    </row>
    <row r="8873" spans="1:4" ht="15" x14ac:dyDescent="0.25">
      <c r="A8873" s="264"/>
      <c r="B8873" s="49"/>
      <c r="C8873" s="264"/>
      <c r="D8873" s="264"/>
    </row>
    <row r="8874" spans="1:4" ht="15" x14ac:dyDescent="0.25">
      <c r="A8874" s="264"/>
      <c r="B8874" s="49"/>
      <c r="C8874" s="264"/>
      <c r="D8874" s="264"/>
    </row>
    <row r="8875" spans="1:4" ht="15" x14ac:dyDescent="0.25">
      <c r="A8875" s="264"/>
      <c r="B8875" s="49"/>
      <c r="C8875" s="264"/>
      <c r="D8875" s="264"/>
    </row>
    <row r="8876" spans="1:4" ht="15" x14ac:dyDescent="0.25">
      <c r="A8876" s="264"/>
      <c r="B8876" s="49"/>
      <c r="C8876" s="264"/>
      <c r="D8876" s="264"/>
    </row>
    <row r="8877" spans="1:4" ht="15" x14ac:dyDescent="0.25">
      <c r="A8877" s="264"/>
      <c r="B8877" s="49"/>
      <c r="C8877" s="264"/>
      <c r="D8877" s="264"/>
    </row>
    <row r="8878" spans="1:4" ht="15" x14ac:dyDescent="0.25">
      <c r="A8878" s="264"/>
      <c r="B8878" s="49"/>
      <c r="C8878" s="264"/>
      <c r="D8878" s="264"/>
    </row>
    <row r="8879" spans="1:4" ht="15" x14ac:dyDescent="0.25">
      <c r="A8879" s="264"/>
      <c r="B8879" s="49"/>
      <c r="C8879" s="264"/>
      <c r="D8879" s="264"/>
    </row>
    <row r="8880" spans="1:4" ht="15" x14ac:dyDescent="0.25">
      <c r="A8880" s="264"/>
      <c r="B8880" s="49"/>
      <c r="C8880" s="264"/>
      <c r="D8880" s="264"/>
    </row>
    <row r="8881" spans="1:4" ht="15" x14ac:dyDescent="0.25">
      <c r="A8881" s="264"/>
      <c r="B8881" s="49"/>
      <c r="C8881" s="264"/>
      <c r="D8881" s="264"/>
    </row>
    <row r="8882" spans="1:4" ht="15" x14ac:dyDescent="0.25">
      <c r="A8882" s="264"/>
      <c r="B8882" s="49"/>
      <c r="C8882" s="264"/>
      <c r="D8882" s="264"/>
    </row>
    <row r="8883" spans="1:4" ht="15" x14ac:dyDescent="0.25">
      <c r="A8883" s="264"/>
      <c r="B8883" s="49"/>
      <c r="C8883" s="264"/>
      <c r="D8883" s="264"/>
    </row>
    <row r="8884" spans="1:4" ht="15" x14ac:dyDescent="0.25">
      <c r="A8884" s="264"/>
      <c r="B8884" s="49"/>
      <c r="C8884" s="264"/>
      <c r="D8884" s="264"/>
    </row>
    <row r="8885" spans="1:4" ht="15" x14ac:dyDescent="0.25">
      <c r="A8885" s="264"/>
      <c r="B8885" s="49"/>
      <c r="C8885" s="264"/>
      <c r="D8885" s="264"/>
    </row>
    <row r="8886" spans="1:4" ht="15" x14ac:dyDescent="0.25">
      <c r="A8886" s="264"/>
      <c r="B8886" s="49"/>
      <c r="C8886" s="264"/>
      <c r="D8886" s="264"/>
    </row>
    <row r="8887" spans="1:4" ht="15" x14ac:dyDescent="0.25">
      <c r="A8887" s="264"/>
      <c r="B8887" s="49"/>
      <c r="C8887" s="264"/>
      <c r="D8887" s="264"/>
    </row>
    <row r="8888" spans="1:4" ht="15" x14ac:dyDescent="0.25">
      <c r="A8888" s="264"/>
      <c r="B8888" s="49"/>
      <c r="C8888" s="264"/>
      <c r="D8888" s="264"/>
    </row>
    <row r="8889" spans="1:4" ht="15" x14ac:dyDescent="0.25">
      <c r="A8889" s="264"/>
      <c r="B8889" s="49"/>
      <c r="C8889" s="264"/>
      <c r="D8889" s="264"/>
    </row>
    <row r="8890" spans="1:4" ht="15" x14ac:dyDescent="0.25">
      <c r="A8890" s="264"/>
      <c r="B8890" s="49"/>
      <c r="C8890" s="264"/>
      <c r="D8890" s="264"/>
    </row>
    <row r="8891" spans="1:4" ht="15" x14ac:dyDescent="0.25">
      <c r="A8891" s="264"/>
      <c r="B8891" s="49"/>
      <c r="C8891" s="264"/>
      <c r="D8891" s="264"/>
    </row>
    <row r="8892" spans="1:4" ht="15" x14ac:dyDescent="0.25">
      <c r="A8892" s="264"/>
      <c r="B8892" s="49"/>
      <c r="C8892" s="264"/>
      <c r="D8892" s="264"/>
    </row>
    <row r="8893" spans="1:4" ht="15" x14ac:dyDescent="0.25">
      <c r="A8893" s="264"/>
      <c r="B8893" s="49"/>
      <c r="C8893" s="264"/>
      <c r="D8893" s="264"/>
    </row>
    <row r="8894" spans="1:4" ht="15" x14ac:dyDescent="0.25">
      <c r="A8894" s="264"/>
      <c r="B8894" s="49"/>
      <c r="C8894" s="264"/>
      <c r="D8894" s="264"/>
    </row>
    <row r="8895" spans="1:4" ht="15" x14ac:dyDescent="0.25">
      <c r="A8895" s="264"/>
      <c r="B8895" s="49"/>
      <c r="C8895" s="264"/>
      <c r="D8895" s="264"/>
    </row>
    <row r="8896" spans="1:4" ht="15" x14ac:dyDescent="0.25">
      <c r="A8896" s="264"/>
      <c r="B8896" s="49"/>
      <c r="C8896" s="264"/>
      <c r="D8896" s="264"/>
    </row>
    <row r="8897" spans="1:4" ht="15" x14ac:dyDescent="0.25">
      <c r="A8897" s="264"/>
      <c r="B8897" s="49"/>
      <c r="C8897" s="264"/>
      <c r="D8897" s="264"/>
    </row>
    <row r="8898" spans="1:4" ht="15" x14ac:dyDescent="0.25">
      <c r="A8898" s="264"/>
      <c r="B8898" s="49"/>
      <c r="C8898" s="264"/>
      <c r="D8898" s="264"/>
    </row>
    <row r="8899" spans="1:4" ht="15" x14ac:dyDescent="0.25">
      <c r="A8899" s="264"/>
      <c r="B8899" s="49"/>
      <c r="C8899" s="264"/>
      <c r="D8899" s="264"/>
    </row>
    <row r="8900" spans="1:4" ht="15" x14ac:dyDescent="0.25">
      <c r="A8900" s="264"/>
      <c r="B8900" s="49"/>
      <c r="C8900" s="264"/>
      <c r="D8900" s="264"/>
    </row>
    <row r="8901" spans="1:4" ht="15" x14ac:dyDescent="0.25">
      <c r="A8901" s="264"/>
      <c r="B8901" s="49"/>
      <c r="C8901" s="264"/>
      <c r="D8901" s="264"/>
    </row>
    <row r="8902" spans="1:4" ht="15" x14ac:dyDescent="0.25">
      <c r="A8902" s="264"/>
      <c r="B8902" s="49"/>
      <c r="C8902" s="264"/>
      <c r="D8902" s="264"/>
    </row>
    <row r="8903" spans="1:4" ht="15" x14ac:dyDescent="0.25">
      <c r="A8903" s="264"/>
      <c r="B8903" s="49"/>
      <c r="C8903" s="264"/>
      <c r="D8903" s="264"/>
    </row>
    <row r="8904" spans="1:4" ht="15" x14ac:dyDescent="0.25">
      <c r="A8904" s="264"/>
      <c r="B8904" s="49"/>
      <c r="C8904" s="264"/>
      <c r="D8904" s="264"/>
    </row>
    <row r="8905" spans="1:4" ht="15" x14ac:dyDescent="0.25">
      <c r="A8905" s="264"/>
      <c r="B8905" s="49"/>
      <c r="C8905" s="264"/>
      <c r="D8905" s="264"/>
    </row>
    <row r="8906" spans="1:4" ht="15" x14ac:dyDescent="0.25">
      <c r="A8906" s="264"/>
      <c r="B8906" s="49"/>
      <c r="C8906" s="264"/>
      <c r="D8906" s="264"/>
    </row>
    <row r="8907" spans="1:4" ht="15" x14ac:dyDescent="0.25">
      <c r="A8907" s="264"/>
      <c r="B8907" s="49"/>
      <c r="C8907" s="264"/>
      <c r="D8907" s="264"/>
    </row>
    <row r="8908" spans="1:4" ht="15" x14ac:dyDescent="0.25">
      <c r="A8908" s="264"/>
      <c r="B8908" s="49"/>
      <c r="C8908" s="264"/>
      <c r="D8908" s="264"/>
    </row>
    <row r="8909" spans="1:4" ht="15" x14ac:dyDescent="0.25">
      <c r="A8909" s="264"/>
      <c r="B8909" s="49"/>
      <c r="C8909" s="264"/>
      <c r="D8909" s="264"/>
    </row>
    <row r="8910" spans="1:4" ht="15" x14ac:dyDescent="0.25">
      <c r="A8910" s="264"/>
      <c r="B8910" s="49"/>
      <c r="C8910" s="264"/>
      <c r="D8910" s="264"/>
    </row>
    <row r="8911" spans="1:4" ht="15" x14ac:dyDescent="0.25">
      <c r="A8911" s="264"/>
      <c r="B8911" s="49"/>
      <c r="C8911" s="264"/>
      <c r="D8911" s="264"/>
    </row>
    <row r="8912" spans="1:4" ht="15" x14ac:dyDescent="0.25">
      <c r="A8912" s="264"/>
      <c r="B8912" s="49"/>
      <c r="C8912" s="264"/>
      <c r="D8912" s="264"/>
    </row>
    <row r="8913" spans="1:4" ht="15" x14ac:dyDescent="0.25">
      <c r="A8913" s="264"/>
      <c r="B8913" s="49"/>
      <c r="C8913" s="264"/>
      <c r="D8913" s="264"/>
    </row>
    <row r="8914" spans="1:4" ht="15" x14ac:dyDescent="0.25">
      <c r="A8914" s="264"/>
      <c r="B8914" s="49"/>
      <c r="C8914" s="264"/>
      <c r="D8914" s="264"/>
    </row>
    <row r="8915" spans="1:4" ht="15" x14ac:dyDescent="0.25">
      <c r="A8915" s="264"/>
      <c r="B8915" s="49"/>
      <c r="C8915" s="264"/>
      <c r="D8915" s="264"/>
    </row>
    <row r="8916" spans="1:4" ht="15" x14ac:dyDescent="0.25">
      <c r="A8916" s="264"/>
      <c r="B8916" s="49"/>
      <c r="C8916" s="264"/>
      <c r="D8916" s="264"/>
    </row>
    <row r="8917" spans="1:4" ht="15" x14ac:dyDescent="0.25">
      <c r="A8917" s="264"/>
      <c r="B8917" s="49"/>
      <c r="C8917" s="264"/>
      <c r="D8917" s="264"/>
    </row>
    <row r="8918" spans="1:4" ht="15" x14ac:dyDescent="0.25">
      <c r="A8918" s="264"/>
      <c r="B8918" s="49"/>
      <c r="C8918" s="264"/>
      <c r="D8918" s="264"/>
    </row>
    <row r="8919" spans="1:4" ht="15" x14ac:dyDescent="0.25">
      <c r="A8919" s="264"/>
      <c r="B8919" s="49"/>
      <c r="C8919" s="264"/>
      <c r="D8919" s="264"/>
    </row>
    <row r="8920" spans="1:4" ht="15" x14ac:dyDescent="0.25">
      <c r="A8920" s="264"/>
      <c r="B8920" s="49"/>
      <c r="C8920" s="264"/>
      <c r="D8920" s="264"/>
    </row>
    <row r="8921" spans="1:4" ht="15" x14ac:dyDescent="0.25">
      <c r="A8921" s="264"/>
      <c r="B8921" s="49"/>
      <c r="C8921" s="264"/>
      <c r="D8921" s="264"/>
    </row>
    <row r="8922" spans="1:4" ht="15" x14ac:dyDescent="0.25">
      <c r="A8922" s="264"/>
      <c r="B8922" s="49"/>
      <c r="C8922" s="264"/>
      <c r="D8922" s="264"/>
    </row>
    <row r="8923" spans="1:4" ht="15" x14ac:dyDescent="0.25">
      <c r="A8923" s="264"/>
      <c r="B8923" s="49"/>
      <c r="C8923" s="264"/>
      <c r="D8923" s="264"/>
    </row>
    <row r="8924" spans="1:4" ht="15" x14ac:dyDescent="0.25">
      <c r="A8924" s="264"/>
      <c r="B8924" s="49"/>
      <c r="C8924" s="264"/>
      <c r="D8924" s="264"/>
    </row>
    <row r="8925" spans="1:4" ht="15" x14ac:dyDescent="0.25">
      <c r="A8925" s="264"/>
      <c r="B8925" s="49"/>
      <c r="C8925" s="264"/>
      <c r="D8925" s="264"/>
    </row>
    <row r="8926" spans="1:4" ht="15" x14ac:dyDescent="0.25">
      <c r="A8926" s="264"/>
      <c r="B8926" s="49"/>
      <c r="C8926" s="264"/>
      <c r="D8926" s="264"/>
    </row>
    <row r="8927" spans="1:4" ht="15" x14ac:dyDescent="0.25">
      <c r="A8927" s="264"/>
      <c r="B8927" s="49"/>
      <c r="C8927" s="264"/>
      <c r="D8927" s="264"/>
    </row>
    <row r="8928" spans="1:4" ht="15" x14ac:dyDescent="0.25">
      <c r="A8928" s="264"/>
      <c r="B8928" s="49"/>
      <c r="C8928" s="264"/>
      <c r="D8928" s="264"/>
    </row>
    <row r="8929" spans="1:4" ht="15" x14ac:dyDescent="0.25">
      <c r="A8929" s="264"/>
      <c r="B8929" s="49"/>
      <c r="C8929" s="264"/>
      <c r="D8929" s="264"/>
    </row>
    <row r="8930" spans="1:4" ht="15" x14ac:dyDescent="0.25">
      <c r="A8930" s="264"/>
      <c r="B8930" s="49"/>
      <c r="C8930" s="264"/>
      <c r="D8930" s="264"/>
    </row>
    <row r="8931" spans="1:4" ht="15" x14ac:dyDescent="0.25">
      <c r="A8931" s="264"/>
      <c r="B8931" s="49"/>
      <c r="C8931" s="264"/>
      <c r="D8931" s="264"/>
    </row>
    <row r="8932" spans="1:4" ht="15" x14ac:dyDescent="0.25">
      <c r="A8932" s="264"/>
      <c r="B8932" s="49"/>
      <c r="C8932" s="264"/>
      <c r="D8932" s="264"/>
    </row>
    <row r="8933" spans="1:4" ht="15" x14ac:dyDescent="0.25">
      <c r="A8933" s="264"/>
      <c r="B8933" s="49"/>
      <c r="C8933" s="264"/>
      <c r="D8933" s="264"/>
    </row>
    <row r="8934" spans="1:4" ht="15" x14ac:dyDescent="0.25">
      <c r="A8934" s="264"/>
      <c r="B8934" s="49"/>
      <c r="C8934" s="264"/>
      <c r="D8934" s="264"/>
    </row>
    <row r="8935" spans="1:4" ht="15" x14ac:dyDescent="0.25">
      <c r="A8935" s="264"/>
      <c r="B8935" s="49"/>
      <c r="C8935" s="264"/>
      <c r="D8935" s="264"/>
    </row>
    <row r="8936" spans="1:4" ht="15" x14ac:dyDescent="0.25">
      <c r="A8936" s="264"/>
      <c r="B8936" s="49"/>
      <c r="C8936" s="264"/>
      <c r="D8936" s="264"/>
    </row>
    <row r="8937" spans="1:4" ht="15" x14ac:dyDescent="0.25">
      <c r="A8937" s="264"/>
      <c r="B8937" s="49"/>
      <c r="C8937" s="264"/>
      <c r="D8937" s="264"/>
    </row>
    <row r="8938" spans="1:4" ht="15" x14ac:dyDescent="0.25">
      <c r="A8938" s="264"/>
      <c r="B8938" s="49"/>
      <c r="C8938" s="264"/>
      <c r="D8938" s="264"/>
    </row>
    <row r="8939" spans="1:4" ht="15" x14ac:dyDescent="0.25">
      <c r="A8939" s="264"/>
      <c r="B8939" s="49"/>
      <c r="C8939" s="264"/>
      <c r="D8939" s="264"/>
    </row>
    <row r="8940" spans="1:4" ht="15" x14ac:dyDescent="0.25">
      <c r="A8940" s="264"/>
      <c r="B8940" s="49"/>
      <c r="C8940" s="264"/>
      <c r="D8940" s="264"/>
    </row>
    <row r="8941" spans="1:4" ht="15" x14ac:dyDescent="0.25">
      <c r="A8941" s="264"/>
      <c r="B8941" s="49"/>
      <c r="C8941" s="264"/>
      <c r="D8941" s="264"/>
    </row>
    <row r="8942" spans="1:4" ht="15" x14ac:dyDescent="0.25">
      <c r="A8942" s="264"/>
      <c r="B8942" s="49"/>
      <c r="C8942" s="264"/>
      <c r="D8942" s="264"/>
    </row>
    <row r="8943" spans="1:4" ht="15" x14ac:dyDescent="0.25">
      <c r="A8943" s="264"/>
      <c r="B8943" s="49"/>
      <c r="C8943" s="264"/>
      <c r="D8943" s="264"/>
    </row>
    <row r="8944" spans="1:4" ht="15" x14ac:dyDescent="0.25">
      <c r="A8944" s="264"/>
      <c r="B8944" s="49"/>
      <c r="C8944" s="264"/>
      <c r="D8944" s="264"/>
    </row>
    <row r="8945" spans="1:4" ht="15" x14ac:dyDescent="0.25">
      <c r="A8945" s="264"/>
      <c r="B8945" s="49"/>
      <c r="C8945" s="264"/>
      <c r="D8945" s="264"/>
    </row>
    <row r="8946" spans="1:4" ht="15" x14ac:dyDescent="0.25">
      <c r="A8946" s="264"/>
      <c r="B8946" s="49"/>
      <c r="C8946" s="264"/>
      <c r="D8946" s="264"/>
    </row>
    <row r="8947" spans="1:4" ht="15" x14ac:dyDescent="0.25">
      <c r="A8947" s="264"/>
      <c r="B8947" s="49"/>
      <c r="C8947" s="264"/>
      <c r="D8947" s="264"/>
    </row>
    <row r="8948" spans="1:4" ht="15" x14ac:dyDescent="0.25">
      <c r="A8948" s="264"/>
      <c r="B8948" s="49"/>
      <c r="C8948" s="264"/>
      <c r="D8948" s="264"/>
    </row>
    <row r="8949" spans="1:4" ht="15" x14ac:dyDescent="0.25">
      <c r="A8949" s="264"/>
      <c r="B8949" s="49"/>
      <c r="C8949" s="264"/>
      <c r="D8949" s="264"/>
    </row>
    <row r="8950" spans="1:4" ht="15" x14ac:dyDescent="0.25">
      <c r="A8950" s="264"/>
      <c r="B8950" s="49"/>
      <c r="C8950" s="264"/>
      <c r="D8950" s="264"/>
    </row>
    <row r="8951" spans="1:4" ht="15" x14ac:dyDescent="0.25">
      <c r="A8951" s="264"/>
      <c r="B8951" s="49"/>
      <c r="C8951" s="264"/>
      <c r="D8951" s="264"/>
    </row>
    <row r="8952" spans="1:4" ht="15" x14ac:dyDescent="0.25">
      <c r="A8952" s="264"/>
      <c r="B8952" s="49"/>
      <c r="C8952" s="264"/>
      <c r="D8952" s="264"/>
    </row>
    <row r="8953" spans="1:4" ht="15" x14ac:dyDescent="0.25">
      <c r="A8953" s="264"/>
      <c r="B8953" s="49"/>
      <c r="C8953" s="264"/>
      <c r="D8953" s="264"/>
    </row>
    <row r="8954" spans="1:4" ht="15" x14ac:dyDescent="0.25">
      <c r="A8954" s="264"/>
      <c r="B8954" s="49"/>
      <c r="C8954" s="264"/>
      <c r="D8954" s="264"/>
    </row>
    <row r="8955" spans="1:4" ht="15" x14ac:dyDescent="0.25">
      <c r="A8955" s="264"/>
      <c r="B8955" s="49"/>
      <c r="C8955" s="264"/>
      <c r="D8955" s="264"/>
    </row>
    <row r="8956" spans="1:4" ht="15" x14ac:dyDescent="0.25">
      <c r="A8956" s="264"/>
      <c r="B8956" s="49"/>
      <c r="C8956" s="264"/>
      <c r="D8956" s="264"/>
    </row>
    <row r="8957" spans="1:4" ht="15" x14ac:dyDescent="0.25">
      <c r="A8957" s="264"/>
      <c r="B8957" s="49"/>
      <c r="C8957" s="264"/>
      <c r="D8957" s="264"/>
    </row>
    <row r="8958" spans="1:4" ht="15" x14ac:dyDescent="0.25">
      <c r="A8958" s="264"/>
      <c r="B8958" s="49"/>
      <c r="C8958" s="264"/>
      <c r="D8958" s="264"/>
    </row>
    <row r="8959" spans="1:4" ht="15" x14ac:dyDescent="0.25">
      <c r="A8959" s="264"/>
      <c r="B8959" s="49"/>
      <c r="C8959" s="264"/>
      <c r="D8959" s="264"/>
    </row>
    <row r="8960" spans="1:4" ht="15" x14ac:dyDescent="0.25">
      <c r="A8960" s="264"/>
      <c r="B8960" s="49"/>
      <c r="C8960" s="264"/>
      <c r="D8960" s="264"/>
    </row>
    <row r="8961" spans="1:4" ht="15" x14ac:dyDescent="0.25">
      <c r="A8961" s="264"/>
      <c r="B8961" s="49"/>
      <c r="C8961" s="264"/>
      <c r="D8961" s="264"/>
    </row>
    <row r="8962" spans="1:4" ht="15" x14ac:dyDescent="0.25">
      <c r="A8962" s="264"/>
      <c r="B8962" s="49"/>
      <c r="C8962" s="264"/>
      <c r="D8962" s="264"/>
    </row>
    <row r="8963" spans="1:4" ht="15" x14ac:dyDescent="0.25">
      <c r="A8963" s="264"/>
      <c r="B8963" s="49"/>
      <c r="C8963" s="264"/>
      <c r="D8963" s="264"/>
    </row>
    <row r="8964" spans="1:4" ht="15" x14ac:dyDescent="0.25">
      <c r="A8964" s="264"/>
      <c r="B8964" s="49"/>
      <c r="C8964" s="264"/>
      <c r="D8964" s="264"/>
    </row>
    <row r="8965" spans="1:4" ht="15" x14ac:dyDescent="0.25">
      <c r="A8965" s="264"/>
      <c r="B8965" s="49"/>
      <c r="C8965" s="264"/>
      <c r="D8965" s="264"/>
    </row>
    <row r="8966" spans="1:4" ht="15" x14ac:dyDescent="0.25">
      <c r="A8966" s="264"/>
      <c r="B8966" s="49"/>
      <c r="C8966" s="264"/>
      <c r="D8966" s="264"/>
    </row>
    <row r="8967" spans="1:4" ht="15" x14ac:dyDescent="0.25">
      <c r="A8967" s="264"/>
      <c r="B8967" s="49"/>
      <c r="C8967" s="264"/>
      <c r="D8967" s="264"/>
    </row>
    <row r="8968" spans="1:4" ht="15" x14ac:dyDescent="0.25">
      <c r="A8968" s="264"/>
      <c r="B8968" s="49"/>
      <c r="C8968" s="264"/>
      <c r="D8968" s="264"/>
    </row>
    <row r="8969" spans="1:4" ht="15" x14ac:dyDescent="0.25">
      <c r="A8969" s="264"/>
      <c r="B8969" s="49"/>
      <c r="C8969" s="264"/>
      <c r="D8969" s="264"/>
    </row>
    <row r="8970" spans="1:4" ht="15" x14ac:dyDescent="0.25">
      <c r="A8970" s="264"/>
      <c r="B8970" s="49"/>
      <c r="C8970" s="264"/>
      <c r="D8970" s="264"/>
    </row>
    <row r="8971" spans="1:4" ht="15" x14ac:dyDescent="0.25">
      <c r="A8971" s="264"/>
      <c r="B8971" s="49"/>
      <c r="C8971" s="264"/>
      <c r="D8971" s="264"/>
    </row>
    <row r="8972" spans="1:4" ht="15" x14ac:dyDescent="0.25">
      <c r="A8972" s="264"/>
      <c r="B8972" s="49"/>
      <c r="C8972" s="264"/>
      <c r="D8972" s="264"/>
    </row>
    <row r="8973" spans="1:4" ht="15" x14ac:dyDescent="0.25">
      <c r="A8973" s="264"/>
      <c r="B8973" s="49"/>
      <c r="C8973" s="264"/>
      <c r="D8973" s="264"/>
    </row>
    <row r="8974" spans="1:4" ht="15" x14ac:dyDescent="0.25">
      <c r="A8974" s="264"/>
      <c r="B8974" s="49"/>
      <c r="C8974" s="264"/>
      <c r="D8974" s="264"/>
    </row>
    <row r="8975" spans="1:4" ht="15" x14ac:dyDescent="0.25">
      <c r="A8975" s="264"/>
      <c r="B8975" s="49"/>
      <c r="C8975" s="264"/>
      <c r="D8975" s="264"/>
    </row>
    <row r="8976" spans="1:4" ht="15" x14ac:dyDescent="0.25">
      <c r="A8976" s="264"/>
      <c r="B8976" s="49"/>
      <c r="C8976" s="264"/>
      <c r="D8976" s="264"/>
    </row>
    <row r="8977" spans="1:4" ht="15" x14ac:dyDescent="0.25">
      <c r="A8977" s="264"/>
      <c r="B8977" s="49"/>
      <c r="C8977" s="264"/>
      <c r="D8977" s="264"/>
    </row>
    <row r="8978" spans="1:4" ht="15" x14ac:dyDescent="0.25">
      <c r="A8978" s="264"/>
      <c r="B8978" s="49"/>
      <c r="C8978" s="264"/>
      <c r="D8978" s="264"/>
    </row>
    <row r="8979" spans="1:4" ht="15" x14ac:dyDescent="0.25">
      <c r="A8979" s="264"/>
      <c r="B8979" s="49"/>
      <c r="C8979" s="264"/>
      <c r="D8979" s="264"/>
    </row>
    <row r="8980" spans="1:4" ht="15" x14ac:dyDescent="0.25">
      <c r="A8980" s="264"/>
      <c r="B8980" s="49"/>
      <c r="C8980" s="264"/>
      <c r="D8980" s="264"/>
    </row>
    <row r="8981" spans="1:4" ht="15" x14ac:dyDescent="0.25">
      <c r="A8981" s="264"/>
      <c r="B8981" s="49"/>
      <c r="C8981" s="264"/>
      <c r="D8981" s="264"/>
    </row>
    <row r="8982" spans="1:4" ht="15" x14ac:dyDescent="0.25">
      <c r="A8982" s="264"/>
      <c r="B8982" s="49"/>
      <c r="C8982" s="264"/>
      <c r="D8982" s="264"/>
    </row>
    <row r="8983" spans="1:4" ht="15" x14ac:dyDescent="0.25">
      <c r="A8983" s="264"/>
      <c r="B8983" s="49"/>
      <c r="C8983" s="264"/>
      <c r="D8983" s="264"/>
    </row>
    <row r="8984" spans="1:4" ht="15" x14ac:dyDescent="0.25">
      <c r="A8984" s="264"/>
      <c r="B8984" s="49"/>
      <c r="C8984" s="264"/>
      <c r="D8984" s="264"/>
    </row>
    <row r="8985" spans="1:4" ht="15" x14ac:dyDescent="0.25">
      <c r="A8985" s="264"/>
      <c r="B8985" s="49"/>
      <c r="C8985" s="264"/>
      <c r="D8985" s="264"/>
    </row>
    <row r="8986" spans="1:4" ht="15" x14ac:dyDescent="0.25">
      <c r="A8986" s="264"/>
      <c r="B8986" s="49"/>
      <c r="C8986" s="264"/>
      <c r="D8986" s="264"/>
    </row>
    <row r="8987" spans="1:4" ht="15" x14ac:dyDescent="0.25">
      <c r="A8987" s="264"/>
      <c r="B8987" s="49"/>
      <c r="C8987" s="264"/>
      <c r="D8987" s="264"/>
    </row>
    <row r="8988" spans="1:4" ht="15" x14ac:dyDescent="0.25">
      <c r="A8988" s="264"/>
      <c r="B8988" s="49"/>
      <c r="C8988" s="264"/>
      <c r="D8988" s="264"/>
    </row>
    <row r="8989" spans="1:4" ht="15" x14ac:dyDescent="0.25">
      <c r="A8989" s="264"/>
      <c r="B8989" s="49"/>
      <c r="C8989" s="264"/>
      <c r="D8989" s="264"/>
    </row>
    <row r="8990" spans="1:4" ht="15" x14ac:dyDescent="0.25">
      <c r="A8990" s="264"/>
      <c r="B8990" s="49"/>
      <c r="C8990" s="264"/>
      <c r="D8990" s="264"/>
    </row>
    <row r="8991" spans="1:4" ht="15" x14ac:dyDescent="0.25">
      <c r="A8991" s="264"/>
      <c r="B8991" s="49"/>
      <c r="C8991" s="264"/>
      <c r="D8991" s="264"/>
    </row>
    <row r="8992" spans="1:4" ht="15" x14ac:dyDescent="0.25">
      <c r="A8992" s="264"/>
      <c r="B8992" s="49"/>
      <c r="C8992" s="264"/>
      <c r="D8992" s="264"/>
    </row>
    <row r="8993" spans="1:4" ht="15" x14ac:dyDescent="0.25">
      <c r="A8993" s="264"/>
      <c r="B8993" s="49"/>
      <c r="C8993" s="264"/>
      <c r="D8993" s="264"/>
    </row>
    <row r="8994" spans="1:4" ht="15" x14ac:dyDescent="0.25">
      <c r="A8994" s="264"/>
      <c r="B8994" s="49"/>
      <c r="C8994" s="264"/>
      <c r="D8994" s="264"/>
    </row>
    <row r="8995" spans="1:4" ht="15" x14ac:dyDescent="0.25">
      <c r="A8995" s="264"/>
      <c r="B8995" s="49"/>
      <c r="C8995" s="264"/>
      <c r="D8995" s="264"/>
    </row>
    <row r="8996" spans="1:4" ht="15" x14ac:dyDescent="0.25">
      <c r="A8996" s="264"/>
      <c r="B8996" s="49"/>
      <c r="C8996" s="264"/>
      <c r="D8996" s="264"/>
    </row>
    <row r="8997" spans="1:4" ht="15" x14ac:dyDescent="0.25">
      <c r="A8997" s="264"/>
      <c r="B8997" s="49"/>
      <c r="C8997" s="264"/>
      <c r="D8997" s="264"/>
    </row>
    <row r="8998" spans="1:4" ht="15" x14ac:dyDescent="0.25">
      <c r="A8998" s="264"/>
      <c r="B8998" s="49"/>
      <c r="C8998" s="264"/>
      <c r="D8998" s="264"/>
    </row>
    <row r="8999" spans="1:4" ht="15" x14ac:dyDescent="0.25">
      <c r="A8999" s="264"/>
      <c r="B8999" s="49"/>
      <c r="C8999" s="264"/>
      <c r="D8999" s="264"/>
    </row>
    <row r="9000" spans="1:4" ht="15" x14ac:dyDescent="0.25">
      <c r="A9000" s="264"/>
      <c r="B9000" s="49"/>
      <c r="C9000" s="264"/>
      <c r="D9000" s="264"/>
    </row>
    <row r="9001" spans="1:4" ht="15" x14ac:dyDescent="0.25">
      <c r="A9001" s="264"/>
      <c r="B9001" s="49"/>
      <c r="C9001" s="264"/>
      <c r="D9001" s="264"/>
    </row>
    <row r="9002" spans="1:4" ht="15" x14ac:dyDescent="0.25">
      <c r="A9002" s="264"/>
      <c r="B9002" s="49"/>
      <c r="C9002" s="264"/>
      <c r="D9002" s="264"/>
    </row>
    <row r="9003" spans="1:4" ht="15" x14ac:dyDescent="0.25">
      <c r="A9003" s="264"/>
      <c r="B9003" s="49"/>
      <c r="C9003" s="264"/>
      <c r="D9003" s="264"/>
    </row>
    <row r="9004" spans="1:4" ht="15" x14ac:dyDescent="0.25">
      <c r="A9004" s="264"/>
      <c r="B9004" s="49"/>
      <c r="C9004" s="264"/>
      <c r="D9004" s="264"/>
    </row>
    <row r="9005" spans="1:4" ht="15" x14ac:dyDescent="0.25">
      <c r="A9005" s="264"/>
      <c r="B9005" s="49"/>
      <c r="C9005" s="264"/>
      <c r="D9005" s="264"/>
    </row>
    <row r="9006" spans="1:4" ht="15" x14ac:dyDescent="0.25">
      <c r="A9006" s="264"/>
      <c r="B9006" s="49"/>
      <c r="C9006" s="264"/>
      <c r="D9006" s="264"/>
    </row>
    <row r="9007" spans="1:4" ht="15" x14ac:dyDescent="0.25">
      <c r="A9007" s="264"/>
      <c r="B9007" s="49"/>
      <c r="C9007" s="264"/>
      <c r="D9007" s="264"/>
    </row>
    <row r="9008" spans="1:4" ht="15" x14ac:dyDescent="0.25">
      <c r="A9008" s="264"/>
      <c r="B9008" s="49"/>
      <c r="C9008" s="264"/>
      <c r="D9008" s="264"/>
    </row>
    <row r="9009" spans="1:4" ht="15" x14ac:dyDescent="0.25">
      <c r="A9009" s="264"/>
      <c r="B9009" s="49"/>
      <c r="C9009" s="264"/>
      <c r="D9009" s="264"/>
    </row>
    <row r="9010" spans="1:4" ht="15" x14ac:dyDescent="0.25">
      <c r="A9010" s="264"/>
      <c r="B9010" s="49"/>
      <c r="C9010" s="264"/>
      <c r="D9010" s="264"/>
    </row>
    <row r="9011" spans="1:4" ht="15" x14ac:dyDescent="0.25">
      <c r="A9011" s="264"/>
      <c r="B9011" s="49"/>
      <c r="C9011" s="264"/>
      <c r="D9011" s="264"/>
    </row>
    <row r="9012" spans="1:4" ht="15" x14ac:dyDescent="0.25">
      <c r="A9012" s="264"/>
      <c r="B9012" s="49"/>
      <c r="C9012" s="264"/>
      <c r="D9012" s="264"/>
    </row>
    <row r="9013" spans="1:4" ht="15" x14ac:dyDescent="0.25">
      <c r="A9013" s="264"/>
      <c r="B9013" s="49"/>
      <c r="C9013" s="264"/>
      <c r="D9013" s="264"/>
    </row>
    <row r="9014" spans="1:4" ht="15" x14ac:dyDescent="0.25">
      <c r="A9014" s="264"/>
      <c r="B9014" s="49"/>
      <c r="C9014" s="264"/>
      <c r="D9014" s="264"/>
    </row>
    <row r="9015" spans="1:4" ht="15" x14ac:dyDescent="0.25">
      <c r="A9015" s="264"/>
      <c r="B9015" s="49"/>
      <c r="C9015" s="264"/>
      <c r="D9015" s="264"/>
    </row>
    <row r="9016" spans="1:4" ht="15" x14ac:dyDescent="0.25">
      <c r="A9016" s="264"/>
      <c r="B9016" s="49"/>
      <c r="C9016" s="264"/>
      <c r="D9016" s="264"/>
    </row>
    <row r="9017" spans="1:4" ht="15" x14ac:dyDescent="0.25">
      <c r="A9017" s="264"/>
      <c r="B9017" s="49"/>
      <c r="C9017" s="264"/>
      <c r="D9017" s="264"/>
    </row>
    <row r="9018" spans="1:4" ht="15" x14ac:dyDescent="0.25">
      <c r="A9018" s="264"/>
      <c r="B9018" s="49"/>
      <c r="C9018" s="264"/>
      <c r="D9018" s="264"/>
    </row>
    <row r="9019" spans="1:4" ht="15" x14ac:dyDescent="0.25">
      <c r="A9019" s="264"/>
      <c r="B9019" s="49"/>
      <c r="C9019" s="264"/>
      <c r="D9019" s="264"/>
    </row>
    <row r="9020" spans="1:4" ht="15" x14ac:dyDescent="0.25">
      <c r="A9020" s="264"/>
      <c r="B9020" s="49"/>
      <c r="C9020" s="264"/>
      <c r="D9020" s="264"/>
    </row>
    <row r="9021" spans="1:4" ht="15" x14ac:dyDescent="0.25">
      <c r="A9021" s="264"/>
      <c r="B9021" s="49"/>
      <c r="C9021" s="264"/>
      <c r="D9021" s="264"/>
    </row>
    <row r="9022" spans="1:4" ht="15" x14ac:dyDescent="0.25">
      <c r="A9022" s="264"/>
      <c r="B9022" s="49"/>
      <c r="C9022" s="264"/>
      <c r="D9022" s="264"/>
    </row>
    <row r="9023" spans="1:4" ht="15" x14ac:dyDescent="0.25">
      <c r="A9023" s="264"/>
      <c r="B9023" s="49"/>
      <c r="C9023" s="264"/>
      <c r="D9023" s="264"/>
    </row>
    <row r="9024" spans="1:4" ht="15" x14ac:dyDescent="0.25">
      <c r="A9024" s="264"/>
      <c r="B9024" s="49"/>
      <c r="C9024" s="264"/>
      <c r="D9024" s="264"/>
    </row>
    <row r="9025" spans="1:4" ht="15" x14ac:dyDescent="0.25">
      <c r="A9025" s="264"/>
      <c r="B9025" s="49"/>
      <c r="C9025" s="264"/>
      <c r="D9025" s="264"/>
    </row>
    <row r="9026" spans="1:4" ht="15" x14ac:dyDescent="0.25">
      <c r="A9026" s="264"/>
      <c r="B9026" s="49"/>
      <c r="C9026" s="264"/>
      <c r="D9026" s="264"/>
    </row>
    <row r="9027" spans="1:4" ht="15" x14ac:dyDescent="0.25">
      <c r="A9027" s="264"/>
      <c r="B9027" s="49"/>
      <c r="C9027" s="264"/>
      <c r="D9027" s="264"/>
    </row>
    <row r="9028" spans="1:4" ht="15" x14ac:dyDescent="0.25">
      <c r="A9028" s="264"/>
      <c r="B9028" s="49"/>
      <c r="C9028" s="264"/>
      <c r="D9028" s="264"/>
    </row>
    <row r="9029" spans="1:4" ht="15" x14ac:dyDescent="0.25">
      <c r="A9029" s="264"/>
      <c r="B9029" s="49"/>
      <c r="C9029" s="264"/>
      <c r="D9029" s="264"/>
    </row>
    <row r="9030" spans="1:4" ht="15" x14ac:dyDescent="0.25">
      <c r="A9030" s="264"/>
      <c r="B9030" s="49"/>
      <c r="C9030" s="264"/>
      <c r="D9030" s="264"/>
    </row>
    <row r="9031" spans="1:4" ht="15" x14ac:dyDescent="0.25">
      <c r="A9031" s="264"/>
      <c r="B9031" s="49"/>
      <c r="C9031" s="264"/>
      <c r="D9031" s="264"/>
    </row>
    <row r="9032" spans="1:4" ht="15" x14ac:dyDescent="0.25">
      <c r="A9032" s="264"/>
      <c r="B9032" s="49"/>
      <c r="C9032" s="264"/>
      <c r="D9032" s="264"/>
    </row>
    <row r="9033" spans="1:4" ht="15" x14ac:dyDescent="0.25">
      <c r="A9033" s="264"/>
      <c r="B9033" s="49"/>
      <c r="C9033" s="264"/>
      <c r="D9033" s="264"/>
    </row>
    <row r="9034" spans="1:4" ht="15" x14ac:dyDescent="0.25">
      <c r="A9034" s="264"/>
      <c r="B9034" s="49"/>
      <c r="C9034" s="264"/>
      <c r="D9034" s="264"/>
    </row>
    <row r="9035" spans="1:4" ht="15" x14ac:dyDescent="0.25">
      <c r="A9035" s="264"/>
      <c r="B9035" s="49"/>
      <c r="C9035" s="264"/>
      <c r="D9035" s="264"/>
    </row>
    <row r="9036" spans="1:4" ht="15" x14ac:dyDescent="0.25">
      <c r="A9036" s="264"/>
      <c r="B9036" s="49"/>
      <c r="C9036" s="264"/>
      <c r="D9036" s="264"/>
    </row>
    <row r="9037" spans="1:4" ht="15" x14ac:dyDescent="0.25">
      <c r="A9037" s="264"/>
      <c r="B9037" s="49"/>
      <c r="C9037" s="264"/>
      <c r="D9037" s="264"/>
    </row>
    <row r="9038" spans="1:4" ht="15" x14ac:dyDescent="0.25">
      <c r="A9038" s="264"/>
      <c r="B9038" s="49"/>
      <c r="C9038" s="264"/>
      <c r="D9038" s="264"/>
    </row>
    <row r="9039" spans="1:4" ht="15" x14ac:dyDescent="0.25">
      <c r="A9039" s="264"/>
      <c r="B9039" s="49"/>
      <c r="C9039" s="264"/>
      <c r="D9039" s="264"/>
    </row>
    <row r="9040" spans="1:4" ht="15" x14ac:dyDescent="0.25">
      <c r="A9040" s="264"/>
      <c r="B9040" s="49"/>
      <c r="C9040" s="264"/>
      <c r="D9040" s="264"/>
    </row>
    <row r="9041" spans="1:4" ht="15" x14ac:dyDescent="0.25">
      <c r="A9041" s="264"/>
      <c r="B9041" s="49"/>
      <c r="C9041" s="264"/>
      <c r="D9041" s="264"/>
    </row>
    <row r="9042" spans="1:4" ht="15" x14ac:dyDescent="0.25">
      <c r="A9042" s="264"/>
      <c r="B9042" s="49"/>
      <c r="C9042" s="264"/>
      <c r="D9042" s="264"/>
    </row>
    <row r="9043" spans="1:4" ht="15" x14ac:dyDescent="0.25">
      <c r="A9043" s="264"/>
      <c r="B9043" s="49"/>
      <c r="C9043" s="264"/>
      <c r="D9043" s="264"/>
    </row>
    <row r="9044" spans="1:4" ht="15" x14ac:dyDescent="0.25">
      <c r="A9044" s="264"/>
      <c r="B9044" s="49"/>
      <c r="C9044" s="264"/>
      <c r="D9044" s="264"/>
    </row>
    <row r="9045" spans="1:4" ht="15" x14ac:dyDescent="0.25">
      <c r="A9045" s="264"/>
      <c r="B9045" s="49"/>
      <c r="C9045" s="264"/>
      <c r="D9045" s="264"/>
    </row>
    <row r="9046" spans="1:4" ht="15" x14ac:dyDescent="0.25">
      <c r="A9046" s="264"/>
      <c r="B9046" s="49"/>
      <c r="C9046" s="264"/>
      <c r="D9046" s="264"/>
    </row>
    <row r="9047" spans="1:4" ht="15" x14ac:dyDescent="0.25">
      <c r="A9047" s="264"/>
      <c r="B9047" s="49"/>
      <c r="C9047" s="264"/>
      <c r="D9047" s="264"/>
    </row>
    <row r="9048" spans="1:4" ht="15" x14ac:dyDescent="0.25">
      <c r="A9048" s="264"/>
      <c r="B9048" s="49"/>
      <c r="C9048" s="264"/>
      <c r="D9048" s="264"/>
    </row>
    <row r="9049" spans="1:4" ht="15" x14ac:dyDescent="0.25">
      <c r="A9049" s="264"/>
      <c r="B9049" s="49"/>
      <c r="C9049" s="264"/>
      <c r="D9049" s="264"/>
    </row>
    <row r="9050" spans="1:4" ht="15" x14ac:dyDescent="0.25">
      <c r="A9050" s="264"/>
      <c r="B9050" s="49"/>
      <c r="C9050" s="264"/>
      <c r="D9050" s="264"/>
    </row>
    <row r="9051" spans="1:4" ht="15" x14ac:dyDescent="0.25">
      <c r="A9051" s="264"/>
      <c r="B9051" s="49"/>
      <c r="C9051" s="264"/>
      <c r="D9051" s="264"/>
    </row>
    <row r="9052" spans="1:4" ht="15" x14ac:dyDescent="0.25">
      <c r="A9052" s="264"/>
      <c r="B9052" s="49"/>
      <c r="C9052" s="264"/>
      <c r="D9052" s="264"/>
    </row>
    <row r="9053" spans="1:4" ht="15" x14ac:dyDescent="0.25">
      <c r="A9053" s="264"/>
      <c r="B9053" s="49"/>
      <c r="C9053" s="264"/>
      <c r="D9053" s="264"/>
    </row>
    <row r="9054" spans="1:4" ht="15" x14ac:dyDescent="0.25">
      <c r="A9054" s="264"/>
      <c r="B9054" s="49"/>
      <c r="C9054" s="264"/>
      <c r="D9054" s="264"/>
    </row>
    <row r="9055" spans="1:4" ht="15" x14ac:dyDescent="0.25">
      <c r="A9055" s="264"/>
      <c r="B9055" s="49"/>
      <c r="C9055" s="264"/>
      <c r="D9055" s="264"/>
    </row>
    <row r="9056" spans="1:4" ht="15" x14ac:dyDescent="0.25">
      <c r="A9056" s="264"/>
      <c r="B9056" s="49"/>
      <c r="C9056" s="264"/>
      <c r="D9056" s="264"/>
    </row>
    <row r="9057" spans="1:4" ht="15" x14ac:dyDescent="0.25">
      <c r="A9057" s="264"/>
      <c r="B9057" s="49"/>
      <c r="C9057" s="264"/>
      <c r="D9057" s="264"/>
    </row>
    <row r="9058" spans="1:4" ht="15" x14ac:dyDescent="0.25">
      <c r="A9058" s="264"/>
      <c r="B9058" s="49"/>
      <c r="C9058" s="264"/>
      <c r="D9058" s="264"/>
    </row>
    <row r="9059" spans="1:4" ht="15" x14ac:dyDescent="0.25">
      <c r="A9059" s="264"/>
      <c r="B9059" s="49"/>
      <c r="C9059" s="264"/>
      <c r="D9059" s="264"/>
    </row>
    <row r="9060" spans="1:4" ht="15" x14ac:dyDescent="0.25">
      <c r="A9060" s="264"/>
      <c r="B9060" s="49"/>
      <c r="C9060" s="264"/>
      <c r="D9060" s="264"/>
    </row>
    <row r="9061" spans="1:4" ht="15" x14ac:dyDescent="0.25">
      <c r="A9061" s="264"/>
      <c r="B9061" s="49"/>
      <c r="C9061" s="264"/>
      <c r="D9061" s="264"/>
    </row>
    <row r="9062" spans="1:4" ht="15" x14ac:dyDescent="0.25">
      <c r="A9062" s="264"/>
      <c r="B9062" s="49"/>
      <c r="C9062" s="264"/>
      <c r="D9062" s="264"/>
    </row>
    <row r="9063" spans="1:4" ht="15" x14ac:dyDescent="0.25">
      <c r="A9063" s="264"/>
      <c r="B9063" s="49"/>
      <c r="C9063" s="264"/>
      <c r="D9063" s="264"/>
    </row>
    <row r="9064" spans="1:4" ht="15" x14ac:dyDescent="0.25">
      <c r="A9064" s="264"/>
      <c r="B9064" s="49"/>
      <c r="C9064" s="264"/>
      <c r="D9064" s="264"/>
    </row>
    <row r="9065" spans="1:4" ht="15" x14ac:dyDescent="0.25">
      <c r="A9065" s="264"/>
      <c r="B9065" s="49"/>
      <c r="C9065" s="264"/>
      <c r="D9065" s="264"/>
    </row>
    <row r="9066" spans="1:4" ht="15" x14ac:dyDescent="0.25">
      <c r="A9066" s="264"/>
      <c r="B9066" s="49"/>
      <c r="C9066" s="264"/>
      <c r="D9066" s="264"/>
    </row>
    <row r="9067" spans="1:4" ht="15" x14ac:dyDescent="0.25">
      <c r="A9067" s="264"/>
      <c r="B9067" s="49"/>
      <c r="C9067" s="264"/>
      <c r="D9067" s="264"/>
    </row>
    <row r="9068" spans="1:4" ht="15" x14ac:dyDescent="0.25">
      <c r="A9068" s="264"/>
      <c r="B9068" s="49"/>
      <c r="C9068" s="264"/>
      <c r="D9068" s="264"/>
    </row>
    <row r="9069" spans="1:4" ht="15" x14ac:dyDescent="0.25">
      <c r="A9069" s="264"/>
      <c r="B9069" s="49"/>
      <c r="C9069" s="264"/>
      <c r="D9069" s="264"/>
    </row>
    <row r="9070" spans="1:4" ht="15" x14ac:dyDescent="0.25">
      <c r="A9070" s="264"/>
      <c r="B9070" s="49"/>
      <c r="C9070" s="264"/>
      <c r="D9070" s="264"/>
    </row>
    <row r="9071" spans="1:4" ht="15" x14ac:dyDescent="0.25">
      <c r="A9071" s="264"/>
      <c r="B9071" s="49"/>
      <c r="C9071" s="264"/>
      <c r="D9071" s="264"/>
    </row>
    <row r="9072" spans="1:4" ht="15" x14ac:dyDescent="0.25">
      <c r="A9072" s="264"/>
      <c r="B9072" s="49"/>
      <c r="C9072" s="264"/>
      <c r="D9072" s="264"/>
    </row>
    <row r="9073" spans="1:4" ht="15" x14ac:dyDescent="0.25">
      <c r="A9073" s="264"/>
      <c r="B9073" s="49"/>
      <c r="C9073" s="264"/>
      <c r="D9073" s="264"/>
    </row>
    <row r="9074" spans="1:4" ht="15" x14ac:dyDescent="0.25">
      <c r="A9074" s="264"/>
      <c r="B9074" s="49"/>
      <c r="C9074" s="264"/>
      <c r="D9074" s="264"/>
    </row>
    <row r="9075" spans="1:4" ht="15" x14ac:dyDescent="0.25">
      <c r="A9075" s="264"/>
      <c r="B9075" s="49"/>
      <c r="C9075" s="264"/>
      <c r="D9075" s="264"/>
    </row>
    <row r="9076" spans="1:4" ht="15" x14ac:dyDescent="0.25">
      <c r="A9076" s="264"/>
      <c r="B9076" s="49"/>
      <c r="C9076" s="264"/>
      <c r="D9076" s="264"/>
    </row>
    <row r="9077" spans="1:4" ht="15" x14ac:dyDescent="0.25">
      <c r="A9077" s="264"/>
      <c r="B9077" s="49"/>
      <c r="C9077" s="264"/>
      <c r="D9077" s="264"/>
    </row>
    <row r="9078" spans="1:4" ht="15" x14ac:dyDescent="0.25">
      <c r="A9078" s="264"/>
      <c r="B9078" s="49"/>
      <c r="C9078" s="264"/>
      <c r="D9078" s="264"/>
    </row>
    <row r="9079" spans="1:4" ht="15" x14ac:dyDescent="0.25">
      <c r="A9079" s="264"/>
      <c r="B9079" s="49"/>
      <c r="C9079" s="264"/>
      <c r="D9079" s="264"/>
    </row>
    <row r="9080" spans="1:4" ht="15" x14ac:dyDescent="0.25">
      <c r="A9080" s="264"/>
      <c r="B9080" s="49"/>
      <c r="C9080" s="264"/>
      <c r="D9080" s="264"/>
    </row>
    <row r="9081" spans="1:4" ht="15" x14ac:dyDescent="0.25">
      <c r="A9081" s="264"/>
      <c r="B9081" s="49"/>
      <c r="C9081" s="264"/>
      <c r="D9081" s="264"/>
    </row>
    <row r="9082" spans="1:4" ht="15" x14ac:dyDescent="0.25">
      <c r="A9082" s="264"/>
      <c r="B9082" s="49"/>
      <c r="C9082" s="264"/>
      <c r="D9082" s="264"/>
    </row>
    <row r="9083" spans="1:4" ht="15" x14ac:dyDescent="0.25">
      <c r="A9083" s="264"/>
      <c r="B9083" s="49"/>
      <c r="C9083" s="264"/>
      <c r="D9083" s="264"/>
    </row>
    <row r="9084" spans="1:4" ht="15" x14ac:dyDescent="0.25">
      <c r="A9084" s="264"/>
      <c r="B9084" s="49"/>
      <c r="C9084" s="264"/>
      <c r="D9084" s="264"/>
    </row>
    <row r="9085" spans="1:4" ht="15" x14ac:dyDescent="0.25">
      <c r="A9085" s="264"/>
      <c r="B9085" s="49"/>
      <c r="C9085" s="264"/>
      <c r="D9085" s="264"/>
    </row>
    <row r="9086" spans="1:4" ht="15" x14ac:dyDescent="0.25">
      <c r="A9086" s="264"/>
      <c r="B9086" s="49"/>
      <c r="C9086" s="264"/>
      <c r="D9086" s="264"/>
    </row>
    <row r="9087" spans="1:4" ht="15" x14ac:dyDescent="0.25">
      <c r="A9087" s="264"/>
      <c r="B9087" s="49"/>
      <c r="C9087" s="264"/>
      <c r="D9087" s="264"/>
    </row>
    <row r="9088" spans="1:4" ht="15" x14ac:dyDescent="0.25">
      <c r="A9088" s="264"/>
      <c r="B9088" s="49"/>
      <c r="C9088" s="264"/>
      <c r="D9088" s="264"/>
    </row>
    <row r="9089" spans="1:4" ht="15" x14ac:dyDescent="0.25">
      <c r="A9089" s="264"/>
      <c r="B9089" s="49"/>
      <c r="C9089" s="264"/>
      <c r="D9089" s="264"/>
    </row>
    <row r="9090" spans="1:4" ht="15" x14ac:dyDescent="0.25">
      <c r="A9090" s="264"/>
      <c r="B9090" s="49"/>
      <c r="C9090" s="264"/>
      <c r="D9090" s="264"/>
    </row>
    <row r="9091" spans="1:4" ht="15" x14ac:dyDescent="0.25">
      <c r="A9091" s="264"/>
      <c r="B9091" s="49"/>
      <c r="C9091" s="264"/>
      <c r="D9091" s="264"/>
    </row>
    <row r="9092" spans="1:4" ht="15" x14ac:dyDescent="0.25">
      <c r="A9092" s="264"/>
      <c r="B9092" s="49"/>
      <c r="C9092" s="264"/>
      <c r="D9092" s="264"/>
    </row>
    <row r="9093" spans="1:4" ht="15" x14ac:dyDescent="0.25">
      <c r="A9093" s="264"/>
      <c r="B9093" s="49"/>
      <c r="C9093" s="264"/>
      <c r="D9093" s="264"/>
    </row>
    <row r="9094" spans="1:4" ht="15" x14ac:dyDescent="0.25">
      <c r="A9094" s="264"/>
      <c r="B9094" s="49"/>
      <c r="C9094" s="264"/>
      <c r="D9094" s="264"/>
    </row>
    <row r="9095" spans="1:4" ht="15" x14ac:dyDescent="0.25">
      <c r="A9095" s="264"/>
      <c r="B9095" s="49"/>
      <c r="C9095" s="264"/>
      <c r="D9095" s="264"/>
    </row>
    <row r="9096" spans="1:4" ht="15" x14ac:dyDescent="0.25">
      <c r="A9096" s="264"/>
      <c r="B9096" s="49"/>
      <c r="C9096" s="264"/>
      <c r="D9096" s="264"/>
    </row>
    <row r="9097" spans="1:4" ht="15" x14ac:dyDescent="0.25">
      <c r="A9097" s="264"/>
      <c r="B9097" s="49"/>
      <c r="C9097" s="264"/>
      <c r="D9097" s="264"/>
    </row>
    <row r="9098" spans="1:4" ht="15" x14ac:dyDescent="0.25">
      <c r="A9098" s="264"/>
      <c r="B9098" s="49"/>
      <c r="C9098" s="264"/>
      <c r="D9098" s="264"/>
    </row>
    <row r="9099" spans="1:4" ht="15" x14ac:dyDescent="0.25">
      <c r="A9099" s="264"/>
      <c r="B9099" s="49"/>
      <c r="C9099" s="264"/>
      <c r="D9099" s="264"/>
    </row>
    <row r="9100" spans="1:4" ht="15" x14ac:dyDescent="0.25">
      <c r="A9100" s="264"/>
      <c r="B9100" s="49"/>
      <c r="C9100" s="264"/>
      <c r="D9100" s="264"/>
    </row>
    <row r="9101" spans="1:4" ht="15" x14ac:dyDescent="0.25">
      <c r="A9101" s="264"/>
      <c r="B9101" s="49"/>
      <c r="C9101" s="264"/>
      <c r="D9101" s="264"/>
    </row>
    <row r="9102" spans="1:4" ht="15" x14ac:dyDescent="0.25">
      <c r="A9102" s="264"/>
      <c r="B9102" s="49"/>
      <c r="C9102" s="264"/>
      <c r="D9102" s="264"/>
    </row>
    <row r="9103" spans="1:4" ht="15" x14ac:dyDescent="0.25">
      <c r="A9103" s="264"/>
      <c r="B9103" s="49"/>
      <c r="C9103" s="264"/>
      <c r="D9103" s="264"/>
    </row>
    <row r="9104" spans="1:4" ht="15" x14ac:dyDescent="0.25">
      <c r="A9104" s="264"/>
      <c r="B9104" s="49"/>
      <c r="C9104" s="264"/>
      <c r="D9104" s="264"/>
    </row>
    <row r="9105" spans="1:4" ht="15" x14ac:dyDescent="0.25">
      <c r="A9105" s="264"/>
      <c r="B9105" s="49"/>
      <c r="C9105" s="264"/>
      <c r="D9105" s="264"/>
    </row>
    <row r="9106" spans="1:4" ht="15" x14ac:dyDescent="0.25">
      <c r="A9106" s="264"/>
      <c r="B9106" s="49"/>
      <c r="C9106" s="264"/>
      <c r="D9106" s="264"/>
    </row>
    <row r="9107" spans="1:4" ht="15" x14ac:dyDescent="0.25">
      <c r="A9107" s="264"/>
      <c r="B9107" s="49"/>
      <c r="C9107" s="264"/>
      <c r="D9107" s="264"/>
    </row>
    <row r="9108" spans="1:4" ht="15" x14ac:dyDescent="0.25">
      <c r="A9108" s="264"/>
      <c r="B9108" s="49"/>
      <c r="C9108" s="264"/>
      <c r="D9108" s="264"/>
    </row>
    <row r="9109" spans="1:4" ht="15" x14ac:dyDescent="0.25">
      <c r="A9109" s="264"/>
      <c r="B9109" s="49"/>
      <c r="C9109" s="264"/>
      <c r="D9109" s="264"/>
    </row>
    <row r="9110" spans="1:4" ht="15" x14ac:dyDescent="0.25">
      <c r="A9110" s="264"/>
      <c r="B9110" s="49"/>
      <c r="C9110" s="264"/>
      <c r="D9110" s="264"/>
    </row>
    <row r="9111" spans="1:4" ht="15" x14ac:dyDescent="0.25">
      <c r="A9111" s="264"/>
      <c r="B9111" s="49"/>
      <c r="C9111" s="264"/>
      <c r="D9111" s="264"/>
    </row>
    <row r="9112" spans="1:4" ht="15" x14ac:dyDescent="0.25">
      <c r="A9112" s="264"/>
      <c r="B9112" s="49"/>
      <c r="C9112" s="264"/>
      <c r="D9112" s="264"/>
    </row>
    <row r="9113" spans="1:4" ht="15" x14ac:dyDescent="0.25">
      <c r="A9113" s="264"/>
      <c r="B9113" s="49"/>
      <c r="C9113" s="264"/>
      <c r="D9113" s="264"/>
    </row>
    <row r="9114" spans="1:4" ht="15" x14ac:dyDescent="0.25">
      <c r="A9114" s="264"/>
      <c r="B9114" s="49"/>
      <c r="C9114" s="264"/>
      <c r="D9114" s="264"/>
    </row>
    <row r="9115" spans="1:4" ht="15" x14ac:dyDescent="0.25">
      <c r="A9115" s="264"/>
      <c r="B9115" s="49"/>
      <c r="C9115" s="264"/>
      <c r="D9115" s="264"/>
    </row>
    <row r="9116" spans="1:4" ht="15" x14ac:dyDescent="0.25">
      <c r="A9116" s="264"/>
      <c r="B9116" s="49"/>
      <c r="C9116" s="264"/>
      <c r="D9116" s="264"/>
    </row>
    <row r="9117" spans="1:4" ht="15" x14ac:dyDescent="0.25">
      <c r="A9117" s="264"/>
      <c r="B9117" s="49"/>
      <c r="C9117" s="264"/>
      <c r="D9117" s="264"/>
    </row>
    <row r="9118" spans="1:4" ht="15" x14ac:dyDescent="0.25">
      <c r="A9118" s="264"/>
      <c r="B9118" s="49"/>
      <c r="C9118" s="264"/>
      <c r="D9118" s="264"/>
    </row>
    <row r="9119" spans="1:4" ht="15" x14ac:dyDescent="0.25">
      <c r="A9119" s="264"/>
      <c r="B9119" s="49"/>
      <c r="C9119" s="264"/>
      <c r="D9119" s="264"/>
    </row>
    <row r="9120" spans="1:4" ht="15" x14ac:dyDescent="0.25">
      <c r="A9120" s="264"/>
      <c r="B9120" s="49"/>
      <c r="C9120" s="264"/>
      <c r="D9120" s="264"/>
    </row>
    <row r="9121" spans="1:4" ht="15" x14ac:dyDescent="0.25">
      <c r="A9121" s="264"/>
      <c r="B9121" s="49"/>
      <c r="C9121" s="264"/>
      <c r="D9121" s="264"/>
    </row>
    <row r="9122" spans="1:4" ht="15" x14ac:dyDescent="0.25">
      <c r="A9122" s="264"/>
      <c r="B9122" s="49"/>
      <c r="C9122" s="264"/>
      <c r="D9122" s="264"/>
    </row>
    <row r="9123" spans="1:4" ht="15" x14ac:dyDescent="0.25">
      <c r="A9123" s="264"/>
      <c r="B9123" s="49"/>
      <c r="C9123" s="264"/>
      <c r="D9123" s="264"/>
    </row>
    <row r="9124" spans="1:4" ht="15" x14ac:dyDescent="0.25">
      <c r="A9124" s="264"/>
      <c r="B9124" s="49"/>
      <c r="C9124" s="264"/>
      <c r="D9124" s="264"/>
    </row>
    <row r="9125" spans="1:4" ht="15" x14ac:dyDescent="0.25">
      <c r="A9125" s="264"/>
      <c r="B9125" s="49"/>
      <c r="C9125" s="264"/>
      <c r="D9125" s="264"/>
    </row>
    <row r="9126" spans="1:4" ht="15" x14ac:dyDescent="0.25">
      <c r="A9126" s="264"/>
      <c r="B9126" s="49"/>
      <c r="C9126" s="264"/>
      <c r="D9126" s="264"/>
    </row>
    <row r="9127" spans="1:4" ht="15" x14ac:dyDescent="0.25">
      <c r="A9127" s="264"/>
      <c r="B9127" s="49"/>
      <c r="C9127" s="264"/>
      <c r="D9127" s="264"/>
    </row>
    <row r="9128" spans="1:4" ht="15" x14ac:dyDescent="0.25">
      <c r="A9128" s="264"/>
      <c r="B9128" s="49"/>
      <c r="C9128" s="264"/>
      <c r="D9128" s="264"/>
    </row>
    <row r="9129" spans="1:4" ht="15" x14ac:dyDescent="0.25">
      <c r="A9129" s="264"/>
      <c r="B9129" s="49"/>
      <c r="C9129" s="264"/>
      <c r="D9129" s="264"/>
    </row>
    <row r="9130" spans="1:4" ht="15" x14ac:dyDescent="0.25">
      <c r="A9130" s="264"/>
      <c r="B9130" s="49"/>
      <c r="C9130" s="264"/>
      <c r="D9130" s="264"/>
    </row>
    <row r="9131" spans="1:4" ht="15" x14ac:dyDescent="0.25">
      <c r="A9131" s="264"/>
      <c r="B9131" s="49"/>
      <c r="C9131" s="264"/>
      <c r="D9131" s="264"/>
    </row>
    <row r="9132" spans="1:4" ht="15" x14ac:dyDescent="0.25">
      <c r="A9132" s="264"/>
      <c r="B9132" s="49"/>
      <c r="C9132" s="264"/>
      <c r="D9132" s="264"/>
    </row>
    <row r="9133" spans="1:4" ht="15" x14ac:dyDescent="0.25">
      <c r="A9133" s="264"/>
      <c r="B9133" s="49"/>
      <c r="C9133" s="264"/>
      <c r="D9133" s="264"/>
    </row>
    <row r="9134" spans="1:4" ht="15" x14ac:dyDescent="0.25">
      <c r="A9134" s="264"/>
      <c r="B9134" s="49"/>
      <c r="C9134" s="264"/>
      <c r="D9134" s="264"/>
    </row>
    <row r="9135" spans="1:4" ht="15" x14ac:dyDescent="0.25">
      <c r="A9135" s="264"/>
      <c r="B9135" s="49"/>
      <c r="C9135" s="264"/>
      <c r="D9135" s="264"/>
    </row>
    <row r="9136" spans="1:4" ht="15" x14ac:dyDescent="0.25">
      <c r="A9136" s="264"/>
      <c r="B9136" s="49"/>
      <c r="C9136" s="264"/>
      <c r="D9136" s="264"/>
    </row>
    <row r="9137" spans="1:4" ht="15" x14ac:dyDescent="0.25">
      <c r="A9137" s="264"/>
      <c r="B9137" s="49"/>
      <c r="C9137" s="264"/>
      <c r="D9137" s="264"/>
    </row>
    <row r="9138" spans="1:4" ht="15" x14ac:dyDescent="0.25">
      <c r="A9138" s="264"/>
      <c r="B9138" s="49"/>
      <c r="C9138" s="264"/>
      <c r="D9138" s="264"/>
    </row>
    <row r="9139" spans="1:4" ht="15" x14ac:dyDescent="0.25">
      <c r="A9139" s="264"/>
      <c r="B9139" s="49"/>
      <c r="C9139" s="264"/>
      <c r="D9139" s="264"/>
    </row>
    <row r="9140" spans="1:4" ht="15" x14ac:dyDescent="0.25">
      <c r="A9140" s="264"/>
      <c r="B9140" s="49"/>
      <c r="C9140" s="264"/>
      <c r="D9140" s="264"/>
    </row>
    <row r="9141" spans="1:4" ht="15" x14ac:dyDescent="0.25">
      <c r="A9141" s="264"/>
      <c r="B9141" s="49"/>
      <c r="C9141" s="264"/>
      <c r="D9141" s="264"/>
    </row>
    <row r="9142" spans="1:4" ht="15" x14ac:dyDescent="0.25">
      <c r="A9142" s="264"/>
      <c r="B9142" s="49"/>
      <c r="C9142" s="264"/>
      <c r="D9142" s="264"/>
    </row>
    <row r="9143" spans="1:4" ht="15" x14ac:dyDescent="0.25">
      <c r="A9143" s="264"/>
      <c r="B9143" s="49"/>
      <c r="C9143" s="264"/>
      <c r="D9143" s="264"/>
    </row>
    <row r="9144" spans="1:4" ht="15" x14ac:dyDescent="0.25">
      <c r="A9144" s="264"/>
      <c r="B9144" s="49"/>
      <c r="C9144" s="264"/>
      <c r="D9144" s="264"/>
    </row>
    <row r="9145" spans="1:4" ht="15" x14ac:dyDescent="0.25">
      <c r="A9145" s="264"/>
      <c r="B9145" s="49"/>
      <c r="C9145" s="264"/>
      <c r="D9145" s="264"/>
    </row>
    <row r="9146" spans="1:4" ht="15" x14ac:dyDescent="0.25">
      <c r="A9146" s="264"/>
      <c r="B9146" s="49"/>
      <c r="C9146" s="264"/>
      <c r="D9146" s="264"/>
    </row>
    <row r="9147" spans="1:4" ht="15" x14ac:dyDescent="0.25">
      <c r="A9147" s="264"/>
      <c r="B9147" s="49"/>
      <c r="C9147" s="264"/>
      <c r="D9147" s="264"/>
    </row>
    <row r="9148" spans="1:4" ht="15" x14ac:dyDescent="0.25">
      <c r="A9148" s="264"/>
      <c r="B9148" s="49"/>
      <c r="C9148" s="264"/>
      <c r="D9148" s="264"/>
    </row>
    <row r="9149" spans="1:4" ht="15" x14ac:dyDescent="0.25">
      <c r="A9149" s="264"/>
      <c r="B9149" s="49"/>
      <c r="C9149" s="264"/>
      <c r="D9149" s="264"/>
    </row>
    <row r="9150" spans="1:4" ht="15" x14ac:dyDescent="0.25">
      <c r="A9150" s="264"/>
      <c r="B9150" s="49"/>
      <c r="C9150" s="264"/>
      <c r="D9150" s="264"/>
    </row>
    <row r="9151" spans="1:4" ht="15" x14ac:dyDescent="0.25">
      <c r="A9151" s="264"/>
      <c r="B9151" s="49"/>
      <c r="C9151" s="264"/>
      <c r="D9151" s="264"/>
    </row>
    <row r="9152" spans="1:4" ht="15" x14ac:dyDescent="0.25">
      <c r="A9152" s="264"/>
      <c r="B9152" s="49"/>
      <c r="C9152" s="264"/>
      <c r="D9152" s="264"/>
    </row>
    <row r="9153" spans="1:4" ht="15" x14ac:dyDescent="0.25">
      <c r="A9153" s="264"/>
      <c r="B9153" s="49"/>
      <c r="C9153" s="264"/>
      <c r="D9153" s="264"/>
    </row>
    <row r="9154" spans="1:4" ht="15" x14ac:dyDescent="0.25">
      <c r="A9154" s="264"/>
      <c r="B9154" s="49"/>
      <c r="C9154" s="264"/>
      <c r="D9154" s="264"/>
    </row>
    <row r="9155" spans="1:4" ht="15" x14ac:dyDescent="0.25">
      <c r="A9155" s="264"/>
      <c r="B9155" s="49"/>
      <c r="C9155" s="264"/>
      <c r="D9155" s="264"/>
    </row>
    <row r="9156" spans="1:4" ht="15" x14ac:dyDescent="0.25">
      <c r="A9156" s="264"/>
      <c r="B9156" s="49"/>
      <c r="C9156" s="264"/>
      <c r="D9156" s="264"/>
    </row>
    <row r="9157" spans="1:4" ht="15" x14ac:dyDescent="0.25">
      <c r="A9157" s="264"/>
      <c r="B9157" s="49"/>
      <c r="C9157" s="264"/>
      <c r="D9157" s="264"/>
    </row>
    <row r="9158" spans="1:4" ht="15" x14ac:dyDescent="0.25">
      <c r="A9158" s="264"/>
      <c r="B9158" s="49"/>
      <c r="C9158" s="264"/>
      <c r="D9158" s="264"/>
    </row>
    <row r="9159" spans="1:4" ht="15" x14ac:dyDescent="0.25">
      <c r="A9159" s="264"/>
      <c r="B9159" s="49"/>
      <c r="C9159" s="264"/>
      <c r="D9159" s="264"/>
    </row>
    <row r="9160" spans="1:4" ht="15" x14ac:dyDescent="0.25">
      <c r="A9160" s="264"/>
      <c r="B9160" s="49"/>
      <c r="C9160" s="264"/>
      <c r="D9160" s="264"/>
    </row>
    <row r="9161" spans="1:4" ht="15" x14ac:dyDescent="0.25">
      <c r="A9161" s="264"/>
      <c r="B9161" s="49"/>
      <c r="C9161" s="264"/>
      <c r="D9161" s="264"/>
    </row>
    <row r="9162" spans="1:4" ht="15" x14ac:dyDescent="0.25">
      <c r="A9162" s="264"/>
      <c r="B9162" s="49"/>
      <c r="C9162" s="264"/>
      <c r="D9162" s="264"/>
    </row>
    <row r="9163" spans="1:4" ht="15" x14ac:dyDescent="0.25">
      <c r="A9163" s="264"/>
      <c r="B9163" s="49"/>
      <c r="C9163" s="264"/>
      <c r="D9163" s="264"/>
    </row>
    <row r="9164" spans="1:4" ht="15" x14ac:dyDescent="0.25">
      <c r="A9164" s="264"/>
      <c r="B9164" s="49"/>
      <c r="C9164" s="264"/>
      <c r="D9164" s="264"/>
    </row>
    <row r="9165" spans="1:4" ht="15" x14ac:dyDescent="0.25">
      <c r="A9165" s="264"/>
      <c r="B9165" s="49"/>
      <c r="C9165" s="264"/>
      <c r="D9165" s="264"/>
    </row>
    <row r="9166" spans="1:4" ht="15" x14ac:dyDescent="0.25">
      <c r="A9166" s="264"/>
      <c r="B9166" s="49"/>
      <c r="C9166" s="264"/>
      <c r="D9166" s="264"/>
    </row>
    <row r="9167" spans="1:4" ht="15" x14ac:dyDescent="0.25">
      <c r="A9167" s="264"/>
      <c r="B9167" s="49"/>
      <c r="C9167" s="264"/>
      <c r="D9167" s="264"/>
    </row>
    <row r="9168" spans="1:4" ht="15" x14ac:dyDescent="0.25">
      <c r="A9168" s="264"/>
      <c r="B9168" s="49"/>
      <c r="C9168" s="264"/>
      <c r="D9168" s="264"/>
    </row>
    <row r="9169" spans="1:4" ht="15" x14ac:dyDescent="0.25">
      <c r="A9169" s="264"/>
      <c r="B9169" s="49"/>
      <c r="C9169" s="264"/>
      <c r="D9169" s="264"/>
    </row>
    <row r="9170" spans="1:4" ht="15" x14ac:dyDescent="0.25">
      <c r="A9170" s="264"/>
      <c r="B9170" s="49"/>
      <c r="C9170" s="264"/>
      <c r="D9170" s="264"/>
    </row>
    <row r="9171" spans="1:4" ht="15" x14ac:dyDescent="0.25">
      <c r="A9171" s="264"/>
      <c r="B9171" s="49"/>
      <c r="C9171" s="264"/>
      <c r="D9171" s="273"/>
    </row>
    <row r="9172" spans="1:4" ht="15" x14ac:dyDescent="0.25">
      <c r="A9172" s="264"/>
      <c r="B9172" s="49"/>
      <c r="C9172" s="264"/>
      <c r="D9172" s="264"/>
    </row>
    <row r="9173" spans="1:4" ht="15" x14ac:dyDescent="0.25">
      <c r="A9173" s="264"/>
      <c r="B9173" s="49"/>
      <c r="C9173" s="264"/>
      <c r="D9173" s="264"/>
    </row>
    <row r="9174" spans="1:4" ht="15" x14ac:dyDescent="0.25">
      <c r="A9174" s="264"/>
      <c r="B9174" s="49"/>
      <c r="C9174" s="264"/>
      <c r="D9174" s="273"/>
    </row>
    <row r="9175" spans="1:4" ht="15" x14ac:dyDescent="0.25">
      <c r="A9175" s="264"/>
      <c r="B9175" s="49"/>
      <c r="C9175" s="264"/>
      <c r="D9175" s="264"/>
    </row>
    <row r="9176" spans="1:4" ht="15" x14ac:dyDescent="0.25">
      <c r="A9176" s="264"/>
      <c r="B9176" s="49"/>
      <c r="C9176" s="264"/>
      <c r="D9176" s="264"/>
    </row>
    <row r="9177" spans="1:4" ht="15" x14ac:dyDescent="0.25">
      <c r="A9177" s="264"/>
      <c r="B9177" s="49"/>
      <c r="C9177" s="264"/>
      <c r="D9177" s="264"/>
    </row>
    <row r="9178" spans="1:4" ht="15" x14ac:dyDescent="0.25">
      <c r="A9178" s="264"/>
      <c r="B9178" s="49"/>
      <c r="C9178" s="264"/>
      <c r="D9178" s="264"/>
    </row>
    <row r="9179" spans="1:4" ht="15" x14ac:dyDescent="0.25">
      <c r="A9179" s="264"/>
      <c r="B9179" s="49"/>
      <c r="C9179" s="264"/>
      <c r="D9179" s="264"/>
    </row>
    <row r="9180" spans="1:4" ht="15" x14ac:dyDescent="0.25">
      <c r="A9180" s="264"/>
      <c r="B9180" s="49"/>
      <c r="C9180" s="264"/>
      <c r="D9180" s="264"/>
    </row>
    <row r="9181" spans="1:4" ht="15" x14ac:dyDescent="0.25">
      <c r="A9181" s="264"/>
      <c r="B9181" s="49"/>
      <c r="C9181" s="264"/>
      <c r="D9181" s="264"/>
    </row>
    <row r="9182" spans="1:4" ht="15" x14ac:dyDescent="0.25">
      <c r="A9182" s="264"/>
      <c r="B9182" s="49"/>
      <c r="C9182" s="264"/>
      <c r="D9182" s="264"/>
    </row>
    <row r="9183" spans="1:4" ht="15" x14ac:dyDescent="0.25">
      <c r="A9183" s="264"/>
      <c r="B9183" s="49"/>
      <c r="C9183" s="264"/>
      <c r="D9183" s="264"/>
    </row>
    <row r="9184" spans="1:4" ht="15" x14ac:dyDescent="0.25">
      <c r="A9184" s="264"/>
      <c r="B9184" s="49"/>
      <c r="C9184" s="264"/>
      <c r="D9184" s="264"/>
    </row>
    <row r="9185" spans="1:4" ht="15" x14ac:dyDescent="0.25">
      <c r="A9185" s="264"/>
      <c r="B9185" s="49"/>
      <c r="C9185" s="264"/>
      <c r="D9185" s="264"/>
    </row>
    <row r="9186" spans="1:4" ht="15" x14ac:dyDescent="0.25">
      <c r="A9186" s="264"/>
      <c r="B9186" s="49"/>
      <c r="C9186" s="264"/>
      <c r="D9186" s="264"/>
    </row>
    <row r="9187" spans="1:4" ht="15" x14ac:dyDescent="0.25">
      <c r="A9187" s="264"/>
      <c r="B9187" s="49"/>
      <c r="C9187" s="264"/>
      <c r="D9187" s="264"/>
    </row>
    <row r="9188" spans="1:4" ht="15" x14ac:dyDescent="0.25">
      <c r="A9188" s="264"/>
      <c r="B9188" s="49"/>
      <c r="C9188" s="264"/>
      <c r="D9188" s="264"/>
    </row>
    <row r="9189" spans="1:4" ht="15" x14ac:dyDescent="0.25">
      <c r="A9189" s="264"/>
      <c r="B9189" s="49"/>
      <c r="C9189" s="264"/>
      <c r="D9189" s="264"/>
    </row>
    <row r="9190" spans="1:4" ht="15" x14ac:dyDescent="0.25">
      <c r="A9190" s="264"/>
      <c r="B9190" s="49"/>
      <c r="C9190" s="264"/>
      <c r="D9190" s="264"/>
    </row>
    <row r="9191" spans="1:4" ht="15" x14ac:dyDescent="0.25">
      <c r="A9191" s="264"/>
      <c r="B9191" s="49"/>
      <c r="C9191" s="264"/>
      <c r="D9191" s="264"/>
    </row>
    <row r="9192" spans="1:4" ht="15" x14ac:dyDescent="0.25">
      <c r="A9192" s="264"/>
      <c r="B9192" s="49"/>
      <c r="C9192" s="264"/>
      <c r="D9192" s="264"/>
    </row>
    <row r="9193" spans="1:4" ht="15" x14ac:dyDescent="0.25">
      <c r="A9193" s="264"/>
      <c r="B9193" s="49"/>
      <c r="C9193" s="264"/>
      <c r="D9193" s="264"/>
    </row>
    <row r="9194" spans="1:4" ht="15" x14ac:dyDescent="0.25">
      <c r="A9194" s="264"/>
      <c r="B9194" s="49"/>
      <c r="C9194" s="264"/>
      <c r="D9194" s="264"/>
    </row>
    <row r="9195" spans="1:4" ht="15" x14ac:dyDescent="0.25">
      <c r="A9195" s="264"/>
      <c r="B9195" s="49"/>
      <c r="C9195" s="264"/>
      <c r="D9195" s="264"/>
    </row>
    <row r="9196" spans="1:4" ht="15" x14ac:dyDescent="0.25">
      <c r="A9196" s="264"/>
      <c r="B9196" s="49"/>
      <c r="C9196" s="264"/>
      <c r="D9196" s="264"/>
    </row>
    <row r="9197" spans="1:4" ht="15" x14ac:dyDescent="0.25">
      <c r="A9197" s="264"/>
      <c r="B9197" s="49"/>
      <c r="C9197" s="264"/>
      <c r="D9197" s="264"/>
    </row>
    <row r="9198" spans="1:4" ht="15" x14ac:dyDescent="0.25">
      <c r="A9198" s="264"/>
      <c r="B9198" s="49"/>
      <c r="C9198" s="264"/>
      <c r="D9198" s="264"/>
    </row>
    <row r="9199" spans="1:4" ht="15" x14ac:dyDescent="0.25">
      <c r="A9199" s="264"/>
      <c r="B9199" s="49"/>
      <c r="C9199" s="264"/>
      <c r="D9199" s="264"/>
    </row>
    <row r="9200" spans="1:4" ht="15" x14ac:dyDescent="0.25">
      <c r="A9200" s="264"/>
      <c r="B9200" s="49"/>
      <c r="C9200" s="264"/>
      <c r="D9200" s="264"/>
    </row>
    <row r="9201" spans="1:4" ht="15" x14ac:dyDescent="0.25">
      <c r="A9201" s="264"/>
      <c r="B9201" s="49"/>
      <c r="C9201" s="264"/>
      <c r="D9201" s="264"/>
    </row>
    <row r="9202" spans="1:4" ht="15" x14ac:dyDescent="0.25">
      <c r="A9202" s="264"/>
      <c r="B9202" s="49"/>
      <c r="C9202" s="264"/>
      <c r="D9202" s="264"/>
    </row>
    <row r="9203" spans="1:4" ht="15" x14ac:dyDescent="0.25">
      <c r="A9203" s="264"/>
      <c r="B9203" s="49"/>
      <c r="C9203" s="264"/>
      <c r="D9203" s="264"/>
    </row>
    <row r="9204" spans="1:4" ht="15" x14ac:dyDescent="0.25">
      <c r="A9204" s="264"/>
      <c r="B9204" s="49"/>
      <c r="C9204" s="264"/>
      <c r="D9204" s="264"/>
    </row>
    <row r="9205" spans="1:4" ht="15" x14ac:dyDescent="0.25">
      <c r="A9205" s="264"/>
      <c r="B9205" s="49"/>
      <c r="C9205" s="264"/>
      <c r="D9205" s="264"/>
    </row>
    <row r="9206" spans="1:4" ht="15" x14ac:dyDescent="0.25">
      <c r="A9206" s="264"/>
      <c r="B9206" s="49"/>
      <c r="C9206" s="264"/>
      <c r="D9206" s="264"/>
    </row>
    <row r="9207" spans="1:4" ht="15" x14ac:dyDescent="0.25">
      <c r="A9207" s="264"/>
      <c r="B9207" s="49"/>
      <c r="C9207" s="264"/>
      <c r="D9207" s="264"/>
    </row>
    <row r="9208" spans="1:4" ht="15" x14ac:dyDescent="0.25">
      <c r="A9208" s="264"/>
      <c r="B9208" s="49"/>
      <c r="C9208" s="264"/>
      <c r="D9208" s="264"/>
    </row>
    <row r="9209" spans="1:4" ht="15" x14ac:dyDescent="0.25">
      <c r="A9209" s="264"/>
      <c r="B9209" s="49"/>
      <c r="C9209" s="264"/>
      <c r="D9209" s="264"/>
    </row>
    <row r="9210" spans="1:4" ht="15" x14ac:dyDescent="0.25">
      <c r="A9210" s="264"/>
      <c r="B9210" s="49"/>
      <c r="C9210" s="264"/>
      <c r="D9210" s="264"/>
    </row>
    <row r="9211" spans="1:4" ht="15" x14ac:dyDescent="0.25">
      <c r="A9211" s="264"/>
      <c r="B9211" s="49"/>
      <c r="C9211" s="264"/>
      <c r="D9211" s="264"/>
    </row>
    <row r="9212" spans="1:4" ht="15" x14ac:dyDescent="0.25">
      <c r="A9212" s="264"/>
      <c r="B9212" s="49"/>
      <c r="C9212" s="264"/>
      <c r="D9212" s="264"/>
    </row>
    <row r="9213" spans="1:4" ht="15" x14ac:dyDescent="0.25">
      <c r="A9213" s="264"/>
      <c r="B9213" s="49"/>
      <c r="C9213" s="264"/>
      <c r="D9213" s="264"/>
    </row>
    <row r="9214" spans="1:4" ht="15" x14ac:dyDescent="0.25">
      <c r="A9214" s="264"/>
      <c r="B9214" s="49"/>
      <c r="C9214" s="264"/>
      <c r="D9214" s="264"/>
    </row>
    <row r="9215" spans="1:4" ht="15" x14ac:dyDescent="0.25">
      <c r="A9215" s="264"/>
      <c r="B9215" s="49"/>
      <c r="C9215" s="264"/>
      <c r="D9215" s="264"/>
    </row>
    <row r="9216" spans="1:4" ht="15" x14ac:dyDescent="0.25">
      <c r="A9216" s="264"/>
      <c r="B9216" s="49"/>
      <c r="C9216" s="264"/>
      <c r="D9216" s="264"/>
    </row>
    <row r="9217" spans="1:4" ht="15" x14ac:dyDescent="0.25">
      <c r="A9217" s="264"/>
      <c r="B9217" s="49"/>
      <c r="C9217" s="264"/>
      <c r="D9217" s="264"/>
    </row>
    <row r="9218" spans="1:4" ht="15" x14ac:dyDescent="0.25">
      <c r="A9218" s="264"/>
      <c r="B9218" s="49"/>
      <c r="C9218" s="264"/>
      <c r="D9218" s="264"/>
    </row>
    <row r="9219" spans="1:4" ht="15" x14ac:dyDescent="0.25">
      <c r="A9219" s="264"/>
      <c r="B9219" s="49"/>
      <c r="C9219" s="264"/>
      <c r="D9219" s="264"/>
    </row>
    <row r="9220" spans="1:4" ht="15" x14ac:dyDescent="0.25">
      <c r="A9220" s="264"/>
      <c r="B9220" s="49"/>
      <c r="C9220" s="264"/>
      <c r="D9220" s="264"/>
    </row>
    <row r="9221" spans="1:4" ht="15" x14ac:dyDescent="0.25">
      <c r="A9221" s="264"/>
      <c r="B9221" s="49"/>
      <c r="C9221" s="264"/>
      <c r="D9221" s="264"/>
    </row>
    <row r="9222" spans="1:4" ht="15" x14ac:dyDescent="0.25">
      <c r="A9222" s="264"/>
      <c r="B9222" s="49"/>
      <c r="C9222" s="264"/>
      <c r="D9222" s="264"/>
    </row>
    <row r="9223" spans="1:4" ht="15" x14ac:dyDescent="0.25">
      <c r="A9223" s="264"/>
      <c r="B9223" s="49"/>
      <c r="C9223" s="264"/>
      <c r="D9223" s="264"/>
    </row>
    <row r="9224" spans="1:4" ht="15" x14ac:dyDescent="0.25">
      <c r="A9224" s="264"/>
      <c r="B9224" s="49"/>
      <c r="C9224" s="264"/>
      <c r="D9224" s="264"/>
    </row>
    <row r="9225" spans="1:4" ht="15" x14ac:dyDescent="0.25">
      <c r="A9225" s="264"/>
      <c r="B9225" s="49"/>
      <c r="C9225" s="264"/>
      <c r="D9225" s="264"/>
    </row>
    <row r="9226" spans="1:4" ht="15" x14ac:dyDescent="0.25">
      <c r="A9226" s="264"/>
      <c r="B9226" s="49"/>
      <c r="C9226" s="264"/>
      <c r="D9226" s="264"/>
    </row>
    <row r="9227" spans="1:4" ht="15" x14ac:dyDescent="0.25">
      <c r="A9227" s="264"/>
      <c r="B9227" s="49"/>
      <c r="C9227" s="264"/>
      <c r="D9227" s="264"/>
    </row>
    <row r="9228" spans="1:4" ht="15" x14ac:dyDescent="0.25">
      <c r="A9228" s="264"/>
      <c r="B9228" s="49"/>
      <c r="C9228" s="264"/>
      <c r="D9228" s="264"/>
    </row>
    <row r="9229" spans="1:4" ht="15" x14ac:dyDescent="0.25">
      <c r="A9229" s="264"/>
      <c r="B9229" s="49"/>
      <c r="C9229" s="264"/>
      <c r="D9229" s="264"/>
    </row>
    <row r="9230" spans="1:4" ht="15" x14ac:dyDescent="0.25">
      <c r="A9230" s="264"/>
      <c r="B9230" s="49"/>
      <c r="C9230" s="264"/>
      <c r="D9230" s="264"/>
    </row>
    <row r="9231" spans="1:4" ht="15" x14ac:dyDescent="0.25">
      <c r="A9231" s="264"/>
      <c r="B9231" s="49"/>
      <c r="C9231" s="264"/>
      <c r="D9231" s="264"/>
    </row>
    <row r="9232" spans="1:4" ht="15" x14ac:dyDescent="0.25">
      <c r="A9232" s="264"/>
      <c r="B9232" s="49"/>
      <c r="C9232" s="264"/>
      <c r="D9232" s="264"/>
    </row>
    <row r="9233" spans="1:4" ht="15" x14ac:dyDescent="0.25">
      <c r="A9233" s="264"/>
      <c r="B9233" s="49"/>
      <c r="C9233" s="264"/>
      <c r="D9233" s="264"/>
    </row>
    <row r="9234" spans="1:4" ht="15" x14ac:dyDescent="0.25">
      <c r="A9234" s="264"/>
      <c r="B9234" s="49"/>
      <c r="C9234" s="264"/>
      <c r="D9234" s="264"/>
    </row>
    <row r="9235" spans="1:4" ht="15" x14ac:dyDescent="0.25">
      <c r="A9235" s="264"/>
      <c r="B9235" s="49"/>
      <c r="C9235" s="264"/>
      <c r="D9235" s="264"/>
    </row>
    <row r="9236" spans="1:4" ht="15" x14ac:dyDescent="0.25">
      <c r="A9236" s="264"/>
      <c r="B9236" s="49"/>
      <c r="C9236" s="264"/>
      <c r="D9236" s="264"/>
    </row>
    <row r="9237" spans="1:4" ht="15" x14ac:dyDescent="0.25">
      <c r="A9237" s="264"/>
      <c r="B9237" s="49"/>
      <c r="C9237" s="264"/>
      <c r="D9237" s="264"/>
    </row>
    <row r="9238" spans="1:4" ht="15" x14ac:dyDescent="0.25">
      <c r="A9238" s="264"/>
      <c r="B9238" s="49"/>
      <c r="C9238" s="264"/>
      <c r="D9238" s="264"/>
    </row>
    <row r="9239" spans="1:4" ht="15" x14ac:dyDescent="0.25">
      <c r="A9239" s="264"/>
      <c r="B9239" s="49"/>
      <c r="C9239" s="264"/>
      <c r="D9239" s="264"/>
    </row>
    <row r="9240" spans="1:4" ht="15" x14ac:dyDescent="0.25">
      <c r="A9240" s="264"/>
      <c r="B9240" s="49"/>
      <c r="C9240" s="264"/>
      <c r="D9240" s="264"/>
    </row>
    <row r="9241" spans="1:4" ht="15" x14ac:dyDescent="0.25">
      <c r="A9241" s="264"/>
      <c r="B9241" s="49"/>
      <c r="C9241" s="264"/>
      <c r="D9241" s="264"/>
    </row>
    <row r="9242" spans="1:4" ht="15" x14ac:dyDescent="0.25">
      <c r="A9242" s="264"/>
      <c r="B9242" s="49"/>
      <c r="C9242" s="264"/>
      <c r="D9242" s="264"/>
    </row>
    <row r="9243" spans="1:4" ht="15" x14ac:dyDescent="0.25">
      <c r="A9243" s="264"/>
      <c r="B9243" s="49"/>
      <c r="C9243" s="264"/>
      <c r="D9243" s="264"/>
    </row>
    <row r="9244" spans="1:4" ht="15" x14ac:dyDescent="0.25">
      <c r="A9244" s="264"/>
      <c r="B9244" s="49"/>
      <c r="C9244" s="264"/>
      <c r="D9244" s="264"/>
    </row>
    <row r="9245" spans="1:4" ht="15" x14ac:dyDescent="0.25">
      <c r="A9245" s="264"/>
      <c r="B9245" s="49"/>
      <c r="C9245" s="264"/>
      <c r="D9245" s="264"/>
    </row>
    <row r="9246" spans="1:4" ht="15" x14ac:dyDescent="0.25">
      <c r="A9246" s="264"/>
      <c r="B9246" s="49"/>
      <c r="C9246" s="264"/>
      <c r="D9246" s="264"/>
    </row>
    <row r="9247" spans="1:4" ht="15" x14ac:dyDescent="0.25">
      <c r="A9247" s="264"/>
      <c r="B9247" s="49"/>
      <c r="C9247" s="264"/>
      <c r="D9247" s="264"/>
    </row>
    <row r="9248" spans="1:4" ht="15" x14ac:dyDescent="0.25">
      <c r="A9248" s="264"/>
      <c r="B9248" s="49"/>
      <c r="C9248" s="264"/>
      <c r="D9248" s="264"/>
    </row>
    <row r="9249" spans="1:4" ht="15" x14ac:dyDescent="0.25">
      <c r="A9249" s="264"/>
      <c r="B9249" s="49"/>
      <c r="C9249" s="264"/>
      <c r="D9249" s="264"/>
    </row>
    <row r="9250" spans="1:4" ht="15" x14ac:dyDescent="0.25">
      <c r="A9250" s="264"/>
      <c r="B9250" s="49"/>
      <c r="C9250" s="264"/>
      <c r="D9250" s="264"/>
    </row>
    <row r="9251" spans="1:4" ht="15" x14ac:dyDescent="0.25">
      <c r="A9251" s="264"/>
      <c r="B9251" s="49"/>
      <c r="C9251" s="264"/>
      <c r="D9251" s="264"/>
    </row>
    <row r="9252" spans="1:4" ht="15" x14ac:dyDescent="0.25">
      <c r="A9252" s="264"/>
      <c r="B9252" s="49"/>
      <c r="C9252" s="264"/>
      <c r="D9252" s="264"/>
    </row>
    <row r="9253" spans="1:4" ht="15" x14ac:dyDescent="0.25">
      <c r="A9253" s="264"/>
      <c r="B9253" s="49"/>
      <c r="C9253" s="264"/>
      <c r="D9253" s="264"/>
    </row>
    <row r="9254" spans="1:4" ht="15" x14ac:dyDescent="0.25">
      <c r="A9254" s="264"/>
      <c r="B9254" s="49"/>
      <c r="C9254" s="264"/>
      <c r="D9254" s="264"/>
    </row>
    <row r="9255" spans="1:4" ht="15" x14ac:dyDescent="0.25">
      <c r="A9255" s="264"/>
      <c r="B9255" s="49"/>
      <c r="C9255" s="264"/>
      <c r="D9255" s="264"/>
    </row>
    <row r="9256" spans="1:4" ht="15" x14ac:dyDescent="0.25">
      <c r="A9256" s="264"/>
      <c r="B9256" s="49"/>
      <c r="C9256" s="264"/>
      <c r="D9256" s="264"/>
    </row>
    <row r="9257" spans="1:4" ht="15" x14ac:dyDescent="0.25">
      <c r="A9257" s="264"/>
      <c r="B9257" s="49"/>
      <c r="C9257" s="264"/>
      <c r="D9257" s="264"/>
    </row>
    <row r="9258" spans="1:4" ht="15" x14ac:dyDescent="0.25">
      <c r="A9258" s="264"/>
      <c r="B9258" s="49"/>
      <c r="C9258" s="264"/>
      <c r="D9258" s="273"/>
    </row>
    <row r="9259" spans="1:4" ht="15" x14ac:dyDescent="0.25">
      <c r="A9259" s="264"/>
      <c r="B9259" s="49"/>
      <c r="C9259" s="264"/>
      <c r="D9259" s="264"/>
    </row>
    <row r="9260" spans="1:4" ht="15" x14ac:dyDescent="0.25">
      <c r="A9260" s="264"/>
      <c r="B9260" s="49"/>
      <c r="C9260" s="264"/>
      <c r="D9260" s="264"/>
    </row>
    <row r="9261" spans="1:4" ht="15" x14ac:dyDescent="0.25">
      <c r="A9261" s="264"/>
      <c r="B9261" s="49"/>
      <c r="C9261" s="264"/>
      <c r="D9261" s="264"/>
    </row>
    <row r="9262" spans="1:4" ht="15" x14ac:dyDescent="0.25">
      <c r="A9262" s="264"/>
      <c r="B9262" s="49"/>
      <c r="C9262" s="264"/>
      <c r="D9262" s="264"/>
    </row>
    <row r="9263" spans="1:4" ht="15" x14ac:dyDescent="0.25">
      <c r="A9263" s="264"/>
      <c r="B9263" s="49"/>
      <c r="C9263" s="264"/>
      <c r="D9263" s="264"/>
    </row>
    <row r="9264" spans="1:4" ht="15" x14ac:dyDescent="0.25">
      <c r="A9264" s="264"/>
      <c r="B9264" s="49"/>
      <c r="C9264" s="264"/>
      <c r="D9264" s="264"/>
    </row>
    <row r="9265" spans="1:4" ht="15" x14ac:dyDescent="0.25">
      <c r="A9265" s="264"/>
      <c r="B9265" s="49"/>
      <c r="C9265" s="264"/>
      <c r="D9265" s="264"/>
    </row>
    <row r="9266" spans="1:4" ht="15" x14ac:dyDescent="0.25">
      <c r="A9266" s="264"/>
      <c r="B9266" s="49"/>
      <c r="C9266" s="264"/>
      <c r="D9266" s="264"/>
    </row>
    <row r="9267" spans="1:4" ht="15" x14ac:dyDescent="0.25">
      <c r="A9267" s="264"/>
      <c r="B9267" s="49"/>
      <c r="C9267" s="264"/>
      <c r="D9267" s="264"/>
    </row>
    <row r="9268" spans="1:4" ht="15" x14ac:dyDescent="0.25">
      <c r="A9268" s="264"/>
      <c r="B9268" s="49"/>
      <c r="C9268" s="264"/>
      <c r="D9268" s="264"/>
    </row>
    <row r="9269" spans="1:4" ht="15" x14ac:dyDescent="0.25">
      <c r="A9269" s="264"/>
      <c r="B9269" s="49"/>
      <c r="C9269" s="264"/>
      <c r="D9269" s="264"/>
    </row>
    <row r="9270" spans="1:4" ht="15" x14ac:dyDescent="0.25">
      <c r="A9270" s="264"/>
      <c r="B9270" s="49"/>
      <c r="C9270" s="264"/>
      <c r="D9270" s="264"/>
    </row>
    <row r="9271" spans="1:4" ht="15" x14ac:dyDescent="0.25">
      <c r="A9271" s="264"/>
      <c r="B9271" s="49"/>
      <c r="C9271" s="264"/>
      <c r="D9271" s="264"/>
    </row>
    <row r="9272" spans="1:4" ht="15" x14ac:dyDescent="0.25">
      <c r="A9272" s="264"/>
      <c r="B9272" s="49"/>
      <c r="C9272" s="264"/>
      <c r="D9272" s="264"/>
    </row>
    <row r="9273" spans="1:4" ht="15" x14ac:dyDescent="0.25">
      <c r="A9273" s="264"/>
      <c r="B9273" s="49"/>
      <c r="C9273" s="264"/>
      <c r="D9273" s="264"/>
    </row>
    <row r="9274" spans="1:4" ht="15" x14ac:dyDescent="0.25">
      <c r="A9274" s="264"/>
      <c r="B9274" s="49"/>
      <c r="C9274" s="264"/>
      <c r="D9274" s="264"/>
    </row>
    <row r="9275" spans="1:4" ht="15" x14ac:dyDescent="0.25">
      <c r="A9275" s="264"/>
      <c r="B9275" s="49"/>
      <c r="C9275" s="264"/>
      <c r="D9275" s="264"/>
    </row>
    <row r="9276" spans="1:4" ht="15" x14ac:dyDescent="0.25">
      <c r="A9276" s="264"/>
      <c r="B9276" s="49"/>
      <c r="C9276" s="264"/>
      <c r="D9276" s="264"/>
    </row>
    <row r="9277" spans="1:4" ht="15" x14ac:dyDescent="0.25">
      <c r="A9277" s="264"/>
      <c r="B9277" s="49"/>
      <c r="C9277" s="264"/>
      <c r="D9277" s="264"/>
    </row>
    <row r="9278" spans="1:4" ht="15" x14ac:dyDescent="0.25">
      <c r="A9278" s="264"/>
      <c r="B9278" s="49"/>
      <c r="C9278" s="264"/>
      <c r="D9278" s="264"/>
    </row>
    <row r="9279" spans="1:4" ht="15" x14ac:dyDescent="0.25">
      <c r="A9279" s="264"/>
      <c r="B9279" s="49"/>
      <c r="C9279" s="264"/>
      <c r="D9279" s="264"/>
    </row>
    <row r="9280" spans="1:4" ht="15" x14ac:dyDescent="0.25">
      <c r="A9280" s="264"/>
      <c r="B9280" s="49"/>
      <c r="C9280" s="264"/>
      <c r="D9280" s="264"/>
    </row>
    <row r="9281" spans="1:4" ht="15" x14ac:dyDescent="0.25">
      <c r="A9281" s="264"/>
      <c r="B9281" s="49"/>
      <c r="C9281" s="264"/>
      <c r="D9281" s="264"/>
    </row>
    <row r="9282" spans="1:4" ht="15" x14ac:dyDescent="0.25">
      <c r="A9282" s="264"/>
      <c r="B9282" s="49"/>
      <c r="C9282" s="264"/>
      <c r="D9282" s="264"/>
    </row>
    <row r="9283" spans="1:4" ht="15" x14ac:dyDescent="0.25">
      <c r="A9283" s="264"/>
      <c r="B9283" s="49"/>
      <c r="C9283" s="264"/>
      <c r="D9283" s="264"/>
    </row>
    <row r="9284" spans="1:4" ht="15" x14ac:dyDescent="0.25">
      <c r="A9284" s="264"/>
      <c r="B9284" s="49"/>
      <c r="C9284" s="264"/>
      <c r="D9284" s="264"/>
    </row>
    <row r="9285" spans="1:4" ht="15" x14ac:dyDescent="0.25">
      <c r="A9285" s="264"/>
      <c r="B9285" s="49"/>
      <c r="C9285" s="264"/>
      <c r="D9285" s="264"/>
    </row>
    <row r="9286" spans="1:4" ht="15" x14ac:dyDescent="0.25">
      <c r="A9286" s="264"/>
      <c r="B9286" s="49"/>
      <c r="C9286" s="264"/>
      <c r="D9286" s="264"/>
    </row>
    <row r="9287" spans="1:4" ht="15" x14ac:dyDescent="0.25">
      <c r="A9287" s="264"/>
      <c r="B9287" s="49"/>
      <c r="C9287" s="264"/>
      <c r="D9287" s="264"/>
    </row>
    <row r="9288" spans="1:4" ht="15" x14ac:dyDescent="0.25">
      <c r="A9288" s="264"/>
      <c r="B9288" s="49"/>
      <c r="C9288" s="264"/>
      <c r="D9288" s="264"/>
    </row>
    <row r="9289" spans="1:4" ht="15" x14ac:dyDescent="0.25">
      <c r="A9289" s="264"/>
      <c r="B9289" s="49"/>
      <c r="C9289" s="264"/>
      <c r="D9289" s="264"/>
    </row>
    <row r="9290" spans="1:4" ht="15" x14ac:dyDescent="0.25">
      <c r="A9290" s="264"/>
      <c r="B9290" s="49"/>
      <c r="C9290" s="264"/>
      <c r="D9290" s="264"/>
    </row>
    <row r="9291" spans="1:4" ht="15" x14ac:dyDescent="0.25">
      <c r="A9291" s="264"/>
      <c r="B9291" s="49"/>
      <c r="C9291" s="264"/>
      <c r="D9291" s="264"/>
    </row>
    <row r="9292" spans="1:4" ht="15" x14ac:dyDescent="0.25">
      <c r="A9292" s="264"/>
      <c r="B9292" s="49"/>
      <c r="C9292" s="264"/>
      <c r="D9292" s="264"/>
    </row>
    <row r="9293" spans="1:4" ht="15" x14ac:dyDescent="0.25">
      <c r="A9293" s="264"/>
      <c r="B9293" s="49"/>
      <c r="C9293" s="264"/>
      <c r="D9293" s="264"/>
    </row>
    <row r="9294" spans="1:4" ht="15" x14ac:dyDescent="0.25">
      <c r="A9294" s="264"/>
      <c r="B9294" s="49"/>
      <c r="C9294" s="264"/>
      <c r="D9294" s="264"/>
    </row>
    <row r="9295" spans="1:4" ht="15" x14ac:dyDescent="0.25">
      <c r="A9295" s="264"/>
      <c r="B9295" s="49"/>
      <c r="C9295" s="264"/>
      <c r="D9295" s="264"/>
    </row>
    <row r="9296" spans="1:4" ht="15" x14ac:dyDescent="0.25">
      <c r="A9296" s="264"/>
      <c r="B9296" s="49"/>
      <c r="C9296" s="264"/>
      <c r="D9296" s="264"/>
    </row>
    <row r="9297" spans="1:4" ht="15" x14ac:dyDescent="0.25">
      <c r="A9297" s="264"/>
      <c r="B9297" s="49"/>
      <c r="C9297" s="264"/>
      <c r="D9297" s="264"/>
    </row>
    <row r="9298" spans="1:4" ht="15" x14ac:dyDescent="0.25">
      <c r="A9298" s="264"/>
      <c r="B9298" s="49"/>
      <c r="C9298" s="264"/>
      <c r="D9298" s="264"/>
    </row>
    <row r="9299" spans="1:4" ht="15" x14ac:dyDescent="0.25">
      <c r="A9299" s="264"/>
      <c r="B9299" s="49"/>
      <c r="C9299" s="264"/>
      <c r="D9299" s="264"/>
    </row>
    <row r="9300" spans="1:4" ht="15" x14ac:dyDescent="0.25">
      <c r="A9300" s="264"/>
      <c r="B9300" s="49"/>
      <c r="C9300" s="264"/>
      <c r="D9300" s="264"/>
    </row>
    <row r="9301" spans="1:4" ht="15" x14ac:dyDescent="0.25">
      <c r="A9301" s="264"/>
      <c r="B9301" s="49"/>
      <c r="C9301" s="264"/>
      <c r="D9301" s="264"/>
    </row>
    <row r="9302" spans="1:4" ht="15" x14ac:dyDescent="0.25">
      <c r="A9302" s="264"/>
      <c r="B9302" s="49"/>
      <c r="C9302" s="264"/>
      <c r="D9302" s="264"/>
    </row>
    <row r="9303" spans="1:4" ht="15" x14ac:dyDescent="0.25">
      <c r="A9303" s="264"/>
      <c r="B9303" s="49"/>
      <c r="C9303" s="264"/>
      <c r="D9303" s="264"/>
    </row>
    <row r="9304" spans="1:4" ht="15" x14ac:dyDescent="0.25">
      <c r="A9304" s="264"/>
      <c r="B9304" s="49"/>
      <c r="C9304" s="264"/>
      <c r="D9304" s="264"/>
    </row>
    <row r="9305" spans="1:4" ht="15" x14ac:dyDescent="0.25">
      <c r="A9305" s="264"/>
      <c r="B9305" s="49"/>
      <c r="C9305" s="264"/>
      <c r="D9305" s="264"/>
    </row>
    <row r="9306" spans="1:4" ht="15" x14ac:dyDescent="0.25">
      <c r="A9306" s="264"/>
      <c r="B9306" s="49"/>
      <c r="C9306" s="264"/>
      <c r="D9306" s="264"/>
    </row>
    <row r="9307" spans="1:4" ht="15" x14ac:dyDescent="0.25">
      <c r="A9307" s="264"/>
      <c r="B9307" s="49"/>
      <c r="C9307" s="264"/>
      <c r="D9307" s="264"/>
    </row>
    <row r="9308" spans="1:4" ht="15" x14ac:dyDescent="0.25">
      <c r="A9308" s="264"/>
      <c r="B9308" s="49"/>
      <c r="C9308" s="264"/>
      <c r="D9308" s="264"/>
    </row>
    <row r="9309" spans="1:4" ht="15" x14ac:dyDescent="0.25">
      <c r="A9309" s="264"/>
      <c r="B9309" s="49"/>
      <c r="C9309" s="264"/>
      <c r="D9309" s="264"/>
    </row>
    <row r="9310" spans="1:4" ht="15" x14ac:dyDescent="0.25">
      <c r="A9310" s="264"/>
      <c r="B9310" s="49"/>
      <c r="C9310" s="264"/>
      <c r="D9310" s="264"/>
    </row>
    <row r="9311" spans="1:4" ht="15" x14ac:dyDescent="0.25">
      <c r="A9311" s="264"/>
      <c r="B9311" s="49"/>
      <c r="C9311" s="264"/>
      <c r="D9311" s="264"/>
    </row>
    <row r="9312" spans="1:4" ht="15" x14ac:dyDescent="0.25">
      <c r="A9312" s="264"/>
      <c r="B9312" s="49"/>
      <c r="C9312" s="264"/>
      <c r="D9312" s="264"/>
    </row>
    <row r="9313" spans="1:4" ht="15" x14ac:dyDescent="0.25">
      <c r="A9313" s="264"/>
      <c r="B9313" s="49"/>
      <c r="C9313" s="264"/>
      <c r="D9313" s="264"/>
    </row>
    <row r="9314" spans="1:4" ht="15" x14ac:dyDescent="0.25">
      <c r="A9314" s="264"/>
      <c r="B9314" s="49"/>
      <c r="C9314" s="264"/>
      <c r="D9314" s="264"/>
    </row>
    <row r="9315" spans="1:4" ht="15" x14ac:dyDescent="0.25">
      <c r="A9315" s="264"/>
      <c r="B9315" s="49"/>
      <c r="C9315" s="264"/>
      <c r="D9315" s="264"/>
    </row>
    <row r="9316" spans="1:4" ht="15" x14ac:dyDescent="0.25">
      <c r="A9316" s="264"/>
      <c r="B9316" s="49"/>
      <c r="C9316" s="264"/>
      <c r="D9316" s="264"/>
    </row>
    <row r="9317" spans="1:4" ht="15" x14ac:dyDescent="0.25">
      <c r="A9317" s="264"/>
      <c r="B9317" s="49"/>
      <c r="C9317" s="264"/>
      <c r="D9317" s="264"/>
    </row>
    <row r="9318" spans="1:4" ht="15" x14ac:dyDescent="0.25">
      <c r="A9318" s="264"/>
      <c r="B9318" s="49"/>
      <c r="C9318" s="264"/>
      <c r="D9318" s="264"/>
    </row>
    <row r="9319" spans="1:4" ht="15" x14ac:dyDescent="0.25">
      <c r="A9319" s="264"/>
      <c r="B9319" s="49"/>
      <c r="C9319" s="264"/>
      <c r="D9319" s="264"/>
    </row>
    <row r="9320" spans="1:4" ht="15" x14ac:dyDescent="0.25">
      <c r="A9320" s="264"/>
      <c r="B9320" s="49"/>
      <c r="C9320" s="264"/>
      <c r="D9320" s="264"/>
    </row>
    <row r="9321" spans="1:4" ht="15" x14ac:dyDescent="0.25">
      <c r="A9321" s="264"/>
      <c r="B9321" s="49"/>
      <c r="C9321" s="264"/>
      <c r="D9321" s="264"/>
    </row>
    <row r="9322" spans="1:4" ht="15" x14ac:dyDescent="0.25">
      <c r="A9322" s="264"/>
      <c r="B9322" s="49"/>
      <c r="C9322" s="264"/>
      <c r="D9322" s="264"/>
    </row>
    <row r="9323" spans="1:4" ht="15" x14ac:dyDescent="0.25">
      <c r="A9323" s="264"/>
      <c r="B9323" s="49"/>
      <c r="C9323" s="264"/>
      <c r="D9323" s="264"/>
    </row>
    <row r="9324" spans="1:4" ht="15" x14ac:dyDescent="0.25">
      <c r="A9324" s="264"/>
      <c r="B9324" s="49"/>
      <c r="C9324" s="264"/>
      <c r="D9324" s="264"/>
    </row>
    <row r="9325" spans="1:4" ht="15" x14ac:dyDescent="0.25">
      <c r="A9325" s="264"/>
      <c r="B9325" s="49"/>
      <c r="C9325" s="264"/>
      <c r="D9325" s="264"/>
    </row>
    <row r="9326" spans="1:4" ht="15" x14ac:dyDescent="0.25">
      <c r="A9326" s="264"/>
      <c r="B9326" s="49"/>
      <c r="C9326" s="264"/>
      <c r="D9326" s="264"/>
    </row>
    <row r="9327" spans="1:4" ht="15" x14ac:dyDescent="0.25">
      <c r="A9327" s="264"/>
      <c r="B9327" s="49"/>
      <c r="C9327" s="264"/>
      <c r="D9327" s="264"/>
    </row>
    <row r="9328" spans="1:4" ht="15" x14ac:dyDescent="0.25">
      <c r="A9328" s="264"/>
      <c r="B9328" s="49"/>
      <c r="C9328" s="264"/>
      <c r="D9328" s="264"/>
    </row>
    <row r="9329" spans="1:4" ht="15" x14ac:dyDescent="0.25">
      <c r="A9329" s="264"/>
      <c r="B9329" s="49"/>
      <c r="C9329" s="264"/>
      <c r="D9329" s="264"/>
    </row>
    <row r="9330" spans="1:4" ht="15" x14ac:dyDescent="0.25">
      <c r="A9330" s="264"/>
      <c r="B9330" s="49"/>
      <c r="C9330" s="264"/>
      <c r="D9330" s="264"/>
    </row>
    <row r="9331" spans="1:4" ht="15" x14ac:dyDescent="0.25">
      <c r="A9331" s="264"/>
      <c r="B9331" s="49"/>
      <c r="C9331" s="264"/>
      <c r="D9331" s="264"/>
    </row>
    <row r="9332" spans="1:4" ht="15" x14ac:dyDescent="0.25">
      <c r="A9332" s="264"/>
      <c r="B9332" s="49"/>
      <c r="C9332" s="264"/>
      <c r="D9332" s="264"/>
    </row>
    <row r="9333" spans="1:4" ht="15" x14ac:dyDescent="0.25">
      <c r="A9333" s="264"/>
      <c r="B9333" s="49"/>
      <c r="C9333" s="264"/>
      <c r="D9333" s="264"/>
    </row>
    <row r="9334" spans="1:4" ht="15" x14ac:dyDescent="0.25">
      <c r="A9334" s="264"/>
      <c r="B9334" s="49"/>
      <c r="C9334" s="264"/>
      <c r="D9334" s="264"/>
    </row>
    <row r="9335" spans="1:4" ht="15" x14ac:dyDescent="0.25">
      <c r="A9335" s="264"/>
      <c r="B9335" s="49"/>
      <c r="C9335" s="264"/>
      <c r="D9335" s="264"/>
    </row>
    <row r="9336" spans="1:4" ht="15" x14ac:dyDescent="0.25">
      <c r="A9336" s="264"/>
      <c r="B9336" s="49"/>
      <c r="C9336" s="264"/>
      <c r="D9336" s="264"/>
    </row>
    <row r="9337" spans="1:4" ht="15" x14ac:dyDescent="0.25">
      <c r="A9337" s="264"/>
      <c r="B9337" s="49"/>
      <c r="C9337" s="264"/>
      <c r="D9337" s="264"/>
    </row>
    <row r="9338" spans="1:4" ht="15" x14ac:dyDescent="0.25">
      <c r="A9338" s="264"/>
      <c r="B9338" s="49"/>
      <c r="C9338" s="264"/>
      <c r="D9338" s="264"/>
    </row>
    <row r="9339" spans="1:4" ht="15" x14ac:dyDescent="0.25">
      <c r="A9339" s="264"/>
      <c r="B9339" s="49"/>
      <c r="C9339" s="264"/>
      <c r="D9339" s="264"/>
    </row>
    <row r="9340" spans="1:4" ht="15" x14ac:dyDescent="0.25">
      <c r="A9340" s="264"/>
      <c r="B9340" s="49"/>
      <c r="C9340" s="264"/>
      <c r="D9340" s="264"/>
    </row>
    <row r="9341" spans="1:4" ht="15" x14ac:dyDescent="0.25">
      <c r="A9341" s="264"/>
      <c r="B9341" s="49"/>
      <c r="C9341" s="264"/>
      <c r="D9341" s="264"/>
    </row>
    <row r="9342" spans="1:4" ht="15" x14ac:dyDescent="0.25">
      <c r="A9342" s="264"/>
      <c r="B9342" s="49"/>
      <c r="C9342" s="264"/>
      <c r="D9342" s="264"/>
    </row>
    <row r="9343" spans="1:4" ht="15" x14ac:dyDescent="0.25">
      <c r="A9343" s="264"/>
      <c r="B9343" s="49"/>
      <c r="C9343" s="264"/>
      <c r="D9343" s="264"/>
    </row>
    <row r="9344" spans="1:4" ht="15" x14ac:dyDescent="0.25">
      <c r="A9344" s="264"/>
      <c r="B9344" s="49"/>
      <c r="C9344" s="264"/>
      <c r="D9344" s="264"/>
    </row>
    <row r="9345" spans="1:4" ht="15" x14ac:dyDescent="0.25">
      <c r="A9345" s="264"/>
      <c r="B9345" s="49"/>
      <c r="C9345" s="264"/>
      <c r="D9345" s="264"/>
    </row>
    <row r="9346" spans="1:4" ht="15" x14ac:dyDescent="0.25">
      <c r="A9346" s="264"/>
      <c r="B9346" s="49"/>
      <c r="C9346" s="264"/>
      <c r="D9346" s="264"/>
    </row>
    <row r="9347" spans="1:4" ht="15" x14ac:dyDescent="0.25">
      <c r="A9347" s="264"/>
      <c r="B9347" s="49"/>
      <c r="C9347" s="264"/>
      <c r="D9347" s="264"/>
    </row>
    <row r="9348" spans="1:4" ht="15" x14ac:dyDescent="0.25">
      <c r="A9348" s="264"/>
      <c r="B9348" s="49"/>
      <c r="C9348" s="264"/>
      <c r="D9348" s="264"/>
    </row>
    <row r="9349" spans="1:4" ht="15" x14ac:dyDescent="0.25">
      <c r="A9349" s="264"/>
      <c r="B9349" s="49"/>
      <c r="C9349" s="264"/>
      <c r="D9349" s="264"/>
    </row>
    <row r="9350" spans="1:4" ht="15" x14ac:dyDescent="0.25">
      <c r="A9350" s="264"/>
      <c r="B9350" s="49"/>
      <c r="C9350" s="264"/>
      <c r="D9350" s="264"/>
    </row>
    <row r="9351" spans="1:4" ht="15" x14ac:dyDescent="0.25">
      <c r="A9351" s="264"/>
      <c r="B9351" s="49"/>
      <c r="C9351" s="264"/>
      <c r="D9351" s="264"/>
    </row>
    <row r="9352" spans="1:4" ht="15" x14ac:dyDescent="0.25">
      <c r="A9352" s="264"/>
      <c r="B9352" s="49"/>
      <c r="C9352" s="264"/>
      <c r="D9352" s="264"/>
    </row>
    <row r="9353" spans="1:4" ht="15" x14ac:dyDescent="0.25">
      <c r="A9353" s="264"/>
      <c r="B9353" s="49"/>
      <c r="C9353" s="264"/>
      <c r="D9353" s="264"/>
    </row>
    <row r="9354" spans="1:4" ht="15" x14ac:dyDescent="0.25">
      <c r="A9354" s="264"/>
      <c r="B9354" s="49"/>
      <c r="C9354" s="264"/>
      <c r="D9354" s="264"/>
    </row>
    <row r="9355" spans="1:4" ht="15" x14ac:dyDescent="0.25">
      <c r="A9355" s="264"/>
      <c r="B9355" s="49"/>
      <c r="C9355" s="264"/>
      <c r="D9355" s="264"/>
    </row>
    <row r="9356" spans="1:4" ht="15" x14ac:dyDescent="0.25">
      <c r="A9356" s="264"/>
      <c r="B9356" s="49"/>
      <c r="C9356" s="264"/>
      <c r="D9356" s="264"/>
    </row>
    <row r="9357" spans="1:4" ht="15" x14ac:dyDescent="0.25">
      <c r="A9357" s="264"/>
      <c r="B9357" s="49"/>
      <c r="C9357" s="264"/>
      <c r="D9357" s="264"/>
    </row>
    <row r="9358" spans="1:4" ht="15" x14ac:dyDescent="0.25">
      <c r="A9358" s="264"/>
      <c r="B9358" s="49"/>
      <c r="C9358" s="264"/>
      <c r="D9358" s="264"/>
    </row>
    <row r="9359" spans="1:4" ht="15" x14ac:dyDescent="0.25">
      <c r="A9359" s="264"/>
      <c r="B9359" s="49"/>
      <c r="C9359" s="264"/>
      <c r="D9359" s="264"/>
    </row>
    <row r="9360" spans="1:4" ht="15" x14ac:dyDescent="0.25">
      <c r="A9360" s="264"/>
      <c r="B9360" s="49"/>
      <c r="C9360" s="264"/>
      <c r="D9360" s="264"/>
    </row>
    <row r="9361" spans="1:4" ht="15" x14ac:dyDescent="0.25">
      <c r="A9361" s="264"/>
      <c r="B9361" s="49"/>
      <c r="C9361" s="264"/>
      <c r="D9361" s="264"/>
    </row>
    <row r="9362" spans="1:4" ht="15" x14ac:dyDescent="0.25">
      <c r="A9362" s="264"/>
      <c r="B9362" s="49"/>
      <c r="C9362" s="264"/>
      <c r="D9362" s="264"/>
    </row>
    <row r="9363" spans="1:4" ht="15" x14ac:dyDescent="0.25">
      <c r="A9363" s="264"/>
      <c r="B9363" s="49"/>
      <c r="C9363" s="264"/>
      <c r="D9363" s="264"/>
    </row>
    <row r="9364" spans="1:4" ht="15" x14ac:dyDescent="0.25">
      <c r="A9364" s="264"/>
      <c r="B9364" s="49"/>
      <c r="C9364" s="264"/>
      <c r="D9364" s="264"/>
    </row>
    <row r="9365" spans="1:4" ht="15" x14ac:dyDescent="0.25">
      <c r="A9365" s="264"/>
      <c r="B9365" s="49"/>
      <c r="C9365" s="264"/>
      <c r="D9365" s="264"/>
    </row>
    <row r="9366" spans="1:4" ht="15" x14ac:dyDescent="0.25">
      <c r="A9366" s="264"/>
      <c r="B9366" s="49"/>
      <c r="C9366" s="264"/>
      <c r="D9366" s="264"/>
    </row>
    <row r="9367" spans="1:4" ht="15" x14ac:dyDescent="0.25">
      <c r="A9367" s="264"/>
      <c r="B9367" s="49"/>
      <c r="C9367" s="264"/>
      <c r="D9367" s="264"/>
    </row>
    <row r="9368" spans="1:4" ht="15" x14ac:dyDescent="0.25">
      <c r="A9368" s="264"/>
      <c r="B9368" s="49"/>
      <c r="C9368" s="264"/>
      <c r="D9368" s="264"/>
    </row>
    <row r="9369" spans="1:4" ht="15" x14ac:dyDescent="0.25">
      <c r="A9369" s="264"/>
      <c r="B9369" s="49"/>
      <c r="C9369" s="264"/>
      <c r="D9369" s="264"/>
    </row>
    <row r="9370" spans="1:4" ht="15" x14ac:dyDescent="0.25">
      <c r="A9370" s="264"/>
      <c r="B9370" s="49"/>
      <c r="C9370" s="264"/>
      <c r="D9370" s="264"/>
    </row>
    <row r="9371" spans="1:4" ht="15" x14ac:dyDescent="0.25">
      <c r="A9371" s="264"/>
      <c r="B9371" s="49"/>
      <c r="C9371" s="264"/>
      <c r="D9371" s="264"/>
    </row>
    <row r="9372" spans="1:4" ht="15" x14ac:dyDescent="0.25">
      <c r="A9372" s="264"/>
      <c r="B9372" s="49"/>
      <c r="C9372" s="264"/>
      <c r="D9372" s="264"/>
    </row>
    <row r="9373" spans="1:4" ht="15" x14ac:dyDescent="0.25">
      <c r="A9373" s="264"/>
      <c r="B9373" s="49"/>
      <c r="C9373" s="264"/>
      <c r="D9373" s="264"/>
    </row>
    <row r="9374" spans="1:4" ht="15" x14ac:dyDescent="0.25">
      <c r="A9374" s="264"/>
      <c r="B9374" s="49"/>
      <c r="C9374" s="264"/>
      <c r="D9374" s="264"/>
    </row>
    <row r="9375" spans="1:4" ht="15" x14ac:dyDescent="0.25">
      <c r="A9375" s="264"/>
      <c r="B9375" s="49"/>
      <c r="C9375" s="264"/>
      <c r="D9375" s="264"/>
    </row>
    <row r="9376" spans="1:4" ht="15" x14ac:dyDescent="0.25">
      <c r="A9376" s="264"/>
      <c r="B9376" s="49"/>
      <c r="C9376" s="264"/>
      <c r="D9376" s="264"/>
    </row>
    <row r="9377" spans="1:4" ht="15" x14ac:dyDescent="0.25">
      <c r="A9377" s="264"/>
      <c r="B9377" s="49"/>
      <c r="C9377" s="264"/>
      <c r="D9377" s="264"/>
    </row>
    <row r="9378" spans="1:4" ht="15" x14ac:dyDescent="0.25">
      <c r="A9378" s="264"/>
      <c r="B9378" s="49"/>
      <c r="C9378" s="264"/>
      <c r="D9378" s="264"/>
    </row>
    <row r="9379" spans="1:4" ht="15" x14ac:dyDescent="0.25">
      <c r="A9379" s="264"/>
      <c r="B9379" s="49"/>
      <c r="C9379" s="264"/>
      <c r="D9379" s="264"/>
    </row>
    <row r="9380" spans="1:4" ht="15" x14ac:dyDescent="0.25">
      <c r="A9380" s="264"/>
      <c r="B9380" s="49"/>
      <c r="C9380" s="264"/>
      <c r="D9380" s="264"/>
    </row>
    <row r="9381" spans="1:4" ht="15" x14ac:dyDescent="0.25">
      <c r="A9381" s="264"/>
      <c r="B9381" s="49"/>
      <c r="C9381" s="264"/>
      <c r="D9381" s="264"/>
    </row>
    <row r="9382" spans="1:4" ht="15" x14ac:dyDescent="0.25">
      <c r="A9382" s="264"/>
      <c r="B9382" s="49"/>
      <c r="C9382" s="264"/>
      <c r="D9382" s="264"/>
    </row>
    <row r="9383" spans="1:4" ht="15" x14ac:dyDescent="0.25">
      <c r="A9383" s="264"/>
      <c r="B9383" s="49"/>
      <c r="C9383" s="264"/>
      <c r="D9383" s="264"/>
    </row>
    <row r="9384" spans="1:4" ht="15" x14ac:dyDescent="0.25">
      <c r="A9384" s="264"/>
      <c r="B9384" s="49"/>
      <c r="C9384" s="264"/>
      <c r="D9384" s="264"/>
    </row>
    <row r="9385" spans="1:4" ht="15" x14ac:dyDescent="0.25">
      <c r="A9385" s="264"/>
      <c r="B9385" s="49"/>
      <c r="C9385" s="264"/>
      <c r="D9385" s="264"/>
    </row>
    <row r="9386" spans="1:4" ht="15" x14ac:dyDescent="0.25">
      <c r="A9386" s="264"/>
      <c r="B9386" s="49"/>
      <c r="C9386" s="264"/>
      <c r="D9386" s="264"/>
    </row>
    <row r="9387" spans="1:4" ht="15" x14ac:dyDescent="0.25">
      <c r="A9387" s="264"/>
      <c r="B9387" s="49"/>
      <c r="C9387" s="264"/>
      <c r="D9387" s="264"/>
    </row>
    <row r="9388" spans="1:4" ht="15" x14ac:dyDescent="0.25">
      <c r="A9388" s="264"/>
      <c r="B9388" s="49"/>
      <c r="C9388" s="264"/>
      <c r="D9388" s="264"/>
    </row>
    <row r="9389" spans="1:4" ht="15" x14ac:dyDescent="0.25">
      <c r="A9389" s="264"/>
      <c r="B9389" s="49"/>
      <c r="C9389" s="264"/>
      <c r="D9389" s="264"/>
    </row>
    <row r="9390" spans="1:4" ht="15" x14ac:dyDescent="0.25">
      <c r="A9390" s="264"/>
      <c r="B9390" s="49"/>
      <c r="C9390" s="264"/>
      <c r="D9390" s="264"/>
    </row>
    <row r="9391" spans="1:4" ht="15" x14ac:dyDescent="0.25">
      <c r="A9391" s="264"/>
      <c r="B9391" s="49"/>
      <c r="C9391" s="264"/>
      <c r="D9391" s="264"/>
    </row>
    <row r="9392" spans="1:4" ht="15" x14ac:dyDescent="0.25">
      <c r="A9392" s="264"/>
      <c r="B9392" s="49"/>
      <c r="C9392" s="264"/>
      <c r="D9392" s="264"/>
    </row>
    <row r="9393" spans="1:4" ht="15" x14ac:dyDescent="0.25">
      <c r="A9393" s="264"/>
      <c r="B9393" s="49"/>
      <c r="C9393" s="264"/>
      <c r="D9393" s="264"/>
    </row>
    <row r="9394" spans="1:4" ht="15" x14ac:dyDescent="0.25">
      <c r="A9394" s="264"/>
      <c r="B9394" s="49"/>
      <c r="C9394" s="264"/>
      <c r="D9394" s="264"/>
    </row>
    <row r="9395" spans="1:4" ht="15" x14ac:dyDescent="0.25">
      <c r="A9395" s="264"/>
      <c r="B9395" s="49"/>
      <c r="C9395" s="264"/>
      <c r="D9395" s="264"/>
    </row>
    <row r="9396" spans="1:4" ht="15" x14ac:dyDescent="0.25">
      <c r="A9396" s="264"/>
      <c r="B9396" s="49"/>
      <c r="C9396" s="264"/>
      <c r="D9396" s="264"/>
    </row>
    <row r="9397" spans="1:4" ht="15" x14ac:dyDescent="0.25">
      <c r="A9397" s="264"/>
      <c r="B9397" s="49"/>
      <c r="C9397" s="264"/>
      <c r="D9397" s="264"/>
    </row>
    <row r="9398" spans="1:4" ht="15" x14ac:dyDescent="0.25">
      <c r="A9398" s="264"/>
      <c r="B9398" s="49"/>
      <c r="C9398" s="264"/>
      <c r="D9398" s="264"/>
    </row>
    <row r="9399" spans="1:4" ht="15" x14ac:dyDescent="0.25">
      <c r="A9399" s="264"/>
      <c r="B9399" s="49"/>
      <c r="C9399" s="264"/>
      <c r="D9399" s="264"/>
    </row>
    <row r="9400" spans="1:4" ht="15" x14ac:dyDescent="0.25">
      <c r="A9400" s="264"/>
      <c r="B9400" s="49"/>
      <c r="C9400" s="264"/>
      <c r="D9400" s="264"/>
    </row>
    <row r="9401" spans="1:4" ht="15" x14ac:dyDescent="0.25">
      <c r="A9401" s="264"/>
      <c r="B9401" s="49"/>
      <c r="C9401" s="264"/>
      <c r="D9401" s="264"/>
    </row>
    <row r="9402" spans="1:4" ht="15" x14ac:dyDescent="0.25">
      <c r="A9402" s="264"/>
      <c r="B9402" s="49"/>
      <c r="C9402" s="264"/>
      <c r="D9402" s="264"/>
    </row>
    <row r="9403" spans="1:4" ht="15" x14ac:dyDescent="0.25">
      <c r="A9403" s="264"/>
      <c r="B9403" s="49"/>
      <c r="C9403" s="264"/>
      <c r="D9403" s="264"/>
    </row>
    <row r="9404" spans="1:4" ht="15" x14ac:dyDescent="0.25">
      <c r="A9404" s="264"/>
      <c r="B9404" s="49"/>
      <c r="C9404" s="264"/>
      <c r="D9404" s="264"/>
    </row>
    <row r="9405" spans="1:4" ht="15" x14ac:dyDescent="0.25">
      <c r="A9405" s="264"/>
      <c r="B9405" s="49"/>
      <c r="C9405" s="264"/>
      <c r="D9405" s="264"/>
    </row>
    <row r="9406" spans="1:4" ht="15" x14ac:dyDescent="0.25">
      <c r="A9406" s="264"/>
      <c r="B9406" s="49"/>
      <c r="C9406" s="264"/>
      <c r="D9406" s="264"/>
    </row>
    <row r="9407" spans="1:4" ht="15" x14ac:dyDescent="0.25">
      <c r="A9407" s="264"/>
      <c r="B9407" s="49"/>
      <c r="C9407" s="264"/>
      <c r="D9407" s="264"/>
    </row>
    <row r="9408" spans="1:4" ht="15" x14ac:dyDescent="0.25">
      <c r="A9408" s="264"/>
      <c r="B9408" s="49"/>
      <c r="C9408" s="264"/>
      <c r="D9408" s="264"/>
    </row>
    <row r="9409" spans="1:4" ht="15" x14ac:dyDescent="0.25">
      <c r="A9409" s="264"/>
      <c r="B9409" s="49"/>
      <c r="C9409" s="264"/>
      <c r="D9409" s="264"/>
    </row>
    <row r="9410" spans="1:4" ht="15" x14ac:dyDescent="0.25">
      <c r="A9410" s="264"/>
      <c r="B9410" s="49"/>
      <c r="C9410" s="264"/>
      <c r="D9410" s="264"/>
    </row>
    <row r="9411" spans="1:4" ht="15" x14ac:dyDescent="0.25">
      <c r="A9411" s="264"/>
      <c r="B9411" s="49"/>
      <c r="C9411" s="264"/>
      <c r="D9411" s="264"/>
    </row>
    <row r="9412" spans="1:4" ht="15" x14ac:dyDescent="0.25">
      <c r="A9412" s="264"/>
      <c r="B9412" s="49"/>
      <c r="C9412" s="264"/>
      <c r="D9412" s="264"/>
    </row>
    <row r="9413" spans="1:4" ht="15" x14ac:dyDescent="0.25">
      <c r="A9413" s="264"/>
      <c r="B9413" s="49"/>
      <c r="C9413" s="264"/>
      <c r="D9413" s="264"/>
    </row>
    <row r="9414" spans="1:4" ht="15" x14ac:dyDescent="0.25">
      <c r="A9414" s="264"/>
      <c r="B9414" s="49"/>
      <c r="C9414" s="264"/>
      <c r="D9414" s="264"/>
    </row>
    <row r="9415" spans="1:4" ht="15" x14ac:dyDescent="0.25">
      <c r="A9415" s="264"/>
      <c r="B9415" s="49"/>
      <c r="C9415" s="264"/>
      <c r="D9415" s="264"/>
    </row>
    <row r="9416" spans="1:4" ht="15" x14ac:dyDescent="0.25">
      <c r="A9416" s="264"/>
      <c r="B9416" s="49"/>
      <c r="C9416" s="264"/>
      <c r="D9416" s="264"/>
    </row>
    <row r="9417" spans="1:4" ht="15" x14ac:dyDescent="0.25">
      <c r="A9417" s="264"/>
      <c r="B9417" s="49"/>
      <c r="C9417" s="264"/>
      <c r="D9417" s="264"/>
    </row>
    <row r="9418" spans="1:4" ht="15" x14ac:dyDescent="0.25">
      <c r="A9418" s="264"/>
      <c r="B9418" s="49"/>
      <c r="C9418" s="264"/>
      <c r="D9418" s="264"/>
    </row>
    <row r="9419" spans="1:4" ht="15" x14ac:dyDescent="0.25">
      <c r="A9419" s="264"/>
      <c r="B9419" s="49"/>
      <c r="C9419" s="264"/>
      <c r="D9419" s="264"/>
    </row>
    <row r="9420" spans="1:4" ht="15" x14ac:dyDescent="0.25">
      <c r="A9420" s="264"/>
      <c r="B9420" s="49"/>
      <c r="C9420" s="264"/>
      <c r="D9420" s="264"/>
    </row>
    <row r="9421" spans="1:4" ht="15" x14ac:dyDescent="0.25">
      <c r="A9421" s="264"/>
      <c r="B9421" s="49"/>
      <c r="C9421" s="264"/>
      <c r="D9421" s="264"/>
    </row>
    <row r="9422" spans="1:4" ht="15" x14ac:dyDescent="0.25">
      <c r="A9422" s="264"/>
      <c r="B9422" s="49"/>
      <c r="C9422" s="264"/>
      <c r="D9422" s="264"/>
    </row>
    <row r="9423" spans="1:4" ht="15" x14ac:dyDescent="0.25">
      <c r="A9423" s="264"/>
      <c r="B9423" s="49"/>
      <c r="C9423" s="264"/>
      <c r="D9423" s="264"/>
    </row>
    <row r="9424" spans="1:4" ht="15" x14ac:dyDescent="0.25">
      <c r="A9424" s="264"/>
      <c r="B9424" s="49"/>
      <c r="C9424" s="264"/>
      <c r="D9424" s="264"/>
    </row>
    <row r="9425" spans="1:4" ht="15" x14ac:dyDescent="0.25">
      <c r="A9425" s="264"/>
      <c r="B9425" s="49"/>
      <c r="C9425" s="264"/>
      <c r="D9425" s="264"/>
    </row>
    <row r="9426" spans="1:4" ht="15" x14ac:dyDescent="0.25">
      <c r="A9426" s="264"/>
      <c r="B9426" s="49"/>
      <c r="C9426" s="264"/>
      <c r="D9426" s="264"/>
    </row>
    <row r="9427" spans="1:4" ht="15" x14ac:dyDescent="0.25">
      <c r="A9427" s="264"/>
      <c r="B9427" s="49"/>
      <c r="C9427" s="264"/>
      <c r="D9427" s="264"/>
    </row>
    <row r="9428" spans="1:4" ht="15" x14ac:dyDescent="0.25">
      <c r="A9428" s="264"/>
      <c r="B9428" s="49"/>
      <c r="C9428" s="264"/>
      <c r="D9428" s="264"/>
    </row>
    <row r="9429" spans="1:4" ht="15" x14ac:dyDescent="0.25">
      <c r="A9429" s="264"/>
      <c r="B9429" s="49"/>
      <c r="C9429" s="264"/>
      <c r="D9429" s="264"/>
    </row>
    <row r="9430" spans="1:4" ht="15" x14ac:dyDescent="0.25">
      <c r="A9430" s="264"/>
      <c r="B9430" s="49"/>
      <c r="C9430" s="264"/>
      <c r="D9430" s="264"/>
    </row>
    <row r="9431" spans="1:4" ht="15" x14ac:dyDescent="0.25">
      <c r="A9431" s="264"/>
      <c r="B9431" s="49"/>
      <c r="C9431" s="264"/>
      <c r="D9431" s="264"/>
    </row>
    <row r="9432" spans="1:4" ht="15" x14ac:dyDescent="0.25">
      <c r="A9432" s="264"/>
      <c r="B9432" s="49"/>
      <c r="C9432" s="264"/>
      <c r="D9432" s="264"/>
    </row>
    <row r="9433" spans="1:4" ht="15" x14ac:dyDescent="0.25">
      <c r="A9433" s="264"/>
      <c r="B9433" s="49"/>
      <c r="C9433" s="264"/>
      <c r="D9433" s="264"/>
    </row>
    <row r="9434" spans="1:4" ht="15" x14ac:dyDescent="0.25">
      <c r="A9434" s="264"/>
      <c r="B9434" s="49"/>
      <c r="C9434" s="264"/>
      <c r="D9434" s="264"/>
    </row>
    <row r="9435" spans="1:4" ht="15" x14ac:dyDescent="0.25">
      <c r="A9435" s="264"/>
      <c r="B9435" s="49"/>
      <c r="C9435" s="264"/>
      <c r="D9435" s="264"/>
    </row>
    <row r="9436" spans="1:4" ht="15" x14ac:dyDescent="0.25">
      <c r="A9436" s="264"/>
      <c r="B9436" s="49"/>
      <c r="C9436" s="264"/>
      <c r="D9436" s="264"/>
    </row>
    <row r="9437" spans="1:4" ht="15" x14ac:dyDescent="0.25">
      <c r="A9437" s="264"/>
      <c r="B9437" s="49"/>
      <c r="C9437" s="264"/>
      <c r="D9437" s="264"/>
    </row>
    <row r="9438" spans="1:4" ht="15" x14ac:dyDescent="0.25">
      <c r="A9438" s="264"/>
      <c r="B9438" s="49"/>
      <c r="C9438" s="264"/>
      <c r="D9438" s="264"/>
    </row>
    <row r="9439" spans="1:4" ht="15" x14ac:dyDescent="0.25">
      <c r="A9439" s="264"/>
      <c r="B9439" s="49"/>
      <c r="C9439" s="264"/>
      <c r="D9439" s="264"/>
    </row>
    <row r="9440" spans="1:4" ht="15" x14ac:dyDescent="0.25">
      <c r="A9440" s="264"/>
      <c r="B9440" s="49"/>
      <c r="C9440" s="264"/>
      <c r="D9440" s="264"/>
    </row>
    <row r="9441" spans="1:4" ht="15" x14ac:dyDescent="0.25">
      <c r="A9441" s="264"/>
      <c r="B9441" s="49"/>
      <c r="C9441" s="264"/>
      <c r="D9441" s="264"/>
    </row>
    <row r="9442" spans="1:4" ht="15" x14ac:dyDescent="0.25">
      <c r="A9442" s="264"/>
      <c r="B9442" s="49"/>
      <c r="C9442" s="264"/>
      <c r="D9442" s="264"/>
    </row>
    <row r="9443" spans="1:4" ht="15" x14ac:dyDescent="0.25">
      <c r="A9443" s="264"/>
      <c r="B9443" s="49"/>
      <c r="C9443" s="264"/>
      <c r="D9443" s="264"/>
    </row>
    <row r="9444" spans="1:4" ht="15" x14ac:dyDescent="0.25">
      <c r="A9444" s="264"/>
      <c r="B9444" s="49"/>
      <c r="C9444" s="264"/>
      <c r="D9444" s="264"/>
    </row>
    <row r="9445" spans="1:4" ht="15" x14ac:dyDescent="0.25">
      <c r="A9445" s="264"/>
      <c r="B9445" s="49"/>
      <c r="C9445" s="264"/>
      <c r="D9445" s="264"/>
    </row>
    <row r="9446" spans="1:4" ht="15" x14ac:dyDescent="0.25">
      <c r="A9446" s="264"/>
      <c r="B9446" s="49"/>
      <c r="C9446" s="264"/>
      <c r="D9446" s="264"/>
    </row>
    <row r="9447" spans="1:4" ht="15" x14ac:dyDescent="0.25">
      <c r="A9447" s="264"/>
      <c r="B9447" s="49"/>
      <c r="C9447" s="264"/>
      <c r="D9447" s="264"/>
    </row>
    <row r="9448" spans="1:4" ht="15" x14ac:dyDescent="0.25">
      <c r="A9448" s="264"/>
      <c r="B9448" s="49"/>
      <c r="C9448" s="264"/>
      <c r="D9448" s="264"/>
    </row>
    <row r="9449" spans="1:4" ht="15" x14ac:dyDescent="0.25">
      <c r="A9449" s="264"/>
      <c r="B9449" s="49"/>
      <c r="C9449" s="264"/>
      <c r="D9449" s="264"/>
    </row>
    <row r="9450" spans="1:4" ht="15" x14ac:dyDescent="0.25">
      <c r="A9450" s="264"/>
      <c r="B9450" s="49"/>
      <c r="C9450" s="264"/>
      <c r="D9450" s="264"/>
    </row>
    <row r="9451" spans="1:4" ht="15" x14ac:dyDescent="0.25">
      <c r="A9451" s="264"/>
      <c r="B9451" s="49"/>
      <c r="C9451" s="264"/>
      <c r="D9451" s="264"/>
    </row>
    <row r="9452" spans="1:4" ht="15" x14ac:dyDescent="0.25">
      <c r="A9452" s="264"/>
      <c r="B9452" s="49"/>
      <c r="C9452" s="264"/>
      <c r="D9452" s="264"/>
    </row>
    <row r="9453" spans="1:4" ht="15" x14ac:dyDescent="0.25">
      <c r="A9453" s="264"/>
      <c r="B9453" s="49"/>
      <c r="C9453" s="264"/>
      <c r="D9453" s="264"/>
    </row>
    <row r="9454" spans="1:4" ht="15" x14ac:dyDescent="0.25">
      <c r="A9454" s="264"/>
      <c r="B9454" s="49"/>
      <c r="C9454" s="264"/>
      <c r="D9454" s="264"/>
    </row>
    <row r="9455" spans="1:4" ht="15" x14ac:dyDescent="0.25">
      <c r="A9455" s="264"/>
      <c r="B9455" s="49"/>
      <c r="C9455" s="264"/>
      <c r="D9455" s="264"/>
    </row>
    <row r="9456" spans="1:4" ht="15" x14ac:dyDescent="0.25">
      <c r="A9456" s="264"/>
      <c r="B9456" s="49"/>
      <c r="C9456" s="264"/>
      <c r="D9456" s="264"/>
    </row>
    <row r="9457" spans="1:4" ht="15" x14ac:dyDescent="0.25">
      <c r="A9457" s="264"/>
      <c r="B9457" s="49"/>
      <c r="C9457" s="264"/>
      <c r="D9457" s="264"/>
    </row>
    <row r="9458" spans="1:4" ht="15" x14ac:dyDescent="0.25">
      <c r="A9458" s="264"/>
      <c r="B9458" s="49"/>
      <c r="C9458" s="264"/>
      <c r="D9458" s="264"/>
    </row>
    <row r="9459" spans="1:4" ht="15" x14ac:dyDescent="0.25">
      <c r="A9459" s="264"/>
      <c r="B9459" s="49"/>
      <c r="C9459" s="264"/>
      <c r="D9459" s="264"/>
    </row>
    <row r="9460" spans="1:4" ht="15" x14ac:dyDescent="0.25">
      <c r="A9460" s="264"/>
      <c r="B9460" s="49"/>
      <c r="C9460" s="264"/>
      <c r="D9460" s="264"/>
    </row>
    <row r="9461" spans="1:4" ht="15" x14ac:dyDescent="0.25">
      <c r="A9461" s="264"/>
      <c r="B9461" s="49"/>
      <c r="C9461" s="264"/>
      <c r="D9461" s="264"/>
    </row>
    <row r="9462" spans="1:4" ht="15" x14ac:dyDescent="0.25">
      <c r="A9462" s="264"/>
      <c r="B9462" s="49"/>
      <c r="C9462" s="264"/>
      <c r="D9462" s="264"/>
    </row>
    <row r="9463" spans="1:4" ht="15" x14ac:dyDescent="0.25">
      <c r="A9463" s="264"/>
      <c r="B9463" s="49"/>
      <c r="C9463" s="264"/>
      <c r="D9463" s="264"/>
    </row>
    <row r="9464" spans="1:4" ht="15" x14ac:dyDescent="0.25">
      <c r="A9464" s="264"/>
      <c r="B9464" s="49"/>
      <c r="C9464" s="264"/>
      <c r="D9464" s="264"/>
    </row>
    <row r="9465" spans="1:4" ht="15" x14ac:dyDescent="0.25">
      <c r="A9465" s="264"/>
      <c r="B9465" s="49"/>
      <c r="C9465" s="264"/>
      <c r="D9465" s="264"/>
    </row>
    <row r="9466" spans="1:4" ht="15" x14ac:dyDescent="0.25">
      <c r="A9466" s="264"/>
      <c r="B9466" s="49"/>
      <c r="C9466" s="264"/>
      <c r="D9466" s="264"/>
    </row>
    <row r="9467" spans="1:4" ht="15" x14ac:dyDescent="0.25">
      <c r="A9467" s="264"/>
      <c r="B9467" s="49"/>
      <c r="C9467" s="264"/>
      <c r="D9467" s="264"/>
    </row>
    <row r="9468" spans="1:4" ht="15" x14ac:dyDescent="0.25">
      <c r="A9468" s="264"/>
      <c r="B9468" s="49"/>
      <c r="C9468" s="264"/>
      <c r="D9468" s="264"/>
    </row>
    <row r="9469" spans="1:4" ht="15" x14ac:dyDescent="0.25">
      <c r="A9469" s="264"/>
      <c r="B9469" s="49"/>
      <c r="C9469" s="264"/>
      <c r="D9469" s="264"/>
    </row>
    <row r="9470" spans="1:4" ht="15" x14ac:dyDescent="0.25">
      <c r="A9470" s="264"/>
      <c r="B9470" s="49"/>
      <c r="C9470" s="264"/>
      <c r="D9470" s="264"/>
    </row>
    <row r="9471" spans="1:4" ht="15" x14ac:dyDescent="0.25">
      <c r="A9471" s="264"/>
      <c r="B9471" s="49"/>
      <c r="C9471" s="264"/>
      <c r="D9471" s="264"/>
    </row>
    <row r="9472" spans="1:4" ht="15" x14ac:dyDescent="0.25">
      <c r="A9472" s="264"/>
      <c r="B9472" s="49"/>
      <c r="C9472" s="264"/>
      <c r="D9472" s="264"/>
    </row>
    <row r="9473" spans="1:4" ht="15" x14ac:dyDescent="0.25">
      <c r="A9473" s="264"/>
      <c r="B9473" s="49"/>
      <c r="C9473" s="264"/>
      <c r="D9473" s="264"/>
    </row>
    <row r="9474" spans="1:4" ht="15" x14ac:dyDescent="0.25">
      <c r="A9474" s="264"/>
      <c r="B9474" s="49"/>
      <c r="C9474" s="264"/>
      <c r="D9474" s="264"/>
    </row>
    <row r="9475" spans="1:4" ht="15" x14ac:dyDescent="0.25">
      <c r="A9475" s="264"/>
      <c r="B9475" s="49"/>
      <c r="C9475" s="264"/>
      <c r="D9475" s="264"/>
    </row>
    <row r="9476" spans="1:4" ht="15" x14ac:dyDescent="0.25">
      <c r="A9476" s="264"/>
      <c r="B9476" s="49"/>
      <c r="C9476" s="264"/>
      <c r="D9476" s="264"/>
    </row>
    <row r="9477" spans="1:4" ht="15" x14ac:dyDescent="0.25">
      <c r="A9477" s="264"/>
      <c r="B9477" s="49"/>
      <c r="C9477" s="264"/>
      <c r="D9477" s="264"/>
    </row>
    <row r="9478" spans="1:4" ht="15" x14ac:dyDescent="0.25">
      <c r="A9478" s="264"/>
      <c r="B9478" s="49"/>
      <c r="C9478" s="264"/>
      <c r="D9478" s="264"/>
    </row>
    <row r="9479" spans="1:4" ht="15" x14ac:dyDescent="0.25">
      <c r="A9479" s="264"/>
      <c r="B9479" s="49"/>
      <c r="C9479" s="264"/>
      <c r="D9479" s="264"/>
    </row>
    <row r="9480" spans="1:4" ht="15" x14ac:dyDescent="0.25">
      <c r="A9480" s="264"/>
      <c r="B9480" s="49"/>
      <c r="C9480" s="264"/>
      <c r="D9480" s="264"/>
    </row>
    <row r="9481" spans="1:4" ht="15" x14ac:dyDescent="0.25">
      <c r="A9481" s="264"/>
      <c r="B9481" s="49"/>
      <c r="C9481" s="264"/>
      <c r="D9481" s="264"/>
    </row>
    <row r="9482" spans="1:4" ht="15" x14ac:dyDescent="0.25">
      <c r="A9482" s="264"/>
      <c r="B9482" s="49"/>
      <c r="C9482" s="264"/>
      <c r="D9482" s="264"/>
    </row>
    <row r="9483" spans="1:4" ht="15" x14ac:dyDescent="0.25">
      <c r="A9483" s="264"/>
      <c r="B9483" s="49"/>
      <c r="C9483" s="264"/>
      <c r="D9483" s="264"/>
    </row>
    <row r="9484" spans="1:4" ht="15" x14ac:dyDescent="0.25">
      <c r="A9484" s="264"/>
      <c r="B9484" s="49"/>
      <c r="C9484" s="264"/>
      <c r="D9484" s="264"/>
    </row>
    <row r="9485" spans="1:4" ht="15" x14ac:dyDescent="0.25">
      <c r="A9485" s="264"/>
      <c r="B9485" s="49"/>
      <c r="C9485" s="264"/>
      <c r="D9485" s="264"/>
    </row>
    <row r="9486" spans="1:4" ht="15" x14ac:dyDescent="0.25">
      <c r="A9486" s="264"/>
      <c r="B9486" s="49"/>
      <c r="C9486" s="264"/>
      <c r="D9486" s="264"/>
    </row>
    <row r="9487" spans="1:4" ht="15" x14ac:dyDescent="0.25">
      <c r="A9487" s="264"/>
      <c r="B9487" s="49"/>
      <c r="C9487" s="264"/>
      <c r="D9487" s="264"/>
    </row>
    <row r="9488" spans="1:4" ht="15" x14ac:dyDescent="0.25">
      <c r="A9488" s="264"/>
      <c r="B9488" s="49"/>
      <c r="C9488" s="264"/>
      <c r="D9488" s="264"/>
    </row>
    <row r="9489" spans="1:4" ht="15" x14ac:dyDescent="0.25">
      <c r="A9489" s="264"/>
      <c r="B9489" s="49"/>
      <c r="C9489" s="264"/>
      <c r="D9489" s="264"/>
    </row>
    <row r="9490" spans="1:4" ht="15" x14ac:dyDescent="0.25">
      <c r="A9490" s="264"/>
      <c r="B9490" s="49"/>
      <c r="C9490" s="264"/>
      <c r="D9490" s="264"/>
    </row>
    <row r="9491" spans="1:4" ht="15" x14ac:dyDescent="0.25">
      <c r="A9491" s="264"/>
      <c r="B9491" s="49"/>
      <c r="C9491" s="264"/>
      <c r="D9491" s="264"/>
    </row>
    <row r="9492" spans="1:4" ht="15" x14ac:dyDescent="0.25">
      <c r="A9492" s="264"/>
      <c r="B9492" s="49"/>
      <c r="C9492" s="264"/>
      <c r="D9492" s="264"/>
    </row>
    <row r="9493" spans="1:4" ht="15" x14ac:dyDescent="0.25">
      <c r="A9493" s="264"/>
      <c r="B9493" s="49"/>
      <c r="C9493" s="264"/>
      <c r="D9493" s="264"/>
    </row>
    <row r="9494" spans="1:4" ht="15" x14ac:dyDescent="0.25">
      <c r="A9494" s="264"/>
      <c r="B9494" s="49"/>
      <c r="C9494" s="264"/>
      <c r="D9494" s="264"/>
    </row>
    <row r="9495" spans="1:4" ht="15" x14ac:dyDescent="0.25">
      <c r="A9495" s="264"/>
      <c r="B9495" s="49"/>
      <c r="C9495" s="264"/>
      <c r="D9495" s="264"/>
    </row>
    <row r="9496" spans="1:4" ht="15" x14ac:dyDescent="0.25">
      <c r="A9496" s="264"/>
      <c r="B9496" s="49"/>
      <c r="C9496" s="264"/>
      <c r="D9496" s="264"/>
    </row>
    <row r="9497" spans="1:4" ht="15" x14ac:dyDescent="0.25">
      <c r="A9497" s="264"/>
      <c r="B9497" s="49"/>
      <c r="C9497" s="264"/>
      <c r="D9497" s="264"/>
    </row>
    <row r="9498" spans="1:4" ht="15" x14ac:dyDescent="0.25">
      <c r="A9498" s="264"/>
      <c r="B9498" s="49"/>
      <c r="C9498" s="264"/>
      <c r="D9498" s="264"/>
    </row>
    <row r="9499" spans="1:4" ht="15" x14ac:dyDescent="0.25">
      <c r="A9499" s="264"/>
      <c r="B9499" s="49"/>
      <c r="C9499" s="264"/>
      <c r="D9499" s="264"/>
    </row>
    <row r="9500" spans="1:4" ht="15" x14ac:dyDescent="0.25">
      <c r="A9500" s="264"/>
      <c r="B9500" s="49"/>
      <c r="C9500" s="264"/>
      <c r="D9500" s="264"/>
    </row>
    <row r="9501" spans="1:4" ht="15" x14ac:dyDescent="0.25">
      <c r="A9501" s="264"/>
      <c r="B9501" s="49"/>
      <c r="C9501" s="264"/>
      <c r="D9501" s="264"/>
    </row>
    <row r="9502" spans="1:4" ht="15" x14ac:dyDescent="0.25">
      <c r="A9502" s="264"/>
      <c r="B9502" s="49"/>
      <c r="C9502" s="264"/>
      <c r="D9502" s="264"/>
    </row>
    <row r="9503" spans="1:4" ht="15" x14ac:dyDescent="0.25">
      <c r="A9503" s="264"/>
      <c r="B9503" s="49"/>
      <c r="C9503" s="264"/>
      <c r="D9503" s="264"/>
    </row>
    <row r="9504" spans="1:4" ht="15" x14ac:dyDescent="0.25">
      <c r="A9504" s="264"/>
      <c r="B9504" s="49"/>
      <c r="C9504" s="264"/>
      <c r="D9504" s="264"/>
    </row>
    <row r="9505" spans="1:4" ht="15" x14ac:dyDescent="0.25">
      <c r="A9505" s="264"/>
      <c r="B9505" s="49"/>
      <c r="C9505" s="264"/>
      <c r="D9505" s="264"/>
    </row>
    <row r="9506" spans="1:4" ht="15" x14ac:dyDescent="0.25">
      <c r="A9506" s="264"/>
      <c r="B9506" s="49"/>
      <c r="C9506" s="264"/>
      <c r="D9506" s="264"/>
    </row>
    <row r="9507" spans="1:4" ht="15" x14ac:dyDescent="0.25">
      <c r="A9507" s="264"/>
      <c r="B9507" s="49"/>
      <c r="C9507" s="264"/>
      <c r="D9507" s="264"/>
    </row>
    <row r="9508" spans="1:4" ht="15" x14ac:dyDescent="0.25">
      <c r="A9508" s="264"/>
      <c r="B9508" s="49"/>
      <c r="C9508" s="264"/>
      <c r="D9508" s="264"/>
    </row>
    <row r="9509" spans="1:4" ht="15" x14ac:dyDescent="0.25">
      <c r="A9509" s="264"/>
      <c r="B9509" s="49"/>
      <c r="C9509" s="264"/>
      <c r="D9509" s="264"/>
    </row>
    <row r="9510" spans="1:4" ht="15" x14ac:dyDescent="0.25">
      <c r="A9510" s="264"/>
      <c r="B9510" s="49"/>
      <c r="C9510" s="264"/>
      <c r="D9510" s="264"/>
    </row>
    <row r="9511" spans="1:4" ht="15" x14ac:dyDescent="0.25">
      <c r="A9511" s="264"/>
      <c r="B9511" s="49"/>
      <c r="C9511" s="264"/>
      <c r="D9511" s="264"/>
    </row>
    <row r="9512" spans="1:4" ht="15" x14ac:dyDescent="0.25">
      <c r="A9512" s="264"/>
      <c r="B9512" s="49"/>
      <c r="C9512" s="264"/>
      <c r="D9512" s="264"/>
    </row>
    <row r="9513" spans="1:4" ht="15" x14ac:dyDescent="0.25">
      <c r="A9513" s="264"/>
      <c r="B9513" s="49"/>
      <c r="C9513" s="264"/>
      <c r="D9513" s="264"/>
    </row>
    <row r="9514" spans="1:4" ht="15" x14ac:dyDescent="0.25">
      <c r="A9514" s="264"/>
      <c r="B9514" s="49"/>
      <c r="C9514" s="264"/>
      <c r="D9514" s="264"/>
    </row>
    <row r="9515" spans="1:4" ht="15" x14ac:dyDescent="0.25">
      <c r="A9515" s="264"/>
      <c r="B9515" s="49"/>
      <c r="C9515" s="264"/>
      <c r="D9515" s="264"/>
    </row>
    <row r="9516" spans="1:4" ht="15" x14ac:dyDescent="0.25">
      <c r="A9516" s="264"/>
      <c r="B9516" s="49"/>
      <c r="C9516" s="264"/>
      <c r="D9516" s="264"/>
    </row>
    <row r="9517" spans="1:4" ht="15" x14ac:dyDescent="0.25">
      <c r="A9517" s="264"/>
      <c r="B9517" s="49"/>
      <c r="C9517" s="264"/>
      <c r="D9517" s="264"/>
    </row>
    <row r="9518" spans="1:4" ht="15" x14ac:dyDescent="0.25">
      <c r="A9518" s="264"/>
      <c r="B9518" s="49"/>
      <c r="C9518" s="264"/>
      <c r="D9518" s="264"/>
    </row>
    <row r="9519" spans="1:4" ht="15" x14ac:dyDescent="0.25">
      <c r="A9519" s="264"/>
      <c r="B9519" s="49"/>
      <c r="C9519" s="264"/>
      <c r="D9519" s="264"/>
    </row>
    <row r="9520" spans="1:4" ht="15" x14ac:dyDescent="0.25">
      <c r="A9520" s="264"/>
      <c r="B9520" s="49"/>
      <c r="C9520" s="264"/>
      <c r="D9520" s="264"/>
    </row>
    <row r="9521" spans="1:4" ht="15" x14ac:dyDescent="0.25">
      <c r="A9521" s="264"/>
      <c r="B9521" s="49"/>
      <c r="C9521" s="264"/>
      <c r="D9521" s="264"/>
    </row>
    <row r="9522" spans="1:4" ht="15" x14ac:dyDescent="0.25">
      <c r="A9522" s="264"/>
      <c r="B9522" s="49"/>
      <c r="C9522" s="264"/>
      <c r="D9522" s="264"/>
    </row>
    <row r="9523" spans="1:4" ht="15" x14ac:dyDescent="0.25">
      <c r="A9523" s="264"/>
      <c r="B9523" s="49"/>
      <c r="C9523" s="264"/>
      <c r="D9523" s="264"/>
    </row>
    <row r="9524" spans="1:4" ht="15" x14ac:dyDescent="0.25">
      <c r="A9524" s="264"/>
      <c r="B9524" s="49"/>
      <c r="C9524" s="264"/>
      <c r="D9524" s="264"/>
    </row>
    <row r="9525" spans="1:4" ht="15" x14ac:dyDescent="0.25">
      <c r="A9525" s="264"/>
      <c r="B9525" s="49"/>
      <c r="C9525" s="264"/>
      <c r="D9525" s="264"/>
    </row>
    <row r="9526" spans="1:4" ht="15" x14ac:dyDescent="0.25">
      <c r="A9526" s="264"/>
      <c r="B9526" s="49"/>
      <c r="C9526" s="264"/>
      <c r="D9526" s="264"/>
    </row>
    <row r="9527" spans="1:4" ht="15" x14ac:dyDescent="0.25">
      <c r="A9527" s="264"/>
      <c r="B9527" s="49"/>
      <c r="C9527" s="264"/>
      <c r="D9527" s="264"/>
    </row>
    <row r="9528" spans="1:4" ht="15" x14ac:dyDescent="0.25">
      <c r="A9528" s="264"/>
      <c r="B9528" s="49"/>
      <c r="C9528" s="264"/>
      <c r="D9528" s="264"/>
    </row>
    <row r="9529" spans="1:4" ht="15" x14ac:dyDescent="0.25">
      <c r="A9529" s="264"/>
      <c r="B9529" s="49"/>
      <c r="C9529" s="264"/>
      <c r="D9529" s="264"/>
    </row>
    <row r="9530" spans="1:4" ht="15" x14ac:dyDescent="0.25">
      <c r="A9530" s="264"/>
      <c r="B9530" s="49"/>
      <c r="C9530" s="264"/>
      <c r="D9530" s="264"/>
    </row>
    <row r="9531" spans="1:4" ht="15" x14ac:dyDescent="0.25">
      <c r="A9531" s="264"/>
      <c r="B9531" s="49"/>
      <c r="C9531" s="264"/>
      <c r="D9531" s="264"/>
    </row>
    <row r="9532" spans="1:4" ht="15" x14ac:dyDescent="0.25">
      <c r="A9532" s="264"/>
      <c r="B9532" s="49"/>
      <c r="C9532" s="264"/>
      <c r="D9532" s="264"/>
    </row>
    <row r="9533" spans="1:4" ht="15" x14ac:dyDescent="0.25">
      <c r="A9533" s="264"/>
      <c r="B9533" s="49"/>
      <c r="C9533" s="264"/>
      <c r="D9533" s="264"/>
    </row>
    <row r="9534" spans="1:4" ht="15" x14ac:dyDescent="0.25">
      <c r="A9534" s="264"/>
      <c r="B9534" s="49"/>
      <c r="C9534" s="264"/>
      <c r="D9534" s="264"/>
    </row>
    <row r="9535" spans="1:4" ht="15" x14ac:dyDescent="0.25">
      <c r="A9535" s="264"/>
      <c r="B9535" s="49"/>
      <c r="C9535" s="264"/>
      <c r="D9535" s="264"/>
    </row>
    <row r="9536" spans="1:4" ht="15" x14ac:dyDescent="0.25">
      <c r="A9536" s="264"/>
      <c r="B9536" s="49"/>
      <c r="C9536" s="264"/>
      <c r="D9536" s="264"/>
    </row>
    <row r="9537" spans="1:4" ht="15" x14ac:dyDescent="0.25">
      <c r="A9537" s="264"/>
      <c r="B9537" s="49"/>
      <c r="C9537" s="264"/>
      <c r="D9537" s="264"/>
    </row>
    <row r="9538" spans="1:4" ht="15" x14ac:dyDescent="0.25">
      <c r="A9538" s="264"/>
      <c r="B9538" s="49"/>
      <c r="C9538" s="264"/>
      <c r="D9538" s="264"/>
    </row>
    <row r="9539" spans="1:4" ht="15" x14ac:dyDescent="0.25">
      <c r="A9539" s="264"/>
      <c r="B9539" s="49"/>
      <c r="C9539" s="264"/>
      <c r="D9539" s="264"/>
    </row>
    <row r="9540" spans="1:4" ht="15" x14ac:dyDescent="0.25">
      <c r="A9540" s="264"/>
      <c r="B9540" s="49"/>
      <c r="C9540" s="264"/>
      <c r="D9540" s="264"/>
    </row>
    <row r="9541" spans="1:4" ht="15" x14ac:dyDescent="0.25">
      <c r="A9541" s="264"/>
      <c r="B9541" s="49"/>
      <c r="C9541" s="264"/>
      <c r="D9541" s="264"/>
    </row>
    <row r="9542" spans="1:4" ht="15" x14ac:dyDescent="0.25">
      <c r="A9542" s="264"/>
      <c r="B9542" s="49"/>
      <c r="C9542" s="264"/>
      <c r="D9542" s="264"/>
    </row>
    <row r="9543" spans="1:4" ht="15" x14ac:dyDescent="0.25">
      <c r="A9543" s="264"/>
      <c r="B9543" s="49"/>
      <c r="C9543" s="264"/>
      <c r="D9543" s="264"/>
    </row>
    <row r="9544" spans="1:4" ht="15" x14ac:dyDescent="0.25">
      <c r="A9544" s="264"/>
      <c r="B9544" s="49"/>
      <c r="C9544" s="264"/>
      <c r="D9544" s="264"/>
    </row>
    <row r="9545" spans="1:4" ht="15" x14ac:dyDescent="0.25">
      <c r="A9545" s="264"/>
      <c r="B9545" s="49"/>
      <c r="C9545" s="264"/>
      <c r="D9545" s="264"/>
    </row>
    <row r="9546" spans="1:4" ht="15" x14ac:dyDescent="0.25">
      <c r="A9546" s="264"/>
      <c r="B9546" s="49"/>
      <c r="C9546" s="264"/>
      <c r="D9546" s="264"/>
    </row>
    <row r="9547" spans="1:4" ht="15" x14ac:dyDescent="0.25">
      <c r="A9547" s="264"/>
      <c r="B9547" s="49"/>
      <c r="C9547" s="264"/>
      <c r="D9547" s="264"/>
    </row>
    <row r="9548" spans="1:4" ht="15" x14ac:dyDescent="0.25">
      <c r="A9548" s="264"/>
      <c r="B9548" s="49"/>
      <c r="C9548" s="264"/>
      <c r="D9548" s="264"/>
    </row>
    <row r="9549" spans="1:4" ht="15" x14ac:dyDescent="0.25">
      <c r="A9549" s="264"/>
      <c r="B9549" s="49"/>
      <c r="C9549" s="264"/>
      <c r="D9549" s="264"/>
    </row>
    <row r="9550" spans="1:4" ht="15" x14ac:dyDescent="0.25">
      <c r="A9550" s="264"/>
      <c r="B9550" s="49"/>
      <c r="C9550" s="264"/>
      <c r="D9550" s="264"/>
    </row>
    <row r="9551" spans="1:4" ht="15" x14ac:dyDescent="0.25">
      <c r="A9551" s="264"/>
      <c r="B9551" s="49"/>
      <c r="C9551" s="264"/>
      <c r="D9551" s="264"/>
    </row>
    <row r="9552" spans="1:4" ht="15" x14ac:dyDescent="0.25">
      <c r="A9552" s="264"/>
      <c r="B9552" s="49"/>
      <c r="C9552" s="264"/>
      <c r="D9552" s="264"/>
    </row>
    <row r="9553" spans="1:4" ht="15" x14ac:dyDescent="0.25">
      <c r="A9553" s="264"/>
      <c r="B9553" s="49"/>
      <c r="C9553" s="264"/>
      <c r="D9553" s="264"/>
    </row>
    <row r="9554" spans="1:4" ht="15" x14ac:dyDescent="0.25">
      <c r="A9554" s="264"/>
      <c r="B9554" s="49"/>
      <c r="C9554" s="264"/>
      <c r="D9554" s="264"/>
    </row>
    <row r="9555" spans="1:4" ht="15" x14ac:dyDescent="0.25">
      <c r="A9555" s="264"/>
      <c r="B9555" s="49"/>
      <c r="C9555" s="264"/>
      <c r="D9555" s="264"/>
    </row>
    <row r="9556" spans="1:4" ht="15" x14ac:dyDescent="0.25">
      <c r="A9556" s="264"/>
      <c r="B9556" s="49"/>
      <c r="C9556" s="264"/>
      <c r="D9556" s="264"/>
    </row>
    <row r="9557" spans="1:4" ht="15" x14ac:dyDescent="0.25">
      <c r="A9557" s="264"/>
      <c r="B9557" s="49"/>
      <c r="C9557" s="264"/>
      <c r="D9557" s="264"/>
    </row>
    <row r="9558" spans="1:4" ht="15" x14ac:dyDescent="0.25">
      <c r="A9558" s="264"/>
      <c r="B9558" s="49"/>
      <c r="C9558" s="264"/>
      <c r="D9558" s="264"/>
    </row>
    <row r="9559" spans="1:4" ht="15" x14ac:dyDescent="0.25">
      <c r="A9559" s="264"/>
      <c r="B9559" s="49"/>
      <c r="C9559" s="264"/>
      <c r="D9559" s="264"/>
    </row>
    <row r="9560" spans="1:4" ht="15" x14ac:dyDescent="0.25">
      <c r="A9560" s="264"/>
      <c r="B9560" s="49"/>
      <c r="C9560" s="264"/>
      <c r="D9560" s="264"/>
    </row>
    <row r="9561" spans="1:4" ht="15" x14ac:dyDescent="0.25">
      <c r="A9561" s="264"/>
      <c r="B9561" s="49"/>
      <c r="C9561" s="264"/>
      <c r="D9561" s="264"/>
    </row>
    <row r="9562" spans="1:4" ht="15" x14ac:dyDescent="0.25">
      <c r="A9562" s="264"/>
      <c r="B9562" s="49"/>
      <c r="C9562" s="264"/>
      <c r="D9562" s="264"/>
    </row>
    <row r="9563" spans="1:4" ht="15" x14ac:dyDescent="0.25">
      <c r="A9563" s="264"/>
      <c r="B9563" s="49"/>
      <c r="C9563" s="264"/>
      <c r="D9563" s="264"/>
    </row>
    <row r="9564" spans="1:4" ht="15" x14ac:dyDescent="0.25">
      <c r="A9564" s="264"/>
      <c r="B9564" s="49"/>
      <c r="C9564" s="264"/>
      <c r="D9564" s="264"/>
    </row>
    <row r="9565" spans="1:4" ht="15" x14ac:dyDescent="0.25">
      <c r="A9565" s="264"/>
      <c r="B9565" s="49"/>
      <c r="C9565" s="264"/>
      <c r="D9565" s="264"/>
    </row>
    <row r="9566" spans="1:4" ht="15" x14ac:dyDescent="0.25">
      <c r="A9566" s="264"/>
      <c r="B9566" s="49"/>
      <c r="C9566" s="264"/>
      <c r="D9566" s="264"/>
    </row>
    <row r="9567" spans="1:4" ht="15" x14ac:dyDescent="0.25">
      <c r="A9567" s="264"/>
      <c r="B9567" s="49"/>
      <c r="C9567" s="264"/>
      <c r="D9567" s="264"/>
    </row>
    <row r="9568" spans="1:4" ht="15" x14ac:dyDescent="0.25">
      <c r="A9568" s="264"/>
      <c r="B9568" s="49"/>
      <c r="C9568" s="264"/>
      <c r="D9568" s="264"/>
    </row>
    <row r="9569" spans="1:4" ht="15" x14ac:dyDescent="0.25">
      <c r="A9569" s="264"/>
      <c r="B9569" s="49"/>
      <c r="C9569" s="264"/>
      <c r="D9569" s="264"/>
    </row>
    <row r="9570" spans="1:4" ht="15" x14ac:dyDescent="0.25">
      <c r="A9570" s="264"/>
      <c r="B9570" s="49"/>
      <c r="C9570" s="264"/>
      <c r="D9570" s="264"/>
    </row>
    <row r="9571" spans="1:4" ht="15" x14ac:dyDescent="0.25">
      <c r="A9571" s="264"/>
      <c r="B9571" s="49"/>
      <c r="C9571" s="264"/>
      <c r="D9571" s="264"/>
    </row>
    <row r="9572" spans="1:4" ht="15" x14ac:dyDescent="0.25">
      <c r="A9572" s="264"/>
      <c r="B9572" s="49"/>
      <c r="C9572" s="264"/>
      <c r="D9572" s="264"/>
    </row>
    <row r="9573" spans="1:4" ht="15" x14ac:dyDescent="0.25">
      <c r="A9573" s="264"/>
      <c r="B9573" s="49"/>
      <c r="C9573" s="264"/>
      <c r="D9573" s="264"/>
    </row>
    <row r="9574" spans="1:4" ht="15" x14ac:dyDescent="0.25">
      <c r="A9574" s="264"/>
      <c r="B9574" s="49"/>
      <c r="C9574" s="264"/>
      <c r="D9574" s="264"/>
    </row>
    <row r="9575" spans="1:4" ht="15" x14ac:dyDescent="0.25">
      <c r="A9575" s="264"/>
      <c r="B9575" s="49"/>
      <c r="C9575" s="264"/>
      <c r="D9575" s="264"/>
    </row>
    <row r="9576" spans="1:4" ht="15" x14ac:dyDescent="0.25">
      <c r="A9576" s="264"/>
      <c r="B9576" s="49"/>
      <c r="C9576" s="264"/>
      <c r="D9576" s="264"/>
    </row>
    <row r="9577" spans="1:4" ht="15" x14ac:dyDescent="0.25">
      <c r="A9577" s="264"/>
      <c r="B9577" s="49"/>
      <c r="C9577" s="264"/>
      <c r="D9577" s="264"/>
    </row>
    <row r="9578" spans="1:4" ht="15" x14ac:dyDescent="0.25">
      <c r="A9578" s="264"/>
      <c r="B9578" s="49"/>
      <c r="C9578" s="264"/>
      <c r="D9578" s="264"/>
    </row>
    <row r="9579" spans="1:4" ht="15" x14ac:dyDescent="0.25">
      <c r="A9579" s="264"/>
      <c r="B9579" s="49"/>
      <c r="C9579" s="264"/>
      <c r="D9579" s="264"/>
    </row>
    <row r="9580" spans="1:4" ht="15" x14ac:dyDescent="0.25">
      <c r="A9580" s="264"/>
      <c r="B9580" s="49"/>
      <c r="C9580" s="264"/>
      <c r="D9580" s="264"/>
    </row>
    <row r="9581" spans="1:4" ht="15" x14ac:dyDescent="0.25">
      <c r="A9581" s="264"/>
      <c r="B9581" s="49"/>
      <c r="C9581" s="264"/>
      <c r="D9581" s="264"/>
    </row>
    <row r="9582" spans="1:4" ht="15" x14ac:dyDescent="0.25">
      <c r="A9582" s="264"/>
      <c r="B9582" s="49"/>
      <c r="C9582" s="264"/>
      <c r="D9582" s="264"/>
    </row>
    <row r="9583" spans="1:4" ht="15" x14ac:dyDescent="0.25">
      <c r="A9583" s="264"/>
      <c r="B9583" s="49"/>
      <c r="C9583" s="264"/>
      <c r="D9583" s="264"/>
    </row>
    <row r="9584" spans="1:4" ht="15" x14ac:dyDescent="0.25">
      <c r="A9584" s="264"/>
      <c r="B9584" s="49"/>
      <c r="C9584" s="264"/>
      <c r="D9584" s="264"/>
    </row>
    <row r="9585" spans="1:4" ht="15" x14ac:dyDescent="0.25">
      <c r="A9585" s="264"/>
      <c r="B9585" s="49"/>
      <c r="C9585" s="264"/>
      <c r="D9585" s="264"/>
    </row>
    <row r="9586" spans="1:4" ht="15" x14ac:dyDescent="0.25">
      <c r="A9586" s="264"/>
      <c r="B9586" s="49"/>
      <c r="C9586" s="264"/>
      <c r="D9586" s="264"/>
    </row>
    <row r="9587" spans="1:4" ht="15" x14ac:dyDescent="0.25">
      <c r="A9587" s="264"/>
      <c r="B9587" s="49"/>
      <c r="C9587" s="264"/>
      <c r="D9587" s="264"/>
    </row>
    <row r="9588" spans="1:4" ht="15" x14ac:dyDescent="0.25">
      <c r="A9588" s="264"/>
      <c r="B9588" s="49"/>
      <c r="C9588" s="264"/>
      <c r="D9588" s="264"/>
    </row>
    <row r="9589" spans="1:4" ht="15" x14ac:dyDescent="0.25">
      <c r="A9589" s="264"/>
      <c r="B9589" s="49"/>
      <c r="C9589" s="264"/>
      <c r="D9589" s="264"/>
    </row>
    <row r="9590" spans="1:4" ht="15" x14ac:dyDescent="0.25">
      <c r="A9590" s="264"/>
      <c r="B9590" s="49"/>
      <c r="C9590" s="264"/>
      <c r="D9590" s="264"/>
    </row>
    <row r="9591" spans="1:4" ht="15" x14ac:dyDescent="0.25">
      <c r="A9591" s="264"/>
      <c r="B9591" s="49"/>
      <c r="C9591" s="264"/>
      <c r="D9591" s="264"/>
    </row>
    <row r="9592" spans="1:4" ht="15" x14ac:dyDescent="0.25">
      <c r="A9592" s="264"/>
      <c r="B9592" s="49"/>
      <c r="C9592" s="264"/>
      <c r="D9592" s="264"/>
    </row>
    <row r="9593" spans="1:4" ht="15" x14ac:dyDescent="0.25">
      <c r="A9593" s="264"/>
      <c r="B9593" s="49"/>
      <c r="C9593" s="264"/>
      <c r="D9593" s="264"/>
    </row>
    <row r="9594" spans="1:4" ht="15" x14ac:dyDescent="0.25">
      <c r="A9594" s="264"/>
      <c r="B9594" s="49"/>
      <c r="C9594" s="264"/>
      <c r="D9594" s="264"/>
    </row>
    <row r="9595" spans="1:4" ht="15" x14ac:dyDescent="0.25">
      <c r="A9595" s="264"/>
      <c r="B9595" s="49"/>
      <c r="C9595" s="264"/>
      <c r="D9595" s="264"/>
    </row>
    <row r="9596" spans="1:4" ht="15" x14ac:dyDescent="0.25">
      <c r="A9596" s="264"/>
      <c r="B9596" s="49"/>
      <c r="C9596" s="264"/>
      <c r="D9596" s="264"/>
    </row>
    <row r="9597" spans="1:4" ht="15" x14ac:dyDescent="0.25">
      <c r="A9597" s="264"/>
      <c r="B9597" s="49"/>
      <c r="C9597" s="264"/>
      <c r="D9597" s="264"/>
    </row>
    <row r="9598" spans="1:4" ht="15" x14ac:dyDescent="0.25">
      <c r="A9598" s="264"/>
      <c r="B9598" s="49"/>
      <c r="C9598" s="264"/>
      <c r="D9598" s="264"/>
    </row>
    <row r="9599" spans="1:4" ht="15" x14ac:dyDescent="0.25">
      <c r="A9599" s="264"/>
      <c r="B9599" s="49"/>
      <c r="C9599" s="264"/>
      <c r="D9599" s="264"/>
    </row>
    <row r="9600" spans="1:4" ht="15" x14ac:dyDescent="0.25">
      <c r="A9600" s="264"/>
      <c r="B9600" s="49"/>
      <c r="C9600" s="264"/>
      <c r="D9600" s="264"/>
    </row>
    <row r="9601" spans="1:4" ht="15" x14ac:dyDescent="0.25">
      <c r="A9601" s="264"/>
      <c r="B9601" s="49"/>
      <c r="C9601" s="264"/>
      <c r="D9601" s="264"/>
    </row>
    <row r="9602" spans="1:4" ht="15" x14ac:dyDescent="0.25">
      <c r="A9602" s="264"/>
      <c r="B9602" s="49"/>
      <c r="C9602" s="264"/>
      <c r="D9602" s="264"/>
    </row>
    <row r="9603" spans="1:4" ht="15" x14ac:dyDescent="0.25">
      <c r="A9603" s="264"/>
      <c r="B9603" s="49"/>
      <c r="C9603" s="264"/>
      <c r="D9603" s="264"/>
    </row>
    <row r="9604" spans="1:4" ht="15" x14ac:dyDescent="0.25">
      <c r="A9604" s="264"/>
      <c r="B9604" s="49"/>
      <c r="C9604" s="264"/>
      <c r="D9604" s="264"/>
    </row>
    <row r="9605" spans="1:4" ht="15" x14ac:dyDescent="0.25">
      <c r="A9605" s="264"/>
      <c r="B9605" s="49"/>
      <c r="C9605" s="264"/>
      <c r="D9605" s="264"/>
    </row>
    <row r="9606" spans="1:4" ht="15" x14ac:dyDescent="0.25">
      <c r="A9606" s="264"/>
      <c r="B9606" s="49"/>
      <c r="C9606" s="264"/>
      <c r="D9606" s="264"/>
    </row>
    <row r="9607" spans="1:4" ht="15" x14ac:dyDescent="0.25">
      <c r="A9607" s="264"/>
      <c r="B9607" s="49"/>
      <c r="C9607" s="264"/>
      <c r="D9607" s="264"/>
    </row>
    <row r="9608" spans="1:4" ht="15" x14ac:dyDescent="0.25">
      <c r="A9608" s="264"/>
      <c r="B9608" s="49"/>
      <c r="C9608" s="264"/>
      <c r="D9608" s="264"/>
    </row>
    <row r="9609" spans="1:4" ht="15" x14ac:dyDescent="0.25">
      <c r="A9609" s="264"/>
      <c r="B9609" s="49"/>
      <c r="C9609" s="264"/>
      <c r="D9609" s="264"/>
    </row>
    <row r="9610" spans="1:4" ht="15" x14ac:dyDescent="0.25">
      <c r="A9610" s="264"/>
      <c r="B9610" s="49"/>
      <c r="C9610" s="264"/>
      <c r="D9610" s="264"/>
    </row>
    <row r="9611" spans="1:4" ht="15" x14ac:dyDescent="0.25">
      <c r="A9611" s="264"/>
      <c r="B9611" s="49"/>
      <c r="C9611" s="264"/>
      <c r="D9611" s="264"/>
    </row>
    <row r="9612" spans="1:4" ht="15" x14ac:dyDescent="0.25">
      <c r="A9612" s="264"/>
      <c r="B9612" s="49"/>
      <c r="C9612" s="264"/>
      <c r="D9612" s="264"/>
    </row>
    <row r="9613" spans="1:4" ht="15" x14ac:dyDescent="0.25">
      <c r="A9613" s="264"/>
      <c r="B9613" s="49"/>
      <c r="C9613" s="264"/>
      <c r="D9613" s="264"/>
    </row>
    <row r="9614" spans="1:4" ht="15" x14ac:dyDescent="0.25">
      <c r="A9614" s="264"/>
      <c r="B9614" s="49"/>
      <c r="C9614" s="264"/>
      <c r="D9614" s="264"/>
    </row>
    <row r="9615" spans="1:4" ht="15" x14ac:dyDescent="0.25">
      <c r="A9615" s="264"/>
      <c r="B9615" s="49"/>
      <c r="C9615" s="264"/>
      <c r="D9615" s="264"/>
    </row>
    <row r="9616" spans="1:4" ht="15" x14ac:dyDescent="0.25">
      <c r="A9616" s="264"/>
      <c r="B9616" s="49"/>
      <c r="C9616" s="264"/>
      <c r="D9616" s="264"/>
    </row>
    <row r="9617" spans="1:4" ht="15" x14ac:dyDescent="0.25">
      <c r="A9617" s="264"/>
      <c r="B9617" s="49"/>
      <c r="C9617" s="264"/>
      <c r="D9617" s="264"/>
    </row>
    <row r="9618" spans="1:4" ht="15" x14ac:dyDescent="0.25">
      <c r="A9618" s="264"/>
      <c r="B9618" s="49"/>
      <c r="C9618" s="264"/>
      <c r="D9618" s="264"/>
    </row>
    <row r="9619" spans="1:4" ht="15" x14ac:dyDescent="0.25">
      <c r="A9619" s="264"/>
      <c r="B9619" s="49"/>
      <c r="C9619" s="264"/>
      <c r="D9619" s="264"/>
    </row>
    <row r="9620" spans="1:4" ht="15" x14ac:dyDescent="0.25">
      <c r="A9620" s="264"/>
      <c r="B9620" s="49"/>
      <c r="C9620" s="264"/>
      <c r="D9620" s="264"/>
    </row>
    <row r="9621" spans="1:4" ht="15" x14ac:dyDescent="0.25">
      <c r="A9621" s="264"/>
      <c r="B9621" s="49"/>
      <c r="C9621" s="264"/>
      <c r="D9621" s="264"/>
    </row>
    <row r="9622" spans="1:4" ht="15" x14ac:dyDescent="0.25">
      <c r="A9622" s="264"/>
      <c r="B9622" s="49"/>
      <c r="C9622" s="264"/>
      <c r="D9622" s="264"/>
    </row>
    <row r="9623" spans="1:4" ht="15" x14ac:dyDescent="0.25">
      <c r="A9623" s="264"/>
      <c r="B9623" s="49"/>
      <c r="C9623" s="264"/>
      <c r="D9623" s="264"/>
    </row>
    <row r="9624" spans="1:4" ht="15" x14ac:dyDescent="0.25">
      <c r="A9624" s="264"/>
      <c r="B9624" s="49"/>
      <c r="C9624" s="264"/>
      <c r="D9624" s="264"/>
    </row>
    <row r="9625" spans="1:4" ht="15" x14ac:dyDescent="0.25">
      <c r="A9625" s="264"/>
      <c r="B9625" s="49"/>
      <c r="C9625" s="264"/>
      <c r="D9625" s="264"/>
    </row>
    <row r="9626" spans="1:4" ht="15" x14ac:dyDescent="0.25">
      <c r="A9626" s="264"/>
      <c r="B9626" s="49"/>
      <c r="C9626" s="264"/>
      <c r="D9626" s="264"/>
    </row>
    <row r="9627" spans="1:4" ht="15" x14ac:dyDescent="0.25">
      <c r="A9627" s="264"/>
      <c r="B9627" s="49"/>
      <c r="C9627" s="264"/>
      <c r="D9627" s="264"/>
    </row>
    <row r="9628" spans="1:4" ht="15" x14ac:dyDescent="0.25">
      <c r="A9628" s="264"/>
      <c r="B9628" s="49"/>
      <c r="C9628" s="264"/>
      <c r="D9628" s="264"/>
    </row>
    <row r="9629" spans="1:4" ht="15" x14ac:dyDescent="0.25">
      <c r="A9629" s="264"/>
      <c r="B9629" s="49"/>
      <c r="C9629" s="264"/>
      <c r="D9629" s="264"/>
    </row>
    <row r="9630" spans="1:4" ht="15" x14ac:dyDescent="0.25">
      <c r="A9630" s="264"/>
      <c r="B9630" s="49"/>
      <c r="C9630" s="264"/>
      <c r="D9630" s="264"/>
    </row>
    <row r="9631" spans="1:4" ht="15" x14ac:dyDescent="0.25">
      <c r="A9631" s="264"/>
      <c r="B9631" s="49"/>
      <c r="C9631" s="264"/>
      <c r="D9631" s="264"/>
    </row>
    <row r="9632" spans="1:4" ht="15" x14ac:dyDescent="0.25">
      <c r="A9632" s="264"/>
      <c r="B9632" s="49"/>
      <c r="C9632" s="264"/>
      <c r="D9632" s="264"/>
    </row>
    <row r="9633" spans="1:4" ht="15" x14ac:dyDescent="0.25">
      <c r="A9633" s="264"/>
      <c r="B9633" s="49"/>
      <c r="C9633" s="264"/>
      <c r="D9633" s="264"/>
    </row>
    <row r="9634" spans="1:4" ht="15" x14ac:dyDescent="0.25">
      <c r="A9634" s="264"/>
      <c r="B9634" s="49"/>
      <c r="C9634" s="264"/>
      <c r="D9634" s="264"/>
    </row>
    <row r="9635" spans="1:4" ht="15" x14ac:dyDescent="0.25">
      <c r="A9635" s="264"/>
      <c r="B9635" s="49"/>
      <c r="C9635" s="264"/>
      <c r="D9635" s="264"/>
    </row>
    <row r="9636" spans="1:4" ht="15" x14ac:dyDescent="0.25">
      <c r="A9636" s="264"/>
      <c r="B9636" s="49"/>
      <c r="C9636" s="264"/>
      <c r="D9636" s="264"/>
    </row>
    <row r="9637" spans="1:4" ht="15" x14ac:dyDescent="0.25">
      <c r="A9637" s="264"/>
      <c r="B9637" s="49"/>
      <c r="C9637" s="264"/>
      <c r="D9637" s="264"/>
    </row>
    <row r="9638" spans="1:4" ht="15" x14ac:dyDescent="0.25">
      <c r="A9638" s="264"/>
      <c r="B9638" s="49"/>
      <c r="C9638" s="264"/>
      <c r="D9638" s="264"/>
    </row>
    <row r="9639" spans="1:4" ht="15" x14ac:dyDescent="0.25">
      <c r="A9639" s="264"/>
      <c r="B9639" s="49"/>
      <c r="C9639" s="264"/>
      <c r="D9639" s="264"/>
    </row>
    <row r="9640" spans="1:4" ht="15" x14ac:dyDescent="0.25">
      <c r="A9640" s="264"/>
      <c r="B9640" s="49"/>
      <c r="C9640" s="264"/>
      <c r="D9640" s="264"/>
    </row>
    <row r="9641" spans="1:4" ht="15" x14ac:dyDescent="0.25">
      <c r="A9641" s="264"/>
      <c r="B9641" s="49"/>
      <c r="C9641" s="264"/>
      <c r="D9641" s="264"/>
    </row>
    <row r="9642" spans="1:4" ht="15" x14ac:dyDescent="0.25">
      <c r="A9642" s="264"/>
      <c r="B9642" s="49"/>
      <c r="C9642" s="264"/>
      <c r="D9642" s="264"/>
    </row>
    <row r="9643" spans="1:4" ht="15" x14ac:dyDescent="0.25">
      <c r="A9643" s="264"/>
      <c r="B9643" s="49"/>
      <c r="C9643" s="264"/>
      <c r="D9643" s="264"/>
    </row>
    <row r="9644" spans="1:4" ht="15" x14ac:dyDescent="0.25">
      <c r="A9644" s="264"/>
      <c r="B9644" s="49"/>
      <c r="C9644" s="264"/>
      <c r="D9644" s="264"/>
    </row>
    <row r="9645" spans="1:4" ht="15" x14ac:dyDescent="0.25">
      <c r="A9645" s="264"/>
      <c r="B9645" s="49"/>
      <c r="C9645" s="264"/>
      <c r="D9645" s="264"/>
    </row>
    <row r="9646" spans="1:4" ht="15" x14ac:dyDescent="0.25">
      <c r="A9646" s="264"/>
      <c r="B9646" s="49"/>
      <c r="C9646" s="264"/>
      <c r="D9646" s="264"/>
    </row>
    <row r="9647" spans="1:4" ht="15" x14ac:dyDescent="0.25">
      <c r="A9647" s="264"/>
      <c r="B9647" s="49"/>
      <c r="C9647" s="264"/>
      <c r="D9647" s="264"/>
    </row>
    <row r="9648" spans="1:4" ht="15" x14ac:dyDescent="0.25">
      <c r="A9648" s="264"/>
      <c r="B9648" s="49"/>
      <c r="C9648" s="264"/>
      <c r="D9648" s="264"/>
    </row>
    <row r="9649" spans="1:4" ht="15" x14ac:dyDescent="0.25">
      <c r="A9649" s="264"/>
      <c r="B9649" s="49"/>
      <c r="C9649" s="264"/>
      <c r="D9649" s="264"/>
    </row>
    <row r="9650" spans="1:4" ht="15" x14ac:dyDescent="0.25">
      <c r="A9650" s="264"/>
      <c r="B9650" s="49"/>
      <c r="C9650" s="264"/>
      <c r="D9650" s="264"/>
    </row>
    <row r="9651" spans="1:4" ht="15" x14ac:dyDescent="0.25">
      <c r="A9651" s="264"/>
      <c r="B9651" s="49"/>
      <c r="C9651" s="264"/>
      <c r="D9651" s="264"/>
    </row>
    <row r="9652" spans="1:4" ht="15" x14ac:dyDescent="0.25">
      <c r="A9652" s="264"/>
      <c r="B9652" s="49"/>
      <c r="C9652" s="264"/>
      <c r="D9652" s="264"/>
    </row>
    <row r="9653" spans="1:4" ht="15" x14ac:dyDescent="0.25">
      <c r="A9653" s="264"/>
      <c r="B9653" s="49"/>
      <c r="C9653" s="264"/>
      <c r="D9653" s="264"/>
    </row>
    <row r="9654" spans="1:4" ht="15" x14ac:dyDescent="0.25">
      <c r="A9654" s="264"/>
      <c r="B9654" s="49"/>
      <c r="C9654" s="264"/>
      <c r="D9654" s="264"/>
    </row>
    <row r="9655" spans="1:4" ht="15" x14ac:dyDescent="0.25">
      <c r="A9655" s="264"/>
      <c r="B9655" s="49"/>
      <c r="C9655" s="264"/>
      <c r="D9655" s="264"/>
    </row>
    <row r="9656" spans="1:4" ht="15" x14ac:dyDescent="0.25">
      <c r="A9656" s="264"/>
      <c r="B9656" s="49"/>
      <c r="C9656" s="264"/>
      <c r="D9656" s="264"/>
    </row>
    <row r="9657" spans="1:4" ht="15" x14ac:dyDescent="0.25">
      <c r="A9657" s="264"/>
      <c r="B9657" s="49"/>
      <c r="C9657" s="264"/>
      <c r="D9657" s="264"/>
    </row>
    <row r="9658" spans="1:4" ht="15" x14ac:dyDescent="0.25">
      <c r="A9658" s="264"/>
      <c r="B9658" s="49"/>
      <c r="C9658" s="264"/>
      <c r="D9658" s="264"/>
    </row>
    <row r="9659" spans="1:4" ht="15" x14ac:dyDescent="0.25">
      <c r="A9659" s="264"/>
      <c r="B9659" s="49"/>
      <c r="C9659" s="264"/>
      <c r="D9659" s="264"/>
    </row>
    <row r="9660" spans="1:4" ht="15" x14ac:dyDescent="0.25">
      <c r="A9660" s="264"/>
      <c r="B9660" s="49"/>
      <c r="C9660" s="264"/>
      <c r="D9660" s="264"/>
    </row>
    <row r="9661" spans="1:4" ht="15" x14ac:dyDescent="0.25">
      <c r="A9661" s="264"/>
      <c r="B9661" s="49"/>
      <c r="C9661" s="264"/>
      <c r="D9661" s="264"/>
    </row>
    <row r="9662" spans="1:4" ht="15" x14ac:dyDescent="0.25">
      <c r="A9662" s="264"/>
      <c r="B9662" s="49"/>
      <c r="C9662" s="264"/>
      <c r="D9662" s="264"/>
    </row>
    <row r="9663" spans="1:4" ht="15" x14ac:dyDescent="0.25">
      <c r="A9663" s="264"/>
      <c r="B9663" s="49"/>
      <c r="C9663" s="264"/>
      <c r="D9663" s="264"/>
    </row>
    <row r="9664" spans="1:4" ht="15" x14ac:dyDescent="0.25">
      <c r="A9664" s="264"/>
      <c r="B9664" s="49"/>
      <c r="C9664" s="264"/>
      <c r="D9664" s="264"/>
    </row>
    <row r="9665" spans="1:4" ht="15" x14ac:dyDescent="0.25">
      <c r="A9665" s="264"/>
      <c r="B9665" s="49"/>
      <c r="C9665" s="264"/>
      <c r="D9665" s="264"/>
    </row>
    <row r="9666" spans="1:4" ht="15" x14ac:dyDescent="0.25">
      <c r="A9666" s="264"/>
      <c r="B9666" s="49"/>
      <c r="C9666" s="264"/>
      <c r="D9666" s="264"/>
    </row>
    <row r="9667" spans="1:4" ht="15" x14ac:dyDescent="0.25">
      <c r="A9667" s="264"/>
      <c r="B9667" s="49"/>
      <c r="C9667" s="264"/>
      <c r="D9667" s="264"/>
    </row>
    <row r="9668" spans="1:4" ht="15" x14ac:dyDescent="0.25">
      <c r="A9668" s="264"/>
      <c r="B9668" s="49"/>
      <c r="C9668" s="264"/>
      <c r="D9668" s="264"/>
    </row>
    <row r="9669" spans="1:4" ht="15" x14ac:dyDescent="0.25">
      <c r="A9669" s="264"/>
      <c r="B9669" s="49"/>
      <c r="C9669" s="264"/>
      <c r="D9669" s="264"/>
    </row>
    <row r="9670" spans="1:4" ht="15" x14ac:dyDescent="0.25">
      <c r="A9670" s="264"/>
      <c r="B9670" s="49"/>
      <c r="C9670" s="264"/>
      <c r="D9670" s="264"/>
    </row>
    <row r="9671" spans="1:4" ht="15" x14ac:dyDescent="0.25">
      <c r="A9671" s="264"/>
      <c r="B9671" s="49"/>
      <c r="C9671" s="264"/>
      <c r="D9671" s="264"/>
    </row>
    <row r="9672" spans="1:4" ht="15" x14ac:dyDescent="0.25">
      <c r="A9672" s="264"/>
      <c r="B9672" s="49"/>
      <c r="C9672" s="264"/>
      <c r="D9672" s="264"/>
    </row>
    <row r="9673" spans="1:4" ht="15" x14ac:dyDescent="0.25">
      <c r="A9673" s="264"/>
      <c r="B9673" s="49"/>
      <c r="C9673" s="264"/>
      <c r="D9673" s="264"/>
    </row>
    <row r="9674" spans="1:4" ht="15" x14ac:dyDescent="0.25">
      <c r="A9674" s="264"/>
      <c r="B9674" s="49"/>
      <c r="C9674" s="264"/>
      <c r="D9674" s="264"/>
    </row>
    <row r="9675" spans="1:4" ht="15" x14ac:dyDescent="0.25">
      <c r="A9675" s="264"/>
      <c r="B9675" s="49"/>
      <c r="C9675" s="264"/>
      <c r="D9675" s="264"/>
    </row>
    <row r="9676" spans="1:4" ht="15" x14ac:dyDescent="0.25">
      <c r="A9676" s="264"/>
      <c r="B9676" s="49"/>
      <c r="C9676" s="264"/>
      <c r="D9676" s="264"/>
    </row>
    <row r="9677" spans="1:4" ht="15" x14ac:dyDescent="0.25">
      <c r="A9677" s="264"/>
      <c r="B9677" s="49"/>
      <c r="C9677" s="264"/>
      <c r="D9677" s="264"/>
    </row>
    <row r="9678" spans="1:4" ht="15" x14ac:dyDescent="0.25">
      <c r="A9678" s="264"/>
      <c r="B9678" s="49"/>
      <c r="C9678" s="264"/>
      <c r="D9678" s="264"/>
    </row>
    <row r="9679" spans="1:4" ht="15" x14ac:dyDescent="0.25">
      <c r="A9679" s="264"/>
      <c r="B9679" s="49"/>
      <c r="C9679" s="264"/>
      <c r="D9679" s="264"/>
    </row>
    <row r="9680" spans="1:4" ht="15" x14ac:dyDescent="0.25">
      <c r="A9680" s="264"/>
      <c r="B9680" s="49"/>
      <c r="C9680" s="264"/>
      <c r="D9680" s="264"/>
    </row>
    <row r="9681" spans="1:4" ht="15" x14ac:dyDescent="0.25">
      <c r="A9681" s="264"/>
      <c r="B9681" s="49"/>
      <c r="C9681" s="264"/>
      <c r="D9681" s="264"/>
    </row>
    <row r="9682" spans="1:4" ht="15" x14ac:dyDescent="0.25">
      <c r="A9682" s="264"/>
      <c r="B9682" s="49"/>
      <c r="C9682" s="264"/>
      <c r="D9682" s="264"/>
    </row>
    <row r="9683" spans="1:4" ht="15" x14ac:dyDescent="0.25">
      <c r="A9683" s="264"/>
      <c r="B9683" s="49"/>
      <c r="C9683" s="264"/>
      <c r="D9683" s="264"/>
    </row>
    <row r="9684" spans="1:4" ht="15" x14ac:dyDescent="0.25">
      <c r="A9684" s="264"/>
      <c r="B9684" s="49"/>
      <c r="C9684" s="264"/>
      <c r="D9684" s="264"/>
    </row>
    <row r="9685" spans="1:4" ht="15" x14ac:dyDescent="0.25">
      <c r="A9685" s="264"/>
      <c r="B9685" s="49"/>
      <c r="C9685" s="264"/>
      <c r="D9685" s="264"/>
    </row>
    <row r="9686" spans="1:4" ht="15" x14ac:dyDescent="0.25">
      <c r="A9686" s="264"/>
      <c r="B9686" s="49"/>
      <c r="C9686" s="264"/>
      <c r="D9686" s="264"/>
    </row>
    <row r="9687" spans="1:4" ht="15" x14ac:dyDescent="0.25">
      <c r="A9687" s="264"/>
      <c r="B9687" s="49"/>
      <c r="C9687" s="264"/>
      <c r="D9687" s="264"/>
    </row>
    <row r="9688" spans="1:4" ht="15" x14ac:dyDescent="0.25">
      <c r="A9688" s="264"/>
      <c r="B9688" s="49"/>
      <c r="C9688" s="264"/>
      <c r="D9688" s="264"/>
    </row>
    <row r="9689" spans="1:4" ht="15" x14ac:dyDescent="0.25">
      <c r="A9689" s="264"/>
      <c r="B9689" s="49"/>
      <c r="C9689" s="264"/>
      <c r="D9689" s="264"/>
    </row>
    <row r="9690" spans="1:4" ht="15" x14ac:dyDescent="0.25">
      <c r="A9690" s="264"/>
      <c r="B9690" s="49"/>
      <c r="C9690" s="264"/>
      <c r="D9690" s="264"/>
    </row>
    <row r="9691" spans="1:4" ht="15" x14ac:dyDescent="0.25">
      <c r="A9691" s="264"/>
      <c r="B9691" s="49"/>
      <c r="C9691" s="264"/>
      <c r="D9691" s="264"/>
    </row>
    <row r="9692" spans="1:4" ht="15" x14ac:dyDescent="0.25">
      <c r="A9692" s="264"/>
      <c r="B9692" s="49"/>
      <c r="C9692" s="264"/>
      <c r="D9692" s="264"/>
    </row>
    <row r="9693" spans="1:4" ht="15" x14ac:dyDescent="0.25">
      <c r="A9693" s="264"/>
      <c r="B9693" s="49"/>
      <c r="C9693" s="264"/>
      <c r="D9693" s="264"/>
    </row>
    <row r="9694" spans="1:4" ht="15" x14ac:dyDescent="0.25">
      <c r="A9694" s="264"/>
      <c r="B9694" s="49"/>
      <c r="C9694" s="264"/>
      <c r="D9694" s="264"/>
    </row>
    <row r="9695" spans="1:4" ht="15" x14ac:dyDescent="0.25">
      <c r="A9695" s="264"/>
      <c r="B9695" s="49"/>
      <c r="C9695" s="264"/>
      <c r="D9695" s="264"/>
    </row>
    <row r="9696" spans="1:4" ht="15" x14ac:dyDescent="0.25">
      <c r="A9696" s="264"/>
      <c r="B9696" s="49"/>
      <c r="C9696" s="264"/>
      <c r="D9696" s="264"/>
    </row>
    <row r="9697" spans="1:4" ht="15" x14ac:dyDescent="0.25">
      <c r="A9697" s="264"/>
      <c r="B9697" s="49"/>
      <c r="C9697" s="264"/>
      <c r="D9697" s="264"/>
    </row>
    <row r="9698" spans="1:4" ht="15" x14ac:dyDescent="0.25">
      <c r="A9698" s="264"/>
      <c r="B9698" s="49"/>
      <c r="C9698" s="264"/>
      <c r="D9698" s="264"/>
    </row>
    <row r="9699" spans="1:4" ht="15" x14ac:dyDescent="0.25">
      <c r="A9699" s="264"/>
      <c r="B9699" s="49"/>
      <c r="C9699" s="264"/>
      <c r="D9699" s="264"/>
    </row>
    <row r="9700" spans="1:4" ht="15" x14ac:dyDescent="0.25">
      <c r="A9700" s="264"/>
      <c r="B9700" s="49"/>
      <c r="C9700" s="264"/>
      <c r="D9700" s="264"/>
    </row>
    <row r="9701" spans="1:4" ht="15" x14ac:dyDescent="0.25">
      <c r="A9701" s="264"/>
      <c r="B9701" s="49"/>
      <c r="C9701" s="264"/>
      <c r="D9701" s="264"/>
    </row>
    <row r="9702" spans="1:4" ht="15" x14ac:dyDescent="0.25">
      <c r="A9702" s="264"/>
      <c r="B9702" s="49"/>
      <c r="C9702" s="264"/>
      <c r="D9702" s="264"/>
    </row>
    <row r="9703" spans="1:4" ht="15" x14ac:dyDescent="0.25">
      <c r="A9703" s="264"/>
      <c r="B9703" s="49"/>
      <c r="C9703" s="264"/>
      <c r="D9703" s="264"/>
    </row>
    <row r="9704" spans="1:4" ht="15" x14ac:dyDescent="0.25">
      <c r="A9704" s="264"/>
      <c r="B9704" s="49"/>
      <c r="C9704" s="264"/>
      <c r="D9704" s="264"/>
    </row>
    <row r="9705" spans="1:4" ht="15" x14ac:dyDescent="0.25">
      <c r="A9705" s="264"/>
      <c r="B9705" s="49"/>
      <c r="C9705" s="264"/>
      <c r="D9705" s="264"/>
    </row>
    <row r="9706" spans="1:4" ht="15" x14ac:dyDescent="0.25">
      <c r="A9706" s="264"/>
      <c r="B9706" s="49"/>
      <c r="C9706" s="264"/>
      <c r="D9706" s="264"/>
    </row>
    <row r="9707" spans="1:4" ht="15" x14ac:dyDescent="0.25">
      <c r="A9707" s="264"/>
      <c r="B9707" s="49"/>
      <c r="C9707" s="264"/>
      <c r="D9707" s="264"/>
    </row>
    <row r="9708" spans="1:4" ht="15" x14ac:dyDescent="0.25">
      <c r="A9708" s="264"/>
      <c r="B9708" s="49"/>
      <c r="C9708" s="264"/>
      <c r="D9708" s="264"/>
    </row>
    <row r="9709" spans="1:4" ht="15" x14ac:dyDescent="0.25">
      <c r="A9709" s="264"/>
      <c r="B9709" s="49"/>
      <c r="C9709" s="264"/>
      <c r="D9709" s="264"/>
    </row>
    <row r="9710" spans="1:4" ht="15" x14ac:dyDescent="0.25">
      <c r="A9710" s="264"/>
      <c r="B9710" s="49"/>
      <c r="C9710" s="264"/>
      <c r="D9710" s="264"/>
    </row>
    <row r="9711" spans="1:4" ht="15" x14ac:dyDescent="0.25">
      <c r="A9711" s="264"/>
      <c r="B9711" s="49"/>
      <c r="C9711" s="264"/>
      <c r="D9711" s="264"/>
    </row>
    <row r="9712" spans="1:4" ht="15" x14ac:dyDescent="0.25">
      <c r="A9712" s="264"/>
      <c r="B9712" s="49"/>
      <c r="C9712" s="264"/>
      <c r="D9712" s="264"/>
    </row>
    <row r="9713" spans="1:4" ht="15" x14ac:dyDescent="0.25">
      <c r="A9713" s="264"/>
      <c r="B9713" s="49"/>
      <c r="C9713" s="264"/>
      <c r="D9713" s="264"/>
    </row>
    <row r="9714" spans="1:4" ht="15" x14ac:dyDescent="0.25">
      <c r="A9714" s="264"/>
      <c r="B9714" s="49"/>
      <c r="C9714" s="264"/>
      <c r="D9714" s="264"/>
    </row>
    <row r="9715" spans="1:4" ht="15" x14ac:dyDescent="0.25">
      <c r="A9715" s="264"/>
      <c r="B9715" s="49"/>
      <c r="C9715" s="264"/>
      <c r="D9715" s="264"/>
    </row>
    <row r="9716" spans="1:4" ht="15" x14ac:dyDescent="0.25">
      <c r="A9716" s="264"/>
      <c r="B9716" s="49"/>
      <c r="C9716" s="264"/>
      <c r="D9716" s="264"/>
    </row>
    <row r="9717" spans="1:4" ht="15" x14ac:dyDescent="0.25">
      <c r="A9717" s="264"/>
      <c r="B9717" s="49"/>
      <c r="C9717" s="264"/>
      <c r="D9717" s="264"/>
    </row>
    <row r="9718" spans="1:4" ht="15" x14ac:dyDescent="0.25">
      <c r="A9718" s="264"/>
      <c r="B9718" s="49"/>
      <c r="C9718" s="264"/>
      <c r="D9718" s="264"/>
    </row>
    <row r="9719" spans="1:4" ht="15" x14ac:dyDescent="0.25">
      <c r="A9719" s="264"/>
      <c r="B9719" s="49"/>
      <c r="C9719" s="264"/>
      <c r="D9719" s="264"/>
    </row>
    <row r="9720" spans="1:4" ht="15" x14ac:dyDescent="0.25">
      <c r="A9720" s="264"/>
      <c r="B9720" s="49"/>
      <c r="C9720" s="264"/>
      <c r="D9720" s="264"/>
    </row>
    <row r="9721" spans="1:4" ht="15" x14ac:dyDescent="0.25">
      <c r="A9721" s="264"/>
      <c r="B9721" s="49"/>
      <c r="C9721" s="264"/>
      <c r="D9721" s="264"/>
    </row>
    <row r="9722" spans="1:4" ht="15" x14ac:dyDescent="0.25">
      <c r="A9722" s="264"/>
      <c r="B9722" s="49"/>
      <c r="C9722" s="264"/>
      <c r="D9722" s="264"/>
    </row>
    <row r="9723" spans="1:4" ht="15" x14ac:dyDescent="0.25">
      <c r="A9723" s="264"/>
      <c r="B9723" s="49"/>
      <c r="C9723" s="264"/>
      <c r="D9723" s="264"/>
    </row>
    <row r="9724" spans="1:4" ht="15" x14ac:dyDescent="0.25">
      <c r="A9724" s="264"/>
      <c r="B9724" s="49"/>
      <c r="C9724" s="264"/>
      <c r="D9724" s="264"/>
    </row>
    <row r="9725" spans="1:4" ht="15" x14ac:dyDescent="0.25">
      <c r="A9725" s="264"/>
      <c r="B9725" s="49"/>
      <c r="C9725" s="264"/>
      <c r="D9725" s="264"/>
    </row>
    <row r="9726" spans="1:4" ht="15" x14ac:dyDescent="0.25">
      <c r="A9726" s="264"/>
      <c r="B9726" s="49"/>
      <c r="C9726" s="264"/>
      <c r="D9726" s="264"/>
    </row>
    <row r="9727" spans="1:4" ht="15" x14ac:dyDescent="0.25">
      <c r="A9727" s="264"/>
      <c r="B9727" s="49"/>
      <c r="C9727" s="264"/>
      <c r="D9727" s="264"/>
    </row>
    <row r="9728" spans="1:4" ht="15" x14ac:dyDescent="0.25">
      <c r="A9728" s="264"/>
      <c r="B9728" s="49"/>
      <c r="C9728" s="264"/>
      <c r="D9728" s="264"/>
    </row>
    <row r="9729" spans="1:4" ht="15" x14ac:dyDescent="0.25">
      <c r="A9729" s="264"/>
      <c r="B9729" s="49"/>
      <c r="C9729" s="264"/>
      <c r="D9729" s="264"/>
    </row>
    <row r="9730" spans="1:4" ht="15" x14ac:dyDescent="0.25">
      <c r="A9730" s="264"/>
      <c r="B9730" s="49"/>
      <c r="C9730" s="264"/>
      <c r="D9730" s="264"/>
    </row>
    <row r="9731" spans="1:4" ht="15" x14ac:dyDescent="0.25">
      <c r="A9731" s="264"/>
      <c r="B9731" s="49"/>
      <c r="C9731" s="264"/>
      <c r="D9731" s="264"/>
    </row>
    <row r="9732" spans="1:4" ht="15" x14ac:dyDescent="0.25">
      <c r="A9732" s="264"/>
      <c r="B9732" s="49"/>
      <c r="C9732" s="264"/>
      <c r="D9732" s="264"/>
    </row>
    <row r="9733" spans="1:4" ht="15" x14ac:dyDescent="0.25">
      <c r="A9733" s="264"/>
      <c r="B9733" s="49"/>
      <c r="C9733" s="264"/>
      <c r="D9733" s="264"/>
    </row>
    <row r="9734" spans="1:4" ht="15" x14ac:dyDescent="0.25">
      <c r="A9734" s="264"/>
      <c r="B9734" s="49"/>
      <c r="C9734" s="264"/>
      <c r="D9734" s="264"/>
    </row>
    <row r="9735" spans="1:4" ht="15" x14ac:dyDescent="0.25">
      <c r="A9735" s="264"/>
      <c r="B9735" s="49"/>
      <c r="C9735" s="264"/>
      <c r="D9735" s="264"/>
    </row>
    <row r="9736" spans="1:4" ht="15" x14ac:dyDescent="0.25">
      <c r="A9736" s="264"/>
      <c r="B9736" s="49"/>
      <c r="C9736" s="264"/>
      <c r="D9736" s="264"/>
    </row>
    <row r="9737" spans="1:4" ht="15" x14ac:dyDescent="0.25">
      <c r="A9737" s="264"/>
      <c r="B9737" s="49"/>
      <c r="C9737" s="264"/>
      <c r="D9737" s="264"/>
    </row>
    <row r="9738" spans="1:4" ht="15" x14ac:dyDescent="0.25">
      <c r="A9738" s="264"/>
      <c r="B9738" s="49"/>
      <c r="C9738" s="264"/>
      <c r="D9738" s="264"/>
    </row>
    <row r="9739" spans="1:4" ht="15" x14ac:dyDescent="0.25">
      <c r="A9739" s="264"/>
      <c r="B9739" s="49"/>
      <c r="C9739" s="264"/>
      <c r="D9739" s="264"/>
    </row>
    <row r="9740" spans="1:4" ht="15" x14ac:dyDescent="0.25">
      <c r="A9740" s="264"/>
      <c r="B9740" s="49"/>
      <c r="C9740" s="264"/>
      <c r="D9740" s="264"/>
    </row>
    <row r="9741" spans="1:4" ht="15" x14ac:dyDescent="0.25">
      <c r="A9741" s="264"/>
      <c r="B9741" s="49"/>
      <c r="C9741" s="264"/>
      <c r="D9741" s="264"/>
    </row>
    <row r="9742" spans="1:4" ht="15" x14ac:dyDescent="0.25">
      <c r="A9742" s="264"/>
      <c r="B9742" s="49"/>
      <c r="C9742" s="264"/>
      <c r="D9742" s="264"/>
    </row>
    <row r="9743" spans="1:4" ht="15" x14ac:dyDescent="0.25">
      <c r="A9743" s="264"/>
      <c r="B9743" s="49"/>
      <c r="C9743" s="264"/>
      <c r="D9743" s="264"/>
    </row>
    <row r="9744" spans="1:4" ht="15" x14ac:dyDescent="0.25">
      <c r="A9744" s="264"/>
      <c r="B9744" s="49"/>
      <c r="C9744" s="264"/>
      <c r="D9744" s="264"/>
    </row>
    <row r="9745" spans="1:4" ht="15" x14ac:dyDescent="0.25">
      <c r="A9745" s="264"/>
      <c r="B9745" s="49"/>
      <c r="C9745" s="264"/>
      <c r="D9745" s="264"/>
    </row>
    <row r="9746" spans="1:4" ht="15" x14ac:dyDescent="0.25">
      <c r="A9746" s="264"/>
      <c r="B9746" s="49"/>
      <c r="C9746" s="264"/>
      <c r="D9746" s="264"/>
    </row>
    <row r="9747" spans="1:4" ht="15" x14ac:dyDescent="0.25">
      <c r="A9747" s="264"/>
      <c r="B9747" s="49"/>
      <c r="C9747" s="264"/>
      <c r="D9747" s="264"/>
    </row>
    <row r="9748" spans="1:4" ht="15" x14ac:dyDescent="0.25">
      <c r="A9748" s="264"/>
      <c r="B9748" s="49"/>
      <c r="C9748" s="264"/>
      <c r="D9748" s="264"/>
    </row>
    <row r="9749" spans="1:4" ht="15" x14ac:dyDescent="0.25">
      <c r="A9749" s="264"/>
      <c r="B9749" s="49"/>
      <c r="C9749" s="264"/>
      <c r="D9749" s="264"/>
    </row>
    <row r="9750" spans="1:4" ht="15" x14ac:dyDescent="0.25">
      <c r="A9750" s="264"/>
      <c r="B9750" s="49"/>
      <c r="C9750" s="264"/>
      <c r="D9750" s="264"/>
    </row>
    <row r="9751" spans="1:4" ht="15" x14ac:dyDescent="0.25">
      <c r="A9751" s="264"/>
      <c r="B9751" s="49"/>
      <c r="C9751" s="264"/>
      <c r="D9751" s="264"/>
    </row>
    <row r="9752" spans="1:4" ht="15" x14ac:dyDescent="0.25">
      <c r="A9752" s="264"/>
      <c r="B9752" s="49"/>
      <c r="C9752" s="264"/>
      <c r="D9752" s="264"/>
    </row>
    <row r="9753" spans="1:4" ht="15" x14ac:dyDescent="0.25">
      <c r="A9753" s="264"/>
      <c r="B9753" s="49"/>
      <c r="C9753" s="264"/>
      <c r="D9753" s="264"/>
    </row>
    <row r="9754" spans="1:4" ht="15" x14ac:dyDescent="0.25">
      <c r="A9754" s="264"/>
      <c r="B9754" s="49"/>
      <c r="C9754" s="264"/>
      <c r="D9754" s="264"/>
    </row>
    <row r="9755" spans="1:4" ht="15" x14ac:dyDescent="0.25">
      <c r="A9755" s="264"/>
      <c r="B9755" s="49"/>
      <c r="C9755" s="264"/>
      <c r="D9755" s="264"/>
    </row>
    <row r="9756" spans="1:4" ht="15" x14ac:dyDescent="0.25">
      <c r="A9756" s="264"/>
      <c r="B9756" s="49"/>
      <c r="C9756" s="264"/>
      <c r="D9756" s="264"/>
    </row>
    <row r="9757" spans="1:4" ht="15" x14ac:dyDescent="0.25">
      <c r="A9757" s="264"/>
      <c r="B9757" s="49"/>
      <c r="C9757" s="264"/>
      <c r="D9757" s="264"/>
    </row>
    <row r="9758" spans="1:4" ht="15" x14ac:dyDescent="0.25">
      <c r="A9758" s="264"/>
      <c r="B9758" s="49"/>
      <c r="C9758" s="264"/>
      <c r="D9758" s="264"/>
    </row>
    <row r="9759" spans="1:4" ht="15" x14ac:dyDescent="0.25">
      <c r="A9759" s="264"/>
      <c r="B9759" s="49"/>
      <c r="C9759" s="264"/>
      <c r="D9759" s="264"/>
    </row>
    <row r="9760" spans="1:4" ht="15" x14ac:dyDescent="0.25">
      <c r="A9760" s="264"/>
      <c r="B9760" s="49"/>
      <c r="C9760" s="264"/>
      <c r="D9760" s="264"/>
    </row>
    <row r="9761" spans="1:4" ht="15" x14ac:dyDescent="0.25">
      <c r="A9761" s="264"/>
      <c r="B9761" s="49"/>
      <c r="C9761" s="264"/>
      <c r="D9761" s="264"/>
    </row>
    <row r="9762" spans="1:4" ht="15" x14ac:dyDescent="0.25">
      <c r="A9762" s="264"/>
      <c r="B9762" s="49"/>
      <c r="C9762" s="264"/>
      <c r="D9762" s="264"/>
    </row>
    <row r="9763" spans="1:4" ht="15" x14ac:dyDescent="0.25">
      <c r="A9763" s="264"/>
      <c r="B9763" s="49"/>
      <c r="C9763" s="264"/>
      <c r="D9763" s="264"/>
    </row>
    <row r="9764" spans="1:4" ht="15" x14ac:dyDescent="0.25">
      <c r="A9764" s="264"/>
      <c r="B9764" s="49"/>
      <c r="C9764" s="264"/>
      <c r="D9764" s="264"/>
    </row>
    <row r="9765" spans="1:4" ht="15" x14ac:dyDescent="0.25">
      <c r="A9765" s="264"/>
      <c r="B9765" s="49"/>
      <c r="C9765" s="264"/>
      <c r="D9765" s="264"/>
    </row>
    <row r="9766" spans="1:4" ht="15" x14ac:dyDescent="0.25">
      <c r="A9766" s="264"/>
      <c r="B9766" s="49"/>
      <c r="C9766" s="264"/>
      <c r="D9766" s="264"/>
    </row>
    <row r="9767" spans="1:4" ht="15" x14ac:dyDescent="0.25">
      <c r="A9767" s="264"/>
      <c r="B9767" s="49"/>
      <c r="C9767" s="264"/>
      <c r="D9767" s="264"/>
    </row>
    <row r="9768" spans="1:4" ht="15" x14ac:dyDescent="0.25">
      <c r="A9768" s="264"/>
      <c r="B9768" s="49"/>
      <c r="C9768" s="264"/>
      <c r="D9768" s="264"/>
    </row>
    <row r="9769" spans="1:4" ht="15" x14ac:dyDescent="0.25">
      <c r="A9769" s="264"/>
      <c r="B9769" s="49"/>
      <c r="C9769" s="264"/>
      <c r="D9769" s="264"/>
    </row>
    <row r="9770" spans="1:4" ht="15" x14ac:dyDescent="0.25">
      <c r="A9770" s="264"/>
      <c r="B9770" s="49"/>
      <c r="C9770" s="264"/>
      <c r="D9770" s="264"/>
    </row>
    <row r="9771" spans="1:4" ht="15" x14ac:dyDescent="0.25">
      <c r="A9771" s="264"/>
      <c r="B9771" s="49"/>
      <c r="C9771" s="264"/>
      <c r="D9771" s="273"/>
    </row>
    <row r="9772" spans="1:4" ht="15" x14ac:dyDescent="0.25">
      <c r="A9772" s="264"/>
      <c r="B9772" s="49"/>
      <c r="C9772" s="264"/>
      <c r="D9772" s="273"/>
    </row>
    <row r="9773" spans="1:4" ht="15" x14ac:dyDescent="0.25">
      <c r="A9773" s="264"/>
      <c r="B9773" s="49"/>
      <c r="C9773" s="264"/>
      <c r="D9773" s="273"/>
    </row>
    <row r="9774" spans="1:4" ht="15" x14ac:dyDescent="0.25">
      <c r="A9774" s="264"/>
      <c r="B9774" s="49"/>
      <c r="C9774" s="264"/>
      <c r="D9774" s="273"/>
    </row>
    <row r="9775" spans="1:4" ht="15" x14ac:dyDescent="0.25">
      <c r="A9775" s="264"/>
      <c r="B9775" s="49"/>
      <c r="C9775" s="264"/>
      <c r="D9775" s="273"/>
    </row>
    <row r="9776" spans="1:4" ht="15" x14ac:dyDescent="0.25">
      <c r="A9776" s="264"/>
      <c r="B9776" s="49"/>
      <c r="C9776" s="264"/>
      <c r="D9776" s="273"/>
    </row>
    <row r="9777" spans="1:4" ht="15" x14ac:dyDescent="0.25">
      <c r="A9777" s="264"/>
      <c r="B9777" s="49"/>
      <c r="C9777" s="264"/>
      <c r="D9777" s="273"/>
    </row>
    <row r="9778" spans="1:4" ht="15" x14ac:dyDescent="0.25">
      <c r="A9778" s="264"/>
      <c r="B9778" s="49"/>
      <c r="C9778" s="264"/>
      <c r="D9778" s="273"/>
    </row>
    <row r="9779" spans="1:4" ht="15" x14ac:dyDescent="0.25">
      <c r="A9779" s="264"/>
      <c r="B9779" s="49"/>
      <c r="C9779" s="264"/>
      <c r="D9779" s="273"/>
    </row>
    <row r="9780" spans="1:4" ht="15" x14ac:dyDescent="0.25">
      <c r="A9780" s="264"/>
      <c r="B9780" s="49"/>
      <c r="C9780" s="264"/>
      <c r="D9780" s="273"/>
    </row>
    <row r="9781" spans="1:4" ht="15" x14ac:dyDescent="0.25">
      <c r="A9781" s="264"/>
      <c r="B9781" s="49"/>
      <c r="C9781" s="264"/>
      <c r="D9781" s="273"/>
    </row>
    <row r="9782" spans="1:4" ht="15" x14ac:dyDescent="0.25">
      <c r="A9782" s="264"/>
      <c r="B9782" s="49"/>
      <c r="C9782" s="264"/>
      <c r="D9782" s="273"/>
    </row>
    <row r="9783" spans="1:4" ht="15" x14ac:dyDescent="0.25">
      <c r="A9783" s="264"/>
      <c r="B9783" s="49"/>
      <c r="C9783" s="264"/>
      <c r="D9783" s="273"/>
    </row>
    <row r="9784" spans="1:4" ht="15" x14ac:dyDescent="0.25">
      <c r="A9784" s="264"/>
      <c r="B9784" s="49"/>
      <c r="C9784" s="264"/>
      <c r="D9784" s="273"/>
    </row>
    <row r="9785" spans="1:4" ht="15" x14ac:dyDescent="0.25">
      <c r="A9785" s="264"/>
      <c r="B9785" s="49"/>
      <c r="C9785" s="264"/>
      <c r="D9785" s="273"/>
    </row>
    <row r="9786" spans="1:4" ht="15" x14ac:dyDescent="0.25">
      <c r="A9786" s="264"/>
      <c r="B9786" s="49"/>
      <c r="C9786" s="264"/>
      <c r="D9786" s="273"/>
    </row>
    <row r="9787" spans="1:4" ht="15" x14ac:dyDescent="0.25">
      <c r="A9787" s="264"/>
      <c r="B9787" s="49"/>
      <c r="C9787" s="264"/>
      <c r="D9787" s="273"/>
    </row>
    <row r="9788" spans="1:4" ht="15" x14ac:dyDescent="0.25">
      <c r="A9788" s="264"/>
      <c r="B9788" s="49"/>
      <c r="C9788" s="264"/>
      <c r="D9788" s="273"/>
    </row>
    <row r="9789" spans="1:4" ht="15" x14ac:dyDescent="0.25">
      <c r="A9789" s="264"/>
      <c r="B9789" s="49"/>
      <c r="C9789" s="264"/>
      <c r="D9789" s="273"/>
    </row>
    <row r="9790" spans="1:4" ht="15" x14ac:dyDescent="0.25">
      <c r="A9790" s="264"/>
      <c r="B9790" s="49"/>
      <c r="C9790" s="264"/>
      <c r="D9790" s="273"/>
    </row>
    <row r="9791" spans="1:4" ht="15" x14ac:dyDescent="0.25">
      <c r="A9791" s="264"/>
      <c r="B9791" s="49"/>
      <c r="C9791" s="264"/>
      <c r="D9791" s="273"/>
    </row>
    <row r="9792" spans="1:4" ht="15" x14ac:dyDescent="0.25">
      <c r="A9792" s="264"/>
      <c r="B9792" s="49"/>
      <c r="C9792" s="264"/>
      <c r="D9792" s="273"/>
    </row>
    <row r="9793" spans="1:4" ht="15" x14ac:dyDescent="0.25">
      <c r="A9793" s="264"/>
      <c r="B9793" s="49"/>
      <c r="C9793" s="264"/>
      <c r="D9793" s="273"/>
    </row>
    <row r="9794" spans="1:4" ht="15" x14ac:dyDescent="0.25">
      <c r="A9794" s="264"/>
      <c r="B9794" s="49"/>
      <c r="C9794" s="264"/>
      <c r="D9794" s="273"/>
    </row>
    <row r="9795" spans="1:4" ht="15" x14ac:dyDescent="0.25">
      <c r="A9795" s="264"/>
      <c r="B9795" s="49"/>
      <c r="C9795" s="264"/>
      <c r="D9795" s="273"/>
    </row>
    <row r="9796" spans="1:4" ht="15" x14ac:dyDescent="0.25">
      <c r="A9796" s="264"/>
      <c r="B9796" s="49"/>
      <c r="C9796" s="264"/>
      <c r="D9796" s="273"/>
    </row>
    <row r="9797" spans="1:4" ht="15" x14ac:dyDescent="0.25">
      <c r="A9797" s="264"/>
      <c r="B9797" s="49"/>
      <c r="C9797" s="264"/>
      <c r="D9797" s="273"/>
    </row>
    <row r="9798" spans="1:4" ht="15" x14ac:dyDescent="0.25">
      <c r="A9798" s="264"/>
      <c r="B9798" s="49"/>
      <c r="C9798" s="264"/>
      <c r="D9798" s="273"/>
    </row>
    <row r="9799" spans="1:4" ht="15" x14ac:dyDescent="0.25">
      <c r="A9799" s="264"/>
      <c r="B9799" s="49"/>
      <c r="C9799" s="264"/>
      <c r="D9799" s="273"/>
    </row>
    <row r="9800" spans="1:4" ht="15" x14ac:dyDescent="0.25">
      <c r="A9800" s="264"/>
      <c r="B9800" s="49"/>
      <c r="C9800" s="264"/>
      <c r="D9800" s="273"/>
    </row>
    <row r="9801" spans="1:4" ht="15" x14ac:dyDescent="0.25">
      <c r="A9801" s="264"/>
      <c r="B9801" s="49"/>
      <c r="C9801" s="264"/>
      <c r="D9801" s="273"/>
    </row>
    <row r="9802" spans="1:4" ht="15" x14ac:dyDescent="0.25">
      <c r="A9802" s="264"/>
      <c r="B9802" s="49"/>
      <c r="C9802" s="264"/>
      <c r="D9802" s="273"/>
    </row>
    <row r="9803" spans="1:4" ht="15" x14ac:dyDescent="0.25">
      <c r="A9803" s="264"/>
      <c r="B9803" s="49"/>
      <c r="C9803" s="264"/>
      <c r="D9803" s="273"/>
    </row>
    <row r="9804" spans="1:4" ht="15" x14ac:dyDescent="0.25">
      <c r="A9804" s="264"/>
      <c r="B9804" s="49"/>
      <c r="C9804" s="264"/>
      <c r="D9804" s="273"/>
    </row>
    <row r="9805" spans="1:4" ht="15" x14ac:dyDescent="0.25">
      <c r="A9805" s="264"/>
      <c r="B9805" s="49"/>
      <c r="C9805" s="264"/>
      <c r="D9805" s="273"/>
    </row>
    <row r="9806" spans="1:4" ht="15" x14ac:dyDescent="0.25">
      <c r="A9806" s="264"/>
      <c r="B9806" s="49"/>
      <c r="C9806" s="264"/>
      <c r="D9806" s="273"/>
    </row>
    <row r="9807" spans="1:4" ht="15" x14ac:dyDescent="0.25">
      <c r="A9807" s="264"/>
      <c r="B9807" s="49"/>
      <c r="C9807" s="264"/>
      <c r="D9807" s="273"/>
    </row>
    <row r="9808" spans="1:4" ht="15" x14ac:dyDescent="0.25">
      <c r="A9808" s="264"/>
      <c r="B9808" s="49"/>
      <c r="C9808" s="264"/>
      <c r="D9808" s="273"/>
    </row>
    <row r="9809" spans="1:4" ht="15" x14ac:dyDescent="0.25">
      <c r="A9809" s="264"/>
      <c r="B9809" s="49"/>
      <c r="C9809" s="264"/>
      <c r="D9809" s="273"/>
    </row>
    <row r="9810" spans="1:4" ht="15" x14ac:dyDescent="0.25">
      <c r="A9810" s="264"/>
      <c r="B9810" s="49"/>
      <c r="C9810" s="264"/>
      <c r="D9810" s="273"/>
    </row>
    <row r="9811" spans="1:4" ht="15" x14ac:dyDescent="0.25">
      <c r="A9811" s="264"/>
      <c r="B9811" s="49"/>
      <c r="C9811" s="264"/>
      <c r="D9811" s="273"/>
    </row>
    <row r="9812" spans="1:4" ht="15" x14ac:dyDescent="0.25">
      <c r="A9812" s="264"/>
      <c r="B9812" s="49"/>
      <c r="C9812" s="264"/>
      <c r="D9812" s="273"/>
    </row>
    <row r="9813" spans="1:4" ht="15" x14ac:dyDescent="0.25">
      <c r="A9813" s="264"/>
      <c r="B9813" s="49"/>
      <c r="C9813" s="264"/>
      <c r="D9813" s="273"/>
    </row>
    <row r="9814" spans="1:4" ht="15" x14ac:dyDescent="0.25">
      <c r="A9814" s="264"/>
      <c r="B9814" s="49"/>
      <c r="C9814" s="264"/>
      <c r="D9814" s="273"/>
    </row>
    <row r="9815" spans="1:4" ht="15" x14ac:dyDescent="0.25">
      <c r="A9815" s="264"/>
      <c r="B9815" s="49"/>
      <c r="C9815" s="264"/>
      <c r="D9815" s="273"/>
    </row>
    <row r="9816" spans="1:4" ht="15" x14ac:dyDescent="0.25">
      <c r="A9816" s="264"/>
      <c r="B9816" s="49"/>
      <c r="C9816" s="264"/>
      <c r="D9816" s="273"/>
    </row>
    <row r="9817" spans="1:4" ht="15" x14ac:dyDescent="0.25">
      <c r="A9817" s="264"/>
      <c r="B9817" s="49"/>
      <c r="C9817" s="264"/>
      <c r="D9817" s="273"/>
    </row>
    <row r="9818" spans="1:4" ht="15" x14ac:dyDescent="0.25">
      <c r="A9818" s="264"/>
      <c r="B9818" s="49"/>
      <c r="C9818" s="264"/>
      <c r="D9818" s="264"/>
    </row>
    <row r="9819" spans="1:4" ht="15" x14ac:dyDescent="0.25">
      <c r="A9819" s="264"/>
      <c r="B9819" s="49"/>
      <c r="C9819" s="264"/>
      <c r="D9819" s="264"/>
    </row>
    <row r="9820" spans="1:4" ht="15" x14ac:dyDescent="0.25">
      <c r="A9820" s="264"/>
      <c r="B9820" s="49"/>
      <c r="C9820" s="264"/>
      <c r="D9820" s="264"/>
    </row>
    <row r="9821" spans="1:4" ht="15" x14ac:dyDescent="0.25">
      <c r="A9821" s="264"/>
      <c r="B9821" s="49"/>
      <c r="C9821" s="264"/>
      <c r="D9821" s="264"/>
    </row>
    <row r="9822" spans="1:4" ht="15" x14ac:dyDescent="0.25">
      <c r="A9822" s="264"/>
      <c r="B9822" s="49"/>
      <c r="C9822" s="264"/>
      <c r="D9822" s="264"/>
    </row>
    <row r="9823" spans="1:4" ht="15" x14ac:dyDescent="0.25">
      <c r="A9823" s="264"/>
      <c r="B9823" s="49"/>
      <c r="C9823" s="264"/>
      <c r="D9823" s="264"/>
    </row>
    <row r="9824" spans="1:4" ht="15" x14ac:dyDescent="0.25">
      <c r="A9824" s="264"/>
      <c r="B9824" s="49"/>
      <c r="C9824" s="264"/>
      <c r="D9824" s="264"/>
    </row>
    <row r="9825" spans="1:4" ht="15" x14ac:dyDescent="0.25">
      <c r="A9825" s="264"/>
      <c r="B9825" s="49"/>
      <c r="C9825" s="264"/>
      <c r="D9825" s="264"/>
    </row>
    <row r="9826" spans="1:4" ht="15" x14ac:dyDescent="0.25">
      <c r="A9826" s="264"/>
      <c r="B9826" s="49"/>
      <c r="C9826" s="264"/>
      <c r="D9826" s="264"/>
    </row>
    <row r="9827" spans="1:4" ht="15" x14ac:dyDescent="0.25">
      <c r="A9827" s="264"/>
      <c r="B9827" s="49"/>
      <c r="C9827" s="264"/>
      <c r="D9827" s="264"/>
    </row>
    <row r="9828" spans="1:4" ht="15" x14ac:dyDescent="0.25">
      <c r="A9828" s="264"/>
      <c r="B9828" s="49"/>
      <c r="C9828" s="264"/>
      <c r="D9828" s="264"/>
    </row>
    <row r="9829" spans="1:4" ht="15" x14ac:dyDescent="0.25">
      <c r="A9829" s="264"/>
      <c r="B9829" s="49"/>
      <c r="C9829" s="264"/>
      <c r="D9829" s="264"/>
    </row>
    <row r="9830" spans="1:4" ht="15" x14ac:dyDescent="0.25">
      <c r="A9830" s="264"/>
      <c r="B9830" s="49"/>
      <c r="C9830" s="264"/>
      <c r="D9830" s="264"/>
    </row>
    <row r="9831" spans="1:4" ht="15" x14ac:dyDescent="0.25">
      <c r="A9831" s="264"/>
      <c r="B9831" s="49"/>
      <c r="C9831" s="264"/>
      <c r="D9831" s="264"/>
    </row>
    <row r="9832" spans="1:4" ht="15" x14ac:dyDescent="0.25">
      <c r="A9832" s="264"/>
      <c r="B9832" s="49"/>
      <c r="C9832" s="264"/>
      <c r="D9832" s="264"/>
    </row>
    <row r="9833" spans="1:4" ht="15" x14ac:dyDescent="0.25">
      <c r="A9833" s="264"/>
      <c r="B9833" s="49"/>
      <c r="C9833" s="264"/>
      <c r="D9833" s="264"/>
    </row>
    <row r="9834" spans="1:4" ht="15" x14ac:dyDescent="0.25">
      <c r="A9834" s="264"/>
      <c r="B9834" s="49"/>
      <c r="C9834" s="264"/>
      <c r="D9834" s="264"/>
    </row>
    <row r="9835" spans="1:4" ht="15" x14ac:dyDescent="0.25">
      <c r="A9835" s="264"/>
      <c r="B9835" s="49"/>
      <c r="C9835" s="264"/>
      <c r="D9835" s="264"/>
    </row>
    <row r="9836" spans="1:4" ht="15" x14ac:dyDescent="0.25">
      <c r="A9836" s="264"/>
      <c r="B9836" s="49"/>
      <c r="C9836" s="264"/>
      <c r="D9836" s="264"/>
    </row>
    <row r="9837" spans="1:4" ht="15" x14ac:dyDescent="0.25">
      <c r="A9837" s="264"/>
      <c r="B9837" s="49"/>
      <c r="C9837" s="264"/>
      <c r="D9837" s="264"/>
    </row>
    <row r="9838" spans="1:4" ht="15" x14ac:dyDescent="0.25">
      <c r="A9838" s="264"/>
      <c r="B9838" s="49"/>
      <c r="C9838" s="264"/>
      <c r="D9838" s="264"/>
    </row>
    <row r="9839" spans="1:4" ht="15" x14ac:dyDescent="0.25">
      <c r="A9839" s="264"/>
      <c r="B9839" s="49"/>
      <c r="C9839" s="264"/>
      <c r="D9839" s="264"/>
    </row>
    <row r="9840" spans="1:4" ht="15" x14ac:dyDescent="0.25">
      <c r="A9840" s="264"/>
      <c r="B9840" s="49"/>
      <c r="C9840" s="264"/>
      <c r="D9840" s="264"/>
    </row>
    <row r="9841" spans="1:4" ht="15" x14ac:dyDescent="0.25">
      <c r="A9841" s="264"/>
      <c r="B9841" s="49"/>
      <c r="C9841" s="264"/>
      <c r="D9841" s="264"/>
    </row>
    <row r="9842" spans="1:4" ht="15" x14ac:dyDescent="0.25">
      <c r="A9842" s="264"/>
      <c r="B9842" s="49"/>
      <c r="C9842" s="264"/>
      <c r="D9842" s="264"/>
    </row>
    <row r="9843" spans="1:4" ht="15" x14ac:dyDescent="0.25">
      <c r="A9843" s="264"/>
      <c r="B9843" s="49"/>
      <c r="C9843" s="264"/>
      <c r="D9843" s="264"/>
    </row>
    <row r="9844" spans="1:4" ht="15" x14ac:dyDescent="0.25">
      <c r="A9844" s="264"/>
      <c r="B9844" s="49"/>
      <c r="C9844" s="264"/>
      <c r="D9844" s="264"/>
    </row>
    <row r="9845" spans="1:4" ht="15" x14ac:dyDescent="0.25">
      <c r="A9845" s="264"/>
      <c r="B9845" s="49"/>
      <c r="C9845" s="264"/>
      <c r="D9845" s="264"/>
    </row>
    <row r="9846" spans="1:4" ht="15" x14ac:dyDescent="0.25">
      <c r="A9846" s="264"/>
      <c r="B9846" s="49"/>
      <c r="C9846" s="264"/>
      <c r="D9846" s="264"/>
    </row>
    <row r="9847" spans="1:4" ht="15" x14ac:dyDescent="0.25">
      <c r="A9847" s="264"/>
      <c r="B9847" s="49"/>
      <c r="C9847" s="264"/>
      <c r="D9847" s="264"/>
    </row>
    <row r="9848" spans="1:4" ht="15" x14ac:dyDescent="0.25">
      <c r="A9848" s="264"/>
      <c r="B9848" s="49"/>
      <c r="C9848" s="264"/>
      <c r="D9848" s="264"/>
    </row>
    <row r="9849" spans="1:4" ht="15" x14ac:dyDescent="0.25">
      <c r="A9849" s="264"/>
      <c r="B9849" s="49"/>
      <c r="C9849" s="264"/>
      <c r="D9849" s="264"/>
    </row>
    <row r="9850" spans="1:4" ht="15" x14ac:dyDescent="0.25">
      <c r="A9850" s="264"/>
      <c r="B9850" s="49"/>
      <c r="C9850" s="264"/>
      <c r="D9850" s="264"/>
    </row>
    <row r="9851" spans="1:4" ht="15" x14ac:dyDescent="0.25">
      <c r="A9851" s="264"/>
      <c r="B9851" s="49"/>
      <c r="C9851" s="264"/>
      <c r="D9851" s="264"/>
    </row>
    <row r="9852" spans="1:4" ht="15" x14ac:dyDescent="0.25">
      <c r="A9852" s="264"/>
      <c r="B9852" s="49"/>
      <c r="C9852" s="264"/>
      <c r="D9852" s="264"/>
    </row>
    <row r="9853" spans="1:4" ht="15" x14ac:dyDescent="0.25">
      <c r="A9853" s="264"/>
      <c r="B9853" s="49"/>
      <c r="C9853" s="264"/>
      <c r="D9853" s="264"/>
    </row>
    <row r="9854" spans="1:4" ht="15" x14ac:dyDescent="0.25">
      <c r="A9854" s="264"/>
      <c r="B9854" s="49"/>
      <c r="C9854" s="264"/>
      <c r="D9854" s="264"/>
    </row>
    <row r="9855" spans="1:4" ht="15" x14ac:dyDescent="0.25">
      <c r="A9855" s="264"/>
      <c r="B9855" s="49"/>
      <c r="C9855" s="264"/>
      <c r="D9855" s="264"/>
    </row>
    <row r="9856" spans="1:4" ht="15" x14ac:dyDescent="0.25">
      <c r="A9856" s="264"/>
      <c r="B9856" s="49"/>
      <c r="C9856" s="264"/>
      <c r="D9856" s="264"/>
    </row>
    <row r="9857" spans="1:4" ht="15" x14ac:dyDescent="0.25">
      <c r="A9857" s="264"/>
      <c r="B9857" s="49"/>
      <c r="C9857" s="264"/>
      <c r="D9857" s="264"/>
    </row>
    <row r="9858" spans="1:4" ht="15" x14ac:dyDescent="0.25">
      <c r="A9858" s="264"/>
      <c r="B9858" s="49"/>
      <c r="C9858" s="264"/>
      <c r="D9858" s="264"/>
    </row>
    <row r="9859" spans="1:4" ht="15" x14ac:dyDescent="0.25">
      <c r="A9859" s="264"/>
      <c r="B9859" s="49"/>
      <c r="C9859" s="264"/>
      <c r="D9859" s="264"/>
    </row>
    <row r="9860" spans="1:4" ht="15" x14ac:dyDescent="0.25">
      <c r="A9860" s="264"/>
      <c r="B9860" s="49"/>
      <c r="C9860" s="264"/>
      <c r="D9860" s="264"/>
    </row>
    <row r="9861" spans="1:4" ht="15" x14ac:dyDescent="0.25">
      <c r="A9861" s="264"/>
      <c r="B9861" s="49"/>
      <c r="C9861" s="264"/>
      <c r="D9861" s="264"/>
    </row>
    <row r="9862" spans="1:4" ht="15" x14ac:dyDescent="0.25">
      <c r="A9862" s="264"/>
      <c r="B9862" s="49"/>
      <c r="C9862" s="264"/>
      <c r="D9862" s="264"/>
    </row>
    <row r="9863" spans="1:4" ht="15" x14ac:dyDescent="0.25">
      <c r="A9863" s="264"/>
      <c r="B9863" s="49"/>
      <c r="C9863" s="264"/>
      <c r="D9863" s="264"/>
    </row>
    <row r="9864" spans="1:4" ht="15" x14ac:dyDescent="0.25">
      <c r="A9864" s="264"/>
      <c r="B9864" s="49"/>
      <c r="C9864" s="264"/>
      <c r="D9864" s="264"/>
    </row>
    <row r="9865" spans="1:4" ht="15" x14ac:dyDescent="0.25">
      <c r="A9865" s="264"/>
      <c r="B9865" s="49"/>
      <c r="C9865" s="264"/>
      <c r="D9865" s="264"/>
    </row>
    <row r="9866" spans="1:4" ht="15" x14ac:dyDescent="0.25">
      <c r="A9866" s="264"/>
      <c r="B9866" s="49"/>
      <c r="C9866" s="264"/>
      <c r="D9866" s="264"/>
    </row>
    <row r="9867" spans="1:4" ht="15" x14ac:dyDescent="0.25">
      <c r="A9867" s="264"/>
      <c r="B9867" s="49"/>
      <c r="C9867" s="264"/>
      <c r="D9867" s="264"/>
    </row>
    <row r="9868" spans="1:4" ht="15" x14ac:dyDescent="0.25">
      <c r="A9868" s="264"/>
      <c r="B9868" s="49"/>
      <c r="C9868" s="264"/>
      <c r="D9868" s="264"/>
    </row>
    <row r="9869" spans="1:4" ht="15" x14ac:dyDescent="0.25">
      <c r="A9869" s="264"/>
      <c r="B9869" s="49"/>
      <c r="C9869" s="264"/>
      <c r="D9869" s="264"/>
    </row>
    <row r="9870" spans="1:4" ht="15" x14ac:dyDescent="0.25">
      <c r="A9870" s="264"/>
      <c r="B9870" s="49"/>
      <c r="C9870" s="264"/>
      <c r="D9870" s="264"/>
    </row>
    <row r="9871" spans="1:4" ht="15" x14ac:dyDescent="0.25">
      <c r="A9871" s="264"/>
      <c r="B9871" s="49"/>
      <c r="C9871" s="264"/>
      <c r="D9871" s="264"/>
    </row>
    <row r="9872" spans="1:4" ht="15" x14ac:dyDescent="0.25">
      <c r="A9872" s="264"/>
      <c r="B9872" s="49"/>
      <c r="C9872" s="264"/>
      <c r="D9872" s="264"/>
    </row>
    <row r="9873" spans="1:4" ht="15" x14ac:dyDescent="0.25">
      <c r="A9873" s="264"/>
      <c r="B9873" s="49"/>
      <c r="C9873" s="264"/>
      <c r="D9873" s="264"/>
    </row>
    <row r="9874" spans="1:4" ht="15" x14ac:dyDescent="0.25">
      <c r="A9874" s="264"/>
      <c r="B9874" s="49"/>
      <c r="C9874" s="264"/>
      <c r="D9874" s="264"/>
    </row>
    <row r="9875" spans="1:4" ht="15" x14ac:dyDescent="0.25">
      <c r="A9875" s="264"/>
      <c r="B9875" s="49"/>
      <c r="C9875" s="264"/>
      <c r="D9875" s="264"/>
    </row>
    <row r="9876" spans="1:4" ht="15" x14ac:dyDescent="0.25">
      <c r="A9876" s="264"/>
      <c r="B9876" s="49"/>
      <c r="C9876" s="264"/>
      <c r="D9876" s="264"/>
    </row>
    <row r="9877" spans="1:4" ht="15" x14ac:dyDescent="0.25">
      <c r="A9877" s="264"/>
      <c r="B9877" s="49"/>
      <c r="C9877" s="264"/>
      <c r="D9877" s="264"/>
    </row>
    <row r="9878" spans="1:4" ht="15" x14ac:dyDescent="0.25">
      <c r="A9878" s="264"/>
      <c r="B9878" s="49"/>
      <c r="C9878" s="264"/>
      <c r="D9878" s="264"/>
    </row>
    <row r="9879" spans="1:4" ht="15" x14ac:dyDescent="0.25">
      <c r="A9879" s="264"/>
      <c r="B9879" s="49"/>
      <c r="C9879" s="264"/>
      <c r="D9879" s="264"/>
    </row>
    <row r="9880" spans="1:4" ht="15" x14ac:dyDescent="0.25">
      <c r="A9880" s="264"/>
      <c r="B9880" s="49"/>
      <c r="C9880" s="264"/>
      <c r="D9880" s="264"/>
    </row>
    <row r="9881" spans="1:4" ht="15" x14ac:dyDescent="0.25">
      <c r="A9881" s="264"/>
      <c r="B9881" s="49"/>
      <c r="C9881" s="264"/>
      <c r="D9881" s="264"/>
    </row>
    <row r="9882" spans="1:4" ht="15" x14ac:dyDescent="0.25">
      <c r="A9882" s="264"/>
      <c r="B9882" s="49"/>
      <c r="C9882" s="264"/>
      <c r="D9882" s="264"/>
    </row>
    <row r="9883" spans="1:4" ht="15" x14ac:dyDescent="0.25">
      <c r="A9883" s="264"/>
      <c r="B9883" s="49"/>
      <c r="C9883" s="264"/>
      <c r="D9883" s="264"/>
    </row>
    <row r="9884" spans="1:4" ht="15" x14ac:dyDescent="0.25">
      <c r="A9884" s="264"/>
      <c r="B9884" s="49"/>
      <c r="C9884" s="264"/>
      <c r="D9884" s="264"/>
    </row>
    <row r="9885" spans="1:4" ht="15" x14ac:dyDescent="0.25">
      <c r="A9885" s="264"/>
      <c r="B9885" s="49"/>
      <c r="C9885" s="264"/>
      <c r="D9885" s="264"/>
    </row>
    <row r="9886" spans="1:4" ht="15" x14ac:dyDescent="0.25">
      <c r="A9886" s="264"/>
      <c r="B9886" s="49"/>
      <c r="C9886" s="264"/>
      <c r="D9886" s="264"/>
    </row>
    <row r="9887" spans="1:4" ht="15" x14ac:dyDescent="0.25">
      <c r="A9887" s="264"/>
      <c r="B9887" s="49"/>
      <c r="C9887" s="264"/>
      <c r="D9887" s="264"/>
    </row>
    <row r="9888" spans="1:4" ht="15" x14ac:dyDescent="0.25">
      <c r="A9888" s="264"/>
      <c r="B9888" s="49"/>
      <c r="C9888" s="264"/>
      <c r="D9888" s="264"/>
    </row>
    <row r="9889" spans="1:4" ht="15" x14ac:dyDescent="0.25">
      <c r="A9889" s="264"/>
      <c r="B9889" s="49"/>
      <c r="C9889" s="264"/>
      <c r="D9889" s="264"/>
    </row>
    <row r="9890" spans="1:4" ht="15" x14ac:dyDescent="0.25">
      <c r="A9890" s="264"/>
      <c r="B9890" s="49"/>
      <c r="C9890" s="264"/>
      <c r="D9890" s="264"/>
    </row>
    <row r="9891" spans="1:4" ht="15" x14ac:dyDescent="0.25">
      <c r="A9891" s="264"/>
      <c r="B9891" s="49"/>
      <c r="C9891" s="264"/>
      <c r="D9891" s="264"/>
    </row>
    <row r="9892" spans="1:4" ht="15" x14ac:dyDescent="0.25">
      <c r="A9892" s="264"/>
      <c r="B9892" s="49"/>
      <c r="C9892" s="264"/>
      <c r="D9892" s="264"/>
    </row>
    <row r="9893" spans="1:4" ht="15" x14ac:dyDescent="0.25">
      <c r="A9893" s="264"/>
      <c r="B9893" s="49"/>
      <c r="C9893" s="264"/>
      <c r="D9893" s="264"/>
    </row>
    <row r="9894" spans="1:4" ht="15" x14ac:dyDescent="0.25">
      <c r="A9894" s="264"/>
      <c r="B9894" s="49"/>
      <c r="C9894" s="264"/>
      <c r="D9894" s="264"/>
    </row>
    <row r="9895" spans="1:4" ht="15" x14ac:dyDescent="0.25">
      <c r="A9895" s="264"/>
      <c r="B9895" s="49"/>
      <c r="C9895" s="264"/>
      <c r="D9895" s="264"/>
    </row>
    <row r="9896" spans="1:4" ht="15" x14ac:dyDescent="0.25">
      <c r="A9896" s="264"/>
      <c r="B9896" s="49"/>
      <c r="C9896" s="264"/>
      <c r="D9896" s="264"/>
    </row>
    <row r="9897" spans="1:4" ht="15" x14ac:dyDescent="0.25">
      <c r="A9897" s="264"/>
      <c r="B9897" s="49"/>
      <c r="C9897" s="264"/>
      <c r="D9897" s="264"/>
    </row>
    <row r="9898" spans="1:4" ht="15" x14ac:dyDescent="0.25">
      <c r="A9898" s="264"/>
      <c r="B9898" s="49"/>
      <c r="C9898" s="264"/>
      <c r="D9898" s="264"/>
    </row>
    <row r="9899" spans="1:4" ht="15" x14ac:dyDescent="0.25">
      <c r="A9899" s="264"/>
      <c r="B9899" s="49"/>
      <c r="C9899" s="264"/>
      <c r="D9899" s="264"/>
    </row>
    <row r="9900" spans="1:4" ht="15" x14ac:dyDescent="0.25">
      <c r="A9900" s="264"/>
      <c r="B9900" s="49"/>
      <c r="C9900" s="264"/>
      <c r="D9900" s="264"/>
    </row>
    <row r="9901" spans="1:4" ht="15" x14ac:dyDescent="0.25">
      <c r="A9901" s="264"/>
      <c r="B9901" s="49"/>
      <c r="C9901" s="264"/>
      <c r="D9901" s="264"/>
    </row>
    <row r="9902" spans="1:4" ht="15" x14ac:dyDescent="0.25">
      <c r="A9902" s="264"/>
      <c r="B9902" s="49"/>
      <c r="C9902" s="264"/>
      <c r="D9902" s="264"/>
    </row>
    <row r="9903" spans="1:4" ht="15" x14ac:dyDescent="0.25">
      <c r="A9903" s="264"/>
      <c r="B9903" s="49"/>
      <c r="C9903" s="264"/>
      <c r="D9903" s="264"/>
    </row>
    <row r="9904" spans="1:4" ht="15" x14ac:dyDescent="0.25">
      <c r="A9904" s="264"/>
      <c r="B9904" s="49"/>
      <c r="C9904" s="264"/>
      <c r="D9904" s="264"/>
    </row>
    <row r="9905" spans="1:4" ht="15" x14ac:dyDescent="0.25">
      <c r="A9905" s="264"/>
      <c r="B9905" s="49"/>
      <c r="C9905" s="264"/>
      <c r="D9905" s="264"/>
    </row>
    <row r="9906" spans="1:4" ht="15" x14ac:dyDescent="0.25">
      <c r="A9906" s="264"/>
      <c r="B9906" s="49"/>
      <c r="C9906" s="264"/>
      <c r="D9906" s="264"/>
    </row>
    <row r="9907" spans="1:4" ht="15" x14ac:dyDescent="0.25">
      <c r="A9907" s="264"/>
      <c r="B9907" s="49"/>
      <c r="C9907" s="264"/>
      <c r="D9907" s="264"/>
    </row>
    <row r="9908" spans="1:4" ht="15" x14ac:dyDescent="0.25">
      <c r="A9908" s="264"/>
      <c r="B9908" s="49"/>
      <c r="C9908" s="264"/>
      <c r="D9908" s="264"/>
    </row>
    <row r="9909" spans="1:4" ht="15" x14ac:dyDescent="0.25">
      <c r="A9909" s="264"/>
      <c r="B9909" s="49"/>
      <c r="C9909" s="264"/>
      <c r="D9909" s="264"/>
    </row>
    <row r="9910" spans="1:4" ht="15" x14ac:dyDescent="0.25">
      <c r="A9910" s="264"/>
      <c r="B9910" s="49"/>
      <c r="C9910" s="264"/>
      <c r="D9910" s="264"/>
    </row>
    <row r="9911" spans="1:4" ht="15" x14ac:dyDescent="0.25">
      <c r="A9911" s="264"/>
      <c r="B9911" s="49"/>
      <c r="C9911" s="264"/>
      <c r="D9911" s="264"/>
    </row>
    <row r="9912" spans="1:4" ht="15" x14ac:dyDescent="0.25">
      <c r="A9912" s="264"/>
      <c r="B9912" s="49"/>
      <c r="C9912" s="264"/>
      <c r="D9912" s="264"/>
    </row>
    <row r="9913" spans="1:4" ht="15" x14ac:dyDescent="0.25">
      <c r="A9913" s="264"/>
      <c r="B9913" s="49"/>
      <c r="C9913" s="264"/>
      <c r="D9913" s="264"/>
    </row>
    <row r="9914" spans="1:4" ht="15" x14ac:dyDescent="0.25">
      <c r="A9914" s="264"/>
      <c r="B9914" s="49"/>
      <c r="C9914" s="264"/>
      <c r="D9914" s="264"/>
    </row>
    <row r="9915" spans="1:4" ht="15" x14ac:dyDescent="0.25">
      <c r="A9915" s="264"/>
      <c r="B9915" s="49"/>
      <c r="C9915" s="264"/>
      <c r="D9915" s="264"/>
    </row>
    <row r="9916" spans="1:4" ht="15" x14ac:dyDescent="0.25">
      <c r="A9916" s="264"/>
      <c r="B9916" s="49"/>
      <c r="C9916" s="264"/>
      <c r="D9916" s="264"/>
    </row>
    <row r="9917" spans="1:4" ht="15" x14ac:dyDescent="0.25">
      <c r="A9917" s="264"/>
      <c r="B9917" s="49"/>
      <c r="C9917" s="264"/>
      <c r="D9917" s="264"/>
    </row>
    <row r="9918" spans="1:4" ht="15" x14ac:dyDescent="0.25">
      <c r="A9918" s="264"/>
      <c r="B9918" s="49"/>
      <c r="C9918" s="264"/>
      <c r="D9918" s="264"/>
    </row>
    <row r="9919" spans="1:4" ht="15" x14ac:dyDescent="0.25">
      <c r="A9919" s="264"/>
      <c r="B9919" s="49"/>
      <c r="C9919" s="264"/>
      <c r="D9919" s="264"/>
    </row>
    <row r="9920" spans="1:4" ht="15" x14ac:dyDescent="0.25">
      <c r="A9920" s="264"/>
      <c r="B9920" s="49"/>
      <c r="C9920" s="264"/>
      <c r="D9920" s="264"/>
    </row>
    <row r="9921" spans="1:4" ht="15" x14ac:dyDescent="0.25">
      <c r="A9921" s="264"/>
      <c r="B9921" s="49"/>
      <c r="C9921" s="264"/>
      <c r="D9921" s="264"/>
    </row>
    <row r="9922" spans="1:4" ht="15" x14ac:dyDescent="0.25">
      <c r="A9922" s="264"/>
      <c r="B9922" s="49"/>
      <c r="C9922" s="264"/>
      <c r="D9922" s="264"/>
    </row>
    <row r="9923" spans="1:4" ht="15" x14ac:dyDescent="0.25">
      <c r="A9923" s="264"/>
      <c r="B9923" s="49"/>
      <c r="C9923" s="264"/>
      <c r="D9923" s="264"/>
    </row>
    <row r="9924" spans="1:4" ht="15" x14ac:dyDescent="0.25">
      <c r="A9924" s="264"/>
      <c r="B9924" s="49"/>
      <c r="C9924" s="264"/>
      <c r="D9924" s="264"/>
    </row>
    <row r="9925" spans="1:4" ht="15" x14ac:dyDescent="0.25">
      <c r="A9925" s="264"/>
      <c r="B9925" s="49"/>
      <c r="C9925" s="264"/>
      <c r="D9925" s="264"/>
    </row>
    <row r="9926" spans="1:4" ht="15" x14ac:dyDescent="0.25">
      <c r="A9926" s="264"/>
      <c r="B9926" s="49"/>
      <c r="C9926" s="264"/>
      <c r="D9926" s="264"/>
    </row>
    <row r="9927" spans="1:4" ht="15" x14ac:dyDescent="0.25">
      <c r="A9927" s="264"/>
      <c r="B9927" s="49"/>
      <c r="C9927" s="264"/>
      <c r="D9927" s="264"/>
    </row>
    <row r="9928" spans="1:4" ht="15" x14ac:dyDescent="0.25">
      <c r="A9928" s="264"/>
      <c r="B9928" s="49"/>
      <c r="C9928" s="264"/>
      <c r="D9928" s="264"/>
    </row>
    <row r="9929" spans="1:4" ht="15" x14ac:dyDescent="0.25">
      <c r="A9929" s="264"/>
      <c r="B9929" s="49"/>
      <c r="C9929" s="264"/>
      <c r="D9929" s="264"/>
    </row>
    <row r="9930" spans="1:4" ht="15" x14ac:dyDescent="0.25">
      <c r="A9930" s="264"/>
      <c r="B9930" s="49"/>
      <c r="C9930" s="264"/>
      <c r="D9930" s="264"/>
    </row>
    <row r="9931" spans="1:4" ht="15" x14ac:dyDescent="0.25">
      <c r="A9931" s="264"/>
      <c r="B9931" s="49"/>
      <c r="C9931" s="264"/>
      <c r="D9931" s="264"/>
    </row>
    <row r="9932" spans="1:4" ht="15" x14ac:dyDescent="0.25">
      <c r="A9932" s="264"/>
      <c r="B9932" s="49"/>
      <c r="C9932" s="264"/>
      <c r="D9932" s="264"/>
    </row>
    <row r="9933" spans="1:4" ht="15" x14ac:dyDescent="0.25">
      <c r="A9933" s="264"/>
      <c r="B9933" s="49"/>
      <c r="C9933" s="264"/>
      <c r="D9933" s="264"/>
    </row>
    <row r="9934" spans="1:4" ht="15" x14ac:dyDescent="0.25">
      <c r="A9934" s="264"/>
      <c r="B9934" s="49"/>
      <c r="C9934" s="264"/>
      <c r="D9934" s="264"/>
    </row>
    <row r="9935" spans="1:4" ht="15" x14ac:dyDescent="0.25">
      <c r="A9935" s="264"/>
      <c r="B9935" s="49"/>
      <c r="C9935" s="264"/>
      <c r="D9935" s="264"/>
    </row>
    <row r="9936" spans="1:4" ht="15" x14ac:dyDescent="0.25">
      <c r="A9936" s="264"/>
      <c r="B9936" s="49"/>
      <c r="C9936" s="264"/>
      <c r="D9936" s="264"/>
    </row>
    <row r="9937" spans="1:4" ht="15" x14ac:dyDescent="0.25">
      <c r="A9937" s="264"/>
      <c r="B9937" s="49"/>
      <c r="C9937" s="264"/>
      <c r="D9937" s="264"/>
    </row>
    <row r="9938" spans="1:4" ht="15" x14ac:dyDescent="0.25">
      <c r="A9938" s="264"/>
      <c r="B9938" s="49"/>
      <c r="C9938" s="264"/>
      <c r="D9938" s="264"/>
    </row>
    <row r="9939" spans="1:4" ht="15" x14ac:dyDescent="0.25">
      <c r="A9939" s="264"/>
      <c r="B9939" s="49"/>
      <c r="C9939" s="264"/>
      <c r="D9939" s="264"/>
    </row>
    <row r="9940" spans="1:4" ht="15" x14ac:dyDescent="0.25">
      <c r="A9940" s="264"/>
      <c r="B9940" s="49"/>
      <c r="C9940" s="264"/>
      <c r="D9940" s="264"/>
    </row>
    <row r="9941" spans="1:4" ht="15" x14ac:dyDescent="0.25">
      <c r="A9941" s="264"/>
      <c r="B9941" s="49"/>
      <c r="C9941" s="264"/>
      <c r="D9941" s="264"/>
    </row>
    <row r="9942" spans="1:4" ht="15" x14ac:dyDescent="0.25">
      <c r="A9942" s="264"/>
      <c r="B9942" s="49"/>
      <c r="C9942" s="264"/>
      <c r="D9942" s="264"/>
    </row>
    <row r="9943" spans="1:4" ht="15" x14ac:dyDescent="0.25">
      <c r="A9943" s="264"/>
      <c r="B9943" s="49"/>
      <c r="C9943" s="264"/>
      <c r="D9943" s="264"/>
    </row>
    <row r="9944" spans="1:4" ht="15" x14ac:dyDescent="0.25">
      <c r="A9944" s="264"/>
      <c r="B9944" s="49"/>
      <c r="C9944" s="264"/>
      <c r="D9944" s="264"/>
    </row>
    <row r="9945" spans="1:4" ht="15" x14ac:dyDescent="0.25">
      <c r="A9945" s="264"/>
      <c r="B9945" s="49"/>
      <c r="C9945" s="264"/>
      <c r="D9945" s="264"/>
    </row>
    <row r="9946" spans="1:4" ht="15" x14ac:dyDescent="0.25">
      <c r="A9946" s="264"/>
      <c r="B9946" s="49"/>
      <c r="C9946" s="264"/>
      <c r="D9946" s="264"/>
    </row>
    <row r="9947" spans="1:4" ht="15" x14ac:dyDescent="0.25">
      <c r="A9947" s="264"/>
      <c r="B9947" s="49"/>
      <c r="C9947" s="264"/>
      <c r="D9947" s="264"/>
    </row>
    <row r="9948" spans="1:4" ht="15" x14ac:dyDescent="0.25">
      <c r="A9948" s="264"/>
      <c r="B9948" s="49"/>
      <c r="C9948" s="264"/>
      <c r="D9948" s="264"/>
    </row>
    <row r="9949" spans="1:4" ht="15" x14ac:dyDescent="0.25">
      <c r="A9949" s="264"/>
      <c r="B9949" s="49"/>
      <c r="C9949" s="264"/>
      <c r="D9949" s="264"/>
    </row>
    <row r="9950" spans="1:4" ht="15" x14ac:dyDescent="0.25">
      <c r="A9950" s="264"/>
      <c r="B9950" s="49"/>
      <c r="C9950" s="264"/>
      <c r="D9950" s="264"/>
    </row>
    <row r="9951" spans="1:4" ht="15" x14ac:dyDescent="0.25">
      <c r="A9951" s="264"/>
      <c r="B9951" s="49"/>
      <c r="C9951" s="264"/>
      <c r="D9951" s="264"/>
    </row>
    <row r="9952" spans="1:4" ht="15" x14ac:dyDescent="0.25">
      <c r="A9952" s="264"/>
      <c r="B9952" s="49"/>
      <c r="C9952" s="264"/>
      <c r="D9952" s="264"/>
    </row>
    <row r="9953" spans="1:4" ht="15" x14ac:dyDescent="0.25">
      <c r="A9953" s="264"/>
      <c r="B9953" s="49"/>
      <c r="C9953" s="264"/>
      <c r="D9953" s="264"/>
    </row>
    <row r="9954" spans="1:4" ht="15" x14ac:dyDescent="0.25">
      <c r="A9954" s="264"/>
      <c r="B9954" s="49"/>
      <c r="C9954" s="264"/>
      <c r="D9954" s="264"/>
    </row>
    <row r="9955" spans="1:4" ht="15" x14ac:dyDescent="0.25">
      <c r="A9955" s="264"/>
      <c r="B9955" s="49"/>
      <c r="C9955" s="264"/>
      <c r="D9955" s="264"/>
    </row>
    <row r="9956" spans="1:4" ht="15" x14ac:dyDescent="0.25">
      <c r="A9956" s="264"/>
      <c r="B9956" s="49"/>
      <c r="C9956" s="264"/>
      <c r="D9956" s="264"/>
    </row>
    <row r="9957" spans="1:4" ht="15" x14ac:dyDescent="0.25">
      <c r="A9957" s="264"/>
      <c r="B9957" s="49"/>
      <c r="C9957" s="264"/>
      <c r="D9957" s="264"/>
    </row>
    <row r="9958" spans="1:4" ht="15" x14ac:dyDescent="0.25">
      <c r="A9958" s="264"/>
      <c r="B9958" s="49"/>
      <c r="C9958" s="264"/>
      <c r="D9958" s="264"/>
    </row>
    <row r="9959" spans="1:4" ht="15" x14ac:dyDescent="0.25">
      <c r="A9959" s="264"/>
      <c r="B9959" s="49"/>
      <c r="C9959" s="264"/>
      <c r="D9959" s="264"/>
    </row>
    <row r="9960" spans="1:4" ht="15" x14ac:dyDescent="0.25">
      <c r="A9960" s="264"/>
      <c r="B9960" s="49"/>
      <c r="C9960" s="264"/>
      <c r="D9960" s="264"/>
    </row>
    <row r="9961" spans="1:4" ht="15" x14ac:dyDescent="0.25">
      <c r="A9961" s="264"/>
      <c r="B9961" s="49"/>
      <c r="C9961" s="264"/>
      <c r="D9961" s="264"/>
    </row>
    <row r="9962" spans="1:4" ht="15" x14ac:dyDescent="0.25">
      <c r="A9962" s="264"/>
      <c r="B9962" s="49"/>
      <c r="C9962" s="264"/>
      <c r="D9962" s="273"/>
    </row>
    <row r="9963" spans="1:4" ht="15" x14ac:dyDescent="0.25">
      <c r="A9963" s="264"/>
      <c r="B9963" s="49"/>
      <c r="C9963" s="264"/>
      <c r="D9963" s="273"/>
    </row>
    <row r="9964" spans="1:4" ht="15" x14ac:dyDescent="0.25">
      <c r="A9964" s="264"/>
      <c r="B9964" s="49"/>
      <c r="C9964" s="264"/>
      <c r="D9964" s="273"/>
    </row>
    <row r="9965" spans="1:4" ht="15" x14ac:dyDescent="0.25">
      <c r="A9965" s="264"/>
      <c r="B9965" s="49"/>
      <c r="C9965" s="264"/>
      <c r="D9965" s="264"/>
    </row>
    <row r="9966" spans="1:4" ht="15" x14ac:dyDescent="0.25">
      <c r="A9966" s="264"/>
      <c r="B9966" s="49"/>
      <c r="C9966" s="264"/>
      <c r="D9966" s="264"/>
    </row>
    <row r="9967" spans="1:4" ht="15" x14ac:dyDescent="0.25">
      <c r="A9967" s="264"/>
      <c r="B9967" s="49"/>
      <c r="C9967" s="264"/>
      <c r="D9967" s="264"/>
    </row>
    <row r="9968" spans="1:4" ht="15" x14ac:dyDescent="0.25">
      <c r="A9968" s="264"/>
      <c r="B9968" s="49"/>
      <c r="C9968" s="264"/>
      <c r="D9968" s="264"/>
    </row>
    <row r="9969" spans="1:4" ht="15" x14ac:dyDescent="0.25">
      <c r="A9969" s="264"/>
      <c r="B9969" s="49"/>
      <c r="C9969" s="264"/>
      <c r="D9969" s="264"/>
    </row>
    <row r="9970" spans="1:4" ht="15" x14ac:dyDescent="0.25">
      <c r="A9970" s="264"/>
      <c r="B9970" s="49"/>
      <c r="C9970" s="264"/>
      <c r="D9970" s="264"/>
    </row>
    <row r="9971" spans="1:4" ht="15" x14ac:dyDescent="0.25">
      <c r="A9971" s="264"/>
      <c r="B9971" s="49"/>
      <c r="C9971" s="264"/>
      <c r="D9971" s="264"/>
    </row>
    <row r="9972" spans="1:4" ht="15" x14ac:dyDescent="0.25">
      <c r="A9972" s="264"/>
      <c r="B9972" s="49"/>
      <c r="C9972" s="264"/>
      <c r="D9972" s="273"/>
    </row>
    <row r="9973" spans="1:4" ht="15" x14ac:dyDescent="0.25">
      <c r="A9973" s="264"/>
      <c r="B9973" s="49"/>
      <c r="C9973" s="264"/>
      <c r="D9973" s="264"/>
    </row>
    <row r="9974" spans="1:4" ht="15" x14ac:dyDescent="0.25">
      <c r="A9974" s="264"/>
      <c r="B9974" s="49"/>
      <c r="C9974" s="264"/>
      <c r="D9974" s="264"/>
    </row>
    <row r="9975" spans="1:4" ht="15" x14ac:dyDescent="0.25">
      <c r="A9975" s="264"/>
      <c r="B9975" s="49"/>
      <c r="C9975" s="264"/>
      <c r="D9975" s="273"/>
    </row>
    <row r="9976" spans="1:4" ht="15" x14ac:dyDescent="0.25">
      <c r="A9976" s="264"/>
      <c r="B9976" s="49"/>
      <c r="C9976" s="264"/>
      <c r="D9976" s="264"/>
    </row>
    <row r="9977" spans="1:4" ht="15" x14ac:dyDescent="0.25">
      <c r="A9977" s="264"/>
      <c r="B9977" s="49"/>
      <c r="C9977" s="264"/>
      <c r="D9977" s="264"/>
    </row>
    <row r="9978" spans="1:4" ht="15" x14ac:dyDescent="0.25">
      <c r="A9978" s="264"/>
      <c r="B9978" s="49"/>
      <c r="C9978" s="264"/>
      <c r="D9978" s="273"/>
    </row>
    <row r="9979" spans="1:4" ht="15" x14ac:dyDescent="0.25">
      <c r="A9979" s="264"/>
      <c r="B9979" s="49"/>
      <c r="C9979" s="264"/>
      <c r="D9979" s="264"/>
    </row>
    <row r="9980" spans="1:4" ht="15" x14ac:dyDescent="0.25">
      <c r="A9980" s="264"/>
      <c r="B9980" s="49"/>
      <c r="C9980" s="264"/>
      <c r="D9980" s="273"/>
    </row>
    <row r="9981" spans="1:4" ht="15" x14ac:dyDescent="0.25">
      <c r="A9981" s="264"/>
      <c r="B9981" s="49"/>
      <c r="C9981" s="264"/>
      <c r="D9981" s="273"/>
    </row>
    <row r="9982" spans="1:4" ht="15" x14ac:dyDescent="0.25">
      <c r="A9982" s="264"/>
      <c r="B9982" s="49"/>
      <c r="C9982" s="264"/>
      <c r="D9982" s="264"/>
    </row>
    <row r="9983" spans="1:4" ht="15" x14ac:dyDescent="0.25">
      <c r="A9983" s="264"/>
      <c r="B9983" s="49"/>
      <c r="C9983" s="264"/>
      <c r="D9983" s="273"/>
    </row>
    <row r="9984" spans="1:4" ht="15" x14ac:dyDescent="0.25">
      <c r="A9984" s="264"/>
      <c r="B9984" s="49"/>
      <c r="C9984" s="264"/>
      <c r="D9984" s="264"/>
    </row>
    <row r="9985" spans="1:4" ht="15" x14ac:dyDescent="0.25">
      <c r="A9985" s="264"/>
      <c r="B9985" s="49"/>
      <c r="C9985" s="264"/>
      <c r="D9985" s="264"/>
    </row>
    <row r="9986" spans="1:4" ht="15" x14ac:dyDescent="0.25">
      <c r="A9986" s="264"/>
      <c r="B9986" s="49"/>
      <c r="C9986" s="264"/>
      <c r="D9986" s="273"/>
    </row>
    <row r="9987" spans="1:4" ht="15" x14ac:dyDescent="0.25">
      <c r="A9987" s="264"/>
      <c r="B9987" s="49"/>
      <c r="C9987" s="264"/>
      <c r="D9987" s="264"/>
    </row>
    <row r="9988" spans="1:4" ht="15" x14ac:dyDescent="0.25">
      <c r="A9988" s="264"/>
      <c r="B9988" s="49"/>
      <c r="C9988" s="264"/>
      <c r="D9988" s="264"/>
    </row>
    <row r="9989" spans="1:4" ht="15" x14ac:dyDescent="0.25">
      <c r="A9989" s="264"/>
      <c r="B9989" s="49"/>
      <c r="C9989" s="264"/>
      <c r="D9989" s="264"/>
    </row>
    <row r="9990" spans="1:4" ht="15" x14ac:dyDescent="0.25">
      <c r="A9990" s="264"/>
      <c r="B9990" s="49"/>
      <c r="C9990" s="264"/>
      <c r="D9990" s="264"/>
    </row>
    <row r="9991" spans="1:4" ht="15" x14ac:dyDescent="0.25">
      <c r="A9991" s="264"/>
      <c r="B9991" s="49"/>
      <c r="C9991" s="264"/>
      <c r="D9991" s="264"/>
    </row>
    <row r="9992" spans="1:4" ht="15" x14ac:dyDescent="0.25">
      <c r="A9992" s="264"/>
      <c r="B9992" s="49"/>
      <c r="C9992" s="264"/>
      <c r="D9992" s="264"/>
    </row>
    <row r="9993" spans="1:4" ht="15" x14ac:dyDescent="0.25">
      <c r="A9993" s="264"/>
      <c r="B9993" s="49"/>
      <c r="C9993" s="264"/>
      <c r="D9993" s="264"/>
    </row>
    <row r="9994" spans="1:4" ht="15" x14ac:dyDescent="0.25">
      <c r="A9994" s="264"/>
      <c r="B9994" s="49"/>
      <c r="C9994" s="264"/>
      <c r="D9994" s="264"/>
    </row>
    <row r="9995" spans="1:4" ht="15" x14ac:dyDescent="0.25">
      <c r="A9995" s="264"/>
      <c r="B9995" s="49"/>
      <c r="C9995" s="264"/>
      <c r="D9995" s="264"/>
    </row>
    <row r="9996" spans="1:4" ht="15" x14ac:dyDescent="0.25">
      <c r="A9996" s="264"/>
      <c r="B9996" s="49"/>
      <c r="C9996" s="264"/>
      <c r="D9996" s="264"/>
    </row>
    <row r="9997" spans="1:4" ht="15" x14ac:dyDescent="0.25">
      <c r="A9997" s="264"/>
      <c r="B9997" s="49"/>
      <c r="C9997" s="264"/>
      <c r="D9997" s="264"/>
    </row>
    <row r="9998" spans="1:4" ht="15" x14ac:dyDescent="0.25">
      <c r="A9998" s="264"/>
      <c r="B9998" s="49"/>
      <c r="C9998" s="264"/>
      <c r="D9998" s="264"/>
    </row>
    <row r="9999" spans="1:4" ht="15" x14ac:dyDescent="0.25">
      <c r="A9999" s="264"/>
      <c r="B9999" s="49"/>
      <c r="C9999" s="264"/>
      <c r="D9999" s="264"/>
    </row>
    <row r="10000" spans="1:4" ht="15" x14ac:dyDescent="0.25">
      <c r="A10000" s="264"/>
      <c r="B10000" s="49"/>
      <c r="C10000" s="264"/>
      <c r="D10000" s="264"/>
    </row>
    <row r="10001" spans="1:4" ht="15" x14ac:dyDescent="0.25">
      <c r="A10001" s="264"/>
      <c r="B10001" s="49"/>
      <c r="C10001" s="264"/>
      <c r="D10001" s="264"/>
    </row>
    <row r="10002" spans="1:4" ht="15" x14ac:dyDescent="0.25">
      <c r="A10002" s="264"/>
      <c r="B10002" s="49"/>
      <c r="C10002" s="264"/>
      <c r="D10002" s="264"/>
    </row>
    <row r="10003" spans="1:4" ht="15" x14ac:dyDescent="0.25">
      <c r="A10003" s="264"/>
      <c r="B10003" s="49"/>
      <c r="C10003" s="264"/>
      <c r="D10003" s="264"/>
    </row>
    <row r="10004" spans="1:4" ht="15" x14ac:dyDescent="0.25">
      <c r="A10004" s="264"/>
      <c r="B10004" s="49"/>
      <c r="C10004" s="264"/>
      <c r="D10004" s="264"/>
    </row>
    <row r="10005" spans="1:4" ht="15" x14ac:dyDescent="0.25">
      <c r="A10005" s="264"/>
      <c r="B10005" s="49"/>
      <c r="C10005" s="264"/>
      <c r="D10005" s="264"/>
    </row>
    <row r="10006" spans="1:4" ht="15" x14ac:dyDescent="0.25">
      <c r="A10006" s="264"/>
      <c r="B10006" s="49"/>
      <c r="C10006" s="264"/>
      <c r="D10006" s="264"/>
    </row>
    <row r="10007" spans="1:4" ht="15" x14ac:dyDescent="0.25">
      <c r="A10007" s="264"/>
      <c r="B10007" s="49"/>
      <c r="C10007" s="264"/>
      <c r="D10007" s="264"/>
    </row>
    <row r="10008" spans="1:4" ht="15" x14ac:dyDescent="0.25">
      <c r="A10008" s="264"/>
      <c r="B10008" s="49"/>
      <c r="C10008" s="264"/>
      <c r="D10008" s="264"/>
    </row>
    <row r="10009" spans="1:4" ht="15" x14ac:dyDescent="0.25">
      <c r="A10009" s="264"/>
      <c r="B10009" s="49"/>
      <c r="C10009" s="264"/>
      <c r="D10009" s="264"/>
    </row>
    <row r="10010" spans="1:4" ht="15" x14ac:dyDescent="0.25">
      <c r="A10010" s="264"/>
      <c r="B10010" s="49"/>
      <c r="C10010" s="264"/>
      <c r="D10010" s="264"/>
    </row>
    <row r="10011" spans="1:4" ht="15" x14ac:dyDescent="0.25">
      <c r="A10011" s="264"/>
      <c r="B10011" s="49"/>
      <c r="C10011" s="264"/>
      <c r="D10011" s="264"/>
    </row>
    <row r="10012" spans="1:4" ht="15" x14ac:dyDescent="0.25">
      <c r="A10012" s="264"/>
      <c r="B10012" s="49"/>
      <c r="C10012" s="264"/>
      <c r="D10012" s="264"/>
    </row>
    <row r="10013" spans="1:4" ht="15" x14ac:dyDescent="0.25">
      <c r="A10013" s="264"/>
      <c r="B10013" s="49"/>
      <c r="C10013" s="264"/>
      <c r="D10013" s="264"/>
    </row>
    <row r="10014" spans="1:4" ht="15" x14ac:dyDescent="0.25">
      <c r="A10014" s="264"/>
      <c r="B10014" s="49"/>
      <c r="C10014" s="264"/>
      <c r="D10014" s="264"/>
    </row>
    <row r="10015" spans="1:4" ht="15" x14ac:dyDescent="0.25">
      <c r="A10015" s="264"/>
      <c r="B10015" s="49"/>
      <c r="C10015" s="264"/>
      <c r="D10015" s="264"/>
    </row>
    <row r="10016" spans="1:4" ht="15" x14ac:dyDescent="0.25">
      <c r="A10016" s="264"/>
      <c r="B10016" s="49"/>
      <c r="C10016" s="264"/>
      <c r="D10016" s="264"/>
    </row>
    <row r="10017" spans="1:4" ht="15" x14ac:dyDescent="0.25">
      <c r="A10017" s="264"/>
      <c r="B10017" s="49"/>
      <c r="C10017" s="264"/>
      <c r="D10017" s="264"/>
    </row>
    <row r="10018" spans="1:4" ht="15" x14ac:dyDescent="0.25">
      <c r="A10018" s="264"/>
      <c r="B10018" s="49"/>
      <c r="C10018" s="264"/>
      <c r="D10018" s="264"/>
    </row>
    <row r="10019" spans="1:4" ht="15" x14ac:dyDescent="0.25">
      <c r="A10019" s="264"/>
      <c r="B10019" s="49"/>
      <c r="C10019" s="264"/>
      <c r="D10019" s="264"/>
    </row>
    <row r="10020" spans="1:4" ht="15" x14ac:dyDescent="0.25">
      <c r="A10020" s="264"/>
      <c r="B10020" s="49"/>
      <c r="C10020" s="264"/>
      <c r="D10020" s="264"/>
    </row>
    <row r="10021" spans="1:4" ht="15" x14ac:dyDescent="0.25">
      <c r="A10021" s="264"/>
      <c r="B10021" s="49"/>
      <c r="C10021" s="264"/>
      <c r="D10021" s="264"/>
    </row>
    <row r="10022" spans="1:4" ht="15" x14ac:dyDescent="0.25">
      <c r="A10022" s="264"/>
      <c r="B10022" s="49"/>
      <c r="C10022" s="264"/>
      <c r="D10022" s="264"/>
    </row>
    <row r="10023" spans="1:4" ht="15" x14ac:dyDescent="0.25">
      <c r="A10023" s="264"/>
      <c r="B10023" s="49"/>
      <c r="C10023" s="264"/>
      <c r="D10023" s="264"/>
    </row>
    <row r="10024" spans="1:4" ht="15" x14ac:dyDescent="0.25">
      <c r="A10024" s="264"/>
      <c r="B10024" s="49"/>
      <c r="C10024" s="264"/>
      <c r="D10024" s="264"/>
    </row>
    <row r="10025" spans="1:4" ht="15" x14ac:dyDescent="0.25">
      <c r="A10025" s="264"/>
      <c r="B10025" s="49"/>
      <c r="C10025" s="264"/>
      <c r="D10025" s="264"/>
    </row>
    <row r="10026" spans="1:4" ht="15" x14ac:dyDescent="0.25">
      <c r="A10026" s="264"/>
      <c r="B10026" s="49"/>
      <c r="C10026" s="264"/>
      <c r="D10026" s="264"/>
    </row>
    <row r="10027" spans="1:4" ht="15" x14ac:dyDescent="0.25">
      <c r="A10027" s="264"/>
      <c r="B10027" s="49"/>
      <c r="C10027" s="264"/>
      <c r="D10027" s="264"/>
    </row>
    <row r="10028" spans="1:4" ht="15" x14ac:dyDescent="0.25">
      <c r="A10028" s="264"/>
      <c r="B10028" s="49"/>
      <c r="C10028" s="264"/>
      <c r="D10028" s="264"/>
    </row>
    <row r="10029" spans="1:4" ht="15" x14ac:dyDescent="0.25">
      <c r="A10029" s="264"/>
      <c r="B10029" s="49"/>
      <c r="C10029" s="264"/>
      <c r="D10029" s="264"/>
    </row>
    <row r="10030" spans="1:4" ht="15" x14ac:dyDescent="0.25">
      <c r="A10030" s="264"/>
      <c r="B10030" s="49"/>
      <c r="C10030" s="264"/>
      <c r="D10030" s="264"/>
    </row>
    <row r="10031" spans="1:4" ht="15" x14ac:dyDescent="0.25">
      <c r="A10031" s="264"/>
      <c r="B10031" s="49"/>
      <c r="C10031" s="264"/>
      <c r="D10031" s="264"/>
    </row>
    <row r="10032" spans="1:4" ht="15" x14ac:dyDescent="0.25">
      <c r="A10032" s="264"/>
      <c r="B10032" s="49"/>
      <c r="C10032" s="264"/>
      <c r="D10032" s="264"/>
    </row>
    <row r="10033" spans="1:4" ht="15" x14ac:dyDescent="0.25">
      <c r="A10033" s="264"/>
      <c r="B10033" s="49"/>
      <c r="C10033" s="264"/>
      <c r="D10033" s="264"/>
    </row>
    <row r="10034" spans="1:4" ht="15" x14ac:dyDescent="0.25">
      <c r="A10034" s="264"/>
      <c r="B10034" s="49"/>
      <c r="C10034" s="264"/>
      <c r="D10034" s="264"/>
    </row>
    <row r="10035" spans="1:4" ht="15" x14ac:dyDescent="0.25">
      <c r="A10035" s="264"/>
      <c r="B10035" s="49"/>
      <c r="C10035" s="264"/>
      <c r="D10035" s="264"/>
    </row>
    <row r="10036" spans="1:4" ht="15" x14ac:dyDescent="0.25">
      <c r="A10036" s="264"/>
      <c r="B10036" s="49"/>
      <c r="C10036" s="264"/>
      <c r="D10036" s="264"/>
    </row>
    <row r="10037" spans="1:4" ht="15" x14ac:dyDescent="0.25">
      <c r="A10037" s="264"/>
      <c r="B10037" s="49"/>
      <c r="C10037" s="264"/>
      <c r="D10037" s="264"/>
    </row>
    <row r="10038" spans="1:4" ht="15" x14ac:dyDescent="0.25">
      <c r="A10038" s="264"/>
      <c r="B10038" s="49"/>
      <c r="C10038" s="264"/>
      <c r="D10038" s="264"/>
    </row>
    <row r="10039" spans="1:4" ht="15" x14ac:dyDescent="0.25">
      <c r="A10039" s="264"/>
      <c r="B10039" s="49"/>
      <c r="C10039" s="264"/>
      <c r="D10039" s="264"/>
    </row>
    <row r="10040" spans="1:4" ht="15" x14ac:dyDescent="0.25">
      <c r="A10040" s="264"/>
      <c r="B10040" s="49"/>
      <c r="C10040" s="264"/>
      <c r="D10040" s="264"/>
    </row>
    <row r="10041" spans="1:4" ht="15" x14ac:dyDescent="0.25">
      <c r="A10041" s="264"/>
      <c r="B10041" s="49"/>
      <c r="C10041" s="264"/>
      <c r="D10041" s="264"/>
    </row>
    <row r="10042" spans="1:4" ht="15" x14ac:dyDescent="0.25">
      <c r="A10042" s="264"/>
      <c r="B10042" s="49"/>
      <c r="C10042" s="264"/>
      <c r="D10042" s="264"/>
    </row>
    <row r="10043" spans="1:4" ht="15" x14ac:dyDescent="0.25">
      <c r="A10043" s="264"/>
      <c r="B10043" s="49"/>
      <c r="C10043" s="264"/>
      <c r="D10043" s="264"/>
    </row>
    <row r="10044" spans="1:4" ht="15" x14ac:dyDescent="0.25">
      <c r="A10044" s="264"/>
      <c r="B10044" s="49"/>
      <c r="C10044" s="264"/>
      <c r="D10044" s="264"/>
    </row>
    <row r="10045" spans="1:4" ht="15" x14ac:dyDescent="0.25">
      <c r="A10045" s="264"/>
      <c r="B10045" s="49"/>
      <c r="C10045" s="264"/>
      <c r="D10045" s="264"/>
    </row>
    <row r="10046" spans="1:4" ht="15" x14ac:dyDescent="0.25">
      <c r="A10046" s="264"/>
      <c r="B10046" s="49"/>
      <c r="C10046" s="264"/>
      <c r="D10046" s="264"/>
    </row>
    <row r="10047" spans="1:4" ht="15" x14ac:dyDescent="0.25">
      <c r="A10047" s="264"/>
      <c r="B10047" s="49"/>
      <c r="C10047" s="264"/>
      <c r="D10047" s="264"/>
    </row>
    <row r="10048" spans="1:4" ht="15" x14ac:dyDescent="0.25">
      <c r="A10048" s="264"/>
      <c r="B10048" s="49"/>
      <c r="C10048" s="264"/>
      <c r="D10048" s="264"/>
    </row>
    <row r="10049" spans="1:4" ht="15" x14ac:dyDescent="0.25">
      <c r="A10049" s="264"/>
      <c r="B10049" s="49"/>
      <c r="C10049" s="264"/>
      <c r="D10049" s="264"/>
    </row>
    <row r="10050" spans="1:4" ht="15" x14ac:dyDescent="0.25">
      <c r="A10050" s="264"/>
      <c r="B10050" s="49"/>
      <c r="C10050" s="264"/>
      <c r="D10050" s="264"/>
    </row>
    <row r="10051" spans="1:4" ht="15" x14ac:dyDescent="0.25">
      <c r="A10051" s="264"/>
      <c r="B10051" s="49"/>
      <c r="C10051" s="264"/>
      <c r="D10051" s="264"/>
    </row>
    <row r="10052" spans="1:4" ht="15" x14ac:dyDescent="0.25">
      <c r="A10052" s="264"/>
      <c r="B10052" s="49"/>
      <c r="C10052" s="264"/>
      <c r="D10052" s="264"/>
    </row>
    <row r="10053" spans="1:4" ht="15" x14ac:dyDescent="0.25">
      <c r="A10053" s="264"/>
      <c r="B10053" s="49"/>
      <c r="C10053" s="264"/>
      <c r="D10053" s="264"/>
    </row>
    <row r="10054" spans="1:4" ht="15" x14ac:dyDescent="0.25">
      <c r="A10054" s="264"/>
      <c r="B10054" s="49"/>
      <c r="C10054" s="264"/>
      <c r="D10054" s="264"/>
    </row>
    <row r="10055" spans="1:4" ht="15" x14ac:dyDescent="0.25">
      <c r="A10055" s="264"/>
      <c r="B10055" s="49"/>
      <c r="C10055" s="264"/>
      <c r="D10055" s="264"/>
    </row>
    <row r="10056" spans="1:4" ht="15" x14ac:dyDescent="0.25">
      <c r="A10056" s="264"/>
      <c r="B10056" s="49"/>
      <c r="C10056" s="264"/>
      <c r="D10056" s="264"/>
    </row>
    <row r="10057" spans="1:4" ht="15" x14ac:dyDescent="0.25">
      <c r="A10057" s="264"/>
      <c r="B10057" s="49"/>
      <c r="C10057" s="264"/>
      <c r="D10057" s="264"/>
    </row>
    <row r="10058" spans="1:4" ht="15" x14ac:dyDescent="0.25">
      <c r="A10058" s="264"/>
      <c r="B10058" s="49"/>
      <c r="C10058" s="264"/>
      <c r="D10058" s="264"/>
    </row>
    <row r="10059" spans="1:4" ht="15" x14ac:dyDescent="0.25">
      <c r="A10059" s="264"/>
      <c r="B10059" s="49"/>
      <c r="C10059" s="264"/>
      <c r="D10059" s="264"/>
    </row>
    <row r="10060" spans="1:4" ht="15" x14ac:dyDescent="0.25">
      <c r="A10060" s="264"/>
      <c r="B10060" s="49"/>
      <c r="C10060" s="264"/>
      <c r="D10060" s="264"/>
    </row>
    <row r="10061" spans="1:4" ht="15" x14ac:dyDescent="0.25">
      <c r="A10061" s="264"/>
      <c r="B10061" s="49"/>
      <c r="C10061" s="264"/>
      <c r="D10061" s="264"/>
    </row>
    <row r="10062" spans="1:4" ht="15" x14ac:dyDescent="0.25">
      <c r="A10062" s="264"/>
      <c r="B10062" s="49"/>
      <c r="C10062" s="264"/>
      <c r="D10062" s="264"/>
    </row>
    <row r="10063" spans="1:4" ht="15" x14ac:dyDescent="0.25">
      <c r="A10063" s="264"/>
      <c r="B10063" s="49"/>
      <c r="C10063" s="264"/>
      <c r="D10063" s="264"/>
    </row>
    <row r="10064" spans="1:4" ht="15" x14ac:dyDescent="0.25">
      <c r="A10064" s="264"/>
      <c r="B10064" s="49"/>
      <c r="C10064" s="264"/>
      <c r="D10064" s="264"/>
    </row>
    <row r="10065" spans="1:4" ht="15" x14ac:dyDescent="0.25">
      <c r="A10065" s="264"/>
      <c r="B10065" s="49"/>
      <c r="C10065" s="264"/>
      <c r="D10065" s="264"/>
    </row>
    <row r="10066" spans="1:4" ht="15" x14ac:dyDescent="0.25">
      <c r="A10066" s="264"/>
      <c r="B10066" s="49"/>
      <c r="C10066" s="264"/>
      <c r="D10066" s="264"/>
    </row>
    <row r="10067" spans="1:4" ht="15" x14ac:dyDescent="0.25">
      <c r="A10067" s="264"/>
      <c r="B10067" s="49"/>
      <c r="C10067" s="264"/>
      <c r="D10067" s="264"/>
    </row>
    <row r="10068" spans="1:4" ht="15" x14ac:dyDescent="0.25">
      <c r="A10068" s="264"/>
      <c r="B10068" s="49"/>
      <c r="C10068" s="264"/>
      <c r="D10068" s="264"/>
    </row>
    <row r="10069" spans="1:4" ht="15" x14ac:dyDescent="0.25">
      <c r="A10069" s="264"/>
      <c r="B10069" s="49"/>
      <c r="C10069" s="264"/>
      <c r="D10069" s="264"/>
    </row>
    <row r="10070" spans="1:4" ht="15" x14ac:dyDescent="0.25">
      <c r="A10070" s="264"/>
      <c r="B10070" s="49"/>
      <c r="C10070" s="264"/>
      <c r="D10070" s="264"/>
    </row>
    <row r="10071" spans="1:4" ht="15" x14ac:dyDescent="0.25">
      <c r="A10071" s="264"/>
      <c r="B10071" s="49"/>
      <c r="C10071" s="264"/>
      <c r="D10071" s="264"/>
    </row>
    <row r="10072" spans="1:4" ht="15" x14ac:dyDescent="0.25">
      <c r="A10072" s="264"/>
      <c r="B10072" s="49"/>
      <c r="C10072" s="264"/>
      <c r="D10072" s="264"/>
    </row>
    <row r="10073" spans="1:4" ht="15" x14ac:dyDescent="0.25">
      <c r="A10073" s="264"/>
      <c r="B10073" s="49"/>
      <c r="C10073" s="264"/>
      <c r="D10073" s="264"/>
    </row>
    <row r="10074" spans="1:4" ht="15" x14ac:dyDescent="0.25">
      <c r="A10074" s="264"/>
      <c r="B10074" s="49"/>
      <c r="C10074" s="264"/>
      <c r="D10074" s="264"/>
    </row>
    <row r="10075" spans="1:4" ht="15" x14ac:dyDescent="0.25">
      <c r="A10075" s="264"/>
      <c r="B10075" s="49"/>
      <c r="C10075" s="264"/>
      <c r="D10075" s="264"/>
    </row>
    <row r="10076" spans="1:4" ht="15" x14ac:dyDescent="0.25">
      <c r="A10076" s="264"/>
      <c r="B10076" s="49"/>
      <c r="C10076" s="264"/>
      <c r="D10076" s="264"/>
    </row>
    <row r="10077" spans="1:4" ht="15" x14ac:dyDescent="0.25">
      <c r="A10077" s="264"/>
      <c r="B10077" s="49"/>
      <c r="C10077" s="264"/>
      <c r="D10077" s="264"/>
    </row>
    <row r="10078" spans="1:4" ht="15" x14ac:dyDescent="0.25">
      <c r="A10078" s="264"/>
      <c r="B10078" s="49"/>
      <c r="C10078" s="264"/>
      <c r="D10078" s="264"/>
    </row>
    <row r="10079" spans="1:4" ht="15" x14ac:dyDescent="0.25">
      <c r="A10079" s="264"/>
      <c r="B10079" s="49"/>
      <c r="C10079" s="264"/>
      <c r="D10079" s="264"/>
    </row>
    <row r="10080" spans="1:4" ht="15" x14ac:dyDescent="0.25">
      <c r="A10080" s="264"/>
      <c r="B10080" s="49"/>
      <c r="C10080" s="264"/>
      <c r="D10080" s="264"/>
    </row>
    <row r="10081" spans="1:4" ht="15" x14ac:dyDescent="0.25">
      <c r="A10081" s="264"/>
      <c r="B10081" s="49"/>
      <c r="C10081" s="264"/>
      <c r="D10081" s="264"/>
    </row>
    <row r="10082" spans="1:4" ht="15" x14ac:dyDescent="0.25">
      <c r="A10082" s="264"/>
      <c r="B10082" s="49"/>
      <c r="C10082" s="264"/>
      <c r="D10082" s="264"/>
    </row>
    <row r="10083" spans="1:4" ht="15" x14ac:dyDescent="0.25">
      <c r="A10083" s="264"/>
      <c r="B10083" s="49"/>
      <c r="C10083" s="264"/>
      <c r="D10083" s="264"/>
    </row>
    <row r="10084" spans="1:4" ht="15" x14ac:dyDescent="0.25">
      <c r="A10084" s="264"/>
      <c r="B10084" s="49"/>
      <c r="C10084" s="264"/>
      <c r="D10084" s="264"/>
    </row>
    <row r="10085" spans="1:4" ht="15" x14ac:dyDescent="0.25">
      <c r="A10085" s="264"/>
      <c r="B10085" s="49"/>
      <c r="C10085" s="264"/>
      <c r="D10085" s="264"/>
    </row>
    <row r="10086" spans="1:4" ht="15" x14ac:dyDescent="0.25">
      <c r="A10086" s="264"/>
      <c r="B10086" s="49"/>
      <c r="C10086" s="264"/>
      <c r="D10086" s="264"/>
    </row>
    <row r="10087" spans="1:4" ht="15" x14ac:dyDescent="0.25">
      <c r="A10087" s="264"/>
      <c r="B10087" s="49"/>
      <c r="C10087" s="264"/>
      <c r="D10087" s="264"/>
    </row>
    <row r="10088" spans="1:4" ht="15" x14ac:dyDescent="0.25">
      <c r="A10088" s="264"/>
      <c r="B10088" s="49"/>
      <c r="C10088" s="264"/>
      <c r="D10088" s="264"/>
    </row>
    <row r="10089" spans="1:4" ht="15" x14ac:dyDescent="0.25">
      <c r="A10089" s="264"/>
      <c r="B10089" s="49"/>
      <c r="C10089" s="264"/>
      <c r="D10089" s="264"/>
    </row>
    <row r="10090" spans="1:4" ht="15" x14ac:dyDescent="0.25">
      <c r="A10090" s="264"/>
      <c r="B10090" s="49"/>
      <c r="C10090" s="264"/>
      <c r="D10090" s="264"/>
    </row>
    <row r="10091" spans="1:4" ht="15" x14ac:dyDescent="0.25">
      <c r="A10091" s="264"/>
      <c r="B10091" s="49"/>
      <c r="C10091" s="264"/>
      <c r="D10091" s="264"/>
    </row>
    <row r="10092" spans="1:4" ht="15" x14ac:dyDescent="0.25">
      <c r="A10092" s="264"/>
      <c r="B10092" s="49"/>
      <c r="C10092" s="264"/>
      <c r="D10092" s="264"/>
    </row>
    <row r="10093" spans="1:4" ht="15" x14ac:dyDescent="0.25">
      <c r="A10093" s="264"/>
      <c r="B10093" s="49"/>
      <c r="C10093" s="264"/>
      <c r="D10093" s="264"/>
    </row>
    <row r="10094" spans="1:4" ht="15" x14ac:dyDescent="0.25">
      <c r="A10094" s="264"/>
      <c r="B10094" s="49"/>
      <c r="C10094" s="264"/>
      <c r="D10094" s="264"/>
    </row>
    <row r="10095" spans="1:4" ht="15" x14ac:dyDescent="0.25">
      <c r="A10095" s="264"/>
      <c r="B10095" s="49"/>
      <c r="C10095" s="264"/>
      <c r="D10095" s="264"/>
    </row>
    <row r="10096" spans="1:4" ht="15" x14ac:dyDescent="0.25">
      <c r="A10096" s="264"/>
      <c r="B10096" s="49"/>
      <c r="C10096" s="264"/>
      <c r="D10096" s="264"/>
    </row>
    <row r="10097" spans="1:4" ht="15" x14ac:dyDescent="0.25">
      <c r="A10097" s="264"/>
      <c r="B10097" s="49"/>
      <c r="C10097" s="264"/>
      <c r="D10097" s="264"/>
    </row>
    <row r="10098" spans="1:4" ht="15" x14ac:dyDescent="0.25">
      <c r="A10098" s="264"/>
      <c r="B10098" s="49"/>
      <c r="C10098" s="264"/>
      <c r="D10098" s="264"/>
    </row>
    <row r="10099" spans="1:4" ht="15" x14ac:dyDescent="0.25">
      <c r="A10099" s="264"/>
      <c r="B10099" s="49"/>
      <c r="C10099" s="264"/>
      <c r="D10099" s="264"/>
    </row>
    <row r="10100" spans="1:4" ht="15" x14ac:dyDescent="0.25">
      <c r="A10100" s="264"/>
      <c r="B10100" s="49"/>
      <c r="C10100" s="264"/>
      <c r="D10100" s="264"/>
    </row>
    <row r="10101" spans="1:4" ht="15" x14ac:dyDescent="0.25">
      <c r="A10101" s="264"/>
      <c r="B10101" s="49"/>
      <c r="C10101" s="264"/>
      <c r="D10101" s="264"/>
    </row>
    <row r="10102" spans="1:4" ht="15" x14ac:dyDescent="0.25">
      <c r="A10102" s="264"/>
      <c r="B10102" s="49"/>
      <c r="C10102" s="264"/>
      <c r="D10102" s="264"/>
    </row>
    <row r="10103" spans="1:4" ht="15" x14ac:dyDescent="0.25">
      <c r="A10103" s="264"/>
      <c r="B10103" s="49"/>
      <c r="C10103" s="264"/>
      <c r="D10103" s="264"/>
    </row>
    <row r="10104" spans="1:4" ht="15" x14ac:dyDescent="0.25">
      <c r="A10104" s="264"/>
      <c r="B10104" s="49"/>
      <c r="C10104" s="264"/>
      <c r="D10104" s="264"/>
    </row>
    <row r="10105" spans="1:4" ht="15" x14ac:dyDescent="0.25">
      <c r="A10105" s="264"/>
      <c r="B10105" s="49"/>
      <c r="C10105" s="264"/>
      <c r="D10105" s="264"/>
    </row>
    <row r="10106" spans="1:4" ht="15" x14ac:dyDescent="0.25">
      <c r="A10106" s="264"/>
      <c r="B10106" s="49"/>
      <c r="C10106" s="264"/>
      <c r="D10106" s="264"/>
    </row>
    <row r="10107" spans="1:4" ht="15" x14ac:dyDescent="0.25">
      <c r="A10107" s="264"/>
      <c r="B10107" s="49"/>
      <c r="C10107" s="264"/>
      <c r="D10107" s="264"/>
    </row>
    <row r="10108" spans="1:4" ht="15" x14ac:dyDescent="0.25">
      <c r="A10108" s="264"/>
      <c r="B10108" s="49"/>
      <c r="C10108" s="264"/>
      <c r="D10108" s="264"/>
    </row>
    <row r="10109" spans="1:4" ht="15" x14ac:dyDescent="0.25">
      <c r="A10109" s="264"/>
      <c r="B10109" s="49"/>
      <c r="C10109" s="264"/>
      <c r="D10109" s="264"/>
    </row>
    <row r="10110" spans="1:4" ht="15" x14ac:dyDescent="0.25">
      <c r="A10110" s="264"/>
      <c r="B10110" s="49"/>
      <c r="C10110" s="264"/>
      <c r="D10110" s="264"/>
    </row>
    <row r="10111" spans="1:4" ht="15" x14ac:dyDescent="0.25">
      <c r="A10111" s="264"/>
      <c r="B10111" s="49"/>
      <c r="C10111" s="264"/>
      <c r="D10111" s="264"/>
    </row>
    <row r="10112" spans="1:4" ht="15" x14ac:dyDescent="0.25">
      <c r="A10112" s="264"/>
      <c r="B10112" s="49"/>
      <c r="C10112" s="264"/>
      <c r="D10112" s="264"/>
    </row>
    <row r="10113" spans="1:4" ht="15" x14ac:dyDescent="0.25">
      <c r="A10113" s="264"/>
      <c r="B10113" s="49"/>
      <c r="C10113" s="264"/>
      <c r="D10113" s="264"/>
    </row>
    <row r="10114" spans="1:4" ht="15" x14ac:dyDescent="0.25">
      <c r="A10114" s="264"/>
      <c r="B10114" s="49"/>
      <c r="C10114" s="264"/>
      <c r="D10114" s="264"/>
    </row>
    <row r="10115" spans="1:4" ht="15" x14ac:dyDescent="0.25">
      <c r="A10115" s="264"/>
      <c r="B10115" s="49"/>
      <c r="C10115" s="264"/>
      <c r="D10115" s="264"/>
    </row>
    <row r="10116" spans="1:4" ht="15" x14ac:dyDescent="0.25">
      <c r="A10116" s="264"/>
      <c r="B10116" s="49"/>
      <c r="C10116" s="264"/>
      <c r="D10116" s="264"/>
    </row>
    <row r="10117" spans="1:4" ht="15" x14ac:dyDescent="0.25">
      <c r="A10117" s="264"/>
      <c r="B10117" s="49"/>
      <c r="C10117" s="264"/>
      <c r="D10117" s="264"/>
    </row>
    <row r="10118" spans="1:4" ht="15" x14ac:dyDescent="0.25">
      <c r="A10118" s="264"/>
      <c r="B10118" s="49"/>
      <c r="C10118" s="264"/>
      <c r="D10118" s="264"/>
    </row>
    <row r="10119" spans="1:4" ht="15" x14ac:dyDescent="0.25">
      <c r="A10119" s="264"/>
      <c r="B10119" s="49"/>
      <c r="C10119" s="264"/>
      <c r="D10119" s="264"/>
    </row>
    <row r="10120" spans="1:4" ht="15" x14ac:dyDescent="0.25">
      <c r="A10120" s="264"/>
      <c r="B10120" s="49"/>
      <c r="C10120" s="264"/>
      <c r="D10120" s="264"/>
    </row>
    <row r="10121" spans="1:4" ht="15" x14ac:dyDescent="0.25">
      <c r="A10121" s="264"/>
      <c r="B10121" s="49"/>
      <c r="C10121" s="264"/>
      <c r="D10121" s="264"/>
    </row>
    <row r="10122" spans="1:4" ht="15" x14ac:dyDescent="0.25">
      <c r="A10122" s="264"/>
      <c r="B10122" s="49"/>
      <c r="C10122" s="264"/>
      <c r="D10122" s="264"/>
    </row>
    <row r="10123" spans="1:4" ht="15" x14ac:dyDescent="0.25">
      <c r="A10123" s="264"/>
      <c r="B10123" s="49"/>
      <c r="C10123" s="264"/>
      <c r="D10123" s="264"/>
    </row>
    <row r="10124" spans="1:4" ht="15" x14ac:dyDescent="0.25">
      <c r="A10124" s="264"/>
      <c r="B10124" s="49"/>
      <c r="C10124" s="264"/>
      <c r="D10124" s="264"/>
    </row>
    <row r="10125" spans="1:4" ht="15" x14ac:dyDescent="0.25">
      <c r="A10125" s="264"/>
      <c r="B10125" s="49"/>
      <c r="C10125" s="264"/>
      <c r="D10125" s="264"/>
    </row>
    <row r="10126" spans="1:4" ht="15" x14ac:dyDescent="0.25">
      <c r="A10126" s="264"/>
      <c r="B10126" s="49"/>
      <c r="C10126" s="264"/>
      <c r="D10126" s="264"/>
    </row>
    <row r="10127" spans="1:4" ht="15" x14ac:dyDescent="0.25">
      <c r="A10127" s="264"/>
      <c r="B10127" s="49"/>
      <c r="C10127" s="264"/>
      <c r="D10127" s="264"/>
    </row>
    <row r="10128" spans="1:4" ht="15" x14ac:dyDescent="0.25">
      <c r="A10128" s="264"/>
      <c r="B10128" s="49"/>
      <c r="C10128" s="264"/>
      <c r="D10128" s="264"/>
    </row>
    <row r="10129" spans="1:4" ht="15" x14ac:dyDescent="0.25">
      <c r="A10129" s="264"/>
      <c r="B10129" s="49"/>
      <c r="C10129" s="264"/>
      <c r="D10129" s="264"/>
    </row>
    <row r="10130" spans="1:4" ht="15" x14ac:dyDescent="0.25">
      <c r="A10130" s="264"/>
      <c r="B10130" s="49"/>
      <c r="C10130" s="264"/>
      <c r="D10130" s="264"/>
    </row>
    <row r="10131" spans="1:4" ht="15" x14ac:dyDescent="0.25">
      <c r="A10131" s="264"/>
      <c r="B10131" s="49"/>
      <c r="C10131" s="264"/>
      <c r="D10131" s="264"/>
    </row>
    <row r="10132" spans="1:4" ht="15" x14ac:dyDescent="0.25">
      <c r="A10132" s="264"/>
      <c r="B10132" s="49"/>
      <c r="C10132" s="264"/>
      <c r="D10132" s="264"/>
    </row>
    <row r="10133" spans="1:4" ht="15" x14ac:dyDescent="0.25">
      <c r="A10133" s="264"/>
      <c r="B10133" s="49"/>
      <c r="C10133" s="264"/>
      <c r="D10133" s="264"/>
    </row>
    <row r="10134" spans="1:4" ht="15" x14ac:dyDescent="0.25">
      <c r="A10134" s="264"/>
      <c r="B10134" s="49"/>
      <c r="C10134" s="264"/>
      <c r="D10134" s="264"/>
    </row>
    <row r="10135" spans="1:4" ht="15" x14ac:dyDescent="0.25">
      <c r="A10135" s="264"/>
      <c r="B10135" s="49"/>
      <c r="C10135" s="264"/>
      <c r="D10135" s="264"/>
    </row>
    <row r="10136" spans="1:4" ht="15" x14ac:dyDescent="0.25">
      <c r="A10136" s="264"/>
      <c r="B10136" s="49"/>
      <c r="C10136" s="264"/>
      <c r="D10136" s="264"/>
    </row>
    <row r="10137" spans="1:4" ht="15" x14ac:dyDescent="0.25">
      <c r="A10137" s="264"/>
      <c r="B10137" s="49"/>
      <c r="C10137" s="264"/>
      <c r="D10137" s="264"/>
    </row>
    <row r="10138" spans="1:4" ht="15" x14ac:dyDescent="0.25">
      <c r="A10138" s="264"/>
      <c r="B10138" s="49"/>
      <c r="C10138" s="264"/>
      <c r="D10138" s="264"/>
    </row>
    <row r="10139" spans="1:4" ht="15" x14ac:dyDescent="0.25">
      <c r="A10139" s="264"/>
      <c r="B10139" s="49"/>
      <c r="C10139" s="264"/>
      <c r="D10139" s="264"/>
    </row>
    <row r="10140" spans="1:4" ht="15" x14ac:dyDescent="0.25">
      <c r="A10140" s="264"/>
      <c r="B10140" s="49"/>
      <c r="C10140" s="264"/>
      <c r="D10140" s="264"/>
    </row>
    <row r="10141" spans="1:4" ht="15" x14ac:dyDescent="0.25">
      <c r="A10141" s="264"/>
      <c r="B10141" s="49"/>
      <c r="C10141" s="264"/>
      <c r="D10141" s="264"/>
    </row>
    <row r="10142" spans="1:4" ht="15" x14ac:dyDescent="0.25">
      <c r="A10142" s="264"/>
      <c r="B10142" s="49"/>
      <c r="C10142" s="264"/>
      <c r="D10142" s="264"/>
    </row>
    <row r="10143" spans="1:4" ht="15" x14ac:dyDescent="0.25">
      <c r="A10143" s="264"/>
      <c r="B10143" s="49"/>
      <c r="C10143" s="264"/>
      <c r="D10143" s="264"/>
    </row>
    <row r="10144" spans="1:4" ht="15" x14ac:dyDescent="0.25">
      <c r="A10144" s="264"/>
      <c r="B10144" s="49"/>
      <c r="C10144" s="264"/>
      <c r="D10144" s="264"/>
    </row>
    <row r="10145" spans="1:4" ht="15" x14ac:dyDescent="0.25">
      <c r="A10145" s="264"/>
      <c r="B10145" s="49"/>
      <c r="C10145" s="264"/>
      <c r="D10145" s="264"/>
    </row>
    <row r="10146" spans="1:4" ht="15" x14ac:dyDescent="0.25">
      <c r="A10146" s="264"/>
      <c r="B10146" s="49"/>
      <c r="C10146" s="264"/>
      <c r="D10146" s="264"/>
    </row>
    <row r="10147" spans="1:4" ht="15" x14ac:dyDescent="0.25">
      <c r="A10147" s="264"/>
      <c r="B10147" s="49"/>
      <c r="C10147" s="264"/>
      <c r="D10147" s="264"/>
    </row>
    <row r="10148" spans="1:4" ht="15" x14ac:dyDescent="0.25">
      <c r="A10148" s="264"/>
      <c r="B10148" s="49"/>
      <c r="C10148" s="264"/>
      <c r="D10148" s="264"/>
    </row>
    <row r="10149" spans="1:4" ht="15" x14ac:dyDescent="0.25">
      <c r="A10149" s="264"/>
      <c r="B10149" s="49"/>
      <c r="C10149" s="264"/>
      <c r="D10149" s="264"/>
    </row>
    <row r="10150" spans="1:4" ht="15" x14ac:dyDescent="0.25">
      <c r="A10150" s="264"/>
      <c r="B10150" s="49"/>
      <c r="C10150" s="264"/>
      <c r="D10150" s="264"/>
    </row>
    <row r="10151" spans="1:4" ht="15" x14ac:dyDescent="0.25">
      <c r="A10151" s="264"/>
      <c r="B10151" s="49"/>
      <c r="C10151" s="264"/>
      <c r="D10151" s="264"/>
    </row>
    <row r="10152" spans="1:4" ht="15" x14ac:dyDescent="0.25">
      <c r="A10152" s="264"/>
      <c r="B10152" s="49"/>
      <c r="C10152" s="264"/>
      <c r="D10152" s="264"/>
    </row>
    <row r="10153" spans="1:4" ht="15" x14ac:dyDescent="0.25">
      <c r="A10153" s="264"/>
      <c r="B10153" s="49"/>
      <c r="C10153" s="264"/>
      <c r="D10153" s="264"/>
    </row>
    <row r="10154" spans="1:4" ht="15" x14ac:dyDescent="0.25">
      <c r="A10154" s="264"/>
      <c r="B10154" s="49"/>
      <c r="C10154" s="264"/>
      <c r="D10154" s="264"/>
    </row>
    <row r="10155" spans="1:4" ht="15" x14ac:dyDescent="0.25">
      <c r="A10155" s="264"/>
      <c r="B10155" s="49"/>
      <c r="C10155" s="264"/>
      <c r="D10155" s="264"/>
    </row>
    <row r="10156" spans="1:4" ht="15" x14ac:dyDescent="0.25">
      <c r="A10156" s="264"/>
      <c r="B10156" s="49"/>
      <c r="C10156" s="264"/>
      <c r="D10156" s="264"/>
    </row>
    <row r="10157" spans="1:4" ht="15" x14ac:dyDescent="0.25">
      <c r="A10157" s="264"/>
      <c r="B10157" s="49"/>
      <c r="C10157" s="264"/>
      <c r="D10157" s="264"/>
    </row>
    <row r="10158" spans="1:4" ht="15" x14ac:dyDescent="0.25">
      <c r="A10158" s="264"/>
      <c r="B10158" s="49"/>
      <c r="C10158" s="264"/>
      <c r="D10158" s="264"/>
    </row>
    <row r="10159" spans="1:4" ht="15" x14ac:dyDescent="0.25">
      <c r="A10159" s="264"/>
      <c r="B10159" s="49"/>
      <c r="C10159" s="264"/>
      <c r="D10159" s="264"/>
    </row>
    <row r="10160" spans="1:4" ht="15" x14ac:dyDescent="0.25">
      <c r="A10160" s="264"/>
      <c r="B10160" s="49"/>
      <c r="C10160" s="264"/>
      <c r="D10160" s="264"/>
    </row>
    <row r="10161" spans="1:4" ht="15" x14ac:dyDescent="0.25">
      <c r="A10161" s="264"/>
      <c r="B10161" s="49"/>
      <c r="C10161" s="264"/>
      <c r="D10161" s="264"/>
    </row>
    <row r="10162" spans="1:4" ht="15" x14ac:dyDescent="0.25">
      <c r="A10162" s="264"/>
      <c r="B10162" s="49"/>
      <c r="C10162" s="264"/>
      <c r="D10162" s="264"/>
    </row>
    <row r="10163" spans="1:4" ht="15" x14ac:dyDescent="0.25">
      <c r="A10163" s="264"/>
      <c r="B10163" s="49"/>
      <c r="C10163" s="264"/>
      <c r="D10163" s="264"/>
    </row>
    <row r="10164" spans="1:4" ht="15" x14ac:dyDescent="0.25">
      <c r="A10164" s="264"/>
      <c r="B10164" s="49"/>
      <c r="C10164" s="264"/>
      <c r="D10164" s="264"/>
    </row>
    <row r="10165" spans="1:4" ht="15" x14ac:dyDescent="0.25">
      <c r="A10165" s="264"/>
      <c r="B10165" s="49"/>
      <c r="C10165" s="264"/>
      <c r="D10165" s="264"/>
    </row>
    <row r="10166" spans="1:4" ht="15" x14ac:dyDescent="0.25">
      <c r="A10166" s="264"/>
      <c r="B10166" s="49"/>
      <c r="C10166" s="264"/>
      <c r="D10166" s="264"/>
    </row>
    <row r="10167" spans="1:4" ht="15" x14ac:dyDescent="0.25">
      <c r="A10167" s="264"/>
      <c r="B10167" s="49"/>
      <c r="C10167" s="264"/>
      <c r="D10167" s="264"/>
    </row>
    <row r="10168" spans="1:4" ht="15" x14ac:dyDescent="0.25">
      <c r="A10168" s="264"/>
      <c r="B10168" s="49"/>
      <c r="C10168" s="264"/>
      <c r="D10168" s="264"/>
    </row>
    <row r="10169" spans="1:4" ht="15" x14ac:dyDescent="0.25">
      <c r="A10169" s="264"/>
      <c r="B10169" s="49"/>
      <c r="C10169" s="264"/>
      <c r="D10169" s="264"/>
    </row>
    <row r="10170" spans="1:4" ht="15" x14ac:dyDescent="0.25">
      <c r="A10170" s="264"/>
      <c r="B10170" s="49"/>
      <c r="C10170" s="264"/>
      <c r="D10170" s="264"/>
    </row>
    <row r="10171" spans="1:4" ht="15" x14ac:dyDescent="0.25">
      <c r="A10171" s="264"/>
      <c r="B10171" s="49"/>
      <c r="C10171" s="264"/>
      <c r="D10171" s="264"/>
    </row>
    <row r="10172" spans="1:4" ht="15" x14ac:dyDescent="0.25">
      <c r="A10172" s="264"/>
      <c r="B10172" s="49"/>
      <c r="C10172" s="264"/>
      <c r="D10172" s="264"/>
    </row>
    <row r="10173" spans="1:4" ht="15" x14ac:dyDescent="0.25">
      <c r="A10173" s="264"/>
      <c r="B10173" s="49"/>
      <c r="C10173" s="264"/>
      <c r="D10173" s="264"/>
    </row>
    <row r="10174" spans="1:4" ht="15" x14ac:dyDescent="0.25">
      <c r="A10174" s="264"/>
      <c r="B10174" s="49"/>
      <c r="C10174" s="264"/>
      <c r="D10174" s="264"/>
    </row>
    <row r="10175" spans="1:4" ht="15" x14ac:dyDescent="0.25">
      <c r="A10175" s="264"/>
      <c r="B10175" s="49"/>
      <c r="C10175" s="264"/>
      <c r="D10175" s="264"/>
    </row>
    <row r="10176" spans="1:4" ht="15" x14ac:dyDescent="0.25">
      <c r="A10176" s="264"/>
      <c r="B10176" s="49"/>
      <c r="C10176" s="264"/>
      <c r="D10176" s="264"/>
    </row>
    <row r="10177" spans="1:4" ht="15" x14ac:dyDescent="0.25">
      <c r="A10177" s="264"/>
      <c r="B10177" s="49"/>
      <c r="C10177" s="264"/>
      <c r="D10177" s="264"/>
    </row>
    <row r="10178" spans="1:4" ht="15" x14ac:dyDescent="0.25">
      <c r="A10178" s="264"/>
      <c r="B10178" s="49"/>
      <c r="C10178" s="264"/>
      <c r="D10178" s="264"/>
    </row>
    <row r="10179" spans="1:4" ht="15" x14ac:dyDescent="0.25">
      <c r="A10179" s="264"/>
      <c r="B10179" s="49"/>
      <c r="C10179" s="264"/>
      <c r="D10179" s="264"/>
    </row>
    <row r="10180" spans="1:4" ht="15" x14ac:dyDescent="0.25">
      <c r="A10180" s="264"/>
      <c r="B10180" s="49"/>
      <c r="C10180" s="264"/>
      <c r="D10180" s="264"/>
    </row>
    <row r="10181" spans="1:4" ht="15" x14ac:dyDescent="0.25">
      <c r="A10181" s="264"/>
      <c r="B10181" s="49"/>
      <c r="C10181" s="264"/>
      <c r="D10181" s="264"/>
    </row>
    <row r="10182" spans="1:4" ht="15" x14ac:dyDescent="0.25">
      <c r="A10182" s="264"/>
      <c r="B10182" s="49"/>
      <c r="C10182" s="264"/>
      <c r="D10182" s="264"/>
    </row>
    <row r="10183" spans="1:4" ht="15" x14ac:dyDescent="0.25">
      <c r="A10183" s="264"/>
      <c r="B10183" s="49"/>
      <c r="C10183" s="264"/>
      <c r="D10183" s="264"/>
    </row>
    <row r="10184" spans="1:4" ht="15" x14ac:dyDescent="0.25">
      <c r="A10184" s="264"/>
      <c r="B10184" s="49"/>
      <c r="C10184" s="264"/>
      <c r="D10184" s="264"/>
    </row>
    <row r="10185" spans="1:4" ht="15" x14ac:dyDescent="0.25">
      <c r="A10185" s="264"/>
      <c r="B10185" s="49"/>
      <c r="C10185" s="264"/>
      <c r="D10185" s="264"/>
    </row>
    <row r="10186" spans="1:4" ht="15" x14ac:dyDescent="0.25">
      <c r="A10186" s="264"/>
      <c r="B10186" s="49"/>
      <c r="C10186" s="264"/>
      <c r="D10186" s="264"/>
    </row>
    <row r="10187" spans="1:4" ht="15" x14ac:dyDescent="0.25">
      <c r="A10187" s="264"/>
      <c r="B10187" s="49"/>
      <c r="C10187" s="264"/>
      <c r="D10187" s="264"/>
    </row>
    <row r="10188" spans="1:4" ht="15" x14ac:dyDescent="0.25">
      <c r="A10188" s="264"/>
      <c r="B10188" s="49"/>
      <c r="C10188" s="264"/>
      <c r="D10188" s="264"/>
    </row>
    <row r="10189" spans="1:4" ht="15" x14ac:dyDescent="0.25">
      <c r="A10189" s="264"/>
      <c r="B10189" s="49"/>
      <c r="C10189" s="264"/>
      <c r="D10189" s="264"/>
    </row>
    <row r="10190" spans="1:4" ht="15" x14ac:dyDescent="0.25">
      <c r="A10190" s="264"/>
      <c r="B10190" s="49"/>
      <c r="C10190" s="264"/>
      <c r="D10190" s="264"/>
    </row>
    <row r="10191" spans="1:4" ht="15" x14ac:dyDescent="0.25">
      <c r="A10191" s="264"/>
      <c r="B10191" s="49"/>
      <c r="C10191" s="264"/>
      <c r="D10191" s="264"/>
    </row>
    <row r="10192" spans="1:4" ht="15" x14ac:dyDescent="0.25">
      <c r="A10192" s="264"/>
      <c r="B10192" s="49"/>
      <c r="C10192" s="264"/>
      <c r="D10192" s="264"/>
    </row>
    <row r="10193" spans="1:4" ht="15" x14ac:dyDescent="0.25">
      <c r="A10193" s="264"/>
      <c r="B10193" s="49"/>
      <c r="C10193" s="264"/>
      <c r="D10193" s="264"/>
    </row>
    <row r="10194" spans="1:4" ht="15" x14ac:dyDescent="0.25">
      <c r="A10194" s="264"/>
      <c r="B10194" s="49"/>
      <c r="C10194" s="264"/>
      <c r="D10194" s="264"/>
    </row>
    <row r="10195" spans="1:4" ht="15" x14ac:dyDescent="0.25">
      <c r="A10195" s="264"/>
      <c r="B10195" s="49"/>
      <c r="C10195" s="264"/>
      <c r="D10195" s="264"/>
    </row>
    <row r="10196" spans="1:4" ht="15" x14ac:dyDescent="0.25">
      <c r="A10196" s="264"/>
      <c r="B10196" s="49"/>
      <c r="C10196" s="264"/>
      <c r="D10196" s="264"/>
    </row>
    <row r="10197" spans="1:4" ht="15" x14ac:dyDescent="0.25">
      <c r="A10197" s="264"/>
      <c r="B10197" s="49"/>
      <c r="C10197" s="264"/>
      <c r="D10197" s="264"/>
    </row>
    <row r="10198" spans="1:4" ht="15" x14ac:dyDescent="0.25">
      <c r="A10198" s="264"/>
      <c r="B10198" s="49"/>
      <c r="C10198" s="264"/>
      <c r="D10198" s="264"/>
    </row>
    <row r="10199" spans="1:4" ht="15" x14ac:dyDescent="0.25">
      <c r="A10199" s="264"/>
      <c r="B10199" s="49"/>
      <c r="C10199" s="264"/>
      <c r="D10199" s="264"/>
    </row>
    <row r="10200" spans="1:4" ht="15" x14ac:dyDescent="0.25">
      <c r="A10200" s="264"/>
      <c r="B10200" s="49"/>
      <c r="C10200" s="264"/>
      <c r="D10200" s="264"/>
    </row>
    <row r="10201" spans="1:4" ht="15" x14ac:dyDescent="0.25">
      <c r="A10201" s="264"/>
      <c r="B10201" s="49"/>
      <c r="C10201" s="264"/>
      <c r="D10201" s="264"/>
    </row>
    <row r="10202" spans="1:4" ht="15" x14ac:dyDescent="0.25">
      <c r="A10202" s="264"/>
      <c r="B10202" s="49"/>
      <c r="C10202" s="264"/>
      <c r="D10202" s="264"/>
    </row>
    <row r="10203" spans="1:4" ht="15" x14ac:dyDescent="0.25">
      <c r="A10203" s="264"/>
      <c r="B10203" s="49"/>
      <c r="C10203" s="264"/>
      <c r="D10203" s="264"/>
    </row>
    <row r="10204" spans="1:4" ht="15" x14ac:dyDescent="0.25">
      <c r="A10204" s="264"/>
      <c r="B10204" s="49"/>
      <c r="C10204" s="264"/>
      <c r="D10204" s="264"/>
    </row>
    <row r="10205" spans="1:4" ht="15" x14ac:dyDescent="0.25">
      <c r="A10205" s="264"/>
      <c r="B10205" s="49"/>
      <c r="C10205" s="264"/>
      <c r="D10205" s="264"/>
    </row>
    <row r="10206" spans="1:4" ht="15" x14ac:dyDescent="0.25">
      <c r="A10206" s="264"/>
      <c r="B10206" s="49"/>
      <c r="C10206" s="264"/>
      <c r="D10206" s="264"/>
    </row>
    <row r="10207" spans="1:4" ht="15" x14ac:dyDescent="0.25">
      <c r="A10207" s="264"/>
      <c r="B10207" s="49"/>
      <c r="C10207" s="264"/>
      <c r="D10207" s="264"/>
    </row>
    <row r="10208" spans="1:4" ht="15" x14ac:dyDescent="0.25">
      <c r="A10208" s="264"/>
      <c r="B10208" s="49"/>
      <c r="C10208" s="264"/>
      <c r="D10208" s="264"/>
    </row>
    <row r="10209" spans="1:4" ht="15" x14ac:dyDescent="0.25">
      <c r="A10209" s="264"/>
      <c r="B10209" s="49"/>
      <c r="C10209" s="264"/>
      <c r="D10209" s="264"/>
    </row>
    <row r="10210" spans="1:4" ht="15" x14ac:dyDescent="0.25">
      <c r="A10210" s="264"/>
      <c r="B10210" s="49"/>
      <c r="C10210" s="264"/>
      <c r="D10210" s="264"/>
    </row>
    <row r="10211" spans="1:4" ht="15" x14ac:dyDescent="0.25">
      <c r="A10211" s="264"/>
      <c r="B10211" s="49"/>
      <c r="C10211" s="264"/>
      <c r="D10211" s="264"/>
    </row>
    <row r="10212" spans="1:4" ht="15" x14ac:dyDescent="0.25">
      <c r="A10212" s="264"/>
      <c r="B10212" s="49"/>
      <c r="C10212" s="264"/>
      <c r="D10212" s="264"/>
    </row>
    <row r="10213" spans="1:4" ht="15" x14ac:dyDescent="0.25">
      <c r="A10213" s="264"/>
      <c r="B10213" s="49"/>
      <c r="C10213" s="264"/>
      <c r="D10213" s="264"/>
    </row>
    <row r="10214" spans="1:4" ht="15" x14ac:dyDescent="0.25">
      <c r="A10214" s="264"/>
      <c r="B10214" s="49"/>
      <c r="C10214" s="264"/>
      <c r="D10214" s="264"/>
    </row>
    <row r="10215" spans="1:4" ht="15" x14ac:dyDescent="0.25">
      <c r="A10215" s="264"/>
      <c r="B10215" s="49"/>
      <c r="C10215" s="264"/>
      <c r="D10215" s="264"/>
    </row>
    <row r="10216" spans="1:4" ht="15" x14ac:dyDescent="0.25">
      <c r="A10216" s="264"/>
      <c r="B10216" s="49"/>
      <c r="C10216" s="264"/>
      <c r="D10216" s="264"/>
    </row>
    <row r="10217" spans="1:4" ht="15" x14ac:dyDescent="0.25">
      <c r="A10217" s="264"/>
      <c r="B10217" s="49"/>
      <c r="C10217" s="264"/>
      <c r="D10217" s="264"/>
    </row>
    <row r="10218" spans="1:4" ht="15" x14ac:dyDescent="0.25">
      <c r="A10218" s="264"/>
      <c r="B10218" s="49"/>
      <c r="C10218" s="264"/>
      <c r="D10218" s="264"/>
    </row>
    <row r="10219" spans="1:4" ht="15" x14ac:dyDescent="0.25">
      <c r="A10219" s="264"/>
      <c r="B10219" s="49"/>
      <c r="C10219" s="264"/>
      <c r="D10219" s="264"/>
    </row>
    <row r="10220" spans="1:4" ht="15" x14ac:dyDescent="0.25">
      <c r="A10220" s="264"/>
      <c r="B10220" s="49"/>
      <c r="C10220" s="264"/>
      <c r="D10220" s="264"/>
    </row>
    <row r="10221" spans="1:4" ht="15" x14ac:dyDescent="0.25">
      <c r="A10221" s="264"/>
      <c r="B10221" s="49"/>
      <c r="C10221" s="264"/>
      <c r="D10221" s="264"/>
    </row>
    <row r="10222" spans="1:4" ht="15" x14ac:dyDescent="0.25">
      <c r="A10222" s="264"/>
      <c r="B10222" s="49"/>
      <c r="C10222" s="264"/>
      <c r="D10222" s="264"/>
    </row>
    <row r="10223" spans="1:4" ht="15" x14ac:dyDescent="0.25">
      <c r="A10223" s="264"/>
      <c r="B10223" s="49"/>
      <c r="C10223" s="264"/>
      <c r="D10223" s="264"/>
    </row>
    <row r="10224" spans="1:4" ht="15" x14ac:dyDescent="0.25">
      <c r="A10224" s="264"/>
      <c r="B10224" s="49"/>
      <c r="C10224" s="264"/>
      <c r="D10224" s="264"/>
    </row>
    <row r="10225" spans="1:4" ht="15" x14ac:dyDescent="0.25">
      <c r="A10225" s="264"/>
      <c r="B10225" s="49"/>
      <c r="C10225" s="264"/>
      <c r="D10225" s="264"/>
    </row>
    <row r="10226" spans="1:4" ht="15" x14ac:dyDescent="0.25">
      <c r="A10226" s="264"/>
      <c r="B10226" s="49"/>
      <c r="C10226" s="264"/>
      <c r="D10226" s="264"/>
    </row>
    <row r="10227" spans="1:4" ht="15" x14ac:dyDescent="0.25">
      <c r="A10227" s="264"/>
      <c r="B10227" s="49"/>
      <c r="C10227" s="264"/>
      <c r="D10227" s="264"/>
    </row>
    <row r="10228" spans="1:4" ht="15" x14ac:dyDescent="0.25">
      <c r="A10228" s="264"/>
      <c r="B10228" s="49"/>
      <c r="C10228" s="264"/>
      <c r="D10228" s="264"/>
    </row>
    <row r="10229" spans="1:4" ht="15" x14ac:dyDescent="0.25">
      <c r="A10229" s="264"/>
      <c r="B10229" s="49"/>
      <c r="C10229" s="264"/>
      <c r="D10229" s="264"/>
    </row>
    <row r="10230" spans="1:4" ht="15" x14ac:dyDescent="0.25">
      <c r="A10230" s="264"/>
      <c r="B10230" s="49"/>
      <c r="C10230" s="264"/>
      <c r="D10230" s="264"/>
    </row>
    <row r="10231" spans="1:4" ht="15" x14ac:dyDescent="0.25">
      <c r="A10231" s="264"/>
      <c r="B10231" s="49"/>
      <c r="C10231" s="264"/>
      <c r="D10231" s="264"/>
    </row>
    <row r="10232" spans="1:4" ht="15" x14ac:dyDescent="0.25">
      <c r="A10232" s="264"/>
      <c r="B10232" s="49"/>
      <c r="C10232" s="264"/>
      <c r="D10232" s="264"/>
    </row>
    <row r="10233" spans="1:4" ht="15" x14ac:dyDescent="0.25">
      <c r="A10233" s="264"/>
      <c r="B10233" s="49"/>
      <c r="C10233" s="264"/>
      <c r="D10233" s="264"/>
    </row>
    <row r="10234" spans="1:4" ht="15" x14ac:dyDescent="0.25">
      <c r="A10234" s="264"/>
      <c r="B10234" s="49"/>
      <c r="C10234" s="264"/>
      <c r="D10234" s="264"/>
    </row>
    <row r="10235" spans="1:4" ht="15" x14ac:dyDescent="0.25">
      <c r="A10235" s="264"/>
      <c r="B10235" s="49"/>
      <c r="C10235" s="264"/>
      <c r="D10235" s="264"/>
    </row>
    <row r="10236" spans="1:4" ht="15" x14ac:dyDescent="0.25">
      <c r="A10236" s="264"/>
      <c r="B10236" s="49"/>
      <c r="C10236" s="264"/>
      <c r="D10236" s="264"/>
    </row>
    <row r="10237" spans="1:4" ht="15" x14ac:dyDescent="0.25">
      <c r="A10237" s="264"/>
      <c r="B10237" s="49"/>
      <c r="C10237" s="264"/>
      <c r="D10237" s="264"/>
    </row>
    <row r="10238" spans="1:4" ht="15" x14ac:dyDescent="0.25">
      <c r="A10238" s="264"/>
      <c r="B10238" s="49"/>
      <c r="C10238" s="264"/>
      <c r="D10238" s="264"/>
    </row>
    <row r="10239" spans="1:4" ht="15" x14ac:dyDescent="0.25">
      <c r="A10239" s="264"/>
      <c r="B10239" s="49"/>
      <c r="C10239" s="264"/>
      <c r="D10239" s="264"/>
    </row>
    <row r="10240" spans="1:4" ht="15" x14ac:dyDescent="0.25">
      <c r="A10240" s="264"/>
      <c r="B10240" s="49"/>
      <c r="C10240" s="264"/>
      <c r="D10240" s="264"/>
    </row>
    <row r="10241" spans="1:4" ht="15" x14ac:dyDescent="0.25">
      <c r="A10241" s="264"/>
      <c r="B10241" s="49"/>
      <c r="C10241" s="264"/>
      <c r="D10241" s="264"/>
    </row>
    <row r="10242" spans="1:4" ht="15" x14ac:dyDescent="0.25">
      <c r="A10242" s="264"/>
      <c r="B10242" s="49"/>
      <c r="C10242" s="264"/>
      <c r="D10242" s="264"/>
    </row>
    <row r="10243" spans="1:4" ht="15" x14ac:dyDescent="0.25">
      <c r="A10243" s="264"/>
      <c r="B10243" s="49"/>
      <c r="C10243" s="264"/>
      <c r="D10243" s="264"/>
    </row>
    <row r="10244" spans="1:4" ht="15" x14ac:dyDescent="0.25">
      <c r="A10244" s="264"/>
      <c r="B10244" s="49"/>
      <c r="C10244" s="264"/>
      <c r="D10244" s="264"/>
    </row>
    <row r="10245" spans="1:4" ht="15" x14ac:dyDescent="0.25">
      <c r="A10245" s="264"/>
      <c r="B10245" s="49"/>
      <c r="C10245" s="264"/>
      <c r="D10245" s="264"/>
    </row>
    <row r="10246" spans="1:4" ht="15" x14ac:dyDescent="0.25">
      <c r="A10246" s="264"/>
      <c r="B10246" s="49"/>
      <c r="C10246" s="264"/>
      <c r="D10246" s="264"/>
    </row>
    <row r="10247" spans="1:4" ht="15" x14ac:dyDescent="0.25">
      <c r="A10247" s="264"/>
      <c r="B10247" s="49"/>
      <c r="C10247" s="264"/>
      <c r="D10247" s="264"/>
    </row>
    <row r="10248" spans="1:4" ht="15" x14ac:dyDescent="0.25">
      <c r="A10248" s="264"/>
      <c r="B10248" s="49"/>
      <c r="C10248" s="264"/>
      <c r="D10248" s="264"/>
    </row>
    <row r="10249" spans="1:4" ht="15" x14ac:dyDescent="0.25">
      <c r="A10249" s="264"/>
      <c r="B10249" s="49"/>
      <c r="C10249" s="264"/>
      <c r="D10249" s="264"/>
    </row>
    <row r="10250" spans="1:4" ht="15" x14ac:dyDescent="0.25">
      <c r="A10250" s="264"/>
      <c r="B10250" s="49"/>
      <c r="C10250" s="264"/>
      <c r="D10250" s="264"/>
    </row>
    <row r="10251" spans="1:4" ht="15" x14ac:dyDescent="0.25">
      <c r="A10251" s="264"/>
      <c r="B10251" s="49"/>
      <c r="C10251" s="264"/>
      <c r="D10251" s="264"/>
    </row>
    <row r="10252" spans="1:4" ht="15" x14ac:dyDescent="0.25">
      <c r="A10252" s="264"/>
      <c r="B10252" s="49"/>
      <c r="C10252" s="264"/>
      <c r="D10252" s="264"/>
    </row>
    <row r="10253" spans="1:4" ht="15" x14ac:dyDescent="0.25">
      <c r="A10253" s="264"/>
      <c r="B10253" s="49"/>
      <c r="C10253" s="264"/>
      <c r="D10253" s="264"/>
    </row>
    <row r="10254" spans="1:4" ht="15" x14ac:dyDescent="0.25">
      <c r="A10254" s="264"/>
      <c r="B10254" s="49"/>
      <c r="C10254" s="264"/>
      <c r="D10254" s="264"/>
    </row>
    <row r="10255" spans="1:4" ht="15" x14ac:dyDescent="0.25">
      <c r="A10255" s="264"/>
      <c r="B10255" s="49"/>
      <c r="C10255" s="264"/>
      <c r="D10255" s="264"/>
    </row>
    <row r="10256" spans="1:4" ht="15" x14ac:dyDescent="0.25">
      <c r="A10256" s="264"/>
      <c r="B10256" s="49"/>
      <c r="C10256" s="264"/>
      <c r="D10256" s="264"/>
    </row>
    <row r="10257" spans="1:4" ht="15" x14ac:dyDescent="0.25">
      <c r="A10257" s="264"/>
      <c r="B10257" s="49"/>
      <c r="C10257" s="264"/>
      <c r="D10257" s="264"/>
    </row>
    <row r="10258" spans="1:4" ht="15" x14ac:dyDescent="0.25">
      <c r="A10258" s="264"/>
      <c r="B10258" s="49"/>
      <c r="C10258" s="264"/>
      <c r="D10258" s="264"/>
    </row>
    <row r="10259" spans="1:4" ht="15" x14ac:dyDescent="0.25">
      <c r="A10259" s="264"/>
      <c r="B10259" s="49"/>
      <c r="C10259" s="264"/>
      <c r="D10259" s="264"/>
    </row>
    <row r="10260" spans="1:4" ht="15" x14ac:dyDescent="0.25">
      <c r="A10260" s="264"/>
      <c r="B10260" s="49"/>
      <c r="C10260" s="264"/>
      <c r="D10260" s="264"/>
    </row>
    <row r="10261" spans="1:4" ht="15" x14ac:dyDescent="0.25">
      <c r="A10261" s="264"/>
      <c r="B10261" s="49"/>
      <c r="C10261" s="264"/>
      <c r="D10261" s="264"/>
    </row>
    <row r="10262" spans="1:4" ht="15" x14ac:dyDescent="0.25">
      <c r="A10262" s="264"/>
      <c r="B10262" s="49"/>
      <c r="C10262" s="264"/>
      <c r="D10262" s="264"/>
    </row>
    <row r="10263" spans="1:4" ht="15" x14ac:dyDescent="0.25">
      <c r="A10263" s="264"/>
      <c r="B10263" s="49"/>
      <c r="C10263" s="264"/>
      <c r="D10263" s="264"/>
    </row>
    <row r="10264" spans="1:4" ht="15" x14ac:dyDescent="0.25">
      <c r="A10264" s="264"/>
      <c r="B10264" s="49"/>
      <c r="C10264" s="264"/>
      <c r="D10264" s="264"/>
    </row>
    <row r="10265" spans="1:4" ht="15" x14ac:dyDescent="0.25">
      <c r="A10265" s="264"/>
      <c r="B10265" s="49"/>
      <c r="C10265" s="264"/>
      <c r="D10265" s="264"/>
    </row>
    <row r="10266" spans="1:4" ht="15" x14ac:dyDescent="0.25">
      <c r="A10266" s="264"/>
      <c r="B10266" s="49"/>
      <c r="C10266" s="264"/>
      <c r="D10266" s="264"/>
    </row>
    <row r="10267" spans="1:4" ht="15" x14ac:dyDescent="0.25">
      <c r="A10267" s="264"/>
      <c r="B10267" s="49"/>
      <c r="C10267" s="264"/>
      <c r="D10267" s="264"/>
    </row>
    <row r="10268" spans="1:4" ht="15" x14ac:dyDescent="0.25">
      <c r="A10268" s="264"/>
      <c r="B10268" s="49"/>
      <c r="C10268" s="264"/>
      <c r="D10268" s="264"/>
    </row>
    <row r="10269" spans="1:4" ht="15" x14ac:dyDescent="0.25">
      <c r="A10269" s="264"/>
      <c r="B10269" s="49"/>
      <c r="C10269" s="264"/>
      <c r="D10269" s="264"/>
    </row>
    <row r="10270" spans="1:4" ht="15" x14ac:dyDescent="0.25">
      <c r="A10270" s="264"/>
      <c r="B10270" s="49"/>
      <c r="C10270" s="264"/>
      <c r="D10270" s="264"/>
    </row>
    <row r="10271" spans="1:4" ht="15" x14ac:dyDescent="0.25">
      <c r="A10271" s="264"/>
      <c r="B10271" s="49"/>
      <c r="C10271" s="264"/>
      <c r="D10271" s="264"/>
    </row>
    <row r="10272" spans="1:4" ht="15" x14ac:dyDescent="0.25">
      <c r="A10272" s="264"/>
      <c r="B10272" s="49"/>
      <c r="C10272" s="264"/>
      <c r="D10272" s="264"/>
    </row>
    <row r="10273" spans="1:4" ht="15" x14ac:dyDescent="0.25">
      <c r="A10273" s="264"/>
      <c r="B10273" s="49"/>
      <c r="C10273" s="264"/>
      <c r="D10273" s="264"/>
    </row>
    <row r="10274" spans="1:4" ht="15" x14ac:dyDescent="0.25">
      <c r="A10274" s="264"/>
      <c r="B10274" s="49"/>
      <c r="C10274" s="264"/>
      <c r="D10274" s="264"/>
    </row>
    <row r="10275" spans="1:4" ht="15" x14ac:dyDescent="0.25">
      <c r="A10275" s="264"/>
      <c r="B10275" s="49"/>
      <c r="C10275" s="264"/>
      <c r="D10275" s="264"/>
    </row>
    <row r="10276" spans="1:4" ht="15" x14ac:dyDescent="0.25">
      <c r="A10276" s="264"/>
      <c r="B10276" s="49"/>
      <c r="C10276" s="264"/>
      <c r="D10276" s="264"/>
    </row>
    <row r="10277" spans="1:4" ht="15" x14ac:dyDescent="0.25">
      <c r="A10277" s="264"/>
      <c r="B10277" s="49"/>
      <c r="C10277" s="264"/>
      <c r="D10277" s="264"/>
    </row>
    <row r="10278" spans="1:4" ht="15" x14ac:dyDescent="0.25">
      <c r="A10278" s="264"/>
      <c r="B10278" s="49"/>
      <c r="C10278" s="264"/>
      <c r="D10278" s="264"/>
    </row>
    <row r="10279" spans="1:4" ht="15" x14ac:dyDescent="0.25">
      <c r="A10279" s="264"/>
      <c r="B10279" s="49"/>
      <c r="C10279" s="264"/>
      <c r="D10279" s="264"/>
    </row>
    <row r="10280" spans="1:4" ht="15" x14ac:dyDescent="0.25">
      <c r="A10280" s="264"/>
      <c r="B10280" s="49"/>
      <c r="C10280" s="264"/>
      <c r="D10280" s="264"/>
    </row>
    <row r="10281" spans="1:4" ht="15" x14ac:dyDescent="0.25">
      <c r="A10281" s="264"/>
      <c r="B10281" s="49"/>
      <c r="C10281" s="264"/>
      <c r="D10281" s="264"/>
    </row>
    <row r="10282" spans="1:4" ht="15" x14ac:dyDescent="0.25">
      <c r="A10282" s="264"/>
      <c r="B10282" s="49"/>
      <c r="C10282" s="264"/>
      <c r="D10282" s="264"/>
    </row>
    <row r="10283" spans="1:4" ht="15" x14ac:dyDescent="0.25">
      <c r="A10283" s="264"/>
      <c r="B10283" s="49"/>
      <c r="C10283" s="264"/>
      <c r="D10283" s="264"/>
    </row>
    <row r="10284" spans="1:4" ht="15" x14ac:dyDescent="0.25">
      <c r="A10284" s="264"/>
      <c r="B10284" s="49"/>
      <c r="C10284" s="264"/>
      <c r="D10284" s="264"/>
    </row>
    <row r="10285" spans="1:4" ht="15" x14ac:dyDescent="0.25">
      <c r="A10285" s="264"/>
      <c r="B10285" s="49"/>
      <c r="C10285" s="264"/>
      <c r="D10285" s="264"/>
    </row>
    <row r="10286" spans="1:4" ht="15" x14ac:dyDescent="0.25">
      <c r="A10286" s="264"/>
      <c r="B10286" s="49"/>
      <c r="C10286" s="264"/>
      <c r="D10286" s="264"/>
    </row>
    <row r="10287" spans="1:4" ht="15" x14ac:dyDescent="0.25">
      <c r="A10287" s="264"/>
      <c r="B10287" s="49"/>
      <c r="C10287" s="264"/>
      <c r="D10287" s="264"/>
    </row>
    <row r="10288" spans="1:4" ht="15" x14ac:dyDescent="0.25">
      <c r="A10288" s="264"/>
      <c r="B10288" s="49"/>
      <c r="C10288" s="264"/>
      <c r="D10288" s="264"/>
    </row>
    <row r="10289" spans="1:4" ht="15" x14ac:dyDescent="0.25">
      <c r="A10289" s="264"/>
      <c r="B10289" s="49"/>
      <c r="C10289" s="264"/>
      <c r="D10289" s="264"/>
    </row>
    <row r="10290" spans="1:4" ht="15" x14ac:dyDescent="0.25">
      <c r="A10290" s="264"/>
      <c r="B10290" s="49"/>
      <c r="C10290" s="264"/>
      <c r="D10290" s="264"/>
    </row>
    <row r="10291" spans="1:4" ht="15" x14ac:dyDescent="0.25">
      <c r="A10291" s="264"/>
      <c r="B10291" s="49"/>
      <c r="C10291" s="264"/>
      <c r="D10291" s="264"/>
    </row>
    <row r="10292" spans="1:4" ht="15" x14ac:dyDescent="0.25">
      <c r="A10292" s="264"/>
      <c r="B10292" s="49"/>
      <c r="C10292" s="264"/>
      <c r="D10292" s="264"/>
    </row>
    <row r="10293" spans="1:4" ht="15" x14ac:dyDescent="0.25">
      <c r="A10293" s="264"/>
      <c r="B10293" s="49"/>
      <c r="C10293" s="264"/>
      <c r="D10293" s="264"/>
    </row>
    <row r="10294" spans="1:4" ht="15" x14ac:dyDescent="0.25">
      <c r="A10294" s="264"/>
      <c r="B10294" s="49"/>
      <c r="C10294" s="264"/>
      <c r="D10294" s="264"/>
    </row>
    <row r="10295" spans="1:4" ht="15" x14ac:dyDescent="0.25">
      <c r="A10295" s="264"/>
      <c r="B10295" s="49"/>
      <c r="C10295" s="264"/>
      <c r="D10295" s="264"/>
    </row>
    <row r="10296" spans="1:4" ht="15" x14ac:dyDescent="0.25">
      <c r="A10296" s="264"/>
      <c r="B10296" s="49"/>
      <c r="C10296" s="264"/>
      <c r="D10296" s="264"/>
    </row>
    <row r="10297" spans="1:4" ht="15" x14ac:dyDescent="0.25">
      <c r="A10297" s="264"/>
      <c r="B10297" s="49"/>
      <c r="C10297" s="264"/>
      <c r="D10297" s="264"/>
    </row>
    <row r="10298" spans="1:4" ht="15" x14ac:dyDescent="0.25">
      <c r="A10298" s="264"/>
      <c r="B10298" s="49"/>
      <c r="C10298" s="264"/>
      <c r="D10298" s="264"/>
    </row>
    <row r="10299" spans="1:4" ht="15" x14ac:dyDescent="0.25">
      <c r="A10299" s="264"/>
      <c r="B10299" s="49"/>
      <c r="C10299" s="264"/>
      <c r="D10299" s="264"/>
    </row>
    <row r="10300" spans="1:4" ht="15" x14ac:dyDescent="0.25">
      <c r="A10300" s="264"/>
      <c r="B10300" s="49"/>
      <c r="C10300" s="264"/>
      <c r="D10300" s="264"/>
    </row>
    <row r="10301" spans="1:4" ht="15" x14ac:dyDescent="0.25">
      <c r="A10301" s="264"/>
      <c r="B10301" s="49"/>
      <c r="C10301" s="264"/>
      <c r="D10301" s="264"/>
    </row>
    <row r="10302" spans="1:4" ht="15" x14ac:dyDescent="0.25">
      <c r="A10302" s="264"/>
      <c r="B10302" s="49"/>
      <c r="C10302" s="264"/>
      <c r="D10302" s="264"/>
    </row>
    <row r="10303" spans="1:4" ht="15" x14ac:dyDescent="0.25">
      <c r="A10303" s="264"/>
      <c r="B10303" s="49"/>
      <c r="C10303" s="264"/>
      <c r="D10303" s="264"/>
    </row>
    <row r="10304" spans="1:4" ht="15" x14ac:dyDescent="0.25">
      <c r="A10304" s="264"/>
      <c r="B10304" s="49"/>
      <c r="C10304" s="264"/>
      <c r="D10304" s="264"/>
    </row>
    <row r="10305" spans="1:4" ht="15" x14ac:dyDescent="0.25">
      <c r="A10305" s="264"/>
      <c r="B10305" s="49"/>
      <c r="C10305" s="264"/>
      <c r="D10305" s="264"/>
    </row>
    <row r="10306" spans="1:4" ht="15" x14ac:dyDescent="0.25">
      <c r="A10306" s="264"/>
      <c r="B10306" s="49"/>
      <c r="C10306" s="264"/>
      <c r="D10306" s="264"/>
    </row>
    <row r="10307" spans="1:4" ht="15" x14ac:dyDescent="0.25">
      <c r="A10307" s="264"/>
      <c r="B10307" s="49"/>
      <c r="C10307" s="264"/>
      <c r="D10307" s="264"/>
    </row>
    <row r="10308" spans="1:4" ht="15" x14ac:dyDescent="0.25">
      <c r="A10308" s="264"/>
      <c r="B10308" s="49"/>
      <c r="C10308" s="264"/>
      <c r="D10308" s="264"/>
    </row>
    <row r="10309" spans="1:4" ht="15" x14ac:dyDescent="0.25">
      <c r="A10309" s="264"/>
      <c r="B10309" s="49"/>
      <c r="C10309" s="264"/>
      <c r="D10309" s="264"/>
    </row>
    <row r="10310" spans="1:4" ht="15" x14ac:dyDescent="0.25">
      <c r="A10310" s="264"/>
      <c r="B10310" s="49"/>
      <c r="C10310" s="264"/>
      <c r="D10310" s="264"/>
    </row>
    <row r="10311" spans="1:4" ht="15" x14ac:dyDescent="0.25">
      <c r="A10311" s="264"/>
      <c r="B10311" s="49"/>
      <c r="C10311" s="264"/>
      <c r="D10311" s="264"/>
    </row>
    <row r="10312" spans="1:4" ht="15" x14ac:dyDescent="0.25">
      <c r="A10312" s="264"/>
      <c r="B10312" s="49"/>
      <c r="C10312" s="264"/>
      <c r="D10312" s="264"/>
    </row>
    <row r="10313" spans="1:4" ht="15" x14ac:dyDescent="0.25">
      <c r="A10313" s="264"/>
      <c r="B10313" s="49"/>
      <c r="C10313" s="264"/>
      <c r="D10313" s="264"/>
    </row>
    <row r="10314" spans="1:4" ht="15" x14ac:dyDescent="0.25">
      <c r="A10314" s="264"/>
      <c r="B10314" s="49"/>
      <c r="C10314" s="264"/>
      <c r="D10314" s="264"/>
    </row>
    <row r="10315" spans="1:4" ht="15" x14ac:dyDescent="0.25">
      <c r="A10315" s="264"/>
      <c r="B10315" s="49"/>
      <c r="C10315" s="264"/>
      <c r="D10315" s="264"/>
    </row>
    <row r="10316" spans="1:4" ht="15" x14ac:dyDescent="0.25">
      <c r="A10316" s="264"/>
      <c r="B10316" s="49"/>
      <c r="C10316" s="264"/>
      <c r="D10316" s="264"/>
    </row>
    <row r="10317" spans="1:4" ht="15" x14ac:dyDescent="0.25">
      <c r="A10317" s="264"/>
      <c r="B10317" s="49"/>
      <c r="C10317" s="264"/>
      <c r="D10317" s="264"/>
    </row>
    <row r="10318" spans="1:4" ht="15" x14ac:dyDescent="0.25">
      <c r="A10318" s="264"/>
      <c r="B10318" s="49"/>
      <c r="C10318" s="264"/>
      <c r="D10318" s="264"/>
    </row>
    <row r="10319" spans="1:4" ht="15" x14ac:dyDescent="0.25">
      <c r="A10319" s="264"/>
      <c r="B10319" s="49"/>
      <c r="C10319" s="264"/>
      <c r="D10319" s="264"/>
    </row>
    <row r="10320" spans="1:4" ht="15" x14ac:dyDescent="0.25">
      <c r="A10320" s="264"/>
      <c r="B10320" s="49"/>
      <c r="C10320" s="264"/>
      <c r="D10320" s="264"/>
    </row>
    <row r="10321" spans="1:4" ht="15" x14ac:dyDescent="0.25">
      <c r="A10321" s="264"/>
      <c r="B10321" s="49"/>
      <c r="C10321" s="264"/>
      <c r="D10321" s="264"/>
    </row>
    <row r="10322" spans="1:4" ht="15" x14ac:dyDescent="0.25">
      <c r="A10322" s="264"/>
      <c r="B10322" s="49"/>
      <c r="C10322" s="264"/>
      <c r="D10322" s="264"/>
    </row>
    <row r="10323" spans="1:4" ht="15" x14ac:dyDescent="0.25">
      <c r="A10323" s="264"/>
      <c r="B10323" s="49"/>
      <c r="C10323" s="264"/>
      <c r="D10323" s="264"/>
    </row>
    <row r="10324" spans="1:4" ht="15" x14ac:dyDescent="0.25">
      <c r="A10324" s="264"/>
      <c r="B10324" s="49"/>
      <c r="C10324" s="264"/>
      <c r="D10324" s="264"/>
    </row>
    <row r="10325" spans="1:4" ht="15" x14ac:dyDescent="0.25">
      <c r="A10325" s="264"/>
      <c r="B10325" s="49"/>
      <c r="C10325" s="264"/>
      <c r="D10325" s="264"/>
    </row>
    <row r="10326" spans="1:4" ht="15" x14ac:dyDescent="0.25">
      <c r="A10326" s="264"/>
      <c r="B10326" s="49"/>
      <c r="C10326" s="264"/>
      <c r="D10326" s="264"/>
    </row>
    <row r="10327" spans="1:4" ht="15" x14ac:dyDescent="0.25">
      <c r="A10327" s="264"/>
      <c r="B10327" s="49"/>
      <c r="C10327" s="264"/>
      <c r="D10327" s="264"/>
    </row>
    <row r="10328" spans="1:4" ht="15" x14ac:dyDescent="0.25">
      <c r="A10328" s="264"/>
      <c r="B10328" s="49"/>
      <c r="C10328" s="264"/>
      <c r="D10328" s="264"/>
    </row>
    <row r="10329" spans="1:4" ht="15" x14ac:dyDescent="0.25">
      <c r="A10329" s="264"/>
      <c r="B10329" s="49"/>
      <c r="C10329" s="264"/>
      <c r="D10329" s="264"/>
    </row>
    <row r="10330" spans="1:4" ht="15" x14ac:dyDescent="0.25">
      <c r="A10330" s="264"/>
      <c r="B10330" s="49"/>
      <c r="C10330" s="264"/>
      <c r="D10330" s="264"/>
    </row>
    <row r="10331" spans="1:4" ht="15" x14ac:dyDescent="0.25">
      <c r="A10331" s="264"/>
      <c r="B10331" s="49"/>
      <c r="C10331" s="264"/>
      <c r="D10331" s="264"/>
    </row>
    <row r="10332" spans="1:4" ht="15" x14ac:dyDescent="0.25">
      <c r="A10332" s="264"/>
      <c r="B10332" s="49"/>
      <c r="C10332" s="264"/>
      <c r="D10332" s="264"/>
    </row>
    <row r="10333" spans="1:4" ht="15" x14ac:dyDescent="0.25">
      <c r="A10333" s="264"/>
      <c r="B10333" s="49"/>
      <c r="C10333" s="264"/>
      <c r="D10333" s="264"/>
    </row>
    <row r="10334" spans="1:4" ht="15" x14ac:dyDescent="0.25">
      <c r="A10334" s="264"/>
      <c r="B10334" s="49"/>
      <c r="C10334" s="264"/>
      <c r="D10334" s="264"/>
    </row>
    <row r="10335" spans="1:4" ht="15" x14ac:dyDescent="0.25">
      <c r="A10335" s="264"/>
      <c r="B10335" s="49"/>
      <c r="C10335" s="264"/>
      <c r="D10335" s="264"/>
    </row>
    <row r="10336" spans="1:4" ht="15" x14ac:dyDescent="0.25">
      <c r="A10336" s="264"/>
      <c r="B10336" s="49"/>
      <c r="C10336" s="264"/>
      <c r="D10336" s="264"/>
    </row>
    <row r="10337" spans="1:4" ht="15" x14ac:dyDescent="0.25">
      <c r="A10337" s="264"/>
      <c r="B10337" s="49"/>
      <c r="C10337" s="264"/>
      <c r="D10337" s="264"/>
    </row>
    <row r="10338" spans="1:4" ht="15" x14ac:dyDescent="0.25">
      <c r="A10338" s="264"/>
      <c r="B10338" s="49"/>
      <c r="C10338" s="264"/>
      <c r="D10338" s="264"/>
    </row>
    <row r="10339" spans="1:4" ht="15" x14ac:dyDescent="0.25">
      <c r="A10339" s="264"/>
      <c r="B10339" s="49"/>
      <c r="C10339" s="264"/>
      <c r="D10339" s="264"/>
    </row>
    <row r="10340" spans="1:4" ht="15" x14ac:dyDescent="0.25">
      <c r="A10340" s="264"/>
      <c r="B10340" s="49"/>
      <c r="C10340" s="264"/>
      <c r="D10340" s="264"/>
    </row>
    <row r="10341" spans="1:4" ht="15" x14ac:dyDescent="0.25">
      <c r="A10341" s="264"/>
      <c r="B10341" s="49"/>
      <c r="C10341" s="264"/>
      <c r="D10341" s="264"/>
    </row>
    <row r="10342" spans="1:4" ht="15" x14ac:dyDescent="0.25">
      <c r="A10342" s="264"/>
      <c r="B10342" s="49"/>
      <c r="C10342" s="264"/>
      <c r="D10342" s="264"/>
    </row>
    <row r="10343" spans="1:4" ht="15" x14ac:dyDescent="0.25">
      <c r="A10343" s="264"/>
      <c r="B10343" s="49"/>
      <c r="C10343" s="264"/>
      <c r="D10343" s="264"/>
    </row>
    <row r="10344" spans="1:4" ht="15" x14ac:dyDescent="0.25">
      <c r="A10344" s="264"/>
      <c r="B10344" s="49"/>
      <c r="C10344" s="264"/>
      <c r="D10344" s="264"/>
    </row>
    <row r="10345" spans="1:4" ht="15" x14ac:dyDescent="0.25">
      <c r="A10345" s="264"/>
      <c r="B10345" s="49"/>
      <c r="C10345" s="264"/>
      <c r="D10345" s="264"/>
    </row>
    <row r="10346" spans="1:4" ht="15" x14ac:dyDescent="0.25">
      <c r="A10346" s="264"/>
      <c r="B10346" s="49"/>
      <c r="C10346" s="264"/>
      <c r="D10346" s="264"/>
    </row>
    <row r="10347" spans="1:4" ht="15" x14ac:dyDescent="0.25">
      <c r="A10347" s="264"/>
      <c r="B10347" s="49"/>
      <c r="C10347" s="264"/>
      <c r="D10347" s="264"/>
    </row>
    <row r="10348" spans="1:4" ht="15" x14ac:dyDescent="0.25">
      <c r="A10348" s="264"/>
      <c r="B10348" s="49"/>
      <c r="C10348" s="264"/>
      <c r="D10348" s="264"/>
    </row>
    <row r="10349" spans="1:4" ht="15" x14ac:dyDescent="0.25">
      <c r="A10349" s="264"/>
      <c r="B10349" s="49"/>
      <c r="C10349" s="264"/>
      <c r="D10349" s="264"/>
    </row>
    <row r="10350" spans="1:4" ht="15" x14ac:dyDescent="0.25">
      <c r="A10350" s="264"/>
      <c r="B10350" s="49"/>
      <c r="C10350" s="264"/>
      <c r="D10350" s="264"/>
    </row>
    <row r="10351" spans="1:4" ht="15" x14ac:dyDescent="0.25">
      <c r="A10351" s="264"/>
      <c r="B10351" s="49"/>
      <c r="C10351" s="264"/>
      <c r="D10351" s="264"/>
    </row>
    <row r="10352" spans="1:4" ht="15" x14ac:dyDescent="0.25">
      <c r="A10352" s="264"/>
      <c r="B10352" s="49"/>
      <c r="C10352" s="264"/>
      <c r="D10352" s="264"/>
    </row>
    <row r="10353" spans="1:4" ht="15" x14ac:dyDescent="0.25">
      <c r="A10353" s="264"/>
      <c r="B10353" s="49"/>
      <c r="C10353" s="264"/>
      <c r="D10353" s="264"/>
    </row>
    <row r="10354" spans="1:4" ht="15" x14ac:dyDescent="0.25">
      <c r="A10354" s="264"/>
      <c r="B10354" s="49"/>
      <c r="C10354" s="264"/>
      <c r="D10354" s="264"/>
    </row>
    <row r="10355" spans="1:4" ht="15" x14ac:dyDescent="0.25">
      <c r="A10355" s="264"/>
      <c r="B10355" s="49"/>
      <c r="C10355" s="264"/>
      <c r="D10355" s="264"/>
    </row>
    <row r="10356" spans="1:4" ht="15" x14ac:dyDescent="0.25">
      <c r="A10356" s="264"/>
      <c r="B10356" s="49"/>
      <c r="C10356" s="264"/>
      <c r="D10356" s="264"/>
    </row>
    <row r="10357" spans="1:4" ht="15" x14ac:dyDescent="0.25">
      <c r="A10357" s="264"/>
      <c r="B10357" s="49"/>
      <c r="C10357" s="264"/>
      <c r="D10357" s="264"/>
    </row>
    <row r="10358" spans="1:4" ht="15" x14ac:dyDescent="0.25">
      <c r="A10358" s="264"/>
      <c r="B10358" s="49"/>
      <c r="C10358" s="264"/>
      <c r="D10358" s="264"/>
    </row>
    <row r="10359" spans="1:4" ht="15" x14ac:dyDescent="0.25">
      <c r="A10359" s="264"/>
      <c r="B10359" s="49"/>
      <c r="C10359" s="264"/>
      <c r="D10359" s="264"/>
    </row>
    <row r="10360" spans="1:4" ht="15" x14ac:dyDescent="0.25">
      <c r="A10360" s="264"/>
      <c r="B10360" s="49"/>
      <c r="C10360" s="264"/>
      <c r="D10360" s="264"/>
    </row>
    <row r="10361" spans="1:4" ht="15" x14ac:dyDescent="0.25">
      <c r="A10361" s="264"/>
      <c r="B10361" s="49"/>
      <c r="C10361" s="264"/>
      <c r="D10361" s="264"/>
    </row>
    <row r="10362" spans="1:4" ht="15" x14ac:dyDescent="0.25">
      <c r="A10362" s="264"/>
      <c r="B10362" s="49"/>
      <c r="C10362" s="264"/>
      <c r="D10362" s="264"/>
    </row>
    <row r="10363" spans="1:4" ht="15" x14ac:dyDescent="0.25">
      <c r="A10363" s="264"/>
      <c r="B10363" s="49"/>
      <c r="C10363" s="264"/>
      <c r="D10363" s="264"/>
    </row>
    <row r="10364" spans="1:4" ht="15" x14ac:dyDescent="0.25">
      <c r="A10364" s="264"/>
      <c r="B10364" s="49"/>
      <c r="C10364" s="264"/>
      <c r="D10364" s="264"/>
    </row>
    <row r="10365" spans="1:4" ht="15" x14ac:dyDescent="0.25">
      <c r="A10365" s="264"/>
      <c r="B10365" s="49"/>
      <c r="C10365" s="264"/>
      <c r="D10365" s="264"/>
    </row>
    <row r="10366" spans="1:4" ht="15" x14ac:dyDescent="0.25">
      <c r="A10366" s="264"/>
      <c r="B10366" s="49"/>
      <c r="C10366" s="264"/>
      <c r="D10366" s="264"/>
    </row>
    <row r="10367" spans="1:4" ht="15" x14ac:dyDescent="0.25">
      <c r="A10367" s="264"/>
      <c r="B10367" s="49"/>
      <c r="C10367" s="264"/>
      <c r="D10367" s="264"/>
    </row>
    <row r="10368" spans="1:4" ht="15" x14ac:dyDescent="0.25">
      <c r="A10368" s="264"/>
      <c r="B10368" s="49"/>
      <c r="C10368" s="264"/>
      <c r="D10368" s="264"/>
    </row>
    <row r="10369" spans="1:4" ht="15" x14ac:dyDescent="0.25">
      <c r="A10369" s="264"/>
      <c r="B10369" s="49"/>
      <c r="C10369" s="264"/>
      <c r="D10369" s="264"/>
    </row>
    <row r="10370" spans="1:4" ht="15" x14ac:dyDescent="0.25">
      <c r="A10370" s="264"/>
      <c r="B10370" s="49"/>
      <c r="C10370" s="264"/>
      <c r="D10370" s="264"/>
    </row>
    <row r="10371" spans="1:4" ht="15" x14ac:dyDescent="0.25">
      <c r="A10371" s="264"/>
      <c r="B10371" s="49"/>
      <c r="C10371" s="264"/>
      <c r="D10371" s="264"/>
    </row>
    <row r="10372" spans="1:4" ht="15" x14ac:dyDescent="0.25">
      <c r="A10372" s="264"/>
      <c r="B10372" s="49"/>
      <c r="C10372" s="264"/>
      <c r="D10372" s="264"/>
    </row>
    <row r="10373" spans="1:4" ht="15" x14ac:dyDescent="0.25">
      <c r="A10373" s="264"/>
      <c r="B10373" s="49"/>
      <c r="C10373" s="264"/>
      <c r="D10373" s="264"/>
    </row>
    <row r="10374" spans="1:4" ht="15" x14ac:dyDescent="0.25">
      <c r="A10374" s="264"/>
      <c r="B10374" s="49"/>
      <c r="C10374" s="264"/>
      <c r="D10374" s="264"/>
    </row>
    <row r="10375" spans="1:4" ht="15" x14ac:dyDescent="0.25">
      <c r="A10375" s="264"/>
      <c r="B10375" s="49"/>
      <c r="C10375" s="264"/>
      <c r="D10375" s="264"/>
    </row>
    <row r="10376" spans="1:4" ht="15" x14ac:dyDescent="0.25">
      <c r="A10376" s="264"/>
      <c r="B10376" s="49"/>
      <c r="C10376" s="264"/>
      <c r="D10376" s="264"/>
    </row>
    <row r="10377" spans="1:4" ht="15" x14ac:dyDescent="0.25">
      <c r="A10377" s="264"/>
      <c r="B10377" s="49"/>
      <c r="C10377" s="264"/>
      <c r="D10377" s="264"/>
    </row>
    <row r="10378" spans="1:4" ht="15" x14ac:dyDescent="0.25">
      <c r="A10378" s="264"/>
      <c r="B10378" s="49"/>
      <c r="C10378" s="264"/>
      <c r="D10378" s="264"/>
    </row>
    <row r="10379" spans="1:4" ht="15" x14ac:dyDescent="0.25">
      <c r="A10379" s="264"/>
      <c r="B10379" s="49"/>
      <c r="C10379" s="264"/>
      <c r="D10379" s="264"/>
    </row>
    <row r="10380" spans="1:4" ht="15" x14ac:dyDescent="0.25">
      <c r="A10380" s="264"/>
      <c r="B10380" s="49"/>
      <c r="C10380" s="264"/>
      <c r="D10380" s="264"/>
    </row>
    <row r="10381" spans="1:4" ht="15" x14ac:dyDescent="0.25">
      <c r="A10381" s="264"/>
      <c r="B10381" s="49"/>
      <c r="C10381" s="264"/>
      <c r="D10381" s="264"/>
    </row>
    <row r="10382" spans="1:4" ht="15" x14ac:dyDescent="0.25">
      <c r="A10382" s="264"/>
      <c r="B10382" s="49"/>
      <c r="C10382" s="264"/>
      <c r="D10382" s="264"/>
    </row>
    <row r="10383" spans="1:4" ht="15" x14ac:dyDescent="0.25">
      <c r="A10383" s="264"/>
      <c r="B10383" s="49"/>
      <c r="C10383" s="264"/>
      <c r="D10383" s="264"/>
    </row>
    <row r="10384" spans="1:4" ht="15" x14ac:dyDescent="0.25">
      <c r="A10384" s="264"/>
      <c r="B10384" s="49"/>
      <c r="C10384" s="264"/>
      <c r="D10384" s="264"/>
    </row>
    <row r="10385" spans="1:4" ht="15" x14ac:dyDescent="0.25">
      <c r="A10385" s="264"/>
      <c r="B10385" s="49"/>
      <c r="C10385" s="264"/>
      <c r="D10385" s="264"/>
    </row>
    <row r="10386" spans="1:4" ht="15" x14ac:dyDescent="0.25">
      <c r="A10386" s="264"/>
      <c r="B10386" s="49"/>
      <c r="C10386" s="264"/>
      <c r="D10386" s="264"/>
    </row>
    <row r="10387" spans="1:4" ht="15" x14ac:dyDescent="0.25">
      <c r="A10387" s="264"/>
      <c r="B10387" s="49"/>
      <c r="C10387" s="264"/>
      <c r="D10387" s="264"/>
    </row>
    <row r="10388" spans="1:4" ht="15" x14ac:dyDescent="0.25">
      <c r="A10388" s="264"/>
      <c r="B10388" s="49"/>
      <c r="C10388" s="264"/>
      <c r="D10388" s="264"/>
    </row>
    <row r="10389" spans="1:4" ht="15" x14ac:dyDescent="0.25">
      <c r="A10389" s="264"/>
      <c r="B10389" s="49"/>
      <c r="C10389" s="264"/>
      <c r="D10389" s="264"/>
    </row>
    <row r="10390" spans="1:4" ht="15" x14ac:dyDescent="0.25">
      <c r="A10390" s="264"/>
      <c r="B10390" s="49"/>
      <c r="C10390" s="264"/>
      <c r="D10390" s="264"/>
    </row>
    <row r="10391" spans="1:4" ht="15" x14ac:dyDescent="0.25">
      <c r="A10391" s="264"/>
      <c r="B10391" s="49"/>
      <c r="C10391" s="264"/>
      <c r="D10391" s="264"/>
    </row>
    <row r="10392" spans="1:4" ht="15" x14ac:dyDescent="0.25">
      <c r="A10392" s="264"/>
      <c r="B10392" s="49"/>
      <c r="C10392" s="264"/>
      <c r="D10392" s="264"/>
    </row>
    <row r="10393" spans="1:4" ht="15" x14ac:dyDescent="0.25">
      <c r="A10393" s="264"/>
      <c r="B10393" s="49"/>
      <c r="C10393" s="264"/>
      <c r="D10393" s="264"/>
    </row>
    <row r="10394" spans="1:4" ht="15" x14ac:dyDescent="0.25">
      <c r="A10394" s="264"/>
      <c r="B10394" s="49"/>
      <c r="C10394" s="264"/>
      <c r="D10394" s="264"/>
    </row>
    <row r="10395" spans="1:4" ht="15" x14ac:dyDescent="0.25">
      <c r="A10395" s="264"/>
      <c r="B10395" s="49"/>
      <c r="C10395" s="264"/>
      <c r="D10395" s="264"/>
    </row>
    <row r="10396" spans="1:4" ht="15" x14ac:dyDescent="0.25">
      <c r="A10396" s="264"/>
      <c r="B10396" s="49"/>
      <c r="C10396" s="264"/>
      <c r="D10396" s="264"/>
    </row>
    <row r="10397" spans="1:4" ht="15" x14ac:dyDescent="0.25">
      <c r="A10397" s="264"/>
      <c r="B10397" s="49"/>
      <c r="C10397" s="264"/>
      <c r="D10397" s="264"/>
    </row>
    <row r="10398" spans="1:4" ht="15" x14ac:dyDescent="0.25">
      <c r="A10398" s="264"/>
      <c r="B10398" s="49"/>
      <c r="C10398" s="264"/>
      <c r="D10398" s="264"/>
    </row>
    <row r="10399" spans="1:4" ht="15" x14ac:dyDescent="0.25">
      <c r="A10399" s="264"/>
      <c r="B10399" s="49"/>
      <c r="C10399" s="264"/>
      <c r="D10399" s="264"/>
    </row>
    <row r="10400" spans="1:4" ht="15" x14ac:dyDescent="0.25">
      <c r="A10400" s="264"/>
      <c r="B10400" s="49"/>
      <c r="C10400" s="264"/>
      <c r="D10400" s="264"/>
    </row>
    <row r="10401" spans="1:4" ht="15" x14ac:dyDescent="0.25">
      <c r="A10401" s="264"/>
      <c r="B10401" s="49"/>
      <c r="C10401" s="264"/>
      <c r="D10401" s="264"/>
    </row>
    <row r="10402" spans="1:4" ht="15" x14ac:dyDescent="0.25">
      <c r="A10402" s="264"/>
      <c r="B10402" s="49"/>
      <c r="C10402" s="264"/>
      <c r="D10402" s="264"/>
    </row>
    <row r="10403" spans="1:4" ht="15" x14ac:dyDescent="0.25">
      <c r="A10403" s="264"/>
      <c r="B10403" s="49"/>
      <c r="C10403" s="264"/>
      <c r="D10403" s="264"/>
    </row>
    <row r="10404" spans="1:4" ht="15" x14ac:dyDescent="0.25">
      <c r="A10404" s="264"/>
      <c r="B10404" s="49"/>
      <c r="C10404" s="264"/>
      <c r="D10404" s="264"/>
    </row>
    <row r="10405" spans="1:4" ht="15" x14ac:dyDescent="0.25">
      <c r="A10405" s="264"/>
      <c r="B10405" s="49"/>
      <c r="C10405" s="264"/>
      <c r="D10405" s="264"/>
    </row>
    <row r="10406" spans="1:4" ht="15" x14ac:dyDescent="0.25">
      <c r="A10406" s="264"/>
      <c r="B10406" s="49"/>
      <c r="C10406" s="264"/>
      <c r="D10406" s="264"/>
    </row>
    <row r="10407" spans="1:4" ht="15" x14ac:dyDescent="0.25">
      <c r="A10407" s="264"/>
      <c r="B10407" s="49"/>
      <c r="C10407" s="264"/>
      <c r="D10407" s="264"/>
    </row>
    <row r="10408" spans="1:4" ht="15" x14ac:dyDescent="0.25">
      <c r="A10408" s="264"/>
      <c r="B10408" s="49"/>
      <c r="C10408" s="264"/>
      <c r="D10408" s="264"/>
    </row>
    <row r="10409" spans="1:4" ht="15" x14ac:dyDescent="0.25">
      <c r="A10409" s="264"/>
      <c r="B10409" s="49"/>
      <c r="C10409" s="264"/>
      <c r="D10409" s="264"/>
    </row>
    <row r="10410" spans="1:4" ht="15" x14ac:dyDescent="0.25">
      <c r="A10410" s="264"/>
      <c r="B10410" s="49"/>
      <c r="C10410" s="264"/>
      <c r="D10410" s="264"/>
    </row>
    <row r="10411" spans="1:4" ht="15" x14ac:dyDescent="0.25">
      <c r="A10411" s="264"/>
      <c r="B10411" s="49"/>
      <c r="C10411" s="264"/>
      <c r="D10411" s="264"/>
    </row>
    <row r="10412" spans="1:4" ht="15" x14ac:dyDescent="0.25">
      <c r="A10412" s="264"/>
      <c r="B10412" s="49"/>
      <c r="C10412" s="264"/>
      <c r="D10412" s="264"/>
    </row>
    <row r="10413" spans="1:4" ht="15" x14ac:dyDescent="0.25">
      <c r="A10413" s="264"/>
      <c r="B10413" s="49"/>
      <c r="C10413" s="264"/>
      <c r="D10413" s="264"/>
    </row>
    <row r="10414" spans="1:4" ht="15" x14ac:dyDescent="0.25">
      <c r="A10414" s="264"/>
      <c r="B10414" s="49"/>
      <c r="C10414" s="264"/>
      <c r="D10414" s="264"/>
    </row>
    <row r="10415" spans="1:4" ht="15" x14ac:dyDescent="0.25">
      <c r="A10415" s="264"/>
      <c r="B10415" s="49"/>
      <c r="C10415" s="264"/>
      <c r="D10415" s="264"/>
    </row>
    <row r="10416" spans="1:4" ht="15" x14ac:dyDescent="0.25">
      <c r="A10416" s="264"/>
      <c r="B10416" s="49"/>
      <c r="C10416" s="264"/>
      <c r="D10416" s="264"/>
    </row>
    <row r="10417" spans="1:4" ht="15" x14ac:dyDescent="0.25">
      <c r="A10417" s="264"/>
      <c r="B10417" s="49"/>
      <c r="C10417" s="264"/>
      <c r="D10417" s="264"/>
    </row>
    <row r="10418" spans="1:4" ht="15" x14ac:dyDescent="0.25">
      <c r="A10418" s="264"/>
      <c r="B10418" s="49"/>
      <c r="C10418" s="264"/>
      <c r="D10418" s="264"/>
    </row>
    <row r="10419" spans="1:4" ht="15" x14ac:dyDescent="0.25">
      <c r="A10419" s="264"/>
      <c r="B10419" s="49"/>
      <c r="C10419" s="264"/>
      <c r="D10419" s="264"/>
    </row>
    <row r="10420" spans="1:4" ht="15" x14ac:dyDescent="0.25">
      <c r="A10420" s="264"/>
      <c r="B10420" s="49"/>
      <c r="C10420" s="264"/>
      <c r="D10420" s="264"/>
    </row>
    <row r="10421" spans="1:4" ht="15" x14ac:dyDescent="0.25">
      <c r="A10421" s="264"/>
      <c r="B10421" s="49"/>
      <c r="C10421" s="264"/>
      <c r="D10421" s="264"/>
    </row>
    <row r="10422" spans="1:4" ht="15" x14ac:dyDescent="0.25">
      <c r="A10422" s="264"/>
      <c r="B10422" s="49"/>
      <c r="C10422" s="264"/>
      <c r="D10422" s="264"/>
    </row>
    <row r="10423" spans="1:4" ht="15" x14ac:dyDescent="0.25">
      <c r="A10423" s="264"/>
      <c r="B10423" s="49"/>
      <c r="C10423" s="264"/>
      <c r="D10423" s="264"/>
    </row>
    <row r="10424" spans="1:4" ht="15" x14ac:dyDescent="0.25">
      <c r="A10424" s="264"/>
      <c r="B10424" s="49"/>
      <c r="C10424" s="264"/>
      <c r="D10424" s="264"/>
    </row>
    <row r="10425" spans="1:4" ht="15" x14ac:dyDescent="0.25">
      <c r="A10425" s="264"/>
      <c r="B10425" s="49"/>
      <c r="C10425" s="264"/>
      <c r="D10425" s="264"/>
    </row>
    <row r="10426" spans="1:4" ht="15" x14ac:dyDescent="0.25">
      <c r="A10426" s="264"/>
      <c r="B10426" s="49"/>
      <c r="C10426" s="264"/>
      <c r="D10426" s="264"/>
    </row>
    <row r="10427" spans="1:4" ht="15" x14ac:dyDescent="0.25">
      <c r="A10427" s="264"/>
      <c r="B10427" s="49"/>
      <c r="C10427" s="264"/>
      <c r="D10427" s="264"/>
    </row>
    <row r="10428" spans="1:4" ht="15" x14ac:dyDescent="0.25">
      <c r="A10428" s="264"/>
      <c r="B10428" s="49"/>
      <c r="C10428" s="264"/>
      <c r="D10428" s="264"/>
    </row>
    <row r="10429" spans="1:4" ht="15" x14ac:dyDescent="0.25">
      <c r="A10429" s="264"/>
      <c r="B10429" s="49"/>
      <c r="C10429" s="264"/>
      <c r="D10429" s="264"/>
    </row>
    <row r="10430" spans="1:4" ht="15" x14ac:dyDescent="0.25">
      <c r="A10430" s="264"/>
      <c r="B10430" s="49"/>
      <c r="C10430" s="264"/>
      <c r="D10430" s="264"/>
    </row>
    <row r="10431" spans="1:4" ht="15" x14ac:dyDescent="0.25">
      <c r="A10431" s="264"/>
      <c r="B10431" s="49"/>
      <c r="C10431" s="264"/>
      <c r="D10431" s="264"/>
    </row>
    <row r="10432" spans="1:4" ht="15" x14ac:dyDescent="0.25">
      <c r="A10432" s="264"/>
      <c r="B10432" s="49"/>
      <c r="C10432" s="264"/>
      <c r="D10432" s="264"/>
    </row>
    <row r="10433" spans="1:4" ht="15" x14ac:dyDescent="0.25">
      <c r="A10433" s="264"/>
      <c r="B10433" s="49"/>
      <c r="C10433" s="264"/>
      <c r="D10433" s="264"/>
    </row>
    <row r="10434" spans="1:4" ht="15" x14ac:dyDescent="0.25">
      <c r="A10434" s="264"/>
      <c r="B10434" s="49"/>
      <c r="C10434" s="264"/>
      <c r="D10434" s="264"/>
    </row>
    <row r="10435" spans="1:4" ht="15" x14ac:dyDescent="0.25">
      <c r="A10435" s="264"/>
      <c r="B10435" s="49"/>
      <c r="C10435" s="264"/>
      <c r="D10435" s="264"/>
    </row>
    <row r="10436" spans="1:4" ht="15" x14ac:dyDescent="0.25">
      <c r="A10436" s="264"/>
      <c r="B10436" s="49"/>
      <c r="C10436" s="264"/>
      <c r="D10436" s="264"/>
    </row>
    <row r="10437" spans="1:4" ht="15" x14ac:dyDescent="0.25">
      <c r="A10437" s="264"/>
      <c r="B10437" s="49"/>
      <c r="C10437" s="264"/>
      <c r="D10437" s="264"/>
    </row>
    <row r="10438" spans="1:4" ht="15" x14ac:dyDescent="0.25">
      <c r="A10438" s="264"/>
      <c r="B10438" s="49"/>
      <c r="C10438" s="264"/>
      <c r="D10438" s="264"/>
    </row>
    <row r="10439" spans="1:4" ht="15" x14ac:dyDescent="0.25">
      <c r="A10439" s="264"/>
      <c r="B10439" s="49"/>
      <c r="C10439" s="264"/>
      <c r="D10439" s="264"/>
    </row>
    <row r="10440" spans="1:4" ht="15" x14ac:dyDescent="0.25">
      <c r="A10440" s="264"/>
      <c r="B10440" s="49"/>
      <c r="C10440" s="264"/>
      <c r="D10440" s="264"/>
    </row>
    <row r="10441" spans="1:4" ht="15" x14ac:dyDescent="0.25">
      <c r="A10441" s="264"/>
      <c r="B10441" s="49"/>
      <c r="C10441" s="264"/>
      <c r="D10441" s="264"/>
    </row>
    <row r="10442" spans="1:4" ht="15" x14ac:dyDescent="0.25">
      <c r="A10442" s="264"/>
      <c r="B10442" s="49"/>
      <c r="C10442" s="264"/>
      <c r="D10442" s="264"/>
    </row>
    <row r="10443" spans="1:4" ht="15" x14ac:dyDescent="0.25">
      <c r="A10443" s="264"/>
      <c r="B10443" s="49"/>
      <c r="C10443" s="264"/>
      <c r="D10443" s="264"/>
    </row>
    <row r="10444" spans="1:4" ht="15" x14ac:dyDescent="0.25">
      <c r="A10444" s="264"/>
      <c r="B10444" s="49"/>
      <c r="C10444" s="264"/>
      <c r="D10444" s="264"/>
    </row>
    <row r="10445" spans="1:4" ht="15" x14ac:dyDescent="0.25">
      <c r="A10445" s="264"/>
      <c r="B10445" s="49"/>
      <c r="C10445" s="264"/>
      <c r="D10445" s="264"/>
    </row>
    <row r="10446" spans="1:4" ht="15" x14ac:dyDescent="0.25">
      <c r="A10446" s="264"/>
      <c r="B10446" s="49"/>
      <c r="C10446" s="264"/>
      <c r="D10446" s="264"/>
    </row>
    <row r="10447" spans="1:4" ht="15" x14ac:dyDescent="0.25">
      <c r="A10447" s="264"/>
      <c r="B10447" s="49"/>
      <c r="C10447" s="264"/>
      <c r="D10447" s="273"/>
    </row>
    <row r="10448" spans="1:4" ht="15" x14ac:dyDescent="0.25">
      <c r="A10448" s="264"/>
      <c r="B10448" s="49"/>
      <c r="C10448" s="264"/>
      <c r="D10448" s="273"/>
    </row>
    <row r="10449" spans="1:4" ht="15" x14ac:dyDescent="0.25">
      <c r="A10449" s="264"/>
      <c r="B10449" s="49"/>
      <c r="C10449" s="264"/>
      <c r="D10449" s="273"/>
    </row>
    <row r="10450" spans="1:4" ht="15" x14ac:dyDescent="0.25">
      <c r="A10450" s="264"/>
      <c r="B10450" s="49"/>
      <c r="C10450" s="264"/>
      <c r="D10450" s="264"/>
    </row>
    <row r="10451" spans="1:4" ht="15" x14ac:dyDescent="0.25">
      <c r="A10451" s="264"/>
      <c r="B10451" s="49"/>
      <c r="C10451" s="264"/>
      <c r="D10451" s="264"/>
    </row>
    <row r="10452" spans="1:4" ht="15" x14ac:dyDescent="0.25">
      <c r="A10452" s="264"/>
      <c r="B10452" s="49"/>
      <c r="C10452" s="264"/>
      <c r="D10452" s="264"/>
    </row>
    <row r="10453" spans="1:4" ht="15" x14ac:dyDescent="0.25">
      <c r="A10453" s="264"/>
      <c r="B10453" s="49"/>
      <c r="C10453" s="264"/>
      <c r="D10453" s="264"/>
    </row>
    <row r="10454" spans="1:4" ht="15" x14ac:dyDescent="0.25">
      <c r="A10454" s="264"/>
      <c r="B10454" s="49"/>
      <c r="C10454" s="264"/>
      <c r="D10454" s="264"/>
    </row>
    <row r="10455" spans="1:4" ht="15" x14ac:dyDescent="0.25">
      <c r="A10455" s="264"/>
      <c r="B10455" s="49"/>
      <c r="C10455" s="264"/>
      <c r="D10455" s="264"/>
    </row>
    <row r="10456" spans="1:4" ht="15" x14ac:dyDescent="0.25">
      <c r="A10456" s="264"/>
      <c r="B10456" s="49"/>
      <c r="C10456" s="264"/>
      <c r="D10456" s="264"/>
    </row>
    <row r="10457" spans="1:4" ht="15" x14ac:dyDescent="0.25">
      <c r="A10457" s="264"/>
      <c r="B10457" s="49"/>
      <c r="C10457" s="264"/>
      <c r="D10457" s="264"/>
    </row>
    <row r="10458" spans="1:4" ht="15" x14ac:dyDescent="0.25">
      <c r="A10458" s="264"/>
      <c r="B10458" s="49"/>
      <c r="C10458" s="264"/>
      <c r="D10458" s="264"/>
    </row>
    <row r="10459" spans="1:4" ht="15" x14ac:dyDescent="0.25">
      <c r="A10459" s="264"/>
      <c r="B10459" s="49"/>
      <c r="C10459" s="264"/>
      <c r="D10459" s="264"/>
    </row>
    <row r="10460" spans="1:4" ht="15" x14ac:dyDescent="0.25">
      <c r="A10460" s="264"/>
      <c r="B10460" s="49"/>
      <c r="C10460" s="264"/>
      <c r="D10460" s="264"/>
    </row>
    <row r="10461" spans="1:4" ht="15" x14ac:dyDescent="0.25">
      <c r="A10461" s="264"/>
      <c r="B10461" s="49"/>
      <c r="C10461" s="264"/>
      <c r="D10461" s="264"/>
    </row>
    <row r="10462" spans="1:4" ht="15" x14ac:dyDescent="0.25">
      <c r="A10462" s="264"/>
      <c r="B10462" s="49"/>
      <c r="C10462" s="264"/>
      <c r="D10462" s="264"/>
    </row>
    <row r="10463" spans="1:4" ht="15" x14ac:dyDescent="0.25">
      <c r="A10463" s="264"/>
      <c r="B10463" s="49"/>
      <c r="C10463" s="264"/>
      <c r="D10463" s="264"/>
    </row>
    <row r="10464" spans="1:4" ht="15" x14ac:dyDescent="0.25">
      <c r="A10464" s="264"/>
      <c r="B10464" s="49"/>
      <c r="C10464" s="264"/>
      <c r="D10464" s="264"/>
    </row>
    <row r="10465" spans="1:4" ht="15" x14ac:dyDescent="0.25">
      <c r="A10465" s="264"/>
      <c r="B10465" s="49"/>
      <c r="C10465" s="264"/>
      <c r="D10465" s="264"/>
    </row>
    <row r="10466" spans="1:4" ht="15" x14ac:dyDescent="0.25">
      <c r="A10466" s="264"/>
      <c r="B10466" s="49"/>
      <c r="C10466" s="264"/>
      <c r="D10466" s="264"/>
    </row>
    <row r="10467" spans="1:4" ht="15" x14ac:dyDescent="0.25">
      <c r="A10467" s="264"/>
      <c r="B10467" s="49"/>
      <c r="C10467" s="264"/>
      <c r="D10467" s="264"/>
    </row>
    <row r="10468" spans="1:4" ht="15" x14ac:dyDescent="0.25">
      <c r="A10468" s="264"/>
      <c r="B10468" s="49"/>
      <c r="C10468" s="264"/>
      <c r="D10468" s="264"/>
    </row>
    <row r="10469" spans="1:4" ht="15" x14ac:dyDescent="0.25">
      <c r="A10469" s="264"/>
      <c r="B10469" s="49"/>
      <c r="C10469" s="264"/>
      <c r="D10469" s="264"/>
    </row>
    <row r="10470" spans="1:4" ht="15" x14ac:dyDescent="0.25">
      <c r="A10470" s="264"/>
      <c r="B10470" s="49"/>
      <c r="C10470" s="264"/>
      <c r="D10470" s="264"/>
    </row>
    <row r="10471" spans="1:4" ht="15" x14ac:dyDescent="0.25">
      <c r="A10471" s="264"/>
      <c r="B10471" s="49"/>
      <c r="C10471" s="264"/>
      <c r="D10471" s="264"/>
    </row>
    <row r="10472" spans="1:4" ht="15" x14ac:dyDescent="0.25">
      <c r="A10472" s="264"/>
      <c r="B10472" s="49"/>
      <c r="C10472" s="264"/>
      <c r="D10472" s="264"/>
    </row>
    <row r="10473" spans="1:4" ht="15" x14ac:dyDescent="0.25">
      <c r="A10473" s="264"/>
      <c r="B10473" s="49"/>
      <c r="C10473" s="264"/>
      <c r="D10473" s="264"/>
    </row>
    <row r="10474" spans="1:4" ht="15" x14ac:dyDescent="0.25">
      <c r="A10474" s="264"/>
      <c r="B10474" s="49"/>
      <c r="C10474" s="264"/>
      <c r="D10474" s="264"/>
    </row>
    <row r="10475" spans="1:4" ht="15" x14ac:dyDescent="0.25">
      <c r="A10475" s="264"/>
      <c r="B10475" s="49"/>
      <c r="C10475" s="264"/>
      <c r="D10475" s="264"/>
    </row>
    <row r="10476" spans="1:4" ht="15" x14ac:dyDescent="0.25">
      <c r="A10476" s="264"/>
      <c r="B10476" s="49"/>
      <c r="C10476" s="264"/>
      <c r="D10476" s="264"/>
    </row>
    <row r="10477" spans="1:4" ht="15" x14ac:dyDescent="0.25">
      <c r="A10477" s="264"/>
      <c r="B10477" s="49"/>
      <c r="C10477" s="264"/>
      <c r="D10477" s="264"/>
    </row>
    <row r="10478" spans="1:4" ht="15" x14ac:dyDescent="0.25">
      <c r="A10478" s="264"/>
      <c r="B10478" s="49"/>
      <c r="C10478" s="264"/>
      <c r="D10478" s="264"/>
    </row>
    <row r="10479" spans="1:4" ht="15" x14ac:dyDescent="0.25">
      <c r="A10479" s="264"/>
      <c r="B10479" s="49"/>
      <c r="C10479" s="264"/>
      <c r="D10479" s="264"/>
    </row>
    <row r="10480" spans="1:4" ht="15" x14ac:dyDescent="0.25">
      <c r="A10480" s="264"/>
      <c r="B10480" s="49"/>
      <c r="C10480" s="264"/>
      <c r="D10480" s="264"/>
    </row>
    <row r="10481" spans="1:4" ht="15" x14ac:dyDescent="0.25">
      <c r="A10481" s="264"/>
      <c r="B10481" s="49"/>
      <c r="C10481" s="264"/>
      <c r="D10481" s="264"/>
    </row>
    <row r="10482" spans="1:4" ht="15" x14ac:dyDescent="0.25">
      <c r="A10482" s="264"/>
      <c r="B10482" s="49"/>
      <c r="C10482" s="264"/>
      <c r="D10482" s="264"/>
    </row>
    <row r="10483" spans="1:4" ht="15" x14ac:dyDescent="0.25">
      <c r="A10483" s="264"/>
      <c r="B10483" s="49"/>
      <c r="C10483" s="264"/>
      <c r="D10483" s="264"/>
    </row>
    <row r="10484" spans="1:4" ht="15" x14ac:dyDescent="0.25">
      <c r="A10484" s="264"/>
      <c r="B10484" s="49"/>
      <c r="C10484" s="264"/>
      <c r="D10484" s="264"/>
    </row>
    <row r="10485" spans="1:4" ht="15" x14ac:dyDescent="0.25">
      <c r="A10485" s="264"/>
      <c r="B10485" s="49"/>
      <c r="C10485" s="264"/>
      <c r="D10485" s="264"/>
    </row>
    <row r="10486" spans="1:4" ht="15" x14ac:dyDescent="0.25">
      <c r="A10486" s="264"/>
      <c r="B10486" s="49"/>
      <c r="C10486" s="264"/>
      <c r="D10486" s="264"/>
    </row>
    <row r="10487" spans="1:4" ht="15" x14ac:dyDescent="0.25">
      <c r="A10487" s="264"/>
      <c r="B10487" s="49"/>
      <c r="C10487" s="264"/>
      <c r="D10487" s="264"/>
    </row>
    <row r="10488" spans="1:4" ht="15" x14ac:dyDescent="0.25">
      <c r="A10488" s="264"/>
      <c r="B10488" s="49"/>
      <c r="C10488" s="264"/>
      <c r="D10488" s="264"/>
    </row>
    <row r="10489" spans="1:4" ht="15" x14ac:dyDescent="0.25">
      <c r="A10489" s="264"/>
      <c r="B10489" s="49"/>
      <c r="C10489" s="264"/>
      <c r="D10489" s="264"/>
    </row>
    <row r="10490" spans="1:4" ht="15" x14ac:dyDescent="0.25">
      <c r="A10490" s="264"/>
      <c r="B10490" s="49"/>
      <c r="C10490" s="264"/>
      <c r="D10490" s="264"/>
    </row>
    <row r="10491" spans="1:4" ht="15" x14ac:dyDescent="0.25">
      <c r="A10491" s="264"/>
      <c r="B10491" s="49"/>
      <c r="C10491" s="264"/>
      <c r="D10491" s="264"/>
    </row>
    <row r="10492" spans="1:4" ht="15" x14ac:dyDescent="0.25">
      <c r="A10492" s="264"/>
      <c r="B10492" s="49"/>
      <c r="C10492" s="264"/>
      <c r="D10492" s="264"/>
    </row>
    <row r="10493" spans="1:4" ht="15" x14ac:dyDescent="0.25">
      <c r="A10493" s="264"/>
      <c r="B10493" s="49"/>
      <c r="C10493" s="264"/>
      <c r="D10493" s="264"/>
    </row>
    <row r="10494" spans="1:4" ht="15" x14ac:dyDescent="0.25">
      <c r="A10494" s="264"/>
      <c r="B10494" s="49"/>
      <c r="C10494" s="264"/>
      <c r="D10494" s="264"/>
    </row>
    <row r="10495" spans="1:4" ht="15" x14ac:dyDescent="0.25">
      <c r="A10495" s="264"/>
      <c r="B10495" s="49"/>
      <c r="C10495" s="264"/>
      <c r="D10495" s="264"/>
    </row>
    <row r="10496" spans="1:4" ht="15" x14ac:dyDescent="0.25">
      <c r="A10496" s="264"/>
      <c r="B10496" s="49"/>
      <c r="C10496" s="264"/>
      <c r="D10496" s="264"/>
    </row>
    <row r="10497" spans="1:4" ht="15" x14ac:dyDescent="0.25">
      <c r="A10497" s="264"/>
      <c r="B10497" s="49"/>
      <c r="C10497" s="264"/>
      <c r="D10497" s="264"/>
    </row>
    <row r="10498" spans="1:4" ht="15" x14ac:dyDescent="0.25">
      <c r="A10498" s="264"/>
      <c r="B10498" s="49"/>
      <c r="C10498" s="264"/>
      <c r="D10498" s="264"/>
    </row>
    <row r="10499" spans="1:4" ht="15" x14ac:dyDescent="0.25">
      <c r="A10499" s="264"/>
      <c r="B10499" s="49"/>
      <c r="C10499" s="264"/>
      <c r="D10499" s="264"/>
    </row>
    <row r="10500" spans="1:4" ht="15" x14ac:dyDescent="0.25">
      <c r="A10500" s="264"/>
      <c r="B10500" s="49"/>
      <c r="C10500" s="264"/>
      <c r="D10500" s="264"/>
    </row>
    <row r="10501" spans="1:4" ht="15" x14ac:dyDescent="0.25">
      <c r="A10501" s="264"/>
      <c r="B10501" s="49"/>
      <c r="C10501" s="264"/>
      <c r="D10501" s="264"/>
    </row>
    <row r="10502" spans="1:4" ht="15" x14ac:dyDescent="0.25">
      <c r="A10502" s="264"/>
      <c r="B10502" s="49"/>
      <c r="C10502" s="264"/>
      <c r="D10502" s="264"/>
    </row>
    <row r="10503" spans="1:4" ht="15" x14ac:dyDescent="0.25">
      <c r="A10503" s="264"/>
      <c r="B10503" s="49"/>
      <c r="C10503" s="264"/>
      <c r="D10503" s="264"/>
    </row>
    <row r="10504" spans="1:4" ht="15" x14ac:dyDescent="0.25">
      <c r="A10504" s="264"/>
      <c r="B10504" s="49"/>
      <c r="C10504" s="264"/>
      <c r="D10504" s="264"/>
    </row>
    <row r="10505" spans="1:4" ht="15" x14ac:dyDescent="0.25">
      <c r="A10505" s="264"/>
      <c r="B10505" s="49"/>
      <c r="C10505" s="264"/>
      <c r="D10505" s="264"/>
    </row>
    <row r="10506" spans="1:4" ht="15" x14ac:dyDescent="0.25">
      <c r="A10506" s="264"/>
      <c r="B10506" s="49"/>
      <c r="C10506" s="264"/>
      <c r="D10506" s="264"/>
    </row>
    <row r="10507" spans="1:4" ht="15" x14ac:dyDescent="0.25">
      <c r="A10507" s="264"/>
      <c r="B10507" s="49"/>
      <c r="C10507" s="264"/>
      <c r="D10507" s="273"/>
    </row>
    <row r="10508" spans="1:4" ht="15" x14ac:dyDescent="0.25">
      <c r="A10508" s="264"/>
      <c r="B10508" s="49"/>
      <c r="C10508" s="264"/>
      <c r="D10508" s="273"/>
    </row>
    <row r="10509" spans="1:4" ht="15" x14ac:dyDescent="0.25">
      <c r="A10509" s="264"/>
      <c r="B10509" s="49"/>
      <c r="C10509" s="264"/>
      <c r="D10509" s="264"/>
    </row>
    <row r="10510" spans="1:4" ht="15" x14ac:dyDescent="0.25">
      <c r="A10510" s="264"/>
      <c r="B10510" s="49"/>
      <c r="C10510" s="264"/>
      <c r="D10510" s="264"/>
    </row>
    <row r="10511" spans="1:4" ht="15" x14ac:dyDescent="0.25">
      <c r="A10511" s="264"/>
      <c r="B10511" s="49"/>
      <c r="C10511" s="264"/>
      <c r="D10511" s="264"/>
    </row>
    <row r="10512" spans="1:4" ht="15" x14ac:dyDescent="0.25">
      <c r="A10512" s="264"/>
      <c r="B10512" s="49"/>
      <c r="C10512" s="264"/>
      <c r="D10512" s="264"/>
    </row>
    <row r="10513" spans="1:4" ht="15" x14ac:dyDescent="0.25">
      <c r="A10513" s="264"/>
      <c r="B10513" s="49"/>
      <c r="C10513" s="264"/>
      <c r="D10513" s="264"/>
    </row>
    <row r="10514" spans="1:4" ht="15" x14ac:dyDescent="0.25">
      <c r="A10514" s="264"/>
      <c r="B10514" s="49"/>
      <c r="C10514" s="264"/>
      <c r="D10514" s="264"/>
    </row>
    <row r="10515" spans="1:4" ht="15" x14ac:dyDescent="0.25">
      <c r="A10515" s="264"/>
      <c r="B10515" s="49"/>
      <c r="C10515" s="264"/>
      <c r="D10515" s="264"/>
    </row>
    <row r="10516" spans="1:4" ht="15" x14ac:dyDescent="0.25">
      <c r="A10516" s="264"/>
      <c r="B10516" s="49"/>
      <c r="C10516" s="264"/>
      <c r="D10516" s="264"/>
    </row>
    <row r="10517" spans="1:4" ht="15" x14ac:dyDescent="0.25">
      <c r="A10517" s="264"/>
      <c r="B10517" s="49"/>
      <c r="C10517" s="264"/>
      <c r="D10517" s="264"/>
    </row>
    <row r="10518" spans="1:4" ht="15" x14ac:dyDescent="0.25">
      <c r="A10518" s="264"/>
      <c r="B10518" s="49"/>
      <c r="C10518" s="264"/>
      <c r="D10518" s="264"/>
    </row>
    <row r="10519" spans="1:4" ht="15" x14ac:dyDescent="0.25">
      <c r="A10519" s="264"/>
      <c r="B10519" s="49"/>
      <c r="C10519" s="264"/>
      <c r="D10519" s="264"/>
    </row>
    <row r="10520" spans="1:4" ht="15" x14ac:dyDescent="0.25">
      <c r="A10520" s="264"/>
      <c r="B10520" s="49"/>
      <c r="C10520" s="264"/>
      <c r="D10520" s="264"/>
    </row>
    <row r="10521" spans="1:4" ht="15" x14ac:dyDescent="0.25">
      <c r="A10521" s="264"/>
      <c r="B10521" s="49"/>
      <c r="C10521" s="264"/>
      <c r="D10521" s="264"/>
    </row>
    <row r="10522" spans="1:4" ht="15" x14ac:dyDescent="0.25">
      <c r="A10522" s="264"/>
      <c r="B10522" s="49"/>
      <c r="C10522" s="264"/>
      <c r="D10522" s="264"/>
    </row>
    <row r="10523" spans="1:4" ht="15" x14ac:dyDescent="0.25">
      <c r="A10523" s="264"/>
      <c r="B10523" s="49"/>
      <c r="C10523" s="264"/>
      <c r="D10523" s="264"/>
    </row>
    <row r="10524" spans="1:4" ht="15" x14ac:dyDescent="0.25">
      <c r="A10524" s="264"/>
      <c r="B10524" s="49"/>
      <c r="C10524" s="264"/>
      <c r="D10524" s="264"/>
    </row>
    <row r="10525" spans="1:4" ht="15" x14ac:dyDescent="0.25">
      <c r="A10525" s="264"/>
      <c r="B10525" s="49"/>
      <c r="C10525" s="264"/>
      <c r="D10525" s="264"/>
    </row>
    <row r="10526" spans="1:4" ht="15" x14ac:dyDescent="0.25">
      <c r="A10526" s="264"/>
      <c r="B10526" s="49"/>
      <c r="C10526" s="264"/>
      <c r="D10526" s="264"/>
    </row>
    <row r="10527" spans="1:4" ht="15" x14ac:dyDescent="0.25">
      <c r="A10527" s="264"/>
      <c r="B10527" s="49"/>
      <c r="C10527" s="264"/>
      <c r="D10527" s="264"/>
    </row>
    <row r="10528" spans="1:4" ht="15" x14ac:dyDescent="0.25">
      <c r="A10528" s="264"/>
      <c r="B10528" s="49"/>
      <c r="C10528" s="264"/>
      <c r="D10528" s="264"/>
    </row>
    <row r="10529" spans="1:4" ht="15" x14ac:dyDescent="0.25">
      <c r="A10529" s="264"/>
      <c r="B10529" s="49"/>
      <c r="C10529" s="264"/>
      <c r="D10529" s="264"/>
    </row>
    <row r="10530" spans="1:4" ht="15" x14ac:dyDescent="0.25">
      <c r="A10530" s="264"/>
      <c r="B10530" s="49"/>
      <c r="C10530" s="264"/>
      <c r="D10530" s="264"/>
    </row>
    <row r="10531" spans="1:4" ht="15" x14ac:dyDescent="0.25">
      <c r="A10531" s="264"/>
      <c r="B10531" s="49"/>
      <c r="C10531" s="264"/>
      <c r="D10531" s="264"/>
    </row>
    <row r="10532" spans="1:4" ht="15" x14ac:dyDescent="0.25">
      <c r="A10532" s="264"/>
      <c r="B10532" s="49"/>
      <c r="C10532" s="264"/>
      <c r="D10532" s="264"/>
    </row>
    <row r="10533" spans="1:4" ht="15" x14ac:dyDescent="0.25">
      <c r="A10533" s="264"/>
      <c r="B10533" s="49"/>
      <c r="C10533" s="264"/>
      <c r="D10533" s="264"/>
    </row>
    <row r="10534" spans="1:4" ht="15" x14ac:dyDescent="0.25">
      <c r="A10534" s="264"/>
      <c r="B10534" s="49"/>
      <c r="C10534" s="264"/>
      <c r="D10534" s="264"/>
    </row>
    <row r="10535" spans="1:4" ht="15" x14ac:dyDescent="0.25">
      <c r="A10535" s="264"/>
      <c r="B10535" s="49"/>
      <c r="C10535" s="264"/>
      <c r="D10535" s="264"/>
    </row>
    <row r="10536" spans="1:4" ht="15" x14ac:dyDescent="0.25">
      <c r="A10536" s="264"/>
      <c r="B10536" s="49"/>
      <c r="C10536" s="264"/>
      <c r="D10536" s="264"/>
    </row>
    <row r="10537" spans="1:4" ht="15" x14ac:dyDescent="0.25">
      <c r="A10537" s="264"/>
      <c r="B10537" s="49"/>
      <c r="C10537" s="264"/>
      <c r="D10537" s="264"/>
    </row>
    <row r="10538" spans="1:4" ht="15" x14ac:dyDescent="0.25">
      <c r="A10538" s="264"/>
      <c r="B10538" s="49"/>
      <c r="C10538" s="264"/>
      <c r="D10538" s="264"/>
    </row>
    <row r="10539" spans="1:4" ht="15" x14ac:dyDescent="0.25">
      <c r="A10539" s="264"/>
      <c r="B10539" s="49"/>
      <c r="C10539" s="264"/>
      <c r="D10539" s="264"/>
    </row>
    <row r="10540" spans="1:4" ht="15" x14ac:dyDescent="0.25">
      <c r="A10540" s="264"/>
      <c r="B10540" s="49"/>
      <c r="C10540" s="264"/>
      <c r="D10540" s="264"/>
    </row>
    <row r="10541" spans="1:4" ht="15" x14ac:dyDescent="0.25">
      <c r="A10541" s="264"/>
      <c r="B10541" s="49"/>
      <c r="C10541" s="264"/>
      <c r="D10541" s="264"/>
    </row>
    <row r="10542" spans="1:4" ht="15" x14ac:dyDescent="0.25">
      <c r="A10542" s="264"/>
      <c r="B10542" s="49"/>
      <c r="C10542" s="264"/>
      <c r="D10542" s="264"/>
    </row>
    <row r="10543" spans="1:4" ht="15" x14ac:dyDescent="0.25">
      <c r="A10543" s="264"/>
      <c r="B10543" s="49"/>
      <c r="C10543" s="264"/>
      <c r="D10543" s="264"/>
    </row>
    <row r="10544" spans="1:4" ht="15" x14ac:dyDescent="0.25">
      <c r="A10544" s="264"/>
      <c r="B10544" s="49"/>
      <c r="C10544" s="264"/>
      <c r="D10544" s="264"/>
    </row>
    <row r="10545" spans="1:4" ht="15" x14ac:dyDescent="0.25">
      <c r="A10545" s="264"/>
      <c r="B10545" s="49"/>
      <c r="C10545" s="264"/>
      <c r="D10545" s="264"/>
    </row>
    <row r="10546" spans="1:4" ht="15" x14ac:dyDescent="0.25">
      <c r="A10546" s="264"/>
      <c r="B10546" s="49"/>
      <c r="C10546" s="264"/>
      <c r="D10546" s="264"/>
    </row>
    <row r="10547" spans="1:4" ht="15" x14ac:dyDescent="0.25">
      <c r="A10547" s="264"/>
      <c r="B10547" s="49"/>
      <c r="C10547" s="264"/>
      <c r="D10547" s="264"/>
    </row>
    <row r="10548" spans="1:4" ht="15" x14ac:dyDescent="0.25">
      <c r="A10548" s="264"/>
      <c r="B10548" s="49"/>
      <c r="C10548" s="264"/>
      <c r="D10548" s="264"/>
    </row>
    <row r="10549" spans="1:4" ht="15" x14ac:dyDescent="0.25">
      <c r="A10549" s="264"/>
      <c r="B10549" s="49"/>
      <c r="C10549" s="264"/>
      <c r="D10549" s="264"/>
    </row>
    <row r="10550" spans="1:4" ht="15" x14ac:dyDescent="0.25">
      <c r="A10550" s="264"/>
      <c r="B10550" s="49"/>
      <c r="C10550" s="264"/>
      <c r="D10550" s="264"/>
    </row>
    <row r="10551" spans="1:4" ht="15" x14ac:dyDescent="0.25">
      <c r="A10551" s="264"/>
      <c r="B10551" s="49"/>
      <c r="C10551" s="264"/>
      <c r="D10551" s="264"/>
    </row>
    <row r="10552" spans="1:4" ht="15" x14ac:dyDescent="0.25">
      <c r="A10552" s="264"/>
      <c r="B10552" s="49"/>
      <c r="C10552" s="264"/>
      <c r="D10552" s="264"/>
    </row>
    <row r="10553" spans="1:4" ht="15" x14ac:dyDescent="0.25">
      <c r="A10553" s="264"/>
      <c r="B10553" s="49"/>
      <c r="C10553" s="264"/>
      <c r="D10553" s="264"/>
    </row>
    <row r="10554" spans="1:4" ht="15" x14ac:dyDescent="0.25">
      <c r="A10554" s="264"/>
      <c r="B10554" s="49"/>
      <c r="C10554" s="264"/>
      <c r="D10554" s="264"/>
    </row>
    <row r="10555" spans="1:4" ht="15" x14ac:dyDescent="0.25">
      <c r="A10555" s="264"/>
      <c r="B10555" s="49"/>
      <c r="C10555" s="264"/>
      <c r="D10555" s="264"/>
    </row>
    <row r="10556" spans="1:4" ht="15" x14ac:dyDescent="0.25">
      <c r="A10556" s="264"/>
      <c r="B10556" s="49"/>
      <c r="C10556" s="264"/>
      <c r="D10556" s="264"/>
    </row>
    <row r="10557" spans="1:4" ht="15" x14ac:dyDescent="0.25">
      <c r="A10557" s="264"/>
      <c r="B10557" s="49"/>
      <c r="C10557" s="264"/>
      <c r="D10557" s="264"/>
    </row>
    <row r="10558" spans="1:4" ht="15" x14ac:dyDescent="0.25">
      <c r="A10558" s="264"/>
      <c r="B10558" s="49"/>
      <c r="C10558" s="264"/>
      <c r="D10558" s="264"/>
    </row>
    <row r="10559" spans="1:4" ht="15" x14ac:dyDescent="0.25">
      <c r="A10559" s="264"/>
      <c r="B10559" s="49"/>
      <c r="C10559" s="264"/>
      <c r="D10559" s="264"/>
    </row>
    <row r="10560" spans="1:4" ht="15" x14ac:dyDescent="0.25">
      <c r="A10560" s="264"/>
      <c r="B10560" s="49"/>
      <c r="C10560" s="264"/>
      <c r="D10560" s="264"/>
    </row>
    <row r="10561" spans="1:4" ht="15" x14ac:dyDescent="0.25">
      <c r="A10561" s="264"/>
      <c r="B10561" s="49"/>
      <c r="C10561" s="264"/>
      <c r="D10561" s="264"/>
    </row>
    <row r="10562" spans="1:4" ht="15" x14ac:dyDescent="0.25">
      <c r="A10562" s="264"/>
      <c r="B10562" s="49"/>
      <c r="C10562" s="264"/>
      <c r="D10562" s="264"/>
    </row>
    <row r="10563" spans="1:4" ht="15" x14ac:dyDescent="0.25">
      <c r="A10563" s="264"/>
      <c r="B10563" s="49"/>
      <c r="C10563" s="264"/>
      <c r="D10563" s="264"/>
    </row>
    <row r="10564" spans="1:4" ht="15" x14ac:dyDescent="0.25">
      <c r="A10564" s="264"/>
      <c r="B10564" s="49"/>
      <c r="C10564" s="264"/>
      <c r="D10564" s="264"/>
    </row>
    <row r="10565" spans="1:4" ht="15" x14ac:dyDescent="0.25">
      <c r="A10565" s="264"/>
      <c r="B10565" s="49"/>
      <c r="C10565" s="264"/>
      <c r="D10565" s="264"/>
    </row>
    <row r="10566" spans="1:4" ht="15" x14ac:dyDescent="0.25">
      <c r="A10566" s="264"/>
      <c r="B10566" s="49"/>
      <c r="C10566" s="264"/>
      <c r="D10566" s="264"/>
    </row>
    <row r="10567" spans="1:4" ht="15" x14ac:dyDescent="0.25">
      <c r="A10567" s="264"/>
      <c r="B10567" s="49"/>
      <c r="C10567" s="264"/>
      <c r="D10567" s="264"/>
    </row>
    <row r="10568" spans="1:4" ht="15" x14ac:dyDescent="0.25">
      <c r="A10568" s="264"/>
      <c r="B10568" s="49"/>
      <c r="C10568" s="264"/>
      <c r="D10568" s="264"/>
    </row>
    <row r="10569" spans="1:4" ht="15" x14ac:dyDescent="0.25">
      <c r="A10569" s="264"/>
      <c r="B10569" s="49"/>
      <c r="C10569" s="264"/>
      <c r="D10569" s="264"/>
    </row>
    <row r="10570" spans="1:4" ht="15" x14ac:dyDescent="0.25">
      <c r="A10570" s="264"/>
      <c r="B10570" s="49"/>
      <c r="C10570" s="264"/>
      <c r="D10570" s="264"/>
    </row>
    <row r="10571" spans="1:4" ht="15" x14ac:dyDescent="0.25">
      <c r="A10571" s="264"/>
      <c r="B10571" s="49"/>
      <c r="C10571" s="264"/>
      <c r="D10571" s="264"/>
    </row>
    <row r="10572" spans="1:4" ht="15" x14ac:dyDescent="0.25">
      <c r="A10572" s="264"/>
      <c r="B10572" s="49"/>
      <c r="C10572" s="264"/>
      <c r="D10572" s="264"/>
    </row>
    <row r="10573" spans="1:4" ht="15" x14ac:dyDescent="0.25">
      <c r="A10573" s="264"/>
      <c r="B10573" s="49"/>
      <c r="C10573" s="264"/>
      <c r="D10573" s="264"/>
    </row>
    <row r="10574" spans="1:4" ht="15" x14ac:dyDescent="0.25">
      <c r="A10574" s="264"/>
      <c r="B10574" s="49"/>
      <c r="C10574" s="264"/>
      <c r="D10574" s="264"/>
    </row>
    <row r="10575" spans="1:4" ht="15" x14ac:dyDescent="0.25">
      <c r="A10575" s="264"/>
      <c r="B10575" s="49"/>
      <c r="C10575" s="264"/>
      <c r="D10575" s="264"/>
    </row>
    <row r="10576" spans="1:4" ht="15" x14ac:dyDescent="0.25">
      <c r="A10576" s="264"/>
      <c r="B10576" s="49"/>
      <c r="C10576" s="264"/>
      <c r="D10576" s="264"/>
    </row>
    <row r="10577" spans="1:4" ht="15" x14ac:dyDescent="0.25">
      <c r="A10577" s="264"/>
      <c r="B10577" s="49"/>
      <c r="C10577" s="264"/>
      <c r="D10577" s="264"/>
    </row>
    <row r="10578" spans="1:4" ht="15" x14ac:dyDescent="0.25">
      <c r="A10578" s="264"/>
      <c r="B10578" s="49"/>
      <c r="C10578" s="264"/>
      <c r="D10578" s="264"/>
    </row>
    <row r="10579" spans="1:4" ht="15" x14ac:dyDescent="0.25">
      <c r="A10579" s="264"/>
      <c r="B10579" s="49"/>
      <c r="C10579" s="264"/>
      <c r="D10579" s="264"/>
    </row>
    <row r="10580" spans="1:4" ht="15" x14ac:dyDescent="0.25">
      <c r="A10580" s="264"/>
      <c r="B10580" s="49"/>
      <c r="C10580" s="264"/>
      <c r="D10580" s="264"/>
    </row>
    <row r="10581" spans="1:4" ht="15" x14ac:dyDescent="0.25">
      <c r="A10581" s="264"/>
      <c r="B10581" s="49"/>
      <c r="C10581" s="264"/>
      <c r="D10581" s="264"/>
    </row>
    <row r="10582" spans="1:4" ht="15" x14ac:dyDescent="0.25">
      <c r="A10582" s="264"/>
      <c r="B10582" s="49"/>
      <c r="C10582" s="264"/>
      <c r="D10582" s="264"/>
    </row>
    <row r="10583" spans="1:4" ht="15" x14ac:dyDescent="0.25">
      <c r="A10583" s="264"/>
      <c r="B10583" s="49"/>
      <c r="C10583" s="264"/>
      <c r="D10583" s="264"/>
    </row>
    <row r="10584" spans="1:4" ht="15" x14ac:dyDescent="0.25">
      <c r="A10584" s="264"/>
      <c r="B10584" s="49"/>
      <c r="C10584" s="264"/>
      <c r="D10584" s="264"/>
    </row>
    <row r="10585" spans="1:4" ht="15" x14ac:dyDescent="0.25">
      <c r="A10585" s="264"/>
      <c r="B10585" s="49"/>
      <c r="C10585" s="264"/>
      <c r="D10585" s="264"/>
    </row>
    <row r="10586" spans="1:4" ht="15" x14ac:dyDescent="0.25">
      <c r="A10586" s="264"/>
      <c r="B10586" s="49"/>
      <c r="C10586" s="264"/>
      <c r="D10586" s="264"/>
    </row>
    <row r="10587" spans="1:4" ht="15" x14ac:dyDescent="0.25">
      <c r="A10587" s="264"/>
      <c r="B10587" s="49"/>
      <c r="C10587" s="264"/>
      <c r="D10587" s="264"/>
    </row>
    <row r="10588" spans="1:4" ht="15" x14ac:dyDescent="0.25">
      <c r="A10588" s="264"/>
      <c r="B10588" s="49"/>
      <c r="C10588" s="264"/>
      <c r="D10588" s="264"/>
    </row>
    <row r="10589" spans="1:4" ht="15" x14ac:dyDescent="0.25">
      <c r="A10589" s="264"/>
      <c r="B10589" s="49"/>
      <c r="C10589" s="264"/>
      <c r="D10589" s="264"/>
    </row>
    <row r="10590" spans="1:4" ht="15" x14ac:dyDescent="0.25">
      <c r="A10590" s="264"/>
      <c r="B10590" s="49"/>
      <c r="C10590" s="264"/>
      <c r="D10590" s="264"/>
    </row>
    <row r="10591" spans="1:4" ht="15" x14ac:dyDescent="0.25">
      <c r="A10591" s="264"/>
      <c r="B10591" s="49"/>
      <c r="C10591" s="264"/>
      <c r="D10591" s="264"/>
    </row>
    <row r="10592" spans="1:4" ht="15" x14ac:dyDescent="0.25">
      <c r="A10592" s="264"/>
      <c r="B10592" s="49"/>
      <c r="C10592" s="264"/>
      <c r="D10592" s="264"/>
    </row>
    <row r="10593" spans="1:4" ht="15" x14ac:dyDescent="0.25">
      <c r="A10593" s="264"/>
      <c r="B10593" s="49"/>
      <c r="C10593" s="264"/>
      <c r="D10593" s="273"/>
    </row>
    <row r="10594" spans="1:4" ht="15" x14ac:dyDescent="0.25">
      <c r="A10594" s="264"/>
      <c r="B10594" s="49"/>
      <c r="C10594" s="264"/>
      <c r="D10594" s="273"/>
    </row>
    <row r="10595" spans="1:4" ht="15" x14ac:dyDescent="0.25">
      <c r="A10595" s="264"/>
      <c r="B10595" s="49"/>
      <c r="C10595" s="264"/>
      <c r="D10595" s="264"/>
    </row>
    <row r="10596" spans="1:4" ht="15" x14ac:dyDescent="0.25">
      <c r="A10596" s="264"/>
      <c r="B10596" s="49"/>
      <c r="C10596" s="264"/>
      <c r="D10596" s="264"/>
    </row>
    <row r="10597" spans="1:4" ht="15" x14ac:dyDescent="0.25">
      <c r="A10597" s="264"/>
      <c r="B10597" s="49"/>
      <c r="C10597" s="264"/>
      <c r="D10597" s="264"/>
    </row>
    <row r="10598" spans="1:4" ht="15" x14ac:dyDescent="0.25">
      <c r="A10598" s="264"/>
      <c r="B10598" s="49"/>
      <c r="C10598" s="264"/>
      <c r="D10598" s="264"/>
    </row>
    <row r="10599" spans="1:4" ht="15" x14ac:dyDescent="0.25">
      <c r="A10599" s="264"/>
      <c r="B10599" s="49"/>
      <c r="C10599" s="264"/>
      <c r="D10599" s="264"/>
    </row>
    <row r="10600" spans="1:4" ht="15" x14ac:dyDescent="0.25">
      <c r="A10600" s="264"/>
      <c r="B10600" s="49"/>
      <c r="C10600" s="264"/>
      <c r="D10600" s="264"/>
    </row>
    <row r="10601" spans="1:4" ht="15" x14ac:dyDescent="0.25">
      <c r="A10601" s="264"/>
      <c r="B10601" s="49"/>
      <c r="C10601" s="264"/>
      <c r="D10601" s="264"/>
    </row>
    <row r="10602" spans="1:4" ht="15" x14ac:dyDescent="0.25">
      <c r="A10602" s="264"/>
      <c r="B10602" s="49"/>
      <c r="C10602" s="264"/>
      <c r="D10602" s="264"/>
    </row>
    <row r="10603" spans="1:4" ht="15" x14ac:dyDescent="0.25">
      <c r="A10603" s="264"/>
      <c r="B10603" s="49"/>
      <c r="C10603" s="264"/>
      <c r="D10603" s="264"/>
    </row>
    <row r="10604" spans="1:4" ht="15" x14ac:dyDescent="0.25">
      <c r="A10604" s="264"/>
      <c r="B10604" s="49"/>
      <c r="C10604" s="264"/>
      <c r="D10604" s="264"/>
    </row>
    <row r="10605" spans="1:4" ht="15" x14ac:dyDescent="0.25">
      <c r="A10605" s="264"/>
      <c r="B10605" s="49"/>
      <c r="C10605" s="264"/>
      <c r="D10605" s="264"/>
    </row>
    <row r="10606" spans="1:4" ht="15" x14ac:dyDescent="0.25">
      <c r="A10606" s="264"/>
      <c r="B10606" s="49"/>
      <c r="C10606" s="264"/>
      <c r="D10606" s="264"/>
    </row>
    <row r="10607" spans="1:4" ht="15" x14ac:dyDescent="0.25">
      <c r="A10607" s="264"/>
      <c r="B10607" s="49"/>
      <c r="C10607" s="264"/>
      <c r="D10607" s="264"/>
    </row>
    <row r="10608" spans="1:4" ht="15" x14ac:dyDescent="0.25">
      <c r="A10608" s="264"/>
      <c r="B10608" s="49"/>
      <c r="C10608" s="264"/>
      <c r="D10608" s="264"/>
    </row>
    <row r="10609" spans="1:4" ht="15" x14ac:dyDescent="0.25">
      <c r="A10609" s="264"/>
      <c r="B10609" s="49"/>
      <c r="C10609" s="264"/>
      <c r="D10609" s="264"/>
    </row>
    <row r="10610" spans="1:4" ht="15" x14ac:dyDescent="0.25">
      <c r="A10610" s="264"/>
      <c r="B10610" s="49"/>
      <c r="C10610" s="264"/>
      <c r="D10610" s="264"/>
    </row>
    <row r="10611" spans="1:4" ht="15" x14ac:dyDescent="0.25">
      <c r="A10611" s="264"/>
      <c r="B10611" s="49"/>
      <c r="C10611" s="264"/>
      <c r="D10611" s="264"/>
    </row>
    <row r="10612" spans="1:4" ht="15" x14ac:dyDescent="0.25">
      <c r="A10612" s="264"/>
      <c r="B10612" s="49"/>
      <c r="C10612" s="264"/>
      <c r="D10612" s="264"/>
    </row>
    <row r="10613" spans="1:4" ht="15" x14ac:dyDescent="0.25">
      <c r="A10613" s="264"/>
      <c r="B10613" s="49"/>
      <c r="C10613" s="264"/>
      <c r="D10613" s="264"/>
    </row>
    <row r="10614" spans="1:4" ht="15" x14ac:dyDescent="0.25">
      <c r="A10614" s="264"/>
      <c r="B10614" s="49"/>
      <c r="C10614" s="264"/>
      <c r="D10614" s="264"/>
    </row>
    <row r="10615" spans="1:4" ht="15" x14ac:dyDescent="0.25">
      <c r="A10615" s="264"/>
      <c r="B10615" s="49"/>
      <c r="C10615" s="264"/>
      <c r="D10615" s="264"/>
    </row>
    <row r="10616" spans="1:4" ht="15" x14ac:dyDescent="0.25">
      <c r="A10616" s="264"/>
      <c r="B10616" s="49"/>
      <c r="C10616" s="264"/>
      <c r="D10616" s="264"/>
    </row>
    <row r="10617" spans="1:4" ht="15" x14ac:dyDescent="0.25">
      <c r="A10617" s="264"/>
      <c r="B10617" s="49"/>
      <c r="C10617" s="264"/>
      <c r="D10617" s="264"/>
    </row>
    <row r="10618" spans="1:4" ht="15" x14ac:dyDescent="0.25">
      <c r="A10618" s="264"/>
      <c r="B10618" s="49"/>
      <c r="C10618" s="264"/>
      <c r="D10618" s="264"/>
    </row>
    <row r="10619" spans="1:4" ht="15" x14ac:dyDescent="0.25">
      <c r="A10619" s="264"/>
      <c r="B10619" s="49"/>
      <c r="C10619" s="264"/>
      <c r="D10619" s="264"/>
    </row>
    <row r="10620" spans="1:4" ht="15" x14ac:dyDescent="0.25">
      <c r="A10620" s="264"/>
      <c r="B10620" s="49"/>
      <c r="C10620" s="264"/>
      <c r="D10620" s="264"/>
    </row>
    <row r="10621" spans="1:4" ht="15" x14ac:dyDescent="0.25">
      <c r="A10621" s="264"/>
      <c r="B10621" s="49"/>
      <c r="C10621" s="264"/>
      <c r="D10621" s="264"/>
    </row>
    <row r="10622" spans="1:4" ht="15" x14ac:dyDescent="0.25">
      <c r="A10622" s="264"/>
      <c r="B10622" s="49"/>
      <c r="C10622" s="264"/>
      <c r="D10622" s="264"/>
    </row>
    <row r="10623" spans="1:4" ht="15" x14ac:dyDescent="0.25">
      <c r="A10623" s="264"/>
      <c r="B10623" s="49"/>
      <c r="C10623" s="264"/>
      <c r="D10623" s="264"/>
    </row>
    <row r="10624" spans="1:4" ht="15" x14ac:dyDescent="0.25">
      <c r="A10624" s="264"/>
      <c r="B10624" s="49"/>
      <c r="C10624" s="264"/>
      <c r="D10624" s="264"/>
    </row>
    <row r="10625" spans="1:4" ht="15" x14ac:dyDescent="0.25">
      <c r="A10625" s="264"/>
      <c r="B10625" s="49"/>
      <c r="C10625" s="264"/>
      <c r="D10625" s="264"/>
    </row>
    <row r="10626" spans="1:4" ht="15" x14ac:dyDescent="0.25">
      <c r="A10626" s="264"/>
      <c r="B10626" s="49"/>
      <c r="C10626" s="264"/>
      <c r="D10626" s="264"/>
    </row>
    <row r="10627" spans="1:4" ht="15" x14ac:dyDescent="0.25">
      <c r="A10627" s="264"/>
      <c r="B10627" s="49"/>
      <c r="C10627" s="264"/>
      <c r="D10627" s="264"/>
    </row>
    <row r="10628" spans="1:4" ht="15" x14ac:dyDescent="0.25">
      <c r="A10628" s="264"/>
      <c r="B10628" s="49"/>
      <c r="C10628" s="264"/>
      <c r="D10628" s="264"/>
    </row>
    <row r="10629" spans="1:4" ht="15" x14ac:dyDescent="0.25">
      <c r="A10629" s="264"/>
      <c r="B10629" s="49"/>
      <c r="C10629" s="264"/>
      <c r="D10629" s="264"/>
    </row>
    <row r="10630" spans="1:4" ht="15" x14ac:dyDescent="0.25">
      <c r="A10630" s="264"/>
      <c r="B10630" s="49"/>
      <c r="C10630" s="264"/>
      <c r="D10630" s="264"/>
    </row>
    <row r="10631" spans="1:4" ht="15" x14ac:dyDescent="0.25">
      <c r="A10631" s="264"/>
      <c r="B10631" s="49"/>
      <c r="C10631" s="264"/>
      <c r="D10631" s="264"/>
    </row>
    <row r="10632" spans="1:4" ht="15" x14ac:dyDescent="0.25">
      <c r="A10632" s="264"/>
      <c r="B10632" s="49"/>
      <c r="C10632" s="264"/>
      <c r="D10632" s="264"/>
    </row>
    <row r="10633" spans="1:4" ht="15" x14ac:dyDescent="0.25">
      <c r="A10633" s="264"/>
      <c r="B10633" s="49"/>
      <c r="C10633" s="264"/>
      <c r="D10633" s="264"/>
    </row>
    <row r="10634" spans="1:4" ht="15" x14ac:dyDescent="0.25">
      <c r="A10634" s="264"/>
      <c r="B10634" s="49"/>
      <c r="C10634" s="264"/>
      <c r="D10634" s="264"/>
    </row>
    <row r="10635" spans="1:4" ht="15" x14ac:dyDescent="0.25">
      <c r="A10635" s="264"/>
      <c r="B10635" s="49"/>
      <c r="C10635" s="264"/>
      <c r="D10635" s="264"/>
    </row>
    <row r="10636" spans="1:4" ht="15" x14ac:dyDescent="0.25">
      <c r="A10636" s="264"/>
      <c r="B10636" s="49"/>
      <c r="C10636" s="264"/>
      <c r="D10636" s="264"/>
    </row>
    <row r="10637" spans="1:4" ht="15" x14ac:dyDescent="0.25">
      <c r="A10637" s="264"/>
      <c r="B10637" s="49"/>
      <c r="C10637" s="264"/>
      <c r="D10637" s="264"/>
    </row>
    <row r="10638" spans="1:4" ht="15" x14ac:dyDescent="0.25">
      <c r="A10638" s="264"/>
      <c r="B10638" s="49"/>
      <c r="C10638" s="264"/>
      <c r="D10638" s="264"/>
    </row>
    <row r="10639" spans="1:4" ht="15" x14ac:dyDescent="0.25">
      <c r="A10639" s="264"/>
      <c r="B10639" s="49"/>
      <c r="C10639" s="264"/>
      <c r="D10639" s="264"/>
    </row>
    <row r="10640" spans="1:4" ht="15" x14ac:dyDescent="0.25">
      <c r="A10640" s="264"/>
      <c r="B10640" s="49"/>
      <c r="C10640" s="264"/>
      <c r="D10640" s="264"/>
    </row>
    <row r="10641" spans="1:4" ht="15" x14ac:dyDescent="0.25">
      <c r="A10641" s="264"/>
      <c r="B10641" s="49"/>
      <c r="C10641" s="264"/>
      <c r="D10641" s="264"/>
    </row>
    <row r="10642" spans="1:4" ht="15" x14ac:dyDescent="0.25">
      <c r="A10642" s="264"/>
      <c r="B10642" s="49"/>
      <c r="C10642" s="264"/>
      <c r="D10642" s="264"/>
    </row>
    <row r="10643" spans="1:4" ht="15" x14ac:dyDescent="0.25">
      <c r="A10643" s="264"/>
      <c r="B10643" s="49"/>
      <c r="C10643" s="264"/>
      <c r="D10643" s="264"/>
    </row>
    <row r="10644" spans="1:4" ht="15" x14ac:dyDescent="0.25">
      <c r="A10644" s="264"/>
      <c r="B10644" s="49"/>
      <c r="C10644" s="264"/>
      <c r="D10644" s="264"/>
    </row>
    <row r="10645" spans="1:4" ht="15" x14ac:dyDescent="0.25">
      <c r="A10645" s="264"/>
      <c r="B10645" s="49"/>
      <c r="C10645" s="264"/>
      <c r="D10645" s="264"/>
    </row>
    <row r="10646" spans="1:4" ht="15" x14ac:dyDescent="0.25">
      <c r="A10646" s="264"/>
      <c r="B10646" s="49"/>
      <c r="C10646" s="264"/>
      <c r="D10646" s="264"/>
    </row>
    <row r="10647" spans="1:4" ht="15" x14ac:dyDescent="0.25">
      <c r="A10647" s="264"/>
      <c r="B10647" s="49"/>
      <c r="C10647" s="264"/>
      <c r="D10647" s="264"/>
    </row>
    <row r="10648" spans="1:4" ht="15" x14ac:dyDescent="0.25">
      <c r="A10648" s="264"/>
      <c r="B10648" s="49"/>
      <c r="C10648" s="264"/>
      <c r="D10648" s="264"/>
    </row>
    <row r="10649" spans="1:4" ht="15" x14ac:dyDescent="0.25">
      <c r="A10649" s="264"/>
      <c r="B10649" s="49"/>
      <c r="C10649" s="264"/>
      <c r="D10649" s="264"/>
    </row>
    <row r="10650" spans="1:4" ht="15" x14ac:dyDescent="0.25">
      <c r="A10650" s="264"/>
      <c r="B10650" s="49"/>
      <c r="C10650" s="264"/>
      <c r="D10650" s="264"/>
    </row>
    <row r="10651" spans="1:4" ht="15" x14ac:dyDescent="0.25">
      <c r="A10651" s="264"/>
      <c r="B10651" s="49"/>
      <c r="C10651" s="264"/>
      <c r="D10651" s="264"/>
    </row>
    <row r="10652" spans="1:4" ht="15" x14ac:dyDescent="0.25">
      <c r="A10652" s="264"/>
      <c r="B10652" s="49"/>
      <c r="C10652" s="264"/>
      <c r="D10652" s="264"/>
    </row>
    <row r="10653" spans="1:4" ht="15" x14ac:dyDescent="0.25">
      <c r="A10653" s="264"/>
      <c r="B10653" s="49"/>
      <c r="C10653" s="264"/>
      <c r="D10653" s="264"/>
    </row>
    <row r="10654" spans="1:4" ht="15" x14ac:dyDescent="0.25">
      <c r="A10654" s="264"/>
      <c r="B10654" s="49"/>
      <c r="C10654" s="264"/>
      <c r="D10654" s="264"/>
    </row>
    <row r="10655" spans="1:4" ht="15" x14ac:dyDescent="0.25">
      <c r="A10655" s="264"/>
      <c r="B10655" s="49"/>
      <c r="C10655" s="264"/>
      <c r="D10655" s="264"/>
    </row>
    <row r="10656" spans="1:4" ht="15" x14ac:dyDescent="0.25">
      <c r="A10656" s="264"/>
      <c r="B10656" s="49"/>
      <c r="C10656" s="264"/>
      <c r="D10656" s="264"/>
    </row>
    <row r="10657" spans="1:4" ht="15" x14ac:dyDescent="0.25">
      <c r="A10657" s="264"/>
      <c r="B10657" s="49"/>
      <c r="C10657" s="264"/>
      <c r="D10657" s="264"/>
    </row>
    <row r="10658" spans="1:4" ht="15" x14ac:dyDescent="0.25">
      <c r="A10658" s="264"/>
      <c r="B10658" s="49"/>
      <c r="C10658" s="264"/>
      <c r="D10658" s="264"/>
    </row>
    <row r="10659" spans="1:4" ht="15" x14ac:dyDescent="0.25">
      <c r="A10659" s="264"/>
      <c r="B10659" s="49"/>
      <c r="C10659" s="264"/>
      <c r="D10659" s="264"/>
    </row>
    <row r="10660" spans="1:4" ht="15" x14ac:dyDescent="0.25">
      <c r="A10660" s="264"/>
      <c r="B10660" s="49"/>
      <c r="C10660" s="264"/>
      <c r="D10660" s="264"/>
    </row>
    <row r="10661" spans="1:4" ht="15" x14ac:dyDescent="0.25">
      <c r="A10661" s="264"/>
      <c r="B10661" s="49"/>
      <c r="C10661" s="264"/>
      <c r="D10661" s="264"/>
    </row>
    <row r="10662" spans="1:4" ht="15" x14ac:dyDescent="0.25">
      <c r="A10662" s="264"/>
      <c r="B10662" s="49"/>
      <c r="C10662" s="264"/>
      <c r="D10662" s="264"/>
    </row>
    <row r="10663" spans="1:4" ht="15" x14ac:dyDescent="0.25">
      <c r="A10663" s="264"/>
      <c r="B10663" s="49"/>
      <c r="C10663" s="264"/>
      <c r="D10663" s="264"/>
    </row>
    <row r="10664" spans="1:4" ht="15" x14ac:dyDescent="0.25">
      <c r="A10664" s="264"/>
      <c r="B10664" s="49"/>
      <c r="C10664" s="264"/>
      <c r="D10664" s="264"/>
    </row>
    <row r="10665" spans="1:4" ht="15" x14ac:dyDescent="0.25">
      <c r="A10665" s="264"/>
      <c r="B10665" s="49"/>
      <c r="C10665" s="264"/>
      <c r="D10665" s="264"/>
    </row>
    <row r="10666" spans="1:4" ht="15" x14ac:dyDescent="0.25">
      <c r="A10666" s="264"/>
      <c r="B10666" s="49"/>
      <c r="C10666" s="264"/>
      <c r="D10666" s="264"/>
    </row>
    <row r="10667" spans="1:4" ht="15" x14ac:dyDescent="0.25">
      <c r="A10667" s="264"/>
      <c r="B10667" s="49"/>
      <c r="C10667" s="264"/>
      <c r="D10667" s="264"/>
    </row>
    <row r="10668" spans="1:4" ht="15" x14ac:dyDescent="0.25">
      <c r="A10668" s="264"/>
      <c r="B10668" s="49"/>
      <c r="C10668" s="264"/>
      <c r="D10668" s="264"/>
    </row>
    <row r="10669" spans="1:4" ht="15" x14ac:dyDescent="0.25">
      <c r="A10669" s="264"/>
      <c r="B10669" s="49"/>
      <c r="C10669" s="264"/>
      <c r="D10669" s="264"/>
    </row>
    <row r="10670" spans="1:4" ht="15" x14ac:dyDescent="0.25">
      <c r="A10670" s="264"/>
      <c r="B10670" s="49"/>
      <c r="C10670" s="264"/>
      <c r="D10670" s="264"/>
    </row>
    <row r="10671" spans="1:4" ht="15" x14ac:dyDescent="0.25">
      <c r="A10671" s="264"/>
      <c r="B10671" s="49"/>
      <c r="C10671" s="264"/>
      <c r="D10671" s="264"/>
    </row>
    <row r="10672" spans="1:4" ht="15" x14ac:dyDescent="0.25">
      <c r="A10672" s="264"/>
      <c r="B10672" s="49"/>
      <c r="C10672" s="264"/>
      <c r="D10672" s="264"/>
    </row>
    <row r="10673" spans="1:4" ht="15" x14ac:dyDescent="0.25">
      <c r="A10673" s="264"/>
      <c r="B10673" s="49"/>
      <c r="C10673" s="264"/>
      <c r="D10673" s="264"/>
    </row>
    <row r="10674" spans="1:4" ht="15" x14ac:dyDescent="0.25">
      <c r="A10674" s="264"/>
      <c r="B10674" s="49"/>
      <c r="C10674" s="264"/>
      <c r="D10674" s="264"/>
    </row>
    <row r="10675" spans="1:4" ht="15" x14ac:dyDescent="0.25">
      <c r="A10675" s="264"/>
      <c r="B10675" s="49"/>
      <c r="C10675" s="264"/>
      <c r="D10675" s="264"/>
    </row>
    <row r="10676" spans="1:4" ht="15" x14ac:dyDescent="0.25">
      <c r="A10676" s="264"/>
      <c r="B10676" s="49"/>
      <c r="C10676" s="264"/>
      <c r="D10676" s="264"/>
    </row>
    <row r="10677" spans="1:4" ht="15" x14ac:dyDescent="0.25">
      <c r="A10677" s="264"/>
      <c r="B10677" s="49"/>
      <c r="C10677" s="264"/>
      <c r="D10677" s="264"/>
    </row>
    <row r="10678" spans="1:4" ht="15" x14ac:dyDescent="0.25">
      <c r="A10678" s="264"/>
      <c r="B10678" s="49"/>
      <c r="C10678" s="264"/>
      <c r="D10678" s="264"/>
    </row>
    <row r="10679" spans="1:4" ht="15" x14ac:dyDescent="0.25">
      <c r="A10679" s="264"/>
      <c r="B10679" s="49"/>
      <c r="C10679" s="264"/>
      <c r="D10679" s="264"/>
    </row>
    <row r="10680" spans="1:4" ht="15" x14ac:dyDescent="0.25">
      <c r="A10680" s="264"/>
      <c r="B10680" s="49"/>
      <c r="C10680" s="264"/>
      <c r="D10680" s="264"/>
    </row>
    <row r="10681" spans="1:4" ht="15" x14ac:dyDescent="0.25">
      <c r="A10681" s="264"/>
      <c r="B10681" s="49"/>
      <c r="C10681" s="264"/>
      <c r="D10681" s="264"/>
    </row>
    <row r="10682" spans="1:4" ht="15" x14ac:dyDescent="0.25">
      <c r="A10682" s="264"/>
      <c r="B10682" s="49"/>
      <c r="C10682" s="264"/>
      <c r="D10682" s="264"/>
    </row>
    <row r="10683" spans="1:4" ht="15" x14ac:dyDescent="0.25">
      <c r="A10683" s="264"/>
      <c r="B10683" s="49"/>
      <c r="C10683" s="264"/>
      <c r="D10683" s="264"/>
    </row>
    <row r="10684" spans="1:4" ht="15" x14ac:dyDescent="0.25">
      <c r="A10684" s="264"/>
      <c r="B10684" s="49"/>
      <c r="C10684" s="264"/>
      <c r="D10684" s="264"/>
    </row>
    <row r="10685" spans="1:4" ht="15" x14ac:dyDescent="0.25">
      <c r="A10685" s="264"/>
      <c r="B10685" s="49"/>
      <c r="C10685" s="264"/>
      <c r="D10685" s="264"/>
    </row>
    <row r="10686" spans="1:4" ht="15" x14ac:dyDescent="0.25">
      <c r="A10686" s="264"/>
      <c r="B10686" s="49"/>
      <c r="C10686" s="264"/>
      <c r="D10686" s="264"/>
    </row>
    <row r="10687" spans="1:4" ht="15" x14ac:dyDescent="0.25">
      <c r="A10687" s="264"/>
      <c r="B10687" s="49"/>
      <c r="C10687" s="264"/>
      <c r="D10687" s="264"/>
    </row>
    <row r="10688" spans="1:4" ht="15" x14ac:dyDescent="0.25">
      <c r="A10688" s="264"/>
      <c r="B10688" s="49"/>
      <c r="C10688" s="264"/>
      <c r="D10688" s="264"/>
    </row>
    <row r="10689" spans="1:4" ht="15" x14ac:dyDescent="0.25">
      <c r="A10689" s="264"/>
      <c r="B10689" s="49"/>
      <c r="C10689" s="264"/>
      <c r="D10689" s="264"/>
    </row>
    <row r="10690" spans="1:4" ht="15" x14ac:dyDescent="0.25">
      <c r="A10690" s="264"/>
      <c r="B10690" s="49"/>
      <c r="C10690" s="264"/>
      <c r="D10690" s="264"/>
    </row>
    <row r="10691" spans="1:4" ht="15" x14ac:dyDescent="0.25">
      <c r="A10691" s="264"/>
      <c r="B10691" s="49"/>
      <c r="C10691" s="264"/>
      <c r="D10691" s="264"/>
    </row>
    <row r="10692" spans="1:4" ht="15" x14ac:dyDescent="0.25">
      <c r="A10692" s="264"/>
      <c r="B10692" s="49"/>
      <c r="C10692" s="264"/>
      <c r="D10692" s="264"/>
    </row>
    <row r="10693" spans="1:4" ht="15" x14ac:dyDescent="0.25">
      <c r="A10693" s="264"/>
      <c r="B10693" s="49"/>
      <c r="C10693" s="264"/>
      <c r="D10693" s="264"/>
    </row>
    <row r="10694" spans="1:4" ht="15" x14ac:dyDescent="0.25">
      <c r="A10694" s="264"/>
      <c r="B10694" s="49"/>
      <c r="C10694" s="264"/>
      <c r="D10694" s="264"/>
    </row>
    <row r="10695" spans="1:4" ht="15" x14ac:dyDescent="0.25">
      <c r="A10695" s="264"/>
      <c r="B10695" s="49"/>
      <c r="C10695" s="264"/>
      <c r="D10695" s="264"/>
    </row>
    <row r="10696" spans="1:4" ht="15" x14ac:dyDescent="0.25">
      <c r="A10696" s="264"/>
      <c r="B10696" s="49"/>
      <c r="C10696" s="264"/>
      <c r="D10696" s="264"/>
    </row>
    <row r="10697" spans="1:4" ht="15" x14ac:dyDescent="0.25">
      <c r="A10697" s="264"/>
      <c r="B10697" s="49"/>
      <c r="C10697" s="264"/>
      <c r="D10697" s="264"/>
    </row>
    <row r="10698" spans="1:4" ht="15" x14ac:dyDescent="0.25">
      <c r="A10698" s="264"/>
      <c r="B10698" s="49"/>
      <c r="C10698" s="264"/>
      <c r="D10698" s="264"/>
    </row>
    <row r="10699" spans="1:4" ht="15" x14ac:dyDescent="0.25">
      <c r="A10699" s="264"/>
      <c r="B10699" s="49"/>
      <c r="C10699" s="264"/>
      <c r="D10699" s="264"/>
    </row>
    <row r="10700" spans="1:4" ht="15" x14ac:dyDescent="0.25">
      <c r="A10700" s="264"/>
      <c r="B10700" s="49"/>
      <c r="C10700" s="264"/>
      <c r="D10700" s="264"/>
    </row>
    <row r="10701" spans="1:4" ht="15" x14ac:dyDescent="0.25">
      <c r="A10701" s="264"/>
      <c r="B10701" s="49"/>
      <c r="C10701" s="264"/>
      <c r="D10701" s="264"/>
    </row>
    <row r="10702" spans="1:4" ht="15" x14ac:dyDescent="0.25">
      <c r="A10702" s="264"/>
      <c r="B10702" s="49"/>
      <c r="C10702" s="264"/>
      <c r="D10702" s="264"/>
    </row>
    <row r="10703" spans="1:4" ht="15" x14ac:dyDescent="0.25">
      <c r="A10703" s="264"/>
      <c r="B10703" s="49"/>
      <c r="C10703" s="264"/>
      <c r="D10703" s="264"/>
    </row>
    <row r="10704" spans="1:4" ht="15" x14ac:dyDescent="0.25">
      <c r="A10704" s="264"/>
      <c r="B10704" s="49"/>
      <c r="C10704" s="264"/>
      <c r="D10704" s="264"/>
    </row>
    <row r="10705" spans="1:4" ht="15" x14ac:dyDescent="0.25">
      <c r="A10705" s="264"/>
      <c r="B10705" s="49"/>
      <c r="C10705" s="264"/>
      <c r="D10705" s="264"/>
    </row>
    <row r="10706" spans="1:4" ht="15" x14ac:dyDescent="0.25">
      <c r="A10706" s="264"/>
      <c r="B10706" s="49"/>
      <c r="C10706" s="264"/>
      <c r="D10706" s="264"/>
    </row>
    <row r="10707" spans="1:4" ht="15" x14ac:dyDescent="0.25">
      <c r="A10707" s="264"/>
      <c r="B10707" s="49"/>
      <c r="C10707" s="264"/>
      <c r="D10707" s="264"/>
    </row>
    <row r="10708" spans="1:4" ht="15" x14ac:dyDescent="0.25">
      <c r="A10708" s="264"/>
      <c r="B10708" s="49"/>
      <c r="C10708" s="264"/>
      <c r="D10708" s="264"/>
    </row>
    <row r="10709" spans="1:4" ht="15" x14ac:dyDescent="0.25">
      <c r="A10709" s="264"/>
      <c r="B10709" s="49"/>
      <c r="C10709" s="264"/>
      <c r="D10709" s="264"/>
    </row>
    <row r="10710" spans="1:4" ht="15" x14ac:dyDescent="0.25">
      <c r="A10710" s="264"/>
      <c r="B10710" s="49"/>
      <c r="C10710" s="264"/>
      <c r="D10710" s="264"/>
    </row>
    <row r="10711" spans="1:4" ht="15" x14ac:dyDescent="0.25">
      <c r="A10711" s="264"/>
      <c r="B10711" s="49"/>
      <c r="C10711" s="264"/>
      <c r="D10711" s="264"/>
    </row>
    <row r="10712" spans="1:4" ht="15" x14ac:dyDescent="0.25">
      <c r="A10712" s="264"/>
      <c r="B10712" s="49"/>
      <c r="C10712" s="264"/>
      <c r="D10712" s="264"/>
    </row>
    <row r="10713" spans="1:4" ht="15" x14ac:dyDescent="0.25">
      <c r="A10713" s="264"/>
      <c r="B10713" s="49"/>
      <c r="C10713" s="264"/>
      <c r="D10713" s="264"/>
    </row>
    <row r="10714" spans="1:4" ht="15" x14ac:dyDescent="0.25">
      <c r="A10714" s="264"/>
      <c r="B10714" s="49"/>
      <c r="C10714" s="264"/>
      <c r="D10714" s="264"/>
    </row>
    <row r="10715" spans="1:4" ht="15" x14ac:dyDescent="0.25">
      <c r="A10715" s="264"/>
      <c r="B10715" s="49"/>
      <c r="C10715" s="264"/>
      <c r="D10715" s="264"/>
    </row>
    <row r="10716" spans="1:4" ht="15" x14ac:dyDescent="0.25">
      <c r="A10716" s="264"/>
      <c r="B10716" s="49"/>
      <c r="C10716" s="264"/>
      <c r="D10716" s="264"/>
    </row>
    <row r="10717" spans="1:4" ht="15" x14ac:dyDescent="0.25">
      <c r="A10717" s="264"/>
      <c r="B10717" s="49"/>
      <c r="C10717" s="264"/>
      <c r="D10717" s="264"/>
    </row>
    <row r="10718" spans="1:4" ht="15" x14ac:dyDescent="0.25">
      <c r="A10718" s="264"/>
      <c r="B10718" s="49"/>
      <c r="C10718" s="264"/>
      <c r="D10718" s="264"/>
    </row>
    <row r="10719" spans="1:4" ht="15" x14ac:dyDescent="0.25">
      <c r="A10719" s="264"/>
      <c r="B10719" s="49"/>
      <c r="C10719" s="264"/>
      <c r="D10719" s="264"/>
    </row>
    <row r="10720" spans="1:4" ht="15" x14ac:dyDescent="0.25">
      <c r="A10720" s="264"/>
      <c r="B10720" s="49"/>
      <c r="C10720" s="264"/>
      <c r="D10720" s="264"/>
    </row>
    <row r="10721" spans="1:4" ht="15" x14ac:dyDescent="0.25">
      <c r="A10721" s="264"/>
      <c r="B10721" s="49"/>
      <c r="C10721" s="264"/>
      <c r="D10721" s="264"/>
    </row>
    <row r="10722" spans="1:4" ht="15" x14ac:dyDescent="0.25">
      <c r="A10722" s="264"/>
      <c r="B10722" s="49"/>
      <c r="C10722" s="264"/>
      <c r="D10722" s="264"/>
    </row>
    <row r="10723" spans="1:4" ht="15" x14ac:dyDescent="0.25">
      <c r="A10723" s="264"/>
      <c r="B10723" s="49"/>
      <c r="C10723" s="264"/>
      <c r="D10723" s="264"/>
    </row>
    <row r="10724" spans="1:4" ht="15" x14ac:dyDescent="0.25">
      <c r="A10724" s="264"/>
      <c r="B10724" s="49"/>
      <c r="C10724" s="264"/>
      <c r="D10724" s="264"/>
    </row>
    <row r="10725" spans="1:4" ht="15" x14ac:dyDescent="0.25">
      <c r="A10725" s="264"/>
      <c r="B10725" s="49"/>
      <c r="C10725" s="264"/>
      <c r="D10725" s="264"/>
    </row>
    <row r="10726" spans="1:4" ht="15" x14ac:dyDescent="0.25">
      <c r="A10726" s="264"/>
      <c r="B10726" s="49"/>
      <c r="C10726" s="264"/>
      <c r="D10726" s="264"/>
    </row>
    <row r="10727" spans="1:4" ht="15" x14ac:dyDescent="0.25">
      <c r="A10727" s="264"/>
      <c r="B10727" s="49"/>
      <c r="C10727" s="264"/>
      <c r="D10727" s="264"/>
    </row>
    <row r="10728" spans="1:4" ht="15" x14ac:dyDescent="0.25">
      <c r="A10728" s="264"/>
      <c r="B10728" s="49"/>
      <c r="C10728" s="264"/>
      <c r="D10728" s="264"/>
    </row>
    <row r="10729" spans="1:4" ht="15" x14ac:dyDescent="0.25">
      <c r="A10729" s="264"/>
      <c r="B10729" s="49"/>
      <c r="C10729" s="264"/>
      <c r="D10729" s="264"/>
    </row>
    <row r="10730" spans="1:4" ht="15" x14ac:dyDescent="0.25">
      <c r="A10730" s="264"/>
      <c r="B10730" s="49"/>
      <c r="C10730" s="264"/>
      <c r="D10730" s="264"/>
    </row>
    <row r="10731" spans="1:4" ht="15" x14ac:dyDescent="0.25">
      <c r="A10731" s="264"/>
      <c r="B10731" s="49"/>
      <c r="C10731" s="264"/>
      <c r="D10731" s="264"/>
    </row>
    <row r="10732" spans="1:4" ht="15" x14ac:dyDescent="0.25">
      <c r="A10732" s="264"/>
      <c r="B10732" s="49"/>
      <c r="C10732" s="264"/>
      <c r="D10732" s="264"/>
    </row>
    <row r="10733" spans="1:4" ht="15" x14ac:dyDescent="0.25">
      <c r="A10733" s="264"/>
      <c r="B10733" s="49"/>
      <c r="C10733" s="264"/>
      <c r="D10733" s="264"/>
    </row>
    <row r="10734" spans="1:4" ht="15" x14ac:dyDescent="0.25">
      <c r="A10734" s="264"/>
      <c r="B10734" s="49"/>
      <c r="C10734" s="264"/>
      <c r="D10734" s="264"/>
    </row>
    <row r="10735" spans="1:4" ht="15" x14ac:dyDescent="0.25">
      <c r="A10735" s="264"/>
      <c r="B10735" s="49"/>
      <c r="C10735" s="264"/>
      <c r="D10735" s="264"/>
    </row>
    <row r="10736" spans="1:4" ht="15" x14ac:dyDescent="0.25">
      <c r="A10736" s="264"/>
      <c r="B10736" s="49"/>
      <c r="C10736" s="264"/>
      <c r="D10736" s="264"/>
    </row>
    <row r="10737" spans="1:4" ht="15" x14ac:dyDescent="0.25">
      <c r="A10737" s="264"/>
      <c r="B10737" s="49"/>
      <c r="C10737" s="264"/>
      <c r="D10737" s="264"/>
    </row>
    <row r="10738" spans="1:4" ht="15" x14ac:dyDescent="0.25">
      <c r="A10738" s="264"/>
      <c r="B10738" s="49"/>
      <c r="C10738" s="264"/>
      <c r="D10738" s="264"/>
    </row>
    <row r="10739" spans="1:4" ht="15" x14ac:dyDescent="0.25">
      <c r="A10739" s="264"/>
      <c r="B10739" s="49"/>
      <c r="C10739" s="264"/>
      <c r="D10739" s="264"/>
    </row>
    <row r="10740" spans="1:4" ht="15" x14ac:dyDescent="0.25">
      <c r="A10740" s="264"/>
      <c r="B10740" s="49"/>
      <c r="C10740" s="264"/>
      <c r="D10740" s="264"/>
    </row>
    <row r="10741" spans="1:4" ht="15" x14ac:dyDescent="0.25">
      <c r="A10741" s="264"/>
      <c r="B10741" s="49"/>
      <c r="C10741" s="264"/>
      <c r="D10741" s="264"/>
    </row>
    <row r="10742" spans="1:4" ht="15" x14ac:dyDescent="0.25">
      <c r="A10742" s="264"/>
      <c r="B10742" s="49"/>
      <c r="C10742" s="264"/>
      <c r="D10742" s="264"/>
    </row>
    <row r="10743" spans="1:4" ht="15" x14ac:dyDescent="0.25">
      <c r="A10743" s="264"/>
      <c r="B10743" s="49"/>
      <c r="C10743" s="264"/>
      <c r="D10743" s="264"/>
    </row>
    <row r="10744" spans="1:4" ht="15" x14ac:dyDescent="0.25">
      <c r="A10744" s="264"/>
      <c r="B10744" s="49"/>
      <c r="C10744" s="264"/>
      <c r="D10744" s="264"/>
    </row>
    <row r="10745" spans="1:4" ht="15" x14ac:dyDescent="0.25">
      <c r="A10745" s="264"/>
      <c r="B10745" s="49"/>
      <c r="C10745" s="264"/>
      <c r="D10745" s="264"/>
    </row>
    <row r="10746" spans="1:4" ht="15" x14ac:dyDescent="0.25">
      <c r="A10746" s="264"/>
      <c r="B10746" s="49"/>
      <c r="C10746" s="264"/>
      <c r="D10746" s="264"/>
    </row>
    <row r="10747" spans="1:4" ht="15" x14ac:dyDescent="0.25">
      <c r="A10747" s="264"/>
      <c r="B10747" s="49"/>
      <c r="C10747" s="264"/>
      <c r="D10747" s="264"/>
    </row>
    <row r="10748" spans="1:4" ht="15" x14ac:dyDescent="0.25">
      <c r="A10748" s="264"/>
      <c r="B10748" s="49"/>
      <c r="C10748" s="264"/>
      <c r="D10748" s="264"/>
    </row>
    <row r="10749" spans="1:4" ht="15" x14ac:dyDescent="0.25">
      <c r="A10749" s="264"/>
      <c r="B10749" s="49"/>
      <c r="C10749" s="264"/>
      <c r="D10749" s="264"/>
    </row>
    <row r="10750" spans="1:4" ht="15" x14ac:dyDescent="0.25">
      <c r="A10750" s="264"/>
      <c r="B10750" s="49"/>
      <c r="C10750" s="264"/>
      <c r="D10750" s="264"/>
    </row>
    <row r="10751" spans="1:4" ht="15" x14ac:dyDescent="0.25">
      <c r="A10751" s="264"/>
      <c r="B10751" s="49"/>
      <c r="C10751" s="264"/>
      <c r="D10751" s="264"/>
    </row>
    <row r="10752" spans="1:4" ht="15" x14ac:dyDescent="0.25">
      <c r="A10752" s="264"/>
      <c r="B10752" s="49"/>
      <c r="C10752" s="264"/>
      <c r="D10752" s="264"/>
    </row>
    <row r="10753" spans="1:4" ht="15" x14ac:dyDescent="0.25">
      <c r="A10753" s="264"/>
      <c r="B10753" s="49"/>
      <c r="C10753" s="264"/>
      <c r="D10753" s="264"/>
    </row>
    <row r="10754" spans="1:4" ht="15" x14ac:dyDescent="0.25">
      <c r="A10754" s="264"/>
      <c r="B10754" s="49"/>
      <c r="C10754" s="264"/>
      <c r="D10754" s="264"/>
    </row>
    <row r="10755" spans="1:4" ht="15" x14ac:dyDescent="0.25">
      <c r="A10755" s="264"/>
      <c r="B10755" s="49"/>
      <c r="C10755" s="264"/>
      <c r="D10755" s="264"/>
    </row>
    <row r="10756" spans="1:4" ht="15" x14ac:dyDescent="0.25">
      <c r="A10756" s="264"/>
      <c r="B10756" s="49"/>
      <c r="C10756" s="264"/>
      <c r="D10756" s="264"/>
    </row>
    <row r="10757" spans="1:4" ht="15" x14ac:dyDescent="0.25">
      <c r="A10757" s="264"/>
      <c r="B10757" s="49"/>
      <c r="C10757" s="264"/>
      <c r="D10757" s="264"/>
    </row>
    <row r="10758" spans="1:4" ht="15" x14ac:dyDescent="0.25">
      <c r="A10758" s="264"/>
      <c r="B10758" s="49"/>
      <c r="C10758" s="264"/>
      <c r="D10758" s="264"/>
    </row>
    <row r="10759" spans="1:4" ht="15" x14ac:dyDescent="0.25">
      <c r="A10759" s="264"/>
      <c r="B10759" s="49"/>
      <c r="C10759" s="264"/>
      <c r="D10759" s="264"/>
    </row>
    <row r="10760" spans="1:4" ht="15" x14ac:dyDescent="0.25">
      <c r="A10760" s="264"/>
      <c r="B10760" s="49"/>
      <c r="C10760" s="264"/>
      <c r="D10760" s="264"/>
    </row>
    <row r="10761" spans="1:4" ht="15" x14ac:dyDescent="0.25">
      <c r="A10761" s="264"/>
      <c r="B10761" s="49"/>
      <c r="C10761" s="264"/>
      <c r="D10761" s="264"/>
    </row>
    <row r="10762" spans="1:4" ht="15" x14ac:dyDescent="0.25">
      <c r="A10762" s="264"/>
      <c r="B10762" s="49"/>
      <c r="C10762" s="264"/>
      <c r="D10762" s="264"/>
    </row>
    <row r="10763" spans="1:4" ht="15" x14ac:dyDescent="0.25">
      <c r="A10763" s="264"/>
      <c r="B10763" s="49"/>
      <c r="C10763" s="264"/>
      <c r="D10763" s="264"/>
    </row>
    <row r="10764" spans="1:4" ht="15" x14ac:dyDescent="0.25">
      <c r="A10764" s="264"/>
      <c r="B10764" s="49"/>
      <c r="C10764" s="264"/>
      <c r="D10764" s="264"/>
    </row>
    <row r="10765" spans="1:4" ht="15" x14ac:dyDescent="0.25">
      <c r="A10765" s="264"/>
      <c r="B10765" s="49"/>
      <c r="C10765" s="264"/>
      <c r="D10765" s="264"/>
    </row>
    <row r="10766" spans="1:4" ht="15" x14ac:dyDescent="0.25">
      <c r="A10766" s="264"/>
      <c r="B10766" s="49"/>
      <c r="C10766" s="264"/>
      <c r="D10766" s="264"/>
    </row>
    <row r="10767" spans="1:4" ht="15" x14ac:dyDescent="0.25">
      <c r="A10767" s="264"/>
      <c r="B10767" s="49"/>
      <c r="C10767" s="264"/>
      <c r="D10767" s="264"/>
    </row>
    <row r="10768" spans="1:4" ht="15" x14ac:dyDescent="0.25">
      <c r="A10768" s="264"/>
      <c r="B10768" s="49"/>
      <c r="C10768" s="264"/>
      <c r="D10768" s="264"/>
    </row>
    <row r="10769" spans="1:4" ht="15" x14ac:dyDescent="0.25">
      <c r="A10769" s="264"/>
      <c r="B10769" s="49"/>
      <c r="C10769" s="264"/>
      <c r="D10769" s="264"/>
    </row>
    <row r="10770" spans="1:4" ht="15" x14ac:dyDescent="0.25">
      <c r="A10770" s="264"/>
      <c r="B10770" s="49"/>
      <c r="C10770" s="264"/>
      <c r="D10770" s="264"/>
    </row>
    <row r="10771" spans="1:4" ht="15" x14ac:dyDescent="0.25">
      <c r="A10771" s="264"/>
      <c r="B10771" s="49"/>
      <c r="C10771" s="264"/>
      <c r="D10771" s="264"/>
    </row>
    <row r="10772" spans="1:4" ht="15" x14ac:dyDescent="0.25">
      <c r="A10772" s="264"/>
      <c r="B10772" s="49"/>
      <c r="C10772" s="264"/>
      <c r="D10772" s="264"/>
    </row>
    <row r="10773" spans="1:4" ht="15" x14ac:dyDescent="0.25">
      <c r="A10773" s="264"/>
      <c r="B10773" s="49"/>
      <c r="C10773" s="264"/>
      <c r="D10773" s="264"/>
    </row>
    <row r="10774" spans="1:4" ht="15" x14ac:dyDescent="0.25">
      <c r="A10774" s="264"/>
      <c r="B10774" s="49"/>
      <c r="C10774" s="264"/>
      <c r="D10774" s="264"/>
    </row>
    <row r="10775" spans="1:4" ht="15" x14ac:dyDescent="0.25">
      <c r="A10775" s="264"/>
      <c r="B10775" s="49"/>
      <c r="C10775" s="264"/>
      <c r="D10775" s="264"/>
    </row>
    <row r="10776" spans="1:4" ht="15" x14ac:dyDescent="0.25">
      <c r="A10776" s="264"/>
      <c r="B10776" s="49"/>
      <c r="C10776" s="264"/>
      <c r="D10776" s="264"/>
    </row>
    <row r="10777" spans="1:4" ht="15" x14ac:dyDescent="0.25">
      <c r="A10777" s="264"/>
      <c r="B10777" s="49"/>
      <c r="C10777" s="264"/>
      <c r="D10777" s="264"/>
    </row>
    <row r="10778" spans="1:4" ht="15" x14ac:dyDescent="0.25">
      <c r="A10778" s="264"/>
      <c r="B10778" s="49"/>
      <c r="C10778" s="264"/>
      <c r="D10778" s="264"/>
    </row>
    <row r="10779" spans="1:4" ht="15" x14ac:dyDescent="0.25">
      <c r="A10779" s="264"/>
      <c r="B10779" s="49"/>
      <c r="C10779" s="264"/>
      <c r="D10779" s="264"/>
    </row>
    <row r="10780" spans="1:4" ht="15" x14ac:dyDescent="0.25">
      <c r="A10780" s="264"/>
      <c r="B10780" s="49"/>
      <c r="C10780" s="264"/>
      <c r="D10780" s="264"/>
    </row>
    <row r="10781" spans="1:4" ht="15" x14ac:dyDescent="0.25">
      <c r="A10781" s="264"/>
      <c r="B10781" s="49"/>
      <c r="C10781" s="264"/>
      <c r="D10781" s="264"/>
    </row>
    <row r="10782" spans="1:4" ht="15" x14ac:dyDescent="0.25">
      <c r="A10782" s="264"/>
      <c r="B10782" s="49"/>
      <c r="C10782" s="264"/>
      <c r="D10782" s="264"/>
    </row>
    <row r="10783" spans="1:4" ht="15" x14ac:dyDescent="0.25">
      <c r="A10783" s="264"/>
      <c r="B10783" s="49"/>
      <c r="C10783" s="264"/>
      <c r="D10783" s="264"/>
    </row>
    <row r="10784" spans="1:4" ht="15" x14ac:dyDescent="0.25">
      <c r="A10784" s="264"/>
      <c r="B10784" s="49"/>
      <c r="C10784" s="264"/>
      <c r="D10784" s="264"/>
    </row>
    <row r="10785" spans="1:4" ht="15" x14ac:dyDescent="0.25">
      <c r="A10785" s="264"/>
      <c r="B10785" s="49"/>
      <c r="C10785" s="264"/>
      <c r="D10785" s="264"/>
    </row>
    <row r="10786" spans="1:4" ht="15" x14ac:dyDescent="0.25">
      <c r="A10786" s="264"/>
      <c r="B10786" s="49"/>
      <c r="C10786" s="264"/>
      <c r="D10786" s="264"/>
    </row>
    <row r="10787" spans="1:4" ht="15" x14ac:dyDescent="0.25">
      <c r="A10787" s="264"/>
      <c r="B10787" s="49"/>
      <c r="C10787" s="264"/>
      <c r="D10787" s="264"/>
    </row>
    <row r="10788" spans="1:4" ht="15" x14ac:dyDescent="0.25">
      <c r="A10788" s="264"/>
      <c r="B10788" s="49"/>
      <c r="C10788" s="264"/>
      <c r="D10788" s="264"/>
    </row>
    <row r="10789" spans="1:4" ht="15" x14ac:dyDescent="0.25">
      <c r="A10789" s="264"/>
      <c r="B10789" s="49"/>
      <c r="C10789" s="264"/>
      <c r="D10789" s="264"/>
    </row>
    <row r="10790" spans="1:4" ht="15" x14ac:dyDescent="0.25">
      <c r="A10790" s="264"/>
      <c r="B10790" s="49"/>
      <c r="C10790" s="264"/>
      <c r="D10790" s="264"/>
    </row>
    <row r="10791" spans="1:4" ht="15" x14ac:dyDescent="0.25">
      <c r="A10791" s="264"/>
      <c r="B10791" s="49"/>
      <c r="C10791" s="264"/>
      <c r="D10791" s="264"/>
    </row>
    <row r="10792" spans="1:4" ht="15" x14ac:dyDescent="0.25">
      <c r="A10792" s="264"/>
      <c r="B10792" s="49"/>
      <c r="C10792" s="264"/>
      <c r="D10792" s="264"/>
    </row>
    <row r="10793" spans="1:4" ht="15" x14ac:dyDescent="0.25">
      <c r="A10793" s="264"/>
      <c r="B10793" s="49"/>
      <c r="C10793" s="264"/>
      <c r="D10793" s="264"/>
    </row>
    <row r="10794" spans="1:4" ht="15" x14ac:dyDescent="0.25">
      <c r="A10794" s="264"/>
      <c r="B10794" s="49"/>
      <c r="C10794" s="264"/>
      <c r="D10794" s="264"/>
    </row>
    <row r="10795" spans="1:4" ht="15" x14ac:dyDescent="0.25">
      <c r="A10795" s="264"/>
      <c r="B10795" s="49"/>
      <c r="C10795" s="264"/>
      <c r="D10795" s="264"/>
    </row>
    <row r="10796" spans="1:4" ht="15" x14ac:dyDescent="0.25">
      <c r="A10796" s="264"/>
      <c r="B10796" s="49"/>
      <c r="C10796" s="264"/>
      <c r="D10796" s="264"/>
    </row>
    <row r="10797" spans="1:4" ht="15" x14ac:dyDescent="0.25">
      <c r="A10797" s="264"/>
      <c r="B10797" s="49"/>
      <c r="C10797" s="264"/>
      <c r="D10797" s="264"/>
    </row>
    <row r="10798" spans="1:4" ht="15" x14ac:dyDescent="0.25">
      <c r="A10798" s="264"/>
      <c r="B10798" s="49"/>
      <c r="C10798" s="264"/>
      <c r="D10798" s="264"/>
    </row>
    <row r="10799" spans="1:4" ht="15" x14ac:dyDescent="0.25">
      <c r="A10799" s="264"/>
      <c r="B10799" s="49"/>
      <c r="C10799" s="264"/>
      <c r="D10799" s="264"/>
    </row>
    <row r="10800" spans="1:4" ht="15" x14ac:dyDescent="0.25">
      <c r="A10800" s="264"/>
      <c r="B10800" s="49"/>
      <c r="C10800" s="264"/>
      <c r="D10800" s="264"/>
    </row>
    <row r="10801" spans="1:4" ht="15" x14ac:dyDescent="0.25">
      <c r="A10801" s="264"/>
      <c r="B10801" s="49"/>
      <c r="C10801" s="264"/>
      <c r="D10801" s="264"/>
    </row>
    <row r="10802" spans="1:4" ht="15" x14ac:dyDescent="0.25">
      <c r="A10802" s="264"/>
      <c r="B10802" s="49"/>
      <c r="C10802" s="264"/>
      <c r="D10802" s="264"/>
    </row>
    <row r="10803" spans="1:4" ht="15" x14ac:dyDescent="0.25">
      <c r="A10803" s="264"/>
      <c r="B10803" s="49"/>
      <c r="C10803" s="264"/>
      <c r="D10803" s="264"/>
    </row>
    <row r="10804" spans="1:4" ht="15" x14ac:dyDescent="0.25">
      <c r="A10804" s="264"/>
      <c r="B10804" s="49"/>
      <c r="C10804" s="264"/>
      <c r="D10804" s="264"/>
    </row>
    <row r="10805" spans="1:4" ht="15" x14ac:dyDescent="0.25">
      <c r="A10805" s="264"/>
      <c r="B10805" s="49"/>
      <c r="C10805" s="264"/>
      <c r="D10805" s="264"/>
    </row>
    <row r="10806" spans="1:4" ht="15" x14ac:dyDescent="0.25">
      <c r="A10806" s="264"/>
      <c r="B10806" s="49"/>
      <c r="C10806" s="264"/>
      <c r="D10806" s="264"/>
    </row>
    <row r="10807" spans="1:4" ht="15" x14ac:dyDescent="0.25">
      <c r="A10807" s="264"/>
      <c r="B10807" s="49"/>
      <c r="C10807" s="264"/>
      <c r="D10807" s="264"/>
    </row>
    <row r="10808" spans="1:4" ht="15" x14ac:dyDescent="0.25">
      <c r="A10808" s="264"/>
      <c r="B10808" s="49"/>
      <c r="C10808" s="264"/>
      <c r="D10808" s="264"/>
    </row>
    <row r="10809" spans="1:4" ht="15" x14ac:dyDescent="0.25">
      <c r="A10809" s="264"/>
      <c r="B10809" s="49"/>
      <c r="C10809" s="264"/>
      <c r="D10809" s="264"/>
    </row>
    <row r="10810" spans="1:4" ht="15" x14ac:dyDescent="0.25">
      <c r="A10810" s="264"/>
      <c r="B10810" s="49"/>
      <c r="C10810" s="264"/>
      <c r="D10810" s="264"/>
    </row>
    <row r="10811" spans="1:4" ht="15" x14ac:dyDescent="0.25">
      <c r="A10811" s="264"/>
      <c r="B10811" s="49"/>
      <c r="C10811" s="264"/>
      <c r="D10811" s="264"/>
    </row>
    <row r="10812" spans="1:4" ht="15" x14ac:dyDescent="0.25">
      <c r="A10812" s="264"/>
      <c r="B10812" s="49"/>
      <c r="C10812" s="264"/>
      <c r="D10812" s="264"/>
    </row>
    <row r="10813" spans="1:4" ht="15" x14ac:dyDescent="0.25">
      <c r="A10813" s="264"/>
      <c r="B10813" s="49"/>
      <c r="C10813" s="264"/>
      <c r="D10813" s="264"/>
    </row>
    <row r="10814" spans="1:4" ht="15" x14ac:dyDescent="0.25">
      <c r="A10814" s="264"/>
      <c r="B10814" s="49"/>
      <c r="C10814" s="264"/>
      <c r="D10814" s="264"/>
    </row>
    <row r="10815" spans="1:4" ht="15" x14ac:dyDescent="0.25">
      <c r="A10815" s="264"/>
      <c r="B10815" s="49"/>
      <c r="C10815" s="264"/>
      <c r="D10815" s="264"/>
    </row>
    <row r="10816" spans="1:4" ht="15" x14ac:dyDescent="0.25">
      <c r="A10816" s="264"/>
      <c r="B10816" s="49"/>
      <c r="C10816" s="264"/>
      <c r="D10816" s="264"/>
    </row>
    <row r="10817" spans="1:4" ht="15" x14ac:dyDescent="0.25">
      <c r="A10817" s="264"/>
      <c r="B10817" s="49"/>
      <c r="C10817" s="264"/>
      <c r="D10817" s="264"/>
    </row>
    <row r="10818" spans="1:4" ht="15" x14ac:dyDescent="0.25">
      <c r="A10818" s="264"/>
      <c r="B10818" s="49"/>
      <c r="C10818" s="264"/>
      <c r="D10818" s="264"/>
    </row>
    <row r="10819" spans="1:4" ht="15" x14ac:dyDescent="0.25">
      <c r="A10819" s="264"/>
      <c r="B10819" s="49"/>
      <c r="C10819" s="264"/>
      <c r="D10819" s="264"/>
    </row>
    <row r="10820" spans="1:4" ht="15" x14ac:dyDescent="0.25">
      <c r="A10820" s="264"/>
      <c r="B10820" s="49"/>
      <c r="C10820" s="264"/>
      <c r="D10820" s="264"/>
    </row>
    <row r="10821" spans="1:4" ht="15" x14ac:dyDescent="0.25">
      <c r="A10821" s="264"/>
      <c r="B10821" s="49"/>
      <c r="C10821" s="264"/>
      <c r="D10821" s="264"/>
    </row>
    <row r="10822" spans="1:4" ht="15" x14ac:dyDescent="0.25">
      <c r="A10822" s="264"/>
      <c r="B10822" s="49"/>
      <c r="C10822" s="264"/>
      <c r="D10822" s="264"/>
    </row>
    <row r="10823" spans="1:4" ht="15" x14ac:dyDescent="0.25">
      <c r="A10823" s="264"/>
      <c r="B10823" s="49"/>
      <c r="C10823" s="264"/>
      <c r="D10823" s="264"/>
    </row>
    <row r="10824" spans="1:4" ht="15" x14ac:dyDescent="0.25">
      <c r="A10824" s="264"/>
      <c r="B10824" s="49"/>
      <c r="C10824" s="264"/>
      <c r="D10824" s="264"/>
    </row>
    <row r="10825" spans="1:4" ht="15" x14ac:dyDescent="0.25">
      <c r="A10825" s="264"/>
      <c r="B10825" s="49"/>
      <c r="C10825" s="264"/>
      <c r="D10825" s="264"/>
    </row>
    <row r="10826" spans="1:4" ht="15" x14ac:dyDescent="0.25">
      <c r="A10826" s="264"/>
      <c r="B10826" s="49"/>
      <c r="C10826" s="264"/>
      <c r="D10826" s="264"/>
    </row>
    <row r="10827" spans="1:4" ht="15" x14ac:dyDescent="0.25">
      <c r="A10827" s="264"/>
      <c r="B10827" s="49"/>
      <c r="C10827" s="264"/>
      <c r="D10827" s="264"/>
    </row>
    <row r="10828" spans="1:4" ht="15" x14ac:dyDescent="0.25">
      <c r="A10828" s="264"/>
      <c r="B10828" s="49"/>
      <c r="C10828" s="264"/>
      <c r="D10828" s="264"/>
    </row>
    <row r="10829" spans="1:4" ht="15" x14ac:dyDescent="0.25">
      <c r="A10829" s="264"/>
      <c r="B10829" s="49"/>
      <c r="C10829" s="264"/>
      <c r="D10829" s="264"/>
    </row>
    <row r="10830" spans="1:4" ht="15" x14ac:dyDescent="0.25">
      <c r="A10830" s="264"/>
      <c r="B10830" s="49"/>
      <c r="C10830" s="264"/>
      <c r="D10830" s="264"/>
    </row>
    <row r="10831" spans="1:4" ht="15" x14ac:dyDescent="0.25">
      <c r="A10831" s="264"/>
      <c r="B10831" s="49"/>
      <c r="C10831" s="264"/>
      <c r="D10831" s="264"/>
    </row>
    <row r="10832" spans="1:4" ht="15" x14ac:dyDescent="0.25">
      <c r="A10832" s="264"/>
      <c r="B10832" s="49"/>
      <c r="C10832" s="264"/>
      <c r="D10832" s="264"/>
    </row>
    <row r="10833" spans="1:4" ht="15" x14ac:dyDescent="0.25">
      <c r="A10833" s="264"/>
      <c r="B10833" s="49"/>
      <c r="C10833" s="264"/>
      <c r="D10833" s="264"/>
    </row>
    <row r="10834" spans="1:4" ht="15" x14ac:dyDescent="0.25">
      <c r="A10834" s="264"/>
      <c r="B10834" s="49"/>
      <c r="C10834" s="264"/>
      <c r="D10834" s="264"/>
    </row>
    <row r="10835" spans="1:4" ht="15" x14ac:dyDescent="0.25">
      <c r="A10835" s="264"/>
      <c r="B10835" s="49"/>
      <c r="C10835" s="264"/>
      <c r="D10835" s="264"/>
    </row>
    <row r="10836" spans="1:4" ht="15" x14ac:dyDescent="0.25">
      <c r="A10836" s="264"/>
      <c r="B10836" s="49"/>
      <c r="C10836" s="264"/>
      <c r="D10836" s="264"/>
    </row>
    <row r="10837" spans="1:4" ht="15" x14ac:dyDescent="0.25">
      <c r="A10837" s="264"/>
      <c r="B10837" s="49"/>
      <c r="C10837" s="264"/>
      <c r="D10837" s="264"/>
    </row>
    <row r="10838" spans="1:4" ht="15" x14ac:dyDescent="0.25">
      <c r="A10838" s="264"/>
      <c r="B10838" s="49"/>
      <c r="C10838" s="264"/>
      <c r="D10838" s="264"/>
    </row>
    <row r="10839" spans="1:4" ht="15" x14ac:dyDescent="0.25">
      <c r="A10839" s="264"/>
      <c r="B10839" s="49"/>
      <c r="C10839" s="264"/>
      <c r="D10839" s="264"/>
    </row>
    <row r="10840" spans="1:4" ht="15" x14ac:dyDescent="0.25">
      <c r="A10840" s="264"/>
      <c r="B10840" s="49"/>
      <c r="C10840" s="264"/>
      <c r="D10840" s="264"/>
    </row>
    <row r="10841" spans="1:4" ht="15" x14ac:dyDescent="0.25">
      <c r="A10841" s="264"/>
      <c r="B10841" s="49"/>
      <c r="C10841" s="264"/>
      <c r="D10841" s="264"/>
    </row>
    <row r="10842" spans="1:4" ht="15" x14ac:dyDescent="0.25">
      <c r="A10842" s="264"/>
      <c r="B10842" s="49"/>
      <c r="C10842" s="264"/>
      <c r="D10842" s="264"/>
    </row>
    <row r="10843" spans="1:4" ht="15" x14ac:dyDescent="0.25">
      <c r="A10843" s="264"/>
      <c r="B10843" s="49"/>
      <c r="C10843" s="264"/>
      <c r="D10843" s="264"/>
    </row>
    <row r="10844" spans="1:4" ht="15" x14ac:dyDescent="0.25">
      <c r="A10844" s="264"/>
      <c r="B10844" s="49"/>
      <c r="C10844" s="264"/>
      <c r="D10844" s="264"/>
    </row>
    <row r="10845" spans="1:4" ht="15" x14ac:dyDescent="0.25">
      <c r="A10845" s="264"/>
      <c r="B10845" s="49"/>
      <c r="C10845" s="264"/>
      <c r="D10845" s="264"/>
    </row>
    <row r="10846" spans="1:4" ht="15" x14ac:dyDescent="0.25">
      <c r="A10846" s="264"/>
      <c r="B10846" s="49"/>
      <c r="C10846" s="264"/>
      <c r="D10846" s="264"/>
    </row>
    <row r="10847" spans="1:4" ht="15" x14ac:dyDescent="0.25">
      <c r="A10847" s="264"/>
      <c r="B10847" s="49"/>
      <c r="C10847" s="264"/>
      <c r="D10847" s="264"/>
    </row>
    <row r="10848" spans="1:4" ht="15" x14ac:dyDescent="0.25">
      <c r="A10848" s="264"/>
      <c r="B10848" s="49"/>
      <c r="C10848" s="264"/>
      <c r="D10848" s="264"/>
    </row>
    <row r="10849" spans="1:4" ht="15" x14ac:dyDescent="0.25">
      <c r="A10849" s="264"/>
      <c r="B10849" s="49"/>
      <c r="C10849" s="264"/>
      <c r="D10849" s="264"/>
    </row>
    <row r="10850" spans="1:4" ht="15" x14ac:dyDescent="0.25">
      <c r="A10850" s="264"/>
      <c r="B10850" s="49"/>
      <c r="C10850" s="264"/>
      <c r="D10850" s="264"/>
    </row>
    <row r="10851" spans="1:4" ht="15" x14ac:dyDescent="0.25">
      <c r="A10851" s="264"/>
      <c r="B10851" s="49"/>
      <c r="C10851" s="264"/>
      <c r="D10851" s="264"/>
    </row>
    <row r="10852" spans="1:4" ht="15" x14ac:dyDescent="0.25">
      <c r="A10852" s="264"/>
      <c r="B10852" s="49"/>
      <c r="C10852" s="264"/>
      <c r="D10852" s="264"/>
    </row>
    <row r="10853" spans="1:4" ht="15" x14ac:dyDescent="0.25">
      <c r="A10853" s="264"/>
      <c r="B10853" s="49"/>
      <c r="C10853" s="264"/>
      <c r="D10853" s="264"/>
    </row>
    <row r="10854" spans="1:4" ht="15" x14ac:dyDescent="0.25">
      <c r="A10854" s="264"/>
      <c r="B10854" s="49"/>
      <c r="C10854" s="264"/>
      <c r="D10854" s="264"/>
    </row>
    <row r="10855" spans="1:4" ht="15" x14ac:dyDescent="0.25">
      <c r="A10855" s="264"/>
      <c r="B10855" s="49"/>
      <c r="C10855" s="264"/>
      <c r="D10855" s="264"/>
    </row>
    <row r="10856" spans="1:4" ht="15" x14ac:dyDescent="0.25">
      <c r="A10856" s="264"/>
      <c r="B10856" s="49"/>
      <c r="C10856" s="264"/>
      <c r="D10856" s="264"/>
    </row>
    <row r="10857" spans="1:4" ht="15" x14ac:dyDescent="0.25">
      <c r="A10857" s="264"/>
      <c r="B10857" s="49"/>
      <c r="C10857" s="264"/>
      <c r="D10857" s="264"/>
    </row>
    <row r="10858" spans="1:4" ht="15" x14ac:dyDescent="0.25">
      <c r="A10858" s="264"/>
      <c r="B10858" s="49"/>
      <c r="C10858" s="264"/>
      <c r="D10858" s="264"/>
    </row>
    <row r="10859" spans="1:4" ht="15" x14ac:dyDescent="0.25">
      <c r="A10859" s="264"/>
      <c r="B10859" s="49"/>
      <c r="C10859" s="264"/>
      <c r="D10859" s="264"/>
    </row>
    <row r="10860" spans="1:4" ht="15" x14ac:dyDescent="0.25">
      <c r="A10860" s="264"/>
      <c r="B10860" s="49"/>
      <c r="C10860" s="264"/>
      <c r="D10860" s="264"/>
    </row>
    <row r="10861" spans="1:4" ht="15" x14ac:dyDescent="0.25">
      <c r="A10861" s="264"/>
      <c r="B10861" s="49"/>
      <c r="C10861" s="264"/>
      <c r="D10861" s="264"/>
    </row>
    <row r="10862" spans="1:4" ht="15" x14ac:dyDescent="0.25">
      <c r="A10862" s="264"/>
      <c r="B10862" s="49"/>
      <c r="C10862" s="264"/>
      <c r="D10862" s="264"/>
    </row>
    <row r="10863" spans="1:4" ht="15" x14ac:dyDescent="0.25">
      <c r="A10863" s="264"/>
      <c r="B10863" s="49"/>
      <c r="C10863" s="264"/>
      <c r="D10863" s="264"/>
    </row>
    <row r="10864" spans="1:4" ht="15" x14ac:dyDescent="0.25">
      <c r="A10864" s="264"/>
      <c r="B10864" s="49"/>
      <c r="C10864" s="264"/>
      <c r="D10864" s="264"/>
    </row>
    <row r="10865" spans="1:4" ht="15" x14ac:dyDescent="0.25">
      <c r="A10865" s="264"/>
      <c r="B10865" s="49"/>
      <c r="C10865" s="264"/>
      <c r="D10865" s="264"/>
    </row>
    <row r="10866" spans="1:4" ht="15" x14ac:dyDescent="0.25">
      <c r="A10866" s="264"/>
      <c r="B10866" s="49"/>
      <c r="C10866" s="264"/>
      <c r="D10866" s="264"/>
    </row>
    <row r="10867" spans="1:4" ht="15" x14ac:dyDescent="0.25">
      <c r="A10867" s="264"/>
      <c r="B10867" s="49"/>
      <c r="C10867" s="264"/>
      <c r="D10867" s="264"/>
    </row>
    <row r="10868" spans="1:4" ht="15" x14ac:dyDescent="0.25">
      <c r="A10868" s="264"/>
      <c r="B10868" s="49"/>
      <c r="C10868" s="264"/>
      <c r="D10868" s="264"/>
    </row>
    <row r="10869" spans="1:4" ht="15" x14ac:dyDescent="0.25">
      <c r="A10869" s="264"/>
      <c r="B10869" s="49"/>
      <c r="C10869" s="264"/>
      <c r="D10869" s="264"/>
    </row>
    <row r="10870" spans="1:4" ht="15" x14ac:dyDescent="0.25">
      <c r="A10870" s="264"/>
      <c r="B10870" s="49"/>
      <c r="C10870" s="264"/>
      <c r="D10870" s="264"/>
    </row>
    <row r="10871" spans="1:4" ht="15" x14ac:dyDescent="0.25">
      <c r="A10871" s="264"/>
      <c r="B10871" s="49"/>
      <c r="C10871" s="264"/>
      <c r="D10871" s="264"/>
    </row>
    <row r="10872" spans="1:4" ht="15" x14ac:dyDescent="0.25">
      <c r="A10872" s="264"/>
      <c r="B10872" s="49"/>
      <c r="C10872" s="264"/>
      <c r="D10872" s="264"/>
    </row>
    <row r="10873" spans="1:4" ht="15" x14ac:dyDescent="0.25">
      <c r="A10873" s="264"/>
      <c r="B10873" s="49"/>
      <c r="C10873" s="264"/>
      <c r="D10873" s="264"/>
    </row>
    <row r="10874" spans="1:4" ht="15" x14ac:dyDescent="0.25">
      <c r="A10874" s="264"/>
      <c r="B10874" s="49"/>
      <c r="C10874" s="264"/>
      <c r="D10874" s="264"/>
    </row>
    <row r="10875" spans="1:4" ht="15" x14ac:dyDescent="0.25">
      <c r="A10875" s="264"/>
      <c r="B10875" s="49"/>
      <c r="C10875" s="264"/>
      <c r="D10875" s="264"/>
    </row>
    <row r="10876" spans="1:4" ht="15" x14ac:dyDescent="0.25">
      <c r="A10876" s="264"/>
      <c r="B10876" s="49"/>
      <c r="C10876" s="264"/>
      <c r="D10876" s="264"/>
    </row>
    <row r="10877" spans="1:4" ht="15" x14ac:dyDescent="0.25">
      <c r="A10877" s="264"/>
      <c r="B10877" s="49"/>
      <c r="C10877" s="264"/>
      <c r="D10877" s="264"/>
    </row>
    <row r="10878" spans="1:4" ht="15" x14ac:dyDescent="0.25">
      <c r="A10878" s="264"/>
      <c r="B10878" s="49"/>
      <c r="C10878" s="264"/>
      <c r="D10878" s="264"/>
    </row>
    <row r="10879" spans="1:4" ht="15" x14ac:dyDescent="0.25">
      <c r="A10879" s="264"/>
      <c r="B10879" s="49"/>
      <c r="C10879" s="264"/>
      <c r="D10879" s="264"/>
    </row>
    <row r="10880" spans="1:4" ht="15" x14ac:dyDescent="0.25">
      <c r="A10880" s="264"/>
      <c r="B10880" s="49"/>
      <c r="C10880" s="264"/>
      <c r="D10880" s="264"/>
    </row>
    <row r="10881" spans="1:4" ht="15" x14ac:dyDescent="0.25">
      <c r="A10881" s="264"/>
      <c r="B10881" s="49"/>
      <c r="C10881" s="264"/>
      <c r="D10881" s="264"/>
    </row>
    <row r="10882" spans="1:4" ht="15" x14ac:dyDescent="0.25">
      <c r="A10882" s="264"/>
      <c r="B10882" s="49"/>
      <c r="C10882" s="264"/>
      <c r="D10882" s="264"/>
    </row>
    <row r="10883" spans="1:4" ht="15" x14ac:dyDescent="0.25">
      <c r="A10883" s="264"/>
      <c r="B10883" s="49"/>
      <c r="C10883" s="264"/>
      <c r="D10883" s="264"/>
    </row>
    <row r="10884" spans="1:4" ht="15" x14ac:dyDescent="0.25">
      <c r="A10884" s="264"/>
      <c r="B10884" s="49"/>
      <c r="C10884" s="264"/>
      <c r="D10884" s="264"/>
    </row>
    <row r="10885" spans="1:4" ht="15" x14ac:dyDescent="0.25">
      <c r="A10885" s="264"/>
      <c r="B10885" s="49"/>
      <c r="C10885" s="264"/>
      <c r="D10885" s="264"/>
    </row>
    <row r="10886" spans="1:4" ht="15" x14ac:dyDescent="0.25">
      <c r="A10886" s="264"/>
      <c r="B10886" s="49"/>
      <c r="C10886" s="264"/>
      <c r="D10886" s="264"/>
    </row>
    <row r="10887" spans="1:4" ht="15" x14ac:dyDescent="0.25">
      <c r="A10887" s="264"/>
      <c r="B10887" s="49"/>
      <c r="C10887" s="264"/>
      <c r="D10887" s="264"/>
    </row>
    <row r="10888" spans="1:4" ht="15" x14ac:dyDescent="0.25">
      <c r="A10888" s="264"/>
      <c r="B10888" s="49"/>
      <c r="C10888" s="264"/>
      <c r="D10888" s="264"/>
    </row>
    <row r="10889" spans="1:4" ht="15" x14ac:dyDescent="0.25">
      <c r="A10889" s="264"/>
      <c r="B10889" s="49"/>
      <c r="C10889" s="264"/>
      <c r="D10889" s="264"/>
    </row>
    <row r="10890" spans="1:4" ht="15" x14ac:dyDescent="0.25">
      <c r="A10890" s="264"/>
      <c r="B10890" s="49"/>
      <c r="C10890" s="264"/>
      <c r="D10890" s="264"/>
    </row>
    <row r="10891" spans="1:4" ht="15" x14ac:dyDescent="0.25">
      <c r="A10891" s="264"/>
      <c r="B10891" s="49"/>
      <c r="C10891" s="264"/>
      <c r="D10891" s="264"/>
    </row>
    <row r="10892" spans="1:4" ht="15" x14ac:dyDescent="0.25">
      <c r="A10892" s="264"/>
      <c r="B10892" s="49"/>
      <c r="C10892" s="264"/>
      <c r="D10892" s="264"/>
    </row>
    <row r="10893" spans="1:4" ht="15" x14ac:dyDescent="0.25">
      <c r="A10893" s="264"/>
      <c r="B10893" s="49"/>
      <c r="C10893" s="264"/>
      <c r="D10893" s="264"/>
    </row>
    <row r="10894" spans="1:4" ht="15" x14ac:dyDescent="0.25">
      <c r="A10894" s="264"/>
      <c r="B10894" s="49"/>
      <c r="C10894" s="264"/>
      <c r="D10894" s="264"/>
    </row>
    <row r="10895" spans="1:4" ht="15" x14ac:dyDescent="0.25">
      <c r="A10895" s="264"/>
      <c r="B10895" s="49"/>
      <c r="C10895" s="264"/>
      <c r="D10895" s="264"/>
    </row>
    <row r="10896" spans="1:4" ht="15" x14ac:dyDescent="0.25">
      <c r="A10896" s="264"/>
      <c r="B10896" s="49"/>
      <c r="C10896" s="264"/>
      <c r="D10896" s="264"/>
    </row>
    <row r="10897" spans="1:4" ht="15" x14ac:dyDescent="0.25">
      <c r="A10897" s="264"/>
      <c r="B10897" s="49"/>
      <c r="C10897" s="264"/>
      <c r="D10897" s="264"/>
    </row>
    <row r="10898" spans="1:4" ht="15" x14ac:dyDescent="0.25">
      <c r="A10898" s="264"/>
      <c r="B10898" s="49"/>
      <c r="C10898" s="264"/>
      <c r="D10898" s="264"/>
    </row>
    <row r="10899" spans="1:4" ht="15" x14ac:dyDescent="0.25">
      <c r="A10899" s="264"/>
      <c r="B10899" s="49"/>
      <c r="C10899" s="264"/>
      <c r="D10899" s="264"/>
    </row>
    <row r="10900" spans="1:4" ht="15" x14ac:dyDescent="0.25">
      <c r="A10900" s="264"/>
      <c r="B10900" s="49"/>
      <c r="C10900" s="264"/>
      <c r="D10900" s="264"/>
    </row>
    <row r="10901" spans="1:4" ht="15" x14ac:dyDescent="0.25">
      <c r="A10901" s="264"/>
      <c r="B10901" s="49"/>
      <c r="C10901" s="264"/>
      <c r="D10901" s="264"/>
    </row>
    <row r="10902" spans="1:4" ht="15" x14ac:dyDescent="0.25">
      <c r="A10902" s="264"/>
      <c r="B10902" s="49"/>
      <c r="C10902" s="264"/>
      <c r="D10902" s="264"/>
    </row>
    <row r="10903" spans="1:4" ht="15" x14ac:dyDescent="0.25">
      <c r="A10903" s="264"/>
      <c r="B10903" s="49"/>
      <c r="C10903" s="264"/>
      <c r="D10903" s="264"/>
    </row>
    <row r="10904" spans="1:4" ht="15" x14ac:dyDescent="0.25">
      <c r="A10904" s="264"/>
      <c r="B10904" s="49"/>
      <c r="C10904" s="264"/>
      <c r="D10904" s="264"/>
    </row>
    <row r="10905" spans="1:4" ht="15" x14ac:dyDescent="0.25">
      <c r="A10905" s="264"/>
      <c r="B10905" s="49"/>
      <c r="C10905" s="264"/>
      <c r="D10905" s="264"/>
    </row>
    <row r="10906" spans="1:4" ht="15" x14ac:dyDescent="0.25">
      <c r="A10906" s="264"/>
      <c r="B10906" s="49"/>
      <c r="C10906" s="264"/>
      <c r="D10906" s="264"/>
    </row>
    <row r="10907" spans="1:4" ht="15" x14ac:dyDescent="0.25">
      <c r="A10907" s="264"/>
      <c r="B10907" s="49"/>
      <c r="C10907" s="264"/>
      <c r="D10907" s="264"/>
    </row>
    <row r="10908" spans="1:4" ht="15" x14ac:dyDescent="0.25">
      <c r="A10908" s="264"/>
      <c r="B10908" s="49"/>
      <c r="C10908" s="264"/>
      <c r="D10908" s="264"/>
    </row>
    <row r="10909" spans="1:4" ht="15" x14ac:dyDescent="0.25">
      <c r="A10909" s="264"/>
      <c r="B10909" s="49"/>
      <c r="C10909" s="264"/>
      <c r="D10909" s="264"/>
    </row>
    <row r="10910" spans="1:4" ht="15" x14ac:dyDescent="0.25">
      <c r="A10910" s="264"/>
      <c r="B10910" s="49"/>
      <c r="C10910" s="264"/>
      <c r="D10910" s="264"/>
    </row>
    <row r="10911" spans="1:4" ht="15" x14ac:dyDescent="0.25">
      <c r="A10911" s="264"/>
      <c r="B10911" s="49"/>
      <c r="C10911" s="264"/>
      <c r="D10911" s="264"/>
    </row>
    <row r="10912" spans="1:4" ht="15" x14ac:dyDescent="0.25">
      <c r="A10912" s="264"/>
      <c r="B10912" s="49"/>
      <c r="C10912" s="264"/>
      <c r="D10912" s="264"/>
    </row>
    <row r="10913" spans="1:4" ht="15" x14ac:dyDescent="0.25">
      <c r="A10913" s="264"/>
      <c r="B10913" s="49"/>
      <c r="C10913" s="264"/>
      <c r="D10913" s="264"/>
    </row>
    <row r="10914" spans="1:4" ht="15" x14ac:dyDescent="0.25">
      <c r="A10914" s="264"/>
      <c r="B10914" s="49"/>
      <c r="C10914" s="264"/>
      <c r="D10914" s="264"/>
    </row>
    <row r="10915" spans="1:4" ht="15" x14ac:dyDescent="0.25">
      <c r="A10915" s="264"/>
      <c r="B10915" s="49"/>
      <c r="C10915" s="264"/>
      <c r="D10915" s="264"/>
    </row>
    <row r="10916" spans="1:4" ht="15" x14ac:dyDescent="0.25">
      <c r="A10916" s="264"/>
      <c r="B10916" s="49"/>
      <c r="C10916" s="264"/>
      <c r="D10916" s="264"/>
    </row>
    <row r="10917" spans="1:4" ht="15" x14ac:dyDescent="0.25">
      <c r="A10917" s="264"/>
      <c r="B10917" s="49"/>
      <c r="C10917" s="264"/>
      <c r="D10917" s="264"/>
    </row>
    <row r="10918" spans="1:4" ht="15" x14ac:dyDescent="0.25">
      <c r="A10918" s="264"/>
      <c r="B10918" s="49"/>
      <c r="C10918" s="264"/>
      <c r="D10918" s="264"/>
    </row>
    <row r="10919" spans="1:4" ht="15" x14ac:dyDescent="0.25">
      <c r="A10919" s="264"/>
      <c r="B10919" s="49"/>
      <c r="C10919" s="264"/>
      <c r="D10919" s="264"/>
    </row>
    <row r="10920" spans="1:4" ht="15" x14ac:dyDescent="0.25">
      <c r="A10920" s="264"/>
      <c r="B10920" s="49"/>
      <c r="C10920" s="264"/>
      <c r="D10920" s="264"/>
    </row>
    <row r="10921" spans="1:4" ht="15" x14ac:dyDescent="0.25">
      <c r="A10921" s="264"/>
      <c r="B10921" s="49"/>
      <c r="C10921" s="264"/>
      <c r="D10921" s="264"/>
    </row>
    <row r="10922" spans="1:4" ht="15" x14ac:dyDescent="0.25">
      <c r="A10922" s="264"/>
      <c r="B10922" s="49"/>
      <c r="C10922" s="264"/>
      <c r="D10922" s="264"/>
    </row>
    <row r="10923" spans="1:4" ht="15" x14ac:dyDescent="0.25">
      <c r="A10923" s="264"/>
      <c r="B10923" s="49"/>
      <c r="C10923" s="264"/>
      <c r="D10923" s="264"/>
    </row>
    <row r="10924" spans="1:4" ht="15" x14ac:dyDescent="0.25">
      <c r="A10924" s="264"/>
      <c r="B10924" s="49"/>
      <c r="C10924" s="264"/>
      <c r="D10924" s="264"/>
    </row>
    <row r="10925" spans="1:4" ht="15" x14ac:dyDescent="0.25">
      <c r="A10925" s="264"/>
      <c r="B10925" s="49"/>
      <c r="C10925" s="264"/>
      <c r="D10925" s="264"/>
    </row>
    <row r="10926" spans="1:4" ht="15" x14ac:dyDescent="0.25">
      <c r="A10926" s="264"/>
      <c r="B10926" s="49"/>
      <c r="C10926" s="264"/>
      <c r="D10926" s="264"/>
    </row>
    <row r="10927" spans="1:4" ht="15" x14ac:dyDescent="0.25">
      <c r="A10927" s="264"/>
      <c r="B10927" s="49"/>
      <c r="C10927" s="264"/>
      <c r="D10927" s="264"/>
    </row>
    <row r="10928" spans="1:4" ht="15" x14ac:dyDescent="0.25">
      <c r="A10928" s="264"/>
      <c r="B10928" s="49"/>
      <c r="C10928" s="264"/>
      <c r="D10928" s="264"/>
    </row>
    <row r="10929" spans="1:4" ht="15" x14ac:dyDescent="0.25">
      <c r="A10929" s="264"/>
      <c r="B10929" s="49"/>
      <c r="C10929" s="264"/>
      <c r="D10929" s="264"/>
    </row>
    <row r="10930" spans="1:4" ht="15" x14ac:dyDescent="0.25">
      <c r="A10930" s="264"/>
      <c r="B10930" s="49"/>
      <c r="C10930" s="264"/>
      <c r="D10930" s="264"/>
    </row>
    <row r="10931" spans="1:4" ht="15" x14ac:dyDescent="0.25">
      <c r="A10931" s="264"/>
      <c r="B10931" s="49"/>
      <c r="C10931" s="264"/>
      <c r="D10931" s="264"/>
    </row>
    <row r="10932" spans="1:4" ht="15" x14ac:dyDescent="0.25">
      <c r="A10932" s="264"/>
      <c r="B10932" s="49"/>
      <c r="C10932" s="264"/>
      <c r="D10932" s="264"/>
    </row>
    <row r="10933" spans="1:4" ht="15" x14ac:dyDescent="0.25">
      <c r="A10933" s="264"/>
      <c r="B10933" s="49"/>
      <c r="C10933" s="264"/>
      <c r="D10933" s="264"/>
    </row>
    <row r="10934" spans="1:4" ht="15" x14ac:dyDescent="0.25">
      <c r="A10934" s="264"/>
      <c r="B10934" s="49"/>
      <c r="C10934" s="264"/>
      <c r="D10934" s="264"/>
    </row>
    <row r="10935" spans="1:4" ht="15" x14ac:dyDescent="0.25">
      <c r="A10935" s="264"/>
      <c r="B10935" s="49"/>
      <c r="C10935" s="264"/>
      <c r="D10935" s="264"/>
    </row>
    <row r="10936" spans="1:4" ht="15" x14ac:dyDescent="0.25">
      <c r="A10936" s="264"/>
      <c r="B10936" s="49"/>
      <c r="C10936" s="264"/>
      <c r="D10936" s="264"/>
    </row>
    <row r="10937" spans="1:4" ht="15" x14ac:dyDescent="0.25">
      <c r="A10937" s="264"/>
      <c r="B10937" s="49"/>
      <c r="C10937" s="264"/>
      <c r="D10937" s="264"/>
    </row>
    <row r="10938" spans="1:4" ht="15" x14ac:dyDescent="0.25">
      <c r="A10938" s="264"/>
      <c r="B10938" s="49"/>
      <c r="C10938" s="264"/>
      <c r="D10938" s="264"/>
    </row>
    <row r="10939" spans="1:4" ht="15" x14ac:dyDescent="0.25">
      <c r="A10939" s="264"/>
      <c r="B10939" s="49"/>
      <c r="C10939" s="264"/>
      <c r="D10939" s="264"/>
    </row>
    <row r="10940" spans="1:4" ht="15" x14ac:dyDescent="0.25">
      <c r="A10940" s="264"/>
      <c r="B10940" s="49"/>
      <c r="C10940" s="264"/>
      <c r="D10940" s="264"/>
    </row>
    <row r="10941" spans="1:4" ht="15" x14ac:dyDescent="0.25">
      <c r="A10941" s="264"/>
      <c r="B10941" s="49"/>
      <c r="C10941" s="264"/>
      <c r="D10941" s="264"/>
    </row>
    <row r="10942" spans="1:4" ht="15" x14ac:dyDescent="0.25">
      <c r="A10942" s="264"/>
      <c r="B10942" s="49"/>
      <c r="C10942" s="264"/>
      <c r="D10942" s="264"/>
    </row>
    <row r="10943" spans="1:4" ht="15" x14ac:dyDescent="0.25">
      <c r="A10943" s="264"/>
      <c r="B10943" s="49"/>
      <c r="C10943" s="264"/>
      <c r="D10943" s="264"/>
    </row>
    <row r="10944" spans="1:4" ht="15" x14ac:dyDescent="0.25">
      <c r="A10944" s="264"/>
      <c r="B10944" s="49"/>
      <c r="C10944" s="264"/>
      <c r="D10944" s="264"/>
    </row>
    <row r="10945" spans="1:4" ht="15" x14ac:dyDescent="0.25">
      <c r="A10945" s="264"/>
      <c r="B10945" s="49"/>
      <c r="C10945" s="264"/>
      <c r="D10945" s="264"/>
    </row>
    <row r="10946" spans="1:4" ht="15" x14ac:dyDescent="0.25">
      <c r="A10946" s="264"/>
      <c r="B10946" s="49"/>
      <c r="C10946" s="264"/>
      <c r="D10946" s="264"/>
    </row>
    <row r="10947" spans="1:4" ht="15" x14ac:dyDescent="0.25">
      <c r="A10947" s="264"/>
      <c r="B10947" s="49"/>
      <c r="C10947" s="264"/>
      <c r="D10947" s="264"/>
    </row>
    <row r="10948" spans="1:4" ht="15" x14ac:dyDescent="0.25">
      <c r="A10948" s="264"/>
      <c r="B10948" s="49"/>
      <c r="C10948" s="264"/>
      <c r="D10948" s="264"/>
    </row>
    <row r="10949" spans="1:4" ht="15" x14ac:dyDescent="0.25">
      <c r="A10949" s="264"/>
      <c r="B10949" s="49"/>
      <c r="C10949" s="264"/>
      <c r="D10949" s="264"/>
    </row>
    <row r="10950" spans="1:4" ht="15" x14ac:dyDescent="0.25">
      <c r="A10950" s="264"/>
      <c r="B10950" s="49"/>
      <c r="C10950" s="264"/>
      <c r="D10950" s="264"/>
    </row>
    <row r="10951" spans="1:4" ht="15" x14ac:dyDescent="0.25">
      <c r="A10951" s="264"/>
      <c r="B10951" s="49"/>
      <c r="C10951" s="264"/>
      <c r="D10951" s="264"/>
    </row>
    <row r="10952" spans="1:4" ht="15" x14ac:dyDescent="0.25">
      <c r="A10952" s="264"/>
      <c r="B10952" s="49"/>
      <c r="C10952" s="264"/>
      <c r="D10952" s="264"/>
    </row>
    <row r="10953" spans="1:4" ht="15" x14ac:dyDescent="0.25">
      <c r="A10953" s="264"/>
      <c r="B10953" s="49"/>
      <c r="C10953" s="264"/>
      <c r="D10953" s="264"/>
    </row>
    <row r="10954" spans="1:4" ht="15" x14ac:dyDescent="0.25">
      <c r="A10954" s="264"/>
      <c r="B10954" s="49"/>
      <c r="C10954" s="264"/>
      <c r="D10954" s="264"/>
    </row>
    <row r="10955" spans="1:4" ht="15" x14ac:dyDescent="0.25">
      <c r="A10955" s="264"/>
      <c r="B10955" s="49"/>
      <c r="C10955" s="264"/>
      <c r="D10955" s="264"/>
    </row>
    <row r="10956" spans="1:4" ht="15" x14ac:dyDescent="0.25">
      <c r="A10956" s="264"/>
      <c r="B10956" s="49"/>
      <c r="C10956" s="264"/>
      <c r="D10956" s="264"/>
    </row>
    <row r="10957" spans="1:4" ht="15" x14ac:dyDescent="0.25">
      <c r="A10957" s="264"/>
      <c r="B10957" s="49"/>
      <c r="C10957" s="264"/>
      <c r="D10957" s="264"/>
    </row>
    <row r="10958" spans="1:4" ht="15" x14ac:dyDescent="0.25">
      <c r="A10958" s="264"/>
      <c r="B10958" s="49"/>
      <c r="C10958" s="264"/>
      <c r="D10958" s="264"/>
    </row>
    <row r="10959" spans="1:4" ht="15" x14ac:dyDescent="0.25">
      <c r="A10959" s="264"/>
      <c r="B10959" s="49"/>
      <c r="C10959" s="264"/>
      <c r="D10959" s="264"/>
    </row>
    <row r="10960" spans="1:4" ht="15" x14ac:dyDescent="0.25">
      <c r="A10960" s="264"/>
      <c r="B10960" s="49"/>
      <c r="C10960" s="264"/>
      <c r="D10960" s="264"/>
    </row>
    <row r="10961" spans="1:4" ht="15" x14ac:dyDescent="0.25">
      <c r="A10961" s="264"/>
      <c r="B10961" s="49"/>
      <c r="C10961" s="264"/>
      <c r="D10961" s="264"/>
    </row>
    <row r="10962" spans="1:4" ht="15" x14ac:dyDescent="0.25">
      <c r="A10962" s="264"/>
      <c r="B10962" s="49"/>
      <c r="C10962" s="264"/>
      <c r="D10962" s="264"/>
    </row>
    <row r="10963" spans="1:4" ht="15" x14ac:dyDescent="0.25">
      <c r="A10963" s="264"/>
      <c r="B10963" s="49"/>
      <c r="C10963" s="264"/>
      <c r="D10963" s="264"/>
    </row>
    <row r="10964" spans="1:4" ht="15" x14ac:dyDescent="0.25">
      <c r="A10964" s="264"/>
      <c r="B10964" s="49"/>
      <c r="C10964" s="264"/>
      <c r="D10964" s="264"/>
    </row>
    <row r="10965" spans="1:4" ht="15" x14ac:dyDescent="0.25">
      <c r="A10965" s="264"/>
      <c r="B10965" s="49"/>
      <c r="C10965" s="264"/>
      <c r="D10965" s="264"/>
    </row>
    <row r="10966" spans="1:4" ht="15" x14ac:dyDescent="0.25">
      <c r="A10966" s="264"/>
      <c r="B10966" s="49"/>
      <c r="C10966" s="264"/>
      <c r="D10966" s="264"/>
    </row>
    <row r="10967" spans="1:4" ht="15" x14ac:dyDescent="0.25">
      <c r="A10967" s="264"/>
      <c r="B10967" s="49"/>
      <c r="C10967" s="264"/>
      <c r="D10967" s="264"/>
    </row>
    <row r="10968" spans="1:4" ht="15" x14ac:dyDescent="0.25">
      <c r="A10968" s="264"/>
      <c r="B10968" s="49"/>
      <c r="C10968" s="264"/>
      <c r="D10968" s="264"/>
    </row>
    <row r="10969" spans="1:4" ht="15" x14ac:dyDescent="0.25">
      <c r="A10969" s="264"/>
      <c r="B10969" s="49"/>
      <c r="C10969" s="264"/>
      <c r="D10969" s="264"/>
    </row>
    <row r="10970" spans="1:4" ht="15" x14ac:dyDescent="0.25">
      <c r="A10970" s="264"/>
      <c r="B10970" s="49"/>
      <c r="C10970" s="264"/>
      <c r="D10970" s="264"/>
    </row>
    <row r="10971" spans="1:4" ht="15" x14ac:dyDescent="0.25">
      <c r="A10971" s="264"/>
      <c r="B10971" s="49"/>
      <c r="C10971" s="264"/>
      <c r="D10971" s="264"/>
    </row>
    <row r="10972" spans="1:4" ht="15" x14ac:dyDescent="0.25">
      <c r="A10972" s="264"/>
      <c r="B10972" s="49"/>
      <c r="C10972" s="264"/>
      <c r="D10972" s="264"/>
    </row>
    <row r="10973" spans="1:4" ht="15" x14ac:dyDescent="0.25">
      <c r="A10973" s="264"/>
      <c r="B10973" s="49"/>
      <c r="C10973" s="264"/>
      <c r="D10973" s="264"/>
    </row>
    <row r="10974" spans="1:4" ht="15" x14ac:dyDescent="0.25">
      <c r="A10974" s="264"/>
      <c r="B10974" s="49"/>
      <c r="C10974" s="264"/>
      <c r="D10974" s="264"/>
    </row>
    <row r="10975" spans="1:4" ht="15" x14ac:dyDescent="0.25">
      <c r="A10975" s="264"/>
      <c r="B10975" s="49"/>
      <c r="C10975" s="264"/>
      <c r="D10975" s="264"/>
    </row>
    <row r="10976" spans="1:4" ht="15" x14ac:dyDescent="0.25">
      <c r="A10976" s="264"/>
      <c r="B10976" s="49"/>
      <c r="C10976" s="264"/>
      <c r="D10976" s="264"/>
    </row>
    <row r="10977" spans="1:4" ht="15" x14ac:dyDescent="0.25">
      <c r="A10977" s="264"/>
      <c r="B10977" s="49"/>
      <c r="C10977" s="264"/>
      <c r="D10977" s="264"/>
    </row>
    <row r="10978" spans="1:4" ht="15" x14ac:dyDescent="0.25">
      <c r="A10978" s="264"/>
      <c r="B10978" s="49"/>
      <c r="C10978" s="264"/>
      <c r="D10978" s="264"/>
    </row>
    <row r="10979" spans="1:4" ht="15" x14ac:dyDescent="0.25">
      <c r="A10979" s="264"/>
      <c r="B10979" s="49"/>
      <c r="C10979" s="264"/>
      <c r="D10979" s="264"/>
    </row>
    <row r="10980" spans="1:4" ht="15" x14ac:dyDescent="0.25">
      <c r="A10980" s="264"/>
      <c r="B10980" s="49"/>
      <c r="C10980" s="264"/>
      <c r="D10980" s="264"/>
    </row>
    <row r="10981" spans="1:4" ht="15" x14ac:dyDescent="0.25">
      <c r="A10981" s="264"/>
      <c r="B10981" s="49"/>
      <c r="C10981" s="264"/>
      <c r="D10981" s="264"/>
    </row>
    <row r="10982" spans="1:4" ht="15" x14ac:dyDescent="0.25">
      <c r="A10982" s="264"/>
      <c r="B10982" s="49"/>
      <c r="C10982" s="264"/>
      <c r="D10982" s="264"/>
    </row>
    <row r="10983" spans="1:4" ht="15" x14ac:dyDescent="0.25">
      <c r="A10983" s="264"/>
      <c r="B10983" s="49"/>
      <c r="C10983" s="264"/>
      <c r="D10983" s="264"/>
    </row>
    <row r="10984" spans="1:4" ht="15" x14ac:dyDescent="0.25">
      <c r="A10984" s="264"/>
      <c r="B10984" s="49"/>
      <c r="C10984" s="264"/>
      <c r="D10984" s="264"/>
    </row>
    <row r="10985" spans="1:4" ht="15" x14ac:dyDescent="0.25">
      <c r="A10985" s="264"/>
      <c r="B10985" s="49"/>
      <c r="C10985" s="264"/>
      <c r="D10985" s="264"/>
    </row>
    <row r="10986" spans="1:4" ht="15" x14ac:dyDescent="0.25">
      <c r="A10986" s="264"/>
      <c r="B10986" s="49"/>
      <c r="C10986" s="264"/>
      <c r="D10986" s="264"/>
    </row>
    <row r="10987" spans="1:4" ht="15" x14ac:dyDescent="0.25">
      <c r="A10987" s="264"/>
      <c r="B10987" s="49"/>
      <c r="C10987" s="264"/>
      <c r="D10987" s="264"/>
    </row>
    <row r="10988" spans="1:4" ht="15" x14ac:dyDescent="0.25">
      <c r="A10988" s="264"/>
      <c r="B10988" s="49"/>
      <c r="C10988" s="264"/>
      <c r="D10988" s="264"/>
    </row>
    <row r="10989" spans="1:4" ht="15" x14ac:dyDescent="0.25">
      <c r="A10989" s="264"/>
      <c r="B10989" s="49"/>
      <c r="C10989" s="264"/>
      <c r="D10989" s="264"/>
    </row>
    <row r="10990" spans="1:4" ht="15" x14ac:dyDescent="0.25">
      <c r="A10990" s="264"/>
      <c r="B10990" s="49"/>
      <c r="C10990" s="264"/>
      <c r="D10990" s="264"/>
    </row>
    <row r="10991" spans="1:4" ht="15" x14ac:dyDescent="0.25">
      <c r="A10991" s="264"/>
      <c r="B10991" s="49"/>
      <c r="C10991" s="264"/>
      <c r="D10991" s="264"/>
    </row>
    <row r="10992" spans="1:4" ht="15" x14ac:dyDescent="0.25">
      <c r="A10992" s="264"/>
      <c r="B10992" s="49"/>
      <c r="C10992" s="264"/>
      <c r="D10992" s="264"/>
    </row>
    <row r="10993" spans="1:4" ht="15" x14ac:dyDescent="0.25">
      <c r="A10993" s="264"/>
      <c r="B10993" s="49"/>
      <c r="C10993" s="264"/>
      <c r="D10993" s="264"/>
    </row>
    <row r="10994" spans="1:4" ht="15" x14ac:dyDescent="0.25">
      <c r="A10994" s="264"/>
      <c r="B10994" s="49"/>
      <c r="C10994" s="264"/>
      <c r="D10994" s="264"/>
    </row>
    <row r="10995" spans="1:4" ht="15" x14ac:dyDescent="0.25">
      <c r="A10995" s="264"/>
      <c r="B10995" s="49"/>
      <c r="C10995" s="264"/>
      <c r="D10995" s="264"/>
    </row>
    <row r="10996" spans="1:4" ht="15" x14ac:dyDescent="0.25">
      <c r="A10996" s="264"/>
      <c r="B10996" s="49"/>
      <c r="C10996" s="264"/>
      <c r="D10996" s="264"/>
    </row>
    <row r="10997" spans="1:4" ht="15" x14ac:dyDescent="0.25">
      <c r="A10997" s="264"/>
      <c r="B10997" s="49"/>
      <c r="C10997" s="264"/>
      <c r="D10997" s="264"/>
    </row>
    <row r="10998" spans="1:4" ht="15" x14ac:dyDescent="0.25">
      <c r="A10998" s="264"/>
      <c r="B10998" s="49"/>
      <c r="C10998" s="264"/>
      <c r="D10998" s="264"/>
    </row>
    <row r="10999" spans="1:4" ht="15" x14ac:dyDescent="0.25">
      <c r="A10999" s="264"/>
      <c r="B10999" s="49"/>
      <c r="C10999" s="264"/>
      <c r="D10999" s="264"/>
    </row>
    <row r="11000" spans="1:4" ht="15" x14ac:dyDescent="0.25">
      <c r="A11000" s="264"/>
      <c r="B11000" s="49"/>
      <c r="C11000" s="264"/>
      <c r="D11000" s="264"/>
    </row>
    <row r="11001" spans="1:4" ht="15" x14ac:dyDescent="0.25">
      <c r="A11001" s="264"/>
      <c r="B11001" s="49"/>
      <c r="C11001" s="264"/>
      <c r="D11001" s="264"/>
    </row>
    <row r="11002" spans="1:4" ht="15" x14ac:dyDescent="0.25">
      <c r="A11002" s="264"/>
      <c r="B11002" s="49"/>
      <c r="C11002" s="264"/>
      <c r="D11002" s="264"/>
    </row>
    <row r="11003" spans="1:4" ht="15" x14ac:dyDescent="0.25">
      <c r="A11003" s="264"/>
      <c r="B11003" s="49"/>
      <c r="C11003" s="264"/>
      <c r="D11003" s="264"/>
    </row>
    <row r="11004" spans="1:4" ht="15" x14ac:dyDescent="0.25">
      <c r="A11004" s="264"/>
      <c r="B11004" s="49"/>
      <c r="C11004" s="264"/>
      <c r="D11004" s="264"/>
    </row>
    <row r="11005" spans="1:4" ht="15" x14ac:dyDescent="0.25">
      <c r="A11005" s="264"/>
      <c r="B11005" s="49"/>
      <c r="C11005" s="264"/>
      <c r="D11005" s="264"/>
    </row>
    <row r="11006" spans="1:4" ht="15" x14ac:dyDescent="0.25">
      <c r="A11006" s="264"/>
      <c r="B11006" s="49"/>
      <c r="C11006" s="264"/>
      <c r="D11006" s="264"/>
    </row>
    <row r="11007" spans="1:4" ht="15" x14ac:dyDescent="0.25">
      <c r="A11007" s="264"/>
      <c r="B11007" s="49"/>
      <c r="C11007" s="264"/>
      <c r="D11007" s="264"/>
    </row>
    <row r="11008" spans="1:4" ht="15" x14ac:dyDescent="0.25">
      <c r="A11008" s="264"/>
      <c r="B11008" s="49"/>
      <c r="C11008" s="264"/>
      <c r="D11008" s="264"/>
    </row>
    <row r="11009" spans="1:4" ht="15" x14ac:dyDescent="0.25">
      <c r="A11009" s="264"/>
      <c r="B11009" s="49"/>
      <c r="C11009" s="264"/>
      <c r="D11009" s="264"/>
    </row>
    <row r="11010" spans="1:4" ht="15" x14ac:dyDescent="0.25">
      <c r="A11010" s="264"/>
      <c r="B11010" s="49"/>
      <c r="C11010" s="264"/>
      <c r="D11010" s="264"/>
    </row>
    <row r="11011" spans="1:4" ht="15" x14ac:dyDescent="0.25">
      <c r="A11011" s="264"/>
      <c r="B11011" s="49"/>
      <c r="C11011" s="264"/>
      <c r="D11011" s="264"/>
    </row>
    <row r="11012" spans="1:4" ht="15" x14ac:dyDescent="0.25">
      <c r="A11012" s="264"/>
      <c r="B11012" s="49"/>
      <c r="C11012" s="264"/>
      <c r="D11012" s="264"/>
    </row>
    <row r="11013" spans="1:4" ht="15" x14ac:dyDescent="0.25">
      <c r="A11013" s="264"/>
      <c r="B11013" s="49"/>
      <c r="C11013" s="264"/>
      <c r="D11013" s="264"/>
    </row>
    <row r="11014" spans="1:4" ht="15" x14ac:dyDescent="0.25">
      <c r="A11014" s="264"/>
      <c r="B11014" s="49"/>
      <c r="C11014" s="264"/>
      <c r="D11014" s="264"/>
    </row>
    <row r="11015" spans="1:4" ht="15" x14ac:dyDescent="0.25">
      <c r="A11015" s="264"/>
      <c r="B11015" s="49"/>
      <c r="C11015" s="264"/>
      <c r="D11015" s="264"/>
    </row>
    <row r="11016" spans="1:4" ht="15" x14ac:dyDescent="0.25">
      <c r="A11016" s="264"/>
      <c r="B11016" s="49"/>
      <c r="C11016" s="264"/>
      <c r="D11016" s="264"/>
    </row>
    <row r="11017" spans="1:4" ht="15" x14ac:dyDescent="0.25">
      <c r="A11017" s="264"/>
      <c r="B11017" s="49"/>
      <c r="C11017" s="264"/>
      <c r="D11017" s="264"/>
    </row>
    <row r="11018" spans="1:4" ht="15" x14ac:dyDescent="0.25">
      <c r="A11018" s="264"/>
      <c r="B11018" s="49"/>
      <c r="C11018" s="264"/>
      <c r="D11018" s="264"/>
    </row>
    <row r="11019" spans="1:4" ht="15" x14ac:dyDescent="0.25">
      <c r="A11019" s="264"/>
      <c r="B11019" s="49"/>
      <c r="C11019" s="264"/>
      <c r="D11019" s="264"/>
    </row>
    <row r="11020" spans="1:4" ht="15" x14ac:dyDescent="0.25">
      <c r="A11020" s="264"/>
      <c r="B11020" s="49"/>
      <c r="C11020" s="264"/>
      <c r="D11020" s="264"/>
    </row>
    <row r="11021" spans="1:4" ht="15" x14ac:dyDescent="0.25">
      <c r="A11021" s="264"/>
      <c r="B11021" s="49"/>
      <c r="C11021" s="264"/>
      <c r="D11021" s="264"/>
    </row>
    <row r="11022" spans="1:4" ht="15" x14ac:dyDescent="0.25">
      <c r="A11022" s="264"/>
      <c r="B11022" s="49"/>
      <c r="C11022" s="264"/>
      <c r="D11022" s="264"/>
    </row>
    <row r="11023" spans="1:4" ht="15" x14ac:dyDescent="0.25">
      <c r="A11023" s="264"/>
      <c r="B11023" s="49"/>
      <c r="C11023" s="264"/>
      <c r="D11023" s="264"/>
    </row>
    <row r="11024" spans="1:4" ht="15" x14ac:dyDescent="0.25">
      <c r="A11024" s="264"/>
      <c r="B11024" s="49"/>
      <c r="C11024" s="264"/>
      <c r="D11024" s="264"/>
    </row>
    <row r="11025" spans="1:4" ht="15" x14ac:dyDescent="0.25">
      <c r="A11025" s="264"/>
      <c r="B11025" s="49"/>
      <c r="C11025" s="264"/>
      <c r="D11025" s="264"/>
    </row>
    <row r="11026" spans="1:4" ht="15" x14ac:dyDescent="0.25">
      <c r="A11026" s="264"/>
      <c r="B11026" s="49"/>
      <c r="C11026" s="264"/>
      <c r="D11026" s="264"/>
    </row>
    <row r="11027" spans="1:4" ht="15" x14ac:dyDescent="0.25">
      <c r="A11027" s="264"/>
      <c r="B11027" s="49"/>
      <c r="C11027" s="264"/>
      <c r="D11027" s="264"/>
    </row>
    <row r="11028" spans="1:4" ht="15" x14ac:dyDescent="0.25">
      <c r="A11028" s="264"/>
      <c r="B11028" s="49"/>
      <c r="C11028" s="264"/>
      <c r="D11028" s="264"/>
    </row>
    <row r="11029" spans="1:4" ht="15" x14ac:dyDescent="0.25">
      <c r="A11029" s="264"/>
      <c r="B11029" s="49"/>
      <c r="C11029" s="264"/>
      <c r="D11029" s="264"/>
    </row>
    <row r="11030" spans="1:4" ht="15" x14ac:dyDescent="0.25">
      <c r="A11030" s="264"/>
      <c r="B11030" s="49"/>
      <c r="C11030" s="264"/>
      <c r="D11030" s="264"/>
    </row>
    <row r="11031" spans="1:4" ht="15" x14ac:dyDescent="0.25">
      <c r="A11031" s="264"/>
      <c r="B11031" s="49"/>
      <c r="C11031" s="264"/>
      <c r="D11031" s="264"/>
    </row>
    <row r="11032" spans="1:4" ht="15" x14ac:dyDescent="0.25">
      <c r="A11032" s="264"/>
      <c r="B11032" s="49"/>
      <c r="C11032" s="264"/>
      <c r="D11032" s="264"/>
    </row>
    <row r="11033" spans="1:4" ht="15" x14ac:dyDescent="0.25">
      <c r="A11033" s="264"/>
      <c r="B11033" s="49"/>
      <c r="C11033" s="264"/>
      <c r="D11033" s="264"/>
    </row>
    <row r="11034" spans="1:4" ht="15" x14ac:dyDescent="0.25">
      <c r="A11034" s="264"/>
      <c r="B11034" s="49"/>
      <c r="C11034" s="264"/>
      <c r="D11034" s="264"/>
    </row>
    <row r="11035" spans="1:4" ht="15" x14ac:dyDescent="0.25">
      <c r="A11035" s="264"/>
      <c r="B11035" s="49"/>
      <c r="C11035" s="264"/>
      <c r="D11035" s="264"/>
    </row>
    <row r="11036" spans="1:4" ht="15" x14ac:dyDescent="0.25">
      <c r="A11036" s="264"/>
      <c r="B11036" s="49"/>
      <c r="C11036" s="264"/>
      <c r="D11036" s="264"/>
    </row>
    <row r="11037" spans="1:4" ht="15" x14ac:dyDescent="0.25">
      <c r="A11037" s="264"/>
      <c r="B11037" s="49"/>
      <c r="C11037" s="264"/>
      <c r="D11037" s="264"/>
    </row>
    <row r="11038" spans="1:4" ht="15" x14ac:dyDescent="0.25">
      <c r="A11038" s="264"/>
      <c r="B11038" s="49"/>
      <c r="C11038" s="264"/>
      <c r="D11038" s="264"/>
    </row>
    <row r="11039" spans="1:4" ht="15" x14ac:dyDescent="0.25">
      <c r="A11039" s="264"/>
      <c r="B11039" s="49"/>
      <c r="C11039" s="264"/>
      <c r="D11039" s="264"/>
    </row>
    <row r="11040" spans="1:4" ht="15" x14ac:dyDescent="0.25">
      <c r="A11040" s="264"/>
      <c r="B11040" s="49"/>
      <c r="C11040" s="264"/>
      <c r="D11040" s="264"/>
    </row>
    <row r="11041" spans="1:4" ht="15" x14ac:dyDescent="0.25">
      <c r="A11041" s="264"/>
      <c r="B11041" s="49"/>
      <c r="C11041" s="264"/>
      <c r="D11041" s="264"/>
    </row>
    <row r="11042" spans="1:4" ht="15" x14ac:dyDescent="0.25">
      <c r="A11042" s="264"/>
      <c r="B11042" s="49"/>
      <c r="C11042" s="264"/>
      <c r="D11042" s="264"/>
    </row>
    <row r="11043" spans="1:4" ht="15" x14ac:dyDescent="0.25">
      <c r="A11043" s="264"/>
      <c r="B11043" s="49"/>
      <c r="C11043" s="264"/>
      <c r="D11043" s="264"/>
    </row>
    <row r="11044" spans="1:4" ht="15" x14ac:dyDescent="0.25">
      <c r="A11044" s="264"/>
      <c r="B11044" s="49"/>
      <c r="C11044" s="264"/>
      <c r="D11044" s="264"/>
    </row>
    <row r="11045" spans="1:4" ht="15" x14ac:dyDescent="0.25">
      <c r="A11045" s="264"/>
      <c r="B11045" s="49"/>
      <c r="C11045" s="264"/>
      <c r="D11045" s="264"/>
    </row>
    <row r="11046" spans="1:4" ht="15" x14ac:dyDescent="0.25">
      <c r="A11046" s="264"/>
      <c r="B11046" s="49"/>
      <c r="C11046" s="264"/>
      <c r="D11046" s="264"/>
    </row>
    <row r="11047" spans="1:4" ht="15" x14ac:dyDescent="0.25">
      <c r="A11047" s="264"/>
      <c r="B11047" s="49"/>
      <c r="C11047" s="264"/>
      <c r="D11047" s="264"/>
    </row>
    <row r="11048" spans="1:4" ht="15" x14ac:dyDescent="0.25">
      <c r="A11048" s="264"/>
      <c r="B11048" s="49"/>
      <c r="C11048" s="264"/>
      <c r="D11048" s="264"/>
    </row>
    <row r="11049" spans="1:4" ht="15" x14ac:dyDescent="0.25">
      <c r="A11049" s="264"/>
      <c r="B11049" s="49"/>
      <c r="C11049" s="264"/>
      <c r="D11049" s="264"/>
    </row>
    <row r="11050" spans="1:4" ht="15" x14ac:dyDescent="0.25">
      <c r="A11050" s="264"/>
      <c r="B11050" s="49"/>
      <c r="C11050" s="264"/>
      <c r="D11050" s="264"/>
    </row>
    <row r="11051" spans="1:4" ht="15" x14ac:dyDescent="0.25">
      <c r="A11051" s="264"/>
      <c r="B11051" s="49"/>
      <c r="C11051" s="264"/>
      <c r="D11051" s="264"/>
    </row>
    <row r="11052" spans="1:4" ht="15" x14ac:dyDescent="0.25">
      <c r="A11052" s="264"/>
      <c r="B11052" s="49"/>
      <c r="C11052" s="264"/>
      <c r="D11052" s="264"/>
    </row>
    <row r="11053" spans="1:4" ht="15" x14ac:dyDescent="0.25">
      <c r="A11053" s="264"/>
      <c r="B11053" s="49"/>
      <c r="C11053" s="264"/>
      <c r="D11053" s="264"/>
    </row>
    <row r="11054" spans="1:4" ht="15" x14ac:dyDescent="0.25">
      <c r="A11054" s="264"/>
      <c r="B11054" s="49"/>
      <c r="C11054" s="264"/>
      <c r="D11054" s="264"/>
    </row>
    <row r="11055" spans="1:4" ht="15" x14ac:dyDescent="0.25">
      <c r="A11055" s="264"/>
      <c r="B11055" s="49"/>
      <c r="C11055" s="264"/>
      <c r="D11055" s="264"/>
    </row>
    <row r="11056" spans="1:4" ht="15" x14ac:dyDescent="0.25">
      <c r="A11056" s="264"/>
      <c r="B11056" s="49"/>
      <c r="C11056" s="264"/>
      <c r="D11056" s="264"/>
    </row>
    <row r="11057" spans="1:4" ht="15" x14ac:dyDescent="0.25">
      <c r="A11057" s="264"/>
      <c r="B11057" s="49"/>
      <c r="C11057" s="264"/>
      <c r="D11057" s="264"/>
    </row>
    <row r="11058" spans="1:4" ht="15" x14ac:dyDescent="0.25">
      <c r="A11058" s="264"/>
      <c r="B11058" s="49"/>
      <c r="C11058" s="264"/>
      <c r="D11058" s="264"/>
    </row>
    <row r="11059" spans="1:4" ht="15" x14ac:dyDescent="0.25">
      <c r="A11059" s="264"/>
      <c r="B11059" s="49"/>
      <c r="C11059" s="264"/>
      <c r="D11059" s="264"/>
    </row>
    <row r="11060" spans="1:4" ht="15" x14ac:dyDescent="0.25">
      <c r="A11060" s="264"/>
      <c r="B11060" s="49"/>
      <c r="C11060" s="264"/>
      <c r="D11060" s="264"/>
    </row>
    <row r="11061" spans="1:4" ht="15" x14ac:dyDescent="0.25">
      <c r="A11061" s="264"/>
      <c r="B11061" s="49"/>
      <c r="C11061" s="264"/>
      <c r="D11061" s="264"/>
    </row>
    <row r="11062" spans="1:4" ht="15" x14ac:dyDescent="0.25">
      <c r="A11062" s="264"/>
      <c r="B11062" s="49"/>
      <c r="C11062" s="264"/>
      <c r="D11062" s="264"/>
    </row>
    <row r="11063" spans="1:4" ht="15" x14ac:dyDescent="0.25">
      <c r="A11063" s="264"/>
      <c r="B11063" s="49"/>
      <c r="C11063" s="264"/>
      <c r="D11063" s="264"/>
    </row>
    <row r="11064" spans="1:4" ht="15" x14ac:dyDescent="0.25">
      <c r="A11064" s="264"/>
      <c r="B11064" s="49"/>
      <c r="C11064" s="264"/>
      <c r="D11064" s="264"/>
    </row>
    <row r="11065" spans="1:4" ht="15" x14ac:dyDescent="0.25">
      <c r="A11065" s="264"/>
      <c r="B11065" s="49"/>
      <c r="C11065" s="264"/>
      <c r="D11065" s="264"/>
    </row>
    <row r="11066" spans="1:4" ht="15" x14ac:dyDescent="0.25">
      <c r="A11066" s="264"/>
      <c r="B11066" s="49"/>
      <c r="C11066" s="264"/>
      <c r="D11066" s="264"/>
    </row>
    <row r="11067" spans="1:4" ht="15" x14ac:dyDescent="0.25">
      <c r="A11067" s="264"/>
      <c r="B11067" s="49"/>
      <c r="C11067" s="264"/>
      <c r="D11067" s="264"/>
    </row>
    <row r="11068" spans="1:4" ht="15" x14ac:dyDescent="0.25">
      <c r="A11068" s="264"/>
      <c r="B11068" s="49"/>
      <c r="C11068" s="264"/>
      <c r="D11068" s="264"/>
    </row>
    <row r="11069" spans="1:4" ht="15" x14ac:dyDescent="0.25">
      <c r="A11069" s="264"/>
      <c r="B11069" s="49"/>
      <c r="C11069" s="264"/>
      <c r="D11069" s="264"/>
    </row>
    <row r="11070" spans="1:4" ht="15" x14ac:dyDescent="0.25">
      <c r="A11070" s="264"/>
      <c r="B11070" s="49"/>
      <c r="C11070" s="264"/>
      <c r="D11070" s="264"/>
    </row>
    <row r="11071" spans="1:4" ht="15" x14ac:dyDescent="0.25">
      <c r="A11071" s="264"/>
      <c r="B11071" s="49"/>
      <c r="C11071" s="264"/>
      <c r="D11071" s="264"/>
    </row>
    <row r="11072" spans="1:4" ht="15" x14ac:dyDescent="0.25">
      <c r="A11072" s="264"/>
      <c r="B11072" s="49"/>
      <c r="C11072" s="264"/>
      <c r="D11072" s="264"/>
    </row>
    <row r="11073" spans="1:4" ht="15" x14ac:dyDescent="0.25">
      <c r="A11073" s="264"/>
      <c r="B11073" s="49"/>
      <c r="C11073" s="264"/>
      <c r="D11073" s="264"/>
    </row>
    <row r="11074" spans="1:4" ht="15" x14ac:dyDescent="0.25">
      <c r="A11074" s="264"/>
      <c r="B11074" s="49"/>
      <c r="C11074" s="264"/>
      <c r="D11074" s="264"/>
    </row>
    <row r="11075" spans="1:4" ht="15" x14ac:dyDescent="0.25">
      <c r="A11075" s="264"/>
      <c r="B11075" s="49"/>
      <c r="C11075" s="264"/>
      <c r="D11075" s="264"/>
    </row>
    <row r="11076" spans="1:4" ht="15" x14ac:dyDescent="0.25">
      <c r="A11076" s="264"/>
      <c r="B11076" s="49"/>
      <c r="C11076" s="264"/>
      <c r="D11076" s="264"/>
    </row>
    <row r="11077" spans="1:4" ht="15" x14ac:dyDescent="0.25">
      <c r="A11077" s="264"/>
      <c r="B11077" s="49"/>
      <c r="C11077" s="264"/>
      <c r="D11077" s="264"/>
    </row>
    <row r="11078" spans="1:4" ht="15" x14ac:dyDescent="0.25">
      <c r="A11078" s="264"/>
      <c r="B11078" s="49"/>
      <c r="C11078" s="264"/>
      <c r="D11078" s="264"/>
    </row>
    <row r="11079" spans="1:4" ht="15" x14ac:dyDescent="0.25">
      <c r="A11079" s="264"/>
      <c r="B11079" s="49"/>
      <c r="C11079" s="264"/>
      <c r="D11079" s="264"/>
    </row>
    <row r="11080" spans="1:4" ht="15" x14ac:dyDescent="0.25">
      <c r="A11080" s="264"/>
      <c r="B11080" s="49"/>
      <c r="C11080" s="264"/>
      <c r="D11080" s="264"/>
    </row>
    <row r="11081" spans="1:4" ht="15" x14ac:dyDescent="0.25">
      <c r="A11081" s="264"/>
      <c r="B11081" s="49"/>
      <c r="C11081" s="264"/>
      <c r="D11081" s="264"/>
    </row>
    <row r="11082" spans="1:4" ht="15" x14ac:dyDescent="0.25">
      <c r="A11082" s="264"/>
      <c r="B11082" s="49"/>
      <c r="C11082" s="264"/>
      <c r="D11082" s="264"/>
    </row>
    <row r="11083" spans="1:4" ht="15" x14ac:dyDescent="0.25">
      <c r="A11083" s="264"/>
      <c r="B11083" s="49"/>
      <c r="C11083" s="264"/>
      <c r="D11083" s="264"/>
    </row>
    <row r="11084" spans="1:4" ht="15" x14ac:dyDescent="0.25">
      <c r="A11084" s="264"/>
      <c r="B11084" s="49"/>
      <c r="C11084" s="264"/>
      <c r="D11084" s="264"/>
    </row>
    <row r="11085" spans="1:4" ht="15" x14ac:dyDescent="0.25">
      <c r="A11085" s="264"/>
      <c r="B11085" s="49"/>
      <c r="C11085" s="264"/>
      <c r="D11085" s="264"/>
    </row>
    <row r="11086" spans="1:4" ht="15" x14ac:dyDescent="0.25">
      <c r="A11086" s="264"/>
      <c r="B11086" s="49"/>
      <c r="C11086" s="264"/>
      <c r="D11086" s="264"/>
    </row>
    <row r="11087" spans="1:4" ht="15" x14ac:dyDescent="0.25">
      <c r="A11087" s="264"/>
      <c r="B11087" s="49"/>
      <c r="C11087" s="264"/>
      <c r="D11087" s="264"/>
    </row>
    <row r="11088" spans="1:4" ht="15" x14ac:dyDescent="0.25">
      <c r="A11088" s="264"/>
      <c r="B11088" s="49"/>
      <c r="C11088" s="264"/>
      <c r="D11088" s="264"/>
    </row>
    <row r="11089" spans="1:4" ht="15" x14ac:dyDescent="0.25">
      <c r="A11089" s="264"/>
      <c r="B11089" s="49"/>
      <c r="C11089" s="264"/>
      <c r="D11089" s="264"/>
    </row>
    <row r="11090" spans="1:4" ht="15" x14ac:dyDescent="0.25">
      <c r="A11090" s="264"/>
      <c r="B11090" s="49"/>
      <c r="C11090" s="264"/>
      <c r="D11090" s="264"/>
    </row>
    <row r="11091" spans="1:4" ht="15" x14ac:dyDescent="0.25">
      <c r="A11091" s="264"/>
      <c r="B11091" s="49"/>
      <c r="C11091" s="264"/>
      <c r="D11091" s="264"/>
    </row>
    <row r="11092" spans="1:4" ht="15" x14ac:dyDescent="0.25">
      <c r="A11092" s="264"/>
      <c r="B11092" s="49"/>
      <c r="C11092" s="264"/>
      <c r="D11092" s="264"/>
    </row>
    <row r="11093" spans="1:4" ht="15" x14ac:dyDescent="0.25">
      <c r="A11093" s="264"/>
      <c r="B11093" s="49"/>
      <c r="C11093" s="264"/>
      <c r="D11093" s="264"/>
    </row>
    <row r="11094" spans="1:4" ht="15" x14ac:dyDescent="0.25">
      <c r="A11094" s="264"/>
      <c r="B11094" s="49"/>
      <c r="C11094" s="264"/>
      <c r="D11094" s="264"/>
    </row>
    <row r="11095" spans="1:4" ht="15" x14ac:dyDescent="0.25">
      <c r="A11095" s="264"/>
      <c r="B11095" s="49"/>
      <c r="C11095" s="264"/>
      <c r="D11095" s="264"/>
    </row>
    <row r="11096" spans="1:4" ht="15" x14ac:dyDescent="0.25">
      <c r="A11096" s="264"/>
      <c r="B11096" s="49"/>
      <c r="C11096" s="264"/>
      <c r="D11096" s="264"/>
    </row>
    <row r="11097" spans="1:4" ht="15" x14ac:dyDescent="0.25">
      <c r="A11097" s="264"/>
      <c r="B11097" s="49"/>
      <c r="C11097" s="264"/>
      <c r="D11097" s="264"/>
    </row>
    <row r="11098" spans="1:4" ht="15" x14ac:dyDescent="0.25">
      <c r="A11098" s="264"/>
      <c r="B11098" s="49"/>
      <c r="C11098" s="264"/>
      <c r="D11098" s="264"/>
    </row>
    <row r="11099" spans="1:4" ht="15" x14ac:dyDescent="0.25">
      <c r="A11099" s="264"/>
      <c r="B11099" s="49"/>
      <c r="C11099" s="264"/>
      <c r="D11099" s="264"/>
    </row>
    <row r="11100" spans="1:4" ht="15" x14ac:dyDescent="0.25">
      <c r="A11100" s="264"/>
      <c r="B11100" s="49"/>
      <c r="C11100" s="264"/>
      <c r="D11100" s="264"/>
    </row>
    <row r="11101" spans="1:4" ht="15" x14ac:dyDescent="0.25">
      <c r="A11101" s="264"/>
      <c r="B11101" s="49"/>
      <c r="C11101" s="264"/>
      <c r="D11101" s="264"/>
    </row>
    <row r="11102" spans="1:4" ht="15" x14ac:dyDescent="0.25">
      <c r="A11102" s="264"/>
      <c r="B11102" s="49"/>
      <c r="C11102" s="264"/>
      <c r="D11102" s="264"/>
    </row>
    <row r="11103" spans="1:4" ht="15" x14ac:dyDescent="0.25">
      <c r="A11103" s="264"/>
      <c r="B11103" s="49"/>
      <c r="C11103" s="264"/>
      <c r="D11103" s="264"/>
    </row>
    <row r="11104" spans="1:4" ht="15" x14ac:dyDescent="0.25">
      <c r="A11104" s="264"/>
      <c r="B11104" s="49"/>
      <c r="C11104" s="264"/>
      <c r="D11104" s="264"/>
    </row>
    <row r="11105" spans="1:4" ht="15" x14ac:dyDescent="0.25">
      <c r="A11105" s="264"/>
      <c r="B11105" s="49"/>
      <c r="C11105" s="264"/>
      <c r="D11105" s="264"/>
    </row>
    <row r="11106" spans="1:4" ht="15" x14ac:dyDescent="0.25">
      <c r="A11106" s="264"/>
      <c r="B11106" s="49"/>
      <c r="C11106" s="264"/>
      <c r="D11106" s="264"/>
    </row>
    <row r="11107" spans="1:4" ht="15" x14ac:dyDescent="0.25">
      <c r="A11107" s="264"/>
      <c r="B11107" s="49"/>
      <c r="C11107" s="264"/>
      <c r="D11107" s="264"/>
    </row>
    <row r="11108" spans="1:4" ht="15" x14ac:dyDescent="0.25">
      <c r="A11108" s="264"/>
      <c r="B11108" s="49"/>
      <c r="C11108" s="264"/>
      <c r="D11108" s="264"/>
    </row>
    <row r="11109" spans="1:4" ht="15" x14ac:dyDescent="0.25">
      <c r="A11109" s="264"/>
      <c r="B11109" s="49"/>
      <c r="C11109" s="264"/>
      <c r="D11109" s="264"/>
    </row>
    <row r="11110" spans="1:4" ht="15" x14ac:dyDescent="0.25">
      <c r="A11110" s="264"/>
      <c r="B11110" s="49"/>
      <c r="C11110" s="264"/>
      <c r="D11110" s="264"/>
    </row>
    <row r="11111" spans="1:4" ht="15" x14ac:dyDescent="0.25">
      <c r="A11111" s="264"/>
      <c r="B11111" s="49"/>
      <c r="C11111" s="264"/>
      <c r="D11111" s="264"/>
    </row>
    <row r="11112" spans="1:4" ht="15" x14ac:dyDescent="0.25">
      <c r="A11112" s="264"/>
      <c r="B11112" s="49"/>
      <c r="C11112" s="264"/>
      <c r="D11112" s="264"/>
    </row>
    <row r="11113" spans="1:4" ht="15" x14ac:dyDescent="0.25">
      <c r="A11113" s="264"/>
      <c r="B11113" s="49"/>
      <c r="C11113" s="264"/>
      <c r="D11113" s="264"/>
    </row>
    <row r="11114" spans="1:4" ht="15" x14ac:dyDescent="0.25">
      <c r="A11114" s="264"/>
      <c r="B11114" s="49"/>
      <c r="C11114" s="264"/>
      <c r="D11114" s="264"/>
    </row>
    <row r="11115" spans="1:4" ht="15" x14ac:dyDescent="0.25">
      <c r="A11115" s="264"/>
      <c r="B11115" s="49"/>
      <c r="C11115" s="264"/>
      <c r="D11115" s="264"/>
    </row>
    <row r="11116" spans="1:4" ht="15" x14ac:dyDescent="0.25">
      <c r="A11116" s="264"/>
      <c r="B11116" s="49"/>
      <c r="C11116" s="264"/>
      <c r="D11116" s="264"/>
    </row>
    <row r="11117" spans="1:4" ht="15" x14ac:dyDescent="0.25">
      <c r="A11117" s="264"/>
      <c r="B11117" s="49"/>
      <c r="C11117" s="264"/>
      <c r="D11117" s="264"/>
    </row>
    <row r="11118" spans="1:4" ht="15" x14ac:dyDescent="0.25">
      <c r="A11118" s="264"/>
      <c r="B11118" s="49"/>
      <c r="C11118" s="264"/>
      <c r="D11118" s="264"/>
    </row>
    <row r="11119" spans="1:4" ht="15" x14ac:dyDescent="0.25">
      <c r="A11119" s="264"/>
      <c r="B11119" s="49"/>
      <c r="C11119" s="264"/>
      <c r="D11119" s="264"/>
    </row>
    <row r="11120" spans="1:4" ht="15" x14ac:dyDescent="0.25">
      <c r="A11120" s="264"/>
      <c r="B11120" s="49"/>
      <c r="C11120" s="264"/>
      <c r="D11120" s="264"/>
    </row>
    <row r="11121" spans="1:4" ht="15" x14ac:dyDescent="0.25">
      <c r="A11121" s="264"/>
      <c r="B11121" s="49"/>
      <c r="C11121" s="264"/>
      <c r="D11121" s="264"/>
    </row>
    <row r="11122" spans="1:4" ht="15" x14ac:dyDescent="0.25">
      <c r="A11122" s="264"/>
      <c r="B11122" s="49"/>
      <c r="C11122" s="264"/>
      <c r="D11122" s="264"/>
    </row>
    <row r="11123" spans="1:4" ht="15" x14ac:dyDescent="0.25">
      <c r="A11123" s="264"/>
      <c r="B11123" s="49"/>
      <c r="C11123" s="264"/>
      <c r="D11123" s="264"/>
    </row>
    <row r="11124" spans="1:4" ht="15" x14ac:dyDescent="0.25">
      <c r="A11124" s="264"/>
      <c r="B11124" s="49"/>
      <c r="C11124" s="264"/>
      <c r="D11124" s="264"/>
    </row>
    <row r="11125" spans="1:4" ht="15" x14ac:dyDescent="0.25">
      <c r="A11125" s="264"/>
      <c r="B11125" s="49"/>
      <c r="C11125" s="264"/>
      <c r="D11125" s="264"/>
    </row>
    <row r="11126" spans="1:4" ht="15" x14ac:dyDescent="0.25">
      <c r="A11126" s="264"/>
      <c r="B11126" s="49"/>
      <c r="C11126" s="264"/>
      <c r="D11126" s="273"/>
    </row>
    <row r="11127" spans="1:4" ht="15" x14ac:dyDescent="0.25">
      <c r="A11127" s="264"/>
      <c r="B11127" s="49"/>
      <c r="C11127" s="264"/>
      <c r="D11127" s="273"/>
    </row>
    <row r="11128" spans="1:4" ht="15" x14ac:dyDescent="0.25">
      <c r="A11128" s="264"/>
      <c r="B11128" s="49"/>
      <c r="C11128" s="264"/>
      <c r="D11128" s="273"/>
    </row>
    <row r="11129" spans="1:4" ht="15" x14ac:dyDescent="0.25">
      <c r="A11129" s="264"/>
      <c r="B11129" s="49"/>
      <c r="C11129" s="264"/>
      <c r="D11129" s="273"/>
    </row>
    <row r="11130" spans="1:4" ht="15" x14ac:dyDescent="0.25">
      <c r="A11130" s="264"/>
      <c r="B11130" s="49"/>
      <c r="C11130" s="264"/>
      <c r="D11130" s="273"/>
    </row>
    <row r="11131" spans="1:4" ht="15" x14ac:dyDescent="0.25">
      <c r="A11131" s="264"/>
      <c r="B11131" s="49"/>
      <c r="C11131" s="264"/>
      <c r="D11131" s="273"/>
    </row>
    <row r="11132" spans="1:4" ht="15" x14ac:dyDescent="0.25">
      <c r="A11132" s="264"/>
      <c r="B11132" s="49"/>
      <c r="C11132" s="264"/>
      <c r="D11132" s="264"/>
    </row>
    <row r="11133" spans="1:4" ht="15" x14ac:dyDescent="0.25">
      <c r="A11133" s="264"/>
      <c r="B11133" s="49"/>
      <c r="C11133" s="264"/>
      <c r="D11133" s="264"/>
    </row>
    <row r="11134" spans="1:4" ht="15" x14ac:dyDescent="0.25">
      <c r="A11134" s="264"/>
      <c r="B11134" s="49"/>
      <c r="C11134" s="264"/>
      <c r="D11134" s="264"/>
    </row>
    <row r="11135" spans="1:4" ht="15" x14ac:dyDescent="0.25">
      <c r="A11135" s="264"/>
      <c r="B11135" s="49"/>
      <c r="C11135" s="264"/>
      <c r="D11135" s="264"/>
    </row>
    <row r="11136" spans="1:4" ht="15" x14ac:dyDescent="0.25">
      <c r="A11136" s="264"/>
      <c r="B11136" s="49"/>
      <c r="C11136" s="264"/>
      <c r="D11136" s="264"/>
    </row>
    <row r="11137" spans="1:4" ht="15" x14ac:dyDescent="0.25">
      <c r="A11137" s="264"/>
      <c r="B11137" s="49"/>
      <c r="C11137" s="264"/>
      <c r="D11137" s="264"/>
    </row>
    <row r="11138" spans="1:4" ht="15" x14ac:dyDescent="0.25">
      <c r="A11138" s="264"/>
      <c r="B11138" s="49"/>
      <c r="C11138" s="264"/>
      <c r="D11138" s="264"/>
    </row>
    <row r="11139" spans="1:4" ht="15" x14ac:dyDescent="0.25">
      <c r="A11139" s="264"/>
      <c r="B11139" s="49"/>
      <c r="C11139" s="264"/>
      <c r="D11139" s="264"/>
    </row>
    <row r="11140" spans="1:4" ht="15" x14ac:dyDescent="0.25">
      <c r="A11140" s="264"/>
      <c r="B11140" s="49"/>
      <c r="C11140" s="264"/>
      <c r="D11140" s="264"/>
    </row>
    <row r="11141" spans="1:4" ht="15" x14ac:dyDescent="0.25">
      <c r="A11141" s="264"/>
      <c r="B11141" s="49"/>
      <c r="C11141" s="264"/>
      <c r="D11141" s="264"/>
    </row>
    <row r="11142" spans="1:4" ht="15" x14ac:dyDescent="0.25">
      <c r="A11142" s="264"/>
      <c r="B11142" s="49"/>
      <c r="C11142" s="264"/>
      <c r="D11142" s="264"/>
    </row>
    <row r="11143" spans="1:4" ht="15" x14ac:dyDescent="0.25">
      <c r="A11143" s="264"/>
      <c r="B11143" s="49"/>
      <c r="C11143" s="264"/>
      <c r="D11143" s="264"/>
    </row>
    <row r="11144" spans="1:4" ht="15" x14ac:dyDescent="0.25">
      <c r="A11144" s="264"/>
      <c r="B11144" s="49"/>
      <c r="C11144" s="264"/>
      <c r="D11144" s="264"/>
    </row>
    <row r="11145" spans="1:4" ht="15" x14ac:dyDescent="0.25">
      <c r="A11145" s="264"/>
      <c r="B11145" s="49"/>
      <c r="C11145" s="264"/>
      <c r="D11145" s="264"/>
    </row>
    <row r="11146" spans="1:4" ht="15" x14ac:dyDescent="0.25">
      <c r="A11146" s="264"/>
      <c r="B11146" s="49"/>
      <c r="C11146" s="264"/>
      <c r="D11146" s="264"/>
    </row>
    <row r="11147" spans="1:4" ht="15" x14ac:dyDescent="0.25">
      <c r="A11147" s="264"/>
      <c r="B11147" s="49"/>
      <c r="C11147" s="264"/>
      <c r="D11147" s="264"/>
    </row>
    <row r="11148" spans="1:4" ht="15" x14ac:dyDescent="0.25">
      <c r="A11148" s="264"/>
      <c r="B11148" s="49"/>
      <c r="C11148" s="264"/>
      <c r="D11148" s="264"/>
    </row>
    <row r="11149" spans="1:4" ht="15" x14ac:dyDescent="0.25">
      <c r="A11149" s="264"/>
      <c r="B11149" s="49"/>
      <c r="C11149" s="264"/>
      <c r="D11149" s="264"/>
    </row>
    <row r="11150" spans="1:4" ht="15" x14ac:dyDescent="0.25">
      <c r="A11150" s="264"/>
      <c r="B11150" s="49"/>
      <c r="C11150" s="264"/>
      <c r="D11150" s="264"/>
    </row>
    <row r="11151" spans="1:4" ht="15" x14ac:dyDescent="0.25">
      <c r="A11151" s="264"/>
      <c r="B11151" s="49"/>
      <c r="C11151" s="264"/>
      <c r="D11151" s="264"/>
    </row>
    <row r="11152" spans="1:4" ht="15" x14ac:dyDescent="0.25">
      <c r="A11152" s="264"/>
      <c r="B11152" s="49"/>
      <c r="C11152" s="264"/>
      <c r="D11152" s="264"/>
    </row>
    <row r="11153" spans="1:4" ht="15" x14ac:dyDescent="0.25">
      <c r="A11153" s="264"/>
      <c r="B11153" s="49"/>
      <c r="C11153" s="264"/>
      <c r="D11153" s="264"/>
    </row>
    <row r="11154" spans="1:4" ht="15" x14ac:dyDescent="0.25">
      <c r="A11154" s="264"/>
      <c r="B11154" s="49"/>
      <c r="C11154" s="264"/>
      <c r="D11154" s="264"/>
    </row>
    <row r="11155" spans="1:4" ht="15" x14ac:dyDescent="0.25">
      <c r="A11155" s="264"/>
      <c r="B11155" s="49"/>
      <c r="C11155" s="264"/>
      <c r="D11155" s="264"/>
    </row>
    <row r="11156" spans="1:4" ht="15" x14ac:dyDescent="0.25">
      <c r="A11156" s="264"/>
      <c r="B11156" s="49"/>
      <c r="C11156" s="264"/>
      <c r="D11156" s="264"/>
    </row>
    <row r="11157" spans="1:4" ht="15" x14ac:dyDescent="0.25">
      <c r="A11157" s="264"/>
      <c r="B11157" s="49"/>
      <c r="C11157" s="264"/>
      <c r="D11157" s="264"/>
    </row>
    <row r="11158" spans="1:4" ht="15" x14ac:dyDescent="0.25">
      <c r="A11158" s="264"/>
      <c r="B11158" s="49"/>
      <c r="C11158" s="264"/>
      <c r="D11158" s="264"/>
    </row>
    <row r="11159" spans="1:4" ht="15" x14ac:dyDescent="0.25">
      <c r="A11159" s="264"/>
      <c r="B11159" s="49"/>
      <c r="C11159" s="264"/>
      <c r="D11159" s="264"/>
    </row>
    <row r="11160" spans="1:4" ht="15" x14ac:dyDescent="0.25">
      <c r="A11160" s="264"/>
      <c r="B11160" s="49"/>
      <c r="C11160" s="264"/>
      <c r="D11160" s="264"/>
    </row>
    <row r="11161" spans="1:4" ht="15" x14ac:dyDescent="0.25">
      <c r="A11161" s="264"/>
      <c r="B11161" s="49"/>
      <c r="C11161" s="264"/>
      <c r="D11161" s="264"/>
    </row>
    <row r="11162" spans="1:4" ht="15" x14ac:dyDescent="0.25">
      <c r="A11162" s="264"/>
      <c r="B11162" s="49"/>
      <c r="C11162" s="264"/>
      <c r="D11162" s="264"/>
    </row>
    <row r="11163" spans="1:4" ht="15" x14ac:dyDescent="0.25">
      <c r="A11163" s="264"/>
      <c r="B11163" s="49"/>
      <c r="C11163" s="264"/>
      <c r="D11163" s="273"/>
    </row>
    <row r="11164" spans="1:4" ht="15" x14ac:dyDescent="0.25">
      <c r="A11164" s="264"/>
      <c r="B11164" s="49"/>
      <c r="C11164" s="264"/>
      <c r="D11164" s="273"/>
    </row>
    <row r="11165" spans="1:4" ht="15" x14ac:dyDescent="0.25">
      <c r="A11165" s="264"/>
      <c r="B11165" s="49"/>
      <c r="C11165" s="264"/>
      <c r="D11165" s="273"/>
    </row>
    <row r="11166" spans="1:4" ht="15" x14ac:dyDescent="0.25">
      <c r="A11166" s="264"/>
      <c r="B11166" s="49"/>
      <c r="C11166" s="264"/>
      <c r="D11166" s="273"/>
    </row>
    <row r="11167" spans="1:4" ht="15" x14ac:dyDescent="0.25">
      <c r="A11167" s="264"/>
      <c r="B11167" s="49"/>
      <c r="C11167" s="264"/>
      <c r="D11167" s="273"/>
    </row>
    <row r="11168" spans="1:4" ht="15" x14ac:dyDescent="0.25">
      <c r="A11168" s="264"/>
      <c r="B11168" s="49"/>
      <c r="C11168" s="264"/>
      <c r="D11168" s="273"/>
    </row>
    <row r="11169" spans="1:4" ht="15" x14ac:dyDescent="0.25">
      <c r="A11169" s="264"/>
      <c r="B11169" s="49"/>
      <c r="C11169" s="264"/>
      <c r="D11169" s="273"/>
    </row>
    <row r="11170" spans="1:4" ht="15" x14ac:dyDescent="0.25">
      <c r="A11170" s="264"/>
      <c r="B11170" s="49"/>
      <c r="C11170" s="264"/>
      <c r="D11170" s="264"/>
    </row>
    <row r="11171" spans="1:4" ht="15" x14ac:dyDescent="0.25">
      <c r="A11171" s="264"/>
      <c r="B11171" s="49"/>
      <c r="C11171" s="264"/>
      <c r="D11171" s="264"/>
    </row>
    <row r="11172" spans="1:4" ht="15" x14ac:dyDescent="0.25">
      <c r="A11172" s="264"/>
      <c r="B11172" s="49"/>
      <c r="C11172" s="264"/>
      <c r="D11172" s="264"/>
    </row>
    <row r="11173" spans="1:4" ht="15" x14ac:dyDescent="0.25">
      <c r="A11173" s="264"/>
      <c r="B11173" s="49"/>
      <c r="C11173" s="264"/>
      <c r="D11173" s="264"/>
    </row>
    <row r="11174" spans="1:4" ht="15" x14ac:dyDescent="0.25">
      <c r="A11174" s="264"/>
      <c r="B11174" s="49"/>
      <c r="C11174" s="264"/>
      <c r="D11174" s="264"/>
    </row>
    <row r="11175" spans="1:4" ht="15" x14ac:dyDescent="0.25">
      <c r="A11175" s="264"/>
      <c r="B11175" s="49"/>
      <c r="C11175" s="264"/>
      <c r="D11175" s="264"/>
    </row>
    <row r="11176" spans="1:4" ht="15" x14ac:dyDescent="0.25">
      <c r="A11176" s="264"/>
      <c r="B11176" s="49"/>
      <c r="C11176" s="264"/>
      <c r="D11176" s="264"/>
    </row>
    <row r="11177" spans="1:4" ht="15" x14ac:dyDescent="0.25">
      <c r="A11177" s="264"/>
      <c r="B11177" s="49"/>
      <c r="C11177" s="264"/>
      <c r="D11177" s="264"/>
    </row>
    <row r="11178" spans="1:4" ht="15" x14ac:dyDescent="0.25">
      <c r="A11178" s="264"/>
      <c r="B11178" s="49"/>
      <c r="C11178" s="264"/>
      <c r="D11178" s="264"/>
    </row>
    <row r="11179" spans="1:4" ht="15" x14ac:dyDescent="0.25">
      <c r="A11179" s="264"/>
      <c r="B11179" s="49"/>
      <c r="C11179" s="264"/>
      <c r="D11179" s="264"/>
    </row>
    <row r="11180" spans="1:4" ht="15" x14ac:dyDescent="0.25">
      <c r="A11180" s="264"/>
      <c r="B11180" s="49"/>
      <c r="C11180" s="264"/>
      <c r="D11180" s="264"/>
    </row>
    <row r="11181" spans="1:4" ht="15" x14ac:dyDescent="0.25">
      <c r="A11181" s="264"/>
      <c r="B11181" s="49"/>
      <c r="C11181" s="264"/>
      <c r="D11181" s="264"/>
    </row>
    <row r="11182" spans="1:4" ht="15" x14ac:dyDescent="0.25">
      <c r="A11182" s="264"/>
      <c r="B11182" s="49"/>
      <c r="C11182" s="264"/>
      <c r="D11182" s="264"/>
    </row>
    <row r="11183" spans="1:4" ht="15" x14ac:dyDescent="0.25">
      <c r="A11183" s="264"/>
      <c r="B11183" s="49"/>
      <c r="C11183" s="264"/>
      <c r="D11183" s="264"/>
    </row>
    <row r="11184" spans="1:4" ht="15" x14ac:dyDescent="0.25">
      <c r="A11184" s="264"/>
      <c r="B11184" s="49"/>
      <c r="C11184" s="264"/>
      <c r="D11184" s="273"/>
    </row>
    <row r="11185" spans="1:4" ht="15" x14ac:dyDescent="0.25">
      <c r="A11185" s="264"/>
      <c r="B11185" s="49"/>
      <c r="C11185" s="264"/>
      <c r="D11185" s="273"/>
    </row>
    <row r="11186" spans="1:4" ht="15" x14ac:dyDescent="0.25">
      <c r="A11186" s="264"/>
      <c r="B11186" s="49"/>
      <c r="C11186" s="264"/>
      <c r="D11186" s="273"/>
    </row>
    <row r="11187" spans="1:4" ht="15" x14ac:dyDescent="0.25">
      <c r="A11187" s="264"/>
      <c r="B11187" s="49"/>
      <c r="C11187" s="264"/>
      <c r="D11187" s="273"/>
    </row>
    <row r="11188" spans="1:4" ht="15" x14ac:dyDescent="0.25">
      <c r="A11188" s="264"/>
      <c r="B11188" s="49"/>
      <c r="C11188" s="264"/>
      <c r="D11188" s="273"/>
    </row>
    <row r="11189" spans="1:4" ht="15" x14ac:dyDescent="0.25">
      <c r="A11189" s="264"/>
      <c r="B11189" s="49"/>
      <c r="C11189" s="264"/>
      <c r="D11189" s="273"/>
    </row>
    <row r="11190" spans="1:4" ht="15" x14ac:dyDescent="0.25">
      <c r="A11190" s="264"/>
      <c r="B11190" s="49"/>
      <c r="C11190" s="264"/>
      <c r="D11190" s="273"/>
    </row>
    <row r="11191" spans="1:4" ht="15" x14ac:dyDescent="0.25">
      <c r="A11191" s="264"/>
      <c r="B11191" s="49"/>
      <c r="C11191" s="264"/>
      <c r="D11191" s="273"/>
    </row>
    <row r="11192" spans="1:4" ht="15" x14ac:dyDescent="0.25">
      <c r="A11192" s="264"/>
      <c r="B11192" s="49"/>
      <c r="C11192" s="264"/>
      <c r="D11192" s="273"/>
    </row>
    <row r="11193" spans="1:4" ht="15" x14ac:dyDescent="0.25">
      <c r="A11193" s="264"/>
      <c r="B11193" s="49"/>
      <c r="C11193" s="264"/>
      <c r="D11193" s="273"/>
    </row>
    <row r="11194" spans="1:4" ht="15" x14ac:dyDescent="0.25">
      <c r="A11194" s="264"/>
      <c r="B11194" s="49"/>
      <c r="C11194" s="264"/>
      <c r="D11194" s="273"/>
    </row>
    <row r="11195" spans="1:4" ht="15" x14ac:dyDescent="0.25">
      <c r="A11195" s="264"/>
      <c r="B11195" s="49"/>
      <c r="C11195" s="264"/>
      <c r="D11195" s="273"/>
    </row>
    <row r="11196" spans="1:4" ht="15" x14ac:dyDescent="0.25">
      <c r="A11196" s="264"/>
      <c r="B11196" s="49"/>
      <c r="C11196" s="264"/>
      <c r="D11196" s="273"/>
    </row>
    <row r="11197" spans="1:4" ht="15" x14ac:dyDescent="0.25">
      <c r="A11197" s="264"/>
      <c r="B11197" s="49"/>
      <c r="C11197" s="264"/>
      <c r="D11197" s="273"/>
    </row>
    <row r="11198" spans="1:4" ht="15" x14ac:dyDescent="0.25">
      <c r="A11198" s="264"/>
      <c r="B11198" s="49"/>
      <c r="C11198" s="264"/>
      <c r="D11198" s="273"/>
    </row>
    <row r="11199" spans="1:4" ht="15" x14ac:dyDescent="0.25">
      <c r="A11199" s="264"/>
      <c r="B11199" s="49"/>
      <c r="C11199" s="264"/>
      <c r="D11199" s="273"/>
    </row>
    <row r="11200" spans="1:4" ht="15" x14ac:dyDescent="0.25">
      <c r="A11200" s="264"/>
      <c r="B11200" s="49"/>
      <c r="C11200" s="264"/>
      <c r="D11200" s="273"/>
    </row>
    <row r="11201" spans="1:4" ht="15" x14ac:dyDescent="0.25">
      <c r="A11201" s="264"/>
      <c r="B11201" s="49"/>
      <c r="C11201" s="264"/>
      <c r="D11201" s="273"/>
    </row>
    <row r="11202" spans="1:4" ht="15" x14ac:dyDescent="0.25">
      <c r="A11202" s="264"/>
      <c r="B11202" s="49"/>
      <c r="C11202" s="264"/>
      <c r="D11202" s="273"/>
    </row>
    <row r="11203" spans="1:4" ht="15" x14ac:dyDescent="0.25">
      <c r="A11203" s="264"/>
      <c r="B11203" s="49"/>
      <c r="C11203" s="264"/>
      <c r="D11203" s="273"/>
    </row>
    <row r="11204" spans="1:4" ht="15" x14ac:dyDescent="0.25">
      <c r="A11204" s="264"/>
      <c r="B11204" s="49"/>
      <c r="C11204" s="264"/>
      <c r="D11204" s="273"/>
    </row>
    <row r="11205" spans="1:4" ht="15" x14ac:dyDescent="0.25">
      <c r="A11205" s="264"/>
      <c r="B11205" s="49"/>
      <c r="C11205" s="264"/>
      <c r="D11205" s="273"/>
    </row>
    <row r="11206" spans="1:4" ht="15" x14ac:dyDescent="0.25">
      <c r="A11206" s="264"/>
      <c r="B11206" s="49"/>
      <c r="C11206" s="264"/>
      <c r="D11206" s="273"/>
    </row>
    <row r="11207" spans="1:4" ht="15" x14ac:dyDescent="0.25">
      <c r="A11207" s="264"/>
      <c r="B11207" s="49"/>
      <c r="C11207" s="264"/>
      <c r="D11207" s="273"/>
    </row>
    <row r="11208" spans="1:4" ht="15" x14ac:dyDescent="0.25">
      <c r="A11208" s="264"/>
      <c r="B11208" s="49"/>
      <c r="C11208" s="264"/>
      <c r="D11208" s="273"/>
    </row>
    <row r="11209" spans="1:4" ht="15" x14ac:dyDescent="0.25">
      <c r="A11209" s="264"/>
      <c r="B11209" s="49"/>
      <c r="C11209" s="264"/>
      <c r="D11209" s="273"/>
    </row>
    <row r="11210" spans="1:4" ht="15" x14ac:dyDescent="0.25">
      <c r="A11210" s="264"/>
      <c r="B11210" s="49"/>
      <c r="C11210" s="264"/>
      <c r="D11210" s="264"/>
    </row>
    <row r="11211" spans="1:4" ht="15" x14ac:dyDescent="0.25">
      <c r="A11211" s="264"/>
      <c r="B11211" s="49"/>
      <c r="C11211" s="264"/>
      <c r="D11211" s="264"/>
    </row>
    <row r="11212" spans="1:4" ht="15" x14ac:dyDescent="0.25">
      <c r="A11212" s="264"/>
      <c r="B11212" s="49"/>
      <c r="C11212" s="264"/>
      <c r="D11212" s="264"/>
    </row>
    <row r="11213" spans="1:4" ht="15" x14ac:dyDescent="0.25">
      <c r="A11213" s="264"/>
      <c r="B11213" s="49"/>
      <c r="C11213" s="264"/>
      <c r="D11213" s="264"/>
    </row>
    <row r="11214" spans="1:4" ht="15" x14ac:dyDescent="0.25">
      <c r="A11214" s="264"/>
      <c r="B11214" s="49"/>
      <c r="C11214" s="264"/>
      <c r="D11214" s="264"/>
    </row>
    <row r="11215" spans="1:4" ht="15" x14ac:dyDescent="0.25">
      <c r="A11215" s="264"/>
      <c r="B11215" s="49"/>
      <c r="C11215" s="264"/>
      <c r="D11215" s="264"/>
    </row>
    <row r="11216" spans="1:4" ht="15" x14ac:dyDescent="0.25">
      <c r="A11216" s="264"/>
      <c r="B11216" s="49"/>
      <c r="C11216" s="264"/>
      <c r="D11216" s="264"/>
    </row>
    <row r="11217" spans="1:4" ht="15" x14ac:dyDescent="0.25">
      <c r="A11217" s="264"/>
      <c r="B11217" s="49"/>
      <c r="C11217" s="264"/>
      <c r="D11217" s="264"/>
    </row>
    <row r="11218" spans="1:4" ht="15" x14ac:dyDescent="0.25">
      <c r="A11218" s="264"/>
      <c r="B11218" s="49"/>
      <c r="C11218" s="264"/>
      <c r="D11218" s="264"/>
    </row>
    <row r="11219" spans="1:4" ht="15" x14ac:dyDescent="0.25">
      <c r="A11219" s="264"/>
      <c r="B11219" s="49"/>
      <c r="C11219" s="264"/>
      <c r="D11219" s="264"/>
    </row>
    <row r="11220" spans="1:4" ht="15" x14ac:dyDescent="0.25">
      <c r="A11220" s="264"/>
      <c r="B11220" s="49"/>
      <c r="C11220" s="264"/>
      <c r="D11220" s="264"/>
    </row>
    <row r="11221" spans="1:4" ht="15" x14ac:dyDescent="0.25">
      <c r="A11221" s="264"/>
      <c r="B11221" s="49"/>
      <c r="C11221" s="264"/>
      <c r="D11221" s="264"/>
    </row>
    <row r="11222" spans="1:4" ht="15" x14ac:dyDescent="0.25">
      <c r="A11222" s="264"/>
      <c r="B11222" s="49"/>
      <c r="C11222" s="264"/>
      <c r="D11222" s="264"/>
    </row>
    <row r="11223" spans="1:4" ht="15" x14ac:dyDescent="0.25">
      <c r="A11223" s="264"/>
      <c r="B11223" s="49"/>
      <c r="C11223" s="264"/>
      <c r="D11223" s="264"/>
    </row>
    <row r="11224" spans="1:4" ht="15" x14ac:dyDescent="0.25">
      <c r="A11224" s="264"/>
      <c r="B11224" s="49"/>
      <c r="C11224" s="264"/>
      <c r="D11224" s="264"/>
    </row>
    <row r="11225" spans="1:4" ht="15" x14ac:dyDescent="0.25">
      <c r="A11225" s="264"/>
      <c r="B11225" s="49"/>
      <c r="C11225" s="264"/>
      <c r="D11225" s="264"/>
    </row>
    <row r="11226" spans="1:4" ht="15" x14ac:dyDescent="0.25">
      <c r="A11226" s="264"/>
      <c r="B11226" s="49"/>
      <c r="C11226" s="264"/>
      <c r="D11226" s="264"/>
    </row>
    <row r="11227" spans="1:4" ht="15" x14ac:dyDescent="0.25">
      <c r="A11227" s="264"/>
      <c r="B11227" s="49"/>
      <c r="C11227" s="264"/>
      <c r="D11227" s="264"/>
    </row>
    <row r="11228" spans="1:4" ht="15" x14ac:dyDescent="0.25">
      <c r="A11228" s="264"/>
      <c r="B11228" s="49"/>
      <c r="C11228" s="264"/>
      <c r="D11228" s="264"/>
    </row>
    <row r="11229" spans="1:4" ht="15" x14ac:dyDescent="0.25">
      <c r="A11229" s="264"/>
      <c r="B11229" s="49"/>
      <c r="C11229" s="264"/>
      <c r="D11229" s="264"/>
    </row>
    <row r="11230" spans="1:4" ht="15" x14ac:dyDescent="0.25">
      <c r="A11230" s="264"/>
      <c r="B11230" s="49"/>
      <c r="C11230" s="264"/>
      <c r="D11230" s="264"/>
    </row>
    <row r="11231" spans="1:4" ht="15" x14ac:dyDescent="0.25">
      <c r="A11231" s="264"/>
      <c r="B11231" s="49"/>
      <c r="C11231" s="264"/>
      <c r="D11231" s="264"/>
    </row>
    <row r="11232" spans="1:4" ht="15" x14ac:dyDescent="0.25">
      <c r="A11232" s="264"/>
      <c r="B11232" s="49"/>
      <c r="C11232" s="264"/>
      <c r="D11232" s="264"/>
    </row>
    <row r="11233" spans="1:4" ht="15" x14ac:dyDescent="0.25">
      <c r="A11233" s="264"/>
      <c r="B11233" s="49"/>
      <c r="C11233" s="264"/>
      <c r="D11233" s="264"/>
    </row>
    <row r="11234" spans="1:4" ht="15" x14ac:dyDescent="0.25">
      <c r="A11234" s="264"/>
      <c r="B11234" s="49"/>
      <c r="C11234" s="264"/>
      <c r="D11234" s="264"/>
    </row>
    <row r="11235" spans="1:4" ht="15" x14ac:dyDescent="0.25">
      <c r="A11235" s="264"/>
      <c r="B11235" s="49"/>
      <c r="C11235" s="264"/>
      <c r="D11235" s="264"/>
    </row>
    <row r="11236" spans="1:4" ht="15" x14ac:dyDescent="0.25">
      <c r="A11236" s="264"/>
      <c r="B11236" s="49"/>
      <c r="C11236" s="264"/>
      <c r="D11236" s="264"/>
    </row>
    <row r="11237" spans="1:4" ht="15" x14ac:dyDescent="0.25">
      <c r="A11237" s="264"/>
      <c r="B11237" s="49"/>
      <c r="C11237" s="264"/>
      <c r="D11237" s="264"/>
    </row>
    <row r="11238" spans="1:4" ht="15" x14ac:dyDescent="0.25">
      <c r="A11238" s="264"/>
      <c r="B11238" s="49"/>
      <c r="C11238" s="264"/>
      <c r="D11238" s="264"/>
    </row>
    <row r="11239" spans="1:4" ht="15" x14ac:dyDescent="0.25">
      <c r="A11239" s="264"/>
      <c r="B11239" s="49"/>
      <c r="C11239" s="264"/>
      <c r="D11239" s="264"/>
    </row>
    <row r="11240" spans="1:4" ht="15" x14ac:dyDescent="0.25">
      <c r="A11240" s="264"/>
      <c r="B11240" s="49"/>
      <c r="C11240" s="264"/>
      <c r="D11240" s="264"/>
    </row>
    <row r="11241" spans="1:4" ht="15" x14ac:dyDescent="0.25">
      <c r="A11241" s="264"/>
      <c r="B11241" s="49"/>
      <c r="C11241" s="264"/>
      <c r="D11241" s="264"/>
    </row>
    <row r="11242" spans="1:4" ht="15" x14ac:dyDescent="0.25">
      <c r="A11242" s="264"/>
      <c r="B11242" s="49"/>
      <c r="C11242" s="264"/>
      <c r="D11242" s="264"/>
    </row>
    <row r="11243" spans="1:4" ht="15" x14ac:dyDescent="0.25">
      <c r="A11243" s="264"/>
      <c r="B11243" s="49"/>
      <c r="C11243" s="264"/>
      <c r="D11243" s="264"/>
    </row>
    <row r="11244" spans="1:4" ht="15" x14ac:dyDescent="0.25">
      <c r="A11244" s="264"/>
      <c r="B11244" s="49"/>
      <c r="C11244" s="264"/>
      <c r="D11244" s="264"/>
    </row>
    <row r="11245" spans="1:4" ht="15" x14ac:dyDescent="0.25">
      <c r="A11245" s="264"/>
      <c r="B11245" s="49"/>
      <c r="C11245" s="264"/>
      <c r="D11245" s="264"/>
    </row>
    <row r="11246" spans="1:4" ht="15" x14ac:dyDescent="0.25">
      <c r="A11246" s="264"/>
      <c r="B11246" s="49"/>
      <c r="C11246" s="264"/>
      <c r="D11246" s="264"/>
    </row>
    <row r="11247" spans="1:4" ht="15" x14ac:dyDescent="0.25">
      <c r="A11247" s="264"/>
      <c r="B11247" s="49"/>
      <c r="C11247" s="264"/>
      <c r="D11247" s="264"/>
    </row>
    <row r="11248" spans="1:4" ht="15" x14ac:dyDescent="0.25">
      <c r="A11248" s="264"/>
      <c r="B11248" s="49"/>
      <c r="C11248" s="264"/>
      <c r="D11248" s="264"/>
    </row>
    <row r="11249" spans="1:4" ht="15" x14ac:dyDescent="0.25">
      <c r="A11249" s="264"/>
      <c r="B11249" s="49"/>
      <c r="C11249" s="264"/>
      <c r="D11249" s="264"/>
    </row>
    <row r="11250" spans="1:4" ht="15" x14ac:dyDescent="0.25">
      <c r="A11250" s="264"/>
      <c r="B11250" s="49"/>
      <c r="C11250" s="264"/>
      <c r="D11250" s="264"/>
    </row>
    <row r="11251" spans="1:4" ht="15" x14ac:dyDescent="0.25">
      <c r="A11251" s="264"/>
      <c r="B11251" s="49"/>
      <c r="C11251" s="264"/>
      <c r="D11251" s="264"/>
    </row>
    <row r="11252" spans="1:4" ht="15" x14ac:dyDescent="0.25">
      <c r="A11252" s="264"/>
      <c r="B11252" s="49"/>
      <c r="C11252" s="264"/>
      <c r="D11252" s="264"/>
    </row>
    <row r="11253" spans="1:4" ht="15" x14ac:dyDescent="0.25">
      <c r="A11253" s="264"/>
      <c r="B11253" s="49"/>
      <c r="C11253" s="264"/>
      <c r="D11253" s="264"/>
    </row>
    <row r="11254" spans="1:4" ht="15" x14ac:dyDescent="0.25">
      <c r="A11254" s="264"/>
      <c r="B11254" s="49"/>
      <c r="C11254" s="264"/>
      <c r="D11254" s="264"/>
    </row>
    <row r="11255" spans="1:4" ht="15" x14ac:dyDescent="0.25">
      <c r="A11255" s="264"/>
      <c r="B11255" s="49"/>
      <c r="C11255" s="264"/>
      <c r="D11255" s="264"/>
    </row>
    <row r="11256" spans="1:4" ht="15" x14ac:dyDescent="0.25">
      <c r="A11256" s="264"/>
      <c r="B11256" s="49"/>
      <c r="C11256" s="264"/>
      <c r="D11256" s="264"/>
    </row>
    <row r="11257" spans="1:4" ht="15" x14ac:dyDescent="0.25">
      <c r="A11257" s="264"/>
      <c r="B11257" s="49"/>
      <c r="C11257" s="264"/>
      <c r="D11257" s="264"/>
    </row>
    <row r="11258" spans="1:4" ht="15" x14ac:dyDescent="0.25">
      <c r="A11258" s="264"/>
      <c r="B11258" s="49"/>
      <c r="C11258" s="264"/>
      <c r="D11258" s="264"/>
    </row>
    <row r="11259" spans="1:4" ht="15" x14ac:dyDescent="0.25">
      <c r="A11259" s="264"/>
      <c r="B11259" s="49"/>
      <c r="C11259" s="264"/>
      <c r="D11259" s="264"/>
    </row>
    <row r="11260" spans="1:4" ht="15" x14ac:dyDescent="0.25">
      <c r="A11260" s="264"/>
      <c r="B11260" s="49"/>
      <c r="C11260" s="264"/>
      <c r="D11260" s="264"/>
    </row>
    <row r="11261" spans="1:4" ht="15" x14ac:dyDescent="0.25">
      <c r="A11261" s="264"/>
      <c r="B11261" s="49"/>
      <c r="C11261" s="264"/>
      <c r="D11261" s="264"/>
    </row>
    <row r="11262" spans="1:4" ht="15" x14ac:dyDescent="0.25">
      <c r="A11262" s="264"/>
      <c r="B11262" s="49"/>
      <c r="C11262" s="264"/>
      <c r="D11262" s="264"/>
    </row>
    <row r="11263" spans="1:4" ht="15" x14ac:dyDescent="0.25">
      <c r="A11263" s="264"/>
      <c r="B11263" s="49"/>
      <c r="C11263" s="264"/>
      <c r="D11263" s="264"/>
    </row>
    <row r="11264" spans="1:4" ht="15" x14ac:dyDescent="0.25">
      <c r="A11264" s="264"/>
      <c r="B11264" s="49"/>
      <c r="C11264" s="264"/>
      <c r="D11264" s="264"/>
    </row>
    <row r="11265" spans="1:4" ht="15" x14ac:dyDescent="0.25">
      <c r="A11265" s="264"/>
      <c r="B11265" s="49"/>
      <c r="C11265" s="264"/>
      <c r="D11265" s="264"/>
    </row>
    <row r="11266" spans="1:4" ht="15" x14ac:dyDescent="0.25">
      <c r="A11266" s="264"/>
      <c r="B11266" s="49"/>
      <c r="C11266" s="264"/>
      <c r="D11266" s="264"/>
    </row>
    <row r="11267" spans="1:4" ht="15" x14ac:dyDescent="0.25">
      <c r="A11267" s="264"/>
      <c r="B11267" s="49"/>
      <c r="C11267" s="264"/>
      <c r="D11267" s="264"/>
    </row>
    <row r="11268" spans="1:4" ht="15" x14ac:dyDescent="0.25">
      <c r="A11268" s="264"/>
      <c r="B11268" s="49"/>
      <c r="C11268" s="264"/>
      <c r="D11268" s="264"/>
    </row>
    <row r="11269" spans="1:4" ht="15" x14ac:dyDescent="0.25">
      <c r="A11269" s="264"/>
      <c r="B11269" s="49"/>
      <c r="C11269" s="264"/>
      <c r="D11269" s="264"/>
    </row>
    <row r="11270" spans="1:4" ht="15" x14ac:dyDescent="0.25">
      <c r="A11270" s="264"/>
      <c r="B11270" s="49"/>
      <c r="C11270" s="264"/>
      <c r="D11270" s="264"/>
    </row>
    <row r="11271" spans="1:4" ht="15" x14ac:dyDescent="0.25">
      <c r="A11271" s="264"/>
      <c r="B11271" s="49"/>
      <c r="C11271" s="264"/>
      <c r="D11271" s="264"/>
    </row>
    <row r="11272" spans="1:4" ht="15" x14ac:dyDescent="0.25">
      <c r="A11272" s="264"/>
      <c r="B11272" s="49"/>
      <c r="C11272" s="264"/>
      <c r="D11272" s="264"/>
    </row>
    <row r="11273" spans="1:4" ht="15" x14ac:dyDescent="0.25">
      <c r="A11273" s="264"/>
      <c r="B11273" s="49"/>
      <c r="C11273" s="264"/>
      <c r="D11273" s="264"/>
    </row>
    <row r="11274" spans="1:4" ht="15" x14ac:dyDescent="0.25">
      <c r="A11274" s="264"/>
      <c r="B11274" s="49"/>
      <c r="C11274" s="264"/>
      <c r="D11274" s="264"/>
    </row>
    <row r="11275" spans="1:4" ht="15" x14ac:dyDescent="0.25">
      <c r="A11275" s="264"/>
      <c r="B11275" s="49"/>
      <c r="C11275" s="264"/>
      <c r="D11275" s="264"/>
    </row>
    <row r="11276" spans="1:4" ht="15" x14ac:dyDescent="0.25">
      <c r="A11276" s="264"/>
      <c r="B11276" s="49"/>
      <c r="C11276" s="264"/>
      <c r="D11276" s="264"/>
    </row>
    <row r="11277" spans="1:4" ht="15" x14ac:dyDescent="0.25">
      <c r="A11277" s="264"/>
      <c r="B11277" s="49"/>
      <c r="C11277" s="264"/>
      <c r="D11277" s="264"/>
    </row>
    <row r="11278" spans="1:4" ht="15" x14ac:dyDescent="0.25">
      <c r="A11278" s="264"/>
      <c r="B11278" s="49"/>
      <c r="C11278" s="264"/>
      <c r="D11278" s="264"/>
    </row>
    <row r="11279" spans="1:4" ht="15" x14ac:dyDescent="0.25">
      <c r="A11279" s="264"/>
      <c r="B11279" s="49"/>
      <c r="C11279" s="264"/>
      <c r="D11279" s="264"/>
    </row>
    <row r="11280" spans="1:4" ht="15" x14ac:dyDescent="0.25">
      <c r="A11280" s="264"/>
      <c r="B11280" s="49"/>
      <c r="C11280" s="264"/>
      <c r="D11280" s="264"/>
    </row>
    <row r="11281" spans="1:4" ht="15" x14ac:dyDescent="0.25">
      <c r="A11281" s="264"/>
      <c r="B11281" s="49"/>
      <c r="C11281" s="264"/>
      <c r="D11281" s="264"/>
    </row>
    <row r="11282" spans="1:4" ht="15" x14ac:dyDescent="0.25">
      <c r="A11282" s="264"/>
      <c r="B11282" s="49"/>
      <c r="C11282" s="264"/>
      <c r="D11282" s="264"/>
    </row>
    <row r="11283" spans="1:4" ht="15" x14ac:dyDescent="0.25">
      <c r="A11283" s="264"/>
      <c r="B11283" s="49"/>
      <c r="C11283" s="264"/>
      <c r="D11283" s="264"/>
    </row>
    <row r="11284" spans="1:4" ht="15" x14ac:dyDescent="0.25">
      <c r="A11284" s="264"/>
      <c r="B11284" s="49"/>
      <c r="C11284" s="264"/>
      <c r="D11284" s="264"/>
    </row>
    <row r="11285" spans="1:4" ht="15" x14ac:dyDescent="0.25">
      <c r="A11285" s="264"/>
      <c r="B11285" s="49"/>
      <c r="C11285" s="264"/>
      <c r="D11285" s="264"/>
    </row>
    <row r="11286" spans="1:4" ht="15" x14ac:dyDescent="0.25">
      <c r="A11286" s="264"/>
      <c r="B11286" s="49"/>
      <c r="C11286" s="264"/>
      <c r="D11286" s="264"/>
    </row>
    <row r="11287" spans="1:4" ht="15" x14ac:dyDescent="0.25">
      <c r="A11287" s="264"/>
      <c r="B11287" s="49"/>
      <c r="C11287" s="264"/>
      <c r="D11287" s="264"/>
    </row>
    <row r="11288" spans="1:4" ht="15" x14ac:dyDescent="0.25">
      <c r="A11288" s="264"/>
      <c r="B11288" s="49"/>
      <c r="C11288" s="264"/>
      <c r="D11288" s="264"/>
    </row>
    <row r="11289" spans="1:4" ht="15" x14ac:dyDescent="0.25">
      <c r="A11289" s="264"/>
      <c r="B11289" s="49"/>
      <c r="C11289" s="264"/>
      <c r="D11289" s="264"/>
    </row>
    <row r="11290" spans="1:4" ht="15" x14ac:dyDescent="0.25">
      <c r="A11290" s="264"/>
      <c r="B11290" s="49"/>
      <c r="C11290" s="264"/>
      <c r="D11290" s="264"/>
    </row>
    <row r="11291" spans="1:4" ht="15" x14ac:dyDescent="0.25">
      <c r="A11291" s="264"/>
      <c r="B11291" s="49"/>
      <c r="C11291" s="264"/>
      <c r="D11291" s="264"/>
    </row>
    <row r="11292" spans="1:4" ht="15" x14ac:dyDescent="0.25">
      <c r="A11292" s="264"/>
      <c r="B11292" s="49"/>
      <c r="C11292" s="264"/>
      <c r="D11292" s="264"/>
    </row>
    <row r="11293" spans="1:4" ht="15" x14ac:dyDescent="0.25">
      <c r="A11293" s="264"/>
      <c r="B11293" s="49"/>
      <c r="C11293" s="264"/>
      <c r="D11293" s="264"/>
    </row>
    <row r="11294" spans="1:4" ht="15" x14ac:dyDescent="0.25">
      <c r="A11294" s="264"/>
      <c r="B11294" s="49"/>
      <c r="C11294" s="264"/>
      <c r="D11294" s="264"/>
    </row>
    <row r="11295" spans="1:4" ht="15" x14ac:dyDescent="0.25">
      <c r="A11295" s="264"/>
      <c r="B11295" s="49"/>
      <c r="C11295" s="264"/>
      <c r="D11295" s="264"/>
    </row>
    <row r="11296" spans="1:4" ht="15" x14ac:dyDescent="0.25">
      <c r="A11296" s="264"/>
      <c r="B11296" s="49"/>
      <c r="C11296" s="264"/>
      <c r="D11296" s="264"/>
    </row>
    <row r="11297" spans="1:4" ht="15" x14ac:dyDescent="0.25">
      <c r="A11297" s="264"/>
      <c r="B11297" s="49"/>
      <c r="C11297" s="264"/>
      <c r="D11297" s="264"/>
    </row>
    <row r="11298" spans="1:4" ht="15" x14ac:dyDescent="0.25">
      <c r="A11298" s="264"/>
      <c r="B11298" s="49"/>
      <c r="C11298" s="264"/>
      <c r="D11298" s="264"/>
    </row>
    <row r="11299" spans="1:4" ht="15" x14ac:dyDescent="0.25">
      <c r="A11299" s="264"/>
      <c r="B11299" s="49"/>
      <c r="C11299" s="264"/>
      <c r="D11299" s="264"/>
    </row>
    <row r="11300" spans="1:4" ht="15" x14ac:dyDescent="0.25">
      <c r="A11300" s="264"/>
      <c r="B11300" s="49"/>
      <c r="C11300" s="264"/>
      <c r="D11300" s="264"/>
    </row>
    <row r="11301" spans="1:4" ht="15" x14ac:dyDescent="0.25">
      <c r="A11301" s="264"/>
      <c r="B11301" s="49"/>
      <c r="C11301" s="264"/>
      <c r="D11301" s="264"/>
    </row>
    <row r="11302" spans="1:4" ht="15" x14ac:dyDescent="0.25">
      <c r="A11302" s="264"/>
      <c r="B11302" s="49"/>
      <c r="C11302" s="264"/>
      <c r="D11302" s="264"/>
    </row>
    <row r="11303" spans="1:4" ht="15" x14ac:dyDescent="0.25">
      <c r="A11303" s="264"/>
      <c r="B11303" s="49"/>
      <c r="C11303" s="264"/>
      <c r="D11303" s="264"/>
    </row>
    <row r="11304" spans="1:4" ht="15" x14ac:dyDescent="0.25">
      <c r="A11304" s="264"/>
      <c r="B11304" s="49"/>
      <c r="C11304" s="264"/>
      <c r="D11304" s="264"/>
    </row>
    <row r="11305" spans="1:4" ht="15" x14ac:dyDescent="0.25">
      <c r="A11305" s="264"/>
      <c r="B11305" s="49"/>
      <c r="C11305" s="264"/>
      <c r="D11305" s="264"/>
    </row>
    <row r="11306" spans="1:4" ht="15" x14ac:dyDescent="0.25">
      <c r="A11306" s="264"/>
      <c r="B11306" s="49"/>
      <c r="C11306" s="264"/>
      <c r="D11306" s="264"/>
    </row>
    <row r="11307" spans="1:4" ht="15" x14ac:dyDescent="0.25">
      <c r="A11307" s="264"/>
      <c r="B11307" s="49"/>
      <c r="C11307" s="264"/>
      <c r="D11307" s="264"/>
    </row>
    <row r="11308" spans="1:4" ht="15" x14ac:dyDescent="0.25">
      <c r="A11308" s="264"/>
      <c r="B11308" s="49"/>
      <c r="C11308" s="264"/>
      <c r="D11308" s="264"/>
    </row>
    <row r="11309" spans="1:4" ht="15" x14ac:dyDescent="0.25">
      <c r="A11309" s="264"/>
      <c r="B11309" s="49"/>
      <c r="C11309" s="264"/>
      <c r="D11309" s="264"/>
    </row>
    <row r="11310" spans="1:4" ht="15" x14ac:dyDescent="0.25">
      <c r="A11310" s="264"/>
      <c r="B11310" s="49"/>
      <c r="C11310" s="264"/>
      <c r="D11310" s="264"/>
    </row>
    <row r="11311" spans="1:4" ht="15" x14ac:dyDescent="0.25">
      <c r="A11311" s="264"/>
      <c r="B11311" s="49"/>
      <c r="C11311" s="264"/>
      <c r="D11311" s="264"/>
    </row>
    <row r="11312" spans="1:4" ht="15" x14ac:dyDescent="0.25">
      <c r="A11312" s="264"/>
      <c r="B11312" s="49"/>
      <c r="C11312" s="264"/>
      <c r="D11312" s="264"/>
    </row>
    <row r="11313" spans="1:4" ht="15" x14ac:dyDescent="0.25">
      <c r="A11313" s="264"/>
      <c r="B11313" s="49"/>
      <c r="C11313" s="264"/>
      <c r="D11313" s="264"/>
    </row>
    <row r="11314" spans="1:4" ht="15" x14ac:dyDescent="0.25">
      <c r="A11314" s="264"/>
      <c r="B11314" s="49"/>
      <c r="C11314" s="264"/>
      <c r="D11314" s="264"/>
    </row>
    <row r="11315" spans="1:4" ht="15" x14ac:dyDescent="0.25">
      <c r="A11315" s="264"/>
      <c r="B11315" s="49"/>
      <c r="C11315" s="264"/>
      <c r="D11315" s="264"/>
    </row>
    <row r="11316" spans="1:4" ht="15" x14ac:dyDescent="0.25">
      <c r="A11316" s="264"/>
      <c r="B11316" s="49"/>
      <c r="C11316" s="264"/>
      <c r="D11316" s="264"/>
    </row>
    <row r="11317" spans="1:4" ht="15" x14ac:dyDescent="0.25">
      <c r="A11317" s="264"/>
      <c r="B11317" s="49"/>
      <c r="C11317" s="264"/>
      <c r="D11317" s="264"/>
    </row>
    <row r="11318" spans="1:4" ht="15" x14ac:dyDescent="0.25">
      <c r="A11318" s="264"/>
      <c r="B11318" s="49"/>
      <c r="C11318" s="264"/>
      <c r="D11318" s="264"/>
    </row>
    <row r="11319" spans="1:4" ht="15" x14ac:dyDescent="0.25">
      <c r="A11319" s="264"/>
      <c r="B11319" s="49"/>
      <c r="C11319" s="264"/>
      <c r="D11319" s="264"/>
    </row>
    <row r="11320" spans="1:4" ht="15" x14ac:dyDescent="0.25">
      <c r="A11320" s="264"/>
      <c r="B11320" s="49"/>
      <c r="C11320" s="264"/>
      <c r="D11320" s="264"/>
    </row>
    <row r="11321" spans="1:4" ht="15" x14ac:dyDescent="0.25">
      <c r="A11321" s="264"/>
      <c r="B11321" s="49"/>
      <c r="C11321" s="264"/>
      <c r="D11321" s="264"/>
    </row>
    <row r="11322" spans="1:4" ht="15" x14ac:dyDescent="0.25">
      <c r="A11322" s="264"/>
      <c r="B11322" s="49"/>
      <c r="C11322" s="264"/>
      <c r="D11322" s="264"/>
    </row>
    <row r="11323" spans="1:4" ht="15" x14ac:dyDescent="0.25">
      <c r="A11323" s="264"/>
      <c r="B11323" s="49"/>
      <c r="C11323" s="264"/>
      <c r="D11323" s="264"/>
    </row>
    <row r="11324" spans="1:4" ht="15" x14ac:dyDescent="0.25">
      <c r="A11324" s="264"/>
      <c r="B11324" s="49"/>
      <c r="C11324" s="264"/>
      <c r="D11324" s="264"/>
    </row>
    <row r="11325" spans="1:4" ht="15" x14ac:dyDescent="0.25">
      <c r="A11325" s="264"/>
      <c r="B11325" s="49"/>
      <c r="C11325" s="264"/>
      <c r="D11325" s="264"/>
    </row>
    <row r="11326" spans="1:4" ht="15" x14ac:dyDescent="0.25">
      <c r="A11326" s="264"/>
      <c r="B11326" s="49"/>
      <c r="C11326" s="264"/>
      <c r="D11326" s="264"/>
    </row>
    <row r="11327" spans="1:4" ht="15" x14ac:dyDescent="0.25">
      <c r="A11327" s="264"/>
      <c r="B11327" s="49"/>
      <c r="C11327" s="264"/>
      <c r="D11327" s="264"/>
    </row>
    <row r="11328" spans="1:4" ht="15" x14ac:dyDescent="0.25">
      <c r="A11328" s="264"/>
      <c r="B11328" s="49"/>
      <c r="C11328" s="264"/>
      <c r="D11328" s="264"/>
    </row>
    <row r="11329" spans="1:4" ht="15" x14ac:dyDescent="0.25">
      <c r="A11329" s="264"/>
      <c r="B11329" s="49"/>
      <c r="C11329" s="264"/>
      <c r="D11329" s="264"/>
    </row>
    <row r="11330" spans="1:4" ht="15" x14ac:dyDescent="0.25">
      <c r="A11330" s="264"/>
      <c r="B11330" s="49"/>
      <c r="C11330" s="264"/>
      <c r="D11330" s="264"/>
    </row>
    <row r="11331" spans="1:4" ht="15" x14ac:dyDescent="0.25">
      <c r="A11331" s="264"/>
      <c r="B11331" s="49"/>
      <c r="C11331" s="264"/>
      <c r="D11331" s="264"/>
    </row>
    <row r="11332" spans="1:4" ht="15" x14ac:dyDescent="0.25">
      <c r="A11332" s="264"/>
      <c r="B11332" s="49"/>
      <c r="C11332" s="264"/>
      <c r="D11332" s="264"/>
    </row>
    <row r="11333" spans="1:4" ht="15" x14ac:dyDescent="0.25">
      <c r="A11333" s="264"/>
      <c r="B11333" s="49"/>
      <c r="C11333" s="264"/>
      <c r="D11333" s="264"/>
    </row>
    <row r="11334" spans="1:4" ht="15" x14ac:dyDescent="0.25">
      <c r="A11334" s="264"/>
      <c r="B11334" s="49"/>
      <c r="C11334" s="264"/>
      <c r="D11334" s="264"/>
    </row>
    <row r="11335" spans="1:4" ht="15" x14ac:dyDescent="0.25">
      <c r="A11335" s="264"/>
      <c r="B11335" s="49"/>
      <c r="C11335" s="264"/>
      <c r="D11335" s="264"/>
    </row>
    <row r="11336" spans="1:4" ht="15" x14ac:dyDescent="0.25">
      <c r="A11336" s="264"/>
      <c r="B11336" s="49"/>
      <c r="C11336" s="264"/>
      <c r="D11336" s="264"/>
    </row>
    <row r="11337" spans="1:4" ht="15" x14ac:dyDescent="0.25">
      <c r="A11337" s="264"/>
      <c r="B11337" s="49"/>
      <c r="C11337" s="264"/>
      <c r="D11337" s="264"/>
    </row>
    <row r="11338" spans="1:4" ht="15" x14ac:dyDescent="0.25">
      <c r="A11338" s="264"/>
      <c r="B11338" s="49"/>
      <c r="C11338" s="264"/>
      <c r="D11338" s="264"/>
    </row>
    <row r="11339" spans="1:4" ht="15" x14ac:dyDescent="0.25">
      <c r="A11339" s="264"/>
      <c r="B11339" s="49"/>
      <c r="C11339" s="264"/>
      <c r="D11339" s="264"/>
    </row>
    <row r="11340" spans="1:4" ht="15" x14ac:dyDescent="0.25">
      <c r="A11340" s="264"/>
      <c r="B11340" s="49"/>
      <c r="C11340" s="264"/>
      <c r="D11340" s="264"/>
    </row>
    <row r="11341" spans="1:4" ht="15" x14ac:dyDescent="0.25">
      <c r="A11341" s="264"/>
      <c r="B11341" s="49"/>
      <c r="C11341" s="264"/>
      <c r="D11341" s="264"/>
    </row>
    <row r="11342" spans="1:4" ht="15" x14ac:dyDescent="0.25">
      <c r="A11342" s="264"/>
      <c r="B11342" s="49"/>
      <c r="C11342" s="264"/>
      <c r="D11342" s="264"/>
    </row>
    <row r="11343" spans="1:4" ht="15" x14ac:dyDescent="0.25">
      <c r="A11343" s="264"/>
      <c r="B11343" s="49"/>
      <c r="C11343" s="264"/>
      <c r="D11343" s="264"/>
    </row>
    <row r="11344" spans="1:4" ht="15" x14ac:dyDescent="0.25">
      <c r="A11344" s="264"/>
      <c r="B11344" s="49"/>
      <c r="C11344" s="264"/>
      <c r="D11344" s="264"/>
    </row>
    <row r="11345" spans="1:4" ht="15" x14ac:dyDescent="0.25">
      <c r="A11345" s="264"/>
      <c r="B11345" s="49"/>
      <c r="C11345" s="264"/>
      <c r="D11345" s="264"/>
    </row>
    <row r="11346" spans="1:4" ht="15" x14ac:dyDescent="0.25">
      <c r="A11346" s="264"/>
      <c r="B11346" s="49"/>
      <c r="C11346" s="264"/>
      <c r="D11346" s="264"/>
    </row>
    <row r="11347" spans="1:4" ht="15" x14ac:dyDescent="0.25">
      <c r="A11347" s="264"/>
      <c r="B11347" s="49"/>
      <c r="C11347" s="264"/>
      <c r="D11347" s="264"/>
    </row>
    <row r="11348" spans="1:4" ht="15" x14ac:dyDescent="0.25">
      <c r="A11348" s="264"/>
      <c r="B11348" s="49"/>
      <c r="C11348" s="264"/>
      <c r="D11348" s="264"/>
    </row>
    <row r="11349" spans="1:4" ht="15" x14ac:dyDescent="0.25">
      <c r="A11349" s="264"/>
      <c r="B11349" s="49"/>
      <c r="C11349" s="264"/>
      <c r="D11349" s="264"/>
    </row>
    <row r="11350" spans="1:4" ht="15" x14ac:dyDescent="0.25">
      <c r="A11350" s="264"/>
      <c r="B11350" s="49"/>
      <c r="C11350" s="264"/>
      <c r="D11350" s="264"/>
    </row>
    <row r="11351" spans="1:4" ht="15" x14ac:dyDescent="0.25">
      <c r="A11351" s="264"/>
      <c r="B11351" s="49"/>
      <c r="C11351" s="264"/>
      <c r="D11351" s="264"/>
    </row>
    <row r="11352" spans="1:4" ht="15" x14ac:dyDescent="0.25">
      <c r="A11352" s="264"/>
      <c r="B11352" s="49"/>
      <c r="C11352" s="264"/>
      <c r="D11352" s="264"/>
    </row>
    <row r="11353" spans="1:4" ht="15" x14ac:dyDescent="0.25">
      <c r="A11353" s="264"/>
      <c r="B11353" s="49"/>
      <c r="C11353" s="264"/>
      <c r="D11353" s="264"/>
    </row>
    <row r="11354" spans="1:4" ht="15" x14ac:dyDescent="0.25">
      <c r="A11354" s="264"/>
      <c r="B11354" s="49"/>
      <c r="C11354" s="264"/>
      <c r="D11354" s="264"/>
    </row>
    <row r="11355" spans="1:4" ht="15" x14ac:dyDescent="0.25">
      <c r="A11355" s="264"/>
      <c r="B11355" s="49"/>
      <c r="C11355" s="264"/>
      <c r="D11355" s="264"/>
    </row>
    <row r="11356" spans="1:4" ht="15" x14ac:dyDescent="0.25">
      <c r="A11356" s="264"/>
      <c r="B11356" s="49"/>
      <c r="C11356" s="264"/>
      <c r="D11356" s="264"/>
    </row>
    <row r="11357" spans="1:4" ht="15" x14ac:dyDescent="0.25">
      <c r="A11357" s="264"/>
      <c r="B11357" s="49"/>
      <c r="C11357" s="264"/>
      <c r="D11357" s="264"/>
    </row>
    <row r="11358" spans="1:4" ht="15" x14ac:dyDescent="0.25">
      <c r="A11358" s="264"/>
      <c r="B11358" s="49"/>
      <c r="C11358" s="264"/>
      <c r="D11358" s="264"/>
    </row>
    <row r="11359" spans="1:4" ht="15" x14ac:dyDescent="0.25">
      <c r="A11359" s="264"/>
      <c r="B11359" s="49"/>
      <c r="C11359" s="264"/>
      <c r="D11359" s="264"/>
    </row>
    <row r="11360" spans="1:4" ht="15" x14ac:dyDescent="0.25">
      <c r="A11360" s="264"/>
      <c r="B11360" s="49"/>
      <c r="C11360" s="264"/>
      <c r="D11360" s="264"/>
    </row>
    <row r="11361" spans="1:4" ht="15" x14ac:dyDescent="0.25">
      <c r="A11361" s="264"/>
      <c r="B11361" s="49"/>
      <c r="C11361" s="264"/>
      <c r="D11361" s="264"/>
    </row>
    <row r="11362" spans="1:4" ht="15" x14ac:dyDescent="0.25">
      <c r="A11362" s="264"/>
      <c r="B11362" s="49"/>
      <c r="C11362" s="264"/>
      <c r="D11362" s="264"/>
    </row>
    <row r="11363" spans="1:4" ht="15" x14ac:dyDescent="0.25">
      <c r="A11363" s="264"/>
      <c r="B11363" s="49"/>
      <c r="C11363" s="264"/>
      <c r="D11363" s="264"/>
    </row>
    <row r="11364" spans="1:4" ht="15" x14ac:dyDescent="0.25">
      <c r="A11364" s="264"/>
      <c r="B11364" s="49"/>
      <c r="C11364" s="264"/>
      <c r="D11364" s="264"/>
    </row>
    <row r="11365" spans="1:4" ht="15" x14ac:dyDescent="0.25">
      <c r="A11365" s="264"/>
      <c r="B11365" s="49"/>
      <c r="C11365" s="264"/>
      <c r="D11365" s="264"/>
    </row>
    <row r="11366" spans="1:4" ht="15" x14ac:dyDescent="0.25">
      <c r="A11366" s="264"/>
      <c r="B11366" s="49"/>
      <c r="C11366" s="264"/>
      <c r="D11366" s="264"/>
    </row>
    <row r="11367" spans="1:4" ht="15" x14ac:dyDescent="0.25">
      <c r="A11367" s="264"/>
      <c r="B11367" s="49"/>
      <c r="C11367" s="264"/>
      <c r="D11367" s="264"/>
    </row>
    <row r="11368" spans="1:4" ht="15" x14ac:dyDescent="0.25">
      <c r="A11368" s="264"/>
      <c r="B11368" s="49"/>
      <c r="C11368" s="264"/>
      <c r="D11368" s="264"/>
    </row>
    <row r="11369" spans="1:4" ht="15" x14ac:dyDescent="0.25">
      <c r="A11369" s="264"/>
      <c r="B11369" s="49"/>
      <c r="C11369" s="264"/>
      <c r="D11369" s="264"/>
    </row>
    <row r="11370" spans="1:4" ht="15" x14ac:dyDescent="0.25">
      <c r="A11370" s="264"/>
      <c r="B11370" s="49"/>
      <c r="C11370" s="264"/>
      <c r="D11370" s="264"/>
    </row>
    <row r="11371" spans="1:4" ht="15" x14ac:dyDescent="0.25">
      <c r="A11371" s="264"/>
      <c r="B11371" s="49"/>
      <c r="C11371" s="264"/>
      <c r="D11371" s="264"/>
    </row>
    <row r="11372" spans="1:4" ht="15" x14ac:dyDescent="0.25">
      <c r="A11372" s="264"/>
      <c r="B11372" s="49"/>
      <c r="C11372" s="264"/>
      <c r="D11372" s="264"/>
    </row>
    <row r="11373" spans="1:4" ht="15" x14ac:dyDescent="0.25">
      <c r="A11373" s="264"/>
      <c r="B11373" s="49"/>
      <c r="C11373" s="264"/>
      <c r="D11373" s="264"/>
    </row>
    <row r="11374" spans="1:4" ht="15" x14ac:dyDescent="0.25">
      <c r="A11374" s="264"/>
      <c r="B11374" s="49"/>
      <c r="C11374" s="264"/>
      <c r="D11374" s="264"/>
    </row>
    <row r="11375" spans="1:4" ht="15" x14ac:dyDescent="0.25">
      <c r="A11375" s="264"/>
      <c r="B11375" s="49"/>
      <c r="C11375" s="264"/>
      <c r="D11375" s="264"/>
    </row>
    <row r="11376" spans="1:4" ht="15" x14ac:dyDescent="0.25">
      <c r="A11376" s="264"/>
      <c r="B11376" s="49"/>
      <c r="C11376" s="264"/>
      <c r="D11376" s="264"/>
    </row>
    <row r="11377" spans="1:4" ht="15" x14ac:dyDescent="0.25">
      <c r="A11377" s="264"/>
      <c r="B11377" s="49"/>
      <c r="C11377" s="264"/>
      <c r="D11377" s="264"/>
    </row>
    <row r="11378" spans="1:4" ht="15" x14ac:dyDescent="0.25">
      <c r="A11378" s="264"/>
      <c r="B11378" s="49"/>
      <c r="C11378" s="264"/>
      <c r="D11378" s="264"/>
    </row>
    <row r="11379" spans="1:4" ht="15" x14ac:dyDescent="0.25">
      <c r="A11379" s="264"/>
      <c r="B11379" s="49"/>
      <c r="C11379" s="264"/>
      <c r="D11379" s="264"/>
    </row>
    <row r="11380" spans="1:4" ht="15" x14ac:dyDescent="0.25">
      <c r="A11380" s="264"/>
      <c r="B11380" s="49"/>
      <c r="C11380" s="264"/>
      <c r="D11380" s="264"/>
    </row>
    <row r="11381" spans="1:4" ht="15" x14ac:dyDescent="0.25">
      <c r="A11381" s="264"/>
      <c r="B11381" s="49"/>
      <c r="C11381" s="264"/>
      <c r="D11381" s="264"/>
    </row>
    <row r="11382" spans="1:4" ht="15" x14ac:dyDescent="0.25">
      <c r="A11382" s="264"/>
      <c r="B11382" s="49"/>
      <c r="C11382" s="264"/>
      <c r="D11382" s="264"/>
    </row>
    <row r="11383" spans="1:4" ht="15" x14ac:dyDescent="0.25">
      <c r="A11383" s="264"/>
      <c r="B11383" s="49"/>
      <c r="C11383" s="264"/>
      <c r="D11383" s="264"/>
    </row>
    <row r="11384" spans="1:4" ht="15" x14ac:dyDescent="0.25">
      <c r="A11384" s="264"/>
      <c r="B11384" s="49"/>
      <c r="C11384" s="264"/>
      <c r="D11384" s="264"/>
    </row>
    <row r="11385" spans="1:4" ht="15" x14ac:dyDescent="0.25">
      <c r="A11385" s="264"/>
      <c r="B11385" s="49"/>
      <c r="C11385" s="264"/>
      <c r="D11385" s="264"/>
    </row>
    <row r="11386" spans="1:4" ht="15" x14ac:dyDescent="0.25">
      <c r="A11386" s="264"/>
      <c r="B11386" s="49"/>
      <c r="C11386" s="264"/>
      <c r="D11386" s="264"/>
    </row>
    <row r="11387" spans="1:4" ht="15" x14ac:dyDescent="0.25">
      <c r="A11387" s="264"/>
      <c r="B11387" s="49"/>
      <c r="C11387" s="264"/>
      <c r="D11387" s="264"/>
    </row>
    <row r="11388" spans="1:4" ht="15" x14ac:dyDescent="0.25">
      <c r="A11388" s="264"/>
      <c r="B11388" s="49"/>
      <c r="C11388" s="264"/>
      <c r="D11388" s="264"/>
    </row>
    <row r="11389" spans="1:4" ht="15" x14ac:dyDescent="0.25">
      <c r="A11389" s="264"/>
      <c r="B11389" s="49"/>
      <c r="C11389" s="264"/>
      <c r="D11389" s="264"/>
    </row>
    <row r="11390" spans="1:4" ht="15" x14ac:dyDescent="0.25">
      <c r="A11390" s="264"/>
      <c r="B11390" s="49"/>
      <c r="C11390" s="264"/>
      <c r="D11390" s="264"/>
    </row>
    <row r="11391" spans="1:4" ht="15" x14ac:dyDescent="0.25">
      <c r="A11391" s="264"/>
      <c r="B11391" s="49"/>
      <c r="C11391" s="264"/>
      <c r="D11391" s="264"/>
    </row>
    <row r="11392" spans="1:4" ht="15" x14ac:dyDescent="0.25">
      <c r="A11392" s="264"/>
      <c r="B11392" s="49"/>
      <c r="C11392" s="264"/>
      <c r="D11392" s="264"/>
    </row>
    <row r="11393" spans="1:4" ht="15" x14ac:dyDescent="0.25">
      <c r="A11393" s="264"/>
      <c r="B11393" s="49"/>
      <c r="C11393" s="264"/>
      <c r="D11393" s="264"/>
    </row>
    <row r="11394" spans="1:4" ht="15" x14ac:dyDescent="0.25">
      <c r="A11394" s="264"/>
      <c r="B11394" s="49"/>
      <c r="C11394" s="264"/>
      <c r="D11394" s="264"/>
    </row>
    <row r="11395" spans="1:4" ht="15" x14ac:dyDescent="0.25">
      <c r="A11395" s="264"/>
      <c r="B11395" s="49"/>
      <c r="C11395" s="264"/>
      <c r="D11395" s="264"/>
    </row>
    <row r="11396" spans="1:4" ht="15" x14ac:dyDescent="0.25">
      <c r="A11396" s="264"/>
      <c r="B11396" s="49"/>
      <c r="C11396" s="264"/>
      <c r="D11396" s="264"/>
    </row>
    <row r="11397" spans="1:4" ht="15" x14ac:dyDescent="0.25">
      <c r="A11397" s="264"/>
      <c r="B11397" s="49"/>
      <c r="C11397" s="264"/>
      <c r="D11397" s="264"/>
    </row>
    <row r="11398" spans="1:4" ht="15" x14ac:dyDescent="0.25">
      <c r="A11398" s="264"/>
      <c r="B11398" s="49"/>
      <c r="C11398" s="264"/>
      <c r="D11398" s="264"/>
    </row>
    <row r="11399" spans="1:4" ht="15" x14ac:dyDescent="0.25">
      <c r="A11399" s="264"/>
      <c r="B11399" s="49"/>
      <c r="C11399" s="264"/>
      <c r="D11399" s="264"/>
    </row>
    <row r="11400" spans="1:4" ht="15" x14ac:dyDescent="0.25">
      <c r="A11400" s="264"/>
      <c r="B11400" s="49"/>
      <c r="C11400" s="264"/>
      <c r="D11400" s="264"/>
    </row>
    <row r="11401" spans="1:4" ht="15" x14ac:dyDescent="0.25">
      <c r="A11401" s="264"/>
      <c r="B11401" s="49"/>
      <c r="C11401" s="264"/>
      <c r="D11401" s="264"/>
    </row>
    <row r="11402" spans="1:4" ht="15" x14ac:dyDescent="0.25">
      <c r="A11402" s="264"/>
      <c r="B11402" s="49"/>
      <c r="C11402" s="264"/>
      <c r="D11402" s="264"/>
    </row>
    <row r="11403" spans="1:4" ht="15" x14ac:dyDescent="0.25">
      <c r="A11403" s="264"/>
      <c r="B11403" s="49"/>
      <c r="C11403" s="264"/>
      <c r="D11403" s="264"/>
    </row>
    <row r="11404" spans="1:4" ht="15" x14ac:dyDescent="0.25">
      <c r="A11404" s="264"/>
      <c r="B11404" s="49"/>
      <c r="C11404" s="264"/>
      <c r="D11404" s="264"/>
    </row>
    <row r="11405" spans="1:4" ht="15" x14ac:dyDescent="0.25">
      <c r="A11405" s="264"/>
      <c r="B11405" s="49"/>
      <c r="C11405" s="264"/>
      <c r="D11405" s="264"/>
    </row>
    <row r="11406" spans="1:4" ht="15" x14ac:dyDescent="0.25">
      <c r="A11406" s="264"/>
      <c r="B11406" s="49"/>
      <c r="C11406" s="264"/>
      <c r="D11406" s="264"/>
    </row>
    <row r="11407" spans="1:4" ht="15" x14ac:dyDescent="0.25">
      <c r="A11407" s="264"/>
      <c r="B11407" s="49"/>
      <c r="C11407" s="264"/>
      <c r="D11407" s="264"/>
    </row>
    <row r="11408" spans="1:4" ht="15" x14ac:dyDescent="0.25">
      <c r="A11408" s="264"/>
      <c r="B11408" s="49"/>
      <c r="C11408" s="264"/>
      <c r="D11408" s="264"/>
    </row>
    <row r="11409" spans="1:4" ht="15" x14ac:dyDescent="0.25">
      <c r="A11409" s="264"/>
      <c r="B11409" s="49"/>
      <c r="C11409" s="264"/>
      <c r="D11409" s="264"/>
    </row>
    <row r="11410" spans="1:4" ht="15" x14ac:dyDescent="0.25">
      <c r="A11410" s="264"/>
      <c r="B11410" s="49"/>
      <c r="C11410" s="264"/>
      <c r="D11410" s="264"/>
    </row>
    <row r="11411" spans="1:4" ht="15" x14ac:dyDescent="0.25">
      <c r="A11411" s="264"/>
      <c r="B11411" s="49"/>
      <c r="C11411" s="264"/>
      <c r="D11411" s="264"/>
    </row>
    <row r="11412" spans="1:4" ht="15" x14ac:dyDescent="0.25">
      <c r="A11412" s="264"/>
      <c r="B11412" s="49"/>
      <c r="C11412" s="264"/>
      <c r="D11412" s="264"/>
    </row>
    <row r="11413" spans="1:4" ht="15" x14ac:dyDescent="0.25">
      <c r="A11413" s="264"/>
      <c r="B11413" s="49"/>
      <c r="C11413" s="264"/>
      <c r="D11413" s="264"/>
    </row>
    <row r="11414" spans="1:4" ht="15" x14ac:dyDescent="0.25">
      <c r="A11414" s="264"/>
      <c r="B11414" s="49"/>
      <c r="C11414" s="264"/>
      <c r="D11414" s="264"/>
    </row>
    <row r="11415" spans="1:4" ht="15" x14ac:dyDescent="0.25">
      <c r="A11415" s="264"/>
      <c r="B11415" s="49"/>
      <c r="C11415" s="264"/>
      <c r="D11415" s="264"/>
    </row>
    <row r="11416" spans="1:4" ht="15" x14ac:dyDescent="0.25">
      <c r="A11416" s="264"/>
      <c r="B11416" s="49"/>
      <c r="C11416" s="264"/>
      <c r="D11416" s="264"/>
    </row>
    <row r="11417" spans="1:4" ht="15" x14ac:dyDescent="0.25">
      <c r="A11417" s="264"/>
      <c r="B11417" s="49"/>
      <c r="C11417" s="264"/>
      <c r="D11417" s="264"/>
    </row>
    <row r="11418" spans="1:4" ht="15" x14ac:dyDescent="0.25">
      <c r="A11418" s="264"/>
      <c r="B11418" s="49"/>
      <c r="C11418" s="264"/>
      <c r="D11418" s="264"/>
    </row>
    <row r="11419" spans="1:4" ht="15" x14ac:dyDescent="0.25">
      <c r="A11419" s="264"/>
      <c r="B11419" s="49"/>
      <c r="C11419" s="264"/>
      <c r="D11419" s="264"/>
    </row>
    <row r="11420" spans="1:4" ht="15" x14ac:dyDescent="0.25">
      <c r="A11420" s="264"/>
      <c r="B11420" s="49"/>
      <c r="C11420" s="264"/>
      <c r="D11420" s="264"/>
    </row>
    <row r="11421" spans="1:4" ht="15" x14ac:dyDescent="0.25">
      <c r="A11421" s="264"/>
      <c r="B11421" s="49"/>
      <c r="C11421" s="264"/>
      <c r="D11421" s="264"/>
    </row>
    <row r="11422" spans="1:4" ht="15" x14ac:dyDescent="0.25">
      <c r="A11422" s="264"/>
      <c r="B11422" s="49"/>
      <c r="C11422" s="264"/>
      <c r="D11422" s="264"/>
    </row>
    <row r="11423" spans="1:4" ht="15" x14ac:dyDescent="0.25">
      <c r="A11423" s="264"/>
      <c r="B11423" s="49"/>
      <c r="C11423" s="264"/>
      <c r="D11423" s="264"/>
    </row>
    <row r="11424" spans="1:4" ht="15" x14ac:dyDescent="0.25">
      <c r="A11424" s="264"/>
      <c r="B11424" s="49"/>
      <c r="C11424" s="264"/>
      <c r="D11424" s="264"/>
    </row>
    <row r="11425" spans="1:4" ht="15" x14ac:dyDescent="0.25">
      <c r="A11425" s="264"/>
      <c r="B11425" s="49"/>
      <c r="C11425" s="264"/>
      <c r="D11425" s="264"/>
    </row>
    <row r="11426" spans="1:4" ht="15" x14ac:dyDescent="0.25">
      <c r="A11426" s="264"/>
      <c r="B11426" s="49"/>
      <c r="C11426" s="264"/>
      <c r="D11426" s="264"/>
    </row>
    <row r="11427" spans="1:4" ht="15" x14ac:dyDescent="0.25">
      <c r="A11427" s="264"/>
      <c r="B11427" s="49"/>
      <c r="C11427" s="264"/>
      <c r="D11427" s="264"/>
    </row>
    <row r="11428" spans="1:4" ht="15" x14ac:dyDescent="0.25">
      <c r="A11428" s="264"/>
      <c r="B11428" s="49"/>
      <c r="C11428" s="264"/>
      <c r="D11428" s="264"/>
    </row>
    <row r="11429" spans="1:4" ht="15" x14ac:dyDescent="0.25">
      <c r="A11429" s="264"/>
      <c r="B11429" s="49"/>
      <c r="C11429" s="264"/>
      <c r="D11429" s="264"/>
    </row>
    <row r="11430" spans="1:4" ht="15" x14ac:dyDescent="0.25">
      <c r="A11430" s="264"/>
      <c r="B11430" s="49"/>
      <c r="C11430" s="264"/>
      <c r="D11430" s="264"/>
    </row>
    <row r="11431" spans="1:4" ht="15" x14ac:dyDescent="0.25">
      <c r="A11431" s="264"/>
      <c r="B11431" s="49"/>
      <c r="C11431" s="264"/>
      <c r="D11431" s="264"/>
    </row>
    <row r="11432" spans="1:4" ht="15" x14ac:dyDescent="0.25">
      <c r="A11432" s="264"/>
      <c r="B11432" s="49"/>
      <c r="C11432" s="264"/>
      <c r="D11432" s="264"/>
    </row>
    <row r="11433" spans="1:4" ht="15" x14ac:dyDescent="0.25">
      <c r="A11433" s="264"/>
      <c r="B11433" s="49"/>
      <c r="C11433" s="264"/>
      <c r="D11433" s="264"/>
    </row>
    <row r="11434" spans="1:4" ht="15" x14ac:dyDescent="0.25">
      <c r="A11434" s="264"/>
      <c r="B11434" s="49"/>
      <c r="C11434" s="264"/>
      <c r="D11434" s="264"/>
    </row>
    <row r="11435" spans="1:4" ht="15" x14ac:dyDescent="0.25">
      <c r="A11435" s="264"/>
      <c r="B11435" s="49"/>
      <c r="C11435" s="264"/>
      <c r="D11435" s="264"/>
    </row>
    <row r="11436" spans="1:4" ht="15" x14ac:dyDescent="0.25">
      <c r="A11436" s="264"/>
      <c r="B11436" s="49"/>
      <c r="C11436" s="264"/>
      <c r="D11436" s="264"/>
    </row>
    <row r="11437" spans="1:4" ht="15" x14ac:dyDescent="0.25">
      <c r="A11437" s="264"/>
      <c r="B11437" s="49"/>
      <c r="C11437" s="264"/>
      <c r="D11437" s="264"/>
    </row>
    <row r="11438" spans="1:4" ht="15" x14ac:dyDescent="0.25">
      <c r="A11438" s="264"/>
      <c r="B11438" s="49"/>
      <c r="C11438" s="264"/>
      <c r="D11438" s="264"/>
    </row>
    <row r="11439" spans="1:4" ht="15" x14ac:dyDescent="0.25">
      <c r="A11439" s="264"/>
      <c r="B11439" s="49"/>
      <c r="C11439" s="264"/>
      <c r="D11439" s="264"/>
    </row>
    <row r="11440" spans="1:4" ht="15" x14ac:dyDescent="0.25">
      <c r="A11440" s="264"/>
      <c r="B11440" s="49"/>
      <c r="C11440" s="264"/>
      <c r="D11440" s="264"/>
    </row>
    <row r="11441" spans="1:4" ht="15" x14ac:dyDescent="0.25">
      <c r="A11441" s="264"/>
      <c r="B11441" s="49"/>
      <c r="C11441" s="264"/>
      <c r="D11441" s="264"/>
    </row>
    <row r="11442" spans="1:4" ht="15" x14ac:dyDescent="0.25">
      <c r="A11442" s="264"/>
      <c r="B11442" s="49"/>
      <c r="C11442" s="264"/>
      <c r="D11442" s="264"/>
    </row>
    <row r="11443" spans="1:4" ht="15" x14ac:dyDescent="0.25">
      <c r="A11443" s="264"/>
      <c r="B11443" s="49"/>
      <c r="C11443" s="264"/>
      <c r="D11443" s="264"/>
    </row>
    <row r="11444" spans="1:4" ht="15" x14ac:dyDescent="0.25">
      <c r="A11444" s="264"/>
      <c r="B11444" s="49"/>
      <c r="C11444" s="264"/>
      <c r="D11444" s="264"/>
    </row>
    <row r="11445" spans="1:4" ht="15" x14ac:dyDescent="0.25">
      <c r="A11445" s="264"/>
      <c r="B11445" s="49"/>
      <c r="C11445" s="264"/>
      <c r="D11445" s="264"/>
    </row>
    <row r="11446" spans="1:4" ht="15" x14ac:dyDescent="0.25">
      <c r="A11446" s="264"/>
      <c r="B11446" s="49"/>
      <c r="C11446" s="264"/>
      <c r="D11446" s="264"/>
    </row>
    <row r="11447" spans="1:4" ht="15" x14ac:dyDescent="0.25">
      <c r="A11447" s="264"/>
      <c r="B11447" s="49"/>
      <c r="C11447" s="264"/>
      <c r="D11447" s="264"/>
    </row>
    <row r="11448" spans="1:4" ht="15" x14ac:dyDescent="0.25">
      <c r="A11448" s="264"/>
      <c r="B11448" s="49"/>
      <c r="C11448" s="264"/>
      <c r="D11448" s="264"/>
    </row>
    <row r="11449" spans="1:4" ht="15" x14ac:dyDescent="0.25">
      <c r="A11449" s="264"/>
      <c r="B11449" s="49"/>
      <c r="C11449" s="264"/>
      <c r="D11449" s="264"/>
    </row>
    <row r="11450" spans="1:4" ht="15" x14ac:dyDescent="0.25">
      <c r="A11450" s="264"/>
      <c r="B11450" s="49"/>
      <c r="C11450" s="264"/>
      <c r="D11450" s="264"/>
    </row>
    <row r="11451" spans="1:4" ht="15" x14ac:dyDescent="0.25">
      <c r="A11451" s="264"/>
      <c r="B11451" s="49"/>
      <c r="C11451" s="264"/>
      <c r="D11451" s="264"/>
    </row>
    <row r="11452" spans="1:4" ht="15" x14ac:dyDescent="0.25">
      <c r="A11452" s="264"/>
      <c r="B11452" s="49"/>
      <c r="C11452" s="264"/>
      <c r="D11452" s="264"/>
    </row>
    <row r="11453" spans="1:4" ht="15" x14ac:dyDescent="0.25">
      <c r="A11453" s="264"/>
      <c r="B11453" s="49"/>
      <c r="C11453" s="264"/>
      <c r="D11453" s="264"/>
    </row>
    <row r="11454" spans="1:4" ht="15" x14ac:dyDescent="0.25">
      <c r="A11454" s="264"/>
      <c r="B11454" s="49"/>
      <c r="C11454" s="264"/>
      <c r="D11454" s="264"/>
    </row>
    <row r="11455" spans="1:4" ht="15" x14ac:dyDescent="0.25">
      <c r="A11455" s="264"/>
      <c r="B11455" s="49"/>
      <c r="C11455" s="264"/>
      <c r="D11455" s="264"/>
    </row>
    <row r="11456" spans="1:4" ht="15" x14ac:dyDescent="0.25">
      <c r="A11456" s="264"/>
      <c r="B11456" s="49"/>
      <c r="C11456" s="264"/>
      <c r="D11456" s="264"/>
    </row>
    <row r="11457" spans="1:4" ht="15" x14ac:dyDescent="0.25">
      <c r="A11457" s="264"/>
      <c r="B11457" s="49"/>
      <c r="C11457" s="264"/>
      <c r="D11457" s="264"/>
    </row>
    <row r="11458" spans="1:4" ht="15" x14ac:dyDescent="0.25">
      <c r="A11458" s="264"/>
      <c r="B11458" s="49"/>
      <c r="C11458" s="264"/>
      <c r="D11458" s="264"/>
    </row>
    <row r="11459" spans="1:4" ht="15" x14ac:dyDescent="0.25">
      <c r="A11459" s="264"/>
      <c r="B11459" s="49"/>
      <c r="C11459" s="264"/>
      <c r="D11459" s="264"/>
    </row>
    <row r="11460" spans="1:4" ht="15" x14ac:dyDescent="0.25">
      <c r="A11460" s="264"/>
      <c r="B11460" s="49"/>
      <c r="C11460" s="264"/>
      <c r="D11460" s="264"/>
    </row>
    <row r="11461" spans="1:4" ht="15" x14ac:dyDescent="0.25">
      <c r="A11461" s="264"/>
      <c r="B11461" s="49"/>
      <c r="C11461" s="264"/>
      <c r="D11461" s="264"/>
    </row>
    <row r="11462" spans="1:4" ht="15" x14ac:dyDescent="0.25">
      <c r="A11462" s="264"/>
      <c r="B11462" s="49"/>
      <c r="C11462" s="264"/>
      <c r="D11462" s="264"/>
    </row>
    <row r="11463" spans="1:4" ht="15" x14ac:dyDescent="0.25">
      <c r="A11463" s="264"/>
      <c r="B11463" s="49"/>
      <c r="C11463" s="264"/>
      <c r="D11463" s="264"/>
    </row>
    <row r="11464" spans="1:4" ht="15" x14ac:dyDescent="0.25">
      <c r="A11464" s="264"/>
      <c r="B11464" s="49"/>
      <c r="C11464" s="264"/>
      <c r="D11464" s="264"/>
    </row>
    <row r="11465" spans="1:4" ht="15" x14ac:dyDescent="0.25">
      <c r="A11465" s="264"/>
      <c r="B11465" s="49"/>
      <c r="C11465" s="264"/>
      <c r="D11465" s="264"/>
    </row>
    <row r="11466" spans="1:4" ht="15" x14ac:dyDescent="0.25">
      <c r="A11466" s="264"/>
      <c r="B11466" s="49"/>
      <c r="C11466" s="264"/>
      <c r="D11466" s="264"/>
    </row>
    <row r="11467" spans="1:4" ht="15" x14ac:dyDescent="0.25">
      <c r="A11467" s="264"/>
      <c r="B11467" s="49"/>
      <c r="C11467" s="264"/>
      <c r="D11467" s="264"/>
    </row>
    <row r="11468" spans="1:4" ht="15" x14ac:dyDescent="0.25">
      <c r="A11468" s="264"/>
      <c r="B11468" s="49"/>
      <c r="C11468" s="264"/>
      <c r="D11468" s="264"/>
    </row>
    <row r="11469" spans="1:4" ht="15" x14ac:dyDescent="0.25">
      <c r="A11469" s="264"/>
      <c r="B11469" s="49"/>
      <c r="C11469" s="264"/>
      <c r="D11469" s="264"/>
    </row>
    <row r="11470" spans="1:4" ht="15" x14ac:dyDescent="0.25">
      <c r="A11470" s="264"/>
      <c r="B11470" s="49"/>
      <c r="C11470" s="264"/>
      <c r="D11470" s="264"/>
    </row>
    <row r="11471" spans="1:4" ht="15" x14ac:dyDescent="0.25">
      <c r="A11471" s="264"/>
      <c r="B11471" s="49"/>
      <c r="C11471" s="264"/>
      <c r="D11471" s="264"/>
    </row>
    <row r="11472" spans="1:4" ht="15" x14ac:dyDescent="0.25">
      <c r="A11472" s="264"/>
      <c r="B11472" s="49"/>
      <c r="C11472" s="264"/>
      <c r="D11472" s="264"/>
    </row>
    <row r="11473" spans="1:4" ht="15" x14ac:dyDescent="0.25">
      <c r="A11473" s="264"/>
      <c r="B11473" s="49"/>
      <c r="C11473" s="264"/>
      <c r="D11473" s="264"/>
    </row>
    <row r="11474" spans="1:4" ht="15" x14ac:dyDescent="0.25">
      <c r="A11474" s="264"/>
      <c r="B11474" s="49"/>
      <c r="C11474" s="264"/>
      <c r="D11474" s="264"/>
    </row>
    <row r="11475" spans="1:4" ht="15" x14ac:dyDescent="0.25">
      <c r="A11475" s="264"/>
      <c r="B11475" s="49"/>
      <c r="C11475" s="264"/>
      <c r="D11475" s="264"/>
    </row>
    <row r="11476" spans="1:4" ht="15" x14ac:dyDescent="0.25">
      <c r="A11476" s="264"/>
      <c r="B11476" s="49"/>
      <c r="C11476" s="264"/>
      <c r="D11476" s="264"/>
    </row>
    <row r="11477" spans="1:4" ht="15" x14ac:dyDescent="0.25">
      <c r="A11477" s="264"/>
      <c r="B11477" s="49"/>
      <c r="C11477" s="264"/>
      <c r="D11477" s="264"/>
    </row>
    <row r="11478" spans="1:4" ht="15" x14ac:dyDescent="0.25">
      <c r="A11478" s="264"/>
      <c r="B11478" s="49"/>
      <c r="C11478" s="264"/>
      <c r="D11478" s="264"/>
    </row>
    <row r="11479" spans="1:4" ht="15" x14ac:dyDescent="0.25">
      <c r="A11479" s="264"/>
      <c r="B11479" s="49"/>
      <c r="C11479" s="264"/>
      <c r="D11479" s="264"/>
    </row>
    <row r="11480" spans="1:4" ht="15" x14ac:dyDescent="0.25">
      <c r="A11480" s="264"/>
      <c r="B11480" s="49"/>
      <c r="C11480" s="264"/>
      <c r="D11480" s="264"/>
    </row>
    <row r="11481" spans="1:4" ht="15" x14ac:dyDescent="0.25">
      <c r="A11481" s="264"/>
      <c r="B11481" s="49"/>
      <c r="C11481" s="264"/>
      <c r="D11481" s="264"/>
    </row>
    <row r="11482" spans="1:4" ht="15" x14ac:dyDescent="0.25">
      <c r="A11482" s="264"/>
      <c r="B11482" s="49"/>
      <c r="C11482" s="264"/>
      <c r="D11482" s="264"/>
    </row>
    <row r="11483" spans="1:4" ht="15" x14ac:dyDescent="0.25">
      <c r="A11483" s="264"/>
      <c r="B11483" s="49"/>
      <c r="C11483" s="264"/>
      <c r="D11483" s="264"/>
    </row>
    <row r="11484" spans="1:4" ht="15" x14ac:dyDescent="0.25">
      <c r="A11484" s="264"/>
      <c r="B11484" s="49"/>
      <c r="C11484" s="264"/>
      <c r="D11484" s="264"/>
    </row>
    <row r="11485" spans="1:4" ht="15" x14ac:dyDescent="0.25">
      <c r="A11485" s="264"/>
      <c r="B11485" s="49"/>
      <c r="C11485" s="264"/>
      <c r="D11485" s="264"/>
    </row>
    <row r="11486" spans="1:4" ht="15" x14ac:dyDescent="0.25">
      <c r="A11486" s="264"/>
      <c r="B11486" s="49"/>
      <c r="C11486" s="264"/>
      <c r="D11486" s="264"/>
    </row>
    <row r="11487" spans="1:4" ht="15" x14ac:dyDescent="0.25">
      <c r="A11487" s="264"/>
      <c r="B11487" s="49"/>
      <c r="C11487" s="264"/>
      <c r="D11487" s="264"/>
    </row>
    <row r="11488" spans="1:4" ht="15" x14ac:dyDescent="0.25">
      <c r="A11488" s="264"/>
      <c r="B11488" s="49"/>
      <c r="C11488" s="264"/>
      <c r="D11488" s="264"/>
    </row>
    <row r="11489" spans="1:4" ht="15" x14ac:dyDescent="0.25">
      <c r="A11489" s="264"/>
      <c r="B11489" s="49"/>
      <c r="C11489" s="264"/>
      <c r="D11489" s="264"/>
    </row>
    <row r="11490" spans="1:4" ht="15" x14ac:dyDescent="0.25">
      <c r="A11490" s="264"/>
      <c r="B11490" s="49"/>
      <c r="C11490" s="264"/>
      <c r="D11490" s="264"/>
    </row>
    <row r="11491" spans="1:4" ht="15" x14ac:dyDescent="0.25">
      <c r="A11491" s="264"/>
      <c r="B11491" s="49"/>
      <c r="C11491" s="264"/>
      <c r="D11491" s="264"/>
    </row>
    <row r="11492" spans="1:4" ht="15" x14ac:dyDescent="0.25">
      <c r="A11492" s="264"/>
      <c r="B11492" s="49"/>
      <c r="C11492" s="264"/>
      <c r="D11492" s="264"/>
    </row>
    <row r="11493" spans="1:4" ht="15" x14ac:dyDescent="0.25">
      <c r="A11493" s="264"/>
      <c r="B11493" s="49"/>
      <c r="C11493" s="264"/>
      <c r="D11493" s="264"/>
    </row>
    <row r="11494" spans="1:4" ht="15" x14ac:dyDescent="0.25">
      <c r="A11494" s="264"/>
      <c r="B11494" s="49"/>
      <c r="C11494" s="264"/>
      <c r="D11494" s="264"/>
    </row>
    <row r="11495" spans="1:4" ht="15" x14ac:dyDescent="0.25">
      <c r="A11495" s="264"/>
      <c r="B11495" s="49"/>
      <c r="C11495" s="264"/>
      <c r="D11495" s="264"/>
    </row>
    <row r="11496" spans="1:4" ht="15" x14ac:dyDescent="0.25">
      <c r="A11496" s="264"/>
      <c r="B11496" s="49"/>
      <c r="C11496" s="264"/>
      <c r="D11496" s="264"/>
    </row>
    <row r="11497" spans="1:4" ht="15" x14ac:dyDescent="0.25">
      <c r="A11497" s="264"/>
      <c r="B11497" s="49"/>
      <c r="C11497" s="264"/>
      <c r="D11497" s="264"/>
    </row>
    <row r="11498" spans="1:4" ht="15" x14ac:dyDescent="0.25">
      <c r="A11498" s="264"/>
      <c r="B11498" s="49"/>
      <c r="C11498" s="264"/>
      <c r="D11498" s="264"/>
    </row>
    <row r="11499" spans="1:4" ht="15" x14ac:dyDescent="0.25">
      <c r="A11499" s="264"/>
      <c r="B11499" s="49"/>
      <c r="C11499" s="264"/>
      <c r="D11499" s="264"/>
    </row>
    <row r="11500" spans="1:4" ht="15" x14ac:dyDescent="0.25">
      <c r="A11500" s="264"/>
      <c r="B11500" s="49"/>
      <c r="C11500" s="264"/>
      <c r="D11500" s="264"/>
    </row>
    <row r="11501" spans="1:4" ht="15" x14ac:dyDescent="0.25">
      <c r="A11501" s="264"/>
      <c r="B11501" s="49"/>
      <c r="C11501" s="264"/>
      <c r="D11501" s="264"/>
    </row>
    <row r="11502" spans="1:4" ht="15" x14ac:dyDescent="0.25">
      <c r="A11502" s="264"/>
      <c r="B11502" s="49"/>
      <c r="C11502" s="264"/>
      <c r="D11502" s="264"/>
    </row>
    <row r="11503" spans="1:4" ht="15" x14ac:dyDescent="0.25">
      <c r="A11503" s="264"/>
      <c r="B11503" s="49"/>
      <c r="C11503" s="264"/>
      <c r="D11503" s="264"/>
    </row>
    <row r="11504" spans="1:4" ht="15" x14ac:dyDescent="0.25">
      <c r="A11504" s="264"/>
      <c r="B11504" s="49"/>
      <c r="C11504" s="264"/>
      <c r="D11504" s="264"/>
    </row>
    <row r="11505" spans="1:4" ht="15" x14ac:dyDescent="0.25">
      <c r="A11505" s="264"/>
      <c r="B11505" s="49"/>
      <c r="C11505" s="264"/>
      <c r="D11505" s="264"/>
    </row>
    <row r="11506" spans="1:4" ht="15" x14ac:dyDescent="0.25">
      <c r="A11506" s="264"/>
      <c r="B11506" s="49"/>
      <c r="C11506" s="264"/>
      <c r="D11506" s="264"/>
    </row>
    <row r="11507" spans="1:4" ht="15" x14ac:dyDescent="0.25">
      <c r="A11507" s="264"/>
      <c r="B11507" s="49"/>
      <c r="C11507" s="264"/>
      <c r="D11507" s="264"/>
    </row>
    <row r="11508" spans="1:4" ht="15" x14ac:dyDescent="0.25">
      <c r="A11508" s="264"/>
      <c r="B11508" s="49"/>
      <c r="C11508" s="264"/>
      <c r="D11508" s="264"/>
    </row>
    <row r="11509" spans="1:4" ht="15" x14ac:dyDescent="0.25">
      <c r="A11509" s="264"/>
      <c r="B11509" s="49"/>
      <c r="C11509" s="264"/>
      <c r="D11509" s="264"/>
    </row>
    <row r="11510" spans="1:4" ht="15" x14ac:dyDescent="0.25">
      <c r="A11510" s="264"/>
      <c r="B11510" s="49"/>
      <c r="C11510" s="264"/>
      <c r="D11510" s="264"/>
    </row>
    <row r="11511" spans="1:4" ht="15" x14ac:dyDescent="0.25">
      <c r="A11511" s="264"/>
      <c r="B11511" s="49"/>
      <c r="C11511" s="264"/>
      <c r="D11511" s="264"/>
    </row>
    <row r="11512" spans="1:4" ht="15" x14ac:dyDescent="0.25">
      <c r="A11512" s="264"/>
      <c r="B11512" s="49"/>
      <c r="C11512" s="264"/>
      <c r="D11512" s="264"/>
    </row>
    <row r="11513" spans="1:4" ht="15" x14ac:dyDescent="0.25">
      <c r="A11513" s="264"/>
      <c r="B11513" s="49"/>
      <c r="C11513" s="264"/>
      <c r="D11513" s="264"/>
    </row>
    <row r="11514" spans="1:4" ht="15" x14ac:dyDescent="0.25">
      <c r="A11514" s="264"/>
      <c r="B11514" s="49"/>
      <c r="C11514" s="264"/>
      <c r="D11514" s="264"/>
    </row>
    <row r="11515" spans="1:4" ht="15" x14ac:dyDescent="0.25">
      <c r="A11515" s="264"/>
      <c r="B11515" s="49"/>
      <c r="C11515" s="264"/>
      <c r="D11515" s="264"/>
    </row>
    <row r="11516" spans="1:4" ht="15" x14ac:dyDescent="0.25">
      <c r="A11516" s="264"/>
      <c r="B11516" s="49"/>
      <c r="C11516" s="264"/>
      <c r="D11516" s="264"/>
    </row>
    <row r="11517" spans="1:4" ht="15" x14ac:dyDescent="0.25">
      <c r="A11517" s="264"/>
      <c r="B11517" s="49"/>
      <c r="C11517" s="264"/>
      <c r="D11517" s="264"/>
    </row>
    <row r="11518" spans="1:4" ht="15" x14ac:dyDescent="0.25">
      <c r="A11518" s="264"/>
      <c r="B11518" s="49"/>
      <c r="C11518" s="264"/>
      <c r="D11518" s="264"/>
    </row>
    <row r="11519" spans="1:4" ht="15" x14ac:dyDescent="0.25">
      <c r="A11519" s="264"/>
      <c r="B11519" s="49"/>
      <c r="C11519" s="264"/>
      <c r="D11519" s="264"/>
    </row>
    <row r="11520" spans="1:4" ht="15" x14ac:dyDescent="0.25">
      <c r="A11520" s="264"/>
      <c r="B11520" s="49"/>
      <c r="C11520" s="264"/>
      <c r="D11520" s="264"/>
    </row>
    <row r="11521" spans="1:4" ht="15" x14ac:dyDescent="0.25">
      <c r="A11521" s="264"/>
      <c r="B11521" s="49"/>
      <c r="C11521" s="264"/>
      <c r="D11521" s="264"/>
    </row>
    <row r="11522" spans="1:4" ht="15" x14ac:dyDescent="0.25">
      <c r="A11522" s="264"/>
      <c r="B11522" s="49"/>
      <c r="C11522" s="264"/>
      <c r="D11522" s="264"/>
    </row>
    <row r="11523" spans="1:4" ht="15" x14ac:dyDescent="0.25">
      <c r="A11523" s="264"/>
      <c r="B11523" s="49"/>
      <c r="C11523" s="264"/>
      <c r="D11523" s="264"/>
    </row>
    <row r="11524" spans="1:4" ht="15" x14ac:dyDescent="0.25">
      <c r="A11524" s="264"/>
      <c r="B11524" s="49"/>
      <c r="C11524" s="264"/>
      <c r="D11524" s="264"/>
    </row>
    <row r="11525" spans="1:4" ht="15" x14ac:dyDescent="0.25">
      <c r="A11525" s="264"/>
      <c r="B11525" s="49"/>
      <c r="C11525" s="264"/>
      <c r="D11525" s="264"/>
    </row>
    <row r="11526" spans="1:4" ht="15" x14ac:dyDescent="0.25">
      <c r="A11526" s="264"/>
      <c r="B11526" s="49"/>
      <c r="C11526" s="264"/>
      <c r="D11526" s="264"/>
    </row>
    <row r="11527" spans="1:4" ht="15" x14ac:dyDescent="0.25">
      <c r="A11527" s="264"/>
      <c r="B11527" s="49"/>
      <c r="C11527" s="264"/>
      <c r="D11527" s="264"/>
    </row>
    <row r="11528" spans="1:4" ht="15" x14ac:dyDescent="0.25">
      <c r="A11528" s="264"/>
      <c r="B11528" s="49"/>
      <c r="C11528" s="264"/>
      <c r="D11528" s="264"/>
    </row>
    <row r="11529" spans="1:4" ht="15" x14ac:dyDescent="0.25">
      <c r="A11529" s="264"/>
      <c r="B11529" s="49"/>
      <c r="C11529" s="264"/>
      <c r="D11529" s="264"/>
    </row>
    <row r="11530" spans="1:4" ht="15" x14ac:dyDescent="0.25">
      <c r="A11530" s="264"/>
      <c r="B11530" s="49"/>
      <c r="C11530" s="264"/>
      <c r="D11530" s="264"/>
    </row>
    <row r="11531" spans="1:4" ht="15" x14ac:dyDescent="0.25">
      <c r="A11531" s="264"/>
      <c r="B11531" s="49"/>
      <c r="C11531" s="264"/>
      <c r="D11531" s="264"/>
    </row>
    <row r="11532" spans="1:4" ht="15" x14ac:dyDescent="0.25">
      <c r="A11532" s="264"/>
      <c r="B11532" s="49"/>
      <c r="C11532" s="264"/>
      <c r="D11532" s="264"/>
    </row>
    <row r="11533" spans="1:4" ht="15" x14ac:dyDescent="0.25">
      <c r="A11533" s="264"/>
      <c r="B11533" s="49"/>
      <c r="C11533" s="264"/>
      <c r="D11533" s="264"/>
    </row>
    <row r="11534" spans="1:4" ht="15" x14ac:dyDescent="0.25">
      <c r="A11534" s="264"/>
      <c r="B11534" s="49"/>
      <c r="C11534" s="264"/>
      <c r="D11534" s="264"/>
    </row>
    <row r="11535" spans="1:4" ht="15" x14ac:dyDescent="0.25">
      <c r="A11535" s="264"/>
      <c r="B11535" s="49"/>
      <c r="C11535" s="264"/>
      <c r="D11535" s="264"/>
    </row>
    <row r="11536" spans="1:4" ht="15" x14ac:dyDescent="0.25">
      <c r="A11536" s="264"/>
      <c r="B11536" s="49"/>
      <c r="C11536" s="264"/>
      <c r="D11536" s="264"/>
    </row>
    <row r="11537" spans="1:4" ht="15" x14ac:dyDescent="0.25">
      <c r="A11537" s="264"/>
      <c r="B11537" s="49"/>
      <c r="C11537" s="264"/>
      <c r="D11537" s="264"/>
    </row>
    <row r="11538" spans="1:4" ht="15" x14ac:dyDescent="0.25">
      <c r="A11538" s="264"/>
      <c r="B11538" s="49"/>
      <c r="C11538" s="264"/>
      <c r="D11538" s="264"/>
    </row>
    <row r="11539" spans="1:4" ht="15" x14ac:dyDescent="0.25">
      <c r="A11539" s="264"/>
      <c r="B11539" s="49"/>
      <c r="C11539" s="264"/>
      <c r="D11539" s="264"/>
    </row>
    <row r="11540" spans="1:4" ht="15" x14ac:dyDescent="0.25">
      <c r="A11540" s="264"/>
      <c r="B11540" s="49"/>
      <c r="C11540" s="264"/>
      <c r="D11540" s="264"/>
    </row>
    <row r="11541" spans="1:4" ht="15" x14ac:dyDescent="0.25">
      <c r="A11541" s="264"/>
      <c r="B11541" s="49"/>
      <c r="C11541" s="264"/>
      <c r="D11541" s="264"/>
    </row>
    <row r="11542" spans="1:4" ht="15" x14ac:dyDescent="0.25">
      <c r="A11542" s="264"/>
      <c r="B11542" s="49"/>
      <c r="C11542" s="264"/>
      <c r="D11542" s="264"/>
    </row>
    <row r="11543" spans="1:4" ht="15" x14ac:dyDescent="0.25">
      <c r="A11543" s="264"/>
      <c r="B11543" s="49"/>
      <c r="C11543" s="264"/>
      <c r="D11543" s="264"/>
    </row>
    <row r="11544" spans="1:4" ht="15" x14ac:dyDescent="0.25">
      <c r="A11544" s="264"/>
      <c r="B11544" s="49"/>
      <c r="C11544" s="264"/>
      <c r="D11544" s="264"/>
    </row>
    <row r="11545" spans="1:4" ht="15" x14ac:dyDescent="0.25">
      <c r="A11545" s="264"/>
      <c r="B11545" s="49"/>
      <c r="C11545" s="264"/>
      <c r="D11545" s="264"/>
    </row>
    <row r="11546" spans="1:4" ht="15" x14ac:dyDescent="0.25">
      <c r="A11546" s="264"/>
      <c r="B11546" s="49"/>
      <c r="C11546" s="264"/>
      <c r="D11546" s="264"/>
    </row>
    <row r="11547" spans="1:4" ht="15" x14ac:dyDescent="0.25">
      <c r="A11547" s="264"/>
      <c r="B11547" s="49"/>
      <c r="C11547" s="264"/>
      <c r="D11547" s="264"/>
    </row>
    <row r="11548" spans="1:4" ht="15" x14ac:dyDescent="0.25">
      <c r="A11548" s="264"/>
      <c r="B11548" s="49"/>
      <c r="C11548" s="264"/>
      <c r="D11548" s="264"/>
    </row>
    <row r="11549" spans="1:4" ht="15" x14ac:dyDescent="0.25">
      <c r="A11549" s="264"/>
      <c r="B11549" s="49"/>
      <c r="C11549" s="264"/>
      <c r="D11549" s="264"/>
    </row>
    <row r="11550" spans="1:4" ht="15" x14ac:dyDescent="0.25">
      <c r="A11550" s="264"/>
      <c r="B11550" s="49"/>
      <c r="C11550" s="264"/>
      <c r="D11550" s="264"/>
    </row>
    <row r="11551" spans="1:4" ht="15" x14ac:dyDescent="0.25">
      <c r="A11551" s="264"/>
      <c r="B11551" s="49"/>
      <c r="C11551" s="264"/>
      <c r="D11551" s="264"/>
    </row>
    <row r="11552" spans="1:4" ht="15" x14ac:dyDescent="0.25">
      <c r="A11552" s="264"/>
      <c r="B11552" s="49"/>
      <c r="C11552" s="264"/>
      <c r="D11552" s="264"/>
    </row>
    <row r="11553" spans="1:4" ht="15" x14ac:dyDescent="0.25">
      <c r="A11553" s="264"/>
      <c r="B11553" s="49"/>
      <c r="C11553" s="264"/>
      <c r="D11553" s="264"/>
    </row>
    <row r="11554" spans="1:4" ht="15" x14ac:dyDescent="0.25">
      <c r="A11554" s="264"/>
      <c r="B11554" s="49"/>
      <c r="C11554" s="264"/>
      <c r="D11554" s="264"/>
    </row>
    <row r="11555" spans="1:4" ht="15" x14ac:dyDescent="0.25">
      <c r="A11555" s="264"/>
      <c r="B11555" s="49"/>
      <c r="C11555" s="264"/>
      <c r="D11555" s="264"/>
    </row>
    <row r="11556" spans="1:4" ht="15" x14ac:dyDescent="0.25">
      <c r="A11556" s="264"/>
      <c r="B11556" s="49"/>
      <c r="C11556" s="264"/>
      <c r="D11556" s="264"/>
    </row>
    <row r="11557" spans="1:4" ht="15" x14ac:dyDescent="0.25">
      <c r="A11557" s="264"/>
      <c r="B11557" s="49"/>
      <c r="C11557" s="264"/>
      <c r="D11557" s="264"/>
    </row>
    <row r="11558" spans="1:4" ht="15" x14ac:dyDescent="0.25">
      <c r="A11558" s="264"/>
      <c r="B11558" s="49"/>
      <c r="C11558" s="264"/>
      <c r="D11558" s="264"/>
    </row>
    <row r="11559" spans="1:4" ht="15" x14ac:dyDescent="0.25">
      <c r="A11559" s="264"/>
      <c r="B11559" s="49"/>
      <c r="C11559" s="264"/>
      <c r="D11559" s="264"/>
    </row>
    <row r="11560" spans="1:4" ht="15" x14ac:dyDescent="0.25">
      <c r="A11560" s="264"/>
      <c r="B11560" s="49"/>
      <c r="C11560" s="264"/>
      <c r="D11560" s="264"/>
    </row>
    <row r="11561" spans="1:4" ht="15" x14ac:dyDescent="0.25">
      <c r="A11561" s="264"/>
      <c r="B11561" s="49"/>
      <c r="C11561" s="264"/>
      <c r="D11561" s="264"/>
    </row>
    <row r="11562" spans="1:4" ht="15" x14ac:dyDescent="0.25">
      <c r="A11562" s="264"/>
      <c r="B11562" s="49"/>
      <c r="C11562" s="264"/>
      <c r="D11562" s="264"/>
    </row>
    <row r="11563" spans="1:4" ht="15" x14ac:dyDescent="0.25">
      <c r="A11563" s="264"/>
      <c r="B11563" s="49"/>
      <c r="C11563" s="264"/>
      <c r="D11563" s="264"/>
    </row>
    <row r="11564" spans="1:4" ht="15" x14ac:dyDescent="0.25">
      <c r="A11564" s="264"/>
      <c r="B11564" s="49"/>
      <c r="C11564" s="264"/>
      <c r="D11564" s="264"/>
    </row>
    <row r="11565" spans="1:4" ht="15" x14ac:dyDescent="0.25">
      <c r="A11565" s="264"/>
      <c r="B11565" s="49"/>
      <c r="C11565" s="264"/>
      <c r="D11565" s="264"/>
    </row>
    <row r="11566" spans="1:4" ht="15" x14ac:dyDescent="0.25">
      <c r="A11566" s="264"/>
      <c r="B11566" s="49"/>
      <c r="C11566" s="264"/>
      <c r="D11566" s="264"/>
    </row>
    <row r="11567" spans="1:4" ht="15" x14ac:dyDescent="0.25">
      <c r="A11567" s="264"/>
      <c r="B11567" s="49"/>
      <c r="C11567" s="264"/>
      <c r="D11567" s="264"/>
    </row>
    <row r="11568" spans="1:4" ht="15" x14ac:dyDescent="0.25">
      <c r="A11568" s="264"/>
      <c r="B11568" s="49"/>
      <c r="C11568" s="264"/>
      <c r="D11568" s="264"/>
    </row>
    <row r="11569" spans="1:4" ht="15" x14ac:dyDescent="0.25">
      <c r="A11569" s="264"/>
      <c r="B11569" s="49"/>
      <c r="C11569" s="264"/>
      <c r="D11569" s="264"/>
    </row>
    <row r="11570" spans="1:4" ht="15" x14ac:dyDescent="0.25">
      <c r="A11570" s="264"/>
      <c r="B11570" s="49"/>
      <c r="C11570" s="264"/>
      <c r="D11570" s="264"/>
    </row>
    <row r="11571" spans="1:4" ht="15" x14ac:dyDescent="0.25">
      <c r="A11571" s="264"/>
      <c r="B11571" s="49"/>
      <c r="C11571" s="264"/>
      <c r="D11571" s="264"/>
    </row>
    <row r="11572" spans="1:4" ht="15" x14ac:dyDescent="0.25">
      <c r="A11572" s="264"/>
      <c r="B11572" s="49"/>
      <c r="C11572" s="264"/>
      <c r="D11572" s="264"/>
    </row>
    <row r="11573" spans="1:4" ht="15" x14ac:dyDescent="0.25">
      <c r="A11573" s="264"/>
      <c r="B11573" s="49"/>
      <c r="C11573" s="264"/>
      <c r="D11573" s="264"/>
    </row>
    <row r="11574" spans="1:4" ht="15" x14ac:dyDescent="0.25">
      <c r="A11574" s="264"/>
      <c r="B11574" s="49"/>
      <c r="C11574" s="264"/>
      <c r="D11574" s="264"/>
    </row>
    <row r="11575" spans="1:4" ht="15" x14ac:dyDescent="0.25">
      <c r="A11575" s="264"/>
      <c r="B11575" s="49"/>
      <c r="C11575" s="264"/>
      <c r="D11575" s="264"/>
    </row>
    <row r="11576" spans="1:4" ht="15" x14ac:dyDescent="0.25">
      <c r="A11576" s="264"/>
      <c r="B11576" s="49"/>
      <c r="C11576" s="264"/>
      <c r="D11576" s="264"/>
    </row>
    <row r="11577" spans="1:4" ht="15" x14ac:dyDescent="0.25">
      <c r="A11577" s="264"/>
      <c r="B11577" s="49"/>
      <c r="C11577" s="264"/>
      <c r="D11577" s="264"/>
    </row>
    <row r="11578" spans="1:4" ht="15" x14ac:dyDescent="0.25">
      <c r="A11578" s="264"/>
      <c r="B11578" s="49"/>
      <c r="C11578" s="264"/>
      <c r="D11578" s="264"/>
    </row>
    <row r="11579" spans="1:4" ht="15" x14ac:dyDescent="0.25">
      <c r="A11579" s="264"/>
      <c r="B11579" s="49"/>
      <c r="C11579" s="264"/>
      <c r="D11579" s="264"/>
    </row>
    <row r="11580" spans="1:4" ht="15" x14ac:dyDescent="0.25">
      <c r="A11580" s="264"/>
      <c r="B11580" s="49"/>
      <c r="C11580" s="264"/>
      <c r="D11580" s="264"/>
    </row>
    <row r="11581" spans="1:4" ht="15" x14ac:dyDescent="0.25">
      <c r="A11581" s="264"/>
      <c r="B11581" s="49"/>
      <c r="C11581" s="264"/>
      <c r="D11581" s="264"/>
    </row>
    <row r="11582" spans="1:4" ht="15" x14ac:dyDescent="0.25">
      <c r="A11582" s="264"/>
      <c r="B11582" s="49"/>
      <c r="C11582" s="264"/>
      <c r="D11582" s="264"/>
    </row>
    <row r="11583" spans="1:4" ht="15" x14ac:dyDescent="0.25">
      <c r="A11583" s="264"/>
      <c r="B11583" s="49"/>
      <c r="C11583" s="264"/>
      <c r="D11583" s="264"/>
    </row>
    <row r="11584" spans="1:4" ht="15" x14ac:dyDescent="0.25">
      <c r="A11584" s="264"/>
      <c r="B11584" s="49"/>
      <c r="C11584" s="264"/>
      <c r="D11584" s="264"/>
    </row>
    <row r="11585" spans="1:4" ht="15" x14ac:dyDescent="0.25">
      <c r="A11585" s="264"/>
      <c r="B11585" s="49"/>
      <c r="C11585" s="264"/>
      <c r="D11585" s="264"/>
    </row>
    <row r="11586" spans="1:4" ht="15" x14ac:dyDescent="0.25">
      <c r="A11586" s="264"/>
      <c r="B11586" s="49"/>
      <c r="C11586" s="264"/>
      <c r="D11586" s="264"/>
    </row>
    <row r="11587" spans="1:4" ht="15" x14ac:dyDescent="0.25">
      <c r="A11587" s="264"/>
      <c r="B11587" s="49"/>
      <c r="C11587" s="264"/>
      <c r="D11587" s="264"/>
    </row>
    <row r="11588" spans="1:4" ht="15" x14ac:dyDescent="0.25">
      <c r="A11588" s="264"/>
      <c r="B11588" s="49"/>
      <c r="C11588" s="264"/>
      <c r="D11588" s="264"/>
    </row>
    <row r="11589" spans="1:4" ht="15" x14ac:dyDescent="0.25">
      <c r="A11589" s="264"/>
      <c r="B11589" s="49"/>
      <c r="C11589" s="264"/>
      <c r="D11589" s="264"/>
    </row>
    <row r="11590" spans="1:4" ht="15" x14ac:dyDescent="0.25">
      <c r="A11590" s="264"/>
      <c r="B11590" s="49"/>
      <c r="C11590" s="264"/>
      <c r="D11590" s="264"/>
    </row>
    <row r="11591" spans="1:4" ht="15" x14ac:dyDescent="0.25">
      <c r="A11591" s="264"/>
      <c r="B11591" s="49"/>
      <c r="C11591" s="264"/>
      <c r="D11591" s="264"/>
    </row>
    <row r="11592" spans="1:4" ht="15" x14ac:dyDescent="0.25">
      <c r="A11592" s="264"/>
      <c r="B11592" s="49"/>
      <c r="C11592" s="264"/>
      <c r="D11592" s="264"/>
    </row>
    <row r="11593" spans="1:4" ht="15" x14ac:dyDescent="0.25">
      <c r="A11593" s="264"/>
      <c r="B11593" s="49"/>
      <c r="C11593" s="264"/>
      <c r="D11593" s="264"/>
    </row>
    <row r="11594" spans="1:4" ht="15" x14ac:dyDescent="0.25">
      <c r="A11594" s="264"/>
      <c r="B11594" s="49"/>
      <c r="C11594" s="264"/>
      <c r="D11594" s="264"/>
    </row>
    <row r="11595" spans="1:4" ht="15" x14ac:dyDescent="0.25">
      <c r="A11595" s="264"/>
      <c r="B11595" s="49"/>
      <c r="C11595" s="264"/>
      <c r="D11595" s="264"/>
    </row>
    <row r="11596" spans="1:4" ht="15" x14ac:dyDescent="0.25">
      <c r="A11596" s="264"/>
      <c r="B11596" s="49"/>
      <c r="C11596" s="264"/>
      <c r="D11596" s="264"/>
    </row>
    <row r="11597" spans="1:4" ht="15" x14ac:dyDescent="0.25">
      <c r="A11597" s="264"/>
      <c r="B11597" s="49"/>
      <c r="C11597" s="264"/>
      <c r="D11597" s="264"/>
    </row>
    <row r="11598" spans="1:4" ht="15" x14ac:dyDescent="0.25">
      <c r="A11598" s="264"/>
      <c r="B11598" s="49"/>
      <c r="C11598" s="264"/>
      <c r="D11598" s="264"/>
    </row>
    <row r="11599" spans="1:4" ht="15" x14ac:dyDescent="0.25">
      <c r="A11599" s="264"/>
      <c r="B11599" s="49"/>
      <c r="C11599" s="264"/>
      <c r="D11599" s="264"/>
    </row>
    <row r="11600" spans="1:4" ht="15" x14ac:dyDescent="0.25">
      <c r="A11600" s="264"/>
      <c r="B11600" s="49"/>
      <c r="C11600" s="264"/>
      <c r="D11600" s="264"/>
    </row>
    <row r="11601" spans="1:4" ht="15" x14ac:dyDescent="0.25">
      <c r="A11601" s="264"/>
      <c r="B11601" s="49"/>
      <c r="C11601" s="264"/>
      <c r="D11601" s="264"/>
    </row>
    <row r="11602" spans="1:4" ht="15" x14ac:dyDescent="0.25">
      <c r="A11602" s="264"/>
      <c r="B11602" s="49"/>
      <c r="C11602" s="264"/>
      <c r="D11602" s="264"/>
    </row>
    <row r="11603" spans="1:4" ht="15" x14ac:dyDescent="0.25">
      <c r="A11603" s="264"/>
      <c r="B11603" s="49"/>
      <c r="C11603" s="264"/>
      <c r="D11603" s="264"/>
    </row>
    <row r="11604" spans="1:4" ht="15" x14ac:dyDescent="0.25">
      <c r="A11604" s="264"/>
      <c r="B11604" s="49"/>
      <c r="C11604" s="264"/>
      <c r="D11604" s="264"/>
    </row>
    <row r="11605" spans="1:4" ht="15" x14ac:dyDescent="0.25">
      <c r="A11605" s="264"/>
      <c r="B11605" s="49"/>
      <c r="C11605" s="264"/>
      <c r="D11605" s="264"/>
    </row>
    <row r="11606" spans="1:4" ht="15" x14ac:dyDescent="0.25">
      <c r="A11606" s="264"/>
      <c r="B11606" s="49"/>
      <c r="C11606" s="264"/>
      <c r="D11606" s="264"/>
    </row>
    <row r="11607" spans="1:4" ht="15" x14ac:dyDescent="0.25">
      <c r="A11607" s="264"/>
      <c r="B11607" s="49"/>
      <c r="C11607" s="264"/>
      <c r="D11607" s="264"/>
    </row>
    <row r="11608" spans="1:4" ht="15" x14ac:dyDescent="0.25">
      <c r="A11608" s="264"/>
      <c r="B11608" s="49"/>
      <c r="C11608" s="264"/>
      <c r="D11608" s="264"/>
    </row>
    <row r="11609" spans="1:4" ht="15" x14ac:dyDescent="0.25">
      <c r="A11609" s="264"/>
      <c r="B11609" s="49"/>
      <c r="C11609" s="264"/>
      <c r="D11609" s="264"/>
    </row>
    <row r="11610" spans="1:4" ht="15" x14ac:dyDescent="0.25">
      <c r="A11610" s="264"/>
      <c r="B11610" s="49"/>
      <c r="C11610" s="264"/>
      <c r="D11610" s="264"/>
    </row>
    <row r="11611" spans="1:4" ht="15" x14ac:dyDescent="0.25">
      <c r="A11611" s="264"/>
      <c r="B11611" s="49"/>
      <c r="C11611" s="264"/>
      <c r="D11611" s="264"/>
    </row>
    <row r="11612" spans="1:4" ht="15" x14ac:dyDescent="0.25">
      <c r="A11612" s="264"/>
      <c r="B11612" s="49"/>
      <c r="C11612" s="264"/>
      <c r="D11612" s="264"/>
    </row>
    <row r="11613" spans="1:4" ht="15" x14ac:dyDescent="0.25">
      <c r="A11613" s="264"/>
      <c r="B11613" s="49"/>
      <c r="C11613" s="264"/>
      <c r="D11613" s="264"/>
    </row>
    <row r="11614" spans="1:4" ht="15" x14ac:dyDescent="0.25">
      <c r="A11614" s="264"/>
      <c r="B11614" s="49"/>
      <c r="C11614" s="264"/>
      <c r="D11614" s="264"/>
    </row>
    <row r="11615" spans="1:4" ht="15" x14ac:dyDescent="0.25">
      <c r="A11615" s="264"/>
      <c r="B11615" s="49"/>
      <c r="C11615" s="264"/>
      <c r="D11615" s="264"/>
    </row>
    <row r="11616" spans="1:4" ht="15" x14ac:dyDescent="0.25">
      <c r="A11616" s="264"/>
      <c r="B11616" s="49"/>
      <c r="C11616" s="264"/>
      <c r="D11616" s="264"/>
    </row>
    <row r="11617" spans="1:4" ht="15" x14ac:dyDescent="0.25">
      <c r="A11617" s="264"/>
      <c r="B11617" s="49"/>
      <c r="C11617" s="264"/>
      <c r="D11617" s="264"/>
    </row>
    <row r="11618" spans="1:4" ht="15" x14ac:dyDescent="0.25">
      <c r="A11618" s="264"/>
      <c r="B11618" s="49"/>
      <c r="C11618" s="264"/>
      <c r="D11618" s="264"/>
    </row>
    <row r="11619" spans="1:4" ht="15" x14ac:dyDescent="0.25">
      <c r="A11619" s="264"/>
      <c r="B11619" s="49"/>
      <c r="C11619" s="264"/>
      <c r="D11619" s="264"/>
    </row>
    <row r="11620" spans="1:4" ht="15" x14ac:dyDescent="0.25">
      <c r="A11620" s="264"/>
      <c r="B11620" s="49"/>
      <c r="C11620" s="264"/>
      <c r="D11620" s="264"/>
    </row>
    <row r="11621" spans="1:4" ht="15" x14ac:dyDescent="0.25">
      <c r="A11621" s="264"/>
      <c r="B11621" s="49"/>
      <c r="C11621" s="264"/>
      <c r="D11621" s="264"/>
    </row>
    <row r="11622" spans="1:4" ht="15" x14ac:dyDescent="0.25">
      <c r="A11622" s="264"/>
      <c r="B11622" s="49"/>
      <c r="C11622" s="264"/>
      <c r="D11622" s="264"/>
    </row>
    <row r="11623" spans="1:4" ht="15" x14ac:dyDescent="0.25">
      <c r="A11623" s="264"/>
      <c r="B11623" s="49"/>
      <c r="C11623" s="264"/>
      <c r="D11623" s="264"/>
    </row>
    <row r="11624" spans="1:4" ht="15" x14ac:dyDescent="0.25">
      <c r="A11624" s="264"/>
      <c r="B11624" s="49"/>
      <c r="C11624" s="264"/>
      <c r="D11624" s="264"/>
    </row>
    <row r="11625" spans="1:4" ht="15" x14ac:dyDescent="0.25">
      <c r="A11625" s="264"/>
      <c r="B11625" s="49"/>
      <c r="C11625" s="264"/>
      <c r="D11625" s="264"/>
    </row>
    <row r="11626" spans="1:4" ht="15" x14ac:dyDescent="0.25">
      <c r="A11626" s="264"/>
      <c r="B11626" s="49"/>
      <c r="C11626" s="264"/>
      <c r="D11626" s="264"/>
    </row>
    <row r="11627" spans="1:4" ht="15" x14ac:dyDescent="0.25">
      <c r="A11627" s="264"/>
      <c r="B11627" s="49"/>
      <c r="C11627" s="264"/>
      <c r="D11627" s="264"/>
    </row>
    <row r="11628" spans="1:4" ht="15" x14ac:dyDescent="0.25">
      <c r="A11628" s="264"/>
      <c r="B11628" s="49"/>
      <c r="C11628" s="264"/>
      <c r="D11628" s="264"/>
    </row>
    <row r="11629" spans="1:4" ht="15" x14ac:dyDescent="0.25">
      <c r="A11629" s="264"/>
      <c r="B11629" s="49"/>
      <c r="C11629" s="264"/>
      <c r="D11629" s="264"/>
    </row>
    <row r="11630" spans="1:4" ht="15" x14ac:dyDescent="0.25">
      <c r="A11630" s="264"/>
      <c r="B11630" s="49"/>
      <c r="C11630" s="264"/>
      <c r="D11630" s="264"/>
    </row>
    <row r="11631" spans="1:4" ht="15" x14ac:dyDescent="0.25">
      <c r="A11631" s="264"/>
      <c r="B11631" s="49"/>
      <c r="C11631" s="264"/>
      <c r="D11631" s="264"/>
    </row>
    <row r="11632" spans="1:4" ht="15" x14ac:dyDescent="0.25">
      <c r="A11632" s="264"/>
      <c r="B11632" s="49"/>
      <c r="C11632" s="264"/>
      <c r="D11632" s="264"/>
    </row>
    <row r="11633" spans="1:4" ht="15" x14ac:dyDescent="0.25">
      <c r="A11633" s="264"/>
      <c r="B11633" s="49"/>
      <c r="C11633" s="264"/>
      <c r="D11633" s="264"/>
    </row>
    <row r="11634" spans="1:4" ht="15" x14ac:dyDescent="0.25">
      <c r="A11634" s="264"/>
      <c r="B11634" s="49"/>
      <c r="C11634" s="264"/>
      <c r="D11634" s="264"/>
    </row>
    <row r="11635" spans="1:4" ht="15" x14ac:dyDescent="0.25">
      <c r="A11635" s="264"/>
      <c r="B11635" s="49"/>
      <c r="C11635" s="264"/>
      <c r="D11635" s="264"/>
    </row>
    <row r="11636" spans="1:4" ht="15" x14ac:dyDescent="0.25">
      <c r="A11636" s="264"/>
      <c r="B11636" s="49"/>
      <c r="C11636" s="264"/>
      <c r="D11636" s="264"/>
    </row>
    <row r="11637" spans="1:4" ht="15" x14ac:dyDescent="0.25">
      <c r="A11637" s="264"/>
      <c r="B11637" s="49"/>
      <c r="C11637" s="264"/>
      <c r="D11637" s="264"/>
    </row>
    <row r="11638" spans="1:4" ht="15" x14ac:dyDescent="0.25">
      <c r="A11638" s="264"/>
      <c r="B11638" s="49"/>
      <c r="C11638" s="264"/>
      <c r="D11638" s="264"/>
    </row>
    <row r="11639" spans="1:4" ht="15" x14ac:dyDescent="0.25">
      <c r="A11639" s="264"/>
      <c r="B11639" s="49"/>
      <c r="C11639" s="264"/>
      <c r="D11639" s="264"/>
    </row>
    <row r="11640" spans="1:4" ht="15" x14ac:dyDescent="0.25">
      <c r="A11640" s="264"/>
      <c r="B11640" s="49"/>
      <c r="C11640" s="264"/>
      <c r="D11640" s="264"/>
    </row>
    <row r="11641" spans="1:4" ht="15" x14ac:dyDescent="0.25">
      <c r="A11641" s="264"/>
      <c r="B11641" s="49"/>
      <c r="C11641" s="264"/>
      <c r="D11641" s="264"/>
    </row>
    <row r="11642" spans="1:4" ht="15" x14ac:dyDescent="0.25">
      <c r="A11642" s="264"/>
      <c r="B11642" s="49"/>
      <c r="C11642" s="264"/>
      <c r="D11642" s="264"/>
    </row>
    <row r="11643" spans="1:4" ht="15" x14ac:dyDescent="0.25">
      <c r="A11643" s="264"/>
      <c r="B11643" s="49"/>
      <c r="C11643" s="264"/>
      <c r="D11643" s="264"/>
    </row>
    <row r="11644" spans="1:4" ht="15" x14ac:dyDescent="0.25">
      <c r="A11644" s="264"/>
      <c r="B11644" s="49"/>
      <c r="C11644" s="264"/>
      <c r="D11644" s="264"/>
    </row>
    <row r="11645" spans="1:4" ht="15" x14ac:dyDescent="0.25">
      <c r="A11645" s="264"/>
      <c r="B11645" s="49"/>
      <c r="C11645" s="264"/>
      <c r="D11645" s="264"/>
    </row>
    <row r="11646" spans="1:4" ht="15" x14ac:dyDescent="0.25">
      <c r="A11646" s="264"/>
      <c r="B11646" s="49"/>
      <c r="C11646" s="264"/>
      <c r="D11646" s="264"/>
    </row>
    <row r="11647" spans="1:4" ht="15" x14ac:dyDescent="0.25">
      <c r="A11647" s="264"/>
      <c r="B11647" s="49"/>
      <c r="C11647" s="264"/>
      <c r="D11647" s="264"/>
    </row>
    <row r="11648" spans="1:4" ht="15" x14ac:dyDescent="0.25">
      <c r="A11648" s="264"/>
      <c r="B11648" s="49"/>
      <c r="C11648" s="264"/>
      <c r="D11648" s="264"/>
    </row>
    <row r="11649" spans="1:4" ht="15" x14ac:dyDescent="0.25">
      <c r="A11649" s="264"/>
      <c r="B11649" s="49"/>
      <c r="C11649" s="264"/>
      <c r="D11649" s="264"/>
    </row>
    <row r="11650" spans="1:4" ht="15" x14ac:dyDescent="0.25">
      <c r="A11650" s="264"/>
      <c r="B11650" s="49"/>
      <c r="C11650" s="264"/>
      <c r="D11650" s="264"/>
    </row>
    <row r="11651" spans="1:4" ht="15" x14ac:dyDescent="0.25">
      <c r="A11651" s="264"/>
      <c r="B11651" s="49"/>
      <c r="C11651" s="264"/>
      <c r="D11651" s="264"/>
    </row>
    <row r="11652" spans="1:4" ht="15" x14ac:dyDescent="0.25">
      <c r="A11652" s="264"/>
      <c r="B11652" s="49"/>
      <c r="C11652" s="264"/>
      <c r="D11652" s="264"/>
    </row>
    <row r="11653" spans="1:4" ht="15" x14ac:dyDescent="0.25">
      <c r="A11653" s="264"/>
      <c r="B11653" s="49"/>
      <c r="C11653" s="264"/>
      <c r="D11653" s="264"/>
    </row>
    <row r="11654" spans="1:4" ht="15" x14ac:dyDescent="0.25">
      <c r="A11654" s="264"/>
      <c r="B11654" s="49"/>
      <c r="C11654" s="264"/>
      <c r="D11654" s="264"/>
    </row>
    <row r="11655" spans="1:4" ht="15" x14ac:dyDescent="0.25">
      <c r="A11655" s="264"/>
      <c r="B11655" s="49"/>
      <c r="C11655" s="264"/>
      <c r="D11655" s="264"/>
    </row>
    <row r="11656" spans="1:4" ht="15" x14ac:dyDescent="0.25">
      <c r="A11656" s="264"/>
      <c r="B11656" s="49"/>
      <c r="C11656" s="264"/>
      <c r="D11656" s="264"/>
    </row>
    <row r="11657" spans="1:4" ht="15" x14ac:dyDescent="0.25">
      <c r="A11657" s="264"/>
      <c r="B11657" s="49"/>
      <c r="C11657" s="264"/>
      <c r="D11657" s="264"/>
    </row>
    <row r="11658" spans="1:4" ht="15" x14ac:dyDescent="0.25">
      <c r="A11658" s="264"/>
      <c r="B11658" s="49"/>
      <c r="C11658" s="264"/>
      <c r="D11658" s="264"/>
    </row>
    <row r="11659" spans="1:4" ht="15" x14ac:dyDescent="0.25">
      <c r="A11659" s="264"/>
      <c r="B11659" s="49"/>
      <c r="C11659" s="264"/>
      <c r="D11659" s="264"/>
    </row>
    <row r="11660" spans="1:4" ht="15" x14ac:dyDescent="0.25">
      <c r="A11660" s="264"/>
      <c r="B11660" s="49"/>
      <c r="C11660" s="264"/>
      <c r="D11660" s="264"/>
    </row>
    <row r="11661" spans="1:4" ht="15" x14ac:dyDescent="0.25">
      <c r="A11661" s="264"/>
      <c r="B11661" s="49"/>
      <c r="C11661" s="264"/>
      <c r="D11661" s="264"/>
    </row>
    <row r="11662" spans="1:4" ht="15" x14ac:dyDescent="0.25">
      <c r="A11662" s="264"/>
      <c r="B11662" s="49"/>
      <c r="C11662" s="264"/>
      <c r="D11662" s="264"/>
    </row>
    <row r="11663" spans="1:4" ht="15" x14ac:dyDescent="0.25">
      <c r="A11663" s="264"/>
      <c r="B11663" s="49"/>
      <c r="C11663" s="264"/>
      <c r="D11663" s="264"/>
    </row>
    <row r="11664" spans="1:4" ht="15" x14ac:dyDescent="0.25">
      <c r="A11664" s="264"/>
      <c r="B11664" s="49"/>
      <c r="C11664" s="264"/>
      <c r="D11664" s="264"/>
    </row>
    <row r="11665" spans="1:4" ht="15" x14ac:dyDescent="0.25">
      <c r="A11665" s="264"/>
      <c r="B11665" s="49"/>
      <c r="C11665" s="264"/>
      <c r="D11665" s="264"/>
    </row>
    <row r="11666" spans="1:4" ht="15" x14ac:dyDescent="0.25">
      <c r="A11666" s="264"/>
      <c r="B11666" s="49"/>
      <c r="C11666" s="264"/>
      <c r="D11666" s="264"/>
    </row>
    <row r="11667" spans="1:4" ht="15" x14ac:dyDescent="0.25">
      <c r="A11667" s="264"/>
      <c r="B11667" s="49"/>
      <c r="C11667" s="264"/>
      <c r="D11667" s="264"/>
    </row>
    <row r="11668" spans="1:4" ht="15" x14ac:dyDescent="0.25">
      <c r="A11668" s="264"/>
      <c r="B11668" s="49"/>
      <c r="C11668" s="264"/>
      <c r="D11668" s="264"/>
    </row>
    <row r="11669" spans="1:4" ht="15" x14ac:dyDescent="0.25">
      <c r="A11669" s="264"/>
      <c r="B11669" s="49"/>
      <c r="C11669" s="264"/>
      <c r="D11669" s="264"/>
    </row>
    <row r="11670" spans="1:4" ht="15" x14ac:dyDescent="0.25">
      <c r="A11670" s="264"/>
      <c r="B11670" s="49"/>
      <c r="C11670" s="264"/>
      <c r="D11670" s="264"/>
    </row>
    <row r="11671" spans="1:4" ht="15" x14ac:dyDescent="0.25">
      <c r="A11671" s="264"/>
      <c r="B11671" s="49"/>
      <c r="C11671" s="264"/>
      <c r="D11671" s="264"/>
    </row>
    <row r="11672" spans="1:4" ht="15" x14ac:dyDescent="0.25">
      <c r="A11672" s="264"/>
      <c r="B11672" s="49"/>
      <c r="C11672" s="264"/>
      <c r="D11672" s="264"/>
    </row>
    <row r="11673" spans="1:4" ht="15" x14ac:dyDescent="0.25">
      <c r="A11673" s="264"/>
      <c r="B11673" s="49"/>
      <c r="C11673" s="264"/>
      <c r="D11673" s="264"/>
    </row>
    <row r="11674" spans="1:4" ht="15" x14ac:dyDescent="0.25">
      <c r="A11674" s="264"/>
      <c r="B11674" s="49"/>
      <c r="C11674" s="264"/>
      <c r="D11674" s="264"/>
    </row>
    <row r="11675" spans="1:4" ht="15" x14ac:dyDescent="0.25">
      <c r="A11675" s="264"/>
      <c r="B11675" s="49"/>
      <c r="C11675" s="264"/>
      <c r="D11675" s="264"/>
    </row>
    <row r="11676" spans="1:4" ht="15" x14ac:dyDescent="0.25">
      <c r="A11676" s="264"/>
      <c r="B11676" s="49"/>
      <c r="C11676" s="264"/>
      <c r="D11676" s="264"/>
    </row>
    <row r="11677" spans="1:4" ht="15" x14ac:dyDescent="0.25">
      <c r="A11677" s="264"/>
      <c r="B11677" s="49"/>
      <c r="C11677" s="264"/>
      <c r="D11677" s="264"/>
    </row>
    <row r="11678" spans="1:4" ht="15" x14ac:dyDescent="0.25">
      <c r="A11678" s="264"/>
      <c r="B11678" s="49"/>
      <c r="C11678" s="264"/>
      <c r="D11678" s="264"/>
    </row>
    <row r="11679" spans="1:4" ht="15" x14ac:dyDescent="0.25">
      <c r="A11679" s="264"/>
      <c r="B11679" s="49"/>
      <c r="C11679" s="264"/>
      <c r="D11679" s="264"/>
    </row>
    <row r="11680" spans="1:4" ht="15" x14ac:dyDescent="0.25">
      <c r="A11680" s="264"/>
      <c r="B11680" s="49"/>
      <c r="C11680" s="264"/>
      <c r="D11680" s="264"/>
    </row>
    <row r="11681" spans="1:4" ht="15" x14ac:dyDescent="0.25">
      <c r="A11681" s="264"/>
      <c r="B11681" s="49"/>
      <c r="C11681" s="264"/>
      <c r="D11681" s="264"/>
    </row>
    <row r="11682" spans="1:4" ht="15" x14ac:dyDescent="0.25">
      <c r="A11682" s="264"/>
      <c r="B11682" s="49"/>
      <c r="C11682" s="264"/>
      <c r="D11682" s="264"/>
    </row>
    <row r="11683" spans="1:4" ht="15" x14ac:dyDescent="0.25">
      <c r="A11683" s="264"/>
      <c r="B11683" s="49"/>
      <c r="C11683" s="264"/>
      <c r="D11683" s="264"/>
    </row>
    <row r="11684" spans="1:4" ht="15" x14ac:dyDescent="0.25">
      <c r="A11684" s="264"/>
      <c r="B11684" s="49"/>
      <c r="C11684" s="264"/>
      <c r="D11684" s="264"/>
    </row>
    <row r="11685" spans="1:4" ht="15" x14ac:dyDescent="0.25">
      <c r="A11685" s="264"/>
      <c r="B11685" s="49"/>
      <c r="C11685" s="264"/>
      <c r="D11685" s="264"/>
    </row>
    <row r="11686" spans="1:4" ht="15" x14ac:dyDescent="0.25">
      <c r="A11686" s="264"/>
      <c r="B11686" s="49"/>
      <c r="C11686" s="264"/>
      <c r="D11686" s="264"/>
    </row>
    <row r="11687" spans="1:4" ht="15" x14ac:dyDescent="0.25">
      <c r="A11687" s="264"/>
      <c r="B11687" s="49"/>
      <c r="C11687" s="264"/>
      <c r="D11687" s="264"/>
    </row>
    <row r="11688" spans="1:4" ht="15" x14ac:dyDescent="0.25">
      <c r="A11688" s="264"/>
      <c r="B11688" s="49"/>
      <c r="C11688" s="264"/>
      <c r="D11688" s="264"/>
    </row>
    <row r="11689" spans="1:4" ht="15" x14ac:dyDescent="0.25">
      <c r="A11689" s="264"/>
      <c r="B11689" s="49"/>
      <c r="C11689" s="264"/>
      <c r="D11689" s="264"/>
    </row>
    <row r="11690" spans="1:4" ht="15" x14ac:dyDescent="0.25">
      <c r="A11690" s="264"/>
      <c r="B11690" s="49"/>
      <c r="C11690" s="264"/>
      <c r="D11690" s="264"/>
    </row>
    <row r="11691" spans="1:4" ht="15" x14ac:dyDescent="0.25">
      <c r="A11691" s="264"/>
      <c r="B11691" s="49"/>
      <c r="C11691" s="264"/>
      <c r="D11691" s="264"/>
    </row>
    <row r="11692" spans="1:4" ht="15" x14ac:dyDescent="0.25">
      <c r="A11692" s="264"/>
      <c r="B11692" s="49"/>
      <c r="C11692" s="264"/>
      <c r="D11692" s="264"/>
    </row>
    <row r="11693" spans="1:4" ht="15" x14ac:dyDescent="0.25">
      <c r="A11693" s="264"/>
      <c r="B11693" s="49"/>
      <c r="C11693" s="264"/>
      <c r="D11693" s="264"/>
    </row>
    <row r="11694" spans="1:4" ht="15" x14ac:dyDescent="0.25">
      <c r="A11694" s="264"/>
      <c r="B11694" s="49"/>
      <c r="C11694" s="264"/>
      <c r="D11694" s="264"/>
    </row>
    <row r="11695" spans="1:4" ht="15" x14ac:dyDescent="0.25">
      <c r="A11695" s="264"/>
      <c r="B11695" s="49"/>
      <c r="C11695" s="264"/>
      <c r="D11695" s="264"/>
    </row>
    <row r="11696" spans="1:4" ht="15" x14ac:dyDescent="0.25">
      <c r="A11696" s="264"/>
      <c r="B11696" s="49"/>
      <c r="C11696" s="264"/>
      <c r="D11696" s="264"/>
    </row>
    <row r="11697" spans="1:4" ht="15" x14ac:dyDescent="0.25">
      <c r="A11697" s="264"/>
      <c r="B11697" s="49"/>
      <c r="C11697" s="264"/>
      <c r="D11697" s="264"/>
    </row>
    <row r="11698" spans="1:4" ht="15" x14ac:dyDescent="0.25">
      <c r="A11698" s="264"/>
      <c r="B11698" s="49"/>
      <c r="C11698" s="264"/>
      <c r="D11698" s="264"/>
    </row>
    <row r="11699" spans="1:4" ht="15" x14ac:dyDescent="0.25">
      <c r="A11699" s="264"/>
      <c r="B11699" s="49"/>
      <c r="C11699" s="264"/>
      <c r="D11699" s="264"/>
    </row>
    <row r="11700" spans="1:4" ht="15" x14ac:dyDescent="0.25">
      <c r="A11700" s="264"/>
      <c r="B11700" s="49"/>
      <c r="C11700" s="264"/>
      <c r="D11700" s="264"/>
    </row>
    <row r="11701" spans="1:4" ht="15" x14ac:dyDescent="0.25">
      <c r="A11701" s="264"/>
      <c r="B11701" s="49"/>
      <c r="C11701" s="264"/>
      <c r="D11701" s="264"/>
    </row>
    <row r="11702" spans="1:4" ht="15" x14ac:dyDescent="0.25">
      <c r="A11702" s="264"/>
      <c r="B11702" s="49"/>
      <c r="C11702" s="264"/>
      <c r="D11702" s="264"/>
    </row>
    <row r="11703" spans="1:4" ht="15" x14ac:dyDescent="0.25">
      <c r="A11703" s="264"/>
      <c r="B11703" s="49"/>
      <c r="C11703" s="264"/>
      <c r="D11703" s="264"/>
    </row>
    <row r="11704" spans="1:4" ht="15" x14ac:dyDescent="0.25">
      <c r="A11704" s="264"/>
      <c r="B11704" s="49"/>
      <c r="C11704" s="264"/>
      <c r="D11704" s="264"/>
    </row>
    <row r="11705" spans="1:4" ht="15" x14ac:dyDescent="0.25">
      <c r="A11705" s="264"/>
      <c r="B11705" s="49"/>
      <c r="C11705" s="264"/>
      <c r="D11705" s="264"/>
    </row>
    <row r="11706" spans="1:4" ht="15" x14ac:dyDescent="0.25">
      <c r="A11706" s="264"/>
      <c r="B11706" s="49"/>
      <c r="C11706" s="264"/>
      <c r="D11706" s="273"/>
    </row>
    <row r="11707" spans="1:4" ht="15" x14ac:dyDescent="0.25">
      <c r="A11707" s="264"/>
      <c r="B11707" s="49"/>
      <c r="C11707" s="264"/>
      <c r="D11707" s="273"/>
    </row>
    <row r="11708" spans="1:4" ht="15" x14ac:dyDescent="0.25">
      <c r="A11708" s="264"/>
      <c r="B11708" s="49"/>
      <c r="C11708" s="264"/>
      <c r="D11708" s="273"/>
    </row>
    <row r="11709" spans="1:4" ht="15" x14ac:dyDescent="0.25">
      <c r="A11709" s="264"/>
      <c r="B11709" s="49"/>
      <c r="C11709" s="264"/>
      <c r="D11709" s="273"/>
    </row>
    <row r="11710" spans="1:4" ht="15" x14ac:dyDescent="0.25">
      <c r="A11710" s="264"/>
      <c r="B11710" s="49"/>
      <c r="C11710" s="264"/>
      <c r="D11710" s="273"/>
    </row>
    <row r="11711" spans="1:4" ht="15" x14ac:dyDescent="0.25">
      <c r="A11711" s="264"/>
      <c r="B11711" s="49"/>
      <c r="C11711" s="264"/>
      <c r="D11711" s="273"/>
    </row>
    <row r="11712" spans="1:4" ht="15" x14ac:dyDescent="0.25">
      <c r="A11712" s="264"/>
      <c r="B11712" s="49"/>
      <c r="C11712" s="264"/>
      <c r="D11712" s="273"/>
    </row>
    <row r="11713" spans="1:4" ht="15" x14ac:dyDescent="0.25">
      <c r="A11713" s="264"/>
      <c r="B11713" s="49"/>
      <c r="C11713" s="264"/>
      <c r="D11713" s="273"/>
    </row>
    <row r="11714" spans="1:4" ht="15" x14ac:dyDescent="0.25">
      <c r="A11714" s="264"/>
      <c r="B11714" s="49"/>
      <c r="C11714" s="264"/>
      <c r="D11714" s="273"/>
    </row>
    <row r="11715" spans="1:4" ht="15" x14ac:dyDescent="0.25">
      <c r="A11715" s="264"/>
      <c r="B11715" s="49"/>
      <c r="C11715" s="264"/>
      <c r="D11715" s="273"/>
    </row>
    <row r="11716" spans="1:4" ht="15" x14ac:dyDescent="0.25">
      <c r="A11716" s="264"/>
      <c r="B11716" s="49"/>
      <c r="C11716" s="264"/>
      <c r="D11716" s="273"/>
    </row>
    <row r="11717" spans="1:4" ht="15" x14ac:dyDescent="0.25">
      <c r="A11717" s="264"/>
      <c r="B11717" s="49"/>
      <c r="C11717" s="264"/>
      <c r="D11717" s="273"/>
    </row>
    <row r="11718" spans="1:4" ht="15" x14ac:dyDescent="0.25">
      <c r="A11718" s="264"/>
      <c r="B11718" s="49"/>
      <c r="C11718" s="264"/>
      <c r="D11718" s="273"/>
    </row>
    <row r="11719" spans="1:4" ht="15" x14ac:dyDescent="0.25">
      <c r="A11719" s="264"/>
      <c r="B11719" s="49"/>
      <c r="C11719" s="264"/>
      <c r="D11719" s="273"/>
    </row>
    <row r="11720" spans="1:4" ht="15" x14ac:dyDescent="0.25">
      <c r="A11720" s="264"/>
      <c r="B11720" s="49"/>
      <c r="C11720" s="264"/>
      <c r="D11720" s="273"/>
    </row>
    <row r="11721" spans="1:4" ht="15" x14ac:dyDescent="0.25">
      <c r="A11721" s="264"/>
      <c r="B11721" s="49"/>
      <c r="C11721" s="264"/>
      <c r="D11721" s="273"/>
    </row>
    <row r="11722" spans="1:4" ht="15" x14ac:dyDescent="0.25">
      <c r="A11722" s="264"/>
      <c r="B11722" s="49"/>
      <c r="C11722" s="264"/>
      <c r="D11722" s="273"/>
    </row>
    <row r="11723" spans="1:4" ht="15" x14ac:dyDescent="0.25">
      <c r="A11723" s="264"/>
      <c r="B11723" s="49"/>
      <c r="C11723" s="264"/>
      <c r="D11723" s="264"/>
    </row>
    <row r="11724" spans="1:4" ht="15" x14ac:dyDescent="0.25">
      <c r="A11724" s="264"/>
      <c r="B11724" s="49"/>
      <c r="C11724" s="264"/>
      <c r="D11724" s="264"/>
    </row>
    <row r="11725" spans="1:4" ht="15" x14ac:dyDescent="0.25">
      <c r="A11725" s="264"/>
      <c r="B11725" s="49"/>
      <c r="C11725" s="264"/>
      <c r="D11725" s="264"/>
    </row>
    <row r="11726" spans="1:4" ht="15" x14ac:dyDescent="0.25">
      <c r="A11726" s="264"/>
      <c r="B11726" s="49"/>
      <c r="C11726" s="264"/>
      <c r="D11726" s="264"/>
    </row>
    <row r="11727" spans="1:4" ht="15" x14ac:dyDescent="0.25">
      <c r="A11727" s="264"/>
      <c r="B11727" s="49"/>
      <c r="C11727" s="264"/>
      <c r="D11727" s="264"/>
    </row>
    <row r="11728" spans="1:4" ht="15" x14ac:dyDescent="0.25">
      <c r="A11728" s="264"/>
      <c r="B11728" s="49"/>
      <c r="C11728" s="264"/>
      <c r="D11728" s="264"/>
    </row>
    <row r="11729" spans="1:4" ht="15" x14ac:dyDescent="0.25">
      <c r="A11729" s="264"/>
      <c r="B11729" s="49"/>
      <c r="C11729" s="264"/>
      <c r="D11729" s="264"/>
    </row>
    <row r="11730" spans="1:4" ht="15" x14ac:dyDescent="0.25">
      <c r="A11730" s="264"/>
      <c r="B11730" s="49"/>
      <c r="C11730" s="264"/>
      <c r="D11730" s="264"/>
    </row>
    <row r="11731" spans="1:4" ht="15" x14ac:dyDescent="0.25">
      <c r="A11731" s="264"/>
      <c r="B11731" s="49"/>
      <c r="C11731" s="264"/>
      <c r="D11731" s="264"/>
    </row>
    <row r="11732" spans="1:4" ht="15" x14ac:dyDescent="0.25">
      <c r="A11732" s="264"/>
      <c r="B11732" s="49"/>
      <c r="C11732" s="264"/>
      <c r="D11732" s="264"/>
    </row>
    <row r="11733" spans="1:4" ht="15" x14ac:dyDescent="0.25">
      <c r="A11733" s="264"/>
      <c r="B11733" s="49"/>
      <c r="C11733" s="264"/>
      <c r="D11733" s="264"/>
    </row>
    <row r="11734" spans="1:4" ht="15" x14ac:dyDescent="0.25">
      <c r="A11734" s="264"/>
      <c r="B11734" s="49"/>
      <c r="C11734" s="264"/>
      <c r="D11734" s="264"/>
    </row>
    <row r="11735" spans="1:4" ht="15" x14ac:dyDescent="0.25">
      <c r="A11735" s="264"/>
      <c r="B11735" s="49"/>
      <c r="C11735" s="264"/>
      <c r="D11735" s="264"/>
    </row>
    <row r="11736" spans="1:4" ht="15" x14ac:dyDescent="0.25">
      <c r="A11736" s="264"/>
      <c r="B11736" s="49"/>
      <c r="C11736" s="264"/>
      <c r="D11736" s="264"/>
    </row>
    <row r="11737" spans="1:4" ht="15" x14ac:dyDescent="0.25">
      <c r="A11737" s="264"/>
      <c r="B11737" s="49"/>
      <c r="C11737" s="264"/>
      <c r="D11737" s="264"/>
    </row>
    <row r="11738" spans="1:4" ht="15" x14ac:dyDescent="0.25">
      <c r="A11738" s="264"/>
      <c r="B11738" s="49"/>
      <c r="C11738" s="264"/>
      <c r="D11738" s="264"/>
    </row>
    <row r="11739" spans="1:4" ht="15" x14ac:dyDescent="0.25">
      <c r="A11739" s="264"/>
      <c r="B11739" s="49"/>
      <c r="C11739" s="264"/>
      <c r="D11739" s="264"/>
    </row>
    <row r="11740" spans="1:4" ht="15" x14ac:dyDescent="0.25">
      <c r="A11740" s="264"/>
      <c r="B11740" s="49"/>
      <c r="C11740" s="264"/>
      <c r="D11740" s="264"/>
    </row>
    <row r="11741" spans="1:4" ht="15" x14ac:dyDescent="0.25">
      <c r="A11741" s="264"/>
      <c r="B11741" s="49"/>
      <c r="C11741" s="264"/>
      <c r="D11741" s="264"/>
    </row>
    <row r="11742" spans="1:4" ht="15" x14ac:dyDescent="0.25">
      <c r="A11742" s="264"/>
      <c r="B11742" s="49"/>
      <c r="C11742" s="264"/>
      <c r="D11742" s="264"/>
    </row>
    <row r="11743" spans="1:4" ht="15" x14ac:dyDescent="0.25">
      <c r="A11743" s="264"/>
      <c r="B11743" s="49"/>
      <c r="C11743" s="264"/>
      <c r="D11743" s="264"/>
    </row>
    <row r="11744" spans="1:4" ht="15" x14ac:dyDescent="0.25">
      <c r="A11744" s="264"/>
      <c r="B11744" s="49"/>
      <c r="C11744" s="264"/>
      <c r="D11744" s="264"/>
    </row>
    <row r="11745" spans="1:4" ht="15" x14ac:dyDescent="0.25">
      <c r="A11745" s="264"/>
      <c r="B11745" s="49"/>
      <c r="C11745" s="264"/>
      <c r="D11745" s="264"/>
    </row>
    <row r="11746" spans="1:4" ht="15" x14ac:dyDescent="0.25">
      <c r="A11746" s="264"/>
      <c r="B11746" s="49"/>
      <c r="C11746" s="264"/>
      <c r="D11746" s="264"/>
    </row>
    <row r="11747" spans="1:4" ht="15" x14ac:dyDescent="0.25">
      <c r="A11747" s="264"/>
      <c r="B11747" s="49"/>
      <c r="C11747" s="264"/>
      <c r="D11747" s="264"/>
    </row>
    <row r="11748" spans="1:4" ht="15" x14ac:dyDescent="0.25">
      <c r="A11748" s="264"/>
      <c r="B11748" s="49"/>
      <c r="C11748" s="264"/>
      <c r="D11748" s="264"/>
    </row>
    <row r="11749" spans="1:4" ht="15" x14ac:dyDescent="0.25">
      <c r="A11749" s="264"/>
      <c r="B11749" s="49"/>
      <c r="C11749" s="264"/>
      <c r="D11749" s="264"/>
    </row>
    <row r="11750" spans="1:4" ht="15" x14ac:dyDescent="0.25">
      <c r="A11750" s="264"/>
      <c r="B11750" s="49"/>
      <c r="C11750" s="264"/>
      <c r="D11750" s="264"/>
    </row>
    <row r="11751" spans="1:4" ht="15" x14ac:dyDescent="0.25">
      <c r="A11751" s="264"/>
      <c r="B11751" s="49"/>
      <c r="C11751" s="264"/>
      <c r="D11751" s="264"/>
    </row>
    <row r="11752" spans="1:4" ht="15" x14ac:dyDescent="0.25">
      <c r="A11752" s="264"/>
      <c r="B11752" s="49"/>
      <c r="C11752" s="264"/>
      <c r="D11752" s="264"/>
    </row>
    <row r="11753" spans="1:4" ht="15" x14ac:dyDescent="0.25">
      <c r="A11753" s="264"/>
      <c r="B11753" s="49"/>
      <c r="C11753" s="264"/>
      <c r="D11753" s="264"/>
    </row>
    <row r="11754" spans="1:4" ht="15" x14ac:dyDescent="0.25">
      <c r="A11754" s="264"/>
      <c r="B11754" s="49"/>
      <c r="C11754" s="264"/>
      <c r="D11754" s="264"/>
    </row>
    <row r="11755" spans="1:4" ht="15" x14ac:dyDescent="0.25">
      <c r="A11755" s="264"/>
      <c r="B11755" s="49"/>
      <c r="C11755" s="264"/>
      <c r="D11755" s="264"/>
    </row>
    <row r="11756" spans="1:4" ht="15" x14ac:dyDescent="0.25">
      <c r="A11756" s="264"/>
      <c r="B11756" s="49"/>
      <c r="C11756" s="264"/>
      <c r="D11756" s="264"/>
    </row>
    <row r="11757" spans="1:4" ht="15" x14ac:dyDescent="0.25">
      <c r="A11757" s="264"/>
      <c r="B11757" s="49"/>
      <c r="C11757" s="264"/>
      <c r="D11757" s="264"/>
    </row>
    <row r="11758" spans="1:4" ht="15" x14ac:dyDescent="0.25">
      <c r="A11758" s="264"/>
      <c r="B11758" s="49"/>
      <c r="C11758" s="264"/>
      <c r="D11758" s="264"/>
    </row>
    <row r="11759" spans="1:4" ht="15" x14ac:dyDescent="0.25">
      <c r="A11759" s="264"/>
      <c r="B11759" s="49"/>
      <c r="C11759" s="264"/>
      <c r="D11759" s="264"/>
    </row>
    <row r="11760" spans="1:4" ht="15" x14ac:dyDescent="0.25">
      <c r="A11760" s="264"/>
      <c r="B11760" s="49"/>
      <c r="C11760" s="264"/>
      <c r="D11760" s="264"/>
    </row>
    <row r="11761" spans="1:4" ht="15" x14ac:dyDescent="0.25">
      <c r="A11761" s="264"/>
      <c r="B11761" s="49"/>
      <c r="C11761" s="264"/>
      <c r="D11761" s="264"/>
    </row>
    <row r="11762" spans="1:4" ht="15" x14ac:dyDescent="0.25">
      <c r="A11762" s="264"/>
      <c r="B11762" s="49"/>
      <c r="C11762" s="264"/>
      <c r="D11762" s="264"/>
    </row>
    <row r="11763" spans="1:4" ht="15" x14ac:dyDescent="0.25">
      <c r="A11763" s="264"/>
      <c r="B11763" s="49"/>
      <c r="C11763" s="264"/>
      <c r="D11763" s="264"/>
    </row>
    <row r="11764" spans="1:4" ht="15" x14ac:dyDescent="0.25">
      <c r="A11764" s="264"/>
      <c r="B11764" s="49"/>
      <c r="C11764" s="264"/>
      <c r="D11764" s="264"/>
    </row>
    <row r="11765" spans="1:4" ht="15" x14ac:dyDescent="0.25">
      <c r="A11765" s="264"/>
      <c r="B11765" s="49"/>
      <c r="C11765" s="264"/>
      <c r="D11765" s="264"/>
    </row>
    <row r="11766" spans="1:4" ht="15" x14ac:dyDescent="0.25">
      <c r="A11766" s="264"/>
      <c r="B11766" s="49"/>
      <c r="C11766" s="264"/>
      <c r="D11766" s="264"/>
    </row>
    <row r="11767" spans="1:4" ht="15" x14ac:dyDescent="0.25">
      <c r="A11767" s="264"/>
      <c r="B11767" s="49"/>
      <c r="C11767" s="264"/>
      <c r="D11767" s="264"/>
    </row>
    <row r="11768" spans="1:4" ht="15" x14ac:dyDescent="0.25">
      <c r="A11768" s="264"/>
      <c r="B11768" s="49"/>
      <c r="C11768" s="264"/>
      <c r="D11768" s="264"/>
    </row>
    <row r="11769" spans="1:4" ht="15" x14ac:dyDescent="0.25">
      <c r="A11769" s="264"/>
      <c r="B11769" s="49"/>
      <c r="C11769" s="264"/>
      <c r="D11769" s="264"/>
    </row>
    <row r="11770" spans="1:4" ht="15" x14ac:dyDescent="0.25">
      <c r="A11770" s="264"/>
      <c r="B11770" s="49"/>
      <c r="C11770" s="264"/>
      <c r="D11770" s="264"/>
    </row>
    <row r="11771" spans="1:4" ht="15" x14ac:dyDescent="0.25">
      <c r="A11771" s="264"/>
      <c r="B11771" s="49"/>
      <c r="C11771" s="264"/>
      <c r="D11771" s="264"/>
    </row>
    <row r="11772" spans="1:4" ht="15" x14ac:dyDescent="0.25">
      <c r="A11772" s="264"/>
      <c r="B11772" s="49"/>
      <c r="C11772" s="264"/>
      <c r="D11772" s="264"/>
    </row>
    <row r="11773" spans="1:4" ht="15" x14ac:dyDescent="0.25">
      <c r="A11773" s="264"/>
      <c r="B11773" s="49"/>
      <c r="C11773" s="264"/>
      <c r="D11773" s="264"/>
    </row>
    <row r="11774" spans="1:4" ht="15" x14ac:dyDescent="0.25">
      <c r="A11774" s="264"/>
      <c r="B11774" s="49"/>
      <c r="C11774" s="264"/>
      <c r="D11774" s="264"/>
    </row>
    <row r="11775" spans="1:4" ht="15" x14ac:dyDescent="0.25">
      <c r="A11775" s="264"/>
      <c r="B11775" s="49"/>
      <c r="C11775" s="264"/>
      <c r="D11775" s="264"/>
    </row>
    <row r="11776" spans="1:4" ht="15" x14ac:dyDescent="0.25">
      <c r="A11776" s="264"/>
      <c r="B11776" s="49"/>
      <c r="C11776" s="264"/>
      <c r="D11776" s="264"/>
    </row>
    <row r="11777" spans="1:4" ht="15" x14ac:dyDescent="0.25">
      <c r="A11777" s="264"/>
      <c r="B11777" s="49"/>
      <c r="C11777" s="264"/>
      <c r="D11777" s="264"/>
    </row>
    <row r="11778" spans="1:4" ht="15" x14ac:dyDescent="0.25">
      <c r="A11778" s="264"/>
      <c r="B11778" s="49"/>
      <c r="C11778" s="264"/>
      <c r="D11778" s="264"/>
    </row>
    <row r="11779" spans="1:4" ht="15" x14ac:dyDescent="0.25">
      <c r="A11779" s="264"/>
      <c r="B11779" s="49"/>
      <c r="C11779" s="264"/>
      <c r="D11779" s="264"/>
    </row>
    <row r="11780" spans="1:4" ht="15" x14ac:dyDescent="0.25">
      <c r="A11780" s="264"/>
      <c r="B11780" s="49"/>
      <c r="C11780" s="264"/>
      <c r="D11780" s="264"/>
    </row>
    <row r="11781" spans="1:4" ht="15" x14ac:dyDescent="0.25">
      <c r="A11781" s="264"/>
      <c r="B11781" s="49"/>
      <c r="C11781" s="264"/>
      <c r="D11781" s="264"/>
    </row>
    <row r="11782" spans="1:4" ht="15" x14ac:dyDescent="0.25">
      <c r="A11782" s="264"/>
      <c r="B11782" s="49"/>
      <c r="C11782" s="264"/>
      <c r="D11782" s="264"/>
    </row>
    <row r="11783" spans="1:4" ht="15" x14ac:dyDescent="0.25">
      <c r="A11783" s="264"/>
      <c r="B11783" s="49"/>
      <c r="C11783" s="264"/>
      <c r="D11783" s="264"/>
    </row>
    <row r="11784" spans="1:4" ht="15" x14ac:dyDescent="0.25">
      <c r="A11784" s="264"/>
      <c r="B11784" s="49"/>
      <c r="C11784" s="264"/>
      <c r="D11784" s="264"/>
    </row>
    <row r="11785" spans="1:4" ht="15" x14ac:dyDescent="0.25">
      <c r="A11785" s="264"/>
      <c r="B11785" s="49"/>
      <c r="C11785" s="264"/>
      <c r="D11785" s="264"/>
    </row>
    <row r="11786" spans="1:4" ht="15" x14ac:dyDescent="0.25">
      <c r="A11786" s="264"/>
      <c r="B11786" s="49"/>
      <c r="C11786" s="264"/>
      <c r="D11786" s="264"/>
    </row>
    <row r="11787" spans="1:4" ht="15" x14ac:dyDescent="0.25">
      <c r="A11787" s="264"/>
      <c r="B11787" s="49"/>
      <c r="C11787" s="264"/>
      <c r="D11787" s="264"/>
    </row>
    <row r="11788" spans="1:4" ht="15" x14ac:dyDescent="0.25">
      <c r="A11788" s="264"/>
      <c r="B11788" s="49"/>
      <c r="C11788" s="264"/>
      <c r="D11788" s="264"/>
    </row>
    <row r="11789" spans="1:4" ht="15" x14ac:dyDescent="0.25">
      <c r="A11789" s="264"/>
      <c r="B11789" s="49"/>
      <c r="C11789" s="264"/>
      <c r="D11789" s="264"/>
    </row>
    <row r="11790" spans="1:4" ht="15" x14ac:dyDescent="0.25">
      <c r="A11790" s="264"/>
      <c r="B11790" s="49"/>
      <c r="C11790" s="264"/>
      <c r="D11790" s="264"/>
    </row>
    <row r="11791" spans="1:4" ht="15" x14ac:dyDescent="0.25">
      <c r="A11791" s="264"/>
      <c r="B11791" s="49"/>
      <c r="C11791" s="264"/>
      <c r="D11791" s="264"/>
    </row>
    <row r="11792" spans="1:4" ht="15" x14ac:dyDescent="0.25">
      <c r="A11792" s="264"/>
      <c r="B11792" s="49"/>
      <c r="C11792" s="264"/>
      <c r="D11792" s="264"/>
    </row>
    <row r="11793" spans="1:4" ht="15" x14ac:dyDescent="0.25">
      <c r="A11793" s="264"/>
      <c r="B11793" s="49"/>
      <c r="C11793" s="264"/>
      <c r="D11793" s="264"/>
    </row>
    <row r="11794" spans="1:4" ht="15" x14ac:dyDescent="0.25">
      <c r="A11794" s="264"/>
      <c r="B11794" s="49"/>
      <c r="C11794" s="264"/>
      <c r="D11794" s="264"/>
    </row>
    <row r="11795" spans="1:4" ht="15" x14ac:dyDescent="0.25">
      <c r="A11795" s="264"/>
      <c r="B11795" s="49"/>
      <c r="C11795" s="264"/>
      <c r="D11795" s="264"/>
    </row>
    <row r="11796" spans="1:4" ht="15" x14ac:dyDescent="0.25">
      <c r="A11796" s="264"/>
      <c r="B11796" s="49"/>
      <c r="C11796" s="264"/>
      <c r="D11796" s="264"/>
    </row>
    <row r="11797" spans="1:4" ht="15" x14ac:dyDescent="0.25">
      <c r="A11797" s="264"/>
      <c r="B11797" s="49"/>
      <c r="C11797" s="264"/>
      <c r="D11797" s="264"/>
    </row>
    <row r="11798" spans="1:4" ht="15" x14ac:dyDescent="0.25">
      <c r="A11798" s="264"/>
      <c r="B11798" s="49"/>
      <c r="C11798" s="264"/>
      <c r="D11798" s="264"/>
    </row>
    <row r="11799" spans="1:4" ht="15" x14ac:dyDescent="0.25">
      <c r="A11799" s="264"/>
      <c r="B11799" s="49"/>
      <c r="C11799" s="264"/>
      <c r="D11799" s="264"/>
    </row>
    <row r="11800" spans="1:4" ht="15" x14ac:dyDescent="0.25">
      <c r="A11800" s="264"/>
      <c r="B11800" s="49"/>
      <c r="C11800" s="264"/>
      <c r="D11800" s="264"/>
    </row>
    <row r="11801" spans="1:4" ht="15" x14ac:dyDescent="0.25">
      <c r="A11801" s="264"/>
      <c r="B11801" s="49"/>
      <c r="C11801" s="264"/>
      <c r="D11801" s="264"/>
    </row>
    <row r="11802" spans="1:4" ht="15" x14ac:dyDescent="0.25">
      <c r="A11802" s="264"/>
      <c r="B11802" s="49"/>
      <c r="C11802" s="264"/>
      <c r="D11802" s="264"/>
    </row>
    <row r="11803" spans="1:4" ht="15" x14ac:dyDescent="0.25">
      <c r="A11803" s="264"/>
      <c r="B11803" s="49"/>
      <c r="C11803" s="264"/>
      <c r="D11803" s="264"/>
    </row>
    <row r="11804" spans="1:4" ht="15" x14ac:dyDescent="0.25">
      <c r="A11804" s="264"/>
      <c r="B11804" s="49"/>
      <c r="C11804" s="264"/>
      <c r="D11804" s="264"/>
    </row>
    <row r="11805" spans="1:4" ht="15" x14ac:dyDescent="0.25">
      <c r="A11805" s="264"/>
      <c r="B11805" s="49"/>
      <c r="C11805" s="264"/>
      <c r="D11805" s="264"/>
    </row>
    <row r="11806" spans="1:4" ht="15" x14ac:dyDescent="0.25">
      <c r="A11806" s="264"/>
      <c r="B11806" s="49"/>
      <c r="C11806" s="264"/>
      <c r="D11806" s="264"/>
    </row>
    <row r="11807" spans="1:4" ht="15" x14ac:dyDescent="0.25">
      <c r="A11807" s="264"/>
      <c r="B11807" s="49"/>
      <c r="C11807" s="264"/>
      <c r="D11807" s="264"/>
    </row>
    <row r="11808" spans="1:4" ht="15" x14ac:dyDescent="0.25">
      <c r="A11808" s="264"/>
      <c r="B11808" s="49"/>
      <c r="C11808" s="264"/>
      <c r="D11808" s="264"/>
    </row>
    <row r="11809" spans="1:4" ht="15" x14ac:dyDescent="0.25">
      <c r="A11809" s="264"/>
      <c r="B11809" s="49"/>
      <c r="C11809" s="264"/>
      <c r="D11809" s="264"/>
    </row>
    <row r="11810" spans="1:4" ht="15" x14ac:dyDescent="0.25">
      <c r="A11810" s="264"/>
      <c r="B11810" s="49"/>
      <c r="C11810" s="264"/>
      <c r="D11810" s="264"/>
    </row>
    <row r="11811" spans="1:4" ht="15" x14ac:dyDescent="0.25">
      <c r="A11811" s="264"/>
      <c r="B11811" s="49"/>
      <c r="C11811" s="264"/>
      <c r="D11811" s="264"/>
    </row>
    <row r="11812" spans="1:4" ht="15" x14ac:dyDescent="0.25">
      <c r="A11812" s="264"/>
      <c r="B11812" s="49"/>
      <c r="C11812" s="264"/>
      <c r="D11812" s="264"/>
    </row>
    <row r="11813" spans="1:4" ht="15" x14ac:dyDescent="0.25">
      <c r="A11813" s="264"/>
      <c r="B11813" s="49"/>
      <c r="C11813" s="264"/>
      <c r="D11813" s="264"/>
    </row>
    <row r="11814" spans="1:4" ht="15" x14ac:dyDescent="0.25">
      <c r="A11814" s="264"/>
      <c r="B11814" s="49"/>
      <c r="C11814" s="264"/>
      <c r="D11814" s="264"/>
    </row>
    <row r="11815" spans="1:4" ht="15" x14ac:dyDescent="0.25">
      <c r="A11815" s="264"/>
      <c r="B11815" s="49"/>
      <c r="C11815" s="264"/>
      <c r="D11815" s="264"/>
    </row>
    <row r="11816" spans="1:4" ht="15" x14ac:dyDescent="0.25">
      <c r="A11816" s="264"/>
      <c r="B11816" s="49"/>
      <c r="C11816" s="264"/>
      <c r="D11816" s="264"/>
    </row>
    <row r="11817" spans="1:4" ht="15" x14ac:dyDescent="0.25">
      <c r="A11817" s="264"/>
      <c r="B11817" s="49"/>
      <c r="C11817" s="264"/>
      <c r="D11817" s="264"/>
    </row>
    <row r="11818" spans="1:4" ht="15" x14ac:dyDescent="0.25">
      <c r="A11818" s="264"/>
      <c r="B11818" s="49"/>
      <c r="C11818" s="264"/>
      <c r="D11818" s="264"/>
    </row>
    <row r="11819" spans="1:4" ht="15" x14ac:dyDescent="0.25">
      <c r="A11819" s="264"/>
      <c r="B11819" s="49"/>
      <c r="C11819" s="264"/>
      <c r="D11819" s="264"/>
    </row>
    <row r="11820" spans="1:4" ht="15" x14ac:dyDescent="0.25">
      <c r="A11820" s="264"/>
      <c r="B11820" s="49"/>
      <c r="C11820" s="264"/>
      <c r="D11820" s="264"/>
    </row>
    <row r="11821" spans="1:4" ht="15" x14ac:dyDescent="0.25">
      <c r="A11821" s="264"/>
      <c r="B11821" s="49"/>
      <c r="C11821" s="264"/>
      <c r="D11821" s="264"/>
    </row>
    <row r="11822" spans="1:4" ht="15" x14ac:dyDescent="0.25">
      <c r="A11822" s="264"/>
      <c r="B11822" s="49"/>
      <c r="C11822" s="264"/>
      <c r="D11822" s="264"/>
    </row>
    <row r="11823" spans="1:4" ht="15" x14ac:dyDescent="0.25">
      <c r="A11823" s="264"/>
      <c r="B11823" s="49"/>
      <c r="C11823" s="264"/>
      <c r="D11823" s="264"/>
    </row>
    <row r="11824" spans="1:4" ht="15" x14ac:dyDescent="0.25">
      <c r="A11824" s="264"/>
      <c r="B11824" s="49"/>
      <c r="C11824" s="264"/>
      <c r="D11824" s="264"/>
    </row>
    <row r="11825" spans="1:4" ht="15" x14ac:dyDescent="0.25">
      <c r="A11825" s="264"/>
      <c r="B11825" s="49"/>
      <c r="C11825" s="264"/>
      <c r="D11825" s="264"/>
    </row>
    <row r="11826" spans="1:4" ht="15" x14ac:dyDescent="0.25">
      <c r="A11826" s="264"/>
      <c r="B11826" s="49"/>
      <c r="C11826" s="264"/>
      <c r="D11826" s="264"/>
    </row>
    <row r="11827" spans="1:4" ht="15" x14ac:dyDescent="0.25">
      <c r="A11827" s="264"/>
      <c r="B11827" s="49"/>
      <c r="C11827" s="264"/>
      <c r="D11827" s="264"/>
    </row>
    <row r="11828" spans="1:4" ht="15" x14ac:dyDescent="0.25">
      <c r="A11828" s="264"/>
      <c r="B11828" s="49"/>
      <c r="C11828" s="264"/>
      <c r="D11828" s="264"/>
    </row>
    <row r="11829" spans="1:4" ht="15" x14ac:dyDescent="0.25">
      <c r="A11829" s="264"/>
      <c r="B11829" s="49"/>
      <c r="C11829" s="264"/>
      <c r="D11829" s="264"/>
    </row>
    <row r="11830" spans="1:4" ht="15" x14ac:dyDescent="0.25">
      <c r="A11830" s="264"/>
      <c r="B11830" s="49"/>
      <c r="C11830" s="264"/>
      <c r="D11830" s="264"/>
    </row>
    <row r="11831" spans="1:4" ht="15" x14ac:dyDescent="0.25">
      <c r="A11831" s="264"/>
      <c r="B11831" s="49"/>
      <c r="C11831" s="264"/>
      <c r="D11831" s="264"/>
    </row>
    <row r="11832" spans="1:4" ht="15" x14ac:dyDescent="0.25">
      <c r="A11832" s="264"/>
      <c r="B11832" s="49"/>
      <c r="C11832" s="264"/>
      <c r="D11832" s="264"/>
    </row>
    <row r="11833" spans="1:4" ht="15" x14ac:dyDescent="0.25">
      <c r="A11833" s="264"/>
      <c r="B11833" s="49"/>
      <c r="C11833" s="264"/>
      <c r="D11833" s="264"/>
    </row>
    <row r="11834" spans="1:4" ht="15" x14ac:dyDescent="0.25">
      <c r="A11834" s="264"/>
      <c r="B11834" s="49"/>
      <c r="C11834" s="264"/>
      <c r="D11834" s="264"/>
    </row>
    <row r="11835" spans="1:4" ht="15" x14ac:dyDescent="0.25">
      <c r="A11835" s="264"/>
      <c r="B11835" s="49"/>
      <c r="C11835" s="264"/>
      <c r="D11835" s="264"/>
    </row>
    <row r="11836" spans="1:4" ht="15" x14ac:dyDescent="0.25">
      <c r="A11836" s="264"/>
      <c r="B11836" s="49"/>
      <c r="C11836" s="264"/>
      <c r="D11836" s="264"/>
    </row>
    <row r="11837" spans="1:4" ht="15" x14ac:dyDescent="0.25">
      <c r="A11837" s="264"/>
      <c r="B11837" s="49"/>
      <c r="C11837" s="264"/>
      <c r="D11837" s="264"/>
    </row>
    <row r="11838" spans="1:4" ht="15" x14ac:dyDescent="0.25">
      <c r="A11838" s="264"/>
      <c r="B11838" s="49"/>
      <c r="C11838" s="264"/>
      <c r="D11838" s="264"/>
    </row>
    <row r="11839" spans="1:4" ht="15" x14ac:dyDescent="0.25">
      <c r="A11839" s="264"/>
      <c r="B11839" s="49"/>
      <c r="C11839" s="264"/>
      <c r="D11839" s="264"/>
    </row>
    <row r="11840" spans="1:4" ht="15" x14ac:dyDescent="0.25">
      <c r="A11840" s="264"/>
      <c r="B11840" s="49"/>
      <c r="C11840" s="264"/>
      <c r="D11840" s="264"/>
    </row>
    <row r="11841" spans="1:4" ht="15" x14ac:dyDescent="0.25">
      <c r="A11841" s="264"/>
      <c r="B11841" s="49"/>
      <c r="C11841" s="264"/>
      <c r="D11841" s="264"/>
    </row>
    <row r="11842" spans="1:4" ht="15" x14ac:dyDescent="0.25">
      <c r="A11842" s="264"/>
      <c r="B11842" s="49"/>
      <c r="C11842" s="264"/>
      <c r="D11842" s="264"/>
    </row>
    <row r="11843" spans="1:4" ht="15" x14ac:dyDescent="0.25">
      <c r="A11843" s="264"/>
      <c r="B11843" s="49"/>
      <c r="C11843" s="264"/>
      <c r="D11843" s="264"/>
    </row>
    <row r="11844" spans="1:4" ht="15" x14ac:dyDescent="0.25">
      <c r="A11844" s="264"/>
      <c r="B11844" s="49"/>
      <c r="C11844" s="264"/>
      <c r="D11844" s="264"/>
    </row>
    <row r="11845" spans="1:4" ht="15" x14ac:dyDescent="0.25">
      <c r="A11845" s="264"/>
      <c r="B11845" s="49"/>
      <c r="C11845" s="264"/>
      <c r="D11845" s="264"/>
    </row>
    <row r="11846" spans="1:4" ht="15" x14ac:dyDescent="0.25">
      <c r="A11846" s="264"/>
      <c r="B11846" s="49"/>
      <c r="C11846" s="264"/>
      <c r="D11846" s="264"/>
    </row>
    <row r="11847" spans="1:4" ht="15" x14ac:dyDescent="0.25">
      <c r="A11847" s="264"/>
      <c r="B11847" s="49"/>
      <c r="C11847" s="264"/>
      <c r="D11847" s="264"/>
    </row>
    <row r="11848" spans="1:4" ht="15" x14ac:dyDescent="0.25">
      <c r="A11848" s="264"/>
      <c r="B11848" s="49"/>
      <c r="C11848" s="264"/>
      <c r="D11848" s="264"/>
    </row>
    <row r="11849" spans="1:4" ht="15" x14ac:dyDescent="0.25">
      <c r="A11849" s="264"/>
      <c r="B11849" s="49"/>
      <c r="C11849" s="264"/>
      <c r="D11849" s="264"/>
    </row>
    <row r="11850" spans="1:4" ht="15" x14ac:dyDescent="0.25">
      <c r="A11850" s="264"/>
      <c r="B11850" s="49"/>
      <c r="C11850" s="264"/>
      <c r="D11850" s="264"/>
    </row>
    <row r="11851" spans="1:4" ht="15" x14ac:dyDescent="0.25">
      <c r="A11851" s="264"/>
      <c r="B11851" s="49"/>
      <c r="C11851" s="264"/>
      <c r="D11851" s="264"/>
    </row>
    <row r="11852" spans="1:4" ht="15" x14ac:dyDescent="0.25">
      <c r="A11852" s="264"/>
      <c r="B11852" s="49"/>
      <c r="C11852" s="264"/>
      <c r="D11852" s="264"/>
    </row>
    <row r="11853" spans="1:4" ht="15" x14ac:dyDescent="0.25">
      <c r="A11853" s="264"/>
      <c r="B11853" s="49"/>
      <c r="C11853" s="264"/>
      <c r="D11853" s="264"/>
    </row>
    <row r="11854" spans="1:4" ht="15" x14ac:dyDescent="0.25">
      <c r="A11854" s="264"/>
      <c r="B11854" s="49"/>
      <c r="C11854" s="264"/>
      <c r="D11854" s="264"/>
    </row>
    <row r="11855" spans="1:4" ht="15" x14ac:dyDescent="0.25">
      <c r="A11855" s="264"/>
      <c r="B11855" s="49"/>
      <c r="C11855" s="264"/>
      <c r="D11855" s="264"/>
    </row>
    <row r="11856" spans="1:4" ht="15" x14ac:dyDescent="0.25">
      <c r="A11856" s="264"/>
      <c r="B11856" s="49"/>
      <c r="C11856" s="264"/>
      <c r="D11856" s="264"/>
    </row>
    <row r="11857" spans="1:4" ht="15" x14ac:dyDescent="0.25">
      <c r="A11857" s="264"/>
      <c r="B11857" s="49"/>
      <c r="C11857" s="264"/>
      <c r="D11857" s="264"/>
    </row>
    <row r="11858" spans="1:4" ht="15" x14ac:dyDescent="0.25">
      <c r="A11858" s="264"/>
      <c r="B11858" s="49"/>
      <c r="C11858" s="264"/>
      <c r="D11858" s="264"/>
    </row>
    <row r="11859" spans="1:4" ht="15" x14ac:dyDescent="0.25">
      <c r="A11859" s="264"/>
      <c r="B11859" s="49"/>
      <c r="C11859" s="264"/>
      <c r="D11859" s="264"/>
    </row>
    <row r="11860" spans="1:4" ht="15" x14ac:dyDescent="0.25">
      <c r="A11860" s="264"/>
      <c r="B11860" s="49"/>
      <c r="C11860" s="264"/>
      <c r="D11860" s="264"/>
    </row>
    <row r="11861" spans="1:4" ht="15" x14ac:dyDescent="0.25">
      <c r="A11861" s="264"/>
      <c r="B11861" s="49"/>
      <c r="C11861" s="264"/>
      <c r="D11861" s="264"/>
    </row>
    <row r="11862" spans="1:4" ht="15" x14ac:dyDescent="0.25">
      <c r="A11862" s="264"/>
      <c r="B11862" s="49"/>
      <c r="C11862" s="264"/>
      <c r="D11862" s="264"/>
    </row>
    <row r="11863" spans="1:4" ht="15" x14ac:dyDescent="0.25">
      <c r="A11863" s="264"/>
      <c r="B11863" s="49"/>
      <c r="C11863" s="264"/>
      <c r="D11863" s="264"/>
    </row>
    <row r="11864" spans="1:4" ht="15" x14ac:dyDescent="0.25">
      <c r="A11864" s="264"/>
      <c r="B11864" s="49"/>
      <c r="C11864" s="264"/>
      <c r="D11864" s="273"/>
    </row>
    <row r="11865" spans="1:4" ht="15" x14ac:dyDescent="0.25">
      <c r="A11865" s="264"/>
      <c r="B11865" s="49"/>
      <c r="C11865" s="264"/>
      <c r="D11865" s="273"/>
    </row>
    <row r="11866" spans="1:4" ht="15" x14ac:dyDescent="0.25">
      <c r="A11866" s="264"/>
      <c r="B11866" s="49"/>
      <c r="C11866" s="264"/>
      <c r="D11866" s="273"/>
    </row>
    <row r="11867" spans="1:4" ht="15" x14ac:dyDescent="0.25">
      <c r="A11867" s="264"/>
      <c r="B11867" s="49"/>
      <c r="C11867" s="264"/>
      <c r="D11867" s="273"/>
    </row>
    <row r="11868" spans="1:4" ht="15" x14ac:dyDescent="0.25">
      <c r="A11868" s="264"/>
      <c r="B11868" s="49"/>
      <c r="C11868" s="264"/>
      <c r="D11868" s="273"/>
    </row>
    <row r="11869" spans="1:4" ht="15" x14ac:dyDescent="0.25">
      <c r="A11869" s="264"/>
      <c r="B11869" s="49"/>
      <c r="C11869" s="264"/>
      <c r="D11869" s="273"/>
    </row>
    <row r="11870" spans="1:4" ht="15" x14ac:dyDescent="0.25">
      <c r="A11870" s="264"/>
      <c r="B11870" s="49"/>
      <c r="C11870" s="264"/>
      <c r="D11870" s="264"/>
    </row>
    <row r="11871" spans="1:4" ht="15" x14ac:dyDescent="0.25">
      <c r="A11871" s="264"/>
      <c r="B11871" s="49"/>
      <c r="C11871" s="264"/>
      <c r="D11871" s="273"/>
    </row>
    <row r="11872" spans="1:4" ht="15" x14ac:dyDescent="0.25">
      <c r="A11872" s="264"/>
      <c r="B11872" s="49"/>
      <c r="C11872" s="264"/>
      <c r="D11872" s="264"/>
    </row>
    <row r="11873" spans="1:4" ht="15" x14ac:dyDescent="0.25">
      <c r="A11873" s="264"/>
      <c r="B11873" s="49"/>
      <c r="C11873" s="264"/>
      <c r="D11873" s="264"/>
    </row>
    <row r="11874" spans="1:4" ht="15" x14ac:dyDescent="0.25">
      <c r="A11874" s="264"/>
      <c r="B11874" s="49"/>
      <c r="C11874" s="264"/>
      <c r="D11874" s="264"/>
    </row>
    <row r="11875" spans="1:4" ht="15" x14ac:dyDescent="0.25">
      <c r="A11875" s="264"/>
      <c r="B11875" s="49"/>
      <c r="C11875" s="264"/>
      <c r="D11875" s="264"/>
    </row>
    <row r="11876" spans="1:4" ht="15" x14ac:dyDescent="0.25">
      <c r="A11876" s="264"/>
      <c r="B11876" s="49"/>
      <c r="C11876" s="264"/>
      <c r="D11876" s="264"/>
    </row>
    <row r="11877" spans="1:4" ht="15" x14ac:dyDescent="0.25">
      <c r="A11877" s="264"/>
      <c r="B11877" s="49"/>
      <c r="C11877" s="264"/>
      <c r="D11877" s="264"/>
    </row>
    <row r="11878" spans="1:4" ht="15" x14ac:dyDescent="0.25">
      <c r="A11878" s="264"/>
      <c r="B11878" s="49"/>
      <c r="C11878" s="264"/>
      <c r="D11878" s="264"/>
    </row>
    <row r="11879" spans="1:4" ht="15" x14ac:dyDescent="0.25">
      <c r="A11879" s="264"/>
      <c r="B11879" s="49"/>
      <c r="C11879" s="264"/>
      <c r="D11879" s="264"/>
    </row>
    <row r="11880" spans="1:4" ht="15" x14ac:dyDescent="0.25">
      <c r="A11880" s="264"/>
      <c r="B11880" s="49"/>
      <c r="C11880" s="264"/>
      <c r="D11880" s="264"/>
    </row>
    <row r="11881" spans="1:4" ht="15" x14ac:dyDescent="0.25">
      <c r="A11881" s="264"/>
      <c r="B11881" s="49"/>
      <c r="C11881" s="264"/>
      <c r="D11881" s="264"/>
    </row>
    <row r="11882" spans="1:4" ht="15" x14ac:dyDescent="0.25">
      <c r="A11882" s="264"/>
      <c r="B11882" s="49"/>
      <c r="C11882" s="264"/>
      <c r="D11882" s="264"/>
    </row>
    <row r="11883" spans="1:4" ht="15" x14ac:dyDescent="0.25">
      <c r="A11883" s="264"/>
      <c r="B11883" s="49"/>
      <c r="C11883" s="264"/>
      <c r="D11883" s="264"/>
    </row>
    <row r="11884" spans="1:4" ht="15" x14ac:dyDescent="0.25">
      <c r="A11884" s="264"/>
      <c r="B11884" s="49"/>
      <c r="C11884" s="264"/>
      <c r="D11884" s="264"/>
    </row>
    <row r="11885" spans="1:4" ht="15" x14ac:dyDescent="0.25">
      <c r="A11885" s="264"/>
      <c r="B11885" s="49"/>
      <c r="C11885" s="264"/>
      <c r="D11885" s="264"/>
    </row>
    <row r="11886" spans="1:4" ht="15" x14ac:dyDescent="0.25">
      <c r="A11886" s="264"/>
      <c r="B11886" s="49"/>
      <c r="C11886" s="264"/>
      <c r="D11886" s="264"/>
    </row>
    <row r="11887" spans="1:4" ht="15" x14ac:dyDescent="0.25">
      <c r="A11887" s="264"/>
      <c r="B11887" s="49"/>
      <c r="C11887" s="264"/>
      <c r="D11887" s="264"/>
    </row>
    <row r="11888" spans="1:4" ht="15" x14ac:dyDescent="0.25">
      <c r="A11888" s="264"/>
      <c r="B11888" s="49"/>
      <c r="C11888" s="264"/>
      <c r="D11888" s="264"/>
    </row>
    <row r="11889" spans="1:4" ht="15" x14ac:dyDescent="0.25">
      <c r="A11889" s="264"/>
      <c r="B11889" s="49"/>
      <c r="C11889" s="264"/>
      <c r="D11889" s="264"/>
    </row>
    <row r="11890" spans="1:4" ht="15" x14ac:dyDescent="0.25">
      <c r="A11890" s="264"/>
      <c r="B11890" s="49"/>
      <c r="C11890" s="264"/>
      <c r="D11890" s="264"/>
    </row>
    <row r="11891" spans="1:4" ht="15" x14ac:dyDescent="0.25">
      <c r="A11891" s="264"/>
      <c r="B11891" s="49"/>
      <c r="C11891" s="264"/>
      <c r="D11891" s="264"/>
    </row>
    <row r="11892" spans="1:4" ht="15" x14ac:dyDescent="0.25">
      <c r="A11892" s="264"/>
      <c r="B11892" s="49"/>
      <c r="C11892" s="264"/>
      <c r="D11892" s="264"/>
    </row>
    <row r="11893" spans="1:4" ht="15" x14ac:dyDescent="0.25">
      <c r="A11893" s="264"/>
      <c r="B11893" s="49"/>
      <c r="C11893" s="264"/>
      <c r="D11893" s="264"/>
    </row>
    <row r="11894" spans="1:4" ht="15" x14ac:dyDescent="0.25">
      <c r="A11894" s="264"/>
      <c r="B11894" s="49"/>
      <c r="C11894" s="264"/>
      <c r="D11894" s="264"/>
    </row>
    <row r="11895" spans="1:4" ht="15" x14ac:dyDescent="0.25">
      <c r="A11895" s="264"/>
      <c r="B11895" s="49"/>
      <c r="C11895" s="264"/>
      <c r="D11895" s="264"/>
    </row>
    <row r="11896" spans="1:4" ht="15" x14ac:dyDescent="0.25">
      <c r="A11896" s="264"/>
      <c r="B11896" s="49"/>
      <c r="C11896" s="264"/>
      <c r="D11896" s="264"/>
    </row>
    <row r="11897" spans="1:4" ht="15" x14ac:dyDescent="0.25">
      <c r="A11897" s="264"/>
      <c r="B11897" s="49"/>
      <c r="C11897" s="264"/>
      <c r="D11897" s="264"/>
    </row>
    <row r="11898" spans="1:4" ht="15" x14ac:dyDescent="0.25">
      <c r="A11898" s="264"/>
      <c r="B11898" s="49"/>
      <c r="C11898" s="264"/>
      <c r="D11898" s="264"/>
    </row>
    <row r="11899" spans="1:4" ht="15" x14ac:dyDescent="0.25">
      <c r="A11899" s="264"/>
      <c r="B11899" s="49"/>
      <c r="C11899" s="264"/>
      <c r="D11899" s="264"/>
    </row>
    <row r="11900" spans="1:4" ht="15" x14ac:dyDescent="0.25">
      <c r="A11900" s="264"/>
      <c r="B11900" s="49"/>
      <c r="C11900" s="264"/>
      <c r="D11900" s="264"/>
    </row>
    <row r="11901" spans="1:4" ht="15" x14ac:dyDescent="0.25">
      <c r="A11901" s="264"/>
      <c r="B11901" s="49"/>
      <c r="C11901" s="264"/>
      <c r="D11901" s="264"/>
    </row>
    <row r="11902" spans="1:4" ht="15" x14ac:dyDescent="0.25">
      <c r="A11902" s="264"/>
      <c r="B11902" s="49"/>
      <c r="C11902" s="264"/>
      <c r="D11902" s="264"/>
    </row>
    <row r="11903" spans="1:4" ht="15" x14ac:dyDescent="0.25">
      <c r="A11903" s="264"/>
      <c r="B11903" s="49"/>
      <c r="C11903" s="264"/>
      <c r="D11903" s="264"/>
    </row>
    <row r="11904" spans="1:4" ht="15" x14ac:dyDescent="0.25">
      <c r="A11904" s="264"/>
      <c r="B11904" s="49"/>
      <c r="C11904" s="264"/>
      <c r="D11904" s="264"/>
    </row>
    <row r="11905" spans="1:4" ht="15" x14ac:dyDescent="0.25">
      <c r="A11905" s="264"/>
      <c r="B11905" s="49"/>
      <c r="C11905" s="264"/>
      <c r="D11905" s="264"/>
    </row>
    <row r="11906" spans="1:4" ht="15" x14ac:dyDescent="0.25">
      <c r="A11906" s="264"/>
      <c r="B11906" s="49"/>
      <c r="C11906" s="264"/>
      <c r="D11906" s="264"/>
    </row>
    <row r="11907" spans="1:4" ht="15" x14ac:dyDescent="0.25">
      <c r="A11907" s="264"/>
      <c r="B11907" s="49"/>
      <c r="C11907" s="264"/>
      <c r="D11907" s="264"/>
    </row>
    <row r="11908" spans="1:4" ht="15" x14ac:dyDescent="0.25">
      <c r="A11908" s="264"/>
      <c r="B11908" s="49"/>
      <c r="C11908" s="264"/>
      <c r="D11908" s="264"/>
    </row>
    <row r="11909" spans="1:4" ht="15" x14ac:dyDescent="0.25">
      <c r="A11909" s="264"/>
      <c r="B11909" s="49"/>
      <c r="C11909" s="264"/>
      <c r="D11909" s="264"/>
    </row>
    <row r="11910" spans="1:4" ht="15" x14ac:dyDescent="0.25">
      <c r="A11910" s="264"/>
      <c r="B11910" s="49"/>
      <c r="C11910" s="264"/>
      <c r="D11910" s="264"/>
    </row>
    <row r="11911" spans="1:4" ht="15" x14ac:dyDescent="0.25">
      <c r="A11911" s="264"/>
      <c r="B11911" s="49"/>
      <c r="C11911" s="264"/>
      <c r="D11911" s="264"/>
    </row>
    <row r="11912" spans="1:4" ht="15" x14ac:dyDescent="0.25">
      <c r="A11912" s="264"/>
      <c r="B11912" s="49"/>
      <c r="C11912" s="264"/>
      <c r="D11912" s="264"/>
    </row>
    <row r="11913" spans="1:4" ht="15" x14ac:dyDescent="0.25">
      <c r="A11913" s="264"/>
      <c r="B11913" s="49"/>
      <c r="C11913" s="264"/>
      <c r="D11913" s="264"/>
    </row>
    <row r="11914" spans="1:4" ht="15" x14ac:dyDescent="0.25">
      <c r="A11914" s="264"/>
      <c r="B11914" s="49"/>
      <c r="C11914" s="264"/>
      <c r="D11914" s="264"/>
    </row>
    <row r="11915" spans="1:4" ht="15" x14ac:dyDescent="0.25">
      <c r="A11915" s="264"/>
      <c r="B11915" s="49"/>
      <c r="C11915" s="264"/>
      <c r="D11915" s="264"/>
    </row>
    <row r="11916" spans="1:4" ht="15" x14ac:dyDescent="0.25">
      <c r="A11916" s="264"/>
      <c r="B11916" s="49"/>
      <c r="C11916" s="264"/>
      <c r="D11916" s="264"/>
    </row>
    <row r="11917" spans="1:4" ht="15" x14ac:dyDescent="0.25">
      <c r="A11917" s="264"/>
      <c r="B11917" s="49"/>
      <c r="C11917" s="264"/>
      <c r="D11917" s="264"/>
    </row>
    <row r="11918" spans="1:4" ht="15" x14ac:dyDescent="0.25">
      <c r="A11918" s="264"/>
      <c r="B11918" s="49"/>
      <c r="C11918" s="264"/>
      <c r="D11918" s="264"/>
    </row>
    <row r="11919" spans="1:4" ht="15" x14ac:dyDescent="0.25">
      <c r="A11919" s="264"/>
      <c r="B11919" s="49"/>
      <c r="C11919" s="264"/>
      <c r="D11919" s="264"/>
    </row>
    <row r="11920" spans="1:4" ht="15" x14ac:dyDescent="0.25">
      <c r="A11920" s="264"/>
      <c r="B11920" s="49"/>
      <c r="C11920" s="264"/>
      <c r="D11920" s="264"/>
    </row>
    <row r="11921" spans="1:4" ht="15" x14ac:dyDescent="0.25">
      <c r="A11921" s="264"/>
      <c r="B11921" s="49"/>
      <c r="C11921" s="264"/>
      <c r="D11921" s="264"/>
    </row>
    <row r="11922" spans="1:4" ht="15" x14ac:dyDescent="0.25">
      <c r="A11922" s="264"/>
      <c r="B11922" s="49"/>
      <c r="C11922" s="264"/>
      <c r="D11922" s="264"/>
    </row>
    <row r="11923" spans="1:4" ht="15" x14ac:dyDescent="0.25">
      <c r="A11923" s="264"/>
      <c r="B11923" s="49"/>
      <c r="C11923" s="264"/>
      <c r="D11923" s="264"/>
    </row>
    <row r="11924" spans="1:4" ht="15" x14ac:dyDescent="0.25">
      <c r="A11924" s="264"/>
      <c r="B11924" s="49"/>
      <c r="C11924" s="264"/>
      <c r="D11924" s="264"/>
    </row>
    <row r="11925" spans="1:4" ht="15" x14ac:dyDescent="0.25">
      <c r="A11925" s="264"/>
      <c r="B11925" s="49"/>
      <c r="C11925" s="264"/>
      <c r="D11925" s="264"/>
    </row>
    <row r="11926" spans="1:4" ht="15" x14ac:dyDescent="0.25">
      <c r="A11926" s="264"/>
      <c r="B11926" s="49"/>
      <c r="C11926" s="264"/>
      <c r="D11926" s="264"/>
    </row>
    <row r="11927" spans="1:4" ht="15" x14ac:dyDescent="0.25">
      <c r="A11927" s="264"/>
      <c r="B11927" s="49"/>
      <c r="C11927" s="264"/>
      <c r="D11927" s="264"/>
    </row>
    <row r="11928" spans="1:4" ht="15" x14ac:dyDescent="0.25">
      <c r="A11928" s="264"/>
      <c r="B11928" s="49"/>
      <c r="C11928" s="264"/>
      <c r="D11928" s="264"/>
    </row>
    <row r="11929" spans="1:4" ht="15" x14ac:dyDescent="0.25">
      <c r="A11929" s="264"/>
      <c r="B11929" s="49"/>
      <c r="C11929" s="264"/>
      <c r="D11929" s="264"/>
    </row>
    <row r="11930" spans="1:4" ht="15" x14ac:dyDescent="0.25">
      <c r="A11930" s="264"/>
      <c r="B11930" s="49"/>
      <c r="C11930" s="264"/>
      <c r="D11930" s="264"/>
    </row>
    <row r="11931" spans="1:4" ht="15" x14ac:dyDescent="0.25">
      <c r="A11931" s="264"/>
      <c r="B11931" s="49"/>
      <c r="C11931" s="264"/>
      <c r="D11931" s="264"/>
    </row>
    <row r="11932" spans="1:4" ht="15" x14ac:dyDescent="0.25">
      <c r="A11932" s="264"/>
      <c r="B11932" s="49"/>
      <c r="C11932" s="264"/>
      <c r="D11932" s="264"/>
    </row>
    <row r="11933" spans="1:4" ht="15" x14ac:dyDescent="0.25">
      <c r="A11933" s="264"/>
      <c r="B11933" s="49"/>
      <c r="C11933" s="264"/>
      <c r="D11933" s="264"/>
    </row>
    <row r="11934" spans="1:4" ht="15" x14ac:dyDescent="0.25">
      <c r="A11934" s="264"/>
      <c r="B11934" s="49"/>
      <c r="C11934" s="264"/>
      <c r="D11934" s="264"/>
    </row>
    <row r="11935" spans="1:4" ht="15" x14ac:dyDescent="0.25">
      <c r="A11935" s="264"/>
      <c r="B11935" s="49"/>
      <c r="C11935" s="264"/>
      <c r="D11935" s="264"/>
    </row>
    <row r="11936" spans="1:4" ht="15" x14ac:dyDescent="0.25">
      <c r="A11936" s="264"/>
      <c r="B11936" s="49"/>
      <c r="C11936" s="264"/>
      <c r="D11936" s="264"/>
    </row>
    <row r="11937" spans="1:4" ht="15" x14ac:dyDescent="0.25">
      <c r="A11937" s="264"/>
      <c r="B11937" s="49"/>
      <c r="C11937" s="264"/>
      <c r="D11937" s="264"/>
    </row>
    <row r="11938" spans="1:4" ht="15" x14ac:dyDescent="0.25">
      <c r="A11938" s="264"/>
      <c r="B11938" s="49"/>
      <c r="C11938" s="264"/>
      <c r="D11938" s="264"/>
    </row>
    <row r="11939" spans="1:4" ht="15" x14ac:dyDescent="0.25">
      <c r="A11939" s="264"/>
      <c r="B11939" s="49"/>
      <c r="C11939" s="264"/>
      <c r="D11939" s="264"/>
    </row>
    <row r="11940" spans="1:4" ht="15" x14ac:dyDescent="0.25">
      <c r="A11940" s="264"/>
      <c r="B11940" s="49"/>
      <c r="C11940" s="264"/>
      <c r="D11940" s="264"/>
    </row>
    <row r="11941" spans="1:4" ht="15" x14ac:dyDescent="0.25">
      <c r="A11941" s="264"/>
      <c r="B11941" s="49"/>
      <c r="C11941" s="264"/>
      <c r="D11941" s="264"/>
    </row>
    <row r="11942" spans="1:4" ht="15" x14ac:dyDescent="0.25">
      <c r="A11942" s="264"/>
      <c r="B11942" s="49"/>
      <c r="C11942" s="264"/>
      <c r="D11942" s="264"/>
    </row>
    <row r="11943" spans="1:4" ht="15" x14ac:dyDescent="0.25">
      <c r="A11943" s="264"/>
      <c r="B11943" s="49"/>
      <c r="C11943" s="264"/>
      <c r="D11943" s="264"/>
    </row>
    <row r="11944" spans="1:4" ht="15" x14ac:dyDescent="0.25">
      <c r="A11944" s="264"/>
      <c r="B11944" s="49"/>
      <c r="C11944" s="264"/>
      <c r="D11944" s="264"/>
    </row>
    <row r="11945" spans="1:4" ht="15" x14ac:dyDescent="0.25">
      <c r="A11945" s="264"/>
      <c r="B11945" s="49"/>
      <c r="C11945" s="264"/>
      <c r="D11945" s="264"/>
    </row>
    <row r="11946" spans="1:4" ht="15" x14ac:dyDescent="0.25">
      <c r="A11946" s="264"/>
      <c r="B11946" s="49"/>
      <c r="C11946" s="264"/>
      <c r="D11946" s="264"/>
    </row>
    <row r="11947" spans="1:4" ht="15" x14ac:dyDescent="0.25">
      <c r="A11947" s="264"/>
      <c r="B11947" s="49"/>
      <c r="C11947" s="264"/>
      <c r="D11947" s="264"/>
    </row>
    <row r="11948" spans="1:4" ht="15" x14ac:dyDescent="0.25">
      <c r="A11948" s="264"/>
      <c r="B11948" s="49"/>
      <c r="C11948" s="264"/>
      <c r="D11948" s="264"/>
    </row>
    <row r="11949" spans="1:4" ht="15" x14ac:dyDescent="0.25">
      <c r="A11949" s="264"/>
      <c r="B11949" s="49"/>
      <c r="C11949" s="264"/>
      <c r="D11949" s="264"/>
    </row>
    <row r="11950" spans="1:4" ht="15" x14ac:dyDescent="0.25">
      <c r="A11950" s="264"/>
      <c r="B11950" s="49"/>
      <c r="C11950" s="264"/>
      <c r="D11950" s="264"/>
    </row>
    <row r="11951" spans="1:4" ht="15" x14ac:dyDescent="0.25">
      <c r="A11951" s="264"/>
      <c r="B11951" s="49"/>
      <c r="C11951" s="264"/>
      <c r="D11951" s="264"/>
    </row>
    <row r="11952" spans="1:4" ht="15" x14ac:dyDescent="0.25">
      <c r="A11952" s="264"/>
      <c r="B11952" s="49"/>
      <c r="C11952" s="264"/>
      <c r="D11952" s="264"/>
    </row>
    <row r="11953" spans="1:4" ht="15" x14ac:dyDescent="0.25">
      <c r="A11953" s="264"/>
      <c r="B11953" s="49"/>
      <c r="C11953" s="264"/>
      <c r="D11953" s="264"/>
    </row>
    <row r="11954" spans="1:4" ht="15" x14ac:dyDescent="0.25">
      <c r="A11954" s="264"/>
      <c r="B11954" s="49"/>
      <c r="C11954" s="264"/>
      <c r="D11954" s="264"/>
    </row>
    <row r="11955" spans="1:4" ht="15" x14ac:dyDescent="0.25">
      <c r="A11955" s="264"/>
      <c r="B11955" s="49"/>
      <c r="C11955" s="264"/>
      <c r="D11955" s="264"/>
    </row>
    <row r="11956" spans="1:4" ht="15" x14ac:dyDescent="0.25">
      <c r="A11956" s="264"/>
      <c r="B11956" s="49"/>
      <c r="C11956" s="264"/>
      <c r="D11956" s="264"/>
    </row>
    <row r="11957" spans="1:4" ht="15" x14ac:dyDescent="0.25">
      <c r="A11957" s="264"/>
      <c r="B11957" s="49"/>
      <c r="C11957" s="264"/>
      <c r="D11957" s="264"/>
    </row>
    <row r="11958" spans="1:4" ht="15" x14ac:dyDescent="0.25">
      <c r="A11958" s="264"/>
      <c r="B11958" s="49"/>
      <c r="C11958" s="264"/>
      <c r="D11958" s="264"/>
    </row>
    <row r="11959" spans="1:4" ht="15" x14ac:dyDescent="0.25">
      <c r="A11959" s="264"/>
      <c r="B11959" s="49"/>
      <c r="C11959" s="264"/>
      <c r="D11959" s="264"/>
    </row>
    <row r="11960" spans="1:4" ht="15" x14ac:dyDescent="0.25">
      <c r="A11960" s="264"/>
      <c r="B11960" s="49"/>
      <c r="C11960" s="264"/>
      <c r="D11960" s="264"/>
    </row>
    <row r="11961" spans="1:4" ht="15" x14ac:dyDescent="0.25">
      <c r="A11961" s="264"/>
      <c r="B11961" s="49"/>
      <c r="C11961" s="264"/>
      <c r="D11961" s="264"/>
    </row>
    <row r="11962" spans="1:4" ht="15" x14ac:dyDescent="0.25">
      <c r="A11962" s="264"/>
      <c r="B11962" s="49"/>
      <c r="C11962" s="264"/>
      <c r="D11962" s="273"/>
    </row>
    <row r="11963" spans="1:4" ht="15" x14ac:dyDescent="0.25">
      <c r="A11963" s="264"/>
      <c r="B11963" s="49"/>
      <c r="C11963" s="264"/>
      <c r="D11963" s="273"/>
    </row>
    <row r="11964" spans="1:4" ht="15" x14ac:dyDescent="0.25">
      <c r="A11964" s="264"/>
      <c r="B11964" s="49"/>
      <c r="C11964" s="264"/>
      <c r="D11964" s="273"/>
    </row>
    <row r="11965" spans="1:4" ht="15" x14ac:dyDescent="0.25">
      <c r="A11965" s="264"/>
      <c r="B11965" s="49"/>
      <c r="C11965" s="264"/>
      <c r="D11965" s="273"/>
    </row>
    <row r="11966" spans="1:4" ht="15" x14ac:dyDescent="0.25">
      <c r="A11966" s="264"/>
      <c r="B11966" s="49"/>
      <c r="C11966" s="264"/>
      <c r="D11966" s="273"/>
    </row>
    <row r="11967" spans="1:4" ht="15" x14ac:dyDescent="0.25">
      <c r="A11967" s="264"/>
      <c r="B11967" s="49"/>
      <c r="C11967" s="264"/>
      <c r="D11967" s="273"/>
    </row>
    <row r="11968" spans="1:4" ht="15" x14ac:dyDescent="0.25">
      <c r="A11968" s="264"/>
      <c r="B11968" s="49"/>
      <c r="C11968" s="264"/>
      <c r="D11968" s="273"/>
    </row>
    <row r="11969" spans="1:4" ht="15" x14ac:dyDescent="0.25">
      <c r="A11969" s="264"/>
      <c r="B11969" s="49"/>
      <c r="C11969" s="264"/>
      <c r="D11969" s="273"/>
    </row>
    <row r="11970" spans="1:4" ht="15" x14ac:dyDescent="0.25">
      <c r="A11970" s="264"/>
      <c r="B11970" s="49"/>
      <c r="C11970" s="264"/>
      <c r="D11970" s="273"/>
    </row>
    <row r="11971" spans="1:4" ht="15" x14ac:dyDescent="0.25">
      <c r="A11971" s="264"/>
      <c r="B11971" s="49"/>
      <c r="C11971" s="264"/>
      <c r="D11971" s="273"/>
    </row>
    <row r="11972" spans="1:4" ht="15" x14ac:dyDescent="0.25">
      <c r="A11972" s="264"/>
      <c r="B11972" s="49"/>
      <c r="C11972" s="264"/>
      <c r="D11972" s="273"/>
    </row>
    <row r="11973" spans="1:4" ht="15" x14ac:dyDescent="0.25">
      <c r="A11973" s="264"/>
      <c r="B11973" s="49"/>
      <c r="C11973" s="264"/>
      <c r="D11973" s="273"/>
    </row>
    <row r="11974" spans="1:4" ht="15" x14ac:dyDescent="0.25">
      <c r="A11974" s="264"/>
      <c r="B11974" s="49"/>
      <c r="C11974" s="264"/>
      <c r="D11974" s="273"/>
    </row>
    <row r="11975" spans="1:4" ht="15" x14ac:dyDescent="0.25">
      <c r="A11975" s="264"/>
      <c r="B11975" s="49"/>
      <c r="C11975" s="264"/>
      <c r="D11975" s="273"/>
    </row>
    <row r="11976" spans="1:4" ht="15" x14ac:dyDescent="0.25">
      <c r="A11976" s="264"/>
      <c r="B11976" s="49"/>
      <c r="C11976" s="264"/>
      <c r="D11976" s="273"/>
    </row>
    <row r="11977" spans="1:4" ht="15" x14ac:dyDescent="0.25">
      <c r="A11977" s="264"/>
      <c r="B11977" s="49"/>
      <c r="C11977" s="264"/>
      <c r="D11977" s="273"/>
    </row>
    <row r="11978" spans="1:4" ht="15" x14ac:dyDescent="0.25">
      <c r="A11978" s="264"/>
      <c r="B11978" s="49"/>
      <c r="C11978" s="264"/>
      <c r="D11978" s="273"/>
    </row>
    <row r="11979" spans="1:4" ht="15" x14ac:dyDescent="0.25">
      <c r="A11979" s="264"/>
      <c r="B11979" s="49"/>
      <c r="C11979" s="264"/>
      <c r="D11979" s="273"/>
    </row>
    <row r="11980" spans="1:4" ht="15" x14ac:dyDescent="0.25">
      <c r="A11980" s="264"/>
      <c r="B11980" s="49"/>
      <c r="C11980" s="264"/>
      <c r="D11980" s="273"/>
    </row>
    <row r="11981" spans="1:4" ht="15" x14ac:dyDescent="0.25">
      <c r="A11981" s="264"/>
      <c r="B11981" s="49"/>
      <c r="C11981" s="264"/>
      <c r="D11981" s="273"/>
    </row>
    <row r="11982" spans="1:4" ht="15" x14ac:dyDescent="0.25">
      <c r="A11982" s="264"/>
      <c r="B11982" s="49"/>
      <c r="C11982" s="264"/>
      <c r="D11982" s="273"/>
    </row>
    <row r="11983" spans="1:4" ht="15" x14ac:dyDescent="0.25">
      <c r="A11983" s="264"/>
      <c r="B11983" s="49"/>
      <c r="C11983" s="264"/>
      <c r="D11983" s="273"/>
    </row>
    <row r="11984" spans="1:4" ht="15" x14ac:dyDescent="0.25">
      <c r="A11984" s="264"/>
      <c r="B11984" s="49"/>
      <c r="C11984" s="264"/>
      <c r="D11984" s="273"/>
    </row>
    <row r="11985" spans="1:4" ht="15" x14ac:dyDescent="0.25">
      <c r="A11985" s="264"/>
      <c r="B11985" s="49"/>
      <c r="C11985" s="264"/>
      <c r="D11985" s="273"/>
    </row>
    <row r="11986" spans="1:4" ht="15" x14ac:dyDescent="0.25">
      <c r="A11986" s="264"/>
      <c r="B11986" s="49"/>
      <c r="C11986" s="264"/>
      <c r="D11986" s="273"/>
    </row>
    <row r="11987" spans="1:4" ht="15" x14ac:dyDescent="0.25">
      <c r="A11987" s="264"/>
      <c r="B11987" s="49"/>
      <c r="C11987" s="264"/>
      <c r="D11987" s="273"/>
    </row>
    <row r="11988" spans="1:4" ht="15" x14ac:dyDescent="0.25">
      <c r="A11988" s="264"/>
      <c r="B11988" s="49"/>
      <c r="C11988" s="264"/>
      <c r="D11988" s="273"/>
    </row>
    <row r="11989" spans="1:4" ht="15" x14ac:dyDescent="0.25">
      <c r="A11989" s="264"/>
      <c r="B11989" s="49"/>
      <c r="C11989" s="264"/>
      <c r="D11989" s="273"/>
    </row>
    <row r="11990" spans="1:4" ht="15" x14ac:dyDescent="0.25">
      <c r="A11990" s="264"/>
      <c r="B11990" s="49"/>
      <c r="C11990" s="264"/>
      <c r="D11990" s="273"/>
    </row>
    <row r="11991" spans="1:4" ht="15" x14ac:dyDescent="0.25">
      <c r="A11991" s="264"/>
      <c r="B11991" s="49"/>
      <c r="C11991" s="264"/>
      <c r="D11991" s="273"/>
    </row>
    <row r="11992" spans="1:4" ht="15" x14ac:dyDescent="0.25">
      <c r="A11992" s="264"/>
      <c r="B11992" s="49"/>
      <c r="C11992" s="264"/>
      <c r="D11992" s="273"/>
    </row>
    <row r="11993" spans="1:4" ht="15" x14ac:dyDescent="0.25">
      <c r="A11993" s="264"/>
      <c r="B11993" s="49"/>
      <c r="C11993" s="264"/>
      <c r="D11993" s="273"/>
    </row>
    <row r="11994" spans="1:4" ht="15" x14ac:dyDescent="0.25">
      <c r="A11994" s="264"/>
      <c r="B11994" s="49"/>
      <c r="C11994" s="264"/>
      <c r="D11994" s="273"/>
    </row>
    <row r="11995" spans="1:4" ht="15" x14ac:dyDescent="0.25">
      <c r="A11995" s="264"/>
      <c r="B11995" s="49"/>
      <c r="C11995" s="264"/>
      <c r="D11995" s="273"/>
    </row>
    <row r="11996" spans="1:4" ht="15" x14ac:dyDescent="0.25">
      <c r="A11996" s="264"/>
      <c r="B11996" s="49"/>
      <c r="C11996" s="264"/>
      <c r="D11996" s="273"/>
    </row>
    <row r="11997" spans="1:4" ht="15" x14ac:dyDescent="0.25">
      <c r="A11997" s="264"/>
      <c r="B11997" s="49"/>
      <c r="C11997" s="264"/>
      <c r="D11997" s="273"/>
    </row>
    <row r="11998" spans="1:4" ht="15" x14ac:dyDescent="0.25">
      <c r="A11998" s="264"/>
      <c r="B11998" s="49"/>
      <c r="C11998" s="264"/>
      <c r="D11998" s="273"/>
    </row>
    <row r="11999" spans="1:4" ht="15" x14ac:dyDescent="0.25">
      <c r="A11999" s="264"/>
      <c r="B11999" s="49"/>
      <c r="C11999" s="264"/>
      <c r="D11999" s="273"/>
    </row>
    <row r="12000" spans="1:4" ht="15" x14ac:dyDescent="0.25">
      <c r="A12000" s="264"/>
      <c r="B12000" s="49"/>
      <c r="C12000" s="264"/>
      <c r="D12000" s="273"/>
    </row>
    <row r="12001" spans="1:4" ht="15" x14ac:dyDescent="0.25">
      <c r="A12001" s="264"/>
      <c r="B12001" s="49"/>
      <c r="C12001" s="264"/>
      <c r="D12001" s="273"/>
    </row>
    <row r="12002" spans="1:4" ht="15" x14ac:dyDescent="0.25">
      <c r="A12002" s="264"/>
      <c r="B12002" s="49"/>
      <c r="C12002" s="264"/>
      <c r="D12002" s="273"/>
    </row>
    <row r="12003" spans="1:4" ht="15" x14ac:dyDescent="0.25">
      <c r="A12003" s="264"/>
      <c r="B12003" s="49"/>
      <c r="C12003" s="264"/>
      <c r="D12003" s="273"/>
    </row>
    <row r="12004" spans="1:4" ht="15" x14ac:dyDescent="0.25">
      <c r="A12004" s="264"/>
      <c r="B12004" s="49"/>
      <c r="C12004" s="264"/>
      <c r="D12004" s="273"/>
    </row>
    <row r="12005" spans="1:4" ht="15" x14ac:dyDescent="0.25">
      <c r="A12005" s="264"/>
      <c r="B12005" s="49"/>
      <c r="C12005" s="264"/>
      <c r="D12005" s="273"/>
    </row>
    <row r="12006" spans="1:4" ht="15" x14ac:dyDescent="0.25">
      <c r="A12006" s="264"/>
      <c r="B12006" s="49"/>
      <c r="C12006" s="264"/>
      <c r="D12006" s="273"/>
    </row>
    <row r="12007" spans="1:4" ht="15" x14ac:dyDescent="0.25">
      <c r="A12007" s="264"/>
      <c r="B12007" s="49"/>
      <c r="C12007" s="264"/>
      <c r="D12007" s="273"/>
    </row>
    <row r="12008" spans="1:4" ht="15" x14ac:dyDescent="0.25">
      <c r="A12008" s="264"/>
      <c r="B12008" s="49"/>
      <c r="C12008" s="264"/>
      <c r="D12008" s="273"/>
    </row>
    <row r="12009" spans="1:4" ht="15" x14ac:dyDescent="0.25">
      <c r="A12009" s="264"/>
      <c r="B12009" s="49"/>
      <c r="C12009" s="264"/>
      <c r="D12009" s="273"/>
    </row>
    <row r="12010" spans="1:4" ht="15" x14ac:dyDescent="0.25">
      <c r="A12010" s="264"/>
      <c r="B12010" s="49"/>
      <c r="C12010" s="264"/>
      <c r="D12010" s="273"/>
    </row>
    <row r="12011" spans="1:4" ht="15" x14ac:dyDescent="0.25">
      <c r="A12011" s="264"/>
      <c r="B12011" s="49"/>
      <c r="C12011" s="264"/>
      <c r="D12011" s="273"/>
    </row>
    <row r="12012" spans="1:4" ht="15" x14ac:dyDescent="0.25">
      <c r="A12012" s="264"/>
      <c r="B12012" s="49"/>
      <c r="C12012" s="264"/>
      <c r="D12012" s="273"/>
    </row>
    <row r="12013" spans="1:4" ht="15" x14ac:dyDescent="0.25">
      <c r="A12013" s="264"/>
      <c r="B12013" s="49"/>
      <c r="C12013" s="264"/>
      <c r="D12013" s="273"/>
    </row>
    <row r="12014" spans="1:4" ht="15" x14ac:dyDescent="0.25">
      <c r="A12014" s="264"/>
      <c r="B12014" s="49"/>
      <c r="C12014" s="264"/>
      <c r="D12014" s="273"/>
    </row>
    <row r="12015" spans="1:4" ht="15" x14ac:dyDescent="0.25">
      <c r="A12015" s="264"/>
      <c r="B12015" s="49"/>
      <c r="C12015" s="264"/>
      <c r="D12015" s="273"/>
    </row>
    <row r="12016" spans="1:4" ht="15" x14ac:dyDescent="0.25">
      <c r="A12016" s="264"/>
      <c r="B12016" s="49"/>
      <c r="C12016" s="264"/>
      <c r="D12016" s="273"/>
    </row>
    <row r="12017" spans="1:4" ht="15" x14ac:dyDescent="0.25">
      <c r="A12017" s="264"/>
      <c r="B12017" s="49"/>
      <c r="C12017" s="264"/>
      <c r="D12017" s="273"/>
    </row>
    <row r="12018" spans="1:4" ht="15" x14ac:dyDescent="0.25">
      <c r="A12018" s="264"/>
      <c r="B12018" s="49"/>
      <c r="C12018" s="264"/>
      <c r="D12018" s="273"/>
    </row>
    <row r="12019" spans="1:4" ht="15" x14ac:dyDescent="0.25">
      <c r="A12019" s="264"/>
      <c r="B12019" s="49"/>
      <c r="C12019" s="264"/>
      <c r="D12019" s="273"/>
    </row>
    <row r="12020" spans="1:4" ht="15" x14ac:dyDescent="0.25">
      <c r="A12020" s="264"/>
      <c r="B12020" s="49"/>
      <c r="C12020" s="264"/>
      <c r="D12020" s="273"/>
    </row>
    <row r="12021" spans="1:4" ht="15" x14ac:dyDescent="0.25">
      <c r="A12021" s="264"/>
      <c r="B12021" s="49"/>
      <c r="C12021" s="264"/>
      <c r="D12021" s="273"/>
    </row>
    <row r="12022" spans="1:4" ht="15" x14ac:dyDescent="0.25">
      <c r="A12022" s="264"/>
      <c r="B12022" s="49"/>
      <c r="C12022" s="264"/>
      <c r="D12022" s="273"/>
    </row>
    <row r="12023" spans="1:4" ht="15" x14ac:dyDescent="0.25">
      <c r="A12023" s="264"/>
      <c r="B12023" s="49"/>
      <c r="C12023" s="264"/>
      <c r="D12023" s="273"/>
    </row>
    <row r="12024" spans="1:4" ht="15" x14ac:dyDescent="0.25">
      <c r="A12024" s="264"/>
      <c r="B12024" s="49"/>
      <c r="C12024" s="264"/>
      <c r="D12024" s="273"/>
    </row>
    <row r="12025" spans="1:4" ht="15" x14ac:dyDescent="0.25">
      <c r="A12025" s="264"/>
      <c r="B12025" s="49"/>
      <c r="C12025" s="264"/>
      <c r="D12025" s="273"/>
    </row>
    <row r="12026" spans="1:4" ht="15" x14ac:dyDescent="0.25">
      <c r="A12026" s="264"/>
      <c r="B12026" s="49"/>
      <c r="C12026" s="264"/>
      <c r="D12026" s="273"/>
    </row>
    <row r="12027" spans="1:4" ht="15" x14ac:dyDescent="0.25">
      <c r="A12027" s="264"/>
      <c r="B12027" s="49"/>
      <c r="C12027" s="264"/>
      <c r="D12027" s="273"/>
    </row>
    <row r="12028" spans="1:4" ht="15" x14ac:dyDescent="0.25">
      <c r="A12028" s="264"/>
      <c r="B12028" s="49"/>
      <c r="C12028" s="264"/>
      <c r="D12028" s="273"/>
    </row>
    <row r="12029" spans="1:4" ht="15" x14ac:dyDescent="0.25">
      <c r="A12029" s="264"/>
      <c r="B12029" s="49"/>
      <c r="C12029" s="264"/>
      <c r="D12029" s="273"/>
    </row>
    <row r="12030" spans="1:4" ht="15" x14ac:dyDescent="0.25">
      <c r="A12030" s="264"/>
      <c r="B12030" s="49"/>
      <c r="C12030" s="264"/>
      <c r="D12030" s="273"/>
    </row>
    <row r="12031" spans="1:4" ht="15" x14ac:dyDescent="0.25">
      <c r="A12031" s="264"/>
      <c r="B12031" s="49"/>
      <c r="C12031" s="264"/>
      <c r="D12031" s="273"/>
    </row>
    <row r="12032" spans="1:4" ht="15" x14ac:dyDescent="0.25">
      <c r="A12032" s="264"/>
      <c r="B12032" s="49"/>
      <c r="C12032" s="264"/>
      <c r="D12032" s="273"/>
    </row>
    <row r="12033" spans="1:4" ht="15" x14ac:dyDescent="0.25">
      <c r="A12033" s="264"/>
      <c r="B12033" s="49"/>
      <c r="C12033" s="264"/>
      <c r="D12033" s="273"/>
    </row>
    <row r="12034" spans="1:4" ht="15" x14ac:dyDescent="0.25">
      <c r="A12034" s="264"/>
      <c r="B12034" s="49"/>
      <c r="C12034" s="264"/>
      <c r="D12034" s="273"/>
    </row>
    <row r="12035" spans="1:4" ht="15" x14ac:dyDescent="0.25">
      <c r="A12035" s="264"/>
      <c r="B12035" s="49"/>
      <c r="C12035" s="264"/>
      <c r="D12035" s="273"/>
    </row>
    <row r="12036" spans="1:4" ht="15" x14ac:dyDescent="0.25">
      <c r="A12036" s="264"/>
      <c r="B12036" s="49"/>
      <c r="C12036" s="264"/>
      <c r="D12036" s="273"/>
    </row>
    <row r="12037" spans="1:4" ht="15" x14ac:dyDescent="0.25">
      <c r="A12037" s="264"/>
      <c r="B12037" s="49"/>
      <c r="C12037" s="264"/>
      <c r="D12037" s="273"/>
    </row>
    <row r="12038" spans="1:4" ht="15" x14ac:dyDescent="0.25">
      <c r="A12038" s="264"/>
      <c r="B12038" s="49"/>
      <c r="C12038" s="264"/>
      <c r="D12038" s="273"/>
    </row>
    <row r="12039" spans="1:4" ht="15" x14ac:dyDescent="0.25">
      <c r="A12039" s="264"/>
      <c r="B12039" s="49"/>
      <c r="C12039" s="264"/>
      <c r="D12039" s="273"/>
    </row>
    <row r="12040" spans="1:4" ht="15" x14ac:dyDescent="0.25">
      <c r="A12040" s="264"/>
      <c r="B12040" s="49"/>
      <c r="C12040" s="264"/>
      <c r="D12040" s="273"/>
    </row>
    <row r="12041" spans="1:4" ht="15" x14ac:dyDescent="0.25">
      <c r="A12041" s="264"/>
      <c r="B12041" s="49"/>
      <c r="C12041" s="264"/>
      <c r="D12041" s="273"/>
    </row>
    <row r="12042" spans="1:4" ht="15" x14ac:dyDescent="0.25">
      <c r="A12042" s="264"/>
      <c r="B12042" s="49"/>
      <c r="C12042" s="264"/>
      <c r="D12042" s="273"/>
    </row>
    <row r="12043" spans="1:4" ht="15" x14ac:dyDescent="0.25">
      <c r="A12043" s="264"/>
      <c r="B12043" s="49"/>
      <c r="C12043" s="264"/>
      <c r="D12043" s="273"/>
    </row>
    <row r="12044" spans="1:4" ht="15" x14ac:dyDescent="0.25">
      <c r="A12044" s="264"/>
      <c r="B12044" s="49"/>
      <c r="C12044" s="264"/>
      <c r="D12044" s="273"/>
    </row>
    <row r="12045" spans="1:4" ht="15" x14ac:dyDescent="0.25">
      <c r="A12045" s="264"/>
      <c r="B12045" s="49"/>
      <c r="C12045" s="264"/>
      <c r="D12045" s="273"/>
    </row>
    <row r="12046" spans="1:4" ht="15" x14ac:dyDescent="0.25">
      <c r="A12046" s="264"/>
      <c r="B12046" s="49"/>
      <c r="C12046" s="264"/>
      <c r="D12046" s="273"/>
    </row>
    <row r="12047" spans="1:4" ht="15" x14ac:dyDescent="0.25">
      <c r="A12047" s="27"/>
      <c r="B12047"/>
      <c r="C12047" s="27"/>
      <c r="D12047" s="27"/>
    </row>
    <row r="12048" spans="1:4" ht="15" x14ac:dyDescent="0.25">
      <c r="A12048" s="27"/>
      <c r="B12048"/>
      <c r="C12048" s="27"/>
      <c r="D12048" s="27"/>
    </row>
    <row r="12049" spans="1:4" ht="15" x14ac:dyDescent="0.25">
      <c r="A12049" s="27"/>
      <c r="B12049"/>
      <c r="C12049" s="27"/>
      <c r="D12049" s="27"/>
    </row>
    <row r="12050" spans="1:4" ht="15" x14ac:dyDescent="0.25">
      <c r="A12050" s="27"/>
      <c r="B12050"/>
      <c r="C12050" s="27"/>
      <c r="D12050" s="27"/>
    </row>
    <row r="12051" spans="1:4" ht="15" x14ac:dyDescent="0.25">
      <c r="A12051" s="27"/>
      <c r="B12051"/>
      <c r="C12051" s="27"/>
      <c r="D12051" s="27"/>
    </row>
    <row r="12052" spans="1:4" ht="15" x14ac:dyDescent="0.25">
      <c r="A12052" s="27"/>
      <c r="B12052"/>
      <c r="C12052" s="27"/>
      <c r="D12052" s="27"/>
    </row>
    <row r="12053" spans="1:4" ht="15" x14ac:dyDescent="0.25">
      <c r="A12053" s="27"/>
      <c r="B12053"/>
      <c r="C12053" s="27"/>
      <c r="D12053" s="27"/>
    </row>
    <row r="12054" spans="1:4" ht="15" x14ac:dyDescent="0.25">
      <c r="A12054" s="27"/>
      <c r="B12054"/>
      <c r="C12054" s="27"/>
      <c r="D12054" s="27"/>
    </row>
    <row r="12055" spans="1:4" ht="15" x14ac:dyDescent="0.25">
      <c r="A12055" s="27"/>
      <c r="B12055"/>
      <c r="C12055" s="27"/>
      <c r="D12055" s="27"/>
    </row>
    <row r="12056" spans="1:4" ht="15" x14ac:dyDescent="0.25">
      <c r="A12056" s="27"/>
      <c r="B12056"/>
      <c r="C12056" s="27"/>
      <c r="D12056" s="27"/>
    </row>
    <row r="12057" spans="1:4" ht="15" x14ac:dyDescent="0.25">
      <c r="A12057" s="27"/>
      <c r="B12057"/>
      <c r="C12057" s="27"/>
      <c r="D12057" s="27"/>
    </row>
    <row r="12058" spans="1:4" ht="15" x14ac:dyDescent="0.25">
      <c r="A12058" s="27"/>
      <c r="B12058"/>
      <c r="C12058" s="27"/>
      <c r="D12058" s="27"/>
    </row>
    <row r="12059" spans="1:4" ht="15" x14ac:dyDescent="0.25">
      <c r="A12059" s="27"/>
      <c r="B12059"/>
      <c r="C12059" s="27"/>
      <c r="D12059" s="27"/>
    </row>
    <row r="12060" spans="1:4" ht="15" x14ac:dyDescent="0.25">
      <c r="A12060" s="27"/>
      <c r="B12060"/>
      <c r="C12060" s="27"/>
      <c r="D12060" s="27"/>
    </row>
    <row r="12061" spans="1:4" ht="15" x14ac:dyDescent="0.25">
      <c r="A12061" s="27"/>
      <c r="B12061"/>
      <c r="C12061" s="27"/>
      <c r="D12061" s="27"/>
    </row>
    <row r="12062" spans="1:4" ht="15" x14ac:dyDescent="0.25">
      <c r="A12062" s="27"/>
      <c r="B12062"/>
      <c r="C12062" s="27"/>
      <c r="D12062" s="27"/>
    </row>
    <row r="12063" spans="1:4" ht="15" x14ac:dyDescent="0.25">
      <c r="A12063" s="27"/>
      <c r="B12063"/>
      <c r="C12063" s="27"/>
      <c r="D12063" s="27"/>
    </row>
    <row r="12064" spans="1:4" ht="15" x14ac:dyDescent="0.25">
      <c r="A12064" s="27"/>
      <c r="B12064"/>
      <c r="C12064" s="27"/>
      <c r="D12064" s="27"/>
    </row>
    <row r="12065" spans="1:4" ht="15" x14ac:dyDescent="0.25">
      <c r="A12065" s="27"/>
      <c r="B12065"/>
      <c r="C12065" s="27"/>
      <c r="D12065" s="272"/>
    </row>
    <row r="12066" spans="1:4" ht="15" x14ac:dyDescent="0.25">
      <c r="A12066" s="27"/>
      <c r="B12066"/>
      <c r="C12066" s="27"/>
      <c r="D12066" s="27"/>
    </row>
    <row r="12067" spans="1:4" ht="15" x14ac:dyDescent="0.25">
      <c r="A12067" s="27"/>
      <c r="B12067"/>
      <c r="C12067" s="27"/>
      <c r="D12067" s="27"/>
    </row>
    <row r="12068" spans="1:4" ht="15" x14ac:dyDescent="0.25">
      <c r="A12068" s="27"/>
      <c r="B12068"/>
      <c r="C12068" s="27"/>
      <c r="D12068" s="27"/>
    </row>
    <row r="12069" spans="1:4" ht="15" x14ac:dyDescent="0.25">
      <c r="A12069" s="27"/>
      <c r="B12069"/>
      <c r="C12069" s="27"/>
      <c r="D12069" s="27"/>
    </row>
    <row r="12070" spans="1:4" ht="15" x14ac:dyDescent="0.25">
      <c r="A12070" s="27"/>
      <c r="B12070"/>
      <c r="C12070" s="27"/>
      <c r="D12070" s="27"/>
    </row>
    <row r="12071" spans="1:4" ht="15" x14ac:dyDescent="0.25">
      <c r="A12071" s="27"/>
      <c r="B12071"/>
      <c r="C12071" s="27"/>
      <c r="D12071" s="27"/>
    </row>
    <row r="12072" spans="1:4" ht="15" x14ac:dyDescent="0.25">
      <c r="A12072" s="27"/>
      <c r="B12072"/>
      <c r="C12072" s="27"/>
      <c r="D12072" s="27"/>
    </row>
    <row r="12073" spans="1:4" ht="15" x14ac:dyDescent="0.25">
      <c r="A12073" s="27"/>
      <c r="B12073"/>
      <c r="C12073" s="27"/>
      <c r="D12073" s="27"/>
    </row>
    <row r="12074" spans="1:4" ht="15" x14ac:dyDescent="0.25">
      <c r="A12074" s="27"/>
      <c r="B12074"/>
      <c r="C12074" s="27"/>
      <c r="D12074" s="27"/>
    </row>
    <row r="12075" spans="1:4" ht="15" x14ac:dyDescent="0.25">
      <c r="A12075" s="27"/>
      <c r="B12075"/>
      <c r="C12075" s="27"/>
      <c r="D12075" s="272"/>
    </row>
    <row r="12076" spans="1:4" ht="15" x14ac:dyDescent="0.25">
      <c r="A12076" s="27"/>
      <c r="B12076"/>
      <c r="C12076" s="27"/>
      <c r="D12076" s="272"/>
    </row>
    <row r="12077" spans="1:4" ht="15" x14ac:dyDescent="0.25">
      <c r="A12077" s="27"/>
      <c r="B12077"/>
      <c r="C12077" s="27"/>
      <c r="D12077" s="272"/>
    </row>
    <row r="12078" spans="1:4" ht="15" x14ac:dyDescent="0.25">
      <c r="A12078" s="27"/>
      <c r="B12078"/>
      <c r="C12078" s="27"/>
      <c r="D12078" s="272"/>
    </row>
    <row r="12079" spans="1:4" ht="15" x14ac:dyDescent="0.25">
      <c r="A12079" s="27"/>
      <c r="B12079"/>
      <c r="C12079" s="27"/>
      <c r="D12079" s="272"/>
    </row>
    <row r="12080" spans="1:4" ht="15" x14ac:dyDescent="0.25">
      <c r="A12080" s="27"/>
      <c r="B12080"/>
      <c r="C12080" s="27"/>
      <c r="D12080" s="272"/>
    </row>
    <row r="12081" spans="1:4" ht="15" x14ac:dyDescent="0.25">
      <c r="A12081" s="27"/>
      <c r="B12081"/>
      <c r="C12081" s="27"/>
      <c r="D12081" s="272"/>
    </row>
    <row r="12082" spans="1:4" ht="15" x14ac:dyDescent="0.25">
      <c r="A12082" s="27"/>
      <c r="B12082"/>
      <c r="C12082" s="27"/>
      <c r="D12082" s="272"/>
    </row>
    <row r="12083" spans="1:4" ht="15" x14ac:dyDescent="0.25">
      <c r="A12083" s="27"/>
      <c r="B12083"/>
      <c r="C12083" s="27"/>
      <c r="D12083" s="272"/>
    </row>
    <row r="12084" spans="1:4" ht="15" x14ac:dyDescent="0.25">
      <c r="A12084" s="27"/>
      <c r="B12084"/>
      <c r="C12084" s="27"/>
      <c r="D12084" s="272"/>
    </row>
    <row r="12085" spans="1:4" ht="15" x14ac:dyDescent="0.25">
      <c r="A12085" s="27"/>
      <c r="B12085"/>
      <c r="C12085" s="27"/>
      <c r="D12085" s="272"/>
    </row>
    <row r="12086" spans="1:4" ht="15" x14ac:dyDescent="0.25">
      <c r="A12086" s="27"/>
      <c r="B12086"/>
      <c r="C12086" s="27"/>
      <c r="D12086" s="27"/>
    </row>
    <row r="12087" spans="1:4" ht="15" x14ac:dyDescent="0.25">
      <c r="A12087" s="27"/>
      <c r="B12087"/>
      <c r="C12087" s="27"/>
      <c r="D12087" s="272"/>
    </row>
    <row r="12088" spans="1:4" ht="15" x14ac:dyDescent="0.25">
      <c r="A12088" s="27"/>
      <c r="B12088"/>
      <c r="C12088" s="27"/>
      <c r="D12088" s="27"/>
    </row>
    <row r="12089" spans="1:4" ht="15" x14ac:dyDescent="0.25">
      <c r="A12089" s="27"/>
      <c r="B12089"/>
      <c r="C12089" s="27"/>
      <c r="D12089" s="27"/>
    </row>
    <row r="12090" spans="1:4" ht="15" x14ac:dyDescent="0.25">
      <c r="A12090" s="27"/>
      <c r="B12090"/>
      <c r="C12090" s="27"/>
      <c r="D12090" s="272"/>
    </row>
    <row r="12091" spans="1:4" ht="15" x14ac:dyDescent="0.25">
      <c r="A12091" s="27"/>
      <c r="B12091"/>
      <c r="C12091" s="27"/>
      <c r="D12091" s="272"/>
    </row>
    <row r="12092" spans="1:4" ht="15" x14ac:dyDescent="0.25">
      <c r="A12092" s="27"/>
      <c r="B12092"/>
      <c r="C12092" s="27"/>
      <c r="D12092" s="27"/>
    </row>
    <row r="12093" spans="1:4" ht="15" x14ac:dyDescent="0.25">
      <c r="A12093" s="27"/>
      <c r="B12093"/>
      <c r="C12093" s="27"/>
      <c r="D12093" s="27"/>
    </row>
    <row r="12094" spans="1:4" ht="15" x14ac:dyDescent="0.25">
      <c r="A12094" s="27"/>
      <c r="B12094"/>
      <c r="C12094" s="27"/>
      <c r="D12094" s="27"/>
    </row>
    <row r="12095" spans="1:4" ht="15" x14ac:dyDescent="0.25">
      <c r="A12095" s="27"/>
      <c r="B12095"/>
      <c r="C12095" s="27"/>
      <c r="D12095" s="27"/>
    </row>
    <row r="12096" spans="1:4" ht="15" x14ac:dyDescent="0.25">
      <c r="A12096" s="27"/>
      <c r="B12096"/>
      <c r="C12096" s="27"/>
      <c r="D12096" s="27"/>
    </row>
    <row r="12097" spans="1:4" ht="15" x14ac:dyDescent="0.25">
      <c r="A12097" s="27"/>
      <c r="B12097"/>
      <c r="C12097" s="27"/>
      <c r="D12097" s="27"/>
    </row>
    <row r="12098" spans="1:4" ht="15" x14ac:dyDescent="0.25">
      <c r="A12098" s="27"/>
      <c r="B12098"/>
      <c r="C12098" s="27"/>
      <c r="D12098" s="27"/>
    </row>
    <row r="12099" spans="1:4" ht="15" x14ac:dyDescent="0.25">
      <c r="A12099" s="27"/>
      <c r="B12099"/>
      <c r="C12099" s="27"/>
      <c r="D12099" s="27"/>
    </row>
    <row r="12100" spans="1:4" ht="15" x14ac:dyDescent="0.25">
      <c r="A12100" s="27"/>
      <c r="B12100"/>
      <c r="C12100" s="27"/>
      <c r="D12100" s="27"/>
    </row>
    <row r="12101" spans="1:4" ht="15" x14ac:dyDescent="0.25">
      <c r="A12101" s="27"/>
      <c r="B12101"/>
      <c r="C12101" s="27"/>
      <c r="D12101" s="27"/>
    </row>
    <row r="12102" spans="1:4" ht="15" x14ac:dyDescent="0.25">
      <c r="A12102" s="27"/>
      <c r="B12102"/>
      <c r="C12102" s="27"/>
      <c r="D12102" s="27"/>
    </row>
    <row r="12103" spans="1:4" ht="15" x14ac:dyDescent="0.25">
      <c r="A12103" s="27"/>
      <c r="B12103"/>
      <c r="C12103" s="27"/>
      <c r="D12103" s="27"/>
    </row>
    <row r="12104" spans="1:4" ht="15" x14ac:dyDescent="0.25">
      <c r="A12104" s="27"/>
      <c r="B12104"/>
      <c r="C12104" s="27"/>
      <c r="D12104" s="27"/>
    </row>
    <row r="12105" spans="1:4" ht="15" x14ac:dyDescent="0.25">
      <c r="A12105" s="27"/>
      <c r="B12105"/>
      <c r="C12105" s="27"/>
      <c r="D12105" s="27"/>
    </row>
    <row r="12106" spans="1:4" ht="15" x14ac:dyDescent="0.25">
      <c r="A12106" s="27"/>
      <c r="B12106"/>
      <c r="C12106" s="27"/>
      <c r="D12106" s="27"/>
    </row>
    <row r="12107" spans="1:4" ht="15" x14ac:dyDescent="0.25">
      <c r="A12107" s="27"/>
      <c r="B12107"/>
      <c r="C12107" s="27"/>
      <c r="D12107" s="27"/>
    </row>
    <row r="12108" spans="1:4" ht="15" x14ac:dyDescent="0.25">
      <c r="A12108" s="27"/>
      <c r="B12108"/>
      <c r="C12108" s="27"/>
      <c r="D12108" s="27"/>
    </row>
    <row r="12109" spans="1:4" ht="15" x14ac:dyDescent="0.25">
      <c r="A12109" s="27"/>
      <c r="B12109"/>
      <c r="C12109" s="27"/>
      <c r="D12109" s="27"/>
    </row>
    <row r="12110" spans="1:4" ht="15" x14ac:dyDescent="0.25">
      <c r="A12110" s="27"/>
      <c r="B12110"/>
      <c r="C12110" s="27"/>
      <c r="D12110" s="27"/>
    </row>
    <row r="12111" spans="1:4" ht="15" x14ac:dyDescent="0.25">
      <c r="A12111" s="27"/>
      <c r="B12111"/>
      <c r="C12111" s="27"/>
      <c r="D12111" s="27"/>
    </row>
    <row r="12112" spans="1:4" ht="15" x14ac:dyDescent="0.25">
      <c r="A12112" s="27"/>
      <c r="B12112"/>
      <c r="C12112" s="27"/>
      <c r="D12112" s="27"/>
    </row>
    <row r="12113" spans="1:4" ht="15" x14ac:dyDescent="0.25">
      <c r="A12113" s="27"/>
      <c r="B12113"/>
      <c r="C12113" s="27"/>
      <c r="D12113" s="27"/>
    </row>
    <row r="12114" spans="1:4" ht="15" x14ac:dyDescent="0.25">
      <c r="A12114" s="27"/>
      <c r="B12114"/>
      <c r="C12114" s="27"/>
      <c r="D12114" s="27"/>
    </row>
    <row r="12115" spans="1:4" ht="15" x14ac:dyDescent="0.25">
      <c r="A12115" s="27"/>
      <c r="B12115"/>
      <c r="C12115" s="27"/>
      <c r="D12115" s="27"/>
    </row>
    <row r="12116" spans="1:4" ht="15" x14ac:dyDescent="0.25">
      <c r="A12116" s="27"/>
      <c r="B12116"/>
      <c r="C12116" s="27"/>
      <c r="D12116" s="27"/>
    </row>
    <row r="12117" spans="1:4" ht="15" x14ac:dyDescent="0.25">
      <c r="A12117" s="27"/>
      <c r="B12117"/>
      <c r="C12117" s="27"/>
      <c r="D12117" s="27"/>
    </row>
    <row r="12118" spans="1:4" ht="15" x14ac:dyDescent="0.25">
      <c r="A12118" s="27"/>
      <c r="B12118"/>
      <c r="C12118" s="27"/>
      <c r="D12118" s="27"/>
    </row>
    <row r="12119" spans="1:4" ht="15" x14ac:dyDescent="0.25">
      <c r="A12119" s="27"/>
      <c r="B12119"/>
      <c r="C12119" s="27"/>
      <c r="D12119" s="27"/>
    </row>
    <row r="12120" spans="1:4" ht="15" x14ac:dyDescent="0.25">
      <c r="A12120" s="27"/>
      <c r="B12120"/>
      <c r="C12120" s="27"/>
      <c r="D12120" s="27"/>
    </row>
    <row r="12121" spans="1:4" ht="15" x14ac:dyDescent="0.25">
      <c r="A12121" s="27"/>
      <c r="B12121"/>
      <c r="C12121" s="27"/>
      <c r="D12121" s="27"/>
    </row>
    <row r="12122" spans="1:4" ht="15" x14ac:dyDescent="0.25">
      <c r="A12122" s="27"/>
      <c r="B12122"/>
      <c r="C12122" s="27"/>
      <c r="D12122" s="27"/>
    </row>
    <row r="12123" spans="1:4" ht="15" x14ac:dyDescent="0.25">
      <c r="A12123" s="27"/>
      <c r="B12123"/>
      <c r="C12123" s="27"/>
      <c r="D12123" s="27"/>
    </row>
    <row r="12124" spans="1:4" ht="15" x14ac:dyDescent="0.25">
      <c r="A12124" s="27"/>
      <c r="B12124"/>
      <c r="C12124" s="27"/>
      <c r="D12124" s="27"/>
    </row>
    <row r="12125" spans="1:4" ht="15" x14ac:dyDescent="0.25">
      <c r="A12125" s="27"/>
      <c r="B12125"/>
      <c r="C12125" s="27"/>
      <c r="D12125" s="272"/>
    </row>
    <row r="12126" spans="1:4" ht="15" x14ac:dyDescent="0.25">
      <c r="A12126" s="27"/>
      <c r="B12126"/>
      <c r="C12126" s="27"/>
      <c r="D12126" s="27"/>
    </row>
    <row r="12127" spans="1:4" ht="15" x14ac:dyDescent="0.25">
      <c r="A12127" s="27"/>
      <c r="B12127"/>
      <c r="C12127" s="27"/>
      <c r="D12127" s="27"/>
    </row>
    <row r="12128" spans="1:4" ht="15" x14ac:dyDescent="0.25">
      <c r="A12128" s="27"/>
      <c r="B12128"/>
      <c r="C12128" s="27"/>
      <c r="D12128" s="27"/>
    </row>
    <row r="12129" spans="1:4" ht="15" x14ac:dyDescent="0.25">
      <c r="A12129" s="27"/>
      <c r="B12129"/>
      <c r="C12129" s="27"/>
      <c r="D12129" s="27"/>
    </row>
    <row r="12130" spans="1:4" ht="15" x14ac:dyDescent="0.25">
      <c r="A12130" s="27"/>
      <c r="B12130"/>
      <c r="C12130" s="27"/>
      <c r="D12130" s="27"/>
    </row>
    <row r="12131" spans="1:4" ht="15" x14ac:dyDescent="0.25">
      <c r="A12131" s="27"/>
      <c r="B12131"/>
      <c r="C12131" s="27"/>
      <c r="D12131" s="27"/>
    </row>
    <row r="12132" spans="1:4" ht="15" x14ac:dyDescent="0.25">
      <c r="A12132" s="27"/>
      <c r="B12132"/>
      <c r="C12132" s="27"/>
      <c r="D12132" s="27"/>
    </row>
    <row r="12133" spans="1:4" ht="15" x14ac:dyDescent="0.25">
      <c r="A12133" s="27"/>
      <c r="B12133"/>
      <c r="C12133" s="27"/>
      <c r="D12133" s="27"/>
    </row>
    <row r="12134" spans="1:4" ht="15" x14ac:dyDescent="0.25">
      <c r="A12134" s="27"/>
      <c r="B12134"/>
      <c r="C12134" s="27"/>
      <c r="D12134" s="27"/>
    </row>
    <row r="12135" spans="1:4" ht="15" x14ac:dyDescent="0.25">
      <c r="A12135" s="27"/>
      <c r="B12135"/>
      <c r="C12135" s="27"/>
      <c r="D12135" s="27"/>
    </row>
    <row r="12136" spans="1:4" ht="15" x14ac:dyDescent="0.25">
      <c r="A12136" s="27"/>
      <c r="B12136"/>
      <c r="C12136" s="27"/>
      <c r="D12136" s="27"/>
    </row>
    <row r="12137" spans="1:4" ht="15" x14ac:dyDescent="0.25">
      <c r="A12137" s="27"/>
      <c r="B12137"/>
      <c r="C12137" s="27"/>
      <c r="D12137" s="27"/>
    </row>
    <row r="12138" spans="1:4" ht="15" x14ac:dyDescent="0.25">
      <c r="A12138" s="27"/>
      <c r="B12138"/>
      <c r="C12138" s="27"/>
      <c r="D12138" s="27"/>
    </row>
    <row r="12139" spans="1:4" ht="15" x14ac:dyDescent="0.25">
      <c r="A12139" s="27"/>
      <c r="B12139"/>
      <c r="C12139" s="27"/>
      <c r="D12139" s="27"/>
    </row>
    <row r="12140" spans="1:4" ht="15" x14ac:dyDescent="0.25">
      <c r="A12140" s="27"/>
      <c r="B12140"/>
      <c r="C12140" s="27"/>
      <c r="D12140" s="27"/>
    </row>
    <row r="12141" spans="1:4" ht="15" x14ac:dyDescent="0.25">
      <c r="A12141" s="27"/>
      <c r="B12141"/>
      <c r="C12141" s="27"/>
      <c r="D12141" s="27"/>
    </row>
    <row r="12142" spans="1:4" ht="15" x14ac:dyDescent="0.25">
      <c r="A12142" s="27"/>
      <c r="B12142"/>
      <c r="C12142" s="27"/>
      <c r="D12142" s="27"/>
    </row>
    <row r="12143" spans="1:4" ht="15" x14ac:dyDescent="0.25">
      <c r="A12143" s="27"/>
      <c r="B12143"/>
      <c r="C12143" s="27"/>
      <c r="D12143" s="27"/>
    </row>
    <row r="12144" spans="1:4" ht="15" x14ac:dyDescent="0.25">
      <c r="A12144" s="27"/>
      <c r="B12144"/>
      <c r="C12144" s="27"/>
      <c r="D12144" s="27"/>
    </row>
    <row r="12145" spans="1:4" ht="15" x14ac:dyDescent="0.25">
      <c r="A12145" s="27"/>
      <c r="B12145"/>
      <c r="C12145" s="27"/>
      <c r="D12145" s="27"/>
    </row>
    <row r="12146" spans="1:4" ht="15" x14ac:dyDescent="0.25">
      <c r="A12146" s="27"/>
      <c r="B12146"/>
      <c r="C12146" s="27"/>
      <c r="D12146" s="27"/>
    </row>
    <row r="12147" spans="1:4" ht="15" x14ac:dyDescent="0.25">
      <c r="A12147" s="27"/>
      <c r="B12147"/>
      <c r="C12147" s="27"/>
      <c r="D12147" s="27"/>
    </row>
    <row r="12148" spans="1:4" ht="15" x14ac:dyDescent="0.25">
      <c r="A12148" s="27"/>
      <c r="B12148"/>
      <c r="C12148" s="27"/>
      <c r="D12148" s="27"/>
    </row>
    <row r="12149" spans="1:4" ht="15" x14ac:dyDescent="0.25">
      <c r="A12149" s="27"/>
      <c r="B12149"/>
      <c r="C12149" s="27"/>
      <c r="D12149" s="27"/>
    </row>
    <row r="12150" spans="1:4" ht="15" x14ac:dyDescent="0.25">
      <c r="A12150" s="27"/>
      <c r="B12150"/>
      <c r="C12150" s="27"/>
      <c r="D12150" s="27"/>
    </row>
    <row r="12151" spans="1:4" ht="15" x14ac:dyDescent="0.25">
      <c r="A12151" s="27"/>
      <c r="B12151"/>
      <c r="C12151" s="27"/>
      <c r="D12151" s="27"/>
    </row>
    <row r="12152" spans="1:4" ht="15" x14ac:dyDescent="0.25">
      <c r="A12152" s="27"/>
      <c r="B12152"/>
      <c r="C12152" s="27"/>
      <c r="D12152" s="27"/>
    </row>
    <row r="12153" spans="1:4" ht="15" x14ac:dyDescent="0.25">
      <c r="A12153" s="27"/>
      <c r="B12153"/>
      <c r="C12153" s="27"/>
      <c r="D12153" s="27"/>
    </row>
    <row r="12154" spans="1:4" ht="15" x14ac:dyDescent="0.25">
      <c r="A12154" s="27"/>
      <c r="B12154"/>
      <c r="C12154" s="27"/>
      <c r="D12154" s="27"/>
    </row>
    <row r="12155" spans="1:4" ht="15" x14ac:dyDescent="0.25">
      <c r="A12155" s="27"/>
      <c r="B12155"/>
      <c r="C12155" s="27"/>
      <c r="D12155" s="27"/>
    </row>
    <row r="12156" spans="1:4" ht="15" x14ac:dyDescent="0.25">
      <c r="A12156" s="27"/>
      <c r="B12156"/>
      <c r="C12156" s="27"/>
      <c r="D12156" s="27"/>
    </row>
    <row r="12157" spans="1:4" ht="15" x14ac:dyDescent="0.25">
      <c r="A12157" s="27"/>
      <c r="B12157"/>
      <c r="C12157" s="27"/>
      <c r="D12157" s="27"/>
    </row>
    <row r="12158" spans="1:4" ht="15" x14ac:dyDescent="0.25">
      <c r="A12158" s="27"/>
      <c r="B12158"/>
      <c r="C12158" s="27"/>
      <c r="D12158" s="27"/>
    </row>
    <row r="12159" spans="1:4" ht="15" x14ac:dyDescent="0.25">
      <c r="A12159" s="27"/>
      <c r="B12159"/>
      <c r="C12159" s="27"/>
      <c r="D12159" s="27"/>
    </row>
    <row r="12160" spans="1:4" ht="15" x14ac:dyDescent="0.25">
      <c r="A12160" s="27"/>
      <c r="B12160"/>
      <c r="C12160" s="27"/>
      <c r="D12160" s="27"/>
    </row>
    <row r="12161" spans="1:4" ht="15" x14ac:dyDescent="0.25">
      <c r="A12161" s="27"/>
      <c r="B12161"/>
      <c r="C12161" s="27"/>
      <c r="D12161" s="27"/>
    </row>
    <row r="12162" spans="1:4" ht="15" x14ac:dyDescent="0.25">
      <c r="A12162" s="27"/>
      <c r="B12162"/>
      <c r="C12162" s="27"/>
      <c r="D12162" s="27"/>
    </row>
    <row r="12163" spans="1:4" ht="15" x14ac:dyDescent="0.25">
      <c r="A12163" s="27"/>
      <c r="B12163"/>
      <c r="C12163" s="27"/>
      <c r="D12163" s="27"/>
    </row>
    <row r="12164" spans="1:4" ht="15" x14ac:dyDescent="0.25">
      <c r="A12164" s="27"/>
      <c r="B12164"/>
      <c r="C12164" s="27"/>
      <c r="D12164" s="27"/>
    </row>
    <row r="12165" spans="1:4" ht="15" x14ac:dyDescent="0.25">
      <c r="A12165" s="27"/>
      <c r="B12165"/>
      <c r="C12165" s="27"/>
      <c r="D12165" s="27"/>
    </row>
    <row r="12166" spans="1:4" ht="15" x14ac:dyDescent="0.25">
      <c r="A12166" s="27"/>
      <c r="B12166"/>
      <c r="C12166" s="27"/>
      <c r="D12166" s="27"/>
    </row>
    <row r="12167" spans="1:4" ht="15" x14ac:dyDescent="0.25">
      <c r="A12167" s="27"/>
      <c r="B12167"/>
      <c r="C12167" s="27"/>
      <c r="D12167" s="27"/>
    </row>
    <row r="12168" spans="1:4" ht="15" x14ac:dyDescent="0.25">
      <c r="A12168" s="27"/>
      <c r="B12168"/>
      <c r="C12168" s="27"/>
      <c r="D12168" s="27"/>
    </row>
    <row r="12169" spans="1:4" ht="15" x14ac:dyDescent="0.25">
      <c r="A12169" s="27"/>
      <c r="B12169"/>
      <c r="C12169" s="27"/>
      <c r="D12169" s="27"/>
    </row>
    <row r="12170" spans="1:4" ht="15" x14ac:dyDescent="0.25">
      <c r="A12170" s="27"/>
      <c r="B12170"/>
      <c r="C12170" s="27"/>
      <c r="D12170" s="27"/>
    </row>
    <row r="12171" spans="1:4" ht="15" x14ac:dyDescent="0.25">
      <c r="A12171" s="27"/>
      <c r="B12171"/>
      <c r="C12171" s="27"/>
      <c r="D12171" s="27"/>
    </row>
    <row r="12172" spans="1:4" ht="15" x14ac:dyDescent="0.25">
      <c r="A12172" s="27"/>
      <c r="B12172"/>
      <c r="C12172" s="27"/>
      <c r="D12172" s="27"/>
    </row>
    <row r="12173" spans="1:4" ht="15" x14ac:dyDescent="0.25">
      <c r="A12173" s="27"/>
      <c r="B12173"/>
      <c r="C12173" s="27"/>
      <c r="D12173" s="27"/>
    </row>
    <row r="12174" spans="1:4" ht="15" x14ac:dyDescent="0.25">
      <c r="A12174" s="27"/>
      <c r="B12174"/>
      <c r="C12174" s="27"/>
      <c r="D12174" s="27"/>
    </row>
    <row r="12175" spans="1:4" ht="15" x14ac:dyDescent="0.25">
      <c r="A12175" s="27"/>
      <c r="B12175"/>
      <c r="C12175" s="27"/>
      <c r="D12175" s="27"/>
    </row>
    <row r="12176" spans="1:4" ht="15" x14ac:dyDescent="0.25">
      <c r="A12176" s="27"/>
      <c r="B12176"/>
      <c r="C12176" s="27"/>
      <c r="D12176" s="27"/>
    </row>
    <row r="12177" spans="1:4" ht="15" x14ac:dyDescent="0.25">
      <c r="A12177" s="27"/>
      <c r="B12177"/>
      <c r="C12177" s="27"/>
      <c r="D12177" s="27"/>
    </row>
    <row r="12178" spans="1:4" ht="15" x14ac:dyDescent="0.25">
      <c r="A12178" s="27"/>
      <c r="B12178"/>
      <c r="C12178" s="27"/>
      <c r="D12178" s="27"/>
    </row>
    <row r="12179" spans="1:4" ht="15" x14ac:dyDescent="0.25">
      <c r="A12179" s="27"/>
      <c r="B12179"/>
      <c r="C12179" s="27"/>
      <c r="D12179" s="27"/>
    </row>
    <row r="12180" spans="1:4" ht="15" x14ac:dyDescent="0.25">
      <c r="A12180" s="27"/>
      <c r="B12180"/>
      <c r="C12180" s="27"/>
      <c r="D12180" s="27"/>
    </row>
    <row r="12181" spans="1:4" ht="15" x14ac:dyDescent="0.25">
      <c r="A12181" s="27"/>
      <c r="B12181"/>
      <c r="C12181" s="27"/>
      <c r="D12181" s="27"/>
    </row>
    <row r="12182" spans="1:4" ht="15" x14ac:dyDescent="0.25">
      <c r="A12182" s="27"/>
      <c r="B12182"/>
      <c r="C12182" s="27"/>
      <c r="D12182" s="27"/>
    </row>
    <row r="12183" spans="1:4" ht="15" x14ac:dyDescent="0.25">
      <c r="A12183" s="27"/>
      <c r="B12183"/>
      <c r="C12183" s="27"/>
      <c r="D12183" s="27"/>
    </row>
    <row r="12184" spans="1:4" ht="15" x14ac:dyDescent="0.25">
      <c r="A12184" s="27"/>
      <c r="B12184"/>
      <c r="C12184" s="27"/>
      <c r="D12184" s="27"/>
    </row>
    <row r="12185" spans="1:4" ht="15" x14ac:dyDescent="0.25">
      <c r="A12185" s="27"/>
      <c r="B12185"/>
      <c r="C12185" s="27"/>
      <c r="D12185" s="27"/>
    </row>
    <row r="12186" spans="1:4" ht="15" x14ac:dyDescent="0.25">
      <c r="A12186" s="27"/>
      <c r="B12186"/>
      <c r="C12186" s="27"/>
      <c r="D12186" s="27"/>
    </row>
    <row r="12187" spans="1:4" ht="15" x14ac:dyDescent="0.25">
      <c r="A12187" s="27"/>
      <c r="B12187"/>
      <c r="C12187" s="27"/>
      <c r="D12187" s="27"/>
    </row>
    <row r="12188" spans="1:4" ht="15" x14ac:dyDescent="0.25">
      <c r="A12188" s="27"/>
      <c r="B12188"/>
      <c r="C12188" s="27"/>
      <c r="D12188" s="27"/>
    </row>
    <row r="12189" spans="1:4" ht="15" x14ac:dyDescent="0.25">
      <c r="A12189" s="27"/>
      <c r="B12189"/>
      <c r="C12189" s="27"/>
      <c r="D12189" s="27"/>
    </row>
    <row r="12190" spans="1:4" ht="15" x14ac:dyDescent="0.25">
      <c r="A12190" s="27"/>
      <c r="B12190"/>
      <c r="C12190" s="27"/>
      <c r="D12190" s="27"/>
    </row>
    <row r="12191" spans="1:4" ht="15" x14ac:dyDescent="0.25">
      <c r="A12191" s="27"/>
      <c r="B12191"/>
      <c r="C12191" s="27"/>
      <c r="D12191" s="27"/>
    </row>
    <row r="12192" spans="1:4" ht="15" x14ac:dyDescent="0.25">
      <c r="A12192" s="27"/>
      <c r="B12192"/>
      <c r="C12192" s="27"/>
      <c r="D12192" s="27"/>
    </row>
    <row r="12193" spans="1:4" ht="15" x14ac:dyDescent="0.25">
      <c r="A12193" s="27"/>
      <c r="B12193"/>
      <c r="C12193" s="27"/>
      <c r="D12193" s="27"/>
    </row>
    <row r="12194" spans="1:4" ht="15" x14ac:dyDescent="0.25">
      <c r="A12194" s="27"/>
      <c r="B12194"/>
      <c r="C12194" s="27"/>
      <c r="D12194" s="27"/>
    </row>
    <row r="12195" spans="1:4" ht="15" x14ac:dyDescent="0.25">
      <c r="A12195" s="27"/>
      <c r="B12195"/>
      <c r="C12195" s="27"/>
      <c r="D12195" s="27"/>
    </row>
    <row r="12196" spans="1:4" ht="15" x14ac:dyDescent="0.25">
      <c r="A12196" s="27"/>
      <c r="B12196"/>
      <c r="C12196" s="27"/>
      <c r="D12196" s="27"/>
    </row>
    <row r="12197" spans="1:4" ht="15" x14ac:dyDescent="0.25">
      <c r="A12197" s="27"/>
      <c r="B12197"/>
      <c r="C12197" s="27"/>
      <c r="D12197" s="27"/>
    </row>
    <row r="12198" spans="1:4" ht="15" x14ac:dyDescent="0.25">
      <c r="A12198" s="27"/>
      <c r="B12198"/>
      <c r="C12198" s="27"/>
      <c r="D12198" s="27"/>
    </row>
    <row r="12199" spans="1:4" ht="15" x14ac:dyDescent="0.25">
      <c r="A12199" s="27"/>
      <c r="B12199"/>
      <c r="C12199" s="27"/>
      <c r="D12199" s="27"/>
    </row>
    <row r="12200" spans="1:4" ht="15" x14ac:dyDescent="0.25">
      <c r="A12200" s="27"/>
      <c r="B12200"/>
      <c r="C12200" s="27"/>
      <c r="D12200" s="27"/>
    </row>
    <row r="12201" spans="1:4" ht="15" x14ac:dyDescent="0.25">
      <c r="A12201" s="27"/>
      <c r="B12201"/>
      <c r="C12201" s="27"/>
      <c r="D12201" s="27"/>
    </row>
    <row r="12202" spans="1:4" ht="15" x14ac:dyDescent="0.25">
      <c r="A12202" s="27"/>
      <c r="B12202"/>
      <c r="C12202" s="27"/>
      <c r="D12202" s="27"/>
    </row>
    <row r="12203" spans="1:4" ht="15" x14ac:dyDescent="0.25">
      <c r="A12203" s="27"/>
      <c r="B12203"/>
      <c r="C12203" s="27"/>
      <c r="D12203" s="27"/>
    </row>
    <row r="12204" spans="1:4" ht="15" x14ac:dyDescent="0.25">
      <c r="A12204" s="27"/>
      <c r="B12204"/>
      <c r="C12204" s="27"/>
      <c r="D12204" s="27"/>
    </row>
    <row r="12205" spans="1:4" ht="15" x14ac:dyDescent="0.25">
      <c r="A12205" s="27"/>
      <c r="B12205"/>
      <c r="C12205" s="27"/>
      <c r="D12205" s="27"/>
    </row>
    <row r="12206" spans="1:4" ht="15" x14ac:dyDescent="0.25">
      <c r="A12206" s="27"/>
      <c r="B12206"/>
      <c r="C12206" s="27"/>
      <c r="D12206" s="27"/>
    </row>
    <row r="12207" spans="1:4" ht="15" x14ac:dyDescent="0.25">
      <c r="A12207" s="27"/>
      <c r="B12207"/>
      <c r="C12207" s="27"/>
      <c r="D12207" s="27"/>
    </row>
    <row r="12208" spans="1:4" ht="15" x14ac:dyDescent="0.25">
      <c r="A12208" s="27"/>
      <c r="B12208"/>
      <c r="C12208" s="27"/>
      <c r="D12208" s="27"/>
    </row>
    <row r="12209" spans="1:4" ht="15" x14ac:dyDescent="0.25">
      <c r="A12209" s="27"/>
      <c r="B12209"/>
      <c r="C12209" s="27"/>
      <c r="D12209" s="27"/>
    </row>
    <row r="12210" spans="1:4" ht="15" x14ac:dyDescent="0.25">
      <c r="A12210" s="27"/>
      <c r="B12210"/>
      <c r="C12210" s="27"/>
      <c r="D12210" s="27"/>
    </row>
    <row r="12211" spans="1:4" ht="15" x14ac:dyDescent="0.25">
      <c r="A12211" s="27"/>
      <c r="B12211"/>
      <c r="C12211" s="27"/>
      <c r="D12211" s="27"/>
    </row>
    <row r="12212" spans="1:4" ht="15" x14ac:dyDescent="0.25">
      <c r="A12212" s="27"/>
      <c r="B12212"/>
      <c r="C12212" s="27"/>
      <c r="D12212" s="27"/>
    </row>
    <row r="12213" spans="1:4" ht="15" x14ac:dyDescent="0.25">
      <c r="A12213" s="27"/>
      <c r="B12213"/>
      <c r="C12213" s="27"/>
      <c r="D12213" s="27"/>
    </row>
    <row r="12214" spans="1:4" ht="15" x14ac:dyDescent="0.25">
      <c r="A12214" s="27"/>
      <c r="B12214"/>
      <c r="C12214" s="27"/>
      <c r="D12214" s="27"/>
    </row>
    <row r="12215" spans="1:4" ht="15" x14ac:dyDescent="0.25">
      <c r="A12215" s="27"/>
      <c r="B12215"/>
      <c r="C12215" s="27"/>
      <c r="D12215" s="27"/>
    </row>
    <row r="12216" spans="1:4" ht="15" x14ac:dyDescent="0.25">
      <c r="A12216" s="27"/>
      <c r="B12216"/>
      <c r="C12216" s="27"/>
      <c r="D12216" s="27"/>
    </row>
    <row r="12217" spans="1:4" ht="15" x14ac:dyDescent="0.25">
      <c r="A12217" s="27"/>
      <c r="B12217"/>
      <c r="C12217" s="27"/>
      <c r="D12217" s="27"/>
    </row>
    <row r="12218" spans="1:4" ht="15" x14ac:dyDescent="0.25">
      <c r="A12218" s="27"/>
      <c r="B12218"/>
      <c r="C12218" s="27"/>
      <c r="D12218" s="27"/>
    </row>
    <row r="12219" spans="1:4" ht="15" x14ac:dyDescent="0.25">
      <c r="A12219" s="27"/>
      <c r="B12219"/>
      <c r="C12219" s="27"/>
      <c r="D12219" s="27"/>
    </row>
    <row r="12220" spans="1:4" ht="15" x14ac:dyDescent="0.25">
      <c r="A12220" s="27"/>
      <c r="B12220"/>
      <c r="C12220" s="27"/>
      <c r="D12220" s="27"/>
    </row>
    <row r="12221" spans="1:4" ht="15" x14ac:dyDescent="0.25">
      <c r="A12221" s="27"/>
      <c r="B12221"/>
      <c r="C12221" s="27"/>
      <c r="D12221" s="27"/>
    </row>
    <row r="12222" spans="1:4" ht="15" x14ac:dyDescent="0.25">
      <c r="A12222" s="27"/>
      <c r="B12222"/>
      <c r="C12222" s="27"/>
      <c r="D12222" s="27"/>
    </row>
    <row r="12223" spans="1:4" ht="15" x14ac:dyDescent="0.25">
      <c r="A12223" s="27"/>
      <c r="B12223"/>
      <c r="C12223" s="27"/>
      <c r="D12223" s="27"/>
    </row>
    <row r="12224" spans="1:4" ht="15" x14ac:dyDescent="0.25">
      <c r="A12224" s="27"/>
      <c r="B12224"/>
      <c r="C12224" s="27"/>
      <c r="D12224" s="27"/>
    </row>
    <row r="12225" spans="1:4" ht="15" x14ac:dyDescent="0.25">
      <c r="A12225" s="27"/>
      <c r="B12225"/>
      <c r="C12225" s="27"/>
      <c r="D12225" s="27"/>
    </row>
    <row r="12226" spans="1:4" ht="15" x14ac:dyDescent="0.25">
      <c r="A12226" s="27"/>
      <c r="B12226"/>
      <c r="C12226" s="27"/>
      <c r="D12226" s="27"/>
    </row>
    <row r="12227" spans="1:4" ht="15" x14ac:dyDescent="0.25">
      <c r="A12227" s="27"/>
      <c r="B12227"/>
      <c r="C12227" s="27"/>
      <c r="D12227" s="27"/>
    </row>
    <row r="12228" spans="1:4" ht="15" x14ac:dyDescent="0.25">
      <c r="A12228" s="27"/>
      <c r="B12228"/>
      <c r="C12228" s="27"/>
      <c r="D12228" s="27"/>
    </row>
    <row r="12229" spans="1:4" ht="15" x14ac:dyDescent="0.25">
      <c r="A12229" s="27"/>
      <c r="B12229"/>
      <c r="C12229" s="27"/>
      <c r="D12229" s="27"/>
    </row>
    <row r="12230" spans="1:4" ht="15" x14ac:dyDescent="0.25">
      <c r="A12230" s="27"/>
      <c r="B12230"/>
      <c r="C12230" s="27"/>
      <c r="D12230" s="27"/>
    </row>
    <row r="12231" spans="1:4" ht="15" x14ac:dyDescent="0.25">
      <c r="A12231" s="27"/>
      <c r="B12231"/>
      <c r="C12231" s="27"/>
      <c r="D12231" s="27"/>
    </row>
    <row r="12232" spans="1:4" ht="15" x14ac:dyDescent="0.25">
      <c r="A12232" s="27"/>
      <c r="B12232"/>
      <c r="C12232" s="27"/>
      <c r="D12232" s="27"/>
    </row>
    <row r="12233" spans="1:4" ht="15" x14ac:dyDescent="0.25">
      <c r="A12233" s="27"/>
      <c r="B12233"/>
      <c r="C12233" s="27"/>
      <c r="D12233" s="27"/>
    </row>
    <row r="12234" spans="1:4" ht="15" x14ac:dyDescent="0.25">
      <c r="A12234" s="27"/>
      <c r="B12234"/>
      <c r="C12234" s="27"/>
      <c r="D12234" s="27"/>
    </row>
    <row r="12235" spans="1:4" ht="15" x14ac:dyDescent="0.25">
      <c r="A12235" s="27"/>
      <c r="B12235"/>
      <c r="C12235" s="27"/>
      <c r="D12235" s="27"/>
    </row>
    <row r="12236" spans="1:4" ht="15" x14ac:dyDescent="0.25">
      <c r="A12236" s="27"/>
      <c r="B12236"/>
      <c r="C12236" s="27"/>
      <c r="D12236" s="27"/>
    </row>
    <row r="12237" spans="1:4" ht="15" x14ac:dyDescent="0.25">
      <c r="A12237" s="27"/>
      <c r="B12237"/>
      <c r="C12237" s="27"/>
      <c r="D12237" s="27"/>
    </row>
    <row r="12238" spans="1:4" ht="15" x14ac:dyDescent="0.25">
      <c r="A12238" s="27"/>
      <c r="B12238"/>
      <c r="C12238" s="27"/>
      <c r="D12238" s="27"/>
    </row>
    <row r="12239" spans="1:4" ht="15" x14ac:dyDescent="0.25">
      <c r="A12239" s="27"/>
      <c r="B12239"/>
      <c r="C12239" s="27"/>
      <c r="D12239" s="27"/>
    </row>
    <row r="12240" spans="1:4" ht="15" x14ac:dyDescent="0.25">
      <c r="A12240" s="27"/>
      <c r="B12240"/>
      <c r="C12240" s="27"/>
      <c r="D12240" s="27"/>
    </row>
    <row r="12241" spans="1:4" ht="15" x14ac:dyDescent="0.25">
      <c r="A12241" s="27"/>
      <c r="B12241"/>
      <c r="C12241" s="27"/>
      <c r="D12241" s="27"/>
    </row>
    <row r="12242" spans="1:4" ht="15" x14ac:dyDescent="0.25">
      <c r="A12242" s="27"/>
      <c r="B12242"/>
      <c r="C12242" s="27"/>
      <c r="D12242" s="27"/>
    </row>
    <row r="12243" spans="1:4" ht="15" x14ac:dyDescent="0.25">
      <c r="A12243" s="27"/>
      <c r="B12243"/>
      <c r="C12243" s="27"/>
      <c r="D12243" s="27"/>
    </row>
    <row r="12244" spans="1:4" ht="15" x14ac:dyDescent="0.25">
      <c r="A12244" s="27"/>
      <c r="B12244"/>
      <c r="C12244" s="27"/>
      <c r="D12244" s="27"/>
    </row>
    <row r="12245" spans="1:4" ht="15" x14ac:dyDescent="0.25">
      <c r="A12245" s="27"/>
      <c r="B12245"/>
      <c r="C12245" s="27"/>
      <c r="D12245" s="27"/>
    </row>
    <row r="12246" spans="1:4" ht="15" x14ac:dyDescent="0.25">
      <c r="A12246" s="27"/>
      <c r="B12246"/>
      <c r="C12246" s="27"/>
      <c r="D12246" s="27"/>
    </row>
    <row r="12247" spans="1:4" ht="15" x14ac:dyDescent="0.25">
      <c r="A12247" s="27"/>
      <c r="B12247"/>
      <c r="C12247" s="27"/>
      <c r="D12247" s="27"/>
    </row>
    <row r="12248" spans="1:4" ht="15" x14ac:dyDescent="0.25">
      <c r="A12248" s="27"/>
      <c r="B12248"/>
      <c r="C12248" s="27"/>
      <c r="D12248" s="27"/>
    </row>
    <row r="12249" spans="1:4" ht="15" x14ac:dyDescent="0.25">
      <c r="A12249" s="27"/>
      <c r="B12249"/>
      <c r="C12249" s="27"/>
      <c r="D12249" s="27"/>
    </row>
    <row r="12250" spans="1:4" ht="15" x14ac:dyDescent="0.25">
      <c r="A12250" s="27"/>
      <c r="B12250"/>
      <c r="C12250" s="27"/>
      <c r="D12250" s="27"/>
    </row>
    <row r="12251" spans="1:4" ht="15" x14ac:dyDescent="0.25">
      <c r="A12251" s="27"/>
      <c r="B12251"/>
      <c r="C12251" s="27"/>
      <c r="D12251" s="27"/>
    </row>
    <row r="12252" spans="1:4" ht="15" x14ac:dyDescent="0.25">
      <c r="A12252" s="27"/>
      <c r="B12252"/>
      <c r="C12252" s="27"/>
      <c r="D12252" s="27"/>
    </row>
    <row r="12253" spans="1:4" ht="15" x14ac:dyDescent="0.25">
      <c r="A12253" s="27"/>
      <c r="B12253"/>
      <c r="C12253" s="27"/>
      <c r="D12253" s="27"/>
    </row>
    <row r="12254" spans="1:4" ht="15" x14ac:dyDescent="0.25">
      <c r="A12254" s="27"/>
      <c r="B12254"/>
      <c r="C12254" s="27"/>
      <c r="D12254" s="27"/>
    </row>
    <row r="12255" spans="1:4" ht="15" x14ac:dyDescent="0.25">
      <c r="A12255" s="27"/>
      <c r="B12255"/>
      <c r="C12255" s="27"/>
      <c r="D12255" s="27"/>
    </row>
    <row r="12256" spans="1:4" ht="15" x14ac:dyDescent="0.25">
      <c r="A12256" s="27"/>
      <c r="B12256"/>
      <c r="C12256" s="27"/>
      <c r="D12256" s="27"/>
    </row>
    <row r="12257" spans="1:4" ht="15" x14ac:dyDescent="0.25">
      <c r="A12257" s="27"/>
      <c r="B12257"/>
      <c r="C12257" s="27"/>
      <c r="D12257" s="27"/>
    </row>
    <row r="12258" spans="1:4" ht="15" x14ac:dyDescent="0.25">
      <c r="A12258" s="27"/>
      <c r="B12258"/>
      <c r="C12258" s="27"/>
      <c r="D12258" s="27"/>
    </row>
    <row r="12259" spans="1:4" ht="15" x14ac:dyDescent="0.25">
      <c r="A12259" s="27"/>
      <c r="B12259"/>
      <c r="C12259" s="27"/>
      <c r="D12259" s="27"/>
    </row>
    <row r="12260" spans="1:4" ht="15" x14ac:dyDescent="0.25">
      <c r="A12260" s="27"/>
      <c r="B12260"/>
      <c r="C12260" s="27"/>
      <c r="D12260" s="27"/>
    </row>
    <row r="12261" spans="1:4" ht="15" x14ac:dyDescent="0.25">
      <c r="A12261" s="27"/>
      <c r="B12261"/>
      <c r="C12261" s="27"/>
      <c r="D12261" s="27"/>
    </row>
    <row r="12262" spans="1:4" ht="15" x14ac:dyDescent="0.25">
      <c r="A12262" s="27"/>
      <c r="B12262"/>
      <c r="C12262" s="27"/>
      <c r="D12262" s="27"/>
    </row>
    <row r="12263" spans="1:4" ht="15" x14ac:dyDescent="0.25">
      <c r="A12263" s="27"/>
      <c r="B12263"/>
      <c r="C12263" s="27"/>
      <c r="D12263" s="27"/>
    </row>
    <row r="12264" spans="1:4" ht="15" x14ac:dyDescent="0.25">
      <c r="A12264" s="27"/>
      <c r="B12264"/>
      <c r="C12264" s="27"/>
      <c r="D12264" s="27"/>
    </row>
    <row r="12265" spans="1:4" ht="15" x14ac:dyDescent="0.25">
      <c r="A12265" s="27"/>
      <c r="B12265"/>
      <c r="C12265" s="27"/>
      <c r="D12265" s="27"/>
    </row>
    <row r="12266" spans="1:4" ht="15" x14ac:dyDescent="0.25">
      <c r="A12266" s="27"/>
      <c r="B12266"/>
      <c r="C12266" s="27"/>
      <c r="D12266" s="27"/>
    </row>
    <row r="12267" spans="1:4" ht="15" x14ac:dyDescent="0.25">
      <c r="A12267" s="27"/>
      <c r="B12267"/>
      <c r="C12267" s="27"/>
      <c r="D12267" s="27"/>
    </row>
    <row r="12268" spans="1:4" ht="15" x14ac:dyDescent="0.25">
      <c r="A12268" s="27"/>
      <c r="B12268"/>
      <c r="C12268" s="27"/>
      <c r="D12268" s="27"/>
    </row>
    <row r="12269" spans="1:4" ht="15" x14ac:dyDescent="0.25">
      <c r="A12269" s="27"/>
      <c r="B12269"/>
      <c r="C12269" s="27"/>
      <c r="D12269" s="27"/>
    </row>
    <row r="12270" spans="1:4" ht="15" x14ac:dyDescent="0.25">
      <c r="A12270" s="27"/>
      <c r="B12270"/>
      <c r="C12270" s="27"/>
      <c r="D12270" s="27"/>
    </row>
    <row r="12271" spans="1:4" ht="15" x14ac:dyDescent="0.25">
      <c r="A12271" s="27"/>
      <c r="B12271"/>
      <c r="C12271" s="27"/>
      <c r="D12271" s="27"/>
    </row>
    <row r="12272" spans="1:4" ht="15" x14ac:dyDescent="0.25">
      <c r="A12272" s="27"/>
      <c r="B12272"/>
      <c r="C12272" s="27"/>
      <c r="D12272" s="27"/>
    </row>
    <row r="12273" spans="1:4" ht="15" x14ac:dyDescent="0.25">
      <c r="A12273" s="27"/>
      <c r="B12273"/>
      <c r="C12273" s="27"/>
      <c r="D12273" s="27"/>
    </row>
    <row r="12274" spans="1:4" ht="15" x14ac:dyDescent="0.25">
      <c r="A12274" s="27"/>
      <c r="B12274"/>
      <c r="C12274" s="27"/>
      <c r="D12274" s="27"/>
    </row>
    <row r="12275" spans="1:4" ht="15" x14ac:dyDescent="0.25">
      <c r="A12275" s="27"/>
      <c r="B12275"/>
      <c r="C12275" s="27"/>
      <c r="D12275" s="27"/>
    </row>
    <row r="12276" spans="1:4" ht="15" x14ac:dyDescent="0.25">
      <c r="A12276" s="27"/>
      <c r="B12276"/>
      <c r="C12276" s="27"/>
      <c r="D12276" s="27"/>
    </row>
    <row r="12277" spans="1:4" ht="15" x14ac:dyDescent="0.25">
      <c r="A12277" s="27"/>
      <c r="B12277"/>
      <c r="C12277" s="27"/>
      <c r="D12277" s="27"/>
    </row>
    <row r="12278" spans="1:4" ht="15" x14ac:dyDescent="0.25">
      <c r="A12278" s="27"/>
      <c r="B12278"/>
      <c r="C12278" s="27"/>
      <c r="D12278" s="27"/>
    </row>
    <row r="12279" spans="1:4" ht="15" x14ac:dyDescent="0.25">
      <c r="A12279" s="27"/>
      <c r="B12279"/>
      <c r="C12279" s="27"/>
      <c r="D12279" s="27"/>
    </row>
    <row r="12280" spans="1:4" ht="15" x14ac:dyDescent="0.25">
      <c r="A12280" s="27"/>
      <c r="B12280"/>
      <c r="C12280" s="27"/>
      <c r="D12280" s="27"/>
    </row>
    <row r="12281" spans="1:4" ht="15" x14ac:dyDescent="0.25">
      <c r="A12281" s="27"/>
      <c r="B12281"/>
      <c r="C12281" s="27"/>
      <c r="D12281" s="27"/>
    </row>
    <row r="12282" spans="1:4" ht="15" x14ac:dyDescent="0.25">
      <c r="A12282" s="27"/>
      <c r="B12282"/>
      <c r="C12282" s="27"/>
      <c r="D12282" s="27"/>
    </row>
    <row r="12283" spans="1:4" ht="15" x14ac:dyDescent="0.25">
      <c r="A12283" s="27"/>
      <c r="B12283"/>
      <c r="C12283" s="27"/>
      <c r="D12283" s="27"/>
    </row>
    <row r="12284" spans="1:4" ht="15" x14ac:dyDescent="0.25">
      <c r="A12284" s="27"/>
      <c r="B12284"/>
      <c r="C12284" s="27"/>
      <c r="D12284" s="27"/>
    </row>
    <row r="12285" spans="1:4" ht="15" x14ac:dyDescent="0.25">
      <c r="A12285" s="27"/>
      <c r="B12285"/>
      <c r="C12285" s="27"/>
      <c r="D12285" s="27"/>
    </row>
    <row r="12286" spans="1:4" ht="15" x14ac:dyDescent="0.25">
      <c r="A12286" s="27"/>
      <c r="B12286"/>
      <c r="C12286" s="27"/>
      <c r="D12286" s="27"/>
    </row>
    <row r="12287" spans="1:4" ht="15" x14ac:dyDescent="0.25">
      <c r="A12287" s="27"/>
      <c r="B12287"/>
      <c r="C12287" s="27"/>
      <c r="D12287" s="27"/>
    </row>
    <row r="12288" spans="1:4" ht="15" x14ac:dyDescent="0.25">
      <c r="A12288" s="27"/>
      <c r="B12288"/>
      <c r="C12288" s="27"/>
      <c r="D12288" s="27"/>
    </row>
    <row r="12289" spans="1:4" ht="15" x14ac:dyDescent="0.25">
      <c r="A12289" s="27"/>
      <c r="B12289"/>
      <c r="C12289" s="27"/>
      <c r="D12289" s="27"/>
    </row>
    <row r="12290" spans="1:4" ht="15" x14ac:dyDescent="0.25">
      <c r="A12290" s="27"/>
      <c r="B12290"/>
      <c r="C12290" s="27"/>
      <c r="D12290" s="27"/>
    </row>
    <row r="12291" spans="1:4" ht="15" x14ac:dyDescent="0.25">
      <c r="A12291" s="27"/>
      <c r="B12291"/>
      <c r="C12291" s="27"/>
      <c r="D12291" s="27"/>
    </row>
    <row r="12292" spans="1:4" ht="15" x14ac:dyDescent="0.25">
      <c r="A12292" s="27"/>
      <c r="B12292"/>
      <c r="C12292" s="27"/>
      <c r="D12292" s="27"/>
    </row>
    <row r="12293" spans="1:4" ht="15" x14ac:dyDescent="0.25">
      <c r="A12293" s="27"/>
      <c r="B12293"/>
      <c r="C12293" s="27"/>
      <c r="D12293" s="27"/>
    </row>
    <row r="12294" spans="1:4" ht="15" x14ac:dyDescent="0.25">
      <c r="A12294" s="27"/>
      <c r="B12294"/>
      <c r="C12294" s="27"/>
      <c r="D12294" s="27"/>
    </row>
    <row r="12295" spans="1:4" ht="15" x14ac:dyDescent="0.25">
      <c r="A12295" s="27"/>
      <c r="B12295"/>
      <c r="C12295" s="27"/>
      <c r="D12295" s="27"/>
    </row>
    <row r="12296" spans="1:4" ht="15" x14ac:dyDescent="0.25">
      <c r="A12296" s="27"/>
      <c r="B12296"/>
      <c r="C12296" s="27"/>
      <c r="D12296" s="27"/>
    </row>
    <row r="12297" spans="1:4" ht="15" x14ac:dyDescent="0.25">
      <c r="A12297" s="27"/>
      <c r="B12297"/>
      <c r="C12297" s="27"/>
      <c r="D12297" s="27"/>
    </row>
    <row r="12298" spans="1:4" ht="15" x14ac:dyDescent="0.25">
      <c r="A12298" s="27"/>
      <c r="B12298"/>
      <c r="C12298" s="27"/>
      <c r="D12298" s="27"/>
    </row>
    <row r="12299" spans="1:4" ht="15" x14ac:dyDescent="0.25">
      <c r="A12299" s="27"/>
      <c r="B12299"/>
      <c r="C12299" s="27"/>
      <c r="D12299" s="27"/>
    </row>
    <row r="12300" spans="1:4" ht="15" x14ac:dyDescent="0.25">
      <c r="A12300" s="27"/>
      <c r="B12300"/>
      <c r="C12300" s="27"/>
      <c r="D12300" s="27"/>
    </row>
    <row r="12301" spans="1:4" ht="15" x14ac:dyDescent="0.25">
      <c r="A12301" s="27"/>
      <c r="B12301"/>
      <c r="C12301" s="27"/>
      <c r="D12301" s="27"/>
    </row>
    <row r="12302" spans="1:4" ht="15" x14ac:dyDescent="0.25">
      <c r="A12302" s="27"/>
      <c r="B12302"/>
      <c r="C12302" s="27"/>
      <c r="D12302" s="27"/>
    </row>
    <row r="12303" spans="1:4" ht="15" x14ac:dyDescent="0.25">
      <c r="A12303" s="27"/>
      <c r="B12303"/>
      <c r="C12303" s="27"/>
      <c r="D12303" s="27"/>
    </row>
    <row r="12304" spans="1:4" ht="15" x14ac:dyDescent="0.25">
      <c r="A12304" s="27"/>
      <c r="B12304"/>
      <c r="C12304" s="27"/>
      <c r="D12304" s="27"/>
    </row>
    <row r="12305" spans="1:4" ht="15" x14ac:dyDescent="0.25">
      <c r="A12305" s="27"/>
      <c r="B12305"/>
      <c r="C12305" s="27"/>
      <c r="D12305" s="27"/>
    </row>
    <row r="12306" spans="1:4" ht="15" x14ac:dyDescent="0.25">
      <c r="A12306" s="27"/>
      <c r="B12306"/>
      <c r="C12306" s="27"/>
      <c r="D12306" s="27"/>
    </row>
    <row r="12307" spans="1:4" ht="15" x14ac:dyDescent="0.25">
      <c r="A12307" s="27"/>
      <c r="B12307"/>
      <c r="C12307" s="27"/>
      <c r="D12307" s="272"/>
    </row>
    <row r="12308" spans="1:4" ht="15" x14ac:dyDescent="0.25">
      <c r="A12308" s="27"/>
      <c r="B12308"/>
      <c r="C12308" s="27"/>
      <c r="D12308" s="272"/>
    </row>
    <row r="12309" spans="1:4" ht="15" x14ac:dyDescent="0.25">
      <c r="A12309" s="27"/>
      <c r="B12309"/>
      <c r="C12309" s="27"/>
      <c r="D12309" s="272"/>
    </row>
    <row r="12310" spans="1:4" ht="15" x14ac:dyDescent="0.25">
      <c r="A12310" s="27"/>
      <c r="B12310"/>
      <c r="C12310" s="27"/>
      <c r="D12310" s="272"/>
    </row>
    <row r="12311" spans="1:4" ht="15" x14ac:dyDescent="0.25">
      <c r="A12311" s="27"/>
      <c r="B12311"/>
      <c r="C12311" s="27"/>
      <c r="D12311" s="272"/>
    </row>
    <row r="12312" spans="1:4" ht="15" x14ac:dyDescent="0.25">
      <c r="A12312" s="27"/>
      <c r="B12312"/>
      <c r="C12312" s="27"/>
      <c r="D12312" s="272"/>
    </row>
    <row r="12313" spans="1:4" ht="15" x14ac:dyDescent="0.25">
      <c r="A12313" s="27"/>
      <c r="B12313"/>
      <c r="C12313" s="27"/>
      <c r="D12313" s="272"/>
    </row>
    <row r="12314" spans="1:4" ht="15" x14ac:dyDescent="0.25">
      <c r="A12314" s="27"/>
      <c r="B12314"/>
      <c r="C12314" s="27"/>
      <c r="D12314" s="272"/>
    </row>
    <row r="12315" spans="1:4" ht="15" x14ac:dyDescent="0.25">
      <c r="A12315" s="27"/>
      <c r="B12315"/>
      <c r="C12315" s="27"/>
      <c r="D12315" s="27"/>
    </row>
    <row r="12316" spans="1:4" ht="15" x14ac:dyDescent="0.25">
      <c r="A12316" s="27"/>
      <c r="B12316"/>
      <c r="C12316" s="27"/>
      <c r="D12316" s="27"/>
    </row>
    <row r="12317" spans="1:4" ht="15" x14ac:dyDescent="0.25">
      <c r="A12317" s="27"/>
      <c r="B12317"/>
      <c r="C12317" s="27"/>
      <c r="D12317" s="27"/>
    </row>
    <row r="12318" spans="1:4" ht="15" x14ac:dyDescent="0.25">
      <c r="A12318" s="27"/>
      <c r="B12318"/>
      <c r="C12318" s="27"/>
      <c r="D12318" s="27"/>
    </row>
    <row r="12319" spans="1:4" ht="15" x14ac:dyDescent="0.25">
      <c r="A12319" s="27"/>
      <c r="B12319"/>
      <c r="C12319" s="27"/>
      <c r="D12319" s="272"/>
    </row>
    <row r="12320" spans="1:4" ht="15" x14ac:dyDescent="0.25">
      <c r="A12320" s="27"/>
      <c r="B12320"/>
      <c r="C12320" s="27"/>
      <c r="D12320" s="27"/>
    </row>
    <row r="12321" spans="1:4" ht="15" x14ac:dyDescent="0.25">
      <c r="A12321" s="27"/>
      <c r="B12321"/>
      <c r="C12321" s="27"/>
      <c r="D12321" s="272"/>
    </row>
    <row r="12322" spans="1:4" ht="15" x14ac:dyDescent="0.25">
      <c r="A12322" s="27"/>
      <c r="B12322"/>
      <c r="C12322" s="27"/>
      <c r="D12322" s="27"/>
    </row>
    <row r="12323" spans="1:4" ht="15" x14ac:dyDescent="0.25">
      <c r="A12323" s="27"/>
      <c r="B12323"/>
      <c r="C12323" s="27"/>
      <c r="D12323" s="272"/>
    </row>
    <row r="12324" spans="1:4" ht="15" x14ac:dyDescent="0.25">
      <c r="A12324" s="27"/>
      <c r="B12324"/>
      <c r="C12324" s="27"/>
      <c r="D12324" s="27"/>
    </row>
    <row r="12325" spans="1:4" ht="15" x14ac:dyDescent="0.25">
      <c r="A12325" s="27"/>
      <c r="B12325"/>
      <c r="C12325" s="27"/>
      <c r="D12325" s="272"/>
    </row>
    <row r="12326" spans="1:4" ht="15" x14ac:dyDescent="0.25">
      <c r="A12326" s="27"/>
      <c r="B12326"/>
      <c r="C12326" s="27"/>
      <c r="D12326" s="27"/>
    </row>
    <row r="12327" spans="1:4" ht="15" x14ac:dyDescent="0.25">
      <c r="A12327" s="27"/>
      <c r="B12327"/>
      <c r="C12327" s="27"/>
      <c r="D12327" s="272"/>
    </row>
    <row r="12328" spans="1:4" ht="15" x14ac:dyDescent="0.25">
      <c r="A12328" s="27"/>
      <c r="B12328"/>
      <c r="C12328" s="27"/>
      <c r="D12328" s="27"/>
    </row>
    <row r="12329" spans="1:4" ht="15" x14ac:dyDescent="0.25">
      <c r="A12329" s="27"/>
      <c r="B12329"/>
      <c r="C12329" s="27"/>
      <c r="D12329" s="272"/>
    </row>
    <row r="12330" spans="1:4" ht="15" x14ac:dyDescent="0.25">
      <c r="A12330" s="27"/>
      <c r="B12330"/>
      <c r="C12330" s="27"/>
      <c r="D12330" s="27"/>
    </row>
    <row r="12331" spans="1:4" ht="15" x14ac:dyDescent="0.25">
      <c r="A12331" s="27"/>
      <c r="B12331"/>
      <c r="C12331" s="27"/>
      <c r="D12331" s="272"/>
    </row>
    <row r="12332" spans="1:4" ht="15" x14ac:dyDescent="0.25">
      <c r="A12332" s="27"/>
      <c r="B12332"/>
      <c r="C12332" s="27"/>
      <c r="D12332" s="27"/>
    </row>
    <row r="12333" spans="1:4" ht="15" x14ac:dyDescent="0.25">
      <c r="A12333" s="27"/>
      <c r="B12333"/>
      <c r="C12333" s="27"/>
      <c r="D12333" s="27"/>
    </row>
    <row r="12334" spans="1:4" ht="15" x14ac:dyDescent="0.25">
      <c r="A12334" s="27"/>
      <c r="B12334"/>
      <c r="C12334" s="27"/>
      <c r="D12334" s="27"/>
    </row>
    <row r="12335" spans="1:4" ht="15" x14ac:dyDescent="0.25">
      <c r="A12335" s="27"/>
      <c r="B12335"/>
      <c r="C12335" s="27"/>
      <c r="D12335" s="27"/>
    </row>
    <row r="12336" spans="1:4" ht="15" x14ac:dyDescent="0.25">
      <c r="A12336" s="27"/>
      <c r="B12336"/>
      <c r="C12336" s="27"/>
      <c r="D12336" s="27"/>
    </row>
    <row r="12337" spans="1:4" ht="15" x14ac:dyDescent="0.25">
      <c r="A12337" s="27"/>
      <c r="B12337"/>
      <c r="C12337" s="27"/>
      <c r="D12337" s="27"/>
    </row>
    <row r="12338" spans="1:4" ht="15" x14ac:dyDescent="0.25">
      <c r="A12338" s="27"/>
      <c r="B12338"/>
      <c r="C12338" s="27"/>
      <c r="D12338" s="27"/>
    </row>
    <row r="12339" spans="1:4" ht="15" x14ac:dyDescent="0.25">
      <c r="A12339" s="27"/>
      <c r="B12339"/>
      <c r="C12339" s="27"/>
      <c r="D12339" s="27"/>
    </row>
    <row r="12340" spans="1:4" ht="15" x14ac:dyDescent="0.25">
      <c r="A12340" s="27"/>
      <c r="B12340"/>
      <c r="C12340" s="27"/>
      <c r="D12340" s="27"/>
    </row>
    <row r="12341" spans="1:4" ht="15" x14ac:dyDescent="0.25">
      <c r="A12341" s="27"/>
      <c r="B12341"/>
      <c r="C12341" s="27"/>
      <c r="D12341" s="27"/>
    </row>
    <row r="12342" spans="1:4" ht="15" x14ac:dyDescent="0.25">
      <c r="A12342" s="27"/>
      <c r="B12342"/>
      <c r="C12342" s="27"/>
      <c r="D12342" s="27"/>
    </row>
    <row r="12343" spans="1:4" ht="15" x14ac:dyDescent="0.25">
      <c r="A12343" s="27"/>
      <c r="B12343"/>
      <c r="C12343" s="27"/>
      <c r="D12343" s="27"/>
    </row>
    <row r="12344" spans="1:4" ht="15" x14ac:dyDescent="0.25">
      <c r="A12344" s="27"/>
      <c r="B12344"/>
      <c r="C12344" s="27"/>
      <c r="D12344" s="27"/>
    </row>
    <row r="12345" spans="1:4" ht="15" x14ac:dyDescent="0.25">
      <c r="A12345" s="27"/>
      <c r="B12345"/>
      <c r="C12345" s="27"/>
      <c r="D12345" s="27"/>
    </row>
    <row r="12346" spans="1:4" ht="15" x14ac:dyDescent="0.25">
      <c r="A12346" s="27"/>
      <c r="B12346"/>
      <c r="C12346" s="27"/>
      <c r="D12346" s="272"/>
    </row>
    <row r="12347" spans="1:4" ht="15" x14ac:dyDescent="0.25">
      <c r="A12347" s="27"/>
      <c r="B12347"/>
      <c r="C12347" s="27"/>
      <c r="D12347" s="27"/>
    </row>
    <row r="12348" spans="1:4" ht="15" x14ac:dyDescent="0.25">
      <c r="A12348" s="27"/>
      <c r="B12348"/>
      <c r="C12348" s="27"/>
      <c r="D12348" s="272"/>
    </row>
    <row r="12349" spans="1:4" ht="15" x14ac:dyDescent="0.25">
      <c r="A12349" s="27"/>
      <c r="B12349"/>
      <c r="C12349" s="27"/>
      <c r="D12349" s="272"/>
    </row>
    <row r="12350" spans="1:4" ht="15" x14ac:dyDescent="0.25">
      <c r="A12350" s="27"/>
      <c r="B12350"/>
      <c r="C12350" s="27"/>
      <c r="D12350" s="27"/>
    </row>
    <row r="12351" spans="1:4" ht="15" x14ac:dyDescent="0.25">
      <c r="A12351" s="27"/>
      <c r="B12351"/>
      <c r="C12351" s="27"/>
      <c r="D12351" s="27"/>
    </row>
    <row r="12352" spans="1:4" ht="15" x14ac:dyDescent="0.25">
      <c r="A12352" s="27"/>
      <c r="B12352"/>
      <c r="C12352" s="27"/>
      <c r="D12352" s="27"/>
    </row>
    <row r="12353" spans="1:4" ht="15" x14ac:dyDescent="0.25">
      <c r="A12353" s="27"/>
      <c r="B12353"/>
      <c r="C12353" s="27"/>
      <c r="D12353" s="27"/>
    </row>
    <row r="12354" spans="1:4" ht="15" x14ac:dyDescent="0.25">
      <c r="A12354" s="27"/>
      <c r="B12354"/>
      <c r="C12354" s="27"/>
      <c r="D12354" s="27"/>
    </row>
    <row r="12355" spans="1:4" ht="15" x14ac:dyDescent="0.25">
      <c r="A12355" s="27"/>
      <c r="B12355"/>
      <c r="C12355" s="27"/>
      <c r="D12355" s="27"/>
    </row>
    <row r="12356" spans="1:4" ht="15" x14ac:dyDescent="0.25">
      <c r="A12356" s="27"/>
      <c r="B12356"/>
      <c r="C12356" s="27"/>
      <c r="D12356" s="27"/>
    </row>
    <row r="12357" spans="1:4" ht="15" x14ac:dyDescent="0.25">
      <c r="A12357" s="27"/>
      <c r="B12357"/>
      <c r="C12357" s="27"/>
      <c r="D12357" s="27"/>
    </row>
    <row r="12358" spans="1:4" ht="15" x14ac:dyDescent="0.25">
      <c r="A12358" s="27"/>
      <c r="B12358"/>
      <c r="C12358" s="27"/>
      <c r="D12358" s="27"/>
    </row>
    <row r="12359" spans="1:4" ht="15" x14ac:dyDescent="0.25">
      <c r="A12359" s="27"/>
      <c r="B12359"/>
      <c r="C12359" s="27"/>
      <c r="D12359" s="27"/>
    </row>
    <row r="12360" spans="1:4" ht="15" x14ac:dyDescent="0.25">
      <c r="A12360" s="27"/>
      <c r="B12360"/>
      <c r="C12360" s="27"/>
      <c r="D12360" s="27"/>
    </row>
    <row r="12361" spans="1:4" ht="15" x14ac:dyDescent="0.25">
      <c r="A12361" s="27"/>
      <c r="B12361"/>
      <c r="C12361" s="27"/>
      <c r="D12361" s="27"/>
    </row>
    <row r="12362" spans="1:4" ht="15" x14ac:dyDescent="0.25">
      <c r="A12362" s="27"/>
      <c r="B12362"/>
      <c r="C12362" s="27"/>
      <c r="D12362" s="27"/>
    </row>
    <row r="12363" spans="1:4" ht="15" x14ac:dyDescent="0.25">
      <c r="A12363" s="27"/>
      <c r="B12363"/>
      <c r="C12363" s="27"/>
      <c r="D12363" s="27"/>
    </row>
    <row r="12364" spans="1:4" ht="15" x14ac:dyDescent="0.25">
      <c r="A12364" s="27"/>
      <c r="B12364"/>
      <c r="C12364" s="27"/>
      <c r="D12364" s="27"/>
    </row>
    <row r="12365" spans="1:4" ht="15" x14ac:dyDescent="0.25">
      <c r="A12365" s="27"/>
      <c r="B12365"/>
      <c r="C12365" s="27"/>
      <c r="D12365" s="27"/>
    </row>
    <row r="12366" spans="1:4" ht="15" x14ac:dyDescent="0.25">
      <c r="A12366" s="27"/>
      <c r="B12366"/>
      <c r="C12366" s="27"/>
      <c r="D12366" s="27"/>
    </row>
    <row r="12367" spans="1:4" ht="15" x14ac:dyDescent="0.25">
      <c r="A12367" s="27"/>
      <c r="B12367"/>
      <c r="C12367" s="27"/>
      <c r="D12367" s="27"/>
    </row>
    <row r="12368" spans="1:4" ht="15" x14ac:dyDescent="0.25">
      <c r="A12368" s="27"/>
      <c r="B12368"/>
      <c r="C12368" s="27"/>
      <c r="D12368" s="27"/>
    </row>
    <row r="12369" spans="1:4" ht="15" x14ac:dyDescent="0.25">
      <c r="A12369" s="27"/>
      <c r="B12369"/>
      <c r="C12369" s="27"/>
      <c r="D12369" s="27"/>
    </row>
    <row r="12370" spans="1:4" ht="15" x14ac:dyDescent="0.25">
      <c r="A12370" s="27"/>
      <c r="B12370"/>
      <c r="C12370" s="27"/>
      <c r="D12370" s="27"/>
    </row>
    <row r="12371" spans="1:4" ht="15" x14ac:dyDescent="0.25">
      <c r="A12371" s="27"/>
      <c r="B12371"/>
      <c r="C12371" s="27"/>
      <c r="D12371" s="27"/>
    </row>
    <row r="12372" spans="1:4" ht="15" x14ac:dyDescent="0.25">
      <c r="A12372" s="27"/>
      <c r="B12372"/>
      <c r="C12372" s="27"/>
      <c r="D12372" s="27"/>
    </row>
    <row r="12373" spans="1:4" ht="15" x14ac:dyDescent="0.25">
      <c r="A12373" s="27"/>
      <c r="B12373"/>
      <c r="C12373" s="27"/>
      <c r="D12373" s="27"/>
    </row>
    <row r="12374" spans="1:4" ht="15" x14ac:dyDescent="0.25">
      <c r="A12374" s="27"/>
      <c r="B12374"/>
      <c r="C12374" s="27"/>
      <c r="D12374" s="27"/>
    </row>
    <row r="12375" spans="1:4" ht="15" x14ac:dyDescent="0.25">
      <c r="A12375" s="27"/>
      <c r="B12375"/>
      <c r="C12375" s="27"/>
      <c r="D12375" s="27"/>
    </row>
    <row r="12376" spans="1:4" ht="15" x14ac:dyDescent="0.25">
      <c r="A12376" s="27"/>
      <c r="B12376"/>
      <c r="C12376" s="27"/>
      <c r="D12376" s="27"/>
    </row>
    <row r="12377" spans="1:4" ht="15" x14ac:dyDescent="0.25">
      <c r="A12377" s="27"/>
      <c r="B12377"/>
      <c r="C12377" s="27"/>
      <c r="D12377" s="27"/>
    </row>
    <row r="12378" spans="1:4" ht="15" x14ac:dyDescent="0.25">
      <c r="A12378" s="27"/>
      <c r="B12378"/>
      <c r="C12378" s="27"/>
      <c r="D12378" s="27"/>
    </row>
    <row r="12379" spans="1:4" ht="15" x14ac:dyDescent="0.25">
      <c r="A12379" s="27"/>
      <c r="B12379"/>
      <c r="C12379" s="27"/>
      <c r="D12379" s="27"/>
    </row>
    <row r="12380" spans="1:4" ht="15" x14ac:dyDescent="0.25">
      <c r="A12380" s="27"/>
      <c r="B12380"/>
      <c r="C12380" s="27"/>
      <c r="D12380" s="27"/>
    </row>
    <row r="12381" spans="1:4" ht="15" x14ac:dyDescent="0.25">
      <c r="A12381" s="27"/>
      <c r="B12381"/>
      <c r="C12381" s="27"/>
      <c r="D12381" s="27"/>
    </row>
    <row r="12382" spans="1:4" ht="15" x14ac:dyDescent="0.25">
      <c r="A12382" s="27"/>
      <c r="B12382"/>
      <c r="C12382" s="27"/>
      <c r="D12382" s="27"/>
    </row>
    <row r="12383" spans="1:4" ht="15" x14ac:dyDescent="0.25">
      <c r="A12383" s="27"/>
      <c r="B12383"/>
      <c r="C12383" s="27"/>
      <c r="D12383" s="27"/>
    </row>
    <row r="12384" spans="1:4" ht="15" x14ac:dyDescent="0.25">
      <c r="A12384" s="27"/>
      <c r="B12384"/>
      <c r="C12384" s="27"/>
      <c r="D12384" s="27"/>
    </row>
    <row r="12385" spans="1:4" ht="15" x14ac:dyDescent="0.25">
      <c r="A12385" s="27"/>
      <c r="B12385"/>
      <c r="C12385" s="27"/>
      <c r="D12385" s="27"/>
    </row>
    <row r="12386" spans="1:4" ht="15" x14ac:dyDescent="0.25">
      <c r="A12386" s="27"/>
      <c r="B12386"/>
      <c r="C12386" s="27"/>
      <c r="D12386" s="27"/>
    </row>
    <row r="12387" spans="1:4" ht="15" x14ac:dyDescent="0.25">
      <c r="A12387" s="27"/>
      <c r="B12387"/>
      <c r="C12387" s="27"/>
      <c r="D12387" s="27"/>
    </row>
    <row r="12388" spans="1:4" ht="15" x14ac:dyDescent="0.25">
      <c r="A12388" s="27"/>
      <c r="B12388"/>
      <c r="C12388" s="27"/>
      <c r="D12388" s="27"/>
    </row>
    <row r="12389" spans="1:4" ht="15" x14ac:dyDescent="0.25">
      <c r="A12389" s="27"/>
      <c r="B12389"/>
      <c r="C12389" s="27"/>
      <c r="D12389" s="27"/>
    </row>
    <row r="12390" spans="1:4" ht="15" x14ac:dyDescent="0.25">
      <c r="A12390" s="27"/>
      <c r="B12390"/>
      <c r="C12390" s="27"/>
      <c r="D12390" s="27"/>
    </row>
    <row r="12391" spans="1:4" ht="15" x14ac:dyDescent="0.25">
      <c r="A12391" s="27"/>
      <c r="B12391"/>
      <c r="C12391" s="27"/>
      <c r="D12391" s="27"/>
    </row>
    <row r="12392" spans="1:4" ht="15" x14ac:dyDescent="0.25">
      <c r="A12392" s="27"/>
      <c r="B12392"/>
      <c r="C12392" s="27"/>
      <c r="D12392" s="27"/>
    </row>
    <row r="12393" spans="1:4" ht="15" x14ac:dyDescent="0.25">
      <c r="A12393" s="27"/>
      <c r="B12393"/>
      <c r="C12393" s="27"/>
      <c r="D12393" s="27"/>
    </row>
    <row r="12394" spans="1:4" ht="15" x14ac:dyDescent="0.25">
      <c r="A12394" s="27"/>
      <c r="B12394"/>
      <c r="C12394" s="27"/>
      <c r="D12394" s="27"/>
    </row>
    <row r="12395" spans="1:4" ht="15" x14ac:dyDescent="0.25">
      <c r="A12395" s="27"/>
      <c r="B12395"/>
      <c r="C12395" s="27"/>
      <c r="D12395" s="27"/>
    </row>
    <row r="12396" spans="1:4" ht="15" x14ac:dyDescent="0.25">
      <c r="A12396" s="27"/>
      <c r="B12396"/>
      <c r="C12396" s="27"/>
      <c r="D12396" s="27"/>
    </row>
    <row r="12397" spans="1:4" ht="15" x14ac:dyDescent="0.25">
      <c r="A12397" s="27"/>
      <c r="B12397"/>
      <c r="C12397" s="27"/>
      <c r="D12397" s="27"/>
    </row>
    <row r="12398" spans="1:4" ht="15" x14ac:dyDescent="0.25">
      <c r="A12398" s="27"/>
      <c r="B12398"/>
      <c r="C12398" s="27"/>
      <c r="D12398" s="27"/>
    </row>
    <row r="12399" spans="1:4" ht="15" x14ac:dyDescent="0.25">
      <c r="A12399" s="27"/>
      <c r="B12399"/>
      <c r="C12399" s="27"/>
      <c r="D12399" s="27"/>
    </row>
    <row r="12400" spans="1:4" ht="15" x14ac:dyDescent="0.25">
      <c r="A12400" s="27"/>
      <c r="B12400"/>
      <c r="C12400" s="27"/>
      <c r="D12400" s="27"/>
    </row>
    <row r="12401" spans="1:4" ht="15" x14ac:dyDescent="0.25">
      <c r="A12401" s="27"/>
      <c r="B12401"/>
      <c r="C12401" s="27"/>
      <c r="D12401" s="27"/>
    </row>
    <row r="12402" spans="1:4" ht="15" x14ac:dyDescent="0.25">
      <c r="A12402" s="27"/>
      <c r="B12402"/>
      <c r="C12402" s="27"/>
      <c r="D12402" s="27"/>
    </row>
    <row r="12403" spans="1:4" ht="15" x14ac:dyDescent="0.25">
      <c r="A12403" s="27"/>
      <c r="B12403"/>
      <c r="C12403" s="27"/>
      <c r="D12403" s="272"/>
    </row>
    <row r="12404" spans="1:4" ht="15" x14ac:dyDescent="0.25">
      <c r="A12404" s="27"/>
      <c r="B12404"/>
      <c r="C12404" s="27"/>
      <c r="D12404" s="27"/>
    </row>
    <row r="12405" spans="1:4" ht="15" x14ac:dyDescent="0.25">
      <c r="A12405" s="27"/>
      <c r="B12405"/>
      <c r="C12405" s="27"/>
      <c r="D12405" s="27"/>
    </row>
    <row r="12406" spans="1:4" ht="15" x14ac:dyDescent="0.25">
      <c r="A12406" s="27"/>
      <c r="B12406"/>
      <c r="C12406" s="27"/>
      <c r="D12406" s="27"/>
    </row>
    <row r="12407" spans="1:4" ht="15" x14ac:dyDescent="0.25">
      <c r="A12407" s="27"/>
      <c r="B12407"/>
      <c r="C12407" s="27"/>
      <c r="D12407" s="27"/>
    </row>
    <row r="12408" spans="1:4" ht="15" x14ac:dyDescent="0.25">
      <c r="A12408" s="27"/>
      <c r="B12408"/>
      <c r="C12408" s="27"/>
      <c r="D12408" s="27"/>
    </row>
    <row r="12409" spans="1:4" ht="15" x14ac:dyDescent="0.25">
      <c r="A12409" s="27"/>
      <c r="B12409"/>
      <c r="C12409" s="27"/>
      <c r="D12409" s="27"/>
    </row>
    <row r="12410" spans="1:4" ht="15" x14ac:dyDescent="0.25">
      <c r="A12410" s="27"/>
      <c r="B12410"/>
      <c r="C12410" s="27"/>
      <c r="D12410" s="27"/>
    </row>
    <row r="12411" spans="1:4" ht="15" x14ac:dyDescent="0.25">
      <c r="A12411" s="27"/>
      <c r="B12411"/>
      <c r="C12411" s="27"/>
      <c r="D12411" s="27"/>
    </row>
    <row r="12412" spans="1:4" ht="15" x14ac:dyDescent="0.25">
      <c r="A12412" s="27"/>
      <c r="B12412"/>
      <c r="C12412" s="27"/>
      <c r="D12412" s="27"/>
    </row>
    <row r="12413" spans="1:4" ht="15" x14ac:dyDescent="0.25">
      <c r="A12413" s="27"/>
      <c r="B12413"/>
      <c r="C12413" s="27"/>
      <c r="D12413" s="27"/>
    </row>
    <row r="12414" spans="1:4" ht="15" x14ac:dyDescent="0.25">
      <c r="A12414" s="27"/>
      <c r="B12414"/>
      <c r="C12414" s="27"/>
      <c r="D12414" s="27"/>
    </row>
    <row r="12415" spans="1:4" ht="15" x14ac:dyDescent="0.25">
      <c r="A12415" s="27"/>
      <c r="B12415"/>
      <c r="C12415" s="27"/>
      <c r="D12415" s="27"/>
    </row>
    <row r="12416" spans="1:4" ht="15" x14ac:dyDescent="0.25">
      <c r="A12416" s="27"/>
      <c r="B12416"/>
      <c r="C12416" s="27"/>
      <c r="D12416" s="27"/>
    </row>
    <row r="12417" spans="1:4" ht="15" x14ac:dyDescent="0.25">
      <c r="A12417" s="27"/>
      <c r="B12417"/>
      <c r="C12417" s="27"/>
      <c r="D12417" s="27"/>
    </row>
    <row r="12418" spans="1:4" ht="15" x14ac:dyDescent="0.25">
      <c r="A12418" s="27"/>
      <c r="B12418"/>
      <c r="C12418" s="27"/>
      <c r="D12418" s="27"/>
    </row>
    <row r="12419" spans="1:4" ht="15" x14ac:dyDescent="0.25">
      <c r="A12419" s="27"/>
      <c r="B12419"/>
      <c r="C12419" s="27"/>
      <c r="D12419" s="27"/>
    </row>
    <row r="12420" spans="1:4" ht="15" x14ac:dyDescent="0.25">
      <c r="A12420" s="27"/>
      <c r="B12420"/>
      <c r="C12420" s="27"/>
      <c r="D12420" s="27"/>
    </row>
    <row r="12421" spans="1:4" ht="15" x14ac:dyDescent="0.25">
      <c r="A12421" s="27"/>
      <c r="B12421"/>
      <c r="C12421" s="27"/>
      <c r="D12421" s="27"/>
    </row>
    <row r="12422" spans="1:4" ht="15" x14ac:dyDescent="0.25">
      <c r="A12422" s="27"/>
      <c r="B12422"/>
      <c r="C12422" s="27"/>
      <c r="D12422" s="272"/>
    </row>
    <row r="12423" spans="1:4" ht="15" x14ac:dyDescent="0.25">
      <c r="A12423" s="27"/>
      <c r="B12423"/>
      <c r="C12423" s="27"/>
      <c r="D12423" s="27"/>
    </row>
    <row r="12424" spans="1:4" ht="15" x14ac:dyDescent="0.25">
      <c r="A12424" s="27"/>
      <c r="B12424"/>
      <c r="C12424" s="27"/>
      <c r="D12424" s="27"/>
    </row>
    <row r="12425" spans="1:4" ht="15" x14ac:dyDescent="0.25">
      <c r="A12425" s="27"/>
      <c r="B12425"/>
      <c r="C12425" s="27"/>
      <c r="D12425" s="27"/>
    </row>
    <row r="12426" spans="1:4" ht="15" x14ac:dyDescent="0.25">
      <c r="A12426" s="27"/>
      <c r="B12426"/>
      <c r="C12426" s="27"/>
      <c r="D12426" s="272"/>
    </row>
    <row r="12427" spans="1:4" ht="15" x14ac:dyDescent="0.25">
      <c r="A12427" s="27"/>
      <c r="B12427"/>
      <c r="C12427" s="27"/>
      <c r="D12427" s="27"/>
    </row>
    <row r="12428" spans="1:4" ht="15" x14ac:dyDescent="0.25">
      <c r="A12428" s="27"/>
      <c r="B12428"/>
      <c r="C12428" s="27"/>
      <c r="D12428" s="272"/>
    </row>
    <row r="12429" spans="1:4" ht="15" x14ac:dyDescent="0.25">
      <c r="A12429" s="27"/>
      <c r="B12429"/>
      <c r="C12429" s="27"/>
      <c r="D12429" s="272"/>
    </row>
    <row r="12430" spans="1:4" ht="15" x14ac:dyDescent="0.25">
      <c r="A12430" s="27"/>
      <c r="B12430"/>
      <c r="C12430" s="27"/>
      <c r="D12430" s="272"/>
    </row>
    <row r="12431" spans="1:4" ht="15" x14ac:dyDescent="0.25">
      <c r="A12431" s="27"/>
      <c r="B12431"/>
      <c r="C12431" s="27"/>
      <c r="D12431" s="272"/>
    </row>
    <row r="12432" spans="1:4" ht="15" x14ac:dyDescent="0.25">
      <c r="A12432" s="27"/>
      <c r="B12432"/>
      <c r="C12432" s="27"/>
      <c r="D12432" s="272"/>
    </row>
    <row r="12433" spans="1:4" ht="15" x14ac:dyDescent="0.25">
      <c r="A12433" s="27"/>
      <c r="B12433"/>
      <c r="C12433" s="27"/>
      <c r="D12433" s="272"/>
    </row>
    <row r="12434" spans="1:4" ht="15" x14ac:dyDescent="0.25">
      <c r="A12434" s="27"/>
      <c r="B12434"/>
      <c r="C12434" s="27"/>
      <c r="D12434" s="272"/>
    </row>
    <row r="12435" spans="1:4" ht="15" x14ac:dyDescent="0.25">
      <c r="A12435" s="27"/>
      <c r="B12435"/>
      <c r="C12435" s="27"/>
      <c r="D12435" s="272"/>
    </row>
    <row r="12436" spans="1:4" ht="15" x14ac:dyDescent="0.25">
      <c r="A12436" s="27"/>
      <c r="B12436"/>
      <c r="C12436" s="27"/>
      <c r="D12436" s="272"/>
    </row>
    <row r="12437" spans="1:4" ht="15" x14ac:dyDescent="0.25">
      <c r="A12437" s="27"/>
      <c r="B12437"/>
      <c r="C12437" s="27"/>
      <c r="D12437" s="272"/>
    </row>
    <row r="12438" spans="1:4" ht="15" x14ac:dyDescent="0.25">
      <c r="A12438" s="27"/>
      <c r="B12438"/>
      <c r="C12438" s="27"/>
      <c r="D12438" s="272"/>
    </row>
    <row r="12439" spans="1:4" ht="15" x14ac:dyDescent="0.25">
      <c r="A12439" s="27"/>
      <c r="B12439"/>
      <c r="C12439" s="27"/>
      <c r="D12439" s="272"/>
    </row>
    <row r="12440" spans="1:4" ht="15" x14ac:dyDescent="0.25">
      <c r="A12440" s="27"/>
      <c r="B12440"/>
      <c r="C12440" s="27"/>
      <c r="D12440" s="272"/>
    </row>
    <row r="12441" spans="1:4" ht="15" x14ac:dyDescent="0.25">
      <c r="A12441" s="27"/>
      <c r="B12441"/>
      <c r="C12441" s="27"/>
      <c r="D12441" s="272"/>
    </row>
    <row r="12442" spans="1:4" ht="15" x14ac:dyDescent="0.25">
      <c r="A12442" s="27"/>
      <c r="B12442"/>
      <c r="C12442" s="27"/>
      <c r="D12442" s="272"/>
    </row>
    <row r="12443" spans="1:4" ht="15" x14ac:dyDescent="0.25">
      <c r="A12443" s="27"/>
      <c r="B12443"/>
      <c r="C12443" s="27"/>
      <c r="D12443" s="272"/>
    </row>
    <row r="12444" spans="1:4" ht="15" x14ac:dyDescent="0.25">
      <c r="A12444" s="27"/>
      <c r="B12444"/>
      <c r="C12444" s="27"/>
      <c r="D12444" s="272"/>
    </row>
    <row r="12445" spans="1:4" ht="15" x14ac:dyDescent="0.25">
      <c r="A12445" s="27"/>
      <c r="B12445"/>
      <c r="C12445" s="27"/>
      <c r="D12445" s="272"/>
    </row>
    <row r="12446" spans="1:4" ht="15" x14ac:dyDescent="0.25">
      <c r="A12446" s="27"/>
      <c r="B12446"/>
      <c r="C12446" s="27"/>
      <c r="D12446" s="272"/>
    </row>
    <row r="12447" spans="1:4" ht="15" x14ac:dyDescent="0.25">
      <c r="A12447" s="27"/>
      <c r="B12447"/>
      <c r="C12447" s="27"/>
      <c r="D12447" s="272"/>
    </row>
    <row r="12448" spans="1:4" ht="15" x14ac:dyDescent="0.25">
      <c r="A12448" s="27"/>
      <c r="B12448"/>
      <c r="C12448" s="27"/>
      <c r="D12448" s="272"/>
    </row>
    <row r="12449" spans="1:4" ht="15" x14ac:dyDescent="0.25">
      <c r="A12449" s="27"/>
      <c r="B12449"/>
      <c r="C12449" s="27"/>
      <c r="D12449" s="272"/>
    </row>
    <row r="12450" spans="1:4" ht="15" x14ac:dyDescent="0.25">
      <c r="A12450" s="27"/>
      <c r="B12450"/>
      <c r="C12450" s="27"/>
      <c r="D12450" s="272"/>
    </row>
    <row r="12451" spans="1:4" ht="15" x14ac:dyDescent="0.25">
      <c r="A12451" s="27"/>
      <c r="B12451"/>
      <c r="C12451" s="27"/>
      <c r="D12451" s="272"/>
    </row>
    <row r="12452" spans="1:4" ht="15" x14ac:dyDescent="0.25">
      <c r="A12452" s="27"/>
      <c r="B12452"/>
      <c r="C12452" s="27"/>
      <c r="D12452" s="272"/>
    </row>
    <row r="12453" spans="1:4" ht="15" x14ac:dyDescent="0.25">
      <c r="A12453" s="27"/>
      <c r="B12453"/>
      <c r="C12453" s="27"/>
      <c r="D12453" s="272"/>
    </row>
    <row r="12454" spans="1:4" ht="15" x14ac:dyDescent="0.25">
      <c r="A12454" s="27"/>
      <c r="B12454"/>
      <c r="C12454" s="27"/>
      <c r="D12454" s="272"/>
    </row>
    <row r="12455" spans="1:4" ht="15" x14ac:dyDescent="0.25">
      <c r="A12455" s="27"/>
      <c r="B12455"/>
      <c r="C12455" s="27"/>
      <c r="D12455" s="272"/>
    </row>
    <row r="12456" spans="1:4" ht="15" x14ac:dyDescent="0.25">
      <c r="A12456" s="27"/>
      <c r="B12456"/>
      <c r="C12456" s="27"/>
      <c r="D12456" s="272"/>
    </row>
    <row r="12457" spans="1:4" ht="15" x14ac:dyDescent="0.25">
      <c r="A12457" s="27"/>
      <c r="B12457"/>
      <c r="C12457" s="27"/>
      <c r="D12457" s="272"/>
    </row>
    <row r="12458" spans="1:4" ht="15" x14ac:dyDescent="0.25">
      <c r="A12458" s="27"/>
      <c r="B12458"/>
      <c r="C12458" s="27"/>
      <c r="D12458" s="272"/>
    </row>
    <row r="12459" spans="1:4" ht="15" x14ac:dyDescent="0.25">
      <c r="A12459" s="27"/>
      <c r="B12459"/>
      <c r="C12459" s="27"/>
      <c r="D12459" s="272"/>
    </row>
    <row r="12460" spans="1:4" ht="15" x14ac:dyDescent="0.25">
      <c r="A12460" s="27"/>
      <c r="B12460"/>
      <c r="C12460" s="27"/>
      <c r="D12460" s="272"/>
    </row>
    <row r="12461" spans="1:4" ht="15" x14ac:dyDescent="0.25">
      <c r="A12461" s="27"/>
      <c r="B12461"/>
      <c r="C12461" s="27"/>
      <c r="D12461" s="272"/>
    </row>
    <row r="12462" spans="1:4" ht="15" x14ac:dyDescent="0.25">
      <c r="A12462" s="27"/>
      <c r="B12462"/>
      <c r="C12462" s="27"/>
      <c r="D12462" s="272"/>
    </row>
    <row r="12463" spans="1:4" ht="15" x14ac:dyDescent="0.25">
      <c r="A12463" s="27"/>
      <c r="B12463"/>
      <c r="C12463" s="27"/>
      <c r="D12463" s="272"/>
    </row>
    <row r="12464" spans="1:4" ht="15" x14ac:dyDescent="0.25">
      <c r="A12464" s="27"/>
      <c r="B12464"/>
      <c r="C12464" s="27"/>
      <c r="D12464" s="272"/>
    </row>
    <row r="12465" spans="1:4" ht="15" x14ac:dyDescent="0.25">
      <c r="A12465" s="27"/>
      <c r="B12465"/>
      <c r="C12465" s="27"/>
      <c r="D12465" s="272"/>
    </row>
    <row r="12466" spans="1:4" ht="15" x14ac:dyDescent="0.25">
      <c r="A12466" s="27"/>
      <c r="B12466"/>
      <c r="C12466" s="27"/>
      <c r="D12466" s="272"/>
    </row>
    <row r="12467" spans="1:4" ht="15" x14ac:dyDescent="0.25">
      <c r="A12467" s="27"/>
      <c r="B12467"/>
      <c r="C12467" s="27"/>
      <c r="D12467" s="272"/>
    </row>
    <row r="12468" spans="1:4" ht="15" x14ac:dyDescent="0.25">
      <c r="A12468" s="27"/>
      <c r="B12468"/>
      <c r="C12468" s="27"/>
      <c r="D12468" s="272"/>
    </row>
    <row r="12469" spans="1:4" ht="15" x14ac:dyDescent="0.25">
      <c r="A12469" s="27"/>
      <c r="B12469"/>
      <c r="C12469" s="27"/>
      <c r="D12469" s="272"/>
    </row>
    <row r="12470" spans="1:4" ht="15" x14ac:dyDescent="0.25">
      <c r="A12470" s="27"/>
      <c r="B12470"/>
      <c r="C12470" s="27"/>
      <c r="D12470" s="272"/>
    </row>
    <row r="12471" spans="1:4" ht="15" x14ac:dyDescent="0.25">
      <c r="A12471" s="27"/>
      <c r="B12471"/>
      <c r="C12471" s="27"/>
      <c r="D12471" s="272"/>
    </row>
    <row r="12472" spans="1:4" ht="15" x14ac:dyDescent="0.25">
      <c r="A12472" s="27"/>
      <c r="B12472"/>
      <c r="C12472" s="27"/>
      <c r="D12472" s="272"/>
    </row>
    <row r="12473" spans="1:4" ht="15" x14ac:dyDescent="0.25">
      <c r="A12473" s="27"/>
      <c r="B12473"/>
      <c r="C12473" s="27"/>
      <c r="D12473" s="272"/>
    </row>
    <row r="12474" spans="1:4" ht="15" x14ac:dyDescent="0.25">
      <c r="A12474" s="27"/>
      <c r="B12474"/>
      <c r="C12474" s="27"/>
      <c r="D12474" s="272"/>
    </row>
    <row r="12475" spans="1:4" ht="15" x14ac:dyDescent="0.25">
      <c r="A12475" s="27"/>
      <c r="B12475"/>
      <c r="C12475" s="27"/>
      <c r="D12475" s="272"/>
    </row>
    <row r="12476" spans="1:4" ht="15" x14ac:dyDescent="0.25">
      <c r="A12476" s="27"/>
      <c r="B12476"/>
      <c r="C12476" s="27"/>
      <c r="D12476" s="272"/>
    </row>
    <row r="12477" spans="1:4" ht="15" x14ac:dyDescent="0.25">
      <c r="A12477" s="27"/>
      <c r="B12477"/>
      <c r="C12477" s="27"/>
      <c r="D12477" s="272"/>
    </row>
    <row r="12478" spans="1:4" ht="15" x14ac:dyDescent="0.25">
      <c r="A12478" s="27"/>
      <c r="B12478"/>
      <c r="C12478" s="27"/>
      <c r="D12478" s="272"/>
    </row>
    <row r="12479" spans="1:4" ht="15" x14ac:dyDescent="0.25">
      <c r="A12479" s="27"/>
      <c r="B12479"/>
      <c r="C12479" s="27"/>
      <c r="D12479" s="27"/>
    </row>
    <row r="12480" spans="1:4" ht="15" x14ac:dyDescent="0.25">
      <c r="A12480" s="27"/>
      <c r="B12480"/>
      <c r="C12480" s="27"/>
      <c r="D12480" s="27"/>
    </row>
    <row r="12481" spans="1:4" ht="15" x14ac:dyDescent="0.25">
      <c r="A12481" s="27"/>
      <c r="B12481"/>
      <c r="C12481" s="27"/>
      <c r="D12481" s="27"/>
    </row>
    <row r="12482" spans="1:4" ht="15" x14ac:dyDescent="0.25">
      <c r="A12482" s="27"/>
      <c r="B12482"/>
      <c r="C12482" s="27"/>
      <c r="D12482" s="27"/>
    </row>
    <row r="12483" spans="1:4" ht="15" x14ac:dyDescent="0.25">
      <c r="A12483" s="27"/>
      <c r="B12483"/>
      <c r="C12483" s="27"/>
      <c r="D12483" s="27"/>
    </row>
    <row r="12484" spans="1:4" ht="15" x14ac:dyDescent="0.25">
      <c r="A12484" s="27"/>
      <c r="B12484"/>
      <c r="C12484" s="27"/>
      <c r="D12484" s="27"/>
    </row>
    <row r="12485" spans="1:4" ht="15" x14ac:dyDescent="0.25">
      <c r="A12485" s="27"/>
      <c r="B12485"/>
      <c r="C12485" s="27"/>
      <c r="D12485" s="27"/>
    </row>
    <row r="12486" spans="1:4" ht="15" x14ac:dyDescent="0.25">
      <c r="A12486" s="27"/>
      <c r="B12486"/>
      <c r="C12486" s="27"/>
      <c r="D12486" s="27"/>
    </row>
    <row r="12487" spans="1:4" ht="15" x14ac:dyDescent="0.25">
      <c r="A12487" s="27"/>
      <c r="B12487"/>
      <c r="C12487" s="27"/>
      <c r="D12487" s="27"/>
    </row>
    <row r="12488" spans="1:4" ht="15" x14ac:dyDescent="0.25">
      <c r="A12488" s="27"/>
      <c r="B12488"/>
      <c r="C12488" s="27"/>
      <c r="D12488" s="27"/>
    </row>
    <row r="12489" spans="1:4" ht="15" x14ac:dyDescent="0.25">
      <c r="A12489" s="27"/>
      <c r="B12489"/>
      <c r="C12489" s="27"/>
      <c r="D12489" s="27"/>
    </row>
    <row r="12490" spans="1:4" ht="15" x14ac:dyDescent="0.25">
      <c r="A12490" s="27"/>
      <c r="B12490"/>
      <c r="C12490" s="27"/>
      <c r="D12490" s="27"/>
    </row>
    <row r="12491" spans="1:4" ht="15" x14ac:dyDescent="0.25">
      <c r="A12491" s="27"/>
      <c r="B12491"/>
      <c r="C12491" s="27"/>
      <c r="D12491" s="27"/>
    </row>
    <row r="12492" spans="1:4" ht="15" x14ac:dyDescent="0.25">
      <c r="A12492" s="27"/>
      <c r="B12492"/>
      <c r="C12492" s="27"/>
      <c r="D12492" s="27"/>
    </row>
    <row r="12493" spans="1:4" ht="15" x14ac:dyDescent="0.25">
      <c r="A12493" s="27"/>
      <c r="B12493"/>
      <c r="C12493" s="27"/>
      <c r="D12493" s="27"/>
    </row>
    <row r="12494" spans="1:4" ht="15" x14ac:dyDescent="0.25">
      <c r="A12494" s="27"/>
      <c r="B12494"/>
      <c r="C12494" s="27"/>
      <c r="D12494" s="272"/>
    </row>
    <row r="12495" spans="1:4" ht="15" x14ac:dyDescent="0.25">
      <c r="A12495" s="27"/>
      <c r="B12495"/>
      <c r="C12495" s="27"/>
      <c r="D12495" s="27"/>
    </row>
    <row r="12496" spans="1:4" ht="15" x14ac:dyDescent="0.25">
      <c r="A12496" s="27"/>
      <c r="B12496"/>
      <c r="C12496" s="27"/>
      <c r="D12496" s="27"/>
    </row>
    <row r="12497" spans="1:4" ht="15" x14ac:dyDescent="0.25">
      <c r="A12497" s="27"/>
      <c r="B12497"/>
      <c r="C12497" s="27"/>
      <c r="D12497" s="27"/>
    </row>
    <row r="12498" spans="1:4" ht="15" x14ac:dyDescent="0.25">
      <c r="A12498" s="27"/>
      <c r="B12498"/>
      <c r="C12498" s="27"/>
      <c r="D12498" s="27"/>
    </row>
    <row r="12499" spans="1:4" ht="15" x14ac:dyDescent="0.25">
      <c r="A12499" s="27"/>
      <c r="B12499"/>
      <c r="C12499" s="27"/>
      <c r="D12499" s="27"/>
    </row>
    <row r="12500" spans="1:4" ht="15" x14ac:dyDescent="0.25">
      <c r="A12500" s="27"/>
      <c r="B12500"/>
      <c r="C12500" s="27"/>
      <c r="D12500" s="27"/>
    </row>
    <row r="12501" spans="1:4" ht="15" x14ac:dyDescent="0.25">
      <c r="A12501" s="27"/>
      <c r="B12501"/>
      <c r="C12501" s="27"/>
      <c r="D12501" s="27"/>
    </row>
    <row r="12502" spans="1:4" ht="15" x14ac:dyDescent="0.25">
      <c r="A12502" s="27"/>
      <c r="B12502"/>
      <c r="C12502" s="27"/>
      <c r="D12502" s="27"/>
    </row>
    <row r="12503" spans="1:4" ht="15" x14ac:dyDescent="0.25">
      <c r="A12503" s="27"/>
      <c r="B12503"/>
      <c r="C12503" s="27"/>
      <c r="D12503" s="27"/>
    </row>
    <row r="12504" spans="1:4" ht="15" x14ac:dyDescent="0.25">
      <c r="A12504" s="27"/>
      <c r="B12504"/>
      <c r="C12504" s="27"/>
      <c r="D12504" s="27"/>
    </row>
    <row r="12505" spans="1:4" ht="15" x14ac:dyDescent="0.25">
      <c r="A12505" s="27"/>
      <c r="B12505"/>
      <c r="C12505" s="27"/>
      <c r="D12505" s="27"/>
    </row>
    <row r="12506" spans="1:4" ht="15" x14ac:dyDescent="0.25">
      <c r="A12506" s="27"/>
      <c r="B12506"/>
      <c r="C12506" s="27"/>
      <c r="D12506" s="27"/>
    </row>
    <row r="12507" spans="1:4" ht="15" x14ac:dyDescent="0.25">
      <c r="A12507" s="27"/>
      <c r="B12507"/>
      <c r="C12507" s="27"/>
      <c r="D12507" s="27"/>
    </row>
    <row r="12508" spans="1:4" ht="15" x14ac:dyDescent="0.25">
      <c r="A12508" s="27"/>
      <c r="B12508"/>
      <c r="C12508" s="27"/>
      <c r="D12508" s="27"/>
    </row>
    <row r="12509" spans="1:4" ht="15" x14ac:dyDescent="0.25">
      <c r="A12509" s="27"/>
      <c r="B12509"/>
      <c r="C12509" s="27"/>
      <c r="D12509" s="27"/>
    </row>
    <row r="12510" spans="1:4" ht="15" x14ac:dyDescent="0.25">
      <c r="A12510" s="27"/>
      <c r="B12510"/>
      <c r="C12510" s="27"/>
      <c r="D12510" s="27"/>
    </row>
    <row r="12511" spans="1:4" ht="15" x14ac:dyDescent="0.25">
      <c r="A12511" s="27"/>
      <c r="B12511"/>
      <c r="C12511" s="27"/>
      <c r="D12511" s="27"/>
    </row>
    <row r="12512" spans="1:4" ht="15" x14ac:dyDescent="0.25">
      <c r="A12512" s="27"/>
      <c r="B12512"/>
      <c r="C12512" s="27"/>
      <c r="D12512" s="27"/>
    </row>
    <row r="12513" spans="1:4" ht="15" x14ac:dyDescent="0.25">
      <c r="A12513" s="27"/>
      <c r="B12513"/>
      <c r="C12513" s="27"/>
      <c r="D12513" s="27"/>
    </row>
    <row r="12514" spans="1:4" ht="15" x14ac:dyDescent="0.25">
      <c r="A12514" s="27"/>
      <c r="B12514"/>
      <c r="C12514" s="27"/>
      <c r="D12514" s="27"/>
    </row>
    <row r="12515" spans="1:4" ht="15" x14ac:dyDescent="0.25">
      <c r="A12515" s="27"/>
      <c r="B12515"/>
      <c r="C12515" s="27"/>
      <c r="D12515" s="27"/>
    </row>
    <row r="12516" spans="1:4" ht="15" x14ac:dyDescent="0.25">
      <c r="A12516" s="27"/>
      <c r="B12516"/>
      <c r="C12516" s="27"/>
      <c r="D12516" s="27"/>
    </row>
    <row r="12517" spans="1:4" ht="15" x14ac:dyDescent="0.25">
      <c r="A12517" s="27"/>
      <c r="B12517"/>
      <c r="C12517" s="27"/>
      <c r="D12517" s="27"/>
    </row>
    <row r="12518" spans="1:4" ht="15" x14ac:dyDescent="0.25">
      <c r="A12518" s="27"/>
      <c r="B12518"/>
      <c r="C12518" s="27"/>
      <c r="D12518" s="27"/>
    </row>
    <row r="12519" spans="1:4" ht="15" x14ac:dyDescent="0.25">
      <c r="A12519" s="27"/>
      <c r="B12519"/>
      <c r="C12519" s="27"/>
      <c r="D12519" s="27"/>
    </row>
    <row r="12520" spans="1:4" ht="15" x14ac:dyDescent="0.25">
      <c r="A12520" s="27"/>
      <c r="B12520"/>
      <c r="C12520" s="27"/>
      <c r="D12520" s="27"/>
    </row>
    <row r="12521" spans="1:4" ht="15" x14ac:dyDescent="0.25">
      <c r="A12521" s="27"/>
      <c r="B12521"/>
      <c r="C12521" s="27"/>
      <c r="D12521" s="272"/>
    </row>
    <row r="12522" spans="1:4" ht="15" x14ac:dyDescent="0.25">
      <c r="A12522" s="27"/>
      <c r="B12522"/>
      <c r="C12522" s="27"/>
      <c r="D12522" s="27"/>
    </row>
    <row r="12523" spans="1:4" ht="15" x14ac:dyDescent="0.25">
      <c r="A12523" s="27"/>
      <c r="B12523"/>
      <c r="C12523" s="27"/>
      <c r="D12523" s="272"/>
    </row>
    <row r="12524" spans="1:4" ht="15" x14ac:dyDescent="0.25">
      <c r="A12524" s="27"/>
      <c r="B12524"/>
      <c r="C12524" s="27"/>
      <c r="D12524" s="27"/>
    </row>
    <row r="12525" spans="1:4" ht="15" x14ac:dyDescent="0.25">
      <c r="A12525" s="27"/>
      <c r="B12525"/>
      <c r="C12525" s="27"/>
      <c r="D12525" s="272"/>
    </row>
    <row r="12526" spans="1:4" ht="15" x14ac:dyDescent="0.25">
      <c r="A12526" s="27"/>
      <c r="B12526"/>
      <c r="C12526" s="27"/>
      <c r="D12526" s="27"/>
    </row>
    <row r="12527" spans="1:4" ht="15" x14ac:dyDescent="0.25">
      <c r="A12527" s="27"/>
      <c r="B12527"/>
      <c r="C12527" s="27"/>
      <c r="D12527" s="272"/>
    </row>
    <row r="12528" spans="1:4" ht="15" x14ac:dyDescent="0.25">
      <c r="A12528" s="27"/>
      <c r="B12528"/>
      <c r="C12528" s="27"/>
      <c r="D12528" s="27"/>
    </row>
    <row r="12529" spans="1:4" ht="15" x14ac:dyDescent="0.25">
      <c r="A12529" s="27"/>
      <c r="B12529"/>
      <c r="C12529" s="27"/>
      <c r="D12529" s="272"/>
    </row>
    <row r="12530" spans="1:4" ht="15" x14ac:dyDescent="0.25">
      <c r="A12530" s="27"/>
      <c r="B12530"/>
      <c r="C12530" s="27"/>
      <c r="D12530" s="27"/>
    </row>
    <row r="12531" spans="1:4" ht="15" x14ac:dyDescent="0.25">
      <c r="A12531" s="27"/>
      <c r="B12531"/>
      <c r="C12531" s="27"/>
      <c r="D12531" s="27"/>
    </row>
    <row r="12532" spans="1:4" ht="15" x14ac:dyDescent="0.25">
      <c r="A12532" s="27"/>
      <c r="B12532"/>
      <c r="C12532" s="27"/>
      <c r="D12532" s="27"/>
    </row>
    <row r="12533" spans="1:4" ht="15" x14ac:dyDescent="0.25">
      <c r="A12533" s="27"/>
      <c r="B12533"/>
      <c r="C12533" s="27"/>
      <c r="D12533" s="27"/>
    </row>
    <row r="12534" spans="1:4" ht="15" x14ac:dyDescent="0.25">
      <c r="A12534" s="27"/>
      <c r="B12534"/>
      <c r="C12534" s="27"/>
      <c r="D12534" s="27"/>
    </row>
    <row r="12535" spans="1:4" ht="15" x14ac:dyDescent="0.25">
      <c r="A12535" s="27"/>
      <c r="B12535"/>
      <c r="C12535" s="27"/>
      <c r="D12535" s="27"/>
    </row>
    <row r="12536" spans="1:4" ht="15" x14ac:dyDescent="0.25">
      <c r="A12536" s="27"/>
      <c r="B12536"/>
      <c r="C12536" s="27"/>
      <c r="D12536" s="27"/>
    </row>
    <row r="12537" spans="1:4" ht="15" x14ac:dyDescent="0.25">
      <c r="A12537" s="27"/>
      <c r="B12537"/>
      <c r="C12537" s="27"/>
      <c r="D12537" s="27"/>
    </row>
    <row r="12538" spans="1:4" ht="15" x14ac:dyDescent="0.25">
      <c r="A12538" s="27"/>
      <c r="B12538"/>
      <c r="C12538" s="27"/>
      <c r="D12538" s="27"/>
    </row>
    <row r="12539" spans="1:4" ht="15" x14ac:dyDescent="0.25">
      <c r="A12539" s="27"/>
      <c r="B12539"/>
      <c r="C12539" s="27"/>
      <c r="D12539" s="27"/>
    </row>
    <row r="12540" spans="1:4" ht="15" x14ac:dyDescent="0.25">
      <c r="A12540" s="27"/>
      <c r="B12540"/>
      <c r="C12540" s="27"/>
      <c r="D12540" s="27"/>
    </row>
    <row r="12541" spans="1:4" ht="15" x14ac:dyDescent="0.25">
      <c r="A12541" s="27"/>
      <c r="B12541"/>
      <c r="C12541" s="27"/>
      <c r="D12541" s="27"/>
    </row>
    <row r="12542" spans="1:4" ht="15" x14ac:dyDescent="0.25">
      <c r="A12542" s="27"/>
      <c r="B12542"/>
      <c r="C12542" s="27"/>
      <c r="D12542" s="27"/>
    </row>
    <row r="12543" spans="1:4" ht="15" x14ac:dyDescent="0.25">
      <c r="A12543" s="27"/>
      <c r="B12543"/>
      <c r="C12543" s="27"/>
      <c r="D12543" s="27"/>
    </row>
    <row r="12544" spans="1:4" ht="15" x14ac:dyDescent="0.25">
      <c r="A12544" s="27"/>
      <c r="B12544"/>
      <c r="C12544" s="27"/>
      <c r="D12544" s="27"/>
    </row>
    <row r="12545" spans="1:4" ht="15" x14ac:dyDescent="0.25">
      <c r="A12545" s="27"/>
      <c r="B12545"/>
      <c r="C12545" s="27"/>
      <c r="D12545" s="27"/>
    </row>
    <row r="12546" spans="1:4" ht="15" x14ac:dyDescent="0.25">
      <c r="A12546" s="27"/>
      <c r="B12546"/>
      <c r="C12546" s="27"/>
      <c r="D12546" s="27"/>
    </row>
    <row r="12547" spans="1:4" ht="15" x14ac:dyDescent="0.25">
      <c r="A12547" s="27"/>
      <c r="B12547"/>
      <c r="C12547" s="27"/>
      <c r="D12547" s="27"/>
    </row>
    <row r="12548" spans="1:4" ht="15" x14ac:dyDescent="0.25">
      <c r="A12548" s="27"/>
      <c r="B12548"/>
      <c r="C12548" s="27"/>
      <c r="D12548" s="272"/>
    </row>
    <row r="12549" spans="1:4" ht="15" x14ac:dyDescent="0.25">
      <c r="A12549" s="27"/>
      <c r="B12549"/>
      <c r="C12549" s="27"/>
      <c r="D12549" s="27"/>
    </row>
    <row r="12550" spans="1:4" ht="15" x14ac:dyDescent="0.25">
      <c r="A12550" s="27"/>
      <c r="B12550"/>
      <c r="C12550" s="27"/>
      <c r="D12550" s="27"/>
    </row>
    <row r="12551" spans="1:4" ht="15" x14ac:dyDescent="0.25">
      <c r="A12551" s="27"/>
      <c r="B12551"/>
      <c r="C12551" s="27"/>
      <c r="D12551" s="27"/>
    </row>
    <row r="12552" spans="1:4" ht="15" x14ac:dyDescent="0.25">
      <c r="A12552" s="27"/>
      <c r="B12552"/>
      <c r="C12552" s="27"/>
      <c r="D12552" s="27"/>
    </row>
    <row r="12553" spans="1:4" ht="15" x14ac:dyDescent="0.25">
      <c r="A12553" s="27"/>
      <c r="B12553"/>
      <c r="C12553" s="27"/>
      <c r="D12553" s="272"/>
    </row>
    <row r="12554" spans="1:4" ht="15" x14ac:dyDescent="0.25">
      <c r="A12554" s="27"/>
      <c r="B12554"/>
      <c r="C12554" s="27"/>
      <c r="D12554" s="27"/>
    </row>
    <row r="12555" spans="1:4" ht="15" x14ac:dyDescent="0.25">
      <c r="A12555" s="27"/>
      <c r="B12555"/>
      <c r="C12555" s="27"/>
      <c r="D12555" s="272"/>
    </row>
    <row r="12556" spans="1:4" ht="15" x14ac:dyDescent="0.25">
      <c r="A12556" s="27"/>
      <c r="B12556"/>
      <c r="C12556" s="27"/>
      <c r="D12556" s="27"/>
    </row>
    <row r="12557" spans="1:4" ht="15" x14ac:dyDescent="0.25">
      <c r="A12557" s="27"/>
      <c r="B12557"/>
      <c r="C12557" s="27"/>
      <c r="D12557" s="272"/>
    </row>
    <row r="12558" spans="1:4" ht="15" x14ac:dyDescent="0.25">
      <c r="A12558" s="27"/>
      <c r="B12558"/>
      <c r="C12558" s="27"/>
      <c r="D12558" s="27"/>
    </row>
    <row r="12559" spans="1:4" ht="15" x14ac:dyDescent="0.25">
      <c r="A12559" s="27"/>
      <c r="B12559"/>
      <c r="C12559" s="27"/>
      <c r="D12559" s="272"/>
    </row>
    <row r="12560" spans="1:4" ht="15" x14ac:dyDescent="0.25">
      <c r="A12560" s="27"/>
      <c r="B12560"/>
      <c r="C12560" s="27"/>
      <c r="D12560" s="27"/>
    </row>
    <row r="12561" spans="1:4" ht="15" x14ac:dyDescent="0.25">
      <c r="A12561" s="27"/>
      <c r="B12561"/>
      <c r="C12561" s="27"/>
      <c r="D12561" s="272"/>
    </row>
    <row r="12562" spans="1:4" ht="15" x14ac:dyDescent="0.25">
      <c r="A12562" s="27"/>
      <c r="B12562"/>
      <c r="C12562" s="27"/>
      <c r="D12562" s="27"/>
    </row>
    <row r="12563" spans="1:4" ht="15" x14ac:dyDescent="0.25">
      <c r="A12563" s="27"/>
      <c r="B12563"/>
      <c r="C12563" s="27"/>
      <c r="D12563" s="272"/>
    </row>
    <row r="12564" spans="1:4" ht="15" x14ac:dyDescent="0.25">
      <c r="A12564" s="27"/>
      <c r="B12564"/>
      <c r="C12564" s="27"/>
      <c r="D12564" s="27"/>
    </row>
    <row r="12565" spans="1:4" ht="15" x14ac:dyDescent="0.25">
      <c r="A12565" s="27"/>
      <c r="B12565"/>
      <c r="C12565" s="27"/>
      <c r="D12565" s="272"/>
    </row>
    <row r="12566" spans="1:4" ht="15" x14ac:dyDescent="0.25">
      <c r="A12566" s="27"/>
      <c r="B12566"/>
      <c r="C12566" s="27"/>
      <c r="D12566" s="27"/>
    </row>
    <row r="12567" spans="1:4" ht="15" x14ac:dyDescent="0.25">
      <c r="A12567" s="27"/>
      <c r="B12567"/>
      <c r="C12567" s="27"/>
      <c r="D12567" s="272"/>
    </row>
    <row r="12568" spans="1:4" ht="15" x14ac:dyDescent="0.25">
      <c r="A12568" s="27"/>
      <c r="B12568"/>
      <c r="C12568" s="27"/>
      <c r="D12568" s="27"/>
    </row>
    <row r="12569" spans="1:4" ht="15" x14ac:dyDescent="0.25">
      <c r="A12569" s="27"/>
      <c r="B12569"/>
      <c r="C12569" s="27"/>
      <c r="D12569" s="272"/>
    </row>
    <row r="12570" spans="1:4" ht="15" x14ac:dyDescent="0.25">
      <c r="A12570" s="27"/>
      <c r="B12570"/>
      <c r="C12570" s="27"/>
      <c r="D12570" s="27"/>
    </row>
    <row r="12571" spans="1:4" ht="15" x14ac:dyDescent="0.25">
      <c r="A12571" s="27"/>
      <c r="B12571"/>
      <c r="C12571" s="27"/>
      <c r="D12571" s="272"/>
    </row>
    <row r="12572" spans="1:4" ht="15" x14ac:dyDescent="0.25">
      <c r="A12572" s="27"/>
      <c r="B12572"/>
      <c r="C12572" s="27"/>
      <c r="D12572" s="27"/>
    </row>
    <row r="12573" spans="1:4" ht="15" x14ac:dyDescent="0.25">
      <c r="A12573" s="27"/>
      <c r="B12573"/>
      <c r="C12573" s="27"/>
      <c r="D12573" s="27"/>
    </row>
    <row r="12574" spans="1:4" ht="15" x14ac:dyDescent="0.25">
      <c r="A12574" s="27"/>
      <c r="B12574"/>
      <c r="C12574" s="27"/>
      <c r="D12574" s="272"/>
    </row>
    <row r="12575" spans="1:4" ht="15" x14ac:dyDescent="0.25">
      <c r="A12575" s="27"/>
      <c r="B12575"/>
      <c r="C12575" s="27"/>
      <c r="D12575" s="27"/>
    </row>
    <row r="12576" spans="1:4" ht="15" x14ac:dyDescent="0.25">
      <c r="A12576" s="27"/>
      <c r="B12576"/>
      <c r="C12576" s="27"/>
      <c r="D12576" s="27"/>
    </row>
    <row r="12577" spans="1:4" ht="15" x14ac:dyDescent="0.25">
      <c r="A12577" s="27"/>
      <c r="B12577"/>
      <c r="C12577" s="27"/>
      <c r="D12577" s="27"/>
    </row>
    <row r="12578" spans="1:4" ht="15" x14ac:dyDescent="0.25">
      <c r="A12578" s="27"/>
      <c r="B12578"/>
      <c r="C12578" s="27"/>
      <c r="D12578" s="27"/>
    </row>
    <row r="12579" spans="1:4" ht="15" x14ac:dyDescent="0.25">
      <c r="A12579" s="27"/>
      <c r="B12579"/>
      <c r="C12579" s="27"/>
      <c r="D12579" s="27"/>
    </row>
    <row r="12580" spans="1:4" ht="15" x14ac:dyDescent="0.25">
      <c r="A12580" s="27"/>
      <c r="B12580"/>
      <c r="C12580" s="27"/>
      <c r="D12580" s="27"/>
    </row>
    <row r="12581" spans="1:4" ht="15" x14ac:dyDescent="0.25">
      <c r="A12581" s="27"/>
      <c r="B12581"/>
      <c r="C12581" s="27"/>
      <c r="D12581" s="27"/>
    </row>
    <row r="12582" spans="1:4" ht="15" x14ac:dyDescent="0.25">
      <c r="A12582" s="27"/>
      <c r="B12582"/>
      <c r="C12582" s="27"/>
      <c r="D12582" s="27"/>
    </row>
    <row r="12583" spans="1:4" ht="15" x14ac:dyDescent="0.25">
      <c r="A12583" s="27"/>
      <c r="B12583"/>
      <c r="C12583" s="27"/>
      <c r="D12583" s="27"/>
    </row>
    <row r="12584" spans="1:4" ht="15" x14ac:dyDescent="0.25">
      <c r="A12584" s="27"/>
      <c r="B12584"/>
      <c r="C12584" s="27"/>
      <c r="D12584" s="27"/>
    </row>
    <row r="12585" spans="1:4" ht="15" x14ac:dyDescent="0.25">
      <c r="A12585" s="27"/>
      <c r="B12585"/>
      <c r="C12585" s="27"/>
      <c r="D12585" s="27"/>
    </row>
    <row r="12586" spans="1:4" ht="15" x14ac:dyDescent="0.25">
      <c r="A12586" s="27"/>
      <c r="B12586"/>
      <c r="C12586" s="27"/>
      <c r="D12586" s="27"/>
    </row>
    <row r="12587" spans="1:4" ht="15" x14ac:dyDescent="0.25">
      <c r="A12587" s="27"/>
      <c r="B12587"/>
      <c r="C12587" s="27"/>
      <c r="D12587" s="27"/>
    </row>
    <row r="12588" spans="1:4" ht="15" x14ac:dyDescent="0.25">
      <c r="A12588" s="27"/>
      <c r="B12588"/>
      <c r="C12588" s="27"/>
      <c r="D12588" s="27"/>
    </row>
    <row r="12589" spans="1:4" ht="15" x14ac:dyDescent="0.25">
      <c r="A12589" s="27"/>
      <c r="B12589"/>
      <c r="C12589" s="27"/>
      <c r="D12589" s="27"/>
    </row>
    <row r="12590" spans="1:4" ht="15" x14ac:dyDescent="0.25">
      <c r="A12590" s="27"/>
      <c r="B12590"/>
      <c r="C12590" s="27"/>
      <c r="D12590" s="27"/>
    </row>
    <row r="12591" spans="1:4" ht="15" x14ac:dyDescent="0.25">
      <c r="A12591" s="27"/>
      <c r="B12591"/>
      <c r="C12591" s="27"/>
      <c r="D12591" s="27"/>
    </row>
    <row r="12592" spans="1:4" ht="15" x14ac:dyDescent="0.25">
      <c r="A12592" s="27"/>
      <c r="B12592"/>
      <c r="C12592" s="27"/>
      <c r="D12592" s="27"/>
    </row>
    <row r="12593" spans="1:4" ht="15" x14ac:dyDescent="0.25">
      <c r="A12593" s="27"/>
      <c r="B12593"/>
      <c r="C12593" s="27"/>
      <c r="D12593" s="272"/>
    </row>
    <row r="12594" spans="1:4" ht="15" x14ac:dyDescent="0.25">
      <c r="A12594" s="27"/>
      <c r="B12594"/>
      <c r="C12594" s="27"/>
      <c r="D12594" s="27"/>
    </row>
    <row r="12595" spans="1:4" ht="15" x14ac:dyDescent="0.25">
      <c r="A12595" s="27"/>
      <c r="B12595"/>
      <c r="C12595" s="27"/>
      <c r="D12595" s="27"/>
    </row>
    <row r="12596" spans="1:4" ht="15" x14ac:dyDescent="0.25">
      <c r="A12596" s="27"/>
      <c r="B12596"/>
      <c r="C12596" s="27"/>
      <c r="D12596" s="27"/>
    </row>
    <row r="12597" spans="1:4" ht="15" x14ac:dyDescent="0.25">
      <c r="A12597" s="27"/>
      <c r="B12597"/>
      <c r="C12597" s="27"/>
      <c r="D12597" s="27"/>
    </row>
    <row r="12598" spans="1:4" ht="15" x14ac:dyDescent="0.25">
      <c r="A12598" s="27"/>
      <c r="B12598"/>
      <c r="C12598" s="27"/>
      <c r="D12598" s="27"/>
    </row>
    <row r="12599" spans="1:4" ht="15" x14ac:dyDescent="0.25">
      <c r="A12599" s="27"/>
      <c r="B12599"/>
      <c r="C12599" s="27"/>
      <c r="D12599" s="27"/>
    </row>
    <row r="12600" spans="1:4" ht="15" x14ac:dyDescent="0.25">
      <c r="A12600" s="27"/>
      <c r="B12600"/>
      <c r="C12600" s="27"/>
      <c r="D12600" s="27"/>
    </row>
    <row r="12601" spans="1:4" ht="15" x14ac:dyDescent="0.25">
      <c r="A12601" s="27"/>
      <c r="B12601"/>
      <c r="C12601" s="27"/>
      <c r="D12601" s="27"/>
    </row>
    <row r="12602" spans="1:4" ht="15" x14ac:dyDescent="0.25">
      <c r="A12602" s="27"/>
      <c r="B12602"/>
      <c r="C12602" s="27"/>
      <c r="D12602" s="27"/>
    </row>
    <row r="12603" spans="1:4" ht="15" x14ac:dyDescent="0.25">
      <c r="A12603" s="27"/>
      <c r="B12603"/>
      <c r="C12603" s="27"/>
      <c r="D12603" s="27"/>
    </row>
    <row r="12604" spans="1:4" ht="15" x14ac:dyDescent="0.25">
      <c r="A12604" s="27"/>
      <c r="B12604"/>
      <c r="C12604" s="27"/>
      <c r="D12604" s="27"/>
    </row>
    <row r="12605" spans="1:4" ht="15" x14ac:dyDescent="0.25">
      <c r="A12605" s="27"/>
      <c r="B12605"/>
      <c r="C12605" s="27"/>
      <c r="D12605" s="27"/>
    </row>
    <row r="12606" spans="1:4" ht="15" x14ac:dyDescent="0.25">
      <c r="A12606" s="27"/>
      <c r="B12606"/>
      <c r="C12606" s="27"/>
      <c r="D12606" s="27"/>
    </row>
    <row r="12607" spans="1:4" ht="15" x14ac:dyDescent="0.25">
      <c r="A12607" s="27"/>
      <c r="B12607"/>
      <c r="C12607" s="27"/>
      <c r="D12607" s="27"/>
    </row>
    <row r="12608" spans="1:4" ht="15" x14ac:dyDescent="0.25">
      <c r="A12608" s="27"/>
      <c r="B12608"/>
      <c r="C12608" s="27"/>
      <c r="D12608" s="27"/>
    </row>
    <row r="12609" spans="1:4" ht="15" x14ac:dyDescent="0.25">
      <c r="A12609" s="27"/>
      <c r="B12609"/>
      <c r="C12609" s="27"/>
      <c r="D12609" s="27"/>
    </row>
    <row r="12610" spans="1:4" ht="15" x14ac:dyDescent="0.25">
      <c r="A12610" s="27"/>
      <c r="B12610"/>
      <c r="C12610" s="27"/>
      <c r="D12610" s="27"/>
    </row>
    <row r="12611" spans="1:4" ht="15" x14ac:dyDescent="0.25">
      <c r="A12611" s="27"/>
      <c r="B12611"/>
      <c r="C12611" s="27"/>
      <c r="D12611" s="27"/>
    </row>
    <row r="12612" spans="1:4" ht="15" x14ac:dyDescent="0.25">
      <c r="A12612" s="27"/>
      <c r="B12612"/>
      <c r="C12612" s="27"/>
      <c r="D12612" s="27"/>
    </row>
    <row r="12613" spans="1:4" ht="15" x14ac:dyDescent="0.25">
      <c r="A12613" s="27"/>
      <c r="B12613"/>
      <c r="C12613" s="27"/>
      <c r="D12613" s="27"/>
    </row>
    <row r="12614" spans="1:4" ht="15" x14ac:dyDescent="0.25">
      <c r="A12614" s="27"/>
      <c r="B12614"/>
      <c r="C12614" s="27"/>
      <c r="D12614" s="27"/>
    </row>
    <row r="12615" spans="1:4" ht="15" x14ac:dyDescent="0.25">
      <c r="A12615" s="27"/>
      <c r="B12615"/>
      <c r="C12615" s="27"/>
      <c r="D12615" s="27"/>
    </row>
    <row r="12616" spans="1:4" ht="15" x14ac:dyDescent="0.25">
      <c r="A12616" s="27"/>
      <c r="B12616"/>
      <c r="C12616" s="27"/>
      <c r="D12616" s="27"/>
    </row>
    <row r="12617" spans="1:4" ht="15" x14ac:dyDescent="0.25">
      <c r="A12617" s="27"/>
      <c r="B12617"/>
      <c r="C12617" s="27"/>
      <c r="D12617" s="27"/>
    </row>
    <row r="12618" spans="1:4" ht="15" x14ac:dyDescent="0.25">
      <c r="A12618" s="27"/>
      <c r="B12618"/>
      <c r="C12618" s="27"/>
      <c r="D12618" s="27"/>
    </row>
    <row r="12619" spans="1:4" ht="15" x14ac:dyDescent="0.25">
      <c r="A12619" s="27"/>
      <c r="B12619"/>
      <c r="C12619" s="27"/>
      <c r="D12619" s="27"/>
    </row>
    <row r="12620" spans="1:4" ht="15" x14ac:dyDescent="0.25">
      <c r="A12620" s="27"/>
      <c r="B12620"/>
      <c r="C12620" s="27"/>
      <c r="D12620" s="27"/>
    </row>
    <row r="12621" spans="1:4" ht="15" x14ac:dyDescent="0.25">
      <c r="A12621" s="27"/>
      <c r="B12621"/>
      <c r="C12621" s="27"/>
      <c r="D12621" s="27"/>
    </row>
    <row r="12622" spans="1:4" ht="15" x14ac:dyDescent="0.25">
      <c r="A12622" s="27"/>
      <c r="B12622"/>
      <c r="C12622" s="27"/>
      <c r="D12622" s="27"/>
    </row>
    <row r="12623" spans="1:4" ht="15" x14ac:dyDescent="0.25">
      <c r="A12623" s="27"/>
      <c r="B12623"/>
      <c r="C12623" s="27"/>
      <c r="D12623" s="27"/>
    </row>
    <row r="12624" spans="1:4" ht="15" x14ac:dyDescent="0.25">
      <c r="A12624" s="27"/>
      <c r="B12624"/>
      <c r="C12624" s="27"/>
      <c r="D12624" s="27"/>
    </row>
    <row r="12625" spans="1:4" ht="15" x14ac:dyDescent="0.25">
      <c r="A12625" s="27"/>
      <c r="B12625"/>
      <c r="C12625" s="27"/>
      <c r="D12625" s="27"/>
    </row>
    <row r="12626" spans="1:4" ht="15" x14ac:dyDescent="0.25">
      <c r="A12626" s="27"/>
      <c r="B12626"/>
      <c r="C12626" s="27"/>
      <c r="D12626" s="27"/>
    </row>
    <row r="12627" spans="1:4" ht="15" x14ac:dyDescent="0.25">
      <c r="A12627" s="27"/>
      <c r="B12627"/>
      <c r="C12627" s="27"/>
      <c r="D12627" s="27"/>
    </row>
    <row r="12628" spans="1:4" ht="15" x14ac:dyDescent="0.25">
      <c r="A12628" s="27"/>
      <c r="B12628"/>
      <c r="C12628" s="27"/>
      <c r="D12628" s="27"/>
    </row>
    <row r="12629" spans="1:4" ht="15" x14ac:dyDescent="0.25">
      <c r="A12629" s="27"/>
      <c r="B12629"/>
      <c r="C12629" s="27"/>
      <c r="D12629" s="27"/>
    </row>
    <row r="12630" spans="1:4" ht="15" x14ac:dyDescent="0.25">
      <c r="A12630" s="27"/>
      <c r="B12630"/>
      <c r="C12630" s="27"/>
      <c r="D12630" s="27"/>
    </row>
    <row r="12631" spans="1:4" ht="15" x14ac:dyDescent="0.25">
      <c r="A12631" s="27"/>
      <c r="B12631"/>
      <c r="C12631" s="27"/>
      <c r="D12631" s="272"/>
    </row>
    <row r="12632" spans="1:4" ht="15" x14ac:dyDescent="0.25">
      <c r="A12632" s="27"/>
      <c r="B12632"/>
      <c r="C12632" s="27"/>
      <c r="D12632" s="27"/>
    </row>
    <row r="12633" spans="1:4" ht="15" x14ac:dyDescent="0.25">
      <c r="A12633" s="27"/>
      <c r="B12633"/>
      <c r="C12633" s="27"/>
      <c r="D12633" s="27"/>
    </row>
    <row r="12634" spans="1:4" ht="15" x14ac:dyDescent="0.25">
      <c r="A12634" s="27"/>
      <c r="B12634"/>
      <c r="C12634" s="27"/>
      <c r="D12634" s="27"/>
    </row>
    <row r="12635" spans="1:4" ht="15" x14ac:dyDescent="0.25">
      <c r="A12635" s="27"/>
      <c r="B12635"/>
      <c r="C12635" s="27"/>
      <c r="D12635" s="27"/>
    </row>
    <row r="12636" spans="1:4" ht="15" x14ac:dyDescent="0.25">
      <c r="A12636" s="27"/>
      <c r="B12636"/>
      <c r="C12636" s="27"/>
      <c r="D12636" s="27"/>
    </row>
    <row r="12637" spans="1:4" ht="15" x14ac:dyDescent="0.25">
      <c r="A12637" s="27"/>
      <c r="B12637"/>
      <c r="C12637" s="27"/>
      <c r="D12637" s="27"/>
    </row>
    <row r="12638" spans="1:4" ht="15" x14ac:dyDescent="0.25">
      <c r="A12638" s="27"/>
      <c r="B12638"/>
      <c r="C12638" s="27"/>
      <c r="D12638" s="27"/>
    </row>
    <row r="12639" spans="1:4" ht="15" x14ac:dyDescent="0.25">
      <c r="A12639" s="27"/>
      <c r="B12639"/>
      <c r="C12639" s="27"/>
      <c r="D12639" s="272"/>
    </row>
    <row r="12640" spans="1:4" ht="15" x14ac:dyDescent="0.25">
      <c r="A12640" s="27"/>
      <c r="B12640"/>
      <c r="C12640" s="27"/>
      <c r="D12640" s="272"/>
    </row>
    <row r="12641" spans="1:4" ht="15" x14ac:dyDescent="0.25">
      <c r="A12641" s="27"/>
      <c r="B12641"/>
      <c r="C12641" s="27"/>
      <c r="D12641" s="272"/>
    </row>
    <row r="12642" spans="1:4" ht="15" x14ac:dyDescent="0.25">
      <c r="A12642" s="27"/>
      <c r="B12642"/>
      <c r="C12642" s="27"/>
      <c r="D12642" s="272"/>
    </row>
    <row r="12643" spans="1:4" ht="15" x14ac:dyDescent="0.25">
      <c r="A12643" s="27"/>
      <c r="B12643"/>
      <c r="C12643" s="27"/>
      <c r="D12643" s="272"/>
    </row>
    <row r="12644" spans="1:4" ht="15" x14ac:dyDescent="0.25">
      <c r="A12644" s="27"/>
      <c r="B12644"/>
      <c r="C12644" s="27"/>
      <c r="D12644" s="272"/>
    </row>
    <row r="12645" spans="1:4" ht="15" x14ac:dyDescent="0.25">
      <c r="A12645" s="27"/>
      <c r="B12645"/>
      <c r="C12645" s="27"/>
      <c r="D12645" s="272"/>
    </row>
    <row r="12646" spans="1:4" ht="15" x14ac:dyDescent="0.25">
      <c r="A12646" s="27"/>
      <c r="B12646"/>
      <c r="C12646" s="27"/>
      <c r="D12646" s="27"/>
    </row>
    <row r="12647" spans="1:4" ht="15" x14ac:dyDescent="0.25">
      <c r="A12647" s="27"/>
      <c r="B12647"/>
      <c r="C12647" s="27"/>
      <c r="D12647" s="272"/>
    </row>
    <row r="12648" spans="1:4" ht="15" x14ac:dyDescent="0.25">
      <c r="A12648" s="27"/>
      <c r="B12648"/>
      <c r="C12648" s="27"/>
      <c r="D12648" s="27"/>
    </row>
    <row r="12649" spans="1:4" ht="15" x14ac:dyDescent="0.25">
      <c r="A12649" s="27"/>
      <c r="B12649"/>
      <c r="C12649" s="27"/>
      <c r="D12649" s="27"/>
    </row>
    <row r="12650" spans="1:4" ht="15" x14ac:dyDescent="0.25">
      <c r="A12650" s="27"/>
      <c r="B12650"/>
      <c r="C12650" s="27"/>
      <c r="D12650" s="27"/>
    </row>
    <row r="12651" spans="1:4" ht="15" x14ac:dyDescent="0.25">
      <c r="A12651" s="27"/>
      <c r="B12651"/>
      <c r="C12651" s="27"/>
      <c r="D12651" s="27"/>
    </row>
    <row r="12652" spans="1:4" ht="15" x14ac:dyDescent="0.25">
      <c r="A12652" s="27"/>
      <c r="B12652"/>
      <c r="C12652" s="27"/>
      <c r="D12652" s="27"/>
    </row>
    <row r="12653" spans="1:4" ht="15" x14ac:dyDescent="0.25">
      <c r="A12653" s="27"/>
      <c r="B12653"/>
      <c r="C12653" s="27"/>
      <c r="D12653" s="27"/>
    </row>
    <row r="12654" spans="1:4" ht="15" x14ac:dyDescent="0.25">
      <c r="A12654" s="27"/>
      <c r="B12654"/>
      <c r="C12654" s="27"/>
      <c r="D12654" s="27"/>
    </row>
    <row r="12655" spans="1:4" ht="15" x14ac:dyDescent="0.25">
      <c r="A12655" s="27"/>
      <c r="B12655"/>
      <c r="C12655" s="27"/>
      <c r="D12655" s="27"/>
    </row>
    <row r="12656" spans="1:4" ht="15" x14ac:dyDescent="0.25">
      <c r="A12656" s="27"/>
      <c r="B12656"/>
      <c r="C12656" s="27"/>
      <c r="D12656" s="27"/>
    </row>
    <row r="12657" spans="1:4" ht="15" x14ac:dyDescent="0.25">
      <c r="A12657" s="27"/>
      <c r="B12657"/>
      <c r="C12657" s="27"/>
      <c r="D12657" s="27"/>
    </row>
    <row r="12658" spans="1:4" ht="15" x14ac:dyDescent="0.25">
      <c r="A12658" s="27"/>
      <c r="B12658"/>
      <c r="C12658" s="27"/>
      <c r="D12658" s="27"/>
    </row>
    <row r="12659" spans="1:4" ht="15" x14ac:dyDescent="0.25">
      <c r="A12659" s="27"/>
      <c r="B12659"/>
      <c r="C12659" s="27"/>
      <c r="D12659" s="27"/>
    </row>
    <row r="12660" spans="1:4" ht="15" x14ac:dyDescent="0.25">
      <c r="A12660" s="27"/>
      <c r="B12660"/>
      <c r="C12660" s="27"/>
      <c r="D12660" s="27"/>
    </row>
    <row r="12661" spans="1:4" ht="15" x14ac:dyDescent="0.25">
      <c r="A12661" s="27"/>
      <c r="B12661"/>
      <c r="C12661" s="27"/>
      <c r="D12661" s="27"/>
    </row>
    <row r="12662" spans="1:4" ht="15" x14ac:dyDescent="0.25">
      <c r="A12662" s="27"/>
      <c r="B12662"/>
      <c r="C12662" s="27"/>
      <c r="D12662" s="27"/>
    </row>
    <row r="12663" spans="1:4" ht="15" x14ac:dyDescent="0.25">
      <c r="A12663" s="27"/>
      <c r="B12663"/>
      <c r="C12663" s="27"/>
      <c r="D12663" s="27"/>
    </row>
    <row r="12664" spans="1:4" ht="15" x14ac:dyDescent="0.25">
      <c r="A12664" s="27"/>
      <c r="B12664"/>
      <c r="C12664" s="27"/>
      <c r="D12664" s="27"/>
    </row>
    <row r="12665" spans="1:4" ht="15" x14ac:dyDescent="0.25">
      <c r="A12665" s="27"/>
      <c r="B12665"/>
      <c r="C12665" s="27"/>
      <c r="D12665" s="27"/>
    </row>
    <row r="12666" spans="1:4" ht="15" x14ac:dyDescent="0.25">
      <c r="A12666" s="27"/>
      <c r="B12666"/>
      <c r="C12666" s="27"/>
      <c r="D12666" s="27"/>
    </row>
    <row r="12667" spans="1:4" ht="15" x14ac:dyDescent="0.25">
      <c r="A12667" s="27"/>
      <c r="B12667"/>
      <c r="C12667" s="27"/>
      <c r="D12667" s="27"/>
    </row>
    <row r="12668" spans="1:4" ht="15" x14ac:dyDescent="0.25">
      <c r="A12668" s="27"/>
      <c r="B12668"/>
      <c r="C12668" s="27"/>
      <c r="D12668" s="27"/>
    </row>
    <row r="12669" spans="1:4" ht="15" x14ac:dyDescent="0.25">
      <c r="A12669" s="27"/>
      <c r="B12669"/>
      <c r="C12669" s="27"/>
      <c r="D12669" s="27"/>
    </row>
    <row r="12670" spans="1:4" ht="15" x14ac:dyDescent="0.25">
      <c r="A12670" s="27"/>
      <c r="B12670"/>
      <c r="C12670" s="27"/>
      <c r="D12670" s="27"/>
    </row>
    <row r="12671" spans="1:4" ht="15" x14ac:dyDescent="0.25">
      <c r="A12671" s="27"/>
      <c r="B12671"/>
      <c r="C12671" s="27"/>
      <c r="D12671" s="27"/>
    </row>
    <row r="12672" spans="1:4" ht="15" x14ac:dyDescent="0.25">
      <c r="A12672" s="27"/>
      <c r="B12672"/>
      <c r="C12672" s="27"/>
      <c r="D12672" s="27"/>
    </row>
    <row r="12673" spans="1:4" ht="15" x14ac:dyDescent="0.25">
      <c r="A12673" s="27"/>
      <c r="B12673"/>
      <c r="C12673" s="27"/>
      <c r="D12673" s="27"/>
    </row>
    <row r="12674" spans="1:4" ht="15" x14ac:dyDescent="0.25">
      <c r="A12674" s="27"/>
      <c r="B12674"/>
      <c r="C12674" s="27"/>
      <c r="D12674" s="27"/>
    </row>
    <row r="12675" spans="1:4" ht="15" x14ac:dyDescent="0.25">
      <c r="A12675" s="27"/>
      <c r="B12675"/>
      <c r="C12675" s="27"/>
      <c r="D12675" s="27"/>
    </row>
    <row r="12676" spans="1:4" ht="15" x14ac:dyDescent="0.25">
      <c r="A12676" s="27"/>
      <c r="B12676"/>
      <c r="C12676" s="27"/>
      <c r="D12676" s="27"/>
    </row>
    <row r="12677" spans="1:4" ht="15" x14ac:dyDescent="0.25">
      <c r="A12677" s="27"/>
      <c r="B12677"/>
      <c r="C12677" s="27"/>
      <c r="D12677" s="27"/>
    </row>
    <row r="12678" spans="1:4" ht="15" x14ac:dyDescent="0.25">
      <c r="A12678" s="27"/>
      <c r="B12678"/>
      <c r="C12678" s="27"/>
      <c r="D12678" s="27"/>
    </row>
    <row r="12679" spans="1:4" ht="15" x14ac:dyDescent="0.25">
      <c r="A12679" s="27"/>
      <c r="B12679"/>
      <c r="C12679" s="27"/>
      <c r="D12679" s="27"/>
    </row>
    <row r="12680" spans="1:4" ht="15" x14ac:dyDescent="0.25">
      <c r="A12680" s="27"/>
      <c r="B12680"/>
      <c r="C12680" s="27"/>
      <c r="D12680" s="27"/>
    </row>
    <row r="12681" spans="1:4" ht="15" x14ac:dyDescent="0.25">
      <c r="A12681" s="27"/>
      <c r="B12681"/>
      <c r="C12681" s="27"/>
      <c r="D12681" s="27"/>
    </row>
    <row r="12682" spans="1:4" ht="15" x14ac:dyDescent="0.25">
      <c r="A12682" s="27"/>
      <c r="B12682"/>
      <c r="C12682" s="27"/>
      <c r="D12682" s="27"/>
    </row>
    <row r="12683" spans="1:4" ht="15" x14ac:dyDescent="0.25">
      <c r="A12683" s="27"/>
      <c r="B12683"/>
      <c r="C12683" s="27"/>
      <c r="D12683" s="27"/>
    </row>
    <row r="12684" spans="1:4" ht="15" x14ac:dyDescent="0.25">
      <c r="A12684" s="27"/>
      <c r="B12684"/>
      <c r="C12684" s="27"/>
      <c r="D12684" s="27"/>
    </row>
    <row r="12685" spans="1:4" ht="15" x14ac:dyDescent="0.25">
      <c r="A12685" s="27"/>
      <c r="B12685"/>
      <c r="C12685" s="27"/>
      <c r="D12685" s="27"/>
    </row>
    <row r="12686" spans="1:4" ht="15" x14ac:dyDescent="0.25">
      <c r="A12686" s="27"/>
      <c r="B12686"/>
      <c r="C12686" s="27"/>
      <c r="D12686" s="27"/>
    </row>
    <row r="12687" spans="1:4" ht="15" x14ac:dyDescent="0.25">
      <c r="A12687" s="27"/>
      <c r="B12687"/>
      <c r="C12687" s="27"/>
      <c r="D12687" s="27"/>
    </row>
    <row r="12688" spans="1:4" ht="15" x14ac:dyDescent="0.25">
      <c r="A12688" s="27"/>
      <c r="B12688"/>
      <c r="C12688" s="27"/>
      <c r="D12688" s="27"/>
    </row>
    <row r="12689" spans="1:4" ht="15" x14ac:dyDescent="0.25">
      <c r="A12689" s="27"/>
      <c r="B12689"/>
      <c r="C12689" s="27"/>
      <c r="D12689" s="27"/>
    </row>
    <row r="12690" spans="1:4" ht="15" x14ac:dyDescent="0.25">
      <c r="A12690" s="27"/>
      <c r="B12690"/>
      <c r="C12690" s="27"/>
      <c r="D12690" s="27"/>
    </row>
    <row r="12691" spans="1:4" ht="15" x14ac:dyDescent="0.25">
      <c r="A12691" s="27"/>
      <c r="B12691"/>
      <c r="C12691" s="27"/>
      <c r="D12691" s="27"/>
    </row>
    <row r="12692" spans="1:4" ht="15" x14ac:dyDescent="0.25">
      <c r="A12692" s="27"/>
      <c r="B12692"/>
      <c r="C12692" s="27"/>
      <c r="D12692" s="27"/>
    </row>
    <row r="12693" spans="1:4" ht="15" x14ac:dyDescent="0.25">
      <c r="A12693" s="27"/>
      <c r="B12693"/>
      <c r="C12693" s="27"/>
      <c r="D12693" s="27"/>
    </row>
    <row r="12694" spans="1:4" ht="15" x14ac:dyDescent="0.25">
      <c r="A12694" s="27"/>
      <c r="B12694"/>
      <c r="C12694" s="27"/>
      <c r="D12694" s="27"/>
    </row>
    <row r="12695" spans="1:4" ht="15" x14ac:dyDescent="0.25">
      <c r="A12695" s="27"/>
      <c r="B12695"/>
      <c r="C12695" s="27"/>
      <c r="D12695" s="27"/>
    </row>
    <row r="12696" spans="1:4" ht="15" x14ac:dyDescent="0.25">
      <c r="A12696" s="27"/>
      <c r="B12696"/>
      <c r="C12696" s="27"/>
      <c r="D12696" s="27"/>
    </row>
    <row r="12697" spans="1:4" ht="15" x14ac:dyDescent="0.25">
      <c r="A12697" s="27"/>
      <c r="B12697"/>
      <c r="C12697" s="27"/>
      <c r="D12697" s="27"/>
    </row>
    <row r="12698" spans="1:4" ht="15" x14ac:dyDescent="0.25">
      <c r="A12698" s="27"/>
      <c r="B12698"/>
      <c r="C12698" s="27"/>
      <c r="D12698" s="27"/>
    </row>
    <row r="12699" spans="1:4" ht="15" x14ac:dyDescent="0.25">
      <c r="A12699" s="27"/>
      <c r="B12699"/>
      <c r="C12699" s="27"/>
      <c r="D12699" s="27"/>
    </row>
    <row r="12700" spans="1:4" ht="15" x14ac:dyDescent="0.25">
      <c r="A12700" s="27"/>
      <c r="B12700"/>
      <c r="C12700" s="27"/>
      <c r="D12700" s="27"/>
    </row>
    <row r="12701" spans="1:4" ht="15" x14ac:dyDescent="0.25">
      <c r="A12701" s="27"/>
      <c r="B12701"/>
      <c r="C12701" s="27"/>
      <c r="D12701" s="27"/>
    </row>
    <row r="12702" spans="1:4" ht="15" x14ac:dyDescent="0.25">
      <c r="A12702" s="27"/>
      <c r="B12702"/>
      <c r="C12702" s="27"/>
      <c r="D12702" s="27"/>
    </row>
    <row r="12703" spans="1:4" ht="15" x14ac:dyDescent="0.25">
      <c r="A12703" s="27"/>
      <c r="B12703"/>
      <c r="C12703" s="27"/>
      <c r="D12703" s="27"/>
    </row>
    <row r="12704" spans="1:4" ht="15" x14ac:dyDescent="0.25">
      <c r="A12704" s="27"/>
      <c r="B12704"/>
      <c r="C12704" s="27"/>
      <c r="D12704" s="27"/>
    </row>
    <row r="12705" spans="1:4" ht="15" x14ac:dyDescent="0.25">
      <c r="A12705" s="27"/>
      <c r="B12705"/>
      <c r="C12705" s="27"/>
      <c r="D12705" s="27"/>
    </row>
    <row r="12706" spans="1:4" ht="15" x14ac:dyDescent="0.25">
      <c r="A12706" s="27"/>
      <c r="B12706"/>
      <c r="C12706" s="27"/>
      <c r="D12706" s="27"/>
    </row>
    <row r="12707" spans="1:4" ht="15" x14ac:dyDescent="0.25">
      <c r="A12707" s="27"/>
      <c r="B12707"/>
      <c r="C12707" s="27"/>
      <c r="D12707" s="27"/>
    </row>
    <row r="12708" spans="1:4" ht="15" x14ac:dyDescent="0.25">
      <c r="A12708" s="27"/>
      <c r="B12708"/>
      <c r="C12708" s="27"/>
      <c r="D12708" s="27"/>
    </row>
    <row r="12709" spans="1:4" ht="15" x14ac:dyDescent="0.25">
      <c r="A12709" s="27"/>
      <c r="B12709"/>
      <c r="C12709" s="27"/>
      <c r="D12709" s="27"/>
    </row>
    <row r="12710" spans="1:4" ht="15" x14ac:dyDescent="0.25">
      <c r="A12710" s="27"/>
      <c r="B12710"/>
      <c r="C12710" s="27"/>
      <c r="D12710" s="27"/>
    </row>
    <row r="12711" spans="1:4" ht="15" x14ac:dyDescent="0.25">
      <c r="A12711" s="27"/>
      <c r="B12711"/>
      <c r="C12711" s="27"/>
      <c r="D12711" s="27"/>
    </row>
    <row r="12712" spans="1:4" ht="15" x14ac:dyDescent="0.25">
      <c r="A12712" s="27"/>
      <c r="B12712"/>
      <c r="C12712" s="27"/>
      <c r="D12712" s="27"/>
    </row>
    <row r="12713" spans="1:4" ht="15" x14ac:dyDescent="0.25">
      <c r="A12713" s="27"/>
      <c r="B12713"/>
      <c r="C12713" s="27"/>
      <c r="D12713" s="27"/>
    </row>
    <row r="12714" spans="1:4" ht="15" x14ac:dyDescent="0.25">
      <c r="A12714" s="27"/>
      <c r="B12714"/>
      <c r="C12714" s="27"/>
      <c r="D12714" s="27"/>
    </row>
    <row r="12715" spans="1:4" ht="15" x14ac:dyDescent="0.25">
      <c r="A12715" s="27"/>
      <c r="B12715"/>
      <c r="C12715" s="27"/>
      <c r="D12715" s="27"/>
    </row>
    <row r="12716" spans="1:4" ht="15" x14ac:dyDescent="0.25">
      <c r="A12716" s="27"/>
      <c r="B12716"/>
      <c r="C12716" s="27"/>
      <c r="D12716" s="27"/>
    </row>
    <row r="12717" spans="1:4" ht="15" x14ac:dyDescent="0.25">
      <c r="A12717" s="27"/>
      <c r="B12717"/>
      <c r="C12717" s="27"/>
      <c r="D12717" s="27"/>
    </row>
    <row r="12718" spans="1:4" ht="15" x14ac:dyDescent="0.25">
      <c r="A12718" s="27"/>
      <c r="B12718"/>
      <c r="C12718" s="27"/>
      <c r="D12718" s="27"/>
    </row>
    <row r="12719" spans="1:4" ht="15" x14ac:dyDescent="0.25">
      <c r="A12719" s="27"/>
      <c r="B12719"/>
      <c r="C12719" s="27"/>
      <c r="D12719" s="27"/>
    </row>
    <row r="12720" spans="1:4" ht="15" x14ac:dyDescent="0.25">
      <c r="A12720" s="27"/>
      <c r="B12720"/>
      <c r="C12720" s="27"/>
      <c r="D12720" s="272"/>
    </row>
    <row r="12721" spans="1:4" ht="15" x14ac:dyDescent="0.25">
      <c r="A12721" s="27"/>
      <c r="B12721"/>
      <c r="C12721" s="27"/>
      <c r="D12721" s="272"/>
    </row>
    <row r="12722" spans="1:4" ht="15" x14ac:dyDescent="0.25">
      <c r="A12722" s="27"/>
      <c r="B12722"/>
      <c r="C12722" s="27"/>
      <c r="D12722" s="27"/>
    </row>
    <row r="12723" spans="1:4" ht="15" x14ac:dyDescent="0.25">
      <c r="A12723" s="27"/>
      <c r="B12723"/>
      <c r="C12723" s="27"/>
      <c r="D12723" s="272"/>
    </row>
    <row r="12724" spans="1:4" ht="15" x14ac:dyDescent="0.25">
      <c r="A12724" s="27"/>
      <c r="B12724"/>
      <c r="C12724" s="27"/>
      <c r="D12724" s="27"/>
    </row>
    <row r="12725" spans="1:4" ht="15" x14ac:dyDescent="0.25">
      <c r="A12725" s="27"/>
      <c r="B12725"/>
      <c r="C12725" s="27"/>
      <c r="D12725" s="272"/>
    </row>
    <row r="12726" spans="1:4" ht="15" x14ac:dyDescent="0.25">
      <c r="A12726" s="27"/>
      <c r="B12726"/>
      <c r="C12726" s="27"/>
      <c r="D12726" s="272"/>
    </row>
    <row r="12727" spans="1:4" ht="15" x14ac:dyDescent="0.25">
      <c r="A12727" s="27"/>
      <c r="B12727"/>
      <c r="C12727" s="27"/>
      <c r="D12727" s="272"/>
    </row>
    <row r="12728" spans="1:4" ht="15" x14ac:dyDescent="0.25">
      <c r="A12728" s="27"/>
      <c r="B12728"/>
      <c r="C12728" s="27"/>
      <c r="D12728" s="272"/>
    </row>
    <row r="12729" spans="1:4" ht="15" x14ac:dyDescent="0.25">
      <c r="A12729" s="27"/>
      <c r="B12729"/>
      <c r="C12729" s="27"/>
      <c r="D12729" s="272"/>
    </row>
    <row r="12730" spans="1:4" ht="15" x14ac:dyDescent="0.25">
      <c r="A12730" s="27"/>
      <c r="B12730"/>
      <c r="C12730" s="27"/>
      <c r="D12730" s="272"/>
    </row>
    <row r="12731" spans="1:4" ht="15" x14ac:dyDescent="0.25">
      <c r="A12731" s="27"/>
      <c r="B12731"/>
      <c r="C12731" s="27"/>
      <c r="D12731" s="272"/>
    </row>
    <row r="12732" spans="1:4" ht="15" x14ac:dyDescent="0.25">
      <c r="A12732" s="27"/>
      <c r="B12732"/>
      <c r="C12732" s="27"/>
      <c r="D12732" s="272"/>
    </row>
    <row r="12733" spans="1:4" ht="15" x14ac:dyDescent="0.25">
      <c r="A12733" s="27"/>
      <c r="B12733"/>
      <c r="C12733" s="27"/>
      <c r="D12733" s="272"/>
    </row>
    <row r="12734" spans="1:4" ht="15" x14ac:dyDescent="0.25">
      <c r="A12734" s="27"/>
      <c r="B12734"/>
      <c r="C12734" s="27"/>
      <c r="D12734" s="272"/>
    </row>
    <row r="12735" spans="1:4" ht="15" x14ac:dyDescent="0.25">
      <c r="A12735" s="27"/>
      <c r="B12735"/>
      <c r="C12735" s="27"/>
      <c r="D12735" s="272"/>
    </row>
    <row r="12736" spans="1:4" ht="15" x14ac:dyDescent="0.25">
      <c r="A12736" s="27"/>
      <c r="B12736"/>
      <c r="C12736" s="27"/>
      <c r="D12736" s="272"/>
    </row>
    <row r="12737" spans="1:4" ht="15" x14ac:dyDescent="0.25">
      <c r="A12737" s="27"/>
      <c r="B12737"/>
      <c r="C12737" s="27"/>
      <c r="D12737" s="272"/>
    </row>
    <row r="12738" spans="1:4" ht="15" x14ac:dyDescent="0.25">
      <c r="A12738" s="27"/>
      <c r="B12738"/>
      <c r="C12738" s="27"/>
      <c r="D12738" s="272"/>
    </row>
    <row r="12739" spans="1:4" ht="15" x14ac:dyDescent="0.25">
      <c r="A12739" s="27"/>
      <c r="B12739"/>
      <c r="C12739" s="27"/>
      <c r="D12739" s="272"/>
    </row>
    <row r="12740" spans="1:4" ht="15" x14ac:dyDescent="0.25">
      <c r="A12740" s="27"/>
      <c r="B12740"/>
      <c r="C12740" s="27"/>
      <c r="D12740" s="272"/>
    </row>
    <row r="12741" spans="1:4" ht="15" x14ac:dyDescent="0.25">
      <c r="A12741" s="27"/>
      <c r="B12741"/>
      <c r="C12741" s="27"/>
      <c r="D12741" s="272"/>
    </row>
    <row r="12742" spans="1:4" ht="15" x14ac:dyDescent="0.25">
      <c r="A12742" s="27"/>
      <c r="B12742"/>
      <c r="C12742" s="27"/>
      <c r="D12742" s="272"/>
    </row>
    <row r="12743" spans="1:4" ht="15" x14ac:dyDescent="0.25">
      <c r="A12743" s="27"/>
      <c r="B12743"/>
      <c r="C12743" s="27"/>
      <c r="D12743" s="272"/>
    </row>
    <row r="12744" spans="1:4" ht="15" x14ac:dyDescent="0.25">
      <c r="A12744" s="27"/>
      <c r="B12744"/>
      <c r="C12744" s="27"/>
      <c r="D12744" s="272"/>
    </row>
    <row r="12745" spans="1:4" ht="15" x14ac:dyDescent="0.25">
      <c r="A12745" s="27"/>
      <c r="B12745"/>
      <c r="C12745" s="27"/>
      <c r="D12745" s="272"/>
    </row>
    <row r="12746" spans="1:4" ht="15" x14ac:dyDescent="0.25">
      <c r="A12746" s="27"/>
      <c r="B12746"/>
      <c r="C12746" s="27"/>
      <c r="D12746" s="272"/>
    </row>
    <row r="12747" spans="1:4" ht="15" x14ac:dyDescent="0.25">
      <c r="A12747" s="27"/>
      <c r="B12747"/>
      <c r="C12747" s="27"/>
      <c r="D12747" s="272"/>
    </row>
    <row r="12748" spans="1:4" ht="15" x14ac:dyDescent="0.25">
      <c r="A12748" s="27"/>
      <c r="B12748"/>
      <c r="C12748" s="27"/>
      <c r="D12748" s="272"/>
    </row>
    <row r="12749" spans="1:4" ht="15" x14ac:dyDescent="0.25">
      <c r="A12749" s="27"/>
      <c r="B12749"/>
      <c r="C12749" s="27"/>
      <c r="D12749" s="272"/>
    </row>
    <row r="12750" spans="1:4" ht="15" x14ac:dyDescent="0.25">
      <c r="A12750" s="27"/>
      <c r="B12750"/>
      <c r="C12750" s="27"/>
      <c r="D12750" s="27"/>
    </row>
    <row r="12751" spans="1:4" ht="15" x14ac:dyDescent="0.25">
      <c r="A12751" s="27"/>
      <c r="B12751"/>
      <c r="C12751" s="27"/>
      <c r="D12751" s="27"/>
    </row>
    <row r="12752" spans="1:4" ht="15" x14ac:dyDescent="0.25">
      <c r="A12752" s="27"/>
      <c r="B12752"/>
      <c r="C12752" s="27"/>
      <c r="D12752" s="27"/>
    </row>
    <row r="12753" spans="1:4" ht="15" x14ac:dyDescent="0.25">
      <c r="A12753" s="27"/>
      <c r="B12753"/>
      <c r="C12753" s="27"/>
      <c r="D12753" s="27"/>
    </row>
    <row r="12754" spans="1:4" ht="15" x14ac:dyDescent="0.25">
      <c r="A12754" s="27"/>
      <c r="B12754"/>
      <c r="C12754" s="27"/>
      <c r="D12754" s="27"/>
    </row>
    <row r="12755" spans="1:4" ht="15" x14ac:dyDescent="0.25">
      <c r="A12755" s="27"/>
      <c r="B12755"/>
      <c r="C12755" s="27"/>
      <c r="D12755" s="27"/>
    </row>
    <row r="12756" spans="1:4" ht="15" x14ac:dyDescent="0.25">
      <c r="A12756" s="27"/>
      <c r="B12756"/>
      <c r="C12756" s="27"/>
      <c r="D12756" s="27"/>
    </row>
    <row r="12757" spans="1:4" ht="15" x14ac:dyDescent="0.25">
      <c r="A12757" s="27"/>
      <c r="B12757"/>
      <c r="C12757" s="27"/>
      <c r="D12757" s="27"/>
    </row>
    <row r="12758" spans="1:4" ht="15" x14ac:dyDescent="0.25">
      <c r="A12758" s="27"/>
      <c r="B12758"/>
      <c r="C12758" s="27"/>
      <c r="D12758" s="27"/>
    </row>
    <row r="12759" spans="1:4" ht="15" x14ac:dyDescent="0.25">
      <c r="A12759" s="27"/>
      <c r="B12759"/>
      <c r="C12759" s="27"/>
      <c r="D12759" s="27"/>
    </row>
    <row r="12760" spans="1:4" ht="15" x14ac:dyDescent="0.25">
      <c r="A12760" s="27"/>
      <c r="B12760"/>
      <c r="C12760" s="27"/>
      <c r="D12760" s="27"/>
    </row>
    <row r="12761" spans="1:4" ht="15" x14ac:dyDescent="0.25">
      <c r="A12761" s="27"/>
      <c r="B12761"/>
      <c r="C12761" s="27"/>
      <c r="D12761" s="27"/>
    </row>
    <row r="12762" spans="1:4" ht="15" x14ac:dyDescent="0.25">
      <c r="A12762" s="27"/>
      <c r="B12762"/>
      <c r="C12762" s="27"/>
      <c r="D12762" s="27"/>
    </row>
    <row r="12763" spans="1:4" ht="15" x14ac:dyDescent="0.25">
      <c r="A12763" s="27"/>
      <c r="B12763"/>
      <c r="C12763" s="27"/>
      <c r="D12763" s="27"/>
    </row>
    <row r="12764" spans="1:4" ht="15" x14ac:dyDescent="0.25">
      <c r="A12764" s="27"/>
      <c r="B12764"/>
      <c r="C12764" s="27"/>
      <c r="D12764" s="27"/>
    </row>
    <row r="12765" spans="1:4" ht="15" x14ac:dyDescent="0.25">
      <c r="A12765" s="27"/>
      <c r="B12765"/>
      <c r="C12765" s="27"/>
      <c r="D12765" s="27"/>
    </row>
    <row r="12766" spans="1:4" ht="15" x14ac:dyDescent="0.25">
      <c r="A12766" s="27"/>
      <c r="B12766"/>
      <c r="C12766" s="27"/>
      <c r="D12766" s="27"/>
    </row>
    <row r="12767" spans="1:4" ht="15" x14ac:dyDescent="0.25">
      <c r="A12767" s="27"/>
      <c r="B12767"/>
      <c r="C12767" s="27"/>
      <c r="D12767" s="27"/>
    </row>
    <row r="12768" spans="1:4" ht="15" x14ac:dyDescent="0.25">
      <c r="A12768" s="27"/>
      <c r="B12768"/>
      <c r="C12768" s="27"/>
      <c r="D12768" s="27"/>
    </row>
    <row r="12769" spans="1:4" ht="15" x14ac:dyDescent="0.25">
      <c r="A12769" s="27"/>
      <c r="B12769"/>
      <c r="C12769" s="27"/>
      <c r="D12769" s="27"/>
    </row>
    <row r="12770" spans="1:4" ht="15" x14ac:dyDescent="0.25">
      <c r="A12770" s="27"/>
      <c r="B12770"/>
      <c r="C12770" s="27"/>
      <c r="D12770" s="27"/>
    </row>
    <row r="12771" spans="1:4" ht="15" x14ac:dyDescent="0.25">
      <c r="A12771" s="27"/>
      <c r="B12771"/>
      <c r="C12771" s="27"/>
      <c r="D12771" s="27"/>
    </row>
    <row r="12772" spans="1:4" ht="15" x14ac:dyDescent="0.25">
      <c r="A12772" s="27"/>
      <c r="B12772"/>
      <c r="C12772" s="27"/>
      <c r="D12772" s="27"/>
    </row>
    <row r="12773" spans="1:4" ht="15" x14ac:dyDescent="0.25">
      <c r="A12773" s="27"/>
      <c r="B12773"/>
      <c r="C12773" s="27"/>
      <c r="D12773" s="27"/>
    </row>
    <row r="12774" spans="1:4" ht="15" x14ac:dyDescent="0.25">
      <c r="A12774" s="27"/>
      <c r="B12774"/>
      <c r="C12774" s="27"/>
      <c r="D12774" s="27"/>
    </row>
    <row r="12775" spans="1:4" ht="15" x14ac:dyDescent="0.25">
      <c r="A12775" s="27"/>
      <c r="B12775"/>
      <c r="C12775" s="27"/>
      <c r="D12775" s="27"/>
    </row>
    <row r="12776" spans="1:4" ht="15" x14ac:dyDescent="0.25">
      <c r="A12776" s="27"/>
      <c r="B12776"/>
      <c r="C12776" s="27"/>
      <c r="D12776" s="27"/>
    </row>
    <row r="12777" spans="1:4" ht="15" x14ac:dyDescent="0.25">
      <c r="A12777" s="27"/>
      <c r="B12777"/>
      <c r="C12777" s="27"/>
      <c r="D12777" s="27"/>
    </row>
    <row r="12778" spans="1:4" ht="15" x14ac:dyDescent="0.25">
      <c r="A12778" s="27"/>
      <c r="B12778"/>
      <c r="C12778" s="27"/>
      <c r="D12778" s="27"/>
    </row>
    <row r="12779" spans="1:4" ht="15" x14ac:dyDescent="0.25">
      <c r="A12779" s="27"/>
      <c r="B12779"/>
      <c r="C12779" s="27"/>
      <c r="D12779" s="27"/>
    </row>
    <row r="12780" spans="1:4" ht="15" x14ac:dyDescent="0.25">
      <c r="A12780" s="27"/>
      <c r="B12780"/>
      <c r="C12780" s="27"/>
      <c r="D12780" s="27"/>
    </row>
    <row r="12781" spans="1:4" ht="15" x14ac:dyDescent="0.25">
      <c r="A12781" s="27"/>
      <c r="B12781"/>
      <c r="C12781" s="27"/>
      <c r="D12781" s="27"/>
    </row>
    <row r="12782" spans="1:4" ht="15" x14ac:dyDescent="0.25">
      <c r="A12782" s="27"/>
      <c r="B12782"/>
      <c r="C12782" s="27"/>
      <c r="D12782" s="27"/>
    </row>
    <row r="12783" spans="1:4" ht="15" x14ac:dyDescent="0.25">
      <c r="A12783" s="27"/>
      <c r="B12783"/>
      <c r="C12783" s="27"/>
      <c r="D12783" s="27"/>
    </row>
    <row r="12784" spans="1:4" ht="15" x14ac:dyDescent="0.25">
      <c r="A12784" s="27"/>
      <c r="B12784"/>
      <c r="C12784" s="27"/>
      <c r="D12784" s="27"/>
    </row>
    <row r="12785" spans="1:4" ht="15" x14ac:dyDescent="0.25">
      <c r="A12785" s="27"/>
      <c r="B12785"/>
      <c r="C12785" s="27"/>
      <c r="D12785" s="27"/>
    </row>
    <row r="12786" spans="1:4" ht="15" x14ac:dyDescent="0.25">
      <c r="A12786" s="27"/>
      <c r="B12786"/>
      <c r="C12786" s="27"/>
      <c r="D12786" s="27"/>
    </row>
    <row r="12787" spans="1:4" ht="15" x14ac:dyDescent="0.25">
      <c r="A12787" s="27"/>
      <c r="B12787"/>
      <c r="C12787" s="27"/>
      <c r="D12787" s="27"/>
    </row>
    <row r="12788" spans="1:4" ht="15" x14ac:dyDescent="0.25">
      <c r="A12788" s="27"/>
      <c r="B12788"/>
      <c r="C12788" s="27"/>
      <c r="D12788" s="27"/>
    </row>
    <row r="12789" spans="1:4" ht="15" x14ac:dyDescent="0.25">
      <c r="A12789" s="27"/>
      <c r="B12789"/>
      <c r="C12789" s="27"/>
      <c r="D12789" s="27"/>
    </row>
    <row r="12790" spans="1:4" ht="15" x14ac:dyDescent="0.25">
      <c r="A12790" s="27"/>
      <c r="B12790"/>
      <c r="C12790" s="27"/>
      <c r="D12790" s="27"/>
    </row>
    <row r="12791" spans="1:4" ht="15" x14ac:dyDescent="0.25">
      <c r="A12791" s="27"/>
      <c r="B12791"/>
      <c r="C12791" s="27"/>
      <c r="D12791" s="27"/>
    </row>
    <row r="12792" spans="1:4" ht="15" x14ac:dyDescent="0.25">
      <c r="A12792" s="27"/>
      <c r="B12792"/>
      <c r="C12792" s="27"/>
      <c r="D12792" s="27"/>
    </row>
    <row r="12793" spans="1:4" ht="15" x14ac:dyDescent="0.25">
      <c r="A12793" s="27"/>
      <c r="B12793"/>
      <c r="C12793" s="27"/>
      <c r="D12793" s="27"/>
    </row>
    <row r="12794" spans="1:4" ht="15" x14ac:dyDescent="0.25">
      <c r="A12794" s="27"/>
      <c r="B12794"/>
      <c r="C12794" s="27"/>
      <c r="D12794" s="27"/>
    </row>
    <row r="12795" spans="1:4" ht="15" x14ac:dyDescent="0.25">
      <c r="A12795" s="27"/>
      <c r="B12795"/>
      <c r="C12795" s="27"/>
      <c r="D12795" s="27"/>
    </row>
    <row r="12796" spans="1:4" ht="15" x14ac:dyDescent="0.25">
      <c r="A12796" s="27"/>
      <c r="B12796"/>
      <c r="C12796" s="27"/>
      <c r="D12796" s="27"/>
    </row>
    <row r="12797" spans="1:4" ht="15" x14ac:dyDescent="0.25">
      <c r="A12797" s="27"/>
      <c r="B12797"/>
      <c r="C12797" s="27"/>
      <c r="D12797" s="27"/>
    </row>
    <row r="12798" spans="1:4" ht="15" x14ac:dyDescent="0.25">
      <c r="A12798" s="27"/>
      <c r="B12798"/>
      <c r="C12798" s="27"/>
      <c r="D12798" s="27"/>
    </row>
    <row r="12799" spans="1:4" ht="15" x14ac:dyDescent="0.25">
      <c r="A12799" s="27"/>
      <c r="B12799"/>
      <c r="C12799" s="27"/>
      <c r="D12799" s="27"/>
    </row>
    <row r="12800" spans="1:4" ht="15" x14ac:dyDescent="0.25">
      <c r="A12800" s="27"/>
      <c r="B12800"/>
      <c r="C12800" s="27"/>
      <c r="D12800" s="27"/>
    </row>
    <row r="12801" spans="1:4" ht="15" x14ac:dyDescent="0.25">
      <c r="A12801" s="27"/>
      <c r="B12801"/>
      <c r="C12801" s="27"/>
      <c r="D12801" s="27"/>
    </row>
    <row r="12802" spans="1:4" ht="15" x14ac:dyDescent="0.25">
      <c r="A12802" s="27"/>
      <c r="B12802"/>
      <c r="C12802" s="27"/>
      <c r="D12802" s="27"/>
    </row>
    <row r="12803" spans="1:4" ht="15" x14ac:dyDescent="0.25">
      <c r="A12803" s="27"/>
      <c r="B12803"/>
      <c r="C12803" s="27"/>
      <c r="D12803" s="27"/>
    </row>
    <row r="12804" spans="1:4" ht="15" x14ac:dyDescent="0.25">
      <c r="A12804" s="27"/>
      <c r="B12804"/>
      <c r="C12804" s="27"/>
      <c r="D12804" s="27"/>
    </row>
    <row r="12805" spans="1:4" ht="15" x14ac:dyDescent="0.25">
      <c r="A12805" s="27"/>
      <c r="B12805"/>
      <c r="C12805" s="27"/>
      <c r="D12805" s="27"/>
    </row>
    <row r="12806" spans="1:4" ht="15" x14ac:dyDescent="0.25">
      <c r="A12806" s="27"/>
      <c r="B12806"/>
      <c r="C12806" s="27"/>
      <c r="D12806" s="27"/>
    </row>
    <row r="12807" spans="1:4" ht="15" x14ac:dyDescent="0.25">
      <c r="A12807" s="27"/>
      <c r="B12807"/>
      <c r="C12807" s="27"/>
      <c r="D12807" s="27"/>
    </row>
    <row r="12808" spans="1:4" ht="15" x14ac:dyDescent="0.25">
      <c r="A12808" s="27"/>
      <c r="B12808"/>
      <c r="C12808" s="27"/>
      <c r="D12808" s="27"/>
    </row>
    <row r="12809" spans="1:4" ht="15" x14ac:dyDescent="0.25">
      <c r="A12809" s="27"/>
      <c r="B12809"/>
      <c r="C12809" s="27"/>
      <c r="D12809" s="27"/>
    </row>
    <row r="12810" spans="1:4" ht="15" x14ac:dyDescent="0.25">
      <c r="A12810" s="27"/>
      <c r="B12810"/>
      <c r="C12810" s="27"/>
      <c r="D12810" s="27"/>
    </row>
    <row r="12811" spans="1:4" ht="15" x14ac:dyDescent="0.25">
      <c r="A12811" s="27"/>
      <c r="B12811"/>
      <c r="C12811" s="27"/>
      <c r="D12811" s="27"/>
    </row>
    <row r="12812" spans="1:4" ht="15" x14ac:dyDescent="0.25">
      <c r="A12812" s="27"/>
      <c r="B12812"/>
      <c r="C12812" s="27"/>
      <c r="D12812" s="27"/>
    </row>
    <row r="12813" spans="1:4" ht="15" x14ac:dyDescent="0.25">
      <c r="A12813" s="27"/>
      <c r="B12813"/>
      <c r="C12813" s="27"/>
      <c r="D12813" s="27"/>
    </row>
    <row r="12814" spans="1:4" ht="15" x14ac:dyDescent="0.25">
      <c r="A12814" s="27"/>
      <c r="B12814"/>
      <c r="C12814" s="27"/>
      <c r="D12814" s="27"/>
    </row>
    <row r="12815" spans="1:4" ht="15" x14ac:dyDescent="0.25">
      <c r="A12815" s="27"/>
      <c r="B12815"/>
      <c r="C12815" s="27"/>
      <c r="D12815" s="27"/>
    </row>
    <row r="12816" spans="1:4" ht="15" x14ac:dyDescent="0.25">
      <c r="A12816" s="27"/>
      <c r="B12816"/>
      <c r="C12816" s="27"/>
      <c r="D12816" s="27"/>
    </row>
    <row r="12817" spans="1:4" ht="15" x14ac:dyDescent="0.25">
      <c r="A12817" s="27"/>
      <c r="B12817"/>
      <c r="C12817" s="27"/>
      <c r="D12817" s="27"/>
    </row>
    <row r="12818" spans="1:4" ht="15" x14ac:dyDescent="0.25">
      <c r="A12818" s="27"/>
      <c r="B12818"/>
      <c r="C12818" s="27"/>
      <c r="D12818" s="27"/>
    </row>
    <row r="12819" spans="1:4" ht="15" x14ac:dyDescent="0.25">
      <c r="A12819" s="27"/>
      <c r="B12819"/>
      <c r="C12819" s="27"/>
      <c r="D12819" s="27"/>
    </row>
    <row r="12820" spans="1:4" ht="15" x14ac:dyDescent="0.25">
      <c r="A12820" s="27"/>
      <c r="B12820"/>
      <c r="C12820" s="27"/>
      <c r="D12820" s="27"/>
    </row>
    <row r="12821" spans="1:4" ht="15" x14ac:dyDescent="0.25">
      <c r="A12821" s="27"/>
      <c r="B12821"/>
      <c r="C12821" s="27"/>
      <c r="D12821" s="27"/>
    </row>
    <row r="12822" spans="1:4" ht="15" x14ac:dyDescent="0.25">
      <c r="A12822" s="27"/>
      <c r="B12822"/>
      <c r="C12822" s="27"/>
      <c r="D12822" s="27"/>
    </row>
    <row r="12823" spans="1:4" ht="15" x14ac:dyDescent="0.25">
      <c r="A12823" s="27"/>
      <c r="B12823"/>
      <c r="C12823" s="27"/>
      <c r="D12823" s="27"/>
    </row>
    <row r="12824" spans="1:4" ht="15" x14ac:dyDescent="0.25">
      <c r="A12824" s="27"/>
      <c r="B12824"/>
      <c r="C12824" s="27"/>
      <c r="D12824" s="27"/>
    </row>
    <row r="12825" spans="1:4" ht="15" x14ac:dyDescent="0.25">
      <c r="A12825" s="27"/>
      <c r="B12825"/>
      <c r="C12825" s="27"/>
      <c r="D12825" s="27"/>
    </row>
    <row r="12826" spans="1:4" ht="15" x14ac:dyDescent="0.25">
      <c r="A12826" s="27"/>
      <c r="B12826"/>
      <c r="C12826" s="27"/>
      <c r="D12826" s="27"/>
    </row>
    <row r="12827" spans="1:4" ht="15" x14ac:dyDescent="0.25">
      <c r="A12827" s="27"/>
      <c r="B12827"/>
      <c r="C12827" s="27"/>
      <c r="D12827" s="27"/>
    </row>
    <row r="12828" spans="1:4" ht="15" x14ac:dyDescent="0.25">
      <c r="A12828" s="27"/>
      <c r="B12828"/>
      <c r="C12828" s="27"/>
      <c r="D12828" s="27"/>
    </row>
    <row r="12829" spans="1:4" ht="15" x14ac:dyDescent="0.25">
      <c r="A12829" s="27"/>
      <c r="B12829"/>
      <c r="C12829" s="27"/>
      <c r="D12829" s="27"/>
    </row>
    <row r="12830" spans="1:4" ht="15" x14ac:dyDescent="0.25">
      <c r="A12830" s="27"/>
      <c r="B12830"/>
      <c r="C12830" s="27"/>
      <c r="D12830" s="27"/>
    </row>
    <row r="12831" spans="1:4" ht="15" x14ac:dyDescent="0.25">
      <c r="A12831" s="27"/>
      <c r="B12831"/>
      <c r="C12831" s="27"/>
      <c r="D12831" s="27"/>
    </row>
    <row r="12832" spans="1:4" ht="15" x14ac:dyDescent="0.25">
      <c r="A12832" s="27"/>
      <c r="B12832"/>
      <c r="C12832" s="27"/>
      <c r="D12832" s="27"/>
    </row>
    <row r="12833" spans="1:4" ht="15" x14ac:dyDescent="0.25">
      <c r="A12833" s="27"/>
      <c r="B12833"/>
      <c r="C12833" s="27"/>
      <c r="D12833" s="27"/>
    </row>
    <row r="12834" spans="1:4" ht="15" x14ac:dyDescent="0.25">
      <c r="A12834" s="27"/>
      <c r="B12834"/>
      <c r="C12834" s="27"/>
      <c r="D12834" s="27"/>
    </row>
    <row r="12835" spans="1:4" ht="15" x14ac:dyDescent="0.25">
      <c r="A12835" s="27"/>
      <c r="B12835"/>
      <c r="C12835" s="27"/>
      <c r="D12835" s="27"/>
    </row>
    <row r="12836" spans="1:4" ht="15" x14ac:dyDescent="0.25">
      <c r="A12836" s="27"/>
      <c r="B12836"/>
      <c r="C12836" s="27"/>
      <c r="D12836" s="27"/>
    </row>
    <row r="12837" spans="1:4" ht="15" x14ac:dyDescent="0.25">
      <c r="A12837" s="27"/>
      <c r="B12837"/>
      <c r="C12837" s="27"/>
      <c r="D12837" s="27"/>
    </row>
    <row r="12838" spans="1:4" ht="15" x14ac:dyDescent="0.25">
      <c r="A12838" s="27"/>
      <c r="B12838"/>
      <c r="C12838" s="27"/>
      <c r="D12838" s="27"/>
    </row>
    <row r="12839" spans="1:4" ht="15" x14ac:dyDescent="0.25">
      <c r="A12839" s="27"/>
      <c r="B12839"/>
      <c r="C12839" s="27"/>
      <c r="D12839" s="27"/>
    </row>
    <row r="12840" spans="1:4" ht="15" x14ac:dyDescent="0.25">
      <c r="A12840" s="27"/>
      <c r="B12840"/>
      <c r="C12840" s="27"/>
      <c r="D12840" s="27"/>
    </row>
    <row r="12841" spans="1:4" ht="15" x14ac:dyDescent="0.25">
      <c r="A12841" s="27"/>
      <c r="B12841"/>
      <c r="C12841" s="27"/>
      <c r="D12841" s="27"/>
    </row>
    <row r="12842" spans="1:4" ht="15" x14ac:dyDescent="0.25">
      <c r="A12842" s="27"/>
      <c r="B12842"/>
      <c r="C12842" s="27"/>
      <c r="D12842" s="27"/>
    </row>
    <row r="12843" spans="1:4" ht="15" x14ac:dyDescent="0.25">
      <c r="A12843" s="27"/>
      <c r="B12843"/>
      <c r="C12843" s="27"/>
      <c r="D12843" s="27"/>
    </row>
    <row r="12844" spans="1:4" ht="15" x14ac:dyDescent="0.25">
      <c r="A12844" s="27"/>
      <c r="B12844"/>
      <c r="C12844" s="27"/>
      <c r="D12844" s="27"/>
    </row>
    <row r="12845" spans="1:4" ht="15" x14ac:dyDescent="0.25">
      <c r="A12845" s="27"/>
      <c r="B12845"/>
      <c r="C12845" s="27"/>
      <c r="D12845" s="27"/>
    </row>
    <row r="12846" spans="1:4" ht="15" x14ac:dyDescent="0.25">
      <c r="A12846" s="27"/>
      <c r="B12846"/>
      <c r="C12846" s="27"/>
      <c r="D12846" s="27"/>
    </row>
    <row r="12847" spans="1:4" ht="15" x14ac:dyDescent="0.25">
      <c r="A12847" s="27"/>
      <c r="B12847"/>
      <c r="C12847" s="27"/>
      <c r="D12847" s="27"/>
    </row>
    <row r="12848" spans="1:4" ht="15" x14ac:dyDescent="0.25">
      <c r="A12848" s="27"/>
      <c r="B12848"/>
      <c r="C12848" s="27"/>
      <c r="D12848" s="27"/>
    </row>
    <row r="12849" spans="1:4" ht="15" x14ac:dyDescent="0.25">
      <c r="A12849" s="27"/>
      <c r="B12849"/>
      <c r="C12849" s="27"/>
      <c r="D12849" s="27"/>
    </row>
    <row r="12850" spans="1:4" ht="15" x14ac:dyDescent="0.25">
      <c r="A12850" s="27"/>
      <c r="B12850"/>
      <c r="C12850" s="27"/>
      <c r="D12850" s="27"/>
    </row>
    <row r="12851" spans="1:4" ht="15" x14ac:dyDescent="0.25">
      <c r="A12851" s="27"/>
      <c r="B12851"/>
      <c r="C12851" s="27"/>
      <c r="D12851" s="27"/>
    </row>
    <row r="12852" spans="1:4" ht="15" x14ac:dyDescent="0.25">
      <c r="A12852" s="27"/>
      <c r="B12852"/>
      <c r="C12852" s="27"/>
      <c r="D12852" s="27"/>
    </row>
    <row r="12853" spans="1:4" ht="15" x14ac:dyDescent="0.25">
      <c r="A12853" s="27"/>
      <c r="B12853"/>
      <c r="C12853" s="27"/>
      <c r="D12853" s="27"/>
    </row>
    <row r="12854" spans="1:4" ht="15" x14ac:dyDescent="0.25">
      <c r="A12854" s="27"/>
      <c r="B12854"/>
      <c r="C12854" s="27"/>
      <c r="D12854" s="27"/>
    </row>
    <row r="12855" spans="1:4" ht="15" x14ac:dyDescent="0.25">
      <c r="A12855" s="27"/>
      <c r="B12855"/>
      <c r="C12855" s="27"/>
      <c r="D12855" s="27"/>
    </row>
    <row r="12856" spans="1:4" ht="15" x14ac:dyDescent="0.25">
      <c r="A12856" s="27"/>
      <c r="B12856"/>
      <c r="C12856" s="27"/>
      <c r="D12856" s="27"/>
    </row>
    <row r="12857" spans="1:4" ht="15" x14ac:dyDescent="0.25">
      <c r="A12857" s="27"/>
      <c r="B12857"/>
      <c r="C12857" s="27"/>
      <c r="D12857" s="27"/>
    </row>
    <row r="12858" spans="1:4" ht="15" x14ac:dyDescent="0.25">
      <c r="A12858" s="27"/>
      <c r="B12858"/>
      <c r="C12858" s="27"/>
      <c r="D12858" s="27"/>
    </row>
    <row r="12859" spans="1:4" ht="15" x14ac:dyDescent="0.25">
      <c r="A12859" s="27"/>
      <c r="B12859"/>
      <c r="C12859" s="27"/>
      <c r="D12859" s="27"/>
    </row>
    <row r="12860" spans="1:4" ht="15" x14ac:dyDescent="0.25">
      <c r="A12860" s="27"/>
      <c r="B12860"/>
      <c r="C12860" s="27"/>
      <c r="D12860" s="27"/>
    </row>
    <row r="12861" spans="1:4" ht="15" x14ac:dyDescent="0.25">
      <c r="A12861" s="27"/>
      <c r="B12861"/>
      <c r="C12861" s="27"/>
      <c r="D12861" s="27"/>
    </row>
    <row r="12862" spans="1:4" ht="15" x14ac:dyDescent="0.25">
      <c r="A12862" s="27"/>
      <c r="B12862"/>
      <c r="C12862" s="27"/>
      <c r="D12862" s="27"/>
    </row>
    <row r="12863" spans="1:4" ht="15" x14ac:dyDescent="0.25">
      <c r="A12863" s="27"/>
      <c r="B12863"/>
      <c r="C12863" s="27"/>
      <c r="D12863" s="27"/>
    </row>
    <row r="12864" spans="1:4" ht="15" x14ac:dyDescent="0.25">
      <c r="A12864" s="27"/>
      <c r="B12864"/>
      <c r="C12864" s="27"/>
      <c r="D12864" s="27"/>
    </row>
    <row r="12865" spans="1:4" ht="15" x14ac:dyDescent="0.25">
      <c r="A12865" s="27"/>
      <c r="B12865"/>
      <c r="C12865" s="27"/>
      <c r="D12865" s="27"/>
    </row>
    <row r="12866" spans="1:4" ht="15" x14ac:dyDescent="0.25">
      <c r="A12866" s="27"/>
      <c r="B12866"/>
      <c r="C12866" s="27"/>
      <c r="D12866" s="27"/>
    </row>
    <row r="12867" spans="1:4" ht="15" x14ac:dyDescent="0.25">
      <c r="A12867" s="27"/>
      <c r="B12867"/>
      <c r="C12867" s="27"/>
      <c r="D12867" s="27"/>
    </row>
    <row r="12868" spans="1:4" ht="15" x14ac:dyDescent="0.25">
      <c r="A12868" s="27"/>
      <c r="B12868"/>
      <c r="C12868" s="27"/>
      <c r="D12868" s="27"/>
    </row>
    <row r="12869" spans="1:4" ht="15" x14ac:dyDescent="0.25">
      <c r="A12869" s="27"/>
      <c r="B12869"/>
      <c r="C12869" s="27"/>
      <c r="D12869" s="27"/>
    </row>
    <row r="12870" spans="1:4" ht="15" x14ac:dyDescent="0.25">
      <c r="A12870" s="27"/>
      <c r="B12870"/>
      <c r="C12870" s="27"/>
      <c r="D12870" s="27"/>
    </row>
    <row r="12871" spans="1:4" ht="15" x14ac:dyDescent="0.25">
      <c r="A12871" s="27"/>
      <c r="B12871"/>
      <c r="C12871" s="27"/>
      <c r="D12871" s="27"/>
    </row>
    <row r="12872" spans="1:4" ht="15" x14ac:dyDescent="0.25">
      <c r="A12872" s="27"/>
      <c r="B12872"/>
      <c r="C12872" s="27"/>
      <c r="D12872" s="27"/>
    </row>
    <row r="12873" spans="1:4" ht="15" x14ac:dyDescent="0.25">
      <c r="A12873" s="27"/>
      <c r="B12873"/>
      <c r="C12873" s="27"/>
      <c r="D12873" s="27"/>
    </row>
    <row r="12874" spans="1:4" ht="15" x14ac:dyDescent="0.25">
      <c r="A12874" s="27"/>
      <c r="B12874"/>
      <c r="C12874" s="27"/>
      <c r="D12874" s="27"/>
    </row>
    <row r="12875" spans="1:4" ht="15" x14ac:dyDescent="0.25">
      <c r="A12875" s="27"/>
      <c r="B12875"/>
      <c r="C12875" s="27"/>
      <c r="D12875" s="27"/>
    </row>
    <row r="12876" spans="1:4" ht="15" x14ac:dyDescent="0.25">
      <c r="A12876" s="27"/>
      <c r="B12876"/>
      <c r="C12876" s="27"/>
      <c r="D12876" s="27"/>
    </row>
    <row r="12877" spans="1:4" ht="15" x14ac:dyDescent="0.25">
      <c r="A12877" s="27"/>
      <c r="B12877"/>
      <c r="C12877" s="27"/>
      <c r="D12877" s="27"/>
    </row>
    <row r="12878" spans="1:4" ht="15" x14ac:dyDescent="0.25">
      <c r="A12878" s="27"/>
      <c r="B12878"/>
      <c r="C12878" s="27"/>
      <c r="D12878" s="27"/>
    </row>
    <row r="12879" spans="1:4" ht="15" x14ac:dyDescent="0.25">
      <c r="A12879" s="27"/>
      <c r="B12879"/>
      <c r="C12879" s="27"/>
      <c r="D12879" s="27"/>
    </row>
    <row r="12880" spans="1:4" ht="15" x14ac:dyDescent="0.25">
      <c r="A12880" s="27"/>
      <c r="B12880"/>
      <c r="C12880" s="27"/>
      <c r="D12880" s="27"/>
    </row>
    <row r="12881" spans="1:4" ht="15" x14ac:dyDescent="0.25">
      <c r="A12881" s="27"/>
      <c r="B12881"/>
      <c r="C12881" s="27"/>
      <c r="D12881" s="27"/>
    </row>
    <row r="12882" spans="1:4" ht="15" x14ac:dyDescent="0.25">
      <c r="A12882" s="27"/>
      <c r="B12882"/>
      <c r="C12882" s="27"/>
      <c r="D12882" s="27"/>
    </row>
    <row r="12883" spans="1:4" ht="15" x14ac:dyDescent="0.25">
      <c r="A12883" s="27"/>
      <c r="B12883"/>
      <c r="C12883" s="27"/>
      <c r="D12883" s="27"/>
    </row>
    <row r="12884" spans="1:4" ht="15" x14ac:dyDescent="0.25">
      <c r="A12884" s="27"/>
      <c r="B12884"/>
      <c r="C12884" s="27"/>
      <c r="D12884" s="27"/>
    </row>
    <row r="12885" spans="1:4" ht="15" x14ac:dyDescent="0.25">
      <c r="A12885" s="27"/>
      <c r="B12885"/>
      <c r="C12885" s="27"/>
      <c r="D12885" s="27"/>
    </row>
    <row r="12886" spans="1:4" ht="15" x14ac:dyDescent="0.25">
      <c r="A12886" s="27"/>
      <c r="B12886"/>
      <c r="C12886" s="27"/>
      <c r="D12886" s="27"/>
    </row>
    <row r="12887" spans="1:4" ht="15" x14ac:dyDescent="0.25">
      <c r="A12887" s="27"/>
      <c r="B12887"/>
      <c r="C12887" s="27"/>
      <c r="D12887" s="27"/>
    </row>
    <row r="12888" spans="1:4" ht="15" x14ac:dyDescent="0.25">
      <c r="A12888" s="27"/>
      <c r="B12888"/>
      <c r="C12888" s="27"/>
      <c r="D12888" s="27"/>
    </row>
    <row r="12889" spans="1:4" ht="15" x14ac:dyDescent="0.25">
      <c r="A12889" s="27"/>
      <c r="B12889"/>
      <c r="C12889" s="27"/>
      <c r="D12889" s="27"/>
    </row>
    <row r="12890" spans="1:4" ht="15" x14ac:dyDescent="0.25">
      <c r="A12890" s="27"/>
      <c r="B12890"/>
      <c r="C12890" s="27"/>
      <c r="D12890" s="27"/>
    </row>
    <row r="12891" spans="1:4" ht="15" x14ac:dyDescent="0.25">
      <c r="A12891" s="27"/>
      <c r="B12891"/>
      <c r="C12891" s="27"/>
      <c r="D12891" s="27"/>
    </row>
    <row r="12892" spans="1:4" ht="15" x14ac:dyDescent="0.25">
      <c r="A12892" s="27"/>
      <c r="B12892"/>
      <c r="C12892" s="27"/>
      <c r="D12892" s="27"/>
    </row>
    <row r="12893" spans="1:4" ht="15" x14ac:dyDescent="0.25">
      <c r="A12893" s="27"/>
      <c r="B12893"/>
      <c r="C12893" s="27"/>
      <c r="D12893" s="27"/>
    </row>
    <row r="12894" spans="1:4" ht="15" x14ac:dyDescent="0.25">
      <c r="A12894" s="27"/>
      <c r="B12894"/>
      <c r="C12894" s="27"/>
      <c r="D12894" s="27"/>
    </row>
    <row r="12895" spans="1:4" ht="15" x14ac:dyDescent="0.25">
      <c r="A12895" s="27"/>
      <c r="B12895"/>
      <c r="C12895" s="27"/>
      <c r="D12895" s="27"/>
    </row>
    <row r="12896" spans="1:4" ht="15" x14ac:dyDescent="0.25">
      <c r="A12896" s="27"/>
      <c r="B12896"/>
      <c r="C12896" s="27"/>
      <c r="D12896" s="27"/>
    </row>
    <row r="12897" spans="1:4" ht="15" x14ac:dyDescent="0.25">
      <c r="A12897" s="27"/>
      <c r="B12897"/>
      <c r="C12897" s="27"/>
      <c r="D12897" s="27"/>
    </row>
    <row r="12898" spans="1:4" ht="15" x14ac:dyDescent="0.25">
      <c r="A12898" s="27"/>
      <c r="B12898"/>
      <c r="C12898" s="27"/>
      <c r="D12898" s="27"/>
    </row>
    <row r="12899" spans="1:4" ht="15" x14ac:dyDescent="0.25">
      <c r="A12899" s="27"/>
      <c r="B12899"/>
      <c r="C12899" s="27"/>
      <c r="D12899" s="27"/>
    </row>
    <row r="12900" spans="1:4" ht="15" x14ac:dyDescent="0.25">
      <c r="A12900" s="27"/>
      <c r="B12900"/>
      <c r="C12900" s="27"/>
      <c r="D12900" s="27"/>
    </row>
    <row r="12901" spans="1:4" ht="15" x14ac:dyDescent="0.25">
      <c r="A12901" s="27"/>
      <c r="B12901"/>
      <c r="C12901" s="27"/>
      <c r="D12901" s="27"/>
    </row>
    <row r="12902" spans="1:4" ht="15" x14ac:dyDescent="0.25">
      <c r="A12902" s="27"/>
      <c r="B12902"/>
      <c r="C12902" s="27"/>
      <c r="D12902" s="27"/>
    </row>
    <row r="12903" spans="1:4" ht="15" x14ac:dyDescent="0.25">
      <c r="A12903" s="27"/>
      <c r="B12903"/>
      <c r="C12903" s="27"/>
      <c r="D12903" s="27"/>
    </row>
    <row r="12904" spans="1:4" ht="15" x14ac:dyDescent="0.25">
      <c r="A12904" s="27"/>
      <c r="B12904"/>
      <c r="C12904" s="27"/>
      <c r="D12904" s="27"/>
    </row>
    <row r="12905" spans="1:4" ht="15" x14ac:dyDescent="0.25">
      <c r="A12905" s="27"/>
      <c r="B12905"/>
      <c r="C12905" s="27"/>
      <c r="D12905" s="27"/>
    </row>
    <row r="12906" spans="1:4" ht="15" x14ac:dyDescent="0.25">
      <c r="A12906" s="27"/>
      <c r="B12906"/>
      <c r="C12906" s="27"/>
      <c r="D12906" s="27"/>
    </row>
    <row r="12907" spans="1:4" ht="15" x14ac:dyDescent="0.25">
      <c r="A12907" s="27"/>
      <c r="B12907"/>
      <c r="C12907" s="27"/>
      <c r="D12907" s="27"/>
    </row>
    <row r="12908" spans="1:4" ht="15" x14ac:dyDescent="0.25">
      <c r="A12908" s="27"/>
      <c r="B12908"/>
      <c r="C12908" s="27"/>
      <c r="D12908" s="27"/>
    </row>
    <row r="12909" spans="1:4" ht="15" x14ac:dyDescent="0.25">
      <c r="A12909" s="27"/>
      <c r="B12909"/>
      <c r="C12909" s="27"/>
      <c r="D12909" s="27"/>
    </row>
    <row r="12910" spans="1:4" ht="15" x14ac:dyDescent="0.25">
      <c r="A12910" s="27"/>
      <c r="B12910"/>
      <c r="C12910" s="27"/>
      <c r="D12910" s="27"/>
    </row>
    <row r="12911" spans="1:4" ht="15" x14ac:dyDescent="0.25">
      <c r="A12911" s="27"/>
      <c r="B12911"/>
      <c r="C12911" s="27"/>
      <c r="D12911" s="27"/>
    </row>
    <row r="12912" spans="1:4" ht="15" x14ac:dyDescent="0.25">
      <c r="A12912" s="27"/>
      <c r="B12912"/>
      <c r="C12912" s="27"/>
      <c r="D12912" s="27"/>
    </row>
    <row r="12913" spans="1:4" ht="15" x14ac:dyDescent="0.25">
      <c r="A12913" s="27"/>
      <c r="B12913"/>
      <c r="C12913" s="27"/>
      <c r="D12913" s="27"/>
    </row>
    <row r="12914" spans="1:4" ht="15" x14ac:dyDescent="0.25">
      <c r="A12914" s="27"/>
      <c r="B12914"/>
      <c r="C12914" s="27"/>
      <c r="D12914" s="27"/>
    </row>
    <row r="12915" spans="1:4" ht="15" x14ac:dyDescent="0.25">
      <c r="A12915" s="27"/>
      <c r="B12915"/>
      <c r="C12915" s="27"/>
      <c r="D12915" s="27"/>
    </row>
    <row r="12916" spans="1:4" ht="15" x14ac:dyDescent="0.25">
      <c r="A12916" s="27"/>
      <c r="B12916"/>
      <c r="C12916" s="27"/>
      <c r="D12916" s="27"/>
    </row>
    <row r="12917" spans="1:4" ht="15" x14ac:dyDescent="0.25">
      <c r="A12917" s="27"/>
      <c r="B12917"/>
      <c r="C12917" s="27"/>
      <c r="D12917" s="27"/>
    </row>
    <row r="12918" spans="1:4" ht="15" x14ac:dyDescent="0.25">
      <c r="A12918" s="27"/>
      <c r="B12918"/>
      <c r="C12918" s="27"/>
      <c r="D12918" s="27"/>
    </row>
    <row r="12919" spans="1:4" ht="15" x14ac:dyDescent="0.25">
      <c r="A12919" s="27"/>
      <c r="B12919"/>
      <c r="C12919" s="27"/>
      <c r="D12919" s="27"/>
    </row>
    <row r="12920" spans="1:4" ht="15" x14ac:dyDescent="0.25">
      <c r="A12920" s="27"/>
      <c r="B12920"/>
      <c r="C12920" s="27"/>
      <c r="D12920" s="27"/>
    </row>
    <row r="12921" spans="1:4" ht="15" x14ac:dyDescent="0.25">
      <c r="A12921" s="27"/>
      <c r="B12921"/>
      <c r="C12921" s="27"/>
      <c r="D12921" s="27"/>
    </row>
    <row r="12922" spans="1:4" ht="15" x14ac:dyDescent="0.25">
      <c r="A12922" s="27"/>
      <c r="B12922"/>
      <c r="C12922" s="27"/>
      <c r="D12922" s="27"/>
    </row>
    <row r="12923" spans="1:4" ht="15" x14ac:dyDescent="0.25">
      <c r="A12923" s="27"/>
      <c r="B12923"/>
      <c r="C12923" s="27"/>
      <c r="D12923" s="27"/>
    </row>
    <row r="12924" spans="1:4" ht="15" x14ac:dyDescent="0.25">
      <c r="A12924" s="27"/>
      <c r="B12924"/>
      <c r="C12924" s="27"/>
      <c r="D12924" s="27"/>
    </row>
    <row r="12925" spans="1:4" ht="15" x14ac:dyDescent="0.25">
      <c r="A12925" s="27"/>
      <c r="B12925"/>
      <c r="C12925" s="27"/>
      <c r="D12925" s="27"/>
    </row>
    <row r="12926" spans="1:4" ht="15" x14ac:dyDescent="0.25">
      <c r="A12926" s="27"/>
      <c r="B12926"/>
      <c r="C12926" s="27"/>
      <c r="D12926" s="27"/>
    </row>
    <row r="12927" spans="1:4" ht="15" x14ac:dyDescent="0.25">
      <c r="A12927" s="27"/>
      <c r="B12927"/>
      <c r="C12927" s="27"/>
      <c r="D12927" s="27"/>
    </row>
    <row r="12928" spans="1:4" ht="15" x14ac:dyDescent="0.25">
      <c r="A12928" s="27"/>
      <c r="B12928"/>
      <c r="C12928" s="27"/>
      <c r="D12928" s="27"/>
    </row>
    <row r="12929" spans="1:4" ht="15" x14ac:dyDescent="0.25">
      <c r="A12929" s="27"/>
      <c r="B12929"/>
      <c r="C12929" s="27"/>
      <c r="D12929" s="27"/>
    </row>
    <row r="12930" spans="1:4" ht="15" x14ac:dyDescent="0.25">
      <c r="A12930" s="27"/>
      <c r="B12930"/>
      <c r="C12930" s="27"/>
      <c r="D12930" s="27"/>
    </row>
    <row r="12931" spans="1:4" ht="15" x14ac:dyDescent="0.25">
      <c r="A12931" s="27"/>
      <c r="B12931"/>
      <c r="C12931" s="27"/>
      <c r="D12931" s="27"/>
    </row>
    <row r="12932" spans="1:4" ht="15" x14ac:dyDescent="0.25">
      <c r="A12932" s="27"/>
      <c r="B12932"/>
      <c r="C12932" s="27"/>
      <c r="D12932" s="27"/>
    </row>
    <row r="12933" spans="1:4" ht="15" x14ac:dyDescent="0.25">
      <c r="A12933" s="27"/>
      <c r="B12933"/>
      <c r="C12933" s="27"/>
      <c r="D12933" s="27"/>
    </row>
    <row r="12934" spans="1:4" ht="15" x14ac:dyDescent="0.25">
      <c r="A12934" s="27"/>
      <c r="B12934"/>
      <c r="C12934" s="27"/>
      <c r="D12934" s="27"/>
    </row>
    <row r="12935" spans="1:4" ht="15" x14ac:dyDescent="0.25">
      <c r="A12935" s="27"/>
      <c r="B12935"/>
      <c r="C12935" s="27"/>
      <c r="D12935" s="27"/>
    </row>
    <row r="12936" spans="1:4" ht="15" x14ac:dyDescent="0.25">
      <c r="A12936" s="27"/>
      <c r="B12936"/>
      <c r="C12936" s="27"/>
      <c r="D12936" s="27"/>
    </row>
    <row r="12937" spans="1:4" ht="15" x14ac:dyDescent="0.25">
      <c r="A12937" s="27"/>
      <c r="B12937"/>
      <c r="C12937" s="27"/>
      <c r="D12937" s="27"/>
    </row>
    <row r="12938" spans="1:4" ht="15" x14ac:dyDescent="0.25">
      <c r="A12938" s="27"/>
      <c r="B12938"/>
      <c r="C12938" s="27"/>
      <c r="D12938" s="27"/>
    </row>
    <row r="12939" spans="1:4" ht="15" x14ac:dyDescent="0.25">
      <c r="A12939" s="27"/>
      <c r="B12939"/>
      <c r="C12939" s="27"/>
      <c r="D12939" s="27"/>
    </row>
    <row r="12940" spans="1:4" ht="15" x14ac:dyDescent="0.25">
      <c r="A12940" s="27"/>
      <c r="B12940"/>
      <c r="C12940" s="27"/>
      <c r="D12940" s="27"/>
    </row>
    <row r="12941" spans="1:4" ht="15" x14ac:dyDescent="0.25">
      <c r="A12941" s="27"/>
      <c r="B12941"/>
      <c r="C12941" s="27"/>
      <c r="D12941" s="27"/>
    </row>
    <row r="12942" spans="1:4" ht="15" x14ac:dyDescent="0.25">
      <c r="A12942" s="27"/>
      <c r="B12942"/>
      <c r="C12942" s="27"/>
      <c r="D12942" s="27"/>
    </row>
    <row r="12943" spans="1:4" ht="15" x14ac:dyDescent="0.25">
      <c r="A12943" s="27"/>
      <c r="B12943"/>
      <c r="C12943" s="27"/>
      <c r="D12943" s="27"/>
    </row>
    <row r="12944" spans="1:4" ht="15" x14ac:dyDescent="0.25">
      <c r="A12944" s="27"/>
      <c r="B12944"/>
      <c r="C12944" s="27"/>
      <c r="D12944" s="27"/>
    </row>
    <row r="12945" spans="1:4" ht="15" x14ac:dyDescent="0.25">
      <c r="A12945" s="27"/>
      <c r="B12945"/>
      <c r="C12945" s="27"/>
      <c r="D12945" s="27"/>
    </row>
    <row r="12946" spans="1:4" ht="15" x14ac:dyDescent="0.25">
      <c r="A12946" s="27"/>
      <c r="B12946"/>
      <c r="C12946" s="27"/>
      <c r="D12946" s="27"/>
    </row>
    <row r="12947" spans="1:4" ht="15" x14ac:dyDescent="0.25">
      <c r="A12947" s="27"/>
      <c r="B12947"/>
      <c r="C12947" s="27"/>
      <c r="D12947" s="27"/>
    </row>
    <row r="12948" spans="1:4" ht="15" x14ac:dyDescent="0.25">
      <c r="A12948" s="27"/>
      <c r="B12948"/>
      <c r="C12948" s="27"/>
      <c r="D12948" s="27"/>
    </row>
    <row r="12949" spans="1:4" ht="15" x14ac:dyDescent="0.25">
      <c r="A12949" s="27"/>
      <c r="B12949"/>
      <c r="C12949" s="27"/>
      <c r="D12949" s="27"/>
    </row>
    <row r="12950" spans="1:4" ht="15" x14ac:dyDescent="0.25">
      <c r="A12950" s="27"/>
      <c r="B12950"/>
      <c r="C12950" s="27"/>
      <c r="D12950" s="27"/>
    </row>
    <row r="12951" spans="1:4" ht="15" x14ac:dyDescent="0.25">
      <c r="A12951" s="27"/>
      <c r="B12951"/>
      <c r="C12951" s="27"/>
      <c r="D12951" s="27"/>
    </row>
    <row r="12952" spans="1:4" ht="15" x14ac:dyDescent="0.25">
      <c r="A12952" s="27"/>
      <c r="B12952"/>
      <c r="C12952" s="27"/>
      <c r="D12952" s="27"/>
    </row>
    <row r="12953" spans="1:4" ht="15" x14ac:dyDescent="0.25">
      <c r="A12953" s="27"/>
      <c r="B12953"/>
      <c r="C12953" s="27"/>
      <c r="D12953" s="27"/>
    </row>
    <row r="12954" spans="1:4" ht="15" x14ac:dyDescent="0.25">
      <c r="A12954" s="27"/>
      <c r="B12954"/>
      <c r="C12954" s="27"/>
      <c r="D12954" s="27"/>
    </row>
    <row r="12955" spans="1:4" ht="15" x14ac:dyDescent="0.25">
      <c r="A12955" s="27"/>
      <c r="B12955"/>
      <c r="C12955" s="27"/>
      <c r="D12955" s="27"/>
    </row>
    <row r="12956" spans="1:4" ht="15" x14ac:dyDescent="0.25">
      <c r="A12956" s="27"/>
      <c r="B12956"/>
      <c r="C12956" s="27"/>
      <c r="D12956" s="27"/>
    </row>
    <row r="12957" spans="1:4" ht="15" x14ac:dyDescent="0.25">
      <c r="A12957" s="27"/>
      <c r="B12957"/>
      <c r="C12957" s="27"/>
      <c r="D12957" s="27"/>
    </row>
    <row r="12958" spans="1:4" ht="15" x14ac:dyDescent="0.25">
      <c r="A12958" s="27"/>
      <c r="B12958"/>
      <c r="C12958" s="27"/>
      <c r="D12958" s="27"/>
    </row>
    <row r="12959" spans="1:4" ht="15" x14ac:dyDescent="0.25">
      <c r="A12959" s="27"/>
      <c r="B12959"/>
      <c r="C12959" s="27"/>
      <c r="D12959" s="27"/>
    </row>
    <row r="12960" spans="1:4" ht="15" x14ac:dyDescent="0.25">
      <c r="A12960" s="27"/>
      <c r="B12960"/>
      <c r="C12960" s="27"/>
      <c r="D12960" s="27"/>
    </row>
    <row r="12961" spans="1:4" ht="15" x14ac:dyDescent="0.25">
      <c r="A12961" s="27"/>
      <c r="B12961"/>
      <c r="C12961" s="27"/>
      <c r="D12961" s="27"/>
    </row>
    <row r="12962" spans="1:4" ht="15" x14ac:dyDescent="0.25">
      <c r="A12962" s="27"/>
      <c r="B12962"/>
      <c r="C12962" s="27"/>
      <c r="D12962" s="27"/>
    </row>
    <row r="12963" spans="1:4" ht="15" x14ac:dyDescent="0.25">
      <c r="A12963" s="27"/>
      <c r="B12963"/>
      <c r="C12963" s="27"/>
      <c r="D12963" s="27"/>
    </row>
    <row r="12964" spans="1:4" ht="15" x14ac:dyDescent="0.25">
      <c r="A12964" s="27"/>
      <c r="B12964"/>
      <c r="C12964" s="27"/>
      <c r="D12964" s="27"/>
    </row>
    <row r="12965" spans="1:4" ht="15" x14ac:dyDescent="0.25">
      <c r="A12965" s="27"/>
      <c r="B12965"/>
      <c r="C12965" s="27"/>
      <c r="D12965" s="27"/>
    </row>
    <row r="12966" spans="1:4" ht="15" x14ac:dyDescent="0.25">
      <c r="A12966" s="27"/>
      <c r="B12966"/>
      <c r="C12966" s="27"/>
      <c r="D12966" s="27"/>
    </row>
    <row r="12967" spans="1:4" ht="15" x14ac:dyDescent="0.25">
      <c r="A12967" s="27"/>
      <c r="B12967"/>
      <c r="C12967" s="27"/>
      <c r="D12967" s="27"/>
    </row>
    <row r="12968" spans="1:4" ht="15" x14ac:dyDescent="0.25">
      <c r="A12968" s="27"/>
      <c r="B12968"/>
      <c r="C12968" s="27"/>
      <c r="D12968" s="27"/>
    </row>
    <row r="12969" spans="1:4" ht="15" x14ac:dyDescent="0.25">
      <c r="A12969" s="27"/>
      <c r="B12969"/>
      <c r="C12969" s="27"/>
      <c r="D12969" s="27"/>
    </row>
    <row r="12970" spans="1:4" ht="15" x14ac:dyDescent="0.25">
      <c r="A12970" s="27"/>
      <c r="B12970"/>
      <c r="C12970" s="27"/>
      <c r="D12970" s="27"/>
    </row>
    <row r="12971" spans="1:4" ht="15" x14ac:dyDescent="0.25">
      <c r="A12971" s="27"/>
      <c r="B12971"/>
      <c r="C12971" s="27"/>
      <c r="D12971" s="27"/>
    </row>
    <row r="12972" spans="1:4" ht="15" x14ac:dyDescent="0.25">
      <c r="A12972" s="27"/>
      <c r="B12972"/>
      <c r="C12972" s="27"/>
      <c r="D12972" s="27"/>
    </row>
    <row r="12973" spans="1:4" ht="15" x14ac:dyDescent="0.25">
      <c r="A12973" s="27"/>
      <c r="B12973"/>
      <c r="C12973" s="27"/>
      <c r="D12973" s="27"/>
    </row>
    <row r="12974" spans="1:4" ht="15" x14ac:dyDescent="0.25">
      <c r="A12974" s="27"/>
      <c r="B12974"/>
      <c r="C12974" s="27"/>
      <c r="D12974" s="27"/>
    </row>
    <row r="12975" spans="1:4" ht="15" x14ac:dyDescent="0.25">
      <c r="A12975" s="27"/>
      <c r="B12975"/>
      <c r="C12975" s="27"/>
      <c r="D12975" s="27"/>
    </row>
    <row r="12976" spans="1:4" ht="15" x14ac:dyDescent="0.25">
      <c r="A12976" s="27"/>
      <c r="B12976"/>
      <c r="C12976" s="27"/>
      <c r="D12976" s="27"/>
    </row>
    <row r="12977" spans="1:4" ht="15" x14ac:dyDescent="0.25">
      <c r="A12977" s="27"/>
      <c r="B12977"/>
      <c r="C12977" s="27"/>
      <c r="D12977" s="27"/>
    </row>
    <row r="12978" spans="1:4" ht="15" x14ac:dyDescent="0.25">
      <c r="A12978" s="27"/>
      <c r="B12978"/>
      <c r="C12978" s="27"/>
      <c r="D12978" s="27"/>
    </row>
    <row r="12979" spans="1:4" ht="15" x14ac:dyDescent="0.25">
      <c r="A12979" s="27"/>
      <c r="B12979"/>
      <c r="C12979" s="27"/>
      <c r="D12979" s="27"/>
    </row>
    <row r="12980" spans="1:4" ht="15" x14ac:dyDescent="0.25">
      <c r="A12980" s="27"/>
      <c r="B12980"/>
      <c r="C12980" s="27"/>
      <c r="D12980" s="27"/>
    </row>
    <row r="12981" spans="1:4" ht="15" x14ac:dyDescent="0.25">
      <c r="A12981" s="27"/>
      <c r="B12981"/>
      <c r="C12981" s="27"/>
      <c r="D12981" s="27"/>
    </row>
    <row r="12982" spans="1:4" ht="15" x14ac:dyDescent="0.25">
      <c r="A12982" s="27"/>
      <c r="B12982"/>
      <c r="C12982" s="27"/>
      <c r="D12982" s="27"/>
    </row>
    <row r="12983" spans="1:4" ht="15" x14ac:dyDescent="0.25">
      <c r="A12983" s="27"/>
      <c r="B12983"/>
      <c r="C12983" s="27"/>
      <c r="D12983" s="27"/>
    </row>
    <row r="12984" spans="1:4" ht="15" x14ac:dyDescent="0.25">
      <c r="A12984" s="27"/>
      <c r="B12984"/>
      <c r="C12984" s="27"/>
      <c r="D12984" s="27"/>
    </row>
    <row r="12985" spans="1:4" ht="15" x14ac:dyDescent="0.25">
      <c r="A12985" s="27"/>
      <c r="B12985"/>
      <c r="C12985" s="27"/>
      <c r="D12985" s="27"/>
    </row>
    <row r="12986" spans="1:4" ht="15" x14ac:dyDescent="0.25">
      <c r="A12986" s="27"/>
      <c r="B12986"/>
      <c r="C12986" s="27"/>
      <c r="D12986" s="27"/>
    </row>
    <row r="12987" spans="1:4" ht="15" x14ac:dyDescent="0.25">
      <c r="A12987" s="27"/>
      <c r="B12987"/>
      <c r="C12987" s="27"/>
      <c r="D12987" s="27"/>
    </row>
    <row r="12988" spans="1:4" ht="15" x14ac:dyDescent="0.25">
      <c r="A12988" s="27"/>
      <c r="B12988"/>
      <c r="C12988" s="27"/>
      <c r="D12988" s="27"/>
    </row>
    <row r="12989" spans="1:4" ht="15" x14ac:dyDescent="0.25">
      <c r="A12989" s="27"/>
      <c r="B12989"/>
      <c r="C12989" s="27"/>
      <c r="D12989" s="27"/>
    </row>
    <row r="12990" spans="1:4" ht="15" x14ac:dyDescent="0.25">
      <c r="A12990" s="27"/>
      <c r="B12990"/>
      <c r="C12990" s="27"/>
      <c r="D12990" s="27"/>
    </row>
    <row r="12991" spans="1:4" ht="15" x14ac:dyDescent="0.25">
      <c r="A12991" s="27"/>
      <c r="B12991"/>
      <c r="C12991" s="27"/>
      <c r="D12991" s="27"/>
    </row>
    <row r="12992" spans="1:4" ht="15" x14ac:dyDescent="0.25">
      <c r="A12992" s="27"/>
      <c r="B12992"/>
      <c r="C12992" s="27"/>
      <c r="D12992" s="27"/>
    </row>
    <row r="12993" spans="1:4" ht="15" x14ac:dyDescent="0.25">
      <c r="A12993" s="27"/>
      <c r="B12993"/>
      <c r="C12993" s="27"/>
      <c r="D12993" s="27"/>
    </row>
    <row r="12994" spans="1:4" ht="15" x14ac:dyDescent="0.25">
      <c r="A12994" s="27"/>
      <c r="B12994"/>
      <c r="C12994" s="27"/>
      <c r="D12994" s="27"/>
    </row>
    <row r="12995" spans="1:4" ht="15" x14ac:dyDescent="0.25">
      <c r="A12995" s="27"/>
      <c r="B12995"/>
      <c r="C12995" s="27"/>
      <c r="D12995" s="27"/>
    </row>
    <row r="12996" spans="1:4" ht="15" x14ac:dyDescent="0.25">
      <c r="A12996" s="27"/>
      <c r="B12996"/>
      <c r="C12996" s="27"/>
      <c r="D12996" s="27"/>
    </row>
    <row r="12997" spans="1:4" ht="15" x14ac:dyDescent="0.25">
      <c r="A12997" s="27"/>
      <c r="B12997"/>
      <c r="C12997" s="27"/>
      <c r="D12997" s="27"/>
    </row>
    <row r="12998" spans="1:4" ht="15" x14ac:dyDescent="0.25">
      <c r="A12998" s="27"/>
      <c r="B12998"/>
      <c r="C12998" s="27"/>
      <c r="D12998" s="27"/>
    </row>
    <row r="12999" spans="1:4" ht="15" x14ac:dyDescent="0.25">
      <c r="A12999" s="27"/>
      <c r="B12999"/>
      <c r="C12999" s="27"/>
      <c r="D12999" s="27"/>
    </row>
    <row r="13000" spans="1:4" ht="15" x14ac:dyDescent="0.25">
      <c r="A13000" s="27"/>
      <c r="B13000"/>
      <c r="C13000" s="27"/>
      <c r="D13000" s="27"/>
    </row>
    <row r="13001" spans="1:4" ht="15" x14ac:dyDescent="0.25">
      <c r="A13001" s="27"/>
      <c r="B13001"/>
      <c r="C13001" s="27"/>
      <c r="D13001" s="27"/>
    </row>
    <row r="13002" spans="1:4" ht="15" x14ac:dyDescent="0.25">
      <c r="A13002" s="27"/>
      <c r="B13002"/>
      <c r="C13002" s="27"/>
      <c r="D13002" s="27"/>
    </row>
    <row r="13003" spans="1:4" ht="15" x14ac:dyDescent="0.25">
      <c r="A13003" s="27"/>
      <c r="B13003"/>
      <c r="C13003" s="27"/>
      <c r="D13003" s="27"/>
    </row>
    <row r="13004" spans="1:4" ht="15" x14ac:dyDescent="0.25">
      <c r="A13004" s="27"/>
      <c r="B13004"/>
      <c r="C13004" s="27"/>
      <c r="D13004" s="27"/>
    </row>
    <row r="13005" spans="1:4" ht="15" x14ac:dyDescent="0.25">
      <c r="A13005" s="27"/>
      <c r="B13005"/>
      <c r="C13005" s="27"/>
      <c r="D13005" s="27"/>
    </row>
    <row r="13006" spans="1:4" ht="15" x14ac:dyDescent="0.25">
      <c r="A13006" s="27"/>
      <c r="B13006"/>
      <c r="C13006" s="27"/>
      <c r="D13006" s="27"/>
    </row>
    <row r="13007" spans="1:4" ht="15" x14ac:dyDescent="0.25">
      <c r="A13007" s="27"/>
      <c r="B13007"/>
      <c r="C13007" s="27"/>
      <c r="D13007" s="27"/>
    </row>
    <row r="13008" spans="1:4" ht="15" x14ac:dyDescent="0.25">
      <c r="A13008" s="27"/>
      <c r="B13008"/>
      <c r="C13008" s="27"/>
      <c r="D13008" s="27"/>
    </row>
    <row r="13009" spans="1:4" ht="15" x14ac:dyDescent="0.25">
      <c r="A13009" s="27"/>
      <c r="B13009"/>
      <c r="C13009" s="27"/>
      <c r="D13009" s="27"/>
    </row>
    <row r="13010" spans="1:4" ht="15" x14ac:dyDescent="0.25">
      <c r="A13010" s="27"/>
      <c r="B13010"/>
      <c r="C13010" s="27"/>
      <c r="D13010" s="27"/>
    </row>
    <row r="13011" spans="1:4" ht="15" x14ac:dyDescent="0.25">
      <c r="A13011" s="27"/>
      <c r="B13011"/>
      <c r="C13011" s="27"/>
      <c r="D13011" s="27"/>
    </row>
    <row r="13012" spans="1:4" ht="15" x14ac:dyDescent="0.25">
      <c r="A13012" s="27"/>
      <c r="B13012"/>
      <c r="C13012" s="27"/>
      <c r="D13012" s="27"/>
    </row>
    <row r="13013" spans="1:4" ht="15" x14ac:dyDescent="0.25">
      <c r="A13013" s="27"/>
      <c r="B13013"/>
      <c r="C13013" s="27"/>
      <c r="D13013" s="27"/>
    </row>
    <row r="13014" spans="1:4" ht="15" x14ac:dyDescent="0.25">
      <c r="A13014" s="27"/>
      <c r="B13014"/>
      <c r="C13014" s="27"/>
      <c r="D13014" s="27"/>
    </row>
    <row r="13015" spans="1:4" ht="15" x14ac:dyDescent="0.25">
      <c r="A13015" s="27"/>
      <c r="B13015"/>
      <c r="C13015" s="27"/>
      <c r="D13015" s="27"/>
    </row>
    <row r="13016" spans="1:4" ht="15" x14ac:dyDescent="0.25">
      <c r="A13016" s="27"/>
      <c r="B13016"/>
      <c r="C13016" s="27"/>
      <c r="D13016" s="27"/>
    </row>
    <row r="13017" spans="1:4" ht="15" x14ac:dyDescent="0.25">
      <c r="A13017" s="27"/>
      <c r="B13017"/>
      <c r="C13017" s="27"/>
      <c r="D13017" s="27"/>
    </row>
    <row r="13018" spans="1:4" ht="15" x14ac:dyDescent="0.25">
      <c r="A13018" s="27"/>
      <c r="B13018"/>
      <c r="C13018" s="27"/>
      <c r="D13018" s="27"/>
    </row>
    <row r="13019" spans="1:4" ht="15" x14ac:dyDescent="0.25">
      <c r="A13019" s="27"/>
      <c r="B13019"/>
      <c r="C13019" s="27"/>
      <c r="D13019" s="27"/>
    </row>
    <row r="13020" spans="1:4" ht="15" x14ac:dyDescent="0.25">
      <c r="A13020" s="27"/>
      <c r="B13020"/>
      <c r="C13020" s="27"/>
      <c r="D13020" s="27"/>
    </row>
    <row r="13021" spans="1:4" ht="15" x14ac:dyDescent="0.25">
      <c r="A13021" s="27"/>
      <c r="B13021"/>
      <c r="C13021" s="27"/>
      <c r="D13021" s="27"/>
    </row>
    <row r="13022" spans="1:4" ht="15" x14ac:dyDescent="0.25">
      <c r="A13022" s="27"/>
      <c r="B13022"/>
      <c r="C13022" s="27"/>
      <c r="D13022" s="27"/>
    </row>
    <row r="13023" spans="1:4" ht="15" x14ac:dyDescent="0.25">
      <c r="A13023" s="27"/>
      <c r="B13023"/>
      <c r="C13023" s="27"/>
      <c r="D13023" s="27"/>
    </row>
    <row r="13024" spans="1:4" ht="15" x14ac:dyDescent="0.25">
      <c r="A13024" s="27"/>
      <c r="B13024"/>
      <c r="C13024" s="27"/>
      <c r="D13024" s="27"/>
    </row>
    <row r="13025" spans="1:4" ht="15" x14ac:dyDescent="0.25">
      <c r="A13025" s="27"/>
      <c r="B13025"/>
      <c r="C13025" s="27"/>
      <c r="D13025" s="27"/>
    </row>
    <row r="13026" spans="1:4" ht="15" x14ac:dyDescent="0.25">
      <c r="A13026" s="27"/>
      <c r="B13026"/>
      <c r="C13026" s="27"/>
      <c r="D13026" s="27"/>
    </row>
    <row r="13027" spans="1:4" ht="15" x14ac:dyDescent="0.25">
      <c r="A13027" s="27"/>
      <c r="B13027"/>
      <c r="C13027" s="27"/>
      <c r="D13027" s="27"/>
    </row>
    <row r="13028" spans="1:4" ht="15" x14ac:dyDescent="0.25">
      <c r="A13028" s="27"/>
      <c r="B13028"/>
      <c r="C13028" s="27"/>
      <c r="D13028" s="27"/>
    </row>
    <row r="13029" spans="1:4" ht="15" x14ac:dyDescent="0.25">
      <c r="A13029" s="27"/>
      <c r="B13029"/>
      <c r="C13029" s="27"/>
      <c r="D13029" s="27"/>
    </row>
    <row r="13030" spans="1:4" ht="15" x14ac:dyDescent="0.25">
      <c r="A13030" s="27"/>
      <c r="B13030"/>
      <c r="C13030" s="27"/>
      <c r="D13030" s="27"/>
    </row>
    <row r="13031" spans="1:4" ht="15" x14ac:dyDescent="0.25">
      <c r="A13031" s="27"/>
      <c r="B13031"/>
      <c r="C13031" s="27"/>
      <c r="D13031" s="27"/>
    </row>
    <row r="13032" spans="1:4" ht="15" x14ac:dyDescent="0.25">
      <c r="A13032" s="27"/>
      <c r="B13032"/>
      <c r="C13032" s="27"/>
      <c r="D13032" s="27"/>
    </row>
    <row r="13033" spans="1:4" ht="15" x14ac:dyDescent="0.25">
      <c r="A13033" s="27"/>
      <c r="B13033"/>
      <c r="C13033" s="27"/>
      <c r="D13033" s="27"/>
    </row>
    <row r="13034" spans="1:4" ht="15" x14ac:dyDescent="0.25">
      <c r="A13034" s="27"/>
      <c r="B13034"/>
      <c r="C13034" s="27"/>
      <c r="D13034" s="27"/>
    </row>
    <row r="13035" spans="1:4" ht="15" x14ac:dyDescent="0.25">
      <c r="A13035" s="27"/>
      <c r="B13035"/>
      <c r="C13035" s="27"/>
      <c r="D13035" s="27"/>
    </row>
    <row r="13036" spans="1:4" ht="15" x14ac:dyDescent="0.25">
      <c r="A13036" s="27"/>
      <c r="B13036"/>
      <c r="C13036" s="27"/>
      <c r="D13036" s="272"/>
    </row>
    <row r="13037" spans="1:4" ht="15" x14ac:dyDescent="0.25">
      <c r="A13037" s="27"/>
      <c r="B13037"/>
      <c r="C13037" s="27"/>
      <c r="D13037" s="272"/>
    </row>
    <row r="13038" spans="1:4" ht="15" x14ac:dyDescent="0.25">
      <c r="A13038" s="27"/>
      <c r="B13038"/>
      <c r="C13038" s="27"/>
      <c r="D13038" s="272"/>
    </row>
    <row r="13039" spans="1:4" ht="15" x14ac:dyDescent="0.25">
      <c r="A13039" s="27"/>
      <c r="B13039"/>
      <c r="C13039" s="27"/>
      <c r="D13039" s="272"/>
    </row>
    <row r="13040" spans="1:4" ht="15" x14ac:dyDescent="0.25">
      <c r="A13040" s="27"/>
      <c r="B13040"/>
      <c r="C13040" s="27"/>
      <c r="D13040" s="27"/>
    </row>
    <row r="13041" spans="1:4" ht="15" x14ac:dyDescent="0.25">
      <c r="A13041" s="27"/>
      <c r="B13041"/>
      <c r="C13041" s="27"/>
      <c r="D13041" s="27"/>
    </row>
    <row r="13042" spans="1:4" ht="15" x14ac:dyDescent="0.25">
      <c r="A13042" s="27"/>
      <c r="B13042"/>
      <c r="C13042" s="27"/>
      <c r="D13042" s="27"/>
    </row>
    <row r="13043" spans="1:4" ht="15" x14ac:dyDescent="0.25">
      <c r="A13043" s="27"/>
      <c r="B13043"/>
      <c r="C13043" s="27"/>
      <c r="D13043" s="27"/>
    </row>
    <row r="13044" spans="1:4" ht="15" x14ac:dyDescent="0.25">
      <c r="A13044" s="27"/>
      <c r="B13044"/>
      <c r="C13044" s="27"/>
      <c r="D13044" s="27"/>
    </row>
    <row r="13045" spans="1:4" ht="15" x14ac:dyDescent="0.25">
      <c r="A13045" s="27"/>
      <c r="B13045"/>
      <c r="C13045" s="27"/>
      <c r="D13045" s="27"/>
    </row>
    <row r="13046" spans="1:4" ht="15" x14ac:dyDescent="0.25">
      <c r="A13046" s="27"/>
      <c r="B13046"/>
      <c r="C13046" s="27"/>
      <c r="D13046" s="27"/>
    </row>
    <row r="13047" spans="1:4" ht="15" x14ac:dyDescent="0.25">
      <c r="A13047" s="27"/>
      <c r="B13047"/>
      <c r="C13047" s="27"/>
      <c r="D13047" s="27"/>
    </row>
    <row r="13048" spans="1:4" ht="15" x14ac:dyDescent="0.25">
      <c r="A13048" s="27"/>
      <c r="B13048"/>
      <c r="C13048" s="27"/>
      <c r="D13048" s="27"/>
    </row>
    <row r="13049" spans="1:4" ht="15" x14ac:dyDescent="0.25">
      <c r="A13049" s="27"/>
      <c r="B13049"/>
      <c r="C13049" s="27"/>
      <c r="D13049" s="27"/>
    </row>
    <row r="13050" spans="1:4" ht="15" x14ac:dyDescent="0.25">
      <c r="A13050" s="27"/>
      <c r="B13050"/>
      <c r="C13050" s="27"/>
      <c r="D13050" s="27"/>
    </row>
    <row r="13051" spans="1:4" ht="15" x14ac:dyDescent="0.25">
      <c r="A13051" s="27"/>
      <c r="B13051"/>
      <c r="C13051" s="27"/>
      <c r="D13051" s="27"/>
    </row>
    <row r="13052" spans="1:4" ht="15" x14ac:dyDescent="0.25">
      <c r="A13052" s="27"/>
      <c r="B13052"/>
      <c r="C13052" s="27"/>
      <c r="D13052" s="27"/>
    </row>
    <row r="13053" spans="1:4" ht="15" x14ac:dyDescent="0.25">
      <c r="A13053" s="27"/>
      <c r="B13053"/>
      <c r="C13053" s="27"/>
      <c r="D13053" s="27"/>
    </row>
    <row r="13054" spans="1:4" ht="15" x14ac:dyDescent="0.25">
      <c r="A13054" s="27"/>
      <c r="B13054"/>
      <c r="C13054" s="27"/>
      <c r="D13054" s="27"/>
    </row>
    <row r="13055" spans="1:4" ht="15" x14ac:dyDescent="0.25">
      <c r="A13055" s="27"/>
      <c r="B13055"/>
      <c r="C13055" s="27"/>
      <c r="D13055" s="27"/>
    </row>
    <row r="13056" spans="1:4" ht="15" x14ac:dyDescent="0.25">
      <c r="A13056" s="27"/>
      <c r="B13056"/>
      <c r="C13056" s="27"/>
      <c r="D13056" s="27"/>
    </row>
    <row r="13057" spans="1:4" ht="15" x14ac:dyDescent="0.25">
      <c r="A13057" s="27"/>
      <c r="B13057"/>
      <c r="C13057" s="27"/>
      <c r="D13057" s="27"/>
    </row>
    <row r="13058" spans="1:4" ht="15" x14ac:dyDescent="0.25">
      <c r="A13058" s="27"/>
      <c r="B13058"/>
      <c r="C13058" s="27"/>
      <c r="D13058" s="272"/>
    </row>
    <row r="13059" spans="1:4" ht="15" x14ac:dyDescent="0.25">
      <c r="A13059" s="27"/>
      <c r="B13059"/>
      <c r="C13059" s="27"/>
      <c r="D13059" s="27"/>
    </row>
    <row r="13060" spans="1:4" ht="15" x14ac:dyDescent="0.25">
      <c r="A13060" s="27"/>
      <c r="B13060"/>
      <c r="C13060" s="27"/>
      <c r="D13060" s="27"/>
    </row>
    <row r="13061" spans="1:4" ht="15" x14ac:dyDescent="0.25">
      <c r="A13061" s="27"/>
      <c r="B13061"/>
      <c r="C13061" s="27"/>
      <c r="D13061" s="272"/>
    </row>
    <row r="13062" spans="1:4" ht="15" x14ac:dyDescent="0.25">
      <c r="A13062" s="27"/>
      <c r="B13062"/>
      <c r="C13062" s="27"/>
      <c r="D13062" s="27"/>
    </row>
    <row r="13063" spans="1:4" ht="15" x14ac:dyDescent="0.25">
      <c r="A13063" s="27"/>
      <c r="B13063"/>
      <c r="C13063" s="27"/>
      <c r="D13063" s="27"/>
    </row>
    <row r="13064" spans="1:4" ht="15" x14ac:dyDescent="0.25">
      <c r="A13064" s="27"/>
      <c r="B13064"/>
      <c r="C13064" s="27"/>
      <c r="D13064" s="27"/>
    </row>
    <row r="13065" spans="1:4" ht="15" x14ac:dyDescent="0.25">
      <c r="A13065" s="27"/>
      <c r="B13065"/>
      <c r="C13065" s="27"/>
      <c r="D13065" s="27"/>
    </row>
    <row r="13066" spans="1:4" ht="15" x14ac:dyDescent="0.25">
      <c r="A13066" s="27"/>
      <c r="B13066"/>
      <c r="C13066" s="27"/>
      <c r="D13066" s="27"/>
    </row>
    <row r="13067" spans="1:4" ht="15" x14ac:dyDescent="0.25">
      <c r="A13067" s="27"/>
      <c r="B13067"/>
      <c r="C13067" s="27"/>
      <c r="D13067" s="27"/>
    </row>
    <row r="13068" spans="1:4" ht="15" x14ac:dyDescent="0.25">
      <c r="A13068" s="27"/>
      <c r="B13068"/>
      <c r="C13068" s="27"/>
      <c r="D13068" s="27"/>
    </row>
    <row r="13069" spans="1:4" ht="15" x14ac:dyDescent="0.25">
      <c r="A13069" s="27"/>
      <c r="B13069"/>
      <c r="C13069" s="27"/>
      <c r="D13069" s="27"/>
    </row>
    <row r="13070" spans="1:4" ht="15" x14ac:dyDescent="0.25">
      <c r="A13070" s="27"/>
      <c r="B13070"/>
      <c r="C13070" s="27"/>
      <c r="D13070" s="27"/>
    </row>
    <row r="13071" spans="1:4" ht="15" x14ac:dyDescent="0.25">
      <c r="A13071" s="27"/>
      <c r="B13071"/>
      <c r="C13071" s="27"/>
      <c r="D13071" s="27"/>
    </row>
    <row r="13072" spans="1:4" ht="15" x14ac:dyDescent="0.25">
      <c r="A13072" s="27"/>
      <c r="B13072"/>
      <c r="C13072" s="27"/>
      <c r="D13072" s="27"/>
    </row>
    <row r="13073" spans="1:4" ht="15" x14ac:dyDescent="0.25">
      <c r="A13073" s="27"/>
      <c r="B13073"/>
      <c r="C13073" s="27"/>
      <c r="D13073" s="27"/>
    </row>
    <row r="13074" spans="1:4" ht="15" x14ac:dyDescent="0.25">
      <c r="A13074" s="27"/>
      <c r="B13074"/>
      <c r="C13074" s="27"/>
      <c r="D13074" s="27"/>
    </row>
    <row r="13075" spans="1:4" ht="15" x14ac:dyDescent="0.25">
      <c r="A13075" s="27"/>
      <c r="B13075"/>
      <c r="C13075" s="27"/>
      <c r="D13075" s="27"/>
    </row>
    <row r="13076" spans="1:4" ht="15" x14ac:dyDescent="0.25">
      <c r="A13076" s="27"/>
      <c r="B13076"/>
      <c r="C13076" s="27"/>
      <c r="D13076" s="27"/>
    </row>
    <row r="13077" spans="1:4" ht="15" x14ac:dyDescent="0.25">
      <c r="A13077" s="27"/>
      <c r="B13077"/>
      <c r="C13077" s="27"/>
      <c r="D13077" s="27"/>
    </row>
    <row r="13078" spans="1:4" ht="15" x14ac:dyDescent="0.25">
      <c r="A13078" s="27"/>
      <c r="B13078"/>
      <c r="C13078" s="27"/>
      <c r="D13078" s="27"/>
    </row>
    <row r="13079" spans="1:4" ht="15" x14ac:dyDescent="0.25">
      <c r="A13079" s="27"/>
      <c r="B13079"/>
      <c r="C13079" s="27"/>
      <c r="D13079" s="27"/>
    </row>
    <row r="13080" spans="1:4" ht="15" x14ac:dyDescent="0.25">
      <c r="A13080" s="27"/>
      <c r="B13080"/>
      <c r="C13080" s="27"/>
      <c r="D13080" s="27"/>
    </row>
    <row r="13081" spans="1:4" ht="15" x14ac:dyDescent="0.25">
      <c r="A13081" s="27"/>
      <c r="B13081"/>
      <c r="C13081" s="27"/>
      <c r="D13081" s="27"/>
    </row>
    <row r="13082" spans="1:4" ht="15" x14ac:dyDescent="0.25">
      <c r="A13082" s="27"/>
      <c r="B13082"/>
      <c r="C13082" s="27"/>
      <c r="D13082" s="27"/>
    </row>
    <row r="13083" spans="1:4" ht="15" x14ac:dyDescent="0.25">
      <c r="A13083" s="27"/>
      <c r="B13083"/>
      <c r="C13083" s="27"/>
      <c r="D13083" s="27"/>
    </row>
    <row r="13084" spans="1:4" ht="15" x14ac:dyDescent="0.25">
      <c r="A13084" s="27"/>
      <c r="B13084"/>
      <c r="C13084" s="27"/>
      <c r="D13084" s="27"/>
    </row>
    <row r="13085" spans="1:4" ht="15" x14ac:dyDescent="0.25">
      <c r="A13085" s="27"/>
      <c r="B13085"/>
      <c r="C13085" s="27"/>
      <c r="D13085" s="27"/>
    </row>
    <row r="13086" spans="1:4" ht="15" x14ac:dyDescent="0.25">
      <c r="A13086" s="27"/>
      <c r="B13086"/>
      <c r="C13086" s="27"/>
      <c r="D13086" s="27"/>
    </row>
    <row r="13087" spans="1:4" ht="15" x14ac:dyDescent="0.25">
      <c r="A13087" s="27"/>
      <c r="B13087"/>
      <c r="C13087" s="27"/>
      <c r="D13087" s="27"/>
    </row>
    <row r="13088" spans="1:4" ht="15" x14ac:dyDescent="0.25">
      <c r="A13088" s="27"/>
      <c r="B13088"/>
      <c r="C13088" s="27"/>
      <c r="D13088" s="27"/>
    </row>
    <row r="13089" spans="1:4" ht="15" x14ac:dyDescent="0.25">
      <c r="A13089" s="27"/>
      <c r="B13089"/>
      <c r="C13089" s="27"/>
      <c r="D13089" s="27"/>
    </row>
    <row r="13090" spans="1:4" ht="15" x14ac:dyDescent="0.25">
      <c r="A13090" s="27"/>
      <c r="B13090"/>
      <c r="C13090" s="27"/>
      <c r="D13090" s="27"/>
    </row>
    <row r="13091" spans="1:4" ht="15" x14ac:dyDescent="0.25">
      <c r="A13091" s="27"/>
      <c r="B13091"/>
      <c r="C13091" s="27"/>
      <c r="D13091" s="27"/>
    </row>
    <row r="13092" spans="1:4" ht="15" x14ac:dyDescent="0.25">
      <c r="A13092" s="27"/>
      <c r="B13092"/>
      <c r="C13092" s="27"/>
      <c r="D13092" s="27"/>
    </row>
    <row r="13093" spans="1:4" ht="15" x14ac:dyDescent="0.25">
      <c r="A13093" s="27"/>
      <c r="B13093"/>
      <c r="C13093" s="27"/>
      <c r="D13093" s="27"/>
    </row>
    <row r="13094" spans="1:4" ht="15" x14ac:dyDescent="0.25">
      <c r="A13094" s="27"/>
      <c r="B13094"/>
      <c r="C13094" s="27"/>
      <c r="D13094" s="27"/>
    </row>
    <row r="13095" spans="1:4" ht="15" x14ac:dyDescent="0.25">
      <c r="A13095" s="27"/>
      <c r="B13095"/>
      <c r="C13095" s="27"/>
      <c r="D13095" s="27"/>
    </row>
    <row r="13096" spans="1:4" ht="15" x14ac:dyDescent="0.25">
      <c r="A13096" s="27"/>
      <c r="B13096"/>
      <c r="C13096" s="27"/>
      <c r="D13096" s="27"/>
    </row>
    <row r="13097" spans="1:4" ht="15" x14ac:dyDescent="0.25">
      <c r="A13097" s="27"/>
      <c r="B13097"/>
      <c r="C13097" s="27"/>
      <c r="D13097" s="27"/>
    </row>
    <row r="13098" spans="1:4" ht="15" x14ac:dyDescent="0.25">
      <c r="A13098" s="27"/>
      <c r="B13098"/>
      <c r="C13098" s="27"/>
      <c r="D13098" s="27"/>
    </row>
    <row r="13099" spans="1:4" ht="15" x14ac:dyDescent="0.25">
      <c r="A13099" s="27"/>
      <c r="B13099"/>
      <c r="C13099" s="27"/>
      <c r="D13099" s="27"/>
    </row>
    <row r="13100" spans="1:4" ht="15" x14ac:dyDescent="0.25">
      <c r="A13100" s="27"/>
      <c r="B13100"/>
      <c r="C13100" s="27"/>
      <c r="D13100" s="27"/>
    </row>
    <row r="13101" spans="1:4" ht="15" x14ac:dyDescent="0.25">
      <c r="A13101" s="27"/>
      <c r="B13101"/>
      <c r="C13101" s="27"/>
      <c r="D13101" s="27"/>
    </row>
    <row r="13102" spans="1:4" ht="15" x14ac:dyDescent="0.25">
      <c r="A13102" s="27"/>
      <c r="B13102"/>
      <c r="C13102" s="27"/>
      <c r="D13102" s="27"/>
    </row>
    <row r="13103" spans="1:4" ht="15" x14ac:dyDescent="0.25">
      <c r="A13103" s="27"/>
      <c r="B13103"/>
      <c r="C13103" s="27"/>
      <c r="D13103" s="27"/>
    </row>
    <row r="13104" spans="1:4" ht="15" x14ac:dyDescent="0.25">
      <c r="A13104" s="27"/>
      <c r="B13104"/>
      <c r="C13104" s="27"/>
      <c r="D13104" s="27"/>
    </row>
    <row r="13105" spans="1:4" ht="15" x14ac:dyDescent="0.25">
      <c r="A13105" s="27"/>
      <c r="B13105"/>
      <c r="C13105" s="27"/>
      <c r="D13105" s="27"/>
    </row>
    <row r="13106" spans="1:4" ht="15" x14ac:dyDescent="0.25">
      <c r="A13106" s="27"/>
      <c r="B13106"/>
      <c r="C13106" s="27"/>
      <c r="D13106" s="27"/>
    </row>
    <row r="13107" spans="1:4" ht="15" x14ac:dyDescent="0.25">
      <c r="A13107" s="27"/>
      <c r="B13107"/>
      <c r="C13107" s="27"/>
      <c r="D13107" s="27"/>
    </row>
    <row r="13108" spans="1:4" ht="15" x14ac:dyDescent="0.25">
      <c r="A13108" s="27"/>
      <c r="B13108"/>
      <c r="C13108" s="27"/>
      <c r="D13108" s="272"/>
    </row>
    <row r="13109" spans="1:4" ht="15" x14ac:dyDescent="0.25">
      <c r="A13109" s="27"/>
      <c r="B13109"/>
      <c r="C13109" s="27"/>
      <c r="D13109" s="27"/>
    </row>
    <row r="13110" spans="1:4" ht="15" x14ac:dyDescent="0.25">
      <c r="A13110" s="27"/>
      <c r="B13110"/>
      <c r="C13110" s="27"/>
      <c r="D13110" s="272"/>
    </row>
    <row r="13111" spans="1:4" ht="15" x14ac:dyDescent="0.25">
      <c r="A13111" s="27"/>
      <c r="B13111"/>
      <c r="C13111" s="27"/>
      <c r="D13111" s="27"/>
    </row>
    <row r="13112" spans="1:4" ht="15" x14ac:dyDescent="0.25">
      <c r="A13112" s="27"/>
      <c r="B13112"/>
      <c r="C13112" s="27"/>
      <c r="D13112" s="27"/>
    </row>
    <row r="13113" spans="1:4" ht="15" x14ac:dyDescent="0.25">
      <c r="A13113" s="27"/>
      <c r="B13113"/>
      <c r="C13113" s="27"/>
      <c r="D13113" s="27"/>
    </row>
    <row r="13114" spans="1:4" ht="15" x14ac:dyDescent="0.25">
      <c r="A13114" s="27"/>
      <c r="B13114"/>
      <c r="C13114" s="27"/>
      <c r="D13114" s="27"/>
    </row>
    <row r="13115" spans="1:4" ht="15" x14ac:dyDescent="0.25">
      <c r="A13115" s="27"/>
      <c r="B13115"/>
      <c r="C13115" s="27"/>
      <c r="D13115" s="27"/>
    </row>
    <row r="13116" spans="1:4" ht="15" x14ac:dyDescent="0.25">
      <c r="A13116" s="27"/>
      <c r="B13116"/>
      <c r="C13116" s="27"/>
      <c r="D13116" s="27"/>
    </row>
    <row r="13117" spans="1:4" ht="15" x14ac:dyDescent="0.25">
      <c r="A13117" s="27"/>
      <c r="B13117"/>
      <c r="C13117" s="27"/>
      <c r="D13117" s="27"/>
    </row>
    <row r="13118" spans="1:4" ht="15" x14ac:dyDescent="0.25">
      <c r="A13118" s="27"/>
      <c r="B13118"/>
      <c r="C13118" s="27"/>
      <c r="D13118" s="272"/>
    </row>
    <row r="13119" spans="1:4" ht="15" x14ac:dyDescent="0.25">
      <c r="A13119" s="27"/>
      <c r="B13119"/>
      <c r="C13119" s="27"/>
      <c r="D13119" s="27"/>
    </row>
    <row r="13120" spans="1:4" ht="15" x14ac:dyDescent="0.25">
      <c r="A13120" s="27"/>
      <c r="B13120"/>
      <c r="C13120" s="27"/>
      <c r="D13120" s="27"/>
    </row>
    <row r="13121" spans="1:4" ht="15" x14ac:dyDescent="0.25">
      <c r="A13121" s="27"/>
      <c r="B13121"/>
      <c r="C13121" s="27"/>
      <c r="D13121" s="27"/>
    </row>
    <row r="13122" spans="1:4" ht="15" x14ac:dyDescent="0.25">
      <c r="A13122" s="27"/>
      <c r="B13122"/>
      <c r="C13122" s="27"/>
      <c r="D13122" s="27"/>
    </row>
    <row r="13123" spans="1:4" ht="15" x14ac:dyDescent="0.25">
      <c r="A13123" s="27"/>
      <c r="B13123"/>
      <c r="C13123" s="27"/>
      <c r="D13123" s="27"/>
    </row>
    <row r="13124" spans="1:4" ht="15" x14ac:dyDescent="0.25">
      <c r="A13124" s="27"/>
      <c r="B13124"/>
      <c r="C13124" s="27"/>
      <c r="D13124" s="27"/>
    </row>
    <row r="13125" spans="1:4" ht="15" x14ac:dyDescent="0.25">
      <c r="A13125" s="27"/>
      <c r="B13125"/>
      <c r="C13125" s="27"/>
      <c r="D13125" s="27"/>
    </row>
    <row r="13126" spans="1:4" ht="15" x14ac:dyDescent="0.25">
      <c r="A13126" s="27"/>
      <c r="B13126"/>
      <c r="C13126" s="27"/>
      <c r="D13126" s="27"/>
    </row>
    <row r="13127" spans="1:4" ht="15" x14ac:dyDescent="0.25">
      <c r="A13127" s="27"/>
      <c r="B13127"/>
      <c r="C13127" s="27"/>
      <c r="D13127" s="272"/>
    </row>
    <row r="13128" spans="1:4" ht="15" x14ac:dyDescent="0.25">
      <c r="A13128" s="27"/>
      <c r="B13128"/>
      <c r="C13128" s="27"/>
      <c r="D13128" s="272"/>
    </row>
    <row r="13129" spans="1:4" ht="15" x14ac:dyDescent="0.25">
      <c r="A13129" s="27"/>
      <c r="B13129"/>
      <c r="C13129" s="27"/>
      <c r="D13129" s="272"/>
    </row>
    <row r="13130" spans="1:4" ht="15" x14ac:dyDescent="0.25">
      <c r="A13130" s="27"/>
      <c r="B13130"/>
      <c r="C13130" s="27"/>
      <c r="D13130" s="27"/>
    </row>
    <row r="13131" spans="1:4" ht="15" x14ac:dyDescent="0.25">
      <c r="A13131" s="27"/>
      <c r="B13131"/>
      <c r="C13131" s="27"/>
      <c r="D13131" s="27"/>
    </row>
    <row r="13132" spans="1:4" ht="15" x14ac:dyDescent="0.25">
      <c r="A13132" s="27"/>
      <c r="B13132"/>
      <c r="C13132" s="27"/>
      <c r="D13132" s="27"/>
    </row>
    <row r="13133" spans="1:4" ht="15" x14ac:dyDescent="0.25">
      <c r="A13133" s="27"/>
      <c r="B13133"/>
      <c r="C13133" s="27"/>
      <c r="D13133" s="27"/>
    </row>
    <row r="13134" spans="1:4" ht="15" x14ac:dyDescent="0.25">
      <c r="A13134" s="27"/>
      <c r="B13134"/>
      <c r="C13134" s="27"/>
      <c r="D13134" s="27"/>
    </row>
    <row r="13135" spans="1:4" ht="15" x14ac:dyDescent="0.25">
      <c r="A13135" s="27"/>
      <c r="B13135"/>
      <c r="C13135" s="27"/>
      <c r="D13135" s="27"/>
    </row>
    <row r="13136" spans="1:4" ht="15" x14ac:dyDescent="0.25">
      <c r="A13136" s="27"/>
      <c r="B13136"/>
      <c r="C13136" s="27"/>
      <c r="D13136" s="27"/>
    </row>
    <row r="13137" spans="1:4" ht="15" x14ac:dyDescent="0.25">
      <c r="A13137" s="27"/>
      <c r="B13137"/>
      <c r="C13137" s="27"/>
      <c r="D13137" s="27"/>
    </row>
    <row r="13138" spans="1:4" ht="15" x14ac:dyDescent="0.25">
      <c r="A13138" s="27"/>
      <c r="B13138"/>
      <c r="C13138" s="27"/>
      <c r="D13138" s="27"/>
    </row>
    <row r="13139" spans="1:4" ht="15" x14ac:dyDescent="0.25">
      <c r="A13139" s="27"/>
      <c r="B13139"/>
      <c r="C13139" s="27"/>
      <c r="D13139" s="27"/>
    </row>
    <row r="13140" spans="1:4" ht="15" x14ac:dyDescent="0.25">
      <c r="A13140" s="27"/>
      <c r="B13140"/>
      <c r="C13140" s="27"/>
      <c r="D13140" s="27"/>
    </row>
    <row r="13141" spans="1:4" ht="15" x14ac:dyDescent="0.25">
      <c r="A13141" s="27"/>
      <c r="B13141"/>
      <c r="C13141" s="27"/>
      <c r="D13141" s="27"/>
    </row>
    <row r="13142" spans="1:4" ht="15" x14ac:dyDescent="0.25">
      <c r="A13142" s="27"/>
      <c r="B13142"/>
      <c r="C13142" s="27"/>
      <c r="D13142" s="27"/>
    </row>
    <row r="13143" spans="1:4" ht="15" x14ac:dyDescent="0.25">
      <c r="A13143" s="27"/>
      <c r="B13143"/>
      <c r="C13143" s="27"/>
      <c r="D13143" s="272"/>
    </row>
    <row r="13144" spans="1:4" ht="15" x14ac:dyDescent="0.25">
      <c r="A13144" s="27"/>
      <c r="B13144"/>
      <c r="C13144" s="27"/>
      <c r="D13144" s="27"/>
    </row>
    <row r="13145" spans="1:4" ht="15" x14ac:dyDescent="0.25">
      <c r="A13145" s="27"/>
      <c r="B13145"/>
      <c r="C13145" s="27"/>
      <c r="D13145" s="27"/>
    </row>
    <row r="13146" spans="1:4" ht="15" x14ac:dyDescent="0.25">
      <c r="A13146" s="27"/>
      <c r="B13146"/>
      <c r="C13146" s="27"/>
      <c r="D13146" s="27"/>
    </row>
    <row r="13147" spans="1:4" ht="15" x14ac:dyDescent="0.25">
      <c r="A13147" s="27"/>
      <c r="B13147"/>
      <c r="C13147" s="27"/>
      <c r="D13147" s="27"/>
    </row>
    <row r="13148" spans="1:4" ht="15" x14ac:dyDescent="0.25">
      <c r="A13148" s="27"/>
      <c r="B13148"/>
      <c r="C13148" s="27"/>
      <c r="D13148" s="27"/>
    </row>
    <row r="13149" spans="1:4" ht="15" x14ac:dyDescent="0.25">
      <c r="A13149" s="27"/>
      <c r="B13149"/>
      <c r="C13149" s="27"/>
      <c r="D13149" s="27"/>
    </row>
    <row r="13150" spans="1:4" ht="15" x14ac:dyDescent="0.25">
      <c r="A13150" s="27"/>
      <c r="B13150"/>
      <c r="C13150" s="27"/>
      <c r="D13150" s="27"/>
    </row>
    <row r="13151" spans="1:4" ht="15" x14ac:dyDescent="0.25">
      <c r="A13151" s="27"/>
      <c r="B13151"/>
      <c r="C13151" s="27"/>
      <c r="D13151" s="27"/>
    </row>
    <row r="13152" spans="1:4" ht="15" x14ac:dyDescent="0.25">
      <c r="A13152" s="27"/>
      <c r="B13152"/>
      <c r="C13152" s="27"/>
      <c r="D13152" s="27"/>
    </row>
    <row r="13153" spans="1:4" ht="15" x14ac:dyDescent="0.25">
      <c r="A13153" s="27"/>
      <c r="B13153"/>
      <c r="C13153" s="27"/>
      <c r="D13153" s="27"/>
    </row>
    <row r="13154" spans="1:4" ht="15" x14ac:dyDescent="0.25">
      <c r="A13154" s="27"/>
      <c r="B13154"/>
      <c r="C13154" s="27"/>
      <c r="D13154" s="27"/>
    </row>
    <row r="13155" spans="1:4" ht="15" x14ac:dyDescent="0.25">
      <c r="A13155" s="27"/>
      <c r="B13155"/>
      <c r="C13155" s="27"/>
      <c r="D13155" s="27"/>
    </row>
    <row r="13156" spans="1:4" ht="15" x14ac:dyDescent="0.25">
      <c r="A13156" s="27"/>
      <c r="B13156"/>
      <c r="C13156" s="27"/>
      <c r="D13156" s="27"/>
    </row>
    <row r="13157" spans="1:4" ht="15" x14ac:dyDescent="0.25">
      <c r="A13157" s="27"/>
      <c r="B13157"/>
      <c r="C13157" s="27"/>
      <c r="D13157" s="27"/>
    </row>
    <row r="13158" spans="1:4" ht="15" x14ac:dyDescent="0.25">
      <c r="A13158" s="27"/>
      <c r="B13158"/>
      <c r="C13158" s="27"/>
      <c r="D13158" s="27"/>
    </row>
    <row r="13159" spans="1:4" ht="15" x14ac:dyDescent="0.25">
      <c r="A13159" s="27"/>
      <c r="B13159"/>
      <c r="C13159" s="27"/>
      <c r="D13159" s="27"/>
    </row>
    <row r="13160" spans="1:4" ht="15" x14ac:dyDescent="0.25">
      <c r="A13160" s="27"/>
      <c r="B13160"/>
      <c r="C13160" s="27"/>
      <c r="D13160" s="27"/>
    </row>
    <row r="13161" spans="1:4" ht="15" x14ac:dyDescent="0.25">
      <c r="A13161" s="27"/>
      <c r="B13161"/>
      <c r="C13161" s="27"/>
      <c r="D13161" s="272"/>
    </row>
    <row r="13162" spans="1:4" ht="15" x14ac:dyDescent="0.25">
      <c r="A13162" s="27"/>
      <c r="B13162"/>
      <c r="C13162" s="27"/>
      <c r="D13162" s="272"/>
    </row>
    <row r="13163" spans="1:4" ht="15" x14ac:dyDescent="0.25">
      <c r="A13163" s="27"/>
      <c r="B13163"/>
      <c r="C13163" s="27"/>
      <c r="D13163" s="272"/>
    </row>
    <row r="13164" spans="1:4" ht="15" x14ac:dyDescent="0.25">
      <c r="A13164" s="27"/>
      <c r="B13164"/>
      <c r="C13164" s="27"/>
      <c r="D13164" s="272"/>
    </row>
    <row r="13165" spans="1:4" ht="15" x14ac:dyDescent="0.25">
      <c r="A13165" s="27"/>
      <c r="B13165"/>
      <c r="C13165" s="27"/>
      <c r="D13165" s="272"/>
    </row>
    <row r="13166" spans="1:4" ht="15" x14ac:dyDescent="0.25">
      <c r="A13166" s="27"/>
      <c r="B13166"/>
      <c r="C13166" s="27"/>
      <c r="D13166" s="272"/>
    </row>
    <row r="13167" spans="1:4" ht="15" x14ac:dyDescent="0.25">
      <c r="A13167" s="27"/>
      <c r="B13167"/>
      <c r="C13167" s="27"/>
      <c r="D13167" s="272"/>
    </row>
    <row r="13168" spans="1:4" ht="15" x14ac:dyDescent="0.25">
      <c r="A13168" s="27"/>
      <c r="B13168"/>
      <c r="C13168" s="27"/>
      <c r="D13168" s="272"/>
    </row>
    <row r="13169" spans="1:4" ht="15" x14ac:dyDescent="0.25">
      <c r="A13169" s="27"/>
      <c r="B13169"/>
      <c r="C13169" s="27"/>
      <c r="D13169" s="272"/>
    </row>
    <row r="13170" spans="1:4" ht="15" x14ac:dyDescent="0.25">
      <c r="A13170" s="27"/>
      <c r="B13170"/>
      <c r="C13170" s="27"/>
      <c r="D13170" s="272"/>
    </row>
    <row r="13171" spans="1:4" ht="15" x14ac:dyDescent="0.25">
      <c r="A13171" s="27"/>
      <c r="B13171"/>
      <c r="C13171" s="27"/>
      <c r="D13171" s="272"/>
    </row>
    <row r="13172" spans="1:4" ht="15" x14ac:dyDescent="0.25">
      <c r="A13172" s="27"/>
      <c r="B13172"/>
      <c r="C13172" s="27"/>
      <c r="D13172" s="272"/>
    </row>
    <row r="13173" spans="1:4" ht="15" x14ac:dyDescent="0.25">
      <c r="A13173" s="27"/>
      <c r="B13173"/>
      <c r="C13173" s="27"/>
      <c r="D13173" s="272"/>
    </row>
    <row r="13174" spans="1:4" ht="15" x14ac:dyDescent="0.25">
      <c r="A13174" s="27"/>
      <c r="B13174"/>
      <c r="C13174" s="27"/>
      <c r="D13174" s="272"/>
    </row>
    <row r="13175" spans="1:4" ht="15" x14ac:dyDescent="0.25">
      <c r="A13175" s="27"/>
      <c r="B13175"/>
      <c r="C13175" s="27"/>
      <c r="D13175" s="272"/>
    </row>
    <row r="13176" spans="1:4" ht="15" x14ac:dyDescent="0.25">
      <c r="A13176" s="27"/>
      <c r="B13176"/>
      <c r="C13176" s="27"/>
      <c r="D13176" s="272"/>
    </row>
    <row r="13177" spans="1:4" ht="15" x14ac:dyDescent="0.25">
      <c r="A13177" s="27"/>
      <c r="B13177"/>
      <c r="C13177" s="27"/>
      <c r="D13177" s="272"/>
    </row>
    <row r="13178" spans="1:4" ht="15" x14ac:dyDescent="0.25">
      <c r="A13178" s="27"/>
      <c r="B13178"/>
      <c r="C13178" s="27"/>
      <c r="D13178" s="272"/>
    </row>
    <row r="13179" spans="1:4" ht="15" x14ac:dyDescent="0.25">
      <c r="A13179" s="27"/>
      <c r="B13179"/>
      <c r="C13179" s="27"/>
      <c r="D13179" s="272"/>
    </row>
    <row r="13180" spans="1:4" ht="15" x14ac:dyDescent="0.25">
      <c r="A13180" s="27"/>
      <c r="B13180"/>
      <c r="C13180" s="27"/>
      <c r="D13180" s="272"/>
    </row>
    <row r="13181" spans="1:4" ht="15" x14ac:dyDescent="0.25">
      <c r="A13181" s="27"/>
      <c r="B13181"/>
      <c r="C13181" s="27"/>
      <c r="D13181" s="272"/>
    </row>
    <row r="13182" spans="1:4" ht="15" x14ac:dyDescent="0.25">
      <c r="A13182" s="27"/>
      <c r="B13182"/>
      <c r="C13182" s="27"/>
      <c r="D13182" s="27"/>
    </row>
    <row r="13183" spans="1:4" ht="15" x14ac:dyDescent="0.25">
      <c r="A13183" s="27"/>
      <c r="B13183"/>
      <c r="C13183" s="27"/>
      <c r="D13183" s="27"/>
    </row>
    <row r="13184" spans="1:4" ht="15" x14ac:dyDescent="0.25">
      <c r="A13184" s="27"/>
      <c r="B13184"/>
      <c r="C13184" s="27"/>
      <c r="D13184" s="27"/>
    </row>
    <row r="13185" spans="1:4" ht="15" x14ac:dyDescent="0.25">
      <c r="A13185" s="27"/>
      <c r="B13185"/>
      <c r="C13185" s="27"/>
      <c r="D13185" s="27"/>
    </row>
    <row r="13186" spans="1:4" ht="15" x14ac:dyDescent="0.25">
      <c r="A13186" s="27"/>
      <c r="B13186"/>
      <c r="C13186" s="27"/>
      <c r="D13186" s="27"/>
    </row>
    <row r="13187" spans="1:4" ht="15" x14ac:dyDescent="0.25">
      <c r="A13187" s="27"/>
      <c r="B13187"/>
      <c r="C13187" s="27"/>
      <c r="D13187" s="27"/>
    </row>
    <row r="13188" spans="1:4" ht="15" x14ac:dyDescent="0.25">
      <c r="A13188" s="27"/>
      <c r="B13188"/>
      <c r="C13188" s="27"/>
      <c r="D13188" s="27"/>
    </row>
    <row r="13189" spans="1:4" ht="15" x14ac:dyDescent="0.25">
      <c r="A13189" s="27"/>
      <c r="B13189"/>
      <c r="C13189" s="27"/>
      <c r="D13189" s="27"/>
    </row>
    <row r="13190" spans="1:4" ht="15" x14ac:dyDescent="0.25">
      <c r="A13190" s="27"/>
      <c r="B13190"/>
      <c r="C13190" s="27"/>
      <c r="D13190" s="27"/>
    </row>
    <row r="13191" spans="1:4" ht="15" x14ac:dyDescent="0.25">
      <c r="A13191" s="27"/>
      <c r="B13191"/>
      <c r="C13191" s="27"/>
      <c r="D13191" s="27"/>
    </row>
    <row r="13192" spans="1:4" ht="15" x14ac:dyDescent="0.25">
      <c r="A13192" s="27"/>
      <c r="B13192"/>
      <c r="C13192" s="27"/>
      <c r="D13192" s="27"/>
    </row>
    <row r="13193" spans="1:4" ht="15" x14ac:dyDescent="0.25">
      <c r="A13193" s="27"/>
      <c r="B13193"/>
      <c r="C13193" s="27"/>
      <c r="D13193" s="27"/>
    </row>
    <row r="13194" spans="1:4" ht="15" x14ac:dyDescent="0.25">
      <c r="A13194" s="27"/>
      <c r="B13194"/>
      <c r="C13194" s="27"/>
      <c r="D13194" s="27"/>
    </row>
    <row r="13195" spans="1:4" ht="15" x14ac:dyDescent="0.25">
      <c r="A13195" s="27"/>
      <c r="B13195"/>
      <c r="C13195" s="27"/>
      <c r="D13195" s="27"/>
    </row>
    <row r="13196" spans="1:4" ht="15" x14ac:dyDescent="0.25">
      <c r="A13196" s="27"/>
      <c r="B13196"/>
      <c r="C13196" s="27"/>
      <c r="D13196" s="27"/>
    </row>
    <row r="13197" spans="1:4" ht="15" x14ac:dyDescent="0.25">
      <c r="A13197" s="27"/>
      <c r="B13197"/>
      <c r="C13197" s="27"/>
      <c r="D13197" s="27"/>
    </row>
    <row r="13198" spans="1:4" ht="15" x14ac:dyDescent="0.25">
      <c r="A13198" s="27"/>
      <c r="B13198"/>
      <c r="C13198" s="27"/>
      <c r="D13198" s="27"/>
    </row>
    <row r="13199" spans="1:4" ht="15" x14ac:dyDescent="0.25">
      <c r="A13199" s="27"/>
      <c r="B13199"/>
      <c r="C13199" s="27"/>
      <c r="D13199" s="27"/>
    </row>
    <row r="13200" spans="1:4" ht="15" x14ac:dyDescent="0.25">
      <c r="A13200" s="27"/>
      <c r="B13200"/>
      <c r="C13200" s="27"/>
      <c r="D13200" s="27"/>
    </row>
    <row r="13201" spans="1:4" ht="15" x14ac:dyDescent="0.25">
      <c r="A13201" s="27"/>
      <c r="B13201"/>
      <c r="C13201" s="27"/>
      <c r="D13201" s="27"/>
    </row>
    <row r="13202" spans="1:4" ht="15" x14ac:dyDescent="0.25">
      <c r="A13202" s="27"/>
      <c r="B13202"/>
      <c r="C13202" s="27"/>
      <c r="D13202" s="27"/>
    </row>
    <row r="13203" spans="1:4" ht="15" x14ac:dyDescent="0.25">
      <c r="A13203" s="27"/>
      <c r="B13203"/>
      <c r="C13203" s="27"/>
      <c r="D13203" s="27"/>
    </row>
    <row r="13204" spans="1:4" ht="15" x14ac:dyDescent="0.25">
      <c r="A13204" s="27"/>
      <c r="B13204"/>
      <c r="C13204" s="27"/>
      <c r="D13204" s="27"/>
    </row>
    <row r="13205" spans="1:4" ht="15" x14ac:dyDescent="0.25">
      <c r="A13205" s="27"/>
      <c r="B13205"/>
      <c r="C13205" s="27"/>
      <c r="D13205" s="27"/>
    </row>
    <row r="13206" spans="1:4" ht="15" x14ac:dyDescent="0.25">
      <c r="A13206" s="27"/>
      <c r="B13206"/>
      <c r="C13206" s="27"/>
      <c r="D13206" s="27"/>
    </row>
    <row r="13207" spans="1:4" ht="15" x14ac:dyDescent="0.25">
      <c r="A13207" s="27"/>
      <c r="B13207"/>
      <c r="C13207" s="27"/>
      <c r="D13207" s="27"/>
    </row>
    <row r="13208" spans="1:4" ht="15" x14ac:dyDescent="0.25">
      <c r="A13208" s="27"/>
      <c r="B13208"/>
      <c r="C13208" s="27"/>
      <c r="D13208" s="27"/>
    </row>
    <row r="13209" spans="1:4" ht="15" x14ac:dyDescent="0.25">
      <c r="A13209" s="27"/>
      <c r="B13209"/>
      <c r="C13209" s="27"/>
      <c r="D13209" s="27"/>
    </row>
    <row r="13210" spans="1:4" ht="15" x14ac:dyDescent="0.25">
      <c r="A13210" s="27"/>
      <c r="B13210"/>
      <c r="C13210" s="27"/>
      <c r="D13210" s="27"/>
    </row>
    <row r="13211" spans="1:4" ht="15" x14ac:dyDescent="0.25">
      <c r="A13211" s="27"/>
      <c r="B13211"/>
      <c r="C13211" s="27"/>
      <c r="D13211" s="27"/>
    </row>
    <row r="13212" spans="1:4" ht="15" x14ac:dyDescent="0.25">
      <c r="A13212" s="27"/>
      <c r="B13212"/>
      <c r="C13212" s="27"/>
      <c r="D13212" s="27"/>
    </row>
    <row r="13213" spans="1:4" ht="15" x14ac:dyDescent="0.25">
      <c r="A13213" s="27"/>
      <c r="B13213"/>
      <c r="C13213" s="27"/>
      <c r="D13213" s="27"/>
    </row>
    <row r="13214" spans="1:4" ht="15" x14ac:dyDescent="0.25">
      <c r="A13214" s="27"/>
      <c r="B13214"/>
      <c r="C13214" s="27"/>
      <c r="D13214" s="27"/>
    </row>
    <row r="13215" spans="1:4" ht="15" x14ac:dyDescent="0.25">
      <c r="A13215" s="27"/>
      <c r="B13215"/>
      <c r="C13215" s="27"/>
      <c r="D13215" s="27"/>
    </row>
    <row r="13216" spans="1:4" ht="15" x14ac:dyDescent="0.25">
      <c r="A13216" s="27"/>
      <c r="B13216"/>
      <c r="C13216" s="27"/>
      <c r="D13216" s="27"/>
    </row>
    <row r="13217" spans="1:4" ht="15" x14ac:dyDescent="0.25">
      <c r="A13217" s="27"/>
      <c r="B13217"/>
      <c r="C13217" s="27"/>
      <c r="D13217" s="27"/>
    </row>
    <row r="13218" spans="1:4" ht="15" x14ac:dyDescent="0.25">
      <c r="A13218" s="27"/>
      <c r="B13218"/>
      <c r="C13218" s="27"/>
      <c r="D13218" s="27"/>
    </row>
    <row r="13219" spans="1:4" ht="15" x14ac:dyDescent="0.25">
      <c r="A13219" s="27"/>
      <c r="B13219"/>
      <c r="C13219" s="27"/>
      <c r="D13219" s="27"/>
    </row>
    <row r="13220" spans="1:4" ht="15" x14ac:dyDescent="0.25">
      <c r="A13220" s="27"/>
      <c r="B13220"/>
      <c r="C13220" s="27"/>
      <c r="D13220" s="27"/>
    </row>
    <row r="13221" spans="1:4" ht="15" x14ac:dyDescent="0.25">
      <c r="A13221" s="27"/>
      <c r="B13221"/>
      <c r="C13221" s="27"/>
      <c r="D13221" s="27"/>
    </row>
    <row r="13222" spans="1:4" ht="15" x14ac:dyDescent="0.25">
      <c r="A13222" s="27"/>
      <c r="B13222"/>
      <c r="C13222" s="27"/>
      <c r="D13222" s="27"/>
    </row>
    <row r="13223" spans="1:4" ht="15" x14ac:dyDescent="0.25">
      <c r="A13223" s="27"/>
      <c r="B13223"/>
      <c r="C13223" s="27"/>
      <c r="D13223" s="27"/>
    </row>
    <row r="13224" spans="1:4" ht="15" x14ac:dyDescent="0.25">
      <c r="A13224" s="27"/>
      <c r="B13224"/>
      <c r="C13224" s="27"/>
      <c r="D13224" s="27"/>
    </row>
    <row r="13225" spans="1:4" ht="15" x14ac:dyDescent="0.25">
      <c r="A13225" s="27"/>
      <c r="B13225"/>
      <c r="C13225" s="27"/>
      <c r="D13225" s="27"/>
    </row>
    <row r="13226" spans="1:4" ht="15" x14ac:dyDescent="0.25">
      <c r="A13226" s="27"/>
      <c r="B13226"/>
      <c r="C13226" s="27"/>
      <c r="D13226" s="27"/>
    </row>
    <row r="13227" spans="1:4" ht="15" x14ac:dyDescent="0.25">
      <c r="A13227" s="27"/>
      <c r="B13227"/>
      <c r="C13227" s="27"/>
      <c r="D13227" s="27"/>
    </row>
    <row r="13228" spans="1:4" ht="15" x14ac:dyDescent="0.25">
      <c r="A13228" s="27"/>
      <c r="B13228"/>
      <c r="C13228" s="27"/>
      <c r="D13228" s="27"/>
    </row>
    <row r="13229" spans="1:4" ht="15" x14ac:dyDescent="0.25">
      <c r="A13229" s="27"/>
      <c r="B13229"/>
      <c r="C13229" s="27"/>
      <c r="D13229" s="27"/>
    </row>
    <row r="13230" spans="1:4" ht="15" x14ac:dyDescent="0.25">
      <c r="A13230" s="27"/>
      <c r="B13230"/>
      <c r="C13230" s="27"/>
      <c r="D13230" s="27"/>
    </row>
    <row r="13231" spans="1:4" ht="15" x14ac:dyDescent="0.25">
      <c r="A13231" s="27"/>
      <c r="B13231"/>
      <c r="C13231" s="27"/>
      <c r="D13231" s="27"/>
    </row>
    <row r="13232" spans="1:4" ht="15" x14ac:dyDescent="0.25">
      <c r="A13232" s="27"/>
      <c r="B13232"/>
      <c r="C13232" s="27"/>
      <c r="D13232" s="27"/>
    </row>
    <row r="13233" spans="1:4" ht="15" x14ac:dyDescent="0.25">
      <c r="A13233" s="27"/>
      <c r="B13233"/>
      <c r="C13233" s="27"/>
      <c r="D13233" s="27"/>
    </row>
    <row r="13234" spans="1:4" ht="15" x14ac:dyDescent="0.25">
      <c r="A13234" s="27"/>
      <c r="B13234"/>
      <c r="C13234" s="27"/>
      <c r="D13234" s="27"/>
    </row>
    <row r="13235" spans="1:4" ht="15" x14ac:dyDescent="0.25">
      <c r="A13235" s="27"/>
      <c r="B13235"/>
      <c r="C13235" s="27"/>
      <c r="D13235" s="27"/>
    </row>
    <row r="13236" spans="1:4" ht="15" x14ac:dyDescent="0.25">
      <c r="A13236" s="27"/>
      <c r="B13236"/>
      <c r="C13236" s="27"/>
      <c r="D13236" s="27"/>
    </row>
    <row r="13237" spans="1:4" ht="15" x14ac:dyDescent="0.25">
      <c r="A13237" s="27"/>
      <c r="B13237"/>
      <c r="C13237" s="27"/>
      <c r="D13237" s="27"/>
    </row>
    <row r="13238" spans="1:4" ht="15" x14ac:dyDescent="0.25">
      <c r="A13238" s="27"/>
      <c r="B13238"/>
      <c r="C13238" s="27"/>
      <c r="D13238" s="27"/>
    </row>
    <row r="13239" spans="1:4" ht="15" x14ac:dyDescent="0.25">
      <c r="A13239" s="27"/>
      <c r="B13239"/>
      <c r="C13239" s="27"/>
      <c r="D13239" s="27"/>
    </row>
    <row r="13240" spans="1:4" ht="15" x14ac:dyDescent="0.25">
      <c r="A13240" s="27"/>
      <c r="B13240"/>
      <c r="C13240" s="27"/>
      <c r="D13240" s="27"/>
    </row>
    <row r="13241" spans="1:4" ht="15" x14ac:dyDescent="0.25">
      <c r="A13241" s="27"/>
      <c r="B13241"/>
      <c r="C13241" s="27"/>
      <c r="D13241" s="27"/>
    </row>
    <row r="13242" spans="1:4" ht="15" x14ac:dyDescent="0.25">
      <c r="A13242" s="27"/>
      <c r="B13242"/>
      <c r="C13242" s="27"/>
      <c r="D13242" s="27"/>
    </row>
    <row r="13243" spans="1:4" ht="15" x14ac:dyDescent="0.25">
      <c r="A13243" s="27"/>
      <c r="B13243"/>
      <c r="C13243" s="27"/>
      <c r="D13243" s="27"/>
    </row>
    <row r="13244" spans="1:4" ht="15" x14ac:dyDescent="0.25">
      <c r="A13244" s="27"/>
      <c r="B13244"/>
      <c r="C13244" s="27"/>
      <c r="D13244" s="27"/>
    </row>
    <row r="13245" spans="1:4" ht="15" x14ac:dyDescent="0.25">
      <c r="A13245" s="27"/>
      <c r="B13245"/>
      <c r="C13245" s="27"/>
      <c r="D13245" s="27"/>
    </row>
    <row r="13246" spans="1:4" ht="15" x14ac:dyDescent="0.25">
      <c r="A13246" s="27"/>
      <c r="B13246"/>
      <c r="C13246" s="27"/>
      <c r="D13246" s="27"/>
    </row>
    <row r="13247" spans="1:4" ht="15" x14ac:dyDescent="0.25">
      <c r="A13247" s="27"/>
      <c r="B13247"/>
      <c r="C13247" s="27"/>
      <c r="D13247" s="27"/>
    </row>
    <row r="13248" spans="1:4" ht="15" x14ac:dyDescent="0.25">
      <c r="A13248" s="27"/>
      <c r="B13248"/>
      <c r="C13248" s="27"/>
      <c r="D13248" s="27"/>
    </row>
    <row r="13249" spans="1:4" ht="15" x14ac:dyDescent="0.25">
      <c r="A13249" s="27"/>
      <c r="B13249"/>
      <c r="C13249" s="27"/>
      <c r="D13249" s="27"/>
    </row>
    <row r="13250" spans="1:4" ht="15" x14ac:dyDescent="0.25">
      <c r="A13250" s="27"/>
      <c r="B13250"/>
      <c r="C13250" s="27"/>
      <c r="D13250" s="27"/>
    </row>
    <row r="13251" spans="1:4" ht="15" x14ac:dyDescent="0.25">
      <c r="A13251" s="27"/>
      <c r="B13251"/>
      <c r="C13251" s="27"/>
      <c r="D13251" s="27"/>
    </row>
    <row r="13252" spans="1:4" ht="15" x14ac:dyDescent="0.25">
      <c r="A13252" s="27"/>
      <c r="B13252"/>
      <c r="C13252" s="27"/>
      <c r="D13252" s="27"/>
    </row>
    <row r="13253" spans="1:4" ht="15" x14ac:dyDescent="0.25">
      <c r="A13253" s="27"/>
      <c r="B13253"/>
      <c r="C13253" s="27"/>
      <c r="D13253" s="27"/>
    </row>
    <row r="13254" spans="1:4" ht="15" x14ac:dyDescent="0.25">
      <c r="A13254" s="27"/>
      <c r="B13254"/>
      <c r="C13254" s="27"/>
      <c r="D13254" s="27"/>
    </row>
    <row r="13255" spans="1:4" ht="15" x14ac:dyDescent="0.25">
      <c r="A13255" s="27"/>
      <c r="B13255"/>
      <c r="C13255" s="27"/>
      <c r="D13255" s="27"/>
    </row>
    <row r="13256" spans="1:4" ht="15" x14ac:dyDescent="0.25">
      <c r="A13256" s="27"/>
      <c r="B13256"/>
      <c r="C13256" s="27"/>
      <c r="D13256" s="27"/>
    </row>
    <row r="13257" spans="1:4" ht="15" x14ac:dyDescent="0.25">
      <c r="A13257" s="27"/>
      <c r="B13257"/>
      <c r="C13257" s="27"/>
      <c r="D13257" s="27"/>
    </row>
    <row r="13258" spans="1:4" ht="15" x14ac:dyDescent="0.25">
      <c r="A13258" s="27"/>
      <c r="B13258"/>
      <c r="C13258" s="27"/>
      <c r="D13258" s="27"/>
    </row>
    <row r="13259" spans="1:4" ht="15" x14ac:dyDescent="0.25">
      <c r="A13259" s="27"/>
      <c r="B13259"/>
      <c r="C13259" s="27"/>
      <c r="D13259" s="27"/>
    </row>
    <row r="13260" spans="1:4" ht="15" x14ac:dyDescent="0.25">
      <c r="A13260" s="27"/>
      <c r="B13260"/>
      <c r="C13260" s="27"/>
      <c r="D13260" s="27"/>
    </row>
    <row r="13261" spans="1:4" ht="15" x14ac:dyDescent="0.25">
      <c r="A13261" s="27"/>
      <c r="B13261"/>
      <c r="C13261" s="27"/>
      <c r="D13261" s="27"/>
    </row>
    <row r="13262" spans="1:4" ht="15" x14ac:dyDescent="0.25">
      <c r="A13262" s="27"/>
      <c r="B13262"/>
      <c r="C13262" s="27"/>
      <c r="D13262" s="27"/>
    </row>
    <row r="13263" spans="1:4" ht="15" x14ac:dyDescent="0.25">
      <c r="A13263" s="27"/>
      <c r="B13263"/>
      <c r="C13263" s="27"/>
      <c r="D13263" s="27"/>
    </row>
    <row r="13264" spans="1:4" ht="15" x14ac:dyDescent="0.25">
      <c r="A13264" s="27"/>
      <c r="B13264"/>
      <c r="C13264" s="27"/>
      <c r="D13264" s="272"/>
    </row>
    <row r="13265" spans="1:4" ht="15" x14ac:dyDescent="0.25">
      <c r="A13265" s="27"/>
      <c r="B13265"/>
      <c r="C13265" s="27"/>
      <c r="D13265" s="27"/>
    </row>
    <row r="13266" spans="1:4" ht="15" x14ac:dyDescent="0.25">
      <c r="A13266" s="27"/>
      <c r="B13266"/>
      <c r="C13266" s="27"/>
      <c r="D13266" s="272"/>
    </row>
    <row r="13267" spans="1:4" ht="15" x14ac:dyDescent="0.25">
      <c r="A13267" s="27"/>
      <c r="B13267"/>
      <c r="C13267" s="27"/>
      <c r="D13267" s="27"/>
    </row>
    <row r="13268" spans="1:4" ht="15" x14ac:dyDescent="0.25">
      <c r="A13268" s="27"/>
      <c r="B13268"/>
      <c r="C13268" s="27"/>
      <c r="D13268" s="272"/>
    </row>
    <row r="13269" spans="1:4" ht="15" x14ac:dyDescent="0.25">
      <c r="A13269" s="27"/>
      <c r="B13269"/>
      <c r="C13269" s="27"/>
      <c r="D13269" s="27"/>
    </row>
    <row r="13270" spans="1:4" ht="15" x14ac:dyDescent="0.25">
      <c r="A13270" s="27"/>
      <c r="B13270"/>
      <c r="C13270" s="27"/>
      <c r="D13270" s="272"/>
    </row>
    <row r="13271" spans="1:4" ht="15" x14ac:dyDescent="0.25">
      <c r="A13271" s="27"/>
      <c r="B13271"/>
      <c r="C13271" s="27"/>
      <c r="D13271" s="27"/>
    </row>
    <row r="13272" spans="1:4" ht="15" x14ac:dyDescent="0.25">
      <c r="A13272" s="27"/>
      <c r="B13272"/>
      <c r="C13272" s="27"/>
      <c r="D13272" s="272"/>
    </row>
    <row r="13273" spans="1:4" ht="15" x14ac:dyDescent="0.25">
      <c r="A13273" s="27"/>
      <c r="B13273"/>
      <c r="C13273" s="27"/>
      <c r="D13273" s="272"/>
    </row>
    <row r="13274" spans="1:4" ht="15" x14ac:dyDescent="0.25">
      <c r="A13274" s="27"/>
      <c r="B13274"/>
      <c r="C13274" s="27"/>
      <c r="D13274" s="272"/>
    </row>
    <row r="13275" spans="1:4" ht="15" x14ac:dyDescent="0.25">
      <c r="A13275" s="27"/>
      <c r="B13275"/>
      <c r="C13275" s="27"/>
      <c r="D13275" s="272"/>
    </row>
    <row r="13276" spans="1:4" ht="15" x14ac:dyDescent="0.25">
      <c r="A13276" s="27"/>
      <c r="B13276"/>
      <c r="C13276" s="27"/>
      <c r="D13276" s="272"/>
    </row>
    <row r="13277" spans="1:4" ht="15" x14ac:dyDescent="0.25">
      <c r="A13277" s="27"/>
      <c r="B13277"/>
      <c r="C13277" s="27"/>
      <c r="D13277" s="272"/>
    </row>
    <row r="13278" spans="1:4" ht="15" x14ac:dyDescent="0.25">
      <c r="A13278" s="27"/>
      <c r="B13278"/>
      <c r="C13278" s="27"/>
      <c r="D13278" s="272"/>
    </row>
    <row r="13279" spans="1:4" ht="15" x14ac:dyDescent="0.25">
      <c r="A13279" s="27"/>
      <c r="B13279"/>
      <c r="C13279" s="27"/>
      <c r="D13279" s="27"/>
    </row>
    <row r="13280" spans="1:4" ht="15" x14ac:dyDescent="0.25">
      <c r="A13280" s="27"/>
      <c r="B13280"/>
      <c r="C13280" s="27"/>
      <c r="D13280" s="27"/>
    </row>
    <row r="13281" spans="1:4" ht="15" x14ac:dyDescent="0.25">
      <c r="A13281" s="27"/>
      <c r="B13281"/>
      <c r="C13281" s="27"/>
      <c r="D13281" s="27"/>
    </row>
    <row r="13282" spans="1:4" ht="15" x14ac:dyDescent="0.25">
      <c r="A13282" s="27"/>
      <c r="B13282"/>
      <c r="C13282" s="27"/>
      <c r="D13282" s="27"/>
    </row>
    <row r="13283" spans="1:4" ht="15" x14ac:dyDescent="0.25">
      <c r="A13283" s="27"/>
      <c r="B13283"/>
      <c r="C13283" s="27"/>
      <c r="D13283" s="272"/>
    </row>
    <row r="13284" spans="1:4" ht="15" x14ac:dyDescent="0.25">
      <c r="A13284" s="27"/>
      <c r="B13284"/>
      <c r="C13284" s="27"/>
      <c r="D13284" s="272"/>
    </row>
    <row r="13285" spans="1:4" ht="15" x14ac:dyDescent="0.25">
      <c r="A13285" s="27"/>
      <c r="B13285"/>
      <c r="C13285" s="27"/>
      <c r="D13285" s="272"/>
    </row>
    <row r="13286" spans="1:4" ht="15" x14ac:dyDescent="0.25">
      <c r="A13286" s="27"/>
      <c r="B13286"/>
      <c r="C13286" s="27"/>
      <c r="D13286" s="272"/>
    </row>
    <row r="13287" spans="1:4" ht="15" x14ac:dyDescent="0.25">
      <c r="A13287" s="27"/>
      <c r="B13287"/>
      <c r="C13287" s="27"/>
      <c r="D13287" s="272"/>
    </row>
    <row r="13288" spans="1:4" ht="15" x14ac:dyDescent="0.25">
      <c r="A13288" s="27"/>
      <c r="B13288"/>
      <c r="C13288" s="27"/>
      <c r="D13288" s="272"/>
    </row>
    <row r="13289" spans="1:4" ht="15" x14ac:dyDescent="0.25">
      <c r="A13289" s="27"/>
      <c r="B13289"/>
      <c r="C13289" s="27"/>
      <c r="D13289" s="27"/>
    </row>
    <row r="13290" spans="1:4" ht="15" x14ac:dyDescent="0.25">
      <c r="A13290" s="27"/>
      <c r="B13290"/>
      <c r="C13290" s="27"/>
      <c r="D13290" s="272"/>
    </row>
    <row r="13291" spans="1:4" ht="15" x14ac:dyDescent="0.25">
      <c r="A13291" s="27"/>
      <c r="B13291"/>
      <c r="C13291" s="27"/>
      <c r="D13291" s="27"/>
    </row>
    <row r="13292" spans="1:4" ht="15" x14ac:dyDescent="0.25">
      <c r="A13292" s="27"/>
      <c r="B13292"/>
      <c r="C13292" s="27"/>
      <c r="D13292" s="272"/>
    </row>
    <row r="13293" spans="1:4" ht="15" x14ac:dyDescent="0.25">
      <c r="A13293" s="27"/>
      <c r="B13293"/>
      <c r="C13293" s="27"/>
      <c r="D13293" s="272"/>
    </row>
    <row r="13294" spans="1:4" ht="15" x14ac:dyDescent="0.25">
      <c r="A13294" s="27"/>
      <c r="B13294"/>
      <c r="C13294" s="27"/>
      <c r="D13294" s="27"/>
    </row>
    <row r="13295" spans="1:4" ht="15" x14ac:dyDescent="0.25">
      <c r="A13295" s="27"/>
      <c r="B13295"/>
      <c r="C13295" s="27"/>
      <c r="D13295" s="272"/>
    </row>
    <row r="13296" spans="1:4" ht="15" x14ac:dyDescent="0.25">
      <c r="A13296" s="27"/>
      <c r="B13296"/>
      <c r="C13296" s="27"/>
      <c r="D13296" s="27"/>
    </row>
    <row r="13297" spans="1:4" ht="15" x14ac:dyDescent="0.25">
      <c r="A13297" s="27"/>
      <c r="B13297"/>
      <c r="C13297" s="27"/>
      <c r="D13297" s="272"/>
    </row>
    <row r="13298" spans="1:4" ht="15" x14ac:dyDescent="0.25">
      <c r="A13298" s="27"/>
      <c r="B13298"/>
      <c r="C13298" s="27"/>
      <c r="D13298" s="27"/>
    </row>
    <row r="13299" spans="1:4" ht="15" x14ac:dyDescent="0.25">
      <c r="A13299" s="27"/>
      <c r="B13299"/>
      <c r="C13299" s="27"/>
      <c r="D13299" s="27"/>
    </row>
    <row r="13300" spans="1:4" ht="15" x14ac:dyDescent="0.25">
      <c r="A13300" s="27"/>
      <c r="B13300"/>
      <c r="C13300" s="27"/>
      <c r="D13300" s="27"/>
    </row>
    <row r="13301" spans="1:4" ht="15" x14ac:dyDescent="0.25">
      <c r="A13301" s="27"/>
      <c r="B13301"/>
      <c r="C13301" s="27"/>
      <c r="D13301" s="27"/>
    </row>
    <row r="13302" spans="1:4" ht="15" x14ac:dyDescent="0.25">
      <c r="A13302" s="27"/>
      <c r="B13302"/>
      <c r="C13302" s="27"/>
      <c r="D13302" s="27"/>
    </row>
    <row r="13303" spans="1:4" ht="15" x14ac:dyDescent="0.25">
      <c r="A13303" s="27"/>
      <c r="B13303"/>
      <c r="C13303" s="27"/>
      <c r="D13303" s="27"/>
    </row>
    <row r="13304" spans="1:4" ht="15" x14ac:dyDescent="0.25">
      <c r="A13304" s="27"/>
      <c r="B13304"/>
      <c r="C13304" s="27"/>
      <c r="D13304" s="27"/>
    </row>
    <row r="13305" spans="1:4" ht="15" x14ac:dyDescent="0.25">
      <c r="A13305" s="27"/>
      <c r="B13305"/>
      <c r="C13305" s="27"/>
      <c r="D13305" s="27"/>
    </row>
    <row r="13306" spans="1:4" ht="15" x14ac:dyDescent="0.25">
      <c r="A13306" s="27"/>
      <c r="B13306"/>
      <c r="C13306" s="27"/>
      <c r="D13306" s="27"/>
    </row>
    <row r="13307" spans="1:4" ht="15" x14ac:dyDescent="0.25">
      <c r="A13307" s="27"/>
      <c r="B13307"/>
      <c r="C13307" s="27"/>
      <c r="D13307" s="27"/>
    </row>
    <row r="13308" spans="1:4" ht="15" x14ac:dyDescent="0.25">
      <c r="A13308" s="27"/>
      <c r="B13308"/>
      <c r="C13308" s="27"/>
      <c r="D13308" s="27"/>
    </row>
    <row r="13309" spans="1:4" ht="15" x14ac:dyDescent="0.25">
      <c r="A13309" s="27"/>
      <c r="B13309"/>
      <c r="C13309" s="27"/>
      <c r="D13309" s="27"/>
    </row>
    <row r="13310" spans="1:4" ht="15" x14ac:dyDescent="0.25">
      <c r="A13310" s="27"/>
      <c r="B13310"/>
      <c r="C13310" s="27"/>
      <c r="D13310" s="27"/>
    </row>
    <row r="13311" spans="1:4" ht="15" x14ac:dyDescent="0.25">
      <c r="A13311" s="27"/>
      <c r="B13311"/>
      <c r="C13311" s="27"/>
      <c r="D13311" s="27"/>
    </row>
    <row r="13312" spans="1:4" ht="15" x14ac:dyDescent="0.25">
      <c r="A13312" s="27"/>
      <c r="B13312"/>
      <c r="C13312" s="27"/>
      <c r="D13312" s="27"/>
    </row>
    <row r="13313" spans="1:4" ht="15" x14ac:dyDescent="0.25">
      <c r="A13313" s="27"/>
      <c r="B13313"/>
      <c r="C13313" s="27"/>
      <c r="D13313" s="27"/>
    </row>
    <row r="13314" spans="1:4" ht="15" x14ac:dyDescent="0.25">
      <c r="A13314" s="27"/>
      <c r="B13314"/>
      <c r="C13314" s="27"/>
      <c r="D13314" s="27"/>
    </row>
    <row r="13315" spans="1:4" ht="15" x14ac:dyDescent="0.25">
      <c r="A13315" s="27"/>
      <c r="B13315"/>
      <c r="C13315" s="27"/>
      <c r="D13315" s="27"/>
    </row>
    <row r="13316" spans="1:4" ht="15" x14ac:dyDescent="0.25">
      <c r="A13316" s="27"/>
      <c r="B13316"/>
      <c r="C13316" s="27"/>
      <c r="D13316" s="27"/>
    </row>
    <row r="13317" spans="1:4" ht="15" x14ac:dyDescent="0.25">
      <c r="A13317" s="27"/>
      <c r="B13317"/>
      <c r="C13317" s="27"/>
      <c r="D13317" s="27"/>
    </row>
    <row r="13318" spans="1:4" ht="15" x14ac:dyDescent="0.25">
      <c r="A13318" s="27"/>
      <c r="B13318"/>
      <c r="C13318" s="27"/>
      <c r="D13318" s="27"/>
    </row>
    <row r="13319" spans="1:4" ht="15" x14ac:dyDescent="0.25">
      <c r="A13319" s="27"/>
      <c r="B13319"/>
      <c r="C13319" s="27"/>
      <c r="D13319" s="27"/>
    </row>
    <row r="13320" spans="1:4" ht="15" x14ac:dyDescent="0.25">
      <c r="A13320" s="27"/>
      <c r="B13320"/>
      <c r="C13320" s="27"/>
      <c r="D13320" s="27"/>
    </row>
    <row r="13321" spans="1:4" ht="15" x14ac:dyDescent="0.25">
      <c r="A13321" s="27"/>
      <c r="B13321"/>
      <c r="C13321" s="27"/>
      <c r="D13321" s="27"/>
    </row>
    <row r="13322" spans="1:4" ht="15" x14ac:dyDescent="0.25">
      <c r="A13322" s="27"/>
      <c r="B13322"/>
      <c r="C13322" s="27"/>
      <c r="D13322" s="27"/>
    </row>
    <row r="13323" spans="1:4" ht="15" x14ac:dyDescent="0.25">
      <c r="A13323" s="27"/>
      <c r="B13323"/>
      <c r="C13323" s="27"/>
      <c r="D13323" s="27"/>
    </row>
    <row r="13324" spans="1:4" ht="15" x14ac:dyDescent="0.25">
      <c r="A13324" s="27"/>
      <c r="B13324"/>
      <c r="C13324" s="27"/>
      <c r="D13324" s="27"/>
    </row>
    <row r="13325" spans="1:4" ht="15" x14ac:dyDescent="0.25">
      <c r="A13325" s="27"/>
      <c r="B13325"/>
      <c r="C13325" s="27"/>
      <c r="D13325" s="27"/>
    </row>
    <row r="13326" spans="1:4" ht="15" x14ac:dyDescent="0.25">
      <c r="A13326" s="27"/>
      <c r="B13326"/>
      <c r="C13326" s="27"/>
      <c r="D13326" s="27"/>
    </row>
    <row r="13327" spans="1:4" ht="15" x14ac:dyDescent="0.25">
      <c r="A13327" s="27"/>
      <c r="B13327"/>
      <c r="C13327" s="27"/>
      <c r="D13327" s="27"/>
    </row>
    <row r="13328" spans="1:4" ht="15" x14ac:dyDescent="0.25">
      <c r="A13328" s="27"/>
      <c r="B13328"/>
      <c r="C13328" s="27"/>
      <c r="D13328" s="27"/>
    </row>
    <row r="13329" spans="1:4" ht="15" x14ac:dyDescent="0.25">
      <c r="A13329" s="27"/>
      <c r="B13329"/>
      <c r="C13329" s="27"/>
      <c r="D13329" s="27"/>
    </row>
    <row r="13330" spans="1:4" ht="15" x14ac:dyDescent="0.25">
      <c r="A13330" s="27"/>
      <c r="B13330"/>
      <c r="C13330" s="27"/>
      <c r="D13330" s="27"/>
    </row>
    <row r="13331" spans="1:4" ht="15" x14ac:dyDescent="0.25">
      <c r="A13331" s="27"/>
      <c r="B13331"/>
      <c r="C13331" s="27"/>
      <c r="D13331" s="27"/>
    </row>
    <row r="13332" spans="1:4" ht="15" x14ac:dyDescent="0.25">
      <c r="A13332" s="27"/>
      <c r="B13332"/>
      <c r="C13332" s="27"/>
      <c r="D13332" s="27"/>
    </row>
    <row r="13333" spans="1:4" ht="15" x14ac:dyDescent="0.25">
      <c r="A13333" s="27"/>
      <c r="B13333"/>
      <c r="C13333" s="27"/>
      <c r="D13333" s="27"/>
    </row>
    <row r="13334" spans="1:4" ht="15" x14ac:dyDescent="0.25">
      <c r="A13334" s="27"/>
      <c r="B13334"/>
      <c r="C13334" s="27"/>
      <c r="D13334" s="27"/>
    </row>
    <row r="13335" spans="1:4" ht="15" x14ac:dyDescent="0.25">
      <c r="A13335" s="27"/>
      <c r="B13335"/>
      <c r="C13335" s="27"/>
      <c r="D13335" s="27"/>
    </row>
    <row r="13336" spans="1:4" ht="15" x14ac:dyDescent="0.25">
      <c r="A13336" s="27"/>
      <c r="B13336"/>
      <c r="C13336" s="27"/>
      <c r="D13336" s="27"/>
    </row>
    <row r="13337" spans="1:4" ht="15" x14ac:dyDescent="0.25">
      <c r="A13337" s="27"/>
      <c r="B13337"/>
      <c r="C13337" s="27"/>
      <c r="D13337" s="27"/>
    </row>
    <row r="13338" spans="1:4" ht="15" x14ac:dyDescent="0.25">
      <c r="A13338" s="27"/>
      <c r="B13338"/>
      <c r="C13338" s="27"/>
      <c r="D13338" s="27"/>
    </row>
    <row r="13339" spans="1:4" ht="15" x14ac:dyDescent="0.25">
      <c r="A13339" s="27"/>
      <c r="B13339"/>
      <c r="C13339" s="27"/>
      <c r="D13339" s="27"/>
    </row>
    <row r="13340" spans="1:4" ht="15" x14ac:dyDescent="0.25">
      <c r="A13340" s="27"/>
      <c r="B13340"/>
      <c r="C13340" s="27"/>
      <c r="D13340" s="27"/>
    </row>
    <row r="13341" spans="1:4" ht="15" x14ac:dyDescent="0.25">
      <c r="A13341" s="27"/>
      <c r="B13341"/>
      <c r="C13341" s="27"/>
      <c r="D13341" s="27"/>
    </row>
    <row r="13342" spans="1:4" ht="15" x14ac:dyDescent="0.25">
      <c r="A13342" s="27"/>
      <c r="B13342"/>
      <c r="C13342" s="27"/>
      <c r="D13342" s="27"/>
    </row>
    <row r="13343" spans="1:4" ht="15" x14ac:dyDescent="0.25">
      <c r="A13343" s="27"/>
      <c r="B13343"/>
      <c r="C13343" s="27"/>
      <c r="D13343" s="27"/>
    </row>
    <row r="13344" spans="1:4" ht="15" x14ac:dyDescent="0.25">
      <c r="A13344" s="27"/>
      <c r="B13344"/>
      <c r="C13344" s="27"/>
      <c r="D13344" s="27"/>
    </row>
    <row r="13345" spans="1:4" ht="15" x14ac:dyDescent="0.25">
      <c r="A13345" s="27"/>
      <c r="B13345"/>
      <c r="C13345" s="27"/>
      <c r="D13345" s="27"/>
    </row>
    <row r="13346" spans="1:4" ht="15" x14ac:dyDescent="0.25">
      <c r="A13346" s="27"/>
      <c r="B13346"/>
      <c r="C13346" s="27"/>
      <c r="D13346" s="27"/>
    </row>
    <row r="13347" spans="1:4" ht="15" x14ac:dyDescent="0.25">
      <c r="A13347" s="27"/>
      <c r="B13347"/>
      <c r="C13347" s="27"/>
      <c r="D13347" s="27"/>
    </row>
    <row r="13348" spans="1:4" ht="15" x14ac:dyDescent="0.25">
      <c r="A13348" s="27"/>
      <c r="B13348"/>
      <c r="C13348" s="27"/>
      <c r="D13348" s="27"/>
    </row>
    <row r="13349" spans="1:4" ht="15" x14ac:dyDescent="0.25">
      <c r="A13349" s="27"/>
      <c r="B13349"/>
      <c r="C13349" s="27"/>
      <c r="D13349" s="27"/>
    </row>
    <row r="13350" spans="1:4" ht="15" x14ac:dyDescent="0.25">
      <c r="A13350" s="27"/>
      <c r="B13350"/>
      <c r="C13350" s="27"/>
      <c r="D13350" s="27"/>
    </row>
    <row r="13351" spans="1:4" ht="15" x14ac:dyDescent="0.25">
      <c r="A13351" s="27"/>
      <c r="B13351"/>
      <c r="C13351" s="27"/>
      <c r="D13351" s="27"/>
    </row>
    <row r="13352" spans="1:4" ht="15" x14ac:dyDescent="0.25">
      <c r="A13352" s="27"/>
      <c r="B13352"/>
      <c r="C13352" s="27"/>
      <c r="D13352" s="27"/>
    </row>
    <row r="13353" spans="1:4" ht="15" x14ac:dyDescent="0.25">
      <c r="A13353" s="27"/>
      <c r="B13353"/>
      <c r="C13353" s="27"/>
      <c r="D13353" s="27"/>
    </row>
    <row r="13354" spans="1:4" ht="15" x14ac:dyDescent="0.25">
      <c r="A13354" s="27"/>
      <c r="B13354"/>
      <c r="C13354" s="27"/>
      <c r="D13354" s="27"/>
    </row>
    <row r="13355" spans="1:4" ht="15" x14ac:dyDescent="0.25">
      <c r="A13355" s="27"/>
      <c r="B13355"/>
      <c r="C13355" s="27"/>
      <c r="D13355" s="27"/>
    </row>
    <row r="13356" spans="1:4" ht="15" x14ac:dyDescent="0.25">
      <c r="A13356" s="27"/>
      <c r="B13356"/>
      <c r="C13356" s="27"/>
      <c r="D13356" s="27"/>
    </row>
    <row r="13357" spans="1:4" ht="15" x14ac:dyDescent="0.25">
      <c r="A13357" s="27"/>
      <c r="B13357"/>
      <c r="C13357" s="27"/>
      <c r="D13357" s="27"/>
    </row>
    <row r="13358" spans="1:4" ht="15" x14ac:dyDescent="0.25">
      <c r="A13358" s="27"/>
      <c r="B13358"/>
      <c r="C13358" s="27"/>
      <c r="D13358" s="27"/>
    </row>
    <row r="13359" spans="1:4" ht="15" x14ac:dyDescent="0.25">
      <c r="A13359" s="27"/>
      <c r="B13359"/>
      <c r="C13359" s="27"/>
      <c r="D13359" s="27"/>
    </row>
    <row r="13360" spans="1:4" ht="15" x14ac:dyDescent="0.25">
      <c r="A13360" s="27"/>
      <c r="B13360"/>
      <c r="C13360" s="27"/>
      <c r="D13360" s="27"/>
    </row>
    <row r="13361" spans="1:4" ht="15" x14ac:dyDescent="0.25">
      <c r="A13361" s="27"/>
      <c r="B13361"/>
      <c r="C13361" s="27"/>
      <c r="D13361" s="27"/>
    </row>
    <row r="13362" spans="1:4" ht="15" x14ac:dyDescent="0.25">
      <c r="A13362" s="27"/>
      <c r="B13362"/>
      <c r="C13362" s="27"/>
      <c r="D13362" s="27"/>
    </row>
    <row r="13363" spans="1:4" ht="15" x14ac:dyDescent="0.25">
      <c r="A13363" s="27"/>
      <c r="B13363"/>
      <c r="C13363" s="27"/>
      <c r="D13363" s="27"/>
    </row>
    <row r="13364" spans="1:4" ht="15" x14ac:dyDescent="0.25">
      <c r="A13364" s="27"/>
      <c r="B13364"/>
      <c r="C13364" s="27"/>
      <c r="D13364" s="27"/>
    </row>
    <row r="13365" spans="1:4" ht="15" x14ac:dyDescent="0.25">
      <c r="A13365" s="27"/>
      <c r="B13365"/>
      <c r="C13365" s="27"/>
      <c r="D13365" s="27"/>
    </row>
    <row r="13366" spans="1:4" ht="15" x14ac:dyDescent="0.25">
      <c r="A13366" s="27"/>
      <c r="B13366"/>
      <c r="C13366" s="27"/>
      <c r="D13366" s="27"/>
    </row>
    <row r="13367" spans="1:4" ht="15" x14ac:dyDescent="0.25">
      <c r="A13367" s="27"/>
      <c r="B13367"/>
      <c r="C13367" s="27"/>
      <c r="D13367" s="27"/>
    </row>
    <row r="13368" spans="1:4" ht="15" x14ac:dyDescent="0.25">
      <c r="A13368" s="27"/>
      <c r="B13368"/>
      <c r="C13368" s="27"/>
      <c r="D13368" s="27"/>
    </row>
    <row r="13369" spans="1:4" ht="15" x14ac:dyDescent="0.25">
      <c r="A13369" s="27"/>
      <c r="B13369"/>
      <c r="C13369" s="27"/>
      <c r="D13369" s="27"/>
    </row>
    <row r="13370" spans="1:4" ht="15" x14ac:dyDescent="0.25">
      <c r="A13370" s="27"/>
      <c r="B13370"/>
      <c r="C13370" s="27"/>
      <c r="D13370" s="27"/>
    </row>
    <row r="13371" spans="1:4" ht="15" x14ac:dyDescent="0.25">
      <c r="A13371" s="27"/>
      <c r="B13371"/>
      <c r="C13371" s="27"/>
      <c r="D13371" s="27"/>
    </row>
    <row r="13372" spans="1:4" ht="15" x14ac:dyDescent="0.25">
      <c r="A13372" s="27"/>
      <c r="B13372"/>
      <c r="C13372" s="27"/>
      <c r="D13372" s="27"/>
    </row>
    <row r="13373" spans="1:4" ht="15" x14ac:dyDescent="0.25">
      <c r="A13373" s="27"/>
      <c r="B13373"/>
      <c r="C13373" s="27"/>
      <c r="D13373" s="27"/>
    </row>
    <row r="13374" spans="1:4" ht="15" x14ac:dyDescent="0.25">
      <c r="A13374" s="27"/>
      <c r="B13374"/>
      <c r="C13374" s="27"/>
      <c r="D13374" s="27"/>
    </row>
    <row r="13375" spans="1:4" ht="15" x14ac:dyDescent="0.25">
      <c r="A13375" s="27"/>
      <c r="B13375"/>
      <c r="C13375" s="27"/>
      <c r="D13375" s="27"/>
    </row>
    <row r="13376" spans="1:4" ht="15" x14ac:dyDescent="0.25">
      <c r="A13376" s="27"/>
      <c r="B13376"/>
      <c r="C13376" s="27"/>
      <c r="D13376" s="27"/>
    </row>
    <row r="13377" spans="1:4" ht="15" x14ac:dyDescent="0.25">
      <c r="A13377" s="27"/>
      <c r="B13377"/>
      <c r="C13377" s="27"/>
      <c r="D13377" s="27"/>
    </row>
    <row r="13378" spans="1:4" ht="15" x14ac:dyDescent="0.25">
      <c r="A13378" s="27"/>
      <c r="B13378"/>
      <c r="C13378" s="27"/>
      <c r="D13378" s="27"/>
    </row>
    <row r="13379" spans="1:4" ht="15" x14ac:dyDescent="0.25">
      <c r="A13379" s="27"/>
      <c r="B13379"/>
      <c r="C13379" s="27"/>
      <c r="D13379" s="27"/>
    </row>
    <row r="13380" spans="1:4" ht="15" x14ac:dyDescent="0.25">
      <c r="A13380" s="27"/>
      <c r="B13380"/>
      <c r="C13380" s="27"/>
      <c r="D13380" s="27"/>
    </row>
    <row r="13381" spans="1:4" ht="15" x14ac:dyDescent="0.25">
      <c r="A13381" s="27"/>
      <c r="B13381"/>
      <c r="C13381" s="27"/>
      <c r="D13381" s="27"/>
    </row>
    <row r="13382" spans="1:4" ht="15" x14ac:dyDescent="0.25">
      <c r="A13382" s="27"/>
      <c r="B13382"/>
      <c r="C13382" s="27"/>
      <c r="D13382" s="27"/>
    </row>
    <row r="13383" spans="1:4" ht="15" x14ac:dyDescent="0.25">
      <c r="A13383" s="27"/>
      <c r="B13383"/>
      <c r="C13383" s="27"/>
      <c r="D13383" s="27"/>
    </row>
    <row r="13384" spans="1:4" ht="15" x14ac:dyDescent="0.25">
      <c r="A13384" s="27"/>
      <c r="B13384"/>
      <c r="C13384" s="27"/>
      <c r="D13384" s="27"/>
    </row>
    <row r="13385" spans="1:4" ht="15" x14ac:dyDescent="0.25">
      <c r="A13385" s="27"/>
      <c r="B13385"/>
      <c r="C13385" s="27"/>
      <c r="D13385" s="27"/>
    </row>
    <row r="13386" spans="1:4" ht="15" x14ac:dyDescent="0.25">
      <c r="A13386" s="27"/>
      <c r="B13386"/>
      <c r="C13386" s="27"/>
      <c r="D13386" s="272"/>
    </row>
    <row r="13387" spans="1:4" ht="15" x14ac:dyDescent="0.25">
      <c r="A13387" s="27"/>
      <c r="B13387"/>
      <c r="C13387" s="27"/>
      <c r="D13387" s="27"/>
    </row>
    <row r="13388" spans="1:4" ht="15" x14ac:dyDescent="0.25">
      <c r="A13388" s="27"/>
      <c r="B13388"/>
      <c r="C13388" s="27"/>
      <c r="D13388" s="27"/>
    </row>
    <row r="13389" spans="1:4" ht="15" x14ac:dyDescent="0.25">
      <c r="A13389" s="27"/>
      <c r="B13389"/>
      <c r="C13389" s="27"/>
      <c r="D13389" s="27"/>
    </row>
    <row r="13390" spans="1:4" ht="15" x14ac:dyDescent="0.25">
      <c r="A13390" s="27"/>
      <c r="B13390"/>
      <c r="C13390" s="27"/>
      <c r="D13390" s="27"/>
    </row>
    <row r="13391" spans="1:4" ht="15" x14ac:dyDescent="0.25">
      <c r="A13391" s="27"/>
      <c r="B13391"/>
      <c r="C13391" s="27"/>
      <c r="D13391" s="27"/>
    </row>
    <row r="13392" spans="1:4" ht="15" x14ac:dyDescent="0.25">
      <c r="A13392" s="27"/>
      <c r="B13392"/>
      <c r="C13392" s="27"/>
      <c r="D13392" s="27"/>
    </row>
    <row r="13393" spans="1:4" ht="15" x14ac:dyDescent="0.25">
      <c r="A13393" s="27"/>
      <c r="B13393"/>
      <c r="C13393" s="27"/>
      <c r="D13393" s="27"/>
    </row>
    <row r="13394" spans="1:4" ht="15" x14ac:dyDescent="0.25">
      <c r="A13394" s="27"/>
      <c r="B13394"/>
      <c r="C13394" s="27"/>
      <c r="D13394" s="27"/>
    </row>
    <row r="13395" spans="1:4" ht="15" x14ac:dyDescent="0.25">
      <c r="A13395" s="27"/>
      <c r="B13395"/>
      <c r="C13395" s="27"/>
      <c r="D13395" s="27"/>
    </row>
    <row r="13396" spans="1:4" ht="15" x14ac:dyDescent="0.25">
      <c r="A13396" s="27"/>
      <c r="B13396"/>
      <c r="C13396" s="27"/>
      <c r="D13396" s="27"/>
    </row>
    <row r="13397" spans="1:4" ht="15" x14ac:dyDescent="0.25">
      <c r="A13397" s="27"/>
      <c r="B13397"/>
      <c r="C13397" s="27"/>
      <c r="D13397" s="27"/>
    </row>
    <row r="13398" spans="1:4" ht="15" x14ac:dyDescent="0.25">
      <c r="A13398" s="27"/>
      <c r="B13398"/>
      <c r="C13398" s="27"/>
      <c r="D13398" s="27"/>
    </row>
    <row r="13399" spans="1:4" ht="15" x14ac:dyDescent="0.25">
      <c r="A13399" s="27"/>
      <c r="B13399"/>
      <c r="C13399" s="27"/>
      <c r="D13399" s="27"/>
    </row>
    <row r="13400" spans="1:4" ht="15" x14ac:dyDescent="0.25">
      <c r="A13400" s="27"/>
      <c r="B13400"/>
      <c r="C13400" s="27"/>
      <c r="D13400" s="27"/>
    </row>
    <row r="13401" spans="1:4" ht="15" x14ac:dyDescent="0.25">
      <c r="A13401" s="27"/>
      <c r="B13401"/>
      <c r="C13401" s="27"/>
      <c r="D13401" s="27"/>
    </row>
    <row r="13402" spans="1:4" ht="15" x14ac:dyDescent="0.25">
      <c r="A13402" s="27"/>
      <c r="B13402"/>
      <c r="C13402" s="27"/>
      <c r="D13402" s="27"/>
    </row>
    <row r="13403" spans="1:4" ht="15" x14ac:dyDescent="0.25">
      <c r="A13403" s="27"/>
      <c r="B13403"/>
      <c r="C13403" s="27"/>
      <c r="D13403" s="27"/>
    </row>
    <row r="13404" spans="1:4" ht="15" x14ac:dyDescent="0.25">
      <c r="A13404" s="27"/>
      <c r="B13404"/>
      <c r="C13404" s="27"/>
      <c r="D13404" s="27"/>
    </row>
    <row r="13405" spans="1:4" ht="15" x14ac:dyDescent="0.25">
      <c r="A13405" s="27"/>
      <c r="B13405"/>
      <c r="C13405" s="27"/>
      <c r="D13405" s="27"/>
    </row>
    <row r="13406" spans="1:4" ht="15" x14ac:dyDescent="0.25">
      <c r="A13406" s="27"/>
      <c r="B13406"/>
      <c r="C13406" s="27"/>
      <c r="D13406" s="27"/>
    </row>
    <row r="13407" spans="1:4" ht="15" x14ac:dyDescent="0.25">
      <c r="A13407" s="27"/>
      <c r="B13407"/>
      <c r="C13407" s="27"/>
      <c r="D13407" s="27"/>
    </row>
    <row r="13408" spans="1:4" ht="15" x14ac:dyDescent="0.25">
      <c r="A13408" s="27"/>
      <c r="B13408"/>
      <c r="C13408" s="27"/>
      <c r="D13408" s="27"/>
    </row>
    <row r="13409" spans="1:4" ht="15" x14ac:dyDescent="0.25">
      <c r="A13409" s="27"/>
      <c r="B13409"/>
      <c r="C13409" s="27"/>
      <c r="D13409" s="27"/>
    </row>
    <row r="13410" spans="1:4" ht="15" x14ac:dyDescent="0.25">
      <c r="A13410" s="27"/>
      <c r="B13410"/>
      <c r="C13410" s="27"/>
      <c r="D13410" s="27"/>
    </row>
    <row r="13411" spans="1:4" ht="15" x14ac:dyDescent="0.25">
      <c r="A13411" s="27"/>
      <c r="B13411"/>
      <c r="C13411" s="27"/>
      <c r="D13411" s="27"/>
    </row>
    <row r="13412" spans="1:4" ht="15" x14ac:dyDescent="0.25">
      <c r="A13412" s="27"/>
      <c r="B13412"/>
      <c r="C13412" s="27"/>
      <c r="D13412" s="272"/>
    </row>
    <row r="13413" spans="1:4" ht="15" x14ac:dyDescent="0.25">
      <c r="A13413" s="27"/>
      <c r="B13413"/>
      <c r="C13413" s="27"/>
      <c r="D13413" s="272"/>
    </row>
    <row r="13414" spans="1:4" ht="15" x14ac:dyDescent="0.25">
      <c r="A13414" s="27"/>
      <c r="B13414"/>
      <c r="C13414" s="27"/>
      <c r="D13414" s="272"/>
    </row>
    <row r="13415" spans="1:4" ht="15" x14ac:dyDescent="0.25">
      <c r="A13415" s="27"/>
      <c r="B13415"/>
      <c r="C13415" s="27"/>
      <c r="D13415" s="272"/>
    </row>
    <row r="13416" spans="1:4" ht="15" x14ac:dyDescent="0.25">
      <c r="A13416" s="27"/>
      <c r="B13416"/>
      <c r="C13416" s="27"/>
      <c r="D13416" s="272"/>
    </row>
    <row r="13417" spans="1:4" ht="15" x14ac:dyDescent="0.25">
      <c r="A13417" s="27"/>
      <c r="B13417"/>
      <c r="C13417" s="27"/>
      <c r="D13417" s="272"/>
    </row>
    <row r="13418" spans="1:4" ht="15" x14ac:dyDescent="0.25">
      <c r="A13418" s="27"/>
      <c r="B13418"/>
      <c r="C13418" s="27"/>
      <c r="D13418" s="272"/>
    </row>
    <row r="13419" spans="1:4" ht="15" x14ac:dyDescent="0.25">
      <c r="A13419" s="27"/>
      <c r="B13419"/>
      <c r="C13419" s="27"/>
      <c r="D13419" s="272"/>
    </row>
    <row r="13420" spans="1:4" ht="15" x14ac:dyDescent="0.25">
      <c r="A13420" s="27"/>
      <c r="B13420"/>
      <c r="C13420" s="27"/>
      <c r="D13420" s="272"/>
    </row>
    <row r="13421" spans="1:4" ht="15" x14ac:dyDescent="0.25">
      <c r="A13421" s="27"/>
      <c r="B13421"/>
      <c r="C13421" s="27"/>
      <c r="D13421" s="272"/>
    </row>
    <row r="13422" spans="1:4" ht="15" x14ac:dyDescent="0.25">
      <c r="A13422" s="27"/>
      <c r="B13422"/>
      <c r="C13422" s="27"/>
      <c r="D13422" s="272"/>
    </row>
    <row r="13423" spans="1:4" ht="15" x14ac:dyDescent="0.25">
      <c r="A13423" s="27"/>
      <c r="B13423"/>
      <c r="C13423" s="27"/>
      <c r="D13423" s="272"/>
    </row>
    <row r="13424" spans="1:4" ht="15" x14ac:dyDescent="0.25">
      <c r="A13424" s="27"/>
      <c r="B13424"/>
      <c r="C13424" s="27"/>
      <c r="D13424" s="272"/>
    </row>
    <row r="13425" spans="1:4" ht="15" x14ac:dyDescent="0.25">
      <c r="A13425" s="27"/>
      <c r="B13425"/>
      <c r="C13425" s="27"/>
      <c r="D13425" s="272"/>
    </row>
    <row r="13426" spans="1:4" ht="15" x14ac:dyDescent="0.25">
      <c r="A13426" s="27"/>
      <c r="B13426"/>
      <c r="C13426" s="27"/>
      <c r="D13426" s="272"/>
    </row>
    <row r="13427" spans="1:4" ht="15" x14ac:dyDescent="0.25">
      <c r="A13427" s="27"/>
      <c r="B13427"/>
      <c r="C13427" s="27"/>
      <c r="D13427" s="272"/>
    </row>
    <row r="13428" spans="1:4" ht="15" x14ac:dyDescent="0.25">
      <c r="A13428" s="27"/>
      <c r="B13428"/>
      <c r="C13428" s="27"/>
      <c r="D13428" s="27"/>
    </row>
    <row r="13429" spans="1:4" ht="15" x14ac:dyDescent="0.25">
      <c r="A13429" s="27"/>
      <c r="B13429"/>
      <c r="C13429" s="27"/>
      <c r="D13429" s="27"/>
    </row>
    <row r="13430" spans="1:4" ht="15" x14ac:dyDescent="0.25">
      <c r="A13430" s="27"/>
      <c r="B13430"/>
      <c r="C13430" s="27"/>
      <c r="D13430" s="27"/>
    </row>
    <row r="13431" spans="1:4" ht="15" x14ac:dyDescent="0.25">
      <c r="A13431" s="27"/>
      <c r="B13431"/>
      <c r="C13431" s="27"/>
      <c r="D13431" s="27"/>
    </row>
    <row r="13432" spans="1:4" ht="15" x14ac:dyDescent="0.25">
      <c r="A13432" s="27"/>
      <c r="B13432"/>
      <c r="C13432" s="27"/>
      <c r="D13432" s="27"/>
    </row>
    <row r="13433" spans="1:4" ht="15" x14ac:dyDescent="0.25">
      <c r="A13433" s="27"/>
      <c r="B13433"/>
      <c r="C13433" s="27"/>
      <c r="D13433" s="27"/>
    </row>
    <row r="13434" spans="1:4" ht="15" x14ac:dyDescent="0.25">
      <c r="A13434" s="27"/>
      <c r="B13434"/>
      <c r="C13434" s="27"/>
      <c r="D13434" s="27"/>
    </row>
    <row r="13435" spans="1:4" ht="15" x14ac:dyDescent="0.25">
      <c r="A13435" s="27"/>
      <c r="B13435"/>
      <c r="C13435" s="27"/>
      <c r="D13435" s="27"/>
    </row>
    <row r="13436" spans="1:4" ht="15" x14ac:dyDescent="0.25">
      <c r="A13436" s="27"/>
      <c r="B13436"/>
      <c r="C13436" s="27"/>
      <c r="D13436" s="27"/>
    </row>
    <row r="13437" spans="1:4" ht="15" x14ac:dyDescent="0.25">
      <c r="A13437" s="27"/>
      <c r="B13437"/>
      <c r="C13437" s="27"/>
      <c r="D13437" s="27"/>
    </row>
    <row r="13438" spans="1:4" ht="15" x14ac:dyDescent="0.25">
      <c r="A13438" s="27"/>
      <c r="B13438"/>
      <c r="C13438" s="27"/>
      <c r="D13438" s="27"/>
    </row>
    <row r="13439" spans="1:4" ht="15" x14ac:dyDescent="0.25">
      <c r="A13439" s="27"/>
      <c r="B13439"/>
      <c r="C13439" s="27"/>
      <c r="D13439" s="27"/>
    </row>
    <row r="13440" spans="1:4" ht="15" x14ac:dyDescent="0.25">
      <c r="A13440" s="27"/>
      <c r="B13440"/>
      <c r="C13440" s="27"/>
      <c r="D13440" s="27"/>
    </row>
    <row r="13441" spans="1:4" ht="15" x14ac:dyDescent="0.25">
      <c r="A13441" s="27"/>
      <c r="B13441"/>
      <c r="C13441" s="27"/>
      <c r="D13441" s="27"/>
    </row>
    <row r="13442" spans="1:4" ht="15" x14ac:dyDescent="0.25">
      <c r="A13442" s="27"/>
      <c r="B13442"/>
      <c r="C13442" s="27"/>
      <c r="D13442" s="27"/>
    </row>
    <row r="13443" spans="1:4" ht="15" x14ac:dyDescent="0.25">
      <c r="A13443" s="27"/>
      <c r="B13443"/>
      <c r="C13443" s="27"/>
      <c r="D13443" s="27"/>
    </row>
    <row r="13444" spans="1:4" ht="15" x14ac:dyDescent="0.25">
      <c r="A13444" s="27"/>
      <c r="B13444"/>
      <c r="C13444" s="27"/>
      <c r="D13444" s="27"/>
    </row>
    <row r="13445" spans="1:4" ht="15" x14ac:dyDescent="0.25">
      <c r="A13445" s="27"/>
      <c r="B13445"/>
      <c r="C13445" s="27"/>
      <c r="D13445" s="27"/>
    </row>
    <row r="13446" spans="1:4" ht="15" x14ac:dyDescent="0.25">
      <c r="A13446" s="27"/>
      <c r="B13446"/>
      <c r="C13446" s="27"/>
      <c r="D13446" s="27"/>
    </row>
    <row r="13447" spans="1:4" ht="15" x14ac:dyDescent="0.25">
      <c r="A13447" s="27"/>
      <c r="B13447"/>
      <c r="C13447" s="27"/>
      <c r="D13447" s="27"/>
    </row>
    <row r="13448" spans="1:4" ht="15" x14ac:dyDescent="0.25">
      <c r="A13448" s="27"/>
      <c r="B13448"/>
      <c r="C13448" s="27"/>
      <c r="D13448" s="27"/>
    </row>
    <row r="13449" spans="1:4" ht="15" x14ac:dyDescent="0.25">
      <c r="A13449" s="27"/>
      <c r="B13449"/>
      <c r="C13449" s="27"/>
      <c r="D13449" s="27"/>
    </row>
    <row r="13450" spans="1:4" ht="15" x14ac:dyDescent="0.25">
      <c r="A13450" s="27"/>
      <c r="B13450"/>
      <c r="C13450" s="27"/>
      <c r="D13450" s="27"/>
    </row>
    <row r="13451" spans="1:4" ht="15" x14ac:dyDescent="0.25">
      <c r="A13451" s="27"/>
      <c r="B13451"/>
      <c r="C13451" s="27"/>
      <c r="D13451" s="27"/>
    </row>
    <row r="13452" spans="1:4" ht="15" x14ac:dyDescent="0.25">
      <c r="A13452" s="27"/>
      <c r="B13452"/>
      <c r="C13452" s="27"/>
      <c r="D13452" s="27"/>
    </row>
    <row r="13453" spans="1:4" ht="15" x14ac:dyDescent="0.25">
      <c r="A13453" s="27"/>
      <c r="B13453"/>
      <c r="C13453" s="27"/>
      <c r="D13453" s="27"/>
    </row>
    <row r="13454" spans="1:4" ht="15" x14ac:dyDescent="0.25">
      <c r="A13454" s="27"/>
      <c r="B13454"/>
      <c r="C13454" s="27"/>
      <c r="D13454" s="27"/>
    </row>
    <row r="13455" spans="1:4" ht="15" x14ac:dyDescent="0.25">
      <c r="A13455" s="27"/>
      <c r="B13455"/>
      <c r="C13455" s="27"/>
      <c r="D13455" s="27"/>
    </row>
    <row r="13456" spans="1:4" ht="15" x14ac:dyDescent="0.25">
      <c r="A13456" s="27"/>
      <c r="B13456"/>
      <c r="C13456" s="27"/>
      <c r="D13456" s="27"/>
    </row>
    <row r="13457" spans="1:4" ht="15" x14ac:dyDescent="0.25">
      <c r="A13457" s="27"/>
      <c r="B13457"/>
      <c r="C13457" s="27"/>
      <c r="D13457" s="27"/>
    </row>
    <row r="13458" spans="1:4" ht="15" x14ac:dyDescent="0.25">
      <c r="A13458" s="27"/>
      <c r="B13458"/>
      <c r="C13458" s="27"/>
      <c r="D13458" s="27"/>
    </row>
    <row r="13459" spans="1:4" ht="15" x14ac:dyDescent="0.25">
      <c r="A13459" s="27"/>
      <c r="B13459"/>
      <c r="C13459" s="27"/>
      <c r="D13459" s="27"/>
    </row>
    <row r="13460" spans="1:4" ht="15" x14ac:dyDescent="0.25">
      <c r="A13460" s="27"/>
      <c r="B13460"/>
      <c r="C13460" s="27"/>
      <c r="D13460" s="27"/>
    </row>
    <row r="13461" spans="1:4" ht="15" x14ac:dyDescent="0.25">
      <c r="A13461" s="27"/>
      <c r="B13461"/>
      <c r="C13461" s="27"/>
      <c r="D13461" s="27"/>
    </row>
    <row r="13462" spans="1:4" ht="15" x14ac:dyDescent="0.25">
      <c r="A13462" s="27"/>
      <c r="B13462"/>
      <c r="C13462" s="27"/>
      <c r="D13462" s="27"/>
    </row>
    <row r="13463" spans="1:4" ht="15" x14ac:dyDescent="0.25">
      <c r="A13463" s="27"/>
      <c r="B13463"/>
      <c r="C13463" s="27"/>
      <c r="D13463" s="27"/>
    </row>
    <row r="13464" spans="1:4" ht="15" x14ac:dyDescent="0.25">
      <c r="A13464" s="27"/>
      <c r="B13464"/>
      <c r="C13464" s="27"/>
      <c r="D13464" s="27"/>
    </row>
    <row r="13465" spans="1:4" ht="15" x14ac:dyDescent="0.25">
      <c r="A13465" s="27"/>
      <c r="B13465"/>
      <c r="C13465" s="27"/>
      <c r="D13465" s="27"/>
    </row>
    <row r="13466" spans="1:4" ht="15" x14ac:dyDescent="0.25">
      <c r="A13466" s="27"/>
      <c r="B13466"/>
      <c r="C13466" s="27"/>
      <c r="D13466" s="27"/>
    </row>
    <row r="13467" spans="1:4" ht="15" x14ac:dyDescent="0.25">
      <c r="A13467" s="27"/>
      <c r="B13467"/>
      <c r="C13467" s="27"/>
      <c r="D13467" s="27"/>
    </row>
    <row r="13468" spans="1:4" ht="15" x14ac:dyDescent="0.25">
      <c r="A13468" s="27"/>
      <c r="B13468"/>
      <c r="C13468" s="27"/>
      <c r="D13468" s="27"/>
    </row>
    <row r="13469" spans="1:4" ht="15" x14ac:dyDescent="0.25">
      <c r="A13469" s="27"/>
      <c r="B13469"/>
      <c r="C13469" s="27"/>
      <c r="D13469" s="27"/>
    </row>
    <row r="13470" spans="1:4" ht="15" x14ac:dyDescent="0.25">
      <c r="A13470" s="27"/>
      <c r="B13470"/>
      <c r="C13470" s="27"/>
      <c r="D13470" s="27"/>
    </row>
    <row r="13471" spans="1:4" ht="15" x14ac:dyDescent="0.25">
      <c r="A13471" s="27"/>
      <c r="B13471"/>
      <c r="C13471" s="27"/>
      <c r="D13471" s="27"/>
    </row>
    <row r="13472" spans="1:4" ht="15" x14ac:dyDescent="0.25">
      <c r="A13472" s="27"/>
      <c r="B13472"/>
      <c r="C13472" s="27"/>
      <c r="D13472" s="27"/>
    </row>
    <row r="13473" spans="1:4" ht="15" x14ac:dyDescent="0.25">
      <c r="A13473" s="27"/>
      <c r="B13473"/>
      <c r="C13473" s="27"/>
      <c r="D13473" s="27"/>
    </row>
    <row r="13474" spans="1:4" ht="15" x14ac:dyDescent="0.25">
      <c r="A13474" s="27"/>
      <c r="B13474"/>
      <c r="C13474" s="27"/>
      <c r="D13474" s="27"/>
    </row>
    <row r="13475" spans="1:4" ht="15" x14ac:dyDescent="0.25">
      <c r="A13475" s="27"/>
      <c r="B13475"/>
      <c r="C13475" s="27"/>
      <c r="D13475" s="27"/>
    </row>
    <row r="13476" spans="1:4" ht="15" x14ac:dyDescent="0.25">
      <c r="A13476" s="27"/>
      <c r="B13476"/>
      <c r="C13476" s="27"/>
      <c r="D13476" s="27"/>
    </row>
    <row r="13477" spans="1:4" ht="15" x14ac:dyDescent="0.25">
      <c r="A13477" s="27"/>
      <c r="B13477"/>
      <c r="C13477" s="27"/>
      <c r="D13477" s="27"/>
    </row>
    <row r="13478" spans="1:4" ht="15" x14ac:dyDescent="0.25">
      <c r="A13478" s="27"/>
      <c r="B13478"/>
      <c r="C13478" s="27"/>
      <c r="D13478" s="27"/>
    </row>
    <row r="13479" spans="1:4" ht="15" x14ac:dyDescent="0.25">
      <c r="A13479" s="27"/>
      <c r="B13479"/>
      <c r="C13479" s="27"/>
      <c r="D13479" s="27"/>
    </row>
    <row r="13480" spans="1:4" ht="15" x14ac:dyDescent="0.25">
      <c r="A13480" s="27"/>
      <c r="B13480"/>
      <c r="C13480" s="27"/>
      <c r="D13480" s="27"/>
    </row>
    <row r="13481" spans="1:4" ht="15" x14ac:dyDescent="0.25">
      <c r="A13481" s="27"/>
      <c r="B13481"/>
      <c r="C13481" s="27"/>
      <c r="D13481" s="27"/>
    </row>
    <row r="13482" spans="1:4" ht="15" x14ac:dyDescent="0.25">
      <c r="A13482" s="27"/>
      <c r="B13482"/>
      <c r="C13482" s="27"/>
      <c r="D13482" s="27"/>
    </row>
    <row r="13483" spans="1:4" ht="15" x14ac:dyDescent="0.25">
      <c r="A13483" s="27"/>
      <c r="B13483"/>
      <c r="C13483" s="27"/>
      <c r="D13483" s="27"/>
    </row>
    <row r="13484" spans="1:4" ht="15" x14ac:dyDescent="0.25">
      <c r="A13484" s="27"/>
      <c r="B13484"/>
      <c r="C13484" s="27"/>
      <c r="D13484" s="27"/>
    </row>
    <row r="13485" spans="1:4" ht="15" x14ac:dyDescent="0.25">
      <c r="A13485" s="27"/>
      <c r="B13485"/>
      <c r="C13485" s="27"/>
      <c r="D13485" s="27"/>
    </row>
    <row r="13486" spans="1:4" ht="15" x14ac:dyDescent="0.25">
      <c r="A13486" s="27"/>
      <c r="B13486"/>
      <c r="C13486" s="27"/>
      <c r="D13486" s="27"/>
    </row>
    <row r="13487" spans="1:4" ht="15" x14ac:dyDescent="0.25">
      <c r="A13487" s="27"/>
      <c r="B13487"/>
      <c r="C13487" s="27"/>
      <c r="D13487" s="27"/>
    </row>
    <row r="13488" spans="1:4" ht="15" x14ac:dyDescent="0.25">
      <c r="A13488" s="27"/>
      <c r="B13488"/>
      <c r="C13488" s="27"/>
      <c r="D13488" s="27"/>
    </row>
    <row r="13489" spans="1:4" ht="15" x14ac:dyDescent="0.25">
      <c r="A13489" s="27"/>
      <c r="B13489"/>
      <c r="C13489" s="27"/>
      <c r="D13489" s="27"/>
    </row>
    <row r="13490" spans="1:4" ht="15" x14ac:dyDescent="0.25">
      <c r="A13490" s="27"/>
      <c r="B13490"/>
      <c r="C13490" s="27"/>
      <c r="D13490" s="27"/>
    </row>
    <row r="13491" spans="1:4" ht="15" x14ac:dyDescent="0.25">
      <c r="A13491" s="27"/>
      <c r="B13491"/>
      <c r="C13491" s="27"/>
      <c r="D13491" s="27"/>
    </row>
    <row r="13492" spans="1:4" ht="15" x14ac:dyDescent="0.25">
      <c r="A13492" s="27"/>
      <c r="B13492"/>
      <c r="C13492" s="27"/>
      <c r="D13492" s="27"/>
    </row>
    <row r="13493" spans="1:4" ht="15" x14ac:dyDescent="0.25">
      <c r="A13493" s="27"/>
      <c r="B13493"/>
      <c r="C13493" s="27"/>
      <c r="D13493" s="27"/>
    </row>
    <row r="13494" spans="1:4" ht="15" x14ac:dyDescent="0.25">
      <c r="A13494" s="27"/>
      <c r="B13494"/>
      <c r="C13494" s="27"/>
      <c r="D13494" s="27"/>
    </row>
    <row r="13495" spans="1:4" ht="15" x14ac:dyDescent="0.25">
      <c r="A13495" s="27"/>
      <c r="B13495"/>
      <c r="C13495" s="27"/>
      <c r="D13495" s="27"/>
    </row>
    <row r="13496" spans="1:4" ht="15" x14ac:dyDescent="0.25">
      <c r="A13496" s="27"/>
      <c r="B13496"/>
      <c r="C13496" s="27"/>
      <c r="D13496" s="27"/>
    </row>
    <row r="13497" spans="1:4" ht="15" x14ac:dyDescent="0.25">
      <c r="A13497" s="27"/>
      <c r="B13497"/>
      <c r="C13497" s="27"/>
      <c r="D13497" s="27"/>
    </row>
    <row r="13498" spans="1:4" ht="15" x14ac:dyDescent="0.25">
      <c r="A13498" s="27"/>
      <c r="B13498"/>
      <c r="C13498" s="27"/>
      <c r="D13498" s="27"/>
    </row>
    <row r="13499" spans="1:4" ht="15" x14ac:dyDescent="0.25">
      <c r="A13499" s="27"/>
      <c r="B13499"/>
      <c r="C13499" s="27"/>
      <c r="D13499" s="27"/>
    </row>
    <row r="13500" spans="1:4" ht="15" x14ac:dyDescent="0.25">
      <c r="A13500" s="27"/>
      <c r="B13500"/>
      <c r="C13500" s="27"/>
      <c r="D13500" s="27"/>
    </row>
    <row r="13501" spans="1:4" ht="15" x14ac:dyDescent="0.25">
      <c r="A13501" s="27"/>
      <c r="B13501"/>
      <c r="C13501" s="27"/>
      <c r="D13501" s="27"/>
    </row>
    <row r="13502" spans="1:4" ht="15" x14ac:dyDescent="0.25">
      <c r="A13502" s="27"/>
      <c r="B13502"/>
      <c r="C13502" s="27"/>
      <c r="D13502" s="27"/>
    </row>
    <row r="13503" spans="1:4" ht="15" x14ac:dyDescent="0.25">
      <c r="A13503" s="27"/>
      <c r="B13503"/>
      <c r="C13503" s="27"/>
      <c r="D13503" s="27"/>
    </row>
    <row r="13504" spans="1:4" ht="15" x14ac:dyDescent="0.25">
      <c r="A13504" s="27"/>
      <c r="B13504"/>
      <c r="C13504" s="27"/>
      <c r="D13504" s="27"/>
    </row>
    <row r="13505" spans="1:4" ht="15" x14ac:dyDescent="0.25">
      <c r="A13505" s="27"/>
      <c r="B13505"/>
      <c r="C13505" s="27"/>
      <c r="D13505" s="27"/>
    </row>
    <row r="13506" spans="1:4" ht="15" x14ac:dyDescent="0.25">
      <c r="A13506" s="27"/>
      <c r="B13506"/>
      <c r="C13506" s="27"/>
      <c r="D13506" s="27"/>
    </row>
    <row r="13507" spans="1:4" ht="15" x14ac:dyDescent="0.25">
      <c r="A13507" s="27"/>
      <c r="B13507"/>
      <c r="C13507" s="27"/>
      <c r="D13507" s="27"/>
    </row>
    <row r="13508" spans="1:4" ht="15" x14ac:dyDescent="0.25">
      <c r="A13508" s="27"/>
      <c r="B13508"/>
      <c r="C13508" s="27"/>
      <c r="D13508" s="27"/>
    </row>
    <row r="13509" spans="1:4" ht="15" x14ac:dyDescent="0.25">
      <c r="A13509" s="27"/>
      <c r="B13509"/>
      <c r="C13509" s="27"/>
      <c r="D13509" s="27"/>
    </row>
    <row r="13510" spans="1:4" ht="15" x14ac:dyDescent="0.25">
      <c r="A13510" s="27"/>
      <c r="B13510"/>
      <c r="C13510" s="27"/>
      <c r="D13510" s="27"/>
    </row>
    <row r="13511" spans="1:4" ht="15" x14ac:dyDescent="0.25">
      <c r="A13511" s="27"/>
      <c r="B13511"/>
      <c r="C13511" s="27"/>
      <c r="D13511" s="27"/>
    </row>
    <row r="13512" spans="1:4" ht="15" x14ac:dyDescent="0.25">
      <c r="A13512" s="27"/>
      <c r="B13512"/>
      <c r="C13512" s="27"/>
      <c r="D13512" s="27"/>
    </row>
    <row r="13513" spans="1:4" ht="15" x14ac:dyDescent="0.25">
      <c r="A13513" s="27"/>
      <c r="B13513"/>
      <c r="C13513" s="27"/>
      <c r="D13513" s="27"/>
    </row>
    <row r="13514" spans="1:4" ht="15" x14ac:dyDescent="0.25">
      <c r="A13514" s="27"/>
      <c r="B13514"/>
      <c r="C13514" s="27"/>
      <c r="D13514" s="27"/>
    </row>
    <row r="13515" spans="1:4" ht="15" x14ac:dyDescent="0.25">
      <c r="A13515" s="27"/>
      <c r="B13515"/>
      <c r="C13515" s="27"/>
      <c r="D13515" s="27"/>
    </row>
    <row r="13516" spans="1:4" ht="15" x14ac:dyDescent="0.25">
      <c r="A13516" s="27"/>
      <c r="B13516"/>
      <c r="C13516" s="27"/>
      <c r="D13516" s="27"/>
    </row>
    <row r="13517" spans="1:4" ht="15" x14ac:dyDescent="0.25">
      <c r="A13517" s="27"/>
      <c r="B13517"/>
      <c r="C13517" s="27"/>
      <c r="D13517" s="27"/>
    </row>
    <row r="13518" spans="1:4" ht="15" x14ac:dyDescent="0.25">
      <c r="A13518" s="27"/>
      <c r="B13518"/>
      <c r="C13518" s="27"/>
      <c r="D13518" s="27"/>
    </row>
    <row r="13519" spans="1:4" ht="15" x14ac:dyDescent="0.25">
      <c r="A13519" s="27"/>
      <c r="B13519"/>
      <c r="C13519" s="27"/>
      <c r="D13519" s="27"/>
    </row>
    <row r="13520" spans="1:4" ht="15" x14ac:dyDescent="0.25">
      <c r="A13520" s="27"/>
      <c r="B13520"/>
      <c r="C13520" s="27"/>
      <c r="D13520" s="27"/>
    </row>
    <row r="13521" spans="1:4" ht="15" x14ac:dyDescent="0.25">
      <c r="A13521" s="27"/>
      <c r="B13521"/>
      <c r="C13521" s="27"/>
      <c r="D13521" s="27"/>
    </row>
    <row r="13522" spans="1:4" ht="15" x14ac:dyDescent="0.25">
      <c r="A13522" s="27"/>
      <c r="B13522"/>
      <c r="C13522" s="27"/>
      <c r="D13522" s="27"/>
    </row>
    <row r="13523" spans="1:4" ht="15" x14ac:dyDescent="0.25">
      <c r="A13523" s="27"/>
      <c r="B13523"/>
      <c r="C13523" s="27"/>
      <c r="D13523" s="27"/>
    </row>
    <row r="13524" spans="1:4" ht="15" x14ac:dyDescent="0.25">
      <c r="A13524" s="27"/>
      <c r="B13524"/>
      <c r="C13524" s="27"/>
      <c r="D13524" s="27"/>
    </row>
    <row r="13525" spans="1:4" ht="15" x14ac:dyDescent="0.25">
      <c r="A13525" s="27"/>
      <c r="B13525"/>
      <c r="C13525" s="27"/>
      <c r="D13525" s="27"/>
    </row>
    <row r="13526" spans="1:4" ht="15" x14ac:dyDescent="0.25">
      <c r="A13526" s="27"/>
      <c r="B13526"/>
      <c r="C13526" s="27"/>
      <c r="D13526" s="27"/>
    </row>
    <row r="13527" spans="1:4" ht="15" x14ac:dyDescent="0.25">
      <c r="A13527" s="27"/>
      <c r="B13527"/>
      <c r="C13527" s="27"/>
      <c r="D13527" s="27"/>
    </row>
    <row r="13528" spans="1:4" ht="15" x14ac:dyDescent="0.25">
      <c r="A13528" s="27"/>
      <c r="B13528"/>
      <c r="C13528" s="27"/>
      <c r="D13528" s="27"/>
    </row>
    <row r="13529" spans="1:4" ht="15" x14ac:dyDescent="0.25">
      <c r="A13529" s="27"/>
      <c r="B13529"/>
      <c r="C13529" s="27"/>
      <c r="D13529" s="27"/>
    </row>
    <row r="13530" spans="1:4" ht="15" x14ac:dyDescent="0.25">
      <c r="A13530" s="27"/>
      <c r="B13530"/>
      <c r="C13530" s="27"/>
      <c r="D13530" s="27"/>
    </row>
    <row r="13531" spans="1:4" ht="15" x14ac:dyDescent="0.25">
      <c r="A13531" s="27"/>
      <c r="B13531"/>
      <c r="C13531" s="27"/>
      <c r="D13531" s="27"/>
    </row>
    <row r="13532" spans="1:4" ht="15" x14ac:dyDescent="0.25">
      <c r="A13532" s="27"/>
      <c r="B13532"/>
      <c r="C13532" s="27"/>
      <c r="D13532" s="27"/>
    </row>
    <row r="13533" spans="1:4" ht="15" x14ac:dyDescent="0.25">
      <c r="A13533" s="27"/>
      <c r="B13533"/>
      <c r="C13533" s="27"/>
      <c r="D13533" s="27"/>
    </row>
    <row r="13534" spans="1:4" ht="15" x14ac:dyDescent="0.25">
      <c r="A13534" s="27"/>
      <c r="B13534"/>
      <c r="C13534" s="27"/>
      <c r="D13534" s="27"/>
    </row>
    <row r="13535" spans="1:4" ht="15" x14ac:dyDescent="0.25">
      <c r="A13535" s="27"/>
      <c r="B13535"/>
      <c r="C13535" s="27"/>
      <c r="D13535" s="27"/>
    </row>
    <row r="13536" spans="1:4" ht="15" x14ac:dyDescent="0.25">
      <c r="A13536" s="27"/>
      <c r="B13536"/>
      <c r="C13536" s="27"/>
      <c r="D13536" s="27"/>
    </row>
    <row r="13537" spans="1:4" ht="15" x14ac:dyDescent="0.25">
      <c r="A13537" s="27"/>
      <c r="B13537"/>
      <c r="C13537" s="27"/>
      <c r="D13537" s="27"/>
    </row>
    <row r="13538" spans="1:4" ht="15" x14ac:dyDescent="0.25">
      <c r="A13538" s="27"/>
      <c r="B13538"/>
      <c r="C13538" s="27"/>
      <c r="D13538" s="27"/>
    </row>
    <row r="13539" spans="1:4" ht="15" x14ac:dyDescent="0.25">
      <c r="A13539" s="27"/>
      <c r="B13539"/>
      <c r="C13539" s="27"/>
      <c r="D13539" s="27"/>
    </row>
    <row r="13540" spans="1:4" ht="15" x14ac:dyDescent="0.25">
      <c r="A13540" s="27"/>
      <c r="B13540"/>
      <c r="C13540" s="27"/>
      <c r="D13540" s="27"/>
    </row>
    <row r="13541" spans="1:4" ht="15" x14ac:dyDescent="0.25">
      <c r="A13541" s="27"/>
      <c r="B13541"/>
      <c r="C13541" s="27"/>
      <c r="D13541" s="27"/>
    </row>
    <row r="13542" spans="1:4" ht="15" x14ac:dyDescent="0.25">
      <c r="A13542" s="27"/>
      <c r="B13542"/>
      <c r="C13542" s="27"/>
      <c r="D13542" s="27"/>
    </row>
    <row r="13543" spans="1:4" ht="15" x14ac:dyDescent="0.25">
      <c r="A13543" s="27"/>
      <c r="B13543"/>
      <c r="C13543" s="27"/>
      <c r="D13543" s="27"/>
    </row>
    <row r="13544" spans="1:4" ht="15" x14ac:dyDescent="0.25">
      <c r="A13544" s="27"/>
      <c r="B13544"/>
      <c r="C13544" s="27"/>
      <c r="D13544" s="27"/>
    </row>
    <row r="13545" spans="1:4" ht="15" x14ac:dyDescent="0.25">
      <c r="A13545" s="27"/>
      <c r="B13545"/>
      <c r="C13545" s="27"/>
      <c r="D13545" s="27"/>
    </row>
    <row r="13546" spans="1:4" ht="15" x14ac:dyDescent="0.25">
      <c r="A13546" s="27"/>
      <c r="B13546"/>
      <c r="C13546" s="27"/>
      <c r="D13546" s="27"/>
    </row>
    <row r="13547" spans="1:4" ht="15" x14ac:dyDescent="0.25">
      <c r="A13547" s="27"/>
      <c r="B13547"/>
      <c r="C13547" s="27"/>
      <c r="D13547" s="27"/>
    </row>
    <row r="13548" spans="1:4" ht="15" x14ac:dyDescent="0.25">
      <c r="A13548" s="27"/>
      <c r="B13548"/>
      <c r="C13548" s="27"/>
      <c r="D13548" s="27"/>
    </row>
    <row r="13549" spans="1:4" ht="15" x14ac:dyDescent="0.25">
      <c r="A13549" s="27"/>
      <c r="B13549"/>
      <c r="C13549" s="27"/>
      <c r="D13549" s="27"/>
    </row>
    <row r="13550" spans="1:4" ht="15" x14ac:dyDescent="0.25">
      <c r="A13550" s="27"/>
      <c r="B13550"/>
      <c r="C13550" s="27"/>
      <c r="D13550" s="27"/>
    </row>
    <row r="13551" spans="1:4" ht="15" x14ac:dyDescent="0.25">
      <c r="A13551" s="27"/>
      <c r="B13551"/>
      <c r="C13551" s="27"/>
      <c r="D13551" s="27"/>
    </row>
    <row r="13552" spans="1:4" ht="15" x14ac:dyDescent="0.25">
      <c r="A13552" s="27"/>
      <c r="B13552"/>
      <c r="C13552" s="27"/>
      <c r="D13552" s="27"/>
    </row>
    <row r="13553" spans="1:4" ht="15" x14ac:dyDescent="0.25">
      <c r="A13553" s="27"/>
      <c r="B13553"/>
      <c r="C13553" s="27"/>
      <c r="D13553" s="27"/>
    </row>
    <row r="13554" spans="1:4" ht="15" x14ac:dyDescent="0.25">
      <c r="A13554" s="27"/>
      <c r="B13554"/>
      <c r="C13554" s="27"/>
      <c r="D13554" s="27"/>
    </row>
    <row r="13555" spans="1:4" ht="15" x14ac:dyDescent="0.25">
      <c r="A13555" s="27"/>
      <c r="B13555"/>
      <c r="C13555" s="27"/>
      <c r="D13555" s="27"/>
    </row>
    <row r="13556" spans="1:4" ht="15" x14ac:dyDescent="0.25">
      <c r="A13556" s="27"/>
      <c r="B13556"/>
      <c r="C13556" s="27"/>
      <c r="D13556" s="27"/>
    </row>
    <row r="13557" spans="1:4" ht="15" x14ac:dyDescent="0.25">
      <c r="A13557" s="27"/>
      <c r="B13557"/>
      <c r="C13557" s="27"/>
      <c r="D13557" s="27"/>
    </row>
    <row r="13558" spans="1:4" ht="15" x14ac:dyDescent="0.25">
      <c r="A13558" s="27"/>
      <c r="B13558"/>
      <c r="C13558" s="27"/>
      <c r="D13558" s="27"/>
    </row>
    <row r="13559" spans="1:4" ht="15" x14ac:dyDescent="0.25">
      <c r="A13559" s="27"/>
      <c r="B13559"/>
      <c r="C13559" s="27"/>
      <c r="D13559" s="27"/>
    </row>
    <row r="13560" spans="1:4" ht="15" x14ac:dyDescent="0.25">
      <c r="A13560" s="27"/>
      <c r="B13560"/>
      <c r="C13560" s="27"/>
      <c r="D13560" s="27"/>
    </row>
    <row r="13561" spans="1:4" ht="15" x14ac:dyDescent="0.25">
      <c r="A13561" s="27"/>
      <c r="B13561"/>
      <c r="C13561" s="27"/>
      <c r="D13561" s="27"/>
    </row>
    <row r="13562" spans="1:4" ht="15" x14ac:dyDescent="0.25">
      <c r="A13562" s="27"/>
      <c r="B13562"/>
      <c r="C13562" s="27"/>
      <c r="D13562" s="27"/>
    </row>
    <row r="13563" spans="1:4" ht="15" x14ac:dyDescent="0.25">
      <c r="A13563" s="27"/>
      <c r="B13563"/>
      <c r="C13563" s="27"/>
      <c r="D13563" s="27"/>
    </row>
    <row r="13564" spans="1:4" ht="15" x14ac:dyDescent="0.25">
      <c r="A13564" s="27"/>
      <c r="B13564"/>
      <c r="C13564" s="27"/>
      <c r="D13564" s="27"/>
    </row>
    <row r="13565" spans="1:4" ht="15" x14ac:dyDescent="0.25">
      <c r="A13565" s="27"/>
      <c r="B13565"/>
      <c r="C13565" s="27"/>
      <c r="D13565" s="27"/>
    </row>
    <row r="13566" spans="1:4" ht="15" x14ac:dyDescent="0.25">
      <c r="A13566" s="27"/>
      <c r="B13566"/>
      <c r="C13566" s="27"/>
      <c r="D13566" s="27"/>
    </row>
    <row r="13567" spans="1:4" ht="15" x14ac:dyDescent="0.25">
      <c r="A13567" s="27"/>
      <c r="B13567"/>
      <c r="C13567" s="27"/>
      <c r="D13567" s="27"/>
    </row>
    <row r="13568" spans="1:4" ht="15" x14ac:dyDescent="0.25">
      <c r="A13568" s="27"/>
      <c r="B13568"/>
      <c r="C13568" s="27"/>
      <c r="D13568" s="27"/>
    </row>
    <row r="13569" spans="1:4" ht="15" x14ac:dyDescent="0.25">
      <c r="A13569" s="27"/>
      <c r="B13569"/>
      <c r="C13569" s="27"/>
      <c r="D13569" s="27"/>
    </row>
    <row r="13570" spans="1:4" ht="15" x14ac:dyDescent="0.25">
      <c r="A13570" s="27"/>
      <c r="B13570"/>
      <c r="C13570" s="27"/>
      <c r="D13570" s="27"/>
    </row>
    <row r="13571" spans="1:4" ht="15" x14ac:dyDescent="0.25">
      <c r="A13571" s="27"/>
      <c r="B13571"/>
      <c r="C13571" s="27"/>
      <c r="D13571" s="27"/>
    </row>
    <row r="13572" spans="1:4" ht="15" x14ac:dyDescent="0.25">
      <c r="A13572" s="27"/>
      <c r="B13572"/>
      <c r="C13572" s="27"/>
      <c r="D13572" s="27"/>
    </row>
    <row r="13573" spans="1:4" ht="15" x14ac:dyDescent="0.25">
      <c r="A13573" s="27"/>
      <c r="B13573"/>
      <c r="C13573" s="27"/>
      <c r="D13573" s="27"/>
    </row>
    <row r="13574" spans="1:4" ht="15" x14ac:dyDescent="0.25">
      <c r="A13574" s="27"/>
      <c r="B13574"/>
      <c r="C13574" s="27"/>
      <c r="D13574" s="27"/>
    </row>
    <row r="13575" spans="1:4" ht="15" x14ac:dyDescent="0.25">
      <c r="A13575" s="27"/>
      <c r="B13575"/>
      <c r="C13575" s="27"/>
      <c r="D13575" s="27"/>
    </row>
    <row r="13576" spans="1:4" ht="15" x14ac:dyDescent="0.25">
      <c r="A13576" s="27"/>
      <c r="B13576"/>
      <c r="C13576" s="27"/>
      <c r="D13576" s="27"/>
    </row>
    <row r="13577" spans="1:4" ht="15" x14ac:dyDescent="0.25">
      <c r="A13577" s="27"/>
      <c r="B13577"/>
      <c r="C13577" s="27"/>
      <c r="D13577" s="27"/>
    </row>
    <row r="13578" spans="1:4" ht="15" x14ac:dyDescent="0.25">
      <c r="A13578" s="27"/>
      <c r="B13578"/>
      <c r="C13578" s="27"/>
      <c r="D13578" s="27"/>
    </row>
    <row r="13579" spans="1:4" ht="15" x14ac:dyDescent="0.25">
      <c r="A13579" s="27"/>
      <c r="B13579"/>
      <c r="C13579" s="27"/>
      <c r="D13579" s="27"/>
    </row>
    <row r="13580" spans="1:4" ht="15" x14ac:dyDescent="0.25">
      <c r="A13580" s="27"/>
      <c r="B13580"/>
      <c r="C13580" s="27"/>
      <c r="D13580" s="27"/>
    </row>
    <row r="13581" spans="1:4" ht="15" x14ac:dyDescent="0.25">
      <c r="A13581" s="27"/>
      <c r="B13581"/>
      <c r="C13581" s="27"/>
      <c r="D13581" s="27"/>
    </row>
    <row r="13582" spans="1:4" ht="15" x14ac:dyDescent="0.25">
      <c r="A13582" s="27"/>
      <c r="B13582"/>
      <c r="C13582" s="27"/>
      <c r="D13582" s="27"/>
    </row>
    <row r="13583" spans="1:4" ht="15" x14ac:dyDescent="0.25">
      <c r="A13583" s="27"/>
      <c r="B13583"/>
      <c r="C13583" s="27"/>
      <c r="D13583" s="27"/>
    </row>
    <row r="13584" spans="1:4" ht="15" x14ac:dyDescent="0.25">
      <c r="A13584" s="27"/>
      <c r="B13584"/>
      <c r="C13584" s="27"/>
      <c r="D13584" s="27"/>
    </row>
    <row r="13585" spans="1:4" ht="15" x14ac:dyDescent="0.25">
      <c r="A13585" s="27"/>
      <c r="B13585"/>
      <c r="C13585" s="27"/>
      <c r="D13585" s="27"/>
    </row>
    <row r="13586" spans="1:4" ht="15" x14ac:dyDescent="0.25">
      <c r="A13586" s="27"/>
      <c r="B13586"/>
      <c r="C13586" s="27"/>
      <c r="D13586" s="27"/>
    </row>
    <row r="13587" spans="1:4" ht="15" x14ac:dyDescent="0.25">
      <c r="A13587" s="27"/>
      <c r="B13587"/>
      <c r="C13587" s="27"/>
      <c r="D13587" s="27"/>
    </row>
    <row r="13588" spans="1:4" ht="15" x14ac:dyDescent="0.25">
      <c r="A13588" s="27"/>
      <c r="B13588"/>
      <c r="C13588" s="27"/>
      <c r="D13588" s="27"/>
    </row>
    <row r="13589" spans="1:4" ht="15" x14ac:dyDescent="0.25">
      <c r="A13589" s="27"/>
      <c r="B13589"/>
      <c r="C13589" s="27"/>
      <c r="D13589" s="27"/>
    </row>
    <row r="13590" spans="1:4" ht="15" x14ac:dyDescent="0.25">
      <c r="A13590" s="27"/>
      <c r="B13590"/>
      <c r="C13590" s="27"/>
      <c r="D13590" s="27"/>
    </row>
    <row r="13591" spans="1:4" ht="15" x14ac:dyDescent="0.25">
      <c r="A13591" s="27"/>
      <c r="B13591"/>
      <c r="C13591" s="27"/>
      <c r="D13591" s="27"/>
    </row>
    <row r="13592" spans="1:4" ht="15" x14ac:dyDescent="0.25">
      <c r="A13592" s="27"/>
      <c r="B13592"/>
      <c r="C13592" s="27"/>
      <c r="D13592" s="27"/>
    </row>
    <row r="13593" spans="1:4" ht="15" x14ac:dyDescent="0.25">
      <c r="A13593" s="27"/>
      <c r="B13593"/>
      <c r="C13593" s="27"/>
      <c r="D13593" s="27"/>
    </row>
    <row r="13594" spans="1:4" ht="15" x14ac:dyDescent="0.25">
      <c r="A13594" s="27"/>
      <c r="B13594"/>
      <c r="C13594" s="27"/>
      <c r="D13594" s="27"/>
    </row>
    <row r="13595" spans="1:4" ht="15" x14ac:dyDescent="0.25">
      <c r="A13595" s="27"/>
      <c r="B13595"/>
      <c r="C13595" s="27"/>
      <c r="D13595" s="27"/>
    </row>
    <row r="13596" spans="1:4" ht="15" x14ac:dyDescent="0.25">
      <c r="A13596" s="27"/>
      <c r="B13596"/>
      <c r="C13596" s="27"/>
      <c r="D13596" s="27"/>
    </row>
    <row r="13597" spans="1:4" ht="15" x14ac:dyDescent="0.25">
      <c r="A13597" s="27"/>
      <c r="B13597"/>
      <c r="C13597" s="27"/>
      <c r="D13597" s="27"/>
    </row>
    <row r="13598" spans="1:4" ht="15" x14ac:dyDescent="0.25">
      <c r="A13598" s="27"/>
      <c r="B13598"/>
      <c r="C13598" s="27"/>
      <c r="D13598" s="27"/>
    </row>
    <row r="13599" spans="1:4" ht="15" x14ac:dyDescent="0.25">
      <c r="A13599" s="27"/>
      <c r="B13599"/>
      <c r="C13599" s="27"/>
      <c r="D13599" s="27"/>
    </row>
    <row r="13600" spans="1:4" ht="15" x14ac:dyDescent="0.25">
      <c r="A13600" s="27"/>
      <c r="B13600"/>
      <c r="C13600" s="27"/>
      <c r="D13600" s="27"/>
    </row>
    <row r="13601" spans="1:4" ht="15" x14ac:dyDescent="0.25">
      <c r="A13601" s="27"/>
      <c r="B13601"/>
      <c r="C13601" s="27"/>
      <c r="D13601" s="27"/>
    </row>
    <row r="13602" spans="1:4" ht="15" x14ac:dyDescent="0.25">
      <c r="A13602" s="27"/>
      <c r="B13602"/>
      <c r="C13602" s="27"/>
      <c r="D13602" s="27"/>
    </row>
    <row r="13603" spans="1:4" ht="15" x14ac:dyDescent="0.25">
      <c r="A13603" s="27"/>
      <c r="B13603"/>
      <c r="C13603" s="27"/>
      <c r="D13603" s="27"/>
    </row>
    <row r="13604" spans="1:4" ht="15" x14ac:dyDescent="0.25">
      <c r="A13604" s="27"/>
      <c r="B13604"/>
      <c r="C13604" s="27"/>
      <c r="D13604" s="27"/>
    </row>
    <row r="13605" spans="1:4" ht="15" x14ac:dyDescent="0.25">
      <c r="A13605" s="27"/>
      <c r="B13605"/>
      <c r="C13605" s="27"/>
      <c r="D13605" s="27"/>
    </row>
    <row r="13606" spans="1:4" ht="15" x14ac:dyDescent="0.25">
      <c r="A13606" s="27"/>
      <c r="B13606"/>
      <c r="C13606" s="27"/>
      <c r="D13606" s="27"/>
    </row>
    <row r="13607" spans="1:4" ht="15" x14ac:dyDescent="0.25">
      <c r="A13607" s="27"/>
      <c r="B13607"/>
      <c r="C13607" s="27"/>
      <c r="D13607" s="27"/>
    </row>
    <row r="13608" spans="1:4" ht="15" x14ac:dyDescent="0.25">
      <c r="A13608" s="27"/>
      <c r="B13608"/>
      <c r="C13608" s="27"/>
      <c r="D13608" s="27"/>
    </row>
    <row r="13609" spans="1:4" ht="15" x14ac:dyDescent="0.25">
      <c r="A13609" s="27"/>
      <c r="B13609"/>
      <c r="C13609" s="27"/>
      <c r="D13609" s="27"/>
    </row>
    <row r="13610" spans="1:4" ht="15" x14ac:dyDescent="0.25">
      <c r="A13610" s="27"/>
      <c r="B13610"/>
      <c r="C13610" s="27"/>
      <c r="D13610" s="27"/>
    </row>
    <row r="13611" spans="1:4" ht="15" x14ac:dyDescent="0.25">
      <c r="A13611" s="27"/>
      <c r="B13611"/>
      <c r="C13611" s="27"/>
      <c r="D13611" s="27"/>
    </row>
    <row r="13612" spans="1:4" ht="15" x14ac:dyDescent="0.25">
      <c r="A13612" s="27"/>
      <c r="B13612"/>
      <c r="C13612" s="27"/>
      <c r="D13612" s="27"/>
    </row>
    <row r="13613" spans="1:4" ht="15" x14ac:dyDescent="0.25">
      <c r="A13613" s="27"/>
      <c r="B13613"/>
      <c r="C13613" s="27"/>
      <c r="D13613" s="27"/>
    </row>
    <row r="13614" spans="1:4" ht="15" x14ac:dyDescent="0.25">
      <c r="A13614" s="27"/>
      <c r="B13614"/>
      <c r="C13614" s="27"/>
      <c r="D13614" s="27"/>
    </row>
    <row r="13615" spans="1:4" ht="15" x14ac:dyDescent="0.25">
      <c r="A13615" s="27"/>
      <c r="B13615"/>
      <c r="C13615" s="27"/>
      <c r="D13615" s="27"/>
    </row>
    <row r="13616" spans="1:4" ht="15" x14ac:dyDescent="0.25">
      <c r="A13616" s="27"/>
      <c r="B13616"/>
      <c r="C13616" s="27"/>
      <c r="D13616" s="272"/>
    </row>
    <row r="13617" spans="1:4" ht="15" x14ac:dyDescent="0.25">
      <c r="A13617" s="27"/>
      <c r="B13617"/>
      <c r="C13617" s="27"/>
      <c r="D13617" s="272"/>
    </row>
    <row r="13618" spans="1:4" ht="15" x14ac:dyDescent="0.25">
      <c r="A13618" s="27"/>
      <c r="B13618"/>
      <c r="C13618" s="27"/>
      <c r="D13618" s="27"/>
    </row>
    <row r="13619" spans="1:4" ht="15" x14ac:dyDescent="0.25">
      <c r="A13619" s="27"/>
      <c r="B13619"/>
      <c r="C13619" s="27"/>
      <c r="D13619" s="272"/>
    </row>
    <row r="13620" spans="1:4" ht="15" x14ac:dyDescent="0.25">
      <c r="A13620" s="27"/>
      <c r="B13620"/>
      <c r="C13620" s="27"/>
      <c r="D13620" s="272"/>
    </row>
    <row r="13621" spans="1:4" ht="15" x14ac:dyDescent="0.25">
      <c r="A13621" s="27"/>
      <c r="B13621"/>
      <c r="C13621" s="27"/>
      <c r="D13621" s="272"/>
    </row>
    <row r="13622" spans="1:4" ht="15" x14ac:dyDescent="0.25">
      <c r="A13622" s="27"/>
      <c r="B13622"/>
      <c r="C13622" s="27"/>
      <c r="D13622" s="27"/>
    </row>
    <row r="13623" spans="1:4" ht="15" x14ac:dyDescent="0.25">
      <c r="A13623" s="27"/>
      <c r="B13623"/>
      <c r="C13623" s="27"/>
      <c r="D13623" s="272"/>
    </row>
    <row r="13624" spans="1:4" ht="15" x14ac:dyDescent="0.25">
      <c r="A13624" s="27"/>
      <c r="B13624"/>
      <c r="C13624" s="27"/>
      <c r="D13624" s="27"/>
    </row>
    <row r="13625" spans="1:4" ht="15" x14ac:dyDescent="0.25">
      <c r="A13625" s="27"/>
      <c r="B13625"/>
      <c r="C13625" s="27"/>
      <c r="D13625" s="272"/>
    </row>
    <row r="13626" spans="1:4" ht="15" x14ac:dyDescent="0.25">
      <c r="A13626" s="27"/>
      <c r="B13626"/>
      <c r="C13626" s="27"/>
      <c r="D13626" s="272"/>
    </row>
    <row r="13627" spans="1:4" ht="15" x14ac:dyDescent="0.25">
      <c r="A13627" s="27"/>
      <c r="B13627"/>
      <c r="C13627" s="27"/>
      <c r="D13627" s="27"/>
    </row>
    <row r="13628" spans="1:4" ht="15" x14ac:dyDescent="0.25">
      <c r="A13628" s="27"/>
      <c r="B13628"/>
      <c r="C13628" s="27"/>
      <c r="D13628" s="27"/>
    </row>
    <row r="13629" spans="1:4" ht="15" x14ac:dyDescent="0.25">
      <c r="A13629" s="27"/>
      <c r="B13629"/>
      <c r="C13629" s="27"/>
      <c r="D13629" s="272"/>
    </row>
    <row r="13630" spans="1:4" ht="15" x14ac:dyDescent="0.25">
      <c r="A13630" s="27"/>
      <c r="B13630"/>
      <c r="C13630" s="27"/>
      <c r="D13630" s="272"/>
    </row>
    <row r="13631" spans="1:4" ht="15" x14ac:dyDescent="0.25">
      <c r="A13631" s="27"/>
      <c r="B13631"/>
      <c r="C13631" s="27"/>
      <c r="D13631" s="27"/>
    </row>
    <row r="13632" spans="1:4" ht="15" x14ac:dyDescent="0.25">
      <c r="A13632" s="27"/>
      <c r="B13632"/>
      <c r="C13632" s="27"/>
      <c r="D13632" s="272"/>
    </row>
    <row r="13633" spans="1:4" ht="15" x14ac:dyDescent="0.25">
      <c r="A13633" s="27"/>
      <c r="B13633"/>
      <c r="C13633" s="27"/>
      <c r="D13633" s="272"/>
    </row>
    <row r="13634" spans="1:4" ht="15" x14ac:dyDescent="0.25">
      <c r="A13634" s="27"/>
      <c r="B13634"/>
      <c r="C13634" s="27"/>
      <c r="D13634" s="272"/>
    </row>
    <row r="13635" spans="1:4" ht="15" x14ac:dyDescent="0.25">
      <c r="A13635" s="27"/>
      <c r="B13635"/>
      <c r="C13635" s="27"/>
      <c r="D13635" s="272"/>
    </row>
    <row r="13636" spans="1:4" ht="15" x14ac:dyDescent="0.25">
      <c r="A13636" s="27"/>
      <c r="B13636"/>
      <c r="C13636" s="27"/>
      <c r="D13636" s="27"/>
    </row>
    <row r="13637" spans="1:4" ht="15" x14ac:dyDescent="0.25">
      <c r="A13637" s="27"/>
      <c r="B13637"/>
      <c r="C13637" s="27"/>
      <c r="D13637" s="272"/>
    </row>
    <row r="13638" spans="1:4" ht="15" x14ac:dyDescent="0.25">
      <c r="A13638" s="27"/>
      <c r="B13638"/>
      <c r="C13638" s="27"/>
      <c r="D13638" s="27"/>
    </row>
    <row r="13639" spans="1:4" ht="15" x14ac:dyDescent="0.25">
      <c r="A13639" s="27"/>
      <c r="B13639"/>
      <c r="C13639" s="27"/>
      <c r="D13639" s="27"/>
    </row>
    <row r="13640" spans="1:4" ht="15" x14ac:dyDescent="0.25">
      <c r="A13640" s="27"/>
      <c r="B13640"/>
      <c r="C13640" s="27"/>
      <c r="D13640" s="272"/>
    </row>
    <row r="13641" spans="1:4" ht="15" x14ac:dyDescent="0.25">
      <c r="A13641" s="27"/>
      <c r="B13641"/>
      <c r="C13641" s="27"/>
      <c r="D13641" s="27"/>
    </row>
    <row r="13642" spans="1:4" ht="15" x14ac:dyDescent="0.25">
      <c r="A13642" s="27"/>
      <c r="B13642"/>
      <c r="C13642" s="27"/>
      <c r="D13642" s="27"/>
    </row>
    <row r="13643" spans="1:4" ht="15" x14ac:dyDescent="0.25">
      <c r="A13643" s="27"/>
      <c r="B13643"/>
      <c r="C13643" s="27"/>
      <c r="D13643" s="27"/>
    </row>
    <row r="13644" spans="1:4" ht="15" x14ac:dyDescent="0.25">
      <c r="A13644" s="27"/>
      <c r="B13644"/>
      <c r="C13644" s="27"/>
      <c r="D13644" s="27"/>
    </row>
    <row r="13645" spans="1:4" ht="15" x14ac:dyDescent="0.25">
      <c r="A13645" s="27"/>
      <c r="B13645"/>
      <c r="C13645" s="27"/>
      <c r="D13645" s="27"/>
    </row>
    <row r="13646" spans="1:4" ht="15" x14ac:dyDescent="0.25">
      <c r="A13646" s="27"/>
      <c r="B13646"/>
      <c r="C13646" s="27"/>
      <c r="D13646" s="27"/>
    </row>
    <row r="13647" spans="1:4" ht="15" x14ac:dyDescent="0.25">
      <c r="A13647" s="27"/>
      <c r="B13647"/>
      <c r="C13647" s="27"/>
      <c r="D13647" s="27"/>
    </row>
    <row r="13648" spans="1:4" ht="15" x14ac:dyDescent="0.25">
      <c r="A13648" s="27"/>
      <c r="B13648"/>
      <c r="C13648" s="27"/>
      <c r="D13648" s="27"/>
    </row>
    <row r="13649" spans="1:4" ht="15" x14ac:dyDescent="0.25">
      <c r="A13649" s="27"/>
      <c r="B13649"/>
      <c r="C13649" s="27"/>
      <c r="D13649" s="27"/>
    </row>
    <row r="13650" spans="1:4" ht="15" x14ac:dyDescent="0.25">
      <c r="A13650" s="27"/>
      <c r="B13650"/>
      <c r="C13650" s="27"/>
      <c r="D13650" s="27"/>
    </row>
    <row r="13651" spans="1:4" ht="15" x14ac:dyDescent="0.25">
      <c r="A13651" s="27"/>
      <c r="B13651"/>
      <c r="C13651" s="27"/>
      <c r="D13651" s="272"/>
    </row>
    <row r="13652" spans="1:4" ht="15" x14ac:dyDescent="0.25">
      <c r="A13652" s="27"/>
      <c r="B13652"/>
      <c r="C13652" s="27"/>
      <c r="D13652" s="272"/>
    </row>
    <row r="13653" spans="1:4" ht="15" x14ac:dyDescent="0.25">
      <c r="A13653" s="27"/>
      <c r="B13653"/>
      <c r="C13653" s="27"/>
      <c r="D13653" s="27"/>
    </row>
    <row r="13654" spans="1:4" ht="15" x14ac:dyDescent="0.25">
      <c r="A13654" s="27"/>
      <c r="B13654"/>
      <c r="C13654" s="27"/>
      <c r="D13654" s="27"/>
    </row>
    <row r="13655" spans="1:4" ht="15" x14ac:dyDescent="0.25">
      <c r="A13655" s="27"/>
      <c r="B13655"/>
      <c r="C13655" s="27"/>
      <c r="D13655" s="27"/>
    </row>
    <row r="13656" spans="1:4" ht="15" x14ac:dyDescent="0.25">
      <c r="A13656" s="27"/>
      <c r="B13656"/>
      <c r="C13656" s="27"/>
      <c r="D13656" s="27"/>
    </row>
    <row r="13657" spans="1:4" ht="15" x14ac:dyDescent="0.25">
      <c r="A13657" s="27"/>
      <c r="B13657"/>
      <c r="C13657" s="27"/>
      <c r="D13657" s="27"/>
    </row>
    <row r="13658" spans="1:4" ht="15" x14ac:dyDescent="0.25">
      <c r="A13658" s="27"/>
      <c r="B13658"/>
      <c r="C13658" s="27"/>
      <c r="D13658" s="27"/>
    </row>
    <row r="13659" spans="1:4" ht="15" x14ac:dyDescent="0.25">
      <c r="A13659" s="27"/>
      <c r="B13659"/>
      <c r="C13659" s="27"/>
      <c r="D13659" s="27"/>
    </row>
    <row r="13660" spans="1:4" ht="15" x14ac:dyDescent="0.25">
      <c r="A13660" s="27"/>
      <c r="B13660"/>
      <c r="C13660" s="27"/>
      <c r="D13660" s="27"/>
    </row>
    <row r="13661" spans="1:4" ht="15" x14ac:dyDescent="0.25">
      <c r="A13661" s="27"/>
      <c r="B13661"/>
      <c r="C13661" s="27"/>
      <c r="D13661" s="27"/>
    </row>
    <row r="13662" spans="1:4" ht="15" x14ac:dyDescent="0.25">
      <c r="A13662" s="27"/>
      <c r="B13662"/>
      <c r="C13662" s="27"/>
      <c r="D13662" s="27"/>
    </row>
    <row r="13663" spans="1:4" ht="15" x14ac:dyDescent="0.25">
      <c r="A13663" s="27"/>
      <c r="B13663"/>
      <c r="C13663" s="27"/>
      <c r="D13663" s="27"/>
    </row>
    <row r="13664" spans="1:4" ht="15" x14ac:dyDescent="0.25">
      <c r="A13664" s="27"/>
      <c r="B13664"/>
      <c r="C13664" s="27"/>
      <c r="D13664" s="27"/>
    </row>
    <row r="13665" spans="1:4" ht="15" x14ac:dyDescent="0.25">
      <c r="A13665" s="27"/>
      <c r="B13665"/>
      <c r="C13665" s="27"/>
      <c r="D13665" s="27"/>
    </row>
    <row r="13666" spans="1:4" ht="15" x14ac:dyDescent="0.25">
      <c r="A13666" s="27"/>
      <c r="B13666"/>
      <c r="C13666" s="27"/>
      <c r="D13666" s="27"/>
    </row>
    <row r="13667" spans="1:4" ht="15" x14ac:dyDescent="0.25">
      <c r="A13667" s="27"/>
      <c r="B13667"/>
      <c r="C13667" s="27"/>
      <c r="D13667" s="27"/>
    </row>
    <row r="13668" spans="1:4" ht="15" x14ac:dyDescent="0.25">
      <c r="A13668" s="27"/>
      <c r="B13668"/>
      <c r="C13668" s="27"/>
      <c r="D13668" s="27"/>
    </row>
    <row r="13669" spans="1:4" ht="15" x14ac:dyDescent="0.25">
      <c r="A13669" s="27"/>
      <c r="B13669"/>
      <c r="C13669" s="27"/>
      <c r="D13669" s="27"/>
    </row>
    <row r="13670" spans="1:4" ht="15" x14ac:dyDescent="0.25">
      <c r="A13670" s="27"/>
      <c r="B13670"/>
      <c r="C13670" s="27"/>
      <c r="D13670" s="27"/>
    </row>
    <row r="13671" spans="1:4" ht="15" x14ac:dyDescent="0.25">
      <c r="A13671" s="27"/>
      <c r="B13671"/>
      <c r="C13671" s="27"/>
      <c r="D13671" s="27"/>
    </row>
    <row r="13672" spans="1:4" ht="15" x14ac:dyDescent="0.25">
      <c r="A13672" s="27"/>
      <c r="B13672"/>
      <c r="C13672" s="27"/>
      <c r="D13672" s="27"/>
    </row>
    <row r="13673" spans="1:4" ht="15" x14ac:dyDescent="0.25">
      <c r="A13673" s="27"/>
      <c r="B13673"/>
      <c r="C13673" s="27"/>
      <c r="D13673" s="27"/>
    </row>
    <row r="13674" spans="1:4" ht="15" x14ac:dyDescent="0.25">
      <c r="A13674" s="27"/>
      <c r="B13674"/>
      <c r="C13674" s="27"/>
      <c r="D13674" s="27"/>
    </row>
    <row r="13675" spans="1:4" ht="15" x14ac:dyDescent="0.25">
      <c r="A13675" s="27"/>
      <c r="B13675"/>
      <c r="C13675" s="27"/>
      <c r="D13675" s="27"/>
    </row>
    <row r="13676" spans="1:4" ht="15" x14ac:dyDescent="0.25">
      <c r="A13676" s="27"/>
      <c r="B13676"/>
      <c r="C13676" s="27"/>
      <c r="D13676" s="27"/>
    </row>
    <row r="13677" spans="1:4" ht="15" x14ac:dyDescent="0.25">
      <c r="A13677" s="27"/>
      <c r="B13677"/>
      <c r="C13677" s="27"/>
      <c r="D13677" s="27"/>
    </row>
    <row r="13678" spans="1:4" ht="15" x14ac:dyDescent="0.25">
      <c r="A13678" s="27"/>
      <c r="B13678"/>
      <c r="C13678" s="27"/>
      <c r="D13678" s="27"/>
    </row>
    <row r="13679" spans="1:4" ht="15" x14ac:dyDescent="0.25">
      <c r="A13679" s="27"/>
      <c r="B13679"/>
      <c r="C13679" s="27"/>
      <c r="D13679" s="27"/>
    </row>
    <row r="13680" spans="1:4" ht="15" x14ac:dyDescent="0.25">
      <c r="A13680" s="27"/>
      <c r="B13680"/>
      <c r="C13680" s="27"/>
      <c r="D13680" s="27"/>
    </row>
    <row r="13681" spans="1:4" ht="15" x14ac:dyDescent="0.25">
      <c r="A13681" s="27"/>
      <c r="B13681"/>
      <c r="C13681" s="27"/>
      <c r="D13681" s="27"/>
    </row>
    <row r="13682" spans="1:4" ht="15" x14ac:dyDescent="0.25">
      <c r="A13682" s="27"/>
      <c r="B13682"/>
      <c r="C13682" s="27"/>
      <c r="D13682" s="27"/>
    </row>
    <row r="13683" spans="1:4" ht="15" x14ac:dyDescent="0.25">
      <c r="A13683" s="27"/>
      <c r="B13683"/>
      <c r="C13683" s="27"/>
      <c r="D13683" s="272"/>
    </row>
    <row r="13684" spans="1:4" ht="15" x14ac:dyDescent="0.25">
      <c r="A13684" s="27"/>
      <c r="B13684"/>
      <c r="C13684" s="27"/>
      <c r="D13684" s="27"/>
    </row>
    <row r="13685" spans="1:4" ht="15" x14ac:dyDescent="0.25">
      <c r="A13685" s="27"/>
      <c r="B13685"/>
      <c r="C13685" s="27"/>
      <c r="D13685" s="27"/>
    </row>
    <row r="13686" spans="1:4" ht="15" x14ac:dyDescent="0.25">
      <c r="A13686" s="27"/>
      <c r="B13686"/>
      <c r="C13686" s="27"/>
      <c r="D13686" s="27"/>
    </row>
    <row r="13687" spans="1:4" ht="15" x14ac:dyDescent="0.25">
      <c r="A13687" s="27"/>
      <c r="B13687"/>
      <c r="C13687" s="27"/>
      <c r="D13687" s="27"/>
    </row>
    <row r="13688" spans="1:4" ht="15" x14ac:dyDescent="0.25">
      <c r="A13688" s="27"/>
      <c r="B13688"/>
      <c r="C13688" s="27"/>
      <c r="D13688" s="27"/>
    </row>
    <row r="13689" spans="1:4" ht="15" x14ac:dyDescent="0.25">
      <c r="A13689" s="27"/>
      <c r="B13689"/>
      <c r="C13689" s="27"/>
      <c r="D13689" s="27"/>
    </row>
    <row r="13690" spans="1:4" ht="15" x14ac:dyDescent="0.25">
      <c r="A13690" s="27"/>
      <c r="B13690"/>
      <c r="C13690" s="27"/>
      <c r="D13690" s="27"/>
    </row>
    <row r="13691" spans="1:4" ht="15" x14ac:dyDescent="0.25">
      <c r="A13691" s="27"/>
      <c r="B13691"/>
      <c r="C13691" s="27"/>
      <c r="D13691" s="27"/>
    </row>
    <row r="13692" spans="1:4" ht="15" x14ac:dyDescent="0.25">
      <c r="A13692" s="27"/>
      <c r="B13692"/>
      <c r="C13692" s="27"/>
      <c r="D13692" s="27"/>
    </row>
    <row r="13693" spans="1:4" ht="15" x14ac:dyDescent="0.25">
      <c r="A13693" s="27"/>
      <c r="B13693"/>
      <c r="C13693" s="27"/>
      <c r="D13693" s="27"/>
    </row>
    <row r="13694" spans="1:4" ht="15" x14ac:dyDescent="0.25">
      <c r="A13694" s="27"/>
      <c r="B13694"/>
      <c r="C13694" s="27"/>
      <c r="D13694" s="27"/>
    </row>
    <row r="13695" spans="1:4" ht="15" x14ac:dyDescent="0.25">
      <c r="A13695" s="27"/>
      <c r="B13695"/>
      <c r="C13695" s="27"/>
      <c r="D13695" s="27"/>
    </row>
    <row r="13696" spans="1:4" ht="15" x14ac:dyDescent="0.25">
      <c r="A13696" s="27"/>
      <c r="B13696"/>
      <c r="C13696" s="27"/>
      <c r="D13696" s="27"/>
    </row>
    <row r="13697" spans="1:4" ht="15" x14ac:dyDescent="0.25">
      <c r="A13697" s="27"/>
      <c r="B13697"/>
      <c r="C13697" s="27"/>
      <c r="D13697" s="27"/>
    </row>
    <row r="13698" spans="1:4" ht="15" x14ac:dyDescent="0.25">
      <c r="A13698" s="27"/>
      <c r="B13698"/>
      <c r="C13698" s="27"/>
      <c r="D13698" s="27"/>
    </row>
    <row r="13699" spans="1:4" ht="15" x14ac:dyDescent="0.25">
      <c r="A13699" s="27"/>
      <c r="B13699"/>
      <c r="C13699" s="27"/>
      <c r="D13699" s="27"/>
    </row>
    <row r="13700" spans="1:4" ht="15" x14ac:dyDescent="0.25">
      <c r="A13700" s="27"/>
      <c r="B13700"/>
      <c r="C13700" s="27"/>
      <c r="D13700" s="27"/>
    </row>
    <row r="13701" spans="1:4" ht="15" x14ac:dyDescent="0.25">
      <c r="A13701" s="27"/>
      <c r="B13701"/>
      <c r="C13701" s="27"/>
      <c r="D13701" s="27"/>
    </row>
    <row r="13702" spans="1:4" ht="15" x14ac:dyDescent="0.25">
      <c r="A13702" s="27"/>
      <c r="B13702"/>
      <c r="C13702" s="27"/>
      <c r="D13702" s="27"/>
    </row>
    <row r="13703" spans="1:4" ht="15" x14ac:dyDescent="0.25">
      <c r="A13703" s="27"/>
      <c r="B13703"/>
      <c r="C13703" s="27"/>
      <c r="D13703" s="27"/>
    </row>
    <row r="13704" spans="1:4" ht="15" x14ac:dyDescent="0.25">
      <c r="A13704" s="27"/>
      <c r="B13704"/>
      <c r="C13704" s="27"/>
      <c r="D13704" s="27"/>
    </row>
    <row r="13705" spans="1:4" ht="15" x14ac:dyDescent="0.25">
      <c r="A13705" s="27"/>
      <c r="B13705"/>
      <c r="C13705" s="27"/>
      <c r="D13705" s="27"/>
    </row>
    <row r="13706" spans="1:4" ht="15" x14ac:dyDescent="0.25">
      <c r="A13706" s="27"/>
      <c r="B13706"/>
      <c r="C13706" s="27"/>
      <c r="D13706" s="27"/>
    </row>
    <row r="13707" spans="1:4" ht="15" x14ac:dyDescent="0.25">
      <c r="A13707" s="27"/>
      <c r="B13707"/>
      <c r="C13707" s="27"/>
      <c r="D13707" s="27"/>
    </row>
    <row r="13708" spans="1:4" ht="15" x14ac:dyDescent="0.25">
      <c r="A13708" s="27"/>
      <c r="B13708"/>
      <c r="C13708" s="27"/>
      <c r="D13708" s="272"/>
    </row>
    <row r="13709" spans="1:4" ht="15" x14ac:dyDescent="0.25">
      <c r="A13709" s="27"/>
      <c r="B13709"/>
      <c r="C13709" s="27"/>
      <c r="D13709" s="27"/>
    </row>
    <row r="13710" spans="1:4" ht="15" x14ac:dyDescent="0.25">
      <c r="A13710" s="27"/>
      <c r="B13710"/>
      <c r="C13710" s="27"/>
      <c r="D13710" s="27"/>
    </row>
    <row r="13711" spans="1:4" ht="15" x14ac:dyDescent="0.25">
      <c r="A13711" s="27"/>
      <c r="B13711"/>
      <c r="C13711" s="27"/>
      <c r="D13711" s="27"/>
    </row>
    <row r="13712" spans="1:4" ht="15" x14ac:dyDescent="0.25">
      <c r="A13712" s="27"/>
      <c r="B13712"/>
      <c r="C13712" s="27"/>
      <c r="D13712" s="27"/>
    </row>
    <row r="13713" spans="1:4" ht="15" x14ac:dyDescent="0.25">
      <c r="A13713" s="27"/>
      <c r="B13713"/>
      <c r="C13713" s="27"/>
      <c r="D13713" s="27"/>
    </row>
    <row r="13714" spans="1:4" ht="15" x14ac:dyDescent="0.25">
      <c r="A13714" s="27"/>
      <c r="B13714"/>
      <c r="C13714" s="27"/>
      <c r="D13714" s="27"/>
    </row>
    <row r="13715" spans="1:4" ht="15" x14ac:dyDescent="0.25">
      <c r="A13715" s="27"/>
      <c r="B13715"/>
      <c r="C13715" s="27"/>
      <c r="D13715" s="27"/>
    </row>
    <row r="13716" spans="1:4" ht="15" x14ac:dyDescent="0.25">
      <c r="A13716" s="27"/>
      <c r="B13716"/>
      <c r="C13716" s="27"/>
      <c r="D13716" s="27"/>
    </row>
    <row r="13717" spans="1:4" ht="15" x14ac:dyDescent="0.25">
      <c r="A13717" s="27"/>
      <c r="B13717"/>
      <c r="C13717" s="27"/>
      <c r="D13717" s="27"/>
    </row>
    <row r="13718" spans="1:4" ht="15" x14ac:dyDescent="0.25">
      <c r="A13718" s="27"/>
      <c r="B13718"/>
      <c r="C13718" s="27"/>
      <c r="D13718" s="27"/>
    </row>
    <row r="13719" spans="1:4" ht="15" x14ac:dyDescent="0.25">
      <c r="A13719" s="27"/>
      <c r="B13719"/>
      <c r="C13719" s="27"/>
      <c r="D13719" s="27"/>
    </row>
    <row r="13720" spans="1:4" ht="15" x14ac:dyDescent="0.25">
      <c r="A13720" s="27"/>
      <c r="B13720"/>
      <c r="C13720" s="27"/>
      <c r="D13720" s="27"/>
    </row>
    <row r="13721" spans="1:4" ht="15" x14ac:dyDescent="0.25">
      <c r="A13721" s="27"/>
      <c r="B13721"/>
      <c r="C13721" s="27"/>
      <c r="D13721" s="27"/>
    </row>
    <row r="13722" spans="1:4" ht="15" x14ac:dyDescent="0.25">
      <c r="A13722" s="27"/>
      <c r="B13722"/>
      <c r="C13722" s="27"/>
      <c r="D13722" s="27"/>
    </row>
    <row r="13723" spans="1:4" ht="15" x14ac:dyDescent="0.25">
      <c r="A13723" s="27"/>
      <c r="B13723"/>
      <c r="C13723" s="27"/>
      <c r="D13723" s="27"/>
    </row>
    <row r="13724" spans="1:4" ht="15" x14ac:dyDescent="0.25">
      <c r="A13724" s="27"/>
      <c r="B13724"/>
      <c r="C13724" s="27"/>
      <c r="D13724" s="27"/>
    </row>
    <row r="13725" spans="1:4" ht="15" x14ac:dyDescent="0.25">
      <c r="A13725" s="27"/>
      <c r="B13725"/>
      <c r="C13725" s="27"/>
      <c r="D13725" s="27"/>
    </row>
    <row r="13726" spans="1:4" ht="15" x14ac:dyDescent="0.25">
      <c r="A13726" s="27"/>
      <c r="B13726"/>
      <c r="C13726" s="27"/>
      <c r="D13726" s="27"/>
    </row>
    <row r="13727" spans="1:4" ht="15" x14ac:dyDescent="0.25">
      <c r="A13727" s="27"/>
      <c r="B13727"/>
      <c r="C13727" s="27"/>
      <c r="D13727" s="27"/>
    </row>
    <row r="13728" spans="1:4" ht="15" x14ac:dyDescent="0.25">
      <c r="A13728" s="27"/>
      <c r="B13728"/>
      <c r="C13728" s="27"/>
      <c r="D13728" s="27"/>
    </row>
    <row r="13729" spans="1:4" ht="15" x14ac:dyDescent="0.25">
      <c r="A13729" s="27"/>
      <c r="B13729"/>
      <c r="C13729" s="27"/>
      <c r="D13729" s="27"/>
    </row>
    <row r="13730" spans="1:4" ht="15" x14ac:dyDescent="0.25">
      <c r="A13730" s="27"/>
      <c r="B13730"/>
      <c r="C13730" s="27"/>
      <c r="D13730" s="27"/>
    </row>
    <row r="13731" spans="1:4" ht="15" x14ac:dyDescent="0.25">
      <c r="A13731" s="27"/>
      <c r="B13731"/>
      <c r="C13731" s="27"/>
      <c r="D13731" s="27"/>
    </row>
    <row r="13732" spans="1:4" ht="15" x14ac:dyDescent="0.25">
      <c r="A13732" s="27"/>
      <c r="B13732"/>
      <c r="C13732" s="27"/>
      <c r="D13732" s="27"/>
    </row>
    <row r="13733" spans="1:4" ht="15" x14ac:dyDescent="0.25">
      <c r="A13733" s="27"/>
      <c r="B13733"/>
      <c r="C13733" s="27"/>
      <c r="D13733" s="27"/>
    </row>
    <row r="13734" spans="1:4" ht="15" x14ac:dyDescent="0.25">
      <c r="A13734" s="27"/>
      <c r="B13734"/>
      <c r="C13734" s="27"/>
      <c r="D13734" s="27"/>
    </row>
    <row r="13735" spans="1:4" ht="15" x14ac:dyDescent="0.25">
      <c r="A13735" s="27"/>
      <c r="B13735"/>
      <c r="C13735" s="27"/>
      <c r="D13735" s="27"/>
    </row>
    <row r="13736" spans="1:4" ht="15" x14ac:dyDescent="0.25">
      <c r="A13736" s="27"/>
      <c r="B13736"/>
      <c r="C13736" s="27"/>
      <c r="D13736" s="27"/>
    </row>
    <row r="13737" spans="1:4" ht="15" x14ac:dyDescent="0.25">
      <c r="A13737" s="27"/>
      <c r="B13737"/>
      <c r="C13737" s="27"/>
      <c r="D13737" s="27"/>
    </row>
    <row r="13738" spans="1:4" ht="15" x14ac:dyDescent="0.25">
      <c r="A13738" s="27"/>
      <c r="B13738"/>
      <c r="C13738" s="27"/>
      <c r="D13738" s="27"/>
    </row>
    <row r="13739" spans="1:4" ht="15" x14ac:dyDescent="0.25">
      <c r="A13739" s="27"/>
      <c r="B13739"/>
      <c r="C13739" s="27"/>
      <c r="D13739" s="27"/>
    </row>
    <row r="13740" spans="1:4" ht="15" x14ac:dyDescent="0.25">
      <c r="A13740" s="27"/>
      <c r="B13740"/>
      <c r="C13740" s="27"/>
      <c r="D13740" s="27"/>
    </row>
    <row r="13741" spans="1:4" ht="15" x14ac:dyDescent="0.25">
      <c r="A13741" s="27"/>
      <c r="B13741"/>
      <c r="C13741" s="27"/>
      <c r="D13741" s="27"/>
    </row>
    <row r="13742" spans="1:4" ht="15" x14ac:dyDescent="0.25">
      <c r="A13742" s="27"/>
      <c r="B13742"/>
      <c r="C13742" s="27"/>
      <c r="D13742" s="27"/>
    </row>
    <row r="13743" spans="1:4" ht="15" x14ac:dyDescent="0.25">
      <c r="A13743" s="27"/>
      <c r="B13743"/>
      <c r="C13743" s="27"/>
      <c r="D13743" s="27"/>
    </row>
    <row r="13744" spans="1:4" ht="15" x14ac:dyDescent="0.25">
      <c r="A13744" s="27"/>
      <c r="B13744"/>
      <c r="C13744" s="27"/>
      <c r="D13744" s="27"/>
    </row>
    <row r="13745" spans="1:4" ht="15" x14ac:dyDescent="0.25">
      <c r="A13745" s="27"/>
      <c r="B13745"/>
      <c r="C13745" s="27"/>
      <c r="D13745" s="27"/>
    </row>
    <row r="13746" spans="1:4" ht="15" x14ac:dyDescent="0.25">
      <c r="A13746" s="27"/>
      <c r="B13746"/>
      <c r="C13746" s="27"/>
      <c r="D13746" s="27"/>
    </row>
    <row r="13747" spans="1:4" ht="15" x14ac:dyDescent="0.25">
      <c r="A13747" s="27"/>
      <c r="B13747"/>
      <c r="C13747" s="27"/>
      <c r="D13747" s="27"/>
    </row>
    <row r="13748" spans="1:4" ht="15" x14ac:dyDescent="0.25">
      <c r="A13748" s="27"/>
      <c r="B13748"/>
      <c r="C13748" s="27"/>
      <c r="D13748" s="27"/>
    </row>
    <row r="13749" spans="1:4" ht="15" x14ac:dyDescent="0.25">
      <c r="A13749" s="27"/>
      <c r="B13749"/>
      <c r="C13749" s="27"/>
      <c r="D13749" s="27"/>
    </row>
    <row r="13750" spans="1:4" ht="15" x14ac:dyDescent="0.25">
      <c r="A13750" s="27"/>
      <c r="B13750"/>
      <c r="C13750" s="27"/>
      <c r="D13750" s="27"/>
    </row>
    <row r="13751" spans="1:4" ht="15" x14ac:dyDescent="0.25">
      <c r="A13751" s="27"/>
      <c r="B13751"/>
      <c r="C13751" s="27"/>
      <c r="D13751" s="27"/>
    </row>
    <row r="13752" spans="1:4" ht="15" x14ac:dyDescent="0.25">
      <c r="A13752" s="27"/>
      <c r="B13752"/>
      <c r="C13752" s="27"/>
      <c r="D13752" s="27"/>
    </row>
    <row r="13753" spans="1:4" ht="15" x14ac:dyDescent="0.25">
      <c r="A13753" s="27"/>
      <c r="B13753"/>
      <c r="C13753" s="27"/>
      <c r="D13753" s="27"/>
    </row>
    <row r="13754" spans="1:4" ht="15" x14ac:dyDescent="0.25">
      <c r="A13754" s="27"/>
      <c r="B13754"/>
      <c r="C13754" s="27"/>
      <c r="D13754" s="27"/>
    </row>
    <row r="13755" spans="1:4" ht="15" x14ac:dyDescent="0.25">
      <c r="A13755" s="27"/>
      <c r="B13755"/>
      <c r="C13755" s="27"/>
      <c r="D13755" s="27"/>
    </row>
    <row r="13756" spans="1:4" ht="15" x14ac:dyDescent="0.25">
      <c r="A13756" s="27"/>
      <c r="B13756"/>
      <c r="C13756" s="27"/>
      <c r="D13756" s="27"/>
    </row>
    <row r="13757" spans="1:4" ht="15" x14ac:dyDescent="0.25">
      <c r="A13757" s="27"/>
      <c r="B13757"/>
      <c r="C13757" s="27"/>
      <c r="D13757" s="27"/>
    </row>
    <row r="13758" spans="1:4" ht="15" x14ac:dyDescent="0.25">
      <c r="A13758" s="27"/>
      <c r="B13758"/>
      <c r="C13758" s="27"/>
      <c r="D13758" s="27"/>
    </row>
    <row r="13759" spans="1:4" ht="15" x14ac:dyDescent="0.25">
      <c r="A13759" s="27"/>
      <c r="B13759"/>
      <c r="C13759" s="27"/>
      <c r="D13759" s="27"/>
    </row>
    <row r="13760" spans="1:4" ht="15" x14ac:dyDescent="0.25">
      <c r="A13760" s="27"/>
      <c r="B13760"/>
      <c r="C13760" s="27"/>
      <c r="D13760" s="27"/>
    </row>
    <row r="13761" spans="1:4" ht="15" x14ac:dyDescent="0.25">
      <c r="A13761" s="27"/>
      <c r="B13761"/>
      <c r="C13761" s="27"/>
      <c r="D13761" s="27"/>
    </row>
    <row r="13762" spans="1:4" ht="15" x14ac:dyDescent="0.25">
      <c r="A13762" s="27"/>
      <c r="B13762"/>
      <c r="C13762" s="27"/>
      <c r="D13762" s="27"/>
    </row>
    <row r="13763" spans="1:4" ht="15" x14ac:dyDescent="0.25">
      <c r="A13763" s="27"/>
      <c r="B13763"/>
      <c r="C13763" s="27"/>
      <c r="D13763" s="27"/>
    </row>
    <row r="13764" spans="1:4" ht="15" x14ac:dyDescent="0.25">
      <c r="A13764" s="27"/>
      <c r="B13764"/>
      <c r="C13764" s="27"/>
      <c r="D13764" s="27"/>
    </row>
    <row r="13765" spans="1:4" ht="15" x14ac:dyDescent="0.25">
      <c r="A13765" s="27"/>
      <c r="B13765"/>
      <c r="C13765" s="27"/>
      <c r="D13765" s="27"/>
    </row>
    <row r="13766" spans="1:4" ht="15" x14ac:dyDescent="0.25">
      <c r="A13766" s="27"/>
      <c r="B13766"/>
      <c r="C13766" s="27"/>
      <c r="D13766" s="27"/>
    </row>
    <row r="13767" spans="1:4" ht="15" x14ac:dyDescent="0.25">
      <c r="A13767" s="27"/>
      <c r="B13767"/>
      <c r="C13767" s="27"/>
      <c r="D13767" s="27"/>
    </row>
    <row r="13768" spans="1:4" ht="15" x14ac:dyDescent="0.25">
      <c r="A13768" s="27"/>
      <c r="B13768"/>
      <c r="C13768" s="27"/>
      <c r="D13768" s="27"/>
    </row>
    <row r="13769" spans="1:4" ht="15" x14ac:dyDescent="0.25">
      <c r="A13769" s="27"/>
      <c r="B13769"/>
      <c r="C13769" s="27"/>
      <c r="D13769" s="27"/>
    </row>
    <row r="13770" spans="1:4" ht="15" x14ac:dyDescent="0.25">
      <c r="A13770" s="27"/>
      <c r="B13770"/>
      <c r="C13770" s="27"/>
      <c r="D13770" s="27"/>
    </row>
    <row r="13771" spans="1:4" ht="15" x14ac:dyDescent="0.25">
      <c r="A13771" s="27"/>
      <c r="B13771"/>
      <c r="C13771" s="27"/>
      <c r="D13771" s="27"/>
    </row>
    <row r="13772" spans="1:4" ht="15" x14ac:dyDescent="0.25">
      <c r="A13772" s="27"/>
      <c r="B13772"/>
      <c r="C13772" s="27"/>
      <c r="D13772" s="27"/>
    </row>
    <row r="13773" spans="1:4" ht="15" x14ac:dyDescent="0.25">
      <c r="A13773" s="27"/>
      <c r="B13773"/>
      <c r="C13773" s="27"/>
      <c r="D13773" s="27"/>
    </row>
    <row r="13774" spans="1:4" ht="15" x14ac:dyDescent="0.25">
      <c r="A13774" s="27"/>
      <c r="B13774"/>
      <c r="C13774" s="27"/>
      <c r="D13774" s="27"/>
    </row>
    <row r="13775" spans="1:4" ht="15" x14ac:dyDescent="0.25">
      <c r="A13775" s="27"/>
      <c r="B13775"/>
      <c r="C13775" s="27"/>
      <c r="D13775" s="27"/>
    </row>
    <row r="13776" spans="1:4" ht="15" x14ac:dyDescent="0.25">
      <c r="A13776" s="27"/>
      <c r="B13776"/>
      <c r="C13776" s="27"/>
      <c r="D13776" s="27"/>
    </row>
    <row r="13777" spans="1:4" ht="15" x14ac:dyDescent="0.25">
      <c r="A13777" s="27"/>
      <c r="B13777"/>
      <c r="C13777" s="27"/>
      <c r="D13777" s="27"/>
    </row>
    <row r="13778" spans="1:4" ht="15" x14ac:dyDescent="0.25">
      <c r="A13778" s="27"/>
      <c r="B13778"/>
      <c r="C13778" s="27"/>
      <c r="D13778" s="27"/>
    </row>
    <row r="13779" spans="1:4" ht="15" x14ac:dyDescent="0.25">
      <c r="A13779" s="27"/>
      <c r="B13779"/>
      <c r="C13779" s="27"/>
      <c r="D13779" s="27"/>
    </row>
    <row r="13780" spans="1:4" ht="15" x14ac:dyDescent="0.25">
      <c r="A13780" s="27"/>
      <c r="B13780"/>
      <c r="C13780" s="27"/>
      <c r="D13780" s="27"/>
    </row>
    <row r="13781" spans="1:4" ht="15" x14ac:dyDescent="0.25">
      <c r="A13781" s="27"/>
      <c r="B13781"/>
      <c r="C13781" s="27"/>
      <c r="D13781" s="27"/>
    </row>
    <row r="13782" spans="1:4" ht="15" x14ac:dyDescent="0.25">
      <c r="A13782" s="27"/>
      <c r="B13782"/>
      <c r="C13782" s="27"/>
      <c r="D13782" s="27"/>
    </row>
    <row r="13783" spans="1:4" ht="15" x14ac:dyDescent="0.25">
      <c r="A13783" s="27"/>
      <c r="B13783"/>
      <c r="C13783" s="27"/>
      <c r="D13783" s="27"/>
    </row>
    <row r="13784" spans="1:4" ht="15" x14ac:dyDescent="0.25">
      <c r="A13784" s="27"/>
      <c r="B13784"/>
      <c r="C13784" s="27"/>
      <c r="D13784" s="27"/>
    </row>
    <row r="13785" spans="1:4" ht="15" x14ac:dyDescent="0.25">
      <c r="A13785" s="27"/>
      <c r="B13785"/>
      <c r="C13785" s="27"/>
      <c r="D13785" s="27"/>
    </row>
    <row r="13786" spans="1:4" ht="15" x14ac:dyDescent="0.25">
      <c r="A13786" s="27"/>
      <c r="B13786"/>
      <c r="C13786" s="27"/>
      <c r="D13786" s="27"/>
    </row>
    <row r="13787" spans="1:4" ht="15" x14ac:dyDescent="0.25">
      <c r="A13787" s="27"/>
      <c r="B13787"/>
      <c r="C13787" s="27"/>
      <c r="D13787" s="27"/>
    </row>
    <row r="13788" spans="1:4" ht="15" x14ac:dyDescent="0.25">
      <c r="A13788" s="27"/>
      <c r="B13788"/>
      <c r="C13788" s="27"/>
      <c r="D13788" s="27"/>
    </row>
    <row r="13789" spans="1:4" ht="15" x14ac:dyDescent="0.25">
      <c r="A13789" s="27"/>
      <c r="B13789"/>
      <c r="C13789" s="27"/>
      <c r="D13789" s="272"/>
    </row>
    <row r="13790" spans="1:4" ht="15" x14ac:dyDescent="0.25">
      <c r="A13790" s="27"/>
      <c r="B13790"/>
      <c r="C13790" s="27"/>
      <c r="D13790" s="27"/>
    </row>
    <row r="13791" spans="1:4" ht="15" x14ac:dyDescent="0.25">
      <c r="A13791" s="27"/>
      <c r="B13791"/>
      <c r="C13791" s="27"/>
      <c r="D13791" s="27"/>
    </row>
    <row r="13792" spans="1:4" ht="15" x14ac:dyDescent="0.25">
      <c r="A13792" s="27"/>
      <c r="B13792"/>
      <c r="C13792" s="27"/>
      <c r="D13792" s="27"/>
    </row>
    <row r="13793" spans="1:4" ht="15" x14ac:dyDescent="0.25">
      <c r="A13793" s="27"/>
      <c r="B13793"/>
      <c r="C13793" s="27"/>
      <c r="D13793" s="27"/>
    </row>
    <row r="13794" spans="1:4" ht="15" x14ac:dyDescent="0.25">
      <c r="A13794" s="27"/>
      <c r="B13794"/>
      <c r="C13794" s="27"/>
      <c r="D13794" s="27"/>
    </row>
    <row r="13795" spans="1:4" ht="15" x14ac:dyDescent="0.25">
      <c r="A13795" s="27"/>
      <c r="B13795"/>
      <c r="C13795" s="27"/>
      <c r="D13795" s="27"/>
    </row>
    <row r="13796" spans="1:4" ht="15" x14ac:dyDescent="0.25">
      <c r="A13796" s="27"/>
      <c r="B13796"/>
      <c r="C13796" s="27"/>
      <c r="D13796" s="27"/>
    </row>
    <row r="13797" spans="1:4" ht="15" x14ac:dyDescent="0.25">
      <c r="A13797" s="27"/>
      <c r="B13797"/>
      <c r="C13797" s="27"/>
      <c r="D13797" s="27"/>
    </row>
    <row r="13798" spans="1:4" ht="15" x14ac:dyDescent="0.25">
      <c r="A13798" s="27"/>
      <c r="B13798"/>
      <c r="C13798" s="27"/>
      <c r="D13798" s="27"/>
    </row>
    <row r="13799" spans="1:4" ht="15" x14ac:dyDescent="0.25">
      <c r="A13799" s="27"/>
      <c r="B13799"/>
      <c r="C13799" s="27"/>
      <c r="D13799" s="27"/>
    </row>
    <row r="13800" spans="1:4" ht="15" x14ac:dyDescent="0.25">
      <c r="A13800" s="27"/>
      <c r="B13800"/>
      <c r="C13800" s="27"/>
      <c r="D13800" s="27"/>
    </row>
    <row r="13801" spans="1:4" ht="15" x14ac:dyDescent="0.25">
      <c r="A13801" s="27"/>
      <c r="B13801"/>
      <c r="C13801" s="27"/>
      <c r="D13801" s="27"/>
    </row>
    <row r="13802" spans="1:4" ht="15" x14ac:dyDescent="0.25">
      <c r="A13802" s="27"/>
      <c r="B13802"/>
      <c r="C13802" s="27"/>
      <c r="D13802" s="27"/>
    </row>
    <row r="13803" spans="1:4" ht="15" x14ac:dyDescent="0.25">
      <c r="A13803" s="27"/>
      <c r="B13803"/>
      <c r="C13803" s="27"/>
      <c r="D13803" s="27"/>
    </row>
    <row r="13804" spans="1:4" ht="15" x14ac:dyDescent="0.25">
      <c r="A13804" s="27"/>
      <c r="B13804"/>
      <c r="C13804" s="27"/>
      <c r="D13804" s="27"/>
    </row>
    <row r="13805" spans="1:4" ht="15" x14ac:dyDescent="0.25">
      <c r="A13805" s="27"/>
      <c r="B13805"/>
      <c r="C13805" s="27"/>
      <c r="D13805" s="27"/>
    </row>
    <row r="13806" spans="1:4" ht="15" x14ac:dyDescent="0.25">
      <c r="A13806" s="27"/>
      <c r="B13806"/>
      <c r="C13806" s="27"/>
      <c r="D13806" s="27"/>
    </row>
    <row r="13807" spans="1:4" ht="15" x14ac:dyDescent="0.25">
      <c r="A13807" s="27"/>
      <c r="B13807"/>
      <c r="C13807" s="27"/>
      <c r="D13807" s="27"/>
    </row>
    <row r="13808" spans="1:4" ht="15" x14ac:dyDescent="0.25">
      <c r="A13808" s="27"/>
      <c r="B13808"/>
      <c r="C13808" s="27"/>
      <c r="D13808" s="27"/>
    </row>
    <row r="13809" spans="1:4" ht="15" x14ac:dyDescent="0.25">
      <c r="A13809" s="27"/>
      <c r="B13809"/>
      <c r="C13809" s="27"/>
      <c r="D13809" s="27"/>
    </row>
    <row r="13810" spans="1:4" ht="15" x14ac:dyDescent="0.25">
      <c r="A13810" s="27"/>
      <c r="B13810"/>
      <c r="C13810" s="27"/>
      <c r="D13810" s="27"/>
    </row>
    <row r="13811" spans="1:4" ht="15" x14ac:dyDescent="0.25">
      <c r="A13811" s="27"/>
      <c r="B13811"/>
      <c r="C13811" s="27"/>
      <c r="D13811" s="27"/>
    </row>
    <row r="13812" spans="1:4" ht="15" x14ac:dyDescent="0.25">
      <c r="A13812" s="27"/>
      <c r="B13812"/>
      <c r="C13812" s="27"/>
      <c r="D13812" s="27"/>
    </row>
    <row r="13813" spans="1:4" ht="15" x14ac:dyDescent="0.25">
      <c r="A13813" s="27"/>
      <c r="B13813"/>
      <c r="C13813" s="27"/>
      <c r="D13813" s="27"/>
    </row>
    <row r="13814" spans="1:4" ht="15" x14ac:dyDescent="0.25">
      <c r="A13814" s="27"/>
      <c r="B13814"/>
      <c r="C13814" s="27"/>
      <c r="D13814" s="27"/>
    </row>
    <row r="13815" spans="1:4" ht="15" x14ac:dyDescent="0.25">
      <c r="A13815" s="27"/>
      <c r="B13815"/>
      <c r="C13815" s="27"/>
      <c r="D13815" s="27"/>
    </row>
    <row r="13816" spans="1:4" ht="15" x14ac:dyDescent="0.25">
      <c r="A13816" s="27"/>
      <c r="B13816"/>
      <c r="C13816" s="27"/>
      <c r="D13816" s="27"/>
    </row>
    <row r="13817" spans="1:4" ht="15" x14ac:dyDescent="0.25">
      <c r="A13817" s="27"/>
      <c r="B13817"/>
      <c r="C13817" s="27"/>
      <c r="D13817" s="27"/>
    </row>
    <row r="13818" spans="1:4" ht="15" x14ac:dyDescent="0.25">
      <c r="A13818" s="27"/>
      <c r="B13818"/>
      <c r="C13818" s="27"/>
      <c r="D13818" s="27"/>
    </row>
    <row r="13819" spans="1:4" ht="15" x14ac:dyDescent="0.25">
      <c r="A13819" s="27"/>
      <c r="B13819"/>
      <c r="C13819" s="27"/>
      <c r="D13819" s="27"/>
    </row>
    <row r="13820" spans="1:4" ht="15" x14ac:dyDescent="0.25">
      <c r="A13820" s="27"/>
      <c r="B13820"/>
      <c r="C13820" s="27"/>
      <c r="D13820" s="27"/>
    </row>
    <row r="13821" spans="1:4" ht="15" x14ac:dyDescent="0.25">
      <c r="A13821" s="27"/>
      <c r="B13821"/>
      <c r="C13821" s="27"/>
      <c r="D13821" s="27"/>
    </row>
    <row r="13822" spans="1:4" ht="15" x14ac:dyDescent="0.25">
      <c r="A13822" s="27"/>
      <c r="B13822"/>
      <c r="C13822" s="27"/>
      <c r="D13822" s="27"/>
    </row>
    <row r="13823" spans="1:4" ht="15" x14ac:dyDescent="0.25">
      <c r="A13823" s="27"/>
      <c r="B13823"/>
      <c r="C13823" s="27"/>
      <c r="D13823" s="27"/>
    </row>
    <row r="13824" spans="1:4" ht="15" x14ac:dyDescent="0.25">
      <c r="A13824" s="27"/>
      <c r="B13824"/>
      <c r="C13824" s="27"/>
      <c r="D13824" s="27"/>
    </row>
    <row r="13825" spans="1:4" ht="15" x14ac:dyDescent="0.25">
      <c r="A13825" s="27"/>
      <c r="B13825"/>
      <c r="C13825" s="27"/>
      <c r="D13825" s="27"/>
    </row>
    <row r="13826" spans="1:4" ht="15" x14ac:dyDescent="0.25">
      <c r="A13826" s="27"/>
      <c r="B13826"/>
      <c r="C13826" s="27"/>
      <c r="D13826" s="27"/>
    </row>
    <row r="13827" spans="1:4" ht="15" x14ac:dyDescent="0.25">
      <c r="A13827" s="27"/>
      <c r="B13827"/>
      <c r="C13827" s="27"/>
      <c r="D13827" s="27"/>
    </row>
    <row r="13828" spans="1:4" ht="15" x14ac:dyDescent="0.25">
      <c r="A13828" s="27"/>
      <c r="B13828"/>
      <c r="C13828" s="27"/>
      <c r="D13828" s="27"/>
    </row>
    <row r="13829" spans="1:4" ht="15" x14ac:dyDescent="0.25">
      <c r="A13829" s="27"/>
      <c r="B13829"/>
      <c r="C13829" s="27"/>
      <c r="D13829" s="27"/>
    </row>
    <row r="13830" spans="1:4" ht="15" x14ac:dyDescent="0.25">
      <c r="A13830" s="27"/>
      <c r="B13830"/>
      <c r="C13830" s="27"/>
      <c r="D13830" s="27"/>
    </row>
    <row r="13831" spans="1:4" ht="15" x14ac:dyDescent="0.25">
      <c r="A13831" s="27"/>
      <c r="B13831"/>
      <c r="C13831" s="27"/>
      <c r="D13831" s="27"/>
    </row>
    <row r="13832" spans="1:4" ht="15" x14ac:dyDescent="0.25">
      <c r="A13832" s="27"/>
      <c r="B13832"/>
      <c r="C13832" s="27"/>
      <c r="D13832" s="27"/>
    </row>
    <row r="13833" spans="1:4" ht="15" x14ac:dyDescent="0.25">
      <c r="A13833" s="27"/>
      <c r="B13833"/>
      <c r="C13833" s="27"/>
      <c r="D13833" s="27"/>
    </row>
    <row r="13834" spans="1:4" ht="15" x14ac:dyDescent="0.25">
      <c r="A13834" s="27"/>
      <c r="B13834"/>
      <c r="C13834" s="27"/>
      <c r="D13834" s="27"/>
    </row>
    <row r="13835" spans="1:4" ht="15" x14ac:dyDescent="0.25">
      <c r="A13835" s="27"/>
      <c r="B13835"/>
      <c r="C13835" s="27"/>
      <c r="D13835" s="27"/>
    </row>
    <row r="13836" spans="1:4" ht="15" x14ac:dyDescent="0.25">
      <c r="A13836" s="27"/>
      <c r="B13836"/>
      <c r="C13836" s="27"/>
      <c r="D13836" s="27"/>
    </row>
    <row r="13837" spans="1:4" ht="15" x14ac:dyDescent="0.25">
      <c r="A13837" s="27"/>
      <c r="B13837"/>
      <c r="C13837" s="27"/>
      <c r="D13837" s="27"/>
    </row>
    <row r="13838" spans="1:4" ht="15" x14ac:dyDescent="0.25">
      <c r="A13838" s="27"/>
      <c r="B13838"/>
      <c r="C13838" s="27"/>
      <c r="D13838" s="27"/>
    </row>
    <row r="13839" spans="1:4" ht="15" x14ac:dyDescent="0.25">
      <c r="A13839" s="27"/>
      <c r="B13839"/>
      <c r="C13839" s="27"/>
      <c r="D13839" s="27"/>
    </row>
    <row r="13840" spans="1:4" ht="15" x14ac:dyDescent="0.25">
      <c r="A13840" s="27"/>
      <c r="B13840"/>
      <c r="C13840" s="27"/>
      <c r="D13840" s="27"/>
    </row>
    <row r="13841" spans="1:4" ht="15" x14ac:dyDescent="0.25">
      <c r="A13841" s="27"/>
      <c r="B13841"/>
      <c r="C13841" s="27"/>
      <c r="D13841" s="27"/>
    </row>
    <row r="13842" spans="1:4" ht="15" x14ac:dyDescent="0.25">
      <c r="A13842" s="27"/>
      <c r="B13842"/>
      <c r="C13842" s="27"/>
      <c r="D13842" s="27"/>
    </row>
    <row r="13843" spans="1:4" ht="15" x14ac:dyDescent="0.25">
      <c r="A13843" s="27"/>
      <c r="B13843"/>
      <c r="C13843" s="27"/>
      <c r="D13843" s="27"/>
    </row>
    <row r="13844" spans="1:4" ht="15" x14ac:dyDescent="0.25">
      <c r="A13844" s="27"/>
      <c r="B13844"/>
      <c r="C13844" s="27"/>
      <c r="D13844" s="27"/>
    </row>
    <row r="13845" spans="1:4" ht="15" x14ac:dyDescent="0.25">
      <c r="A13845" s="27"/>
      <c r="B13845"/>
      <c r="C13845" s="27"/>
      <c r="D13845" s="27"/>
    </row>
    <row r="13846" spans="1:4" ht="15" x14ac:dyDescent="0.25">
      <c r="A13846" s="27"/>
      <c r="B13846"/>
      <c r="C13846" s="27"/>
      <c r="D13846" s="27"/>
    </row>
    <row r="13847" spans="1:4" ht="15" x14ac:dyDescent="0.25">
      <c r="A13847" s="27"/>
      <c r="B13847"/>
      <c r="C13847" s="27"/>
      <c r="D13847" s="27"/>
    </row>
    <row r="13848" spans="1:4" ht="15" x14ac:dyDescent="0.25">
      <c r="A13848" s="27"/>
      <c r="B13848"/>
      <c r="C13848" s="27"/>
      <c r="D13848" s="27"/>
    </row>
    <row r="13849" spans="1:4" ht="15" x14ac:dyDescent="0.25">
      <c r="A13849" s="27"/>
      <c r="B13849"/>
      <c r="C13849" s="27"/>
      <c r="D13849" s="27"/>
    </row>
    <row r="13850" spans="1:4" ht="15" x14ac:dyDescent="0.25">
      <c r="A13850" s="27"/>
      <c r="B13850"/>
      <c r="C13850" s="27"/>
      <c r="D13850" s="27"/>
    </row>
    <row r="13851" spans="1:4" ht="15" x14ac:dyDescent="0.25">
      <c r="A13851" s="27"/>
      <c r="B13851"/>
      <c r="C13851" s="27"/>
      <c r="D13851" s="27"/>
    </row>
    <row r="13852" spans="1:4" ht="15" x14ac:dyDescent="0.25">
      <c r="A13852" s="27"/>
      <c r="B13852"/>
      <c r="C13852" s="27"/>
      <c r="D13852" s="27"/>
    </row>
    <row r="13853" spans="1:4" ht="15" x14ac:dyDescent="0.25">
      <c r="A13853" s="27"/>
      <c r="B13853"/>
      <c r="C13853" s="27"/>
      <c r="D13853" s="27"/>
    </row>
    <row r="13854" spans="1:4" ht="15" x14ac:dyDescent="0.25">
      <c r="A13854" s="27"/>
      <c r="B13854"/>
      <c r="C13854" s="27"/>
      <c r="D13854" s="27"/>
    </row>
    <row r="13855" spans="1:4" ht="15" x14ac:dyDescent="0.25">
      <c r="A13855" s="27"/>
      <c r="B13855"/>
      <c r="C13855" s="27"/>
      <c r="D13855" s="27"/>
    </row>
    <row r="13856" spans="1:4" ht="15" x14ac:dyDescent="0.25">
      <c r="A13856" s="27"/>
      <c r="B13856"/>
      <c r="C13856" s="27"/>
      <c r="D13856" s="27"/>
    </row>
    <row r="13857" spans="1:4" ht="15" x14ac:dyDescent="0.25">
      <c r="A13857" s="27"/>
      <c r="B13857"/>
      <c r="C13857" s="27"/>
      <c r="D13857" s="27"/>
    </row>
    <row r="13858" spans="1:4" ht="15" x14ac:dyDescent="0.25">
      <c r="A13858" s="27"/>
      <c r="B13858"/>
      <c r="C13858" s="27"/>
      <c r="D13858" s="27"/>
    </row>
    <row r="13859" spans="1:4" ht="15" x14ac:dyDescent="0.25">
      <c r="A13859" s="27"/>
      <c r="B13859"/>
      <c r="C13859" s="27"/>
      <c r="D13859" s="27"/>
    </row>
    <row r="13860" spans="1:4" ht="15" x14ac:dyDescent="0.25">
      <c r="A13860" s="27"/>
      <c r="B13860"/>
      <c r="C13860" s="27"/>
      <c r="D13860" s="27"/>
    </row>
    <row r="13861" spans="1:4" ht="15" x14ac:dyDescent="0.25">
      <c r="A13861" s="27"/>
      <c r="B13861"/>
      <c r="C13861" s="27"/>
      <c r="D13861" s="27"/>
    </row>
    <row r="13862" spans="1:4" ht="15" x14ac:dyDescent="0.25">
      <c r="A13862" s="27"/>
      <c r="B13862"/>
      <c r="C13862" s="27"/>
      <c r="D13862" s="27"/>
    </row>
    <row r="13863" spans="1:4" ht="15" x14ac:dyDescent="0.25">
      <c r="A13863" s="27"/>
      <c r="B13863"/>
      <c r="C13863" s="27"/>
      <c r="D13863" s="27"/>
    </row>
    <row r="13864" spans="1:4" ht="15" x14ac:dyDescent="0.25">
      <c r="A13864" s="27"/>
      <c r="B13864"/>
      <c r="C13864" s="27"/>
      <c r="D13864" s="27"/>
    </row>
    <row r="13865" spans="1:4" ht="15" x14ac:dyDescent="0.25">
      <c r="A13865" s="27"/>
      <c r="B13865"/>
      <c r="C13865" s="27"/>
      <c r="D13865" s="27"/>
    </row>
    <row r="13866" spans="1:4" ht="15" x14ac:dyDescent="0.25">
      <c r="A13866" s="27"/>
      <c r="B13866"/>
      <c r="C13866" s="27"/>
      <c r="D13866" s="27"/>
    </row>
    <row r="13867" spans="1:4" ht="15" x14ac:dyDescent="0.25">
      <c r="A13867" s="27"/>
      <c r="B13867"/>
      <c r="C13867" s="27"/>
      <c r="D13867" s="27"/>
    </row>
    <row r="13868" spans="1:4" ht="15" x14ac:dyDescent="0.25">
      <c r="A13868" s="27"/>
      <c r="B13868"/>
      <c r="C13868" s="27"/>
      <c r="D13868" s="27"/>
    </row>
    <row r="13869" spans="1:4" ht="15" x14ac:dyDescent="0.25">
      <c r="A13869" s="27"/>
      <c r="B13869"/>
      <c r="C13869" s="27"/>
      <c r="D13869" s="27"/>
    </row>
    <row r="13870" spans="1:4" ht="15" x14ac:dyDescent="0.25">
      <c r="A13870" s="27"/>
      <c r="B13870"/>
      <c r="C13870" s="27"/>
      <c r="D13870" s="27"/>
    </row>
    <row r="13871" spans="1:4" ht="15" x14ac:dyDescent="0.25">
      <c r="A13871" s="27"/>
      <c r="B13871"/>
      <c r="C13871" s="27"/>
      <c r="D13871" s="27"/>
    </row>
    <row r="13872" spans="1:4" ht="15" x14ac:dyDescent="0.25">
      <c r="A13872" s="27"/>
      <c r="B13872"/>
      <c r="C13872" s="27"/>
      <c r="D13872" s="27"/>
    </row>
    <row r="13873" spans="1:4" ht="15" x14ac:dyDescent="0.25">
      <c r="A13873" s="27"/>
      <c r="B13873"/>
      <c r="C13873" s="27"/>
      <c r="D13873" s="27"/>
    </row>
    <row r="13874" spans="1:4" ht="15" x14ac:dyDescent="0.25">
      <c r="A13874" s="27"/>
      <c r="B13874"/>
      <c r="C13874" s="27"/>
      <c r="D13874" s="27"/>
    </row>
    <row r="13875" spans="1:4" ht="15" x14ac:dyDescent="0.25">
      <c r="A13875" s="27"/>
      <c r="B13875"/>
      <c r="C13875" s="27"/>
      <c r="D13875" s="27"/>
    </row>
    <row r="13876" spans="1:4" ht="15" x14ac:dyDescent="0.25">
      <c r="A13876" s="27"/>
      <c r="B13876"/>
      <c r="C13876" s="27"/>
      <c r="D13876" s="27"/>
    </row>
    <row r="13877" spans="1:4" ht="15" x14ac:dyDescent="0.25">
      <c r="A13877" s="27"/>
      <c r="B13877"/>
      <c r="C13877" s="27"/>
      <c r="D13877" s="27"/>
    </row>
    <row r="13878" spans="1:4" ht="15" x14ac:dyDescent="0.25">
      <c r="A13878" s="27"/>
      <c r="B13878"/>
      <c r="C13878" s="27"/>
      <c r="D13878" s="27"/>
    </row>
    <row r="13879" spans="1:4" ht="15" x14ac:dyDescent="0.25">
      <c r="A13879" s="27"/>
      <c r="B13879"/>
      <c r="C13879" s="27"/>
      <c r="D13879" s="27"/>
    </row>
    <row r="13880" spans="1:4" ht="15" x14ac:dyDescent="0.25">
      <c r="A13880" s="27"/>
      <c r="B13880"/>
      <c r="C13880" s="27"/>
      <c r="D13880" s="27"/>
    </row>
    <row r="13881" spans="1:4" ht="15" x14ac:dyDescent="0.25">
      <c r="A13881" s="27"/>
      <c r="B13881"/>
      <c r="C13881" s="27"/>
      <c r="D13881" s="27"/>
    </row>
    <row r="13882" spans="1:4" ht="15" x14ac:dyDescent="0.25">
      <c r="A13882" s="27"/>
      <c r="B13882"/>
      <c r="C13882" s="27"/>
      <c r="D13882" s="27"/>
    </row>
    <row r="13883" spans="1:4" ht="15" x14ac:dyDescent="0.25">
      <c r="A13883" s="27"/>
      <c r="B13883"/>
      <c r="C13883" s="27"/>
      <c r="D13883" s="27"/>
    </row>
    <row r="13884" spans="1:4" ht="15" x14ac:dyDescent="0.25">
      <c r="A13884" s="27"/>
      <c r="B13884"/>
      <c r="C13884" s="27"/>
      <c r="D13884" s="27"/>
    </row>
    <row r="13885" spans="1:4" ht="15" x14ac:dyDescent="0.25">
      <c r="A13885" s="27"/>
      <c r="B13885"/>
      <c r="C13885" s="27"/>
      <c r="D13885" s="27"/>
    </row>
    <row r="13886" spans="1:4" ht="15" x14ac:dyDescent="0.25">
      <c r="A13886" s="27"/>
      <c r="B13886"/>
      <c r="C13886" s="27"/>
      <c r="D13886" s="27"/>
    </row>
    <row r="13887" spans="1:4" ht="15" x14ac:dyDescent="0.25">
      <c r="A13887" s="27"/>
      <c r="B13887"/>
      <c r="C13887" s="27"/>
      <c r="D13887" s="27"/>
    </row>
    <row r="13888" spans="1:4" ht="15" x14ac:dyDescent="0.25">
      <c r="A13888" s="27"/>
      <c r="B13888"/>
      <c r="C13888" s="27"/>
      <c r="D13888" s="27"/>
    </row>
    <row r="13889" spans="1:4" ht="15" x14ac:dyDescent="0.25">
      <c r="A13889" s="27"/>
      <c r="B13889"/>
      <c r="C13889" s="27"/>
      <c r="D13889" s="27"/>
    </row>
    <row r="13890" spans="1:4" ht="15" x14ac:dyDescent="0.25">
      <c r="A13890" s="27"/>
      <c r="B13890"/>
      <c r="C13890" s="27"/>
      <c r="D13890" s="27"/>
    </row>
    <row r="13891" spans="1:4" ht="15" x14ac:dyDescent="0.25">
      <c r="A13891" s="27"/>
      <c r="B13891"/>
      <c r="C13891" s="27"/>
      <c r="D13891" s="27"/>
    </row>
    <row r="13892" spans="1:4" ht="15" x14ac:dyDescent="0.25">
      <c r="A13892" s="27"/>
      <c r="B13892"/>
      <c r="C13892" s="27"/>
      <c r="D13892" s="27"/>
    </row>
    <row r="13893" spans="1:4" ht="15" x14ac:dyDescent="0.25">
      <c r="A13893" s="27"/>
      <c r="B13893"/>
      <c r="C13893" s="27"/>
      <c r="D13893" s="27"/>
    </row>
    <row r="13894" spans="1:4" ht="15" x14ac:dyDescent="0.25">
      <c r="A13894" s="27"/>
      <c r="B13894"/>
      <c r="C13894" s="27"/>
      <c r="D13894" s="27"/>
    </row>
    <row r="13895" spans="1:4" ht="15" x14ac:dyDescent="0.25">
      <c r="A13895" s="27"/>
      <c r="B13895"/>
      <c r="C13895" s="27"/>
      <c r="D13895" s="27"/>
    </row>
    <row r="13896" spans="1:4" ht="15" x14ac:dyDescent="0.25">
      <c r="A13896" s="27"/>
      <c r="B13896"/>
      <c r="C13896" s="27"/>
      <c r="D13896" s="27"/>
    </row>
    <row r="13897" spans="1:4" ht="15" x14ac:dyDescent="0.25">
      <c r="A13897" s="27"/>
      <c r="B13897"/>
      <c r="C13897" s="27"/>
      <c r="D13897" s="27"/>
    </row>
    <row r="13898" spans="1:4" ht="15" x14ac:dyDescent="0.25">
      <c r="A13898" s="27"/>
      <c r="B13898"/>
      <c r="C13898" s="27"/>
      <c r="D13898" s="27"/>
    </row>
    <row r="13899" spans="1:4" ht="15" x14ac:dyDescent="0.25">
      <c r="A13899" s="27"/>
      <c r="B13899"/>
      <c r="C13899" s="27"/>
      <c r="D13899" s="27"/>
    </row>
    <row r="13900" spans="1:4" ht="15" x14ac:dyDescent="0.25">
      <c r="A13900" s="27"/>
      <c r="B13900"/>
      <c r="C13900" s="27"/>
      <c r="D13900" s="27"/>
    </row>
    <row r="13901" spans="1:4" ht="15" x14ac:dyDescent="0.25">
      <c r="A13901" s="27"/>
      <c r="B13901"/>
      <c r="C13901" s="27"/>
      <c r="D13901" s="27"/>
    </row>
    <row r="13902" spans="1:4" ht="15" x14ac:dyDescent="0.25">
      <c r="A13902" s="27"/>
      <c r="B13902"/>
      <c r="C13902" s="27"/>
      <c r="D13902" s="27"/>
    </row>
    <row r="13903" spans="1:4" ht="15" x14ac:dyDescent="0.25">
      <c r="A13903" s="27"/>
      <c r="B13903"/>
      <c r="C13903" s="27"/>
      <c r="D13903" s="272"/>
    </row>
    <row r="13904" spans="1:4" ht="15" x14ac:dyDescent="0.25">
      <c r="A13904" s="27"/>
      <c r="B13904"/>
      <c r="C13904" s="27"/>
      <c r="D13904" s="27"/>
    </row>
    <row r="13905" spans="1:4" ht="15" x14ac:dyDescent="0.25">
      <c r="A13905" s="27"/>
      <c r="B13905"/>
      <c r="C13905" s="27"/>
      <c r="D13905" s="27"/>
    </row>
    <row r="13906" spans="1:4" ht="15" x14ac:dyDescent="0.25">
      <c r="A13906" s="27"/>
      <c r="B13906"/>
      <c r="C13906" s="27"/>
      <c r="D13906" s="27"/>
    </row>
    <row r="13907" spans="1:4" ht="15" x14ac:dyDescent="0.25">
      <c r="A13907" s="27"/>
      <c r="B13907"/>
      <c r="C13907" s="27"/>
      <c r="D13907" s="27"/>
    </row>
    <row r="13908" spans="1:4" ht="15" x14ac:dyDescent="0.25">
      <c r="A13908" s="27"/>
      <c r="B13908"/>
      <c r="C13908" s="27"/>
      <c r="D13908" s="27"/>
    </row>
    <row r="13909" spans="1:4" ht="15" x14ac:dyDescent="0.25">
      <c r="A13909" s="27"/>
      <c r="B13909"/>
      <c r="C13909" s="27"/>
      <c r="D13909" s="27"/>
    </row>
    <row r="13910" spans="1:4" ht="15" x14ac:dyDescent="0.25">
      <c r="A13910" s="27"/>
      <c r="B13910"/>
      <c r="C13910" s="27"/>
      <c r="D13910" s="27"/>
    </row>
    <row r="13911" spans="1:4" ht="15" x14ac:dyDescent="0.25">
      <c r="A13911" s="27"/>
      <c r="B13911"/>
      <c r="C13911" s="27"/>
      <c r="D13911" s="27"/>
    </row>
    <row r="13912" spans="1:4" ht="15" x14ac:dyDescent="0.25">
      <c r="A13912" s="27"/>
      <c r="B13912"/>
      <c r="C13912" s="27"/>
      <c r="D13912" s="27"/>
    </row>
    <row r="13913" spans="1:4" ht="15" x14ac:dyDescent="0.25">
      <c r="A13913" s="27"/>
      <c r="B13913"/>
      <c r="C13913" s="27"/>
      <c r="D13913" s="27"/>
    </row>
    <row r="13914" spans="1:4" ht="15" x14ac:dyDescent="0.25">
      <c r="A13914" s="27"/>
      <c r="B13914"/>
      <c r="C13914" s="27"/>
      <c r="D13914" s="27"/>
    </row>
    <row r="13915" spans="1:4" ht="15" x14ac:dyDescent="0.25">
      <c r="A13915" s="27"/>
      <c r="B13915"/>
      <c r="C13915" s="27"/>
      <c r="D13915" s="27"/>
    </row>
    <row r="13916" spans="1:4" ht="15" x14ac:dyDescent="0.25">
      <c r="A13916" s="27"/>
      <c r="B13916"/>
      <c r="C13916" s="27"/>
      <c r="D13916" s="27"/>
    </row>
    <row r="13917" spans="1:4" ht="15" x14ac:dyDescent="0.25">
      <c r="A13917" s="27"/>
      <c r="B13917"/>
      <c r="C13917" s="27"/>
      <c r="D13917" s="27"/>
    </row>
    <row r="13918" spans="1:4" ht="15" x14ac:dyDescent="0.25">
      <c r="A13918" s="27"/>
      <c r="B13918"/>
      <c r="C13918" s="27"/>
      <c r="D13918" s="27"/>
    </row>
    <row r="13919" spans="1:4" ht="15" x14ac:dyDescent="0.25">
      <c r="A13919" s="27"/>
      <c r="B13919"/>
      <c r="C13919" s="27"/>
      <c r="D13919" s="27"/>
    </row>
    <row r="13920" spans="1:4" ht="15" x14ac:dyDescent="0.25">
      <c r="A13920" s="27"/>
      <c r="B13920"/>
      <c r="C13920" s="27"/>
      <c r="D13920" s="27"/>
    </row>
    <row r="13921" spans="1:4" ht="15" x14ac:dyDescent="0.25">
      <c r="A13921" s="27"/>
      <c r="B13921"/>
      <c r="C13921" s="27"/>
      <c r="D13921" s="27"/>
    </row>
    <row r="13922" spans="1:4" ht="15" x14ac:dyDescent="0.25">
      <c r="A13922" s="27"/>
      <c r="B13922"/>
      <c r="C13922" s="27"/>
      <c r="D13922" s="27"/>
    </row>
    <row r="13923" spans="1:4" ht="15" x14ac:dyDescent="0.25">
      <c r="A13923" s="27"/>
      <c r="B13923"/>
      <c r="C13923" s="27"/>
      <c r="D13923" s="27"/>
    </row>
    <row r="13924" spans="1:4" ht="15" x14ac:dyDescent="0.25">
      <c r="A13924" s="27"/>
      <c r="B13924"/>
      <c r="C13924" s="27"/>
      <c r="D13924" s="27"/>
    </row>
    <row r="13925" spans="1:4" ht="15" x14ac:dyDescent="0.25">
      <c r="A13925" s="27"/>
      <c r="B13925"/>
      <c r="C13925" s="27"/>
      <c r="D13925" s="27"/>
    </row>
    <row r="13926" spans="1:4" ht="15" x14ac:dyDescent="0.25">
      <c r="A13926" s="27"/>
      <c r="B13926"/>
      <c r="C13926" s="27"/>
      <c r="D13926" s="27"/>
    </row>
    <row r="13927" spans="1:4" ht="15" x14ac:dyDescent="0.25">
      <c r="A13927" s="27"/>
      <c r="B13927"/>
      <c r="C13927" s="27"/>
      <c r="D13927" s="27"/>
    </row>
    <row r="13928" spans="1:4" ht="15" x14ac:dyDescent="0.25">
      <c r="A13928" s="27"/>
      <c r="B13928"/>
      <c r="C13928" s="27"/>
      <c r="D13928" s="27"/>
    </row>
    <row r="13929" spans="1:4" ht="15" x14ac:dyDescent="0.25">
      <c r="A13929" s="27"/>
      <c r="B13929"/>
      <c r="C13929" s="27"/>
      <c r="D13929" s="27"/>
    </row>
    <row r="13930" spans="1:4" ht="15" x14ac:dyDescent="0.25">
      <c r="A13930" s="27"/>
      <c r="B13930"/>
      <c r="C13930" s="27"/>
      <c r="D13930" s="27"/>
    </row>
    <row r="13931" spans="1:4" ht="15" x14ac:dyDescent="0.25">
      <c r="A13931" s="27"/>
      <c r="B13931"/>
      <c r="C13931" s="27"/>
      <c r="D13931" s="27"/>
    </row>
    <row r="13932" spans="1:4" ht="15" x14ac:dyDescent="0.25">
      <c r="A13932" s="27"/>
      <c r="B13932"/>
      <c r="C13932" s="27"/>
      <c r="D13932" s="27"/>
    </row>
    <row r="13933" spans="1:4" ht="15" x14ac:dyDescent="0.25">
      <c r="A13933" s="27"/>
      <c r="B13933"/>
      <c r="C13933" s="27"/>
      <c r="D13933" s="27"/>
    </row>
    <row r="13934" spans="1:4" ht="15" x14ac:dyDescent="0.25">
      <c r="A13934" s="27"/>
      <c r="B13934"/>
      <c r="C13934" s="27"/>
      <c r="D13934" s="27"/>
    </row>
    <row r="13935" spans="1:4" ht="15" x14ac:dyDescent="0.25">
      <c r="A13935" s="27"/>
      <c r="B13935"/>
      <c r="C13935" s="27"/>
      <c r="D13935" s="27"/>
    </row>
    <row r="13936" spans="1:4" ht="15" x14ac:dyDescent="0.25">
      <c r="A13936" s="27"/>
      <c r="B13936"/>
      <c r="C13936" s="27"/>
      <c r="D13936" s="27"/>
    </row>
    <row r="13937" spans="1:4" ht="15" x14ac:dyDescent="0.25">
      <c r="A13937" s="27"/>
      <c r="B13937"/>
      <c r="C13937" s="27"/>
      <c r="D13937" s="27"/>
    </row>
    <row r="13938" spans="1:4" ht="15" x14ac:dyDescent="0.25">
      <c r="A13938" s="27"/>
      <c r="B13938"/>
      <c r="C13938" s="27"/>
      <c r="D13938" s="27"/>
    </row>
    <row r="13939" spans="1:4" ht="15" x14ac:dyDescent="0.25">
      <c r="A13939" s="27"/>
      <c r="B13939"/>
      <c r="C13939" s="27"/>
      <c r="D13939" s="27"/>
    </row>
    <row r="13940" spans="1:4" ht="15" x14ac:dyDescent="0.25">
      <c r="A13940" s="27"/>
      <c r="B13940"/>
      <c r="C13940" s="27"/>
      <c r="D13940" s="27"/>
    </row>
    <row r="13941" spans="1:4" ht="15" x14ac:dyDescent="0.25">
      <c r="A13941" s="27"/>
      <c r="B13941"/>
      <c r="C13941" s="27"/>
      <c r="D13941" s="272"/>
    </row>
    <row r="13942" spans="1:4" ht="15" x14ac:dyDescent="0.25">
      <c r="A13942" s="27"/>
      <c r="B13942"/>
      <c r="C13942" s="27"/>
      <c r="D13942" s="27"/>
    </row>
    <row r="13943" spans="1:4" ht="15" x14ac:dyDescent="0.25">
      <c r="A13943" s="27"/>
      <c r="B13943"/>
      <c r="C13943" s="27"/>
      <c r="D13943" s="272"/>
    </row>
    <row r="13944" spans="1:4" ht="15" x14ac:dyDescent="0.25">
      <c r="A13944" s="27"/>
      <c r="B13944"/>
      <c r="C13944" s="27"/>
      <c r="D13944" s="27"/>
    </row>
    <row r="13945" spans="1:4" ht="15" x14ac:dyDescent="0.25">
      <c r="A13945" s="27"/>
      <c r="B13945"/>
      <c r="C13945" s="27"/>
      <c r="D13945" s="272"/>
    </row>
    <row r="13946" spans="1:4" ht="15" x14ac:dyDescent="0.25">
      <c r="A13946" s="27"/>
      <c r="B13946"/>
      <c r="C13946" s="27"/>
      <c r="D13946" s="27"/>
    </row>
    <row r="13947" spans="1:4" ht="15" x14ac:dyDescent="0.25">
      <c r="A13947" s="27"/>
      <c r="B13947"/>
      <c r="C13947" s="27"/>
      <c r="D13947" s="272"/>
    </row>
    <row r="13948" spans="1:4" ht="15" x14ac:dyDescent="0.25">
      <c r="A13948" s="27"/>
      <c r="B13948"/>
      <c r="C13948" s="27"/>
      <c r="D13948" s="27"/>
    </row>
    <row r="13949" spans="1:4" ht="15" x14ac:dyDescent="0.25">
      <c r="A13949" s="27"/>
      <c r="B13949"/>
      <c r="C13949" s="27"/>
      <c r="D13949" s="27"/>
    </row>
    <row r="13950" spans="1:4" ht="15" x14ac:dyDescent="0.25">
      <c r="A13950" s="27"/>
      <c r="B13950"/>
      <c r="C13950" s="27"/>
      <c r="D13950" s="27"/>
    </row>
    <row r="13951" spans="1:4" ht="15" x14ac:dyDescent="0.25">
      <c r="A13951" s="27"/>
      <c r="B13951"/>
      <c r="C13951" s="27"/>
      <c r="D13951" s="27"/>
    </row>
    <row r="13952" spans="1:4" ht="15" x14ac:dyDescent="0.25">
      <c r="A13952" s="27"/>
      <c r="B13952"/>
      <c r="C13952" s="27"/>
      <c r="D13952" s="27"/>
    </row>
    <row r="13953" spans="1:4" ht="15" x14ac:dyDescent="0.25">
      <c r="A13953" s="27"/>
      <c r="B13953"/>
      <c r="C13953" s="27"/>
      <c r="D13953" s="27"/>
    </row>
    <row r="13954" spans="1:4" ht="15" x14ac:dyDescent="0.25">
      <c r="A13954" s="27"/>
      <c r="B13954"/>
      <c r="C13954" s="27"/>
      <c r="D13954" s="27"/>
    </row>
    <row r="13955" spans="1:4" ht="15" x14ac:dyDescent="0.25">
      <c r="A13955" s="27"/>
      <c r="B13955"/>
      <c r="C13955" s="27"/>
      <c r="D13955" s="27"/>
    </row>
    <row r="13956" spans="1:4" ht="15" x14ac:dyDescent="0.25">
      <c r="A13956" s="27"/>
      <c r="B13956"/>
      <c r="C13956" s="27"/>
      <c r="D13956" s="27"/>
    </row>
    <row r="13957" spans="1:4" ht="15" x14ac:dyDescent="0.25">
      <c r="A13957" s="27"/>
      <c r="B13957"/>
      <c r="C13957" s="27"/>
      <c r="D13957" s="27"/>
    </row>
    <row r="13958" spans="1:4" ht="15" x14ac:dyDescent="0.25">
      <c r="A13958" s="27"/>
      <c r="B13958"/>
      <c r="C13958" s="27"/>
      <c r="D13958" s="27"/>
    </row>
    <row r="13959" spans="1:4" ht="15" x14ac:dyDescent="0.25">
      <c r="A13959" s="27"/>
      <c r="B13959"/>
      <c r="C13959" s="27"/>
      <c r="D13959" s="272"/>
    </row>
    <row r="13960" spans="1:4" ht="15" x14ac:dyDescent="0.25">
      <c r="A13960" s="27"/>
      <c r="B13960"/>
      <c r="C13960" s="27"/>
      <c r="D13960" s="272"/>
    </row>
    <row r="13961" spans="1:4" ht="15" x14ac:dyDescent="0.25">
      <c r="A13961" s="27"/>
      <c r="B13961"/>
      <c r="C13961" s="27"/>
      <c r="D13961" s="272"/>
    </row>
    <row r="13962" spans="1:4" ht="15" x14ac:dyDescent="0.25">
      <c r="A13962" s="27"/>
      <c r="B13962"/>
      <c r="C13962" s="27"/>
      <c r="D13962" s="272"/>
    </row>
    <row r="13963" spans="1:4" ht="15" x14ac:dyDescent="0.25">
      <c r="A13963" s="27"/>
      <c r="B13963"/>
      <c r="C13963" s="27"/>
      <c r="D13963" s="27"/>
    </row>
    <row r="13964" spans="1:4" ht="15" x14ac:dyDescent="0.25">
      <c r="A13964" s="27"/>
      <c r="B13964"/>
      <c r="C13964" s="27"/>
      <c r="D13964" s="27"/>
    </row>
    <row r="13965" spans="1:4" ht="15" x14ac:dyDescent="0.25">
      <c r="A13965" s="27"/>
      <c r="B13965"/>
      <c r="C13965" s="27"/>
      <c r="D13965" s="27"/>
    </row>
    <row r="13966" spans="1:4" ht="15" x14ac:dyDescent="0.25">
      <c r="A13966" s="27"/>
      <c r="B13966"/>
      <c r="C13966" s="27"/>
      <c r="D13966" s="272"/>
    </row>
    <row r="13967" spans="1:4" ht="15" x14ac:dyDescent="0.25">
      <c r="A13967" s="27"/>
      <c r="B13967"/>
      <c r="C13967" s="27"/>
      <c r="D13967" s="272"/>
    </row>
    <row r="13968" spans="1:4" ht="15" x14ac:dyDescent="0.25">
      <c r="A13968" s="27"/>
      <c r="B13968"/>
      <c r="C13968" s="27"/>
      <c r="D13968" s="272"/>
    </row>
    <row r="13969" spans="1:4" ht="15" x14ac:dyDescent="0.25">
      <c r="A13969" s="27"/>
      <c r="B13969"/>
      <c r="C13969" s="27"/>
      <c r="D13969" s="272"/>
    </row>
    <row r="13970" spans="1:4" ht="15" x14ac:dyDescent="0.25">
      <c r="A13970" s="27"/>
      <c r="B13970"/>
      <c r="C13970" s="27"/>
      <c r="D13970" s="272"/>
    </row>
    <row r="13971" spans="1:4" ht="15" x14ac:dyDescent="0.25">
      <c r="A13971" s="27"/>
      <c r="B13971"/>
      <c r="C13971" s="27"/>
      <c r="D13971" s="272"/>
    </row>
    <row r="13972" spans="1:4" ht="15" x14ac:dyDescent="0.25">
      <c r="A13972" s="27"/>
      <c r="B13972"/>
      <c r="C13972" s="27"/>
      <c r="D13972" s="272"/>
    </row>
    <row r="13973" spans="1:4" ht="15" x14ac:dyDescent="0.25">
      <c r="A13973" s="27"/>
      <c r="B13973"/>
      <c r="C13973" s="27"/>
      <c r="D13973" s="27"/>
    </row>
    <row r="13974" spans="1:4" ht="15" x14ac:dyDescent="0.25">
      <c r="A13974" s="27"/>
      <c r="B13974"/>
      <c r="C13974" s="27"/>
      <c r="D13974" s="27"/>
    </row>
    <row r="13975" spans="1:4" ht="15" x14ac:dyDescent="0.25">
      <c r="A13975" s="27"/>
      <c r="B13975"/>
      <c r="C13975" s="27"/>
      <c r="D13975" s="27"/>
    </row>
    <row r="13976" spans="1:4" ht="15" x14ac:dyDescent="0.25">
      <c r="A13976" s="27"/>
      <c r="B13976"/>
      <c r="C13976" s="27"/>
      <c r="D13976" s="27"/>
    </row>
    <row r="13977" spans="1:4" ht="15" x14ac:dyDescent="0.25">
      <c r="A13977" s="27"/>
      <c r="B13977"/>
      <c r="C13977" s="27"/>
      <c r="D13977" s="27"/>
    </row>
    <row r="13978" spans="1:4" ht="15" x14ac:dyDescent="0.25">
      <c r="A13978" s="27"/>
      <c r="B13978"/>
      <c r="C13978" s="27"/>
      <c r="D13978" s="27"/>
    </row>
    <row r="13979" spans="1:4" ht="15" x14ac:dyDescent="0.25">
      <c r="A13979" s="27"/>
      <c r="B13979"/>
      <c r="C13979" s="27"/>
      <c r="D13979" s="27"/>
    </row>
    <row r="13980" spans="1:4" ht="15" x14ac:dyDescent="0.25">
      <c r="A13980" s="27"/>
      <c r="B13980"/>
      <c r="C13980" s="27"/>
      <c r="D13980" s="27"/>
    </row>
    <row r="13981" spans="1:4" ht="15" x14ac:dyDescent="0.25">
      <c r="A13981" s="27"/>
      <c r="B13981"/>
      <c r="C13981" s="27"/>
      <c r="D13981" s="27"/>
    </row>
    <row r="13982" spans="1:4" ht="15" x14ac:dyDescent="0.25">
      <c r="A13982" s="27"/>
      <c r="B13982"/>
      <c r="C13982" s="27"/>
      <c r="D13982" s="27"/>
    </row>
    <row r="13983" spans="1:4" ht="15" x14ac:dyDescent="0.25">
      <c r="A13983" s="27"/>
      <c r="B13983"/>
      <c r="C13983" s="27"/>
      <c r="D13983" s="27"/>
    </row>
    <row r="13984" spans="1:4" ht="15" x14ac:dyDescent="0.25">
      <c r="A13984" s="27"/>
      <c r="B13984"/>
      <c r="C13984" s="27"/>
      <c r="D13984" s="27"/>
    </row>
    <row r="13985" spans="1:4" ht="15" x14ac:dyDescent="0.25">
      <c r="A13985" s="27"/>
      <c r="B13985"/>
      <c r="C13985" s="27"/>
      <c r="D13985" s="27"/>
    </row>
    <row r="13986" spans="1:4" ht="15" x14ac:dyDescent="0.25">
      <c r="A13986" s="27"/>
      <c r="B13986"/>
      <c r="C13986" s="27"/>
      <c r="D13986" s="27"/>
    </row>
    <row r="13987" spans="1:4" ht="15" x14ac:dyDescent="0.25">
      <c r="A13987" s="27"/>
      <c r="B13987"/>
      <c r="C13987" s="27"/>
      <c r="D13987" s="27"/>
    </row>
    <row r="13988" spans="1:4" ht="15" x14ac:dyDescent="0.25">
      <c r="A13988" s="27"/>
      <c r="B13988"/>
      <c r="C13988" s="27"/>
      <c r="D13988" s="27"/>
    </row>
    <row r="13989" spans="1:4" ht="15" x14ac:dyDescent="0.25">
      <c r="A13989" s="27"/>
      <c r="B13989"/>
      <c r="C13989" s="27"/>
      <c r="D13989" s="27"/>
    </row>
    <row r="13990" spans="1:4" ht="15" x14ac:dyDescent="0.25">
      <c r="A13990" s="27"/>
      <c r="B13990"/>
      <c r="C13990" s="27"/>
      <c r="D13990" s="27"/>
    </row>
    <row r="13991" spans="1:4" ht="15" x14ac:dyDescent="0.25">
      <c r="A13991" s="27"/>
      <c r="B13991"/>
      <c r="C13991" s="27"/>
      <c r="D13991" s="27"/>
    </row>
    <row r="13992" spans="1:4" ht="15" x14ac:dyDescent="0.25">
      <c r="A13992" s="27"/>
      <c r="B13992"/>
      <c r="C13992" s="27"/>
      <c r="D13992" s="27"/>
    </row>
    <row r="13993" spans="1:4" ht="15" x14ac:dyDescent="0.25">
      <c r="A13993" s="27"/>
      <c r="B13993"/>
      <c r="C13993" s="27"/>
      <c r="D13993" s="27"/>
    </row>
    <row r="13994" spans="1:4" ht="15" x14ac:dyDescent="0.25">
      <c r="A13994" s="27"/>
      <c r="B13994"/>
      <c r="C13994" s="27"/>
      <c r="D13994" s="27"/>
    </row>
    <row r="13995" spans="1:4" ht="15" x14ac:dyDescent="0.25">
      <c r="A13995" s="27"/>
      <c r="B13995"/>
      <c r="C13995" s="27"/>
      <c r="D13995" s="27"/>
    </row>
    <row r="13996" spans="1:4" ht="15" x14ac:dyDescent="0.25">
      <c r="A13996" s="27"/>
      <c r="B13996"/>
      <c r="C13996" s="27"/>
      <c r="D13996" s="27"/>
    </row>
    <row r="13997" spans="1:4" ht="15" x14ac:dyDescent="0.25">
      <c r="A13997" s="27"/>
      <c r="B13997"/>
      <c r="C13997" s="27"/>
      <c r="D13997" s="27"/>
    </row>
    <row r="13998" spans="1:4" ht="15" x14ac:dyDescent="0.25">
      <c r="A13998" s="27"/>
      <c r="B13998"/>
      <c r="C13998" s="27"/>
      <c r="D13998" s="27"/>
    </row>
    <row r="13999" spans="1:4" ht="15" x14ac:dyDescent="0.25">
      <c r="A13999" s="27"/>
      <c r="B13999"/>
      <c r="C13999" s="27"/>
      <c r="D13999" s="27"/>
    </row>
    <row r="14000" spans="1:4" ht="15" x14ac:dyDescent="0.25">
      <c r="A14000" s="27"/>
      <c r="B14000"/>
      <c r="C14000" s="27"/>
      <c r="D14000" s="27"/>
    </row>
    <row r="14001" spans="1:4" ht="15" x14ac:dyDescent="0.25">
      <c r="A14001" s="27"/>
      <c r="B14001"/>
      <c r="C14001" s="27"/>
      <c r="D14001" s="27"/>
    </row>
    <row r="14002" spans="1:4" ht="15" x14ac:dyDescent="0.25">
      <c r="A14002" s="27"/>
      <c r="B14002"/>
      <c r="C14002" s="27"/>
      <c r="D14002" s="27"/>
    </row>
    <row r="14003" spans="1:4" ht="15" x14ac:dyDescent="0.25">
      <c r="A14003" s="27"/>
      <c r="B14003"/>
      <c r="C14003" s="27"/>
      <c r="D14003" s="27"/>
    </row>
    <row r="14004" spans="1:4" ht="15" x14ac:dyDescent="0.25">
      <c r="A14004" s="27"/>
      <c r="B14004"/>
      <c r="C14004" s="27"/>
      <c r="D14004" s="27"/>
    </row>
    <row r="14005" spans="1:4" ht="15" x14ac:dyDescent="0.25">
      <c r="A14005" s="27"/>
      <c r="B14005"/>
      <c r="C14005" s="27"/>
      <c r="D14005" s="27"/>
    </row>
    <row r="14006" spans="1:4" ht="15" x14ac:dyDescent="0.25">
      <c r="A14006" s="27"/>
      <c r="B14006"/>
      <c r="C14006" s="27"/>
      <c r="D14006" s="27"/>
    </row>
    <row r="14007" spans="1:4" ht="15" x14ac:dyDescent="0.25">
      <c r="A14007" s="27"/>
      <c r="B14007"/>
      <c r="C14007" s="27"/>
      <c r="D14007" s="27"/>
    </row>
    <row r="14008" spans="1:4" ht="15" x14ac:dyDescent="0.25">
      <c r="A14008" s="27"/>
      <c r="B14008"/>
      <c r="C14008" s="27"/>
      <c r="D14008" s="27"/>
    </row>
    <row r="14009" spans="1:4" ht="15" x14ac:dyDescent="0.25">
      <c r="A14009" s="27"/>
      <c r="B14009"/>
      <c r="C14009" s="27"/>
      <c r="D14009" s="27"/>
    </row>
    <row r="14010" spans="1:4" ht="15" x14ac:dyDescent="0.25">
      <c r="A14010" s="27"/>
      <c r="B14010"/>
      <c r="C14010" s="27"/>
      <c r="D14010" s="27"/>
    </row>
    <row r="14011" spans="1:4" ht="15" x14ac:dyDescent="0.25">
      <c r="A14011" s="27"/>
      <c r="B14011"/>
      <c r="C14011" s="27"/>
      <c r="D14011" s="27"/>
    </row>
    <row r="14012" spans="1:4" ht="15" x14ac:dyDescent="0.25">
      <c r="A14012" s="27"/>
      <c r="B14012"/>
      <c r="C14012" s="27"/>
      <c r="D14012" s="27"/>
    </row>
    <row r="14013" spans="1:4" ht="15" x14ac:dyDescent="0.25">
      <c r="A14013" s="27"/>
      <c r="B14013"/>
      <c r="C14013" s="27"/>
      <c r="D14013" s="27"/>
    </row>
    <row r="14014" spans="1:4" ht="15" x14ac:dyDescent="0.25">
      <c r="A14014" s="27"/>
      <c r="B14014"/>
      <c r="C14014" s="27"/>
      <c r="D14014" s="27"/>
    </row>
    <row r="14015" spans="1:4" ht="15" x14ac:dyDescent="0.25">
      <c r="A14015" s="27"/>
      <c r="B14015"/>
      <c r="C14015" s="27"/>
      <c r="D14015" s="27"/>
    </row>
    <row r="14016" spans="1:4" ht="15" x14ac:dyDescent="0.25">
      <c r="A14016" s="27"/>
      <c r="B14016"/>
      <c r="C14016" s="27"/>
      <c r="D14016" s="27"/>
    </row>
    <row r="14017" spans="1:4" ht="15" x14ac:dyDescent="0.25">
      <c r="A14017" s="27"/>
      <c r="B14017"/>
      <c r="C14017" s="27"/>
      <c r="D14017" s="27"/>
    </row>
    <row r="14018" spans="1:4" ht="15" x14ac:dyDescent="0.25">
      <c r="A14018" s="27"/>
      <c r="B14018"/>
      <c r="C14018" s="27"/>
      <c r="D14018" s="27"/>
    </row>
    <row r="14019" spans="1:4" ht="15" x14ac:dyDescent="0.25">
      <c r="A14019" s="27"/>
      <c r="B14019"/>
      <c r="C14019" s="27"/>
      <c r="D14019" s="27"/>
    </row>
    <row r="14020" spans="1:4" ht="15" x14ac:dyDescent="0.25">
      <c r="A14020" s="27"/>
      <c r="B14020"/>
      <c r="C14020" s="27"/>
      <c r="D14020" s="27"/>
    </row>
    <row r="14021" spans="1:4" ht="15" x14ac:dyDescent="0.25">
      <c r="A14021" s="27"/>
      <c r="B14021"/>
      <c r="C14021" s="27"/>
      <c r="D14021" s="27"/>
    </row>
    <row r="14022" spans="1:4" ht="15" x14ac:dyDescent="0.25">
      <c r="A14022" s="27"/>
      <c r="B14022"/>
      <c r="C14022" s="27"/>
      <c r="D14022" s="27"/>
    </row>
    <row r="14023" spans="1:4" ht="15" x14ac:dyDescent="0.25">
      <c r="A14023" s="27"/>
      <c r="B14023"/>
      <c r="C14023" s="27"/>
      <c r="D14023" s="272"/>
    </row>
    <row r="14024" spans="1:4" ht="15" x14ac:dyDescent="0.25">
      <c r="A14024" s="27"/>
      <c r="B14024"/>
      <c r="C14024" s="27"/>
      <c r="D14024" s="272"/>
    </row>
    <row r="14025" spans="1:4" ht="15" x14ac:dyDescent="0.25">
      <c r="A14025" s="27"/>
      <c r="B14025"/>
      <c r="C14025" s="27"/>
      <c r="D14025" s="27"/>
    </row>
    <row r="14026" spans="1:4" ht="15" x14ac:dyDescent="0.25">
      <c r="A14026" s="27"/>
      <c r="B14026"/>
      <c r="C14026" s="27"/>
      <c r="D14026" s="27"/>
    </row>
    <row r="14027" spans="1:4" ht="15" x14ac:dyDescent="0.25">
      <c r="A14027" s="27"/>
      <c r="B14027"/>
      <c r="C14027" s="27"/>
      <c r="D14027" s="27"/>
    </row>
    <row r="14028" spans="1:4" ht="15" x14ac:dyDescent="0.25">
      <c r="A14028" s="27"/>
      <c r="B14028"/>
      <c r="C14028" s="27"/>
      <c r="D14028" s="27"/>
    </row>
    <row r="14029" spans="1:4" ht="15" x14ac:dyDescent="0.25">
      <c r="A14029" s="27"/>
      <c r="B14029"/>
      <c r="C14029" s="27"/>
      <c r="D14029" s="27"/>
    </row>
    <row r="14030" spans="1:4" ht="15" x14ac:dyDescent="0.25">
      <c r="A14030" s="27"/>
      <c r="B14030"/>
      <c r="C14030" s="27"/>
      <c r="D14030" s="27"/>
    </row>
    <row r="14031" spans="1:4" ht="15" x14ac:dyDescent="0.25">
      <c r="A14031" s="27"/>
      <c r="B14031"/>
      <c r="C14031" s="27"/>
      <c r="D14031" s="27"/>
    </row>
    <row r="14032" spans="1:4" ht="15" x14ac:dyDescent="0.25">
      <c r="A14032" s="27"/>
      <c r="B14032"/>
      <c r="C14032" s="27"/>
      <c r="D14032" s="27"/>
    </row>
    <row r="14033" spans="1:4" ht="15" x14ac:dyDescent="0.25">
      <c r="A14033" s="27"/>
      <c r="B14033"/>
      <c r="C14033" s="27"/>
      <c r="D14033" s="27"/>
    </row>
    <row r="14034" spans="1:4" ht="15" x14ac:dyDescent="0.25">
      <c r="A14034" s="27"/>
      <c r="B14034"/>
      <c r="C14034" s="27"/>
      <c r="D14034" s="27"/>
    </row>
    <row r="14035" spans="1:4" ht="15" x14ac:dyDescent="0.25">
      <c r="A14035" s="27"/>
      <c r="B14035"/>
      <c r="C14035" s="27"/>
      <c r="D14035" s="27"/>
    </row>
    <row r="14036" spans="1:4" ht="15" x14ac:dyDescent="0.25">
      <c r="A14036" s="27"/>
      <c r="B14036"/>
      <c r="C14036" s="27"/>
      <c r="D14036" s="27"/>
    </row>
    <row r="14037" spans="1:4" ht="15" x14ac:dyDescent="0.25">
      <c r="A14037" s="27"/>
      <c r="B14037"/>
      <c r="C14037" s="27"/>
      <c r="D14037" s="27"/>
    </row>
    <row r="14038" spans="1:4" ht="15" x14ac:dyDescent="0.25">
      <c r="A14038" s="27"/>
      <c r="B14038"/>
      <c r="C14038" s="27"/>
      <c r="D14038" s="27"/>
    </row>
    <row r="14039" spans="1:4" ht="15" x14ac:dyDescent="0.25">
      <c r="A14039" s="27"/>
      <c r="B14039"/>
      <c r="C14039" s="27"/>
      <c r="D14039" s="27"/>
    </row>
    <row r="14040" spans="1:4" ht="15" x14ac:dyDescent="0.25">
      <c r="A14040" s="27"/>
      <c r="B14040"/>
      <c r="C14040" s="27"/>
      <c r="D14040" s="27"/>
    </row>
    <row r="14041" spans="1:4" ht="15" x14ac:dyDescent="0.25">
      <c r="A14041" s="27"/>
      <c r="B14041"/>
      <c r="C14041" s="27"/>
      <c r="D14041" s="27"/>
    </row>
    <row r="14042" spans="1:4" ht="15" x14ac:dyDescent="0.25">
      <c r="A14042" s="27"/>
      <c r="B14042"/>
      <c r="C14042" s="27"/>
      <c r="D14042" s="27"/>
    </row>
    <row r="14043" spans="1:4" ht="15" x14ac:dyDescent="0.25">
      <c r="A14043" s="27"/>
      <c r="B14043"/>
      <c r="C14043" s="27"/>
      <c r="D14043" s="27"/>
    </row>
    <row r="14044" spans="1:4" ht="15" x14ac:dyDescent="0.25">
      <c r="A14044" s="27"/>
      <c r="B14044"/>
      <c r="C14044" s="27"/>
      <c r="D14044" s="27"/>
    </row>
    <row r="14045" spans="1:4" ht="15" x14ac:dyDescent="0.25">
      <c r="A14045" s="27"/>
      <c r="B14045"/>
      <c r="C14045" s="27"/>
      <c r="D14045" s="27"/>
    </row>
    <row r="14046" spans="1:4" ht="15" x14ac:dyDescent="0.25">
      <c r="A14046" s="27"/>
      <c r="B14046"/>
      <c r="C14046" s="27"/>
      <c r="D14046" s="27"/>
    </row>
    <row r="14047" spans="1:4" ht="15" x14ac:dyDescent="0.25">
      <c r="A14047" s="27"/>
      <c r="B14047"/>
      <c r="C14047" s="27"/>
      <c r="D14047" s="27"/>
    </row>
    <row r="14048" spans="1:4" ht="15" x14ac:dyDescent="0.25">
      <c r="A14048" s="27"/>
      <c r="B14048"/>
      <c r="C14048" s="27"/>
      <c r="D14048" s="27"/>
    </row>
    <row r="14049" spans="1:4" ht="15" x14ac:dyDescent="0.25">
      <c r="A14049" s="27"/>
      <c r="B14049"/>
      <c r="C14049" s="27"/>
      <c r="D14049" s="27"/>
    </row>
    <row r="14050" spans="1:4" ht="15" x14ac:dyDescent="0.25">
      <c r="A14050" s="27"/>
      <c r="B14050"/>
      <c r="C14050" s="27"/>
      <c r="D14050" s="27"/>
    </row>
    <row r="14051" spans="1:4" ht="15" x14ac:dyDescent="0.25">
      <c r="A14051" s="27"/>
      <c r="B14051"/>
      <c r="C14051" s="27"/>
      <c r="D14051" s="27"/>
    </row>
    <row r="14052" spans="1:4" ht="15" x14ac:dyDescent="0.25">
      <c r="A14052" s="27"/>
      <c r="B14052"/>
      <c r="C14052" s="27"/>
      <c r="D14052" s="27"/>
    </row>
    <row r="14053" spans="1:4" ht="15" x14ac:dyDescent="0.25">
      <c r="A14053" s="27"/>
      <c r="B14053"/>
      <c r="C14053" s="27"/>
      <c r="D14053" s="27"/>
    </row>
    <row r="14054" spans="1:4" ht="15" x14ac:dyDescent="0.25">
      <c r="A14054" s="27"/>
      <c r="B14054"/>
      <c r="C14054" s="27"/>
      <c r="D14054" s="27"/>
    </row>
    <row r="14055" spans="1:4" ht="15" x14ac:dyDescent="0.25">
      <c r="A14055" s="27"/>
      <c r="B14055"/>
      <c r="C14055" s="27"/>
      <c r="D14055" s="272"/>
    </row>
    <row r="14056" spans="1:4" ht="15" x14ac:dyDescent="0.25">
      <c r="A14056" s="27"/>
      <c r="B14056"/>
      <c r="C14056" s="27"/>
      <c r="D14056" s="27"/>
    </row>
    <row r="14057" spans="1:4" ht="15" x14ac:dyDescent="0.25">
      <c r="A14057" s="27"/>
      <c r="B14057"/>
      <c r="C14057" s="27"/>
      <c r="D14057" s="27"/>
    </row>
    <row r="14058" spans="1:4" ht="15" x14ac:dyDescent="0.25">
      <c r="A14058" s="27"/>
      <c r="B14058"/>
      <c r="C14058" s="27"/>
      <c r="D14058" s="27"/>
    </row>
    <row r="14059" spans="1:4" ht="15" x14ac:dyDescent="0.25">
      <c r="A14059" s="27"/>
      <c r="B14059"/>
      <c r="C14059" s="27"/>
      <c r="D14059" s="27"/>
    </row>
    <row r="14060" spans="1:4" ht="15" x14ac:dyDescent="0.25">
      <c r="A14060" s="27"/>
      <c r="B14060"/>
      <c r="C14060" s="27"/>
      <c r="D14060" s="27"/>
    </row>
    <row r="14061" spans="1:4" ht="15" x14ac:dyDescent="0.25">
      <c r="A14061" s="27"/>
      <c r="B14061"/>
      <c r="C14061" s="27"/>
      <c r="D14061" s="27"/>
    </row>
    <row r="14062" spans="1:4" ht="15" x14ac:dyDescent="0.25">
      <c r="A14062" s="27"/>
      <c r="B14062"/>
      <c r="C14062" s="27"/>
      <c r="D14062" s="272"/>
    </row>
    <row r="14063" spans="1:4" ht="15" x14ac:dyDescent="0.25">
      <c r="A14063" s="27"/>
      <c r="B14063"/>
      <c r="C14063" s="27"/>
      <c r="D14063" s="27"/>
    </row>
    <row r="14064" spans="1:4" ht="15" x14ac:dyDescent="0.25">
      <c r="A14064" s="27"/>
      <c r="B14064"/>
      <c r="C14064" s="27"/>
      <c r="D14064" s="27"/>
    </row>
    <row r="14065" spans="1:4" ht="15" x14ac:dyDescent="0.25">
      <c r="A14065" s="27"/>
      <c r="B14065"/>
      <c r="C14065" s="27"/>
      <c r="D14065" s="27"/>
    </row>
    <row r="14066" spans="1:4" ht="15" x14ac:dyDescent="0.25">
      <c r="A14066" s="27"/>
      <c r="B14066"/>
      <c r="C14066" s="27"/>
      <c r="D14066" s="272"/>
    </row>
    <row r="14067" spans="1:4" ht="15" x14ac:dyDescent="0.25">
      <c r="A14067" s="27"/>
      <c r="B14067"/>
      <c r="C14067" s="27"/>
      <c r="D14067" s="27"/>
    </row>
    <row r="14068" spans="1:4" ht="15" x14ac:dyDescent="0.25">
      <c r="A14068" s="27"/>
      <c r="B14068"/>
      <c r="C14068" s="27"/>
      <c r="D14068" s="27"/>
    </row>
    <row r="14069" spans="1:4" ht="15" x14ac:dyDescent="0.25">
      <c r="A14069" s="27"/>
      <c r="B14069"/>
      <c r="C14069" s="27"/>
      <c r="D14069" s="27"/>
    </row>
    <row r="14070" spans="1:4" ht="15" x14ac:dyDescent="0.25">
      <c r="A14070" s="27"/>
      <c r="B14070"/>
      <c r="C14070" s="27"/>
      <c r="D14070" s="27"/>
    </row>
    <row r="14071" spans="1:4" ht="15" x14ac:dyDescent="0.25">
      <c r="A14071" s="27"/>
      <c r="B14071"/>
      <c r="C14071" s="27"/>
      <c r="D14071" s="27"/>
    </row>
    <row r="14072" spans="1:4" ht="15" x14ac:dyDescent="0.25">
      <c r="A14072" s="27"/>
      <c r="B14072"/>
      <c r="C14072" s="27"/>
      <c r="D14072" s="27"/>
    </row>
    <row r="14073" spans="1:4" ht="15" x14ac:dyDescent="0.25">
      <c r="A14073" s="27"/>
      <c r="B14073"/>
      <c r="C14073" s="27"/>
      <c r="D14073" s="27"/>
    </row>
    <row r="14074" spans="1:4" ht="15" x14ac:dyDescent="0.25">
      <c r="A14074" s="27"/>
      <c r="B14074"/>
      <c r="C14074" s="27"/>
      <c r="D14074" s="27"/>
    </row>
    <row r="14075" spans="1:4" ht="15" x14ac:dyDescent="0.25">
      <c r="A14075" s="27"/>
      <c r="B14075"/>
      <c r="C14075" s="27"/>
      <c r="D14075" s="27"/>
    </row>
    <row r="14076" spans="1:4" ht="15" x14ac:dyDescent="0.25">
      <c r="A14076" s="27"/>
      <c r="B14076"/>
      <c r="C14076" s="27"/>
      <c r="D14076" s="27"/>
    </row>
    <row r="14077" spans="1:4" ht="15" x14ac:dyDescent="0.25">
      <c r="A14077" s="27"/>
      <c r="B14077"/>
      <c r="C14077" s="27"/>
      <c r="D14077" s="27"/>
    </row>
    <row r="14078" spans="1:4" ht="15" x14ac:dyDescent="0.25">
      <c r="A14078" s="27"/>
      <c r="B14078"/>
      <c r="C14078" s="27"/>
      <c r="D14078" s="27"/>
    </row>
    <row r="14079" spans="1:4" ht="15" x14ac:dyDescent="0.25">
      <c r="A14079" s="27"/>
      <c r="B14079"/>
      <c r="C14079" s="27"/>
      <c r="D14079" s="27"/>
    </row>
    <row r="14080" spans="1:4" ht="15" x14ac:dyDescent="0.25">
      <c r="A14080" s="27"/>
      <c r="B14080"/>
      <c r="C14080" s="27"/>
      <c r="D14080" s="27"/>
    </row>
    <row r="14081" spans="1:4" ht="15" x14ac:dyDescent="0.25">
      <c r="A14081" s="27"/>
      <c r="B14081"/>
      <c r="C14081" s="27"/>
      <c r="D14081" s="272"/>
    </row>
    <row r="14082" spans="1:4" ht="15" x14ac:dyDescent="0.25">
      <c r="A14082" s="27"/>
      <c r="B14082"/>
      <c r="C14082" s="27"/>
      <c r="D14082" s="27"/>
    </row>
    <row r="14083" spans="1:4" ht="15" x14ac:dyDescent="0.25">
      <c r="A14083" s="27"/>
      <c r="B14083"/>
      <c r="C14083" s="27"/>
      <c r="D14083" s="272"/>
    </row>
    <row r="14084" spans="1:4" ht="15" x14ac:dyDescent="0.25">
      <c r="A14084" s="27"/>
      <c r="B14084"/>
      <c r="C14084" s="27"/>
      <c r="D14084" s="27"/>
    </row>
    <row r="14085" spans="1:4" ht="15" x14ac:dyDescent="0.25">
      <c r="A14085" s="27"/>
      <c r="B14085"/>
      <c r="C14085" s="27"/>
      <c r="D14085" s="27"/>
    </row>
    <row r="14086" spans="1:4" ht="15" x14ac:dyDescent="0.25">
      <c r="A14086" s="27"/>
      <c r="B14086"/>
      <c r="C14086" s="27"/>
      <c r="D14086" s="27"/>
    </row>
    <row r="14087" spans="1:4" ht="15" x14ac:dyDescent="0.25">
      <c r="A14087" s="27"/>
      <c r="B14087"/>
      <c r="C14087" s="27"/>
      <c r="D14087" s="27"/>
    </row>
    <row r="14088" spans="1:4" ht="15" x14ac:dyDescent="0.25">
      <c r="A14088" s="27"/>
      <c r="B14088"/>
      <c r="C14088" s="27"/>
      <c r="D14088" s="27"/>
    </row>
    <row r="14089" spans="1:4" ht="15" x14ac:dyDescent="0.25">
      <c r="A14089" s="27"/>
      <c r="B14089"/>
      <c r="C14089" s="27"/>
      <c r="D14089" s="27"/>
    </row>
    <row r="14090" spans="1:4" ht="15" x14ac:dyDescent="0.25">
      <c r="A14090" s="27"/>
      <c r="B14090"/>
      <c r="C14090" s="27"/>
      <c r="D14090" s="27"/>
    </row>
    <row r="14091" spans="1:4" ht="15" x14ac:dyDescent="0.25">
      <c r="A14091" s="27"/>
      <c r="B14091"/>
      <c r="C14091" s="27"/>
      <c r="D14091" s="27"/>
    </row>
    <row r="14092" spans="1:4" ht="15" x14ac:dyDescent="0.25">
      <c r="A14092" s="27"/>
      <c r="B14092"/>
      <c r="C14092" s="27"/>
      <c r="D14092" s="27"/>
    </row>
    <row r="14093" spans="1:4" ht="15" x14ac:dyDescent="0.25">
      <c r="A14093" s="27"/>
      <c r="B14093"/>
      <c r="C14093" s="27"/>
      <c r="D14093" s="27"/>
    </row>
    <row r="14094" spans="1:4" ht="15" x14ac:dyDescent="0.25">
      <c r="A14094" s="27"/>
      <c r="B14094"/>
      <c r="C14094" s="27"/>
      <c r="D14094" s="27"/>
    </row>
    <row r="14095" spans="1:4" ht="15" x14ac:dyDescent="0.25">
      <c r="A14095" s="27"/>
      <c r="B14095"/>
      <c r="C14095" s="27"/>
      <c r="D14095" s="27"/>
    </row>
    <row r="14096" spans="1:4" ht="15" x14ac:dyDescent="0.25">
      <c r="A14096" s="27"/>
      <c r="B14096"/>
      <c r="C14096" s="27"/>
      <c r="D14096" s="27"/>
    </row>
    <row r="14097" spans="1:4" ht="15" x14ac:dyDescent="0.25">
      <c r="A14097" s="27"/>
      <c r="B14097"/>
      <c r="C14097" s="27"/>
      <c r="D14097" s="27"/>
    </row>
    <row r="14098" spans="1:4" ht="15" x14ac:dyDescent="0.25">
      <c r="A14098" s="27"/>
      <c r="B14098"/>
      <c r="C14098" s="27"/>
      <c r="D14098" s="27"/>
    </row>
    <row r="14099" spans="1:4" ht="15" x14ac:dyDescent="0.25">
      <c r="A14099" s="27"/>
      <c r="B14099"/>
      <c r="C14099" s="27"/>
      <c r="D14099" s="27"/>
    </row>
    <row r="14100" spans="1:4" ht="15" x14ac:dyDescent="0.25">
      <c r="A14100" s="27"/>
      <c r="B14100"/>
      <c r="C14100" s="27"/>
      <c r="D14100" s="27"/>
    </row>
    <row r="14101" spans="1:4" ht="15" x14ac:dyDescent="0.25">
      <c r="A14101" s="27"/>
      <c r="B14101"/>
      <c r="C14101" s="27"/>
      <c r="D14101" s="27"/>
    </row>
    <row r="14102" spans="1:4" ht="15" x14ac:dyDescent="0.25">
      <c r="A14102" s="27"/>
      <c r="B14102"/>
      <c r="C14102" s="27"/>
      <c r="D14102" s="27"/>
    </row>
    <row r="14103" spans="1:4" ht="15" x14ac:dyDescent="0.25">
      <c r="A14103" s="27"/>
      <c r="B14103"/>
      <c r="C14103" s="27"/>
      <c r="D14103" s="27"/>
    </row>
    <row r="14104" spans="1:4" ht="15" x14ac:dyDescent="0.25">
      <c r="A14104" s="27"/>
      <c r="B14104"/>
      <c r="C14104" s="27"/>
      <c r="D14104" s="27"/>
    </row>
    <row r="14105" spans="1:4" ht="15" x14ac:dyDescent="0.25">
      <c r="A14105" s="27"/>
      <c r="B14105"/>
      <c r="C14105" s="27"/>
      <c r="D14105" s="27"/>
    </row>
    <row r="14106" spans="1:4" ht="15" x14ac:dyDescent="0.25">
      <c r="A14106" s="27"/>
      <c r="B14106"/>
      <c r="C14106" s="27"/>
      <c r="D14106" s="27"/>
    </row>
    <row r="14107" spans="1:4" ht="15" x14ac:dyDescent="0.25">
      <c r="A14107" s="27"/>
      <c r="B14107"/>
      <c r="C14107" s="27"/>
      <c r="D14107" s="27"/>
    </row>
    <row r="14108" spans="1:4" ht="15" x14ac:dyDescent="0.25">
      <c r="A14108" s="27"/>
      <c r="B14108"/>
      <c r="C14108" s="27"/>
      <c r="D14108" s="27"/>
    </row>
    <row r="14109" spans="1:4" ht="15" x14ac:dyDescent="0.25">
      <c r="A14109" s="27"/>
      <c r="B14109"/>
      <c r="C14109" s="27"/>
      <c r="D14109" s="27"/>
    </row>
    <row r="14110" spans="1:4" ht="15" x14ac:dyDescent="0.25">
      <c r="A14110" s="27"/>
      <c r="B14110"/>
      <c r="C14110" s="27"/>
      <c r="D14110" s="27"/>
    </row>
    <row r="14111" spans="1:4" ht="15" x14ac:dyDescent="0.25">
      <c r="A14111" s="27"/>
      <c r="B14111"/>
      <c r="C14111" s="27"/>
      <c r="D14111" s="27"/>
    </row>
    <row r="14112" spans="1:4" ht="15" x14ac:dyDescent="0.25">
      <c r="A14112" s="27"/>
      <c r="B14112"/>
      <c r="C14112" s="27"/>
      <c r="D14112" s="27"/>
    </row>
    <row r="14113" spans="1:4" ht="15" x14ac:dyDescent="0.25">
      <c r="A14113" s="27"/>
      <c r="B14113"/>
      <c r="C14113" s="27"/>
      <c r="D14113" s="27"/>
    </row>
    <row r="14114" spans="1:4" ht="15" x14ac:dyDescent="0.25">
      <c r="A14114" s="27"/>
      <c r="B14114"/>
      <c r="C14114" s="27"/>
      <c r="D14114" s="27"/>
    </row>
    <row r="14115" spans="1:4" ht="15" x14ac:dyDescent="0.25">
      <c r="A14115" s="27"/>
      <c r="B14115"/>
      <c r="C14115" s="27"/>
      <c r="D14115" s="27"/>
    </row>
    <row r="14116" spans="1:4" ht="15" x14ac:dyDescent="0.25">
      <c r="A14116" s="27"/>
      <c r="B14116"/>
      <c r="C14116" s="27"/>
      <c r="D14116" s="27"/>
    </row>
    <row r="14117" spans="1:4" ht="15" x14ac:dyDescent="0.25">
      <c r="A14117" s="27"/>
      <c r="B14117"/>
      <c r="C14117" s="27"/>
      <c r="D14117" s="27"/>
    </row>
    <row r="14118" spans="1:4" ht="15" x14ac:dyDescent="0.25">
      <c r="A14118" s="27"/>
      <c r="B14118"/>
      <c r="C14118" s="27"/>
      <c r="D14118" s="27"/>
    </row>
    <row r="14119" spans="1:4" ht="15" x14ac:dyDescent="0.25">
      <c r="A14119" s="27"/>
      <c r="B14119"/>
      <c r="C14119" s="27"/>
      <c r="D14119" s="27"/>
    </row>
    <row r="14120" spans="1:4" ht="15" x14ac:dyDescent="0.25">
      <c r="A14120" s="27"/>
      <c r="B14120"/>
      <c r="C14120" s="27"/>
      <c r="D14120" s="27"/>
    </row>
    <row r="14121" spans="1:4" ht="15" x14ac:dyDescent="0.25">
      <c r="A14121" s="27"/>
      <c r="B14121"/>
      <c r="C14121" s="27"/>
      <c r="D14121" s="27"/>
    </row>
    <row r="14122" spans="1:4" ht="15" x14ac:dyDescent="0.25">
      <c r="A14122" s="27"/>
      <c r="B14122"/>
      <c r="C14122" s="27"/>
      <c r="D14122" s="27"/>
    </row>
    <row r="14123" spans="1:4" ht="15" x14ac:dyDescent="0.25">
      <c r="A14123" s="27"/>
      <c r="B14123"/>
      <c r="C14123" s="27"/>
      <c r="D14123" s="27"/>
    </row>
    <row r="14124" spans="1:4" ht="15" x14ac:dyDescent="0.25">
      <c r="A14124" s="27"/>
      <c r="B14124"/>
      <c r="C14124" s="27"/>
      <c r="D14124" s="27"/>
    </row>
    <row r="14125" spans="1:4" ht="15" x14ac:dyDescent="0.25">
      <c r="A14125" s="27"/>
      <c r="B14125"/>
      <c r="C14125" s="27"/>
      <c r="D14125" s="27"/>
    </row>
    <row r="14126" spans="1:4" ht="15" x14ac:dyDescent="0.25">
      <c r="A14126" s="27"/>
      <c r="B14126"/>
      <c r="C14126" s="27"/>
      <c r="D14126" s="27"/>
    </row>
    <row r="14127" spans="1:4" ht="15" x14ac:dyDescent="0.25">
      <c r="A14127" s="27"/>
      <c r="B14127"/>
      <c r="C14127" s="27"/>
      <c r="D14127" s="27"/>
    </row>
    <row r="14128" spans="1:4" ht="15" x14ac:dyDescent="0.25">
      <c r="A14128" s="27"/>
      <c r="B14128"/>
      <c r="C14128" s="27"/>
      <c r="D14128" s="27"/>
    </row>
    <row r="14129" spans="1:4" ht="15" x14ac:dyDescent="0.25">
      <c r="A14129" s="27"/>
      <c r="B14129"/>
      <c r="C14129" s="27"/>
      <c r="D14129" s="27"/>
    </row>
    <row r="14130" spans="1:4" ht="15" x14ac:dyDescent="0.25">
      <c r="A14130" s="27"/>
      <c r="B14130"/>
      <c r="C14130" s="27"/>
      <c r="D14130" s="27"/>
    </row>
    <row r="14131" spans="1:4" ht="15" x14ac:dyDescent="0.25">
      <c r="A14131" s="27"/>
      <c r="B14131"/>
      <c r="C14131" s="27"/>
      <c r="D14131" s="27"/>
    </row>
    <row r="14132" spans="1:4" ht="15" x14ac:dyDescent="0.25">
      <c r="A14132" s="27"/>
      <c r="B14132"/>
      <c r="C14132" s="27"/>
      <c r="D14132" s="27"/>
    </row>
    <row r="14133" spans="1:4" ht="15" x14ac:dyDescent="0.25">
      <c r="A14133" s="27"/>
      <c r="B14133"/>
      <c r="C14133" s="27"/>
      <c r="D14133" s="27"/>
    </row>
    <row r="14134" spans="1:4" ht="15" x14ac:dyDescent="0.25">
      <c r="A14134" s="27"/>
      <c r="B14134"/>
      <c r="C14134" s="27"/>
      <c r="D14134" s="27"/>
    </row>
    <row r="14135" spans="1:4" ht="15" x14ac:dyDescent="0.25">
      <c r="A14135" s="27"/>
      <c r="B14135"/>
      <c r="C14135" s="27"/>
      <c r="D14135" s="27"/>
    </row>
    <row r="14136" spans="1:4" ht="15" x14ac:dyDescent="0.25">
      <c r="A14136" s="27"/>
      <c r="B14136"/>
      <c r="C14136" s="27"/>
      <c r="D14136" s="272"/>
    </row>
    <row r="14137" spans="1:4" ht="15" x14ac:dyDescent="0.25">
      <c r="A14137" s="27"/>
      <c r="B14137"/>
      <c r="C14137" s="27"/>
      <c r="D14137" s="272"/>
    </row>
    <row r="14138" spans="1:4" ht="15" x14ac:dyDescent="0.25">
      <c r="A14138" s="27"/>
      <c r="B14138"/>
      <c r="C14138" s="27"/>
      <c r="D14138" s="272"/>
    </row>
    <row r="14139" spans="1:4" ht="15" x14ac:dyDescent="0.25">
      <c r="A14139" s="27"/>
      <c r="B14139"/>
      <c r="C14139" s="27"/>
      <c r="D14139" s="27"/>
    </row>
    <row r="14140" spans="1:4" ht="15" x14ac:dyDescent="0.25">
      <c r="A14140" s="27"/>
      <c r="B14140"/>
      <c r="C14140" s="27"/>
      <c r="D14140" s="27"/>
    </row>
    <row r="14141" spans="1:4" ht="15" x14ac:dyDescent="0.25">
      <c r="A14141" s="27"/>
      <c r="B14141"/>
      <c r="C14141" s="27"/>
      <c r="D14141" s="272"/>
    </row>
    <row r="14142" spans="1:4" ht="15" x14ac:dyDescent="0.25">
      <c r="A14142" s="27"/>
      <c r="B14142"/>
      <c r="C14142" s="27"/>
      <c r="D14142" s="27"/>
    </row>
    <row r="14143" spans="1:4" ht="15" x14ac:dyDescent="0.25">
      <c r="A14143" s="27"/>
      <c r="B14143"/>
      <c r="C14143" s="27"/>
      <c r="D14143" s="27"/>
    </row>
    <row r="14144" spans="1:4" ht="15" x14ac:dyDescent="0.25">
      <c r="A14144" s="27"/>
      <c r="B14144"/>
      <c r="C14144" s="27"/>
      <c r="D14144" s="27"/>
    </row>
    <row r="14145" spans="1:4" ht="15" x14ac:dyDescent="0.25">
      <c r="A14145" s="27"/>
      <c r="B14145"/>
      <c r="C14145" s="27"/>
      <c r="D14145" s="27"/>
    </row>
    <row r="14146" spans="1:4" ht="15" x14ac:dyDescent="0.25">
      <c r="A14146" s="27"/>
      <c r="B14146"/>
      <c r="C14146" s="27"/>
      <c r="D14146" s="27"/>
    </row>
    <row r="14147" spans="1:4" ht="15" x14ac:dyDescent="0.25">
      <c r="A14147" s="27"/>
      <c r="B14147"/>
      <c r="C14147" s="27"/>
      <c r="D14147" s="27"/>
    </row>
    <row r="14148" spans="1:4" ht="15" x14ac:dyDescent="0.25">
      <c r="A14148" s="27"/>
      <c r="B14148"/>
      <c r="C14148" s="27"/>
      <c r="D14148" s="27"/>
    </row>
    <row r="14149" spans="1:4" ht="15" x14ac:dyDescent="0.25">
      <c r="A14149" s="27"/>
      <c r="B14149"/>
      <c r="C14149" s="27"/>
      <c r="D14149" s="27"/>
    </row>
    <row r="14150" spans="1:4" ht="15" x14ac:dyDescent="0.25">
      <c r="A14150" s="27"/>
      <c r="B14150"/>
      <c r="C14150" s="27"/>
      <c r="D14150" s="27"/>
    </row>
    <row r="14151" spans="1:4" ht="15" x14ac:dyDescent="0.25">
      <c r="A14151" s="27"/>
      <c r="B14151"/>
      <c r="C14151" s="27"/>
      <c r="D14151" s="272"/>
    </row>
    <row r="14152" spans="1:4" ht="15" x14ac:dyDescent="0.25">
      <c r="A14152" s="27"/>
      <c r="B14152"/>
      <c r="C14152" s="27"/>
      <c r="D14152" s="27"/>
    </row>
    <row r="14153" spans="1:4" ht="15" x14ac:dyDescent="0.25">
      <c r="A14153" s="27"/>
      <c r="B14153"/>
      <c r="C14153" s="27"/>
      <c r="D14153" s="272"/>
    </row>
    <row r="14154" spans="1:4" ht="15" x14ac:dyDescent="0.25">
      <c r="A14154" s="27"/>
      <c r="B14154"/>
      <c r="C14154" s="27"/>
      <c r="D14154" s="27"/>
    </row>
    <row r="14155" spans="1:4" ht="15" x14ac:dyDescent="0.25">
      <c r="A14155" s="27"/>
      <c r="B14155"/>
      <c r="C14155" s="27"/>
      <c r="D14155" s="27"/>
    </row>
    <row r="14156" spans="1:4" ht="15" x14ac:dyDescent="0.25">
      <c r="A14156" s="27"/>
      <c r="B14156"/>
      <c r="C14156" s="27"/>
      <c r="D14156" s="27"/>
    </row>
    <row r="14157" spans="1:4" ht="15" x14ac:dyDescent="0.25">
      <c r="A14157" s="27"/>
      <c r="B14157"/>
      <c r="C14157" s="27"/>
      <c r="D14157" s="27"/>
    </row>
    <row r="14158" spans="1:4" ht="15" x14ac:dyDescent="0.25">
      <c r="A14158" s="27"/>
      <c r="B14158"/>
      <c r="C14158" s="27"/>
      <c r="D14158" s="27"/>
    </row>
    <row r="14159" spans="1:4" ht="15" x14ac:dyDescent="0.25">
      <c r="A14159" s="27"/>
      <c r="B14159"/>
      <c r="C14159" s="27"/>
      <c r="D14159" s="27"/>
    </row>
    <row r="14160" spans="1:4" ht="15" x14ac:dyDescent="0.25">
      <c r="A14160" s="27"/>
      <c r="B14160"/>
      <c r="C14160" s="27"/>
      <c r="D14160" s="27"/>
    </row>
    <row r="14161" spans="1:4" ht="15" x14ac:dyDescent="0.25">
      <c r="A14161" s="27"/>
      <c r="B14161"/>
      <c r="C14161" s="27"/>
      <c r="D14161" s="27"/>
    </row>
    <row r="14162" spans="1:4" ht="15" x14ac:dyDescent="0.25">
      <c r="A14162" s="27"/>
      <c r="B14162"/>
      <c r="C14162" s="27"/>
      <c r="D14162" s="272"/>
    </row>
    <row r="14163" spans="1:4" ht="15" x14ac:dyDescent="0.25">
      <c r="A14163" s="27"/>
      <c r="B14163"/>
      <c r="C14163" s="27"/>
      <c r="D14163" s="27"/>
    </row>
    <row r="14164" spans="1:4" ht="15" x14ac:dyDescent="0.25">
      <c r="A14164" s="27"/>
      <c r="B14164"/>
      <c r="C14164" s="27"/>
      <c r="D14164" s="272"/>
    </row>
    <row r="14165" spans="1:4" ht="15" x14ac:dyDescent="0.25">
      <c r="A14165" s="27"/>
      <c r="B14165"/>
      <c r="C14165" s="27"/>
      <c r="D14165" s="27"/>
    </row>
    <row r="14166" spans="1:4" ht="15" x14ac:dyDescent="0.25">
      <c r="A14166" s="27"/>
      <c r="B14166"/>
      <c r="C14166" s="27"/>
      <c r="D14166" s="272"/>
    </row>
    <row r="14167" spans="1:4" ht="15" x14ac:dyDescent="0.25">
      <c r="A14167" s="27"/>
      <c r="B14167"/>
      <c r="C14167" s="27"/>
      <c r="D14167" s="27"/>
    </row>
    <row r="14168" spans="1:4" ht="15" x14ac:dyDescent="0.25">
      <c r="A14168" s="27"/>
      <c r="B14168"/>
      <c r="C14168" s="27"/>
      <c r="D14168" s="272"/>
    </row>
    <row r="14169" spans="1:4" ht="15" x14ac:dyDescent="0.25">
      <c r="A14169" s="27"/>
      <c r="B14169"/>
      <c r="C14169" s="27"/>
      <c r="D14169" s="27"/>
    </row>
    <row r="14170" spans="1:4" ht="15" x14ac:dyDescent="0.25">
      <c r="A14170" s="27"/>
      <c r="B14170"/>
      <c r="C14170" s="27"/>
      <c r="D14170" s="272"/>
    </row>
    <row r="14171" spans="1:4" ht="15" x14ac:dyDescent="0.25">
      <c r="A14171" s="27"/>
      <c r="B14171"/>
      <c r="C14171" s="27"/>
      <c r="D14171" s="27"/>
    </row>
    <row r="14172" spans="1:4" ht="15" x14ac:dyDescent="0.25">
      <c r="A14172" s="27"/>
      <c r="B14172"/>
      <c r="C14172" s="27"/>
      <c r="D14172" s="272"/>
    </row>
    <row r="14173" spans="1:4" ht="15" x14ac:dyDescent="0.25">
      <c r="A14173" s="27"/>
      <c r="B14173"/>
      <c r="C14173" s="27"/>
      <c r="D14173" s="27"/>
    </row>
    <row r="14174" spans="1:4" ht="15" x14ac:dyDescent="0.25">
      <c r="A14174" s="27"/>
      <c r="B14174"/>
      <c r="C14174" s="27"/>
      <c r="D14174" s="272"/>
    </row>
    <row r="14175" spans="1:4" ht="15" x14ac:dyDescent="0.25">
      <c r="A14175" s="27"/>
      <c r="B14175"/>
      <c r="C14175" s="27"/>
      <c r="D14175" s="27"/>
    </row>
    <row r="14176" spans="1:4" ht="15" x14ac:dyDescent="0.25">
      <c r="A14176" s="27"/>
      <c r="B14176"/>
      <c r="C14176" s="27"/>
      <c r="D14176" s="272"/>
    </row>
    <row r="14177" spans="1:4" ht="15" x14ac:dyDescent="0.25">
      <c r="A14177" s="27"/>
      <c r="B14177"/>
      <c r="C14177" s="27"/>
      <c r="D14177" s="27"/>
    </row>
    <row r="14178" spans="1:4" ht="15" x14ac:dyDescent="0.25">
      <c r="A14178" s="27"/>
      <c r="B14178"/>
      <c r="C14178" s="27"/>
      <c r="D14178" s="27"/>
    </row>
    <row r="14179" spans="1:4" ht="15" x14ac:dyDescent="0.25">
      <c r="A14179" s="27"/>
      <c r="B14179"/>
      <c r="C14179" s="27"/>
      <c r="D14179" s="27"/>
    </row>
    <row r="14180" spans="1:4" ht="15" x14ac:dyDescent="0.25">
      <c r="A14180" s="27"/>
      <c r="B14180"/>
      <c r="C14180" s="27"/>
      <c r="D14180" s="27"/>
    </row>
    <row r="14181" spans="1:4" ht="15" x14ac:dyDescent="0.25">
      <c r="A14181" s="27"/>
      <c r="B14181"/>
      <c r="C14181" s="27"/>
      <c r="D14181" s="27"/>
    </row>
    <row r="14182" spans="1:4" ht="15" x14ac:dyDescent="0.25">
      <c r="A14182" s="27"/>
      <c r="B14182"/>
      <c r="C14182" s="27"/>
      <c r="D14182" s="27"/>
    </row>
    <row r="14183" spans="1:4" ht="15" x14ac:dyDescent="0.25">
      <c r="A14183" s="27"/>
      <c r="B14183"/>
      <c r="C14183" s="27"/>
      <c r="D14183" s="27"/>
    </row>
    <row r="14184" spans="1:4" ht="15" x14ac:dyDescent="0.25">
      <c r="A14184" s="27"/>
      <c r="B14184"/>
      <c r="C14184" s="27"/>
      <c r="D14184" s="27"/>
    </row>
    <row r="14185" spans="1:4" ht="15" x14ac:dyDescent="0.25">
      <c r="A14185" s="27"/>
      <c r="B14185"/>
      <c r="C14185" s="27"/>
      <c r="D14185" s="27"/>
    </row>
    <row r="14186" spans="1:4" ht="15" x14ac:dyDescent="0.25">
      <c r="A14186" s="27"/>
      <c r="B14186"/>
      <c r="C14186" s="27"/>
      <c r="D14186" s="27"/>
    </row>
    <row r="14187" spans="1:4" ht="15" x14ac:dyDescent="0.25">
      <c r="A14187" s="27"/>
      <c r="B14187"/>
      <c r="C14187" s="27"/>
      <c r="D14187" s="27"/>
    </row>
    <row r="14188" spans="1:4" ht="15" x14ac:dyDescent="0.25">
      <c r="A14188" s="27"/>
      <c r="B14188"/>
      <c r="C14188" s="27"/>
      <c r="D14188" s="27"/>
    </row>
    <row r="14189" spans="1:4" ht="15" x14ac:dyDescent="0.25">
      <c r="A14189" s="27"/>
      <c r="B14189"/>
      <c r="C14189" s="27"/>
      <c r="D14189" s="27"/>
    </row>
    <row r="14190" spans="1:4" ht="15" x14ac:dyDescent="0.25">
      <c r="A14190" s="27"/>
      <c r="B14190"/>
      <c r="C14190" s="27"/>
      <c r="D14190" s="27"/>
    </row>
    <row r="14191" spans="1:4" ht="15" x14ac:dyDescent="0.25">
      <c r="A14191" s="27"/>
      <c r="B14191"/>
      <c r="C14191" s="27"/>
      <c r="D14191" s="27"/>
    </row>
    <row r="14192" spans="1:4" ht="15" x14ac:dyDescent="0.25">
      <c r="A14192" s="27"/>
      <c r="B14192"/>
      <c r="C14192" s="27"/>
      <c r="D14192" s="27"/>
    </row>
    <row r="14193" spans="1:4" ht="15" x14ac:dyDescent="0.25">
      <c r="A14193" s="27"/>
      <c r="B14193"/>
      <c r="C14193" s="27"/>
      <c r="D14193" s="27"/>
    </row>
    <row r="14194" spans="1:4" ht="15" x14ac:dyDescent="0.25">
      <c r="A14194" s="27"/>
      <c r="B14194"/>
      <c r="C14194" s="27"/>
      <c r="D14194" s="27"/>
    </row>
    <row r="14195" spans="1:4" ht="15" x14ac:dyDescent="0.25">
      <c r="A14195" s="27"/>
      <c r="B14195"/>
      <c r="C14195" s="27"/>
      <c r="D14195" s="27"/>
    </row>
    <row r="14196" spans="1:4" ht="15" x14ac:dyDescent="0.25">
      <c r="A14196" s="27"/>
      <c r="B14196"/>
      <c r="C14196" s="27"/>
      <c r="D14196" s="27"/>
    </row>
    <row r="14197" spans="1:4" ht="15" x14ac:dyDescent="0.25">
      <c r="A14197" s="27"/>
      <c r="B14197"/>
      <c r="C14197" s="27"/>
      <c r="D14197" s="27"/>
    </row>
    <row r="14198" spans="1:4" ht="15" x14ac:dyDescent="0.25">
      <c r="A14198" s="27"/>
      <c r="B14198"/>
      <c r="C14198" s="27"/>
      <c r="D14198" s="27"/>
    </row>
    <row r="14199" spans="1:4" ht="15" x14ac:dyDescent="0.25">
      <c r="A14199" s="27"/>
      <c r="B14199"/>
      <c r="C14199" s="27"/>
      <c r="D14199" s="27"/>
    </row>
    <row r="14200" spans="1:4" ht="15" x14ac:dyDescent="0.25">
      <c r="A14200" s="27"/>
      <c r="B14200"/>
      <c r="C14200" s="27"/>
      <c r="D14200" s="27"/>
    </row>
    <row r="14201" spans="1:4" ht="15" x14ac:dyDescent="0.25">
      <c r="A14201" s="27"/>
      <c r="B14201"/>
      <c r="C14201" s="27"/>
      <c r="D14201" s="27"/>
    </row>
    <row r="14202" spans="1:4" ht="15" x14ac:dyDescent="0.25">
      <c r="A14202" s="27"/>
      <c r="B14202"/>
      <c r="C14202" s="27"/>
      <c r="D14202" s="272"/>
    </row>
    <row r="14203" spans="1:4" ht="15" x14ac:dyDescent="0.25">
      <c r="A14203" s="27"/>
      <c r="B14203"/>
      <c r="C14203" s="27"/>
      <c r="D14203" s="272"/>
    </row>
    <row r="14204" spans="1:4" ht="15" x14ac:dyDescent="0.25">
      <c r="A14204" s="27"/>
      <c r="B14204"/>
      <c r="C14204" s="27"/>
      <c r="D14204" s="272"/>
    </row>
    <row r="14205" spans="1:4" ht="15" x14ac:dyDescent="0.25">
      <c r="A14205" s="27"/>
      <c r="B14205"/>
      <c r="C14205" s="27"/>
      <c r="D14205" s="27"/>
    </row>
    <row r="14206" spans="1:4" ht="15" x14ac:dyDescent="0.25">
      <c r="A14206" s="27"/>
      <c r="B14206"/>
      <c r="C14206" s="27"/>
      <c r="D14206" s="27"/>
    </row>
    <row r="14207" spans="1:4" ht="15" x14ac:dyDescent="0.25">
      <c r="A14207" s="27"/>
      <c r="B14207"/>
      <c r="C14207" s="27"/>
      <c r="D14207" s="272"/>
    </row>
    <row r="14208" spans="1:4" ht="15" x14ac:dyDescent="0.25">
      <c r="A14208" s="27"/>
      <c r="B14208"/>
      <c r="C14208" s="27"/>
      <c r="D14208" s="272"/>
    </row>
    <row r="14209" spans="1:4" ht="15" x14ac:dyDescent="0.25">
      <c r="A14209" s="27"/>
      <c r="B14209"/>
      <c r="C14209" s="27"/>
      <c r="D14209" s="272"/>
    </row>
    <row r="14210" spans="1:4" ht="15" x14ac:dyDescent="0.25">
      <c r="A14210" s="27"/>
      <c r="B14210"/>
      <c r="C14210" s="27"/>
      <c r="D14210" s="272"/>
    </row>
    <row r="14211" spans="1:4" ht="15" x14ac:dyDescent="0.25">
      <c r="A14211" s="27"/>
      <c r="B14211"/>
      <c r="C14211" s="27"/>
      <c r="D14211" s="272"/>
    </row>
    <row r="14212" spans="1:4" ht="15" x14ac:dyDescent="0.25">
      <c r="A14212" s="27"/>
      <c r="B14212"/>
      <c r="C14212" s="27"/>
      <c r="D14212" s="272"/>
    </row>
    <row r="14213" spans="1:4" ht="15" x14ac:dyDescent="0.25">
      <c r="A14213" s="27"/>
      <c r="B14213"/>
      <c r="C14213" s="27"/>
      <c r="D14213" s="272"/>
    </row>
    <row r="14214" spans="1:4" ht="15" x14ac:dyDescent="0.25">
      <c r="A14214" s="27"/>
      <c r="B14214"/>
      <c r="C14214" s="27"/>
      <c r="D14214" s="272"/>
    </row>
    <row r="14215" spans="1:4" ht="15" x14ac:dyDescent="0.25">
      <c r="A14215" s="27"/>
      <c r="B14215"/>
      <c r="C14215" s="27"/>
      <c r="D14215" s="272"/>
    </row>
    <row r="14216" spans="1:4" ht="15" x14ac:dyDescent="0.25">
      <c r="A14216" s="27"/>
      <c r="B14216"/>
      <c r="C14216" s="27"/>
      <c r="D14216" s="27"/>
    </row>
    <row r="14217" spans="1:4" ht="15" x14ac:dyDescent="0.25">
      <c r="A14217" s="27"/>
      <c r="B14217"/>
      <c r="C14217" s="27"/>
      <c r="D14217" s="27"/>
    </row>
    <row r="14218" spans="1:4" ht="15" x14ac:dyDescent="0.25">
      <c r="A14218" s="27"/>
      <c r="B14218"/>
      <c r="C14218" s="27"/>
      <c r="D14218" s="27"/>
    </row>
    <row r="14219" spans="1:4" ht="15" x14ac:dyDescent="0.25">
      <c r="A14219" s="27"/>
      <c r="B14219"/>
      <c r="C14219" s="27"/>
      <c r="D14219" s="27"/>
    </row>
    <row r="14220" spans="1:4" ht="15" x14ac:dyDescent="0.25">
      <c r="A14220" s="27"/>
      <c r="B14220"/>
      <c r="C14220" s="27"/>
      <c r="D14220" s="27"/>
    </row>
    <row r="14221" spans="1:4" ht="15" x14ac:dyDescent="0.25">
      <c r="A14221" s="27"/>
      <c r="B14221"/>
      <c r="C14221" s="27"/>
      <c r="D14221" s="27"/>
    </row>
    <row r="14222" spans="1:4" ht="15" x14ac:dyDescent="0.25">
      <c r="A14222" s="27"/>
      <c r="B14222"/>
      <c r="C14222" s="27"/>
      <c r="D14222" s="27"/>
    </row>
    <row r="14223" spans="1:4" ht="15" x14ac:dyDescent="0.25">
      <c r="A14223" s="27"/>
      <c r="B14223"/>
      <c r="C14223" s="27"/>
      <c r="D14223" s="27"/>
    </row>
    <row r="14224" spans="1:4" ht="15" x14ac:dyDescent="0.25">
      <c r="A14224" s="27"/>
      <c r="B14224"/>
      <c r="C14224" s="27"/>
      <c r="D14224" s="27"/>
    </row>
    <row r="14225" spans="1:4" ht="15" x14ac:dyDescent="0.25">
      <c r="A14225" s="27"/>
      <c r="B14225"/>
      <c r="C14225" s="27"/>
      <c r="D14225" s="27"/>
    </row>
    <row r="14226" spans="1:4" ht="15" x14ac:dyDescent="0.25">
      <c r="A14226" s="27"/>
      <c r="B14226"/>
      <c r="C14226" s="27"/>
      <c r="D14226" s="27"/>
    </row>
    <row r="14227" spans="1:4" ht="15" x14ac:dyDescent="0.25">
      <c r="A14227" s="27"/>
      <c r="B14227"/>
      <c r="C14227" s="27"/>
      <c r="D14227" s="27"/>
    </row>
    <row r="14228" spans="1:4" ht="15" x14ac:dyDescent="0.25">
      <c r="A14228" s="27"/>
      <c r="B14228"/>
      <c r="C14228" s="27"/>
      <c r="D14228" s="27"/>
    </row>
    <row r="14229" spans="1:4" ht="15" x14ac:dyDescent="0.25">
      <c r="A14229" s="27"/>
      <c r="B14229"/>
      <c r="C14229" s="27"/>
      <c r="D14229" s="27"/>
    </row>
    <row r="14230" spans="1:4" ht="15" x14ac:dyDescent="0.25">
      <c r="A14230" s="27"/>
      <c r="B14230"/>
      <c r="C14230" s="27"/>
      <c r="D14230" s="27"/>
    </row>
    <row r="14231" spans="1:4" ht="15" x14ac:dyDescent="0.25">
      <c r="A14231" s="27"/>
      <c r="B14231"/>
      <c r="C14231" s="27"/>
      <c r="D14231" s="27"/>
    </row>
    <row r="14232" spans="1:4" ht="15" x14ac:dyDescent="0.25">
      <c r="A14232" s="27"/>
      <c r="B14232"/>
      <c r="C14232" s="27"/>
      <c r="D14232" s="27"/>
    </row>
    <row r="14233" spans="1:4" ht="15" x14ac:dyDescent="0.25">
      <c r="A14233" s="27"/>
      <c r="B14233"/>
      <c r="C14233" s="27"/>
      <c r="D14233" s="27"/>
    </row>
    <row r="14234" spans="1:4" ht="15" x14ac:dyDescent="0.25">
      <c r="A14234" s="27"/>
      <c r="B14234"/>
      <c r="C14234" s="27"/>
      <c r="D14234" s="272"/>
    </row>
    <row r="14235" spans="1:4" ht="15" x14ac:dyDescent="0.25">
      <c r="A14235" s="27"/>
      <c r="B14235"/>
      <c r="C14235" s="27"/>
      <c r="D14235" s="272"/>
    </row>
    <row r="14236" spans="1:4" ht="15" x14ac:dyDescent="0.25">
      <c r="A14236" s="27"/>
      <c r="B14236"/>
      <c r="C14236" s="27"/>
      <c r="D14236" s="27"/>
    </row>
    <row r="14237" spans="1:4" ht="15" x14ac:dyDescent="0.25">
      <c r="A14237" s="27"/>
      <c r="B14237"/>
      <c r="C14237" s="27"/>
      <c r="D14237" s="27"/>
    </row>
    <row r="14238" spans="1:4" ht="15" x14ac:dyDescent="0.25">
      <c r="A14238" s="27"/>
      <c r="B14238"/>
      <c r="C14238" s="27"/>
      <c r="D14238" s="27"/>
    </row>
    <row r="14239" spans="1:4" ht="15" x14ac:dyDescent="0.25">
      <c r="A14239" s="27"/>
      <c r="B14239"/>
      <c r="C14239" s="27"/>
      <c r="D14239" s="27"/>
    </row>
    <row r="14240" spans="1:4" ht="15" x14ac:dyDescent="0.25">
      <c r="A14240" s="27"/>
      <c r="B14240"/>
      <c r="C14240" s="27"/>
      <c r="D14240" s="27"/>
    </row>
    <row r="14241" spans="1:4" ht="15" x14ac:dyDescent="0.25">
      <c r="A14241" s="27"/>
      <c r="B14241"/>
      <c r="C14241" s="27"/>
      <c r="D14241" s="27"/>
    </row>
    <row r="14242" spans="1:4" ht="15" x14ac:dyDescent="0.25">
      <c r="A14242" s="27"/>
      <c r="B14242"/>
      <c r="C14242" s="27"/>
      <c r="D14242" s="27"/>
    </row>
    <row r="14243" spans="1:4" ht="15" x14ac:dyDescent="0.25">
      <c r="A14243" s="27"/>
      <c r="B14243"/>
      <c r="C14243" s="27"/>
      <c r="D14243" s="27"/>
    </row>
    <row r="14244" spans="1:4" ht="15" x14ac:dyDescent="0.25">
      <c r="A14244" s="27"/>
      <c r="B14244"/>
      <c r="C14244" s="27"/>
      <c r="D14244" s="27"/>
    </row>
    <row r="14245" spans="1:4" ht="15" x14ac:dyDescent="0.25">
      <c r="A14245" s="27"/>
      <c r="B14245"/>
      <c r="C14245" s="27"/>
      <c r="D14245" s="27"/>
    </row>
    <row r="14246" spans="1:4" ht="15" x14ac:dyDescent="0.25">
      <c r="A14246" s="27"/>
      <c r="B14246"/>
      <c r="C14246" s="27"/>
      <c r="D14246" s="27"/>
    </row>
    <row r="14247" spans="1:4" ht="15" x14ac:dyDescent="0.25">
      <c r="A14247" s="27"/>
      <c r="B14247"/>
      <c r="C14247" s="27"/>
      <c r="D14247" s="27"/>
    </row>
    <row r="14248" spans="1:4" ht="15" x14ac:dyDescent="0.25">
      <c r="A14248" s="27"/>
      <c r="B14248"/>
      <c r="C14248" s="27"/>
      <c r="D14248" s="27"/>
    </row>
    <row r="14249" spans="1:4" ht="15" x14ac:dyDescent="0.25">
      <c r="A14249" s="27"/>
      <c r="B14249"/>
      <c r="C14249" s="27"/>
      <c r="D14249" s="27"/>
    </row>
    <row r="14250" spans="1:4" ht="15" x14ac:dyDescent="0.25">
      <c r="A14250" s="27"/>
      <c r="B14250"/>
      <c r="C14250" s="27"/>
      <c r="D14250" s="27"/>
    </row>
    <row r="14251" spans="1:4" ht="15" x14ac:dyDescent="0.25">
      <c r="A14251" s="27"/>
      <c r="B14251"/>
      <c r="C14251" s="27"/>
      <c r="D14251" s="27"/>
    </row>
    <row r="14252" spans="1:4" ht="15" x14ac:dyDescent="0.25">
      <c r="A14252" s="27"/>
      <c r="B14252"/>
      <c r="C14252" s="27"/>
      <c r="D14252" s="27"/>
    </row>
    <row r="14253" spans="1:4" ht="15" x14ac:dyDescent="0.25">
      <c r="A14253" s="27"/>
      <c r="B14253"/>
      <c r="C14253" s="27"/>
      <c r="D14253" s="272"/>
    </row>
    <row r="14254" spans="1:4" ht="15" x14ac:dyDescent="0.25">
      <c r="A14254" s="27"/>
      <c r="B14254"/>
      <c r="C14254" s="27"/>
      <c r="D14254" s="27"/>
    </row>
    <row r="14255" spans="1:4" ht="15" x14ac:dyDescent="0.25">
      <c r="A14255" s="27"/>
      <c r="B14255"/>
      <c r="C14255" s="27"/>
      <c r="D14255" s="27"/>
    </row>
    <row r="14256" spans="1:4" ht="15" x14ac:dyDescent="0.25">
      <c r="A14256" s="27"/>
      <c r="B14256"/>
      <c r="C14256" s="27"/>
      <c r="D14256" s="272"/>
    </row>
    <row r="14257" spans="1:4" ht="15" x14ac:dyDescent="0.25">
      <c r="A14257" s="27"/>
      <c r="B14257"/>
      <c r="C14257" s="27"/>
      <c r="D14257" s="27"/>
    </row>
    <row r="14258" spans="1:4" ht="15" x14ac:dyDescent="0.25">
      <c r="A14258" s="27"/>
      <c r="B14258"/>
      <c r="C14258" s="27"/>
      <c r="D14258" s="27"/>
    </row>
    <row r="14259" spans="1:4" ht="15" x14ac:dyDescent="0.25">
      <c r="A14259" s="27"/>
      <c r="B14259"/>
      <c r="C14259" s="27"/>
      <c r="D14259" s="27"/>
    </row>
    <row r="14260" spans="1:4" ht="15" x14ac:dyDescent="0.25">
      <c r="A14260" s="27"/>
      <c r="B14260"/>
      <c r="C14260" s="27"/>
      <c r="D14260" s="27"/>
    </row>
    <row r="14261" spans="1:4" ht="15" x14ac:dyDescent="0.25">
      <c r="A14261" s="27"/>
      <c r="B14261"/>
      <c r="C14261" s="27"/>
      <c r="D14261" s="27"/>
    </row>
    <row r="14262" spans="1:4" ht="15" x14ac:dyDescent="0.25">
      <c r="A14262" s="27"/>
      <c r="B14262"/>
      <c r="C14262" s="27"/>
      <c r="D14262" s="27"/>
    </row>
    <row r="14263" spans="1:4" ht="15" x14ac:dyDescent="0.25">
      <c r="A14263" s="27"/>
      <c r="B14263"/>
      <c r="C14263" s="27"/>
      <c r="D14263" s="27"/>
    </row>
    <row r="14264" spans="1:4" ht="15" x14ac:dyDescent="0.25">
      <c r="A14264" s="27"/>
      <c r="B14264"/>
      <c r="C14264" s="27"/>
      <c r="D14264" s="27"/>
    </row>
    <row r="14265" spans="1:4" ht="15" x14ac:dyDescent="0.25">
      <c r="A14265" s="27"/>
      <c r="B14265"/>
      <c r="C14265" s="27"/>
      <c r="D14265" s="27"/>
    </row>
    <row r="14266" spans="1:4" ht="15" x14ac:dyDescent="0.25">
      <c r="A14266" s="27"/>
      <c r="B14266"/>
      <c r="C14266" s="27"/>
      <c r="D14266" s="27"/>
    </row>
    <row r="14267" spans="1:4" ht="15" x14ac:dyDescent="0.25">
      <c r="A14267" s="27"/>
      <c r="B14267"/>
      <c r="C14267" s="27"/>
      <c r="D14267" s="27"/>
    </row>
    <row r="14268" spans="1:4" ht="15" x14ac:dyDescent="0.25">
      <c r="A14268" s="27"/>
      <c r="B14268"/>
      <c r="C14268" s="27"/>
      <c r="D14268" s="27"/>
    </row>
    <row r="14269" spans="1:4" ht="15" x14ac:dyDescent="0.25">
      <c r="A14269" s="27"/>
      <c r="B14269"/>
      <c r="C14269" s="27"/>
      <c r="D14269" s="27"/>
    </row>
    <row r="14270" spans="1:4" ht="15" x14ac:dyDescent="0.25">
      <c r="A14270" s="27"/>
      <c r="B14270"/>
      <c r="C14270" s="27"/>
      <c r="D14270" s="27"/>
    </row>
    <row r="14271" spans="1:4" ht="15" x14ac:dyDescent="0.25">
      <c r="A14271" s="27"/>
      <c r="B14271"/>
      <c r="C14271" s="27"/>
      <c r="D14271" s="27"/>
    </row>
    <row r="14272" spans="1:4" ht="15" x14ac:dyDescent="0.25">
      <c r="A14272" s="27"/>
      <c r="B14272"/>
      <c r="C14272" s="27"/>
      <c r="D14272" s="27"/>
    </row>
    <row r="14273" spans="1:4" ht="15" x14ac:dyDescent="0.25">
      <c r="A14273" s="27"/>
      <c r="B14273"/>
      <c r="C14273" s="27"/>
      <c r="D14273" s="27"/>
    </row>
    <row r="14274" spans="1:4" ht="15" x14ac:dyDescent="0.25">
      <c r="A14274" s="27"/>
      <c r="B14274"/>
      <c r="C14274" s="27"/>
      <c r="D14274" s="27"/>
    </row>
    <row r="14275" spans="1:4" ht="15" x14ac:dyDescent="0.25">
      <c r="A14275" s="27"/>
      <c r="B14275"/>
      <c r="C14275" s="27"/>
      <c r="D14275" s="27"/>
    </row>
    <row r="14276" spans="1:4" ht="15" x14ac:dyDescent="0.25">
      <c r="A14276" s="27"/>
      <c r="B14276"/>
      <c r="C14276" s="27"/>
      <c r="D14276" s="27"/>
    </row>
    <row r="14277" spans="1:4" ht="15" x14ac:dyDescent="0.25">
      <c r="A14277" s="27"/>
      <c r="B14277"/>
      <c r="C14277" s="27"/>
      <c r="D14277" s="27"/>
    </row>
    <row r="14278" spans="1:4" ht="15" x14ac:dyDescent="0.25">
      <c r="A14278" s="27"/>
      <c r="B14278"/>
      <c r="C14278" s="27"/>
      <c r="D14278" s="27"/>
    </row>
    <row r="14279" spans="1:4" ht="15" x14ac:dyDescent="0.25">
      <c r="A14279" s="27"/>
      <c r="B14279"/>
      <c r="C14279" s="27"/>
      <c r="D14279" s="27"/>
    </row>
    <row r="14280" spans="1:4" ht="15" x14ac:dyDescent="0.25">
      <c r="A14280" s="27"/>
      <c r="B14280"/>
      <c r="C14280" s="27"/>
      <c r="D14280" s="27"/>
    </row>
    <row r="14281" spans="1:4" ht="15" x14ac:dyDescent="0.25">
      <c r="A14281" s="27"/>
      <c r="B14281"/>
      <c r="C14281" s="27"/>
      <c r="D14281" s="27"/>
    </row>
    <row r="14282" spans="1:4" ht="15" x14ac:dyDescent="0.25">
      <c r="A14282" s="27"/>
      <c r="B14282"/>
      <c r="C14282" s="27"/>
      <c r="D14282" s="27"/>
    </row>
    <row r="14283" spans="1:4" ht="15" x14ac:dyDescent="0.25">
      <c r="A14283" s="27"/>
      <c r="B14283"/>
      <c r="C14283" s="27"/>
      <c r="D14283" s="27"/>
    </row>
    <row r="14284" spans="1:4" ht="15" x14ac:dyDescent="0.25">
      <c r="A14284" s="27"/>
      <c r="B14284"/>
      <c r="C14284" s="27"/>
      <c r="D14284" s="27"/>
    </row>
    <row r="14285" spans="1:4" ht="15" x14ac:dyDescent="0.25">
      <c r="A14285" s="27"/>
      <c r="B14285"/>
      <c r="C14285" s="27"/>
      <c r="D14285" s="27"/>
    </row>
    <row r="14286" spans="1:4" ht="15" x14ac:dyDescent="0.25">
      <c r="A14286" s="27"/>
      <c r="B14286"/>
      <c r="C14286" s="27"/>
      <c r="D14286" s="27"/>
    </row>
    <row r="14287" spans="1:4" ht="15" x14ac:dyDescent="0.25">
      <c r="A14287" s="27"/>
      <c r="B14287"/>
      <c r="C14287" s="27"/>
      <c r="D14287" s="27"/>
    </row>
    <row r="14288" spans="1:4" ht="15" x14ac:dyDescent="0.25">
      <c r="A14288" s="27"/>
      <c r="B14288"/>
      <c r="C14288" s="27"/>
      <c r="D14288" s="27"/>
    </row>
    <row r="14289" spans="1:4" ht="15" x14ac:dyDescent="0.25">
      <c r="A14289" s="27"/>
      <c r="B14289"/>
      <c r="C14289" s="27"/>
      <c r="D14289" s="27"/>
    </row>
    <row r="14290" spans="1:4" ht="15" x14ac:dyDescent="0.25">
      <c r="A14290" s="27"/>
      <c r="B14290"/>
      <c r="C14290" s="27"/>
      <c r="D14290" s="27"/>
    </row>
    <row r="14291" spans="1:4" ht="15" x14ac:dyDescent="0.25">
      <c r="A14291" s="27"/>
      <c r="B14291"/>
      <c r="C14291" s="27"/>
      <c r="D14291" s="27"/>
    </row>
    <row r="14292" spans="1:4" ht="15" x14ac:dyDescent="0.25">
      <c r="A14292" s="27"/>
      <c r="B14292"/>
      <c r="C14292" s="27"/>
      <c r="D14292" s="27"/>
    </row>
    <row r="14293" spans="1:4" ht="15" x14ac:dyDescent="0.25">
      <c r="A14293" s="27"/>
      <c r="B14293"/>
      <c r="C14293" s="27"/>
      <c r="D14293" s="27"/>
    </row>
    <row r="14294" spans="1:4" ht="15" x14ac:dyDescent="0.25">
      <c r="A14294" s="27"/>
      <c r="B14294"/>
      <c r="C14294" s="27"/>
      <c r="D14294" s="27"/>
    </row>
    <row r="14295" spans="1:4" ht="15" x14ac:dyDescent="0.25">
      <c r="A14295" s="27"/>
      <c r="B14295"/>
      <c r="C14295" s="27"/>
      <c r="D14295" s="27"/>
    </row>
    <row r="14296" spans="1:4" ht="15" x14ac:dyDescent="0.25">
      <c r="A14296" s="27"/>
      <c r="B14296"/>
      <c r="C14296" s="27"/>
      <c r="D14296" s="27"/>
    </row>
    <row r="14297" spans="1:4" ht="15" x14ac:dyDescent="0.25">
      <c r="A14297" s="27"/>
      <c r="B14297"/>
      <c r="C14297" s="27"/>
      <c r="D14297" s="27"/>
    </row>
    <row r="14298" spans="1:4" ht="15" x14ac:dyDescent="0.25">
      <c r="A14298" s="27"/>
      <c r="B14298"/>
      <c r="C14298" s="27"/>
      <c r="D14298" s="27"/>
    </row>
    <row r="14299" spans="1:4" ht="15" x14ac:dyDescent="0.25">
      <c r="A14299" s="27"/>
      <c r="B14299"/>
      <c r="C14299" s="27"/>
      <c r="D14299" s="27"/>
    </row>
    <row r="14300" spans="1:4" ht="15" x14ac:dyDescent="0.25">
      <c r="A14300" s="27"/>
      <c r="B14300"/>
      <c r="C14300" s="27"/>
      <c r="D14300" s="27"/>
    </row>
    <row r="14301" spans="1:4" ht="15" x14ac:dyDescent="0.25">
      <c r="A14301" s="27"/>
      <c r="B14301"/>
      <c r="C14301" s="27"/>
      <c r="D14301" s="27"/>
    </row>
    <row r="14302" spans="1:4" ht="15" x14ac:dyDescent="0.25">
      <c r="A14302" s="27"/>
      <c r="B14302"/>
      <c r="C14302" s="27"/>
      <c r="D14302" s="27"/>
    </row>
    <row r="14303" spans="1:4" ht="15" x14ac:dyDescent="0.25">
      <c r="A14303" s="27"/>
      <c r="B14303"/>
      <c r="C14303" s="27"/>
      <c r="D14303" s="27"/>
    </row>
    <row r="14304" spans="1:4" ht="15" x14ac:dyDescent="0.25">
      <c r="A14304" s="27"/>
      <c r="B14304"/>
      <c r="C14304" s="27"/>
      <c r="D14304" s="27"/>
    </row>
    <row r="14305" spans="1:4" ht="15" x14ac:dyDescent="0.25">
      <c r="A14305" s="27"/>
      <c r="B14305"/>
      <c r="C14305" s="27"/>
      <c r="D14305" s="27"/>
    </row>
    <row r="14306" spans="1:4" ht="15" x14ac:dyDescent="0.25">
      <c r="A14306" s="27"/>
      <c r="B14306"/>
      <c r="C14306" s="27"/>
      <c r="D14306" s="27"/>
    </row>
    <row r="14307" spans="1:4" ht="15" x14ac:dyDescent="0.25">
      <c r="A14307" s="27"/>
      <c r="B14307"/>
      <c r="C14307" s="27"/>
      <c r="D14307" s="27"/>
    </row>
    <row r="14308" spans="1:4" ht="15" x14ac:dyDescent="0.25">
      <c r="A14308" s="27"/>
      <c r="B14308"/>
      <c r="C14308" s="27"/>
      <c r="D14308" s="27"/>
    </row>
    <row r="14309" spans="1:4" ht="15" x14ac:dyDescent="0.25">
      <c r="A14309" s="27"/>
      <c r="B14309"/>
      <c r="C14309" s="27"/>
      <c r="D14309" s="27"/>
    </row>
    <row r="14310" spans="1:4" ht="15" x14ac:dyDescent="0.25">
      <c r="A14310" s="27"/>
      <c r="B14310"/>
      <c r="C14310" s="27"/>
      <c r="D14310" s="27"/>
    </row>
    <row r="14311" spans="1:4" ht="15" x14ac:dyDescent="0.25">
      <c r="A14311" s="27"/>
      <c r="B14311"/>
      <c r="C14311" s="27"/>
      <c r="D14311" s="27"/>
    </row>
    <row r="14312" spans="1:4" ht="15" x14ac:dyDescent="0.25">
      <c r="A14312" s="27"/>
      <c r="B14312"/>
      <c r="C14312" s="27"/>
      <c r="D14312" s="27"/>
    </row>
    <row r="14313" spans="1:4" ht="15" x14ac:dyDescent="0.25">
      <c r="A14313" s="27"/>
      <c r="B14313"/>
      <c r="C14313" s="27"/>
      <c r="D14313" s="27"/>
    </row>
    <row r="14314" spans="1:4" ht="15" x14ac:dyDescent="0.25">
      <c r="A14314" s="27"/>
      <c r="B14314"/>
      <c r="C14314" s="27"/>
      <c r="D14314" s="27"/>
    </row>
    <row r="14315" spans="1:4" ht="15" x14ac:dyDescent="0.25">
      <c r="A14315" s="27"/>
      <c r="B14315"/>
      <c r="C14315" s="27"/>
      <c r="D14315" s="27"/>
    </row>
    <row r="14316" spans="1:4" ht="15" x14ac:dyDescent="0.25">
      <c r="A14316" s="27"/>
      <c r="B14316"/>
      <c r="C14316" s="27"/>
      <c r="D14316" s="27"/>
    </row>
    <row r="14317" spans="1:4" ht="15" x14ac:dyDescent="0.25">
      <c r="A14317" s="27"/>
      <c r="B14317"/>
      <c r="C14317" s="27"/>
      <c r="D14317" s="27"/>
    </row>
    <row r="14318" spans="1:4" ht="15" x14ac:dyDescent="0.25">
      <c r="A14318" s="27"/>
      <c r="B14318"/>
      <c r="C14318" s="27"/>
      <c r="D14318" s="27"/>
    </row>
    <row r="14319" spans="1:4" ht="15" x14ac:dyDescent="0.25">
      <c r="A14319" s="27"/>
      <c r="B14319"/>
      <c r="C14319" s="27"/>
      <c r="D14319" s="27"/>
    </row>
    <row r="14320" spans="1:4" ht="15" x14ac:dyDescent="0.25">
      <c r="A14320" s="27"/>
      <c r="B14320"/>
      <c r="C14320" s="27"/>
      <c r="D14320" s="27"/>
    </row>
    <row r="14321" spans="1:4" ht="15" x14ac:dyDescent="0.25">
      <c r="A14321" s="27"/>
      <c r="B14321"/>
      <c r="C14321" s="27"/>
      <c r="D14321" s="27"/>
    </row>
    <row r="14322" spans="1:4" ht="15" x14ac:dyDescent="0.25">
      <c r="A14322" s="27"/>
      <c r="B14322"/>
      <c r="C14322" s="27"/>
      <c r="D14322" s="27"/>
    </row>
    <row r="14323" spans="1:4" ht="15" x14ac:dyDescent="0.25">
      <c r="A14323" s="27"/>
      <c r="B14323"/>
      <c r="C14323" s="27"/>
      <c r="D14323" s="27"/>
    </row>
    <row r="14324" spans="1:4" ht="15" x14ac:dyDescent="0.25">
      <c r="A14324" s="27"/>
      <c r="B14324"/>
      <c r="C14324" s="27"/>
      <c r="D14324" s="27"/>
    </row>
    <row r="14325" spans="1:4" ht="15" x14ac:dyDescent="0.25">
      <c r="A14325" s="27"/>
      <c r="B14325"/>
      <c r="C14325" s="27"/>
      <c r="D14325" s="27"/>
    </row>
    <row r="14326" spans="1:4" ht="15" x14ac:dyDescent="0.25">
      <c r="A14326" s="27"/>
      <c r="B14326"/>
      <c r="C14326" s="27"/>
      <c r="D14326" s="27"/>
    </row>
    <row r="14327" spans="1:4" ht="15" x14ac:dyDescent="0.25">
      <c r="A14327" s="27"/>
      <c r="B14327"/>
      <c r="C14327" s="27"/>
      <c r="D14327" s="27"/>
    </row>
    <row r="14328" spans="1:4" ht="15" x14ac:dyDescent="0.25">
      <c r="A14328" s="27"/>
      <c r="B14328"/>
      <c r="C14328" s="27"/>
      <c r="D14328" s="27"/>
    </row>
    <row r="14329" spans="1:4" ht="15" x14ac:dyDescent="0.25">
      <c r="A14329" s="27"/>
      <c r="B14329"/>
      <c r="C14329" s="27"/>
      <c r="D14329" s="27"/>
    </row>
    <row r="14330" spans="1:4" ht="15" x14ac:dyDescent="0.25">
      <c r="A14330" s="27"/>
      <c r="B14330"/>
      <c r="C14330" s="27"/>
      <c r="D14330" s="27"/>
    </row>
    <row r="14331" spans="1:4" ht="15" x14ac:dyDescent="0.25">
      <c r="A14331" s="27"/>
      <c r="B14331"/>
      <c r="C14331" s="27"/>
      <c r="D14331" s="27"/>
    </row>
    <row r="14332" spans="1:4" ht="15" x14ac:dyDescent="0.25">
      <c r="A14332" s="27"/>
      <c r="B14332"/>
      <c r="C14332" s="27"/>
      <c r="D14332" s="27"/>
    </row>
    <row r="14333" spans="1:4" ht="15" x14ac:dyDescent="0.25">
      <c r="A14333" s="27"/>
      <c r="B14333"/>
      <c r="C14333" s="27"/>
      <c r="D14333" s="27"/>
    </row>
    <row r="14334" spans="1:4" ht="15" x14ac:dyDescent="0.25">
      <c r="A14334" s="27"/>
      <c r="B14334"/>
      <c r="C14334" s="27"/>
      <c r="D14334" s="27"/>
    </row>
    <row r="14335" spans="1:4" ht="15" x14ac:dyDescent="0.25">
      <c r="A14335" s="27"/>
      <c r="B14335"/>
      <c r="C14335" s="27"/>
      <c r="D14335" s="27"/>
    </row>
    <row r="14336" spans="1:4" ht="15" x14ac:dyDescent="0.25">
      <c r="A14336" s="27"/>
      <c r="B14336"/>
      <c r="C14336" s="27"/>
      <c r="D14336" s="27"/>
    </row>
    <row r="14337" spans="1:4" ht="15" x14ac:dyDescent="0.25">
      <c r="A14337" s="27"/>
      <c r="B14337"/>
      <c r="C14337" s="27"/>
      <c r="D14337" s="27"/>
    </row>
    <row r="14338" spans="1:4" ht="15" x14ac:dyDescent="0.25">
      <c r="A14338" s="27"/>
      <c r="B14338"/>
      <c r="C14338" s="27"/>
      <c r="D14338" s="27"/>
    </row>
    <row r="14339" spans="1:4" ht="15" x14ac:dyDescent="0.25">
      <c r="A14339" s="27"/>
      <c r="B14339"/>
      <c r="C14339" s="27"/>
      <c r="D14339" s="27"/>
    </row>
    <row r="14340" spans="1:4" ht="15" x14ac:dyDescent="0.25">
      <c r="A14340" s="27"/>
      <c r="B14340"/>
      <c r="C14340" s="27"/>
      <c r="D14340" s="27"/>
    </row>
    <row r="14341" spans="1:4" ht="15" x14ac:dyDescent="0.25">
      <c r="A14341" s="27"/>
      <c r="B14341"/>
      <c r="C14341" s="27"/>
      <c r="D14341" s="27"/>
    </row>
    <row r="14342" spans="1:4" ht="15" x14ac:dyDescent="0.25">
      <c r="A14342" s="27"/>
      <c r="B14342"/>
      <c r="C14342" s="27"/>
      <c r="D14342" s="27"/>
    </row>
    <row r="14343" spans="1:4" ht="15" x14ac:dyDescent="0.25">
      <c r="A14343" s="27"/>
      <c r="B14343"/>
      <c r="C14343" s="27"/>
      <c r="D14343" s="27"/>
    </row>
    <row r="14344" spans="1:4" ht="15" x14ac:dyDescent="0.25">
      <c r="A14344" s="27"/>
      <c r="B14344"/>
      <c r="C14344" s="27"/>
      <c r="D14344" s="27"/>
    </row>
    <row r="14345" spans="1:4" ht="15" x14ac:dyDescent="0.25">
      <c r="A14345" s="27"/>
      <c r="B14345"/>
      <c r="C14345" s="27"/>
      <c r="D14345" s="27"/>
    </row>
    <row r="14346" spans="1:4" ht="15" x14ac:dyDescent="0.25">
      <c r="A14346" s="27"/>
      <c r="B14346"/>
      <c r="C14346" s="27"/>
      <c r="D14346" s="27"/>
    </row>
    <row r="14347" spans="1:4" ht="15" x14ac:dyDescent="0.25">
      <c r="A14347" s="27"/>
      <c r="B14347"/>
      <c r="C14347" s="27"/>
      <c r="D14347" s="27"/>
    </row>
    <row r="14348" spans="1:4" ht="15" x14ac:dyDescent="0.25">
      <c r="A14348" s="27"/>
      <c r="B14348"/>
      <c r="C14348" s="27"/>
      <c r="D14348" s="27"/>
    </row>
    <row r="14349" spans="1:4" ht="15" x14ac:dyDescent="0.25">
      <c r="A14349" s="27"/>
      <c r="B14349"/>
      <c r="C14349" s="27"/>
      <c r="D14349" s="27"/>
    </row>
    <row r="14350" spans="1:4" ht="15" x14ac:dyDescent="0.25">
      <c r="A14350" s="27"/>
      <c r="B14350"/>
      <c r="C14350" s="27"/>
      <c r="D14350" s="27"/>
    </row>
    <row r="14351" spans="1:4" ht="15" x14ac:dyDescent="0.25">
      <c r="A14351" s="27"/>
      <c r="B14351"/>
      <c r="C14351" s="27"/>
      <c r="D14351" s="27"/>
    </row>
    <row r="14352" spans="1:4" ht="15" x14ac:dyDescent="0.25">
      <c r="A14352" s="27"/>
      <c r="B14352"/>
      <c r="C14352" s="27"/>
      <c r="D14352" s="27"/>
    </row>
    <row r="14353" spans="1:4" ht="15" x14ac:dyDescent="0.25">
      <c r="A14353" s="27"/>
      <c r="B14353"/>
      <c r="C14353" s="27"/>
      <c r="D14353" s="27"/>
    </row>
    <row r="14354" spans="1:4" ht="15" x14ac:dyDescent="0.25">
      <c r="A14354" s="27"/>
      <c r="B14354"/>
      <c r="C14354" s="27"/>
      <c r="D14354" s="27"/>
    </row>
    <row r="14355" spans="1:4" ht="15" x14ac:dyDescent="0.25">
      <c r="A14355" s="27"/>
      <c r="B14355"/>
      <c r="C14355" s="27"/>
      <c r="D14355" s="27"/>
    </row>
    <row r="14356" spans="1:4" ht="15" x14ac:dyDescent="0.25">
      <c r="A14356" s="27"/>
      <c r="B14356"/>
      <c r="C14356" s="27"/>
      <c r="D14356" s="27"/>
    </row>
    <row r="14357" spans="1:4" ht="15" x14ac:dyDescent="0.25">
      <c r="A14357" s="27"/>
      <c r="B14357"/>
      <c r="C14357" s="27"/>
      <c r="D14357" s="27"/>
    </row>
    <row r="14358" spans="1:4" ht="15" x14ac:dyDescent="0.25">
      <c r="A14358" s="27"/>
      <c r="B14358"/>
      <c r="C14358" s="27"/>
      <c r="D14358" s="27"/>
    </row>
    <row r="14359" spans="1:4" ht="15" x14ac:dyDescent="0.25">
      <c r="A14359" s="27"/>
      <c r="B14359"/>
      <c r="C14359" s="27"/>
      <c r="D14359" s="27"/>
    </row>
    <row r="14360" spans="1:4" ht="15" x14ac:dyDescent="0.25">
      <c r="A14360" s="27"/>
      <c r="B14360"/>
      <c r="C14360" s="27"/>
      <c r="D14360" s="272"/>
    </row>
    <row r="14361" spans="1:4" ht="15" x14ac:dyDescent="0.25">
      <c r="A14361" s="27"/>
      <c r="B14361"/>
      <c r="C14361" s="27"/>
      <c r="D14361" s="272"/>
    </row>
    <row r="14362" spans="1:4" ht="15" x14ac:dyDescent="0.25">
      <c r="A14362" s="27"/>
      <c r="B14362"/>
      <c r="C14362" s="27"/>
      <c r="D14362" s="272"/>
    </row>
    <row r="14363" spans="1:4" ht="15" x14ac:dyDescent="0.25">
      <c r="A14363" s="27"/>
      <c r="B14363"/>
      <c r="C14363" s="27"/>
      <c r="D14363" s="27"/>
    </row>
    <row r="14364" spans="1:4" ht="15" x14ac:dyDescent="0.25">
      <c r="A14364" s="27"/>
      <c r="B14364"/>
      <c r="C14364" s="27"/>
      <c r="D14364" s="27"/>
    </row>
    <row r="14365" spans="1:4" ht="15" x14ac:dyDescent="0.25">
      <c r="A14365" s="27"/>
      <c r="B14365"/>
      <c r="C14365" s="27"/>
      <c r="D14365" s="27"/>
    </row>
    <row r="14366" spans="1:4" ht="15" x14ac:dyDescent="0.25">
      <c r="A14366" s="27"/>
      <c r="B14366"/>
      <c r="C14366" s="27"/>
      <c r="D14366" s="27"/>
    </row>
    <row r="14367" spans="1:4" ht="15" x14ac:dyDescent="0.25">
      <c r="A14367" s="27"/>
      <c r="B14367"/>
      <c r="C14367" s="27"/>
      <c r="D14367" s="27"/>
    </row>
    <row r="14368" spans="1:4" ht="15" x14ac:dyDescent="0.25">
      <c r="A14368" s="27"/>
      <c r="B14368"/>
      <c r="C14368" s="27"/>
      <c r="D14368" s="27"/>
    </row>
    <row r="14369" spans="1:4" ht="15" x14ac:dyDescent="0.25">
      <c r="A14369" s="27"/>
      <c r="B14369"/>
      <c r="C14369" s="27"/>
      <c r="D14369" s="27"/>
    </row>
    <row r="14370" spans="1:4" ht="15" x14ac:dyDescent="0.25">
      <c r="A14370" s="27"/>
      <c r="B14370"/>
      <c r="C14370" s="27"/>
      <c r="D14370" s="27"/>
    </row>
    <row r="14371" spans="1:4" ht="15" x14ac:dyDescent="0.25">
      <c r="A14371" s="27"/>
      <c r="B14371"/>
      <c r="C14371" s="27"/>
      <c r="D14371" s="27"/>
    </row>
    <row r="14372" spans="1:4" ht="15" x14ac:dyDescent="0.25">
      <c r="A14372" s="27"/>
      <c r="B14372"/>
      <c r="C14372" s="27"/>
      <c r="D14372" s="27"/>
    </row>
    <row r="14373" spans="1:4" ht="15" x14ac:dyDescent="0.25">
      <c r="A14373" s="27"/>
      <c r="B14373"/>
      <c r="C14373" s="27"/>
      <c r="D14373" s="27"/>
    </row>
    <row r="14374" spans="1:4" ht="15" x14ac:dyDescent="0.25">
      <c r="A14374" s="27"/>
      <c r="B14374"/>
      <c r="C14374" s="27"/>
      <c r="D14374" s="27"/>
    </row>
    <row r="14375" spans="1:4" ht="15" x14ac:dyDescent="0.25">
      <c r="A14375" s="27"/>
      <c r="B14375"/>
      <c r="C14375" s="27"/>
      <c r="D14375" s="27"/>
    </row>
    <row r="14376" spans="1:4" ht="15" x14ac:dyDescent="0.25">
      <c r="A14376" s="27"/>
      <c r="B14376"/>
      <c r="C14376" s="27"/>
      <c r="D14376" s="27"/>
    </row>
    <row r="14377" spans="1:4" ht="15" x14ac:dyDescent="0.25">
      <c r="A14377" s="27"/>
      <c r="B14377"/>
      <c r="C14377" s="27"/>
      <c r="D14377" s="27"/>
    </row>
    <row r="14378" spans="1:4" ht="15" x14ac:dyDescent="0.25">
      <c r="A14378" s="27"/>
      <c r="B14378"/>
      <c r="C14378" s="27"/>
      <c r="D14378" s="27"/>
    </row>
    <row r="14379" spans="1:4" ht="15" x14ac:dyDescent="0.25">
      <c r="A14379" s="27"/>
      <c r="B14379"/>
      <c r="C14379" s="27"/>
      <c r="D14379" s="27"/>
    </row>
    <row r="14380" spans="1:4" ht="15" x14ac:dyDescent="0.25">
      <c r="A14380" s="27"/>
      <c r="B14380"/>
      <c r="C14380" s="27"/>
      <c r="D14380" s="27"/>
    </row>
    <row r="14381" spans="1:4" ht="15" x14ac:dyDescent="0.25">
      <c r="A14381" s="27"/>
      <c r="B14381"/>
      <c r="C14381" s="27"/>
      <c r="D14381" s="27"/>
    </row>
    <row r="14382" spans="1:4" ht="15" x14ac:dyDescent="0.25">
      <c r="A14382" s="27"/>
      <c r="B14382"/>
      <c r="C14382" s="27"/>
      <c r="D14382" s="27"/>
    </row>
    <row r="14383" spans="1:4" ht="15" x14ac:dyDescent="0.25">
      <c r="A14383" s="27"/>
      <c r="B14383"/>
      <c r="C14383" s="27"/>
      <c r="D14383" s="27"/>
    </row>
    <row r="14384" spans="1:4" ht="15" x14ac:dyDescent="0.25">
      <c r="A14384" s="27"/>
      <c r="B14384"/>
      <c r="C14384" s="27"/>
      <c r="D14384" s="27"/>
    </row>
    <row r="14385" spans="1:4" ht="15" x14ac:dyDescent="0.25">
      <c r="A14385" s="27"/>
      <c r="B14385"/>
      <c r="C14385" s="27"/>
      <c r="D14385" s="27"/>
    </row>
    <row r="14386" spans="1:4" ht="15" x14ac:dyDescent="0.25">
      <c r="A14386" s="27"/>
      <c r="B14386"/>
      <c r="C14386" s="27"/>
      <c r="D14386" s="27"/>
    </row>
    <row r="14387" spans="1:4" ht="15" x14ac:dyDescent="0.25">
      <c r="A14387" s="27"/>
      <c r="B14387"/>
      <c r="C14387" s="27"/>
      <c r="D14387" s="27"/>
    </row>
    <row r="14388" spans="1:4" ht="15" x14ac:dyDescent="0.25">
      <c r="A14388" s="27"/>
      <c r="B14388"/>
      <c r="C14388" s="27"/>
      <c r="D14388" s="27"/>
    </row>
    <row r="14389" spans="1:4" ht="15" x14ac:dyDescent="0.25">
      <c r="A14389" s="27"/>
      <c r="B14389"/>
      <c r="C14389" s="27"/>
      <c r="D14389" s="27"/>
    </row>
    <row r="14390" spans="1:4" ht="15" x14ac:dyDescent="0.25">
      <c r="A14390" s="27"/>
      <c r="B14390"/>
      <c r="C14390" s="27"/>
      <c r="D14390" s="27"/>
    </row>
    <row r="14391" spans="1:4" ht="15" x14ac:dyDescent="0.25">
      <c r="A14391" s="27"/>
      <c r="B14391"/>
      <c r="C14391" s="27"/>
      <c r="D14391" s="27"/>
    </row>
    <row r="14392" spans="1:4" ht="15" x14ac:dyDescent="0.25">
      <c r="A14392" s="27"/>
      <c r="B14392"/>
      <c r="C14392" s="27"/>
      <c r="D14392" s="27"/>
    </row>
    <row r="14393" spans="1:4" ht="15" x14ac:dyDescent="0.25">
      <c r="A14393" s="27"/>
      <c r="B14393"/>
      <c r="C14393" s="27"/>
      <c r="D14393" s="27"/>
    </row>
    <row r="14394" spans="1:4" ht="15" x14ac:dyDescent="0.25">
      <c r="A14394" s="27"/>
      <c r="B14394"/>
      <c r="C14394" s="27"/>
      <c r="D14394" s="27"/>
    </row>
    <row r="14395" spans="1:4" ht="15" x14ac:dyDescent="0.25">
      <c r="A14395" s="27"/>
      <c r="B14395"/>
      <c r="C14395" s="27"/>
      <c r="D14395" s="27"/>
    </row>
    <row r="14396" spans="1:4" ht="15" x14ac:dyDescent="0.25">
      <c r="A14396" s="27"/>
      <c r="B14396"/>
      <c r="C14396" s="27"/>
      <c r="D14396" s="27"/>
    </row>
    <row r="14397" spans="1:4" ht="15" x14ac:dyDescent="0.25">
      <c r="A14397" s="27"/>
      <c r="B14397"/>
      <c r="C14397" s="27"/>
      <c r="D14397" s="27"/>
    </row>
    <row r="14398" spans="1:4" ht="15" x14ac:dyDescent="0.25">
      <c r="A14398" s="27"/>
      <c r="B14398"/>
      <c r="C14398" s="27"/>
      <c r="D14398" s="27"/>
    </row>
    <row r="14399" spans="1:4" ht="15" x14ac:dyDescent="0.25">
      <c r="A14399" s="27"/>
      <c r="B14399"/>
      <c r="C14399" s="27"/>
      <c r="D14399" s="27"/>
    </row>
    <row r="14400" spans="1:4" ht="15" x14ac:dyDescent="0.25">
      <c r="A14400" s="27"/>
      <c r="B14400"/>
      <c r="C14400" s="27"/>
      <c r="D14400" s="27"/>
    </row>
    <row r="14401" spans="1:4" ht="15" x14ac:dyDescent="0.25">
      <c r="A14401" s="27"/>
      <c r="B14401"/>
      <c r="C14401" s="27"/>
      <c r="D14401" s="27"/>
    </row>
    <row r="14402" spans="1:4" ht="15" x14ac:dyDescent="0.25">
      <c r="A14402" s="27"/>
      <c r="B14402"/>
      <c r="C14402" s="27"/>
      <c r="D14402" s="27"/>
    </row>
    <row r="14403" spans="1:4" ht="15" x14ac:dyDescent="0.25">
      <c r="A14403" s="27"/>
      <c r="B14403"/>
      <c r="C14403" s="27"/>
      <c r="D14403" s="27"/>
    </row>
    <row r="14404" spans="1:4" ht="15" x14ac:dyDescent="0.25">
      <c r="A14404" s="27"/>
      <c r="B14404"/>
      <c r="C14404" s="27"/>
      <c r="D14404" s="27"/>
    </row>
    <row r="14405" spans="1:4" ht="15" x14ac:dyDescent="0.25">
      <c r="A14405" s="27"/>
      <c r="B14405"/>
      <c r="C14405" s="27"/>
      <c r="D14405" s="27"/>
    </row>
    <row r="14406" spans="1:4" ht="15" x14ac:dyDescent="0.25">
      <c r="A14406" s="27"/>
      <c r="B14406"/>
      <c r="C14406" s="27"/>
      <c r="D14406" s="27"/>
    </row>
    <row r="14407" spans="1:4" ht="15" x14ac:dyDescent="0.25">
      <c r="A14407" s="27"/>
      <c r="B14407"/>
      <c r="C14407" s="27"/>
      <c r="D14407" s="27"/>
    </row>
    <row r="14408" spans="1:4" ht="15" x14ac:dyDescent="0.25">
      <c r="A14408" s="27"/>
      <c r="B14408"/>
      <c r="C14408" s="27"/>
      <c r="D14408" s="27"/>
    </row>
    <row r="14409" spans="1:4" ht="15" x14ac:dyDescent="0.25">
      <c r="A14409" s="27"/>
      <c r="B14409"/>
      <c r="C14409" s="27"/>
      <c r="D14409" s="27"/>
    </row>
    <row r="14410" spans="1:4" ht="15" x14ac:dyDescent="0.25">
      <c r="A14410" s="27"/>
      <c r="B14410"/>
      <c r="C14410" s="27"/>
      <c r="D14410" s="27"/>
    </row>
    <row r="14411" spans="1:4" ht="15" x14ac:dyDescent="0.25">
      <c r="A14411" s="27"/>
      <c r="B14411"/>
      <c r="C14411" s="27"/>
      <c r="D14411" s="27"/>
    </row>
    <row r="14412" spans="1:4" ht="15" x14ac:dyDescent="0.25">
      <c r="A14412" s="27"/>
      <c r="B14412"/>
      <c r="C14412" s="27"/>
      <c r="D14412" s="27"/>
    </row>
    <row r="14413" spans="1:4" ht="15" x14ac:dyDescent="0.25">
      <c r="A14413" s="27"/>
      <c r="B14413"/>
      <c r="C14413" s="27"/>
      <c r="D14413" s="27"/>
    </row>
    <row r="14414" spans="1:4" ht="15" x14ac:dyDescent="0.25">
      <c r="A14414" s="27"/>
      <c r="B14414"/>
      <c r="C14414" s="27"/>
      <c r="D14414" s="27"/>
    </row>
    <row r="14415" spans="1:4" ht="15" x14ac:dyDescent="0.25">
      <c r="A14415" s="27"/>
      <c r="B14415"/>
      <c r="C14415" s="27"/>
      <c r="D14415" s="27"/>
    </row>
    <row r="14416" spans="1:4" ht="15" x14ac:dyDescent="0.25">
      <c r="A14416" s="27"/>
      <c r="B14416"/>
      <c r="C14416" s="27"/>
      <c r="D14416" s="27"/>
    </row>
    <row r="14417" spans="1:4" ht="15" x14ac:dyDescent="0.25">
      <c r="A14417" s="27"/>
      <c r="B14417"/>
      <c r="C14417" s="27"/>
      <c r="D14417" s="27"/>
    </row>
    <row r="14418" spans="1:4" ht="15" x14ac:dyDescent="0.25">
      <c r="A14418" s="27"/>
      <c r="B14418"/>
      <c r="C14418" s="27"/>
      <c r="D14418" s="27"/>
    </row>
    <row r="14419" spans="1:4" ht="15" x14ac:dyDescent="0.25">
      <c r="A14419" s="27"/>
      <c r="B14419"/>
      <c r="C14419" s="27"/>
      <c r="D14419" s="27"/>
    </row>
    <row r="14420" spans="1:4" ht="15" x14ac:dyDescent="0.25">
      <c r="A14420" s="27"/>
      <c r="B14420"/>
      <c r="C14420" s="27"/>
      <c r="D14420" s="27"/>
    </row>
    <row r="14421" spans="1:4" ht="15" x14ac:dyDescent="0.25">
      <c r="A14421" s="27"/>
      <c r="B14421"/>
      <c r="C14421" s="27"/>
      <c r="D14421" s="27"/>
    </row>
    <row r="14422" spans="1:4" ht="15" x14ac:dyDescent="0.25">
      <c r="A14422" s="27"/>
      <c r="B14422"/>
      <c r="C14422" s="27"/>
      <c r="D14422" s="27"/>
    </row>
    <row r="14423" spans="1:4" ht="15" x14ac:dyDescent="0.25">
      <c r="A14423" s="27"/>
      <c r="B14423"/>
      <c r="C14423" s="27"/>
      <c r="D14423" s="27"/>
    </row>
    <row r="14424" spans="1:4" ht="15" x14ac:dyDescent="0.25">
      <c r="A14424" s="27"/>
      <c r="B14424"/>
      <c r="C14424" s="27"/>
      <c r="D14424" s="27"/>
    </row>
    <row r="14425" spans="1:4" ht="15" x14ac:dyDescent="0.25">
      <c r="A14425" s="27"/>
      <c r="B14425"/>
      <c r="C14425" s="27"/>
      <c r="D14425" s="27"/>
    </row>
    <row r="14426" spans="1:4" ht="15" x14ac:dyDescent="0.25">
      <c r="A14426" s="27"/>
      <c r="B14426"/>
      <c r="C14426" s="27"/>
      <c r="D14426" s="27"/>
    </row>
    <row r="14427" spans="1:4" ht="15" x14ac:dyDescent="0.25">
      <c r="A14427" s="27"/>
      <c r="B14427"/>
      <c r="C14427" s="27"/>
      <c r="D14427" s="272"/>
    </row>
    <row r="14428" spans="1:4" ht="15" x14ac:dyDescent="0.25">
      <c r="A14428" s="27"/>
      <c r="B14428"/>
      <c r="C14428" s="27"/>
      <c r="D14428" s="272"/>
    </row>
    <row r="14429" spans="1:4" ht="15" x14ac:dyDescent="0.25">
      <c r="A14429" s="27"/>
      <c r="B14429"/>
      <c r="C14429" s="27"/>
      <c r="D14429" s="272"/>
    </row>
    <row r="14430" spans="1:4" ht="15" x14ac:dyDescent="0.25">
      <c r="A14430" s="27"/>
      <c r="B14430"/>
      <c r="C14430" s="27"/>
      <c r="D14430" s="272"/>
    </row>
    <row r="14431" spans="1:4" ht="15" x14ac:dyDescent="0.25">
      <c r="A14431" s="27"/>
      <c r="B14431"/>
      <c r="C14431" s="27"/>
      <c r="D14431" s="272"/>
    </row>
    <row r="14432" spans="1:4" ht="15" x14ac:dyDescent="0.25">
      <c r="A14432" s="27"/>
      <c r="B14432"/>
      <c r="C14432" s="27"/>
      <c r="D14432" s="272"/>
    </row>
    <row r="14433" spans="1:4" ht="15" x14ac:dyDescent="0.25">
      <c r="A14433" s="27"/>
      <c r="B14433"/>
      <c r="C14433" s="27"/>
      <c r="D14433" s="27"/>
    </row>
    <row r="14434" spans="1:4" ht="15" x14ac:dyDescent="0.25">
      <c r="A14434" s="27"/>
      <c r="B14434"/>
      <c r="C14434" s="27"/>
      <c r="D14434" s="27"/>
    </row>
    <row r="14435" spans="1:4" ht="15" x14ac:dyDescent="0.25">
      <c r="A14435" s="27"/>
      <c r="B14435"/>
      <c r="C14435" s="27"/>
      <c r="D14435" s="27"/>
    </row>
    <row r="14436" spans="1:4" ht="15" x14ac:dyDescent="0.25">
      <c r="A14436" s="27"/>
      <c r="B14436"/>
      <c r="C14436" s="27"/>
      <c r="D14436" s="27"/>
    </row>
    <row r="14437" spans="1:4" ht="15" x14ac:dyDescent="0.25">
      <c r="A14437" s="27"/>
      <c r="B14437"/>
      <c r="C14437" s="27"/>
      <c r="D14437" s="27"/>
    </row>
    <row r="14438" spans="1:4" ht="15" x14ac:dyDescent="0.25">
      <c r="A14438" s="27"/>
      <c r="B14438"/>
      <c r="C14438" s="27"/>
      <c r="D14438" s="27"/>
    </row>
    <row r="14439" spans="1:4" ht="15" x14ac:dyDescent="0.25">
      <c r="A14439" s="27"/>
      <c r="B14439"/>
      <c r="C14439" s="27"/>
      <c r="D14439" s="27"/>
    </row>
    <row r="14440" spans="1:4" ht="15" x14ac:dyDescent="0.25">
      <c r="A14440" s="27"/>
      <c r="B14440"/>
      <c r="C14440" s="27"/>
      <c r="D14440" s="27"/>
    </row>
    <row r="14441" spans="1:4" ht="15" x14ac:dyDescent="0.25">
      <c r="A14441" s="27"/>
      <c r="B14441"/>
      <c r="C14441" s="27"/>
      <c r="D14441" s="27"/>
    </row>
    <row r="14442" spans="1:4" ht="15" x14ac:dyDescent="0.25">
      <c r="A14442" s="27"/>
      <c r="B14442"/>
      <c r="C14442" s="27"/>
      <c r="D14442" s="27"/>
    </row>
    <row r="14443" spans="1:4" ht="15" x14ac:dyDescent="0.25">
      <c r="A14443" s="27"/>
      <c r="B14443"/>
      <c r="C14443" s="27"/>
      <c r="D14443" s="27"/>
    </row>
    <row r="14444" spans="1:4" ht="15" x14ac:dyDescent="0.25">
      <c r="A14444" s="27"/>
      <c r="B14444"/>
      <c r="C14444" s="27"/>
      <c r="D14444" s="27"/>
    </row>
    <row r="14445" spans="1:4" ht="15" x14ac:dyDescent="0.25">
      <c r="A14445" s="27"/>
      <c r="B14445"/>
      <c r="C14445" s="27"/>
      <c r="D14445" s="272"/>
    </row>
    <row r="14446" spans="1:4" ht="15" x14ac:dyDescent="0.25">
      <c r="A14446" s="27"/>
      <c r="B14446"/>
      <c r="C14446" s="27"/>
      <c r="D14446" s="272"/>
    </row>
    <row r="14447" spans="1:4" ht="15" x14ac:dyDescent="0.25">
      <c r="A14447" s="27"/>
      <c r="B14447"/>
      <c r="C14447" s="27"/>
      <c r="D14447" s="272"/>
    </row>
    <row r="14448" spans="1:4" ht="15" x14ac:dyDescent="0.25">
      <c r="A14448" s="27"/>
      <c r="B14448"/>
      <c r="C14448" s="27"/>
      <c r="D14448" s="27"/>
    </row>
    <row r="14449" spans="1:4" ht="15" x14ac:dyDescent="0.25">
      <c r="A14449" s="27"/>
      <c r="B14449"/>
      <c r="C14449" s="27"/>
      <c r="D14449" s="27"/>
    </row>
    <row r="14450" spans="1:4" ht="15" x14ac:dyDescent="0.25">
      <c r="A14450" s="27"/>
      <c r="B14450"/>
      <c r="C14450" s="27"/>
      <c r="D14450" s="27"/>
    </row>
    <row r="14451" spans="1:4" ht="15" x14ac:dyDescent="0.25">
      <c r="A14451" s="27"/>
      <c r="B14451"/>
      <c r="C14451" s="27"/>
      <c r="D14451" s="27"/>
    </row>
    <row r="14452" spans="1:4" ht="15" x14ac:dyDescent="0.25">
      <c r="A14452" s="27"/>
      <c r="B14452"/>
      <c r="C14452" s="27"/>
      <c r="D14452" s="27"/>
    </row>
    <row r="14453" spans="1:4" ht="15" x14ac:dyDescent="0.25">
      <c r="A14453" s="27"/>
      <c r="B14453"/>
      <c r="C14453" s="27"/>
      <c r="D14453" s="27"/>
    </row>
    <row r="14454" spans="1:4" ht="15" x14ac:dyDescent="0.25">
      <c r="A14454" s="27"/>
      <c r="B14454"/>
      <c r="C14454" s="27"/>
      <c r="D14454" s="27"/>
    </row>
    <row r="14455" spans="1:4" ht="15" x14ac:dyDescent="0.25">
      <c r="A14455" s="27"/>
      <c r="B14455"/>
      <c r="C14455" s="27"/>
      <c r="D14455" s="27"/>
    </row>
    <row r="14456" spans="1:4" ht="15" x14ac:dyDescent="0.25">
      <c r="A14456" s="27"/>
      <c r="B14456"/>
      <c r="C14456" s="27"/>
      <c r="D14456" s="27"/>
    </row>
    <row r="14457" spans="1:4" ht="15" x14ac:dyDescent="0.25">
      <c r="A14457" s="27"/>
      <c r="B14457"/>
      <c r="C14457" s="27"/>
      <c r="D14457" s="27"/>
    </row>
    <row r="14458" spans="1:4" ht="15" x14ac:dyDescent="0.25">
      <c r="A14458" s="27"/>
      <c r="B14458"/>
      <c r="C14458" s="27"/>
      <c r="D14458" s="27"/>
    </row>
    <row r="14459" spans="1:4" ht="15" x14ac:dyDescent="0.25">
      <c r="A14459" s="27"/>
      <c r="B14459"/>
      <c r="C14459" s="27"/>
      <c r="D14459" s="27"/>
    </row>
    <row r="14460" spans="1:4" ht="15" x14ac:dyDescent="0.25">
      <c r="A14460" s="27"/>
      <c r="B14460"/>
      <c r="C14460" s="27"/>
      <c r="D14460" s="272"/>
    </row>
    <row r="14461" spans="1:4" ht="15" x14ac:dyDescent="0.25">
      <c r="A14461" s="27"/>
      <c r="B14461"/>
      <c r="C14461" s="27"/>
      <c r="D14461" s="27"/>
    </row>
    <row r="14462" spans="1:4" ht="15" x14ac:dyDescent="0.25">
      <c r="A14462" s="27"/>
      <c r="B14462"/>
      <c r="C14462" s="27"/>
      <c r="D14462" s="27"/>
    </row>
    <row r="14463" spans="1:4" ht="15" x14ac:dyDescent="0.25">
      <c r="A14463" s="27"/>
      <c r="B14463"/>
      <c r="C14463" s="27"/>
      <c r="D14463" s="27"/>
    </row>
    <row r="14464" spans="1:4" ht="15" x14ac:dyDescent="0.25">
      <c r="A14464" s="27"/>
      <c r="B14464"/>
      <c r="C14464" s="27"/>
      <c r="D14464" s="27"/>
    </row>
    <row r="14465" spans="1:4" ht="15" x14ac:dyDescent="0.25">
      <c r="A14465" s="27"/>
      <c r="B14465"/>
      <c r="C14465" s="27"/>
      <c r="D14465" s="27"/>
    </row>
    <row r="14466" spans="1:4" ht="15" x14ac:dyDescent="0.25">
      <c r="A14466" s="27"/>
      <c r="B14466"/>
      <c r="C14466" s="27"/>
      <c r="D14466" s="27"/>
    </row>
    <row r="14467" spans="1:4" ht="15" x14ac:dyDescent="0.25">
      <c r="A14467" s="27"/>
      <c r="B14467"/>
      <c r="C14467" s="27"/>
      <c r="D14467" s="27"/>
    </row>
    <row r="14468" spans="1:4" ht="15" x14ac:dyDescent="0.25">
      <c r="A14468" s="27"/>
      <c r="B14468"/>
      <c r="C14468" s="27"/>
      <c r="D14468" s="27"/>
    </row>
    <row r="14469" spans="1:4" ht="15" x14ac:dyDescent="0.25">
      <c r="A14469" s="27"/>
      <c r="B14469"/>
      <c r="C14469" s="27"/>
      <c r="D14469" s="27"/>
    </row>
    <row r="14470" spans="1:4" ht="15" x14ac:dyDescent="0.25">
      <c r="A14470" s="27"/>
      <c r="B14470"/>
      <c r="C14470" s="27"/>
      <c r="D14470" s="27"/>
    </row>
    <row r="14471" spans="1:4" ht="15" x14ac:dyDescent="0.25">
      <c r="A14471" s="27"/>
      <c r="B14471"/>
      <c r="C14471" s="27"/>
      <c r="D14471" s="27"/>
    </row>
    <row r="14472" spans="1:4" ht="15" x14ac:dyDescent="0.25">
      <c r="A14472" s="27"/>
      <c r="B14472"/>
      <c r="C14472" s="27"/>
      <c r="D14472" s="27"/>
    </row>
    <row r="14473" spans="1:4" ht="15" x14ac:dyDescent="0.25">
      <c r="A14473" s="27"/>
      <c r="B14473"/>
      <c r="C14473" s="27"/>
      <c r="D14473" s="27"/>
    </row>
    <row r="14474" spans="1:4" ht="15" x14ac:dyDescent="0.25">
      <c r="A14474" s="27"/>
      <c r="B14474"/>
      <c r="C14474" s="27"/>
      <c r="D14474" s="27"/>
    </row>
    <row r="14475" spans="1:4" ht="15" x14ac:dyDescent="0.25">
      <c r="A14475" s="27"/>
      <c r="B14475"/>
      <c r="C14475" s="27"/>
      <c r="D14475" s="27"/>
    </row>
    <row r="14476" spans="1:4" ht="15" x14ac:dyDescent="0.25">
      <c r="A14476" s="27"/>
      <c r="B14476"/>
      <c r="C14476" s="27"/>
      <c r="D14476" s="27"/>
    </row>
    <row r="14477" spans="1:4" ht="15" x14ac:dyDescent="0.25">
      <c r="A14477" s="27"/>
      <c r="B14477"/>
      <c r="C14477" s="27"/>
      <c r="D14477" s="27"/>
    </row>
    <row r="14478" spans="1:4" ht="15" x14ac:dyDescent="0.25">
      <c r="A14478" s="27"/>
      <c r="B14478"/>
      <c r="C14478" s="27"/>
      <c r="D14478" s="27"/>
    </row>
    <row r="14479" spans="1:4" ht="15" x14ac:dyDescent="0.25">
      <c r="A14479" s="27"/>
      <c r="B14479"/>
      <c r="C14479" s="27"/>
      <c r="D14479" s="27"/>
    </row>
    <row r="14480" spans="1:4" ht="15" x14ac:dyDescent="0.25">
      <c r="A14480" s="27"/>
      <c r="B14480"/>
      <c r="C14480" s="27"/>
      <c r="D14480" s="27"/>
    </row>
    <row r="14481" spans="1:4" ht="15" x14ac:dyDescent="0.25">
      <c r="A14481" s="27"/>
      <c r="B14481"/>
      <c r="C14481" s="27"/>
      <c r="D14481" s="272"/>
    </row>
    <row r="14482" spans="1:4" ht="15" x14ac:dyDescent="0.25">
      <c r="A14482" s="27"/>
      <c r="B14482"/>
      <c r="C14482" s="27"/>
      <c r="D14482" s="27"/>
    </row>
    <row r="14483" spans="1:4" ht="15" x14ac:dyDescent="0.25">
      <c r="A14483" s="27"/>
      <c r="B14483"/>
      <c r="C14483" s="27"/>
      <c r="D14483" s="272"/>
    </row>
    <row r="14484" spans="1:4" ht="15" x14ac:dyDescent="0.25">
      <c r="A14484" s="27"/>
      <c r="B14484"/>
      <c r="C14484" s="27"/>
      <c r="D14484" s="27"/>
    </row>
    <row r="14485" spans="1:4" ht="15" x14ac:dyDescent="0.25">
      <c r="A14485" s="27"/>
      <c r="B14485"/>
      <c r="C14485" s="27"/>
      <c r="D14485" s="27"/>
    </row>
    <row r="14486" spans="1:4" ht="15" x14ac:dyDescent="0.25">
      <c r="A14486" s="27"/>
      <c r="B14486"/>
      <c r="C14486" s="27"/>
      <c r="D14486" s="27"/>
    </row>
    <row r="14487" spans="1:4" ht="15" x14ac:dyDescent="0.25">
      <c r="A14487" s="27"/>
      <c r="B14487"/>
      <c r="C14487" s="27"/>
      <c r="D14487" s="27"/>
    </row>
    <row r="14488" spans="1:4" ht="15" x14ac:dyDescent="0.25">
      <c r="A14488" s="27"/>
      <c r="B14488"/>
      <c r="C14488" s="27"/>
      <c r="D14488" s="272"/>
    </row>
    <row r="14489" spans="1:4" ht="15" x14ac:dyDescent="0.25">
      <c r="A14489" s="27"/>
      <c r="B14489"/>
      <c r="C14489" s="27"/>
      <c r="D14489" s="272"/>
    </row>
    <row r="14490" spans="1:4" ht="15" x14ac:dyDescent="0.25">
      <c r="A14490" s="27"/>
      <c r="B14490"/>
      <c r="C14490" s="27"/>
      <c r="D14490" s="27"/>
    </row>
    <row r="14491" spans="1:4" ht="15" x14ac:dyDescent="0.25">
      <c r="A14491" s="27"/>
      <c r="B14491"/>
      <c r="C14491" s="27"/>
      <c r="D14491" s="27"/>
    </row>
    <row r="14492" spans="1:4" ht="15" x14ac:dyDescent="0.25">
      <c r="A14492" s="27"/>
      <c r="B14492"/>
      <c r="C14492" s="27"/>
      <c r="D14492" s="27"/>
    </row>
    <row r="14493" spans="1:4" ht="15" x14ac:dyDescent="0.25">
      <c r="A14493" s="27"/>
      <c r="B14493"/>
      <c r="C14493" s="27"/>
      <c r="D14493" s="27"/>
    </row>
    <row r="14494" spans="1:4" ht="15" x14ac:dyDescent="0.25">
      <c r="A14494" s="27"/>
      <c r="B14494"/>
      <c r="C14494" s="27"/>
      <c r="D14494" s="27"/>
    </row>
    <row r="14495" spans="1:4" ht="15" x14ac:dyDescent="0.25">
      <c r="A14495" s="27"/>
      <c r="B14495"/>
      <c r="C14495" s="27"/>
      <c r="D14495" s="27"/>
    </row>
    <row r="14496" spans="1:4" ht="15" x14ac:dyDescent="0.25">
      <c r="A14496" s="27"/>
      <c r="B14496"/>
      <c r="C14496" s="27"/>
      <c r="D14496" s="27"/>
    </row>
    <row r="14497" spans="1:4" ht="15" x14ac:dyDescent="0.25">
      <c r="A14497" s="27"/>
      <c r="B14497"/>
      <c r="C14497" s="27"/>
      <c r="D14497" s="27"/>
    </row>
    <row r="14498" spans="1:4" ht="15" x14ac:dyDescent="0.25">
      <c r="A14498" s="27"/>
      <c r="B14498"/>
      <c r="C14498" s="27"/>
      <c r="D14498" s="27"/>
    </row>
    <row r="14499" spans="1:4" ht="15" x14ac:dyDescent="0.25">
      <c r="A14499" s="27"/>
      <c r="B14499"/>
      <c r="C14499" s="27"/>
      <c r="D14499" s="27"/>
    </row>
    <row r="14500" spans="1:4" ht="15" x14ac:dyDescent="0.25">
      <c r="A14500" s="27"/>
      <c r="B14500"/>
      <c r="C14500" s="27"/>
      <c r="D14500" s="27"/>
    </row>
    <row r="14501" spans="1:4" ht="15" x14ac:dyDescent="0.25">
      <c r="A14501" s="27"/>
      <c r="B14501"/>
      <c r="C14501" s="27"/>
      <c r="D14501" s="27"/>
    </row>
    <row r="14502" spans="1:4" ht="15" x14ac:dyDescent="0.25">
      <c r="A14502" s="27"/>
      <c r="B14502"/>
      <c r="C14502" s="27"/>
      <c r="D14502" s="27"/>
    </row>
    <row r="14503" spans="1:4" ht="15" x14ac:dyDescent="0.25">
      <c r="A14503" s="27"/>
      <c r="B14503"/>
      <c r="C14503" s="27"/>
      <c r="D14503" s="27"/>
    </row>
    <row r="14504" spans="1:4" ht="15" x14ac:dyDescent="0.25">
      <c r="A14504" s="27"/>
      <c r="B14504"/>
      <c r="C14504" s="27"/>
      <c r="D14504" s="27"/>
    </row>
    <row r="14505" spans="1:4" ht="15" x14ac:dyDescent="0.25">
      <c r="A14505" s="27"/>
      <c r="B14505"/>
      <c r="C14505" s="27"/>
      <c r="D14505" s="27"/>
    </row>
    <row r="14506" spans="1:4" ht="15" x14ac:dyDescent="0.25">
      <c r="A14506" s="27"/>
      <c r="B14506"/>
      <c r="C14506" s="27"/>
      <c r="D14506" s="27"/>
    </row>
    <row r="14507" spans="1:4" ht="15" x14ac:dyDescent="0.25">
      <c r="A14507" s="27"/>
      <c r="B14507"/>
      <c r="C14507" s="27"/>
      <c r="D14507" s="27"/>
    </row>
    <row r="14508" spans="1:4" ht="15" x14ac:dyDescent="0.25">
      <c r="A14508" s="27"/>
      <c r="B14508"/>
      <c r="C14508" s="27"/>
      <c r="D14508" s="27"/>
    </row>
    <row r="14509" spans="1:4" ht="15" x14ac:dyDescent="0.25">
      <c r="A14509" s="27"/>
      <c r="B14509"/>
      <c r="C14509" s="27"/>
      <c r="D14509" s="27"/>
    </row>
    <row r="14510" spans="1:4" ht="15" x14ac:dyDescent="0.25">
      <c r="A14510" s="27"/>
      <c r="B14510"/>
      <c r="C14510" s="27"/>
      <c r="D14510" s="27"/>
    </row>
    <row r="14511" spans="1:4" ht="15" x14ac:dyDescent="0.25">
      <c r="A14511" s="27"/>
      <c r="B14511"/>
      <c r="C14511" s="27"/>
      <c r="D14511" s="27"/>
    </row>
    <row r="14512" spans="1:4" ht="15" x14ac:dyDescent="0.25">
      <c r="A14512" s="27"/>
      <c r="B14512"/>
      <c r="C14512" s="27"/>
      <c r="D14512" s="27"/>
    </row>
    <row r="14513" spans="1:4" ht="15" x14ac:dyDescent="0.25">
      <c r="A14513" s="27"/>
      <c r="B14513"/>
      <c r="C14513" s="27"/>
      <c r="D14513" s="27"/>
    </row>
    <row r="14514" spans="1:4" ht="15" x14ac:dyDescent="0.25">
      <c r="A14514" s="27"/>
      <c r="B14514"/>
      <c r="C14514" s="27"/>
      <c r="D14514" s="27"/>
    </row>
    <row r="14515" spans="1:4" ht="15" x14ac:dyDescent="0.25">
      <c r="A14515" s="27"/>
      <c r="B14515"/>
      <c r="C14515" s="27"/>
      <c r="D14515" s="27"/>
    </row>
    <row r="14516" spans="1:4" ht="15" x14ac:dyDescent="0.25">
      <c r="A14516" s="27"/>
      <c r="B14516"/>
      <c r="C14516" s="27"/>
      <c r="D14516" s="27"/>
    </row>
    <row r="14517" spans="1:4" ht="15" x14ac:dyDescent="0.25">
      <c r="A14517" s="27"/>
      <c r="B14517"/>
      <c r="C14517" s="27"/>
      <c r="D14517" s="272"/>
    </row>
    <row r="14518" spans="1:4" ht="15" x14ac:dyDescent="0.25">
      <c r="A14518" s="27"/>
      <c r="B14518"/>
      <c r="C14518" s="27"/>
      <c r="D14518" s="272"/>
    </row>
    <row r="14519" spans="1:4" ht="15" x14ac:dyDescent="0.25">
      <c r="A14519" s="27"/>
      <c r="B14519"/>
      <c r="C14519" s="27"/>
      <c r="D14519" s="272"/>
    </row>
    <row r="14520" spans="1:4" ht="15" x14ac:dyDescent="0.25">
      <c r="A14520" s="27"/>
      <c r="B14520"/>
      <c r="C14520" s="27"/>
      <c r="D14520" s="272"/>
    </row>
    <row r="14521" spans="1:4" ht="15" x14ac:dyDescent="0.25">
      <c r="A14521" s="27"/>
      <c r="B14521"/>
      <c r="C14521" s="27"/>
      <c r="D14521" s="272"/>
    </row>
    <row r="14522" spans="1:4" ht="15" x14ac:dyDescent="0.25">
      <c r="A14522" s="27"/>
      <c r="B14522"/>
      <c r="C14522" s="27"/>
      <c r="D14522" s="272"/>
    </row>
    <row r="14523" spans="1:4" ht="15" x14ac:dyDescent="0.25">
      <c r="A14523" s="27"/>
      <c r="B14523"/>
      <c r="C14523" s="27"/>
      <c r="D14523" s="272"/>
    </row>
    <row r="14524" spans="1:4" ht="15" x14ac:dyDescent="0.25">
      <c r="A14524" s="27"/>
      <c r="B14524"/>
      <c r="C14524" s="27"/>
      <c r="D14524" s="272"/>
    </row>
    <row r="14525" spans="1:4" ht="15" x14ac:dyDescent="0.25">
      <c r="A14525" s="27"/>
      <c r="B14525"/>
      <c r="C14525" s="27"/>
      <c r="D14525" s="272"/>
    </row>
    <row r="14526" spans="1:4" ht="15" x14ac:dyDescent="0.25">
      <c r="A14526" s="27"/>
      <c r="B14526"/>
      <c r="C14526" s="27"/>
      <c r="D14526" s="272"/>
    </row>
    <row r="14527" spans="1:4" ht="15" x14ac:dyDescent="0.25">
      <c r="A14527" s="27"/>
      <c r="B14527"/>
      <c r="C14527" s="27"/>
      <c r="D14527" s="272"/>
    </row>
    <row r="14528" spans="1:4" ht="15" x14ac:dyDescent="0.25">
      <c r="A14528" s="27"/>
      <c r="B14528"/>
      <c r="C14528" s="27"/>
      <c r="D14528" s="272"/>
    </row>
    <row r="14529" spans="1:4" ht="15" x14ac:dyDescent="0.25">
      <c r="A14529" s="27"/>
      <c r="B14529"/>
      <c r="C14529" s="27"/>
      <c r="D14529" s="272"/>
    </row>
    <row r="14530" spans="1:4" ht="15" x14ac:dyDescent="0.25">
      <c r="A14530" s="27"/>
      <c r="B14530"/>
      <c r="C14530" s="27"/>
      <c r="D14530" s="272"/>
    </row>
    <row r="14531" spans="1:4" ht="15" x14ac:dyDescent="0.25">
      <c r="A14531" s="27"/>
      <c r="B14531"/>
      <c r="C14531" s="27"/>
      <c r="D14531" s="272"/>
    </row>
    <row r="14532" spans="1:4" ht="15" x14ac:dyDescent="0.25">
      <c r="A14532" s="27"/>
      <c r="B14532"/>
      <c r="C14532" s="27"/>
      <c r="D14532" s="272"/>
    </row>
    <row r="14533" spans="1:4" ht="15" x14ac:dyDescent="0.25">
      <c r="A14533" s="27"/>
      <c r="B14533"/>
      <c r="C14533" s="27"/>
      <c r="D14533" s="272"/>
    </row>
    <row r="14534" spans="1:4" ht="15" x14ac:dyDescent="0.25">
      <c r="A14534" s="27"/>
      <c r="B14534"/>
      <c r="C14534" s="27"/>
      <c r="D14534" s="272"/>
    </row>
    <row r="14535" spans="1:4" ht="15" x14ac:dyDescent="0.25">
      <c r="A14535" s="27"/>
      <c r="B14535"/>
      <c r="C14535" s="27"/>
      <c r="D14535" s="272"/>
    </row>
    <row r="14536" spans="1:4" ht="15" x14ac:dyDescent="0.25">
      <c r="A14536" s="27"/>
      <c r="B14536"/>
      <c r="C14536" s="27"/>
      <c r="D14536" s="272"/>
    </row>
    <row r="14537" spans="1:4" ht="15" x14ac:dyDescent="0.25">
      <c r="A14537" s="27"/>
      <c r="B14537"/>
      <c r="C14537" s="27"/>
      <c r="D14537" s="27"/>
    </row>
    <row r="14538" spans="1:4" ht="15" x14ac:dyDescent="0.25">
      <c r="A14538" s="27"/>
      <c r="B14538"/>
      <c r="C14538" s="27"/>
      <c r="D14538" s="27"/>
    </row>
    <row r="14539" spans="1:4" ht="15" x14ac:dyDescent="0.25">
      <c r="A14539" s="27"/>
      <c r="B14539"/>
      <c r="C14539" s="27"/>
      <c r="D14539" s="27"/>
    </row>
    <row r="14540" spans="1:4" ht="15" x14ac:dyDescent="0.25">
      <c r="A14540" s="27"/>
      <c r="B14540"/>
      <c r="C14540" s="27"/>
      <c r="D14540" s="27"/>
    </row>
    <row r="14541" spans="1:4" ht="15" x14ac:dyDescent="0.25">
      <c r="A14541" s="27"/>
      <c r="B14541"/>
      <c r="C14541" s="27"/>
      <c r="D14541" s="27"/>
    </row>
    <row r="14542" spans="1:4" ht="15" x14ac:dyDescent="0.25">
      <c r="A14542" s="27"/>
      <c r="B14542"/>
      <c r="C14542" s="27"/>
      <c r="D14542" s="27"/>
    </row>
    <row r="14543" spans="1:4" ht="15" x14ac:dyDescent="0.25">
      <c r="A14543" s="27"/>
      <c r="B14543"/>
      <c r="C14543" s="27"/>
      <c r="D14543" s="272"/>
    </row>
    <row r="14544" spans="1:4" ht="15" x14ac:dyDescent="0.25">
      <c r="A14544" s="27"/>
      <c r="B14544"/>
      <c r="C14544" s="27"/>
      <c r="D14544" s="272"/>
    </row>
    <row r="14545" spans="1:4" ht="15" x14ac:dyDescent="0.25">
      <c r="A14545" s="27"/>
      <c r="B14545"/>
      <c r="C14545" s="27"/>
      <c r="D14545" s="272"/>
    </row>
    <row r="14546" spans="1:4" ht="15" x14ac:dyDescent="0.25">
      <c r="A14546" s="27"/>
      <c r="B14546"/>
      <c r="C14546" s="27"/>
      <c r="D14546" s="272"/>
    </row>
    <row r="14547" spans="1:4" ht="15" x14ac:dyDescent="0.25">
      <c r="A14547" s="27"/>
      <c r="B14547"/>
      <c r="C14547" s="27"/>
      <c r="D14547" s="272"/>
    </row>
    <row r="14548" spans="1:4" ht="15" x14ac:dyDescent="0.25">
      <c r="A14548" s="27"/>
      <c r="B14548"/>
      <c r="C14548" s="27"/>
      <c r="D14548" s="272"/>
    </row>
    <row r="14549" spans="1:4" ht="15" x14ac:dyDescent="0.25">
      <c r="A14549" s="27"/>
      <c r="B14549"/>
      <c r="C14549" s="27"/>
      <c r="D14549" s="272"/>
    </row>
    <row r="14550" spans="1:4" ht="15" x14ac:dyDescent="0.25">
      <c r="A14550" s="27"/>
      <c r="B14550"/>
      <c r="C14550" s="27"/>
      <c r="D14550" s="272"/>
    </row>
    <row r="14551" spans="1:4" ht="15" x14ac:dyDescent="0.25">
      <c r="A14551" s="27"/>
      <c r="B14551"/>
      <c r="C14551" s="27"/>
      <c r="D14551" s="272"/>
    </row>
    <row r="14552" spans="1:4" ht="15" x14ac:dyDescent="0.25">
      <c r="A14552" s="27"/>
      <c r="B14552"/>
      <c r="C14552" s="27"/>
      <c r="D14552" s="272"/>
    </row>
    <row r="14553" spans="1:4" ht="15" x14ac:dyDescent="0.25">
      <c r="A14553" s="27"/>
      <c r="B14553"/>
      <c r="C14553" s="27"/>
      <c r="D14553" s="272"/>
    </row>
    <row r="14554" spans="1:4" ht="15" x14ac:dyDescent="0.25">
      <c r="A14554" s="27"/>
      <c r="B14554"/>
      <c r="C14554" s="27"/>
      <c r="D14554" s="272"/>
    </row>
    <row r="14555" spans="1:4" ht="15" x14ac:dyDescent="0.25">
      <c r="A14555" s="27"/>
      <c r="B14555"/>
      <c r="C14555" s="27"/>
      <c r="D14555" s="27"/>
    </row>
    <row r="14556" spans="1:4" ht="15" x14ac:dyDescent="0.25">
      <c r="A14556" s="27"/>
      <c r="B14556"/>
      <c r="C14556" s="27"/>
      <c r="D14556" s="27"/>
    </row>
    <row r="14557" spans="1:4" ht="15" x14ac:dyDescent="0.25">
      <c r="A14557" s="27"/>
      <c r="B14557"/>
      <c r="C14557" s="27"/>
      <c r="D14557" s="27"/>
    </row>
    <row r="14558" spans="1:4" ht="15" x14ac:dyDescent="0.25">
      <c r="A14558" s="27"/>
      <c r="B14558"/>
      <c r="C14558" s="27"/>
      <c r="D14558" s="27"/>
    </row>
    <row r="14559" spans="1:4" ht="15" x14ac:dyDescent="0.25">
      <c r="A14559" s="27"/>
      <c r="B14559"/>
      <c r="C14559" s="27"/>
      <c r="D14559" s="27"/>
    </row>
    <row r="14560" spans="1:4" ht="15" x14ac:dyDescent="0.25">
      <c r="A14560" s="27"/>
      <c r="B14560"/>
      <c r="C14560" s="27"/>
      <c r="D14560" s="27"/>
    </row>
    <row r="14561" spans="1:4" ht="15" x14ac:dyDescent="0.25">
      <c r="A14561" s="27"/>
      <c r="B14561"/>
      <c r="C14561" s="27"/>
      <c r="D14561" s="27"/>
    </row>
    <row r="14562" spans="1:4" ht="15" x14ac:dyDescent="0.25">
      <c r="A14562" s="27"/>
      <c r="B14562"/>
      <c r="C14562" s="27"/>
      <c r="D14562" s="27"/>
    </row>
    <row r="14563" spans="1:4" ht="15" x14ac:dyDescent="0.25">
      <c r="A14563" s="27"/>
      <c r="B14563"/>
      <c r="C14563" s="27"/>
      <c r="D14563" s="27"/>
    </row>
    <row r="14564" spans="1:4" ht="15" x14ac:dyDescent="0.25">
      <c r="A14564" s="27"/>
      <c r="B14564"/>
      <c r="C14564" s="27"/>
      <c r="D14564" s="272"/>
    </row>
    <row r="14565" spans="1:4" ht="15" x14ac:dyDescent="0.25">
      <c r="A14565" s="27"/>
      <c r="B14565"/>
      <c r="C14565" s="27"/>
      <c r="D14565" s="272"/>
    </row>
    <row r="14566" spans="1:4" ht="15" x14ac:dyDescent="0.25">
      <c r="A14566" s="27"/>
      <c r="B14566"/>
      <c r="C14566" s="27"/>
      <c r="D14566" s="272"/>
    </row>
    <row r="14567" spans="1:4" ht="15" x14ac:dyDescent="0.25">
      <c r="A14567" s="27"/>
      <c r="B14567"/>
      <c r="C14567" s="27"/>
      <c r="D14567" s="272"/>
    </row>
    <row r="14568" spans="1:4" ht="15" x14ac:dyDescent="0.25">
      <c r="A14568" s="27"/>
      <c r="B14568"/>
      <c r="C14568" s="27"/>
      <c r="D14568" s="272"/>
    </row>
    <row r="14569" spans="1:4" ht="15" x14ac:dyDescent="0.25">
      <c r="A14569" s="27"/>
      <c r="B14569"/>
      <c r="C14569" s="27"/>
      <c r="D14569" s="272"/>
    </row>
    <row r="14570" spans="1:4" ht="15" x14ac:dyDescent="0.25">
      <c r="A14570" s="27"/>
      <c r="B14570"/>
      <c r="C14570" s="27"/>
      <c r="D14570" s="27"/>
    </row>
    <row r="14571" spans="1:4" ht="15" x14ac:dyDescent="0.25">
      <c r="A14571" s="27"/>
      <c r="B14571"/>
      <c r="C14571" s="27"/>
      <c r="D14571" s="272"/>
    </row>
    <row r="14572" spans="1:4" ht="15" x14ac:dyDescent="0.25">
      <c r="A14572" s="27"/>
      <c r="B14572"/>
      <c r="C14572" s="27"/>
      <c r="D14572" s="272"/>
    </row>
    <row r="14573" spans="1:4" ht="15" x14ac:dyDescent="0.25">
      <c r="A14573" s="27"/>
      <c r="B14573"/>
      <c r="C14573" s="27"/>
      <c r="D14573" s="27"/>
    </row>
    <row r="14574" spans="1:4" ht="15" x14ac:dyDescent="0.25">
      <c r="A14574" s="27"/>
      <c r="B14574"/>
      <c r="C14574" s="27"/>
      <c r="D14574" s="27"/>
    </row>
    <row r="14575" spans="1:4" ht="15" x14ac:dyDescent="0.25">
      <c r="A14575" s="27"/>
      <c r="B14575"/>
      <c r="C14575" s="27"/>
      <c r="D14575" s="27"/>
    </row>
    <row r="14576" spans="1:4" ht="15" x14ac:dyDescent="0.25">
      <c r="A14576" s="27"/>
      <c r="B14576"/>
      <c r="C14576" s="27"/>
      <c r="D14576" s="27"/>
    </row>
    <row r="14577" spans="1:4" ht="15" x14ac:dyDescent="0.25">
      <c r="A14577" s="27"/>
      <c r="B14577"/>
      <c r="C14577" s="27"/>
      <c r="D14577" s="272"/>
    </row>
    <row r="14578" spans="1:4" ht="15" x14ac:dyDescent="0.25">
      <c r="A14578" s="27"/>
      <c r="B14578"/>
      <c r="C14578" s="27"/>
      <c r="D14578" s="272"/>
    </row>
    <row r="14579" spans="1:4" ht="15" x14ac:dyDescent="0.25">
      <c r="A14579" s="27"/>
      <c r="B14579"/>
      <c r="C14579" s="27"/>
      <c r="D14579" s="27"/>
    </row>
    <row r="14580" spans="1:4" ht="15" x14ac:dyDescent="0.25">
      <c r="A14580" s="27"/>
      <c r="B14580"/>
      <c r="C14580" s="27"/>
      <c r="D14580" s="27"/>
    </row>
    <row r="14581" spans="1:4" ht="15" x14ac:dyDescent="0.25">
      <c r="A14581" s="27"/>
      <c r="B14581"/>
      <c r="C14581" s="27"/>
      <c r="D14581" s="27"/>
    </row>
    <row r="14582" spans="1:4" ht="15" x14ac:dyDescent="0.25">
      <c r="A14582" s="27"/>
      <c r="B14582"/>
      <c r="C14582" s="27"/>
      <c r="D14582" s="27"/>
    </row>
    <row r="14583" spans="1:4" ht="15" x14ac:dyDescent="0.25">
      <c r="A14583" s="27"/>
      <c r="B14583"/>
      <c r="C14583" s="27"/>
      <c r="D14583" s="272"/>
    </row>
    <row r="14584" spans="1:4" ht="15" x14ac:dyDescent="0.25">
      <c r="A14584" s="27"/>
      <c r="B14584"/>
      <c r="C14584" s="27"/>
      <c r="D14584" s="27"/>
    </row>
    <row r="14585" spans="1:4" ht="15" x14ac:dyDescent="0.25">
      <c r="A14585" s="27"/>
      <c r="B14585"/>
      <c r="C14585" s="27"/>
      <c r="D14585" s="27"/>
    </row>
    <row r="14586" spans="1:4" ht="15" x14ac:dyDescent="0.25">
      <c r="A14586" s="27"/>
      <c r="B14586"/>
      <c r="C14586" s="27"/>
      <c r="D14586" s="27"/>
    </row>
    <row r="14587" spans="1:4" ht="15" x14ac:dyDescent="0.25">
      <c r="A14587" s="27"/>
      <c r="B14587"/>
      <c r="C14587" s="27"/>
      <c r="D14587" s="27"/>
    </row>
    <row r="14588" spans="1:4" ht="15" x14ac:dyDescent="0.25">
      <c r="A14588" s="27"/>
      <c r="B14588"/>
      <c r="C14588" s="27"/>
      <c r="D14588" s="272"/>
    </row>
    <row r="14589" spans="1:4" ht="15" x14ac:dyDescent="0.25">
      <c r="A14589" s="27"/>
      <c r="B14589"/>
      <c r="C14589" s="27"/>
      <c r="D14589" s="27"/>
    </row>
    <row r="14590" spans="1:4" ht="15" x14ac:dyDescent="0.25">
      <c r="A14590" s="27"/>
      <c r="B14590"/>
      <c r="C14590" s="27"/>
      <c r="D14590" s="27"/>
    </row>
    <row r="14591" spans="1:4" ht="15" x14ac:dyDescent="0.25">
      <c r="A14591" s="27"/>
      <c r="B14591"/>
      <c r="C14591" s="27"/>
      <c r="D14591" s="27"/>
    </row>
    <row r="14592" spans="1:4" ht="15" x14ac:dyDescent="0.25">
      <c r="A14592" s="27"/>
      <c r="B14592"/>
      <c r="C14592" s="27"/>
      <c r="D14592" s="27"/>
    </row>
    <row r="14593" spans="1:4" ht="15" x14ac:dyDescent="0.25">
      <c r="A14593" s="27"/>
      <c r="B14593"/>
      <c r="C14593" s="27"/>
      <c r="D14593" s="27"/>
    </row>
    <row r="14594" spans="1:4" ht="15" x14ac:dyDescent="0.25">
      <c r="A14594" s="27"/>
      <c r="B14594"/>
      <c r="C14594" s="27"/>
      <c r="D14594" s="27"/>
    </row>
    <row r="14595" spans="1:4" ht="15" x14ac:dyDescent="0.25">
      <c r="A14595" s="27"/>
      <c r="B14595"/>
      <c r="C14595" s="27"/>
      <c r="D14595" s="27"/>
    </row>
    <row r="14596" spans="1:4" ht="15" x14ac:dyDescent="0.25">
      <c r="A14596" s="27"/>
      <c r="B14596"/>
      <c r="C14596" s="27"/>
      <c r="D14596" s="27"/>
    </row>
    <row r="14597" spans="1:4" ht="15" x14ac:dyDescent="0.25">
      <c r="A14597" s="27"/>
      <c r="B14597"/>
      <c r="C14597" s="27"/>
      <c r="D14597" s="27"/>
    </row>
    <row r="14598" spans="1:4" ht="15" x14ac:dyDescent="0.25">
      <c r="A14598" s="27"/>
      <c r="B14598"/>
      <c r="C14598" s="27"/>
      <c r="D14598" s="27"/>
    </row>
    <row r="14599" spans="1:4" ht="15" x14ac:dyDescent="0.25">
      <c r="A14599" s="27"/>
      <c r="B14599"/>
      <c r="C14599" s="27"/>
      <c r="D14599" s="27"/>
    </row>
    <row r="14600" spans="1:4" ht="15" x14ac:dyDescent="0.25">
      <c r="A14600" s="27"/>
      <c r="B14600"/>
      <c r="C14600" s="27"/>
      <c r="D14600" s="27"/>
    </row>
    <row r="14601" spans="1:4" ht="15" x14ac:dyDescent="0.25">
      <c r="A14601" s="27"/>
      <c r="B14601"/>
      <c r="C14601" s="27"/>
      <c r="D14601" s="27"/>
    </row>
    <row r="14602" spans="1:4" ht="15" x14ac:dyDescent="0.25">
      <c r="A14602" s="27"/>
      <c r="B14602"/>
      <c r="C14602" s="27"/>
      <c r="D14602" s="27"/>
    </row>
    <row r="14603" spans="1:4" ht="15" x14ac:dyDescent="0.25">
      <c r="A14603" s="27"/>
      <c r="B14603"/>
      <c r="C14603" s="27"/>
      <c r="D14603" s="27"/>
    </row>
    <row r="14604" spans="1:4" ht="15" x14ac:dyDescent="0.25">
      <c r="A14604" s="27"/>
      <c r="B14604"/>
      <c r="C14604" s="27"/>
      <c r="D14604" s="27"/>
    </row>
    <row r="14605" spans="1:4" ht="15" x14ac:dyDescent="0.25">
      <c r="A14605" s="27"/>
      <c r="B14605"/>
      <c r="C14605" s="27"/>
      <c r="D14605" s="27"/>
    </row>
    <row r="14606" spans="1:4" ht="15" x14ac:dyDescent="0.25">
      <c r="A14606" s="27"/>
      <c r="B14606"/>
      <c r="C14606" s="27"/>
      <c r="D14606" s="27"/>
    </row>
    <row r="14607" spans="1:4" ht="15" x14ac:dyDescent="0.25">
      <c r="A14607" s="27"/>
      <c r="B14607"/>
      <c r="C14607" s="27"/>
      <c r="D14607" s="27"/>
    </row>
    <row r="14608" spans="1:4" ht="15" x14ac:dyDescent="0.25">
      <c r="A14608" s="27"/>
      <c r="B14608"/>
      <c r="C14608" s="27"/>
      <c r="D14608" s="27"/>
    </row>
    <row r="14609" spans="1:4" ht="15" x14ac:dyDescent="0.25">
      <c r="A14609" s="27"/>
      <c r="B14609"/>
      <c r="C14609" s="27"/>
      <c r="D14609" s="27"/>
    </row>
    <row r="14610" spans="1:4" ht="15" x14ac:dyDescent="0.25">
      <c r="A14610" s="27"/>
      <c r="B14610"/>
      <c r="C14610" s="27"/>
      <c r="D14610" s="27"/>
    </row>
    <row r="14611" spans="1:4" ht="15" x14ac:dyDescent="0.25">
      <c r="A14611" s="27"/>
      <c r="B14611"/>
      <c r="C14611" s="27"/>
      <c r="D14611" s="272"/>
    </row>
    <row r="14612" spans="1:4" ht="15" x14ac:dyDescent="0.25">
      <c r="A14612" s="27"/>
      <c r="B14612"/>
      <c r="C14612" s="27"/>
      <c r="D14612" s="27"/>
    </row>
    <row r="14613" spans="1:4" ht="15" x14ac:dyDescent="0.25">
      <c r="A14613" s="27"/>
      <c r="B14613"/>
      <c r="C14613" s="27"/>
      <c r="D14613" s="27"/>
    </row>
    <row r="14614" spans="1:4" ht="15" x14ac:dyDescent="0.25">
      <c r="A14614" s="27"/>
      <c r="B14614"/>
      <c r="C14614" s="27"/>
      <c r="D14614" s="27"/>
    </row>
    <row r="14615" spans="1:4" ht="15" x14ac:dyDescent="0.25">
      <c r="A14615" s="27"/>
      <c r="B14615"/>
      <c r="C14615" s="27"/>
      <c r="D14615" s="27"/>
    </row>
    <row r="14616" spans="1:4" ht="15" x14ac:dyDescent="0.25">
      <c r="A14616" s="27"/>
      <c r="B14616"/>
      <c r="C14616" s="27"/>
      <c r="D14616" s="27"/>
    </row>
    <row r="14617" spans="1:4" ht="15" x14ac:dyDescent="0.25">
      <c r="A14617" s="27"/>
      <c r="B14617"/>
      <c r="C14617" s="27"/>
      <c r="D14617" s="27"/>
    </row>
    <row r="14618" spans="1:4" ht="15" x14ac:dyDescent="0.25">
      <c r="A14618" s="27"/>
      <c r="B14618"/>
      <c r="C14618" s="27"/>
      <c r="D14618" s="27"/>
    </row>
    <row r="14619" spans="1:4" ht="15" x14ac:dyDescent="0.25">
      <c r="A14619" s="27"/>
      <c r="B14619"/>
      <c r="C14619" s="27"/>
      <c r="D14619" s="27"/>
    </row>
    <row r="14620" spans="1:4" ht="15" x14ac:dyDescent="0.25">
      <c r="A14620" s="27"/>
      <c r="B14620"/>
      <c r="C14620" s="27"/>
      <c r="D14620" s="27"/>
    </row>
    <row r="14621" spans="1:4" ht="15" x14ac:dyDescent="0.25">
      <c r="A14621" s="27"/>
      <c r="B14621"/>
      <c r="C14621" s="27"/>
      <c r="D14621" s="27"/>
    </row>
    <row r="14622" spans="1:4" ht="15" x14ac:dyDescent="0.25">
      <c r="A14622" s="27"/>
      <c r="B14622"/>
      <c r="C14622" s="27"/>
      <c r="D14622" s="27"/>
    </row>
    <row r="14623" spans="1:4" ht="15" x14ac:dyDescent="0.25">
      <c r="A14623" s="27"/>
      <c r="B14623"/>
      <c r="C14623" s="27"/>
      <c r="D14623" s="27"/>
    </row>
    <row r="14624" spans="1:4" ht="15" x14ac:dyDescent="0.25">
      <c r="A14624" s="27"/>
      <c r="B14624"/>
      <c r="C14624" s="27"/>
      <c r="D14624" s="27"/>
    </row>
    <row r="14625" spans="1:4" ht="15" x14ac:dyDescent="0.25">
      <c r="A14625" s="27"/>
      <c r="B14625"/>
      <c r="C14625" s="27"/>
      <c r="D14625" s="27"/>
    </row>
    <row r="14626" spans="1:4" ht="15" x14ac:dyDescent="0.25">
      <c r="A14626" s="27"/>
      <c r="B14626"/>
      <c r="C14626" s="27"/>
      <c r="D14626" s="27"/>
    </row>
    <row r="14627" spans="1:4" ht="15" x14ac:dyDescent="0.25">
      <c r="A14627" s="27"/>
      <c r="B14627"/>
      <c r="C14627" s="27"/>
      <c r="D14627" s="27"/>
    </row>
    <row r="14628" spans="1:4" ht="15" x14ac:dyDescent="0.25">
      <c r="A14628" s="27"/>
      <c r="B14628"/>
      <c r="C14628" s="27"/>
      <c r="D14628" s="27"/>
    </row>
    <row r="14629" spans="1:4" ht="15" x14ac:dyDescent="0.25">
      <c r="A14629" s="27"/>
      <c r="B14629"/>
      <c r="C14629" s="27"/>
      <c r="D14629" s="27"/>
    </row>
    <row r="14630" spans="1:4" ht="15" x14ac:dyDescent="0.25">
      <c r="A14630" s="27"/>
      <c r="B14630"/>
      <c r="C14630" s="27"/>
      <c r="D14630" s="27"/>
    </row>
    <row r="14631" spans="1:4" ht="15" x14ac:dyDescent="0.25">
      <c r="A14631" s="27"/>
      <c r="B14631"/>
      <c r="C14631" s="27"/>
      <c r="D14631" s="27"/>
    </row>
    <row r="14632" spans="1:4" ht="15" x14ac:dyDescent="0.25">
      <c r="A14632" s="27"/>
      <c r="B14632"/>
      <c r="C14632" s="27"/>
      <c r="D14632" s="27"/>
    </row>
    <row r="14633" spans="1:4" ht="15" x14ac:dyDescent="0.25">
      <c r="A14633" s="27"/>
      <c r="B14633"/>
      <c r="C14633" s="27"/>
      <c r="D14633" s="27"/>
    </row>
    <row r="14634" spans="1:4" ht="15" x14ac:dyDescent="0.25">
      <c r="A14634" s="27"/>
      <c r="B14634"/>
      <c r="C14634" s="27"/>
      <c r="D14634" s="27"/>
    </row>
    <row r="14635" spans="1:4" ht="15" x14ac:dyDescent="0.25">
      <c r="A14635" s="27"/>
      <c r="B14635"/>
      <c r="C14635" s="27"/>
      <c r="D14635" s="272"/>
    </row>
    <row r="14636" spans="1:4" ht="15" x14ac:dyDescent="0.25">
      <c r="A14636" s="27"/>
      <c r="B14636"/>
      <c r="C14636" s="27"/>
      <c r="D14636" s="27"/>
    </row>
    <row r="14637" spans="1:4" ht="15" x14ac:dyDescent="0.25">
      <c r="A14637" s="27"/>
      <c r="B14637"/>
      <c r="C14637" s="27"/>
      <c r="D14637" s="27"/>
    </row>
    <row r="14638" spans="1:4" ht="15" x14ac:dyDescent="0.25">
      <c r="A14638" s="27"/>
      <c r="B14638"/>
      <c r="C14638" s="27"/>
      <c r="D14638" s="27"/>
    </row>
    <row r="14639" spans="1:4" ht="15" x14ac:dyDescent="0.25">
      <c r="A14639" s="27"/>
      <c r="B14639"/>
      <c r="C14639" s="27"/>
      <c r="D14639" s="27"/>
    </row>
    <row r="14640" spans="1:4" ht="15" x14ac:dyDescent="0.25">
      <c r="A14640" s="27"/>
      <c r="B14640"/>
      <c r="C14640" s="27"/>
      <c r="D14640" s="27"/>
    </row>
    <row r="14641" spans="1:4" ht="15" x14ac:dyDescent="0.25">
      <c r="A14641" s="27"/>
      <c r="B14641"/>
      <c r="C14641" s="27"/>
      <c r="D14641" s="27"/>
    </row>
    <row r="14642" spans="1:4" ht="15" x14ac:dyDescent="0.25">
      <c r="A14642" s="27"/>
      <c r="B14642"/>
      <c r="C14642" s="27"/>
      <c r="D14642" s="27"/>
    </row>
    <row r="14643" spans="1:4" ht="15" x14ac:dyDescent="0.25">
      <c r="A14643" s="27"/>
      <c r="B14643"/>
      <c r="C14643" s="27"/>
      <c r="D14643" s="27"/>
    </row>
    <row r="14644" spans="1:4" ht="15" x14ac:dyDescent="0.25">
      <c r="A14644" s="27"/>
      <c r="B14644"/>
      <c r="C14644" s="27"/>
      <c r="D14644" s="272"/>
    </row>
    <row r="14645" spans="1:4" ht="15" x14ac:dyDescent="0.25">
      <c r="A14645" s="27"/>
      <c r="B14645"/>
      <c r="C14645" s="27"/>
      <c r="D14645" s="27"/>
    </row>
    <row r="14646" spans="1:4" ht="15" x14ac:dyDescent="0.25">
      <c r="A14646" s="27"/>
      <c r="B14646"/>
      <c r="C14646" s="27"/>
      <c r="D14646" s="27"/>
    </row>
    <row r="14647" spans="1:4" ht="15" x14ac:dyDescent="0.25">
      <c r="A14647" s="27"/>
      <c r="B14647"/>
      <c r="C14647" s="27"/>
      <c r="D14647" s="27"/>
    </row>
    <row r="14648" spans="1:4" ht="15" x14ac:dyDescent="0.25">
      <c r="A14648" s="27"/>
      <c r="B14648"/>
      <c r="C14648" s="27"/>
      <c r="D14648" s="27"/>
    </row>
    <row r="14649" spans="1:4" ht="15" x14ac:dyDescent="0.25">
      <c r="A14649" s="27"/>
      <c r="B14649"/>
      <c r="C14649" s="27"/>
      <c r="D14649" s="27"/>
    </row>
    <row r="14650" spans="1:4" ht="15" x14ac:dyDescent="0.25">
      <c r="A14650" s="27"/>
      <c r="B14650"/>
      <c r="C14650" s="27"/>
      <c r="D14650" s="27"/>
    </row>
    <row r="14651" spans="1:4" ht="15" x14ac:dyDescent="0.25">
      <c r="A14651" s="27"/>
      <c r="B14651"/>
      <c r="C14651" s="27"/>
      <c r="D14651" s="27"/>
    </row>
    <row r="14652" spans="1:4" ht="15" x14ac:dyDescent="0.25">
      <c r="A14652" s="27"/>
      <c r="B14652"/>
      <c r="C14652" s="27"/>
      <c r="D14652" s="27"/>
    </row>
    <row r="14653" spans="1:4" ht="15" x14ac:dyDescent="0.25">
      <c r="A14653" s="27"/>
      <c r="B14653"/>
      <c r="C14653" s="27"/>
      <c r="D14653" s="27"/>
    </row>
    <row r="14654" spans="1:4" ht="15" x14ac:dyDescent="0.25">
      <c r="A14654" s="27"/>
      <c r="B14654"/>
      <c r="C14654" s="27"/>
      <c r="D14654" s="27"/>
    </row>
    <row r="14655" spans="1:4" ht="15" x14ac:dyDescent="0.25">
      <c r="A14655" s="27"/>
      <c r="B14655"/>
      <c r="C14655" s="27"/>
      <c r="D14655" s="27"/>
    </row>
    <row r="14656" spans="1:4" ht="15" x14ac:dyDescent="0.25">
      <c r="A14656" s="27"/>
      <c r="B14656"/>
      <c r="C14656" s="27"/>
      <c r="D14656" s="27"/>
    </row>
    <row r="14657" spans="1:4" ht="15" x14ac:dyDescent="0.25">
      <c r="A14657" s="27"/>
      <c r="B14657"/>
      <c r="C14657" s="27"/>
      <c r="D14657" s="27"/>
    </row>
    <row r="14658" spans="1:4" ht="15" x14ac:dyDescent="0.25">
      <c r="A14658" s="27"/>
      <c r="B14658"/>
      <c r="C14658" s="27"/>
      <c r="D14658" s="27"/>
    </row>
    <row r="14659" spans="1:4" ht="15" x14ac:dyDescent="0.25">
      <c r="A14659" s="27"/>
      <c r="B14659"/>
      <c r="C14659" s="27"/>
      <c r="D14659" s="27"/>
    </row>
    <row r="14660" spans="1:4" ht="15" x14ac:dyDescent="0.25">
      <c r="A14660" s="27"/>
      <c r="B14660"/>
      <c r="C14660" s="27"/>
      <c r="D14660" s="27"/>
    </row>
    <row r="14661" spans="1:4" ht="15" x14ac:dyDescent="0.25">
      <c r="A14661" s="27"/>
      <c r="B14661"/>
      <c r="C14661" s="27"/>
      <c r="D14661" s="27"/>
    </row>
    <row r="14662" spans="1:4" ht="15" x14ac:dyDescent="0.25">
      <c r="A14662" s="27"/>
      <c r="B14662"/>
      <c r="C14662" s="27"/>
      <c r="D14662" s="27"/>
    </row>
    <row r="14663" spans="1:4" ht="15" x14ac:dyDescent="0.25">
      <c r="A14663" s="27"/>
      <c r="B14663"/>
      <c r="C14663" s="27"/>
      <c r="D14663" s="27"/>
    </row>
    <row r="14664" spans="1:4" ht="15" x14ac:dyDescent="0.25">
      <c r="A14664" s="27"/>
      <c r="B14664"/>
      <c r="C14664" s="27"/>
      <c r="D14664" s="27"/>
    </row>
    <row r="14665" spans="1:4" ht="15" x14ac:dyDescent="0.25">
      <c r="A14665" s="27"/>
      <c r="B14665"/>
      <c r="C14665" s="27"/>
      <c r="D14665" s="27"/>
    </row>
    <row r="14666" spans="1:4" ht="15" x14ac:dyDescent="0.25">
      <c r="A14666" s="27"/>
      <c r="B14666"/>
      <c r="C14666" s="27"/>
      <c r="D14666" s="27"/>
    </row>
    <row r="14667" spans="1:4" ht="15" x14ac:dyDescent="0.25">
      <c r="A14667" s="27"/>
      <c r="B14667"/>
      <c r="C14667" s="27"/>
      <c r="D14667" s="27"/>
    </row>
    <row r="14668" spans="1:4" ht="15" x14ac:dyDescent="0.25">
      <c r="A14668" s="27"/>
      <c r="B14668"/>
      <c r="C14668" s="27"/>
      <c r="D14668" s="27"/>
    </row>
    <row r="14669" spans="1:4" ht="15" x14ac:dyDescent="0.25">
      <c r="A14669" s="27"/>
      <c r="B14669"/>
      <c r="C14669" s="27"/>
      <c r="D14669" s="27"/>
    </row>
    <row r="14670" spans="1:4" ht="15" x14ac:dyDescent="0.25">
      <c r="A14670" s="27"/>
      <c r="B14670"/>
      <c r="C14670" s="27"/>
      <c r="D14670" s="27"/>
    </row>
    <row r="14671" spans="1:4" ht="15" x14ac:dyDescent="0.25">
      <c r="A14671" s="27"/>
      <c r="B14671"/>
      <c r="C14671" s="27"/>
      <c r="D14671" s="27"/>
    </row>
    <row r="14672" spans="1:4" ht="15" x14ac:dyDescent="0.25">
      <c r="A14672" s="27"/>
      <c r="B14672"/>
      <c r="C14672" s="27"/>
      <c r="D14672" s="27"/>
    </row>
    <row r="14673" spans="1:4" ht="15" x14ac:dyDescent="0.25">
      <c r="A14673" s="27"/>
      <c r="B14673"/>
      <c r="C14673" s="27"/>
      <c r="D14673" s="27"/>
    </row>
    <row r="14674" spans="1:4" ht="15" x14ac:dyDescent="0.25">
      <c r="A14674" s="27"/>
      <c r="B14674"/>
      <c r="C14674" s="27"/>
      <c r="D14674" s="27"/>
    </row>
    <row r="14675" spans="1:4" ht="15" x14ac:dyDescent="0.25">
      <c r="A14675" s="27"/>
      <c r="B14675"/>
      <c r="C14675" s="27"/>
      <c r="D14675" s="27"/>
    </row>
    <row r="14676" spans="1:4" ht="15" x14ac:dyDescent="0.25">
      <c r="A14676" s="27"/>
      <c r="B14676"/>
      <c r="C14676" s="27"/>
      <c r="D14676" s="27"/>
    </row>
    <row r="14677" spans="1:4" ht="15" x14ac:dyDescent="0.25">
      <c r="A14677" s="27"/>
      <c r="B14677"/>
      <c r="C14677" s="27"/>
      <c r="D14677" s="27"/>
    </row>
    <row r="14678" spans="1:4" ht="15" x14ac:dyDescent="0.25">
      <c r="A14678" s="27"/>
      <c r="B14678"/>
      <c r="C14678" s="27"/>
      <c r="D14678" s="27"/>
    </row>
    <row r="14679" spans="1:4" ht="15" x14ac:dyDescent="0.25">
      <c r="A14679" s="27"/>
      <c r="B14679"/>
      <c r="C14679" s="27"/>
      <c r="D14679" s="27"/>
    </row>
    <row r="14680" spans="1:4" ht="15" x14ac:dyDescent="0.25">
      <c r="A14680" s="27"/>
      <c r="B14680"/>
      <c r="C14680" s="27"/>
      <c r="D14680" s="27"/>
    </row>
    <row r="14681" spans="1:4" ht="15" x14ac:dyDescent="0.25">
      <c r="A14681" s="27"/>
      <c r="B14681"/>
      <c r="C14681" s="27"/>
      <c r="D14681" s="27"/>
    </row>
    <row r="14682" spans="1:4" ht="15" x14ac:dyDescent="0.25">
      <c r="A14682" s="27"/>
      <c r="B14682"/>
      <c r="C14682" s="27"/>
      <c r="D14682" s="27"/>
    </row>
    <row r="14683" spans="1:4" ht="15" x14ac:dyDescent="0.25">
      <c r="A14683" s="27"/>
      <c r="B14683"/>
      <c r="C14683" s="27"/>
      <c r="D14683" s="27"/>
    </row>
    <row r="14684" spans="1:4" ht="15" x14ac:dyDescent="0.25">
      <c r="A14684" s="27"/>
      <c r="B14684"/>
      <c r="C14684" s="27"/>
      <c r="D14684" s="27"/>
    </row>
    <row r="14685" spans="1:4" ht="15" x14ac:dyDescent="0.25">
      <c r="A14685" s="27"/>
      <c r="B14685"/>
      <c r="C14685" s="27"/>
      <c r="D14685" s="27"/>
    </row>
    <row r="14686" spans="1:4" ht="15" x14ac:dyDescent="0.25">
      <c r="A14686" s="27"/>
      <c r="B14686"/>
      <c r="C14686" s="27"/>
      <c r="D14686" s="27"/>
    </row>
    <row r="14687" spans="1:4" ht="15" x14ac:dyDescent="0.25">
      <c r="A14687" s="27"/>
      <c r="B14687"/>
      <c r="C14687" s="27"/>
      <c r="D14687" s="27"/>
    </row>
    <row r="14688" spans="1:4" ht="15" x14ac:dyDescent="0.25">
      <c r="A14688" s="27"/>
      <c r="B14688"/>
      <c r="C14688" s="27"/>
      <c r="D14688" s="27"/>
    </row>
    <row r="14689" spans="1:4" ht="15" x14ac:dyDescent="0.25">
      <c r="A14689" s="27"/>
      <c r="B14689"/>
      <c r="C14689" s="27"/>
      <c r="D14689" s="27"/>
    </row>
    <row r="14690" spans="1:4" ht="15" x14ac:dyDescent="0.25">
      <c r="A14690" s="27"/>
      <c r="B14690"/>
      <c r="C14690" s="27"/>
      <c r="D14690" s="27"/>
    </row>
    <row r="14691" spans="1:4" ht="15" x14ac:dyDescent="0.25">
      <c r="A14691" s="27"/>
      <c r="B14691"/>
      <c r="C14691" s="27"/>
      <c r="D14691" s="27"/>
    </row>
    <row r="14692" spans="1:4" ht="15" x14ac:dyDescent="0.25">
      <c r="A14692" s="27"/>
      <c r="B14692"/>
      <c r="C14692" s="27"/>
      <c r="D14692" s="27"/>
    </row>
    <row r="14693" spans="1:4" ht="15" x14ac:dyDescent="0.25">
      <c r="A14693" s="27"/>
      <c r="B14693"/>
      <c r="C14693" s="27"/>
      <c r="D14693" s="27"/>
    </row>
    <row r="14694" spans="1:4" ht="15" x14ac:dyDescent="0.25">
      <c r="A14694" s="27"/>
      <c r="B14694"/>
      <c r="C14694" s="27"/>
      <c r="D14694" s="27"/>
    </row>
    <row r="14695" spans="1:4" ht="15" x14ac:dyDescent="0.25">
      <c r="A14695" s="27"/>
      <c r="B14695"/>
      <c r="C14695" s="27"/>
      <c r="D14695" s="27"/>
    </row>
    <row r="14696" spans="1:4" ht="15" x14ac:dyDescent="0.25">
      <c r="A14696" s="27"/>
      <c r="B14696"/>
      <c r="C14696" s="27"/>
      <c r="D14696" s="27"/>
    </row>
    <row r="14697" spans="1:4" ht="15" x14ac:dyDescent="0.25">
      <c r="A14697" s="27"/>
      <c r="B14697"/>
      <c r="C14697" s="27"/>
      <c r="D14697" s="27"/>
    </row>
    <row r="14698" spans="1:4" ht="15" x14ac:dyDescent="0.25">
      <c r="A14698" s="27"/>
      <c r="B14698"/>
      <c r="C14698" s="27"/>
      <c r="D14698" s="27"/>
    </row>
    <row r="14699" spans="1:4" ht="15" x14ac:dyDescent="0.25">
      <c r="A14699" s="27"/>
      <c r="B14699"/>
      <c r="C14699" s="27"/>
      <c r="D14699" s="27"/>
    </row>
    <row r="14700" spans="1:4" ht="15" x14ac:dyDescent="0.25">
      <c r="A14700" s="27"/>
      <c r="B14700"/>
      <c r="C14700" s="27"/>
      <c r="D14700" s="27"/>
    </row>
    <row r="14701" spans="1:4" ht="15" x14ac:dyDescent="0.25">
      <c r="A14701" s="27"/>
      <c r="B14701"/>
      <c r="C14701" s="27"/>
      <c r="D14701" s="27"/>
    </row>
    <row r="14702" spans="1:4" ht="15" x14ac:dyDescent="0.25">
      <c r="A14702" s="27"/>
      <c r="B14702"/>
      <c r="C14702" s="27"/>
      <c r="D14702" s="27"/>
    </row>
    <row r="14703" spans="1:4" ht="15" x14ac:dyDescent="0.25">
      <c r="A14703" s="27"/>
      <c r="B14703"/>
      <c r="C14703" s="27"/>
      <c r="D14703" s="27"/>
    </row>
    <row r="14704" spans="1:4" ht="15" x14ac:dyDescent="0.25">
      <c r="A14704" s="27"/>
      <c r="B14704"/>
      <c r="C14704" s="27"/>
      <c r="D14704" s="27"/>
    </row>
    <row r="14705" spans="1:4" ht="15" x14ac:dyDescent="0.25">
      <c r="A14705" s="27"/>
      <c r="B14705"/>
      <c r="C14705" s="27"/>
      <c r="D14705" s="27"/>
    </row>
    <row r="14706" spans="1:4" ht="15" x14ac:dyDescent="0.25">
      <c r="A14706" s="27"/>
      <c r="B14706"/>
      <c r="C14706" s="27"/>
      <c r="D14706" s="27"/>
    </row>
    <row r="14707" spans="1:4" ht="15" x14ac:dyDescent="0.25">
      <c r="A14707" s="27"/>
      <c r="B14707"/>
      <c r="C14707" s="27"/>
      <c r="D14707" s="27"/>
    </row>
    <row r="14708" spans="1:4" ht="15" x14ac:dyDescent="0.25">
      <c r="A14708" s="27"/>
      <c r="B14708"/>
      <c r="C14708" s="27"/>
      <c r="D14708" s="27"/>
    </row>
    <row r="14709" spans="1:4" ht="15" x14ac:dyDescent="0.25">
      <c r="A14709" s="27"/>
      <c r="B14709"/>
      <c r="C14709" s="27"/>
      <c r="D14709" s="27"/>
    </row>
    <row r="14710" spans="1:4" ht="15" x14ac:dyDescent="0.25">
      <c r="A14710" s="27"/>
      <c r="B14710"/>
      <c r="C14710" s="27"/>
      <c r="D14710" s="27"/>
    </row>
    <row r="14711" spans="1:4" ht="15" x14ac:dyDescent="0.25">
      <c r="A14711" s="27"/>
      <c r="B14711"/>
      <c r="C14711" s="27"/>
      <c r="D14711" s="27"/>
    </row>
    <row r="14712" spans="1:4" ht="15" x14ac:dyDescent="0.25">
      <c r="A14712" s="27"/>
      <c r="B14712"/>
      <c r="C14712" s="27"/>
      <c r="D14712" s="27"/>
    </row>
    <row r="14713" spans="1:4" ht="15" x14ac:dyDescent="0.25">
      <c r="A14713" s="27"/>
      <c r="B14713"/>
      <c r="C14713" s="27"/>
      <c r="D14713" s="27"/>
    </row>
    <row r="14714" spans="1:4" ht="15" x14ac:dyDescent="0.25">
      <c r="A14714" s="27"/>
      <c r="B14714"/>
      <c r="C14714" s="27"/>
      <c r="D14714" s="27"/>
    </row>
    <row r="14715" spans="1:4" ht="15" x14ac:dyDescent="0.25">
      <c r="A14715" s="27"/>
      <c r="B14715"/>
      <c r="C14715" s="27"/>
      <c r="D14715" s="27"/>
    </row>
    <row r="14716" spans="1:4" ht="15" x14ac:dyDescent="0.25">
      <c r="A14716" s="27"/>
      <c r="B14716"/>
      <c r="C14716" s="27"/>
      <c r="D14716" s="27"/>
    </row>
    <row r="14717" spans="1:4" ht="15" x14ac:dyDescent="0.25">
      <c r="A14717" s="27"/>
      <c r="B14717"/>
      <c r="C14717" s="27"/>
      <c r="D14717" s="27"/>
    </row>
    <row r="14718" spans="1:4" ht="15" x14ac:dyDescent="0.25">
      <c r="A14718" s="27"/>
      <c r="B14718"/>
      <c r="C14718" s="27"/>
      <c r="D14718" s="27"/>
    </row>
    <row r="14719" spans="1:4" ht="15" x14ac:dyDescent="0.25">
      <c r="A14719" s="27"/>
      <c r="B14719"/>
      <c r="C14719" s="27"/>
      <c r="D14719" s="27"/>
    </row>
    <row r="14720" spans="1:4" ht="15" x14ac:dyDescent="0.25">
      <c r="A14720" s="27"/>
      <c r="B14720"/>
      <c r="C14720" s="27"/>
      <c r="D14720" s="27"/>
    </row>
    <row r="14721" spans="1:4" ht="15" x14ac:dyDescent="0.25">
      <c r="A14721" s="27"/>
      <c r="B14721"/>
      <c r="C14721" s="27"/>
      <c r="D14721" s="27"/>
    </row>
    <row r="14722" spans="1:4" ht="15" x14ac:dyDescent="0.25">
      <c r="A14722" s="27"/>
      <c r="B14722"/>
      <c r="C14722" s="27"/>
      <c r="D14722" s="27"/>
    </row>
    <row r="14723" spans="1:4" ht="15" x14ac:dyDescent="0.25">
      <c r="A14723" s="27"/>
      <c r="B14723"/>
      <c r="C14723" s="27"/>
      <c r="D14723" s="27"/>
    </row>
    <row r="14724" spans="1:4" ht="15" x14ac:dyDescent="0.25">
      <c r="A14724" s="27"/>
      <c r="B14724"/>
      <c r="C14724" s="27"/>
      <c r="D14724" s="27"/>
    </row>
    <row r="14725" spans="1:4" ht="15" x14ac:dyDescent="0.25">
      <c r="A14725" s="27"/>
      <c r="B14725"/>
      <c r="C14725" s="27"/>
      <c r="D14725" s="27"/>
    </row>
    <row r="14726" spans="1:4" ht="15" x14ac:dyDescent="0.25">
      <c r="A14726" s="27"/>
      <c r="B14726"/>
      <c r="C14726" s="27"/>
      <c r="D14726" s="27"/>
    </row>
    <row r="14727" spans="1:4" ht="15" x14ac:dyDescent="0.25">
      <c r="A14727" s="27"/>
      <c r="B14727"/>
      <c r="C14727" s="27"/>
      <c r="D14727" s="27"/>
    </row>
    <row r="14728" spans="1:4" ht="15" x14ac:dyDescent="0.25">
      <c r="A14728" s="27"/>
      <c r="B14728"/>
      <c r="C14728" s="27"/>
      <c r="D14728" s="27"/>
    </row>
    <row r="14729" spans="1:4" ht="15" x14ac:dyDescent="0.25">
      <c r="A14729" s="27"/>
      <c r="B14729"/>
      <c r="C14729" s="27"/>
      <c r="D14729" s="27"/>
    </row>
    <row r="14730" spans="1:4" ht="15" x14ac:dyDescent="0.25">
      <c r="A14730" s="27"/>
      <c r="B14730"/>
      <c r="C14730" s="27"/>
      <c r="D14730" s="27"/>
    </row>
    <row r="14731" spans="1:4" ht="15" x14ac:dyDescent="0.25">
      <c r="A14731" s="27"/>
      <c r="B14731"/>
      <c r="C14731" s="27"/>
      <c r="D14731" s="27"/>
    </row>
    <row r="14732" spans="1:4" ht="15" x14ac:dyDescent="0.25">
      <c r="A14732" s="27"/>
      <c r="B14732"/>
      <c r="C14732" s="27"/>
      <c r="D14732" s="27"/>
    </row>
    <row r="14733" spans="1:4" ht="15" x14ac:dyDescent="0.25">
      <c r="A14733" s="27"/>
      <c r="B14733"/>
      <c r="C14733" s="27"/>
      <c r="D14733" s="27"/>
    </row>
    <row r="14734" spans="1:4" ht="15" x14ac:dyDescent="0.25">
      <c r="A14734" s="27"/>
      <c r="B14734"/>
      <c r="C14734" s="27"/>
      <c r="D14734" s="27"/>
    </row>
    <row r="14735" spans="1:4" ht="15" x14ac:dyDescent="0.25">
      <c r="A14735" s="27"/>
      <c r="B14735"/>
      <c r="C14735" s="27"/>
      <c r="D14735" s="27"/>
    </row>
    <row r="14736" spans="1:4" ht="15" x14ac:dyDescent="0.25">
      <c r="A14736" s="27"/>
      <c r="B14736"/>
      <c r="C14736" s="27"/>
      <c r="D14736" s="27"/>
    </row>
    <row r="14737" spans="1:4" ht="15" x14ac:dyDescent="0.25">
      <c r="A14737" s="27"/>
      <c r="B14737"/>
      <c r="C14737" s="27"/>
      <c r="D14737" s="27"/>
    </row>
    <row r="14738" spans="1:4" ht="15" x14ac:dyDescent="0.25">
      <c r="A14738" s="27"/>
      <c r="B14738"/>
      <c r="C14738" s="27"/>
      <c r="D14738" s="27"/>
    </row>
    <row r="14739" spans="1:4" ht="15" x14ac:dyDescent="0.25">
      <c r="A14739" s="27"/>
      <c r="B14739"/>
      <c r="C14739" s="27"/>
      <c r="D14739" s="27"/>
    </row>
    <row r="14740" spans="1:4" ht="15" x14ac:dyDescent="0.25">
      <c r="A14740" s="27"/>
      <c r="B14740"/>
      <c r="C14740" s="27"/>
      <c r="D14740" s="27"/>
    </row>
    <row r="14741" spans="1:4" ht="15" x14ac:dyDescent="0.25">
      <c r="A14741" s="27"/>
      <c r="B14741"/>
      <c r="C14741" s="27"/>
      <c r="D14741" s="27"/>
    </row>
    <row r="14742" spans="1:4" ht="15" x14ac:dyDescent="0.25">
      <c r="A14742" s="27"/>
      <c r="B14742"/>
      <c r="C14742" s="27"/>
      <c r="D14742" s="27"/>
    </row>
    <row r="14743" spans="1:4" ht="15" x14ac:dyDescent="0.25">
      <c r="A14743" s="27"/>
      <c r="B14743"/>
      <c r="C14743" s="27"/>
      <c r="D14743" s="27"/>
    </row>
    <row r="14744" spans="1:4" ht="15" x14ac:dyDescent="0.25">
      <c r="A14744" s="27"/>
      <c r="B14744"/>
      <c r="C14744" s="27"/>
      <c r="D14744" s="27"/>
    </row>
    <row r="14745" spans="1:4" ht="15" x14ac:dyDescent="0.25">
      <c r="A14745" s="27"/>
      <c r="B14745"/>
      <c r="C14745" s="27"/>
      <c r="D14745" s="27"/>
    </row>
    <row r="14746" spans="1:4" ht="15" x14ac:dyDescent="0.25">
      <c r="A14746" s="27"/>
      <c r="B14746"/>
      <c r="C14746" s="27"/>
      <c r="D14746" s="27"/>
    </row>
    <row r="14747" spans="1:4" ht="15" x14ac:dyDescent="0.25">
      <c r="A14747" s="27"/>
      <c r="B14747"/>
      <c r="C14747" s="27"/>
      <c r="D14747" s="27"/>
    </row>
    <row r="14748" spans="1:4" ht="15" x14ac:dyDescent="0.25">
      <c r="A14748" s="27"/>
      <c r="B14748"/>
      <c r="C14748" s="27"/>
      <c r="D14748" s="27"/>
    </row>
    <row r="14749" spans="1:4" ht="15" x14ac:dyDescent="0.25">
      <c r="A14749" s="27"/>
      <c r="B14749"/>
      <c r="C14749" s="27"/>
      <c r="D14749" s="27"/>
    </row>
    <row r="14750" spans="1:4" ht="15" x14ac:dyDescent="0.25">
      <c r="A14750" s="27"/>
      <c r="B14750"/>
      <c r="C14750" s="27"/>
      <c r="D14750" s="27"/>
    </row>
    <row r="14751" spans="1:4" ht="15" x14ac:dyDescent="0.25">
      <c r="A14751" s="27"/>
      <c r="B14751"/>
      <c r="C14751" s="27"/>
      <c r="D14751" s="27"/>
    </row>
    <row r="14752" spans="1:4" ht="15" x14ac:dyDescent="0.25">
      <c r="A14752" s="27"/>
      <c r="B14752"/>
      <c r="C14752" s="27"/>
      <c r="D14752" s="27"/>
    </row>
    <row r="14753" spans="1:4" ht="15" x14ac:dyDescent="0.25">
      <c r="A14753" s="27"/>
      <c r="B14753"/>
      <c r="C14753" s="27"/>
      <c r="D14753" s="27"/>
    </row>
    <row r="14754" spans="1:4" ht="15" x14ac:dyDescent="0.25">
      <c r="A14754" s="27"/>
      <c r="B14754"/>
      <c r="C14754" s="27"/>
      <c r="D14754" s="27"/>
    </row>
    <row r="14755" spans="1:4" ht="15" x14ac:dyDescent="0.25">
      <c r="A14755" s="27"/>
      <c r="B14755"/>
      <c r="C14755" s="27"/>
      <c r="D14755" s="27"/>
    </row>
    <row r="14756" spans="1:4" ht="15" x14ac:dyDescent="0.25">
      <c r="A14756" s="27"/>
      <c r="B14756"/>
      <c r="C14756" s="27"/>
      <c r="D14756" s="27"/>
    </row>
    <row r="14757" spans="1:4" ht="15" x14ac:dyDescent="0.25">
      <c r="A14757" s="27"/>
      <c r="B14757"/>
      <c r="C14757" s="27"/>
      <c r="D14757" s="27"/>
    </row>
    <row r="14758" spans="1:4" ht="15" x14ac:dyDescent="0.25">
      <c r="A14758" s="27"/>
      <c r="B14758"/>
      <c r="C14758" s="27"/>
      <c r="D14758" s="27"/>
    </row>
    <row r="14759" spans="1:4" ht="15" x14ac:dyDescent="0.25">
      <c r="A14759" s="27"/>
      <c r="B14759"/>
      <c r="C14759" s="27"/>
      <c r="D14759" s="27"/>
    </row>
    <row r="14760" spans="1:4" ht="15" x14ac:dyDescent="0.25">
      <c r="A14760" s="27"/>
      <c r="B14760"/>
      <c r="C14760" s="27"/>
      <c r="D14760" s="27"/>
    </row>
    <row r="14761" spans="1:4" ht="15" x14ac:dyDescent="0.25">
      <c r="A14761" s="27"/>
      <c r="B14761"/>
      <c r="C14761" s="27"/>
      <c r="D14761" s="27"/>
    </row>
    <row r="14762" spans="1:4" ht="15" x14ac:dyDescent="0.25">
      <c r="A14762" s="27"/>
      <c r="B14762"/>
      <c r="C14762" s="27"/>
      <c r="D14762" s="27"/>
    </row>
    <row r="14763" spans="1:4" ht="15" x14ac:dyDescent="0.25">
      <c r="A14763" s="27"/>
      <c r="B14763"/>
      <c r="C14763" s="27"/>
      <c r="D14763" s="27"/>
    </row>
    <row r="14764" spans="1:4" ht="15" x14ac:dyDescent="0.25">
      <c r="A14764" s="27"/>
      <c r="B14764"/>
      <c r="C14764" s="27"/>
      <c r="D14764" s="27"/>
    </row>
    <row r="14765" spans="1:4" ht="15" x14ac:dyDescent="0.25">
      <c r="A14765" s="27"/>
      <c r="B14765"/>
      <c r="C14765" s="27"/>
      <c r="D14765" s="27"/>
    </row>
    <row r="14766" spans="1:4" ht="15" x14ac:dyDescent="0.25">
      <c r="A14766" s="27"/>
      <c r="B14766"/>
      <c r="C14766" s="27"/>
      <c r="D14766" s="27"/>
    </row>
    <row r="14767" spans="1:4" ht="15" x14ac:dyDescent="0.25">
      <c r="A14767" s="27"/>
      <c r="B14767"/>
      <c r="C14767" s="27"/>
      <c r="D14767" s="27"/>
    </row>
    <row r="14768" spans="1:4" ht="15" x14ac:dyDescent="0.25">
      <c r="A14768" s="27"/>
      <c r="B14768"/>
      <c r="C14768" s="27"/>
      <c r="D14768" s="27"/>
    </row>
    <row r="14769" spans="1:4" ht="15" x14ac:dyDescent="0.25">
      <c r="A14769" s="27"/>
      <c r="B14769"/>
      <c r="C14769" s="27"/>
      <c r="D14769" s="27"/>
    </row>
    <row r="14770" spans="1:4" ht="15" x14ac:dyDescent="0.25">
      <c r="A14770" s="27"/>
      <c r="B14770"/>
      <c r="C14770" s="27"/>
      <c r="D14770" s="27"/>
    </row>
    <row r="14771" spans="1:4" ht="15" x14ac:dyDescent="0.25">
      <c r="A14771" s="27"/>
      <c r="B14771"/>
      <c r="C14771" s="27"/>
      <c r="D14771" s="27"/>
    </row>
    <row r="14772" spans="1:4" ht="15" x14ac:dyDescent="0.25">
      <c r="A14772" s="27"/>
      <c r="B14772"/>
      <c r="C14772" s="27"/>
      <c r="D14772" s="27"/>
    </row>
    <row r="14773" spans="1:4" ht="15" x14ac:dyDescent="0.25">
      <c r="A14773" s="27"/>
      <c r="B14773"/>
      <c r="C14773" s="27"/>
      <c r="D14773" s="27"/>
    </row>
    <row r="14774" spans="1:4" ht="15" x14ac:dyDescent="0.25">
      <c r="A14774" s="27"/>
      <c r="B14774"/>
      <c r="C14774" s="27"/>
      <c r="D14774" s="27"/>
    </row>
    <row r="14775" spans="1:4" ht="15" x14ac:dyDescent="0.25">
      <c r="A14775" s="27"/>
      <c r="B14775"/>
      <c r="C14775" s="27"/>
      <c r="D14775" s="27"/>
    </row>
    <row r="14776" spans="1:4" ht="15" x14ac:dyDescent="0.25">
      <c r="A14776" s="27"/>
      <c r="B14776"/>
      <c r="C14776" s="27"/>
      <c r="D14776" s="27"/>
    </row>
    <row r="14777" spans="1:4" ht="15" x14ac:dyDescent="0.25">
      <c r="A14777" s="27"/>
      <c r="B14777"/>
      <c r="C14777" s="27"/>
      <c r="D14777" s="27"/>
    </row>
    <row r="14778" spans="1:4" ht="15" x14ac:dyDescent="0.25">
      <c r="A14778" s="27"/>
      <c r="B14778"/>
      <c r="C14778" s="27"/>
      <c r="D14778" s="27"/>
    </row>
    <row r="14779" spans="1:4" ht="15" x14ac:dyDescent="0.25">
      <c r="A14779" s="27"/>
      <c r="B14779"/>
      <c r="C14779" s="27"/>
      <c r="D14779" s="27"/>
    </row>
    <row r="14780" spans="1:4" ht="15" x14ac:dyDescent="0.25">
      <c r="A14780" s="27"/>
      <c r="B14780"/>
      <c r="C14780" s="27"/>
      <c r="D14780" s="27"/>
    </row>
    <row r="14781" spans="1:4" ht="15" x14ac:dyDescent="0.25">
      <c r="A14781" s="27"/>
      <c r="B14781"/>
      <c r="C14781" s="27"/>
      <c r="D14781" s="27"/>
    </row>
    <row r="14782" spans="1:4" ht="15" x14ac:dyDescent="0.25">
      <c r="A14782" s="27"/>
      <c r="B14782"/>
      <c r="C14782" s="27"/>
      <c r="D14782" s="27"/>
    </row>
    <row r="14783" spans="1:4" ht="15" x14ac:dyDescent="0.25">
      <c r="A14783" s="27"/>
      <c r="B14783"/>
      <c r="C14783" s="27"/>
      <c r="D14783" s="27"/>
    </row>
    <row r="14784" spans="1:4" ht="15" x14ac:dyDescent="0.25">
      <c r="A14784" s="27"/>
      <c r="B14784"/>
      <c r="C14784" s="27"/>
      <c r="D14784" s="27"/>
    </row>
    <row r="14785" spans="1:4" ht="15" x14ac:dyDescent="0.25">
      <c r="A14785" s="27"/>
      <c r="B14785"/>
      <c r="C14785" s="27"/>
      <c r="D14785" s="27"/>
    </row>
    <row r="14786" spans="1:4" ht="15" x14ac:dyDescent="0.25">
      <c r="A14786" s="27"/>
      <c r="B14786"/>
      <c r="C14786" s="27"/>
      <c r="D14786" s="27"/>
    </row>
    <row r="14787" spans="1:4" ht="15" x14ac:dyDescent="0.25">
      <c r="A14787" s="27"/>
      <c r="B14787"/>
      <c r="C14787" s="27"/>
      <c r="D14787" s="27"/>
    </row>
    <row r="14788" spans="1:4" ht="15" x14ac:dyDescent="0.25">
      <c r="A14788" s="27"/>
      <c r="B14788"/>
      <c r="C14788" s="27"/>
      <c r="D14788" s="27"/>
    </row>
    <row r="14789" spans="1:4" ht="15" x14ac:dyDescent="0.25">
      <c r="A14789" s="27"/>
      <c r="B14789"/>
      <c r="C14789" s="27"/>
      <c r="D14789" s="27"/>
    </row>
    <row r="14790" spans="1:4" ht="15" x14ac:dyDescent="0.25">
      <c r="A14790" s="27"/>
      <c r="B14790"/>
      <c r="C14790" s="27"/>
      <c r="D14790" s="27"/>
    </row>
    <row r="14791" spans="1:4" ht="15" x14ac:dyDescent="0.25">
      <c r="A14791" s="27"/>
      <c r="B14791"/>
      <c r="C14791" s="27"/>
      <c r="D14791" s="27"/>
    </row>
    <row r="14792" spans="1:4" ht="15" x14ac:dyDescent="0.25">
      <c r="A14792" s="27"/>
      <c r="B14792"/>
      <c r="C14792" s="27"/>
      <c r="D14792" s="27"/>
    </row>
    <row r="14793" spans="1:4" ht="15" x14ac:dyDescent="0.25">
      <c r="A14793" s="27"/>
      <c r="B14793"/>
      <c r="C14793" s="27"/>
      <c r="D14793" s="27"/>
    </row>
    <row r="14794" spans="1:4" ht="15" x14ac:dyDescent="0.25">
      <c r="A14794" s="27"/>
      <c r="B14794"/>
      <c r="C14794" s="27"/>
      <c r="D14794" s="27"/>
    </row>
    <row r="14795" spans="1:4" ht="15" x14ac:dyDescent="0.25">
      <c r="A14795" s="27"/>
      <c r="B14795"/>
      <c r="C14795" s="27"/>
      <c r="D14795" s="27"/>
    </row>
    <row r="14796" spans="1:4" ht="15" x14ac:dyDescent="0.25">
      <c r="A14796" s="27"/>
      <c r="B14796"/>
      <c r="C14796" s="27"/>
      <c r="D14796" s="27"/>
    </row>
    <row r="14797" spans="1:4" ht="15" x14ac:dyDescent="0.25">
      <c r="A14797" s="27"/>
      <c r="B14797"/>
      <c r="C14797" s="27"/>
      <c r="D14797" s="27"/>
    </row>
    <row r="14798" spans="1:4" ht="15" x14ac:dyDescent="0.25">
      <c r="A14798" s="27"/>
      <c r="B14798"/>
      <c r="C14798" s="27"/>
      <c r="D14798" s="27"/>
    </row>
    <row r="14799" spans="1:4" ht="15" x14ac:dyDescent="0.25">
      <c r="A14799" s="27"/>
      <c r="B14799"/>
      <c r="C14799" s="27"/>
      <c r="D14799" s="27"/>
    </row>
    <row r="14800" spans="1:4" ht="15" x14ac:dyDescent="0.25">
      <c r="A14800" s="27"/>
      <c r="B14800"/>
      <c r="C14800" s="27"/>
      <c r="D14800" s="27"/>
    </row>
    <row r="14801" spans="1:4" ht="15" x14ac:dyDescent="0.25">
      <c r="A14801" s="27"/>
      <c r="B14801"/>
      <c r="C14801" s="27"/>
      <c r="D14801" s="27"/>
    </row>
    <row r="14802" spans="1:4" ht="15" x14ac:dyDescent="0.25">
      <c r="A14802" s="27"/>
      <c r="B14802"/>
      <c r="C14802" s="27"/>
      <c r="D14802" s="27"/>
    </row>
    <row r="14803" spans="1:4" ht="15" x14ac:dyDescent="0.25">
      <c r="A14803" s="27"/>
      <c r="B14803"/>
      <c r="C14803" s="27"/>
      <c r="D14803" s="27"/>
    </row>
    <row r="14804" spans="1:4" ht="15" x14ac:dyDescent="0.25">
      <c r="A14804" s="27"/>
      <c r="B14804"/>
      <c r="C14804" s="27"/>
      <c r="D14804" s="27"/>
    </row>
    <row r="14805" spans="1:4" ht="15" x14ac:dyDescent="0.25">
      <c r="A14805" s="27"/>
      <c r="B14805"/>
      <c r="C14805" s="27"/>
      <c r="D14805" s="27"/>
    </row>
    <row r="14806" spans="1:4" ht="15" x14ac:dyDescent="0.25">
      <c r="A14806" s="27"/>
      <c r="B14806"/>
      <c r="C14806" s="27"/>
      <c r="D14806" s="27"/>
    </row>
    <row r="14807" spans="1:4" ht="15" x14ac:dyDescent="0.25">
      <c r="A14807" s="27"/>
      <c r="B14807"/>
      <c r="C14807" s="27"/>
      <c r="D14807" s="27"/>
    </row>
    <row r="14808" spans="1:4" ht="15" x14ac:dyDescent="0.25">
      <c r="A14808" s="27"/>
      <c r="B14808"/>
      <c r="C14808" s="27"/>
      <c r="D14808" s="27"/>
    </row>
    <row r="14809" spans="1:4" ht="15" x14ac:dyDescent="0.25">
      <c r="A14809" s="27"/>
      <c r="B14809"/>
      <c r="C14809" s="27"/>
      <c r="D14809" s="27"/>
    </row>
    <row r="14810" spans="1:4" ht="15" x14ac:dyDescent="0.25">
      <c r="A14810" s="27"/>
      <c r="B14810"/>
      <c r="C14810" s="27"/>
      <c r="D14810" s="27"/>
    </row>
    <row r="14811" spans="1:4" ht="15" x14ac:dyDescent="0.25">
      <c r="A14811" s="27"/>
      <c r="B14811"/>
      <c r="C14811" s="27"/>
      <c r="D14811" s="27"/>
    </row>
    <row r="14812" spans="1:4" ht="15" x14ac:dyDescent="0.25">
      <c r="A14812" s="27"/>
      <c r="B14812"/>
      <c r="C14812" s="27"/>
      <c r="D14812" s="27"/>
    </row>
    <row r="14813" spans="1:4" ht="15" x14ac:dyDescent="0.25">
      <c r="A14813" s="27"/>
      <c r="B14813"/>
      <c r="C14813" s="27"/>
      <c r="D14813" s="27"/>
    </row>
    <row r="14814" spans="1:4" ht="15" x14ac:dyDescent="0.25">
      <c r="A14814" s="27"/>
      <c r="B14814"/>
      <c r="C14814" s="27"/>
      <c r="D14814" s="27"/>
    </row>
    <row r="14815" spans="1:4" ht="15" x14ac:dyDescent="0.25">
      <c r="A14815" s="27"/>
      <c r="B14815"/>
      <c r="C14815" s="27"/>
      <c r="D14815" s="27"/>
    </row>
    <row r="14816" spans="1:4" ht="15" x14ac:dyDescent="0.25">
      <c r="A14816" s="27"/>
      <c r="B14816"/>
      <c r="C14816" s="27"/>
      <c r="D14816" s="27"/>
    </row>
    <row r="14817" spans="1:4" ht="15" x14ac:dyDescent="0.25">
      <c r="A14817" s="27"/>
      <c r="B14817"/>
      <c r="C14817" s="27"/>
      <c r="D14817" s="27"/>
    </row>
    <row r="14818" spans="1:4" ht="15" x14ac:dyDescent="0.25">
      <c r="A14818" s="27"/>
      <c r="B14818"/>
      <c r="C14818" s="27"/>
      <c r="D14818" s="27"/>
    </row>
    <row r="14819" spans="1:4" ht="15" x14ac:dyDescent="0.25">
      <c r="A14819" s="27"/>
      <c r="B14819"/>
      <c r="C14819" s="27"/>
      <c r="D14819" s="27"/>
    </row>
    <row r="14820" spans="1:4" ht="15" x14ac:dyDescent="0.25">
      <c r="A14820" s="27"/>
      <c r="B14820"/>
      <c r="C14820" s="27"/>
      <c r="D14820" s="27"/>
    </row>
    <row r="14821" spans="1:4" ht="15" x14ac:dyDescent="0.25">
      <c r="A14821" s="27"/>
      <c r="B14821"/>
      <c r="C14821" s="27"/>
      <c r="D14821" s="27"/>
    </row>
    <row r="14822" spans="1:4" ht="15" x14ac:dyDescent="0.25">
      <c r="A14822" s="27"/>
      <c r="B14822"/>
      <c r="C14822" s="27"/>
      <c r="D14822" s="27"/>
    </row>
    <row r="14823" spans="1:4" ht="15" x14ac:dyDescent="0.25">
      <c r="A14823" s="27"/>
      <c r="B14823"/>
      <c r="C14823" s="27"/>
      <c r="D14823" s="27"/>
    </row>
    <row r="14824" spans="1:4" ht="15" x14ac:dyDescent="0.25">
      <c r="A14824" s="27"/>
      <c r="B14824"/>
      <c r="C14824" s="27"/>
      <c r="D14824" s="27"/>
    </row>
    <row r="14825" spans="1:4" ht="15" x14ac:dyDescent="0.25">
      <c r="A14825" s="27"/>
      <c r="B14825"/>
      <c r="C14825" s="27"/>
      <c r="D14825" s="272"/>
    </row>
    <row r="14826" spans="1:4" ht="15" x14ac:dyDescent="0.25">
      <c r="A14826" s="27"/>
      <c r="B14826"/>
      <c r="C14826" s="27"/>
      <c r="D14826" s="27"/>
    </row>
    <row r="14827" spans="1:4" ht="15" x14ac:dyDescent="0.25">
      <c r="A14827" s="27"/>
      <c r="B14827"/>
      <c r="C14827" s="27"/>
      <c r="D14827" s="27"/>
    </row>
    <row r="14828" spans="1:4" ht="15" x14ac:dyDescent="0.25">
      <c r="A14828" s="27"/>
      <c r="B14828"/>
      <c r="C14828" s="27"/>
      <c r="D14828" s="27"/>
    </row>
    <row r="14829" spans="1:4" ht="15" x14ac:dyDescent="0.25">
      <c r="A14829" s="27"/>
      <c r="B14829"/>
      <c r="C14829" s="27"/>
      <c r="D14829" s="272"/>
    </row>
    <row r="14830" spans="1:4" ht="15" x14ac:dyDescent="0.25">
      <c r="A14830" s="27"/>
      <c r="B14830"/>
      <c r="C14830" s="27"/>
      <c r="D14830" s="27"/>
    </row>
    <row r="14831" spans="1:4" ht="15" x14ac:dyDescent="0.25">
      <c r="A14831" s="27"/>
      <c r="B14831"/>
      <c r="C14831" s="27"/>
      <c r="D14831" s="27"/>
    </row>
    <row r="14832" spans="1:4" ht="15" x14ac:dyDescent="0.25">
      <c r="A14832" s="27"/>
      <c r="B14832"/>
      <c r="C14832" s="27"/>
      <c r="D14832" s="27"/>
    </row>
    <row r="14833" spans="1:4" ht="15" x14ac:dyDescent="0.25">
      <c r="A14833" s="27"/>
      <c r="B14833"/>
      <c r="C14833" s="27"/>
      <c r="D14833" s="27"/>
    </row>
    <row r="14834" spans="1:4" ht="15" x14ac:dyDescent="0.25">
      <c r="A14834" s="27"/>
      <c r="B14834"/>
      <c r="C14834" s="27"/>
      <c r="D14834" s="27"/>
    </row>
    <row r="14835" spans="1:4" ht="15" x14ac:dyDescent="0.25">
      <c r="A14835" s="27"/>
      <c r="B14835"/>
      <c r="C14835" s="27"/>
      <c r="D14835" s="27"/>
    </row>
    <row r="14836" spans="1:4" ht="15" x14ac:dyDescent="0.25">
      <c r="A14836" s="27"/>
      <c r="B14836"/>
      <c r="C14836" s="27"/>
      <c r="D14836" s="27"/>
    </row>
    <row r="14837" spans="1:4" ht="15" x14ac:dyDescent="0.25">
      <c r="A14837" s="27"/>
      <c r="B14837"/>
      <c r="C14837" s="27"/>
      <c r="D14837" s="27"/>
    </row>
    <row r="14838" spans="1:4" ht="15" x14ac:dyDescent="0.25">
      <c r="A14838" s="27"/>
      <c r="B14838"/>
      <c r="C14838" s="27"/>
      <c r="D14838" s="27"/>
    </row>
    <row r="14839" spans="1:4" ht="15" x14ac:dyDescent="0.25">
      <c r="A14839" s="27"/>
      <c r="B14839"/>
      <c r="C14839" s="27"/>
      <c r="D14839" s="27"/>
    </row>
    <row r="14840" spans="1:4" ht="15" x14ac:dyDescent="0.25">
      <c r="A14840" s="27"/>
      <c r="B14840"/>
      <c r="C14840" s="27"/>
      <c r="D14840" s="27"/>
    </row>
    <row r="14841" spans="1:4" ht="15" x14ac:dyDescent="0.25">
      <c r="A14841" s="27"/>
      <c r="B14841"/>
      <c r="C14841" s="27"/>
      <c r="D14841" s="27"/>
    </row>
    <row r="14842" spans="1:4" ht="15" x14ac:dyDescent="0.25">
      <c r="A14842" s="27"/>
      <c r="B14842"/>
      <c r="C14842" s="27"/>
      <c r="D14842" s="27"/>
    </row>
    <row r="14843" spans="1:4" ht="15" x14ac:dyDescent="0.25">
      <c r="A14843" s="27"/>
      <c r="B14843"/>
      <c r="C14843" s="27"/>
      <c r="D14843" s="27"/>
    </row>
    <row r="14844" spans="1:4" ht="15" x14ac:dyDescent="0.25">
      <c r="A14844" s="27"/>
      <c r="B14844"/>
      <c r="C14844" s="27"/>
      <c r="D14844" s="27"/>
    </row>
    <row r="14845" spans="1:4" ht="15" x14ac:dyDescent="0.25">
      <c r="A14845" s="27"/>
      <c r="B14845"/>
      <c r="C14845" s="27"/>
      <c r="D14845" s="27"/>
    </row>
    <row r="14846" spans="1:4" ht="15" x14ac:dyDescent="0.25">
      <c r="A14846" s="27"/>
      <c r="B14846"/>
      <c r="C14846" s="27"/>
      <c r="D14846" s="27"/>
    </row>
    <row r="14847" spans="1:4" ht="15" x14ac:dyDescent="0.25">
      <c r="A14847" s="27"/>
      <c r="B14847"/>
      <c r="C14847" s="27"/>
      <c r="D14847" s="27"/>
    </row>
    <row r="14848" spans="1:4" ht="15" x14ac:dyDescent="0.25">
      <c r="A14848" s="27"/>
      <c r="B14848"/>
      <c r="C14848" s="27"/>
      <c r="D14848" s="27"/>
    </row>
    <row r="14849" spans="1:4" ht="15" x14ac:dyDescent="0.25">
      <c r="A14849" s="27"/>
      <c r="B14849"/>
      <c r="C14849" s="27"/>
      <c r="D14849" s="27"/>
    </row>
    <row r="14850" spans="1:4" ht="15" x14ac:dyDescent="0.25">
      <c r="A14850" s="27"/>
      <c r="B14850"/>
      <c r="C14850" s="27"/>
      <c r="D14850" s="27"/>
    </row>
    <row r="14851" spans="1:4" ht="15" x14ac:dyDescent="0.25">
      <c r="A14851" s="27"/>
      <c r="B14851"/>
      <c r="C14851" s="27"/>
      <c r="D14851" s="27"/>
    </row>
    <row r="14852" spans="1:4" ht="15" x14ac:dyDescent="0.25">
      <c r="A14852" s="27"/>
      <c r="B14852"/>
      <c r="C14852" s="27"/>
      <c r="D14852" s="27"/>
    </row>
    <row r="14853" spans="1:4" ht="15" x14ac:dyDescent="0.25">
      <c r="A14853" s="27"/>
      <c r="B14853"/>
      <c r="C14853" s="27"/>
      <c r="D14853" s="27"/>
    </row>
    <row r="14854" spans="1:4" ht="15" x14ac:dyDescent="0.25">
      <c r="A14854" s="27"/>
      <c r="B14854"/>
      <c r="C14854" s="27"/>
      <c r="D14854" s="27"/>
    </row>
    <row r="14855" spans="1:4" ht="15" x14ac:dyDescent="0.25">
      <c r="A14855" s="27"/>
      <c r="B14855"/>
      <c r="C14855" s="27"/>
      <c r="D14855" s="27"/>
    </row>
    <row r="14856" spans="1:4" ht="15" x14ac:dyDescent="0.25">
      <c r="A14856" s="27"/>
      <c r="B14856"/>
      <c r="C14856" s="27"/>
      <c r="D14856" s="27"/>
    </row>
    <row r="14857" spans="1:4" ht="15" x14ac:dyDescent="0.25">
      <c r="A14857" s="27"/>
      <c r="B14857"/>
      <c r="C14857" s="27"/>
      <c r="D14857" s="27"/>
    </row>
    <row r="14858" spans="1:4" ht="15" x14ac:dyDescent="0.25">
      <c r="A14858" s="27"/>
      <c r="B14858"/>
      <c r="C14858" s="27"/>
      <c r="D14858" s="27"/>
    </row>
    <row r="14859" spans="1:4" ht="15" x14ac:dyDescent="0.25">
      <c r="A14859" s="27"/>
      <c r="B14859"/>
      <c r="C14859" s="27"/>
      <c r="D14859" s="27"/>
    </row>
    <row r="14860" spans="1:4" ht="15" x14ac:dyDescent="0.25">
      <c r="A14860" s="27"/>
      <c r="B14860"/>
      <c r="C14860" s="27"/>
      <c r="D14860" s="27"/>
    </row>
    <row r="14861" spans="1:4" ht="15" x14ac:dyDescent="0.25">
      <c r="A14861" s="27"/>
      <c r="B14861"/>
      <c r="C14861" s="27"/>
      <c r="D14861" s="27"/>
    </row>
    <row r="14862" spans="1:4" ht="15" x14ac:dyDescent="0.25">
      <c r="A14862" s="27"/>
      <c r="B14862"/>
      <c r="C14862" s="27"/>
      <c r="D14862" s="27"/>
    </row>
    <row r="14863" spans="1:4" ht="15" x14ac:dyDescent="0.25">
      <c r="A14863" s="27"/>
      <c r="B14863"/>
      <c r="C14863" s="27"/>
      <c r="D14863" s="27"/>
    </row>
    <row r="14864" spans="1:4" ht="15" x14ac:dyDescent="0.25">
      <c r="A14864" s="27"/>
      <c r="B14864"/>
      <c r="C14864" s="27"/>
      <c r="D14864" s="27"/>
    </row>
    <row r="14865" spans="1:4" ht="15" x14ac:dyDescent="0.25">
      <c r="A14865" s="27"/>
      <c r="B14865"/>
      <c r="C14865" s="27"/>
      <c r="D14865" s="27"/>
    </row>
    <row r="14866" spans="1:4" ht="15" x14ac:dyDescent="0.25">
      <c r="A14866" s="27"/>
      <c r="B14866"/>
      <c r="C14866" s="27"/>
      <c r="D14866" s="27"/>
    </row>
    <row r="14867" spans="1:4" ht="15" x14ac:dyDescent="0.25">
      <c r="A14867" s="27"/>
      <c r="B14867"/>
      <c r="C14867" s="27"/>
      <c r="D14867" s="27"/>
    </row>
    <row r="14868" spans="1:4" ht="15" x14ac:dyDescent="0.25">
      <c r="A14868" s="27"/>
      <c r="B14868"/>
      <c r="C14868" s="27"/>
      <c r="D14868" s="27"/>
    </row>
    <row r="14869" spans="1:4" ht="15" x14ac:dyDescent="0.25">
      <c r="A14869" s="27"/>
      <c r="B14869"/>
      <c r="C14869" s="27"/>
      <c r="D14869" s="27"/>
    </row>
    <row r="14870" spans="1:4" ht="15" x14ac:dyDescent="0.25">
      <c r="A14870" s="27"/>
      <c r="B14870"/>
      <c r="C14870" s="27"/>
      <c r="D14870" s="27"/>
    </row>
    <row r="14871" spans="1:4" ht="15" x14ac:dyDescent="0.25">
      <c r="A14871" s="27"/>
      <c r="B14871"/>
      <c r="C14871" s="27"/>
      <c r="D14871" s="27"/>
    </row>
    <row r="14872" spans="1:4" ht="15" x14ac:dyDescent="0.25">
      <c r="A14872" s="27"/>
      <c r="B14872"/>
      <c r="C14872" s="27"/>
      <c r="D14872" s="27"/>
    </row>
    <row r="14873" spans="1:4" ht="15" x14ac:dyDescent="0.25">
      <c r="A14873" s="27"/>
      <c r="B14873"/>
      <c r="C14873" s="27"/>
      <c r="D14873" s="27"/>
    </row>
    <row r="14874" spans="1:4" ht="15" x14ac:dyDescent="0.25">
      <c r="A14874" s="27"/>
      <c r="B14874"/>
      <c r="C14874" s="27"/>
      <c r="D14874" s="27"/>
    </row>
    <row r="14875" spans="1:4" ht="15" x14ac:dyDescent="0.25">
      <c r="A14875" s="27"/>
      <c r="B14875"/>
      <c r="C14875" s="27"/>
      <c r="D14875" s="27"/>
    </row>
    <row r="14876" spans="1:4" ht="15" x14ac:dyDescent="0.25">
      <c r="A14876" s="27"/>
      <c r="B14876"/>
      <c r="C14876" s="27"/>
      <c r="D14876" s="27"/>
    </row>
    <row r="14877" spans="1:4" ht="15" x14ac:dyDescent="0.25">
      <c r="A14877" s="27"/>
      <c r="B14877"/>
      <c r="C14877" s="27"/>
      <c r="D14877" s="27"/>
    </row>
    <row r="14878" spans="1:4" ht="15" x14ac:dyDescent="0.25">
      <c r="A14878" s="27"/>
      <c r="B14878"/>
      <c r="C14878" s="27"/>
      <c r="D14878" s="27"/>
    </row>
    <row r="14879" spans="1:4" ht="15" x14ac:dyDescent="0.25">
      <c r="A14879" s="27"/>
      <c r="B14879"/>
      <c r="C14879" s="27"/>
      <c r="D14879" s="27"/>
    </row>
    <row r="14880" spans="1:4" ht="15" x14ac:dyDescent="0.25">
      <c r="A14880" s="27"/>
      <c r="B14880"/>
      <c r="C14880" s="27"/>
      <c r="D14880" s="27"/>
    </row>
    <row r="14881" spans="1:4" ht="15" x14ac:dyDescent="0.25">
      <c r="A14881" s="27"/>
      <c r="B14881"/>
      <c r="C14881" s="27"/>
      <c r="D14881" s="27"/>
    </row>
    <row r="14882" spans="1:4" ht="15" x14ac:dyDescent="0.25">
      <c r="A14882" s="27"/>
      <c r="B14882"/>
      <c r="C14882" s="27"/>
      <c r="D14882" s="27"/>
    </row>
    <row r="14883" spans="1:4" ht="15" x14ac:dyDescent="0.25">
      <c r="A14883" s="27"/>
      <c r="B14883"/>
      <c r="C14883" s="27"/>
      <c r="D14883" s="27"/>
    </row>
    <row r="14884" spans="1:4" ht="15" x14ac:dyDescent="0.25">
      <c r="A14884" s="27"/>
      <c r="B14884"/>
      <c r="C14884" s="27"/>
      <c r="D14884" s="27"/>
    </row>
    <row r="14885" spans="1:4" ht="15" x14ac:dyDescent="0.25">
      <c r="A14885" s="27"/>
      <c r="B14885"/>
      <c r="C14885" s="27"/>
      <c r="D14885" s="27"/>
    </row>
    <row r="14886" spans="1:4" ht="15" x14ac:dyDescent="0.25">
      <c r="A14886" s="27"/>
      <c r="B14886"/>
      <c r="C14886" s="27"/>
      <c r="D14886" s="27"/>
    </row>
    <row r="14887" spans="1:4" ht="15" x14ac:dyDescent="0.25">
      <c r="A14887" s="27"/>
      <c r="B14887"/>
      <c r="C14887" s="27"/>
      <c r="D14887" s="27"/>
    </row>
    <row r="14888" spans="1:4" ht="15" x14ac:dyDescent="0.25">
      <c r="A14888" s="27"/>
      <c r="B14888"/>
      <c r="C14888" s="27"/>
      <c r="D14888" s="27"/>
    </row>
    <row r="14889" spans="1:4" ht="15" x14ac:dyDescent="0.25">
      <c r="A14889" s="27"/>
      <c r="B14889"/>
      <c r="C14889" s="27"/>
      <c r="D14889" s="27"/>
    </row>
    <row r="14890" spans="1:4" ht="15" x14ac:dyDescent="0.25">
      <c r="A14890" s="27"/>
      <c r="B14890"/>
      <c r="C14890" s="27"/>
      <c r="D14890" s="27"/>
    </row>
    <row r="14891" spans="1:4" ht="15" x14ac:dyDescent="0.25">
      <c r="A14891" s="27"/>
      <c r="B14891"/>
      <c r="C14891" s="27"/>
      <c r="D14891" s="27"/>
    </row>
    <row r="14892" spans="1:4" ht="15" x14ac:dyDescent="0.25">
      <c r="A14892" s="27"/>
      <c r="B14892"/>
      <c r="C14892" s="27"/>
      <c r="D14892" s="27"/>
    </row>
    <row r="14893" spans="1:4" ht="15" x14ac:dyDescent="0.25">
      <c r="A14893" s="27"/>
      <c r="B14893"/>
      <c r="C14893" s="27"/>
      <c r="D14893" s="27"/>
    </row>
    <row r="14894" spans="1:4" ht="15" x14ac:dyDescent="0.25">
      <c r="A14894" s="27"/>
      <c r="B14894"/>
      <c r="C14894" s="27"/>
      <c r="D14894" s="27"/>
    </row>
    <row r="14895" spans="1:4" ht="15" x14ac:dyDescent="0.25">
      <c r="A14895" s="27"/>
      <c r="B14895"/>
      <c r="C14895" s="27"/>
      <c r="D14895" s="27"/>
    </row>
    <row r="14896" spans="1:4" ht="15" x14ac:dyDescent="0.25">
      <c r="A14896" s="27"/>
      <c r="B14896"/>
      <c r="C14896" s="27"/>
      <c r="D14896" s="27"/>
    </row>
    <row r="14897" spans="1:4" ht="15" x14ac:dyDescent="0.25">
      <c r="A14897" s="27"/>
      <c r="B14897"/>
      <c r="C14897" s="27"/>
      <c r="D14897" s="27"/>
    </row>
    <row r="14898" spans="1:4" ht="15" x14ac:dyDescent="0.25">
      <c r="A14898" s="27"/>
      <c r="B14898"/>
      <c r="C14898" s="27"/>
      <c r="D14898" s="27"/>
    </row>
    <row r="14899" spans="1:4" ht="15" x14ac:dyDescent="0.25">
      <c r="A14899" s="27"/>
      <c r="B14899"/>
      <c r="C14899" s="27"/>
      <c r="D14899" s="27"/>
    </row>
    <row r="14900" spans="1:4" ht="15" x14ac:dyDescent="0.25">
      <c r="A14900" s="27"/>
      <c r="B14900"/>
      <c r="C14900" s="27"/>
      <c r="D14900" s="27"/>
    </row>
    <row r="14901" spans="1:4" ht="15" x14ac:dyDescent="0.25">
      <c r="A14901" s="27"/>
      <c r="B14901"/>
      <c r="C14901" s="27"/>
      <c r="D14901" s="27"/>
    </row>
    <row r="14902" spans="1:4" ht="15" x14ac:dyDescent="0.25">
      <c r="A14902" s="27"/>
      <c r="B14902"/>
      <c r="C14902" s="27"/>
      <c r="D14902" s="27"/>
    </row>
    <row r="14903" spans="1:4" ht="15" x14ac:dyDescent="0.25">
      <c r="A14903" s="27"/>
      <c r="B14903"/>
      <c r="C14903" s="27"/>
      <c r="D14903" s="27"/>
    </row>
    <row r="14904" spans="1:4" ht="15" x14ac:dyDescent="0.25">
      <c r="A14904" s="27"/>
      <c r="B14904"/>
      <c r="C14904" s="27"/>
      <c r="D14904" s="27"/>
    </row>
    <row r="14905" spans="1:4" ht="15" x14ac:dyDescent="0.25">
      <c r="A14905" s="27"/>
      <c r="B14905"/>
      <c r="C14905" s="27"/>
      <c r="D14905" s="27"/>
    </row>
    <row r="14906" spans="1:4" ht="15" x14ac:dyDescent="0.25">
      <c r="A14906" s="27"/>
      <c r="B14906"/>
      <c r="C14906" s="27"/>
      <c r="D14906" s="27"/>
    </row>
    <row r="14907" spans="1:4" ht="15" x14ac:dyDescent="0.25">
      <c r="A14907" s="27"/>
      <c r="B14907"/>
      <c r="C14907" s="27"/>
      <c r="D14907" s="27"/>
    </row>
    <row r="14908" spans="1:4" ht="15" x14ac:dyDescent="0.25">
      <c r="A14908" s="27"/>
      <c r="B14908"/>
      <c r="C14908" s="27"/>
      <c r="D14908" s="27"/>
    </row>
    <row r="14909" spans="1:4" ht="15" x14ac:dyDescent="0.25">
      <c r="A14909" s="27"/>
      <c r="B14909"/>
      <c r="C14909" s="27"/>
      <c r="D14909" s="27"/>
    </row>
    <row r="14910" spans="1:4" ht="15" x14ac:dyDescent="0.25">
      <c r="A14910" s="27"/>
      <c r="B14910"/>
      <c r="C14910" s="27"/>
      <c r="D14910" s="27"/>
    </row>
    <row r="14911" spans="1:4" ht="15" x14ac:dyDescent="0.25">
      <c r="A14911" s="27"/>
      <c r="B14911"/>
      <c r="C14911" s="27"/>
      <c r="D14911" s="27"/>
    </row>
    <row r="14912" spans="1:4" ht="15" x14ac:dyDescent="0.25">
      <c r="A14912" s="27"/>
      <c r="B14912"/>
      <c r="C14912" s="27"/>
      <c r="D14912" s="27"/>
    </row>
    <row r="14913" spans="1:4" ht="15" x14ac:dyDescent="0.25">
      <c r="A14913" s="27"/>
      <c r="B14913"/>
      <c r="C14913" s="27"/>
      <c r="D14913" s="27"/>
    </row>
    <row r="14914" spans="1:4" ht="15" x14ac:dyDescent="0.25">
      <c r="A14914" s="27"/>
      <c r="B14914"/>
      <c r="C14914" s="27"/>
      <c r="D14914" s="27"/>
    </row>
    <row r="14915" spans="1:4" ht="15" x14ac:dyDescent="0.25">
      <c r="A14915" s="27"/>
      <c r="B14915"/>
      <c r="C14915" s="27"/>
      <c r="D14915" s="272"/>
    </row>
    <row r="14916" spans="1:4" ht="15" x14ac:dyDescent="0.25">
      <c r="A14916" s="27"/>
      <c r="B14916"/>
      <c r="C14916" s="27"/>
      <c r="D14916" s="27"/>
    </row>
    <row r="14917" spans="1:4" ht="15" x14ac:dyDescent="0.25">
      <c r="A14917" s="27"/>
      <c r="B14917"/>
      <c r="C14917" s="27"/>
      <c r="D14917" s="27"/>
    </row>
    <row r="14918" spans="1:4" ht="15" x14ac:dyDescent="0.25">
      <c r="A14918" s="27"/>
      <c r="B14918"/>
      <c r="C14918" s="27"/>
      <c r="D14918" s="27"/>
    </row>
    <row r="14919" spans="1:4" ht="15" x14ac:dyDescent="0.25">
      <c r="A14919" s="27"/>
      <c r="B14919"/>
      <c r="C14919" s="27"/>
      <c r="D14919" s="27"/>
    </row>
    <row r="14920" spans="1:4" ht="15" x14ac:dyDescent="0.25">
      <c r="A14920" s="27"/>
      <c r="B14920"/>
      <c r="C14920" s="27"/>
      <c r="D14920" s="27"/>
    </row>
    <row r="14921" spans="1:4" ht="15" x14ac:dyDescent="0.25">
      <c r="A14921" s="27"/>
      <c r="B14921"/>
      <c r="C14921" s="27"/>
      <c r="D14921" s="27"/>
    </row>
    <row r="14922" spans="1:4" ht="15" x14ac:dyDescent="0.25">
      <c r="A14922" s="27"/>
      <c r="B14922"/>
      <c r="C14922" s="27"/>
      <c r="D14922" s="27"/>
    </row>
    <row r="14923" spans="1:4" ht="15" x14ac:dyDescent="0.25">
      <c r="A14923" s="27"/>
      <c r="B14923"/>
      <c r="C14923" s="27"/>
      <c r="D14923" s="27"/>
    </row>
    <row r="14924" spans="1:4" ht="15" x14ac:dyDescent="0.25">
      <c r="A14924" s="27"/>
      <c r="B14924"/>
      <c r="C14924" s="27"/>
      <c r="D14924" s="27"/>
    </row>
    <row r="14925" spans="1:4" ht="15" x14ac:dyDescent="0.25">
      <c r="A14925" s="27"/>
      <c r="B14925"/>
      <c r="C14925" s="27"/>
      <c r="D14925" s="27"/>
    </row>
    <row r="14926" spans="1:4" ht="15" x14ac:dyDescent="0.25">
      <c r="A14926" s="27"/>
      <c r="B14926"/>
      <c r="C14926" s="27"/>
      <c r="D14926" s="27"/>
    </row>
    <row r="14927" spans="1:4" ht="15" x14ac:dyDescent="0.25">
      <c r="A14927" s="27"/>
      <c r="B14927"/>
      <c r="C14927" s="27"/>
      <c r="D14927" s="27"/>
    </row>
    <row r="14928" spans="1:4" ht="15" x14ac:dyDescent="0.25">
      <c r="A14928" s="27"/>
      <c r="B14928"/>
      <c r="C14928" s="27"/>
      <c r="D14928" s="272"/>
    </row>
    <row r="14929" spans="1:4" ht="15" x14ac:dyDescent="0.25">
      <c r="A14929" s="27"/>
      <c r="B14929"/>
      <c r="C14929" s="27"/>
      <c r="D14929" s="27"/>
    </row>
    <row r="14930" spans="1:4" ht="15" x14ac:dyDescent="0.25">
      <c r="A14930" s="27"/>
      <c r="B14930"/>
      <c r="C14930" s="27"/>
      <c r="D14930" s="27"/>
    </row>
    <row r="14931" spans="1:4" ht="15" x14ac:dyDescent="0.25">
      <c r="A14931" s="27"/>
      <c r="B14931"/>
      <c r="C14931" s="27"/>
      <c r="D14931" s="272"/>
    </row>
    <row r="14932" spans="1:4" ht="15" x14ac:dyDescent="0.25">
      <c r="A14932" s="27"/>
      <c r="B14932"/>
      <c r="C14932" s="27"/>
      <c r="D14932" s="272"/>
    </row>
    <row r="14933" spans="1:4" ht="15" x14ac:dyDescent="0.25">
      <c r="A14933" s="27"/>
      <c r="B14933"/>
      <c r="C14933" s="27"/>
      <c r="D14933" s="272"/>
    </row>
    <row r="14934" spans="1:4" ht="15" x14ac:dyDescent="0.25">
      <c r="A14934" s="27"/>
      <c r="B14934"/>
      <c r="C14934" s="27"/>
      <c r="D14934" s="272"/>
    </row>
    <row r="14935" spans="1:4" ht="15" x14ac:dyDescent="0.25">
      <c r="A14935" s="27"/>
      <c r="B14935"/>
      <c r="C14935" s="27"/>
      <c r="D14935" s="27"/>
    </row>
    <row r="14936" spans="1:4" ht="15" x14ac:dyDescent="0.25">
      <c r="A14936" s="27"/>
      <c r="B14936"/>
      <c r="C14936" s="27"/>
      <c r="D14936" s="27"/>
    </row>
    <row r="14937" spans="1:4" ht="15" x14ac:dyDescent="0.25">
      <c r="A14937" s="27"/>
      <c r="B14937"/>
      <c r="C14937" s="27"/>
      <c r="D14937" s="27"/>
    </row>
    <row r="14938" spans="1:4" ht="15" x14ac:dyDescent="0.25">
      <c r="A14938" s="27"/>
      <c r="B14938"/>
      <c r="C14938" s="27"/>
      <c r="D14938" s="27"/>
    </row>
    <row r="14939" spans="1:4" ht="15" x14ac:dyDescent="0.25">
      <c r="A14939" s="27"/>
      <c r="B14939"/>
      <c r="C14939" s="27"/>
      <c r="D14939" s="272"/>
    </row>
    <row r="14940" spans="1:4" ht="15" x14ac:dyDescent="0.25">
      <c r="A14940" s="27"/>
      <c r="B14940"/>
      <c r="C14940" s="27"/>
      <c r="D14940" s="27"/>
    </row>
    <row r="14941" spans="1:4" ht="15" x14ac:dyDescent="0.25">
      <c r="A14941" s="27"/>
      <c r="B14941"/>
      <c r="C14941" s="27"/>
      <c r="D14941" s="27"/>
    </row>
    <row r="14942" spans="1:4" ht="15" x14ac:dyDescent="0.25">
      <c r="A14942" s="27"/>
      <c r="B14942"/>
      <c r="C14942" s="27"/>
      <c r="D14942" s="27"/>
    </row>
    <row r="14943" spans="1:4" ht="15" x14ac:dyDescent="0.25">
      <c r="A14943" s="27"/>
      <c r="B14943"/>
      <c r="C14943" s="27"/>
      <c r="D14943" s="27"/>
    </row>
    <row r="14944" spans="1:4" ht="15" x14ac:dyDescent="0.25">
      <c r="A14944" s="27"/>
      <c r="B14944"/>
      <c r="C14944" s="27"/>
      <c r="D14944" s="27"/>
    </row>
    <row r="14945" spans="1:4" ht="15" x14ac:dyDescent="0.25">
      <c r="A14945" s="27"/>
      <c r="B14945"/>
      <c r="C14945" s="27"/>
      <c r="D14945" s="27"/>
    </row>
    <row r="14946" spans="1:4" ht="15" x14ac:dyDescent="0.25">
      <c r="A14946" s="27"/>
      <c r="B14946"/>
      <c r="C14946" s="27"/>
      <c r="D14946" s="27"/>
    </row>
    <row r="14947" spans="1:4" ht="15" x14ac:dyDescent="0.25">
      <c r="A14947" s="27"/>
      <c r="B14947"/>
      <c r="C14947" s="27"/>
      <c r="D14947" s="27"/>
    </row>
    <row r="14948" spans="1:4" ht="15" x14ac:dyDescent="0.25">
      <c r="A14948" s="27"/>
      <c r="B14948"/>
      <c r="C14948" s="27"/>
      <c r="D14948" s="27"/>
    </row>
    <row r="14949" spans="1:4" ht="15" x14ac:dyDescent="0.25">
      <c r="A14949" s="27"/>
      <c r="B14949"/>
      <c r="C14949" s="27"/>
      <c r="D14949" s="27"/>
    </row>
    <row r="14950" spans="1:4" ht="15" x14ac:dyDescent="0.25">
      <c r="A14950" s="27"/>
      <c r="B14950"/>
      <c r="C14950" s="27"/>
      <c r="D14950" s="27"/>
    </row>
    <row r="14951" spans="1:4" ht="15" x14ac:dyDescent="0.25">
      <c r="A14951" s="27"/>
      <c r="B14951"/>
      <c r="C14951" s="27"/>
      <c r="D14951" s="27"/>
    </row>
    <row r="14952" spans="1:4" ht="15" x14ac:dyDescent="0.25">
      <c r="A14952" s="27"/>
      <c r="B14952"/>
      <c r="C14952" s="27"/>
      <c r="D14952" s="27"/>
    </row>
    <row r="14953" spans="1:4" ht="15" x14ac:dyDescent="0.25">
      <c r="A14953" s="27"/>
      <c r="B14953"/>
      <c r="C14953" s="27"/>
      <c r="D14953" s="27"/>
    </row>
    <row r="14954" spans="1:4" ht="15" x14ac:dyDescent="0.25">
      <c r="A14954" s="27"/>
      <c r="B14954"/>
      <c r="C14954" s="27"/>
      <c r="D14954" s="27"/>
    </row>
    <row r="14955" spans="1:4" ht="15" x14ac:dyDescent="0.25">
      <c r="A14955" s="27"/>
      <c r="B14955"/>
      <c r="C14955" s="27"/>
      <c r="D14955" s="27"/>
    </row>
    <row r="14956" spans="1:4" ht="15" x14ac:dyDescent="0.25">
      <c r="A14956" s="27"/>
      <c r="B14956"/>
      <c r="C14956" s="27"/>
      <c r="D14956" s="27"/>
    </row>
    <row r="14957" spans="1:4" ht="15" x14ac:dyDescent="0.25">
      <c r="A14957" s="27"/>
      <c r="B14957"/>
      <c r="C14957" s="27"/>
      <c r="D14957" s="27"/>
    </row>
    <row r="14958" spans="1:4" ht="15" x14ac:dyDescent="0.25">
      <c r="A14958" s="27"/>
      <c r="B14958"/>
      <c r="C14958" s="27"/>
      <c r="D14958" s="27"/>
    </row>
    <row r="14959" spans="1:4" ht="15" x14ac:dyDescent="0.25">
      <c r="A14959" s="27"/>
      <c r="B14959"/>
      <c r="C14959" s="27"/>
      <c r="D14959" s="27"/>
    </row>
    <row r="14960" spans="1:4" ht="15" x14ac:dyDescent="0.25">
      <c r="A14960" s="27"/>
      <c r="B14960"/>
      <c r="C14960" s="27"/>
      <c r="D14960" s="27"/>
    </row>
    <row r="14961" spans="1:4" ht="15" x14ac:dyDescent="0.25">
      <c r="A14961" s="27"/>
      <c r="B14961"/>
      <c r="C14961" s="27"/>
      <c r="D14961" s="27"/>
    </row>
    <row r="14962" spans="1:4" ht="15" x14ac:dyDescent="0.25">
      <c r="A14962" s="27"/>
      <c r="B14962"/>
      <c r="C14962" s="27"/>
      <c r="D14962" s="27"/>
    </row>
    <row r="14963" spans="1:4" ht="15" x14ac:dyDescent="0.25">
      <c r="A14963" s="27"/>
      <c r="B14963"/>
      <c r="C14963" s="27"/>
      <c r="D14963" s="27"/>
    </row>
    <row r="14964" spans="1:4" ht="15" x14ac:dyDescent="0.25">
      <c r="A14964" s="27"/>
      <c r="B14964"/>
      <c r="C14964" s="27"/>
      <c r="D14964" s="27"/>
    </row>
    <row r="14965" spans="1:4" ht="15" x14ac:dyDescent="0.25">
      <c r="A14965" s="27"/>
      <c r="B14965"/>
      <c r="C14965" s="27"/>
      <c r="D14965" s="27"/>
    </row>
    <row r="14966" spans="1:4" ht="15" x14ac:dyDescent="0.25">
      <c r="A14966" s="27"/>
      <c r="B14966"/>
      <c r="C14966" s="27"/>
      <c r="D14966" s="27"/>
    </row>
    <row r="14967" spans="1:4" ht="15" x14ac:dyDescent="0.25">
      <c r="A14967" s="27"/>
      <c r="B14967"/>
      <c r="C14967" s="27"/>
      <c r="D14967" s="27"/>
    </row>
    <row r="14968" spans="1:4" ht="15" x14ac:dyDescent="0.25">
      <c r="A14968" s="27"/>
      <c r="B14968"/>
      <c r="C14968" s="27"/>
      <c r="D14968" s="27"/>
    </row>
    <row r="14969" spans="1:4" ht="15" x14ac:dyDescent="0.25">
      <c r="A14969" s="27"/>
      <c r="B14969"/>
      <c r="C14969" s="27"/>
      <c r="D14969" s="27"/>
    </row>
    <row r="14970" spans="1:4" ht="15" x14ac:dyDescent="0.25">
      <c r="A14970" s="27"/>
      <c r="B14970"/>
      <c r="C14970" s="27"/>
      <c r="D14970" s="27"/>
    </row>
    <row r="14971" spans="1:4" ht="15" x14ac:dyDescent="0.25">
      <c r="A14971" s="27"/>
      <c r="B14971"/>
      <c r="C14971" s="27"/>
      <c r="D14971" s="27"/>
    </row>
    <row r="14972" spans="1:4" ht="15" x14ac:dyDescent="0.25">
      <c r="A14972" s="27"/>
      <c r="B14972"/>
      <c r="C14972" s="27"/>
      <c r="D14972" s="27"/>
    </row>
    <row r="14973" spans="1:4" ht="15" x14ac:dyDescent="0.25">
      <c r="A14973" s="27"/>
      <c r="B14973"/>
      <c r="C14973" s="27"/>
      <c r="D14973" s="27"/>
    </row>
    <row r="14974" spans="1:4" ht="15" x14ac:dyDescent="0.25">
      <c r="A14974" s="27"/>
      <c r="B14974"/>
      <c r="C14974" s="27"/>
      <c r="D14974" s="27"/>
    </row>
    <row r="14975" spans="1:4" ht="15" x14ac:dyDescent="0.25">
      <c r="A14975" s="27"/>
      <c r="B14975"/>
      <c r="C14975" s="27"/>
      <c r="D14975" s="27"/>
    </row>
    <row r="14976" spans="1:4" ht="15" x14ac:dyDescent="0.25">
      <c r="A14976" s="27"/>
      <c r="B14976"/>
      <c r="C14976" s="27"/>
      <c r="D14976" s="27"/>
    </row>
    <row r="14977" spans="1:4" ht="15" x14ac:dyDescent="0.25">
      <c r="A14977" s="27"/>
      <c r="B14977"/>
      <c r="C14977" s="27"/>
      <c r="D14977" s="27"/>
    </row>
    <row r="14978" spans="1:4" ht="15" x14ac:dyDescent="0.25">
      <c r="A14978" s="27"/>
      <c r="B14978"/>
      <c r="C14978" s="27"/>
      <c r="D14978" s="27"/>
    </row>
    <row r="14979" spans="1:4" ht="15" x14ac:dyDescent="0.25">
      <c r="A14979" s="27"/>
      <c r="B14979"/>
      <c r="C14979" s="27"/>
      <c r="D14979" s="27"/>
    </row>
    <row r="14980" spans="1:4" ht="15" x14ac:dyDescent="0.25">
      <c r="A14980" s="27"/>
      <c r="B14980"/>
      <c r="C14980" s="27"/>
      <c r="D14980" s="27"/>
    </row>
    <row r="14981" spans="1:4" ht="15" x14ac:dyDescent="0.25">
      <c r="A14981" s="27"/>
      <c r="B14981"/>
      <c r="C14981" s="27"/>
      <c r="D14981" s="27"/>
    </row>
    <row r="14982" spans="1:4" ht="15" x14ac:dyDescent="0.25">
      <c r="A14982" s="27"/>
      <c r="B14982"/>
      <c r="C14982" s="27"/>
      <c r="D14982" s="27"/>
    </row>
    <row r="14983" spans="1:4" ht="15" x14ac:dyDescent="0.25">
      <c r="A14983" s="27"/>
      <c r="B14983"/>
      <c r="C14983" s="27"/>
      <c r="D14983" s="27"/>
    </row>
    <row r="14984" spans="1:4" ht="15" x14ac:dyDescent="0.25">
      <c r="A14984" s="27"/>
      <c r="B14984"/>
      <c r="C14984" s="27"/>
      <c r="D14984" s="272"/>
    </row>
    <row r="14985" spans="1:4" ht="15" x14ac:dyDescent="0.25">
      <c r="A14985" s="27"/>
      <c r="B14985"/>
      <c r="C14985" s="27"/>
      <c r="D14985" s="27"/>
    </row>
    <row r="14986" spans="1:4" ht="15" x14ac:dyDescent="0.25">
      <c r="A14986" s="27"/>
      <c r="B14986"/>
      <c r="C14986" s="27"/>
      <c r="D14986" s="27"/>
    </row>
    <row r="14987" spans="1:4" ht="15" x14ac:dyDescent="0.25">
      <c r="A14987" s="27"/>
      <c r="B14987"/>
      <c r="C14987" s="27"/>
      <c r="D14987" s="27"/>
    </row>
    <row r="14988" spans="1:4" ht="15" x14ac:dyDescent="0.25">
      <c r="A14988" s="27"/>
      <c r="B14988"/>
      <c r="C14988" s="27"/>
      <c r="D14988" s="27"/>
    </row>
    <row r="14989" spans="1:4" ht="15" x14ac:dyDescent="0.25">
      <c r="A14989" s="27"/>
      <c r="B14989"/>
      <c r="C14989" s="27"/>
      <c r="D14989" s="27"/>
    </row>
    <row r="14990" spans="1:4" ht="15" x14ac:dyDescent="0.25">
      <c r="A14990" s="27"/>
      <c r="B14990"/>
      <c r="C14990" s="27"/>
      <c r="D14990" s="27"/>
    </row>
    <row r="14991" spans="1:4" ht="15" x14ac:dyDescent="0.25">
      <c r="A14991" s="27"/>
      <c r="B14991"/>
      <c r="C14991" s="27"/>
      <c r="D14991" s="27"/>
    </row>
    <row r="14992" spans="1:4" ht="15" x14ac:dyDescent="0.25">
      <c r="A14992" s="27"/>
      <c r="B14992"/>
      <c r="C14992" s="27"/>
      <c r="D14992" s="27"/>
    </row>
    <row r="14993" spans="1:4" ht="15" x14ac:dyDescent="0.25">
      <c r="A14993" s="27"/>
      <c r="B14993"/>
      <c r="C14993" s="27"/>
      <c r="D14993" s="27"/>
    </row>
    <row r="14994" spans="1:4" ht="15" x14ac:dyDescent="0.25">
      <c r="A14994" s="27"/>
      <c r="B14994"/>
      <c r="C14994" s="27"/>
      <c r="D14994" s="27"/>
    </row>
    <row r="14995" spans="1:4" ht="15" x14ac:dyDescent="0.25">
      <c r="A14995" s="27"/>
      <c r="B14995"/>
      <c r="C14995" s="27"/>
      <c r="D14995" s="27"/>
    </row>
    <row r="14996" spans="1:4" ht="15" x14ac:dyDescent="0.25">
      <c r="A14996" s="27"/>
      <c r="B14996"/>
      <c r="C14996" s="27"/>
      <c r="D14996" s="27"/>
    </row>
    <row r="14997" spans="1:4" ht="15" x14ac:dyDescent="0.25">
      <c r="A14997" s="27"/>
      <c r="B14997"/>
      <c r="C14997" s="27"/>
      <c r="D14997" s="27"/>
    </row>
    <row r="14998" spans="1:4" ht="15" x14ac:dyDescent="0.25">
      <c r="A14998" s="27"/>
      <c r="B14998"/>
      <c r="C14998" s="27"/>
      <c r="D14998" s="27"/>
    </row>
    <row r="14999" spans="1:4" ht="15" x14ac:dyDescent="0.25">
      <c r="A14999" s="27"/>
      <c r="B14999"/>
      <c r="C14999" s="27"/>
      <c r="D14999" s="27"/>
    </row>
    <row r="15000" spans="1:4" ht="15" x14ac:dyDescent="0.25">
      <c r="A15000" s="27"/>
      <c r="B15000"/>
      <c r="C15000" s="27"/>
      <c r="D15000" s="27"/>
    </row>
    <row r="15001" spans="1:4" ht="15" x14ac:dyDescent="0.25">
      <c r="A15001" s="27"/>
      <c r="B15001"/>
      <c r="C15001" s="27"/>
      <c r="D15001" s="27"/>
    </row>
    <row r="15002" spans="1:4" ht="15" x14ac:dyDescent="0.25">
      <c r="A15002" s="27"/>
      <c r="B15002"/>
      <c r="C15002" s="27"/>
      <c r="D15002" s="27"/>
    </row>
    <row r="15003" spans="1:4" ht="15" x14ac:dyDescent="0.25">
      <c r="A15003" s="27"/>
      <c r="B15003"/>
      <c r="C15003" s="27"/>
      <c r="D15003" s="27"/>
    </row>
    <row r="15004" spans="1:4" ht="15" x14ac:dyDescent="0.25">
      <c r="A15004" s="27"/>
      <c r="B15004"/>
      <c r="C15004" s="27"/>
      <c r="D15004" s="27"/>
    </row>
    <row r="15005" spans="1:4" ht="15" x14ac:dyDescent="0.25">
      <c r="A15005" s="27"/>
      <c r="B15005"/>
      <c r="C15005" s="27"/>
      <c r="D15005" s="27"/>
    </row>
    <row r="15006" spans="1:4" ht="15" x14ac:dyDescent="0.25">
      <c r="A15006" s="27"/>
      <c r="B15006"/>
      <c r="C15006" s="27"/>
      <c r="D15006" s="27"/>
    </row>
    <row r="15007" spans="1:4" ht="15" x14ac:dyDescent="0.25">
      <c r="A15007" s="27"/>
      <c r="B15007"/>
      <c r="C15007" s="27"/>
      <c r="D15007" s="27"/>
    </row>
    <row r="15008" spans="1:4" ht="15" x14ac:dyDescent="0.25">
      <c r="A15008" s="27"/>
      <c r="B15008"/>
      <c r="C15008" s="27"/>
      <c r="D15008" s="27"/>
    </row>
    <row r="15009" spans="1:4" ht="15" x14ac:dyDescent="0.25">
      <c r="A15009" s="27"/>
      <c r="B15009"/>
      <c r="C15009" s="27"/>
      <c r="D15009" s="27"/>
    </row>
    <row r="15010" spans="1:4" ht="15" x14ac:dyDescent="0.25">
      <c r="A15010" s="27"/>
      <c r="B15010"/>
      <c r="C15010" s="27"/>
      <c r="D15010" s="27"/>
    </row>
    <row r="15011" spans="1:4" ht="15" x14ac:dyDescent="0.25">
      <c r="A15011" s="27"/>
      <c r="B15011"/>
      <c r="C15011" s="27"/>
      <c r="D15011" s="27"/>
    </row>
    <row r="15012" spans="1:4" ht="15" x14ac:dyDescent="0.25">
      <c r="A15012" s="27"/>
      <c r="B15012"/>
      <c r="C15012" s="27"/>
      <c r="D15012" s="27"/>
    </row>
    <row r="15013" spans="1:4" ht="15" x14ac:dyDescent="0.25">
      <c r="A15013" s="27"/>
      <c r="B15013"/>
      <c r="C15013" s="27"/>
      <c r="D15013" s="27"/>
    </row>
    <row r="15014" spans="1:4" ht="15" x14ac:dyDescent="0.25">
      <c r="A15014" s="27"/>
      <c r="B15014"/>
      <c r="C15014" s="27"/>
      <c r="D15014" s="27"/>
    </row>
    <row r="15015" spans="1:4" ht="15" x14ac:dyDescent="0.25">
      <c r="A15015" s="27"/>
      <c r="B15015"/>
      <c r="C15015" s="27"/>
      <c r="D15015" s="27"/>
    </row>
    <row r="15016" spans="1:4" ht="15" x14ac:dyDescent="0.25">
      <c r="A15016" s="27"/>
      <c r="B15016"/>
      <c r="C15016" s="27"/>
      <c r="D15016" s="27"/>
    </row>
    <row r="15017" spans="1:4" ht="15" x14ac:dyDescent="0.25">
      <c r="A15017" s="27"/>
      <c r="B15017"/>
      <c r="C15017" s="27"/>
      <c r="D15017" s="27"/>
    </row>
    <row r="15018" spans="1:4" ht="15" x14ac:dyDescent="0.25">
      <c r="A15018" s="27"/>
      <c r="B15018"/>
      <c r="C15018" s="27"/>
      <c r="D15018" s="27"/>
    </row>
    <row r="15019" spans="1:4" ht="15" x14ac:dyDescent="0.25">
      <c r="A15019" s="27"/>
      <c r="B15019"/>
      <c r="C15019" s="27"/>
      <c r="D15019" s="27"/>
    </row>
    <row r="15020" spans="1:4" ht="15" x14ac:dyDescent="0.25">
      <c r="A15020" s="27"/>
      <c r="B15020"/>
      <c r="C15020" s="27"/>
      <c r="D15020" s="27"/>
    </row>
    <row r="15021" spans="1:4" ht="15" x14ac:dyDescent="0.25">
      <c r="A15021" s="27"/>
      <c r="B15021"/>
      <c r="C15021" s="27"/>
      <c r="D15021" s="27"/>
    </row>
    <row r="15022" spans="1:4" ht="15" x14ac:dyDescent="0.25">
      <c r="A15022" s="27"/>
      <c r="B15022"/>
      <c r="C15022" s="27"/>
      <c r="D15022" s="27"/>
    </row>
    <row r="15023" spans="1:4" ht="15" x14ac:dyDescent="0.25">
      <c r="A15023" s="27"/>
      <c r="B15023"/>
      <c r="C15023" s="27"/>
      <c r="D15023" s="27"/>
    </row>
    <row r="15024" spans="1:4" ht="15" x14ac:dyDescent="0.25">
      <c r="A15024" s="27"/>
      <c r="B15024"/>
      <c r="C15024" s="27"/>
      <c r="D15024" s="27"/>
    </row>
    <row r="15025" spans="1:4" ht="15" x14ac:dyDescent="0.25">
      <c r="A15025" s="27"/>
      <c r="B15025"/>
      <c r="C15025" s="27"/>
      <c r="D15025" s="27"/>
    </row>
    <row r="15026" spans="1:4" ht="15" x14ac:dyDescent="0.25">
      <c r="A15026" s="27"/>
      <c r="B15026"/>
      <c r="C15026" s="27"/>
      <c r="D15026" s="27"/>
    </row>
    <row r="15027" spans="1:4" ht="15" x14ac:dyDescent="0.25">
      <c r="A15027" s="27"/>
      <c r="B15027"/>
      <c r="C15027" s="27"/>
      <c r="D15027" s="27"/>
    </row>
    <row r="15028" spans="1:4" ht="15" x14ac:dyDescent="0.25">
      <c r="A15028" s="27"/>
      <c r="B15028"/>
      <c r="C15028" s="27"/>
      <c r="D15028" s="27"/>
    </row>
    <row r="15029" spans="1:4" ht="15" x14ac:dyDescent="0.25">
      <c r="A15029" s="27"/>
      <c r="B15029"/>
      <c r="C15029" s="27"/>
      <c r="D15029" s="27"/>
    </row>
    <row r="15030" spans="1:4" ht="15" x14ac:dyDescent="0.25">
      <c r="A15030" s="27"/>
      <c r="B15030"/>
      <c r="C15030" s="27"/>
      <c r="D15030" s="27"/>
    </row>
    <row r="15031" spans="1:4" ht="15" x14ac:dyDescent="0.25">
      <c r="A15031" s="27"/>
      <c r="B15031"/>
      <c r="C15031" s="27"/>
      <c r="D15031" s="27"/>
    </row>
    <row r="15032" spans="1:4" ht="15" x14ac:dyDescent="0.25">
      <c r="A15032" s="27"/>
      <c r="B15032"/>
      <c r="C15032" s="27"/>
      <c r="D15032" s="27"/>
    </row>
    <row r="15033" spans="1:4" ht="15" x14ac:dyDescent="0.25">
      <c r="A15033" s="27"/>
      <c r="B15033"/>
      <c r="C15033" s="27"/>
      <c r="D15033" s="27"/>
    </row>
    <row r="15034" spans="1:4" ht="15" x14ac:dyDescent="0.25">
      <c r="A15034" s="27"/>
      <c r="B15034"/>
      <c r="C15034" s="27"/>
      <c r="D15034" s="27"/>
    </row>
    <row r="15035" spans="1:4" ht="15" x14ac:dyDescent="0.25">
      <c r="A15035" s="27"/>
      <c r="B15035"/>
      <c r="C15035" s="27"/>
      <c r="D15035" s="27"/>
    </row>
    <row r="15036" spans="1:4" ht="15" x14ac:dyDescent="0.25">
      <c r="A15036" s="27"/>
      <c r="B15036"/>
      <c r="C15036" s="27"/>
      <c r="D15036" s="27"/>
    </row>
    <row r="15037" spans="1:4" ht="15" x14ac:dyDescent="0.25">
      <c r="A15037" s="27"/>
      <c r="B15037"/>
      <c r="C15037" s="27"/>
      <c r="D15037" s="27"/>
    </row>
    <row r="15038" spans="1:4" ht="15" x14ac:dyDescent="0.25">
      <c r="A15038" s="27"/>
      <c r="B15038"/>
      <c r="C15038" s="27"/>
      <c r="D15038" s="27"/>
    </row>
    <row r="15039" spans="1:4" ht="15" x14ac:dyDescent="0.25">
      <c r="A15039" s="27"/>
      <c r="B15039"/>
      <c r="C15039" s="27"/>
      <c r="D15039" s="27"/>
    </row>
    <row r="15040" spans="1:4" ht="15" x14ac:dyDescent="0.25">
      <c r="A15040" s="27"/>
      <c r="B15040"/>
      <c r="C15040" s="27"/>
      <c r="D15040" s="27"/>
    </row>
    <row r="15041" spans="1:4" ht="15" x14ac:dyDescent="0.25">
      <c r="A15041" s="27"/>
      <c r="B15041"/>
      <c r="C15041" s="27"/>
      <c r="D15041" s="27"/>
    </row>
    <row r="15042" spans="1:4" ht="15" x14ac:dyDescent="0.25">
      <c r="A15042" s="27"/>
      <c r="B15042"/>
      <c r="C15042" s="27"/>
      <c r="D15042" s="27"/>
    </row>
    <row r="15043" spans="1:4" ht="15" x14ac:dyDescent="0.25">
      <c r="A15043" s="27"/>
      <c r="B15043"/>
      <c r="C15043" s="27"/>
      <c r="D15043" s="27"/>
    </row>
    <row r="15044" spans="1:4" ht="15" x14ac:dyDescent="0.25">
      <c r="A15044" s="27"/>
      <c r="B15044"/>
      <c r="C15044" s="27"/>
      <c r="D15044" s="27"/>
    </row>
    <row r="15045" spans="1:4" ht="15" x14ac:dyDescent="0.25">
      <c r="A15045" s="27"/>
      <c r="B15045"/>
      <c r="C15045" s="27"/>
      <c r="D15045" s="27"/>
    </row>
    <row r="15046" spans="1:4" ht="15" x14ac:dyDescent="0.25">
      <c r="A15046" s="27"/>
      <c r="B15046"/>
      <c r="C15046" s="27"/>
      <c r="D15046" s="27"/>
    </row>
    <row r="15047" spans="1:4" ht="15" x14ac:dyDescent="0.25">
      <c r="A15047" s="27"/>
      <c r="B15047"/>
      <c r="C15047" s="27"/>
      <c r="D15047" s="27"/>
    </row>
    <row r="15048" spans="1:4" ht="15" x14ac:dyDescent="0.25">
      <c r="A15048" s="27"/>
      <c r="B15048"/>
      <c r="C15048" s="27"/>
      <c r="D15048" s="27"/>
    </row>
    <row r="15049" spans="1:4" ht="15" x14ac:dyDescent="0.25">
      <c r="A15049" s="27"/>
      <c r="B15049"/>
      <c r="C15049" s="27"/>
      <c r="D15049" s="27"/>
    </row>
    <row r="15050" spans="1:4" ht="15" x14ac:dyDescent="0.25">
      <c r="A15050" s="27"/>
      <c r="B15050"/>
      <c r="C15050" s="27"/>
      <c r="D15050" s="27"/>
    </row>
    <row r="15051" spans="1:4" ht="15" x14ac:dyDescent="0.25">
      <c r="A15051" s="27"/>
      <c r="B15051"/>
      <c r="C15051" s="27"/>
      <c r="D15051" s="27"/>
    </row>
    <row r="15052" spans="1:4" ht="15" x14ac:dyDescent="0.25">
      <c r="A15052" s="27"/>
      <c r="B15052"/>
      <c r="C15052" s="27"/>
      <c r="D15052" s="27"/>
    </row>
    <row r="15053" spans="1:4" ht="15" x14ac:dyDescent="0.25">
      <c r="A15053" s="27"/>
      <c r="B15053"/>
      <c r="C15053" s="27"/>
      <c r="D15053" s="27"/>
    </row>
    <row r="15054" spans="1:4" ht="15" x14ac:dyDescent="0.25">
      <c r="A15054" s="27"/>
      <c r="B15054"/>
      <c r="C15054" s="27"/>
      <c r="D15054" s="27"/>
    </row>
    <row r="15055" spans="1:4" ht="15" x14ac:dyDescent="0.25">
      <c r="A15055" s="27"/>
      <c r="B15055"/>
      <c r="C15055" s="27"/>
      <c r="D15055" s="27"/>
    </row>
    <row r="15056" spans="1:4" ht="15" x14ac:dyDescent="0.25">
      <c r="A15056" s="27"/>
      <c r="B15056"/>
      <c r="C15056" s="27"/>
      <c r="D15056" s="27"/>
    </row>
    <row r="15057" spans="1:4" ht="15" x14ac:dyDescent="0.25">
      <c r="A15057" s="27"/>
      <c r="B15057"/>
      <c r="C15057" s="27"/>
      <c r="D15057" s="27"/>
    </row>
    <row r="15058" spans="1:4" ht="15" x14ac:dyDescent="0.25">
      <c r="A15058" s="27"/>
      <c r="B15058"/>
      <c r="C15058" s="27"/>
      <c r="D15058" s="27"/>
    </row>
    <row r="15059" spans="1:4" ht="15" x14ac:dyDescent="0.25">
      <c r="A15059" s="27"/>
      <c r="B15059"/>
      <c r="C15059" s="27"/>
      <c r="D15059" s="27"/>
    </row>
    <row r="15060" spans="1:4" ht="15" x14ac:dyDescent="0.25">
      <c r="A15060" s="27"/>
      <c r="B15060"/>
      <c r="C15060" s="27"/>
      <c r="D15060" s="27"/>
    </row>
    <row r="15061" spans="1:4" ht="15" x14ac:dyDescent="0.25">
      <c r="A15061" s="27"/>
      <c r="B15061"/>
      <c r="C15061" s="27"/>
      <c r="D15061" s="27"/>
    </row>
    <row r="15062" spans="1:4" ht="15" x14ac:dyDescent="0.25">
      <c r="A15062" s="27"/>
      <c r="B15062"/>
      <c r="C15062" s="27"/>
      <c r="D15062" s="27"/>
    </row>
    <row r="15063" spans="1:4" ht="15" x14ac:dyDescent="0.25">
      <c r="A15063" s="27"/>
      <c r="B15063"/>
      <c r="C15063" s="27"/>
      <c r="D15063" s="27"/>
    </row>
    <row r="15064" spans="1:4" ht="15" x14ac:dyDescent="0.25">
      <c r="A15064" s="27"/>
      <c r="B15064"/>
      <c r="C15064" s="27"/>
      <c r="D15064" s="27"/>
    </row>
    <row r="15065" spans="1:4" ht="15" x14ac:dyDescent="0.25">
      <c r="A15065" s="27"/>
      <c r="B15065"/>
      <c r="C15065" s="27"/>
      <c r="D15065" s="27"/>
    </row>
    <row r="15066" spans="1:4" ht="15" x14ac:dyDescent="0.25">
      <c r="A15066" s="27"/>
      <c r="B15066"/>
      <c r="C15066" s="27"/>
      <c r="D15066" s="27"/>
    </row>
    <row r="15067" spans="1:4" ht="15" x14ac:dyDescent="0.25">
      <c r="A15067" s="27"/>
      <c r="B15067"/>
      <c r="C15067" s="27"/>
      <c r="D15067" s="27"/>
    </row>
    <row r="15068" spans="1:4" ht="15" x14ac:dyDescent="0.25">
      <c r="A15068" s="27"/>
      <c r="B15068"/>
      <c r="C15068" s="27"/>
      <c r="D15068" s="27"/>
    </row>
    <row r="15069" spans="1:4" ht="15" x14ac:dyDescent="0.25">
      <c r="A15069" s="27"/>
      <c r="B15069"/>
      <c r="C15069" s="27"/>
      <c r="D15069" s="27"/>
    </row>
    <row r="15070" spans="1:4" ht="15" x14ac:dyDescent="0.25">
      <c r="A15070" s="27"/>
      <c r="B15070"/>
      <c r="C15070" s="27"/>
      <c r="D15070" s="27"/>
    </row>
    <row r="15071" spans="1:4" ht="15" x14ac:dyDescent="0.25">
      <c r="A15071" s="27"/>
      <c r="B15071"/>
      <c r="C15071" s="27"/>
      <c r="D15071" s="27"/>
    </row>
    <row r="15072" spans="1:4" ht="15" x14ac:dyDescent="0.25">
      <c r="A15072" s="27"/>
      <c r="B15072"/>
      <c r="C15072" s="27"/>
      <c r="D15072" s="27"/>
    </row>
    <row r="15073" spans="1:4" ht="15" x14ac:dyDescent="0.25">
      <c r="A15073" s="27"/>
      <c r="B15073"/>
      <c r="C15073" s="27"/>
      <c r="D15073" s="27"/>
    </row>
    <row r="15074" spans="1:4" ht="15" x14ac:dyDescent="0.25">
      <c r="A15074" s="27"/>
      <c r="B15074"/>
      <c r="C15074" s="27"/>
      <c r="D15074" s="27"/>
    </row>
    <row r="15075" spans="1:4" ht="15" x14ac:dyDescent="0.25">
      <c r="A15075" s="27"/>
      <c r="B15075"/>
      <c r="C15075" s="27"/>
      <c r="D15075" s="27"/>
    </row>
    <row r="15076" spans="1:4" ht="15" x14ac:dyDescent="0.25">
      <c r="A15076" s="27"/>
      <c r="B15076"/>
      <c r="C15076" s="27"/>
      <c r="D15076" s="27"/>
    </row>
    <row r="15077" spans="1:4" ht="15" x14ac:dyDescent="0.25">
      <c r="A15077" s="27"/>
      <c r="B15077"/>
      <c r="C15077" s="27"/>
      <c r="D15077" s="27"/>
    </row>
    <row r="15078" spans="1:4" ht="15" x14ac:dyDescent="0.25">
      <c r="A15078" s="27"/>
      <c r="B15078"/>
      <c r="C15078" s="27"/>
      <c r="D15078" s="27"/>
    </row>
    <row r="15079" spans="1:4" ht="15" x14ac:dyDescent="0.25">
      <c r="A15079" s="27"/>
      <c r="B15079"/>
      <c r="C15079" s="27"/>
      <c r="D15079" s="27"/>
    </row>
    <row r="15080" spans="1:4" ht="15" x14ac:dyDescent="0.25">
      <c r="A15080" s="27"/>
      <c r="B15080"/>
      <c r="C15080" s="27"/>
      <c r="D15080" s="27"/>
    </row>
    <row r="15081" spans="1:4" ht="15" x14ac:dyDescent="0.25">
      <c r="A15081" s="27"/>
      <c r="B15081"/>
      <c r="C15081" s="27"/>
      <c r="D15081" s="27"/>
    </row>
    <row r="15082" spans="1:4" ht="15" x14ac:dyDescent="0.25">
      <c r="A15082" s="27"/>
      <c r="B15082"/>
      <c r="C15082" s="27"/>
      <c r="D15082" s="27"/>
    </row>
    <row r="15083" spans="1:4" ht="15" x14ac:dyDescent="0.25">
      <c r="A15083" s="27"/>
      <c r="B15083"/>
      <c r="C15083" s="27"/>
      <c r="D15083" s="27"/>
    </row>
    <row r="15084" spans="1:4" ht="15" x14ac:dyDescent="0.25">
      <c r="A15084" s="27"/>
      <c r="B15084"/>
      <c r="C15084" s="27"/>
      <c r="D15084" s="27"/>
    </row>
    <row r="15085" spans="1:4" ht="15" x14ac:dyDescent="0.25">
      <c r="A15085" s="27"/>
      <c r="B15085"/>
      <c r="C15085" s="27"/>
      <c r="D15085" s="27"/>
    </row>
    <row r="15086" spans="1:4" ht="15" x14ac:dyDescent="0.25">
      <c r="A15086" s="27"/>
      <c r="B15086"/>
      <c r="C15086" s="27"/>
      <c r="D15086" s="27"/>
    </row>
    <row r="15087" spans="1:4" ht="15" x14ac:dyDescent="0.25">
      <c r="A15087" s="27"/>
      <c r="B15087"/>
      <c r="C15087" s="27"/>
      <c r="D15087" s="27"/>
    </row>
    <row r="15088" spans="1:4" ht="15" x14ac:dyDescent="0.25">
      <c r="A15088" s="27"/>
      <c r="B15088"/>
      <c r="C15088" s="27"/>
      <c r="D15088" s="27"/>
    </row>
    <row r="15089" spans="1:4" ht="15" x14ac:dyDescent="0.25">
      <c r="A15089" s="27"/>
      <c r="B15089"/>
      <c r="C15089" s="27"/>
      <c r="D15089" s="27"/>
    </row>
    <row r="15090" spans="1:4" ht="15" x14ac:dyDescent="0.25">
      <c r="A15090" s="27"/>
      <c r="B15090"/>
      <c r="C15090" s="27"/>
      <c r="D15090" s="27"/>
    </row>
    <row r="15091" spans="1:4" ht="15" x14ac:dyDescent="0.25">
      <c r="A15091" s="27"/>
      <c r="B15091"/>
      <c r="C15091" s="27"/>
      <c r="D15091" s="27"/>
    </row>
    <row r="15092" spans="1:4" ht="15" x14ac:dyDescent="0.25">
      <c r="A15092" s="27"/>
      <c r="B15092"/>
      <c r="C15092" s="27"/>
      <c r="D15092" s="27"/>
    </row>
    <row r="15093" spans="1:4" ht="15" x14ac:dyDescent="0.25">
      <c r="A15093" s="27"/>
      <c r="B15093"/>
      <c r="C15093" s="27"/>
      <c r="D15093" s="27"/>
    </row>
    <row r="15094" spans="1:4" ht="15" x14ac:dyDescent="0.25">
      <c r="A15094" s="27"/>
      <c r="B15094"/>
      <c r="C15094" s="27"/>
      <c r="D15094" s="27"/>
    </row>
    <row r="15095" spans="1:4" ht="15" x14ac:dyDescent="0.25">
      <c r="A15095" s="27"/>
      <c r="B15095"/>
      <c r="C15095" s="27"/>
      <c r="D15095" s="27"/>
    </row>
    <row r="15096" spans="1:4" ht="15" x14ac:dyDescent="0.25">
      <c r="A15096" s="27"/>
      <c r="B15096"/>
      <c r="C15096" s="27"/>
      <c r="D15096" s="27"/>
    </row>
    <row r="15097" spans="1:4" ht="15" x14ac:dyDescent="0.25">
      <c r="A15097" s="27"/>
      <c r="B15097"/>
      <c r="C15097" s="27"/>
      <c r="D15097" s="27"/>
    </row>
    <row r="15098" spans="1:4" ht="15" x14ac:dyDescent="0.25">
      <c r="A15098" s="27"/>
      <c r="B15098"/>
      <c r="C15098" s="27"/>
      <c r="D15098" s="27"/>
    </row>
    <row r="15099" spans="1:4" ht="15" x14ac:dyDescent="0.25">
      <c r="A15099" s="27"/>
      <c r="B15099"/>
      <c r="C15099" s="27"/>
      <c r="D15099" s="27"/>
    </row>
    <row r="15100" spans="1:4" ht="15" x14ac:dyDescent="0.25">
      <c r="A15100" s="27"/>
      <c r="B15100"/>
      <c r="C15100" s="27"/>
      <c r="D15100" s="27"/>
    </row>
    <row r="15101" spans="1:4" ht="15" x14ac:dyDescent="0.25">
      <c r="A15101" s="27"/>
      <c r="B15101"/>
      <c r="C15101" s="27"/>
      <c r="D15101" s="27"/>
    </row>
    <row r="15102" spans="1:4" ht="15" x14ac:dyDescent="0.25">
      <c r="A15102" s="27"/>
      <c r="B15102"/>
      <c r="C15102" s="27"/>
      <c r="D15102" s="27"/>
    </row>
    <row r="15103" spans="1:4" ht="15" x14ac:dyDescent="0.25">
      <c r="A15103" s="27"/>
      <c r="B15103"/>
      <c r="C15103" s="27"/>
      <c r="D15103" s="27"/>
    </row>
    <row r="15104" spans="1:4" ht="15" x14ac:dyDescent="0.25">
      <c r="A15104" s="27"/>
      <c r="B15104"/>
      <c r="C15104" s="27"/>
      <c r="D15104" s="27"/>
    </row>
    <row r="15105" spans="1:4" ht="15" x14ac:dyDescent="0.25">
      <c r="A15105" s="27"/>
      <c r="B15105"/>
      <c r="C15105" s="27"/>
      <c r="D15105" s="27"/>
    </row>
    <row r="15106" spans="1:4" ht="15" x14ac:dyDescent="0.25">
      <c r="A15106" s="27"/>
      <c r="B15106"/>
      <c r="C15106" s="27"/>
      <c r="D15106" s="27"/>
    </row>
    <row r="15107" spans="1:4" ht="15" x14ac:dyDescent="0.25">
      <c r="A15107" s="27"/>
      <c r="B15107"/>
      <c r="C15107" s="27"/>
      <c r="D15107" s="27"/>
    </row>
    <row r="15108" spans="1:4" ht="15" x14ac:dyDescent="0.25">
      <c r="A15108" s="27"/>
      <c r="B15108"/>
      <c r="C15108" s="27"/>
      <c r="D15108" s="27"/>
    </row>
    <row r="15109" spans="1:4" ht="15" x14ac:dyDescent="0.25">
      <c r="A15109" s="27"/>
      <c r="B15109"/>
      <c r="C15109" s="27"/>
      <c r="D15109" s="27"/>
    </row>
    <row r="15110" spans="1:4" ht="15" x14ac:dyDescent="0.25">
      <c r="A15110" s="27"/>
      <c r="B15110"/>
      <c r="C15110" s="27"/>
      <c r="D15110" s="27"/>
    </row>
    <row r="15111" spans="1:4" ht="15" x14ac:dyDescent="0.25">
      <c r="A15111" s="27"/>
      <c r="B15111"/>
      <c r="C15111" s="27"/>
      <c r="D15111" s="27"/>
    </row>
    <row r="15112" spans="1:4" ht="15" x14ac:dyDescent="0.25">
      <c r="A15112" s="27"/>
      <c r="B15112"/>
      <c r="C15112" s="27"/>
      <c r="D15112" s="27"/>
    </row>
    <row r="15113" spans="1:4" ht="15" x14ac:dyDescent="0.25">
      <c r="A15113" s="27"/>
      <c r="B15113"/>
      <c r="C15113" s="27"/>
      <c r="D15113" s="27"/>
    </row>
    <row r="15114" spans="1:4" ht="15" x14ac:dyDescent="0.25">
      <c r="A15114" s="27"/>
      <c r="B15114"/>
      <c r="C15114" s="27"/>
      <c r="D15114" s="27"/>
    </row>
    <row r="15115" spans="1:4" ht="15" x14ac:dyDescent="0.25">
      <c r="A15115" s="27"/>
      <c r="B15115"/>
      <c r="C15115" s="27"/>
      <c r="D15115" s="27"/>
    </row>
    <row r="15116" spans="1:4" ht="15" x14ac:dyDescent="0.25">
      <c r="A15116" s="27"/>
      <c r="B15116"/>
      <c r="C15116" s="27"/>
      <c r="D15116" s="27"/>
    </row>
    <row r="15117" spans="1:4" ht="15" x14ac:dyDescent="0.25">
      <c r="A15117" s="27"/>
      <c r="B15117"/>
      <c r="C15117" s="27"/>
      <c r="D15117" s="27"/>
    </row>
    <row r="15118" spans="1:4" ht="15" x14ac:dyDescent="0.25">
      <c r="A15118" s="27"/>
      <c r="B15118"/>
      <c r="C15118" s="27"/>
      <c r="D15118" s="27"/>
    </row>
    <row r="15119" spans="1:4" ht="15" x14ac:dyDescent="0.25">
      <c r="A15119" s="27"/>
      <c r="B15119"/>
      <c r="C15119" s="27"/>
      <c r="D15119" s="27"/>
    </row>
    <row r="15120" spans="1:4" ht="15" x14ac:dyDescent="0.25">
      <c r="A15120" s="27"/>
      <c r="B15120"/>
      <c r="C15120" s="27"/>
      <c r="D15120" s="27"/>
    </row>
    <row r="15121" spans="1:4" ht="15" x14ac:dyDescent="0.25">
      <c r="A15121" s="27"/>
      <c r="B15121"/>
      <c r="C15121" s="27"/>
      <c r="D15121" s="27"/>
    </row>
    <row r="15122" spans="1:4" ht="15" x14ac:dyDescent="0.25">
      <c r="A15122" s="27"/>
      <c r="B15122"/>
      <c r="C15122" s="27"/>
      <c r="D15122" s="27"/>
    </row>
    <row r="15123" spans="1:4" ht="15" x14ac:dyDescent="0.25">
      <c r="A15123" s="27"/>
      <c r="B15123"/>
      <c r="C15123" s="27"/>
      <c r="D15123" s="27"/>
    </row>
    <row r="15124" spans="1:4" ht="15" x14ac:dyDescent="0.25">
      <c r="A15124" s="27"/>
      <c r="B15124"/>
      <c r="C15124" s="27"/>
      <c r="D15124" s="27"/>
    </row>
    <row r="15125" spans="1:4" ht="15" x14ac:dyDescent="0.25">
      <c r="A15125" s="27"/>
      <c r="B15125"/>
      <c r="C15125" s="27"/>
      <c r="D15125" s="27"/>
    </row>
    <row r="15126" spans="1:4" ht="15" x14ac:dyDescent="0.25">
      <c r="A15126" s="27"/>
      <c r="B15126"/>
      <c r="C15126" s="27"/>
      <c r="D15126" s="27"/>
    </row>
    <row r="15127" spans="1:4" ht="15" x14ac:dyDescent="0.25">
      <c r="A15127" s="27"/>
      <c r="B15127"/>
      <c r="C15127" s="27"/>
      <c r="D15127" s="27"/>
    </row>
    <row r="15128" spans="1:4" ht="15" x14ac:dyDescent="0.25">
      <c r="A15128" s="27"/>
      <c r="B15128"/>
      <c r="C15128" s="27"/>
      <c r="D15128" s="27"/>
    </row>
    <row r="15129" spans="1:4" ht="15" x14ac:dyDescent="0.25">
      <c r="A15129" s="27"/>
      <c r="B15129"/>
      <c r="C15129" s="27"/>
      <c r="D15129" s="27"/>
    </row>
    <row r="15130" spans="1:4" ht="15" x14ac:dyDescent="0.25">
      <c r="A15130" s="27"/>
      <c r="B15130"/>
      <c r="C15130" s="27"/>
      <c r="D15130" s="27"/>
    </row>
    <row r="15131" spans="1:4" ht="15" x14ac:dyDescent="0.25">
      <c r="A15131" s="27"/>
      <c r="B15131"/>
      <c r="C15131" s="27"/>
      <c r="D15131" s="27"/>
    </row>
    <row r="15132" spans="1:4" ht="15" x14ac:dyDescent="0.25">
      <c r="A15132" s="27"/>
      <c r="B15132"/>
      <c r="C15132" s="27"/>
      <c r="D15132" s="27"/>
    </row>
    <row r="15133" spans="1:4" ht="15" x14ac:dyDescent="0.25">
      <c r="A15133" s="27"/>
      <c r="B15133"/>
      <c r="C15133" s="27"/>
      <c r="D15133" s="27"/>
    </row>
    <row r="15134" spans="1:4" ht="15" x14ac:dyDescent="0.25">
      <c r="A15134" s="27"/>
      <c r="B15134"/>
      <c r="C15134" s="27"/>
      <c r="D15134" s="27"/>
    </row>
    <row r="15135" spans="1:4" ht="15" x14ac:dyDescent="0.25">
      <c r="A15135" s="27"/>
      <c r="B15135"/>
      <c r="C15135" s="27"/>
      <c r="D15135" s="27"/>
    </row>
    <row r="15136" spans="1:4" ht="15" x14ac:dyDescent="0.25">
      <c r="A15136" s="27"/>
      <c r="B15136"/>
      <c r="C15136" s="27"/>
      <c r="D15136" s="27"/>
    </row>
    <row r="15137" spans="1:4" ht="15" x14ac:dyDescent="0.25">
      <c r="A15137" s="27"/>
      <c r="B15137"/>
      <c r="C15137" s="27"/>
      <c r="D15137" s="27"/>
    </row>
    <row r="15138" spans="1:4" ht="15" x14ac:dyDescent="0.25">
      <c r="A15138" s="27"/>
      <c r="B15138"/>
      <c r="C15138" s="27"/>
      <c r="D15138" s="27"/>
    </row>
    <row r="15139" spans="1:4" ht="15" x14ac:dyDescent="0.25">
      <c r="A15139" s="27"/>
      <c r="B15139"/>
      <c r="C15139" s="27"/>
      <c r="D15139" s="27"/>
    </row>
    <row r="15140" spans="1:4" ht="15" x14ac:dyDescent="0.25">
      <c r="A15140" s="27"/>
      <c r="B15140"/>
      <c r="C15140" s="27"/>
      <c r="D15140" s="27"/>
    </row>
    <row r="15141" spans="1:4" ht="15" x14ac:dyDescent="0.25">
      <c r="A15141" s="27"/>
      <c r="B15141"/>
      <c r="C15141" s="27"/>
      <c r="D15141" s="27"/>
    </row>
    <row r="15142" spans="1:4" ht="15" x14ac:dyDescent="0.25">
      <c r="A15142" s="27"/>
      <c r="B15142"/>
      <c r="C15142" s="27"/>
      <c r="D15142" s="27"/>
    </row>
    <row r="15143" spans="1:4" ht="15" x14ac:dyDescent="0.25">
      <c r="A15143" s="27"/>
      <c r="B15143"/>
      <c r="C15143" s="27"/>
      <c r="D15143" s="27"/>
    </row>
    <row r="15144" spans="1:4" ht="15" x14ac:dyDescent="0.25">
      <c r="A15144" s="27"/>
      <c r="B15144"/>
      <c r="C15144" s="27"/>
      <c r="D15144" s="27"/>
    </row>
    <row r="15145" spans="1:4" ht="15" x14ac:dyDescent="0.25">
      <c r="A15145" s="27"/>
      <c r="B15145"/>
      <c r="C15145" s="27"/>
      <c r="D15145" s="27"/>
    </row>
    <row r="15146" spans="1:4" ht="15" x14ac:dyDescent="0.25">
      <c r="A15146" s="27"/>
      <c r="B15146"/>
      <c r="C15146" s="27"/>
      <c r="D15146" s="27"/>
    </row>
    <row r="15147" spans="1:4" ht="15" x14ac:dyDescent="0.25">
      <c r="A15147" s="27"/>
      <c r="B15147"/>
      <c r="C15147" s="27"/>
      <c r="D15147" s="27"/>
    </row>
    <row r="15148" spans="1:4" ht="15" x14ac:dyDescent="0.25">
      <c r="A15148" s="27"/>
      <c r="B15148"/>
      <c r="C15148" s="27"/>
      <c r="D15148" s="27"/>
    </row>
    <row r="15149" spans="1:4" ht="15" x14ac:dyDescent="0.25">
      <c r="A15149" s="27"/>
      <c r="B15149"/>
      <c r="C15149" s="27"/>
      <c r="D15149" s="27"/>
    </row>
    <row r="15150" spans="1:4" ht="15" x14ac:dyDescent="0.25">
      <c r="A15150" s="27"/>
      <c r="B15150"/>
      <c r="C15150" s="27"/>
      <c r="D15150" s="27"/>
    </row>
    <row r="15151" spans="1:4" ht="15" x14ac:dyDescent="0.25">
      <c r="A15151" s="27"/>
      <c r="B15151"/>
      <c r="C15151" s="27"/>
      <c r="D15151" s="27"/>
    </row>
    <row r="15152" spans="1:4" ht="15" x14ac:dyDescent="0.25">
      <c r="A15152" s="27"/>
      <c r="B15152"/>
      <c r="C15152" s="27"/>
      <c r="D15152" s="27"/>
    </row>
    <row r="15153" spans="1:4" ht="15" x14ac:dyDescent="0.25">
      <c r="A15153" s="27"/>
      <c r="B15153"/>
      <c r="C15153" s="27"/>
      <c r="D15153" s="27"/>
    </row>
    <row r="15154" spans="1:4" ht="15" x14ac:dyDescent="0.25">
      <c r="A15154" s="27"/>
      <c r="B15154"/>
      <c r="C15154" s="27"/>
      <c r="D15154" s="27"/>
    </row>
    <row r="15155" spans="1:4" ht="15" x14ac:dyDescent="0.25">
      <c r="A15155" s="27"/>
      <c r="B15155"/>
      <c r="C15155" s="27"/>
      <c r="D15155" s="27"/>
    </row>
    <row r="15156" spans="1:4" ht="15" x14ac:dyDescent="0.25">
      <c r="A15156" s="27"/>
      <c r="B15156"/>
      <c r="C15156" s="27"/>
      <c r="D15156" s="27"/>
    </row>
    <row r="15157" spans="1:4" ht="15" x14ac:dyDescent="0.25">
      <c r="A15157" s="27"/>
      <c r="B15157"/>
      <c r="C15157" s="27"/>
      <c r="D15157" s="27"/>
    </row>
    <row r="15158" spans="1:4" ht="15" x14ac:dyDescent="0.25">
      <c r="A15158" s="27"/>
      <c r="B15158"/>
      <c r="C15158" s="27"/>
      <c r="D15158" s="27"/>
    </row>
    <row r="15159" spans="1:4" ht="15" x14ac:dyDescent="0.25">
      <c r="A15159" s="27"/>
      <c r="B15159"/>
      <c r="C15159" s="27"/>
      <c r="D15159" s="27"/>
    </row>
    <row r="15160" spans="1:4" ht="15" x14ac:dyDescent="0.25">
      <c r="A15160" s="27"/>
      <c r="B15160"/>
      <c r="C15160" s="27"/>
      <c r="D15160" s="27"/>
    </row>
    <row r="15161" spans="1:4" ht="15" x14ac:dyDescent="0.25">
      <c r="A15161" s="27"/>
      <c r="B15161"/>
      <c r="C15161" s="27"/>
      <c r="D15161" s="27"/>
    </row>
    <row r="15162" spans="1:4" ht="15" x14ac:dyDescent="0.25">
      <c r="A15162" s="27"/>
      <c r="B15162"/>
      <c r="C15162" s="27"/>
      <c r="D15162" s="27"/>
    </row>
    <row r="15163" spans="1:4" ht="15" x14ac:dyDescent="0.25">
      <c r="A15163" s="27"/>
      <c r="B15163"/>
      <c r="C15163" s="27"/>
      <c r="D15163" s="27"/>
    </row>
    <row r="15164" spans="1:4" ht="15" x14ac:dyDescent="0.25">
      <c r="A15164" s="27"/>
      <c r="B15164"/>
      <c r="C15164" s="27"/>
      <c r="D15164" s="27"/>
    </row>
    <row r="15165" spans="1:4" ht="15" x14ac:dyDescent="0.25">
      <c r="A15165" s="27"/>
      <c r="B15165"/>
      <c r="C15165" s="27"/>
      <c r="D15165" s="27"/>
    </row>
    <row r="15166" spans="1:4" ht="15" x14ac:dyDescent="0.25">
      <c r="A15166" s="27"/>
      <c r="B15166"/>
      <c r="C15166" s="27"/>
      <c r="D15166" s="27"/>
    </row>
    <row r="15167" spans="1:4" ht="15" x14ac:dyDescent="0.25">
      <c r="A15167" s="27"/>
      <c r="B15167"/>
      <c r="C15167" s="27"/>
      <c r="D15167" s="27"/>
    </row>
    <row r="15168" spans="1:4" ht="15" x14ac:dyDescent="0.25">
      <c r="A15168" s="27"/>
      <c r="B15168"/>
      <c r="C15168" s="27"/>
      <c r="D15168" s="27"/>
    </row>
    <row r="15169" spans="1:4" ht="15" x14ac:dyDescent="0.25">
      <c r="A15169" s="27"/>
      <c r="B15169"/>
      <c r="C15169" s="27"/>
      <c r="D15169" s="27"/>
    </row>
    <row r="15170" spans="1:4" ht="15" x14ac:dyDescent="0.25">
      <c r="A15170" s="27"/>
      <c r="B15170"/>
      <c r="C15170" s="27"/>
      <c r="D15170" s="27"/>
    </row>
    <row r="15171" spans="1:4" ht="15" x14ac:dyDescent="0.25">
      <c r="A15171" s="27"/>
      <c r="B15171"/>
      <c r="C15171" s="27"/>
      <c r="D15171" s="27"/>
    </row>
    <row r="15172" spans="1:4" ht="15" x14ac:dyDescent="0.25">
      <c r="A15172" s="27"/>
      <c r="B15172"/>
      <c r="C15172" s="27"/>
      <c r="D15172" s="27"/>
    </row>
    <row r="15173" spans="1:4" ht="15" x14ac:dyDescent="0.25">
      <c r="A15173" s="27"/>
      <c r="B15173"/>
      <c r="C15173" s="27"/>
      <c r="D15173" s="27"/>
    </row>
    <row r="15174" spans="1:4" ht="15" x14ac:dyDescent="0.25">
      <c r="A15174" s="27"/>
      <c r="B15174"/>
      <c r="C15174" s="27"/>
      <c r="D15174" s="27"/>
    </row>
    <row r="15175" spans="1:4" ht="15" x14ac:dyDescent="0.25">
      <c r="A15175" s="27"/>
      <c r="B15175"/>
      <c r="C15175" s="27"/>
      <c r="D15175" s="27"/>
    </row>
    <row r="15176" spans="1:4" ht="15" x14ac:dyDescent="0.25">
      <c r="A15176" s="27"/>
      <c r="B15176"/>
      <c r="C15176" s="27"/>
      <c r="D15176" s="27"/>
    </row>
    <row r="15177" spans="1:4" ht="15" x14ac:dyDescent="0.25">
      <c r="A15177" s="27"/>
      <c r="B15177"/>
      <c r="C15177" s="27"/>
      <c r="D15177" s="27"/>
    </row>
    <row r="15178" spans="1:4" ht="15" x14ac:dyDescent="0.25">
      <c r="A15178" s="27"/>
      <c r="B15178"/>
      <c r="C15178" s="27"/>
      <c r="D15178" s="27"/>
    </row>
    <row r="15179" spans="1:4" ht="15" x14ac:dyDescent="0.25">
      <c r="A15179" s="27"/>
      <c r="B15179"/>
      <c r="C15179" s="27"/>
      <c r="D15179" s="27"/>
    </row>
    <row r="15180" spans="1:4" ht="15" x14ac:dyDescent="0.25">
      <c r="A15180" s="27"/>
      <c r="B15180"/>
      <c r="C15180" s="27"/>
      <c r="D15180" s="27"/>
    </row>
    <row r="15181" spans="1:4" ht="15" x14ac:dyDescent="0.25">
      <c r="A15181" s="27"/>
      <c r="B15181"/>
      <c r="C15181" s="27"/>
      <c r="D15181" s="27"/>
    </row>
    <row r="15182" spans="1:4" ht="15" x14ac:dyDescent="0.25">
      <c r="A15182" s="27"/>
      <c r="B15182"/>
      <c r="C15182" s="27"/>
      <c r="D15182" s="27"/>
    </row>
    <row r="15183" spans="1:4" ht="15" x14ac:dyDescent="0.25">
      <c r="A15183" s="27"/>
      <c r="B15183"/>
      <c r="C15183" s="27"/>
      <c r="D15183" s="27"/>
    </row>
    <row r="15184" spans="1:4" ht="15" x14ac:dyDescent="0.25">
      <c r="A15184" s="27"/>
      <c r="B15184"/>
      <c r="C15184" s="27"/>
      <c r="D15184" s="27"/>
    </row>
    <row r="15185" spans="1:4" ht="15" x14ac:dyDescent="0.25">
      <c r="A15185" s="27"/>
      <c r="B15185"/>
      <c r="C15185" s="27"/>
      <c r="D15185" s="27"/>
    </row>
    <row r="15186" spans="1:4" ht="15" x14ac:dyDescent="0.25">
      <c r="A15186" s="27"/>
      <c r="B15186"/>
      <c r="C15186" s="27"/>
      <c r="D15186" s="27"/>
    </row>
    <row r="15187" spans="1:4" ht="15" x14ac:dyDescent="0.25">
      <c r="A15187" s="27"/>
      <c r="B15187"/>
      <c r="C15187" s="27"/>
      <c r="D15187" s="27"/>
    </row>
    <row r="15188" spans="1:4" ht="15" x14ac:dyDescent="0.25">
      <c r="A15188" s="27"/>
      <c r="B15188"/>
      <c r="C15188" s="27"/>
      <c r="D15188" s="27"/>
    </row>
    <row r="15189" spans="1:4" ht="15" x14ac:dyDescent="0.25">
      <c r="A15189" s="27"/>
      <c r="B15189"/>
      <c r="C15189" s="27"/>
      <c r="D15189" s="27"/>
    </row>
    <row r="15190" spans="1:4" ht="15" x14ac:dyDescent="0.25">
      <c r="A15190" s="27"/>
      <c r="B15190"/>
      <c r="C15190" s="27"/>
      <c r="D15190" s="27"/>
    </row>
    <row r="15191" spans="1:4" ht="15" x14ac:dyDescent="0.25">
      <c r="A15191" s="27"/>
      <c r="B15191"/>
      <c r="C15191" s="27"/>
      <c r="D15191" s="27"/>
    </row>
    <row r="15192" spans="1:4" ht="15" x14ac:dyDescent="0.25">
      <c r="A15192" s="27"/>
      <c r="B15192"/>
      <c r="C15192" s="27"/>
      <c r="D15192" s="27"/>
    </row>
    <row r="15193" spans="1:4" ht="15" x14ac:dyDescent="0.25">
      <c r="A15193" s="27"/>
      <c r="B15193"/>
      <c r="C15193" s="27"/>
      <c r="D15193" s="27"/>
    </row>
    <row r="15194" spans="1:4" ht="15" x14ac:dyDescent="0.25">
      <c r="A15194" s="27"/>
      <c r="B15194"/>
      <c r="C15194" s="27"/>
      <c r="D15194" s="27"/>
    </row>
    <row r="15195" spans="1:4" ht="15" x14ac:dyDescent="0.25">
      <c r="A15195" s="27"/>
      <c r="B15195"/>
      <c r="C15195" s="27"/>
      <c r="D15195" s="27"/>
    </row>
    <row r="15196" spans="1:4" ht="15" x14ac:dyDescent="0.25">
      <c r="A15196" s="27"/>
      <c r="B15196"/>
      <c r="C15196" s="27"/>
      <c r="D15196" s="27"/>
    </row>
    <row r="15197" spans="1:4" ht="15" x14ac:dyDescent="0.25">
      <c r="A15197" s="27"/>
      <c r="B15197"/>
      <c r="C15197" s="27"/>
      <c r="D15197" s="27"/>
    </row>
    <row r="15198" spans="1:4" ht="15" x14ac:dyDescent="0.25">
      <c r="A15198" s="27"/>
      <c r="B15198"/>
      <c r="C15198" s="27"/>
      <c r="D15198" s="27"/>
    </row>
    <row r="15199" spans="1:4" ht="15" x14ac:dyDescent="0.25">
      <c r="A15199" s="27"/>
      <c r="B15199"/>
      <c r="C15199" s="27"/>
      <c r="D15199" s="27"/>
    </row>
    <row r="15200" spans="1:4" ht="15" x14ac:dyDescent="0.25">
      <c r="A15200" s="27"/>
      <c r="B15200"/>
      <c r="C15200" s="27"/>
      <c r="D15200" s="27"/>
    </row>
    <row r="15201" spans="1:4" ht="15" x14ac:dyDescent="0.25">
      <c r="A15201" s="27"/>
      <c r="B15201"/>
      <c r="C15201" s="27"/>
      <c r="D15201" s="27"/>
    </row>
    <row r="15202" spans="1:4" ht="15" x14ac:dyDescent="0.25">
      <c r="A15202" s="27"/>
      <c r="B15202"/>
      <c r="C15202" s="27"/>
      <c r="D15202" s="27"/>
    </row>
    <row r="15203" spans="1:4" ht="15" x14ac:dyDescent="0.25">
      <c r="A15203" s="27"/>
      <c r="B15203"/>
      <c r="C15203" s="27"/>
      <c r="D15203" s="27"/>
    </row>
    <row r="15204" spans="1:4" ht="15" x14ac:dyDescent="0.25">
      <c r="A15204" s="27"/>
      <c r="B15204"/>
      <c r="C15204" s="27"/>
      <c r="D15204" s="27"/>
    </row>
    <row r="15205" spans="1:4" ht="15" x14ac:dyDescent="0.25">
      <c r="A15205" s="27"/>
      <c r="B15205"/>
      <c r="C15205" s="27"/>
      <c r="D15205" s="27"/>
    </row>
    <row r="15206" spans="1:4" ht="15" x14ac:dyDescent="0.25">
      <c r="A15206" s="27"/>
      <c r="B15206"/>
      <c r="C15206" s="27"/>
      <c r="D15206" s="27"/>
    </row>
    <row r="15207" spans="1:4" ht="15" x14ac:dyDescent="0.25">
      <c r="A15207" s="27"/>
      <c r="B15207"/>
      <c r="C15207" s="27"/>
      <c r="D15207" s="27"/>
    </row>
    <row r="15208" spans="1:4" ht="15" x14ac:dyDescent="0.25">
      <c r="A15208" s="27"/>
      <c r="B15208"/>
      <c r="C15208" s="27"/>
      <c r="D15208" s="27"/>
    </row>
    <row r="15209" spans="1:4" ht="15" x14ac:dyDescent="0.25">
      <c r="A15209" s="27"/>
      <c r="B15209"/>
      <c r="C15209" s="27"/>
      <c r="D15209" s="27"/>
    </row>
    <row r="15210" spans="1:4" ht="15" x14ac:dyDescent="0.25">
      <c r="A15210" s="27"/>
      <c r="B15210"/>
      <c r="C15210" s="27"/>
      <c r="D15210" s="27"/>
    </row>
    <row r="15211" spans="1:4" ht="15" x14ac:dyDescent="0.25">
      <c r="A15211" s="27"/>
      <c r="B15211"/>
      <c r="C15211" s="27"/>
      <c r="D15211" s="27"/>
    </row>
    <row r="15212" spans="1:4" ht="15" x14ac:dyDescent="0.25">
      <c r="A15212" s="27"/>
      <c r="B15212"/>
      <c r="C15212" s="27"/>
      <c r="D15212" s="27"/>
    </row>
    <row r="15213" spans="1:4" ht="15" x14ac:dyDescent="0.25">
      <c r="A15213" s="27"/>
      <c r="B15213"/>
      <c r="C15213" s="27"/>
      <c r="D15213" s="27"/>
    </row>
    <row r="15214" spans="1:4" ht="15" x14ac:dyDescent="0.25">
      <c r="A15214" s="27"/>
      <c r="B15214"/>
      <c r="C15214" s="27"/>
      <c r="D15214" s="27"/>
    </row>
    <row r="15215" spans="1:4" ht="15" x14ac:dyDescent="0.25">
      <c r="A15215" s="27"/>
      <c r="B15215"/>
      <c r="C15215" s="27"/>
      <c r="D15215" s="27"/>
    </row>
    <row r="15216" spans="1:4" ht="15" x14ac:dyDescent="0.25">
      <c r="A15216" s="27"/>
      <c r="B15216"/>
      <c r="C15216" s="27"/>
      <c r="D15216" s="27"/>
    </row>
    <row r="15217" spans="1:4" ht="15" x14ac:dyDescent="0.25">
      <c r="A15217" s="27"/>
      <c r="B15217"/>
      <c r="C15217" s="27"/>
      <c r="D15217" s="27"/>
    </row>
    <row r="15218" spans="1:4" ht="15" x14ac:dyDescent="0.25">
      <c r="A15218" s="27"/>
      <c r="B15218"/>
      <c r="C15218" s="27"/>
      <c r="D15218" s="27"/>
    </row>
    <row r="15219" spans="1:4" ht="15" x14ac:dyDescent="0.25">
      <c r="A15219" s="27"/>
      <c r="B15219"/>
      <c r="C15219" s="27"/>
      <c r="D15219" s="27"/>
    </row>
    <row r="15220" spans="1:4" ht="15" x14ac:dyDescent="0.25">
      <c r="A15220" s="27"/>
      <c r="B15220"/>
      <c r="C15220" s="27"/>
      <c r="D15220" s="27"/>
    </row>
    <row r="15221" spans="1:4" ht="15" x14ac:dyDescent="0.25">
      <c r="A15221" s="27"/>
      <c r="B15221"/>
      <c r="C15221" s="27"/>
      <c r="D15221" s="27"/>
    </row>
    <row r="15222" spans="1:4" ht="15" x14ac:dyDescent="0.25">
      <c r="A15222" s="27"/>
      <c r="B15222"/>
      <c r="C15222" s="27"/>
      <c r="D15222" s="27"/>
    </row>
    <row r="15223" spans="1:4" ht="15" x14ac:dyDescent="0.25">
      <c r="A15223" s="27"/>
      <c r="B15223"/>
      <c r="C15223" s="27"/>
      <c r="D15223" s="27"/>
    </row>
    <row r="15224" spans="1:4" ht="15" x14ac:dyDescent="0.25">
      <c r="A15224" s="27"/>
      <c r="B15224"/>
      <c r="C15224" s="27"/>
      <c r="D15224" s="272"/>
    </row>
    <row r="15225" spans="1:4" ht="15" x14ac:dyDescent="0.25">
      <c r="A15225" s="27"/>
      <c r="B15225"/>
      <c r="C15225" s="27"/>
      <c r="D15225" s="27"/>
    </row>
    <row r="15226" spans="1:4" ht="15" x14ac:dyDescent="0.25">
      <c r="A15226" s="27"/>
      <c r="B15226"/>
      <c r="C15226" s="27"/>
      <c r="D15226" s="27"/>
    </row>
    <row r="15227" spans="1:4" ht="15" x14ac:dyDescent="0.25">
      <c r="A15227" s="27"/>
      <c r="B15227"/>
      <c r="C15227" s="27"/>
      <c r="D15227" s="27"/>
    </row>
    <row r="15228" spans="1:4" ht="15" x14ac:dyDescent="0.25">
      <c r="A15228" s="27"/>
      <c r="B15228"/>
      <c r="C15228" s="27"/>
      <c r="D15228" s="27"/>
    </row>
    <row r="15229" spans="1:4" ht="15" x14ac:dyDescent="0.25">
      <c r="A15229" s="27"/>
      <c r="B15229"/>
      <c r="C15229" s="27"/>
      <c r="D15229" s="27"/>
    </row>
    <row r="15230" spans="1:4" ht="15" x14ac:dyDescent="0.25">
      <c r="A15230" s="27"/>
      <c r="B15230"/>
      <c r="C15230" s="27"/>
      <c r="D15230" s="27"/>
    </row>
    <row r="15231" spans="1:4" ht="15" x14ac:dyDescent="0.25">
      <c r="A15231" s="27"/>
      <c r="B15231"/>
      <c r="C15231" s="27"/>
      <c r="D15231" s="27"/>
    </row>
    <row r="15232" spans="1:4" ht="15" x14ac:dyDescent="0.25">
      <c r="A15232" s="27"/>
      <c r="B15232"/>
      <c r="C15232" s="27"/>
      <c r="D15232" s="27"/>
    </row>
    <row r="15233" spans="1:4" ht="15" x14ac:dyDescent="0.25">
      <c r="A15233" s="27"/>
      <c r="B15233"/>
      <c r="C15233" s="27"/>
      <c r="D15233" s="27"/>
    </row>
    <row r="15234" spans="1:4" ht="15" x14ac:dyDescent="0.25">
      <c r="A15234" s="27"/>
      <c r="B15234"/>
      <c r="C15234" s="27"/>
      <c r="D15234" s="27"/>
    </row>
    <row r="15235" spans="1:4" ht="15" x14ac:dyDescent="0.25">
      <c r="A15235" s="27"/>
      <c r="B15235"/>
      <c r="C15235" s="27"/>
      <c r="D15235" s="272"/>
    </row>
    <row r="15236" spans="1:4" ht="15" x14ac:dyDescent="0.25">
      <c r="A15236" s="27"/>
      <c r="B15236"/>
      <c r="C15236" s="27"/>
      <c r="D15236" s="27"/>
    </row>
    <row r="15237" spans="1:4" ht="15" x14ac:dyDescent="0.25">
      <c r="A15237" s="27"/>
      <c r="B15237"/>
      <c r="C15237" s="27"/>
      <c r="D15237" s="27"/>
    </row>
    <row r="15238" spans="1:4" ht="15" x14ac:dyDescent="0.25">
      <c r="A15238" s="27"/>
      <c r="B15238"/>
      <c r="C15238" s="27"/>
      <c r="D15238" s="27"/>
    </row>
    <row r="15239" spans="1:4" ht="15" x14ac:dyDescent="0.25">
      <c r="A15239" s="27"/>
      <c r="B15239"/>
      <c r="C15239" s="27"/>
      <c r="D15239" s="27"/>
    </row>
    <row r="15240" spans="1:4" ht="15" x14ac:dyDescent="0.25">
      <c r="A15240" s="27"/>
      <c r="B15240"/>
      <c r="C15240" s="27"/>
      <c r="D15240" s="272"/>
    </row>
    <row r="15241" spans="1:4" ht="15" x14ac:dyDescent="0.25">
      <c r="A15241" s="27"/>
      <c r="B15241"/>
      <c r="C15241" s="27"/>
      <c r="D15241" s="27"/>
    </row>
    <row r="15242" spans="1:4" ht="15" x14ac:dyDescent="0.25">
      <c r="A15242" s="27"/>
      <c r="B15242"/>
      <c r="C15242" s="27"/>
      <c r="D15242" s="27"/>
    </row>
    <row r="15243" spans="1:4" ht="15" x14ac:dyDescent="0.25">
      <c r="A15243" s="27"/>
      <c r="B15243"/>
      <c r="C15243" s="27"/>
      <c r="D15243" s="27"/>
    </row>
    <row r="15244" spans="1:4" ht="15" x14ac:dyDescent="0.25">
      <c r="A15244" s="27"/>
      <c r="B15244"/>
      <c r="C15244" s="27"/>
      <c r="D15244" s="27"/>
    </row>
    <row r="15245" spans="1:4" ht="15" x14ac:dyDescent="0.25">
      <c r="A15245" s="27"/>
      <c r="B15245"/>
      <c r="C15245" s="27"/>
      <c r="D15245" s="27"/>
    </row>
    <row r="15246" spans="1:4" ht="15" x14ac:dyDescent="0.25">
      <c r="A15246" s="27"/>
      <c r="B15246"/>
      <c r="C15246" s="27"/>
      <c r="D15246" s="27"/>
    </row>
    <row r="15247" spans="1:4" ht="15" x14ac:dyDescent="0.25">
      <c r="A15247" s="27"/>
      <c r="B15247"/>
      <c r="C15247" s="27"/>
      <c r="D15247" s="27"/>
    </row>
    <row r="15248" spans="1:4" ht="15" x14ac:dyDescent="0.25">
      <c r="A15248" s="27"/>
      <c r="B15248"/>
      <c r="C15248" s="27"/>
      <c r="D15248" s="27"/>
    </row>
    <row r="15249" spans="1:4" ht="15" x14ac:dyDescent="0.25">
      <c r="A15249" s="27"/>
      <c r="B15249"/>
      <c r="C15249" s="27"/>
      <c r="D15249" s="27"/>
    </row>
    <row r="15250" spans="1:4" ht="15" x14ac:dyDescent="0.25">
      <c r="A15250" s="27"/>
      <c r="B15250"/>
      <c r="C15250" s="27"/>
      <c r="D15250" s="27"/>
    </row>
    <row r="15251" spans="1:4" ht="15" x14ac:dyDescent="0.25">
      <c r="A15251" s="27"/>
      <c r="B15251"/>
      <c r="C15251" s="27"/>
      <c r="D15251" s="27"/>
    </row>
    <row r="15252" spans="1:4" ht="15" x14ac:dyDescent="0.25">
      <c r="A15252" s="27"/>
      <c r="B15252"/>
      <c r="C15252" s="27"/>
      <c r="D15252" s="27"/>
    </row>
    <row r="15253" spans="1:4" ht="15" x14ac:dyDescent="0.25">
      <c r="A15253" s="27"/>
      <c r="B15253"/>
      <c r="C15253" s="27"/>
      <c r="D15253" s="27"/>
    </row>
    <row r="15254" spans="1:4" ht="15" x14ac:dyDescent="0.25">
      <c r="A15254" s="27"/>
      <c r="B15254"/>
      <c r="C15254" s="27"/>
      <c r="D15254" s="27"/>
    </row>
    <row r="15255" spans="1:4" ht="15" x14ac:dyDescent="0.25">
      <c r="A15255" s="27"/>
      <c r="B15255"/>
      <c r="C15255" s="27"/>
      <c r="D15255" s="27"/>
    </row>
    <row r="15256" spans="1:4" ht="15" x14ac:dyDescent="0.25">
      <c r="A15256" s="27"/>
      <c r="B15256"/>
      <c r="C15256" s="27"/>
      <c r="D15256" s="27"/>
    </row>
    <row r="15257" spans="1:4" ht="15" x14ac:dyDescent="0.25">
      <c r="A15257" s="27"/>
      <c r="B15257"/>
      <c r="C15257" s="27"/>
      <c r="D15257" s="27"/>
    </row>
    <row r="15258" spans="1:4" ht="15" x14ac:dyDescent="0.25">
      <c r="A15258" s="27"/>
      <c r="B15258"/>
      <c r="C15258" s="27"/>
      <c r="D15258" s="27"/>
    </row>
    <row r="15259" spans="1:4" ht="15" x14ac:dyDescent="0.25">
      <c r="A15259" s="27"/>
      <c r="B15259"/>
      <c r="C15259" s="27"/>
      <c r="D15259" s="27"/>
    </row>
    <row r="15260" spans="1:4" ht="15" x14ac:dyDescent="0.25">
      <c r="A15260" s="27"/>
      <c r="B15260"/>
      <c r="C15260" s="27"/>
      <c r="D15260" s="27"/>
    </row>
    <row r="15261" spans="1:4" ht="15" x14ac:dyDescent="0.25">
      <c r="A15261" s="27"/>
      <c r="B15261"/>
      <c r="C15261" s="27"/>
      <c r="D15261" s="27"/>
    </row>
    <row r="15262" spans="1:4" ht="15" x14ac:dyDescent="0.25">
      <c r="A15262" s="27"/>
      <c r="B15262"/>
      <c r="C15262" s="27"/>
      <c r="D15262" s="27"/>
    </row>
    <row r="15263" spans="1:4" ht="15" x14ac:dyDescent="0.25">
      <c r="A15263" s="27"/>
      <c r="B15263"/>
      <c r="C15263" s="27"/>
      <c r="D15263" s="27"/>
    </row>
    <row r="15264" spans="1:4" ht="15" x14ac:dyDescent="0.25">
      <c r="A15264" s="27"/>
      <c r="B15264"/>
      <c r="C15264" s="27"/>
      <c r="D15264" s="272"/>
    </row>
    <row r="15265" spans="1:4" ht="15" x14ac:dyDescent="0.25">
      <c r="A15265" s="27"/>
      <c r="B15265"/>
      <c r="C15265" s="27"/>
      <c r="D15265" s="272"/>
    </row>
    <row r="15266" spans="1:4" ht="15" x14ac:dyDescent="0.25">
      <c r="A15266" s="27"/>
      <c r="B15266"/>
      <c r="C15266" s="27"/>
      <c r="D15266" s="27"/>
    </row>
    <row r="15267" spans="1:4" ht="15" x14ac:dyDescent="0.25">
      <c r="A15267" s="27"/>
      <c r="B15267"/>
      <c r="C15267" s="27"/>
      <c r="D15267" s="27"/>
    </row>
    <row r="15268" spans="1:4" ht="15" x14ac:dyDescent="0.25">
      <c r="A15268" s="27"/>
      <c r="B15268"/>
      <c r="C15268" s="27"/>
      <c r="D15268" s="27"/>
    </row>
    <row r="15269" spans="1:4" ht="15" x14ac:dyDescent="0.25">
      <c r="A15269" s="27"/>
      <c r="B15269"/>
      <c r="C15269" s="27"/>
      <c r="D15269" s="27"/>
    </row>
    <row r="15270" spans="1:4" ht="15" x14ac:dyDescent="0.25">
      <c r="A15270" s="27"/>
      <c r="B15270"/>
      <c r="C15270" s="27"/>
      <c r="D15270" s="27"/>
    </row>
    <row r="15271" spans="1:4" ht="15" x14ac:dyDescent="0.25">
      <c r="A15271" s="27"/>
      <c r="B15271"/>
      <c r="C15271" s="27"/>
      <c r="D15271" s="27"/>
    </row>
    <row r="15272" spans="1:4" ht="15" x14ac:dyDescent="0.25">
      <c r="A15272" s="27"/>
      <c r="B15272"/>
      <c r="C15272" s="27"/>
      <c r="D15272" s="27"/>
    </row>
    <row r="15273" spans="1:4" ht="15" x14ac:dyDescent="0.25">
      <c r="A15273" s="27"/>
      <c r="B15273"/>
      <c r="C15273" s="27"/>
      <c r="D15273" s="27"/>
    </row>
    <row r="15274" spans="1:4" ht="15" x14ac:dyDescent="0.25">
      <c r="A15274" s="27"/>
      <c r="B15274"/>
      <c r="C15274" s="27"/>
      <c r="D15274" s="27"/>
    </row>
    <row r="15275" spans="1:4" ht="15" x14ac:dyDescent="0.25">
      <c r="A15275" s="27"/>
      <c r="B15275"/>
      <c r="C15275" s="27"/>
      <c r="D15275" s="27"/>
    </row>
    <row r="15276" spans="1:4" ht="15" x14ac:dyDescent="0.25">
      <c r="A15276" s="27"/>
      <c r="B15276"/>
      <c r="C15276" s="27"/>
      <c r="D15276" s="27"/>
    </row>
    <row r="15277" spans="1:4" ht="15" x14ac:dyDescent="0.25">
      <c r="A15277" s="27"/>
      <c r="B15277"/>
      <c r="C15277" s="27"/>
      <c r="D15277" s="27"/>
    </row>
    <row r="15278" spans="1:4" ht="15" x14ac:dyDescent="0.25">
      <c r="A15278" s="27"/>
      <c r="B15278"/>
      <c r="C15278" s="27"/>
      <c r="D15278" s="27"/>
    </row>
    <row r="15279" spans="1:4" ht="15" x14ac:dyDescent="0.25">
      <c r="A15279" s="27"/>
      <c r="B15279"/>
      <c r="C15279" s="27"/>
      <c r="D15279" s="27"/>
    </row>
    <row r="15280" spans="1:4" ht="15" x14ac:dyDescent="0.25">
      <c r="A15280" s="27"/>
      <c r="B15280"/>
      <c r="C15280" s="27"/>
      <c r="D15280" s="27"/>
    </row>
    <row r="15281" spans="1:4" ht="15" x14ac:dyDescent="0.25">
      <c r="A15281" s="27"/>
      <c r="B15281"/>
      <c r="C15281" s="27"/>
      <c r="D15281" s="27"/>
    </row>
    <row r="15282" spans="1:4" ht="15" x14ac:dyDescent="0.25">
      <c r="A15282" s="27"/>
      <c r="B15282"/>
      <c r="C15282" s="27"/>
      <c r="D15282" s="27"/>
    </row>
    <row r="15283" spans="1:4" ht="15" x14ac:dyDescent="0.25">
      <c r="A15283" s="27"/>
      <c r="B15283"/>
      <c r="C15283" s="27"/>
      <c r="D15283" s="27"/>
    </row>
    <row r="15284" spans="1:4" ht="15" x14ac:dyDescent="0.25">
      <c r="A15284" s="27"/>
      <c r="B15284"/>
      <c r="C15284" s="27"/>
      <c r="D15284" s="27"/>
    </row>
    <row r="15285" spans="1:4" ht="15" x14ac:dyDescent="0.25">
      <c r="A15285" s="27"/>
      <c r="B15285"/>
      <c r="C15285" s="27"/>
      <c r="D15285" s="27"/>
    </row>
    <row r="15286" spans="1:4" ht="15" x14ac:dyDescent="0.25">
      <c r="A15286" s="27"/>
      <c r="B15286"/>
      <c r="C15286" s="27"/>
      <c r="D15286" s="27"/>
    </row>
    <row r="15287" spans="1:4" ht="15" x14ac:dyDescent="0.25">
      <c r="A15287" s="27"/>
      <c r="B15287"/>
      <c r="C15287" s="27"/>
      <c r="D15287" s="27"/>
    </row>
    <row r="15288" spans="1:4" ht="15" x14ac:dyDescent="0.25">
      <c r="A15288" s="27"/>
      <c r="B15288"/>
      <c r="C15288" s="27"/>
      <c r="D15288" s="27"/>
    </row>
    <row r="15289" spans="1:4" ht="15" x14ac:dyDescent="0.25">
      <c r="A15289" s="27"/>
      <c r="B15289"/>
      <c r="C15289" s="27"/>
      <c r="D15289" s="27"/>
    </row>
    <row r="15290" spans="1:4" ht="15" x14ac:dyDescent="0.25">
      <c r="A15290" s="27"/>
      <c r="B15290"/>
      <c r="C15290" s="27"/>
      <c r="D15290" s="27"/>
    </row>
    <row r="15291" spans="1:4" ht="15" x14ac:dyDescent="0.25">
      <c r="A15291" s="27"/>
      <c r="B15291"/>
      <c r="C15291" s="27"/>
      <c r="D15291" s="27"/>
    </row>
    <row r="15292" spans="1:4" ht="15" x14ac:dyDescent="0.25">
      <c r="A15292" s="27"/>
      <c r="B15292"/>
      <c r="C15292" s="27"/>
      <c r="D15292" s="27"/>
    </row>
    <row r="15293" spans="1:4" ht="15" x14ac:dyDescent="0.25">
      <c r="A15293" s="27"/>
      <c r="B15293"/>
      <c r="C15293" s="27"/>
      <c r="D15293" s="27"/>
    </row>
    <row r="15294" spans="1:4" ht="15" x14ac:dyDescent="0.25">
      <c r="A15294" s="27"/>
      <c r="B15294"/>
      <c r="C15294" s="27"/>
      <c r="D15294" s="27"/>
    </row>
    <row r="15295" spans="1:4" ht="15" x14ac:dyDescent="0.25">
      <c r="A15295" s="27"/>
      <c r="B15295"/>
      <c r="C15295" s="27"/>
      <c r="D15295" s="27"/>
    </row>
    <row r="15296" spans="1:4" ht="15" x14ac:dyDescent="0.25">
      <c r="A15296" s="27"/>
      <c r="B15296"/>
      <c r="C15296" s="27"/>
      <c r="D15296" s="27"/>
    </row>
    <row r="15297" spans="1:4" ht="15" x14ac:dyDescent="0.25">
      <c r="A15297" s="27"/>
      <c r="B15297"/>
      <c r="C15297" s="27"/>
      <c r="D15297" s="27"/>
    </row>
    <row r="15298" spans="1:4" ht="15" x14ac:dyDescent="0.25">
      <c r="A15298" s="27"/>
      <c r="B15298"/>
      <c r="C15298" s="27"/>
      <c r="D15298" s="27"/>
    </row>
    <row r="15299" spans="1:4" ht="15" x14ac:dyDescent="0.25">
      <c r="A15299" s="27"/>
      <c r="B15299"/>
      <c r="C15299" s="27"/>
      <c r="D15299" s="27"/>
    </row>
    <row r="15300" spans="1:4" ht="15" x14ac:dyDescent="0.25">
      <c r="A15300" s="27"/>
      <c r="B15300"/>
      <c r="C15300" s="27"/>
      <c r="D15300" s="27"/>
    </row>
    <row r="15301" spans="1:4" ht="15" x14ac:dyDescent="0.25">
      <c r="A15301" s="27"/>
      <c r="B15301"/>
      <c r="C15301" s="27"/>
      <c r="D15301" s="27"/>
    </row>
    <row r="15302" spans="1:4" ht="15" x14ac:dyDescent="0.25">
      <c r="A15302" s="27"/>
      <c r="B15302"/>
      <c r="C15302" s="27"/>
      <c r="D15302" s="272"/>
    </row>
    <row r="15303" spans="1:4" ht="15" x14ac:dyDescent="0.25">
      <c r="A15303" s="27"/>
      <c r="B15303"/>
      <c r="C15303" s="27"/>
      <c r="D15303" s="272"/>
    </row>
    <row r="15304" spans="1:4" ht="15" x14ac:dyDescent="0.25">
      <c r="A15304" s="27"/>
      <c r="B15304"/>
      <c r="C15304" s="27"/>
      <c r="D15304" s="272"/>
    </row>
    <row r="15305" spans="1:4" ht="15" x14ac:dyDescent="0.25">
      <c r="A15305" s="27"/>
      <c r="B15305"/>
      <c r="C15305" s="27"/>
      <c r="D15305" s="272"/>
    </row>
    <row r="15306" spans="1:4" ht="15" x14ac:dyDescent="0.25">
      <c r="A15306" s="27"/>
      <c r="B15306"/>
      <c r="C15306" s="27"/>
      <c r="D15306" s="272"/>
    </row>
    <row r="15307" spans="1:4" ht="15" x14ac:dyDescent="0.25">
      <c r="A15307" s="27"/>
      <c r="B15307"/>
      <c r="C15307" s="27"/>
      <c r="D15307" s="272"/>
    </row>
    <row r="15308" spans="1:4" ht="15" x14ac:dyDescent="0.25">
      <c r="A15308" s="27"/>
      <c r="B15308"/>
      <c r="C15308" s="27"/>
      <c r="D15308" s="27"/>
    </row>
    <row r="15309" spans="1:4" ht="15" x14ac:dyDescent="0.25">
      <c r="A15309" s="27"/>
      <c r="B15309"/>
      <c r="C15309" s="27"/>
      <c r="D15309" s="27"/>
    </row>
    <row r="15310" spans="1:4" ht="15" x14ac:dyDescent="0.25">
      <c r="A15310" s="27"/>
      <c r="B15310"/>
      <c r="C15310" s="27"/>
      <c r="D15310" s="272"/>
    </row>
    <row r="15311" spans="1:4" ht="15" x14ac:dyDescent="0.25">
      <c r="A15311" s="27"/>
      <c r="B15311"/>
      <c r="C15311" s="27"/>
      <c r="D15311" s="27"/>
    </row>
    <row r="15312" spans="1:4" ht="15" x14ac:dyDescent="0.25">
      <c r="A15312" s="27"/>
      <c r="B15312"/>
      <c r="C15312" s="27"/>
      <c r="D15312" s="272"/>
    </row>
    <row r="15313" spans="1:4" ht="15" x14ac:dyDescent="0.25">
      <c r="A15313" s="27"/>
      <c r="B15313"/>
      <c r="C15313" s="27"/>
      <c r="D15313" s="27"/>
    </row>
    <row r="15314" spans="1:4" ht="15" x14ac:dyDescent="0.25">
      <c r="A15314" s="27"/>
      <c r="B15314"/>
      <c r="C15314" s="27"/>
      <c r="D15314" s="272"/>
    </row>
    <row r="15315" spans="1:4" ht="15" x14ac:dyDescent="0.25">
      <c r="A15315" s="27"/>
      <c r="B15315"/>
      <c r="C15315" s="27"/>
      <c r="D15315" s="272"/>
    </row>
    <row r="15316" spans="1:4" ht="15" x14ac:dyDescent="0.25">
      <c r="A15316" s="27"/>
      <c r="B15316"/>
      <c r="C15316" s="27"/>
      <c r="D15316" s="272"/>
    </row>
    <row r="15317" spans="1:4" ht="15" x14ac:dyDescent="0.25">
      <c r="A15317" s="27"/>
      <c r="B15317"/>
      <c r="C15317" s="27"/>
      <c r="D15317" s="272"/>
    </row>
    <row r="15318" spans="1:4" ht="15" x14ac:dyDescent="0.25">
      <c r="A15318" s="27"/>
      <c r="B15318"/>
      <c r="C15318" s="27"/>
      <c r="D15318" s="272"/>
    </row>
    <row r="15319" spans="1:4" ht="15" x14ac:dyDescent="0.25">
      <c r="A15319" s="27"/>
      <c r="B15319"/>
      <c r="C15319" s="27"/>
      <c r="D15319" s="272"/>
    </row>
    <row r="15320" spans="1:4" ht="15" x14ac:dyDescent="0.25">
      <c r="A15320" s="27"/>
      <c r="B15320"/>
      <c r="C15320" s="27"/>
      <c r="D15320" s="272"/>
    </row>
    <row r="15321" spans="1:4" ht="15" x14ac:dyDescent="0.25">
      <c r="A15321" s="27"/>
      <c r="B15321"/>
      <c r="C15321" s="27"/>
      <c r="D15321" s="272"/>
    </row>
    <row r="15322" spans="1:4" ht="15" x14ac:dyDescent="0.25">
      <c r="A15322" s="27"/>
      <c r="B15322"/>
      <c r="C15322" s="27"/>
      <c r="D15322" s="27"/>
    </row>
    <row r="15323" spans="1:4" ht="15" x14ac:dyDescent="0.25">
      <c r="A15323" s="27"/>
      <c r="B15323"/>
      <c r="C15323" s="27"/>
      <c r="D15323" s="27"/>
    </row>
    <row r="15324" spans="1:4" ht="15" x14ac:dyDescent="0.25">
      <c r="A15324" s="27"/>
      <c r="B15324"/>
      <c r="C15324" s="27"/>
      <c r="D15324" s="27"/>
    </row>
    <row r="15325" spans="1:4" ht="15" x14ac:dyDescent="0.25">
      <c r="A15325" s="27"/>
      <c r="B15325"/>
      <c r="C15325" s="27"/>
      <c r="D15325" s="27"/>
    </row>
    <row r="15326" spans="1:4" ht="15" x14ac:dyDescent="0.25">
      <c r="A15326" s="27"/>
      <c r="B15326"/>
      <c r="C15326" s="27"/>
      <c r="D15326" s="27"/>
    </row>
    <row r="15327" spans="1:4" ht="15" x14ac:dyDescent="0.25">
      <c r="A15327" s="27"/>
      <c r="B15327"/>
      <c r="C15327" s="27"/>
      <c r="D15327" s="27"/>
    </row>
    <row r="15328" spans="1:4" ht="15" x14ac:dyDescent="0.25">
      <c r="A15328" s="27"/>
      <c r="B15328"/>
      <c r="C15328" s="27"/>
      <c r="D15328" s="27"/>
    </row>
    <row r="15329" spans="1:4" ht="15" x14ac:dyDescent="0.25">
      <c r="A15329" s="27"/>
      <c r="B15329"/>
      <c r="C15329" s="27"/>
      <c r="D15329" s="27"/>
    </row>
    <row r="15330" spans="1:4" ht="15" x14ac:dyDescent="0.25">
      <c r="A15330" s="27"/>
      <c r="B15330"/>
      <c r="C15330" s="27"/>
      <c r="D15330" s="27"/>
    </row>
    <row r="15331" spans="1:4" ht="15" x14ac:dyDescent="0.25">
      <c r="A15331" s="27"/>
      <c r="B15331"/>
      <c r="C15331" s="27"/>
      <c r="D15331" s="27"/>
    </row>
    <row r="15332" spans="1:4" ht="15" x14ac:dyDescent="0.25">
      <c r="A15332" s="27"/>
      <c r="B15332"/>
      <c r="C15332" s="27"/>
      <c r="D15332" s="27"/>
    </row>
    <row r="15333" spans="1:4" ht="15" x14ac:dyDescent="0.25">
      <c r="A15333" s="27"/>
      <c r="B15333"/>
      <c r="C15333" s="27"/>
      <c r="D15333" s="272"/>
    </row>
    <row r="15334" spans="1:4" ht="15" x14ac:dyDescent="0.25">
      <c r="A15334" s="27"/>
      <c r="B15334"/>
      <c r="C15334" s="27"/>
      <c r="D15334" s="272"/>
    </row>
    <row r="15335" spans="1:4" ht="15" x14ac:dyDescent="0.25">
      <c r="A15335" s="27"/>
      <c r="B15335"/>
      <c r="C15335" s="27"/>
      <c r="D15335" s="27"/>
    </row>
    <row r="15336" spans="1:4" ht="15" x14ac:dyDescent="0.25">
      <c r="A15336" s="27"/>
      <c r="B15336"/>
      <c r="C15336" s="27"/>
      <c r="D15336" s="272"/>
    </row>
    <row r="15337" spans="1:4" ht="15" x14ac:dyDescent="0.25">
      <c r="A15337" s="27"/>
      <c r="B15337"/>
      <c r="C15337" s="27"/>
      <c r="D15337" s="27"/>
    </row>
    <row r="15338" spans="1:4" ht="15" x14ac:dyDescent="0.25">
      <c r="A15338" s="27"/>
      <c r="B15338"/>
      <c r="C15338" s="27"/>
      <c r="D15338" s="272"/>
    </row>
    <row r="15339" spans="1:4" ht="15" x14ac:dyDescent="0.25">
      <c r="A15339" s="27"/>
      <c r="B15339"/>
      <c r="C15339" s="27"/>
      <c r="D15339" s="272"/>
    </row>
    <row r="15340" spans="1:4" ht="15" x14ac:dyDescent="0.25">
      <c r="A15340" s="27"/>
      <c r="B15340"/>
      <c r="C15340" s="27"/>
      <c r="D15340" s="27"/>
    </row>
    <row r="15341" spans="1:4" ht="15" x14ac:dyDescent="0.25">
      <c r="A15341" s="27"/>
      <c r="B15341"/>
      <c r="C15341" s="27"/>
      <c r="D15341" s="27"/>
    </row>
    <row r="15342" spans="1:4" ht="15" x14ac:dyDescent="0.25">
      <c r="A15342" s="27"/>
      <c r="B15342"/>
      <c r="C15342" s="27"/>
      <c r="D15342" s="27"/>
    </row>
    <row r="15343" spans="1:4" ht="15" x14ac:dyDescent="0.25">
      <c r="A15343" s="27"/>
      <c r="B15343"/>
      <c r="C15343" s="27"/>
      <c r="D15343" s="27"/>
    </row>
    <row r="15344" spans="1:4" ht="15" x14ac:dyDescent="0.25">
      <c r="A15344" s="27"/>
      <c r="B15344"/>
      <c r="C15344" s="27"/>
      <c r="D15344" s="27"/>
    </row>
    <row r="15345" spans="1:4" ht="15" x14ac:dyDescent="0.25">
      <c r="A15345" s="27"/>
      <c r="B15345"/>
      <c r="C15345" s="27"/>
      <c r="D15345" s="27"/>
    </row>
    <row r="15346" spans="1:4" ht="15" x14ac:dyDescent="0.25">
      <c r="A15346" s="27"/>
      <c r="B15346"/>
      <c r="C15346" s="27"/>
      <c r="D15346" s="27"/>
    </row>
    <row r="15347" spans="1:4" ht="15" x14ac:dyDescent="0.25">
      <c r="A15347" s="27"/>
      <c r="B15347"/>
      <c r="C15347" s="27"/>
      <c r="D15347" s="27"/>
    </row>
    <row r="15348" spans="1:4" ht="15" x14ac:dyDescent="0.25">
      <c r="A15348" s="27"/>
      <c r="B15348"/>
      <c r="C15348" s="27"/>
      <c r="D15348" s="27"/>
    </row>
    <row r="15349" spans="1:4" ht="15" x14ac:dyDescent="0.25">
      <c r="A15349" s="27"/>
      <c r="B15349"/>
      <c r="C15349" s="27"/>
      <c r="D15349" s="27"/>
    </row>
    <row r="15350" spans="1:4" ht="15" x14ac:dyDescent="0.25">
      <c r="A15350" s="27"/>
      <c r="B15350"/>
      <c r="C15350" s="27"/>
      <c r="D15350" s="27"/>
    </row>
    <row r="15351" spans="1:4" ht="15" x14ac:dyDescent="0.25">
      <c r="A15351" s="27"/>
      <c r="B15351"/>
      <c r="C15351" s="27"/>
      <c r="D15351" s="27"/>
    </row>
    <row r="15352" spans="1:4" ht="15" x14ac:dyDescent="0.25">
      <c r="A15352" s="27"/>
      <c r="B15352"/>
      <c r="C15352" s="27"/>
      <c r="D15352" s="27"/>
    </row>
    <row r="15353" spans="1:4" ht="15" x14ac:dyDescent="0.25">
      <c r="A15353" s="27"/>
      <c r="B15353"/>
      <c r="C15353" s="27"/>
      <c r="D15353" s="27"/>
    </row>
    <row r="15354" spans="1:4" ht="15" x14ac:dyDescent="0.25">
      <c r="A15354" s="27"/>
      <c r="B15354"/>
      <c r="C15354" s="27"/>
      <c r="D15354" s="27"/>
    </row>
    <row r="15355" spans="1:4" ht="15" x14ac:dyDescent="0.25">
      <c r="A15355" s="27"/>
      <c r="B15355"/>
      <c r="C15355" s="27"/>
      <c r="D15355" s="27"/>
    </row>
    <row r="15356" spans="1:4" ht="15" x14ac:dyDescent="0.25">
      <c r="A15356" s="27"/>
      <c r="B15356"/>
      <c r="C15356" s="27"/>
      <c r="D15356" s="27"/>
    </row>
    <row r="15357" spans="1:4" ht="15" x14ac:dyDescent="0.25">
      <c r="A15357" s="27"/>
      <c r="B15357"/>
      <c r="C15357" s="27"/>
      <c r="D15357" s="27"/>
    </row>
    <row r="15358" spans="1:4" ht="15" x14ac:dyDescent="0.25">
      <c r="A15358" s="27"/>
      <c r="B15358"/>
      <c r="C15358" s="27"/>
      <c r="D15358" s="27"/>
    </row>
    <row r="15359" spans="1:4" ht="15" x14ac:dyDescent="0.25">
      <c r="A15359" s="27"/>
      <c r="B15359"/>
      <c r="C15359" s="27"/>
      <c r="D15359" s="27"/>
    </row>
    <row r="15360" spans="1:4" ht="15" x14ac:dyDescent="0.25">
      <c r="A15360" s="27"/>
      <c r="B15360"/>
      <c r="C15360" s="27"/>
      <c r="D15360" s="27"/>
    </row>
    <row r="15361" spans="1:4" ht="15" x14ac:dyDescent="0.25">
      <c r="A15361" s="27"/>
      <c r="B15361"/>
      <c r="C15361" s="27"/>
      <c r="D15361" s="27"/>
    </row>
    <row r="15362" spans="1:4" ht="15" x14ac:dyDescent="0.25">
      <c r="A15362" s="27"/>
      <c r="B15362"/>
      <c r="C15362" s="27"/>
      <c r="D15362" s="27"/>
    </row>
    <row r="15363" spans="1:4" ht="15" x14ac:dyDescent="0.25">
      <c r="A15363" s="27"/>
      <c r="B15363"/>
      <c r="C15363" s="27"/>
      <c r="D15363" s="27"/>
    </row>
    <row r="15364" spans="1:4" ht="15" x14ac:dyDescent="0.25">
      <c r="A15364" s="27"/>
      <c r="B15364"/>
      <c r="C15364" s="27"/>
      <c r="D15364" s="27"/>
    </row>
    <row r="15365" spans="1:4" ht="15" x14ac:dyDescent="0.25">
      <c r="A15365" s="27"/>
      <c r="B15365"/>
      <c r="C15365" s="27"/>
      <c r="D15365" s="27"/>
    </row>
    <row r="15366" spans="1:4" ht="15" x14ac:dyDescent="0.25">
      <c r="A15366" s="27"/>
      <c r="B15366"/>
      <c r="C15366" s="27"/>
      <c r="D15366" s="27"/>
    </row>
    <row r="15367" spans="1:4" ht="15" x14ac:dyDescent="0.25">
      <c r="A15367" s="27"/>
      <c r="B15367"/>
      <c r="C15367" s="27"/>
      <c r="D15367" s="27"/>
    </row>
    <row r="15368" spans="1:4" ht="15" x14ac:dyDescent="0.25">
      <c r="A15368" s="27"/>
      <c r="B15368"/>
      <c r="C15368" s="27"/>
      <c r="D15368" s="27"/>
    </row>
    <row r="15369" spans="1:4" ht="15" x14ac:dyDescent="0.25">
      <c r="A15369" s="27"/>
      <c r="B15369"/>
      <c r="C15369" s="27"/>
      <c r="D15369" s="272"/>
    </row>
    <row r="15370" spans="1:4" ht="15" x14ac:dyDescent="0.25">
      <c r="A15370" s="27"/>
      <c r="B15370"/>
      <c r="C15370" s="27"/>
      <c r="D15370" s="27"/>
    </row>
    <row r="15371" spans="1:4" ht="15" x14ac:dyDescent="0.25">
      <c r="A15371" s="27"/>
      <c r="B15371"/>
      <c r="C15371" s="27"/>
      <c r="D15371" s="272"/>
    </row>
    <row r="15372" spans="1:4" ht="15" x14ac:dyDescent="0.25">
      <c r="A15372" s="27"/>
      <c r="B15372"/>
      <c r="C15372" s="27"/>
      <c r="D15372" s="27"/>
    </row>
    <row r="15373" spans="1:4" ht="15" x14ac:dyDescent="0.25">
      <c r="A15373" s="27"/>
      <c r="B15373"/>
      <c r="C15373" s="27"/>
      <c r="D15373" s="272"/>
    </row>
    <row r="15374" spans="1:4" ht="15" x14ac:dyDescent="0.25">
      <c r="A15374" s="27"/>
      <c r="B15374"/>
      <c r="C15374" s="27"/>
      <c r="D15374" s="27"/>
    </row>
    <row r="15375" spans="1:4" ht="15" x14ac:dyDescent="0.25">
      <c r="A15375" s="27"/>
      <c r="B15375"/>
      <c r="C15375" s="27"/>
      <c r="D15375" s="27"/>
    </row>
    <row r="15376" spans="1:4" ht="15" x14ac:dyDescent="0.25">
      <c r="A15376" s="27"/>
      <c r="B15376"/>
      <c r="C15376" s="27"/>
      <c r="D15376" s="27"/>
    </row>
    <row r="15377" spans="1:4" ht="15" x14ac:dyDescent="0.25">
      <c r="A15377" s="27"/>
      <c r="B15377"/>
      <c r="C15377" s="27"/>
      <c r="D15377" s="27"/>
    </row>
    <row r="15378" spans="1:4" ht="15" x14ac:dyDescent="0.25">
      <c r="A15378" s="27"/>
      <c r="B15378"/>
      <c r="C15378" s="27"/>
      <c r="D15378" s="27"/>
    </row>
    <row r="15379" spans="1:4" ht="15" x14ac:dyDescent="0.25">
      <c r="A15379" s="27"/>
      <c r="B15379"/>
      <c r="C15379" s="27"/>
      <c r="D15379" s="27"/>
    </row>
    <row r="15380" spans="1:4" ht="15" x14ac:dyDescent="0.25">
      <c r="A15380" s="27"/>
      <c r="B15380"/>
      <c r="C15380" s="27"/>
      <c r="D15380" s="27"/>
    </row>
    <row r="15381" spans="1:4" ht="15" x14ac:dyDescent="0.25">
      <c r="A15381" s="27"/>
      <c r="B15381"/>
      <c r="C15381" s="27"/>
      <c r="D15381" s="272"/>
    </row>
    <row r="15382" spans="1:4" ht="15" x14ac:dyDescent="0.25">
      <c r="A15382" s="27"/>
      <c r="B15382"/>
      <c r="C15382" s="27"/>
      <c r="D15382" s="272"/>
    </row>
    <row r="15383" spans="1:4" ht="15" x14ac:dyDescent="0.25">
      <c r="A15383" s="27"/>
      <c r="B15383"/>
      <c r="C15383" s="27"/>
      <c r="D15383" s="272"/>
    </row>
    <row r="15384" spans="1:4" ht="15" x14ac:dyDescent="0.25">
      <c r="A15384" s="27"/>
      <c r="B15384"/>
      <c r="C15384" s="27"/>
      <c r="D15384" s="272"/>
    </row>
    <row r="15385" spans="1:4" ht="15" x14ac:dyDescent="0.25">
      <c r="A15385" s="27"/>
      <c r="B15385"/>
      <c r="C15385" s="27"/>
      <c r="D15385" s="272"/>
    </row>
    <row r="15386" spans="1:4" ht="15" x14ac:dyDescent="0.25">
      <c r="A15386" s="27"/>
      <c r="B15386"/>
      <c r="C15386" s="27"/>
      <c r="D15386" s="27"/>
    </row>
    <row r="15387" spans="1:4" ht="15" x14ac:dyDescent="0.25">
      <c r="A15387" s="27"/>
      <c r="B15387"/>
      <c r="C15387" s="27"/>
      <c r="D15387" s="27"/>
    </row>
    <row r="15388" spans="1:4" ht="15" x14ac:dyDescent="0.25">
      <c r="A15388" s="27"/>
      <c r="B15388"/>
      <c r="C15388" s="27"/>
      <c r="D15388" s="27"/>
    </row>
    <row r="15389" spans="1:4" ht="15" x14ac:dyDescent="0.25">
      <c r="A15389" s="27"/>
      <c r="B15389"/>
      <c r="C15389" s="27"/>
      <c r="D15389" s="27"/>
    </row>
    <row r="15390" spans="1:4" ht="15" x14ac:dyDescent="0.25">
      <c r="A15390" s="27"/>
      <c r="B15390"/>
      <c r="C15390" s="27"/>
      <c r="D15390" s="272"/>
    </row>
    <row r="15391" spans="1:4" ht="15" x14ac:dyDescent="0.25">
      <c r="A15391" s="27"/>
      <c r="B15391"/>
      <c r="C15391" s="27"/>
      <c r="D15391" s="272"/>
    </row>
    <row r="15392" spans="1:4" ht="15" x14ac:dyDescent="0.25">
      <c r="A15392" s="27"/>
      <c r="B15392"/>
      <c r="C15392" s="27"/>
      <c r="D15392" s="272"/>
    </row>
    <row r="15393" spans="1:4" ht="15" x14ac:dyDescent="0.25">
      <c r="A15393" s="27"/>
      <c r="B15393"/>
      <c r="C15393" s="27"/>
      <c r="D15393" s="27"/>
    </row>
    <row r="15394" spans="1:4" ht="15" x14ac:dyDescent="0.25">
      <c r="A15394" s="27"/>
      <c r="B15394"/>
      <c r="C15394" s="27"/>
      <c r="D15394" s="272"/>
    </row>
    <row r="15395" spans="1:4" ht="15" x14ac:dyDescent="0.25">
      <c r="A15395" s="27"/>
      <c r="B15395"/>
      <c r="C15395" s="27"/>
      <c r="D15395" s="27"/>
    </row>
    <row r="15396" spans="1:4" ht="15" x14ac:dyDescent="0.25">
      <c r="A15396" s="27"/>
      <c r="B15396"/>
      <c r="C15396" s="27"/>
      <c r="D15396" s="27"/>
    </row>
    <row r="15397" spans="1:4" ht="15" x14ac:dyDescent="0.25">
      <c r="A15397" s="27"/>
      <c r="B15397"/>
      <c r="C15397" s="27"/>
      <c r="D15397" s="27"/>
    </row>
    <row r="15398" spans="1:4" ht="15" x14ac:dyDescent="0.25">
      <c r="A15398" s="27"/>
      <c r="B15398"/>
      <c r="C15398" s="27"/>
      <c r="D15398" s="27"/>
    </row>
    <row r="15399" spans="1:4" ht="15" x14ac:dyDescent="0.25">
      <c r="A15399" s="27"/>
      <c r="B15399"/>
      <c r="C15399" s="27"/>
      <c r="D15399" s="27"/>
    </row>
    <row r="15400" spans="1:4" ht="15" x14ac:dyDescent="0.25">
      <c r="A15400" s="27"/>
      <c r="B15400"/>
      <c r="C15400" s="27"/>
      <c r="D15400" s="27"/>
    </row>
    <row r="15401" spans="1:4" ht="15" x14ac:dyDescent="0.25">
      <c r="A15401" s="27"/>
      <c r="B15401"/>
      <c r="C15401" s="27"/>
      <c r="D15401" s="27"/>
    </row>
    <row r="15402" spans="1:4" ht="15" x14ac:dyDescent="0.25">
      <c r="A15402" s="27"/>
      <c r="B15402"/>
      <c r="C15402" s="27"/>
      <c r="D15402" s="272"/>
    </row>
    <row r="15403" spans="1:4" ht="15" x14ac:dyDescent="0.25">
      <c r="A15403" s="27"/>
      <c r="B15403"/>
      <c r="C15403" s="27"/>
      <c r="D15403" s="27"/>
    </row>
    <row r="15404" spans="1:4" ht="15" x14ac:dyDescent="0.25">
      <c r="A15404" s="27"/>
      <c r="B15404"/>
      <c r="C15404" s="27"/>
      <c r="D15404" s="272"/>
    </row>
    <row r="15405" spans="1:4" ht="15" x14ac:dyDescent="0.25">
      <c r="A15405" s="27"/>
      <c r="B15405"/>
      <c r="C15405" s="27"/>
      <c r="D15405" s="27"/>
    </row>
    <row r="15406" spans="1:4" ht="15" x14ac:dyDescent="0.25">
      <c r="A15406" s="27"/>
      <c r="B15406"/>
      <c r="C15406" s="27"/>
      <c r="D15406" s="272"/>
    </row>
    <row r="15407" spans="1:4" ht="15" x14ac:dyDescent="0.25">
      <c r="A15407" s="27"/>
      <c r="B15407"/>
      <c r="C15407" s="27"/>
      <c r="D15407" s="272"/>
    </row>
    <row r="15408" spans="1:4" ht="15" x14ac:dyDescent="0.25">
      <c r="A15408" s="27"/>
      <c r="B15408"/>
      <c r="C15408" s="27"/>
      <c r="D15408" s="272"/>
    </row>
    <row r="15409" spans="1:4" ht="15" x14ac:dyDescent="0.25">
      <c r="A15409" s="27"/>
      <c r="B15409"/>
      <c r="C15409" s="27"/>
      <c r="D15409" s="272"/>
    </row>
    <row r="15410" spans="1:4" ht="15" x14ac:dyDescent="0.25">
      <c r="A15410" s="27"/>
      <c r="B15410"/>
      <c r="C15410" s="27"/>
      <c r="D15410" s="272"/>
    </row>
    <row r="15411" spans="1:4" ht="15" x14ac:dyDescent="0.25">
      <c r="A15411" s="27"/>
      <c r="B15411"/>
      <c r="C15411" s="27"/>
      <c r="D15411" s="272"/>
    </row>
    <row r="15412" spans="1:4" ht="15" x14ac:dyDescent="0.25">
      <c r="A15412" s="27"/>
      <c r="B15412"/>
      <c r="C15412" s="27"/>
      <c r="D15412" s="272"/>
    </row>
    <row r="15413" spans="1:4" ht="15" x14ac:dyDescent="0.25">
      <c r="A15413" s="27"/>
      <c r="B15413"/>
      <c r="C15413" s="27"/>
      <c r="D15413" s="272"/>
    </row>
    <row r="15414" spans="1:4" ht="15" x14ac:dyDescent="0.25">
      <c r="A15414" s="27"/>
      <c r="B15414"/>
      <c r="C15414" s="27"/>
      <c r="D15414" s="272"/>
    </row>
    <row r="15415" spans="1:4" ht="15" x14ac:dyDescent="0.25">
      <c r="A15415" s="27"/>
      <c r="B15415"/>
      <c r="C15415" s="27"/>
      <c r="D15415" s="272"/>
    </row>
    <row r="15416" spans="1:4" ht="15" x14ac:dyDescent="0.25">
      <c r="A15416" s="27"/>
      <c r="B15416"/>
      <c r="C15416" s="27"/>
      <c r="D15416" s="272"/>
    </row>
    <row r="15417" spans="1:4" ht="15" x14ac:dyDescent="0.25">
      <c r="A15417" s="27"/>
      <c r="B15417"/>
      <c r="C15417" s="27"/>
      <c r="D15417" s="272"/>
    </row>
    <row r="15418" spans="1:4" ht="15" x14ac:dyDescent="0.25">
      <c r="A15418" s="27"/>
      <c r="B15418"/>
      <c r="C15418" s="27"/>
      <c r="D15418" s="272"/>
    </row>
    <row r="15419" spans="1:4" ht="15" x14ac:dyDescent="0.25">
      <c r="A15419" s="27"/>
      <c r="B15419"/>
      <c r="C15419" s="27"/>
      <c r="D15419" s="27"/>
    </row>
    <row r="15420" spans="1:4" ht="15" x14ac:dyDescent="0.25">
      <c r="A15420" s="27"/>
      <c r="B15420"/>
      <c r="C15420" s="27"/>
      <c r="D15420" s="272"/>
    </row>
    <row r="15421" spans="1:4" ht="15" x14ac:dyDescent="0.25">
      <c r="A15421" s="27"/>
      <c r="B15421"/>
      <c r="C15421" s="27"/>
      <c r="D15421" s="27"/>
    </row>
    <row r="15422" spans="1:4" ht="15" x14ac:dyDescent="0.25">
      <c r="A15422" s="27"/>
      <c r="B15422"/>
      <c r="C15422" s="27"/>
      <c r="D15422" s="272"/>
    </row>
    <row r="15423" spans="1:4" ht="15" x14ac:dyDescent="0.25">
      <c r="A15423" s="27"/>
      <c r="B15423"/>
      <c r="C15423" s="27"/>
      <c r="D15423" s="27"/>
    </row>
    <row r="15424" spans="1:4" ht="15" x14ac:dyDescent="0.25">
      <c r="A15424" s="27"/>
      <c r="B15424"/>
      <c r="C15424" s="27"/>
      <c r="D15424" s="272"/>
    </row>
    <row r="15425" spans="1:4" ht="15" x14ac:dyDescent="0.25">
      <c r="A15425" s="27"/>
      <c r="B15425"/>
      <c r="C15425" s="27"/>
      <c r="D15425" s="27"/>
    </row>
    <row r="15426" spans="1:4" ht="15" x14ac:dyDescent="0.25">
      <c r="A15426" s="27"/>
      <c r="B15426"/>
      <c r="C15426" s="27"/>
      <c r="D15426" s="272"/>
    </row>
    <row r="15427" spans="1:4" ht="15" x14ac:dyDescent="0.25">
      <c r="A15427" s="27"/>
      <c r="B15427"/>
      <c r="C15427" s="27"/>
      <c r="D15427" s="27"/>
    </row>
    <row r="15428" spans="1:4" ht="15" x14ac:dyDescent="0.25">
      <c r="A15428" s="27"/>
      <c r="B15428"/>
      <c r="C15428" s="27"/>
      <c r="D15428" s="272"/>
    </row>
    <row r="15429" spans="1:4" ht="15" x14ac:dyDescent="0.25">
      <c r="A15429" s="27"/>
      <c r="B15429"/>
      <c r="C15429" s="27"/>
      <c r="D15429" s="27"/>
    </row>
    <row r="15430" spans="1:4" ht="15" x14ac:dyDescent="0.25">
      <c r="A15430" s="27"/>
      <c r="B15430"/>
      <c r="C15430" s="27"/>
      <c r="D15430" s="272"/>
    </row>
    <row r="15431" spans="1:4" ht="15" x14ac:dyDescent="0.25">
      <c r="A15431" s="27"/>
      <c r="B15431"/>
      <c r="C15431" s="27"/>
      <c r="D15431" s="272"/>
    </row>
    <row r="15432" spans="1:4" ht="15" x14ac:dyDescent="0.25">
      <c r="A15432" s="27"/>
      <c r="B15432"/>
      <c r="C15432" s="27"/>
      <c r="D15432" s="27"/>
    </row>
    <row r="15433" spans="1:4" ht="15" x14ac:dyDescent="0.25">
      <c r="A15433" s="27"/>
      <c r="B15433"/>
      <c r="C15433" s="27"/>
      <c r="D15433" s="27"/>
    </row>
    <row r="15434" spans="1:4" ht="15" x14ac:dyDescent="0.25">
      <c r="A15434" s="27"/>
      <c r="B15434"/>
      <c r="C15434" s="27"/>
      <c r="D15434" s="27"/>
    </row>
    <row r="15435" spans="1:4" ht="15" x14ac:dyDescent="0.25">
      <c r="A15435" s="27"/>
      <c r="B15435"/>
      <c r="C15435" s="27"/>
      <c r="D15435" s="27"/>
    </row>
    <row r="15436" spans="1:4" ht="15" x14ac:dyDescent="0.25">
      <c r="A15436" s="27"/>
      <c r="B15436"/>
      <c r="C15436" s="27"/>
      <c r="D15436" s="27"/>
    </row>
    <row r="15437" spans="1:4" ht="15" x14ac:dyDescent="0.25">
      <c r="A15437" s="27"/>
      <c r="B15437"/>
      <c r="C15437" s="27"/>
      <c r="D15437" s="27"/>
    </row>
    <row r="15438" spans="1:4" ht="15" x14ac:dyDescent="0.25">
      <c r="A15438" s="27"/>
      <c r="B15438"/>
      <c r="C15438" s="27"/>
      <c r="D15438" s="27"/>
    </row>
    <row r="15439" spans="1:4" ht="15" x14ac:dyDescent="0.25">
      <c r="A15439" s="27"/>
      <c r="B15439"/>
      <c r="C15439" s="27"/>
      <c r="D15439" s="27"/>
    </row>
    <row r="15440" spans="1:4" ht="15" x14ac:dyDescent="0.25">
      <c r="A15440" s="27"/>
      <c r="B15440"/>
      <c r="C15440" s="27"/>
      <c r="D15440" s="27"/>
    </row>
    <row r="15441" spans="1:4" ht="15" x14ac:dyDescent="0.25">
      <c r="A15441" s="27"/>
      <c r="B15441"/>
      <c r="C15441" s="27"/>
      <c r="D15441" s="27"/>
    </row>
    <row r="15442" spans="1:4" ht="15" x14ac:dyDescent="0.25">
      <c r="A15442" s="27"/>
      <c r="B15442"/>
      <c r="C15442" s="27"/>
      <c r="D15442" s="27"/>
    </row>
    <row r="15443" spans="1:4" ht="15" x14ac:dyDescent="0.25">
      <c r="A15443" s="27"/>
      <c r="B15443"/>
      <c r="C15443" s="27"/>
      <c r="D15443" s="27"/>
    </row>
    <row r="15444" spans="1:4" ht="15" x14ac:dyDescent="0.25">
      <c r="A15444" s="27"/>
      <c r="B15444"/>
      <c r="C15444" s="27"/>
      <c r="D15444" s="27"/>
    </row>
    <row r="15445" spans="1:4" ht="15" x14ac:dyDescent="0.25">
      <c r="A15445" s="27"/>
      <c r="B15445"/>
      <c r="C15445" s="27"/>
      <c r="D15445" s="27"/>
    </row>
    <row r="15446" spans="1:4" ht="15" x14ac:dyDescent="0.25">
      <c r="A15446" s="27"/>
      <c r="B15446"/>
      <c r="C15446" s="27"/>
      <c r="D15446" s="27"/>
    </row>
    <row r="15447" spans="1:4" ht="15" x14ac:dyDescent="0.25">
      <c r="A15447" s="27"/>
      <c r="B15447"/>
      <c r="C15447" s="27"/>
      <c r="D15447" s="272"/>
    </row>
    <row r="15448" spans="1:4" ht="15" x14ac:dyDescent="0.25">
      <c r="A15448" s="27"/>
      <c r="B15448"/>
      <c r="C15448" s="27"/>
      <c r="D15448" s="27"/>
    </row>
    <row r="15449" spans="1:4" ht="15" x14ac:dyDescent="0.25">
      <c r="A15449" s="27"/>
      <c r="B15449"/>
      <c r="C15449" s="27"/>
      <c r="D15449" s="27"/>
    </row>
    <row r="15450" spans="1:4" ht="15" x14ac:dyDescent="0.25">
      <c r="A15450" s="27"/>
      <c r="B15450"/>
      <c r="C15450" s="27"/>
      <c r="D15450" s="27"/>
    </row>
    <row r="15451" spans="1:4" ht="15" x14ac:dyDescent="0.25">
      <c r="A15451" s="27"/>
      <c r="B15451"/>
      <c r="C15451" s="27"/>
      <c r="D15451" s="27"/>
    </row>
    <row r="15452" spans="1:4" ht="15" x14ac:dyDescent="0.25">
      <c r="A15452" s="27"/>
      <c r="B15452"/>
      <c r="C15452" s="27"/>
      <c r="D15452" s="27"/>
    </row>
    <row r="15453" spans="1:4" ht="15" x14ac:dyDescent="0.25">
      <c r="A15453" s="27"/>
      <c r="B15453"/>
      <c r="C15453" s="27"/>
      <c r="D15453" s="27"/>
    </row>
    <row r="15454" spans="1:4" ht="15" x14ac:dyDescent="0.25">
      <c r="A15454" s="27"/>
      <c r="B15454"/>
      <c r="C15454" s="27"/>
      <c r="D15454" s="27"/>
    </row>
    <row r="15455" spans="1:4" ht="15" x14ac:dyDescent="0.25">
      <c r="A15455" s="27"/>
      <c r="B15455"/>
      <c r="C15455" s="27"/>
      <c r="D15455" s="27"/>
    </row>
    <row r="15456" spans="1:4" ht="15" x14ac:dyDescent="0.25">
      <c r="A15456" s="27"/>
      <c r="B15456"/>
      <c r="C15456" s="27"/>
      <c r="D15456" s="27"/>
    </row>
    <row r="15457" spans="1:4" ht="15" x14ac:dyDescent="0.25">
      <c r="A15457" s="27"/>
      <c r="B15457"/>
      <c r="C15457" s="27"/>
      <c r="D15457" s="27"/>
    </row>
    <row r="15458" spans="1:4" ht="15" x14ac:dyDescent="0.25">
      <c r="A15458" s="27"/>
      <c r="B15458"/>
      <c r="C15458" s="27"/>
      <c r="D15458" s="27"/>
    </row>
    <row r="15459" spans="1:4" ht="15" x14ac:dyDescent="0.25">
      <c r="A15459" s="27"/>
      <c r="B15459"/>
      <c r="C15459" s="27"/>
      <c r="D15459" s="27"/>
    </row>
    <row r="15460" spans="1:4" ht="15" x14ac:dyDescent="0.25">
      <c r="A15460" s="27"/>
      <c r="B15460"/>
      <c r="C15460" s="27"/>
      <c r="D15460" s="27"/>
    </row>
    <row r="15461" spans="1:4" ht="15" x14ac:dyDescent="0.25">
      <c r="A15461" s="27"/>
      <c r="B15461"/>
      <c r="C15461" s="27"/>
      <c r="D15461" s="27"/>
    </row>
    <row r="15462" spans="1:4" ht="15" x14ac:dyDescent="0.25">
      <c r="A15462" s="27"/>
      <c r="B15462"/>
      <c r="C15462" s="27"/>
      <c r="D15462" s="27"/>
    </row>
    <row r="15463" spans="1:4" ht="15" x14ac:dyDescent="0.25">
      <c r="A15463" s="27"/>
      <c r="B15463"/>
      <c r="C15463" s="27"/>
      <c r="D15463" s="27"/>
    </row>
    <row r="15464" spans="1:4" ht="15" x14ac:dyDescent="0.25">
      <c r="A15464" s="27"/>
      <c r="B15464"/>
      <c r="C15464" s="27"/>
      <c r="D15464" s="27"/>
    </row>
    <row r="15465" spans="1:4" ht="15" x14ac:dyDescent="0.25">
      <c r="A15465" s="27"/>
      <c r="B15465"/>
      <c r="C15465" s="27"/>
      <c r="D15465" s="27"/>
    </row>
    <row r="15466" spans="1:4" ht="15" x14ac:dyDescent="0.25">
      <c r="A15466" s="27"/>
      <c r="B15466"/>
      <c r="C15466" s="27"/>
      <c r="D15466" s="27"/>
    </row>
    <row r="15467" spans="1:4" ht="15" x14ac:dyDescent="0.25">
      <c r="A15467" s="27"/>
      <c r="B15467"/>
      <c r="C15467" s="27"/>
      <c r="D15467" s="27"/>
    </row>
    <row r="15468" spans="1:4" ht="15" x14ac:dyDescent="0.25">
      <c r="A15468" s="27"/>
      <c r="B15468"/>
      <c r="C15468" s="27"/>
      <c r="D15468" s="27"/>
    </row>
    <row r="15469" spans="1:4" ht="15" x14ac:dyDescent="0.25">
      <c r="A15469" s="27"/>
      <c r="B15469"/>
      <c r="C15469" s="27"/>
      <c r="D15469" s="27"/>
    </row>
    <row r="15470" spans="1:4" ht="15" x14ac:dyDescent="0.25">
      <c r="A15470" s="27"/>
      <c r="B15470"/>
      <c r="C15470" s="27"/>
      <c r="D15470" s="27"/>
    </row>
    <row r="15471" spans="1:4" ht="15" x14ac:dyDescent="0.25">
      <c r="A15471" s="27"/>
      <c r="B15471"/>
      <c r="C15471" s="27"/>
      <c r="D15471" s="27"/>
    </row>
    <row r="15472" spans="1:4" ht="15" x14ac:dyDescent="0.25">
      <c r="A15472" s="27"/>
      <c r="B15472"/>
      <c r="C15472" s="27"/>
      <c r="D15472" s="27"/>
    </row>
    <row r="15473" spans="1:4" ht="15" x14ac:dyDescent="0.25">
      <c r="A15473" s="27"/>
      <c r="B15473"/>
      <c r="C15473" s="27"/>
      <c r="D15473" s="27"/>
    </row>
    <row r="15474" spans="1:4" ht="15" x14ac:dyDescent="0.25">
      <c r="A15474" s="27"/>
      <c r="B15474"/>
      <c r="C15474" s="27"/>
      <c r="D15474" s="27"/>
    </row>
    <row r="15475" spans="1:4" ht="15" x14ac:dyDescent="0.25">
      <c r="A15475" s="27"/>
      <c r="B15475"/>
      <c r="C15475" s="27"/>
      <c r="D15475" s="27"/>
    </row>
    <row r="15476" spans="1:4" ht="15" x14ac:dyDescent="0.25">
      <c r="A15476" s="27"/>
      <c r="B15476"/>
      <c r="C15476" s="27"/>
      <c r="D15476" s="27"/>
    </row>
    <row r="15477" spans="1:4" ht="15" x14ac:dyDescent="0.25">
      <c r="A15477" s="27"/>
      <c r="B15477"/>
      <c r="C15477" s="27"/>
      <c r="D15477" s="27"/>
    </row>
    <row r="15478" spans="1:4" ht="15" x14ac:dyDescent="0.25">
      <c r="A15478" s="27"/>
      <c r="B15478"/>
      <c r="C15478" s="27"/>
      <c r="D15478" s="27"/>
    </row>
    <row r="15479" spans="1:4" ht="15" x14ac:dyDescent="0.25">
      <c r="A15479" s="27"/>
      <c r="B15479"/>
      <c r="C15479" s="27"/>
      <c r="D15479" s="27"/>
    </row>
    <row r="15480" spans="1:4" ht="15" x14ac:dyDescent="0.25">
      <c r="A15480" s="27"/>
      <c r="B15480"/>
      <c r="C15480" s="27"/>
      <c r="D15480" s="27"/>
    </row>
    <row r="15481" spans="1:4" ht="15" x14ac:dyDescent="0.25">
      <c r="A15481" s="27"/>
      <c r="B15481"/>
      <c r="C15481" s="27"/>
      <c r="D15481" s="27"/>
    </row>
    <row r="15482" spans="1:4" ht="15" x14ac:dyDescent="0.25">
      <c r="A15482" s="27"/>
      <c r="B15482"/>
      <c r="C15482" s="27"/>
      <c r="D15482" s="27"/>
    </row>
    <row r="15483" spans="1:4" ht="15" x14ac:dyDescent="0.25">
      <c r="A15483" s="27"/>
      <c r="B15483"/>
      <c r="C15483" s="27"/>
      <c r="D15483" s="27"/>
    </row>
    <row r="15484" spans="1:4" ht="15" x14ac:dyDescent="0.25">
      <c r="A15484" s="27"/>
      <c r="B15484"/>
      <c r="C15484" s="27"/>
      <c r="D15484" s="27"/>
    </row>
    <row r="15485" spans="1:4" ht="15" x14ac:dyDescent="0.25">
      <c r="A15485" s="27"/>
      <c r="B15485"/>
      <c r="C15485" s="27"/>
      <c r="D15485" s="27"/>
    </row>
    <row r="15486" spans="1:4" ht="15" x14ac:dyDescent="0.25">
      <c r="A15486" s="27"/>
      <c r="B15486"/>
      <c r="C15486" s="27"/>
      <c r="D15486" s="27"/>
    </row>
    <row r="15487" spans="1:4" ht="15" x14ac:dyDescent="0.25">
      <c r="A15487" s="27"/>
      <c r="B15487"/>
      <c r="C15487" s="27"/>
      <c r="D15487" s="27"/>
    </row>
    <row r="15488" spans="1:4" ht="15" x14ac:dyDescent="0.25">
      <c r="A15488" s="27"/>
      <c r="B15488"/>
      <c r="C15488" s="27"/>
      <c r="D15488" s="27"/>
    </row>
    <row r="15489" spans="1:4" ht="15" x14ac:dyDescent="0.25">
      <c r="A15489" s="27"/>
      <c r="B15489"/>
      <c r="C15489" s="27"/>
      <c r="D15489" s="272"/>
    </row>
    <row r="15490" spans="1:4" ht="15" x14ac:dyDescent="0.25">
      <c r="A15490" s="27"/>
      <c r="B15490"/>
      <c r="C15490" s="27"/>
      <c r="D15490" s="272"/>
    </row>
    <row r="15491" spans="1:4" ht="15" x14ac:dyDescent="0.25">
      <c r="A15491" s="27"/>
      <c r="B15491"/>
      <c r="C15491" s="27"/>
      <c r="D15491" s="272"/>
    </row>
    <row r="15492" spans="1:4" ht="15" x14ac:dyDescent="0.25">
      <c r="A15492" s="27"/>
      <c r="B15492"/>
      <c r="C15492" s="27"/>
      <c r="D15492" s="272"/>
    </row>
    <row r="15493" spans="1:4" ht="15" x14ac:dyDescent="0.25">
      <c r="A15493" s="27"/>
      <c r="B15493"/>
      <c r="C15493" s="27"/>
      <c r="D15493" s="272"/>
    </row>
    <row r="15494" spans="1:4" ht="15" x14ac:dyDescent="0.25">
      <c r="A15494" s="27"/>
      <c r="B15494"/>
      <c r="C15494" s="27"/>
      <c r="D15494" s="272"/>
    </row>
    <row r="15495" spans="1:4" ht="15" x14ac:dyDescent="0.25">
      <c r="A15495" s="27"/>
      <c r="B15495"/>
      <c r="C15495" s="27"/>
      <c r="D15495" s="27"/>
    </row>
    <row r="15496" spans="1:4" ht="15" x14ac:dyDescent="0.25">
      <c r="A15496" s="27"/>
      <c r="B15496"/>
      <c r="C15496" s="27"/>
      <c r="D15496" s="27"/>
    </row>
    <row r="15497" spans="1:4" ht="15" x14ac:dyDescent="0.25">
      <c r="A15497" s="27"/>
      <c r="B15497"/>
      <c r="C15497" s="27"/>
      <c r="D15497" s="27"/>
    </row>
    <row r="15498" spans="1:4" ht="15" x14ac:dyDescent="0.25">
      <c r="A15498" s="27"/>
      <c r="B15498"/>
      <c r="C15498" s="27"/>
      <c r="D15498" s="27"/>
    </row>
    <row r="15499" spans="1:4" ht="15" x14ac:dyDescent="0.25">
      <c r="A15499" s="27"/>
      <c r="B15499"/>
      <c r="C15499" s="27"/>
      <c r="D15499" s="27"/>
    </row>
    <row r="15500" spans="1:4" ht="15" x14ac:dyDescent="0.25">
      <c r="A15500" s="27"/>
      <c r="B15500"/>
      <c r="C15500" s="27"/>
      <c r="D15500" s="27"/>
    </row>
    <row r="15501" spans="1:4" ht="15" x14ac:dyDescent="0.25">
      <c r="A15501" s="27"/>
      <c r="B15501"/>
      <c r="C15501" s="27"/>
      <c r="D15501" s="27"/>
    </row>
    <row r="15502" spans="1:4" ht="15" x14ac:dyDescent="0.25">
      <c r="A15502" s="27"/>
      <c r="B15502"/>
      <c r="C15502" s="27"/>
      <c r="D15502" s="27"/>
    </row>
    <row r="15503" spans="1:4" ht="15" x14ac:dyDescent="0.25">
      <c r="A15503" s="27"/>
      <c r="B15503"/>
      <c r="C15503" s="27"/>
      <c r="D15503" s="27"/>
    </row>
    <row r="15504" spans="1:4" ht="15" x14ac:dyDescent="0.25">
      <c r="A15504" s="27"/>
      <c r="B15504"/>
      <c r="C15504" s="27"/>
      <c r="D15504" s="272"/>
    </row>
    <row r="15505" spans="1:4" ht="15" x14ac:dyDescent="0.25">
      <c r="A15505" s="27"/>
      <c r="B15505"/>
      <c r="C15505" s="27"/>
      <c r="D15505" s="27"/>
    </row>
    <row r="15506" spans="1:4" ht="15" x14ac:dyDescent="0.25">
      <c r="A15506" s="27"/>
      <c r="B15506"/>
      <c r="C15506" s="27"/>
      <c r="D15506" s="272"/>
    </row>
    <row r="15507" spans="1:4" ht="15" x14ac:dyDescent="0.25">
      <c r="A15507" s="27"/>
      <c r="B15507"/>
      <c r="C15507" s="27"/>
      <c r="D15507" s="27"/>
    </row>
    <row r="15508" spans="1:4" ht="15" x14ac:dyDescent="0.25">
      <c r="A15508" s="27"/>
      <c r="B15508"/>
      <c r="C15508" s="27"/>
      <c r="D15508" s="272"/>
    </row>
    <row r="15509" spans="1:4" ht="15" x14ac:dyDescent="0.25">
      <c r="A15509" s="27"/>
      <c r="B15509"/>
      <c r="C15509" s="27"/>
      <c r="D15509" s="27"/>
    </row>
    <row r="15510" spans="1:4" ht="15" x14ac:dyDescent="0.25">
      <c r="A15510" s="27"/>
      <c r="B15510"/>
      <c r="C15510" s="27"/>
      <c r="D15510" s="272"/>
    </row>
    <row r="15511" spans="1:4" ht="15" x14ac:dyDescent="0.25">
      <c r="A15511" s="27"/>
      <c r="B15511"/>
      <c r="C15511" s="27"/>
      <c r="D15511" s="27"/>
    </row>
    <row r="15512" spans="1:4" ht="15" x14ac:dyDescent="0.25">
      <c r="A15512" s="27"/>
      <c r="B15512"/>
      <c r="C15512" s="27"/>
      <c r="D15512" s="272"/>
    </row>
    <row r="15513" spans="1:4" ht="15" x14ac:dyDescent="0.25">
      <c r="A15513" s="27"/>
      <c r="B15513"/>
      <c r="C15513" s="27"/>
      <c r="D15513" s="27"/>
    </row>
    <row r="15514" spans="1:4" ht="15" x14ac:dyDescent="0.25">
      <c r="A15514" s="27"/>
      <c r="B15514"/>
      <c r="C15514" s="27"/>
      <c r="D15514" s="272"/>
    </row>
    <row r="15515" spans="1:4" ht="15" x14ac:dyDescent="0.25">
      <c r="A15515" s="27"/>
      <c r="B15515"/>
      <c r="C15515" s="27"/>
      <c r="D15515" s="27"/>
    </row>
    <row r="15516" spans="1:4" ht="15" x14ac:dyDescent="0.25">
      <c r="A15516" s="27"/>
      <c r="B15516"/>
      <c r="C15516" s="27"/>
      <c r="D15516" s="272"/>
    </row>
    <row r="15517" spans="1:4" ht="15" x14ac:dyDescent="0.25">
      <c r="A15517" s="27"/>
      <c r="B15517"/>
      <c r="C15517" s="27"/>
      <c r="D15517" s="27"/>
    </row>
    <row r="15518" spans="1:4" ht="15" x14ac:dyDescent="0.25">
      <c r="A15518" s="27"/>
      <c r="B15518"/>
      <c r="C15518" s="27"/>
      <c r="D15518" s="272"/>
    </row>
    <row r="15519" spans="1:4" ht="15" x14ac:dyDescent="0.25">
      <c r="A15519" s="27"/>
      <c r="B15519"/>
      <c r="C15519" s="27"/>
      <c r="D15519" s="27"/>
    </row>
    <row r="15520" spans="1:4" ht="15" x14ac:dyDescent="0.25">
      <c r="A15520" s="27"/>
      <c r="B15520"/>
      <c r="C15520" s="27"/>
      <c r="D15520" s="272"/>
    </row>
    <row r="15521" spans="1:4" ht="15" x14ac:dyDescent="0.25">
      <c r="A15521" s="27"/>
      <c r="B15521"/>
      <c r="C15521" s="27"/>
      <c r="D15521" s="27"/>
    </row>
    <row r="15522" spans="1:4" ht="15" x14ac:dyDescent="0.25">
      <c r="A15522" s="27"/>
      <c r="B15522"/>
      <c r="C15522" s="27"/>
      <c r="D15522" s="272"/>
    </row>
    <row r="15523" spans="1:4" ht="15" x14ac:dyDescent="0.25">
      <c r="A15523" s="27"/>
      <c r="B15523"/>
      <c r="C15523" s="27"/>
      <c r="D15523" s="27"/>
    </row>
    <row r="15524" spans="1:4" ht="15" x14ac:dyDescent="0.25">
      <c r="A15524" s="27"/>
      <c r="B15524"/>
      <c r="C15524" s="27"/>
      <c r="D15524" s="272"/>
    </row>
    <row r="15525" spans="1:4" ht="15" x14ac:dyDescent="0.25">
      <c r="A15525" s="27"/>
      <c r="B15525"/>
      <c r="C15525" s="27"/>
      <c r="D15525" s="27"/>
    </row>
    <row r="15526" spans="1:4" ht="15" x14ac:dyDescent="0.25">
      <c r="A15526" s="27"/>
      <c r="B15526"/>
      <c r="C15526" s="27"/>
      <c r="D15526" s="272"/>
    </row>
    <row r="15527" spans="1:4" ht="15" x14ac:dyDescent="0.25">
      <c r="A15527" s="27"/>
      <c r="B15527"/>
      <c r="C15527" s="27"/>
      <c r="D15527" s="27"/>
    </row>
    <row r="15528" spans="1:4" ht="15" x14ac:dyDescent="0.25">
      <c r="A15528" s="27"/>
      <c r="B15528"/>
      <c r="C15528" s="27"/>
      <c r="D15528" s="272"/>
    </row>
    <row r="15529" spans="1:4" ht="15" x14ac:dyDescent="0.25">
      <c r="A15529" s="27"/>
      <c r="B15529"/>
      <c r="C15529" s="27"/>
      <c r="D15529" s="27"/>
    </row>
    <row r="15530" spans="1:4" ht="15" x14ac:dyDescent="0.25">
      <c r="A15530" s="27"/>
      <c r="B15530"/>
      <c r="C15530" s="27"/>
      <c r="D15530" s="272"/>
    </row>
    <row r="15531" spans="1:4" ht="15" x14ac:dyDescent="0.25">
      <c r="A15531" s="27"/>
      <c r="B15531"/>
      <c r="C15531" s="27"/>
      <c r="D15531" s="27"/>
    </row>
    <row r="15532" spans="1:4" ht="15" x14ac:dyDescent="0.25">
      <c r="A15532" s="27"/>
      <c r="B15532"/>
      <c r="C15532" s="27"/>
      <c r="D15532" s="272"/>
    </row>
    <row r="15533" spans="1:4" ht="15" x14ac:dyDescent="0.25">
      <c r="A15533" s="27"/>
      <c r="B15533"/>
      <c r="C15533" s="27"/>
      <c r="D15533" s="27"/>
    </row>
    <row r="15534" spans="1:4" ht="15" x14ac:dyDescent="0.25">
      <c r="A15534" s="27"/>
      <c r="B15534"/>
      <c r="C15534" s="27"/>
      <c r="D15534" s="272"/>
    </row>
    <row r="15535" spans="1:4" ht="15" x14ac:dyDescent="0.25">
      <c r="A15535" s="27"/>
      <c r="B15535"/>
      <c r="C15535" s="27"/>
      <c r="D15535" s="27"/>
    </row>
    <row r="15536" spans="1:4" ht="15" x14ac:dyDescent="0.25">
      <c r="A15536" s="27"/>
      <c r="B15536"/>
      <c r="C15536" s="27"/>
      <c r="D15536" s="272"/>
    </row>
    <row r="15537" spans="1:4" ht="15" x14ac:dyDescent="0.25">
      <c r="A15537" s="27"/>
      <c r="B15537"/>
      <c r="C15537" s="27"/>
      <c r="D15537" s="27"/>
    </row>
    <row r="15538" spans="1:4" ht="15" x14ac:dyDescent="0.25">
      <c r="A15538" s="27"/>
      <c r="B15538"/>
      <c r="C15538" s="27"/>
      <c r="D15538" s="272"/>
    </row>
    <row r="15539" spans="1:4" ht="15" x14ac:dyDescent="0.25">
      <c r="A15539" s="27"/>
      <c r="B15539"/>
      <c r="C15539" s="27"/>
      <c r="D15539" s="27"/>
    </row>
    <row r="15540" spans="1:4" ht="15" x14ac:dyDescent="0.25">
      <c r="A15540" s="27"/>
      <c r="B15540"/>
      <c r="C15540" s="27"/>
      <c r="D15540" s="272"/>
    </row>
    <row r="15541" spans="1:4" ht="15" x14ac:dyDescent="0.25">
      <c r="A15541" s="27"/>
      <c r="B15541"/>
      <c r="C15541" s="27"/>
      <c r="D15541" s="272"/>
    </row>
    <row r="15542" spans="1:4" ht="15" x14ac:dyDescent="0.25">
      <c r="A15542" s="27"/>
      <c r="B15542"/>
      <c r="C15542" s="27"/>
      <c r="D15542" s="272"/>
    </row>
    <row r="15543" spans="1:4" ht="15" x14ac:dyDescent="0.25">
      <c r="A15543" s="27"/>
      <c r="B15543"/>
      <c r="C15543" s="27"/>
      <c r="D15543" s="272"/>
    </row>
    <row r="15544" spans="1:4" ht="15" x14ac:dyDescent="0.25">
      <c r="A15544" s="27"/>
      <c r="B15544"/>
      <c r="C15544" s="27"/>
      <c r="D15544" s="272"/>
    </row>
    <row r="15545" spans="1:4" ht="15" x14ac:dyDescent="0.25">
      <c r="A15545" s="27"/>
      <c r="B15545"/>
      <c r="C15545" s="27"/>
      <c r="D15545" s="27"/>
    </row>
    <row r="15546" spans="1:4" ht="15" x14ac:dyDescent="0.25">
      <c r="A15546" s="27"/>
      <c r="B15546"/>
      <c r="C15546" s="27"/>
      <c r="D15546" s="27"/>
    </row>
    <row r="15547" spans="1:4" ht="15" x14ac:dyDescent="0.25">
      <c r="A15547" s="27"/>
      <c r="B15547"/>
      <c r="C15547" s="27"/>
      <c r="D15547" s="27"/>
    </row>
    <row r="15548" spans="1:4" ht="15" x14ac:dyDescent="0.25">
      <c r="A15548" s="27"/>
      <c r="B15548"/>
      <c r="C15548" s="27"/>
      <c r="D15548" s="27"/>
    </row>
    <row r="15549" spans="1:4" ht="15" x14ac:dyDescent="0.25">
      <c r="A15549" s="27"/>
      <c r="B15549"/>
      <c r="C15549" s="27"/>
      <c r="D15549" s="27"/>
    </row>
    <row r="15550" spans="1:4" ht="15" x14ac:dyDescent="0.25">
      <c r="A15550" s="27"/>
      <c r="B15550"/>
      <c r="C15550" s="27"/>
      <c r="D15550" s="27"/>
    </row>
    <row r="15551" spans="1:4" ht="15" x14ac:dyDescent="0.25">
      <c r="A15551" s="27"/>
      <c r="B15551"/>
      <c r="C15551" s="27"/>
      <c r="D15551" s="27"/>
    </row>
    <row r="15552" spans="1:4" ht="15" x14ac:dyDescent="0.25">
      <c r="A15552" s="27"/>
      <c r="B15552"/>
      <c r="C15552" s="27"/>
      <c r="D15552" s="27"/>
    </row>
    <row r="15553" spans="1:4" ht="15" x14ac:dyDescent="0.25">
      <c r="A15553" s="27"/>
      <c r="B15553"/>
      <c r="C15553" s="27"/>
      <c r="D15553" s="27"/>
    </row>
    <row r="15554" spans="1:4" ht="15" x14ac:dyDescent="0.25">
      <c r="A15554" s="27"/>
      <c r="B15554"/>
      <c r="C15554" s="27"/>
      <c r="D15554" s="27"/>
    </row>
    <row r="15555" spans="1:4" ht="15" x14ac:dyDescent="0.25">
      <c r="A15555" s="27"/>
      <c r="B15555"/>
      <c r="C15555" s="27"/>
      <c r="D15555" s="27"/>
    </row>
    <row r="15556" spans="1:4" ht="15" x14ac:dyDescent="0.25">
      <c r="A15556" s="27"/>
      <c r="B15556"/>
      <c r="C15556" s="27"/>
      <c r="D15556" s="27"/>
    </row>
    <row r="15557" spans="1:4" ht="15" x14ac:dyDescent="0.25">
      <c r="A15557" s="27"/>
      <c r="B15557"/>
      <c r="C15557" s="27"/>
      <c r="D15557" s="27"/>
    </row>
    <row r="15558" spans="1:4" ht="15" x14ac:dyDescent="0.25">
      <c r="A15558" s="27"/>
      <c r="B15558"/>
      <c r="C15558" s="27"/>
      <c r="D15558" s="272"/>
    </row>
    <row r="15559" spans="1:4" ht="15" x14ac:dyDescent="0.25">
      <c r="A15559" s="27"/>
      <c r="B15559"/>
      <c r="C15559" s="27"/>
      <c r="D15559" s="27"/>
    </row>
    <row r="15560" spans="1:4" ht="15" x14ac:dyDescent="0.25">
      <c r="A15560" s="27"/>
      <c r="B15560"/>
      <c r="C15560" s="27"/>
      <c r="D15560" s="27"/>
    </row>
    <row r="15561" spans="1:4" ht="15" x14ac:dyDescent="0.25">
      <c r="A15561" s="27"/>
      <c r="B15561"/>
      <c r="C15561" s="27"/>
      <c r="D15561" s="27"/>
    </row>
    <row r="15562" spans="1:4" ht="15" x14ac:dyDescent="0.25">
      <c r="A15562" s="27"/>
      <c r="B15562"/>
      <c r="C15562" s="27"/>
      <c r="D15562" s="27"/>
    </row>
    <row r="15563" spans="1:4" ht="15" x14ac:dyDescent="0.25">
      <c r="A15563" s="27"/>
      <c r="B15563"/>
      <c r="C15563" s="27"/>
      <c r="D15563" s="27"/>
    </row>
    <row r="15564" spans="1:4" ht="15" x14ac:dyDescent="0.25">
      <c r="A15564" s="27"/>
      <c r="B15564"/>
      <c r="C15564" s="27"/>
      <c r="D15564" s="27"/>
    </row>
    <row r="15565" spans="1:4" ht="15" x14ac:dyDescent="0.25">
      <c r="A15565" s="27"/>
      <c r="B15565"/>
      <c r="C15565" s="27"/>
      <c r="D15565" s="27"/>
    </row>
    <row r="15566" spans="1:4" ht="15" x14ac:dyDescent="0.25">
      <c r="A15566" s="27"/>
      <c r="B15566"/>
      <c r="C15566" s="27"/>
      <c r="D15566" s="27"/>
    </row>
    <row r="15567" spans="1:4" ht="15" x14ac:dyDescent="0.25">
      <c r="A15567" s="27"/>
      <c r="B15567"/>
      <c r="C15567" s="27"/>
      <c r="D15567" s="27"/>
    </row>
    <row r="15568" spans="1:4" ht="15" x14ac:dyDescent="0.25">
      <c r="A15568" s="27"/>
      <c r="B15568"/>
      <c r="C15568" s="27"/>
      <c r="D15568" s="27"/>
    </row>
    <row r="15569" spans="1:4" ht="15" x14ac:dyDescent="0.25">
      <c r="A15569" s="27"/>
      <c r="B15569"/>
      <c r="C15569" s="27"/>
      <c r="D15569" s="27"/>
    </row>
    <row r="15570" spans="1:4" ht="15" x14ac:dyDescent="0.25">
      <c r="A15570" s="27"/>
      <c r="B15570"/>
      <c r="C15570" s="27"/>
      <c r="D15570" s="27"/>
    </row>
    <row r="15571" spans="1:4" ht="15" x14ac:dyDescent="0.25">
      <c r="A15571" s="27"/>
      <c r="B15571"/>
      <c r="C15571" s="27"/>
      <c r="D15571" s="27"/>
    </row>
    <row r="15572" spans="1:4" ht="15" x14ac:dyDescent="0.25">
      <c r="A15572" s="27"/>
      <c r="B15572"/>
      <c r="C15572" s="27"/>
      <c r="D15572" s="27"/>
    </row>
    <row r="15573" spans="1:4" ht="15" x14ac:dyDescent="0.25">
      <c r="A15573" s="27"/>
      <c r="B15573"/>
      <c r="C15573" s="27"/>
      <c r="D15573" s="27"/>
    </row>
    <row r="15574" spans="1:4" ht="15" x14ac:dyDescent="0.25">
      <c r="A15574" s="27"/>
      <c r="B15574"/>
      <c r="C15574" s="27"/>
      <c r="D15574" s="27"/>
    </row>
    <row r="15575" spans="1:4" ht="15" x14ac:dyDescent="0.25">
      <c r="A15575" s="27"/>
      <c r="B15575"/>
      <c r="C15575" s="27"/>
      <c r="D15575" s="27"/>
    </row>
    <row r="15576" spans="1:4" ht="15" x14ac:dyDescent="0.25">
      <c r="A15576" s="27"/>
      <c r="B15576"/>
      <c r="C15576" s="27"/>
      <c r="D15576" s="27"/>
    </row>
    <row r="15577" spans="1:4" ht="15" x14ac:dyDescent="0.25">
      <c r="A15577" s="27"/>
      <c r="B15577"/>
      <c r="C15577" s="27"/>
      <c r="D15577" s="27"/>
    </row>
    <row r="15578" spans="1:4" ht="15" x14ac:dyDescent="0.25">
      <c r="A15578" s="27"/>
      <c r="B15578"/>
      <c r="C15578" s="27"/>
      <c r="D15578" s="27"/>
    </row>
    <row r="15579" spans="1:4" ht="15" x14ac:dyDescent="0.25">
      <c r="A15579" s="27"/>
      <c r="B15579"/>
      <c r="C15579" s="27"/>
      <c r="D15579" s="27"/>
    </row>
    <row r="15580" spans="1:4" ht="15" x14ac:dyDescent="0.25">
      <c r="A15580" s="27"/>
      <c r="B15580"/>
      <c r="C15580" s="27"/>
      <c r="D15580" s="27"/>
    </row>
    <row r="15581" spans="1:4" ht="15" x14ac:dyDescent="0.25">
      <c r="A15581" s="27"/>
      <c r="B15581"/>
      <c r="C15581" s="27"/>
      <c r="D15581" s="27"/>
    </row>
    <row r="15582" spans="1:4" ht="15" x14ac:dyDescent="0.25">
      <c r="A15582" s="27"/>
      <c r="B15582"/>
      <c r="C15582" s="27"/>
      <c r="D15582" s="27"/>
    </row>
    <row r="15583" spans="1:4" ht="15" x14ac:dyDescent="0.25">
      <c r="A15583" s="27"/>
      <c r="B15583"/>
      <c r="C15583" s="27"/>
      <c r="D15583" s="27"/>
    </row>
    <row r="15584" spans="1:4" ht="15" x14ac:dyDescent="0.25">
      <c r="A15584" s="27"/>
      <c r="B15584"/>
      <c r="C15584" s="27"/>
      <c r="D15584" s="27"/>
    </row>
    <row r="15585" spans="1:4" ht="15" x14ac:dyDescent="0.25">
      <c r="A15585" s="27"/>
      <c r="B15585"/>
      <c r="C15585" s="27"/>
      <c r="D15585" s="27"/>
    </row>
    <row r="15586" spans="1:4" ht="15" x14ac:dyDescent="0.25">
      <c r="A15586" s="27"/>
      <c r="B15586"/>
      <c r="C15586" s="27"/>
      <c r="D15586" s="27"/>
    </row>
    <row r="15587" spans="1:4" ht="15" x14ac:dyDescent="0.25">
      <c r="A15587" s="27"/>
      <c r="B15587"/>
      <c r="C15587" s="27"/>
      <c r="D15587" s="27"/>
    </row>
    <row r="15588" spans="1:4" ht="15" x14ac:dyDescent="0.25">
      <c r="A15588" s="27"/>
      <c r="B15588"/>
      <c r="C15588" s="27"/>
      <c r="D15588" s="27"/>
    </row>
    <row r="15589" spans="1:4" ht="15" x14ac:dyDescent="0.25">
      <c r="A15589" s="27"/>
      <c r="B15589"/>
      <c r="C15589" s="27"/>
      <c r="D15589" s="27"/>
    </row>
    <row r="15590" spans="1:4" ht="15" x14ac:dyDescent="0.25">
      <c r="A15590" s="27"/>
      <c r="B15590"/>
      <c r="C15590" s="27"/>
      <c r="D15590" s="27"/>
    </row>
    <row r="15591" spans="1:4" ht="15" x14ac:dyDescent="0.25">
      <c r="A15591" s="27"/>
      <c r="B15591"/>
      <c r="C15591" s="27"/>
      <c r="D15591" s="27"/>
    </row>
    <row r="15592" spans="1:4" ht="15" x14ac:dyDescent="0.25">
      <c r="A15592" s="27"/>
      <c r="B15592"/>
      <c r="C15592" s="27"/>
      <c r="D15592" s="27"/>
    </row>
    <row r="15593" spans="1:4" ht="15" x14ac:dyDescent="0.25">
      <c r="A15593" s="27"/>
      <c r="B15593"/>
      <c r="C15593" s="27"/>
      <c r="D15593" s="27"/>
    </row>
    <row r="15594" spans="1:4" ht="15" x14ac:dyDescent="0.25">
      <c r="A15594" s="27"/>
      <c r="B15594"/>
      <c r="C15594" s="27"/>
      <c r="D15594" s="27"/>
    </row>
    <row r="15595" spans="1:4" ht="15" x14ac:dyDescent="0.25">
      <c r="A15595" s="27"/>
      <c r="B15595"/>
      <c r="C15595" s="27"/>
      <c r="D15595" s="27"/>
    </row>
    <row r="15596" spans="1:4" ht="15" x14ac:dyDescent="0.25">
      <c r="A15596" s="27"/>
      <c r="B15596"/>
      <c r="C15596" s="27"/>
      <c r="D15596" s="27"/>
    </row>
    <row r="15597" spans="1:4" ht="15" x14ac:dyDescent="0.25">
      <c r="A15597" s="27"/>
      <c r="B15597"/>
      <c r="C15597" s="27"/>
      <c r="D15597" s="27"/>
    </row>
    <row r="15598" spans="1:4" ht="15" x14ac:dyDescent="0.25">
      <c r="A15598" s="27"/>
      <c r="B15598"/>
      <c r="C15598" s="27"/>
      <c r="D15598" s="27"/>
    </row>
    <row r="15599" spans="1:4" ht="15" x14ac:dyDescent="0.25">
      <c r="A15599" s="27"/>
      <c r="B15599"/>
      <c r="C15599" s="27"/>
      <c r="D15599" s="27"/>
    </row>
    <row r="15600" spans="1:4" ht="15" x14ac:dyDescent="0.25">
      <c r="A15600" s="27"/>
      <c r="B15600"/>
      <c r="C15600" s="27"/>
      <c r="D15600" s="27"/>
    </row>
    <row r="15601" spans="1:4" ht="15" x14ac:dyDescent="0.25">
      <c r="A15601" s="27"/>
      <c r="B15601"/>
      <c r="C15601" s="27"/>
      <c r="D15601" s="27"/>
    </row>
    <row r="15602" spans="1:4" ht="15" x14ac:dyDescent="0.25">
      <c r="A15602" s="27"/>
      <c r="B15602"/>
      <c r="C15602" s="27"/>
      <c r="D15602" s="27"/>
    </row>
    <row r="15603" spans="1:4" ht="15" x14ac:dyDescent="0.25">
      <c r="A15603" s="27"/>
      <c r="B15603"/>
      <c r="C15603" s="27"/>
      <c r="D15603" s="27"/>
    </row>
    <row r="15604" spans="1:4" ht="15" x14ac:dyDescent="0.25">
      <c r="A15604" s="27"/>
      <c r="B15604"/>
      <c r="C15604" s="27"/>
      <c r="D15604" s="27"/>
    </row>
    <row r="15605" spans="1:4" ht="15" x14ac:dyDescent="0.25">
      <c r="A15605" s="27"/>
      <c r="B15605"/>
      <c r="C15605" s="27"/>
      <c r="D15605" s="27"/>
    </row>
    <row r="15606" spans="1:4" ht="15" x14ac:dyDescent="0.25">
      <c r="A15606" s="27"/>
      <c r="B15606"/>
      <c r="C15606" s="27"/>
      <c r="D15606" s="27"/>
    </row>
    <row r="15607" spans="1:4" ht="15" x14ac:dyDescent="0.25">
      <c r="A15607" s="27"/>
      <c r="B15607"/>
      <c r="C15607" s="27"/>
      <c r="D15607" s="27"/>
    </row>
    <row r="15608" spans="1:4" ht="15" x14ac:dyDescent="0.25">
      <c r="A15608" s="27"/>
      <c r="B15608"/>
      <c r="C15608" s="27"/>
      <c r="D15608" s="27"/>
    </row>
    <row r="15609" spans="1:4" ht="15" x14ac:dyDescent="0.25">
      <c r="A15609" s="27"/>
      <c r="B15609"/>
      <c r="C15609" s="27"/>
      <c r="D15609" s="27"/>
    </row>
    <row r="15610" spans="1:4" ht="15" x14ac:dyDescent="0.25">
      <c r="A15610" s="27"/>
      <c r="B15610"/>
      <c r="C15610" s="27"/>
      <c r="D15610" s="27"/>
    </row>
    <row r="15611" spans="1:4" ht="15" x14ac:dyDescent="0.25">
      <c r="A15611" s="27"/>
      <c r="B15611"/>
      <c r="C15611" s="27"/>
      <c r="D15611" s="27"/>
    </row>
    <row r="15612" spans="1:4" ht="15" x14ac:dyDescent="0.25">
      <c r="A15612" s="27"/>
      <c r="B15612"/>
      <c r="C15612" s="27"/>
      <c r="D15612" s="27"/>
    </row>
    <row r="15613" spans="1:4" ht="15" x14ac:dyDescent="0.25">
      <c r="A15613" s="27"/>
      <c r="B15613"/>
      <c r="C15613" s="27"/>
      <c r="D15613" s="27"/>
    </row>
    <row r="15614" spans="1:4" ht="15" x14ac:dyDescent="0.25">
      <c r="A15614" s="27"/>
      <c r="B15614"/>
      <c r="C15614" s="27"/>
      <c r="D15614" s="27"/>
    </row>
    <row r="15615" spans="1:4" ht="15" x14ac:dyDescent="0.25">
      <c r="A15615" s="27"/>
      <c r="B15615"/>
      <c r="C15615" s="27"/>
      <c r="D15615" s="27"/>
    </row>
    <row r="15616" spans="1:4" ht="15" x14ac:dyDescent="0.25">
      <c r="A15616" s="27"/>
      <c r="B15616"/>
      <c r="C15616" s="27"/>
      <c r="D15616" s="27"/>
    </row>
    <row r="15617" spans="1:4" ht="15" x14ac:dyDescent="0.25">
      <c r="A15617" s="27"/>
      <c r="B15617"/>
      <c r="C15617" s="27"/>
      <c r="D15617" s="27"/>
    </row>
    <row r="15618" spans="1:4" ht="15" x14ac:dyDescent="0.25">
      <c r="A15618" s="27"/>
      <c r="B15618"/>
      <c r="C15618" s="27"/>
      <c r="D15618" s="27"/>
    </row>
    <row r="15619" spans="1:4" ht="15" x14ac:dyDescent="0.25">
      <c r="A15619" s="27"/>
      <c r="B15619"/>
      <c r="C15619" s="27"/>
      <c r="D15619" s="27"/>
    </row>
    <row r="15620" spans="1:4" ht="15" x14ac:dyDescent="0.25">
      <c r="A15620" s="27"/>
      <c r="B15620"/>
      <c r="C15620" s="27"/>
      <c r="D15620" s="27"/>
    </row>
    <row r="15621" spans="1:4" ht="15" x14ac:dyDescent="0.25">
      <c r="A15621" s="27"/>
      <c r="B15621"/>
      <c r="C15621" s="27"/>
      <c r="D15621" s="27"/>
    </row>
    <row r="15622" spans="1:4" ht="15" x14ac:dyDescent="0.25">
      <c r="A15622" s="27"/>
      <c r="B15622"/>
      <c r="C15622" s="27"/>
      <c r="D15622" s="27"/>
    </row>
    <row r="15623" spans="1:4" ht="15" x14ac:dyDescent="0.25">
      <c r="A15623" s="27"/>
      <c r="B15623"/>
      <c r="C15623" s="27"/>
      <c r="D15623" s="27"/>
    </row>
    <row r="15624" spans="1:4" ht="15" x14ac:dyDescent="0.25">
      <c r="A15624" s="27"/>
      <c r="B15624"/>
      <c r="C15624" s="27"/>
      <c r="D15624" s="27"/>
    </row>
    <row r="15625" spans="1:4" ht="15" x14ac:dyDescent="0.25">
      <c r="A15625" s="27"/>
      <c r="B15625"/>
      <c r="C15625" s="27"/>
      <c r="D15625" s="27"/>
    </row>
    <row r="15626" spans="1:4" ht="15" x14ac:dyDescent="0.25">
      <c r="A15626" s="27"/>
      <c r="B15626"/>
      <c r="C15626" s="27"/>
      <c r="D15626" s="27"/>
    </row>
    <row r="15627" spans="1:4" ht="15" x14ac:dyDescent="0.25">
      <c r="A15627" s="27"/>
      <c r="B15627"/>
      <c r="C15627" s="27"/>
      <c r="D15627" s="27"/>
    </row>
    <row r="15628" spans="1:4" ht="15" x14ac:dyDescent="0.25">
      <c r="A15628" s="27"/>
      <c r="B15628"/>
      <c r="C15628" s="27"/>
      <c r="D15628" s="27"/>
    </row>
    <row r="15629" spans="1:4" ht="15" x14ac:dyDescent="0.25">
      <c r="A15629" s="27"/>
      <c r="B15629"/>
      <c r="C15629" s="27"/>
      <c r="D15629" s="27"/>
    </row>
    <row r="15630" spans="1:4" ht="15" x14ac:dyDescent="0.25">
      <c r="A15630" s="27"/>
      <c r="B15630"/>
      <c r="C15630" s="27"/>
      <c r="D15630" s="27"/>
    </row>
    <row r="15631" spans="1:4" ht="15" x14ac:dyDescent="0.25">
      <c r="A15631" s="27"/>
      <c r="B15631"/>
      <c r="C15631" s="27"/>
      <c r="D15631" s="27"/>
    </row>
    <row r="15632" spans="1:4" ht="15" x14ac:dyDescent="0.25">
      <c r="A15632" s="27"/>
      <c r="B15632"/>
      <c r="C15632" s="27"/>
      <c r="D15632" s="272"/>
    </row>
    <row r="15633" spans="1:4" ht="15" x14ac:dyDescent="0.25">
      <c r="A15633" s="27"/>
      <c r="B15633"/>
      <c r="C15633" s="27"/>
      <c r="D15633" s="27"/>
    </row>
    <row r="15634" spans="1:4" ht="15" x14ac:dyDescent="0.25">
      <c r="A15634" s="27"/>
      <c r="B15634"/>
      <c r="C15634" s="27"/>
      <c r="D15634" s="27"/>
    </row>
    <row r="15635" spans="1:4" ht="15" x14ac:dyDescent="0.25">
      <c r="A15635" s="27"/>
      <c r="B15635"/>
      <c r="C15635" s="27"/>
      <c r="D15635" s="27"/>
    </row>
    <row r="15636" spans="1:4" ht="15" x14ac:dyDescent="0.25">
      <c r="A15636" s="27"/>
      <c r="B15636"/>
      <c r="C15636" s="27"/>
      <c r="D15636" s="27"/>
    </row>
    <row r="15637" spans="1:4" ht="15" x14ac:dyDescent="0.25">
      <c r="A15637" s="27"/>
      <c r="B15637"/>
      <c r="C15637" s="27"/>
      <c r="D15637" s="27"/>
    </row>
    <row r="15638" spans="1:4" ht="15" x14ac:dyDescent="0.25">
      <c r="A15638" s="27"/>
      <c r="B15638"/>
      <c r="C15638" s="27"/>
      <c r="D15638" s="27"/>
    </row>
    <row r="15639" spans="1:4" ht="15" x14ac:dyDescent="0.25">
      <c r="A15639" s="27"/>
      <c r="B15639"/>
      <c r="C15639" s="27"/>
      <c r="D15639" s="27"/>
    </row>
    <row r="15640" spans="1:4" ht="15" x14ac:dyDescent="0.25">
      <c r="A15640" s="27"/>
      <c r="B15640"/>
      <c r="C15640" s="27"/>
      <c r="D15640" s="27"/>
    </row>
    <row r="15641" spans="1:4" ht="15" x14ac:dyDescent="0.25">
      <c r="A15641" s="27"/>
      <c r="B15641"/>
      <c r="C15641" s="27"/>
      <c r="D15641" s="27"/>
    </row>
    <row r="15642" spans="1:4" ht="15" x14ac:dyDescent="0.25">
      <c r="A15642" s="27"/>
      <c r="B15642"/>
      <c r="C15642" s="27"/>
      <c r="D15642" s="272"/>
    </row>
    <row r="15643" spans="1:4" ht="15" x14ac:dyDescent="0.25">
      <c r="A15643" s="27"/>
      <c r="B15643"/>
      <c r="C15643" s="27"/>
      <c r="D15643" s="27"/>
    </row>
    <row r="15644" spans="1:4" ht="15" x14ac:dyDescent="0.25">
      <c r="A15644" s="27"/>
      <c r="B15644"/>
      <c r="C15644" s="27"/>
      <c r="D15644" s="27"/>
    </row>
    <row r="15645" spans="1:4" ht="15" x14ac:dyDescent="0.25">
      <c r="A15645" s="27"/>
      <c r="B15645"/>
      <c r="C15645" s="27"/>
      <c r="D15645" s="27"/>
    </row>
    <row r="15646" spans="1:4" ht="15" x14ac:dyDescent="0.25">
      <c r="A15646" s="27"/>
      <c r="B15646"/>
      <c r="C15646" s="27"/>
      <c r="D15646" s="27"/>
    </row>
    <row r="15647" spans="1:4" ht="15" x14ac:dyDescent="0.25">
      <c r="A15647" s="27"/>
      <c r="B15647"/>
      <c r="C15647" s="27"/>
      <c r="D15647" s="27"/>
    </row>
    <row r="15648" spans="1:4" ht="15" x14ac:dyDescent="0.25">
      <c r="A15648" s="27"/>
      <c r="B15648"/>
      <c r="C15648" s="27"/>
      <c r="D15648" s="27"/>
    </row>
    <row r="15649" spans="1:4" ht="15" x14ac:dyDescent="0.25">
      <c r="A15649" s="27"/>
      <c r="B15649"/>
      <c r="C15649" s="27"/>
      <c r="D15649" s="27"/>
    </row>
    <row r="15650" spans="1:4" ht="15" x14ac:dyDescent="0.25">
      <c r="A15650" s="27"/>
      <c r="B15650"/>
      <c r="C15650" s="27"/>
      <c r="D15650" s="27"/>
    </row>
    <row r="15651" spans="1:4" ht="15" x14ac:dyDescent="0.25">
      <c r="A15651" s="27"/>
      <c r="B15651"/>
      <c r="C15651" s="27"/>
      <c r="D15651" s="27"/>
    </row>
    <row r="15652" spans="1:4" ht="15" x14ac:dyDescent="0.25">
      <c r="A15652" s="27"/>
      <c r="B15652"/>
      <c r="C15652" s="27"/>
      <c r="D15652" s="27"/>
    </row>
    <row r="15653" spans="1:4" ht="15" x14ac:dyDescent="0.25">
      <c r="A15653" s="27"/>
      <c r="B15653"/>
      <c r="C15653" s="27"/>
      <c r="D15653" s="27"/>
    </row>
    <row r="15654" spans="1:4" ht="15" x14ac:dyDescent="0.25">
      <c r="A15654" s="27"/>
      <c r="B15654"/>
      <c r="C15654" s="27"/>
      <c r="D15654" s="27"/>
    </row>
    <row r="15655" spans="1:4" ht="15" x14ac:dyDescent="0.25">
      <c r="A15655" s="27"/>
      <c r="B15655"/>
      <c r="C15655" s="27"/>
      <c r="D15655" s="27"/>
    </row>
    <row r="15656" spans="1:4" ht="15" x14ac:dyDescent="0.25">
      <c r="A15656" s="27"/>
      <c r="B15656"/>
      <c r="C15656" s="27"/>
      <c r="D15656" s="27"/>
    </row>
    <row r="15657" spans="1:4" ht="15" x14ac:dyDescent="0.25">
      <c r="A15657" s="27"/>
      <c r="B15657"/>
      <c r="C15657" s="27"/>
      <c r="D15657" s="27"/>
    </row>
    <row r="15658" spans="1:4" ht="15" x14ac:dyDescent="0.25">
      <c r="A15658" s="27"/>
      <c r="B15658"/>
      <c r="C15658" s="27"/>
      <c r="D15658" s="27"/>
    </row>
    <row r="15659" spans="1:4" ht="15" x14ac:dyDescent="0.25">
      <c r="A15659" s="27"/>
      <c r="B15659"/>
      <c r="C15659" s="27"/>
      <c r="D15659" s="27"/>
    </row>
    <row r="15660" spans="1:4" ht="15" x14ac:dyDescent="0.25">
      <c r="A15660" s="27"/>
      <c r="B15660"/>
      <c r="C15660" s="27"/>
      <c r="D15660" s="27"/>
    </row>
    <row r="15661" spans="1:4" ht="15" x14ac:dyDescent="0.25">
      <c r="A15661" s="27"/>
      <c r="B15661"/>
      <c r="C15661" s="27"/>
      <c r="D15661" s="27"/>
    </row>
    <row r="15662" spans="1:4" ht="15" x14ac:dyDescent="0.25">
      <c r="A15662" s="27"/>
      <c r="B15662"/>
      <c r="C15662" s="27"/>
      <c r="D15662" s="27"/>
    </row>
    <row r="15663" spans="1:4" ht="15" x14ac:dyDescent="0.25">
      <c r="A15663" s="27"/>
      <c r="B15663"/>
      <c r="C15663" s="27"/>
      <c r="D15663" s="27"/>
    </row>
    <row r="15664" spans="1:4" ht="15" x14ac:dyDescent="0.25">
      <c r="A15664" s="27"/>
      <c r="B15664"/>
      <c r="C15664" s="27"/>
      <c r="D15664" s="27"/>
    </row>
    <row r="15665" spans="1:4" ht="15" x14ac:dyDescent="0.25">
      <c r="A15665" s="27"/>
      <c r="B15665"/>
      <c r="C15665" s="27"/>
      <c r="D15665" s="27"/>
    </row>
    <row r="15666" spans="1:4" ht="15" x14ac:dyDescent="0.25">
      <c r="A15666" s="27"/>
      <c r="B15666"/>
      <c r="C15666" s="27"/>
      <c r="D15666" s="27"/>
    </row>
    <row r="15667" spans="1:4" ht="15" x14ac:dyDescent="0.25">
      <c r="A15667" s="27"/>
      <c r="B15667"/>
      <c r="C15667" s="27"/>
      <c r="D15667" s="27"/>
    </row>
    <row r="15668" spans="1:4" ht="15" x14ac:dyDescent="0.25">
      <c r="A15668" s="27"/>
      <c r="B15668"/>
      <c r="C15668" s="27"/>
      <c r="D15668" s="27"/>
    </row>
    <row r="15669" spans="1:4" ht="15" x14ac:dyDescent="0.25">
      <c r="A15669" s="27"/>
      <c r="B15669"/>
      <c r="C15669" s="27"/>
      <c r="D15669" s="27"/>
    </row>
    <row r="15670" spans="1:4" ht="15" x14ac:dyDescent="0.25">
      <c r="A15670" s="27"/>
      <c r="B15670"/>
      <c r="C15670" s="27"/>
      <c r="D15670" s="27"/>
    </row>
    <row r="15671" spans="1:4" ht="15" x14ac:dyDescent="0.25">
      <c r="A15671" s="27"/>
      <c r="B15671"/>
      <c r="C15671" s="27"/>
      <c r="D15671" s="272"/>
    </row>
    <row r="15672" spans="1:4" ht="15" x14ac:dyDescent="0.25">
      <c r="A15672" s="27"/>
      <c r="B15672"/>
      <c r="C15672" s="27"/>
      <c r="D15672" s="27"/>
    </row>
    <row r="15673" spans="1:4" ht="15" x14ac:dyDescent="0.25">
      <c r="A15673" s="27"/>
      <c r="B15673"/>
      <c r="C15673" s="27"/>
      <c r="D15673" s="27"/>
    </row>
    <row r="15674" spans="1:4" ht="15" x14ac:dyDescent="0.25">
      <c r="A15674" s="27"/>
      <c r="B15674"/>
      <c r="C15674" s="27"/>
      <c r="D15674" s="27"/>
    </row>
    <row r="15675" spans="1:4" ht="15" x14ac:dyDescent="0.25">
      <c r="A15675" s="27"/>
      <c r="B15675"/>
      <c r="C15675" s="27"/>
      <c r="D15675" s="27"/>
    </row>
    <row r="15676" spans="1:4" ht="15" x14ac:dyDescent="0.25">
      <c r="A15676" s="27"/>
      <c r="B15676"/>
      <c r="C15676" s="27"/>
      <c r="D15676" s="27"/>
    </row>
    <row r="15677" spans="1:4" ht="15" x14ac:dyDescent="0.25">
      <c r="A15677" s="27"/>
      <c r="B15677"/>
      <c r="C15677" s="27"/>
      <c r="D15677" s="27"/>
    </row>
    <row r="15678" spans="1:4" ht="15" x14ac:dyDescent="0.25">
      <c r="A15678" s="27"/>
      <c r="B15678"/>
      <c r="C15678" s="27"/>
      <c r="D15678" s="27"/>
    </row>
    <row r="15679" spans="1:4" ht="15" x14ac:dyDescent="0.25">
      <c r="A15679" s="27"/>
      <c r="B15679"/>
      <c r="C15679" s="27"/>
      <c r="D15679" s="272"/>
    </row>
    <row r="15680" spans="1:4" ht="15" x14ac:dyDescent="0.25">
      <c r="A15680" s="27"/>
      <c r="B15680"/>
      <c r="C15680" s="27"/>
      <c r="D15680" s="27"/>
    </row>
    <row r="15681" spans="1:4" ht="15" x14ac:dyDescent="0.25">
      <c r="A15681" s="27"/>
      <c r="B15681"/>
      <c r="C15681" s="27"/>
      <c r="D15681" s="27"/>
    </row>
    <row r="15682" spans="1:4" ht="15" x14ac:dyDescent="0.25">
      <c r="A15682" s="27"/>
      <c r="B15682"/>
      <c r="C15682" s="27"/>
      <c r="D15682" s="27"/>
    </row>
    <row r="15683" spans="1:4" ht="15" x14ac:dyDescent="0.25">
      <c r="A15683" s="27"/>
      <c r="B15683"/>
      <c r="C15683" s="27"/>
      <c r="D15683" s="27"/>
    </row>
    <row r="15684" spans="1:4" ht="15" x14ac:dyDescent="0.25">
      <c r="A15684" s="27"/>
      <c r="B15684"/>
      <c r="C15684" s="27"/>
      <c r="D15684" s="27"/>
    </row>
    <row r="15685" spans="1:4" ht="15" x14ac:dyDescent="0.25">
      <c r="A15685" s="27"/>
      <c r="B15685"/>
      <c r="C15685" s="27"/>
      <c r="D15685" s="27"/>
    </row>
    <row r="15686" spans="1:4" ht="15" x14ac:dyDescent="0.25">
      <c r="A15686" s="27"/>
      <c r="B15686"/>
      <c r="C15686" s="27"/>
      <c r="D15686" s="27"/>
    </row>
    <row r="15687" spans="1:4" ht="15" x14ac:dyDescent="0.25">
      <c r="A15687" s="27"/>
      <c r="B15687"/>
      <c r="C15687" s="27"/>
      <c r="D15687" s="27"/>
    </row>
    <row r="15688" spans="1:4" ht="15" x14ac:dyDescent="0.25">
      <c r="A15688" s="27"/>
      <c r="B15688"/>
      <c r="C15688" s="27"/>
      <c r="D15688" s="27"/>
    </row>
    <row r="15689" spans="1:4" ht="15" x14ac:dyDescent="0.25">
      <c r="A15689" s="27"/>
      <c r="B15689"/>
      <c r="C15689" s="27"/>
      <c r="D15689" s="27"/>
    </row>
    <row r="15690" spans="1:4" ht="15" x14ac:dyDescent="0.25">
      <c r="A15690" s="27"/>
      <c r="B15690"/>
      <c r="C15690" s="27"/>
      <c r="D15690" s="27"/>
    </row>
    <row r="15691" spans="1:4" ht="15" x14ac:dyDescent="0.25">
      <c r="A15691" s="27"/>
      <c r="B15691"/>
      <c r="C15691" s="27"/>
      <c r="D15691" s="27"/>
    </row>
    <row r="15692" spans="1:4" ht="15" x14ac:dyDescent="0.25">
      <c r="A15692" s="27"/>
      <c r="B15692"/>
      <c r="C15692" s="27"/>
      <c r="D15692" s="27"/>
    </row>
    <row r="15693" spans="1:4" ht="15" x14ac:dyDescent="0.25">
      <c r="A15693" s="27"/>
      <c r="B15693"/>
      <c r="C15693" s="27"/>
      <c r="D15693" s="27"/>
    </row>
    <row r="15694" spans="1:4" ht="15" x14ac:dyDescent="0.25">
      <c r="A15694" s="27"/>
      <c r="B15694"/>
      <c r="C15694" s="27"/>
      <c r="D15694" s="27"/>
    </row>
    <row r="15695" spans="1:4" ht="15" x14ac:dyDescent="0.25">
      <c r="A15695" s="27"/>
      <c r="B15695"/>
      <c r="C15695" s="27"/>
      <c r="D15695" s="27"/>
    </row>
    <row r="15696" spans="1:4" ht="15" x14ac:dyDescent="0.25">
      <c r="A15696" s="27"/>
      <c r="B15696"/>
      <c r="C15696" s="27"/>
      <c r="D15696" s="27"/>
    </row>
    <row r="15697" spans="1:4" ht="15" x14ac:dyDescent="0.25">
      <c r="A15697" s="27"/>
      <c r="B15697"/>
      <c r="C15697" s="27"/>
      <c r="D15697" s="27"/>
    </row>
    <row r="15698" spans="1:4" ht="15" x14ac:dyDescent="0.25">
      <c r="A15698" s="27"/>
      <c r="B15698"/>
      <c r="C15698" s="27"/>
      <c r="D15698" s="27"/>
    </row>
    <row r="15699" spans="1:4" ht="15" x14ac:dyDescent="0.25">
      <c r="A15699" s="27"/>
      <c r="B15699"/>
      <c r="C15699" s="27"/>
      <c r="D15699" s="27"/>
    </row>
    <row r="15700" spans="1:4" ht="15" x14ac:dyDescent="0.25">
      <c r="A15700" s="27"/>
      <c r="B15700"/>
      <c r="C15700" s="27"/>
      <c r="D15700" s="27"/>
    </row>
    <row r="15701" spans="1:4" ht="15" x14ac:dyDescent="0.25">
      <c r="A15701" s="27"/>
      <c r="B15701"/>
      <c r="C15701" s="27"/>
      <c r="D15701" s="27"/>
    </row>
    <row r="15702" spans="1:4" ht="15" x14ac:dyDescent="0.25">
      <c r="A15702" s="27"/>
      <c r="B15702"/>
      <c r="C15702" s="27"/>
      <c r="D15702" s="27"/>
    </row>
    <row r="15703" spans="1:4" ht="15" x14ac:dyDescent="0.25">
      <c r="A15703" s="27"/>
      <c r="B15703"/>
      <c r="C15703" s="27"/>
      <c r="D15703" s="27"/>
    </row>
    <row r="15704" spans="1:4" ht="15" x14ac:dyDescent="0.25">
      <c r="A15704" s="27"/>
      <c r="B15704"/>
      <c r="C15704" s="27"/>
      <c r="D15704" s="27"/>
    </row>
    <row r="15705" spans="1:4" ht="15" x14ac:dyDescent="0.25">
      <c r="A15705" s="27"/>
      <c r="B15705"/>
      <c r="C15705" s="27"/>
      <c r="D15705" s="27"/>
    </row>
    <row r="15706" spans="1:4" ht="15" x14ac:dyDescent="0.25">
      <c r="A15706" s="27"/>
      <c r="B15706"/>
      <c r="C15706" s="27"/>
      <c r="D15706" s="27"/>
    </row>
    <row r="15707" spans="1:4" ht="15" x14ac:dyDescent="0.25">
      <c r="A15707" s="27"/>
      <c r="B15707"/>
      <c r="C15707" s="27"/>
      <c r="D15707" s="27"/>
    </row>
    <row r="15708" spans="1:4" ht="15" x14ac:dyDescent="0.25">
      <c r="A15708" s="27"/>
      <c r="B15708"/>
      <c r="C15708" s="27"/>
      <c r="D15708" s="27"/>
    </row>
    <row r="15709" spans="1:4" ht="15" x14ac:dyDescent="0.25">
      <c r="A15709" s="27"/>
      <c r="B15709"/>
      <c r="C15709" s="27"/>
      <c r="D15709" s="27"/>
    </row>
    <row r="15710" spans="1:4" ht="15" x14ac:dyDescent="0.25">
      <c r="A15710" s="27"/>
      <c r="B15710"/>
      <c r="C15710" s="27"/>
      <c r="D15710" s="27"/>
    </row>
    <row r="15711" spans="1:4" ht="15" x14ac:dyDescent="0.25">
      <c r="A15711" s="27"/>
      <c r="B15711"/>
      <c r="C15711" s="27"/>
      <c r="D15711" s="27"/>
    </row>
    <row r="15712" spans="1:4" ht="15" x14ac:dyDescent="0.25">
      <c r="A15712" s="27"/>
      <c r="B15712"/>
      <c r="C15712" s="27"/>
      <c r="D15712" s="27"/>
    </row>
    <row r="15713" spans="1:4" ht="15" x14ac:dyDescent="0.25">
      <c r="A15713" s="27"/>
      <c r="B15713"/>
      <c r="C15713" s="27"/>
      <c r="D15713" s="27"/>
    </row>
    <row r="15714" spans="1:4" ht="15" x14ac:dyDescent="0.25">
      <c r="A15714" s="27"/>
      <c r="B15714"/>
      <c r="C15714" s="27"/>
      <c r="D15714" s="27"/>
    </row>
    <row r="15715" spans="1:4" ht="15" x14ac:dyDescent="0.25">
      <c r="A15715" s="27"/>
      <c r="B15715"/>
      <c r="C15715" s="27"/>
      <c r="D15715" s="27"/>
    </row>
    <row r="15716" spans="1:4" ht="15" x14ac:dyDescent="0.25">
      <c r="A15716" s="27"/>
      <c r="B15716"/>
      <c r="C15716" s="27"/>
      <c r="D15716" s="27"/>
    </row>
    <row r="15717" spans="1:4" ht="15" x14ac:dyDescent="0.25">
      <c r="A15717" s="27"/>
      <c r="B15717"/>
      <c r="C15717" s="27"/>
      <c r="D15717" s="27"/>
    </row>
    <row r="15718" spans="1:4" ht="15" x14ac:dyDescent="0.25">
      <c r="A15718" s="27"/>
      <c r="B15718"/>
      <c r="C15718" s="27"/>
      <c r="D15718" s="272"/>
    </row>
    <row r="15719" spans="1:4" ht="15" x14ac:dyDescent="0.25">
      <c r="A15719" s="27"/>
      <c r="B15719"/>
      <c r="C15719" s="27"/>
      <c r="D15719" s="272"/>
    </row>
    <row r="15720" spans="1:4" ht="15" x14ac:dyDescent="0.25">
      <c r="A15720" s="27"/>
      <c r="B15720"/>
      <c r="C15720" s="27"/>
      <c r="D15720" s="272"/>
    </row>
    <row r="15721" spans="1:4" ht="15" x14ac:dyDescent="0.25">
      <c r="A15721" s="27"/>
      <c r="B15721"/>
      <c r="C15721" s="27"/>
      <c r="D15721" s="272"/>
    </row>
    <row r="15722" spans="1:4" ht="15" x14ac:dyDescent="0.25">
      <c r="A15722" s="27"/>
      <c r="B15722"/>
      <c r="C15722" s="27"/>
      <c r="D15722" s="272"/>
    </row>
    <row r="15723" spans="1:4" ht="15" x14ac:dyDescent="0.25">
      <c r="A15723" s="27"/>
      <c r="B15723"/>
      <c r="C15723" s="27"/>
      <c r="D15723" s="272"/>
    </row>
    <row r="15724" spans="1:4" ht="15" x14ac:dyDescent="0.25">
      <c r="A15724" s="27"/>
      <c r="B15724"/>
      <c r="C15724" s="27"/>
      <c r="D15724" s="272"/>
    </row>
    <row r="15725" spans="1:4" ht="15" x14ac:dyDescent="0.25">
      <c r="A15725" s="27"/>
      <c r="B15725"/>
      <c r="C15725" s="27"/>
      <c r="D15725" s="272"/>
    </row>
    <row r="15726" spans="1:4" ht="15" x14ac:dyDescent="0.25">
      <c r="A15726" s="27"/>
      <c r="B15726"/>
      <c r="C15726" s="27"/>
      <c r="D15726" s="272"/>
    </row>
    <row r="15727" spans="1:4" ht="15" x14ac:dyDescent="0.25">
      <c r="A15727" s="27"/>
      <c r="B15727"/>
      <c r="C15727" s="27"/>
      <c r="D15727" s="272"/>
    </row>
    <row r="15728" spans="1:4" ht="15" x14ac:dyDescent="0.25">
      <c r="A15728" s="27"/>
      <c r="B15728"/>
      <c r="C15728" s="27"/>
      <c r="D15728" s="272"/>
    </row>
    <row r="15729" spans="1:4" ht="15" x14ac:dyDescent="0.25">
      <c r="A15729" s="27"/>
      <c r="B15729"/>
      <c r="C15729" s="27"/>
      <c r="D15729" s="27"/>
    </row>
    <row r="15730" spans="1:4" ht="15" x14ac:dyDescent="0.25">
      <c r="A15730" s="27"/>
      <c r="B15730"/>
      <c r="C15730" s="27"/>
      <c r="D15730" s="27"/>
    </row>
    <row r="15731" spans="1:4" ht="15" x14ac:dyDescent="0.25">
      <c r="A15731" s="27"/>
      <c r="B15731"/>
      <c r="C15731" s="27"/>
      <c r="D15731" s="27"/>
    </row>
    <row r="15732" spans="1:4" ht="15" x14ac:dyDescent="0.25">
      <c r="A15732" s="27"/>
      <c r="B15732"/>
      <c r="C15732" s="27"/>
      <c r="D15732" s="27"/>
    </row>
    <row r="15733" spans="1:4" ht="15" x14ac:dyDescent="0.25">
      <c r="A15733" s="27"/>
      <c r="B15733"/>
      <c r="C15733" s="27"/>
      <c r="D15733" s="27"/>
    </row>
    <row r="15734" spans="1:4" ht="15" x14ac:dyDescent="0.25">
      <c r="A15734" s="27"/>
      <c r="B15734"/>
      <c r="C15734" s="27"/>
      <c r="D15734" s="27"/>
    </row>
    <row r="15735" spans="1:4" ht="15" x14ac:dyDescent="0.25">
      <c r="A15735" s="27"/>
      <c r="B15735"/>
      <c r="C15735" s="27"/>
      <c r="D15735" s="27"/>
    </row>
    <row r="15736" spans="1:4" ht="15" x14ac:dyDescent="0.25">
      <c r="A15736" s="27"/>
      <c r="B15736"/>
      <c r="C15736" s="27"/>
      <c r="D15736" s="27"/>
    </row>
    <row r="15737" spans="1:4" ht="15" x14ac:dyDescent="0.25">
      <c r="A15737" s="27"/>
      <c r="B15737"/>
      <c r="C15737" s="27"/>
      <c r="D15737" s="27"/>
    </row>
    <row r="15738" spans="1:4" ht="15" x14ac:dyDescent="0.25">
      <c r="A15738" s="27"/>
      <c r="B15738"/>
      <c r="C15738" s="27"/>
      <c r="D15738" s="27"/>
    </row>
    <row r="15739" spans="1:4" ht="15" x14ac:dyDescent="0.25">
      <c r="A15739" s="27"/>
      <c r="B15739"/>
      <c r="C15739" s="27"/>
      <c r="D15739" s="27"/>
    </row>
    <row r="15740" spans="1:4" ht="15" x14ac:dyDescent="0.25">
      <c r="A15740" s="27"/>
      <c r="B15740"/>
      <c r="C15740" s="27"/>
      <c r="D15740" s="27"/>
    </row>
    <row r="15741" spans="1:4" ht="15" x14ac:dyDescent="0.25">
      <c r="A15741" s="27"/>
      <c r="B15741"/>
      <c r="C15741" s="27"/>
      <c r="D15741" s="27"/>
    </row>
    <row r="15742" spans="1:4" ht="15" x14ac:dyDescent="0.25">
      <c r="A15742" s="27"/>
      <c r="B15742"/>
      <c r="C15742" s="27"/>
      <c r="D15742" s="27"/>
    </row>
    <row r="15743" spans="1:4" ht="15" x14ac:dyDescent="0.25">
      <c r="A15743" s="27"/>
      <c r="B15743"/>
      <c r="C15743" s="27"/>
      <c r="D15743" s="272"/>
    </row>
    <row r="15744" spans="1:4" ht="15" x14ac:dyDescent="0.25">
      <c r="A15744" s="27"/>
      <c r="B15744"/>
      <c r="C15744" s="27"/>
      <c r="D15744" s="27"/>
    </row>
    <row r="15745" spans="1:4" ht="15" x14ac:dyDescent="0.25">
      <c r="A15745" s="27"/>
      <c r="B15745"/>
      <c r="C15745" s="27"/>
      <c r="D15745" s="272"/>
    </row>
    <row r="15746" spans="1:4" ht="15" x14ac:dyDescent="0.25">
      <c r="A15746" s="27"/>
      <c r="B15746"/>
      <c r="C15746" s="27"/>
      <c r="D15746" s="27"/>
    </row>
    <row r="15747" spans="1:4" ht="15" x14ac:dyDescent="0.25">
      <c r="A15747" s="27"/>
      <c r="B15747"/>
      <c r="C15747" s="27"/>
      <c r="D15747" s="272"/>
    </row>
    <row r="15748" spans="1:4" ht="15" x14ac:dyDescent="0.25">
      <c r="A15748" s="27"/>
      <c r="B15748"/>
      <c r="C15748" s="27"/>
      <c r="D15748" s="27"/>
    </row>
    <row r="15749" spans="1:4" ht="15" x14ac:dyDescent="0.25">
      <c r="A15749" s="27"/>
      <c r="B15749"/>
      <c r="C15749" s="27"/>
      <c r="D15749" s="27"/>
    </row>
    <row r="15750" spans="1:4" ht="15" x14ac:dyDescent="0.25">
      <c r="A15750" s="27"/>
      <c r="B15750"/>
      <c r="C15750" s="27"/>
      <c r="D15750" s="27"/>
    </row>
    <row r="15751" spans="1:4" ht="15" x14ac:dyDescent="0.25">
      <c r="A15751" s="27"/>
      <c r="B15751"/>
      <c r="C15751" s="27"/>
      <c r="D15751" s="27"/>
    </row>
    <row r="15752" spans="1:4" ht="15" x14ac:dyDescent="0.25">
      <c r="A15752" s="27"/>
      <c r="B15752"/>
      <c r="C15752" s="27"/>
      <c r="D15752" s="27"/>
    </row>
    <row r="15753" spans="1:4" ht="15" x14ac:dyDescent="0.25">
      <c r="A15753" s="27"/>
      <c r="B15753"/>
      <c r="C15753" s="27"/>
      <c r="D15753" s="27"/>
    </row>
    <row r="15754" spans="1:4" ht="15" x14ac:dyDescent="0.25">
      <c r="A15754" s="27"/>
      <c r="B15754"/>
      <c r="C15754" s="27"/>
      <c r="D15754" s="27"/>
    </row>
    <row r="15755" spans="1:4" ht="15" x14ac:dyDescent="0.25">
      <c r="A15755" s="27"/>
      <c r="B15755"/>
      <c r="C15755" s="27"/>
      <c r="D15755" s="27"/>
    </row>
    <row r="15756" spans="1:4" ht="15" x14ac:dyDescent="0.25">
      <c r="A15756" s="27"/>
      <c r="B15756"/>
      <c r="C15756" s="27"/>
      <c r="D15756" s="27"/>
    </row>
    <row r="15757" spans="1:4" ht="15" x14ac:dyDescent="0.25">
      <c r="A15757" s="27"/>
      <c r="B15757"/>
      <c r="C15757" s="27"/>
      <c r="D15757" s="27"/>
    </row>
    <row r="15758" spans="1:4" ht="15" x14ac:dyDescent="0.25">
      <c r="A15758" s="27"/>
      <c r="B15758"/>
      <c r="C15758" s="27"/>
      <c r="D15758" s="27"/>
    </row>
    <row r="15759" spans="1:4" ht="15" x14ac:dyDescent="0.25">
      <c r="A15759" s="27"/>
      <c r="B15759"/>
      <c r="C15759" s="27"/>
      <c r="D15759" s="27"/>
    </row>
    <row r="15760" spans="1:4" ht="15" x14ac:dyDescent="0.25">
      <c r="A15760" s="27"/>
      <c r="B15760"/>
      <c r="C15760" s="27"/>
      <c r="D15760" s="27"/>
    </row>
    <row r="15761" spans="1:4" ht="15" x14ac:dyDescent="0.25">
      <c r="A15761" s="27"/>
      <c r="B15761"/>
      <c r="C15761" s="27"/>
      <c r="D15761" s="27"/>
    </row>
    <row r="15762" spans="1:4" ht="15" x14ac:dyDescent="0.25">
      <c r="A15762" s="27"/>
      <c r="B15762"/>
      <c r="C15762" s="27"/>
      <c r="D15762" s="27"/>
    </row>
    <row r="15763" spans="1:4" ht="15" x14ac:dyDescent="0.25">
      <c r="A15763" s="27"/>
      <c r="B15763"/>
      <c r="C15763" s="27"/>
      <c r="D15763" s="27"/>
    </row>
    <row r="15764" spans="1:4" ht="15" x14ac:dyDescent="0.25">
      <c r="A15764" s="27"/>
      <c r="B15764"/>
      <c r="C15764" s="27"/>
      <c r="D15764" s="27"/>
    </row>
    <row r="15765" spans="1:4" ht="15" x14ac:dyDescent="0.25">
      <c r="A15765" s="27"/>
      <c r="B15765"/>
      <c r="C15765" s="27"/>
      <c r="D15765" s="27"/>
    </row>
    <row r="15766" spans="1:4" ht="15" x14ac:dyDescent="0.25">
      <c r="A15766" s="27"/>
      <c r="B15766"/>
      <c r="C15766" s="27"/>
      <c r="D15766" s="27"/>
    </row>
    <row r="15767" spans="1:4" ht="15" x14ac:dyDescent="0.25">
      <c r="A15767" s="27"/>
      <c r="B15767"/>
      <c r="C15767" s="27"/>
      <c r="D15767" s="27"/>
    </row>
    <row r="15768" spans="1:4" ht="15" x14ac:dyDescent="0.25">
      <c r="A15768" s="27"/>
      <c r="B15768"/>
      <c r="C15768" s="27"/>
      <c r="D15768" s="27"/>
    </row>
    <row r="15769" spans="1:4" ht="15" x14ac:dyDescent="0.25">
      <c r="A15769" s="27"/>
      <c r="B15769"/>
      <c r="C15769" s="27"/>
      <c r="D15769" s="27"/>
    </row>
    <row r="15770" spans="1:4" ht="15" x14ac:dyDescent="0.25">
      <c r="A15770" s="27"/>
      <c r="B15770"/>
      <c r="C15770" s="27"/>
      <c r="D15770" s="27"/>
    </row>
    <row r="15771" spans="1:4" ht="15" x14ac:dyDescent="0.25">
      <c r="A15771" s="27"/>
      <c r="B15771"/>
      <c r="C15771" s="27"/>
      <c r="D15771" s="27"/>
    </row>
    <row r="15772" spans="1:4" ht="15" x14ac:dyDescent="0.25">
      <c r="A15772" s="27"/>
      <c r="B15772"/>
      <c r="C15772" s="27"/>
      <c r="D15772" s="27"/>
    </row>
    <row r="15773" spans="1:4" ht="15" x14ac:dyDescent="0.25">
      <c r="A15773" s="27"/>
      <c r="B15773"/>
      <c r="C15773" s="27"/>
      <c r="D15773" s="27"/>
    </row>
    <row r="15774" spans="1:4" ht="15" x14ac:dyDescent="0.25">
      <c r="A15774" s="27"/>
      <c r="B15774"/>
      <c r="C15774" s="27"/>
      <c r="D15774" s="27"/>
    </row>
    <row r="15775" spans="1:4" ht="15" x14ac:dyDescent="0.25">
      <c r="A15775" s="27"/>
      <c r="B15775"/>
      <c r="C15775" s="27"/>
      <c r="D15775" s="27"/>
    </row>
    <row r="15776" spans="1:4" ht="15" x14ac:dyDescent="0.25">
      <c r="A15776" s="27"/>
      <c r="B15776"/>
      <c r="C15776" s="27"/>
      <c r="D15776" s="27"/>
    </row>
    <row r="15777" spans="1:4" ht="15" x14ac:dyDescent="0.25">
      <c r="A15777" s="27"/>
      <c r="B15777"/>
      <c r="C15777" s="27"/>
      <c r="D15777" s="27"/>
    </row>
    <row r="15778" spans="1:4" ht="15" x14ac:dyDescent="0.25">
      <c r="A15778" s="27"/>
      <c r="B15778"/>
      <c r="C15778" s="27"/>
      <c r="D15778" s="27"/>
    </row>
    <row r="15779" spans="1:4" ht="15" x14ac:dyDescent="0.25">
      <c r="A15779" s="27"/>
      <c r="B15779"/>
      <c r="C15779" s="27"/>
      <c r="D15779" s="27"/>
    </row>
    <row r="15780" spans="1:4" ht="15" x14ac:dyDescent="0.25">
      <c r="A15780" s="27"/>
      <c r="B15780"/>
      <c r="C15780" s="27"/>
      <c r="D15780" s="27"/>
    </row>
    <row r="15781" spans="1:4" ht="15" x14ac:dyDescent="0.25">
      <c r="A15781" s="27"/>
      <c r="B15781"/>
      <c r="C15781" s="27"/>
      <c r="D15781" s="27"/>
    </row>
    <row r="15782" spans="1:4" ht="15" x14ac:dyDescent="0.25">
      <c r="A15782" s="27"/>
      <c r="B15782"/>
      <c r="C15782" s="27"/>
      <c r="D15782" s="27"/>
    </row>
    <row r="15783" spans="1:4" ht="15" x14ac:dyDescent="0.25">
      <c r="A15783" s="27"/>
      <c r="B15783"/>
      <c r="C15783" s="27"/>
      <c r="D15783" s="27"/>
    </row>
    <row r="15784" spans="1:4" ht="15" x14ac:dyDescent="0.25">
      <c r="A15784" s="27"/>
      <c r="B15784"/>
      <c r="C15784" s="27"/>
      <c r="D15784" s="27"/>
    </row>
    <row r="15785" spans="1:4" ht="15" x14ac:dyDescent="0.25">
      <c r="A15785" s="27"/>
      <c r="B15785"/>
      <c r="C15785" s="27"/>
      <c r="D15785" s="27"/>
    </row>
    <row r="15786" spans="1:4" ht="15" x14ac:dyDescent="0.25">
      <c r="A15786" s="27"/>
      <c r="B15786"/>
      <c r="C15786" s="27"/>
      <c r="D15786" s="27"/>
    </row>
    <row r="15787" spans="1:4" ht="15" x14ac:dyDescent="0.25">
      <c r="A15787" s="27"/>
      <c r="B15787"/>
      <c r="C15787" s="27"/>
      <c r="D15787" s="27"/>
    </row>
    <row r="15788" spans="1:4" ht="15" x14ac:dyDescent="0.25">
      <c r="A15788" s="27"/>
      <c r="B15788"/>
      <c r="C15788" s="27"/>
      <c r="D15788" s="27"/>
    </row>
    <row r="15789" spans="1:4" ht="15" x14ac:dyDescent="0.25">
      <c r="A15789" s="27"/>
      <c r="B15789"/>
      <c r="C15789" s="27"/>
      <c r="D15789" s="27"/>
    </row>
    <row r="15790" spans="1:4" ht="15" x14ac:dyDescent="0.25">
      <c r="A15790" s="27"/>
      <c r="B15790"/>
      <c r="C15790" s="27"/>
      <c r="D15790" s="27"/>
    </row>
    <row r="15791" spans="1:4" ht="15" x14ac:dyDescent="0.25">
      <c r="A15791" s="27"/>
      <c r="B15791"/>
      <c r="C15791" s="27"/>
      <c r="D15791" s="27"/>
    </row>
    <row r="15792" spans="1:4" ht="15" x14ac:dyDescent="0.25">
      <c r="A15792" s="27"/>
      <c r="B15792"/>
      <c r="C15792" s="27"/>
      <c r="D15792" s="27"/>
    </row>
    <row r="15793" spans="1:4" ht="15" x14ac:dyDescent="0.25">
      <c r="A15793" s="27"/>
      <c r="B15793"/>
      <c r="C15793" s="27"/>
      <c r="D15793" s="27"/>
    </row>
    <row r="15794" spans="1:4" ht="15" x14ac:dyDescent="0.25">
      <c r="A15794" s="27"/>
      <c r="B15794"/>
      <c r="C15794" s="27"/>
      <c r="D15794" s="27"/>
    </row>
    <row r="15795" spans="1:4" ht="15" x14ac:dyDescent="0.25">
      <c r="A15795" s="27"/>
      <c r="B15795"/>
      <c r="C15795" s="27"/>
      <c r="D15795" s="27"/>
    </row>
    <row r="15796" spans="1:4" ht="15" x14ac:dyDescent="0.25">
      <c r="A15796" s="27"/>
      <c r="B15796"/>
      <c r="C15796" s="27"/>
      <c r="D15796" s="27"/>
    </row>
    <row r="15797" spans="1:4" ht="15" x14ac:dyDescent="0.25">
      <c r="A15797" s="27"/>
      <c r="B15797"/>
      <c r="C15797" s="27"/>
      <c r="D15797" s="272"/>
    </row>
    <row r="15798" spans="1:4" ht="15" x14ac:dyDescent="0.25">
      <c r="A15798" s="27"/>
      <c r="B15798"/>
      <c r="C15798" s="27"/>
      <c r="D15798" s="272"/>
    </row>
    <row r="15799" spans="1:4" ht="15" x14ac:dyDescent="0.25">
      <c r="A15799" s="27"/>
      <c r="B15799"/>
      <c r="C15799" s="27"/>
      <c r="D15799" s="27"/>
    </row>
    <row r="15800" spans="1:4" ht="15" x14ac:dyDescent="0.25">
      <c r="A15800" s="27"/>
      <c r="B15800"/>
      <c r="C15800" s="27"/>
      <c r="D15800" s="27"/>
    </row>
    <row r="15801" spans="1:4" ht="15" x14ac:dyDescent="0.25">
      <c r="A15801" s="27"/>
      <c r="B15801"/>
      <c r="C15801" s="27"/>
      <c r="D15801" s="27"/>
    </row>
    <row r="15802" spans="1:4" ht="15" x14ac:dyDescent="0.25">
      <c r="A15802" s="27"/>
      <c r="B15802"/>
      <c r="C15802" s="27"/>
      <c r="D15802" s="27"/>
    </row>
    <row r="15803" spans="1:4" ht="15" x14ac:dyDescent="0.25">
      <c r="A15803" s="27"/>
      <c r="B15803"/>
      <c r="C15803" s="27"/>
      <c r="D15803" s="27"/>
    </row>
    <row r="15804" spans="1:4" ht="15" x14ac:dyDescent="0.25">
      <c r="A15804" s="27"/>
      <c r="B15804"/>
      <c r="C15804" s="27"/>
      <c r="D15804" s="27"/>
    </row>
    <row r="15805" spans="1:4" ht="15" x14ac:dyDescent="0.25">
      <c r="A15805" s="27"/>
      <c r="B15805"/>
      <c r="C15805" s="27"/>
      <c r="D15805" s="27"/>
    </row>
    <row r="15806" spans="1:4" ht="15" x14ac:dyDescent="0.25">
      <c r="A15806" s="27"/>
      <c r="B15806"/>
      <c r="C15806" s="27"/>
      <c r="D15806" s="27"/>
    </row>
    <row r="15807" spans="1:4" ht="15" x14ac:dyDescent="0.25">
      <c r="A15807" s="27"/>
      <c r="B15807"/>
      <c r="C15807" s="27"/>
      <c r="D15807" s="27"/>
    </row>
    <row r="15808" spans="1:4" ht="15" x14ac:dyDescent="0.25">
      <c r="A15808" s="27"/>
      <c r="B15808"/>
      <c r="C15808" s="27"/>
      <c r="D15808" s="27"/>
    </row>
    <row r="15809" spans="1:4" ht="15" x14ac:dyDescent="0.25">
      <c r="A15809" s="27"/>
      <c r="B15809"/>
      <c r="C15809" s="27"/>
      <c r="D15809" s="27"/>
    </row>
    <row r="15810" spans="1:4" ht="15" x14ac:dyDescent="0.25">
      <c r="A15810" s="27"/>
      <c r="B15810"/>
      <c r="C15810" s="27"/>
      <c r="D15810" s="27"/>
    </row>
    <row r="15811" spans="1:4" ht="15" x14ac:dyDescent="0.25">
      <c r="A15811" s="27"/>
      <c r="B15811"/>
      <c r="C15811" s="27"/>
      <c r="D15811" s="272"/>
    </row>
    <row r="15812" spans="1:4" ht="15" x14ac:dyDescent="0.25">
      <c r="A15812" s="27"/>
      <c r="B15812"/>
      <c r="C15812" s="27"/>
      <c r="D15812" s="27"/>
    </row>
    <row r="15813" spans="1:4" ht="15" x14ac:dyDescent="0.25">
      <c r="A15813" s="27"/>
      <c r="B15813"/>
      <c r="C15813" s="27"/>
      <c r="D15813" s="27"/>
    </row>
    <row r="15814" spans="1:4" ht="15" x14ac:dyDescent="0.25">
      <c r="A15814" s="27"/>
      <c r="B15814"/>
      <c r="C15814" s="27"/>
      <c r="D15814" s="27"/>
    </row>
    <row r="15815" spans="1:4" ht="15" x14ac:dyDescent="0.25">
      <c r="A15815" s="27"/>
      <c r="B15815"/>
      <c r="C15815" s="27"/>
      <c r="D15815" s="27"/>
    </row>
    <row r="15816" spans="1:4" ht="15" x14ac:dyDescent="0.25">
      <c r="A15816" s="27"/>
      <c r="B15816"/>
      <c r="C15816" s="27"/>
      <c r="D15816" s="27"/>
    </row>
    <row r="15817" spans="1:4" ht="15" x14ac:dyDescent="0.25">
      <c r="A15817" s="27"/>
      <c r="B15817"/>
      <c r="C15817" s="27"/>
      <c r="D15817" s="27"/>
    </row>
    <row r="15818" spans="1:4" ht="15" x14ac:dyDescent="0.25">
      <c r="A15818" s="27"/>
      <c r="B15818"/>
      <c r="C15818" s="27"/>
      <c r="D15818" s="27"/>
    </row>
    <row r="15819" spans="1:4" ht="15" x14ac:dyDescent="0.25">
      <c r="A15819" s="27"/>
      <c r="B15819"/>
      <c r="C15819" s="27"/>
      <c r="D15819" s="27"/>
    </row>
    <row r="15820" spans="1:4" ht="15" x14ac:dyDescent="0.25">
      <c r="A15820" s="27"/>
      <c r="B15820"/>
      <c r="C15820" s="27"/>
      <c r="D15820" s="27"/>
    </row>
    <row r="15821" spans="1:4" ht="15" x14ac:dyDescent="0.25">
      <c r="A15821" s="27"/>
      <c r="B15821"/>
      <c r="C15821" s="27"/>
      <c r="D15821" s="27"/>
    </row>
    <row r="15822" spans="1:4" ht="15" x14ac:dyDescent="0.25">
      <c r="A15822" s="27"/>
      <c r="B15822"/>
      <c r="C15822" s="27"/>
      <c r="D15822" s="27"/>
    </row>
    <row r="15823" spans="1:4" ht="15" x14ac:dyDescent="0.25">
      <c r="A15823" s="27"/>
      <c r="B15823"/>
      <c r="C15823" s="27"/>
      <c r="D15823" s="27"/>
    </row>
    <row r="15824" spans="1:4" ht="15" x14ac:dyDescent="0.25">
      <c r="A15824" s="27"/>
      <c r="B15824"/>
      <c r="C15824" s="27"/>
      <c r="D15824" s="27"/>
    </row>
    <row r="15825" spans="1:4" ht="15" x14ac:dyDescent="0.25">
      <c r="A15825" s="27"/>
      <c r="B15825"/>
      <c r="C15825" s="27"/>
      <c r="D15825" s="27"/>
    </row>
    <row r="15826" spans="1:4" ht="15" x14ac:dyDescent="0.25">
      <c r="A15826" s="27"/>
      <c r="B15826"/>
      <c r="C15826" s="27"/>
      <c r="D15826" s="27"/>
    </row>
    <row r="15827" spans="1:4" ht="15" x14ac:dyDescent="0.25">
      <c r="A15827" s="27"/>
      <c r="B15827"/>
      <c r="C15827" s="27"/>
      <c r="D15827" s="27"/>
    </row>
    <row r="15828" spans="1:4" ht="15" x14ac:dyDescent="0.25">
      <c r="A15828" s="27"/>
      <c r="B15828"/>
      <c r="C15828" s="27"/>
      <c r="D15828" s="27"/>
    </row>
    <row r="15829" spans="1:4" ht="15" x14ac:dyDescent="0.25">
      <c r="A15829" s="27"/>
      <c r="B15829"/>
      <c r="C15829" s="27"/>
      <c r="D15829" s="27"/>
    </row>
    <row r="15830" spans="1:4" ht="15" x14ac:dyDescent="0.25">
      <c r="A15830" s="27"/>
      <c r="B15830"/>
      <c r="C15830" s="27"/>
      <c r="D15830" s="27"/>
    </row>
    <row r="15831" spans="1:4" ht="15" x14ac:dyDescent="0.25">
      <c r="A15831" s="27"/>
      <c r="B15831"/>
      <c r="C15831" s="27"/>
      <c r="D15831" s="27"/>
    </row>
    <row r="15832" spans="1:4" ht="15" x14ac:dyDescent="0.25">
      <c r="A15832" s="27"/>
      <c r="B15832"/>
      <c r="C15832" s="27"/>
      <c r="D15832" s="27"/>
    </row>
    <row r="15833" spans="1:4" ht="15" x14ac:dyDescent="0.25">
      <c r="A15833" s="27"/>
      <c r="B15833"/>
      <c r="C15833" s="27"/>
      <c r="D15833" s="27"/>
    </row>
    <row r="15834" spans="1:4" ht="15" x14ac:dyDescent="0.25">
      <c r="A15834" s="27"/>
      <c r="B15834"/>
      <c r="C15834" s="27"/>
      <c r="D15834" s="27"/>
    </row>
    <row r="15835" spans="1:4" ht="15" x14ac:dyDescent="0.25">
      <c r="A15835" s="27"/>
      <c r="B15835"/>
      <c r="C15835" s="27"/>
      <c r="D15835" s="27"/>
    </row>
    <row r="15836" spans="1:4" ht="15" x14ac:dyDescent="0.25">
      <c r="A15836" s="27"/>
      <c r="B15836"/>
      <c r="C15836" s="27"/>
      <c r="D15836" s="27"/>
    </row>
    <row r="15837" spans="1:4" ht="15" x14ac:dyDescent="0.25">
      <c r="A15837" s="27"/>
      <c r="B15837"/>
      <c r="C15837" s="27"/>
      <c r="D15837" s="27"/>
    </row>
    <row r="15838" spans="1:4" ht="15" x14ac:dyDescent="0.25">
      <c r="A15838" s="27"/>
      <c r="B15838"/>
      <c r="C15838" s="27"/>
      <c r="D15838" s="27"/>
    </row>
    <row r="15839" spans="1:4" ht="15" x14ac:dyDescent="0.25">
      <c r="A15839" s="27"/>
      <c r="B15839"/>
      <c r="C15839" s="27"/>
      <c r="D15839" s="27"/>
    </row>
    <row r="15840" spans="1:4" ht="15" x14ac:dyDescent="0.25">
      <c r="A15840" s="27"/>
      <c r="B15840"/>
      <c r="C15840" s="27"/>
      <c r="D15840" s="27"/>
    </row>
    <row r="15841" spans="1:4" ht="15" x14ac:dyDescent="0.25">
      <c r="A15841" s="27"/>
      <c r="B15841"/>
      <c r="C15841" s="27"/>
      <c r="D15841" s="27"/>
    </row>
    <row r="15842" spans="1:4" ht="15" x14ac:dyDescent="0.25">
      <c r="A15842" s="27"/>
      <c r="B15842"/>
      <c r="C15842" s="27"/>
      <c r="D15842" s="272"/>
    </row>
    <row r="15843" spans="1:4" ht="15" x14ac:dyDescent="0.25">
      <c r="A15843" s="27"/>
      <c r="B15843"/>
      <c r="C15843" s="27"/>
      <c r="D15843" s="272"/>
    </row>
    <row r="15844" spans="1:4" ht="15" x14ac:dyDescent="0.25">
      <c r="A15844" s="27"/>
      <c r="B15844"/>
      <c r="C15844" s="27"/>
      <c r="D15844" s="27"/>
    </row>
    <row r="15845" spans="1:4" ht="15" x14ac:dyDescent="0.25">
      <c r="A15845" s="27"/>
      <c r="B15845"/>
      <c r="C15845" s="27"/>
      <c r="D15845" s="27"/>
    </row>
    <row r="15846" spans="1:4" ht="15" x14ac:dyDescent="0.25">
      <c r="A15846" s="27"/>
      <c r="B15846"/>
      <c r="C15846" s="27"/>
      <c r="D15846" s="27"/>
    </row>
    <row r="15847" spans="1:4" ht="15" x14ac:dyDescent="0.25">
      <c r="A15847" s="27"/>
      <c r="B15847"/>
      <c r="C15847" s="27"/>
      <c r="D15847" s="27"/>
    </row>
    <row r="15848" spans="1:4" ht="15" x14ac:dyDescent="0.25">
      <c r="A15848" s="27"/>
      <c r="B15848"/>
      <c r="C15848" s="27"/>
      <c r="D15848" s="27"/>
    </row>
    <row r="15849" spans="1:4" ht="15" x14ac:dyDescent="0.25">
      <c r="A15849" s="27"/>
      <c r="B15849"/>
      <c r="C15849" s="27"/>
      <c r="D15849" s="27"/>
    </row>
    <row r="15850" spans="1:4" ht="15" x14ac:dyDescent="0.25">
      <c r="A15850" s="27"/>
      <c r="B15850"/>
      <c r="C15850" s="27"/>
      <c r="D15850" s="27"/>
    </row>
    <row r="15851" spans="1:4" ht="15" x14ac:dyDescent="0.25">
      <c r="A15851" s="27"/>
      <c r="B15851"/>
      <c r="C15851" s="27"/>
      <c r="D15851" s="27"/>
    </row>
    <row r="15852" spans="1:4" ht="15" x14ac:dyDescent="0.25">
      <c r="A15852" s="27"/>
      <c r="B15852"/>
      <c r="C15852" s="27"/>
      <c r="D15852" s="27"/>
    </row>
    <row r="15853" spans="1:4" ht="15" x14ac:dyDescent="0.25">
      <c r="A15853" s="27"/>
      <c r="B15853"/>
      <c r="C15853" s="27"/>
      <c r="D15853" s="27"/>
    </row>
    <row r="15854" spans="1:4" ht="15" x14ac:dyDescent="0.25">
      <c r="A15854" s="27"/>
      <c r="B15854"/>
      <c r="C15854" s="27"/>
      <c r="D15854" s="27"/>
    </row>
    <row r="15855" spans="1:4" ht="15" x14ac:dyDescent="0.25">
      <c r="A15855" s="27"/>
      <c r="B15855"/>
      <c r="C15855" s="27"/>
      <c r="D15855" s="27"/>
    </row>
    <row r="15856" spans="1:4" ht="15" x14ac:dyDescent="0.25">
      <c r="A15856" s="27"/>
      <c r="B15856"/>
      <c r="C15856" s="27"/>
      <c r="D15856" s="27"/>
    </row>
    <row r="15857" spans="1:4" ht="15" x14ac:dyDescent="0.25">
      <c r="A15857" s="27"/>
      <c r="B15857"/>
      <c r="C15857" s="27"/>
      <c r="D15857" s="27"/>
    </row>
    <row r="15858" spans="1:4" ht="15" x14ac:dyDescent="0.25">
      <c r="A15858" s="27"/>
      <c r="B15858"/>
      <c r="C15858" s="27"/>
      <c r="D15858" s="27"/>
    </row>
    <row r="15859" spans="1:4" ht="15" x14ac:dyDescent="0.25">
      <c r="A15859" s="27"/>
      <c r="B15859"/>
      <c r="C15859" s="27"/>
      <c r="D15859" s="27"/>
    </row>
    <row r="15860" spans="1:4" ht="15" x14ac:dyDescent="0.25">
      <c r="A15860" s="27"/>
      <c r="B15860"/>
      <c r="C15860" s="27"/>
      <c r="D15860" s="27"/>
    </row>
    <row r="15861" spans="1:4" ht="15" x14ac:dyDescent="0.25">
      <c r="A15861" s="27"/>
      <c r="B15861"/>
      <c r="C15861" s="27"/>
      <c r="D15861" s="27"/>
    </row>
    <row r="15862" spans="1:4" ht="15" x14ac:dyDescent="0.25">
      <c r="A15862" s="27"/>
      <c r="B15862"/>
      <c r="C15862" s="27"/>
      <c r="D15862" s="27"/>
    </row>
    <row r="15863" spans="1:4" ht="15" x14ac:dyDescent="0.25">
      <c r="A15863" s="27"/>
      <c r="B15863"/>
      <c r="C15863" s="27"/>
      <c r="D15863" s="27"/>
    </row>
    <row r="15864" spans="1:4" ht="15" x14ac:dyDescent="0.25">
      <c r="A15864" s="27"/>
      <c r="B15864"/>
      <c r="C15864" s="27"/>
      <c r="D15864" s="27"/>
    </row>
    <row r="15865" spans="1:4" ht="15" x14ac:dyDescent="0.25">
      <c r="A15865" s="27"/>
      <c r="B15865"/>
      <c r="C15865" s="27"/>
      <c r="D15865" s="27"/>
    </row>
    <row r="15866" spans="1:4" ht="15" x14ac:dyDescent="0.25">
      <c r="A15866" s="27"/>
      <c r="B15866"/>
      <c r="C15866" s="27"/>
      <c r="D15866" s="27"/>
    </row>
    <row r="15867" spans="1:4" ht="15" x14ac:dyDescent="0.25">
      <c r="A15867" s="27"/>
      <c r="B15867"/>
      <c r="C15867" s="27"/>
      <c r="D15867" s="27"/>
    </row>
    <row r="15868" spans="1:4" ht="15" x14ac:dyDescent="0.25">
      <c r="A15868" s="27"/>
      <c r="B15868"/>
      <c r="C15868" s="27"/>
      <c r="D15868" s="27"/>
    </row>
    <row r="15869" spans="1:4" ht="15" x14ac:dyDescent="0.25">
      <c r="A15869" s="27"/>
      <c r="B15869"/>
      <c r="C15869" s="27"/>
      <c r="D15869" s="27"/>
    </row>
    <row r="15870" spans="1:4" ht="15" x14ac:dyDescent="0.25">
      <c r="A15870" s="27"/>
      <c r="B15870"/>
      <c r="C15870" s="27"/>
      <c r="D15870" s="27"/>
    </row>
    <row r="15871" spans="1:4" ht="15" x14ac:dyDescent="0.25">
      <c r="A15871" s="27"/>
      <c r="B15871"/>
      <c r="C15871" s="27"/>
      <c r="D15871" s="27"/>
    </row>
    <row r="15872" spans="1:4" ht="15" x14ac:dyDescent="0.25">
      <c r="A15872" s="27"/>
      <c r="B15872"/>
      <c r="C15872" s="27"/>
      <c r="D15872" s="27"/>
    </row>
    <row r="15873" spans="1:4" ht="15" x14ac:dyDescent="0.25">
      <c r="A15873" s="27"/>
      <c r="B15873"/>
      <c r="C15873" s="27"/>
      <c r="D15873" s="27"/>
    </row>
    <row r="15874" spans="1:4" ht="15" x14ac:dyDescent="0.25">
      <c r="A15874" s="27"/>
      <c r="B15874"/>
      <c r="C15874" s="27"/>
      <c r="D15874" s="27"/>
    </row>
    <row r="15875" spans="1:4" ht="15" x14ac:dyDescent="0.25">
      <c r="A15875" s="27"/>
      <c r="B15875"/>
      <c r="C15875" s="27"/>
      <c r="D15875" s="27"/>
    </row>
    <row r="15876" spans="1:4" ht="15" x14ac:dyDescent="0.25">
      <c r="A15876" s="27"/>
      <c r="B15876"/>
      <c r="C15876" s="27"/>
      <c r="D15876" s="27"/>
    </row>
    <row r="15877" spans="1:4" ht="15" x14ac:dyDescent="0.25">
      <c r="A15877" s="27"/>
      <c r="B15877"/>
      <c r="C15877" s="27"/>
      <c r="D15877" s="27"/>
    </row>
    <row r="15878" spans="1:4" ht="15" x14ac:dyDescent="0.25">
      <c r="A15878" s="27"/>
      <c r="B15878"/>
      <c r="C15878" s="27"/>
      <c r="D15878" s="27"/>
    </row>
    <row r="15879" spans="1:4" ht="15" x14ac:dyDescent="0.25">
      <c r="A15879" s="27"/>
      <c r="B15879"/>
      <c r="C15879" s="27"/>
      <c r="D15879" s="27"/>
    </row>
    <row r="15880" spans="1:4" ht="15" x14ac:dyDescent="0.25">
      <c r="A15880" s="27"/>
      <c r="B15880"/>
      <c r="C15880" s="27"/>
      <c r="D15880" s="27"/>
    </row>
    <row r="15881" spans="1:4" ht="15" x14ac:dyDescent="0.25">
      <c r="A15881" s="27"/>
      <c r="B15881"/>
      <c r="C15881" s="27"/>
      <c r="D15881" s="27"/>
    </row>
    <row r="15882" spans="1:4" ht="15" x14ac:dyDescent="0.25">
      <c r="A15882" s="27"/>
      <c r="B15882"/>
      <c r="C15882" s="27"/>
      <c r="D15882" s="27"/>
    </row>
    <row r="15883" spans="1:4" ht="15" x14ac:dyDescent="0.25">
      <c r="A15883" s="27"/>
      <c r="B15883"/>
      <c r="C15883" s="27"/>
      <c r="D15883" s="27"/>
    </row>
    <row r="15884" spans="1:4" ht="15" x14ac:dyDescent="0.25">
      <c r="A15884" s="27"/>
      <c r="B15884"/>
      <c r="C15884" s="27"/>
      <c r="D15884" s="27"/>
    </row>
    <row r="15885" spans="1:4" ht="15" x14ac:dyDescent="0.25">
      <c r="A15885" s="27"/>
      <c r="B15885"/>
      <c r="C15885" s="27"/>
      <c r="D15885" s="27"/>
    </row>
    <row r="15886" spans="1:4" ht="15" x14ac:dyDescent="0.25">
      <c r="A15886" s="27"/>
      <c r="B15886"/>
      <c r="C15886" s="27"/>
      <c r="D15886" s="27"/>
    </row>
    <row r="15887" spans="1:4" ht="15" x14ac:dyDescent="0.25">
      <c r="A15887" s="27"/>
      <c r="B15887"/>
      <c r="C15887" s="27"/>
      <c r="D15887" s="27"/>
    </row>
    <row r="15888" spans="1:4" ht="15" x14ac:dyDescent="0.25">
      <c r="A15888" s="27"/>
      <c r="B15888"/>
      <c r="C15888" s="27"/>
      <c r="D15888" s="27"/>
    </row>
    <row r="15889" spans="1:4" ht="15" x14ac:dyDescent="0.25">
      <c r="A15889" s="27"/>
      <c r="B15889"/>
      <c r="C15889" s="27"/>
      <c r="D15889" s="27"/>
    </row>
    <row r="15890" spans="1:4" ht="15" x14ac:dyDescent="0.25">
      <c r="A15890" s="27"/>
      <c r="B15890"/>
      <c r="C15890" s="27"/>
      <c r="D15890" s="27"/>
    </row>
    <row r="15891" spans="1:4" ht="15" x14ac:dyDescent="0.25">
      <c r="A15891" s="27"/>
      <c r="B15891"/>
      <c r="C15891" s="27"/>
      <c r="D15891" s="27"/>
    </row>
    <row r="15892" spans="1:4" ht="15" x14ac:dyDescent="0.25">
      <c r="A15892" s="27"/>
      <c r="B15892"/>
      <c r="C15892" s="27"/>
      <c r="D15892" s="27"/>
    </row>
    <row r="15893" spans="1:4" ht="15" x14ac:dyDescent="0.25">
      <c r="A15893" s="27"/>
      <c r="B15893"/>
      <c r="C15893" s="27"/>
      <c r="D15893" s="27"/>
    </row>
    <row r="15894" spans="1:4" ht="15" x14ac:dyDescent="0.25">
      <c r="A15894" s="27"/>
      <c r="B15894"/>
      <c r="C15894" s="27"/>
      <c r="D15894" s="27"/>
    </row>
    <row r="15895" spans="1:4" ht="15" x14ac:dyDescent="0.25">
      <c r="A15895" s="27"/>
      <c r="B15895"/>
      <c r="C15895" s="27"/>
      <c r="D15895" s="27"/>
    </row>
    <row r="15896" spans="1:4" ht="15" x14ac:dyDescent="0.25">
      <c r="A15896" s="27"/>
      <c r="B15896"/>
      <c r="C15896" s="27"/>
      <c r="D15896" s="27"/>
    </row>
    <row r="15897" spans="1:4" ht="15" x14ac:dyDescent="0.25">
      <c r="A15897" s="27"/>
      <c r="B15897"/>
      <c r="C15897" s="27"/>
      <c r="D15897" s="27"/>
    </row>
    <row r="15898" spans="1:4" ht="15" x14ac:dyDescent="0.25">
      <c r="A15898" s="27"/>
      <c r="B15898"/>
      <c r="C15898" s="27"/>
      <c r="D15898" s="27"/>
    </row>
    <row r="15899" spans="1:4" ht="15" x14ac:dyDescent="0.25">
      <c r="A15899" s="27"/>
      <c r="B15899"/>
      <c r="C15899" s="27"/>
      <c r="D15899" s="27"/>
    </row>
    <row r="15900" spans="1:4" ht="15" x14ac:dyDescent="0.25">
      <c r="A15900" s="27"/>
      <c r="B15900"/>
      <c r="C15900" s="27"/>
      <c r="D15900" s="27"/>
    </row>
    <row r="15901" spans="1:4" ht="15" x14ac:dyDescent="0.25">
      <c r="A15901" s="27"/>
      <c r="B15901"/>
      <c r="C15901" s="27"/>
      <c r="D15901" s="27"/>
    </row>
    <row r="15902" spans="1:4" ht="15" x14ac:dyDescent="0.25">
      <c r="A15902" s="27"/>
      <c r="B15902"/>
      <c r="C15902" s="27"/>
      <c r="D15902" s="27"/>
    </row>
    <row r="15903" spans="1:4" ht="15" x14ac:dyDescent="0.25">
      <c r="A15903" s="27"/>
      <c r="B15903"/>
      <c r="C15903" s="27"/>
      <c r="D15903" s="27"/>
    </row>
    <row r="15904" spans="1:4" ht="15" x14ac:dyDescent="0.25">
      <c r="A15904" s="27"/>
      <c r="B15904"/>
      <c r="C15904" s="27"/>
      <c r="D15904" s="27"/>
    </row>
    <row r="15905" spans="1:4" ht="15" x14ac:dyDescent="0.25">
      <c r="A15905" s="27"/>
      <c r="B15905"/>
      <c r="C15905" s="27"/>
      <c r="D15905" s="27"/>
    </row>
    <row r="15906" spans="1:4" ht="15" x14ac:dyDescent="0.25">
      <c r="A15906" s="27"/>
      <c r="B15906"/>
      <c r="C15906" s="27"/>
      <c r="D15906" s="272"/>
    </row>
    <row r="15907" spans="1:4" ht="15" x14ac:dyDescent="0.25">
      <c r="A15907" s="27"/>
      <c r="B15907"/>
      <c r="C15907" s="27"/>
      <c r="D15907" s="27"/>
    </row>
    <row r="15908" spans="1:4" ht="15" x14ac:dyDescent="0.25">
      <c r="A15908" s="27"/>
      <c r="B15908"/>
      <c r="C15908" s="27"/>
      <c r="D15908" s="27"/>
    </row>
    <row r="15909" spans="1:4" ht="15" x14ac:dyDescent="0.25">
      <c r="A15909" s="27"/>
      <c r="B15909"/>
      <c r="C15909" s="27"/>
      <c r="D15909" s="27"/>
    </row>
    <row r="15910" spans="1:4" ht="15" x14ac:dyDescent="0.25">
      <c r="A15910" s="27"/>
      <c r="B15910"/>
      <c r="C15910" s="27"/>
      <c r="D15910" s="27"/>
    </row>
    <row r="15911" spans="1:4" ht="15" x14ac:dyDescent="0.25">
      <c r="A15911" s="27"/>
      <c r="B15911"/>
      <c r="C15911" s="27"/>
      <c r="D15911" s="27"/>
    </row>
    <row r="15912" spans="1:4" ht="15" x14ac:dyDescent="0.25">
      <c r="A15912" s="27"/>
      <c r="B15912"/>
      <c r="C15912" s="27"/>
      <c r="D15912" s="27"/>
    </row>
    <row r="15913" spans="1:4" ht="15" x14ac:dyDescent="0.25">
      <c r="A15913" s="27"/>
      <c r="B15913"/>
      <c r="C15913" s="27"/>
      <c r="D15913" s="27"/>
    </row>
    <row r="15914" spans="1:4" ht="15" x14ac:dyDescent="0.25">
      <c r="A15914" s="27"/>
      <c r="B15914"/>
      <c r="C15914" s="27"/>
      <c r="D15914" s="27"/>
    </row>
    <row r="15915" spans="1:4" ht="15" x14ac:dyDescent="0.25">
      <c r="A15915" s="27"/>
      <c r="B15915"/>
      <c r="C15915" s="27"/>
      <c r="D15915" s="272"/>
    </row>
    <row r="15916" spans="1:4" ht="15" x14ac:dyDescent="0.25">
      <c r="A15916" s="27"/>
      <c r="B15916"/>
      <c r="C15916" s="27"/>
      <c r="D15916" s="272"/>
    </row>
    <row r="15917" spans="1:4" ht="15" x14ac:dyDescent="0.25">
      <c r="A15917" s="27"/>
      <c r="B15917"/>
      <c r="C15917" s="27"/>
      <c r="D15917" s="272"/>
    </row>
    <row r="15918" spans="1:4" ht="15" x14ac:dyDescent="0.25">
      <c r="A15918" s="27"/>
      <c r="B15918"/>
      <c r="C15918" s="27"/>
      <c r="D15918" s="272"/>
    </row>
    <row r="15919" spans="1:4" ht="15" x14ac:dyDescent="0.25">
      <c r="A15919" s="27"/>
      <c r="B15919"/>
      <c r="C15919" s="27"/>
      <c r="D15919" s="272"/>
    </row>
    <row r="15920" spans="1:4" ht="15" x14ac:dyDescent="0.25">
      <c r="A15920" s="27"/>
      <c r="B15920"/>
      <c r="C15920" s="27"/>
      <c r="D15920" s="272"/>
    </row>
    <row r="15921" spans="1:4" ht="15" x14ac:dyDescent="0.25">
      <c r="A15921" s="27"/>
      <c r="B15921"/>
      <c r="C15921" s="27"/>
      <c r="D15921" s="272"/>
    </row>
    <row r="15922" spans="1:4" ht="15" x14ac:dyDescent="0.25">
      <c r="A15922" s="27"/>
      <c r="B15922"/>
      <c r="C15922" s="27"/>
      <c r="D15922" s="27"/>
    </row>
    <row r="15923" spans="1:4" ht="15" x14ac:dyDescent="0.25">
      <c r="A15923" s="27"/>
      <c r="B15923"/>
      <c r="C15923" s="27"/>
      <c r="D15923" s="27"/>
    </row>
    <row r="15924" spans="1:4" ht="15" x14ac:dyDescent="0.25">
      <c r="A15924" s="27"/>
      <c r="B15924"/>
      <c r="C15924" s="27"/>
      <c r="D15924" s="27"/>
    </row>
    <row r="15925" spans="1:4" ht="15" x14ac:dyDescent="0.25">
      <c r="A15925" s="27"/>
      <c r="B15925"/>
      <c r="C15925" s="27"/>
      <c r="D15925" s="272"/>
    </row>
    <row r="15926" spans="1:4" ht="15" x14ac:dyDescent="0.25">
      <c r="A15926" s="27"/>
      <c r="B15926"/>
      <c r="C15926" s="27"/>
      <c r="D15926" s="27"/>
    </row>
    <row r="15927" spans="1:4" ht="15" x14ac:dyDescent="0.25">
      <c r="A15927" s="27"/>
      <c r="B15927"/>
      <c r="C15927" s="27"/>
      <c r="D15927" s="272"/>
    </row>
    <row r="15928" spans="1:4" ht="15" x14ac:dyDescent="0.25">
      <c r="A15928" s="27"/>
      <c r="B15928"/>
      <c r="C15928" s="27"/>
      <c r="D15928" s="27"/>
    </row>
    <row r="15929" spans="1:4" ht="15" x14ac:dyDescent="0.25">
      <c r="A15929" s="27"/>
      <c r="B15929"/>
      <c r="C15929" s="27"/>
      <c r="D15929" s="272"/>
    </row>
    <row r="15930" spans="1:4" ht="15" x14ac:dyDescent="0.25">
      <c r="A15930" s="27"/>
      <c r="B15930"/>
      <c r="C15930" s="27"/>
      <c r="D15930" s="272"/>
    </row>
    <row r="15931" spans="1:4" ht="15" x14ac:dyDescent="0.25">
      <c r="A15931" s="27"/>
      <c r="B15931"/>
      <c r="C15931" s="27"/>
      <c r="D15931" s="272"/>
    </row>
    <row r="15932" spans="1:4" ht="15" x14ac:dyDescent="0.25">
      <c r="A15932" s="27"/>
      <c r="B15932"/>
      <c r="C15932" s="27"/>
      <c r="D15932" s="27"/>
    </row>
    <row r="15933" spans="1:4" ht="15" x14ac:dyDescent="0.25">
      <c r="A15933" s="27"/>
      <c r="B15933"/>
      <c r="C15933" s="27"/>
      <c r="D15933" s="27"/>
    </row>
    <row r="15934" spans="1:4" ht="15" x14ac:dyDescent="0.25">
      <c r="A15934" s="27"/>
      <c r="B15934"/>
      <c r="C15934" s="27"/>
      <c r="D15934" s="27"/>
    </row>
    <row r="15935" spans="1:4" ht="15" x14ac:dyDescent="0.25">
      <c r="A15935" s="27"/>
      <c r="B15935"/>
      <c r="C15935" s="27"/>
      <c r="D15935" s="27"/>
    </row>
    <row r="15936" spans="1:4" ht="15" x14ac:dyDescent="0.25">
      <c r="A15936" s="27"/>
      <c r="B15936"/>
      <c r="C15936" s="27"/>
      <c r="D15936" s="272"/>
    </row>
    <row r="15937" spans="1:4" ht="15" x14ac:dyDescent="0.25">
      <c r="A15937" s="27"/>
      <c r="B15937"/>
      <c r="C15937" s="27"/>
      <c r="D15937" s="272"/>
    </row>
    <row r="15938" spans="1:4" ht="15" x14ac:dyDescent="0.25">
      <c r="A15938" s="27"/>
      <c r="B15938"/>
      <c r="C15938" s="27"/>
      <c r="D15938" s="27"/>
    </row>
    <row r="15939" spans="1:4" ht="15" x14ac:dyDescent="0.25">
      <c r="A15939" s="27"/>
      <c r="B15939"/>
      <c r="C15939" s="27"/>
      <c r="D15939" s="27"/>
    </row>
    <row r="15940" spans="1:4" ht="15" x14ac:dyDescent="0.25">
      <c r="A15940" s="27"/>
      <c r="B15940"/>
      <c r="C15940" s="27"/>
      <c r="D15940" s="272"/>
    </row>
    <row r="15941" spans="1:4" ht="15" x14ac:dyDescent="0.25">
      <c r="A15941" s="27"/>
      <c r="B15941"/>
      <c r="C15941" s="27"/>
      <c r="D15941" s="27"/>
    </row>
    <row r="15942" spans="1:4" ht="15" x14ac:dyDescent="0.25">
      <c r="A15942" s="27"/>
      <c r="B15942"/>
      <c r="C15942" s="27"/>
      <c r="D15942" s="27"/>
    </row>
    <row r="15943" spans="1:4" ht="15" x14ac:dyDescent="0.25">
      <c r="A15943" s="27"/>
      <c r="B15943"/>
      <c r="C15943" s="27"/>
      <c r="D15943" s="27"/>
    </row>
    <row r="15944" spans="1:4" ht="15" x14ac:dyDescent="0.25">
      <c r="A15944" s="27"/>
      <c r="B15944"/>
      <c r="C15944" s="27"/>
      <c r="D15944" s="27"/>
    </row>
    <row r="15945" spans="1:4" ht="15" x14ac:dyDescent="0.25">
      <c r="A15945" s="27"/>
      <c r="B15945"/>
      <c r="C15945" s="27"/>
      <c r="D15945" s="27"/>
    </row>
    <row r="15946" spans="1:4" ht="15" x14ac:dyDescent="0.25">
      <c r="A15946" s="27"/>
      <c r="B15946"/>
      <c r="C15946" s="27"/>
      <c r="D15946" s="27"/>
    </row>
    <row r="15947" spans="1:4" ht="15" x14ac:dyDescent="0.25">
      <c r="A15947" s="27"/>
      <c r="B15947"/>
      <c r="C15947" s="27"/>
      <c r="D15947" s="27"/>
    </row>
    <row r="15948" spans="1:4" ht="15" x14ac:dyDescent="0.25">
      <c r="A15948" s="27"/>
      <c r="B15948"/>
      <c r="C15948" s="27"/>
      <c r="D15948" s="27"/>
    </row>
    <row r="15949" spans="1:4" ht="15" x14ac:dyDescent="0.25">
      <c r="A15949" s="27"/>
      <c r="B15949"/>
      <c r="C15949" s="27"/>
      <c r="D15949" s="27"/>
    </row>
    <row r="15950" spans="1:4" ht="15" x14ac:dyDescent="0.25">
      <c r="A15950" s="27"/>
      <c r="B15950"/>
      <c r="C15950" s="27"/>
      <c r="D15950" s="27"/>
    </row>
    <row r="15951" spans="1:4" ht="15" x14ac:dyDescent="0.25">
      <c r="A15951" s="27"/>
      <c r="B15951"/>
      <c r="C15951" s="27"/>
      <c r="D15951" s="27"/>
    </row>
    <row r="15952" spans="1:4" ht="15" x14ac:dyDescent="0.25">
      <c r="A15952" s="27"/>
      <c r="B15952"/>
      <c r="C15952" s="27"/>
      <c r="D15952" s="27"/>
    </row>
    <row r="15953" spans="1:4" ht="15" x14ac:dyDescent="0.25">
      <c r="A15953" s="27"/>
      <c r="B15953"/>
      <c r="C15953" s="27"/>
      <c r="D15953" s="27"/>
    </row>
    <row r="15954" spans="1:4" ht="15" x14ac:dyDescent="0.25">
      <c r="A15954" s="27"/>
      <c r="B15954"/>
      <c r="C15954" s="27"/>
      <c r="D15954" s="27"/>
    </row>
    <row r="15955" spans="1:4" ht="15" x14ac:dyDescent="0.25">
      <c r="A15955" s="27"/>
      <c r="B15955"/>
      <c r="C15955" s="27"/>
      <c r="D15955" s="27"/>
    </row>
    <row r="15956" spans="1:4" ht="15" x14ac:dyDescent="0.25">
      <c r="A15956" s="27"/>
      <c r="B15956"/>
      <c r="C15956" s="27"/>
      <c r="D15956" s="27"/>
    </row>
    <row r="15957" spans="1:4" ht="15" x14ac:dyDescent="0.25">
      <c r="A15957" s="27"/>
      <c r="B15957"/>
      <c r="C15957" s="27"/>
      <c r="D15957" s="27"/>
    </row>
    <row r="15958" spans="1:4" ht="15" x14ac:dyDescent="0.25">
      <c r="A15958" s="27"/>
      <c r="B15958"/>
      <c r="C15958" s="27"/>
      <c r="D15958" s="27"/>
    </row>
    <row r="15959" spans="1:4" ht="15" x14ac:dyDescent="0.25">
      <c r="A15959" s="27"/>
      <c r="B15959"/>
      <c r="C15959" s="27"/>
      <c r="D15959" s="27"/>
    </row>
    <row r="15960" spans="1:4" ht="15" x14ac:dyDescent="0.25">
      <c r="A15960" s="27"/>
      <c r="B15960"/>
      <c r="C15960" s="27"/>
      <c r="D15960" s="27"/>
    </row>
    <row r="15961" spans="1:4" ht="15" x14ac:dyDescent="0.25">
      <c r="A15961" s="27"/>
      <c r="B15961"/>
      <c r="C15961" s="27"/>
      <c r="D15961" s="27"/>
    </row>
    <row r="15962" spans="1:4" ht="15" x14ac:dyDescent="0.25">
      <c r="A15962" s="27"/>
      <c r="B15962"/>
      <c r="C15962" s="27"/>
      <c r="D15962" s="27"/>
    </row>
    <row r="15963" spans="1:4" ht="15" x14ac:dyDescent="0.25">
      <c r="A15963" s="27"/>
      <c r="B15963"/>
      <c r="C15963" s="27"/>
      <c r="D15963" s="27"/>
    </row>
    <row r="15964" spans="1:4" ht="15" x14ac:dyDescent="0.25">
      <c r="A15964" s="27"/>
      <c r="B15964"/>
      <c r="C15964" s="27"/>
      <c r="D15964" s="27"/>
    </row>
    <row r="15965" spans="1:4" ht="15" x14ac:dyDescent="0.25">
      <c r="A15965" s="27"/>
      <c r="B15965"/>
      <c r="C15965" s="27"/>
      <c r="D15965" s="27"/>
    </row>
    <row r="15966" spans="1:4" ht="15" x14ac:dyDescent="0.25">
      <c r="A15966" s="27"/>
      <c r="B15966"/>
      <c r="C15966" s="27"/>
      <c r="D15966" s="27"/>
    </row>
    <row r="15967" spans="1:4" ht="15" x14ac:dyDescent="0.25">
      <c r="A15967" s="27"/>
      <c r="B15967"/>
      <c r="C15967" s="27"/>
      <c r="D15967" s="27"/>
    </row>
    <row r="15968" spans="1:4" ht="15" x14ac:dyDescent="0.25">
      <c r="A15968" s="27"/>
      <c r="B15968"/>
      <c r="C15968" s="27"/>
      <c r="D15968" s="27"/>
    </row>
    <row r="15969" spans="1:4" ht="15" x14ac:dyDescent="0.25">
      <c r="A15969" s="27"/>
      <c r="B15969"/>
      <c r="C15969" s="27"/>
      <c r="D15969" s="27"/>
    </row>
    <row r="15970" spans="1:4" ht="15" x14ac:dyDescent="0.25">
      <c r="A15970" s="27"/>
      <c r="B15970"/>
      <c r="C15970" s="27"/>
      <c r="D15970" s="27"/>
    </row>
    <row r="15971" spans="1:4" ht="15" x14ac:dyDescent="0.25">
      <c r="A15971" s="27"/>
      <c r="B15971"/>
      <c r="C15971" s="27"/>
      <c r="D15971" s="272"/>
    </row>
    <row r="15972" spans="1:4" ht="15" x14ac:dyDescent="0.25">
      <c r="A15972" s="27"/>
      <c r="B15972"/>
      <c r="C15972" s="27"/>
      <c r="D15972" s="27"/>
    </row>
    <row r="15973" spans="1:4" ht="15" x14ac:dyDescent="0.25">
      <c r="A15973" s="27"/>
      <c r="B15973"/>
      <c r="C15973" s="27"/>
      <c r="D15973" s="27"/>
    </row>
    <row r="15974" spans="1:4" ht="15" x14ac:dyDescent="0.25">
      <c r="A15974" s="27"/>
      <c r="B15974"/>
      <c r="C15974" s="27"/>
      <c r="D15974" s="27"/>
    </row>
    <row r="15975" spans="1:4" ht="15" x14ac:dyDescent="0.25">
      <c r="A15975" s="27"/>
      <c r="B15975"/>
      <c r="C15975" s="27"/>
      <c r="D15975" s="272"/>
    </row>
    <row r="15976" spans="1:4" ht="15" x14ac:dyDescent="0.25">
      <c r="A15976" s="27"/>
      <c r="B15976"/>
      <c r="C15976" s="27"/>
      <c r="D15976" s="272"/>
    </row>
    <row r="15977" spans="1:4" ht="15" x14ac:dyDescent="0.25">
      <c r="A15977" s="27"/>
      <c r="B15977"/>
      <c r="C15977" s="27"/>
      <c r="D15977" s="27"/>
    </row>
    <row r="15978" spans="1:4" ht="15" x14ac:dyDescent="0.25">
      <c r="A15978" s="27"/>
      <c r="B15978"/>
      <c r="C15978" s="27"/>
      <c r="D15978" s="27"/>
    </row>
    <row r="15979" spans="1:4" ht="15" x14ac:dyDescent="0.25">
      <c r="A15979" s="27"/>
      <c r="B15979"/>
      <c r="C15979" s="27"/>
      <c r="D15979" s="27"/>
    </row>
    <row r="15980" spans="1:4" ht="15" x14ac:dyDescent="0.25">
      <c r="A15980" s="27"/>
      <c r="B15980"/>
      <c r="C15980" s="27"/>
      <c r="D15980" s="27"/>
    </row>
    <row r="15981" spans="1:4" ht="15" x14ac:dyDescent="0.25">
      <c r="A15981" s="27"/>
      <c r="B15981"/>
      <c r="C15981" s="27"/>
      <c r="D15981" s="27"/>
    </row>
    <row r="15982" spans="1:4" ht="15" x14ac:dyDescent="0.25">
      <c r="A15982" s="27"/>
      <c r="B15982"/>
      <c r="C15982" s="27"/>
      <c r="D15982" s="27"/>
    </row>
    <row r="15983" spans="1:4" ht="15" x14ac:dyDescent="0.25">
      <c r="A15983" s="27"/>
      <c r="B15983"/>
      <c r="C15983" s="27"/>
      <c r="D15983" s="27"/>
    </row>
    <row r="15984" spans="1:4" ht="15" x14ac:dyDescent="0.25">
      <c r="A15984" s="27"/>
      <c r="B15984"/>
      <c r="C15984" s="27"/>
      <c r="D15984" s="27"/>
    </row>
    <row r="15985" spans="1:4" ht="15" x14ac:dyDescent="0.25">
      <c r="A15985" s="27"/>
      <c r="B15985"/>
      <c r="C15985" s="27"/>
      <c r="D15985" s="27"/>
    </row>
    <row r="15986" spans="1:4" ht="15" x14ac:dyDescent="0.25">
      <c r="A15986" s="27"/>
      <c r="B15986"/>
      <c r="C15986" s="27"/>
      <c r="D15986" s="27"/>
    </row>
    <row r="15987" spans="1:4" ht="15" x14ac:dyDescent="0.25">
      <c r="A15987" s="27"/>
      <c r="B15987"/>
      <c r="C15987" s="27"/>
      <c r="D15987" s="27"/>
    </row>
    <row r="15988" spans="1:4" ht="15" x14ac:dyDescent="0.25">
      <c r="A15988" s="27"/>
      <c r="B15988"/>
      <c r="C15988" s="27"/>
      <c r="D15988" s="27"/>
    </row>
    <row r="15989" spans="1:4" ht="15" x14ac:dyDescent="0.25">
      <c r="A15989" s="27"/>
      <c r="B15989"/>
      <c r="C15989" s="27"/>
      <c r="D15989" s="27"/>
    </row>
    <row r="15990" spans="1:4" ht="15" x14ac:dyDescent="0.25">
      <c r="A15990" s="27"/>
      <c r="B15990"/>
      <c r="C15990" s="27"/>
      <c r="D15990" s="27"/>
    </row>
    <row r="15991" spans="1:4" ht="15" x14ac:dyDescent="0.25">
      <c r="A15991" s="27"/>
      <c r="B15991"/>
      <c r="C15991" s="27"/>
      <c r="D15991" s="27"/>
    </row>
    <row r="15992" spans="1:4" ht="15" x14ac:dyDescent="0.25">
      <c r="A15992" s="27"/>
      <c r="B15992"/>
      <c r="C15992" s="27"/>
      <c r="D15992" s="27"/>
    </row>
    <row r="15993" spans="1:4" ht="15" x14ac:dyDescent="0.25">
      <c r="A15993" s="27"/>
      <c r="B15993"/>
      <c r="C15993" s="27"/>
      <c r="D15993" s="272"/>
    </row>
    <row r="15994" spans="1:4" ht="15" x14ac:dyDescent="0.25">
      <c r="A15994" s="27"/>
      <c r="B15994"/>
      <c r="C15994" s="27"/>
      <c r="D15994" s="27"/>
    </row>
    <row r="15995" spans="1:4" ht="15" x14ac:dyDescent="0.25">
      <c r="A15995" s="27"/>
      <c r="B15995"/>
      <c r="C15995" s="27"/>
      <c r="D15995" s="27"/>
    </row>
    <row r="15996" spans="1:4" ht="15" x14ac:dyDescent="0.25">
      <c r="A15996" s="27"/>
      <c r="B15996"/>
      <c r="C15996" s="27"/>
      <c r="D15996" s="27"/>
    </row>
    <row r="15997" spans="1:4" ht="15" x14ac:dyDescent="0.25">
      <c r="A15997" s="27"/>
      <c r="B15997"/>
      <c r="C15997" s="27"/>
      <c r="D15997" s="27"/>
    </row>
    <row r="15998" spans="1:4" ht="15" x14ac:dyDescent="0.25">
      <c r="A15998" s="27"/>
      <c r="B15998"/>
      <c r="C15998" s="27"/>
      <c r="D15998" s="27"/>
    </row>
    <row r="15999" spans="1:4" ht="15" x14ac:dyDescent="0.25">
      <c r="A15999" s="27"/>
      <c r="B15999"/>
      <c r="C15999" s="27"/>
      <c r="D15999" s="27"/>
    </row>
    <row r="16000" spans="1:4" ht="15" x14ac:dyDescent="0.25">
      <c r="A16000" s="27"/>
      <c r="B16000"/>
      <c r="C16000" s="27"/>
      <c r="D16000" s="27"/>
    </row>
    <row r="16001" spans="1:4" ht="15" x14ac:dyDescent="0.25">
      <c r="A16001" s="27"/>
      <c r="B16001"/>
      <c r="C16001" s="27"/>
      <c r="D16001" s="27"/>
    </row>
    <row r="16002" spans="1:4" ht="15" x14ac:dyDescent="0.25">
      <c r="A16002" s="27"/>
      <c r="B16002"/>
      <c r="C16002" s="27"/>
      <c r="D16002" s="27"/>
    </row>
    <row r="16003" spans="1:4" ht="15" x14ac:dyDescent="0.25">
      <c r="A16003" s="27"/>
      <c r="B16003"/>
      <c r="C16003" s="27"/>
      <c r="D16003" s="27"/>
    </row>
    <row r="16004" spans="1:4" ht="15" x14ac:dyDescent="0.25">
      <c r="A16004" s="27"/>
      <c r="B16004"/>
      <c r="C16004" s="27"/>
      <c r="D16004" s="272"/>
    </row>
    <row r="16005" spans="1:4" ht="15" x14ac:dyDescent="0.25">
      <c r="A16005" s="27"/>
      <c r="B16005"/>
      <c r="C16005" s="27"/>
      <c r="D16005" s="27"/>
    </row>
    <row r="16006" spans="1:4" ht="15" x14ac:dyDescent="0.25">
      <c r="A16006" s="27"/>
      <c r="B16006"/>
      <c r="C16006" s="27"/>
      <c r="D16006" s="272"/>
    </row>
    <row r="16007" spans="1:4" ht="15" x14ac:dyDescent="0.25">
      <c r="A16007" s="27"/>
      <c r="B16007"/>
      <c r="C16007" s="27"/>
      <c r="D16007" s="272"/>
    </row>
    <row r="16008" spans="1:4" ht="15" x14ac:dyDescent="0.25">
      <c r="A16008" s="27"/>
      <c r="B16008"/>
      <c r="C16008" s="27"/>
      <c r="D16008" s="272"/>
    </row>
    <row r="16009" spans="1:4" ht="15" x14ac:dyDescent="0.25">
      <c r="A16009" s="27"/>
      <c r="B16009"/>
      <c r="C16009" s="27"/>
      <c r="D16009" s="27"/>
    </row>
    <row r="16010" spans="1:4" ht="15" x14ac:dyDescent="0.25">
      <c r="A16010" s="27"/>
      <c r="B16010"/>
      <c r="C16010" s="27"/>
      <c r="D16010" s="27"/>
    </row>
    <row r="16011" spans="1:4" ht="15" x14ac:dyDescent="0.25">
      <c r="A16011" s="27"/>
      <c r="B16011"/>
      <c r="C16011" s="27"/>
      <c r="D16011" s="27"/>
    </row>
    <row r="16012" spans="1:4" ht="15" x14ac:dyDescent="0.25">
      <c r="A16012" s="27"/>
      <c r="B16012"/>
      <c r="C16012" s="27"/>
      <c r="D16012" s="27"/>
    </row>
    <row r="16013" spans="1:4" ht="15" x14ac:dyDescent="0.25">
      <c r="A16013" s="27"/>
      <c r="B16013"/>
      <c r="C16013" s="27"/>
      <c r="D16013" s="27"/>
    </row>
    <row r="16014" spans="1:4" ht="15" x14ac:dyDescent="0.25">
      <c r="A16014" s="27"/>
      <c r="B16014"/>
      <c r="C16014" s="27"/>
      <c r="D16014" s="272"/>
    </row>
    <row r="16015" spans="1:4" ht="15" x14ac:dyDescent="0.25">
      <c r="A16015" s="27"/>
      <c r="B16015"/>
      <c r="C16015" s="27"/>
      <c r="D16015" s="27"/>
    </row>
    <row r="16016" spans="1:4" ht="15" x14ac:dyDescent="0.25">
      <c r="A16016" s="27"/>
      <c r="B16016"/>
      <c r="C16016" s="27"/>
      <c r="D16016" s="27"/>
    </row>
    <row r="16017" spans="1:4" ht="15" x14ac:dyDescent="0.25">
      <c r="A16017" s="27"/>
      <c r="B16017"/>
      <c r="C16017" s="27"/>
      <c r="D16017" s="27"/>
    </row>
    <row r="16018" spans="1:4" ht="15" x14ac:dyDescent="0.25">
      <c r="A16018" s="27"/>
      <c r="B16018"/>
      <c r="C16018" s="27"/>
      <c r="D16018" s="27"/>
    </row>
    <row r="16019" spans="1:4" ht="15" x14ac:dyDescent="0.25">
      <c r="A16019" s="27"/>
      <c r="B16019"/>
      <c r="C16019" s="27"/>
      <c r="D16019" s="27"/>
    </row>
    <row r="16020" spans="1:4" ht="15" x14ac:dyDescent="0.25">
      <c r="A16020" s="27"/>
      <c r="B16020"/>
      <c r="C16020" s="27"/>
      <c r="D16020" s="27"/>
    </row>
    <row r="16021" spans="1:4" ht="15" x14ac:dyDescent="0.25">
      <c r="A16021" s="27"/>
      <c r="B16021"/>
      <c r="C16021" s="27"/>
      <c r="D16021" s="27"/>
    </row>
    <row r="16022" spans="1:4" ht="15" x14ac:dyDescent="0.25">
      <c r="A16022" s="27"/>
      <c r="B16022"/>
      <c r="C16022" s="27"/>
      <c r="D16022" s="27"/>
    </row>
    <row r="16023" spans="1:4" ht="15" x14ac:dyDescent="0.25">
      <c r="A16023" s="27"/>
      <c r="B16023"/>
      <c r="C16023" s="27"/>
      <c r="D16023" s="27"/>
    </row>
    <row r="16024" spans="1:4" ht="15" x14ac:dyDescent="0.25">
      <c r="A16024" s="27"/>
      <c r="B16024"/>
      <c r="C16024" s="27"/>
      <c r="D16024" s="27"/>
    </row>
    <row r="16025" spans="1:4" ht="15" x14ac:dyDescent="0.25">
      <c r="A16025" s="27"/>
      <c r="B16025"/>
      <c r="C16025" s="27"/>
      <c r="D16025" s="27"/>
    </row>
    <row r="16026" spans="1:4" ht="15" x14ac:dyDescent="0.25">
      <c r="A16026" s="27"/>
      <c r="B16026"/>
      <c r="C16026" s="27"/>
      <c r="D16026" s="27"/>
    </row>
    <row r="16027" spans="1:4" ht="15" x14ac:dyDescent="0.25">
      <c r="A16027" s="27"/>
      <c r="B16027"/>
      <c r="C16027" s="27"/>
      <c r="D16027" s="27"/>
    </row>
    <row r="16028" spans="1:4" ht="15" x14ac:dyDescent="0.25">
      <c r="A16028" s="27"/>
      <c r="B16028"/>
      <c r="C16028" s="27"/>
      <c r="D16028" s="27"/>
    </row>
    <row r="16029" spans="1:4" ht="15" x14ac:dyDescent="0.25">
      <c r="A16029" s="27"/>
      <c r="B16029"/>
      <c r="C16029" s="27"/>
      <c r="D16029" s="27"/>
    </row>
    <row r="16030" spans="1:4" ht="15" x14ac:dyDescent="0.25">
      <c r="A16030" s="27"/>
      <c r="B16030"/>
      <c r="C16030" s="27"/>
      <c r="D16030" s="27"/>
    </row>
    <row r="16031" spans="1:4" ht="15" x14ac:dyDescent="0.25">
      <c r="A16031" s="27"/>
      <c r="B16031"/>
      <c r="C16031" s="27"/>
      <c r="D16031" s="27"/>
    </row>
    <row r="16032" spans="1:4" ht="15" x14ac:dyDescent="0.25">
      <c r="A16032" s="27"/>
      <c r="B16032"/>
      <c r="C16032" s="27"/>
      <c r="D16032" s="27"/>
    </row>
    <row r="16033" spans="1:4" ht="15" x14ac:dyDescent="0.25">
      <c r="A16033" s="27"/>
      <c r="B16033"/>
      <c r="C16033" s="27"/>
      <c r="D16033" s="27"/>
    </row>
    <row r="16034" spans="1:4" ht="15" x14ac:dyDescent="0.25">
      <c r="A16034" s="27"/>
      <c r="B16034"/>
      <c r="C16034" s="27"/>
      <c r="D16034" s="27"/>
    </row>
    <row r="16035" spans="1:4" ht="15" x14ac:dyDescent="0.25">
      <c r="A16035" s="27"/>
      <c r="B16035"/>
      <c r="C16035" s="27"/>
      <c r="D16035" s="27"/>
    </row>
    <row r="16036" spans="1:4" ht="15" x14ac:dyDescent="0.25">
      <c r="A16036" s="27"/>
      <c r="B16036"/>
      <c r="C16036" s="27"/>
      <c r="D16036" s="27"/>
    </row>
    <row r="16037" spans="1:4" ht="15" x14ac:dyDescent="0.25">
      <c r="A16037" s="27"/>
      <c r="B16037"/>
      <c r="C16037" s="27"/>
      <c r="D16037" s="27"/>
    </row>
    <row r="16038" spans="1:4" ht="15" x14ac:dyDescent="0.25">
      <c r="A16038" s="27"/>
      <c r="B16038"/>
      <c r="C16038" s="27"/>
      <c r="D16038" s="27"/>
    </row>
    <row r="16039" spans="1:4" ht="15" x14ac:dyDescent="0.25">
      <c r="A16039" s="27"/>
      <c r="B16039"/>
      <c r="C16039" s="27"/>
      <c r="D16039" s="27"/>
    </row>
    <row r="16040" spans="1:4" ht="15" x14ac:dyDescent="0.25">
      <c r="A16040" s="27"/>
      <c r="B16040"/>
      <c r="C16040" s="27"/>
      <c r="D16040" s="27"/>
    </row>
    <row r="16041" spans="1:4" ht="15" x14ac:dyDescent="0.25">
      <c r="A16041" s="27"/>
      <c r="B16041"/>
      <c r="C16041" s="27"/>
      <c r="D16041" s="27"/>
    </row>
    <row r="16042" spans="1:4" ht="15" x14ac:dyDescent="0.25">
      <c r="A16042" s="27"/>
      <c r="B16042"/>
      <c r="C16042" s="27"/>
      <c r="D16042" s="27"/>
    </row>
    <row r="16043" spans="1:4" ht="15" x14ac:dyDescent="0.25">
      <c r="A16043" s="27"/>
      <c r="B16043"/>
      <c r="C16043" s="27"/>
      <c r="D16043" s="27"/>
    </row>
    <row r="16044" spans="1:4" ht="15" x14ac:dyDescent="0.25">
      <c r="A16044" s="27"/>
      <c r="B16044"/>
      <c r="C16044" s="27"/>
      <c r="D16044" s="27"/>
    </row>
    <row r="16045" spans="1:4" ht="15" x14ac:dyDescent="0.25">
      <c r="A16045" s="27"/>
      <c r="B16045"/>
      <c r="C16045" s="27"/>
      <c r="D16045" s="27"/>
    </row>
    <row r="16046" spans="1:4" ht="15" x14ac:dyDescent="0.25">
      <c r="A16046" s="27"/>
      <c r="B16046"/>
      <c r="C16046" s="27"/>
      <c r="D16046" s="272"/>
    </row>
    <row r="16047" spans="1:4" ht="15" x14ac:dyDescent="0.25">
      <c r="A16047" s="27"/>
      <c r="B16047"/>
      <c r="C16047" s="27"/>
      <c r="D16047" s="27"/>
    </row>
    <row r="16048" spans="1:4" ht="15" x14ac:dyDescent="0.25">
      <c r="A16048" s="27"/>
      <c r="B16048"/>
      <c r="C16048" s="27"/>
      <c r="D16048" s="27"/>
    </row>
    <row r="16049" spans="1:4" ht="15" x14ac:dyDescent="0.25">
      <c r="A16049" s="27"/>
      <c r="B16049"/>
      <c r="C16049" s="27"/>
      <c r="D16049" s="27"/>
    </row>
    <row r="16050" spans="1:4" ht="15" x14ac:dyDescent="0.25">
      <c r="A16050" s="27"/>
      <c r="B16050"/>
      <c r="C16050" s="27"/>
      <c r="D16050" s="27"/>
    </row>
    <row r="16051" spans="1:4" ht="15" x14ac:dyDescent="0.25">
      <c r="A16051" s="27"/>
      <c r="B16051"/>
      <c r="C16051" s="27"/>
      <c r="D16051" s="27"/>
    </row>
    <row r="16052" spans="1:4" ht="15" x14ac:dyDescent="0.25">
      <c r="A16052" s="27"/>
      <c r="B16052"/>
      <c r="C16052" s="27"/>
      <c r="D16052" s="27"/>
    </row>
    <row r="16053" spans="1:4" ht="15" x14ac:dyDescent="0.25">
      <c r="A16053" s="27"/>
      <c r="B16053"/>
      <c r="C16053" s="27"/>
      <c r="D16053" s="27"/>
    </row>
    <row r="16054" spans="1:4" ht="15" x14ac:dyDescent="0.25">
      <c r="A16054" s="27"/>
      <c r="B16054"/>
      <c r="C16054" s="27"/>
      <c r="D16054" s="27"/>
    </row>
    <row r="16055" spans="1:4" ht="15" x14ac:dyDescent="0.25">
      <c r="A16055" s="27"/>
      <c r="B16055"/>
      <c r="C16055" s="27"/>
      <c r="D16055" s="27"/>
    </row>
    <row r="16056" spans="1:4" ht="15" x14ac:dyDescent="0.25">
      <c r="A16056" s="27"/>
      <c r="B16056"/>
      <c r="C16056" s="27"/>
      <c r="D16056" s="27"/>
    </row>
    <row r="16057" spans="1:4" ht="15" x14ac:dyDescent="0.25">
      <c r="A16057" s="27"/>
      <c r="B16057"/>
      <c r="C16057" s="27"/>
      <c r="D16057" s="27"/>
    </row>
    <row r="16058" spans="1:4" ht="15" x14ac:dyDescent="0.25">
      <c r="A16058" s="27"/>
      <c r="B16058"/>
      <c r="C16058" s="27"/>
      <c r="D16058" s="27"/>
    </row>
    <row r="16059" spans="1:4" ht="15" x14ac:dyDescent="0.25">
      <c r="A16059" s="27"/>
      <c r="B16059"/>
      <c r="C16059" s="27"/>
      <c r="D16059" s="27"/>
    </row>
    <row r="16060" spans="1:4" ht="15" x14ac:dyDescent="0.25">
      <c r="A16060" s="27"/>
      <c r="B16060"/>
      <c r="C16060" s="27"/>
      <c r="D16060" s="272"/>
    </row>
    <row r="16061" spans="1:4" ht="15" x14ac:dyDescent="0.25">
      <c r="A16061" s="27"/>
      <c r="B16061"/>
      <c r="C16061" s="27"/>
      <c r="D16061" s="27"/>
    </row>
    <row r="16062" spans="1:4" ht="15" x14ac:dyDescent="0.25">
      <c r="A16062" s="27"/>
      <c r="B16062"/>
      <c r="C16062" s="27"/>
      <c r="D16062" s="27"/>
    </row>
    <row r="16063" spans="1:4" ht="15" x14ac:dyDescent="0.25">
      <c r="A16063" s="27"/>
      <c r="B16063"/>
      <c r="C16063" s="27"/>
      <c r="D16063" s="27"/>
    </row>
    <row r="16064" spans="1:4" ht="15" x14ac:dyDescent="0.25">
      <c r="A16064" s="27"/>
      <c r="B16064"/>
      <c r="C16064" s="27"/>
      <c r="D16064" s="27"/>
    </row>
    <row r="16065" spans="1:4" ht="15" x14ac:dyDescent="0.25">
      <c r="A16065" s="27"/>
      <c r="B16065"/>
      <c r="C16065" s="27"/>
      <c r="D16065" s="27"/>
    </row>
    <row r="16066" spans="1:4" ht="15" x14ac:dyDescent="0.25">
      <c r="A16066" s="27"/>
      <c r="B16066"/>
      <c r="C16066" s="27"/>
      <c r="D16066" s="27"/>
    </row>
    <row r="16067" spans="1:4" ht="15" x14ac:dyDescent="0.25">
      <c r="A16067" s="27"/>
      <c r="B16067"/>
      <c r="C16067" s="27"/>
      <c r="D16067" s="27"/>
    </row>
    <row r="16068" spans="1:4" ht="15" x14ac:dyDescent="0.25">
      <c r="A16068" s="27"/>
      <c r="B16068"/>
      <c r="C16068" s="27"/>
      <c r="D16068" s="27"/>
    </row>
    <row r="16069" spans="1:4" ht="15" x14ac:dyDescent="0.25">
      <c r="A16069" s="27"/>
      <c r="B16069"/>
      <c r="C16069" s="27"/>
      <c r="D16069" s="27"/>
    </row>
    <row r="16070" spans="1:4" ht="15" x14ac:dyDescent="0.25">
      <c r="A16070" s="27"/>
      <c r="B16070"/>
      <c r="C16070" s="27"/>
      <c r="D16070" s="27"/>
    </row>
    <row r="16071" spans="1:4" ht="15" x14ac:dyDescent="0.25">
      <c r="A16071" s="27"/>
      <c r="B16071"/>
      <c r="C16071" s="27"/>
      <c r="D16071" s="27"/>
    </row>
    <row r="16072" spans="1:4" ht="15" x14ac:dyDescent="0.25">
      <c r="A16072" s="27"/>
      <c r="B16072"/>
      <c r="C16072" s="27"/>
      <c r="D16072" s="27"/>
    </row>
    <row r="16073" spans="1:4" ht="15" x14ac:dyDescent="0.25">
      <c r="A16073" s="27"/>
      <c r="B16073"/>
      <c r="C16073" s="27"/>
      <c r="D16073" s="27"/>
    </row>
    <row r="16074" spans="1:4" ht="15" x14ac:dyDescent="0.25">
      <c r="A16074" s="27"/>
      <c r="B16074"/>
      <c r="C16074" s="27"/>
      <c r="D16074" s="27"/>
    </row>
    <row r="16075" spans="1:4" ht="15" x14ac:dyDescent="0.25">
      <c r="A16075" s="27"/>
      <c r="B16075"/>
      <c r="C16075" s="27"/>
      <c r="D16075" s="27"/>
    </row>
    <row r="16076" spans="1:4" ht="15" x14ac:dyDescent="0.25">
      <c r="A16076" s="27"/>
      <c r="B16076"/>
      <c r="C16076" s="27"/>
      <c r="D16076" s="27"/>
    </row>
    <row r="16077" spans="1:4" ht="15" x14ac:dyDescent="0.25">
      <c r="A16077" s="27"/>
      <c r="B16077"/>
      <c r="C16077" s="27"/>
      <c r="D16077" s="27"/>
    </row>
    <row r="16078" spans="1:4" ht="15" x14ac:dyDescent="0.25">
      <c r="A16078" s="27"/>
      <c r="B16078"/>
      <c r="C16078" s="27"/>
      <c r="D16078" s="27"/>
    </row>
    <row r="16079" spans="1:4" ht="15" x14ac:dyDescent="0.25">
      <c r="A16079" s="27"/>
      <c r="B16079"/>
      <c r="C16079" s="27"/>
      <c r="D16079" s="27"/>
    </row>
    <row r="16080" spans="1:4" ht="15" x14ac:dyDescent="0.25">
      <c r="A16080" s="27"/>
      <c r="B16080"/>
      <c r="C16080" s="27"/>
      <c r="D16080" s="27"/>
    </row>
    <row r="16081" spans="1:4" ht="15" x14ac:dyDescent="0.25">
      <c r="A16081" s="27"/>
      <c r="B16081"/>
      <c r="C16081" s="27"/>
      <c r="D16081" s="27"/>
    </row>
    <row r="16082" spans="1:4" ht="15" x14ac:dyDescent="0.25">
      <c r="A16082" s="27"/>
      <c r="B16082"/>
      <c r="C16082" s="27"/>
      <c r="D16082" s="27"/>
    </row>
    <row r="16083" spans="1:4" ht="15" x14ac:dyDescent="0.25">
      <c r="A16083" s="27"/>
      <c r="B16083"/>
      <c r="C16083" s="27"/>
      <c r="D16083" s="27"/>
    </row>
    <row r="16084" spans="1:4" ht="15" x14ac:dyDescent="0.25">
      <c r="A16084" s="27"/>
      <c r="B16084"/>
      <c r="C16084" s="27"/>
      <c r="D16084" s="27"/>
    </row>
    <row r="16085" spans="1:4" ht="15" x14ac:dyDescent="0.25">
      <c r="A16085" s="27"/>
      <c r="B16085"/>
      <c r="C16085" s="27"/>
      <c r="D16085" s="27"/>
    </row>
    <row r="16086" spans="1:4" ht="15" x14ac:dyDescent="0.25">
      <c r="A16086" s="27"/>
      <c r="B16086"/>
      <c r="C16086" s="27"/>
      <c r="D16086" s="27"/>
    </row>
    <row r="16087" spans="1:4" ht="15" x14ac:dyDescent="0.25">
      <c r="A16087" s="27"/>
      <c r="B16087"/>
      <c r="C16087" s="27"/>
      <c r="D16087" s="27"/>
    </row>
    <row r="16088" spans="1:4" ht="15" x14ac:dyDescent="0.25">
      <c r="A16088" s="27"/>
      <c r="B16088"/>
      <c r="C16088" s="27"/>
      <c r="D16088" s="27"/>
    </row>
    <row r="16089" spans="1:4" ht="15" x14ac:dyDescent="0.25">
      <c r="A16089" s="27"/>
      <c r="B16089"/>
      <c r="C16089" s="27"/>
      <c r="D16089" s="27"/>
    </row>
    <row r="16090" spans="1:4" ht="15" x14ac:dyDescent="0.25">
      <c r="A16090" s="27"/>
      <c r="B16090"/>
      <c r="C16090" s="27"/>
      <c r="D16090" s="27"/>
    </row>
    <row r="16091" spans="1:4" ht="15" x14ac:dyDescent="0.25">
      <c r="A16091" s="27"/>
      <c r="B16091"/>
      <c r="C16091" s="27"/>
      <c r="D16091" s="27"/>
    </row>
    <row r="16092" spans="1:4" ht="15" x14ac:dyDescent="0.25">
      <c r="A16092" s="27"/>
      <c r="B16092"/>
      <c r="C16092" s="27"/>
      <c r="D16092" s="27"/>
    </row>
    <row r="16093" spans="1:4" ht="15" x14ac:dyDescent="0.25">
      <c r="A16093" s="27"/>
      <c r="B16093"/>
      <c r="C16093" s="27"/>
      <c r="D16093" s="27"/>
    </row>
    <row r="16094" spans="1:4" ht="15" x14ac:dyDescent="0.25">
      <c r="A16094" s="27"/>
      <c r="B16094"/>
      <c r="C16094" s="27"/>
      <c r="D16094" s="27"/>
    </row>
    <row r="16095" spans="1:4" ht="15" x14ac:dyDescent="0.25">
      <c r="A16095" s="27"/>
      <c r="B16095"/>
      <c r="C16095" s="27"/>
      <c r="D16095" s="27"/>
    </row>
    <row r="16096" spans="1:4" ht="15" x14ac:dyDescent="0.25">
      <c r="A16096" s="27"/>
      <c r="B16096"/>
      <c r="C16096" s="27"/>
      <c r="D16096" s="27"/>
    </row>
    <row r="16097" spans="1:4" ht="15" x14ac:dyDescent="0.25">
      <c r="A16097" s="27"/>
      <c r="B16097"/>
      <c r="C16097" s="27"/>
      <c r="D16097" s="27"/>
    </row>
    <row r="16098" spans="1:4" ht="15" x14ac:dyDescent="0.25">
      <c r="A16098" s="27"/>
      <c r="B16098"/>
      <c r="C16098" s="27"/>
      <c r="D16098" s="27"/>
    </row>
    <row r="16099" spans="1:4" ht="15" x14ac:dyDescent="0.25">
      <c r="A16099" s="27"/>
      <c r="B16099"/>
      <c r="C16099" s="27"/>
      <c r="D16099" s="27"/>
    </row>
    <row r="16100" spans="1:4" ht="15" x14ac:dyDescent="0.25">
      <c r="A16100" s="27"/>
      <c r="B16100"/>
      <c r="C16100" s="27"/>
      <c r="D16100" s="27"/>
    </row>
    <row r="16101" spans="1:4" ht="15" x14ac:dyDescent="0.25">
      <c r="A16101" s="27"/>
      <c r="B16101"/>
      <c r="C16101" s="27"/>
      <c r="D16101" s="27"/>
    </row>
    <row r="16102" spans="1:4" ht="15" x14ac:dyDescent="0.25">
      <c r="A16102" s="27"/>
      <c r="B16102"/>
      <c r="C16102" s="27"/>
      <c r="D16102" s="27"/>
    </row>
    <row r="16103" spans="1:4" ht="15" x14ac:dyDescent="0.25">
      <c r="A16103" s="27"/>
      <c r="B16103"/>
      <c r="C16103" s="27"/>
      <c r="D16103" s="27"/>
    </row>
    <row r="16104" spans="1:4" ht="15" x14ac:dyDescent="0.25">
      <c r="A16104" s="27"/>
      <c r="B16104"/>
      <c r="C16104" s="27"/>
      <c r="D16104" s="27"/>
    </row>
    <row r="16105" spans="1:4" ht="15" x14ac:dyDescent="0.25">
      <c r="A16105" s="27"/>
      <c r="B16105"/>
      <c r="C16105" s="27"/>
      <c r="D16105" s="27"/>
    </row>
    <row r="16106" spans="1:4" ht="15" x14ac:dyDescent="0.25">
      <c r="A16106" s="27"/>
      <c r="B16106"/>
      <c r="C16106" s="27"/>
      <c r="D16106" s="27"/>
    </row>
    <row r="16107" spans="1:4" ht="15" x14ac:dyDescent="0.25">
      <c r="A16107" s="27"/>
      <c r="B16107"/>
      <c r="C16107" s="27"/>
      <c r="D16107" s="27"/>
    </row>
    <row r="16108" spans="1:4" ht="15" x14ac:dyDescent="0.25">
      <c r="A16108" s="27"/>
      <c r="B16108"/>
      <c r="C16108" s="27"/>
      <c r="D16108" s="27"/>
    </row>
    <row r="16109" spans="1:4" ht="15" x14ac:dyDescent="0.25">
      <c r="A16109" s="27"/>
      <c r="B16109"/>
      <c r="C16109" s="27"/>
      <c r="D16109" s="27"/>
    </row>
    <row r="16110" spans="1:4" ht="15" x14ac:dyDescent="0.25">
      <c r="A16110" s="27"/>
      <c r="B16110"/>
      <c r="C16110" s="27"/>
      <c r="D16110" s="27"/>
    </row>
    <row r="16111" spans="1:4" ht="15" x14ac:dyDescent="0.25">
      <c r="A16111" s="27"/>
      <c r="B16111"/>
      <c r="C16111" s="27"/>
      <c r="D16111" s="27"/>
    </row>
    <row r="16112" spans="1:4" ht="15" x14ac:dyDescent="0.25">
      <c r="A16112" s="27"/>
      <c r="B16112"/>
      <c r="C16112" s="27"/>
      <c r="D16112" s="27"/>
    </row>
    <row r="16113" spans="1:4" ht="15" x14ac:dyDescent="0.25">
      <c r="A16113" s="27"/>
      <c r="B16113"/>
      <c r="C16113" s="27"/>
      <c r="D16113" s="27"/>
    </row>
    <row r="16114" spans="1:4" ht="15" x14ac:dyDescent="0.25">
      <c r="A16114" s="27"/>
      <c r="B16114"/>
      <c r="C16114" s="27"/>
      <c r="D16114" s="27"/>
    </row>
    <row r="16115" spans="1:4" ht="15" x14ac:dyDescent="0.25">
      <c r="A16115" s="27"/>
      <c r="B16115"/>
      <c r="C16115" s="27"/>
      <c r="D16115" s="27"/>
    </row>
    <row r="16116" spans="1:4" ht="15" x14ac:dyDescent="0.25">
      <c r="A16116" s="27"/>
      <c r="B16116"/>
      <c r="C16116" s="27"/>
      <c r="D16116" s="27"/>
    </row>
    <row r="16117" spans="1:4" ht="15" x14ac:dyDescent="0.25">
      <c r="A16117" s="27"/>
      <c r="B16117"/>
      <c r="C16117" s="27"/>
      <c r="D16117" s="27"/>
    </row>
    <row r="16118" spans="1:4" ht="15" x14ac:dyDescent="0.25">
      <c r="A16118" s="27"/>
      <c r="B16118"/>
      <c r="C16118" s="27"/>
      <c r="D16118" s="27"/>
    </row>
    <row r="16119" spans="1:4" ht="15" x14ac:dyDescent="0.25">
      <c r="A16119" s="27"/>
      <c r="B16119"/>
      <c r="C16119" s="27"/>
      <c r="D16119" s="272"/>
    </row>
    <row r="16120" spans="1:4" ht="15" x14ac:dyDescent="0.25">
      <c r="A16120" s="27"/>
      <c r="B16120"/>
      <c r="C16120" s="27"/>
      <c r="D16120" s="272"/>
    </row>
    <row r="16121" spans="1:4" ht="15" x14ac:dyDescent="0.25">
      <c r="A16121" s="27"/>
      <c r="B16121"/>
      <c r="C16121" s="27"/>
      <c r="D16121" s="27"/>
    </row>
    <row r="16122" spans="1:4" ht="15" x14ac:dyDescent="0.25">
      <c r="A16122" s="27"/>
      <c r="B16122"/>
      <c r="C16122" s="27"/>
      <c r="D16122" s="27"/>
    </row>
    <row r="16123" spans="1:4" ht="15" x14ac:dyDescent="0.25">
      <c r="A16123" s="27"/>
      <c r="B16123"/>
      <c r="C16123" s="27"/>
      <c r="D16123" s="27"/>
    </row>
    <row r="16124" spans="1:4" ht="15" x14ac:dyDescent="0.25">
      <c r="A16124" s="27"/>
      <c r="B16124"/>
      <c r="C16124" s="27"/>
      <c r="D16124" s="27"/>
    </row>
    <row r="16125" spans="1:4" ht="15" x14ac:dyDescent="0.25">
      <c r="A16125" s="27"/>
      <c r="B16125"/>
      <c r="C16125" s="27"/>
      <c r="D16125" s="27"/>
    </row>
    <row r="16126" spans="1:4" ht="15" x14ac:dyDescent="0.25">
      <c r="A16126" s="27"/>
      <c r="B16126"/>
      <c r="C16126" s="27"/>
      <c r="D16126" s="27"/>
    </row>
    <row r="16127" spans="1:4" ht="15" x14ac:dyDescent="0.25">
      <c r="A16127" s="27"/>
      <c r="B16127"/>
      <c r="C16127" s="27"/>
      <c r="D16127" s="27"/>
    </row>
    <row r="16128" spans="1:4" ht="15" x14ac:dyDescent="0.25">
      <c r="A16128" s="27"/>
      <c r="B16128"/>
      <c r="C16128" s="27"/>
      <c r="D16128" s="27"/>
    </row>
    <row r="16129" spans="1:4" ht="15" x14ac:dyDescent="0.25">
      <c r="A16129" s="27"/>
      <c r="B16129"/>
      <c r="C16129" s="27"/>
      <c r="D16129" s="27"/>
    </row>
    <row r="16130" spans="1:4" ht="15" x14ac:dyDescent="0.25">
      <c r="A16130" s="27"/>
      <c r="B16130"/>
      <c r="C16130" s="27"/>
      <c r="D16130" s="272"/>
    </row>
    <row r="16131" spans="1:4" ht="15" x14ac:dyDescent="0.25">
      <c r="A16131" s="27"/>
      <c r="B16131"/>
      <c r="C16131" s="27"/>
      <c r="D16131" s="272"/>
    </row>
    <row r="16132" spans="1:4" ht="15" x14ac:dyDescent="0.25">
      <c r="A16132" s="27"/>
      <c r="B16132"/>
      <c r="C16132" s="27"/>
      <c r="D16132" s="272"/>
    </row>
    <row r="16133" spans="1:4" ht="15" x14ac:dyDescent="0.25">
      <c r="A16133" s="27"/>
      <c r="B16133"/>
      <c r="C16133" s="27"/>
      <c r="D16133" s="27"/>
    </row>
    <row r="16134" spans="1:4" ht="15" x14ac:dyDescent="0.25">
      <c r="A16134" s="27"/>
      <c r="B16134"/>
      <c r="C16134" s="27"/>
      <c r="D16134" s="27"/>
    </row>
    <row r="16135" spans="1:4" ht="15" x14ac:dyDescent="0.25">
      <c r="A16135" s="27"/>
      <c r="B16135"/>
      <c r="C16135" s="27"/>
      <c r="D16135" s="27"/>
    </row>
    <row r="16136" spans="1:4" ht="15" x14ac:dyDescent="0.25">
      <c r="A16136" s="27"/>
      <c r="B16136"/>
      <c r="C16136" s="27"/>
      <c r="D16136" s="27"/>
    </row>
    <row r="16137" spans="1:4" ht="15" x14ac:dyDescent="0.25">
      <c r="A16137" s="27"/>
      <c r="B16137"/>
      <c r="C16137" s="27"/>
      <c r="D16137" s="27"/>
    </row>
    <row r="16138" spans="1:4" ht="15" x14ac:dyDescent="0.25">
      <c r="A16138" s="27"/>
      <c r="B16138"/>
      <c r="C16138" s="27"/>
      <c r="D16138" s="27"/>
    </row>
    <row r="16139" spans="1:4" ht="15" x14ac:dyDescent="0.25">
      <c r="A16139" s="27"/>
      <c r="B16139"/>
      <c r="C16139" s="27"/>
      <c r="D16139" s="27"/>
    </row>
    <row r="16140" spans="1:4" ht="15" x14ac:dyDescent="0.25">
      <c r="A16140" s="27"/>
      <c r="B16140"/>
      <c r="C16140" s="27"/>
      <c r="D16140" s="27"/>
    </row>
    <row r="16141" spans="1:4" ht="15" x14ac:dyDescent="0.25">
      <c r="A16141" s="27"/>
      <c r="B16141"/>
      <c r="C16141" s="27"/>
      <c r="D16141" s="27"/>
    </row>
    <row r="16142" spans="1:4" ht="15" x14ac:dyDescent="0.25">
      <c r="A16142" s="27"/>
      <c r="B16142"/>
      <c r="C16142" s="27"/>
      <c r="D16142" s="27"/>
    </row>
    <row r="16143" spans="1:4" ht="15" x14ac:dyDescent="0.25">
      <c r="A16143" s="27"/>
      <c r="B16143"/>
      <c r="C16143" s="27"/>
      <c r="D16143" s="272"/>
    </row>
    <row r="16144" spans="1:4" ht="15" x14ac:dyDescent="0.25">
      <c r="A16144" s="27"/>
      <c r="B16144"/>
      <c r="C16144" s="27"/>
      <c r="D16144" s="272"/>
    </row>
    <row r="16145" spans="1:4" ht="15" x14ac:dyDescent="0.25">
      <c r="A16145" s="27"/>
      <c r="B16145"/>
      <c r="C16145" s="27"/>
      <c r="D16145" s="27"/>
    </row>
    <row r="16146" spans="1:4" ht="15" x14ac:dyDescent="0.25">
      <c r="A16146" s="27"/>
      <c r="B16146"/>
      <c r="C16146" s="27"/>
      <c r="D16146" s="27"/>
    </row>
    <row r="16147" spans="1:4" ht="15" x14ac:dyDescent="0.25">
      <c r="A16147" s="27"/>
      <c r="B16147"/>
      <c r="C16147" s="27"/>
      <c r="D16147" s="27"/>
    </row>
    <row r="16148" spans="1:4" ht="15" x14ac:dyDescent="0.25">
      <c r="A16148" s="27"/>
      <c r="B16148"/>
      <c r="C16148" s="27"/>
      <c r="D16148" s="27"/>
    </row>
    <row r="16149" spans="1:4" ht="15" x14ac:dyDescent="0.25">
      <c r="A16149" s="27"/>
      <c r="B16149"/>
      <c r="C16149" s="27"/>
      <c r="D16149" s="27"/>
    </row>
    <row r="16150" spans="1:4" ht="15" x14ac:dyDescent="0.25">
      <c r="A16150" s="27"/>
      <c r="B16150"/>
      <c r="C16150" s="27"/>
      <c r="D16150" s="27"/>
    </row>
    <row r="16151" spans="1:4" ht="15" x14ac:dyDescent="0.25">
      <c r="A16151" s="27"/>
      <c r="B16151"/>
      <c r="C16151" s="27"/>
      <c r="D16151" s="27"/>
    </row>
    <row r="16152" spans="1:4" ht="15" x14ac:dyDescent="0.25">
      <c r="A16152" s="27"/>
      <c r="B16152"/>
      <c r="C16152" s="27"/>
      <c r="D16152" s="27"/>
    </row>
    <row r="16153" spans="1:4" ht="15" x14ac:dyDescent="0.25">
      <c r="A16153" s="27"/>
      <c r="B16153"/>
      <c r="C16153" s="27"/>
      <c r="D16153" s="27"/>
    </row>
    <row r="16154" spans="1:4" ht="15" x14ac:dyDescent="0.25">
      <c r="A16154" s="27"/>
      <c r="B16154"/>
      <c r="C16154" s="27"/>
      <c r="D16154" s="27"/>
    </row>
    <row r="16155" spans="1:4" ht="15" x14ac:dyDescent="0.25">
      <c r="A16155" s="27"/>
      <c r="B16155"/>
      <c r="C16155" s="27"/>
      <c r="D16155" s="27"/>
    </row>
    <row r="16156" spans="1:4" ht="15" x14ac:dyDescent="0.25">
      <c r="A16156" s="27"/>
      <c r="B16156"/>
      <c r="C16156" s="27"/>
      <c r="D16156" s="27"/>
    </row>
    <row r="16157" spans="1:4" ht="15" x14ac:dyDescent="0.25">
      <c r="A16157" s="27"/>
      <c r="B16157"/>
      <c r="C16157" s="27"/>
      <c r="D16157" s="27"/>
    </row>
    <row r="16158" spans="1:4" ht="15" x14ac:dyDescent="0.25">
      <c r="A16158" s="27"/>
      <c r="B16158"/>
      <c r="C16158" s="27"/>
      <c r="D16158" s="27"/>
    </row>
    <row r="16159" spans="1:4" ht="15" x14ac:dyDescent="0.25">
      <c r="A16159" s="27"/>
      <c r="B16159"/>
      <c r="C16159" s="27"/>
      <c r="D16159" s="272"/>
    </row>
    <row r="16160" spans="1:4" ht="15" x14ac:dyDescent="0.25">
      <c r="A16160" s="27"/>
      <c r="B16160"/>
      <c r="C16160" s="27"/>
      <c r="D16160" s="272"/>
    </row>
    <row r="16161" spans="1:4" ht="15" x14ac:dyDescent="0.25">
      <c r="A16161" s="27"/>
      <c r="B16161"/>
      <c r="C16161" s="27"/>
      <c r="D16161" s="272"/>
    </row>
    <row r="16162" spans="1:4" ht="15" x14ac:dyDescent="0.25">
      <c r="A16162" s="27"/>
      <c r="B16162"/>
      <c r="C16162" s="27"/>
      <c r="D16162" s="272"/>
    </row>
    <row r="16163" spans="1:4" ht="15" x14ac:dyDescent="0.25">
      <c r="A16163" s="27"/>
      <c r="B16163"/>
      <c r="C16163" s="27"/>
      <c r="D16163" s="272"/>
    </row>
    <row r="16164" spans="1:4" ht="15" x14ac:dyDescent="0.25">
      <c r="A16164" s="27"/>
      <c r="B16164"/>
      <c r="C16164" s="27"/>
      <c r="D16164" s="272"/>
    </row>
    <row r="16165" spans="1:4" ht="15" x14ac:dyDescent="0.25">
      <c r="A16165" s="27"/>
      <c r="B16165"/>
      <c r="C16165" s="27"/>
      <c r="D16165" s="272"/>
    </row>
    <row r="16166" spans="1:4" ht="15" x14ac:dyDescent="0.25">
      <c r="A16166" s="27"/>
      <c r="B16166"/>
      <c r="C16166" s="27"/>
      <c r="D16166" s="272"/>
    </row>
    <row r="16167" spans="1:4" ht="15" x14ac:dyDescent="0.25">
      <c r="A16167" s="27"/>
      <c r="B16167"/>
      <c r="C16167" s="27"/>
      <c r="D16167" s="272"/>
    </row>
    <row r="16168" spans="1:4" ht="15" x14ac:dyDescent="0.25">
      <c r="A16168" s="27"/>
      <c r="B16168"/>
      <c r="C16168" s="27"/>
      <c r="D16168" s="272"/>
    </row>
    <row r="16169" spans="1:4" ht="15" x14ac:dyDescent="0.25">
      <c r="A16169" s="27"/>
      <c r="B16169"/>
      <c r="C16169" s="27"/>
      <c r="D16169" s="27"/>
    </row>
    <row r="16170" spans="1:4" ht="15" x14ac:dyDescent="0.25">
      <c r="A16170" s="27"/>
      <c r="B16170"/>
      <c r="C16170" s="27"/>
      <c r="D16170" s="27"/>
    </row>
    <row r="16171" spans="1:4" ht="15" x14ac:dyDescent="0.25">
      <c r="A16171" s="27"/>
      <c r="B16171"/>
      <c r="C16171" s="27"/>
      <c r="D16171" s="272"/>
    </row>
    <row r="16172" spans="1:4" ht="15" x14ac:dyDescent="0.25">
      <c r="A16172" s="27"/>
      <c r="B16172"/>
      <c r="C16172" s="27"/>
      <c r="D16172" s="27"/>
    </row>
    <row r="16173" spans="1:4" ht="15" x14ac:dyDescent="0.25">
      <c r="A16173" s="27"/>
      <c r="B16173"/>
      <c r="C16173" s="27"/>
      <c r="D16173" s="27"/>
    </row>
    <row r="16174" spans="1:4" ht="15" x14ac:dyDescent="0.25">
      <c r="A16174" s="27"/>
      <c r="B16174"/>
      <c r="C16174" s="27"/>
      <c r="D16174" s="272"/>
    </row>
    <row r="16175" spans="1:4" ht="15" x14ac:dyDescent="0.25">
      <c r="A16175" s="27"/>
      <c r="B16175"/>
      <c r="C16175" s="27"/>
      <c r="D16175" s="272"/>
    </row>
    <row r="16176" spans="1:4" ht="15" x14ac:dyDescent="0.25">
      <c r="A16176" s="27"/>
      <c r="B16176"/>
      <c r="C16176" s="27"/>
      <c r="D16176" s="27"/>
    </row>
    <row r="16177" spans="1:4" ht="15" x14ac:dyDescent="0.25">
      <c r="A16177" s="27"/>
      <c r="B16177"/>
      <c r="C16177" s="27"/>
      <c r="D16177" s="27"/>
    </row>
    <row r="16178" spans="1:4" ht="15" x14ac:dyDescent="0.25">
      <c r="A16178" s="27"/>
      <c r="B16178"/>
      <c r="C16178" s="27"/>
      <c r="D16178" s="27"/>
    </row>
    <row r="16179" spans="1:4" ht="15" x14ac:dyDescent="0.25">
      <c r="A16179" s="27"/>
      <c r="B16179"/>
      <c r="C16179" s="27"/>
      <c r="D16179" s="27"/>
    </row>
    <row r="16180" spans="1:4" ht="15" x14ac:dyDescent="0.25">
      <c r="A16180" s="27"/>
      <c r="B16180"/>
      <c r="C16180" s="27"/>
      <c r="D16180" s="27"/>
    </row>
    <row r="16181" spans="1:4" ht="15" x14ac:dyDescent="0.25">
      <c r="A16181" s="27"/>
      <c r="B16181"/>
      <c r="C16181" s="27"/>
      <c r="D16181" s="27"/>
    </row>
    <row r="16182" spans="1:4" ht="15" x14ac:dyDescent="0.25">
      <c r="A16182" s="27"/>
      <c r="B16182"/>
      <c r="C16182" s="27"/>
      <c r="D16182" s="27"/>
    </row>
    <row r="16183" spans="1:4" ht="15" x14ac:dyDescent="0.25">
      <c r="A16183" s="27"/>
      <c r="B16183"/>
      <c r="C16183" s="27"/>
      <c r="D16183" s="27"/>
    </row>
    <row r="16184" spans="1:4" ht="15" x14ac:dyDescent="0.25">
      <c r="A16184" s="27"/>
      <c r="B16184"/>
      <c r="C16184" s="27"/>
      <c r="D16184" s="27"/>
    </row>
    <row r="16185" spans="1:4" ht="15" x14ac:dyDescent="0.25">
      <c r="A16185" s="27"/>
      <c r="B16185"/>
      <c r="C16185" s="27"/>
      <c r="D16185" s="27"/>
    </row>
    <row r="16186" spans="1:4" ht="15" x14ac:dyDescent="0.25">
      <c r="A16186" s="27"/>
      <c r="B16186"/>
      <c r="C16186" s="27"/>
      <c r="D16186" s="27"/>
    </row>
    <row r="16187" spans="1:4" ht="15" x14ac:dyDescent="0.25">
      <c r="A16187" s="27"/>
      <c r="B16187"/>
      <c r="C16187" s="27"/>
      <c r="D16187" s="27"/>
    </row>
    <row r="16188" spans="1:4" ht="15" x14ac:dyDescent="0.25">
      <c r="A16188" s="27"/>
      <c r="B16188"/>
      <c r="C16188" s="27"/>
      <c r="D16188" s="27"/>
    </row>
    <row r="16189" spans="1:4" ht="15" x14ac:dyDescent="0.25">
      <c r="A16189" s="27"/>
      <c r="B16189"/>
      <c r="C16189" s="27"/>
      <c r="D16189" s="27"/>
    </row>
    <row r="16190" spans="1:4" ht="15" x14ac:dyDescent="0.25">
      <c r="A16190" s="27"/>
      <c r="B16190"/>
      <c r="C16190" s="27"/>
      <c r="D16190" s="27"/>
    </row>
    <row r="16191" spans="1:4" ht="15" x14ac:dyDescent="0.25">
      <c r="A16191" s="27"/>
      <c r="B16191"/>
      <c r="C16191" s="27"/>
      <c r="D16191" s="27"/>
    </row>
    <row r="16192" spans="1:4" ht="15" x14ac:dyDescent="0.25">
      <c r="A16192" s="27"/>
      <c r="B16192"/>
      <c r="C16192" s="27"/>
      <c r="D16192" s="27"/>
    </row>
    <row r="16193" spans="1:4" ht="15" x14ac:dyDescent="0.25">
      <c r="A16193" s="27"/>
      <c r="B16193"/>
      <c r="C16193" s="27"/>
      <c r="D16193" s="27"/>
    </row>
    <row r="16194" spans="1:4" ht="15" x14ac:dyDescent="0.25">
      <c r="A16194" s="27"/>
      <c r="B16194"/>
      <c r="C16194" s="27"/>
      <c r="D16194" s="27"/>
    </row>
    <row r="16195" spans="1:4" ht="15" x14ac:dyDescent="0.25">
      <c r="A16195" s="27"/>
      <c r="B16195"/>
      <c r="C16195" s="27"/>
      <c r="D16195" s="27"/>
    </row>
    <row r="16196" spans="1:4" ht="15" x14ac:dyDescent="0.25">
      <c r="A16196" s="27"/>
      <c r="B16196"/>
      <c r="C16196" s="27"/>
      <c r="D16196" s="27"/>
    </row>
    <row r="16197" spans="1:4" ht="15" x14ac:dyDescent="0.25">
      <c r="A16197" s="27"/>
      <c r="B16197"/>
      <c r="C16197" s="27"/>
      <c r="D16197" s="27"/>
    </row>
    <row r="16198" spans="1:4" ht="15" x14ac:dyDescent="0.25">
      <c r="A16198" s="27"/>
      <c r="B16198"/>
      <c r="C16198" s="27"/>
      <c r="D16198" s="27"/>
    </row>
    <row r="16199" spans="1:4" ht="15" x14ac:dyDescent="0.25">
      <c r="A16199" s="27"/>
      <c r="B16199"/>
      <c r="C16199" s="27"/>
      <c r="D16199" s="27"/>
    </row>
    <row r="16200" spans="1:4" ht="15" x14ac:dyDescent="0.25">
      <c r="A16200" s="27"/>
      <c r="B16200"/>
      <c r="C16200" s="27"/>
      <c r="D16200" s="27"/>
    </row>
    <row r="16201" spans="1:4" ht="15" x14ac:dyDescent="0.25">
      <c r="A16201" s="27"/>
      <c r="B16201"/>
      <c r="C16201" s="27"/>
      <c r="D16201" s="27"/>
    </row>
    <row r="16202" spans="1:4" ht="15" x14ac:dyDescent="0.25">
      <c r="A16202" s="27"/>
      <c r="B16202"/>
      <c r="C16202" s="27"/>
      <c r="D16202" s="27"/>
    </row>
    <row r="16203" spans="1:4" ht="15" x14ac:dyDescent="0.25">
      <c r="A16203" s="27"/>
      <c r="B16203"/>
      <c r="C16203" s="27"/>
      <c r="D16203" s="27"/>
    </row>
    <row r="16204" spans="1:4" ht="15" x14ac:dyDescent="0.25">
      <c r="A16204" s="27"/>
      <c r="B16204"/>
      <c r="C16204" s="27"/>
      <c r="D16204" s="27"/>
    </row>
    <row r="16205" spans="1:4" ht="15" x14ac:dyDescent="0.25">
      <c r="A16205" s="27"/>
      <c r="B16205"/>
      <c r="C16205" s="27"/>
      <c r="D16205" s="27"/>
    </row>
    <row r="16206" spans="1:4" ht="15" x14ac:dyDescent="0.25">
      <c r="A16206" s="27"/>
      <c r="B16206"/>
      <c r="C16206" s="27"/>
      <c r="D16206" s="27"/>
    </row>
    <row r="16207" spans="1:4" ht="15" x14ac:dyDescent="0.25">
      <c r="A16207" s="27"/>
      <c r="B16207"/>
      <c r="C16207" s="27"/>
      <c r="D16207" s="27"/>
    </row>
    <row r="16208" spans="1:4" ht="15" x14ac:dyDescent="0.25">
      <c r="A16208" s="27"/>
      <c r="B16208"/>
      <c r="C16208" s="27"/>
      <c r="D16208" s="27"/>
    </row>
    <row r="16209" spans="1:4" ht="15" x14ac:dyDescent="0.25">
      <c r="A16209" s="27"/>
      <c r="B16209"/>
      <c r="C16209" s="27"/>
      <c r="D16209" s="27"/>
    </row>
    <row r="16210" spans="1:4" ht="15" x14ac:dyDescent="0.25">
      <c r="A16210" s="27"/>
      <c r="B16210"/>
      <c r="C16210" s="27"/>
      <c r="D16210" s="27"/>
    </row>
    <row r="16211" spans="1:4" ht="15" x14ac:dyDescent="0.25">
      <c r="A16211" s="27"/>
      <c r="B16211"/>
      <c r="C16211" s="27"/>
      <c r="D16211" s="27"/>
    </row>
    <row r="16212" spans="1:4" ht="15" x14ac:dyDescent="0.25">
      <c r="A16212" s="27"/>
      <c r="B16212"/>
      <c r="C16212" s="27"/>
      <c r="D16212" s="27"/>
    </row>
    <row r="16213" spans="1:4" ht="15" x14ac:dyDescent="0.25">
      <c r="A16213" s="27"/>
      <c r="B16213"/>
      <c r="C16213" s="27"/>
      <c r="D16213" s="27"/>
    </row>
    <row r="16214" spans="1:4" ht="15" x14ac:dyDescent="0.25">
      <c r="A16214" s="27"/>
      <c r="B16214"/>
      <c r="C16214" s="27"/>
      <c r="D16214" s="27"/>
    </row>
    <row r="16215" spans="1:4" ht="15" x14ac:dyDescent="0.25">
      <c r="A16215" s="27"/>
      <c r="B16215"/>
      <c r="C16215" s="27"/>
      <c r="D16215" s="272"/>
    </row>
    <row r="16216" spans="1:4" ht="15" x14ac:dyDescent="0.25">
      <c r="A16216" s="27"/>
      <c r="B16216"/>
      <c r="C16216" s="27"/>
      <c r="D16216" s="272"/>
    </row>
    <row r="16217" spans="1:4" ht="15" x14ac:dyDescent="0.25">
      <c r="A16217" s="27"/>
      <c r="B16217"/>
      <c r="C16217" s="27"/>
      <c r="D16217" s="272"/>
    </row>
    <row r="16218" spans="1:4" ht="15" x14ac:dyDescent="0.25">
      <c r="A16218" s="27"/>
      <c r="B16218"/>
      <c r="C16218" s="27"/>
      <c r="D16218" s="27"/>
    </row>
    <row r="16219" spans="1:4" ht="15" x14ac:dyDescent="0.25">
      <c r="A16219" s="27"/>
      <c r="B16219"/>
      <c r="C16219" s="27"/>
      <c r="D16219" s="27"/>
    </row>
    <row r="16220" spans="1:4" ht="15" x14ac:dyDescent="0.25">
      <c r="A16220" s="27"/>
      <c r="B16220"/>
      <c r="C16220" s="27"/>
      <c r="D16220" s="27"/>
    </row>
    <row r="16221" spans="1:4" ht="15" x14ac:dyDescent="0.25">
      <c r="A16221" s="27"/>
      <c r="B16221"/>
      <c r="C16221" s="27"/>
      <c r="D16221" s="27"/>
    </row>
    <row r="16222" spans="1:4" ht="15" x14ac:dyDescent="0.25">
      <c r="A16222" s="27"/>
      <c r="B16222"/>
      <c r="C16222" s="27"/>
      <c r="D16222" s="27"/>
    </row>
    <row r="16223" spans="1:4" ht="15" x14ac:dyDescent="0.25">
      <c r="A16223" s="27"/>
      <c r="B16223"/>
      <c r="C16223" s="27"/>
      <c r="D16223" s="272"/>
    </row>
    <row r="16224" spans="1:4" ht="15" x14ac:dyDescent="0.25">
      <c r="A16224" s="27"/>
      <c r="B16224"/>
      <c r="C16224" s="27"/>
      <c r="D16224" s="272"/>
    </row>
    <row r="16225" spans="1:4" ht="15" x14ac:dyDescent="0.25">
      <c r="A16225" s="27"/>
      <c r="B16225"/>
      <c r="C16225" s="27"/>
      <c r="D16225" s="27"/>
    </row>
    <row r="16226" spans="1:4" ht="15" x14ac:dyDescent="0.25">
      <c r="A16226" s="27"/>
      <c r="B16226"/>
      <c r="C16226" s="27"/>
      <c r="D16226" s="272"/>
    </row>
    <row r="16227" spans="1:4" ht="15" x14ac:dyDescent="0.25">
      <c r="A16227" s="27"/>
      <c r="B16227"/>
      <c r="C16227" s="27"/>
      <c r="D16227" s="27"/>
    </row>
    <row r="16228" spans="1:4" ht="15" x14ac:dyDescent="0.25">
      <c r="A16228" s="27"/>
      <c r="B16228"/>
      <c r="C16228" s="27"/>
      <c r="D16228" s="272"/>
    </row>
    <row r="16229" spans="1:4" ht="15" x14ac:dyDescent="0.25">
      <c r="A16229" s="27"/>
      <c r="B16229"/>
      <c r="C16229" s="27"/>
      <c r="D16229" s="27"/>
    </row>
    <row r="16230" spans="1:4" ht="15" x14ac:dyDescent="0.25">
      <c r="A16230" s="27"/>
      <c r="B16230"/>
      <c r="C16230" s="27"/>
      <c r="D16230" s="27"/>
    </row>
    <row r="16231" spans="1:4" ht="15" x14ac:dyDescent="0.25">
      <c r="A16231" s="27"/>
      <c r="B16231"/>
      <c r="C16231" s="27"/>
      <c r="D16231" s="27"/>
    </row>
    <row r="16232" spans="1:4" ht="15" x14ac:dyDescent="0.25">
      <c r="A16232" s="27"/>
      <c r="B16232"/>
      <c r="C16232" s="27"/>
      <c r="D16232" s="27"/>
    </row>
    <row r="16233" spans="1:4" ht="15" x14ac:dyDescent="0.25">
      <c r="A16233" s="27"/>
      <c r="B16233"/>
      <c r="C16233" s="27"/>
      <c r="D16233" s="27"/>
    </row>
    <row r="16234" spans="1:4" ht="15" x14ac:dyDescent="0.25">
      <c r="A16234" s="27"/>
      <c r="B16234"/>
      <c r="C16234" s="27"/>
      <c r="D16234" s="27"/>
    </row>
    <row r="16235" spans="1:4" ht="15" x14ac:dyDescent="0.25">
      <c r="A16235" s="27"/>
      <c r="B16235"/>
      <c r="C16235" s="27"/>
      <c r="D16235" s="27"/>
    </row>
    <row r="16236" spans="1:4" ht="15" x14ac:dyDescent="0.25">
      <c r="A16236" s="27"/>
      <c r="B16236"/>
      <c r="C16236" s="27"/>
      <c r="D16236" s="27"/>
    </row>
    <row r="16237" spans="1:4" ht="15" x14ac:dyDescent="0.25">
      <c r="A16237" s="27"/>
      <c r="B16237"/>
      <c r="C16237" s="27"/>
      <c r="D16237" s="27"/>
    </row>
    <row r="16238" spans="1:4" ht="15" x14ac:dyDescent="0.25">
      <c r="A16238" s="27"/>
      <c r="B16238"/>
      <c r="C16238" s="27"/>
      <c r="D16238" s="27"/>
    </row>
    <row r="16239" spans="1:4" ht="15" x14ac:dyDescent="0.25">
      <c r="A16239" s="27"/>
      <c r="B16239"/>
      <c r="C16239" s="27"/>
      <c r="D16239" s="27"/>
    </row>
    <row r="16240" spans="1:4" ht="15" x14ac:dyDescent="0.25">
      <c r="A16240" s="27"/>
      <c r="B16240"/>
      <c r="C16240" s="27"/>
      <c r="D16240" s="27"/>
    </row>
    <row r="16241" spans="1:4" ht="15" x14ac:dyDescent="0.25">
      <c r="A16241" s="27"/>
      <c r="B16241"/>
      <c r="C16241" s="27"/>
      <c r="D16241" s="272"/>
    </row>
    <row r="16242" spans="1:4" ht="15" x14ac:dyDescent="0.25">
      <c r="A16242" s="27"/>
      <c r="B16242"/>
      <c r="C16242" s="27"/>
      <c r="D16242" s="272"/>
    </row>
    <row r="16243" spans="1:4" ht="15" x14ac:dyDescent="0.25">
      <c r="A16243" s="27"/>
      <c r="B16243"/>
      <c r="C16243" s="27"/>
      <c r="D16243" s="272"/>
    </row>
    <row r="16244" spans="1:4" ht="15" x14ac:dyDescent="0.25">
      <c r="A16244" s="27"/>
      <c r="B16244"/>
      <c r="C16244" s="27"/>
      <c r="D16244" s="27"/>
    </row>
    <row r="16245" spans="1:4" ht="15" x14ac:dyDescent="0.25">
      <c r="A16245" s="27"/>
      <c r="B16245"/>
      <c r="C16245" s="27"/>
      <c r="D16245" s="27"/>
    </row>
    <row r="16246" spans="1:4" ht="15" x14ac:dyDescent="0.25">
      <c r="A16246" s="27"/>
      <c r="B16246"/>
      <c r="C16246" s="27"/>
      <c r="D16246" s="272"/>
    </row>
    <row r="16247" spans="1:4" ht="15" x14ac:dyDescent="0.25">
      <c r="A16247" s="27"/>
      <c r="B16247"/>
      <c r="C16247" s="27"/>
      <c r="D16247" s="272"/>
    </row>
    <row r="16248" spans="1:4" ht="15" x14ac:dyDescent="0.25">
      <c r="A16248" s="27"/>
      <c r="B16248"/>
      <c r="C16248" s="27"/>
      <c r="D16248" s="27"/>
    </row>
    <row r="16249" spans="1:4" ht="15" x14ac:dyDescent="0.25">
      <c r="A16249" s="27"/>
      <c r="B16249"/>
      <c r="C16249" s="27"/>
      <c r="D16249" s="27"/>
    </row>
    <row r="16250" spans="1:4" ht="15" x14ac:dyDescent="0.25">
      <c r="A16250" s="27"/>
      <c r="B16250"/>
      <c r="C16250" s="27"/>
      <c r="D16250" s="27"/>
    </row>
    <row r="16251" spans="1:4" ht="15" x14ac:dyDescent="0.25">
      <c r="A16251" s="27"/>
      <c r="B16251"/>
      <c r="C16251" s="27"/>
      <c r="D16251" s="27"/>
    </row>
    <row r="16252" spans="1:4" ht="15" x14ac:dyDescent="0.25">
      <c r="A16252" s="27"/>
      <c r="B16252"/>
      <c r="C16252" s="27"/>
      <c r="D16252" s="272"/>
    </row>
    <row r="16253" spans="1:4" ht="15" x14ac:dyDescent="0.25">
      <c r="A16253" s="27"/>
      <c r="B16253"/>
      <c r="C16253" s="27"/>
      <c r="D16253" s="27"/>
    </row>
    <row r="16254" spans="1:4" ht="15" x14ac:dyDescent="0.25">
      <c r="A16254" s="27"/>
      <c r="B16254"/>
      <c r="C16254" s="27"/>
      <c r="D16254" s="272"/>
    </row>
    <row r="16255" spans="1:4" ht="15" x14ac:dyDescent="0.25">
      <c r="A16255" s="27"/>
      <c r="B16255"/>
      <c r="C16255" s="27"/>
      <c r="D16255" s="27"/>
    </row>
    <row r="16256" spans="1:4" ht="15" x14ac:dyDescent="0.25">
      <c r="A16256" s="27"/>
      <c r="B16256"/>
      <c r="C16256" s="27"/>
      <c r="D16256" s="27"/>
    </row>
    <row r="16257" spans="1:4" ht="15" x14ac:dyDescent="0.25">
      <c r="A16257" s="27"/>
      <c r="B16257"/>
      <c r="C16257" s="27"/>
      <c r="D16257" s="27"/>
    </row>
    <row r="16258" spans="1:4" ht="15" x14ac:dyDescent="0.25">
      <c r="A16258" s="27"/>
      <c r="B16258"/>
      <c r="C16258" s="27"/>
      <c r="D16258" s="27"/>
    </row>
    <row r="16259" spans="1:4" ht="15" x14ac:dyDescent="0.25">
      <c r="A16259" s="27"/>
      <c r="B16259"/>
      <c r="C16259" s="27"/>
      <c r="D16259" s="27"/>
    </row>
    <row r="16260" spans="1:4" ht="15" x14ac:dyDescent="0.25">
      <c r="A16260" s="27"/>
      <c r="B16260"/>
      <c r="C16260" s="27"/>
      <c r="D16260" s="27"/>
    </row>
    <row r="16261" spans="1:4" ht="15" x14ac:dyDescent="0.25">
      <c r="A16261" s="27"/>
      <c r="B16261"/>
      <c r="C16261" s="27"/>
      <c r="D16261" s="27"/>
    </row>
    <row r="16262" spans="1:4" ht="15" x14ac:dyDescent="0.25">
      <c r="A16262" s="27"/>
      <c r="B16262"/>
      <c r="C16262" s="27"/>
      <c r="D16262" s="27"/>
    </row>
    <row r="16263" spans="1:4" ht="15" x14ac:dyDescent="0.25">
      <c r="A16263" s="27"/>
      <c r="B16263"/>
      <c r="C16263" s="27"/>
      <c r="D16263" s="27"/>
    </row>
    <row r="16264" spans="1:4" ht="15" x14ac:dyDescent="0.25">
      <c r="A16264" s="27"/>
      <c r="B16264"/>
      <c r="C16264" s="27"/>
      <c r="D16264" s="27"/>
    </row>
    <row r="16265" spans="1:4" ht="15" x14ac:dyDescent="0.25">
      <c r="A16265" s="27"/>
      <c r="B16265"/>
      <c r="C16265" s="27"/>
      <c r="D16265" s="27"/>
    </row>
    <row r="16266" spans="1:4" ht="15" x14ac:dyDescent="0.25">
      <c r="A16266" s="27"/>
      <c r="B16266"/>
      <c r="C16266" s="27"/>
      <c r="D16266" s="27"/>
    </row>
    <row r="16267" spans="1:4" ht="15" x14ac:dyDescent="0.25">
      <c r="A16267" s="27"/>
      <c r="B16267"/>
      <c r="C16267" s="27"/>
      <c r="D16267" s="27"/>
    </row>
    <row r="16268" spans="1:4" ht="15" x14ac:dyDescent="0.25">
      <c r="A16268" s="27"/>
      <c r="B16268"/>
      <c r="C16268" s="27"/>
      <c r="D16268" s="27"/>
    </row>
    <row r="16269" spans="1:4" ht="15" x14ac:dyDescent="0.25">
      <c r="A16269" s="27"/>
      <c r="B16269"/>
      <c r="C16269" s="27"/>
      <c r="D16269" s="27"/>
    </row>
    <row r="16270" spans="1:4" ht="15" x14ac:dyDescent="0.25">
      <c r="A16270" s="27"/>
      <c r="B16270"/>
      <c r="C16270" s="27"/>
      <c r="D16270" s="27"/>
    </row>
    <row r="16271" spans="1:4" ht="15" x14ac:dyDescent="0.25">
      <c r="A16271" s="27"/>
      <c r="B16271"/>
      <c r="C16271" s="27"/>
      <c r="D16271" s="27"/>
    </row>
    <row r="16272" spans="1:4" ht="15" x14ac:dyDescent="0.25">
      <c r="A16272" s="27"/>
      <c r="B16272"/>
      <c r="C16272" s="27"/>
      <c r="D16272" s="27"/>
    </row>
    <row r="16273" spans="1:4" ht="15" x14ac:dyDescent="0.25">
      <c r="A16273" s="27"/>
      <c r="B16273"/>
      <c r="C16273" s="27"/>
      <c r="D16273" s="27"/>
    </row>
    <row r="16274" spans="1:4" ht="15" x14ac:dyDescent="0.25">
      <c r="A16274" s="27"/>
      <c r="B16274"/>
      <c r="C16274" s="27"/>
      <c r="D16274" s="27"/>
    </row>
    <row r="16275" spans="1:4" ht="15" x14ac:dyDescent="0.25">
      <c r="A16275" s="27"/>
      <c r="B16275"/>
      <c r="C16275" s="27"/>
      <c r="D16275" s="27"/>
    </row>
    <row r="16276" spans="1:4" ht="15" x14ac:dyDescent="0.25">
      <c r="A16276" s="27"/>
      <c r="B16276"/>
      <c r="C16276" s="27"/>
      <c r="D16276" s="27"/>
    </row>
    <row r="16277" spans="1:4" ht="15" x14ac:dyDescent="0.25">
      <c r="A16277" s="27"/>
      <c r="B16277"/>
      <c r="C16277" s="27"/>
      <c r="D16277" s="27"/>
    </row>
    <row r="16278" spans="1:4" ht="15" x14ac:dyDescent="0.25">
      <c r="A16278" s="27"/>
      <c r="B16278"/>
      <c r="C16278" s="27"/>
      <c r="D16278" s="27"/>
    </row>
    <row r="16279" spans="1:4" ht="15" x14ac:dyDescent="0.25">
      <c r="A16279" s="27"/>
      <c r="B16279"/>
      <c r="C16279" s="27"/>
      <c r="D16279" s="27"/>
    </row>
    <row r="16280" spans="1:4" ht="15" x14ac:dyDescent="0.25">
      <c r="A16280" s="27"/>
      <c r="B16280"/>
      <c r="C16280" s="27"/>
      <c r="D16280" s="27"/>
    </row>
    <row r="16281" spans="1:4" ht="15" x14ac:dyDescent="0.25">
      <c r="A16281" s="27"/>
      <c r="B16281"/>
      <c r="C16281" s="27"/>
      <c r="D16281" s="27"/>
    </row>
    <row r="16282" spans="1:4" ht="15" x14ac:dyDescent="0.25">
      <c r="A16282" s="27"/>
      <c r="B16282"/>
      <c r="C16282" s="27"/>
      <c r="D16282" s="27"/>
    </row>
    <row r="16283" spans="1:4" ht="15" x14ac:dyDescent="0.25">
      <c r="A16283" s="27"/>
      <c r="B16283"/>
      <c r="C16283" s="27"/>
      <c r="D16283" s="27"/>
    </row>
    <row r="16284" spans="1:4" ht="15" x14ac:dyDescent="0.25">
      <c r="A16284" s="27"/>
      <c r="B16284"/>
      <c r="C16284" s="27"/>
      <c r="D16284" s="27"/>
    </row>
    <row r="16285" spans="1:4" ht="15" x14ac:dyDescent="0.25">
      <c r="A16285" s="27"/>
      <c r="B16285"/>
      <c r="C16285" s="27"/>
      <c r="D16285" s="27"/>
    </row>
    <row r="16286" spans="1:4" ht="15" x14ac:dyDescent="0.25">
      <c r="A16286" s="27"/>
      <c r="B16286"/>
      <c r="C16286" s="27"/>
      <c r="D16286" s="27"/>
    </row>
    <row r="16287" spans="1:4" ht="15" x14ac:dyDescent="0.25">
      <c r="A16287" s="27"/>
      <c r="B16287"/>
      <c r="C16287" s="27"/>
      <c r="D16287" s="27"/>
    </row>
    <row r="16288" spans="1:4" ht="15" x14ac:dyDescent="0.25">
      <c r="A16288" s="27"/>
      <c r="B16288"/>
      <c r="C16288" s="27"/>
      <c r="D16288" s="27"/>
    </row>
    <row r="16289" spans="1:4" ht="15" x14ac:dyDescent="0.25">
      <c r="A16289" s="27"/>
      <c r="B16289"/>
      <c r="C16289" s="27"/>
      <c r="D16289" s="272"/>
    </row>
    <row r="16290" spans="1:4" ht="15" x14ac:dyDescent="0.25">
      <c r="A16290" s="27"/>
      <c r="B16290"/>
      <c r="C16290" s="27"/>
      <c r="D16290" s="27"/>
    </row>
    <row r="16291" spans="1:4" ht="15" x14ac:dyDescent="0.25">
      <c r="A16291" s="27"/>
      <c r="B16291"/>
      <c r="C16291" s="27"/>
      <c r="D16291" s="27"/>
    </row>
    <row r="16292" spans="1:4" ht="15" x14ac:dyDescent="0.25">
      <c r="A16292" s="27"/>
      <c r="B16292"/>
      <c r="C16292" s="27"/>
      <c r="D16292" s="27"/>
    </row>
    <row r="16293" spans="1:4" ht="15" x14ac:dyDescent="0.25">
      <c r="A16293" s="27"/>
      <c r="B16293"/>
      <c r="C16293" s="27"/>
      <c r="D16293" s="27"/>
    </row>
    <row r="16294" spans="1:4" ht="15" x14ac:dyDescent="0.25">
      <c r="A16294" s="27"/>
      <c r="B16294"/>
      <c r="C16294" s="27"/>
      <c r="D16294" s="27"/>
    </row>
    <row r="16295" spans="1:4" ht="15" x14ac:dyDescent="0.25">
      <c r="A16295" s="27"/>
      <c r="B16295"/>
      <c r="C16295" s="27"/>
      <c r="D16295" s="27"/>
    </row>
    <row r="16296" spans="1:4" ht="15" x14ac:dyDescent="0.25">
      <c r="A16296" s="27"/>
      <c r="B16296"/>
      <c r="C16296" s="27"/>
      <c r="D16296" s="27"/>
    </row>
    <row r="16297" spans="1:4" ht="15" x14ac:dyDescent="0.25">
      <c r="A16297" s="27"/>
      <c r="B16297"/>
      <c r="C16297" s="27"/>
      <c r="D16297" s="27"/>
    </row>
    <row r="16298" spans="1:4" ht="15" x14ac:dyDescent="0.25">
      <c r="A16298" s="27"/>
      <c r="B16298"/>
      <c r="C16298" s="27"/>
      <c r="D16298" s="27"/>
    </row>
    <row r="16299" spans="1:4" ht="15" x14ac:dyDescent="0.25">
      <c r="A16299" s="27"/>
      <c r="B16299"/>
      <c r="C16299" s="27"/>
      <c r="D16299" s="27"/>
    </row>
    <row r="16300" spans="1:4" ht="15" x14ac:dyDescent="0.25">
      <c r="A16300" s="27"/>
      <c r="B16300"/>
      <c r="C16300" s="27"/>
      <c r="D16300" s="27"/>
    </row>
    <row r="16301" spans="1:4" ht="15" x14ac:dyDescent="0.25">
      <c r="A16301" s="27"/>
      <c r="B16301"/>
      <c r="C16301" s="27"/>
      <c r="D16301" s="27"/>
    </row>
    <row r="16302" spans="1:4" ht="15" x14ac:dyDescent="0.25">
      <c r="A16302" s="27"/>
      <c r="B16302"/>
      <c r="C16302" s="27"/>
      <c r="D16302" s="27"/>
    </row>
    <row r="16303" spans="1:4" ht="15" x14ac:dyDescent="0.25">
      <c r="A16303" s="27"/>
      <c r="B16303"/>
      <c r="C16303" s="27"/>
      <c r="D16303" s="27"/>
    </row>
    <row r="16304" spans="1:4" ht="15" x14ac:dyDescent="0.25">
      <c r="A16304" s="27"/>
      <c r="B16304"/>
      <c r="C16304" s="27"/>
      <c r="D16304" s="272"/>
    </row>
    <row r="16305" spans="1:4" ht="15" x14ac:dyDescent="0.25">
      <c r="A16305" s="27"/>
      <c r="B16305"/>
      <c r="C16305" s="27"/>
      <c r="D16305" s="27"/>
    </row>
    <row r="16306" spans="1:4" ht="15" x14ac:dyDescent="0.25">
      <c r="A16306" s="27"/>
      <c r="B16306"/>
      <c r="C16306" s="27"/>
      <c r="D16306" s="272"/>
    </row>
    <row r="16307" spans="1:4" ht="15" x14ac:dyDescent="0.25">
      <c r="A16307" s="27"/>
      <c r="B16307"/>
      <c r="C16307" s="27"/>
      <c r="D16307" s="27"/>
    </row>
    <row r="16308" spans="1:4" ht="15" x14ac:dyDescent="0.25">
      <c r="A16308" s="27"/>
      <c r="B16308"/>
      <c r="C16308" s="27"/>
      <c r="D16308" s="27"/>
    </row>
    <row r="16309" spans="1:4" ht="15" x14ac:dyDescent="0.25">
      <c r="A16309" s="27"/>
      <c r="B16309"/>
      <c r="C16309" s="27"/>
      <c r="D16309" s="272"/>
    </row>
    <row r="16310" spans="1:4" ht="15" x14ac:dyDescent="0.25">
      <c r="A16310" s="27"/>
      <c r="B16310"/>
      <c r="C16310" s="27"/>
      <c r="D16310" s="27"/>
    </row>
    <row r="16311" spans="1:4" ht="15" x14ac:dyDescent="0.25">
      <c r="A16311" s="27"/>
      <c r="B16311"/>
      <c r="C16311" s="27"/>
      <c r="D16311" s="27"/>
    </row>
    <row r="16312" spans="1:4" ht="15" x14ac:dyDescent="0.25">
      <c r="A16312" s="27"/>
      <c r="B16312"/>
      <c r="C16312" s="27"/>
      <c r="D16312" s="27"/>
    </row>
    <row r="16313" spans="1:4" ht="15" x14ac:dyDescent="0.25">
      <c r="A16313" s="27"/>
      <c r="B16313"/>
      <c r="C16313" s="27"/>
      <c r="D16313" s="27"/>
    </row>
    <row r="16314" spans="1:4" ht="15" x14ac:dyDescent="0.25">
      <c r="A16314" s="27"/>
      <c r="B16314"/>
      <c r="C16314" s="27"/>
      <c r="D16314" s="27"/>
    </row>
    <row r="16315" spans="1:4" ht="15" x14ac:dyDescent="0.25">
      <c r="A16315" s="27"/>
      <c r="B16315"/>
      <c r="C16315" s="27"/>
      <c r="D16315" s="27"/>
    </row>
    <row r="16316" spans="1:4" ht="15" x14ac:dyDescent="0.25">
      <c r="A16316" s="27"/>
      <c r="B16316"/>
      <c r="C16316" s="27"/>
      <c r="D16316" s="272"/>
    </row>
    <row r="16317" spans="1:4" ht="15" x14ac:dyDescent="0.25">
      <c r="A16317" s="27"/>
      <c r="B16317"/>
      <c r="C16317" s="27"/>
      <c r="D16317" s="27"/>
    </row>
    <row r="16318" spans="1:4" ht="15" x14ac:dyDescent="0.25">
      <c r="A16318" s="27"/>
      <c r="B16318"/>
      <c r="C16318" s="27"/>
      <c r="D16318" s="27"/>
    </row>
    <row r="16319" spans="1:4" ht="15" x14ac:dyDescent="0.25">
      <c r="A16319" s="27"/>
      <c r="B16319"/>
      <c r="C16319" s="27"/>
      <c r="D16319" s="27"/>
    </row>
    <row r="16320" spans="1:4" ht="15" x14ac:dyDescent="0.25">
      <c r="A16320" s="27"/>
      <c r="B16320"/>
      <c r="C16320" s="27"/>
      <c r="D16320" s="27"/>
    </row>
    <row r="16321" spans="1:4" ht="15" x14ac:dyDescent="0.25">
      <c r="A16321" s="27"/>
      <c r="B16321"/>
      <c r="C16321" s="27"/>
      <c r="D16321" s="27"/>
    </row>
    <row r="16322" spans="1:4" ht="15" x14ac:dyDescent="0.25">
      <c r="A16322" s="27"/>
      <c r="B16322"/>
      <c r="C16322" s="27"/>
      <c r="D16322" s="27"/>
    </row>
    <row r="16323" spans="1:4" ht="15" x14ac:dyDescent="0.25">
      <c r="A16323" s="27"/>
      <c r="B16323"/>
      <c r="C16323" s="27"/>
      <c r="D16323" s="27"/>
    </row>
    <row r="16324" spans="1:4" ht="15" x14ac:dyDescent="0.25">
      <c r="A16324" s="27"/>
      <c r="B16324"/>
      <c r="C16324" s="27"/>
      <c r="D16324" s="27"/>
    </row>
    <row r="16325" spans="1:4" ht="15" x14ac:dyDescent="0.25">
      <c r="A16325" s="27"/>
      <c r="B16325"/>
      <c r="C16325" s="27"/>
      <c r="D16325" s="27"/>
    </row>
    <row r="16326" spans="1:4" ht="15" x14ac:dyDescent="0.25">
      <c r="A16326" s="27"/>
      <c r="B16326"/>
      <c r="C16326" s="27"/>
      <c r="D16326" s="27"/>
    </row>
    <row r="16327" spans="1:4" ht="15" x14ac:dyDescent="0.25">
      <c r="A16327" s="27"/>
      <c r="B16327"/>
      <c r="C16327" s="27"/>
      <c r="D16327" s="27"/>
    </row>
    <row r="16328" spans="1:4" ht="15" x14ac:dyDescent="0.25">
      <c r="A16328" s="27"/>
      <c r="B16328"/>
      <c r="C16328" s="27"/>
      <c r="D16328" s="27"/>
    </row>
    <row r="16329" spans="1:4" ht="15" x14ac:dyDescent="0.25">
      <c r="A16329" s="27"/>
      <c r="B16329"/>
      <c r="C16329" s="27"/>
      <c r="D16329" s="27"/>
    </row>
    <row r="16330" spans="1:4" ht="15" x14ac:dyDescent="0.25">
      <c r="A16330" s="27"/>
      <c r="B16330"/>
      <c r="C16330" s="27"/>
      <c r="D16330" s="27"/>
    </row>
    <row r="16331" spans="1:4" ht="15" x14ac:dyDescent="0.25">
      <c r="A16331" s="27"/>
      <c r="B16331"/>
      <c r="C16331" s="27"/>
      <c r="D16331" s="27"/>
    </row>
    <row r="16332" spans="1:4" ht="15" x14ac:dyDescent="0.25">
      <c r="A16332" s="27"/>
      <c r="B16332"/>
      <c r="C16332" s="27"/>
      <c r="D16332" s="27"/>
    </row>
    <row r="16333" spans="1:4" ht="15" x14ac:dyDescent="0.25">
      <c r="A16333" s="27"/>
      <c r="B16333"/>
      <c r="C16333" s="27"/>
      <c r="D16333" s="27"/>
    </row>
    <row r="16334" spans="1:4" ht="15" x14ac:dyDescent="0.25">
      <c r="A16334" s="27"/>
      <c r="B16334"/>
      <c r="C16334" s="27"/>
      <c r="D16334" s="27"/>
    </row>
    <row r="16335" spans="1:4" ht="15" x14ac:dyDescent="0.25">
      <c r="A16335" s="27"/>
      <c r="B16335"/>
      <c r="C16335" s="27"/>
      <c r="D16335" s="27"/>
    </row>
    <row r="16336" spans="1:4" ht="15" x14ac:dyDescent="0.25">
      <c r="A16336" s="27"/>
      <c r="B16336"/>
      <c r="C16336" s="27"/>
      <c r="D16336" s="27"/>
    </row>
    <row r="16337" spans="1:4" ht="15" x14ac:dyDescent="0.25">
      <c r="A16337" s="27"/>
      <c r="B16337"/>
      <c r="C16337" s="27"/>
      <c r="D16337" s="27"/>
    </row>
    <row r="16338" spans="1:4" ht="15" x14ac:dyDescent="0.25">
      <c r="A16338" s="27"/>
      <c r="B16338"/>
      <c r="C16338" s="27"/>
      <c r="D16338" s="27"/>
    </row>
    <row r="16339" spans="1:4" ht="15" x14ac:dyDescent="0.25">
      <c r="A16339" s="27"/>
      <c r="B16339"/>
      <c r="C16339" s="27"/>
      <c r="D16339" s="27"/>
    </row>
    <row r="16340" spans="1:4" ht="15" x14ac:dyDescent="0.25">
      <c r="A16340" s="27"/>
      <c r="B16340"/>
      <c r="C16340" s="27"/>
      <c r="D16340" s="27"/>
    </row>
    <row r="16341" spans="1:4" ht="15" x14ac:dyDescent="0.25">
      <c r="A16341" s="27"/>
      <c r="B16341"/>
      <c r="C16341" s="27"/>
      <c r="D16341" s="27"/>
    </row>
    <row r="16342" spans="1:4" ht="15" x14ac:dyDescent="0.25">
      <c r="A16342" s="27"/>
      <c r="B16342"/>
      <c r="C16342" s="27"/>
      <c r="D16342" s="27"/>
    </row>
    <row r="16343" spans="1:4" ht="15" x14ac:dyDescent="0.25">
      <c r="A16343" s="27"/>
      <c r="B16343"/>
      <c r="C16343" s="27"/>
      <c r="D16343" s="27"/>
    </row>
    <row r="16344" spans="1:4" ht="15" x14ac:dyDescent="0.25">
      <c r="A16344" s="27"/>
      <c r="B16344"/>
      <c r="C16344" s="27"/>
      <c r="D16344" s="27"/>
    </row>
    <row r="16345" spans="1:4" ht="15" x14ac:dyDescent="0.25">
      <c r="A16345" s="27"/>
      <c r="B16345"/>
      <c r="C16345" s="27"/>
      <c r="D16345" s="27"/>
    </row>
    <row r="16346" spans="1:4" ht="15" x14ac:dyDescent="0.25">
      <c r="A16346" s="27"/>
      <c r="B16346"/>
      <c r="C16346" s="27"/>
      <c r="D16346" s="27"/>
    </row>
    <row r="16347" spans="1:4" ht="15" x14ac:dyDescent="0.25">
      <c r="A16347" s="27"/>
      <c r="B16347"/>
      <c r="C16347" s="27"/>
      <c r="D16347" s="27"/>
    </row>
    <row r="16348" spans="1:4" ht="15" x14ac:dyDescent="0.25">
      <c r="A16348" s="27"/>
      <c r="B16348"/>
      <c r="C16348" s="27"/>
      <c r="D16348" s="27"/>
    </row>
    <row r="16349" spans="1:4" ht="15" x14ac:dyDescent="0.25">
      <c r="A16349" s="27"/>
      <c r="B16349"/>
      <c r="C16349" s="27"/>
      <c r="D16349" s="27"/>
    </row>
    <row r="16350" spans="1:4" ht="15" x14ac:dyDescent="0.25">
      <c r="A16350" s="27"/>
      <c r="B16350"/>
      <c r="C16350" s="27"/>
      <c r="D16350" s="27"/>
    </row>
    <row r="16351" spans="1:4" ht="15" x14ac:dyDescent="0.25">
      <c r="A16351" s="27"/>
      <c r="B16351"/>
      <c r="C16351" s="27"/>
      <c r="D16351" s="27"/>
    </row>
    <row r="16352" spans="1:4" ht="15" x14ac:dyDescent="0.25">
      <c r="A16352" s="27"/>
      <c r="B16352"/>
      <c r="C16352" s="27"/>
      <c r="D16352" s="27"/>
    </row>
    <row r="16353" spans="1:4" ht="15" x14ac:dyDescent="0.25">
      <c r="A16353" s="27"/>
      <c r="B16353"/>
      <c r="C16353" s="27"/>
      <c r="D16353" s="27"/>
    </row>
    <row r="16354" spans="1:4" ht="15" x14ac:dyDescent="0.25">
      <c r="A16354" s="27"/>
      <c r="B16354"/>
      <c r="C16354" s="27"/>
      <c r="D16354" s="27"/>
    </row>
    <row r="16355" spans="1:4" ht="15" x14ac:dyDescent="0.25">
      <c r="A16355" s="27"/>
      <c r="B16355"/>
      <c r="C16355" s="27"/>
      <c r="D16355" s="272"/>
    </row>
    <row r="16356" spans="1:4" ht="15" x14ac:dyDescent="0.25">
      <c r="A16356" s="27"/>
      <c r="B16356"/>
      <c r="C16356" s="27"/>
      <c r="D16356" s="27"/>
    </row>
    <row r="16357" spans="1:4" ht="15" x14ac:dyDescent="0.25">
      <c r="A16357" s="27"/>
      <c r="B16357"/>
      <c r="C16357" s="27"/>
      <c r="D16357" s="27"/>
    </row>
    <row r="16358" spans="1:4" ht="15" x14ac:dyDescent="0.25">
      <c r="A16358" s="27"/>
      <c r="B16358"/>
      <c r="C16358" s="27"/>
      <c r="D16358" s="27"/>
    </row>
    <row r="16359" spans="1:4" ht="15" x14ac:dyDescent="0.25">
      <c r="A16359" s="27"/>
      <c r="B16359"/>
      <c r="C16359" s="27"/>
      <c r="D16359" s="27"/>
    </row>
    <row r="16360" spans="1:4" ht="15" x14ac:dyDescent="0.25">
      <c r="A16360" s="27"/>
      <c r="B16360"/>
      <c r="C16360" s="27"/>
      <c r="D16360" s="272"/>
    </row>
    <row r="16361" spans="1:4" ht="15" x14ac:dyDescent="0.25">
      <c r="A16361" s="27"/>
      <c r="B16361"/>
      <c r="C16361" s="27"/>
      <c r="D16361" s="272"/>
    </row>
    <row r="16362" spans="1:4" ht="15" x14ac:dyDescent="0.25">
      <c r="A16362" s="27"/>
      <c r="B16362"/>
      <c r="C16362" s="27"/>
      <c r="D16362" s="272"/>
    </row>
    <row r="16363" spans="1:4" ht="15" x14ac:dyDescent="0.25">
      <c r="A16363" s="27"/>
      <c r="B16363"/>
      <c r="C16363" s="27"/>
      <c r="D16363" s="272"/>
    </row>
    <row r="16364" spans="1:4" ht="15" x14ac:dyDescent="0.25">
      <c r="A16364" s="27"/>
      <c r="B16364"/>
      <c r="C16364" s="27"/>
      <c r="D16364" s="272"/>
    </row>
    <row r="16365" spans="1:4" ht="15" x14ac:dyDescent="0.25">
      <c r="A16365" s="27"/>
      <c r="B16365"/>
      <c r="C16365" s="27"/>
      <c r="D16365" s="272"/>
    </row>
    <row r="16366" spans="1:4" ht="15" x14ac:dyDescent="0.25">
      <c r="A16366" s="27"/>
      <c r="B16366"/>
      <c r="C16366" s="27"/>
      <c r="D16366" s="272"/>
    </row>
    <row r="16367" spans="1:4" ht="15" x14ac:dyDescent="0.25">
      <c r="A16367" s="27"/>
      <c r="B16367"/>
      <c r="C16367" s="27"/>
      <c r="D16367" s="272"/>
    </row>
    <row r="16368" spans="1:4" ht="15" x14ac:dyDescent="0.25">
      <c r="A16368" s="27"/>
      <c r="B16368"/>
      <c r="C16368" s="27"/>
      <c r="D16368" s="27"/>
    </row>
    <row r="16369" spans="1:4" ht="15" x14ac:dyDescent="0.25">
      <c r="A16369" s="27"/>
      <c r="B16369"/>
      <c r="C16369" s="27"/>
      <c r="D16369" s="27"/>
    </row>
    <row r="16370" spans="1:4" ht="15" x14ac:dyDescent="0.25">
      <c r="A16370" s="27"/>
      <c r="B16370"/>
      <c r="C16370" s="27"/>
      <c r="D16370" s="27"/>
    </row>
    <row r="16371" spans="1:4" ht="15" x14ac:dyDescent="0.25">
      <c r="A16371" s="27"/>
      <c r="B16371"/>
      <c r="C16371" s="27"/>
      <c r="D16371" s="27"/>
    </row>
    <row r="16372" spans="1:4" ht="15" x14ac:dyDescent="0.25">
      <c r="A16372" s="27"/>
      <c r="B16372"/>
      <c r="C16372" s="27"/>
      <c r="D16372" s="27"/>
    </row>
    <row r="16373" spans="1:4" ht="15" x14ac:dyDescent="0.25">
      <c r="A16373" s="27"/>
      <c r="B16373"/>
      <c r="C16373" s="27"/>
      <c r="D16373" s="27"/>
    </row>
    <row r="16374" spans="1:4" ht="15" x14ac:dyDescent="0.25">
      <c r="A16374" s="27"/>
      <c r="B16374"/>
      <c r="C16374" s="27"/>
      <c r="D16374" s="27"/>
    </row>
    <row r="16375" spans="1:4" ht="15" x14ac:dyDescent="0.25">
      <c r="A16375" s="27"/>
      <c r="B16375"/>
      <c r="C16375" s="27"/>
      <c r="D16375" s="272"/>
    </row>
    <row r="16376" spans="1:4" ht="15" x14ac:dyDescent="0.25">
      <c r="A16376" s="27"/>
      <c r="B16376"/>
      <c r="C16376" s="27"/>
      <c r="D16376" s="27"/>
    </row>
    <row r="16377" spans="1:4" ht="15" x14ac:dyDescent="0.25">
      <c r="A16377" s="27"/>
      <c r="B16377"/>
      <c r="C16377" s="27"/>
      <c r="D16377" s="27"/>
    </row>
    <row r="16378" spans="1:4" ht="15" x14ac:dyDescent="0.25">
      <c r="A16378" s="27"/>
      <c r="B16378"/>
      <c r="C16378" s="27"/>
      <c r="D16378" s="27"/>
    </row>
    <row r="16379" spans="1:4" ht="15" x14ac:dyDescent="0.25">
      <c r="A16379" s="27"/>
      <c r="B16379"/>
      <c r="C16379" s="27"/>
      <c r="D16379" s="27"/>
    </row>
    <row r="16380" spans="1:4" ht="15" x14ac:dyDescent="0.25">
      <c r="A16380" s="27"/>
      <c r="B16380"/>
      <c r="C16380" s="27"/>
      <c r="D16380" s="27"/>
    </row>
    <row r="16381" spans="1:4" ht="15" x14ac:dyDescent="0.25">
      <c r="A16381" s="27"/>
      <c r="B16381"/>
      <c r="C16381" s="27"/>
      <c r="D16381" s="27"/>
    </row>
    <row r="16382" spans="1:4" ht="15" x14ac:dyDescent="0.25">
      <c r="A16382" s="27"/>
      <c r="B16382"/>
      <c r="C16382" s="27"/>
      <c r="D16382" s="27"/>
    </row>
    <row r="16383" spans="1:4" ht="15" x14ac:dyDescent="0.25">
      <c r="A16383" s="27"/>
      <c r="B16383"/>
      <c r="C16383" s="27"/>
      <c r="D16383" s="27"/>
    </row>
    <row r="16384" spans="1:4" ht="15" x14ac:dyDescent="0.25">
      <c r="A16384" s="27"/>
      <c r="B16384"/>
      <c r="C16384" s="27"/>
      <c r="D16384" s="27"/>
    </row>
    <row r="16385" spans="1:4" ht="15" x14ac:dyDescent="0.25">
      <c r="A16385" s="27"/>
      <c r="B16385"/>
      <c r="C16385" s="27"/>
      <c r="D16385" s="27"/>
    </row>
    <row r="16386" spans="1:4" ht="15" x14ac:dyDescent="0.25">
      <c r="A16386" s="27"/>
      <c r="B16386"/>
      <c r="C16386" s="27"/>
      <c r="D16386" s="27"/>
    </row>
    <row r="16387" spans="1:4" ht="15" x14ac:dyDescent="0.25">
      <c r="A16387" s="27"/>
      <c r="B16387"/>
      <c r="C16387" s="27"/>
      <c r="D16387" s="27"/>
    </row>
    <row r="16388" spans="1:4" ht="15" x14ac:dyDescent="0.25">
      <c r="A16388" s="27"/>
      <c r="B16388"/>
      <c r="C16388" s="27"/>
      <c r="D16388" s="27"/>
    </row>
    <row r="16389" spans="1:4" ht="15" x14ac:dyDescent="0.25">
      <c r="A16389" s="27"/>
      <c r="B16389"/>
      <c r="C16389" s="27"/>
      <c r="D16389" s="27"/>
    </row>
    <row r="16390" spans="1:4" ht="15" x14ac:dyDescent="0.25">
      <c r="A16390" s="27"/>
      <c r="B16390"/>
      <c r="C16390" s="27"/>
      <c r="D16390" s="27"/>
    </row>
    <row r="16391" spans="1:4" ht="15" x14ac:dyDescent="0.25">
      <c r="A16391" s="27"/>
      <c r="B16391"/>
      <c r="C16391" s="27"/>
      <c r="D16391" s="27"/>
    </row>
    <row r="16392" spans="1:4" ht="15" x14ac:dyDescent="0.25">
      <c r="A16392" s="27"/>
      <c r="B16392"/>
      <c r="C16392" s="27"/>
      <c r="D16392" s="27"/>
    </row>
    <row r="16393" spans="1:4" ht="15" x14ac:dyDescent="0.25">
      <c r="A16393" s="27"/>
      <c r="B16393"/>
      <c r="C16393" s="27"/>
      <c r="D16393" s="27"/>
    </row>
    <row r="16394" spans="1:4" ht="15" x14ac:dyDescent="0.25">
      <c r="A16394" s="27"/>
      <c r="B16394"/>
      <c r="C16394" s="27"/>
      <c r="D16394" s="27"/>
    </row>
    <row r="16395" spans="1:4" ht="15" x14ac:dyDescent="0.25">
      <c r="A16395" s="27"/>
      <c r="B16395"/>
      <c r="C16395" s="27"/>
      <c r="D16395" s="27"/>
    </row>
    <row r="16396" spans="1:4" ht="15" x14ac:dyDescent="0.25">
      <c r="A16396" s="27"/>
      <c r="B16396"/>
      <c r="C16396" s="27"/>
      <c r="D16396" s="27"/>
    </row>
    <row r="16397" spans="1:4" ht="15" x14ac:dyDescent="0.25">
      <c r="A16397" s="27"/>
      <c r="B16397"/>
      <c r="C16397" s="27"/>
      <c r="D16397" s="27"/>
    </row>
    <row r="16398" spans="1:4" ht="15" x14ac:dyDescent="0.25">
      <c r="A16398" s="27"/>
      <c r="B16398"/>
      <c r="C16398" s="27"/>
      <c r="D16398" s="27"/>
    </row>
    <row r="16399" spans="1:4" ht="15" x14ac:dyDescent="0.25">
      <c r="A16399" s="27"/>
      <c r="B16399"/>
      <c r="C16399" s="27"/>
      <c r="D16399" s="27"/>
    </row>
    <row r="16400" spans="1:4" ht="15" x14ac:dyDescent="0.25">
      <c r="A16400" s="27"/>
      <c r="B16400"/>
      <c r="C16400" s="27"/>
      <c r="D16400" s="27"/>
    </row>
    <row r="16401" spans="1:4" ht="15" x14ac:dyDescent="0.25">
      <c r="A16401" s="27"/>
      <c r="B16401"/>
      <c r="C16401" s="27"/>
      <c r="D16401" s="27"/>
    </row>
    <row r="16402" spans="1:4" ht="15" x14ac:dyDescent="0.25">
      <c r="A16402" s="27"/>
      <c r="B16402"/>
      <c r="C16402" s="27"/>
      <c r="D16402" s="27"/>
    </row>
    <row r="16403" spans="1:4" ht="15" x14ac:dyDescent="0.25">
      <c r="A16403" s="27"/>
      <c r="B16403"/>
      <c r="C16403" s="27"/>
      <c r="D16403" s="27"/>
    </row>
    <row r="16404" spans="1:4" ht="15" x14ac:dyDescent="0.25">
      <c r="A16404" s="27"/>
      <c r="B16404"/>
      <c r="C16404" s="27"/>
      <c r="D16404" s="27"/>
    </row>
    <row r="16405" spans="1:4" ht="15" x14ac:dyDescent="0.25">
      <c r="A16405" s="27"/>
      <c r="B16405"/>
      <c r="C16405" s="27"/>
      <c r="D16405" s="27"/>
    </row>
    <row r="16406" spans="1:4" ht="15" x14ac:dyDescent="0.25">
      <c r="A16406" s="27"/>
      <c r="B16406"/>
      <c r="C16406" s="27"/>
      <c r="D16406" s="27"/>
    </row>
    <row r="16407" spans="1:4" ht="15" x14ac:dyDescent="0.25">
      <c r="A16407" s="27"/>
      <c r="B16407"/>
      <c r="C16407" s="27"/>
      <c r="D16407" s="27"/>
    </row>
    <row r="16408" spans="1:4" ht="15" x14ac:dyDescent="0.25">
      <c r="A16408" s="27"/>
      <c r="B16408"/>
      <c r="C16408" s="27"/>
      <c r="D16408" s="27"/>
    </row>
    <row r="16409" spans="1:4" ht="15" x14ac:dyDescent="0.25">
      <c r="A16409" s="27"/>
      <c r="B16409"/>
      <c r="C16409" s="27"/>
      <c r="D16409" s="27"/>
    </row>
    <row r="16410" spans="1:4" ht="15" x14ac:dyDescent="0.25">
      <c r="A16410" s="27"/>
      <c r="B16410"/>
      <c r="C16410" s="27"/>
      <c r="D16410" s="27"/>
    </row>
    <row r="16411" spans="1:4" ht="15" x14ac:dyDescent="0.25">
      <c r="A16411" s="27"/>
      <c r="B16411"/>
      <c r="C16411" s="27"/>
      <c r="D16411" s="27"/>
    </row>
    <row r="16412" spans="1:4" ht="15" x14ac:dyDescent="0.25">
      <c r="A16412" s="27"/>
      <c r="B16412"/>
      <c r="C16412" s="27"/>
      <c r="D16412" s="27"/>
    </row>
    <row r="16413" spans="1:4" ht="15" x14ac:dyDescent="0.25">
      <c r="A16413" s="27"/>
      <c r="B16413"/>
      <c r="C16413" s="27"/>
      <c r="D16413" s="27"/>
    </row>
    <row r="16414" spans="1:4" ht="15" x14ac:dyDescent="0.25">
      <c r="A16414" s="27"/>
      <c r="B16414"/>
      <c r="C16414" s="27"/>
      <c r="D16414" s="27"/>
    </row>
    <row r="16415" spans="1:4" ht="15" x14ac:dyDescent="0.25">
      <c r="A16415" s="27"/>
      <c r="B16415"/>
      <c r="C16415" s="27"/>
      <c r="D16415" s="27"/>
    </row>
    <row r="16416" spans="1:4" ht="15" x14ac:dyDescent="0.25">
      <c r="A16416" s="27"/>
      <c r="B16416"/>
      <c r="C16416" s="27"/>
      <c r="D16416" s="27"/>
    </row>
    <row r="16417" spans="1:4" ht="15" x14ac:dyDescent="0.25">
      <c r="A16417" s="27"/>
      <c r="B16417"/>
      <c r="C16417" s="27"/>
      <c r="D16417" s="27"/>
    </row>
    <row r="16418" spans="1:4" ht="15" x14ac:dyDescent="0.25">
      <c r="A16418" s="27"/>
      <c r="B16418"/>
      <c r="C16418" s="27"/>
      <c r="D16418" s="27"/>
    </row>
    <row r="16419" spans="1:4" ht="15" x14ac:dyDescent="0.25">
      <c r="A16419" s="27"/>
      <c r="B16419"/>
      <c r="C16419" s="27"/>
      <c r="D16419" s="27"/>
    </row>
    <row r="16420" spans="1:4" ht="15" x14ac:dyDescent="0.25">
      <c r="A16420" s="27"/>
      <c r="B16420"/>
      <c r="C16420" s="27"/>
      <c r="D16420" s="27"/>
    </row>
    <row r="16421" spans="1:4" ht="15" x14ac:dyDescent="0.25">
      <c r="A16421" s="27"/>
      <c r="B16421"/>
      <c r="C16421" s="27"/>
      <c r="D16421" s="27"/>
    </row>
    <row r="16422" spans="1:4" ht="15" x14ac:dyDescent="0.25">
      <c r="A16422" s="27"/>
      <c r="B16422"/>
      <c r="C16422" s="27"/>
      <c r="D16422" s="27"/>
    </row>
    <row r="16423" spans="1:4" ht="15" x14ac:dyDescent="0.25">
      <c r="A16423" s="27"/>
      <c r="B16423"/>
      <c r="C16423" s="27"/>
      <c r="D16423" s="27"/>
    </row>
    <row r="16424" spans="1:4" ht="15" x14ac:dyDescent="0.25">
      <c r="A16424" s="27"/>
      <c r="B16424"/>
      <c r="C16424" s="27"/>
      <c r="D16424" s="27"/>
    </row>
    <row r="16425" spans="1:4" ht="15" x14ac:dyDescent="0.25">
      <c r="A16425" s="27"/>
      <c r="B16425"/>
      <c r="C16425" s="27"/>
      <c r="D16425" s="27"/>
    </row>
    <row r="16426" spans="1:4" ht="15" x14ac:dyDescent="0.25">
      <c r="A16426" s="27"/>
      <c r="B16426"/>
      <c r="C16426" s="27"/>
      <c r="D16426" s="27"/>
    </row>
    <row r="16427" spans="1:4" ht="15" x14ac:dyDescent="0.25">
      <c r="A16427" s="27"/>
      <c r="B16427"/>
      <c r="C16427" s="27"/>
      <c r="D16427" s="27"/>
    </row>
    <row r="16428" spans="1:4" ht="15" x14ac:dyDescent="0.25">
      <c r="A16428" s="27"/>
      <c r="B16428"/>
      <c r="C16428" s="27"/>
      <c r="D16428" s="27"/>
    </row>
    <row r="16429" spans="1:4" ht="15" x14ac:dyDescent="0.25">
      <c r="A16429" s="27"/>
      <c r="B16429"/>
      <c r="C16429" s="27"/>
      <c r="D16429" s="27"/>
    </row>
    <row r="16430" spans="1:4" ht="15" x14ac:dyDescent="0.25">
      <c r="A16430" s="27"/>
      <c r="B16430"/>
      <c r="C16430" s="27"/>
      <c r="D16430" s="27"/>
    </row>
    <row r="16431" spans="1:4" ht="15" x14ac:dyDescent="0.25">
      <c r="A16431" s="27"/>
      <c r="B16431"/>
      <c r="C16431" s="27"/>
      <c r="D16431" s="27"/>
    </row>
    <row r="16432" spans="1:4" ht="15" x14ac:dyDescent="0.25">
      <c r="A16432" s="27"/>
      <c r="B16432"/>
      <c r="C16432" s="27"/>
      <c r="D16432" s="27"/>
    </row>
    <row r="16433" spans="1:4" ht="15" x14ac:dyDescent="0.25">
      <c r="A16433" s="27"/>
      <c r="B16433"/>
      <c r="C16433" s="27"/>
      <c r="D16433" s="27"/>
    </row>
    <row r="16434" spans="1:4" ht="15" x14ac:dyDescent="0.25">
      <c r="A16434" s="27"/>
      <c r="B16434"/>
      <c r="C16434" s="27"/>
      <c r="D16434" s="27"/>
    </row>
    <row r="16435" spans="1:4" ht="15" x14ac:dyDescent="0.25">
      <c r="A16435" s="27"/>
      <c r="B16435"/>
      <c r="C16435" s="27"/>
      <c r="D16435" s="27"/>
    </row>
    <row r="16436" spans="1:4" ht="15" x14ac:dyDescent="0.25">
      <c r="A16436" s="27"/>
      <c r="B16436"/>
      <c r="C16436" s="27"/>
      <c r="D16436" s="27"/>
    </row>
    <row r="16437" spans="1:4" ht="15" x14ac:dyDescent="0.25">
      <c r="A16437" s="27"/>
      <c r="B16437"/>
      <c r="C16437" s="27"/>
      <c r="D16437" s="27"/>
    </row>
    <row r="16438" spans="1:4" ht="15" x14ac:dyDescent="0.25">
      <c r="A16438" s="27"/>
      <c r="B16438"/>
      <c r="C16438" s="27"/>
      <c r="D16438" s="27"/>
    </row>
    <row r="16439" spans="1:4" ht="15" x14ac:dyDescent="0.25">
      <c r="A16439" s="27"/>
      <c r="B16439"/>
      <c r="C16439" s="27"/>
      <c r="D16439" s="27"/>
    </row>
    <row r="16440" spans="1:4" ht="15" x14ac:dyDescent="0.25">
      <c r="A16440" s="27"/>
      <c r="B16440"/>
      <c r="C16440" s="27"/>
      <c r="D16440" s="27"/>
    </row>
    <row r="16441" spans="1:4" ht="15" x14ac:dyDescent="0.25">
      <c r="A16441" s="27"/>
      <c r="B16441"/>
      <c r="C16441" s="27"/>
      <c r="D16441" s="27"/>
    </row>
    <row r="16442" spans="1:4" ht="15" x14ac:dyDescent="0.25">
      <c r="A16442" s="27"/>
      <c r="B16442"/>
      <c r="C16442" s="27"/>
      <c r="D16442" s="27"/>
    </row>
    <row r="16443" spans="1:4" ht="15" x14ac:dyDescent="0.25">
      <c r="A16443" s="27"/>
      <c r="B16443"/>
      <c r="C16443" s="27"/>
      <c r="D16443" s="27"/>
    </row>
    <row r="16444" spans="1:4" ht="15" x14ac:dyDescent="0.25">
      <c r="A16444" s="27"/>
      <c r="B16444"/>
      <c r="C16444" s="27"/>
      <c r="D16444" s="27"/>
    </row>
    <row r="16445" spans="1:4" ht="15" x14ac:dyDescent="0.25">
      <c r="A16445" s="27"/>
      <c r="B16445"/>
      <c r="C16445" s="27"/>
      <c r="D16445" s="27"/>
    </row>
    <row r="16446" spans="1:4" ht="15" x14ac:dyDescent="0.25">
      <c r="A16446" s="27"/>
      <c r="B16446"/>
      <c r="C16446" s="27"/>
      <c r="D16446" s="27"/>
    </row>
    <row r="16447" spans="1:4" ht="15" x14ac:dyDescent="0.25">
      <c r="A16447" s="27"/>
      <c r="B16447"/>
      <c r="C16447" s="27"/>
      <c r="D16447" s="27"/>
    </row>
    <row r="16448" spans="1:4" ht="15" x14ac:dyDescent="0.25">
      <c r="A16448" s="27"/>
      <c r="B16448"/>
      <c r="C16448" s="27"/>
      <c r="D16448" s="27"/>
    </row>
    <row r="16449" spans="1:4" ht="15" x14ac:dyDescent="0.25">
      <c r="A16449" s="27"/>
      <c r="B16449"/>
      <c r="C16449" s="27"/>
      <c r="D16449" s="27"/>
    </row>
    <row r="16450" spans="1:4" ht="15" x14ac:dyDescent="0.25">
      <c r="A16450" s="27"/>
      <c r="B16450"/>
      <c r="C16450" s="27"/>
      <c r="D16450" s="27"/>
    </row>
    <row r="16451" spans="1:4" ht="15" x14ac:dyDescent="0.25">
      <c r="A16451" s="27"/>
      <c r="B16451"/>
      <c r="C16451" s="27"/>
      <c r="D16451" s="27"/>
    </row>
    <row r="16452" spans="1:4" ht="15" x14ac:dyDescent="0.25">
      <c r="A16452" s="27"/>
      <c r="B16452"/>
      <c r="C16452" s="27"/>
      <c r="D16452" s="27"/>
    </row>
    <row r="16453" spans="1:4" ht="15" x14ac:dyDescent="0.25">
      <c r="A16453" s="27"/>
      <c r="B16453"/>
      <c r="C16453" s="27"/>
      <c r="D16453" s="27"/>
    </row>
    <row r="16454" spans="1:4" ht="15" x14ac:dyDescent="0.25">
      <c r="A16454" s="27"/>
      <c r="B16454"/>
      <c r="C16454" s="27"/>
      <c r="D16454" s="27"/>
    </row>
    <row r="16455" spans="1:4" ht="15" x14ac:dyDescent="0.25">
      <c r="A16455" s="27"/>
      <c r="B16455"/>
      <c r="C16455" s="27"/>
      <c r="D16455" s="27"/>
    </row>
    <row r="16456" spans="1:4" ht="15" x14ac:dyDescent="0.25">
      <c r="A16456" s="27"/>
      <c r="B16456"/>
      <c r="C16456" s="27"/>
      <c r="D16456" s="27"/>
    </row>
    <row r="16457" spans="1:4" ht="15" x14ac:dyDescent="0.25">
      <c r="A16457" s="27"/>
      <c r="B16457"/>
      <c r="C16457" s="27"/>
      <c r="D16457" s="27"/>
    </row>
    <row r="16458" spans="1:4" ht="15" x14ac:dyDescent="0.25">
      <c r="A16458" s="27"/>
      <c r="B16458"/>
      <c r="C16458" s="27"/>
      <c r="D16458" s="27"/>
    </row>
    <row r="16459" spans="1:4" ht="15" x14ac:dyDescent="0.25">
      <c r="A16459" s="27"/>
      <c r="B16459"/>
      <c r="C16459" s="27"/>
      <c r="D16459" s="27"/>
    </row>
    <row r="16460" spans="1:4" ht="15" x14ac:dyDescent="0.25">
      <c r="A16460" s="27"/>
      <c r="B16460"/>
      <c r="C16460" s="27"/>
      <c r="D16460" s="27"/>
    </row>
    <row r="16461" spans="1:4" ht="15" x14ac:dyDescent="0.25">
      <c r="A16461" s="27"/>
      <c r="B16461"/>
      <c r="C16461" s="27"/>
      <c r="D16461" s="27"/>
    </row>
    <row r="16462" spans="1:4" ht="15" x14ac:dyDescent="0.25">
      <c r="A16462" s="27"/>
      <c r="B16462"/>
      <c r="C16462" s="27"/>
      <c r="D16462" s="27"/>
    </row>
    <row r="16463" spans="1:4" ht="15" x14ac:dyDescent="0.25">
      <c r="A16463" s="27"/>
      <c r="B16463"/>
      <c r="C16463" s="27"/>
      <c r="D16463" s="27"/>
    </row>
    <row r="16464" spans="1:4" ht="15" x14ac:dyDescent="0.25">
      <c r="A16464" s="27"/>
      <c r="B16464"/>
      <c r="C16464" s="27"/>
      <c r="D16464" s="27"/>
    </row>
    <row r="16465" spans="1:4" ht="15" x14ac:dyDescent="0.25">
      <c r="A16465" s="27"/>
      <c r="B16465"/>
      <c r="C16465" s="27"/>
      <c r="D16465" s="27"/>
    </row>
    <row r="16466" spans="1:4" ht="15" x14ac:dyDescent="0.25">
      <c r="A16466" s="27"/>
      <c r="B16466"/>
      <c r="C16466" s="27"/>
      <c r="D16466" s="27"/>
    </row>
    <row r="16467" spans="1:4" ht="15" x14ac:dyDescent="0.25">
      <c r="A16467" s="27"/>
      <c r="B16467"/>
      <c r="C16467" s="27"/>
      <c r="D16467" s="27"/>
    </row>
    <row r="16468" spans="1:4" ht="15" x14ac:dyDescent="0.25">
      <c r="A16468" s="27"/>
      <c r="B16468"/>
      <c r="C16468" s="27"/>
      <c r="D16468" s="27"/>
    </row>
    <row r="16469" spans="1:4" ht="15" x14ac:dyDescent="0.25">
      <c r="A16469" s="27"/>
      <c r="B16469"/>
      <c r="C16469" s="27"/>
      <c r="D16469" s="27"/>
    </row>
    <row r="16470" spans="1:4" ht="15" x14ac:dyDescent="0.25">
      <c r="A16470" s="27"/>
      <c r="B16470"/>
      <c r="C16470" s="27"/>
      <c r="D16470" s="27"/>
    </row>
    <row r="16471" spans="1:4" ht="15" x14ac:dyDescent="0.25">
      <c r="A16471" s="27"/>
      <c r="B16471"/>
      <c r="C16471" s="27"/>
      <c r="D16471" s="27"/>
    </row>
    <row r="16472" spans="1:4" ht="15" x14ac:dyDescent="0.25">
      <c r="A16472" s="27"/>
      <c r="B16472"/>
      <c r="C16472" s="27"/>
      <c r="D16472" s="27"/>
    </row>
    <row r="16473" spans="1:4" ht="15" x14ac:dyDescent="0.25">
      <c r="A16473" s="27"/>
      <c r="B16473"/>
      <c r="C16473" s="27"/>
      <c r="D16473" s="27"/>
    </row>
    <row r="16474" spans="1:4" ht="15" x14ac:dyDescent="0.25">
      <c r="A16474" s="27"/>
      <c r="B16474"/>
      <c r="C16474" s="27"/>
      <c r="D16474" s="27"/>
    </row>
    <row r="16475" spans="1:4" ht="15" x14ac:dyDescent="0.25">
      <c r="A16475" s="27"/>
      <c r="B16475"/>
      <c r="C16475" s="27"/>
      <c r="D16475" s="27"/>
    </row>
    <row r="16476" spans="1:4" ht="15" x14ac:dyDescent="0.25">
      <c r="A16476" s="27"/>
      <c r="B16476"/>
      <c r="C16476" s="27"/>
      <c r="D16476" s="27"/>
    </row>
    <row r="16477" spans="1:4" ht="15" x14ac:dyDescent="0.25">
      <c r="A16477" s="27"/>
      <c r="B16477"/>
      <c r="C16477" s="27"/>
      <c r="D16477" s="27"/>
    </row>
    <row r="16478" spans="1:4" ht="15" x14ac:dyDescent="0.25">
      <c r="A16478" s="27"/>
      <c r="B16478"/>
      <c r="C16478" s="27"/>
      <c r="D16478" s="27"/>
    </row>
    <row r="16479" spans="1:4" ht="15" x14ac:dyDescent="0.25">
      <c r="A16479" s="27"/>
      <c r="B16479"/>
      <c r="C16479" s="27"/>
      <c r="D16479" s="27"/>
    </row>
    <row r="16480" spans="1:4" ht="15" x14ac:dyDescent="0.25">
      <c r="A16480" s="27"/>
      <c r="B16480"/>
      <c r="C16480" s="27"/>
      <c r="D16480" s="27"/>
    </row>
    <row r="16481" spans="1:4" ht="15" x14ac:dyDescent="0.25">
      <c r="A16481" s="27"/>
      <c r="B16481"/>
      <c r="C16481" s="27"/>
      <c r="D16481" s="27"/>
    </row>
    <row r="16482" spans="1:4" ht="15" x14ac:dyDescent="0.25">
      <c r="A16482" s="27"/>
      <c r="B16482"/>
      <c r="C16482" s="27"/>
      <c r="D16482" s="27"/>
    </row>
    <row r="16483" spans="1:4" ht="15" x14ac:dyDescent="0.25">
      <c r="A16483" s="27"/>
      <c r="B16483"/>
      <c r="C16483" s="27"/>
      <c r="D16483" s="27"/>
    </row>
    <row r="16484" spans="1:4" ht="15" x14ac:dyDescent="0.25">
      <c r="A16484" s="27"/>
      <c r="B16484"/>
      <c r="C16484" s="27"/>
      <c r="D16484" s="27"/>
    </row>
    <row r="16485" spans="1:4" ht="15" x14ac:dyDescent="0.25">
      <c r="A16485" s="27"/>
      <c r="B16485"/>
      <c r="C16485" s="27"/>
      <c r="D16485" s="27"/>
    </row>
    <row r="16486" spans="1:4" ht="15" x14ac:dyDescent="0.25">
      <c r="A16486" s="27"/>
      <c r="B16486"/>
      <c r="C16486" s="27"/>
      <c r="D16486" s="27"/>
    </row>
    <row r="16487" spans="1:4" ht="15" x14ac:dyDescent="0.25">
      <c r="A16487" s="27"/>
      <c r="B16487"/>
      <c r="C16487" s="27"/>
      <c r="D16487" s="27"/>
    </row>
    <row r="16488" spans="1:4" ht="15" x14ac:dyDescent="0.25">
      <c r="A16488" s="27"/>
      <c r="B16488"/>
      <c r="C16488" s="27"/>
      <c r="D16488" s="27"/>
    </row>
    <row r="16489" spans="1:4" ht="15" x14ac:dyDescent="0.25">
      <c r="A16489" s="27"/>
      <c r="B16489"/>
      <c r="C16489" s="27"/>
      <c r="D16489" s="27"/>
    </row>
    <row r="16490" spans="1:4" ht="15" x14ac:dyDescent="0.25">
      <c r="A16490" s="27"/>
      <c r="B16490"/>
      <c r="C16490" s="27"/>
      <c r="D16490" s="27"/>
    </row>
    <row r="16491" spans="1:4" ht="15" x14ac:dyDescent="0.25">
      <c r="A16491" s="27"/>
      <c r="B16491"/>
      <c r="C16491" s="27"/>
      <c r="D16491" s="27"/>
    </row>
    <row r="16492" spans="1:4" ht="15" x14ac:dyDescent="0.25">
      <c r="A16492" s="27"/>
      <c r="B16492"/>
      <c r="C16492" s="27"/>
      <c r="D16492" s="27"/>
    </row>
    <row r="16493" spans="1:4" ht="15" x14ac:dyDescent="0.25">
      <c r="A16493" s="27"/>
      <c r="B16493"/>
      <c r="C16493" s="27"/>
      <c r="D16493" s="27"/>
    </row>
    <row r="16494" spans="1:4" ht="15" x14ac:dyDescent="0.25">
      <c r="A16494" s="27"/>
      <c r="B16494"/>
      <c r="C16494" s="27"/>
      <c r="D16494" s="27"/>
    </row>
    <row r="16495" spans="1:4" ht="15" x14ac:dyDescent="0.25">
      <c r="A16495" s="27"/>
      <c r="B16495"/>
      <c r="C16495" s="27"/>
      <c r="D16495" s="27"/>
    </row>
    <row r="16496" spans="1:4" ht="15" x14ac:dyDescent="0.25">
      <c r="A16496" s="27"/>
      <c r="B16496"/>
      <c r="C16496" s="27"/>
      <c r="D16496" s="27"/>
    </row>
    <row r="16497" spans="1:4" ht="15" x14ac:dyDescent="0.25">
      <c r="A16497" s="27"/>
      <c r="B16497"/>
      <c r="C16497" s="27"/>
      <c r="D16497" s="27"/>
    </row>
    <row r="16498" spans="1:4" ht="15" x14ac:dyDescent="0.25">
      <c r="A16498" s="27"/>
      <c r="B16498"/>
      <c r="C16498" s="27"/>
      <c r="D16498" s="27"/>
    </row>
    <row r="16499" spans="1:4" ht="15" x14ac:dyDescent="0.25">
      <c r="A16499" s="27"/>
      <c r="B16499"/>
      <c r="C16499" s="27"/>
      <c r="D16499" s="27"/>
    </row>
    <row r="16500" spans="1:4" ht="15" x14ac:dyDescent="0.25">
      <c r="A16500" s="27"/>
      <c r="B16500"/>
      <c r="C16500" s="27"/>
      <c r="D16500" s="27"/>
    </row>
    <row r="16501" spans="1:4" ht="15" x14ac:dyDescent="0.25">
      <c r="A16501" s="27"/>
      <c r="B16501"/>
      <c r="C16501" s="27"/>
      <c r="D16501" s="27"/>
    </row>
    <row r="16502" spans="1:4" ht="15" x14ac:dyDescent="0.25">
      <c r="A16502" s="27"/>
      <c r="B16502"/>
      <c r="C16502" s="27"/>
      <c r="D16502" s="27"/>
    </row>
    <row r="16503" spans="1:4" ht="15" x14ac:dyDescent="0.25">
      <c r="A16503" s="27"/>
      <c r="B16503"/>
      <c r="C16503" s="27"/>
      <c r="D16503" s="27"/>
    </row>
    <row r="16504" spans="1:4" ht="15" x14ac:dyDescent="0.25">
      <c r="A16504" s="27"/>
      <c r="B16504"/>
      <c r="C16504" s="27"/>
      <c r="D16504" s="27"/>
    </row>
    <row r="16505" spans="1:4" ht="15" x14ac:dyDescent="0.25">
      <c r="A16505" s="27"/>
      <c r="B16505"/>
      <c r="C16505" s="27"/>
      <c r="D16505" s="27"/>
    </row>
    <row r="16506" spans="1:4" ht="15" x14ac:dyDescent="0.25">
      <c r="A16506" s="27"/>
      <c r="B16506"/>
      <c r="C16506" s="27"/>
      <c r="D16506" s="27"/>
    </row>
    <row r="16507" spans="1:4" ht="15" x14ac:dyDescent="0.25">
      <c r="A16507" s="27"/>
      <c r="B16507"/>
      <c r="C16507" s="27"/>
      <c r="D16507" s="27"/>
    </row>
    <row r="16508" spans="1:4" ht="15" x14ac:dyDescent="0.25">
      <c r="A16508" s="27"/>
      <c r="B16508"/>
      <c r="C16508" s="27"/>
      <c r="D16508" s="27"/>
    </row>
    <row r="16509" spans="1:4" ht="15" x14ac:dyDescent="0.25">
      <c r="A16509" s="27"/>
      <c r="B16509"/>
      <c r="C16509" s="27"/>
      <c r="D16509" s="27"/>
    </row>
    <row r="16510" spans="1:4" ht="15" x14ac:dyDescent="0.25">
      <c r="A16510" s="27"/>
      <c r="B16510"/>
      <c r="C16510" s="27"/>
      <c r="D16510" s="27"/>
    </row>
    <row r="16511" spans="1:4" ht="15" x14ac:dyDescent="0.25">
      <c r="A16511" s="27"/>
      <c r="B16511"/>
      <c r="C16511" s="27"/>
      <c r="D16511" s="27"/>
    </row>
    <row r="16512" spans="1:4" ht="15" x14ac:dyDescent="0.25">
      <c r="A16512" s="27"/>
      <c r="B16512"/>
      <c r="C16512" s="27"/>
      <c r="D16512" s="27"/>
    </row>
    <row r="16513" spans="1:4" ht="15" x14ac:dyDescent="0.25">
      <c r="A16513" s="27"/>
      <c r="B16513"/>
      <c r="C16513" s="27"/>
      <c r="D16513" s="27"/>
    </row>
    <row r="16514" spans="1:4" ht="15" x14ac:dyDescent="0.25">
      <c r="A16514" s="27"/>
      <c r="B16514"/>
      <c r="C16514" s="27"/>
      <c r="D16514" s="27"/>
    </row>
    <row r="16515" spans="1:4" ht="15" x14ac:dyDescent="0.25">
      <c r="A16515" s="27"/>
      <c r="B16515"/>
      <c r="C16515" s="27"/>
      <c r="D16515" s="27"/>
    </row>
    <row r="16516" spans="1:4" ht="15" x14ac:dyDescent="0.25">
      <c r="A16516" s="27"/>
      <c r="B16516"/>
      <c r="C16516" s="27"/>
      <c r="D16516" s="27"/>
    </row>
    <row r="16517" spans="1:4" ht="15" x14ac:dyDescent="0.25">
      <c r="A16517" s="27"/>
      <c r="B16517"/>
      <c r="C16517" s="27"/>
      <c r="D16517" s="27"/>
    </row>
    <row r="16518" spans="1:4" ht="15" x14ac:dyDescent="0.25">
      <c r="A16518" s="27"/>
      <c r="B16518"/>
      <c r="C16518" s="27"/>
      <c r="D16518" s="27"/>
    </row>
    <row r="16519" spans="1:4" ht="15" x14ac:dyDescent="0.25">
      <c r="A16519" s="27"/>
      <c r="B16519"/>
      <c r="C16519" s="27"/>
      <c r="D16519" s="27"/>
    </row>
    <row r="16520" spans="1:4" ht="15" x14ac:dyDescent="0.25">
      <c r="A16520" s="27"/>
      <c r="B16520"/>
      <c r="C16520" s="27"/>
      <c r="D16520" s="27"/>
    </row>
    <row r="16521" spans="1:4" ht="15" x14ac:dyDescent="0.25">
      <c r="A16521" s="27"/>
      <c r="B16521"/>
      <c r="C16521" s="27"/>
      <c r="D16521" s="27"/>
    </row>
    <row r="16522" spans="1:4" ht="15" x14ac:dyDescent="0.25">
      <c r="A16522" s="27"/>
      <c r="B16522"/>
      <c r="C16522" s="27"/>
      <c r="D16522" s="27"/>
    </row>
    <row r="16523" spans="1:4" ht="15" x14ac:dyDescent="0.25">
      <c r="A16523" s="27"/>
      <c r="B16523"/>
      <c r="C16523" s="27"/>
      <c r="D16523" s="27"/>
    </row>
    <row r="16524" spans="1:4" ht="15" x14ac:dyDescent="0.25">
      <c r="A16524" s="27"/>
      <c r="B16524"/>
      <c r="C16524" s="27"/>
      <c r="D16524" s="27"/>
    </row>
    <row r="16525" spans="1:4" ht="15" x14ac:dyDescent="0.25">
      <c r="A16525" s="27"/>
      <c r="B16525"/>
      <c r="C16525" s="27"/>
      <c r="D16525" s="27"/>
    </row>
    <row r="16526" spans="1:4" ht="15" x14ac:dyDescent="0.25">
      <c r="A16526" s="27"/>
      <c r="B16526"/>
      <c r="C16526" s="27"/>
      <c r="D16526" s="27"/>
    </row>
    <row r="16527" spans="1:4" ht="15" x14ac:dyDescent="0.25">
      <c r="A16527" s="27"/>
      <c r="B16527"/>
      <c r="C16527" s="27"/>
      <c r="D16527" s="27"/>
    </row>
    <row r="16528" spans="1:4" ht="15" x14ac:dyDescent="0.25">
      <c r="A16528" s="27"/>
      <c r="B16528"/>
      <c r="C16528" s="27"/>
      <c r="D16528" s="27"/>
    </row>
    <row r="16529" spans="1:4" ht="15" x14ac:dyDescent="0.25">
      <c r="A16529" s="27"/>
      <c r="B16529"/>
      <c r="C16529" s="27"/>
      <c r="D16529" s="27"/>
    </row>
    <row r="16530" spans="1:4" ht="15" x14ac:dyDescent="0.25">
      <c r="A16530" s="27"/>
      <c r="B16530"/>
      <c r="C16530" s="27"/>
      <c r="D16530" s="27"/>
    </row>
    <row r="16531" spans="1:4" ht="15" x14ac:dyDescent="0.25">
      <c r="A16531" s="27"/>
      <c r="B16531"/>
      <c r="C16531" s="27"/>
      <c r="D16531" s="27"/>
    </row>
    <row r="16532" spans="1:4" ht="15" x14ac:dyDescent="0.25">
      <c r="A16532" s="27"/>
      <c r="B16532"/>
      <c r="C16532" s="27"/>
      <c r="D16532" s="27"/>
    </row>
    <row r="16533" spans="1:4" ht="15" x14ac:dyDescent="0.25">
      <c r="A16533" s="27"/>
      <c r="B16533"/>
      <c r="C16533" s="27"/>
      <c r="D16533" s="27"/>
    </row>
    <row r="16534" spans="1:4" ht="15" x14ac:dyDescent="0.25">
      <c r="A16534" s="27"/>
      <c r="B16534"/>
      <c r="C16534" s="27"/>
      <c r="D16534" s="27"/>
    </row>
    <row r="16535" spans="1:4" ht="15" x14ac:dyDescent="0.25">
      <c r="A16535" s="27"/>
      <c r="B16535"/>
      <c r="C16535" s="27"/>
      <c r="D16535" s="27"/>
    </row>
    <row r="16536" spans="1:4" ht="15" x14ac:dyDescent="0.25">
      <c r="A16536" s="27"/>
      <c r="B16536"/>
      <c r="C16536" s="27"/>
      <c r="D16536" s="27"/>
    </row>
    <row r="16537" spans="1:4" ht="15" x14ac:dyDescent="0.25">
      <c r="A16537" s="27"/>
      <c r="B16537"/>
      <c r="C16537" s="27"/>
      <c r="D16537" s="27"/>
    </row>
    <row r="16538" spans="1:4" ht="15" x14ac:dyDescent="0.25">
      <c r="A16538" s="27"/>
      <c r="B16538"/>
      <c r="C16538" s="27"/>
      <c r="D16538" s="27"/>
    </row>
    <row r="16539" spans="1:4" ht="15" x14ac:dyDescent="0.25">
      <c r="A16539" s="27"/>
      <c r="B16539"/>
      <c r="C16539" s="27"/>
      <c r="D16539" s="27"/>
    </row>
    <row r="16540" spans="1:4" ht="15" x14ac:dyDescent="0.25">
      <c r="A16540" s="27"/>
      <c r="B16540"/>
      <c r="C16540" s="27"/>
      <c r="D16540" s="27"/>
    </row>
    <row r="16541" spans="1:4" ht="15" x14ac:dyDescent="0.25">
      <c r="A16541" s="27"/>
      <c r="B16541"/>
      <c r="C16541" s="27"/>
      <c r="D16541" s="27"/>
    </row>
    <row r="16542" spans="1:4" ht="15" x14ac:dyDescent="0.25">
      <c r="A16542" s="27"/>
      <c r="B16542"/>
      <c r="C16542" s="27"/>
      <c r="D16542" s="27"/>
    </row>
    <row r="16543" spans="1:4" ht="15" x14ac:dyDescent="0.25">
      <c r="A16543" s="27"/>
      <c r="B16543"/>
      <c r="C16543" s="27"/>
      <c r="D16543" s="27"/>
    </row>
    <row r="16544" spans="1:4" ht="15" x14ac:dyDescent="0.25">
      <c r="A16544" s="27"/>
      <c r="B16544"/>
      <c r="C16544" s="27"/>
      <c r="D16544" s="27"/>
    </row>
    <row r="16545" spans="1:4" ht="15" x14ac:dyDescent="0.25">
      <c r="A16545" s="27"/>
      <c r="B16545"/>
      <c r="C16545" s="27"/>
      <c r="D16545" s="27"/>
    </row>
    <row r="16546" spans="1:4" ht="15" x14ac:dyDescent="0.25">
      <c r="A16546" s="27"/>
      <c r="B16546"/>
      <c r="C16546" s="27"/>
      <c r="D16546" s="27"/>
    </row>
    <row r="16547" spans="1:4" ht="15" x14ac:dyDescent="0.25">
      <c r="A16547" s="27"/>
      <c r="B16547"/>
      <c r="C16547" s="27"/>
      <c r="D16547" s="27"/>
    </row>
    <row r="16548" spans="1:4" ht="15" x14ac:dyDescent="0.25">
      <c r="A16548" s="27"/>
      <c r="B16548"/>
      <c r="C16548" s="27"/>
      <c r="D16548" s="27"/>
    </row>
    <row r="16549" spans="1:4" ht="15" x14ac:dyDescent="0.25">
      <c r="A16549" s="27"/>
      <c r="B16549"/>
      <c r="C16549" s="27"/>
      <c r="D16549" s="27"/>
    </row>
    <row r="16550" spans="1:4" ht="15" x14ac:dyDescent="0.25">
      <c r="A16550" s="27"/>
      <c r="B16550"/>
      <c r="C16550" s="27"/>
      <c r="D16550" s="27"/>
    </row>
    <row r="16551" spans="1:4" ht="15" x14ac:dyDescent="0.25">
      <c r="A16551" s="27"/>
      <c r="B16551"/>
      <c r="C16551" s="27"/>
      <c r="D16551" s="27"/>
    </row>
    <row r="16552" spans="1:4" ht="15" x14ac:dyDescent="0.25">
      <c r="A16552" s="27"/>
      <c r="B16552"/>
      <c r="C16552" s="27"/>
      <c r="D16552" s="27"/>
    </row>
    <row r="16553" spans="1:4" ht="15" x14ac:dyDescent="0.25">
      <c r="A16553" s="27"/>
      <c r="B16553"/>
      <c r="C16553" s="27"/>
      <c r="D16553" s="27"/>
    </row>
    <row r="16554" spans="1:4" ht="15" x14ac:dyDescent="0.25">
      <c r="A16554" s="27"/>
      <c r="B16554"/>
      <c r="C16554" s="27"/>
      <c r="D16554" s="27"/>
    </row>
    <row r="16555" spans="1:4" ht="15" x14ac:dyDescent="0.25">
      <c r="A16555" s="27"/>
      <c r="B16555"/>
      <c r="C16555" s="27"/>
      <c r="D16555" s="27"/>
    </row>
    <row r="16556" spans="1:4" ht="15" x14ac:dyDescent="0.25">
      <c r="A16556" s="27"/>
      <c r="B16556"/>
      <c r="C16556" s="27"/>
      <c r="D16556" s="27"/>
    </row>
    <row r="16557" spans="1:4" ht="15" x14ac:dyDescent="0.25">
      <c r="A16557" s="27"/>
      <c r="B16557"/>
      <c r="C16557" s="27"/>
      <c r="D16557" s="27"/>
    </row>
    <row r="16558" spans="1:4" ht="15" x14ac:dyDescent="0.25">
      <c r="A16558" s="27"/>
      <c r="B16558"/>
      <c r="C16558" s="27"/>
      <c r="D16558" s="27"/>
    </row>
    <row r="16559" spans="1:4" ht="15" x14ac:dyDescent="0.25">
      <c r="A16559" s="27"/>
      <c r="B16559"/>
      <c r="C16559" s="27"/>
      <c r="D16559" s="27"/>
    </row>
    <row r="16560" spans="1:4" ht="15" x14ac:dyDescent="0.25">
      <c r="A16560" s="27"/>
      <c r="B16560"/>
      <c r="C16560" s="27"/>
      <c r="D16560" s="27"/>
    </row>
    <row r="16561" spans="1:4" ht="15" x14ac:dyDescent="0.25">
      <c r="A16561" s="27"/>
      <c r="B16561"/>
      <c r="C16561" s="27"/>
      <c r="D16561" s="27"/>
    </row>
    <row r="16562" spans="1:4" ht="15" x14ac:dyDescent="0.25">
      <c r="A16562" s="27"/>
      <c r="B16562"/>
      <c r="C16562" s="27"/>
      <c r="D16562" s="27"/>
    </row>
    <row r="16563" spans="1:4" ht="15" x14ac:dyDescent="0.25">
      <c r="A16563" s="27"/>
      <c r="B16563"/>
      <c r="C16563" s="27"/>
      <c r="D16563" s="27"/>
    </row>
    <row r="16564" spans="1:4" ht="15" x14ac:dyDescent="0.25">
      <c r="A16564" s="27"/>
      <c r="B16564"/>
      <c r="C16564" s="27"/>
      <c r="D16564" s="27"/>
    </row>
    <row r="16565" spans="1:4" ht="15" x14ac:dyDescent="0.25">
      <c r="A16565" s="27"/>
      <c r="B16565"/>
      <c r="C16565" s="27"/>
      <c r="D16565" s="27"/>
    </row>
    <row r="16566" spans="1:4" ht="15" x14ac:dyDescent="0.25">
      <c r="A16566" s="27"/>
      <c r="B16566"/>
      <c r="C16566" s="27"/>
      <c r="D16566" s="27"/>
    </row>
    <row r="16567" spans="1:4" ht="15" x14ac:dyDescent="0.25">
      <c r="A16567" s="27"/>
      <c r="B16567"/>
      <c r="C16567" s="27"/>
      <c r="D16567" s="27"/>
    </row>
    <row r="16568" spans="1:4" ht="15" x14ac:dyDescent="0.25">
      <c r="A16568" s="27"/>
      <c r="B16568"/>
      <c r="C16568" s="27"/>
      <c r="D16568" s="27"/>
    </row>
    <row r="16569" spans="1:4" ht="15" x14ac:dyDescent="0.25">
      <c r="A16569" s="27"/>
      <c r="B16569"/>
      <c r="C16569" s="27"/>
      <c r="D16569" s="27"/>
    </row>
    <row r="16570" spans="1:4" ht="15" x14ac:dyDescent="0.25">
      <c r="A16570" s="27"/>
      <c r="B16570"/>
      <c r="C16570" s="27"/>
      <c r="D16570" s="27"/>
    </row>
    <row r="16571" spans="1:4" ht="15" x14ac:dyDescent="0.25">
      <c r="A16571" s="27"/>
      <c r="B16571"/>
      <c r="C16571" s="27"/>
      <c r="D16571" s="27"/>
    </row>
    <row r="16572" spans="1:4" ht="15" x14ac:dyDescent="0.25">
      <c r="A16572" s="27"/>
      <c r="B16572"/>
      <c r="C16572" s="27"/>
      <c r="D16572" s="27"/>
    </row>
    <row r="16573" spans="1:4" ht="15" x14ac:dyDescent="0.25">
      <c r="A16573" s="27"/>
      <c r="B16573"/>
      <c r="C16573" s="27"/>
      <c r="D16573" s="27"/>
    </row>
    <row r="16574" spans="1:4" ht="15" x14ac:dyDescent="0.25">
      <c r="A16574" s="27"/>
      <c r="B16574"/>
      <c r="C16574" s="27"/>
      <c r="D16574" s="27"/>
    </row>
    <row r="16575" spans="1:4" ht="15" x14ac:dyDescent="0.25">
      <c r="A16575" s="27"/>
      <c r="B16575"/>
      <c r="C16575" s="27"/>
      <c r="D16575" s="27"/>
    </row>
    <row r="16576" spans="1:4" ht="15" x14ac:dyDescent="0.25">
      <c r="A16576" s="27"/>
      <c r="B16576"/>
      <c r="C16576" s="27"/>
      <c r="D16576" s="27"/>
    </row>
    <row r="16577" spans="1:4" ht="15" x14ac:dyDescent="0.25">
      <c r="A16577" s="27"/>
      <c r="B16577"/>
      <c r="C16577" s="27"/>
      <c r="D16577" s="27"/>
    </row>
    <row r="16578" spans="1:4" ht="15" x14ac:dyDescent="0.25">
      <c r="A16578" s="27"/>
      <c r="B16578"/>
      <c r="C16578" s="27"/>
      <c r="D16578" s="27"/>
    </row>
    <row r="16579" spans="1:4" ht="15" x14ac:dyDescent="0.25">
      <c r="A16579" s="27"/>
      <c r="B16579"/>
      <c r="C16579" s="27"/>
      <c r="D16579" s="27"/>
    </row>
    <row r="16580" spans="1:4" ht="15" x14ac:dyDescent="0.25">
      <c r="A16580" s="27"/>
      <c r="B16580"/>
      <c r="C16580" s="27"/>
      <c r="D16580" s="27"/>
    </row>
    <row r="16581" spans="1:4" ht="15" x14ac:dyDescent="0.25">
      <c r="A16581" s="27"/>
      <c r="B16581"/>
      <c r="C16581" s="27"/>
      <c r="D16581" s="27"/>
    </row>
    <row r="16582" spans="1:4" ht="15" x14ac:dyDescent="0.25">
      <c r="A16582" s="27"/>
      <c r="B16582"/>
      <c r="C16582" s="27"/>
      <c r="D16582" s="27"/>
    </row>
    <row r="16583" spans="1:4" ht="15" x14ac:dyDescent="0.25">
      <c r="A16583" s="27"/>
      <c r="B16583"/>
      <c r="C16583" s="27"/>
      <c r="D16583" s="27"/>
    </row>
    <row r="16584" spans="1:4" ht="15" x14ac:dyDescent="0.25">
      <c r="A16584" s="27"/>
      <c r="B16584"/>
      <c r="C16584" s="27"/>
      <c r="D16584" s="27"/>
    </row>
    <row r="16585" spans="1:4" ht="15" x14ac:dyDescent="0.25">
      <c r="A16585" s="27"/>
      <c r="B16585"/>
      <c r="C16585" s="27"/>
      <c r="D16585" s="27"/>
    </row>
    <row r="16586" spans="1:4" ht="15" x14ac:dyDescent="0.25">
      <c r="A16586" s="27"/>
      <c r="B16586"/>
      <c r="C16586" s="27"/>
      <c r="D16586" s="272"/>
    </row>
    <row r="16587" spans="1:4" ht="15" x14ac:dyDescent="0.25">
      <c r="A16587" s="27"/>
      <c r="B16587"/>
      <c r="C16587" s="27"/>
      <c r="D16587" s="272"/>
    </row>
    <row r="16588" spans="1:4" ht="15" x14ac:dyDescent="0.25">
      <c r="A16588" s="27"/>
      <c r="B16588"/>
      <c r="C16588" s="27"/>
      <c r="D16588" s="27"/>
    </row>
    <row r="16589" spans="1:4" ht="15" x14ac:dyDescent="0.25">
      <c r="A16589" s="27"/>
      <c r="B16589"/>
      <c r="C16589" s="27"/>
      <c r="D16589" s="27"/>
    </row>
    <row r="16590" spans="1:4" ht="15" x14ac:dyDescent="0.25">
      <c r="A16590" s="27"/>
      <c r="B16590"/>
      <c r="C16590" s="27"/>
      <c r="D16590" s="272"/>
    </row>
    <row r="16591" spans="1:4" ht="15" x14ac:dyDescent="0.25">
      <c r="A16591" s="27"/>
      <c r="B16591"/>
      <c r="C16591" s="27"/>
      <c r="D16591" s="27"/>
    </row>
    <row r="16592" spans="1:4" ht="15" x14ac:dyDescent="0.25">
      <c r="A16592" s="27"/>
      <c r="B16592"/>
      <c r="C16592" s="27"/>
      <c r="D16592" s="272"/>
    </row>
    <row r="16593" spans="1:4" ht="15" x14ac:dyDescent="0.25">
      <c r="A16593" s="27"/>
      <c r="B16593"/>
      <c r="C16593" s="27"/>
      <c r="D16593" s="27"/>
    </row>
    <row r="16594" spans="1:4" ht="15" x14ac:dyDescent="0.25">
      <c r="A16594" s="27"/>
      <c r="B16594"/>
      <c r="C16594" s="27"/>
      <c r="D16594" s="272"/>
    </row>
    <row r="16595" spans="1:4" ht="15" x14ac:dyDescent="0.25">
      <c r="A16595" s="27"/>
      <c r="B16595"/>
      <c r="C16595" s="27"/>
      <c r="D16595" s="27"/>
    </row>
    <row r="16596" spans="1:4" ht="15" x14ac:dyDescent="0.25">
      <c r="A16596" s="27"/>
      <c r="B16596"/>
      <c r="C16596" s="27"/>
      <c r="D16596" s="272"/>
    </row>
    <row r="16597" spans="1:4" ht="15" x14ac:dyDescent="0.25">
      <c r="A16597" s="27"/>
      <c r="B16597"/>
      <c r="C16597" s="27"/>
      <c r="D16597" s="27"/>
    </row>
    <row r="16598" spans="1:4" ht="15" x14ac:dyDescent="0.25">
      <c r="A16598" s="27"/>
      <c r="B16598"/>
      <c r="C16598" s="27"/>
      <c r="D16598" s="27"/>
    </row>
    <row r="16599" spans="1:4" ht="15" x14ac:dyDescent="0.25">
      <c r="A16599" s="27"/>
      <c r="B16599"/>
      <c r="C16599" s="27"/>
      <c r="D16599" s="27"/>
    </row>
    <row r="16600" spans="1:4" ht="15" x14ac:dyDescent="0.25">
      <c r="A16600" s="27"/>
      <c r="B16600"/>
      <c r="C16600" s="27"/>
      <c r="D16600" s="27"/>
    </row>
    <row r="16601" spans="1:4" ht="15" x14ac:dyDescent="0.25">
      <c r="A16601" s="27"/>
      <c r="B16601"/>
      <c r="C16601" s="27"/>
      <c r="D16601" s="27"/>
    </row>
    <row r="16602" spans="1:4" ht="15" x14ac:dyDescent="0.25">
      <c r="A16602" s="27"/>
      <c r="B16602"/>
      <c r="C16602" s="27"/>
      <c r="D16602" s="27"/>
    </row>
    <row r="16603" spans="1:4" ht="15" x14ac:dyDescent="0.25">
      <c r="A16603" s="27"/>
      <c r="B16603"/>
      <c r="C16603" s="27"/>
      <c r="D16603" s="27"/>
    </row>
    <row r="16604" spans="1:4" ht="15" x14ac:dyDescent="0.25">
      <c r="A16604" s="27"/>
      <c r="B16604"/>
      <c r="C16604" s="27"/>
      <c r="D16604" s="27"/>
    </row>
    <row r="16605" spans="1:4" ht="15" x14ac:dyDescent="0.25">
      <c r="A16605" s="27"/>
      <c r="B16605"/>
      <c r="C16605" s="27"/>
      <c r="D16605" s="27"/>
    </row>
    <row r="16606" spans="1:4" ht="15" x14ac:dyDescent="0.25">
      <c r="A16606" s="27"/>
      <c r="B16606"/>
      <c r="C16606" s="27"/>
      <c r="D16606" s="27"/>
    </row>
    <row r="16607" spans="1:4" ht="15" x14ac:dyDescent="0.25">
      <c r="A16607" s="27"/>
      <c r="B16607"/>
      <c r="C16607" s="27"/>
      <c r="D16607" s="27"/>
    </row>
    <row r="16608" spans="1:4" ht="15" x14ac:dyDescent="0.25">
      <c r="A16608" s="27"/>
      <c r="B16608"/>
      <c r="C16608" s="27"/>
      <c r="D16608" s="27"/>
    </row>
    <row r="16609" spans="1:4" ht="15" x14ac:dyDescent="0.25">
      <c r="A16609" s="27"/>
      <c r="B16609"/>
      <c r="C16609" s="27"/>
      <c r="D16609" s="27"/>
    </row>
    <row r="16610" spans="1:4" ht="15" x14ac:dyDescent="0.25">
      <c r="A16610" s="27"/>
      <c r="B16610"/>
      <c r="C16610" s="27"/>
      <c r="D16610" s="27"/>
    </row>
    <row r="16611" spans="1:4" ht="15" x14ac:dyDescent="0.25">
      <c r="A16611" s="27"/>
      <c r="B16611"/>
      <c r="C16611" s="27"/>
      <c r="D16611" s="27"/>
    </row>
    <row r="16612" spans="1:4" ht="15" x14ac:dyDescent="0.25">
      <c r="A16612" s="27"/>
      <c r="B16612"/>
      <c r="C16612" s="27"/>
      <c r="D16612" s="27"/>
    </row>
    <row r="16613" spans="1:4" ht="15" x14ac:dyDescent="0.25">
      <c r="A16613" s="27"/>
      <c r="B16613"/>
      <c r="C16613" s="27"/>
      <c r="D16613" s="27"/>
    </row>
    <row r="16614" spans="1:4" ht="15" x14ac:dyDescent="0.25">
      <c r="A16614" s="27"/>
      <c r="B16614"/>
      <c r="C16614" s="27"/>
      <c r="D16614" s="27"/>
    </row>
    <row r="16615" spans="1:4" ht="15" x14ac:dyDescent="0.25">
      <c r="A16615" s="27"/>
      <c r="B16615"/>
      <c r="C16615" s="27"/>
      <c r="D16615" s="27"/>
    </row>
    <row r="16616" spans="1:4" ht="15" x14ac:dyDescent="0.25">
      <c r="A16616" s="27"/>
      <c r="B16616"/>
      <c r="C16616" s="27"/>
      <c r="D16616" s="27"/>
    </row>
    <row r="16617" spans="1:4" ht="15" x14ac:dyDescent="0.25">
      <c r="A16617" s="27"/>
      <c r="B16617"/>
      <c r="C16617" s="27"/>
      <c r="D16617" s="27"/>
    </row>
    <row r="16618" spans="1:4" ht="15" x14ac:dyDescent="0.25">
      <c r="A16618" s="27"/>
      <c r="B16618"/>
      <c r="C16618" s="27"/>
      <c r="D16618" s="27"/>
    </row>
    <row r="16619" spans="1:4" ht="15" x14ac:dyDescent="0.25">
      <c r="A16619" s="27"/>
      <c r="B16619"/>
      <c r="C16619" s="27"/>
      <c r="D16619" s="27"/>
    </row>
    <row r="16620" spans="1:4" ht="15" x14ac:dyDescent="0.25">
      <c r="A16620" s="27"/>
      <c r="B16620"/>
      <c r="C16620" s="27"/>
      <c r="D16620" s="27"/>
    </row>
    <row r="16621" spans="1:4" ht="15" x14ac:dyDescent="0.25">
      <c r="A16621" s="27"/>
      <c r="B16621"/>
      <c r="C16621" s="27"/>
      <c r="D16621" s="27"/>
    </row>
    <row r="16622" spans="1:4" ht="15" x14ac:dyDescent="0.25">
      <c r="A16622" s="27"/>
      <c r="B16622"/>
      <c r="C16622" s="27"/>
      <c r="D16622" s="27"/>
    </row>
    <row r="16623" spans="1:4" ht="15" x14ac:dyDescent="0.25">
      <c r="A16623" s="27"/>
      <c r="B16623"/>
      <c r="C16623" s="27"/>
      <c r="D16623" s="27"/>
    </row>
    <row r="16624" spans="1:4" ht="15" x14ac:dyDescent="0.25">
      <c r="A16624" s="27"/>
      <c r="B16624"/>
      <c r="C16624" s="27"/>
      <c r="D16624" s="27"/>
    </row>
    <row r="16625" spans="1:4" ht="15" x14ac:dyDescent="0.25">
      <c r="A16625" s="27"/>
      <c r="B16625"/>
      <c r="C16625" s="27"/>
      <c r="D16625" s="27"/>
    </row>
    <row r="16626" spans="1:4" ht="15" x14ac:dyDescent="0.25">
      <c r="A16626" s="27"/>
      <c r="B16626"/>
      <c r="C16626" s="27"/>
      <c r="D16626" s="27"/>
    </row>
    <row r="16627" spans="1:4" ht="15" x14ac:dyDescent="0.25">
      <c r="A16627" s="27"/>
      <c r="B16627"/>
      <c r="C16627" s="27"/>
      <c r="D16627" s="27"/>
    </row>
    <row r="16628" spans="1:4" ht="15" x14ac:dyDescent="0.25">
      <c r="A16628" s="27"/>
      <c r="B16628"/>
      <c r="C16628" s="27"/>
      <c r="D16628" s="27"/>
    </row>
    <row r="16629" spans="1:4" ht="15" x14ac:dyDescent="0.25">
      <c r="A16629" s="27"/>
      <c r="B16629"/>
      <c r="C16629" s="27"/>
      <c r="D16629" s="27"/>
    </row>
    <row r="16630" spans="1:4" ht="15" x14ac:dyDescent="0.25">
      <c r="A16630" s="27"/>
      <c r="B16630"/>
      <c r="C16630" s="27"/>
      <c r="D16630" s="27"/>
    </row>
    <row r="16631" spans="1:4" ht="15" x14ac:dyDescent="0.25">
      <c r="A16631" s="27"/>
      <c r="B16631"/>
      <c r="C16631" s="27"/>
      <c r="D16631" s="27"/>
    </row>
    <row r="16632" spans="1:4" ht="15" x14ac:dyDescent="0.25">
      <c r="A16632" s="27"/>
      <c r="B16632"/>
      <c r="C16632" s="27"/>
      <c r="D16632" s="272"/>
    </row>
    <row r="16633" spans="1:4" ht="15" x14ac:dyDescent="0.25">
      <c r="A16633" s="27"/>
      <c r="B16633"/>
      <c r="C16633" s="27"/>
      <c r="D16633" s="27"/>
    </row>
    <row r="16634" spans="1:4" ht="15" x14ac:dyDescent="0.25">
      <c r="A16634" s="27"/>
      <c r="B16634"/>
      <c r="C16634" s="27"/>
      <c r="D16634" s="27"/>
    </row>
    <row r="16635" spans="1:4" ht="15" x14ac:dyDescent="0.25">
      <c r="A16635" s="27"/>
      <c r="B16635"/>
      <c r="C16635" s="27"/>
      <c r="D16635" s="27"/>
    </row>
    <row r="16636" spans="1:4" ht="15" x14ac:dyDescent="0.25">
      <c r="A16636" s="27"/>
      <c r="B16636"/>
      <c r="C16636" s="27"/>
      <c r="D16636" s="27"/>
    </row>
    <row r="16637" spans="1:4" ht="15" x14ac:dyDescent="0.25">
      <c r="A16637" s="27"/>
      <c r="B16637"/>
      <c r="C16637" s="27"/>
      <c r="D16637" s="27"/>
    </row>
    <row r="16638" spans="1:4" ht="15" x14ac:dyDescent="0.25">
      <c r="A16638" s="27"/>
      <c r="B16638"/>
      <c r="C16638" s="27"/>
      <c r="D16638" s="27"/>
    </row>
    <row r="16639" spans="1:4" ht="15" x14ac:dyDescent="0.25">
      <c r="A16639" s="27"/>
      <c r="B16639"/>
      <c r="C16639" s="27"/>
      <c r="D16639" s="27"/>
    </row>
    <row r="16640" spans="1:4" ht="15" x14ac:dyDescent="0.25">
      <c r="A16640" s="27"/>
      <c r="B16640"/>
      <c r="C16640" s="27"/>
      <c r="D16640" s="27"/>
    </row>
    <row r="16641" spans="1:4" ht="15" x14ac:dyDescent="0.25">
      <c r="A16641" s="27"/>
      <c r="B16641"/>
      <c r="C16641" s="27"/>
      <c r="D16641" s="27"/>
    </row>
    <row r="16642" spans="1:4" ht="15" x14ac:dyDescent="0.25">
      <c r="A16642" s="27"/>
      <c r="B16642"/>
      <c r="C16642" s="27"/>
      <c r="D16642" s="27"/>
    </row>
    <row r="16643" spans="1:4" ht="15" x14ac:dyDescent="0.25">
      <c r="A16643" s="27"/>
      <c r="B16643"/>
      <c r="C16643" s="27"/>
      <c r="D16643" s="27"/>
    </row>
    <row r="16644" spans="1:4" ht="15" x14ac:dyDescent="0.25">
      <c r="A16644" s="27"/>
      <c r="B16644"/>
      <c r="C16644" s="27"/>
      <c r="D16644" s="27"/>
    </row>
    <row r="16645" spans="1:4" ht="15" x14ac:dyDescent="0.25">
      <c r="A16645" s="27"/>
      <c r="B16645"/>
      <c r="C16645" s="27"/>
      <c r="D16645" s="27"/>
    </row>
    <row r="16646" spans="1:4" ht="15" x14ac:dyDescent="0.25">
      <c r="A16646" s="27"/>
      <c r="B16646"/>
      <c r="C16646" s="27"/>
      <c r="D16646" s="27"/>
    </row>
    <row r="16647" spans="1:4" ht="15" x14ac:dyDescent="0.25">
      <c r="A16647" s="27"/>
      <c r="B16647"/>
      <c r="C16647" s="27"/>
      <c r="D16647" s="27"/>
    </row>
    <row r="16648" spans="1:4" ht="15" x14ac:dyDescent="0.25">
      <c r="A16648" s="27"/>
      <c r="B16648"/>
      <c r="C16648" s="27"/>
      <c r="D16648" s="27"/>
    </row>
    <row r="16649" spans="1:4" ht="15" x14ac:dyDescent="0.25">
      <c r="A16649" s="27"/>
      <c r="B16649"/>
      <c r="C16649" s="27"/>
      <c r="D16649" s="27"/>
    </row>
    <row r="16650" spans="1:4" ht="15" x14ac:dyDescent="0.25">
      <c r="A16650" s="27"/>
      <c r="B16650"/>
      <c r="C16650" s="27"/>
      <c r="D16650" s="27"/>
    </row>
    <row r="16651" spans="1:4" ht="15" x14ac:dyDescent="0.25">
      <c r="A16651" s="27"/>
      <c r="B16651"/>
      <c r="C16651" s="27"/>
      <c r="D16651" s="27"/>
    </row>
    <row r="16652" spans="1:4" ht="15" x14ac:dyDescent="0.25">
      <c r="A16652" s="27"/>
      <c r="B16652"/>
      <c r="C16652" s="27"/>
      <c r="D16652" s="27"/>
    </row>
    <row r="16653" spans="1:4" ht="15" x14ac:dyDescent="0.25">
      <c r="A16653" s="27"/>
      <c r="B16653"/>
      <c r="C16653" s="27"/>
      <c r="D16653" s="27"/>
    </row>
    <row r="16654" spans="1:4" ht="15" x14ac:dyDescent="0.25">
      <c r="A16654" s="27"/>
      <c r="B16654"/>
      <c r="C16654" s="27"/>
      <c r="D16654" s="27"/>
    </row>
    <row r="16655" spans="1:4" ht="15" x14ac:dyDescent="0.25">
      <c r="A16655" s="27"/>
      <c r="B16655"/>
      <c r="C16655" s="27"/>
      <c r="D16655" s="27"/>
    </row>
    <row r="16656" spans="1:4" ht="15" x14ac:dyDescent="0.25">
      <c r="A16656" s="27"/>
      <c r="B16656"/>
      <c r="C16656" s="27"/>
      <c r="D16656" s="27"/>
    </row>
    <row r="16657" spans="1:4" ht="15" x14ac:dyDescent="0.25">
      <c r="A16657" s="27"/>
      <c r="B16657"/>
      <c r="C16657" s="27"/>
      <c r="D16657" s="27"/>
    </row>
    <row r="16658" spans="1:4" ht="15" x14ac:dyDescent="0.25">
      <c r="A16658" s="27"/>
      <c r="B16658"/>
      <c r="C16658" s="27"/>
      <c r="D16658" s="27"/>
    </row>
    <row r="16659" spans="1:4" ht="15" x14ac:dyDescent="0.25">
      <c r="A16659" s="27"/>
      <c r="B16659"/>
      <c r="C16659" s="27"/>
      <c r="D16659" s="27"/>
    </row>
    <row r="16660" spans="1:4" ht="15" x14ac:dyDescent="0.25">
      <c r="A16660" s="27"/>
      <c r="B16660"/>
      <c r="C16660" s="27"/>
      <c r="D16660" s="27"/>
    </row>
    <row r="16661" spans="1:4" ht="15" x14ac:dyDescent="0.25">
      <c r="A16661" s="27"/>
      <c r="B16661"/>
      <c r="C16661" s="27"/>
      <c r="D16661" s="27"/>
    </row>
    <row r="16662" spans="1:4" ht="15" x14ac:dyDescent="0.25">
      <c r="A16662" s="27"/>
      <c r="B16662"/>
      <c r="C16662" s="27"/>
      <c r="D16662" s="27"/>
    </row>
    <row r="16663" spans="1:4" ht="15" x14ac:dyDescent="0.25">
      <c r="A16663" s="27"/>
      <c r="B16663"/>
      <c r="C16663" s="27"/>
      <c r="D16663" s="27"/>
    </row>
    <row r="16664" spans="1:4" ht="15" x14ac:dyDescent="0.25">
      <c r="A16664" s="27"/>
      <c r="B16664"/>
      <c r="C16664" s="27"/>
      <c r="D16664" s="27"/>
    </row>
    <row r="16665" spans="1:4" ht="15" x14ac:dyDescent="0.25">
      <c r="A16665" s="27"/>
      <c r="B16665"/>
      <c r="C16665" s="27"/>
      <c r="D16665" s="27"/>
    </row>
    <row r="16666" spans="1:4" ht="15" x14ac:dyDescent="0.25">
      <c r="A16666" s="27"/>
      <c r="B16666"/>
      <c r="C16666" s="27"/>
      <c r="D16666" s="27"/>
    </row>
    <row r="16667" spans="1:4" ht="15" x14ac:dyDescent="0.25">
      <c r="A16667" s="27"/>
      <c r="B16667"/>
      <c r="C16667" s="27"/>
      <c r="D16667" s="27"/>
    </row>
    <row r="16668" spans="1:4" ht="15" x14ac:dyDescent="0.25">
      <c r="A16668" s="27"/>
      <c r="B16668"/>
      <c r="C16668" s="27"/>
      <c r="D16668" s="27"/>
    </row>
    <row r="16669" spans="1:4" ht="15" x14ac:dyDescent="0.25">
      <c r="A16669" s="27"/>
      <c r="B16669"/>
      <c r="C16669" s="27"/>
      <c r="D16669" s="27"/>
    </row>
    <row r="16670" spans="1:4" ht="15" x14ac:dyDescent="0.25">
      <c r="A16670" s="27"/>
      <c r="B16670"/>
      <c r="C16670" s="27"/>
      <c r="D16670" s="27"/>
    </row>
    <row r="16671" spans="1:4" ht="15" x14ac:dyDescent="0.25">
      <c r="A16671" s="27"/>
      <c r="B16671"/>
      <c r="C16671" s="27"/>
      <c r="D16671" s="27"/>
    </row>
    <row r="16672" spans="1:4" ht="15" x14ac:dyDescent="0.25">
      <c r="A16672" s="27"/>
      <c r="B16672"/>
      <c r="C16672" s="27"/>
      <c r="D16672" s="27"/>
    </row>
    <row r="16673" spans="1:4" ht="15" x14ac:dyDescent="0.25">
      <c r="A16673" s="27"/>
      <c r="B16673"/>
      <c r="C16673" s="27"/>
      <c r="D16673" s="27"/>
    </row>
    <row r="16674" spans="1:4" ht="15" x14ac:dyDescent="0.25">
      <c r="A16674" s="27"/>
      <c r="B16674"/>
      <c r="C16674" s="27"/>
      <c r="D16674" s="27"/>
    </row>
    <row r="16675" spans="1:4" ht="15" x14ac:dyDescent="0.25">
      <c r="A16675" s="27"/>
      <c r="B16675"/>
      <c r="C16675" s="27"/>
      <c r="D16675" s="27"/>
    </row>
    <row r="16676" spans="1:4" ht="15" x14ac:dyDescent="0.25">
      <c r="A16676" s="27"/>
      <c r="B16676"/>
      <c r="C16676" s="27"/>
      <c r="D16676" s="27"/>
    </row>
    <row r="16677" spans="1:4" ht="15" x14ac:dyDescent="0.25">
      <c r="A16677" s="27"/>
      <c r="B16677"/>
      <c r="C16677" s="27"/>
      <c r="D16677" s="27"/>
    </row>
    <row r="16678" spans="1:4" ht="15" x14ac:dyDescent="0.25">
      <c r="A16678" s="27"/>
      <c r="B16678"/>
      <c r="C16678" s="27"/>
      <c r="D16678" s="27"/>
    </row>
    <row r="16679" spans="1:4" ht="15" x14ac:dyDescent="0.25">
      <c r="A16679" s="27"/>
      <c r="B16679"/>
      <c r="C16679" s="27"/>
      <c r="D16679" s="27"/>
    </row>
    <row r="16680" spans="1:4" ht="15" x14ac:dyDescent="0.25">
      <c r="A16680" s="27"/>
      <c r="B16680"/>
      <c r="C16680" s="27"/>
      <c r="D16680" s="27"/>
    </row>
    <row r="16681" spans="1:4" ht="15" x14ac:dyDescent="0.25">
      <c r="A16681" s="27"/>
      <c r="B16681"/>
      <c r="C16681" s="27"/>
      <c r="D16681" s="27"/>
    </row>
    <row r="16682" spans="1:4" ht="15" x14ac:dyDescent="0.25">
      <c r="A16682" s="27"/>
      <c r="B16682"/>
      <c r="C16682" s="27"/>
      <c r="D16682" s="27"/>
    </row>
    <row r="16683" spans="1:4" ht="15" x14ac:dyDescent="0.25">
      <c r="A16683" s="27"/>
      <c r="B16683"/>
      <c r="C16683" s="27"/>
      <c r="D16683" s="27"/>
    </row>
    <row r="16684" spans="1:4" ht="15" x14ac:dyDescent="0.25">
      <c r="A16684" s="27"/>
      <c r="B16684"/>
      <c r="C16684" s="27"/>
      <c r="D16684" s="27"/>
    </row>
    <row r="16685" spans="1:4" ht="15" x14ac:dyDescent="0.25">
      <c r="A16685" s="27"/>
      <c r="B16685"/>
      <c r="C16685" s="27"/>
      <c r="D16685" s="27"/>
    </row>
    <row r="16686" spans="1:4" ht="15" x14ac:dyDescent="0.25">
      <c r="A16686" s="27"/>
      <c r="B16686"/>
      <c r="C16686" s="27"/>
      <c r="D16686" s="272"/>
    </row>
    <row r="16687" spans="1:4" ht="15" x14ac:dyDescent="0.25">
      <c r="A16687" s="27"/>
      <c r="B16687"/>
      <c r="C16687" s="27"/>
      <c r="D16687" s="27"/>
    </row>
    <row r="16688" spans="1:4" ht="15" x14ac:dyDescent="0.25">
      <c r="A16688" s="27"/>
      <c r="B16688"/>
      <c r="C16688" s="27"/>
      <c r="D16688" s="27"/>
    </row>
    <row r="16689" spans="1:4" ht="15" x14ac:dyDescent="0.25">
      <c r="A16689" s="27"/>
      <c r="B16689"/>
      <c r="C16689" s="27"/>
      <c r="D16689" s="27"/>
    </row>
    <row r="16690" spans="1:4" ht="15" x14ac:dyDescent="0.25">
      <c r="A16690" s="27"/>
      <c r="B16690"/>
      <c r="C16690" s="27"/>
      <c r="D16690" s="27"/>
    </row>
    <row r="16691" spans="1:4" ht="15" x14ac:dyDescent="0.25">
      <c r="A16691" s="27"/>
      <c r="B16691"/>
      <c r="C16691" s="27"/>
      <c r="D16691" s="27"/>
    </row>
    <row r="16692" spans="1:4" ht="15" x14ac:dyDescent="0.25">
      <c r="A16692" s="27"/>
      <c r="B16692"/>
      <c r="C16692" s="27"/>
      <c r="D16692" s="27"/>
    </row>
    <row r="16693" spans="1:4" ht="15" x14ac:dyDescent="0.25">
      <c r="A16693" s="27"/>
      <c r="B16693"/>
      <c r="C16693" s="27"/>
      <c r="D16693" s="27"/>
    </row>
    <row r="16694" spans="1:4" ht="15" x14ac:dyDescent="0.25">
      <c r="A16694" s="27"/>
      <c r="B16694"/>
      <c r="C16694" s="27"/>
      <c r="D16694" s="27"/>
    </row>
    <row r="16695" spans="1:4" ht="15" x14ac:dyDescent="0.25">
      <c r="A16695" s="27"/>
      <c r="B16695"/>
      <c r="C16695" s="27"/>
      <c r="D16695" s="27"/>
    </row>
    <row r="16696" spans="1:4" ht="15" x14ac:dyDescent="0.25">
      <c r="A16696" s="27"/>
      <c r="B16696"/>
      <c r="C16696" s="27"/>
      <c r="D16696" s="27"/>
    </row>
    <row r="16697" spans="1:4" ht="15" x14ac:dyDescent="0.25">
      <c r="A16697" s="27"/>
      <c r="B16697"/>
      <c r="C16697" s="27"/>
      <c r="D16697" s="27"/>
    </row>
    <row r="16698" spans="1:4" ht="15" x14ac:dyDescent="0.25">
      <c r="A16698" s="27"/>
      <c r="B16698"/>
      <c r="C16698" s="27"/>
      <c r="D16698" s="27"/>
    </row>
    <row r="16699" spans="1:4" ht="15" x14ac:dyDescent="0.25">
      <c r="A16699" s="27"/>
      <c r="B16699"/>
      <c r="C16699" s="27"/>
      <c r="D16699" s="27"/>
    </row>
    <row r="16700" spans="1:4" ht="15" x14ac:dyDescent="0.25">
      <c r="A16700" s="27"/>
      <c r="B16700"/>
      <c r="C16700" s="27"/>
      <c r="D16700" s="27"/>
    </row>
    <row r="16701" spans="1:4" ht="15" x14ac:dyDescent="0.25">
      <c r="A16701" s="27"/>
      <c r="B16701"/>
      <c r="C16701" s="27"/>
      <c r="D16701" s="27"/>
    </row>
    <row r="16702" spans="1:4" ht="15" x14ac:dyDescent="0.25">
      <c r="A16702" s="27"/>
      <c r="B16702"/>
      <c r="C16702" s="27"/>
      <c r="D16702" s="27"/>
    </row>
    <row r="16703" spans="1:4" ht="15" x14ac:dyDescent="0.25">
      <c r="A16703" s="27"/>
      <c r="B16703"/>
      <c r="C16703" s="27"/>
      <c r="D16703" s="27"/>
    </row>
    <row r="16704" spans="1:4" ht="15" x14ac:dyDescent="0.25">
      <c r="A16704" s="27"/>
      <c r="B16704"/>
      <c r="C16704" s="27"/>
      <c r="D16704" s="27"/>
    </row>
    <row r="16705" spans="1:4" ht="15" x14ac:dyDescent="0.25">
      <c r="A16705" s="27"/>
      <c r="B16705"/>
      <c r="C16705" s="27"/>
      <c r="D16705" s="27"/>
    </row>
    <row r="16706" spans="1:4" ht="15" x14ac:dyDescent="0.25">
      <c r="A16706" s="27"/>
      <c r="B16706"/>
      <c r="C16706" s="27"/>
      <c r="D16706" s="27"/>
    </row>
    <row r="16707" spans="1:4" ht="15" x14ac:dyDescent="0.25">
      <c r="A16707" s="27"/>
      <c r="B16707"/>
      <c r="C16707" s="27"/>
      <c r="D16707" s="27"/>
    </row>
    <row r="16708" spans="1:4" ht="15" x14ac:dyDescent="0.25">
      <c r="A16708" s="27"/>
      <c r="B16708"/>
      <c r="C16708" s="27"/>
      <c r="D16708" s="27"/>
    </row>
    <row r="16709" spans="1:4" ht="15" x14ac:dyDescent="0.25">
      <c r="A16709" s="27"/>
      <c r="B16709"/>
      <c r="C16709" s="27"/>
      <c r="D16709" s="27"/>
    </row>
    <row r="16710" spans="1:4" ht="15" x14ac:dyDescent="0.25">
      <c r="A16710" s="27"/>
      <c r="B16710"/>
      <c r="C16710" s="27"/>
      <c r="D16710" s="27"/>
    </row>
    <row r="16711" spans="1:4" ht="15" x14ac:dyDescent="0.25">
      <c r="A16711" s="27"/>
      <c r="B16711"/>
      <c r="C16711" s="27"/>
      <c r="D16711" s="27"/>
    </row>
    <row r="16712" spans="1:4" ht="15" x14ac:dyDescent="0.25">
      <c r="A16712" s="27"/>
      <c r="B16712"/>
      <c r="C16712" s="27"/>
      <c r="D16712" s="27"/>
    </row>
    <row r="16713" spans="1:4" ht="15" x14ac:dyDescent="0.25">
      <c r="A16713" s="27"/>
      <c r="B16713"/>
      <c r="C16713" s="27"/>
      <c r="D16713" s="27"/>
    </row>
    <row r="16714" spans="1:4" ht="15" x14ac:dyDescent="0.25">
      <c r="A16714" s="27"/>
      <c r="B16714"/>
      <c r="C16714" s="27"/>
      <c r="D16714" s="27"/>
    </row>
    <row r="16715" spans="1:4" ht="15" x14ac:dyDescent="0.25">
      <c r="A16715" s="27"/>
      <c r="B16715"/>
      <c r="C16715" s="27"/>
      <c r="D16715" s="27"/>
    </row>
    <row r="16716" spans="1:4" ht="15" x14ac:dyDescent="0.25">
      <c r="A16716" s="27"/>
      <c r="B16716"/>
      <c r="C16716" s="27"/>
      <c r="D16716" s="27"/>
    </row>
    <row r="16717" spans="1:4" ht="15" x14ac:dyDescent="0.25">
      <c r="A16717" s="27"/>
      <c r="B16717"/>
      <c r="C16717" s="27"/>
      <c r="D16717" s="27"/>
    </row>
    <row r="16718" spans="1:4" ht="15" x14ac:dyDescent="0.25">
      <c r="A16718" s="27"/>
      <c r="B16718"/>
      <c r="C16718" s="27"/>
      <c r="D16718" s="27"/>
    </row>
    <row r="16719" spans="1:4" ht="15" x14ac:dyDescent="0.25">
      <c r="A16719" s="27"/>
      <c r="B16719"/>
      <c r="C16719" s="27"/>
      <c r="D16719" s="27"/>
    </row>
    <row r="16720" spans="1:4" ht="15" x14ac:dyDescent="0.25">
      <c r="A16720" s="27"/>
      <c r="B16720"/>
      <c r="C16720" s="27"/>
      <c r="D16720" s="27"/>
    </row>
    <row r="16721" spans="1:4" ht="15" x14ac:dyDescent="0.25">
      <c r="A16721" s="27"/>
      <c r="B16721"/>
      <c r="C16721" s="27"/>
      <c r="D16721" s="272"/>
    </row>
    <row r="16722" spans="1:4" ht="15" x14ac:dyDescent="0.25">
      <c r="A16722" s="27"/>
      <c r="B16722"/>
      <c r="C16722" s="27"/>
      <c r="D16722" s="27"/>
    </row>
    <row r="16723" spans="1:4" ht="15" x14ac:dyDescent="0.25">
      <c r="A16723" s="27"/>
      <c r="B16723"/>
      <c r="C16723" s="27"/>
      <c r="D16723" s="27"/>
    </row>
    <row r="16724" spans="1:4" ht="15" x14ac:dyDescent="0.25">
      <c r="A16724" s="27"/>
      <c r="B16724"/>
      <c r="C16724" s="27"/>
      <c r="D16724" s="27"/>
    </row>
    <row r="16725" spans="1:4" ht="15" x14ac:dyDescent="0.25">
      <c r="A16725" s="27"/>
      <c r="B16725"/>
      <c r="C16725" s="27"/>
      <c r="D16725" s="27"/>
    </row>
    <row r="16726" spans="1:4" ht="15" x14ac:dyDescent="0.25">
      <c r="A16726" s="27"/>
      <c r="B16726"/>
      <c r="C16726" s="27"/>
      <c r="D16726" s="27"/>
    </row>
    <row r="16727" spans="1:4" ht="15" x14ac:dyDescent="0.25">
      <c r="A16727" s="27"/>
      <c r="B16727"/>
      <c r="C16727" s="27"/>
      <c r="D16727" s="27"/>
    </row>
    <row r="16728" spans="1:4" ht="15" x14ac:dyDescent="0.25">
      <c r="A16728" s="27"/>
      <c r="B16728"/>
      <c r="C16728" s="27"/>
      <c r="D16728" s="27"/>
    </row>
    <row r="16729" spans="1:4" ht="15" x14ac:dyDescent="0.25">
      <c r="A16729" s="27"/>
      <c r="B16729"/>
      <c r="C16729" s="27"/>
      <c r="D16729" s="27"/>
    </row>
    <row r="16730" spans="1:4" ht="15" x14ac:dyDescent="0.25">
      <c r="A16730" s="27"/>
      <c r="B16730"/>
      <c r="C16730" s="27"/>
      <c r="D16730" s="27"/>
    </row>
    <row r="16731" spans="1:4" ht="15" x14ac:dyDescent="0.25">
      <c r="A16731" s="27"/>
      <c r="B16731"/>
      <c r="C16731" s="27"/>
      <c r="D16731" s="27"/>
    </row>
    <row r="16732" spans="1:4" ht="15" x14ac:dyDescent="0.25">
      <c r="A16732" s="27"/>
      <c r="B16732"/>
      <c r="C16732" s="27"/>
      <c r="D16732" s="27"/>
    </row>
    <row r="16733" spans="1:4" ht="15" x14ac:dyDescent="0.25">
      <c r="A16733" s="27"/>
      <c r="B16733"/>
      <c r="C16733" s="27"/>
      <c r="D16733" s="27"/>
    </row>
    <row r="16734" spans="1:4" ht="15" x14ac:dyDescent="0.25">
      <c r="A16734" s="27"/>
      <c r="B16734"/>
      <c r="C16734" s="27"/>
      <c r="D16734" s="27"/>
    </row>
    <row r="16735" spans="1:4" ht="15" x14ac:dyDescent="0.25">
      <c r="A16735" s="27"/>
      <c r="B16735"/>
      <c r="C16735" s="27"/>
      <c r="D16735" s="27"/>
    </row>
    <row r="16736" spans="1:4" ht="15" x14ac:dyDescent="0.25">
      <c r="A16736" s="27"/>
      <c r="B16736"/>
      <c r="C16736" s="27"/>
      <c r="D16736" s="27"/>
    </row>
    <row r="16737" spans="1:4" ht="15" x14ac:dyDescent="0.25">
      <c r="A16737" s="27"/>
      <c r="B16737"/>
      <c r="C16737" s="27"/>
      <c r="D16737" s="27"/>
    </row>
    <row r="16738" spans="1:4" ht="15" x14ac:dyDescent="0.25">
      <c r="A16738" s="27"/>
      <c r="B16738"/>
      <c r="C16738" s="27"/>
      <c r="D16738" s="27"/>
    </row>
    <row r="16739" spans="1:4" ht="15" x14ac:dyDescent="0.25">
      <c r="A16739" s="27"/>
      <c r="B16739"/>
      <c r="C16739" s="27"/>
      <c r="D16739" s="27"/>
    </row>
    <row r="16740" spans="1:4" ht="15" x14ac:dyDescent="0.25">
      <c r="A16740" s="27"/>
      <c r="B16740"/>
      <c r="C16740" s="27"/>
      <c r="D16740" s="27"/>
    </row>
    <row r="16741" spans="1:4" ht="15" x14ac:dyDescent="0.25">
      <c r="A16741" s="27"/>
      <c r="B16741"/>
      <c r="C16741" s="27"/>
      <c r="D16741" s="27"/>
    </row>
    <row r="16742" spans="1:4" ht="15" x14ac:dyDescent="0.25">
      <c r="A16742" s="27"/>
      <c r="B16742"/>
      <c r="C16742" s="27"/>
      <c r="D16742" s="27"/>
    </row>
    <row r="16743" spans="1:4" ht="15" x14ac:dyDescent="0.25">
      <c r="A16743" s="27"/>
      <c r="B16743"/>
      <c r="C16743" s="27"/>
      <c r="D16743" s="27"/>
    </row>
    <row r="16744" spans="1:4" ht="15" x14ac:dyDescent="0.25">
      <c r="A16744" s="27"/>
      <c r="B16744"/>
      <c r="C16744" s="27"/>
      <c r="D16744" s="27"/>
    </row>
    <row r="16745" spans="1:4" ht="15" x14ac:dyDescent="0.25">
      <c r="A16745" s="27"/>
      <c r="B16745"/>
      <c r="C16745" s="27"/>
      <c r="D16745" s="27"/>
    </row>
    <row r="16746" spans="1:4" ht="15" x14ac:dyDescent="0.25">
      <c r="A16746" s="27"/>
      <c r="B16746"/>
      <c r="C16746" s="27"/>
      <c r="D16746" s="27"/>
    </row>
    <row r="16747" spans="1:4" ht="15" x14ac:dyDescent="0.25">
      <c r="A16747" s="27"/>
      <c r="B16747"/>
      <c r="C16747" s="27"/>
      <c r="D16747" s="27"/>
    </row>
    <row r="16748" spans="1:4" ht="15" x14ac:dyDescent="0.25">
      <c r="A16748" s="27"/>
      <c r="B16748"/>
      <c r="C16748" s="27"/>
      <c r="D16748" s="27"/>
    </row>
    <row r="16749" spans="1:4" ht="15" x14ac:dyDescent="0.25">
      <c r="A16749" s="27"/>
      <c r="B16749"/>
      <c r="C16749" s="27"/>
      <c r="D16749" s="27"/>
    </row>
    <row r="16750" spans="1:4" ht="15" x14ac:dyDescent="0.25">
      <c r="A16750" s="27"/>
      <c r="B16750"/>
      <c r="C16750" s="27"/>
      <c r="D16750" s="27"/>
    </row>
    <row r="16751" spans="1:4" ht="15" x14ac:dyDescent="0.25">
      <c r="A16751" s="27"/>
      <c r="B16751"/>
      <c r="C16751" s="27"/>
      <c r="D16751" s="27"/>
    </row>
    <row r="16752" spans="1:4" ht="15" x14ac:dyDescent="0.25">
      <c r="A16752" s="27"/>
      <c r="B16752"/>
      <c r="C16752" s="27"/>
      <c r="D16752" s="27"/>
    </row>
    <row r="16753" spans="1:4" ht="15" x14ac:dyDescent="0.25">
      <c r="A16753" s="27"/>
      <c r="B16753"/>
      <c r="C16753" s="27"/>
      <c r="D16753" s="27"/>
    </row>
    <row r="16754" spans="1:4" ht="15" x14ac:dyDescent="0.25">
      <c r="A16754" s="27"/>
      <c r="B16754"/>
      <c r="C16754" s="27"/>
      <c r="D16754" s="27"/>
    </row>
    <row r="16755" spans="1:4" ht="15" x14ac:dyDescent="0.25">
      <c r="A16755" s="27"/>
      <c r="B16755"/>
      <c r="C16755" s="27"/>
      <c r="D16755" s="27"/>
    </row>
    <row r="16756" spans="1:4" ht="15" x14ac:dyDescent="0.25">
      <c r="A16756" s="27"/>
      <c r="B16756"/>
      <c r="C16756" s="27"/>
      <c r="D16756" s="27"/>
    </row>
    <row r="16757" spans="1:4" ht="15" x14ac:dyDescent="0.25">
      <c r="A16757" s="27"/>
      <c r="B16757"/>
      <c r="C16757" s="27"/>
      <c r="D16757" s="27"/>
    </row>
    <row r="16758" spans="1:4" ht="15" x14ac:dyDescent="0.25">
      <c r="A16758" s="27"/>
      <c r="B16758"/>
      <c r="C16758" s="27"/>
      <c r="D16758" s="27"/>
    </row>
    <row r="16759" spans="1:4" ht="15" x14ac:dyDescent="0.25">
      <c r="A16759" s="27"/>
      <c r="B16759"/>
      <c r="C16759" s="27"/>
      <c r="D16759" s="27"/>
    </row>
    <row r="16760" spans="1:4" ht="15" x14ac:dyDescent="0.25">
      <c r="A16760" s="27"/>
      <c r="B16760"/>
      <c r="C16760" s="27"/>
      <c r="D16760" s="27"/>
    </row>
    <row r="16761" spans="1:4" ht="15" x14ac:dyDescent="0.25">
      <c r="A16761" s="27"/>
      <c r="B16761"/>
      <c r="C16761" s="27"/>
      <c r="D16761" s="27"/>
    </row>
    <row r="16762" spans="1:4" ht="15" x14ac:dyDescent="0.25">
      <c r="A16762" s="27"/>
      <c r="B16762"/>
      <c r="C16762" s="27"/>
      <c r="D16762" s="27"/>
    </row>
    <row r="16763" spans="1:4" ht="15" x14ac:dyDescent="0.25">
      <c r="A16763" s="27"/>
      <c r="B16763"/>
      <c r="C16763" s="27"/>
      <c r="D16763" s="27"/>
    </row>
    <row r="16764" spans="1:4" ht="15" x14ac:dyDescent="0.25">
      <c r="A16764" s="27"/>
      <c r="B16764"/>
      <c r="C16764" s="27"/>
      <c r="D16764" s="27"/>
    </row>
    <row r="16765" spans="1:4" ht="15" x14ac:dyDescent="0.25">
      <c r="A16765" s="27"/>
      <c r="B16765"/>
      <c r="C16765" s="27"/>
      <c r="D16765" s="27"/>
    </row>
    <row r="16766" spans="1:4" ht="15" x14ac:dyDescent="0.25">
      <c r="A16766" s="27"/>
      <c r="B16766"/>
      <c r="C16766" s="27"/>
      <c r="D16766" s="27"/>
    </row>
    <row r="16767" spans="1:4" ht="15" x14ac:dyDescent="0.25">
      <c r="A16767" s="27"/>
      <c r="B16767"/>
      <c r="C16767" s="27"/>
      <c r="D16767" s="27"/>
    </row>
    <row r="16768" spans="1:4" ht="15" x14ac:dyDescent="0.25">
      <c r="A16768" s="27"/>
      <c r="B16768"/>
      <c r="C16768" s="27"/>
      <c r="D16768" s="27"/>
    </row>
    <row r="16769" spans="1:4" ht="15" x14ac:dyDescent="0.25">
      <c r="A16769" s="27"/>
      <c r="B16769"/>
      <c r="C16769" s="27"/>
      <c r="D16769" s="27"/>
    </row>
    <row r="16770" spans="1:4" ht="15" x14ac:dyDescent="0.25">
      <c r="A16770" s="27"/>
      <c r="B16770"/>
      <c r="C16770" s="27"/>
      <c r="D16770" s="27"/>
    </row>
    <row r="16771" spans="1:4" ht="15" x14ac:dyDescent="0.25">
      <c r="A16771" s="27"/>
      <c r="B16771"/>
      <c r="C16771" s="27"/>
      <c r="D16771" s="27"/>
    </row>
    <row r="16772" spans="1:4" ht="15" x14ac:dyDescent="0.25">
      <c r="A16772" s="27"/>
      <c r="B16772"/>
      <c r="C16772" s="27"/>
      <c r="D16772" s="27"/>
    </row>
    <row r="16773" spans="1:4" ht="15" x14ac:dyDescent="0.25">
      <c r="A16773" s="27"/>
      <c r="B16773"/>
      <c r="C16773" s="27"/>
      <c r="D16773" s="27"/>
    </row>
    <row r="16774" spans="1:4" ht="15" x14ac:dyDescent="0.25">
      <c r="A16774" s="27"/>
      <c r="B16774"/>
      <c r="C16774" s="27"/>
      <c r="D16774" s="27"/>
    </row>
    <row r="16775" spans="1:4" ht="15" x14ac:dyDescent="0.25">
      <c r="A16775" s="27"/>
      <c r="B16775"/>
      <c r="C16775" s="27"/>
      <c r="D16775" s="27"/>
    </row>
    <row r="16776" spans="1:4" ht="15" x14ac:dyDescent="0.25">
      <c r="A16776" s="27"/>
      <c r="B16776"/>
      <c r="C16776" s="27"/>
      <c r="D16776" s="27"/>
    </row>
    <row r="16777" spans="1:4" ht="15" x14ac:dyDescent="0.25">
      <c r="A16777" s="27"/>
      <c r="B16777"/>
      <c r="C16777" s="27"/>
      <c r="D16777" s="27"/>
    </row>
    <row r="16778" spans="1:4" ht="15" x14ac:dyDescent="0.25">
      <c r="A16778" s="27"/>
      <c r="B16778"/>
      <c r="C16778" s="27"/>
      <c r="D16778" s="272"/>
    </row>
    <row r="16779" spans="1:4" ht="15" x14ac:dyDescent="0.25">
      <c r="A16779" s="27"/>
      <c r="B16779"/>
      <c r="C16779" s="27"/>
      <c r="D16779" s="27"/>
    </row>
    <row r="16780" spans="1:4" ht="15" x14ac:dyDescent="0.25">
      <c r="A16780" s="27"/>
      <c r="B16780"/>
      <c r="C16780" s="27"/>
      <c r="D16780" s="27"/>
    </row>
    <row r="16781" spans="1:4" ht="15" x14ac:dyDescent="0.25">
      <c r="A16781" s="27"/>
      <c r="B16781"/>
      <c r="C16781" s="27"/>
      <c r="D16781" s="27"/>
    </row>
    <row r="16782" spans="1:4" ht="15" x14ac:dyDescent="0.25">
      <c r="A16782" s="27"/>
      <c r="B16782"/>
      <c r="C16782" s="27"/>
      <c r="D16782" s="27"/>
    </row>
    <row r="16783" spans="1:4" ht="15" x14ac:dyDescent="0.25">
      <c r="A16783" s="27"/>
      <c r="B16783"/>
      <c r="C16783" s="27"/>
      <c r="D16783" s="27"/>
    </row>
    <row r="16784" spans="1:4" ht="15" x14ac:dyDescent="0.25">
      <c r="A16784" s="27"/>
      <c r="B16784"/>
      <c r="C16784" s="27"/>
      <c r="D16784" s="27"/>
    </row>
    <row r="16785" spans="1:4" ht="15" x14ac:dyDescent="0.25">
      <c r="A16785" s="27"/>
      <c r="B16785"/>
      <c r="C16785" s="27"/>
      <c r="D16785" s="27"/>
    </row>
    <row r="16786" spans="1:4" ht="15" x14ac:dyDescent="0.25">
      <c r="A16786" s="27"/>
      <c r="B16786"/>
      <c r="C16786" s="27"/>
      <c r="D16786" s="27"/>
    </row>
    <row r="16787" spans="1:4" ht="15" x14ac:dyDescent="0.25">
      <c r="A16787" s="27"/>
      <c r="B16787"/>
      <c r="C16787" s="27"/>
      <c r="D16787" s="27"/>
    </row>
    <row r="16788" spans="1:4" ht="15" x14ac:dyDescent="0.25">
      <c r="A16788" s="27"/>
      <c r="B16788"/>
      <c r="C16788" s="27"/>
      <c r="D16788" s="27"/>
    </row>
    <row r="16789" spans="1:4" ht="15" x14ac:dyDescent="0.25">
      <c r="A16789" s="27"/>
      <c r="B16789"/>
      <c r="C16789" s="27"/>
      <c r="D16789" s="27"/>
    </row>
    <row r="16790" spans="1:4" ht="15" x14ac:dyDescent="0.25">
      <c r="A16790" s="27"/>
      <c r="B16790"/>
      <c r="C16790" s="27"/>
      <c r="D16790" s="27"/>
    </row>
    <row r="16791" spans="1:4" ht="15" x14ac:dyDescent="0.25">
      <c r="A16791" s="27"/>
      <c r="B16791"/>
      <c r="C16791" s="27"/>
      <c r="D16791" s="27"/>
    </row>
    <row r="16792" spans="1:4" ht="15" x14ac:dyDescent="0.25">
      <c r="A16792" s="27"/>
      <c r="B16792"/>
      <c r="C16792" s="27"/>
      <c r="D16792" s="27"/>
    </row>
    <row r="16793" spans="1:4" ht="15" x14ac:dyDescent="0.25">
      <c r="A16793" s="27"/>
      <c r="B16793"/>
      <c r="C16793" s="27"/>
      <c r="D16793" s="27"/>
    </row>
    <row r="16794" spans="1:4" ht="15" x14ac:dyDescent="0.25">
      <c r="A16794" s="27"/>
      <c r="B16794"/>
      <c r="C16794" s="27"/>
      <c r="D16794" s="27"/>
    </row>
    <row r="16795" spans="1:4" ht="15" x14ac:dyDescent="0.25">
      <c r="A16795" s="27"/>
      <c r="B16795"/>
      <c r="C16795" s="27"/>
      <c r="D16795" s="27"/>
    </row>
    <row r="16796" spans="1:4" ht="15" x14ac:dyDescent="0.25">
      <c r="A16796" s="27"/>
      <c r="B16796"/>
      <c r="C16796" s="27"/>
      <c r="D16796" s="27"/>
    </row>
    <row r="16797" spans="1:4" ht="15" x14ac:dyDescent="0.25">
      <c r="A16797" s="27"/>
      <c r="B16797"/>
      <c r="C16797" s="27"/>
      <c r="D16797" s="27"/>
    </row>
    <row r="16798" spans="1:4" ht="15" x14ac:dyDescent="0.25">
      <c r="A16798" s="27"/>
      <c r="B16798"/>
      <c r="C16798" s="27"/>
      <c r="D16798" s="27"/>
    </row>
    <row r="16799" spans="1:4" ht="15" x14ac:dyDescent="0.25">
      <c r="A16799" s="27"/>
      <c r="B16799"/>
      <c r="C16799" s="27"/>
      <c r="D16799" s="27"/>
    </row>
    <row r="16800" spans="1:4" ht="15" x14ac:dyDescent="0.25">
      <c r="A16800" s="27"/>
      <c r="B16800"/>
      <c r="C16800" s="27"/>
      <c r="D16800" s="27"/>
    </row>
    <row r="16801" spans="1:4" ht="15" x14ac:dyDescent="0.25">
      <c r="A16801" s="27"/>
      <c r="B16801"/>
      <c r="C16801" s="27"/>
      <c r="D16801" s="27"/>
    </row>
    <row r="16802" spans="1:4" ht="15" x14ac:dyDescent="0.25">
      <c r="A16802" s="27"/>
      <c r="B16802"/>
      <c r="C16802" s="27"/>
      <c r="D16802" s="27"/>
    </row>
    <row r="16803" spans="1:4" ht="15" x14ac:dyDescent="0.25">
      <c r="A16803" s="27"/>
      <c r="B16803"/>
      <c r="C16803" s="27"/>
      <c r="D16803" s="27"/>
    </row>
    <row r="16804" spans="1:4" ht="15" x14ac:dyDescent="0.25">
      <c r="A16804" s="27"/>
      <c r="B16804"/>
      <c r="C16804" s="27"/>
      <c r="D16804" s="27"/>
    </row>
    <row r="16805" spans="1:4" ht="15" x14ac:dyDescent="0.25">
      <c r="A16805" s="27"/>
      <c r="B16805"/>
      <c r="C16805" s="27"/>
      <c r="D16805" s="27"/>
    </row>
    <row r="16806" spans="1:4" ht="15" x14ac:dyDescent="0.25">
      <c r="A16806" s="27"/>
      <c r="B16806"/>
      <c r="C16806" s="27"/>
      <c r="D16806" s="27"/>
    </row>
    <row r="16807" spans="1:4" ht="15" x14ac:dyDescent="0.25">
      <c r="A16807" s="27"/>
      <c r="B16807"/>
      <c r="C16807" s="27"/>
      <c r="D16807" s="27"/>
    </row>
    <row r="16808" spans="1:4" ht="15" x14ac:dyDescent="0.25">
      <c r="A16808" s="27"/>
      <c r="B16808"/>
      <c r="C16808" s="27"/>
      <c r="D16808" s="27"/>
    </row>
    <row r="16809" spans="1:4" ht="15" x14ac:dyDescent="0.25">
      <c r="A16809" s="27"/>
      <c r="B16809"/>
      <c r="C16809" s="27"/>
      <c r="D16809" s="27"/>
    </row>
    <row r="16810" spans="1:4" ht="15" x14ac:dyDescent="0.25">
      <c r="A16810" s="27"/>
      <c r="B16810"/>
      <c r="C16810" s="27"/>
      <c r="D16810" s="27"/>
    </row>
    <row r="16811" spans="1:4" ht="15" x14ac:dyDescent="0.25">
      <c r="A16811" s="27"/>
      <c r="B16811"/>
      <c r="C16811" s="27"/>
      <c r="D16811" s="27"/>
    </row>
    <row r="16812" spans="1:4" ht="15" x14ac:dyDescent="0.25">
      <c r="A16812" s="27"/>
      <c r="B16812"/>
      <c r="C16812" s="27"/>
      <c r="D16812" s="272"/>
    </row>
    <row r="16813" spans="1:4" ht="15" x14ac:dyDescent="0.25">
      <c r="A16813" s="27"/>
      <c r="B16813"/>
      <c r="C16813" s="27"/>
      <c r="D16813" s="272"/>
    </row>
    <row r="16814" spans="1:4" ht="15" x14ac:dyDescent="0.25">
      <c r="A16814" s="27"/>
      <c r="B16814"/>
      <c r="C16814" s="27"/>
      <c r="D16814" s="272"/>
    </row>
    <row r="16815" spans="1:4" ht="15" x14ac:dyDescent="0.25">
      <c r="A16815" s="27"/>
      <c r="B16815"/>
      <c r="C16815" s="27"/>
      <c r="D16815" s="272"/>
    </row>
    <row r="16816" spans="1:4" ht="15" x14ac:dyDescent="0.25">
      <c r="A16816" s="27"/>
      <c r="B16816"/>
      <c r="C16816" s="27"/>
      <c r="D16816" s="272"/>
    </row>
    <row r="16817" spans="1:4" ht="15" x14ac:dyDescent="0.25">
      <c r="A16817" s="27"/>
      <c r="B16817"/>
      <c r="C16817" s="27"/>
      <c r="D16817" s="272"/>
    </row>
    <row r="16818" spans="1:4" ht="15" x14ac:dyDescent="0.25">
      <c r="A16818" s="27"/>
      <c r="B16818"/>
      <c r="C16818" s="27"/>
      <c r="D16818" s="272"/>
    </row>
    <row r="16819" spans="1:4" ht="15" x14ac:dyDescent="0.25">
      <c r="A16819" s="27"/>
      <c r="B16819"/>
      <c r="C16819" s="27"/>
      <c r="D16819" s="272"/>
    </row>
    <row r="16820" spans="1:4" ht="15" x14ac:dyDescent="0.25">
      <c r="A16820" s="27"/>
      <c r="B16820"/>
      <c r="C16820" s="27"/>
      <c r="D16820" s="272"/>
    </row>
    <row r="16821" spans="1:4" ht="15" x14ac:dyDescent="0.25">
      <c r="A16821" s="27"/>
      <c r="B16821"/>
      <c r="C16821" s="27"/>
      <c r="D16821" s="272"/>
    </row>
    <row r="16822" spans="1:4" ht="15" x14ac:dyDescent="0.25">
      <c r="A16822" s="27"/>
      <c r="B16822"/>
      <c r="C16822" s="27"/>
      <c r="D16822" s="272"/>
    </row>
    <row r="16823" spans="1:4" ht="15" x14ac:dyDescent="0.25">
      <c r="A16823" s="27"/>
      <c r="B16823"/>
      <c r="C16823" s="27"/>
      <c r="D16823" s="272"/>
    </row>
    <row r="16824" spans="1:4" ht="15" x14ac:dyDescent="0.25">
      <c r="A16824" s="27"/>
      <c r="B16824"/>
      <c r="C16824" s="27"/>
      <c r="D16824" s="27"/>
    </row>
    <row r="16825" spans="1:4" ht="15" x14ac:dyDescent="0.25">
      <c r="A16825" s="27"/>
      <c r="B16825"/>
      <c r="C16825" s="27"/>
      <c r="D16825" s="27"/>
    </row>
    <row r="16826" spans="1:4" ht="15" x14ac:dyDescent="0.25">
      <c r="A16826" s="27"/>
      <c r="B16826"/>
      <c r="C16826" s="27"/>
      <c r="D16826" s="272"/>
    </row>
    <row r="16827" spans="1:4" ht="15" x14ac:dyDescent="0.25">
      <c r="A16827" s="27"/>
      <c r="B16827"/>
      <c r="C16827" s="27"/>
      <c r="D16827" s="272"/>
    </row>
    <row r="16828" spans="1:4" ht="15" x14ac:dyDescent="0.25">
      <c r="A16828" s="27"/>
      <c r="B16828"/>
      <c r="C16828" s="27"/>
      <c r="D16828" s="272"/>
    </row>
    <row r="16829" spans="1:4" ht="15" x14ac:dyDescent="0.25">
      <c r="A16829" s="27"/>
      <c r="B16829"/>
      <c r="C16829" s="27"/>
      <c r="D16829" s="272"/>
    </row>
    <row r="16830" spans="1:4" ht="15" x14ac:dyDescent="0.25">
      <c r="A16830" s="27"/>
      <c r="B16830"/>
      <c r="C16830" s="27"/>
      <c r="D16830" s="272"/>
    </row>
    <row r="16831" spans="1:4" ht="15" x14ac:dyDescent="0.25">
      <c r="A16831" s="27"/>
      <c r="B16831"/>
      <c r="C16831" s="27"/>
      <c r="D16831" s="272"/>
    </row>
    <row r="16832" spans="1:4" ht="15" x14ac:dyDescent="0.25">
      <c r="A16832" s="27"/>
      <c r="B16832"/>
      <c r="C16832" s="27"/>
      <c r="D16832" s="272"/>
    </row>
    <row r="16833" spans="1:4" ht="15" x14ac:dyDescent="0.25">
      <c r="A16833" s="27"/>
      <c r="B16833"/>
      <c r="C16833" s="27"/>
      <c r="D16833" s="272"/>
    </row>
    <row r="16834" spans="1:4" ht="15" x14ac:dyDescent="0.25">
      <c r="A16834" s="27"/>
      <c r="B16834"/>
      <c r="C16834" s="27"/>
      <c r="D16834" s="272"/>
    </row>
    <row r="16835" spans="1:4" ht="15" x14ac:dyDescent="0.25">
      <c r="A16835" s="27"/>
      <c r="B16835"/>
      <c r="C16835" s="27"/>
      <c r="D16835" s="272"/>
    </row>
    <row r="16836" spans="1:4" ht="15" x14ac:dyDescent="0.25">
      <c r="A16836" s="27"/>
      <c r="B16836"/>
      <c r="C16836" s="27"/>
      <c r="D16836" s="272"/>
    </row>
    <row r="16837" spans="1:4" ht="15" x14ac:dyDescent="0.25">
      <c r="A16837" s="27"/>
      <c r="B16837"/>
      <c r="C16837" s="27"/>
      <c r="D16837" s="272"/>
    </row>
    <row r="16838" spans="1:4" ht="15" x14ac:dyDescent="0.25">
      <c r="A16838" s="27"/>
      <c r="B16838"/>
      <c r="C16838" s="27"/>
      <c r="D16838" s="272"/>
    </row>
    <row r="16839" spans="1:4" ht="15" x14ac:dyDescent="0.25">
      <c r="A16839" s="27"/>
      <c r="B16839"/>
      <c r="C16839" s="27"/>
      <c r="D16839" s="272"/>
    </row>
    <row r="16840" spans="1:4" ht="15" x14ac:dyDescent="0.25">
      <c r="A16840" s="27"/>
      <c r="B16840"/>
      <c r="C16840" s="27"/>
      <c r="D16840" s="272"/>
    </row>
    <row r="16841" spans="1:4" ht="15" x14ac:dyDescent="0.25">
      <c r="A16841" s="27"/>
      <c r="B16841"/>
      <c r="C16841" s="27"/>
      <c r="D16841" s="27"/>
    </row>
    <row r="16842" spans="1:4" ht="15" x14ac:dyDescent="0.25">
      <c r="A16842" s="27"/>
      <c r="B16842"/>
      <c r="C16842" s="27"/>
      <c r="D16842" s="27"/>
    </row>
    <row r="16843" spans="1:4" ht="15" x14ac:dyDescent="0.25">
      <c r="A16843" s="27"/>
      <c r="B16843"/>
      <c r="C16843" s="27"/>
      <c r="D16843" s="27"/>
    </row>
    <row r="16844" spans="1:4" ht="15" x14ac:dyDescent="0.25">
      <c r="A16844" s="27"/>
      <c r="B16844"/>
      <c r="C16844" s="27"/>
      <c r="D16844" s="27"/>
    </row>
    <row r="16845" spans="1:4" ht="15" x14ac:dyDescent="0.25">
      <c r="A16845" s="27"/>
      <c r="B16845"/>
      <c r="C16845" s="27"/>
      <c r="D16845" s="27"/>
    </row>
    <row r="16846" spans="1:4" ht="15" x14ac:dyDescent="0.25">
      <c r="A16846" s="27"/>
      <c r="B16846"/>
      <c r="C16846" s="27"/>
      <c r="D16846" s="27"/>
    </row>
    <row r="16847" spans="1:4" ht="15" x14ac:dyDescent="0.25">
      <c r="A16847" s="27"/>
      <c r="B16847"/>
      <c r="C16847" s="27"/>
      <c r="D16847" s="27"/>
    </row>
    <row r="16848" spans="1:4" ht="15" x14ac:dyDescent="0.25">
      <c r="A16848" s="27"/>
      <c r="B16848"/>
      <c r="C16848" s="27"/>
      <c r="D16848" s="27"/>
    </row>
    <row r="16849" spans="1:4" ht="15" x14ac:dyDescent="0.25">
      <c r="A16849" s="27"/>
      <c r="B16849"/>
      <c r="C16849" s="27"/>
      <c r="D16849" s="27"/>
    </row>
    <row r="16850" spans="1:4" ht="15" x14ac:dyDescent="0.25">
      <c r="A16850" s="27"/>
      <c r="B16850"/>
      <c r="C16850" s="27"/>
      <c r="D16850" s="27"/>
    </row>
    <row r="16851" spans="1:4" ht="15" x14ac:dyDescent="0.25">
      <c r="A16851" s="27"/>
      <c r="B16851"/>
      <c r="C16851" s="27"/>
      <c r="D16851" s="27"/>
    </row>
    <row r="16852" spans="1:4" ht="15" x14ac:dyDescent="0.25">
      <c r="A16852" s="27"/>
      <c r="B16852"/>
      <c r="C16852" s="27"/>
      <c r="D16852" s="27"/>
    </row>
    <row r="16853" spans="1:4" ht="15" x14ac:dyDescent="0.25">
      <c r="A16853" s="27"/>
      <c r="B16853"/>
      <c r="C16853" s="27"/>
      <c r="D16853" s="27"/>
    </row>
    <row r="16854" spans="1:4" ht="15" x14ac:dyDescent="0.25">
      <c r="A16854" s="27"/>
      <c r="B16854"/>
      <c r="C16854" s="27"/>
      <c r="D16854" s="27"/>
    </row>
    <row r="16855" spans="1:4" ht="15" x14ac:dyDescent="0.25">
      <c r="A16855" s="27"/>
      <c r="B16855"/>
      <c r="C16855" s="27"/>
      <c r="D16855" s="27"/>
    </row>
    <row r="16856" spans="1:4" ht="15" x14ac:dyDescent="0.25">
      <c r="A16856" s="27"/>
      <c r="B16856"/>
      <c r="C16856" s="27"/>
      <c r="D16856" s="27"/>
    </row>
    <row r="16857" spans="1:4" ht="15" x14ac:dyDescent="0.25">
      <c r="A16857" s="27"/>
      <c r="B16857"/>
      <c r="C16857" s="27"/>
      <c r="D16857" s="27"/>
    </row>
    <row r="16858" spans="1:4" ht="15" x14ac:dyDescent="0.25">
      <c r="A16858" s="27"/>
      <c r="B16858"/>
      <c r="C16858" s="27"/>
      <c r="D16858" s="27"/>
    </row>
    <row r="16859" spans="1:4" ht="15" x14ac:dyDescent="0.25">
      <c r="A16859" s="27"/>
      <c r="B16859"/>
      <c r="C16859" s="27"/>
      <c r="D16859" s="27"/>
    </row>
    <row r="16860" spans="1:4" ht="15" x14ac:dyDescent="0.25">
      <c r="A16860" s="27"/>
      <c r="B16860"/>
      <c r="C16860" s="27"/>
      <c r="D16860" s="27"/>
    </row>
    <row r="16861" spans="1:4" ht="15" x14ac:dyDescent="0.25">
      <c r="A16861" s="27"/>
      <c r="B16861"/>
      <c r="C16861" s="27"/>
      <c r="D16861" s="272"/>
    </row>
    <row r="16862" spans="1:4" ht="15" x14ac:dyDescent="0.25">
      <c r="A16862" s="27"/>
      <c r="B16862"/>
      <c r="C16862" s="27"/>
      <c r="D16862" s="27"/>
    </row>
    <row r="16863" spans="1:4" ht="15" x14ac:dyDescent="0.25">
      <c r="A16863" s="27"/>
      <c r="B16863"/>
      <c r="C16863" s="27"/>
      <c r="D16863" s="27"/>
    </row>
    <row r="16864" spans="1:4" ht="15" x14ac:dyDescent="0.25">
      <c r="A16864" s="27"/>
      <c r="B16864"/>
      <c r="C16864" s="27"/>
      <c r="D16864" s="272"/>
    </row>
    <row r="16865" spans="1:4" ht="15" x14ac:dyDescent="0.25">
      <c r="A16865" s="27"/>
      <c r="B16865"/>
      <c r="C16865" s="27"/>
      <c r="D16865" s="272"/>
    </row>
    <row r="16866" spans="1:4" ht="15" x14ac:dyDescent="0.25">
      <c r="A16866" s="27"/>
      <c r="B16866"/>
      <c r="C16866" s="27"/>
      <c r="D16866" s="27"/>
    </row>
    <row r="16867" spans="1:4" ht="15" x14ac:dyDescent="0.25">
      <c r="A16867" s="27"/>
      <c r="B16867"/>
      <c r="C16867" s="27"/>
      <c r="D16867" s="27"/>
    </row>
    <row r="16868" spans="1:4" ht="15" x14ac:dyDescent="0.25">
      <c r="A16868" s="27"/>
      <c r="B16868"/>
      <c r="C16868" s="27"/>
      <c r="D16868" s="27"/>
    </row>
    <row r="16869" spans="1:4" ht="15" x14ac:dyDescent="0.25">
      <c r="A16869" s="27"/>
      <c r="B16869"/>
      <c r="C16869" s="27"/>
      <c r="D16869" s="27"/>
    </row>
    <row r="16870" spans="1:4" ht="15" x14ac:dyDescent="0.25">
      <c r="A16870" s="27"/>
      <c r="B16870"/>
      <c r="C16870" s="27"/>
      <c r="D16870" s="27"/>
    </row>
    <row r="16871" spans="1:4" ht="15" x14ac:dyDescent="0.25">
      <c r="A16871" s="27"/>
      <c r="B16871"/>
      <c r="C16871" s="27"/>
      <c r="D16871" s="27"/>
    </row>
    <row r="16872" spans="1:4" ht="15" x14ac:dyDescent="0.25">
      <c r="A16872" s="27"/>
      <c r="B16872"/>
      <c r="C16872" s="27"/>
      <c r="D16872" s="27"/>
    </row>
    <row r="16873" spans="1:4" ht="15" x14ac:dyDescent="0.25">
      <c r="A16873" s="27"/>
      <c r="B16873"/>
      <c r="C16873" s="27"/>
      <c r="D16873" s="27"/>
    </row>
    <row r="16874" spans="1:4" ht="15" x14ac:dyDescent="0.25">
      <c r="A16874" s="27"/>
      <c r="B16874"/>
      <c r="C16874" s="27"/>
      <c r="D16874" s="272"/>
    </row>
    <row r="16875" spans="1:4" ht="15" x14ac:dyDescent="0.25">
      <c r="A16875" s="27"/>
      <c r="B16875"/>
      <c r="C16875" s="27"/>
      <c r="D16875" s="27"/>
    </row>
    <row r="16876" spans="1:4" ht="15" x14ac:dyDescent="0.25">
      <c r="A16876" s="27"/>
      <c r="B16876"/>
      <c r="C16876" s="27"/>
      <c r="D16876" s="27"/>
    </row>
    <row r="16877" spans="1:4" ht="15" x14ac:dyDescent="0.25">
      <c r="A16877" s="27"/>
      <c r="B16877"/>
      <c r="C16877" s="27"/>
      <c r="D16877" s="27"/>
    </row>
    <row r="16878" spans="1:4" ht="15" x14ac:dyDescent="0.25">
      <c r="A16878" s="27"/>
      <c r="B16878"/>
      <c r="C16878" s="27"/>
      <c r="D16878" s="27"/>
    </row>
    <row r="16879" spans="1:4" ht="15" x14ac:dyDescent="0.25">
      <c r="A16879" s="27"/>
      <c r="B16879"/>
      <c r="C16879" s="27"/>
      <c r="D16879" s="27"/>
    </row>
    <row r="16880" spans="1:4" ht="15" x14ac:dyDescent="0.25">
      <c r="A16880" s="27"/>
      <c r="B16880"/>
      <c r="C16880" s="27"/>
      <c r="D16880" s="27"/>
    </row>
    <row r="16881" spans="1:4" ht="15" x14ac:dyDescent="0.25">
      <c r="A16881" s="27"/>
      <c r="B16881"/>
      <c r="C16881" s="27"/>
      <c r="D16881" s="27"/>
    </row>
    <row r="16882" spans="1:4" ht="15" x14ac:dyDescent="0.25">
      <c r="A16882" s="27"/>
      <c r="B16882"/>
      <c r="C16882" s="27"/>
      <c r="D16882" s="27"/>
    </row>
    <row r="16883" spans="1:4" ht="15" x14ac:dyDescent="0.25">
      <c r="A16883" s="27"/>
      <c r="B16883"/>
      <c r="C16883" s="27"/>
      <c r="D16883" s="27"/>
    </row>
    <row r="16884" spans="1:4" ht="15" x14ac:dyDescent="0.25">
      <c r="A16884" s="27"/>
      <c r="B16884"/>
      <c r="C16884" s="27"/>
      <c r="D16884" s="27"/>
    </row>
    <row r="16885" spans="1:4" ht="15" x14ac:dyDescent="0.25">
      <c r="A16885" s="27"/>
      <c r="B16885"/>
      <c r="C16885" s="27"/>
      <c r="D16885" s="27"/>
    </row>
    <row r="16886" spans="1:4" ht="15" x14ac:dyDescent="0.25">
      <c r="A16886" s="27"/>
      <c r="B16886"/>
      <c r="C16886" s="27"/>
      <c r="D16886" s="27"/>
    </row>
    <row r="16887" spans="1:4" ht="15" x14ac:dyDescent="0.25">
      <c r="A16887" s="27"/>
      <c r="B16887"/>
      <c r="C16887" s="27"/>
      <c r="D16887" s="27"/>
    </row>
    <row r="16888" spans="1:4" ht="15" x14ac:dyDescent="0.25">
      <c r="A16888" s="27"/>
      <c r="B16888"/>
      <c r="C16888" s="27"/>
      <c r="D16888" s="27"/>
    </row>
    <row r="16889" spans="1:4" ht="15" x14ac:dyDescent="0.25">
      <c r="A16889" s="27"/>
      <c r="B16889"/>
      <c r="C16889" s="27"/>
      <c r="D16889" s="27"/>
    </row>
    <row r="16890" spans="1:4" ht="15" x14ac:dyDescent="0.25">
      <c r="A16890" s="27"/>
      <c r="B16890"/>
      <c r="C16890" s="27"/>
      <c r="D16890" s="27"/>
    </row>
    <row r="16891" spans="1:4" ht="15" x14ac:dyDescent="0.25">
      <c r="A16891" s="27"/>
      <c r="B16891"/>
      <c r="C16891" s="27"/>
      <c r="D16891" s="27"/>
    </row>
    <row r="16892" spans="1:4" ht="15" x14ac:dyDescent="0.25">
      <c r="A16892" s="27"/>
      <c r="B16892"/>
      <c r="C16892" s="27"/>
      <c r="D16892" s="27"/>
    </row>
    <row r="16893" spans="1:4" ht="15" x14ac:dyDescent="0.25">
      <c r="A16893" s="27"/>
      <c r="B16893"/>
      <c r="C16893" s="27"/>
      <c r="D16893" s="27"/>
    </row>
    <row r="16894" spans="1:4" ht="15" x14ac:dyDescent="0.25">
      <c r="A16894" s="27"/>
      <c r="B16894"/>
      <c r="C16894" s="27"/>
      <c r="D16894" s="27"/>
    </row>
    <row r="16895" spans="1:4" ht="15" x14ac:dyDescent="0.25">
      <c r="A16895" s="27"/>
      <c r="B16895"/>
      <c r="C16895" s="27"/>
      <c r="D16895" s="27"/>
    </row>
    <row r="16896" spans="1:4" ht="15" x14ac:dyDescent="0.25">
      <c r="A16896" s="27"/>
      <c r="B16896"/>
      <c r="C16896" s="27"/>
      <c r="D16896" s="27"/>
    </row>
    <row r="16897" spans="1:4" ht="15" x14ac:dyDescent="0.25">
      <c r="A16897" s="27"/>
      <c r="B16897"/>
      <c r="C16897" s="27"/>
      <c r="D16897" s="27"/>
    </row>
    <row r="16898" spans="1:4" ht="15" x14ac:dyDescent="0.25">
      <c r="A16898" s="27"/>
      <c r="B16898"/>
      <c r="C16898" s="27"/>
      <c r="D16898" s="27"/>
    </row>
    <row r="16899" spans="1:4" ht="15" x14ac:dyDescent="0.25">
      <c r="A16899" s="27"/>
      <c r="B16899"/>
      <c r="C16899" s="27"/>
      <c r="D16899" s="27"/>
    </row>
    <row r="16900" spans="1:4" ht="15" x14ac:dyDescent="0.25">
      <c r="A16900" s="27"/>
      <c r="B16900"/>
      <c r="C16900" s="27"/>
      <c r="D16900" s="27"/>
    </row>
    <row r="16901" spans="1:4" ht="15" x14ac:dyDescent="0.25">
      <c r="A16901" s="27"/>
      <c r="B16901"/>
      <c r="C16901" s="27"/>
      <c r="D16901" s="27"/>
    </row>
    <row r="16902" spans="1:4" ht="15" x14ac:dyDescent="0.25">
      <c r="A16902" s="27"/>
      <c r="B16902"/>
      <c r="C16902" s="27"/>
      <c r="D16902" s="27"/>
    </row>
    <row r="16903" spans="1:4" ht="15" x14ac:dyDescent="0.25">
      <c r="A16903" s="27"/>
      <c r="B16903"/>
      <c r="C16903" s="27"/>
      <c r="D16903" s="27"/>
    </row>
    <row r="16904" spans="1:4" ht="15" x14ac:dyDescent="0.25">
      <c r="A16904" s="27"/>
      <c r="B16904"/>
      <c r="C16904" s="27"/>
      <c r="D16904" s="27"/>
    </row>
    <row r="16905" spans="1:4" ht="15" x14ac:dyDescent="0.25">
      <c r="A16905" s="27"/>
      <c r="B16905"/>
      <c r="C16905" s="27"/>
      <c r="D16905" s="27"/>
    </row>
    <row r="16906" spans="1:4" ht="15" x14ac:dyDescent="0.25">
      <c r="A16906" s="27"/>
      <c r="B16906"/>
      <c r="C16906" s="27"/>
      <c r="D16906" s="272"/>
    </row>
    <row r="16907" spans="1:4" ht="15" x14ac:dyDescent="0.25">
      <c r="A16907" s="27"/>
      <c r="B16907"/>
      <c r="C16907" s="27"/>
      <c r="D16907" s="27"/>
    </row>
    <row r="16908" spans="1:4" ht="15" x14ac:dyDescent="0.25">
      <c r="A16908" s="27"/>
      <c r="B16908"/>
      <c r="C16908" s="27"/>
      <c r="D16908" s="272"/>
    </row>
    <row r="16909" spans="1:4" ht="15" x14ac:dyDescent="0.25">
      <c r="A16909" s="27"/>
      <c r="B16909"/>
      <c r="C16909" s="27"/>
      <c r="D16909" s="272"/>
    </row>
    <row r="16910" spans="1:4" ht="15" x14ac:dyDescent="0.25">
      <c r="A16910" s="27"/>
      <c r="B16910"/>
      <c r="C16910" s="27"/>
      <c r="D16910" s="27"/>
    </row>
    <row r="16911" spans="1:4" ht="15" x14ac:dyDescent="0.25">
      <c r="A16911" s="27"/>
      <c r="B16911"/>
      <c r="C16911" s="27"/>
      <c r="D16911" s="27"/>
    </row>
    <row r="16912" spans="1:4" ht="15" x14ac:dyDescent="0.25">
      <c r="A16912" s="27"/>
      <c r="B16912"/>
      <c r="C16912" s="27"/>
      <c r="D16912" s="27"/>
    </row>
    <row r="16913" spans="1:4" ht="15" x14ac:dyDescent="0.25">
      <c r="A16913" s="27"/>
      <c r="B16913"/>
      <c r="C16913" s="27"/>
      <c r="D16913" s="27"/>
    </row>
    <row r="16914" spans="1:4" ht="15" x14ac:dyDescent="0.25">
      <c r="A16914" s="27"/>
      <c r="B16914"/>
      <c r="C16914" s="27"/>
      <c r="D16914" s="27"/>
    </row>
    <row r="16915" spans="1:4" ht="15" x14ac:dyDescent="0.25">
      <c r="A16915" s="27"/>
      <c r="B16915"/>
      <c r="C16915" s="27"/>
      <c r="D16915" s="27"/>
    </row>
    <row r="16916" spans="1:4" ht="15" x14ac:dyDescent="0.25">
      <c r="A16916" s="27"/>
      <c r="B16916"/>
      <c r="C16916" s="27"/>
      <c r="D16916" s="27"/>
    </row>
    <row r="16917" spans="1:4" ht="15" x14ac:dyDescent="0.25">
      <c r="A16917" s="27"/>
      <c r="B16917"/>
      <c r="C16917" s="27"/>
      <c r="D16917" s="27"/>
    </row>
    <row r="16918" spans="1:4" ht="15" x14ac:dyDescent="0.25">
      <c r="A16918" s="27"/>
      <c r="B16918"/>
      <c r="C16918" s="27"/>
      <c r="D16918" s="27"/>
    </row>
    <row r="16919" spans="1:4" ht="15" x14ac:dyDescent="0.25">
      <c r="A16919" s="27"/>
      <c r="B16919"/>
      <c r="C16919" s="27"/>
      <c r="D16919" s="27"/>
    </row>
    <row r="16920" spans="1:4" ht="15" x14ac:dyDescent="0.25">
      <c r="A16920" s="27"/>
      <c r="B16920"/>
      <c r="C16920" s="27"/>
      <c r="D16920" s="27"/>
    </row>
    <row r="16921" spans="1:4" ht="15" x14ac:dyDescent="0.25">
      <c r="A16921" s="27"/>
      <c r="B16921"/>
      <c r="C16921" s="27"/>
      <c r="D16921" s="27"/>
    </row>
    <row r="16922" spans="1:4" ht="15" x14ac:dyDescent="0.25">
      <c r="A16922" s="27"/>
      <c r="B16922"/>
      <c r="C16922" s="27"/>
      <c r="D16922" s="27"/>
    </row>
    <row r="16923" spans="1:4" ht="15" x14ac:dyDescent="0.25">
      <c r="A16923" s="27"/>
      <c r="B16923"/>
      <c r="C16923" s="27"/>
      <c r="D16923" s="27"/>
    </row>
    <row r="16924" spans="1:4" ht="15" x14ac:dyDescent="0.25">
      <c r="A16924" s="27"/>
      <c r="B16924"/>
      <c r="C16924" s="27"/>
      <c r="D16924" s="27"/>
    </row>
    <row r="16925" spans="1:4" ht="15" x14ac:dyDescent="0.25">
      <c r="A16925" s="27"/>
      <c r="B16925"/>
      <c r="C16925" s="27"/>
      <c r="D16925" s="27"/>
    </row>
    <row r="16926" spans="1:4" ht="15" x14ac:dyDescent="0.25">
      <c r="A16926" s="27"/>
      <c r="B16926"/>
      <c r="C16926" s="27"/>
      <c r="D16926" s="27"/>
    </row>
    <row r="16927" spans="1:4" ht="15" x14ac:dyDescent="0.25">
      <c r="A16927" s="27"/>
      <c r="B16927"/>
      <c r="C16927" s="27"/>
      <c r="D16927" s="27"/>
    </row>
    <row r="16928" spans="1:4" ht="15" x14ac:dyDescent="0.25">
      <c r="A16928" s="27"/>
      <c r="B16928"/>
      <c r="C16928" s="27"/>
      <c r="D16928" s="27"/>
    </row>
    <row r="16929" spans="1:4" ht="15" x14ac:dyDescent="0.25">
      <c r="A16929" s="27"/>
      <c r="B16929"/>
      <c r="C16929" s="27"/>
      <c r="D16929" s="27"/>
    </row>
    <row r="16930" spans="1:4" ht="15" x14ac:dyDescent="0.25">
      <c r="A16930" s="27"/>
      <c r="B16930"/>
      <c r="C16930" s="27"/>
      <c r="D16930" s="27"/>
    </row>
    <row r="16931" spans="1:4" ht="15" x14ac:dyDescent="0.25">
      <c r="A16931" s="27"/>
      <c r="B16931"/>
      <c r="C16931" s="27"/>
      <c r="D16931" s="27"/>
    </row>
    <row r="16932" spans="1:4" ht="15" x14ac:dyDescent="0.25">
      <c r="A16932" s="27"/>
      <c r="B16932"/>
      <c r="C16932" s="27"/>
      <c r="D16932" s="27"/>
    </row>
    <row r="16933" spans="1:4" ht="15" x14ac:dyDescent="0.25">
      <c r="A16933" s="27"/>
      <c r="B16933"/>
      <c r="C16933" s="27"/>
      <c r="D16933" s="27"/>
    </row>
    <row r="16934" spans="1:4" ht="15" x14ac:dyDescent="0.25">
      <c r="A16934" s="27"/>
      <c r="B16934"/>
      <c r="C16934" s="27"/>
      <c r="D16934" s="27"/>
    </row>
    <row r="16935" spans="1:4" ht="15" x14ac:dyDescent="0.25">
      <c r="A16935" s="27"/>
      <c r="B16935"/>
      <c r="C16935" s="27"/>
      <c r="D16935" s="27"/>
    </row>
    <row r="16936" spans="1:4" ht="15" x14ac:dyDescent="0.25">
      <c r="A16936" s="27"/>
      <c r="B16936"/>
      <c r="C16936" s="27"/>
      <c r="D16936" s="27"/>
    </row>
    <row r="16937" spans="1:4" ht="15" x14ac:dyDescent="0.25">
      <c r="A16937" s="27"/>
      <c r="B16937"/>
      <c r="C16937" s="27"/>
      <c r="D16937" s="27"/>
    </row>
    <row r="16938" spans="1:4" ht="15" x14ac:dyDescent="0.25">
      <c r="A16938" s="27"/>
      <c r="B16938"/>
      <c r="C16938" s="27"/>
      <c r="D16938" s="27"/>
    </row>
    <row r="16939" spans="1:4" ht="15" x14ac:dyDescent="0.25">
      <c r="A16939" s="27"/>
      <c r="B16939"/>
      <c r="C16939" s="27"/>
      <c r="D16939" s="27"/>
    </row>
    <row r="16940" spans="1:4" ht="15" x14ac:dyDescent="0.25">
      <c r="A16940" s="27"/>
      <c r="B16940"/>
      <c r="C16940" s="27"/>
      <c r="D16940" s="27"/>
    </row>
    <row r="16941" spans="1:4" ht="15" x14ac:dyDescent="0.25">
      <c r="A16941" s="27"/>
      <c r="B16941"/>
      <c r="C16941" s="27"/>
      <c r="D16941" s="27"/>
    </row>
    <row r="16942" spans="1:4" ht="15" x14ac:dyDescent="0.25">
      <c r="A16942" s="27"/>
      <c r="B16942"/>
      <c r="C16942" s="27"/>
      <c r="D16942" s="27"/>
    </row>
    <row r="16943" spans="1:4" ht="15" x14ac:dyDescent="0.25">
      <c r="A16943" s="27"/>
      <c r="B16943"/>
      <c r="C16943" s="27"/>
      <c r="D16943" s="27"/>
    </row>
    <row r="16944" spans="1:4" ht="15" x14ac:dyDescent="0.25">
      <c r="A16944" s="27"/>
      <c r="B16944"/>
      <c r="C16944" s="27"/>
      <c r="D16944" s="27"/>
    </row>
    <row r="16945" spans="1:4" ht="15" x14ac:dyDescent="0.25">
      <c r="A16945" s="27"/>
      <c r="B16945"/>
      <c r="C16945" s="27"/>
      <c r="D16945" s="27"/>
    </row>
    <row r="16946" spans="1:4" ht="15" x14ac:dyDescent="0.25">
      <c r="A16946" s="27"/>
      <c r="B16946"/>
      <c r="C16946" s="27"/>
      <c r="D16946" s="27"/>
    </row>
    <row r="16947" spans="1:4" ht="15" x14ac:dyDescent="0.25">
      <c r="A16947" s="27"/>
      <c r="B16947"/>
      <c r="C16947" s="27"/>
      <c r="D16947" s="27"/>
    </row>
    <row r="16948" spans="1:4" ht="15" x14ac:dyDescent="0.25">
      <c r="A16948" s="27"/>
      <c r="B16948"/>
      <c r="C16948" s="27"/>
      <c r="D16948" s="27"/>
    </row>
    <row r="16949" spans="1:4" ht="15" x14ac:dyDescent="0.25">
      <c r="A16949" s="27"/>
      <c r="B16949"/>
      <c r="C16949" s="27"/>
      <c r="D16949" s="27"/>
    </row>
    <row r="16950" spans="1:4" ht="15" x14ac:dyDescent="0.25">
      <c r="A16950" s="27"/>
      <c r="B16950"/>
      <c r="C16950" s="27"/>
      <c r="D16950" s="27"/>
    </row>
    <row r="16951" spans="1:4" ht="15" x14ac:dyDescent="0.25">
      <c r="A16951" s="27"/>
      <c r="B16951"/>
      <c r="C16951" s="27"/>
      <c r="D16951" s="27"/>
    </row>
    <row r="16952" spans="1:4" ht="15" x14ac:dyDescent="0.25">
      <c r="A16952" s="27"/>
      <c r="B16952"/>
      <c r="C16952" s="27"/>
      <c r="D16952" s="27"/>
    </row>
    <row r="16953" spans="1:4" ht="15" x14ac:dyDescent="0.25">
      <c r="A16953" s="27"/>
      <c r="B16953"/>
      <c r="C16953" s="27"/>
      <c r="D16953" s="27"/>
    </row>
    <row r="16954" spans="1:4" ht="15" x14ac:dyDescent="0.25">
      <c r="A16954" s="27"/>
      <c r="B16954"/>
      <c r="C16954" s="27"/>
      <c r="D16954" s="27"/>
    </row>
    <row r="16955" spans="1:4" ht="15" x14ac:dyDescent="0.25">
      <c r="A16955" s="27"/>
      <c r="B16955"/>
      <c r="C16955" s="27"/>
      <c r="D16955" s="27"/>
    </row>
    <row r="16956" spans="1:4" ht="15" x14ac:dyDescent="0.25">
      <c r="A16956" s="27"/>
      <c r="B16956"/>
      <c r="C16956" s="27"/>
      <c r="D16956" s="27"/>
    </row>
    <row r="16957" spans="1:4" ht="15" x14ac:dyDescent="0.25">
      <c r="A16957" s="27"/>
      <c r="B16957"/>
      <c r="C16957" s="27"/>
      <c r="D16957" s="27"/>
    </row>
    <row r="16958" spans="1:4" ht="15" x14ac:dyDescent="0.25">
      <c r="A16958" s="27"/>
      <c r="B16958"/>
      <c r="C16958" s="27"/>
      <c r="D16958" s="27"/>
    </row>
    <row r="16959" spans="1:4" ht="15" x14ac:dyDescent="0.25">
      <c r="A16959" s="27"/>
      <c r="B16959"/>
      <c r="C16959" s="27"/>
      <c r="D16959" s="27"/>
    </row>
    <row r="16960" spans="1:4" ht="15" x14ac:dyDescent="0.25">
      <c r="A16960" s="27"/>
      <c r="B16960"/>
      <c r="C16960" s="27"/>
      <c r="D16960" s="27"/>
    </row>
    <row r="16961" spans="1:4" ht="15" x14ac:dyDescent="0.25">
      <c r="A16961" s="27"/>
      <c r="B16961"/>
      <c r="C16961" s="27"/>
      <c r="D16961" s="27"/>
    </row>
    <row r="16962" spans="1:4" ht="15" x14ac:dyDescent="0.25">
      <c r="A16962" s="27"/>
      <c r="B16962"/>
      <c r="C16962" s="27"/>
      <c r="D16962" s="27"/>
    </row>
    <row r="16963" spans="1:4" ht="15" x14ac:dyDescent="0.25">
      <c r="A16963" s="27"/>
      <c r="B16963"/>
      <c r="C16963" s="27"/>
      <c r="D16963" s="27"/>
    </row>
    <row r="16964" spans="1:4" ht="15" x14ac:dyDescent="0.25">
      <c r="A16964" s="27"/>
      <c r="B16964"/>
      <c r="C16964" s="27"/>
      <c r="D16964" s="27"/>
    </row>
    <row r="16965" spans="1:4" ht="15" x14ac:dyDescent="0.25">
      <c r="A16965" s="27"/>
      <c r="B16965"/>
      <c r="C16965" s="27"/>
      <c r="D16965" s="27"/>
    </row>
    <row r="16966" spans="1:4" ht="15" x14ac:dyDescent="0.25">
      <c r="A16966" s="27"/>
      <c r="B16966"/>
      <c r="C16966" s="27"/>
      <c r="D16966" s="27"/>
    </row>
    <row r="16967" spans="1:4" ht="15" x14ac:dyDescent="0.25">
      <c r="A16967" s="27"/>
      <c r="B16967"/>
      <c r="C16967" s="27"/>
      <c r="D16967" s="27"/>
    </row>
    <row r="16968" spans="1:4" ht="15" x14ac:dyDescent="0.25">
      <c r="A16968" s="27"/>
      <c r="B16968"/>
      <c r="C16968" s="27"/>
      <c r="D16968" s="27"/>
    </row>
    <row r="16969" spans="1:4" ht="15" x14ac:dyDescent="0.25">
      <c r="A16969" s="27"/>
      <c r="B16969"/>
      <c r="C16969" s="27"/>
      <c r="D16969" s="27"/>
    </row>
    <row r="16970" spans="1:4" ht="15" x14ac:dyDescent="0.25">
      <c r="A16970" s="27"/>
      <c r="B16970"/>
      <c r="C16970" s="27"/>
      <c r="D16970" s="27"/>
    </row>
    <row r="16971" spans="1:4" ht="15" x14ac:dyDescent="0.25">
      <c r="A16971" s="27"/>
      <c r="B16971"/>
      <c r="C16971" s="27"/>
      <c r="D16971" s="27"/>
    </row>
    <row r="16972" spans="1:4" ht="15" x14ac:dyDescent="0.25">
      <c r="A16972" s="27"/>
      <c r="B16972"/>
      <c r="C16972" s="27"/>
      <c r="D16972" s="272"/>
    </row>
    <row r="16973" spans="1:4" ht="15" x14ac:dyDescent="0.25">
      <c r="A16973" s="27"/>
      <c r="B16973"/>
      <c r="C16973" s="27"/>
      <c r="D16973" s="27"/>
    </row>
    <row r="16974" spans="1:4" ht="15" x14ac:dyDescent="0.25">
      <c r="A16974" s="27"/>
      <c r="B16974"/>
      <c r="C16974" s="27"/>
      <c r="D16974" s="27"/>
    </row>
    <row r="16975" spans="1:4" ht="15" x14ac:dyDescent="0.25">
      <c r="A16975" s="27"/>
      <c r="B16975"/>
      <c r="C16975" s="27"/>
      <c r="D16975" s="27"/>
    </row>
    <row r="16976" spans="1:4" ht="15" x14ac:dyDescent="0.25">
      <c r="A16976" s="27"/>
      <c r="B16976"/>
      <c r="C16976" s="27"/>
      <c r="D16976" s="27"/>
    </row>
    <row r="16977" spans="1:4" ht="15" x14ac:dyDescent="0.25">
      <c r="A16977" s="27"/>
      <c r="B16977"/>
      <c r="C16977" s="27"/>
      <c r="D16977" s="27"/>
    </row>
    <row r="16978" spans="1:4" ht="15" x14ac:dyDescent="0.25">
      <c r="A16978" s="27"/>
      <c r="B16978"/>
      <c r="C16978" s="27"/>
      <c r="D16978" s="27"/>
    </row>
    <row r="16979" spans="1:4" ht="15" x14ac:dyDescent="0.25">
      <c r="A16979" s="27"/>
      <c r="B16979"/>
      <c r="C16979" s="27"/>
      <c r="D16979" s="27"/>
    </row>
    <row r="16980" spans="1:4" ht="15" x14ac:dyDescent="0.25">
      <c r="A16980" s="27"/>
      <c r="B16980"/>
      <c r="C16980" s="27"/>
      <c r="D16980" s="27"/>
    </row>
    <row r="16981" spans="1:4" ht="15" x14ac:dyDescent="0.25">
      <c r="A16981" s="27"/>
      <c r="B16981"/>
      <c r="C16981" s="27"/>
      <c r="D16981" s="27"/>
    </row>
    <row r="16982" spans="1:4" ht="15" x14ac:dyDescent="0.25">
      <c r="A16982" s="27"/>
      <c r="B16982"/>
      <c r="C16982" s="27"/>
      <c r="D16982" s="27"/>
    </row>
    <row r="16983" spans="1:4" ht="15" x14ac:dyDescent="0.25">
      <c r="A16983" s="27"/>
      <c r="B16983"/>
      <c r="C16983" s="27"/>
      <c r="D16983" s="272"/>
    </row>
    <row r="16984" spans="1:4" ht="15" x14ac:dyDescent="0.25">
      <c r="A16984" s="27"/>
      <c r="B16984"/>
      <c r="C16984" s="27"/>
      <c r="D16984" s="27"/>
    </row>
    <row r="16985" spans="1:4" ht="15" x14ac:dyDescent="0.25">
      <c r="A16985" s="27"/>
      <c r="B16985"/>
      <c r="C16985" s="27"/>
      <c r="D16985" s="27"/>
    </row>
    <row r="16986" spans="1:4" ht="15" x14ac:dyDescent="0.25">
      <c r="A16986" s="27"/>
      <c r="B16986"/>
      <c r="C16986" s="27"/>
      <c r="D16986" s="27"/>
    </row>
    <row r="16987" spans="1:4" ht="15" x14ac:dyDescent="0.25">
      <c r="A16987" s="27"/>
      <c r="B16987"/>
      <c r="C16987" s="27"/>
      <c r="D16987" s="27"/>
    </row>
    <row r="16988" spans="1:4" ht="15" x14ac:dyDescent="0.25">
      <c r="A16988" s="27"/>
      <c r="B16988"/>
      <c r="C16988" s="27"/>
      <c r="D16988" s="27"/>
    </row>
    <row r="16989" spans="1:4" ht="15" x14ac:dyDescent="0.25">
      <c r="A16989" s="27"/>
      <c r="B16989"/>
      <c r="C16989" s="27"/>
      <c r="D16989" s="27"/>
    </row>
    <row r="16990" spans="1:4" ht="15" x14ac:dyDescent="0.25">
      <c r="A16990" s="27"/>
      <c r="B16990"/>
      <c r="C16990" s="27"/>
      <c r="D16990" s="27"/>
    </row>
    <row r="16991" spans="1:4" ht="15" x14ac:dyDescent="0.25">
      <c r="A16991" s="27"/>
      <c r="B16991"/>
      <c r="C16991" s="27"/>
      <c r="D16991" s="27"/>
    </row>
    <row r="16992" spans="1:4" ht="15" x14ac:dyDescent="0.25">
      <c r="A16992" s="27"/>
      <c r="B16992"/>
      <c r="C16992" s="27"/>
      <c r="D16992" s="27"/>
    </row>
    <row r="16993" spans="1:4" ht="15" x14ac:dyDescent="0.25">
      <c r="A16993" s="27"/>
      <c r="B16993"/>
      <c r="C16993" s="27"/>
      <c r="D16993" s="27"/>
    </row>
    <row r="16994" spans="1:4" ht="15" x14ac:dyDescent="0.25">
      <c r="A16994" s="27"/>
      <c r="B16994"/>
      <c r="C16994" s="27"/>
      <c r="D16994" s="27"/>
    </row>
    <row r="16995" spans="1:4" ht="15" x14ac:dyDescent="0.25">
      <c r="A16995" s="27"/>
      <c r="B16995"/>
      <c r="C16995" s="27"/>
      <c r="D16995" s="27"/>
    </row>
    <row r="16996" spans="1:4" ht="15" x14ac:dyDescent="0.25">
      <c r="A16996" s="27"/>
      <c r="B16996"/>
      <c r="C16996" s="27"/>
      <c r="D16996" s="27"/>
    </row>
    <row r="16997" spans="1:4" ht="15" x14ac:dyDescent="0.25">
      <c r="A16997" s="27"/>
      <c r="B16997"/>
      <c r="C16997" s="27"/>
      <c r="D16997" s="27"/>
    </row>
    <row r="16998" spans="1:4" ht="15" x14ac:dyDescent="0.25">
      <c r="A16998" s="27"/>
      <c r="B16998"/>
      <c r="C16998" s="27"/>
      <c r="D16998" s="27"/>
    </row>
    <row r="16999" spans="1:4" ht="15" x14ac:dyDescent="0.25">
      <c r="A16999" s="27"/>
      <c r="B16999"/>
      <c r="C16999" s="27"/>
      <c r="D16999" s="27"/>
    </row>
    <row r="17000" spans="1:4" ht="15" x14ac:dyDescent="0.25">
      <c r="A17000" s="27"/>
      <c r="B17000"/>
      <c r="C17000" s="27"/>
      <c r="D17000" s="27"/>
    </row>
    <row r="17001" spans="1:4" ht="15" x14ac:dyDescent="0.25">
      <c r="A17001" s="27"/>
      <c r="B17001"/>
      <c r="C17001" s="27"/>
      <c r="D17001" s="27"/>
    </row>
    <row r="17002" spans="1:4" ht="15" x14ac:dyDescent="0.25">
      <c r="A17002" s="27"/>
      <c r="B17002"/>
      <c r="C17002" s="27"/>
      <c r="D17002" s="27"/>
    </row>
    <row r="17003" spans="1:4" ht="15" x14ac:dyDescent="0.25">
      <c r="A17003" s="27"/>
      <c r="B17003"/>
      <c r="C17003" s="27"/>
      <c r="D17003" s="27"/>
    </row>
    <row r="17004" spans="1:4" ht="15" x14ac:dyDescent="0.25">
      <c r="A17004" s="27"/>
      <c r="B17004"/>
      <c r="C17004" s="27"/>
      <c r="D17004" s="27"/>
    </row>
    <row r="17005" spans="1:4" ht="15" x14ac:dyDescent="0.25">
      <c r="A17005" s="27"/>
      <c r="B17005"/>
      <c r="C17005" s="27"/>
      <c r="D17005" s="27"/>
    </row>
    <row r="17006" spans="1:4" ht="15" x14ac:dyDescent="0.25">
      <c r="A17006" s="27"/>
      <c r="B17006"/>
      <c r="C17006" s="27"/>
      <c r="D17006" s="27"/>
    </row>
    <row r="17007" spans="1:4" ht="15" x14ac:dyDescent="0.25">
      <c r="A17007" s="27"/>
      <c r="B17007"/>
      <c r="C17007" s="27"/>
      <c r="D17007" s="27"/>
    </row>
    <row r="17008" spans="1:4" ht="15" x14ac:dyDescent="0.25">
      <c r="A17008" s="27"/>
      <c r="B17008"/>
      <c r="C17008" s="27"/>
      <c r="D17008" s="27"/>
    </row>
    <row r="17009" spans="1:4" ht="15" x14ac:dyDescent="0.25">
      <c r="A17009" s="27"/>
      <c r="B17009"/>
      <c r="C17009" s="27"/>
      <c r="D17009" s="27"/>
    </row>
    <row r="17010" spans="1:4" ht="15" x14ac:dyDescent="0.25">
      <c r="A17010" s="27"/>
      <c r="B17010"/>
      <c r="C17010" s="27"/>
      <c r="D17010" s="27"/>
    </row>
    <row r="17011" spans="1:4" ht="15" x14ac:dyDescent="0.25">
      <c r="A17011" s="27"/>
      <c r="B17011"/>
      <c r="C17011" s="27"/>
      <c r="D17011" s="27"/>
    </row>
    <row r="17012" spans="1:4" ht="15" x14ac:dyDescent="0.25">
      <c r="A17012" s="27"/>
      <c r="B17012"/>
      <c r="C17012" s="27"/>
      <c r="D17012" s="27"/>
    </row>
    <row r="17013" spans="1:4" ht="15" x14ac:dyDescent="0.25">
      <c r="A17013" s="27"/>
      <c r="B17013"/>
      <c r="C17013" s="27"/>
      <c r="D17013" s="27"/>
    </row>
    <row r="17014" spans="1:4" ht="15" x14ac:dyDescent="0.25">
      <c r="A17014" s="27"/>
      <c r="B17014"/>
      <c r="C17014" s="27"/>
      <c r="D17014" s="27"/>
    </row>
    <row r="17015" spans="1:4" ht="15" x14ac:dyDescent="0.25">
      <c r="A17015" s="27"/>
      <c r="B17015"/>
      <c r="C17015" s="27"/>
      <c r="D17015" s="27"/>
    </row>
    <row r="17016" spans="1:4" ht="15" x14ac:dyDescent="0.25">
      <c r="A17016" s="27"/>
      <c r="B17016"/>
      <c r="C17016" s="27"/>
      <c r="D17016" s="27"/>
    </row>
    <row r="17017" spans="1:4" ht="15" x14ac:dyDescent="0.25">
      <c r="A17017" s="27"/>
      <c r="B17017"/>
      <c r="C17017" s="27"/>
      <c r="D17017" s="27"/>
    </row>
    <row r="17018" spans="1:4" ht="15" x14ac:dyDescent="0.25">
      <c r="A17018" s="27"/>
      <c r="B17018"/>
      <c r="C17018" s="27"/>
      <c r="D17018" s="27"/>
    </row>
    <row r="17019" spans="1:4" ht="15" x14ac:dyDescent="0.25">
      <c r="A17019" s="27"/>
      <c r="B17019"/>
      <c r="C17019" s="27"/>
      <c r="D17019" s="27"/>
    </row>
    <row r="17020" spans="1:4" ht="15" x14ac:dyDescent="0.25">
      <c r="A17020" s="27"/>
      <c r="B17020"/>
      <c r="C17020" s="27"/>
      <c r="D17020" s="27"/>
    </row>
    <row r="17021" spans="1:4" ht="15" x14ac:dyDescent="0.25">
      <c r="A17021" s="27"/>
      <c r="B17021"/>
      <c r="C17021" s="27"/>
      <c r="D17021" s="27"/>
    </row>
    <row r="17022" spans="1:4" ht="15" x14ac:dyDescent="0.25">
      <c r="A17022" s="27"/>
      <c r="B17022"/>
      <c r="C17022" s="27"/>
      <c r="D17022" s="27"/>
    </row>
    <row r="17023" spans="1:4" ht="15" x14ac:dyDescent="0.25">
      <c r="A17023" s="27"/>
      <c r="B17023"/>
      <c r="C17023" s="27"/>
      <c r="D17023" s="27"/>
    </row>
    <row r="17024" spans="1:4" ht="15" x14ac:dyDescent="0.25">
      <c r="A17024" s="27"/>
      <c r="B17024"/>
      <c r="C17024" s="27"/>
      <c r="D17024" s="27"/>
    </row>
    <row r="17025" spans="1:4" ht="15" x14ac:dyDescent="0.25">
      <c r="A17025" s="27"/>
      <c r="B17025"/>
      <c r="C17025" s="27"/>
      <c r="D17025" s="27"/>
    </row>
    <row r="17026" spans="1:4" ht="15" x14ac:dyDescent="0.25">
      <c r="A17026" s="27"/>
      <c r="B17026"/>
      <c r="C17026" s="27"/>
      <c r="D17026" s="27"/>
    </row>
    <row r="17027" spans="1:4" ht="15" x14ac:dyDescent="0.25">
      <c r="A17027" s="27"/>
      <c r="B17027"/>
      <c r="C17027" s="27"/>
      <c r="D17027" s="27"/>
    </row>
    <row r="17028" spans="1:4" ht="15" x14ac:dyDescent="0.25">
      <c r="A17028" s="27"/>
      <c r="B17028"/>
      <c r="C17028" s="27"/>
      <c r="D17028" s="27"/>
    </row>
    <row r="17029" spans="1:4" ht="15" x14ac:dyDescent="0.25">
      <c r="A17029" s="27"/>
      <c r="B17029"/>
      <c r="C17029" s="27"/>
      <c r="D17029" s="27"/>
    </row>
    <row r="17030" spans="1:4" ht="15" x14ac:dyDescent="0.25">
      <c r="A17030" s="27"/>
      <c r="B17030"/>
      <c r="C17030" s="27"/>
      <c r="D17030" s="27"/>
    </row>
    <row r="17031" spans="1:4" ht="15" x14ac:dyDescent="0.25">
      <c r="A17031" s="27"/>
      <c r="B17031"/>
      <c r="C17031" s="27"/>
      <c r="D17031" s="27"/>
    </row>
    <row r="17032" spans="1:4" ht="15" x14ac:dyDescent="0.25">
      <c r="A17032" s="27"/>
      <c r="B17032"/>
      <c r="C17032" s="27"/>
      <c r="D17032" s="27"/>
    </row>
    <row r="17033" spans="1:4" ht="15" x14ac:dyDescent="0.25">
      <c r="A17033" s="27"/>
      <c r="B17033"/>
      <c r="C17033" s="27"/>
      <c r="D17033" s="27"/>
    </row>
    <row r="17034" spans="1:4" ht="15" x14ac:dyDescent="0.25">
      <c r="A17034" s="27"/>
      <c r="B17034"/>
      <c r="C17034" s="27"/>
      <c r="D17034" s="27"/>
    </row>
    <row r="17035" spans="1:4" ht="15" x14ac:dyDescent="0.25">
      <c r="A17035" s="27"/>
      <c r="B17035"/>
      <c r="C17035" s="27"/>
      <c r="D17035" s="27"/>
    </row>
    <row r="17036" spans="1:4" ht="15" x14ac:dyDescent="0.25">
      <c r="A17036" s="27"/>
      <c r="B17036"/>
      <c r="C17036" s="27"/>
      <c r="D17036" s="27"/>
    </row>
    <row r="17037" spans="1:4" ht="15" x14ac:dyDescent="0.25">
      <c r="A17037" s="27"/>
      <c r="B17037"/>
      <c r="C17037" s="27"/>
      <c r="D17037" s="27"/>
    </row>
    <row r="17038" spans="1:4" ht="15" x14ac:dyDescent="0.25">
      <c r="A17038" s="27"/>
      <c r="B17038"/>
      <c r="C17038" s="27"/>
      <c r="D17038" s="27"/>
    </row>
    <row r="17039" spans="1:4" ht="15" x14ac:dyDescent="0.25">
      <c r="A17039" s="27"/>
      <c r="B17039"/>
      <c r="C17039" s="27"/>
      <c r="D17039" s="27"/>
    </row>
    <row r="17040" spans="1:4" ht="15" x14ac:dyDescent="0.25">
      <c r="A17040" s="27"/>
      <c r="B17040"/>
      <c r="C17040" s="27"/>
      <c r="D17040" s="27"/>
    </row>
    <row r="17041" spans="1:4" ht="15" x14ac:dyDescent="0.25">
      <c r="A17041" s="27"/>
      <c r="B17041"/>
      <c r="C17041" s="27"/>
      <c r="D17041" s="27"/>
    </row>
    <row r="17042" spans="1:4" ht="15" x14ac:dyDescent="0.25">
      <c r="A17042" s="27"/>
      <c r="B17042"/>
      <c r="C17042" s="27"/>
      <c r="D17042" s="27"/>
    </row>
    <row r="17043" spans="1:4" ht="15" x14ac:dyDescent="0.25">
      <c r="A17043" s="27"/>
      <c r="B17043"/>
      <c r="C17043" s="27"/>
      <c r="D17043" s="27"/>
    </row>
    <row r="17044" spans="1:4" ht="15" x14ac:dyDescent="0.25">
      <c r="A17044" s="27"/>
      <c r="B17044"/>
      <c r="C17044" s="27"/>
      <c r="D17044" s="27"/>
    </row>
    <row r="17045" spans="1:4" ht="15" x14ac:dyDescent="0.25">
      <c r="A17045" s="27"/>
      <c r="B17045"/>
      <c r="C17045" s="27"/>
      <c r="D17045" s="27"/>
    </row>
    <row r="17046" spans="1:4" ht="15" x14ac:dyDescent="0.25">
      <c r="A17046" s="27"/>
      <c r="B17046"/>
      <c r="C17046" s="27"/>
      <c r="D17046" s="27"/>
    </row>
    <row r="17047" spans="1:4" ht="15" x14ac:dyDescent="0.25">
      <c r="A17047" s="27"/>
      <c r="B17047"/>
      <c r="C17047" s="27"/>
      <c r="D17047" s="27"/>
    </row>
    <row r="17048" spans="1:4" ht="15" x14ac:dyDescent="0.25">
      <c r="A17048" s="27"/>
      <c r="B17048"/>
      <c r="C17048" s="27"/>
      <c r="D17048" s="27"/>
    </row>
    <row r="17049" spans="1:4" ht="15" x14ac:dyDescent="0.25">
      <c r="A17049" s="27"/>
      <c r="B17049"/>
      <c r="C17049" s="27"/>
      <c r="D17049" s="27"/>
    </row>
    <row r="17050" spans="1:4" ht="15" x14ac:dyDescent="0.25">
      <c r="A17050" s="27"/>
      <c r="B17050"/>
      <c r="C17050" s="27"/>
      <c r="D17050" s="27"/>
    </row>
    <row r="17051" spans="1:4" ht="15" x14ac:dyDescent="0.25">
      <c r="A17051" s="27"/>
      <c r="B17051"/>
      <c r="C17051" s="27"/>
      <c r="D17051" s="272"/>
    </row>
    <row r="17052" spans="1:4" ht="15" x14ac:dyDescent="0.25">
      <c r="A17052" s="27"/>
      <c r="B17052"/>
      <c r="C17052" s="27"/>
      <c r="D17052" s="27"/>
    </row>
    <row r="17053" spans="1:4" ht="15" x14ac:dyDescent="0.25">
      <c r="A17053" s="27"/>
      <c r="B17053"/>
      <c r="C17053" s="27"/>
      <c r="D17053" s="272"/>
    </row>
    <row r="17054" spans="1:4" ht="15" x14ac:dyDescent="0.25">
      <c r="A17054" s="27"/>
      <c r="B17054"/>
      <c r="C17054" s="27"/>
      <c r="D17054" s="272"/>
    </row>
    <row r="17055" spans="1:4" ht="15" x14ac:dyDescent="0.25">
      <c r="A17055" s="27"/>
      <c r="B17055"/>
      <c r="C17055" s="27"/>
      <c r="D17055" s="27"/>
    </row>
    <row r="17056" spans="1:4" ht="15" x14ac:dyDescent="0.25">
      <c r="A17056" s="27"/>
      <c r="B17056"/>
      <c r="C17056" s="27"/>
      <c r="D17056" s="272"/>
    </row>
    <row r="17057" spans="1:4" ht="15" x14ac:dyDescent="0.25">
      <c r="A17057" s="27"/>
      <c r="B17057"/>
      <c r="C17057" s="27"/>
      <c r="D17057" s="272"/>
    </row>
    <row r="17058" spans="1:4" ht="15" x14ac:dyDescent="0.25">
      <c r="A17058" s="27"/>
      <c r="B17058"/>
      <c r="C17058" s="27"/>
      <c r="D17058" s="27"/>
    </row>
    <row r="17059" spans="1:4" ht="15" x14ac:dyDescent="0.25">
      <c r="A17059" s="27"/>
      <c r="B17059"/>
      <c r="C17059" s="27"/>
      <c r="D17059" s="27"/>
    </row>
    <row r="17060" spans="1:4" ht="15" x14ac:dyDescent="0.25">
      <c r="A17060" s="27"/>
      <c r="B17060"/>
      <c r="C17060" s="27"/>
      <c r="D17060" s="272"/>
    </row>
    <row r="17061" spans="1:4" ht="15" x14ac:dyDescent="0.25">
      <c r="A17061" s="27"/>
      <c r="B17061"/>
      <c r="C17061" s="27"/>
      <c r="D17061" s="27"/>
    </row>
    <row r="17062" spans="1:4" ht="15" x14ac:dyDescent="0.25">
      <c r="A17062" s="27"/>
      <c r="B17062"/>
      <c r="C17062" s="27"/>
      <c r="D17062" s="272"/>
    </row>
    <row r="17063" spans="1:4" ht="15" x14ac:dyDescent="0.25">
      <c r="A17063" s="27"/>
      <c r="B17063"/>
      <c r="C17063" s="27"/>
      <c r="D17063" s="272"/>
    </row>
    <row r="17064" spans="1:4" ht="15" x14ac:dyDescent="0.25">
      <c r="A17064" s="27"/>
      <c r="B17064"/>
      <c r="C17064" s="27"/>
      <c r="D17064" s="272"/>
    </row>
    <row r="17065" spans="1:4" ht="15" x14ac:dyDescent="0.25">
      <c r="A17065" s="27"/>
      <c r="B17065"/>
      <c r="C17065" s="27"/>
      <c r="D17065" s="27"/>
    </row>
    <row r="17066" spans="1:4" ht="15" x14ac:dyDescent="0.25">
      <c r="A17066" s="27"/>
      <c r="B17066"/>
      <c r="C17066" s="27"/>
      <c r="D17066" s="272"/>
    </row>
    <row r="17067" spans="1:4" ht="15" x14ac:dyDescent="0.25">
      <c r="A17067" s="27"/>
      <c r="B17067"/>
      <c r="C17067" s="27"/>
      <c r="D17067" s="27"/>
    </row>
    <row r="17068" spans="1:4" ht="15" x14ac:dyDescent="0.25">
      <c r="A17068" s="27"/>
      <c r="B17068"/>
      <c r="C17068" s="27"/>
      <c r="D17068" s="27"/>
    </row>
    <row r="17069" spans="1:4" ht="15" x14ac:dyDescent="0.25">
      <c r="A17069" s="27"/>
      <c r="B17069"/>
      <c r="C17069" s="27"/>
      <c r="D17069" s="27"/>
    </row>
    <row r="17070" spans="1:4" ht="15" x14ac:dyDescent="0.25">
      <c r="A17070" s="27"/>
      <c r="B17070"/>
      <c r="C17070" s="27"/>
      <c r="D17070" s="27"/>
    </row>
    <row r="17071" spans="1:4" ht="15" x14ac:dyDescent="0.25">
      <c r="A17071" s="27"/>
      <c r="B17071"/>
      <c r="C17071" s="27"/>
      <c r="D17071" s="27"/>
    </row>
    <row r="17072" spans="1:4" ht="15" x14ac:dyDescent="0.25">
      <c r="A17072" s="27"/>
      <c r="B17072"/>
      <c r="C17072" s="27"/>
      <c r="D17072" s="272"/>
    </row>
    <row r="17073" spans="1:4" ht="15" x14ac:dyDescent="0.25">
      <c r="A17073" s="27"/>
      <c r="B17073"/>
      <c r="C17073" s="27"/>
      <c r="D17073" s="272"/>
    </row>
    <row r="17074" spans="1:4" ht="15" x14ac:dyDescent="0.25">
      <c r="A17074" s="27"/>
      <c r="B17074"/>
      <c r="C17074" s="27"/>
      <c r="D17074" s="272"/>
    </row>
    <row r="17075" spans="1:4" ht="15" x14ac:dyDescent="0.25">
      <c r="A17075" s="27"/>
      <c r="B17075"/>
      <c r="C17075" s="27"/>
      <c r="D17075" s="272"/>
    </row>
    <row r="17076" spans="1:4" ht="15" x14ac:dyDescent="0.25">
      <c r="A17076" s="27"/>
      <c r="B17076"/>
      <c r="C17076" s="27"/>
      <c r="D17076" s="272"/>
    </row>
    <row r="17077" spans="1:4" ht="15" x14ac:dyDescent="0.25">
      <c r="A17077" s="27"/>
      <c r="B17077"/>
      <c r="C17077" s="27"/>
      <c r="D17077" s="272"/>
    </row>
    <row r="17078" spans="1:4" ht="15" x14ac:dyDescent="0.25">
      <c r="A17078" s="27"/>
      <c r="B17078"/>
      <c r="C17078" s="27"/>
      <c r="D17078" s="272"/>
    </row>
    <row r="17079" spans="1:4" ht="15" x14ac:dyDescent="0.25">
      <c r="A17079" s="27"/>
      <c r="B17079"/>
      <c r="C17079" s="27"/>
      <c r="D17079" s="27"/>
    </row>
    <row r="17080" spans="1:4" ht="15" x14ac:dyDescent="0.25">
      <c r="A17080" s="27"/>
      <c r="B17080"/>
      <c r="C17080" s="27"/>
      <c r="D17080" s="27"/>
    </row>
    <row r="17081" spans="1:4" ht="15" x14ac:dyDescent="0.25">
      <c r="A17081" s="27"/>
      <c r="B17081"/>
      <c r="C17081" s="27"/>
      <c r="D17081" s="27"/>
    </row>
    <row r="17082" spans="1:4" ht="15" x14ac:dyDescent="0.25">
      <c r="A17082" s="27"/>
      <c r="B17082"/>
      <c r="C17082" s="27"/>
      <c r="D17082" s="27"/>
    </row>
    <row r="17083" spans="1:4" ht="15" x14ac:dyDescent="0.25">
      <c r="A17083" s="27"/>
      <c r="B17083"/>
      <c r="C17083" s="27"/>
      <c r="D17083" s="27"/>
    </row>
    <row r="17084" spans="1:4" ht="15" x14ac:dyDescent="0.25">
      <c r="A17084" s="27"/>
      <c r="B17084"/>
      <c r="C17084" s="27"/>
      <c r="D17084" s="27"/>
    </row>
    <row r="17085" spans="1:4" ht="15" x14ac:dyDescent="0.25">
      <c r="A17085" s="27"/>
      <c r="B17085"/>
      <c r="C17085" s="27"/>
      <c r="D17085" s="27"/>
    </row>
    <row r="17086" spans="1:4" ht="15" x14ac:dyDescent="0.25">
      <c r="A17086" s="27"/>
      <c r="B17086"/>
      <c r="C17086" s="27"/>
      <c r="D17086" s="27"/>
    </row>
    <row r="17087" spans="1:4" ht="15" x14ac:dyDescent="0.25">
      <c r="A17087" s="27"/>
      <c r="B17087"/>
      <c r="C17087" s="27"/>
      <c r="D17087" s="27"/>
    </row>
    <row r="17088" spans="1:4" ht="15" x14ac:dyDescent="0.25">
      <c r="A17088" s="27"/>
      <c r="B17088"/>
      <c r="C17088" s="27"/>
      <c r="D17088" s="27"/>
    </row>
    <row r="17089" spans="1:4" ht="15" x14ac:dyDescent="0.25">
      <c r="A17089" s="27"/>
      <c r="B17089"/>
      <c r="C17089" s="27"/>
      <c r="D17089" s="27"/>
    </row>
    <row r="17090" spans="1:4" ht="15" x14ac:dyDescent="0.25">
      <c r="A17090" s="27"/>
      <c r="B17090"/>
      <c r="C17090" s="27"/>
      <c r="D17090" s="27"/>
    </row>
    <row r="17091" spans="1:4" ht="15" x14ac:dyDescent="0.25">
      <c r="A17091" s="27"/>
      <c r="B17091"/>
      <c r="C17091" s="27"/>
      <c r="D17091" s="27"/>
    </row>
    <row r="17092" spans="1:4" ht="15" x14ac:dyDescent="0.25">
      <c r="A17092" s="27"/>
      <c r="B17092"/>
      <c r="C17092" s="27"/>
      <c r="D17092" s="27"/>
    </row>
    <row r="17093" spans="1:4" ht="15" x14ac:dyDescent="0.25">
      <c r="A17093" s="27"/>
      <c r="B17093"/>
      <c r="C17093" s="27"/>
      <c r="D17093" s="27"/>
    </row>
    <row r="17094" spans="1:4" ht="15" x14ac:dyDescent="0.25">
      <c r="A17094" s="27"/>
      <c r="B17094"/>
      <c r="C17094" s="27"/>
      <c r="D17094" s="27"/>
    </row>
    <row r="17095" spans="1:4" ht="15" x14ac:dyDescent="0.25">
      <c r="A17095" s="27"/>
      <c r="B17095"/>
      <c r="C17095" s="27"/>
      <c r="D17095" s="27"/>
    </row>
    <row r="17096" spans="1:4" ht="15" x14ac:dyDescent="0.25">
      <c r="A17096" s="27"/>
      <c r="B17096"/>
      <c r="C17096" s="27"/>
      <c r="D17096" s="27"/>
    </row>
    <row r="17097" spans="1:4" ht="15" x14ac:dyDescent="0.25">
      <c r="A17097" s="27"/>
      <c r="B17097"/>
      <c r="C17097" s="27"/>
      <c r="D17097" s="27"/>
    </row>
    <row r="17098" spans="1:4" ht="15" x14ac:dyDescent="0.25">
      <c r="A17098" s="27"/>
      <c r="B17098"/>
      <c r="C17098" s="27"/>
      <c r="D17098" s="27"/>
    </row>
    <row r="17099" spans="1:4" ht="15" x14ac:dyDescent="0.25">
      <c r="A17099" s="27"/>
      <c r="B17099"/>
      <c r="C17099" s="27"/>
      <c r="D17099" s="27"/>
    </row>
    <row r="17100" spans="1:4" ht="15" x14ac:dyDescent="0.25">
      <c r="A17100" s="27"/>
      <c r="B17100"/>
      <c r="C17100" s="27"/>
      <c r="D17100" s="27"/>
    </row>
    <row r="17101" spans="1:4" ht="15" x14ac:dyDescent="0.25">
      <c r="A17101" s="27"/>
      <c r="B17101"/>
      <c r="C17101" s="27"/>
      <c r="D17101" s="27"/>
    </row>
    <row r="17102" spans="1:4" ht="15" x14ac:dyDescent="0.25">
      <c r="A17102" s="27"/>
      <c r="B17102"/>
      <c r="C17102" s="27"/>
      <c r="D17102" s="27"/>
    </row>
    <row r="17103" spans="1:4" ht="15" x14ac:dyDescent="0.25">
      <c r="A17103" s="27"/>
      <c r="B17103"/>
      <c r="C17103" s="27"/>
      <c r="D17103" s="27"/>
    </row>
    <row r="17104" spans="1:4" ht="15" x14ac:dyDescent="0.25">
      <c r="A17104" s="27"/>
      <c r="B17104"/>
      <c r="C17104" s="27"/>
      <c r="D17104" s="27"/>
    </row>
    <row r="17105" spans="1:4" ht="15" x14ac:dyDescent="0.25">
      <c r="A17105" s="27"/>
      <c r="B17105"/>
      <c r="C17105" s="27"/>
      <c r="D17105" s="27"/>
    </row>
    <row r="17106" spans="1:4" ht="15" x14ac:dyDescent="0.25">
      <c r="A17106" s="27"/>
      <c r="B17106"/>
      <c r="C17106" s="27"/>
      <c r="D17106" s="27"/>
    </row>
    <row r="17107" spans="1:4" ht="15" x14ac:dyDescent="0.25">
      <c r="A17107" s="27"/>
      <c r="B17107"/>
      <c r="C17107" s="27"/>
      <c r="D17107" s="27"/>
    </row>
    <row r="17108" spans="1:4" ht="15" x14ac:dyDescent="0.25">
      <c r="A17108" s="27"/>
      <c r="B17108"/>
      <c r="C17108" s="27"/>
      <c r="D17108" s="27"/>
    </row>
    <row r="17109" spans="1:4" ht="15" x14ac:dyDescent="0.25">
      <c r="A17109" s="27"/>
      <c r="B17109"/>
      <c r="C17109" s="27"/>
      <c r="D17109" s="27"/>
    </row>
    <row r="17110" spans="1:4" ht="15" x14ac:dyDescent="0.25">
      <c r="A17110" s="27"/>
      <c r="B17110"/>
      <c r="C17110" s="27"/>
      <c r="D17110" s="27"/>
    </row>
    <row r="17111" spans="1:4" ht="15" x14ac:dyDescent="0.25">
      <c r="A17111" s="27"/>
      <c r="B17111"/>
      <c r="C17111" s="27"/>
      <c r="D17111" s="27"/>
    </row>
    <row r="17112" spans="1:4" ht="15" x14ac:dyDescent="0.25">
      <c r="A17112" s="27"/>
      <c r="B17112"/>
      <c r="C17112" s="27"/>
      <c r="D17112" s="27"/>
    </row>
    <row r="17113" spans="1:4" ht="15" x14ac:dyDescent="0.25">
      <c r="A17113" s="27"/>
      <c r="B17113"/>
      <c r="C17113" s="27"/>
      <c r="D17113" s="27"/>
    </row>
    <row r="17114" spans="1:4" ht="15" x14ac:dyDescent="0.25">
      <c r="A17114" s="27"/>
      <c r="B17114"/>
      <c r="C17114" s="27"/>
      <c r="D17114" s="27"/>
    </row>
    <row r="17115" spans="1:4" ht="15" x14ac:dyDescent="0.25">
      <c r="A17115" s="27"/>
      <c r="B17115"/>
      <c r="C17115" s="27"/>
      <c r="D17115" s="27"/>
    </row>
    <row r="17116" spans="1:4" ht="15" x14ac:dyDescent="0.25">
      <c r="A17116" s="27"/>
      <c r="B17116"/>
      <c r="C17116" s="27"/>
      <c r="D17116" s="27"/>
    </row>
    <row r="17117" spans="1:4" ht="15" x14ac:dyDescent="0.25">
      <c r="A17117" s="27"/>
      <c r="B17117"/>
      <c r="C17117" s="27"/>
      <c r="D17117" s="27"/>
    </row>
    <row r="17118" spans="1:4" ht="15" x14ac:dyDescent="0.25">
      <c r="A17118" s="27"/>
      <c r="B17118"/>
      <c r="C17118" s="27"/>
      <c r="D17118" s="27"/>
    </row>
    <row r="17119" spans="1:4" ht="15" x14ac:dyDescent="0.25">
      <c r="A17119" s="27"/>
      <c r="B17119"/>
      <c r="C17119" s="27"/>
      <c r="D17119" s="27"/>
    </row>
    <row r="17120" spans="1:4" ht="15" x14ac:dyDescent="0.25">
      <c r="A17120" s="27"/>
      <c r="B17120"/>
      <c r="C17120" s="27"/>
      <c r="D17120" s="27"/>
    </row>
    <row r="17121" spans="1:4" ht="15" x14ac:dyDescent="0.25">
      <c r="A17121" s="27"/>
      <c r="B17121"/>
      <c r="C17121" s="27"/>
      <c r="D17121" s="27"/>
    </row>
    <row r="17122" spans="1:4" ht="15" x14ac:dyDescent="0.25">
      <c r="A17122" s="27"/>
      <c r="B17122"/>
      <c r="C17122" s="27"/>
      <c r="D17122" s="27"/>
    </row>
    <row r="17123" spans="1:4" ht="15" x14ac:dyDescent="0.25">
      <c r="A17123" s="27"/>
      <c r="B17123"/>
      <c r="C17123" s="27"/>
      <c r="D17123" s="27"/>
    </row>
    <row r="17124" spans="1:4" ht="15" x14ac:dyDescent="0.25">
      <c r="A17124" s="27"/>
      <c r="B17124"/>
      <c r="C17124" s="27"/>
      <c r="D17124" s="27"/>
    </row>
    <row r="17125" spans="1:4" ht="15" x14ac:dyDescent="0.25">
      <c r="A17125" s="27"/>
      <c r="B17125"/>
      <c r="C17125" s="27"/>
      <c r="D17125" s="27"/>
    </row>
    <row r="17126" spans="1:4" ht="15" x14ac:dyDescent="0.25">
      <c r="A17126" s="27"/>
      <c r="B17126"/>
      <c r="C17126" s="27"/>
      <c r="D17126" s="27"/>
    </row>
    <row r="17127" spans="1:4" ht="15" x14ac:dyDescent="0.25">
      <c r="A17127" s="27"/>
      <c r="B17127"/>
      <c r="C17127" s="27"/>
      <c r="D17127" s="27"/>
    </row>
    <row r="17128" spans="1:4" ht="15" x14ac:dyDescent="0.25">
      <c r="A17128" s="27"/>
      <c r="B17128"/>
      <c r="C17128" s="27"/>
      <c r="D17128" s="27"/>
    </row>
    <row r="17129" spans="1:4" ht="15" x14ac:dyDescent="0.25">
      <c r="A17129" s="27"/>
      <c r="B17129"/>
      <c r="C17129" s="27"/>
      <c r="D17129" s="27"/>
    </row>
    <row r="17130" spans="1:4" ht="15" x14ac:dyDescent="0.25">
      <c r="A17130" s="27"/>
      <c r="B17130"/>
      <c r="C17130" s="27"/>
      <c r="D17130" s="27"/>
    </row>
    <row r="17131" spans="1:4" ht="15" x14ac:dyDescent="0.25">
      <c r="A17131" s="27"/>
      <c r="B17131"/>
      <c r="C17131" s="27"/>
      <c r="D17131" s="27"/>
    </row>
    <row r="17132" spans="1:4" ht="15" x14ac:dyDescent="0.25">
      <c r="A17132" s="27"/>
      <c r="B17132"/>
      <c r="C17132" s="27"/>
      <c r="D17132" s="27"/>
    </row>
    <row r="17133" spans="1:4" ht="15" x14ac:dyDescent="0.25">
      <c r="A17133" s="27"/>
      <c r="B17133"/>
      <c r="C17133" s="27"/>
      <c r="D17133" s="27"/>
    </row>
    <row r="17134" spans="1:4" ht="15" x14ac:dyDescent="0.25">
      <c r="A17134" s="27"/>
      <c r="B17134"/>
      <c r="C17134" s="27"/>
      <c r="D17134" s="27"/>
    </row>
    <row r="17135" spans="1:4" ht="15" x14ac:dyDescent="0.25">
      <c r="A17135" s="27"/>
      <c r="B17135"/>
      <c r="C17135" s="27"/>
      <c r="D17135" s="27"/>
    </row>
    <row r="17136" spans="1:4" ht="15" x14ac:dyDescent="0.25">
      <c r="A17136" s="27"/>
      <c r="B17136"/>
      <c r="C17136" s="27"/>
      <c r="D17136" s="27"/>
    </row>
    <row r="17137" spans="1:4" ht="15" x14ac:dyDescent="0.25">
      <c r="A17137" s="27"/>
      <c r="B17137"/>
      <c r="C17137" s="27"/>
      <c r="D17137" s="27"/>
    </row>
    <row r="17138" spans="1:4" ht="15" x14ac:dyDescent="0.25">
      <c r="A17138" s="27"/>
      <c r="B17138"/>
      <c r="C17138" s="27"/>
      <c r="D17138" s="27"/>
    </row>
    <row r="17139" spans="1:4" ht="15" x14ac:dyDescent="0.25">
      <c r="A17139" s="27"/>
      <c r="B17139"/>
      <c r="C17139" s="27"/>
      <c r="D17139" s="27"/>
    </row>
    <row r="17140" spans="1:4" ht="15" x14ac:dyDescent="0.25">
      <c r="A17140" s="27"/>
      <c r="B17140"/>
      <c r="C17140" s="27"/>
      <c r="D17140" s="27"/>
    </row>
    <row r="17141" spans="1:4" ht="15" x14ac:dyDescent="0.25">
      <c r="A17141" s="27"/>
      <c r="B17141"/>
      <c r="C17141" s="27"/>
      <c r="D17141" s="27"/>
    </row>
    <row r="17142" spans="1:4" ht="15" x14ac:dyDescent="0.25">
      <c r="A17142" s="27"/>
      <c r="B17142"/>
      <c r="C17142" s="27"/>
      <c r="D17142" s="27"/>
    </row>
    <row r="17143" spans="1:4" ht="15" x14ac:dyDescent="0.25">
      <c r="A17143" s="27"/>
      <c r="B17143"/>
      <c r="C17143" s="27"/>
      <c r="D17143" s="27"/>
    </row>
    <row r="17144" spans="1:4" ht="15" x14ac:dyDescent="0.25">
      <c r="A17144" s="27"/>
      <c r="B17144"/>
      <c r="C17144" s="27"/>
      <c r="D17144" s="27"/>
    </row>
    <row r="17145" spans="1:4" ht="15" x14ac:dyDescent="0.25">
      <c r="A17145" s="27"/>
      <c r="B17145"/>
      <c r="C17145" s="27"/>
      <c r="D17145" s="27"/>
    </row>
    <row r="17146" spans="1:4" ht="15" x14ac:dyDescent="0.25">
      <c r="A17146" s="27"/>
      <c r="B17146"/>
      <c r="C17146" s="27"/>
      <c r="D17146" s="27"/>
    </row>
    <row r="17147" spans="1:4" ht="15" x14ac:dyDescent="0.25">
      <c r="A17147" s="27"/>
      <c r="B17147"/>
      <c r="C17147" s="27"/>
      <c r="D17147" s="27"/>
    </row>
    <row r="17148" spans="1:4" ht="15" x14ac:dyDescent="0.25">
      <c r="A17148" s="27"/>
      <c r="B17148"/>
      <c r="C17148" s="27"/>
      <c r="D17148" s="27"/>
    </row>
    <row r="17149" spans="1:4" ht="15" x14ac:dyDescent="0.25">
      <c r="A17149" s="27"/>
      <c r="B17149"/>
      <c r="C17149" s="27"/>
      <c r="D17149" s="27"/>
    </row>
    <row r="17150" spans="1:4" ht="15" x14ac:dyDescent="0.25">
      <c r="A17150" s="27"/>
      <c r="B17150"/>
      <c r="C17150" s="27"/>
      <c r="D17150" s="27"/>
    </row>
    <row r="17151" spans="1:4" ht="15" x14ac:dyDescent="0.25">
      <c r="A17151" s="27"/>
      <c r="B17151"/>
      <c r="C17151" s="27"/>
      <c r="D17151" s="27"/>
    </row>
    <row r="17152" spans="1:4" ht="15" x14ac:dyDescent="0.25">
      <c r="A17152" s="27"/>
      <c r="B17152"/>
      <c r="C17152" s="27"/>
      <c r="D17152" s="27"/>
    </row>
    <row r="17153" spans="1:4" ht="15" x14ac:dyDescent="0.25">
      <c r="A17153" s="27"/>
      <c r="B17153"/>
      <c r="C17153" s="27"/>
      <c r="D17153" s="27"/>
    </row>
    <row r="17154" spans="1:4" ht="15" x14ac:dyDescent="0.25">
      <c r="A17154" s="27"/>
      <c r="B17154"/>
      <c r="C17154" s="27"/>
      <c r="D17154" s="27"/>
    </row>
    <row r="17155" spans="1:4" ht="15" x14ac:dyDescent="0.25">
      <c r="A17155" s="27"/>
      <c r="B17155"/>
      <c r="C17155" s="27"/>
      <c r="D17155" s="27"/>
    </row>
    <row r="17156" spans="1:4" ht="15" x14ac:dyDescent="0.25">
      <c r="A17156" s="27"/>
      <c r="B17156"/>
      <c r="C17156" s="27"/>
      <c r="D17156" s="27"/>
    </row>
    <row r="17157" spans="1:4" ht="15" x14ac:dyDescent="0.25">
      <c r="A17157" s="27"/>
      <c r="B17157"/>
      <c r="C17157" s="27"/>
      <c r="D17157" s="27"/>
    </row>
    <row r="17158" spans="1:4" ht="15" x14ac:dyDescent="0.25">
      <c r="A17158" s="27"/>
      <c r="B17158"/>
      <c r="C17158" s="27"/>
      <c r="D17158" s="27"/>
    </row>
    <row r="17159" spans="1:4" ht="15" x14ac:dyDescent="0.25">
      <c r="A17159" s="27"/>
      <c r="B17159"/>
      <c r="C17159" s="27"/>
      <c r="D17159" s="27"/>
    </row>
    <row r="17160" spans="1:4" ht="15" x14ac:dyDescent="0.25">
      <c r="A17160" s="27"/>
      <c r="B17160"/>
      <c r="C17160" s="27"/>
      <c r="D17160" s="27"/>
    </row>
    <row r="17161" spans="1:4" ht="15" x14ac:dyDescent="0.25">
      <c r="A17161" s="27"/>
      <c r="B17161"/>
      <c r="C17161" s="27"/>
      <c r="D17161" s="27"/>
    </row>
    <row r="17162" spans="1:4" ht="15" x14ac:dyDescent="0.25">
      <c r="A17162" s="27"/>
      <c r="B17162"/>
      <c r="C17162" s="27"/>
      <c r="D17162" s="27"/>
    </row>
    <row r="17163" spans="1:4" ht="15" x14ac:dyDescent="0.25">
      <c r="A17163" s="27"/>
      <c r="B17163"/>
      <c r="C17163" s="27"/>
      <c r="D17163" s="27"/>
    </row>
    <row r="17164" spans="1:4" ht="15" x14ac:dyDescent="0.25">
      <c r="A17164" s="27"/>
      <c r="B17164"/>
      <c r="C17164" s="27"/>
      <c r="D17164" s="27"/>
    </row>
    <row r="17165" spans="1:4" ht="15" x14ac:dyDescent="0.25">
      <c r="A17165" s="27"/>
      <c r="B17165"/>
      <c r="C17165" s="27"/>
      <c r="D17165" s="27"/>
    </row>
    <row r="17166" spans="1:4" ht="15" x14ac:dyDescent="0.25">
      <c r="A17166" s="27"/>
      <c r="B17166"/>
      <c r="C17166" s="27"/>
      <c r="D17166" s="27"/>
    </row>
    <row r="17167" spans="1:4" ht="15" x14ac:dyDescent="0.25">
      <c r="A17167" s="27"/>
      <c r="B17167"/>
      <c r="C17167" s="27"/>
      <c r="D17167" s="272"/>
    </row>
    <row r="17168" spans="1:4" ht="15" x14ac:dyDescent="0.25">
      <c r="A17168" s="27"/>
      <c r="B17168"/>
      <c r="C17168" s="27"/>
      <c r="D17168" s="272"/>
    </row>
    <row r="17169" spans="1:4" ht="15" x14ac:dyDescent="0.25">
      <c r="A17169" s="27"/>
      <c r="B17169"/>
      <c r="C17169" s="27"/>
      <c r="D17169" s="272"/>
    </row>
    <row r="17170" spans="1:4" ht="15" x14ac:dyDescent="0.25">
      <c r="A17170" s="27"/>
      <c r="B17170"/>
      <c r="C17170" s="27"/>
      <c r="D17170" s="27"/>
    </row>
    <row r="17171" spans="1:4" ht="15" x14ac:dyDescent="0.25">
      <c r="A17171" s="27"/>
      <c r="B17171"/>
      <c r="C17171" s="27"/>
      <c r="D17171" s="27"/>
    </row>
    <row r="17172" spans="1:4" ht="15" x14ac:dyDescent="0.25">
      <c r="A17172" s="27"/>
      <c r="B17172"/>
      <c r="C17172" s="27"/>
      <c r="D17172" s="27"/>
    </row>
    <row r="17173" spans="1:4" ht="15" x14ac:dyDescent="0.25">
      <c r="A17173" s="27"/>
      <c r="B17173"/>
      <c r="C17173" s="27"/>
      <c r="D17173" s="27"/>
    </row>
    <row r="17174" spans="1:4" ht="15" x14ac:dyDescent="0.25">
      <c r="A17174" s="27"/>
      <c r="B17174"/>
      <c r="C17174" s="27"/>
      <c r="D17174" s="27"/>
    </row>
    <row r="17175" spans="1:4" ht="15" x14ac:dyDescent="0.25">
      <c r="A17175" s="27"/>
      <c r="B17175"/>
      <c r="C17175" s="27"/>
      <c r="D17175" s="27"/>
    </row>
    <row r="17176" spans="1:4" ht="15" x14ac:dyDescent="0.25">
      <c r="A17176" s="27"/>
      <c r="B17176"/>
      <c r="C17176" s="27"/>
      <c r="D17176" s="27"/>
    </row>
    <row r="17177" spans="1:4" ht="15" x14ac:dyDescent="0.25">
      <c r="A17177" s="27"/>
      <c r="B17177"/>
      <c r="C17177" s="27"/>
      <c r="D17177" s="27"/>
    </row>
    <row r="17178" spans="1:4" ht="15" x14ac:dyDescent="0.25">
      <c r="A17178" s="27"/>
      <c r="B17178"/>
      <c r="C17178" s="27"/>
      <c r="D17178" s="27"/>
    </row>
    <row r="17179" spans="1:4" ht="15" x14ac:dyDescent="0.25">
      <c r="A17179" s="27"/>
      <c r="B17179"/>
      <c r="C17179" s="27"/>
      <c r="D17179" s="27"/>
    </row>
    <row r="17180" spans="1:4" ht="15" x14ac:dyDescent="0.25">
      <c r="A17180" s="27"/>
      <c r="B17180"/>
      <c r="C17180" s="27"/>
      <c r="D17180" s="27"/>
    </row>
    <row r="17181" spans="1:4" ht="15" x14ac:dyDescent="0.25">
      <c r="A17181" s="27"/>
      <c r="B17181"/>
      <c r="C17181" s="27"/>
      <c r="D17181" s="27"/>
    </row>
    <row r="17182" spans="1:4" ht="15" x14ac:dyDescent="0.25">
      <c r="A17182" s="27"/>
      <c r="B17182"/>
      <c r="C17182" s="27"/>
      <c r="D17182" s="27"/>
    </row>
    <row r="17183" spans="1:4" ht="15" x14ac:dyDescent="0.25">
      <c r="A17183" s="27"/>
      <c r="B17183"/>
      <c r="C17183" s="27"/>
      <c r="D17183" s="27"/>
    </row>
    <row r="17184" spans="1:4" ht="15" x14ac:dyDescent="0.25">
      <c r="A17184" s="27"/>
      <c r="B17184"/>
      <c r="C17184" s="27"/>
      <c r="D17184" s="27"/>
    </row>
    <row r="17185" spans="1:4" ht="15" x14ac:dyDescent="0.25">
      <c r="A17185" s="27"/>
      <c r="B17185"/>
      <c r="C17185" s="27"/>
      <c r="D17185" s="27"/>
    </row>
    <row r="17186" spans="1:4" ht="15" x14ac:dyDescent="0.25">
      <c r="A17186" s="27"/>
      <c r="B17186"/>
      <c r="C17186" s="27"/>
      <c r="D17186" s="27"/>
    </row>
    <row r="17187" spans="1:4" ht="15" x14ac:dyDescent="0.25">
      <c r="A17187" s="27"/>
      <c r="B17187"/>
      <c r="C17187" s="27"/>
      <c r="D17187" s="27"/>
    </row>
    <row r="17188" spans="1:4" ht="15" x14ac:dyDescent="0.25">
      <c r="A17188" s="27"/>
      <c r="B17188"/>
      <c r="C17188" s="27"/>
      <c r="D17188" s="27"/>
    </row>
    <row r="17189" spans="1:4" ht="15" x14ac:dyDescent="0.25">
      <c r="A17189" s="27"/>
      <c r="B17189"/>
      <c r="C17189" s="27"/>
      <c r="D17189" s="27"/>
    </row>
    <row r="17190" spans="1:4" ht="15" x14ac:dyDescent="0.25">
      <c r="A17190" s="27"/>
      <c r="B17190"/>
      <c r="C17190" s="27"/>
      <c r="D17190" s="27"/>
    </row>
    <row r="17191" spans="1:4" ht="15" x14ac:dyDescent="0.25">
      <c r="A17191" s="27"/>
      <c r="B17191"/>
      <c r="C17191" s="27"/>
      <c r="D17191" s="27"/>
    </row>
    <row r="17192" spans="1:4" ht="15" x14ac:dyDescent="0.25">
      <c r="A17192" s="27"/>
      <c r="B17192"/>
      <c r="C17192" s="27"/>
      <c r="D17192" s="27"/>
    </row>
    <row r="17193" spans="1:4" ht="15" x14ac:dyDescent="0.25">
      <c r="A17193" s="27"/>
      <c r="B17193"/>
      <c r="C17193" s="27"/>
      <c r="D17193" s="27"/>
    </row>
    <row r="17194" spans="1:4" ht="15" x14ac:dyDescent="0.25">
      <c r="A17194" s="27"/>
      <c r="B17194"/>
      <c r="C17194" s="27"/>
      <c r="D17194" s="27"/>
    </row>
    <row r="17195" spans="1:4" ht="15" x14ac:dyDescent="0.25">
      <c r="A17195" s="27"/>
      <c r="B17195"/>
      <c r="C17195" s="27"/>
      <c r="D17195" s="27"/>
    </row>
    <row r="17196" spans="1:4" ht="15" x14ac:dyDescent="0.25">
      <c r="A17196" s="27"/>
      <c r="B17196"/>
      <c r="C17196" s="27"/>
      <c r="D17196" s="27"/>
    </row>
    <row r="17197" spans="1:4" ht="15" x14ac:dyDescent="0.25">
      <c r="A17197" s="27"/>
      <c r="B17197"/>
      <c r="C17197" s="27"/>
      <c r="D17197" s="27"/>
    </row>
    <row r="17198" spans="1:4" ht="15" x14ac:dyDescent="0.25">
      <c r="A17198" s="27"/>
      <c r="B17198"/>
      <c r="C17198" s="27"/>
      <c r="D17198" s="27"/>
    </row>
    <row r="17199" spans="1:4" ht="15" x14ac:dyDescent="0.25">
      <c r="A17199" s="27"/>
      <c r="B17199"/>
      <c r="C17199" s="27"/>
      <c r="D17199" s="27"/>
    </row>
    <row r="17200" spans="1:4" ht="15" x14ac:dyDescent="0.25">
      <c r="A17200" s="27"/>
      <c r="B17200"/>
      <c r="C17200" s="27"/>
      <c r="D17200" s="27"/>
    </row>
    <row r="17201" spans="1:4" ht="15" x14ac:dyDescent="0.25">
      <c r="A17201" s="27"/>
      <c r="B17201"/>
      <c r="C17201" s="27"/>
      <c r="D17201" s="27"/>
    </row>
    <row r="17202" spans="1:4" ht="15" x14ac:dyDescent="0.25">
      <c r="A17202" s="27"/>
      <c r="B17202"/>
      <c r="C17202" s="27"/>
      <c r="D17202" s="27"/>
    </row>
    <row r="17203" spans="1:4" ht="15" x14ac:dyDescent="0.25">
      <c r="A17203" s="27"/>
      <c r="B17203"/>
      <c r="C17203" s="27"/>
      <c r="D17203" s="27"/>
    </row>
    <row r="17204" spans="1:4" ht="15" x14ac:dyDescent="0.25">
      <c r="A17204" s="27"/>
      <c r="B17204"/>
      <c r="C17204" s="27"/>
      <c r="D17204" s="27"/>
    </row>
    <row r="17205" spans="1:4" ht="15" x14ac:dyDescent="0.25">
      <c r="A17205" s="27"/>
      <c r="B17205"/>
      <c r="C17205" s="27"/>
      <c r="D17205" s="27"/>
    </row>
    <row r="17206" spans="1:4" ht="15" x14ac:dyDescent="0.25">
      <c r="A17206" s="27"/>
      <c r="B17206"/>
      <c r="C17206" s="27"/>
      <c r="D17206" s="27"/>
    </row>
    <row r="17207" spans="1:4" ht="15" x14ac:dyDescent="0.25">
      <c r="A17207" s="27"/>
      <c r="B17207"/>
      <c r="C17207" s="27"/>
      <c r="D17207" s="27"/>
    </row>
    <row r="17208" spans="1:4" ht="15" x14ac:dyDescent="0.25">
      <c r="A17208" s="27"/>
      <c r="B17208"/>
      <c r="C17208" s="27"/>
      <c r="D17208" s="27"/>
    </row>
    <row r="17209" spans="1:4" ht="15" x14ac:dyDescent="0.25">
      <c r="A17209" s="27"/>
      <c r="B17209"/>
      <c r="C17209" s="27"/>
      <c r="D17209" s="27"/>
    </row>
    <row r="17210" spans="1:4" ht="15" x14ac:dyDescent="0.25">
      <c r="A17210" s="27"/>
      <c r="B17210"/>
      <c r="C17210" s="27"/>
      <c r="D17210" s="27"/>
    </row>
    <row r="17211" spans="1:4" ht="15" x14ac:dyDescent="0.25">
      <c r="A17211" s="27"/>
      <c r="B17211"/>
      <c r="C17211" s="27"/>
      <c r="D17211" s="27"/>
    </row>
    <row r="17212" spans="1:4" ht="15" x14ac:dyDescent="0.25">
      <c r="A17212" s="27"/>
      <c r="B17212"/>
      <c r="C17212" s="27"/>
      <c r="D17212" s="27"/>
    </row>
    <row r="17213" spans="1:4" ht="15" x14ac:dyDescent="0.25">
      <c r="A17213" s="27"/>
      <c r="B17213"/>
      <c r="C17213" s="27"/>
      <c r="D17213" s="27"/>
    </row>
    <row r="17214" spans="1:4" ht="15" x14ac:dyDescent="0.25">
      <c r="A17214" s="27"/>
      <c r="B17214"/>
      <c r="C17214" s="27"/>
      <c r="D17214" s="27"/>
    </row>
    <row r="17215" spans="1:4" ht="15" x14ac:dyDescent="0.25">
      <c r="A17215" s="27"/>
      <c r="B17215"/>
      <c r="C17215" s="27"/>
      <c r="D17215" s="27"/>
    </row>
    <row r="17216" spans="1:4" ht="15" x14ac:dyDescent="0.25">
      <c r="A17216" s="27"/>
      <c r="B17216"/>
      <c r="C17216" s="27"/>
      <c r="D17216" s="27"/>
    </row>
    <row r="17217" spans="1:4" ht="15" x14ac:dyDescent="0.25">
      <c r="A17217" s="27"/>
      <c r="B17217"/>
      <c r="C17217" s="27"/>
      <c r="D17217" s="27"/>
    </row>
    <row r="17218" spans="1:4" ht="15" x14ac:dyDescent="0.25">
      <c r="A17218" s="27"/>
      <c r="B17218"/>
      <c r="C17218" s="27"/>
      <c r="D17218" s="27"/>
    </row>
    <row r="17219" spans="1:4" ht="15" x14ac:dyDescent="0.25">
      <c r="A17219" s="27"/>
      <c r="B17219"/>
      <c r="C17219" s="27"/>
      <c r="D17219" s="27"/>
    </row>
    <row r="17220" spans="1:4" ht="15" x14ac:dyDescent="0.25">
      <c r="A17220" s="27"/>
      <c r="B17220"/>
      <c r="C17220" s="27"/>
      <c r="D17220" s="27"/>
    </row>
    <row r="17221" spans="1:4" ht="15" x14ac:dyDescent="0.25">
      <c r="A17221" s="27"/>
      <c r="B17221"/>
      <c r="C17221" s="27"/>
      <c r="D17221" s="27"/>
    </row>
    <row r="17222" spans="1:4" ht="15" x14ac:dyDescent="0.25">
      <c r="A17222" s="27"/>
      <c r="B17222"/>
      <c r="C17222" s="27"/>
      <c r="D17222" s="27"/>
    </row>
    <row r="17223" spans="1:4" ht="15" x14ac:dyDescent="0.25">
      <c r="A17223" s="27"/>
      <c r="B17223"/>
      <c r="C17223" s="27"/>
      <c r="D17223" s="27"/>
    </row>
    <row r="17224" spans="1:4" ht="15" x14ac:dyDescent="0.25">
      <c r="A17224" s="27"/>
      <c r="B17224"/>
      <c r="C17224" s="27"/>
      <c r="D17224" s="27"/>
    </row>
    <row r="17225" spans="1:4" ht="15" x14ac:dyDescent="0.25">
      <c r="A17225" s="27"/>
      <c r="B17225"/>
      <c r="C17225" s="27"/>
      <c r="D17225" s="27"/>
    </row>
    <row r="17226" spans="1:4" ht="15" x14ac:dyDescent="0.25">
      <c r="A17226" s="27"/>
      <c r="B17226"/>
      <c r="C17226" s="27"/>
      <c r="D17226" s="27"/>
    </row>
    <row r="17227" spans="1:4" ht="15" x14ac:dyDescent="0.25">
      <c r="A17227" s="27"/>
      <c r="B17227"/>
      <c r="C17227" s="27"/>
      <c r="D17227" s="27"/>
    </row>
    <row r="17228" spans="1:4" ht="15" x14ac:dyDescent="0.25">
      <c r="A17228" s="27"/>
      <c r="B17228"/>
      <c r="C17228" s="27"/>
      <c r="D17228" s="27"/>
    </row>
    <row r="17229" spans="1:4" ht="15" x14ac:dyDescent="0.25">
      <c r="A17229" s="27"/>
      <c r="B17229"/>
      <c r="C17229" s="27"/>
      <c r="D17229" s="27"/>
    </row>
    <row r="17230" spans="1:4" ht="15" x14ac:dyDescent="0.25">
      <c r="A17230" s="27"/>
      <c r="B17230"/>
      <c r="C17230" s="27"/>
      <c r="D17230" s="27"/>
    </row>
    <row r="17231" spans="1:4" ht="15" x14ac:dyDescent="0.25">
      <c r="A17231" s="27"/>
      <c r="B17231"/>
      <c r="C17231" s="27"/>
      <c r="D17231" s="27"/>
    </row>
    <row r="17232" spans="1:4" ht="15" x14ac:dyDescent="0.25">
      <c r="A17232" s="27"/>
      <c r="B17232"/>
      <c r="C17232" s="27"/>
      <c r="D17232" s="27"/>
    </row>
    <row r="17233" spans="1:4" ht="15" x14ac:dyDescent="0.25">
      <c r="A17233" s="27"/>
      <c r="B17233"/>
      <c r="C17233" s="27"/>
      <c r="D17233" s="27"/>
    </row>
    <row r="17234" spans="1:4" ht="15" x14ac:dyDescent="0.25">
      <c r="A17234" s="27"/>
      <c r="B17234"/>
      <c r="C17234" s="27"/>
      <c r="D17234" s="27"/>
    </row>
    <row r="17235" spans="1:4" ht="15" x14ac:dyDescent="0.25">
      <c r="A17235" s="27"/>
      <c r="B17235"/>
      <c r="C17235" s="27"/>
      <c r="D17235" s="27"/>
    </row>
    <row r="17236" spans="1:4" ht="15" x14ac:dyDescent="0.25">
      <c r="A17236" s="27"/>
      <c r="B17236"/>
      <c r="C17236" s="27"/>
      <c r="D17236" s="272"/>
    </row>
    <row r="17237" spans="1:4" ht="15" x14ac:dyDescent="0.25">
      <c r="A17237" s="27"/>
      <c r="B17237"/>
      <c r="C17237" s="27"/>
      <c r="D17237" s="272"/>
    </row>
    <row r="17238" spans="1:4" ht="15" x14ac:dyDescent="0.25">
      <c r="A17238" s="27"/>
      <c r="B17238"/>
      <c r="C17238" s="27"/>
      <c r="D17238" s="272"/>
    </row>
    <row r="17239" spans="1:4" ht="15" x14ac:dyDescent="0.25">
      <c r="A17239" s="27"/>
      <c r="B17239"/>
      <c r="C17239" s="27"/>
      <c r="D17239" s="272"/>
    </row>
    <row r="17240" spans="1:4" ht="15" x14ac:dyDescent="0.25">
      <c r="A17240" s="27"/>
      <c r="B17240"/>
      <c r="C17240" s="27"/>
      <c r="D17240" s="272"/>
    </row>
    <row r="17241" spans="1:4" ht="15" x14ac:dyDescent="0.25">
      <c r="A17241" s="27"/>
      <c r="B17241"/>
      <c r="C17241" s="27"/>
      <c r="D17241" s="272"/>
    </row>
    <row r="17242" spans="1:4" ht="15" x14ac:dyDescent="0.25">
      <c r="A17242" s="27"/>
      <c r="B17242"/>
      <c r="C17242" s="27"/>
      <c r="D17242" s="272"/>
    </row>
    <row r="17243" spans="1:4" ht="15" x14ac:dyDescent="0.25">
      <c r="A17243" s="27"/>
      <c r="B17243"/>
      <c r="C17243" s="27"/>
      <c r="D17243" s="272"/>
    </row>
    <row r="17244" spans="1:4" ht="15" x14ac:dyDescent="0.25">
      <c r="A17244" s="27"/>
      <c r="B17244"/>
      <c r="C17244" s="27"/>
      <c r="D17244" s="272"/>
    </row>
    <row r="17245" spans="1:4" ht="15" x14ac:dyDescent="0.25">
      <c r="A17245" s="27"/>
      <c r="B17245"/>
      <c r="C17245" s="27"/>
      <c r="D17245" s="272"/>
    </row>
    <row r="17246" spans="1:4" ht="15" x14ac:dyDescent="0.25">
      <c r="A17246" s="27"/>
      <c r="B17246"/>
      <c r="C17246" s="27"/>
      <c r="D17246" s="272"/>
    </row>
    <row r="17247" spans="1:4" ht="15" x14ac:dyDescent="0.25">
      <c r="A17247" s="27"/>
      <c r="B17247"/>
      <c r="C17247" s="27"/>
      <c r="D17247" s="27"/>
    </row>
    <row r="17248" spans="1:4" ht="15" x14ac:dyDescent="0.25">
      <c r="A17248" s="27"/>
      <c r="B17248"/>
      <c r="C17248" s="27"/>
      <c r="D17248" s="27"/>
    </row>
    <row r="17249" spans="1:4" ht="15" x14ac:dyDescent="0.25">
      <c r="A17249" s="27"/>
      <c r="B17249"/>
      <c r="C17249" s="27"/>
      <c r="D17249" s="27"/>
    </row>
    <row r="17250" spans="1:4" ht="15" x14ac:dyDescent="0.25">
      <c r="A17250" s="27"/>
      <c r="B17250"/>
      <c r="C17250" s="27"/>
      <c r="D17250" s="27"/>
    </row>
    <row r="17251" spans="1:4" ht="15" x14ac:dyDescent="0.25">
      <c r="A17251" s="27"/>
      <c r="B17251"/>
      <c r="C17251" s="27"/>
      <c r="D17251" s="27"/>
    </row>
    <row r="17252" spans="1:4" ht="15" x14ac:dyDescent="0.25">
      <c r="A17252" s="27"/>
      <c r="B17252"/>
      <c r="C17252" s="27"/>
      <c r="D17252" s="27"/>
    </row>
    <row r="17253" spans="1:4" ht="15" x14ac:dyDescent="0.25">
      <c r="A17253" s="27"/>
      <c r="B17253"/>
      <c r="C17253" s="27"/>
      <c r="D17253" s="27"/>
    </row>
    <row r="17254" spans="1:4" ht="15" x14ac:dyDescent="0.25">
      <c r="A17254" s="27"/>
      <c r="B17254"/>
      <c r="C17254" s="27"/>
      <c r="D17254" s="27"/>
    </row>
    <row r="17255" spans="1:4" ht="15" x14ac:dyDescent="0.25">
      <c r="A17255" s="27"/>
      <c r="B17255"/>
      <c r="C17255" s="27"/>
      <c r="D17255" s="27"/>
    </row>
    <row r="17256" spans="1:4" ht="15" x14ac:dyDescent="0.25">
      <c r="A17256" s="27"/>
      <c r="B17256"/>
      <c r="C17256" s="27"/>
      <c r="D17256" s="27"/>
    </row>
    <row r="17257" spans="1:4" ht="15" x14ac:dyDescent="0.25">
      <c r="A17257" s="27"/>
      <c r="B17257"/>
      <c r="C17257" s="27"/>
      <c r="D17257" s="27"/>
    </row>
    <row r="17258" spans="1:4" ht="15" x14ac:dyDescent="0.25">
      <c r="A17258" s="27"/>
      <c r="B17258"/>
      <c r="C17258" s="27"/>
      <c r="D17258" s="27"/>
    </row>
    <row r="17259" spans="1:4" ht="15" x14ac:dyDescent="0.25">
      <c r="A17259" s="27"/>
      <c r="B17259"/>
      <c r="C17259" s="27"/>
      <c r="D17259" s="27"/>
    </row>
    <row r="17260" spans="1:4" ht="15" x14ac:dyDescent="0.25">
      <c r="A17260" s="27"/>
      <c r="B17260"/>
      <c r="C17260" s="27"/>
      <c r="D17260" s="27"/>
    </row>
    <row r="17261" spans="1:4" ht="15" x14ac:dyDescent="0.25">
      <c r="A17261" s="27"/>
      <c r="B17261"/>
      <c r="C17261" s="27"/>
      <c r="D17261" s="27"/>
    </row>
    <row r="17262" spans="1:4" ht="15" x14ac:dyDescent="0.25">
      <c r="A17262" s="27"/>
      <c r="B17262"/>
      <c r="C17262" s="27"/>
      <c r="D17262" s="27"/>
    </row>
    <row r="17263" spans="1:4" ht="15" x14ac:dyDescent="0.25">
      <c r="A17263" s="27"/>
      <c r="B17263"/>
      <c r="C17263" s="27"/>
      <c r="D17263" s="27"/>
    </row>
    <row r="17264" spans="1:4" ht="15" x14ac:dyDescent="0.25">
      <c r="A17264" s="27"/>
      <c r="B17264"/>
      <c r="C17264" s="27"/>
      <c r="D17264" s="27"/>
    </row>
    <row r="17265" spans="1:4" ht="15" x14ac:dyDescent="0.25">
      <c r="A17265" s="27"/>
      <c r="B17265"/>
      <c r="C17265" s="27"/>
      <c r="D17265" s="27"/>
    </row>
    <row r="17266" spans="1:4" ht="15" x14ac:dyDescent="0.25">
      <c r="A17266" s="27"/>
      <c r="B17266"/>
      <c r="C17266" s="27"/>
      <c r="D17266" s="27"/>
    </row>
    <row r="17267" spans="1:4" ht="15" x14ac:dyDescent="0.25">
      <c r="A17267" s="27"/>
      <c r="B17267"/>
      <c r="C17267" s="27"/>
      <c r="D17267" s="27"/>
    </row>
    <row r="17268" spans="1:4" ht="15" x14ac:dyDescent="0.25">
      <c r="A17268" s="27"/>
      <c r="B17268"/>
      <c r="C17268" s="27"/>
      <c r="D17268" s="27"/>
    </row>
    <row r="17269" spans="1:4" ht="15" x14ac:dyDescent="0.25">
      <c r="A17269" s="27"/>
      <c r="B17269"/>
      <c r="C17269" s="27"/>
      <c r="D17269" s="27"/>
    </row>
    <row r="17270" spans="1:4" ht="15" x14ac:dyDescent="0.25">
      <c r="A17270" s="27"/>
      <c r="B17270"/>
      <c r="C17270" s="27"/>
      <c r="D17270" s="27"/>
    </row>
    <row r="17271" spans="1:4" ht="15" x14ac:dyDescent="0.25">
      <c r="A17271" s="27"/>
      <c r="B17271"/>
      <c r="C17271" s="27"/>
      <c r="D17271" s="27"/>
    </row>
    <row r="17272" spans="1:4" ht="15" x14ac:dyDescent="0.25">
      <c r="A17272" s="27"/>
      <c r="B17272"/>
      <c r="C17272" s="27"/>
      <c r="D17272" s="27"/>
    </row>
    <row r="17273" spans="1:4" ht="15" x14ac:dyDescent="0.25">
      <c r="A17273" s="27"/>
      <c r="B17273"/>
      <c r="C17273" s="27"/>
      <c r="D17273" s="27"/>
    </row>
    <row r="17274" spans="1:4" ht="15" x14ac:dyDescent="0.25">
      <c r="A17274" s="27"/>
      <c r="B17274"/>
      <c r="C17274" s="27"/>
      <c r="D17274" s="27"/>
    </row>
    <row r="17275" spans="1:4" ht="15" x14ac:dyDescent="0.25">
      <c r="A17275" s="27"/>
      <c r="B17275"/>
      <c r="C17275" s="27"/>
      <c r="D17275" s="27"/>
    </row>
    <row r="17276" spans="1:4" ht="15" x14ac:dyDescent="0.25">
      <c r="A17276" s="27"/>
      <c r="B17276"/>
      <c r="C17276" s="27"/>
      <c r="D17276" s="27"/>
    </row>
    <row r="17277" spans="1:4" ht="15" x14ac:dyDescent="0.25">
      <c r="A17277" s="27"/>
      <c r="B17277"/>
      <c r="C17277" s="27"/>
      <c r="D17277" s="27"/>
    </row>
    <row r="17278" spans="1:4" ht="15" x14ac:dyDescent="0.25">
      <c r="A17278" s="27"/>
      <c r="B17278"/>
      <c r="C17278" s="27"/>
      <c r="D17278" s="27"/>
    </row>
    <row r="17279" spans="1:4" ht="15" x14ac:dyDescent="0.25">
      <c r="A17279" s="27"/>
      <c r="B17279"/>
      <c r="C17279" s="27"/>
      <c r="D17279" s="27"/>
    </row>
    <row r="17280" spans="1:4" ht="15" x14ac:dyDescent="0.25">
      <c r="A17280" s="27"/>
      <c r="B17280"/>
      <c r="C17280" s="27"/>
      <c r="D17280" s="27"/>
    </row>
    <row r="17281" spans="1:4" ht="15" x14ac:dyDescent="0.25">
      <c r="A17281" s="27"/>
      <c r="B17281"/>
      <c r="C17281" s="27"/>
      <c r="D17281" s="27"/>
    </row>
    <row r="17282" spans="1:4" ht="15" x14ac:dyDescent="0.25">
      <c r="A17282" s="27"/>
      <c r="B17282"/>
      <c r="C17282" s="27"/>
      <c r="D17282" s="27"/>
    </row>
    <row r="17283" spans="1:4" ht="15" x14ac:dyDescent="0.25">
      <c r="A17283" s="27"/>
      <c r="B17283"/>
      <c r="C17283" s="27"/>
      <c r="D17283" s="27"/>
    </row>
    <row r="17284" spans="1:4" ht="15" x14ac:dyDescent="0.25">
      <c r="A17284" s="27"/>
      <c r="B17284"/>
      <c r="C17284" s="27"/>
      <c r="D17284" s="27"/>
    </row>
    <row r="17285" spans="1:4" ht="15" x14ac:dyDescent="0.25">
      <c r="A17285" s="27"/>
      <c r="B17285"/>
      <c r="C17285" s="27"/>
      <c r="D17285" s="27"/>
    </row>
    <row r="17286" spans="1:4" ht="15" x14ac:dyDescent="0.25">
      <c r="A17286" s="27"/>
      <c r="B17286"/>
      <c r="C17286" s="27"/>
      <c r="D17286" s="27"/>
    </row>
    <row r="17287" spans="1:4" ht="15" x14ac:dyDescent="0.25">
      <c r="A17287" s="27"/>
      <c r="B17287"/>
      <c r="C17287" s="27"/>
      <c r="D17287" s="27"/>
    </row>
    <row r="17288" spans="1:4" ht="15" x14ac:dyDescent="0.25">
      <c r="A17288" s="27"/>
      <c r="B17288"/>
      <c r="C17288" s="27"/>
      <c r="D17288" s="27"/>
    </row>
    <row r="17289" spans="1:4" ht="15" x14ac:dyDescent="0.25">
      <c r="A17289" s="27"/>
      <c r="B17289"/>
      <c r="C17289" s="27"/>
      <c r="D17289" s="27"/>
    </row>
    <row r="17290" spans="1:4" ht="15" x14ac:dyDescent="0.25">
      <c r="A17290" s="27"/>
      <c r="B17290"/>
      <c r="C17290" s="27"/>
      <c r="D17290" s="27"/>
    </row>
    <row r="17291" spans="1:4" ht="15" x14ac:dyDescent="0.25">
      <c r="A17291" s="27"/>
      <c r="B17291"/>
      <c r="C17291" s="27"/>
      <c r="D17291" s="27"/>
    </row>
    <row r="17292" spans="1:4" ht="15" x14ac:dyDescent="0.25">
      <c r="A17292" s="27"/>
      <c r="B17292"/>
      <c r="C17292" s="27"/>
      <c r="D17292" s="27"/>
    </row>
    <row r="17293" spans="1:4" ht="15" x14ac:dyDescent="0.25">
      <c r="A17293" s="27"/>
      <c r="B17293"/>
      <c r="C17293" s="27"/>
      <c r="D17293" s="27"/>
    </row>
    <row r="17294" spans="1:4" ht="15" x14ac:dyDescent="0.25">
      <c r="A17294" s="27"/>
      <c r="B17294"/>
      <c r="C17294" s="27"/>
      <c r="D17294" s="27"/>
    </row>
    <row r="17295" spans="1:4" ht="15" x14ac:dyDescent="0.25">
      <c r="A17295" s="27"/>
      <c r="B17295"/>
      <c r="C17295" s="27"/>
      <c r="D17295" s="27"/>
    </row>
    <row r="17296" spans="1:4" ht="15" x14ac:dyDescent="0.25">
      <c r="A17296" s="27"/>
      <c r="B17296"/>
      <c r="C17296" s="27"/>
      <c r="D17296" s="27"/>
    </row>
    <row r="17297" spans="1:4" ht="15" x14ac:dyDescent="0.25">
      <c r="A17297" s="27"/>
      <c r="B17297"/>
      <c r="C17297" s="27"/>
      <c r="D17297" s="27"/>
    </row>
    <row r="17298" spans="1:4" ht="15" x14ac:dyDescent="0.25">
      <c r="A17298" s="27"/>
      <c r="B17298"/>
      <c r="C17298" s="27"/>
      <c r="D17298" s="27"/>
    </row>
    <row r="17299" spans="1:4" ht="15" x14ac:dyDescent="0.25">
      <c r="A17299" s="27"/>
      <c r="B17299"/>
      <c r="C17299" s="27"/>
      <c r="D17299" s="27"/>
    </row>
    <row r="17300" spans="1:4" ht="15" x14ac:dyDescent="0.25">
      <c r="A17300" s="27"/>
      <c r="B17300"/>
      <c r="C17300" s="27"/>
      <c r="D17300" s="27"/>
    </row>
    <row r="17301" spans="1:4" ht="15" x14ac:dyDescent="0.25">
      <c r="A17301" s="27"/>
      <c r="B17301"/>
      <c r="C17301" s="27"/>
      <c r="D17301" s="27"/>
    </row>
    <row r="17302" spans="1:4" ht="15" x14ac:dyDescent="0.25">
      <c r="A17302" s="27"/>
      <c r="B17302"/>
      <c r="C17302" s="27"/>
      <c r="D17302" s="272"/>
    </row>
    <row r="17303" spans="1:4" ht="15" x14ac:dyDescent="0.25">
      <c r="A17303" s="27"/>
      <c r="B17303"/>
      <c r="C17303" s="27"/>
      <c r="D17303" s="27"/>
    </row>
    <row r="17304" spans="1:4" ht="15" x14ac:dyDescent="0.25">
      <c r="A17304" s="27"/>
      <c r="B17304"/>
      <c r="C17304" s="27"/>
      <c r="D17304" s="27"/>
    </row>
    <row r="17305" spans="1:4" ht="15" x14ac:dyDescent="0.25">
      <c r="A17305" s="27"/>
      <c r="B17305"/>
      <c r="C17305" s="27"/>
      <c r="D17305" s="27"/>
    </row>
    <row r="17306" spans="1:4" ht="15" x14ac:dyDescent="0.25">
      <c r="A17306" s="27"/>
      <c r="B17306"/>
      <c r="C17306" s="27"/>
      <c r="D17306" s="27"/>
    </row>
    <row r="17307" spans="1:4" ht="15" x14ac:dyDescent="0.25">
      <c r="A17307" s="27"/>
      <c r="B17307"/>
      <c r="C17307" s="27"/>
      <c r="D17307" s="27"/>
    </row>
    <row r="17308" spans="1:4" ht="15" x14ac:dyDescent="0.25">
      <c r="A17308" s="27"/>
      <c r="B17308"/>
      <c r="C17308" s="27"/>
      <c r="D17308" s="27"/>
    </row>
    <row r="17309" spans="1:4" ht="15" x14ac:dyDescent="0.25">
      <c r="A17309" s="27"/>
      <c r="B17309"/>
      <c r="C17309" s="27"/>
      <c r="D17309" s="27"/>
    </row>
    <row r="17310" spans="1:4" ht="15" x14ac:dyDescent="0.25">
      <c r="A17310" s="27"/>
      <c r="B17310"/>
      <c r="C17310" s="27"/>
      <c r="D17310" s="27"/>
    </row>
    <row r="17311" spans="1:4" ht="15" x14ac:dyDescent="0.25">
      <c r="A17311" s="27"/>
      <c r="B17311"/>
      <c r="C17311" s="27"/>
      <c r="D17311" s="27"/>
    </row>
    <row r="17312" spans="1:4" ht="15" x14ac:dyDescent="0.25">
      <c r="A17312" s="27"/>
      <c r="B17312"/>
      <c r="C17312" s="27"/>
      <c r="D17312" s="272"/>
    </row>
    <row r="17313" spans="1:4" ht="15" x14ac:dyDescent="0.25">
      <c r="A17313" s="27"/>
      <c r="B17313"/>
      <c r="C17313" s="27"/>
      <c r="D17313" s="272"/>
    </row>
    <row r="17314" spans="1:4" ht="15" x14ac:dyDescent="0.25">
      <c r="A17314" s="27"/>
      <c r="B17314"/>
      <c r="C17314" s="27"/>
      <c r="D17314" s="272"/>
    </row>
    <row r="17315" spans="1:4" ht="15" x14ac:dyDescent="0.25">
      <c r="A17315" s="27"/>
      <c r="B17315"/>
      <c r="C17315" s="27"/>
      <c r="D17315" s="272"/>
    </row>
    <row r="17316" spans="1:4" ht="15" x14ac:dyDescent="0.25">
      <c r="A17316" s="27"/>
      <c r="B17316"/>
      <c r="C17316" s="27"/>
      <c r="D17316" s="272"/>
    </row>
    <row r="17317" spans="1:4" ht="15" x14ac:dyDescent="0.25">
      <c r="A17317" s="27"/>
      <c r="B17317"/>
      <c r="C17317" s="27"/>
      <c r="D17317" s="272"/>
    </row>
    <row r="17318" spans="1:4" ht="15" x14ac:dyDescent="0.25">
      <c r="A17318" s="27"/>
      <c r="B17318"/>
      <c r="C17318" s="27"/>
      <c r="D17318" s="272"/>
    </row>
    <row r="17319" spans="1:4" ht="15" x14ac:dyDescent="0.25">
      <c r="A17319" s="27"/>
      <c r="B17319"/>
      <c r="C17319" s="27"/>
      <c r="D17319" s="272"/>
    </row>
    <row r="17320" spans="1:4" ht="15" x14ac:dyDescent="0.25">
      <c r="A17320" s="27"/>
      <c r="B17320"/>
      <c r="C17320" s="27"/>
      <c r="D17320" s="272"/>
    </row>
    <row r="17321" spans="1:4" ht="15" x14ac:dyDescent="0.25">
      <c r="A17321" s="27"/>
      <c r="B17321"/>
      <c r="C17321" s="27"/>
      <c r="D17321" s="272"/>
    </row>
    <row r="17322" spans="1:4" ht="15" x14ac:dyDescent="0.25">
      <c r="A17322" s="27"/>
      <c r="B17322"/>
      <c r="C17322" s="27"/>
      <c r="D17322" s="272"/>
    </row>
    <row r="17323" spans="1:4" ht="15" x14ac:dyDescent="0.25">
      <c r="A17323" s="27"/>
      <c r="B17323"/>
      <c r="C17323" s="27"/>
      <c r="D17323" s="27"/>
    </row>
    <row r="17324" spans="1:4" ht="15" x14ac:dyDescent="0.25">
      <c r="A17324" s="27"/>
      <c r="B17324"/>
      <c r="C17324" s="27"/>
      <c r="D17324" s="272"/>
    </row>
    <row r="17325" spans="1:4" ht="15" x14ac:dyDescent="0.25">
      <c r="A17325" s="27"/>
      <c r="B17325"/>
      <c r="C17325" s="27"/>
      <c r="D17325" s="27"/>
    </row>
    <row r="17326" spans="1:4" ht="15" x14ac:dyDescent="0.25">
      <c r="A17326" s="27"/>
      <c r="B17326"/>
      <c r="C17326" s="27"/>
      <c r="D17326" s="27"/>
    </row>
    <row r="17327" spans="1:4" ht="15" x14ac:dyDescent="0.25">
      <c r="A17327" s="27"/>
      <c r="B17327"/>
      <c r="C17327" s="27"/>
      <c r="D17327" s="272"/>
    </row>
    <row r="17328" spans="1:4" ht="15" x14ac:dyDescent="0.25">
      <c r="A17328" s="27"/>
      <c r="B17328"/>
      <c r="C17328" s="27"/>
      <c r="D17328" s="272"/>
    </row>
    <row r="17329" spans="1:4" ht="15" x14ac:dyDescent="0.25">
      <c r="A17329" s="27"/>
      <c r="B17329"/>
      <c r="C17329" s="27"/>
      <c r="D17329" s="27"/>
    </row>
    <row r="17330" spans="1:4" ht="15" x14ac:dyDescent="0.25">
      <c r="A17330" s="27"/>
      <c r="B17330"/>
      <c r="C17330" s="27"/>
      <c r="D17330" s="27"/>
    </row>
    <row r="17331" spans="1:4" ht="15" x14ac:dyDescent="0.25">
      <c r="A17331" s="27"/>
      <c r="B17331"/>
      <c r="C17331" s="27"/>
      <c r="D17331" s="27"/>
    </row>
    <row r="17332" spans="1:4" ht="15" x14ac:dyDescent="0.25">
      <c r="A17332" s="27"/>
      <c r="B17332"/>
      <c r="C17332" s="27"/>
      <c r="D17332" s="27"/>
    </row>
    <row r="17333" spans="1:4" ht="15" x14ac:dyDescent="0.25">
      <c r="A17333" s="27"/>
      <c r="B17333"/>
      <c r="C17333" s="27"/>
      <c r="D17333" s="27"/>
    </row>
    <row r="17334" spans="1:4" ht="15" x14ac:dyDescent="0.25">
      <c r="A17334" s="27"/>
      <c r="B17334"/>
      <c r="C17334" s="27"/>
      <c r="D17334" s="27"/>
    </row>
    <row r="17335" spans="1:4" ht="15" x14ac:dyDescent="0.25">
      <c r="A17335" s="27"/>
      <c r="B17335"/>
      <c r="C17335" s="27"/>
      <c r="D17335" s="27"/>
    </row>
    <row r="17336" spans="1:4" ht="15" x14ac:dyDescent="0.25">
      <c r="A17336" s="27"/>
      <c r="B17336"/>
      <c r="C17336" s="27"/>
      <c r="D17336" s="27"/>
    </row>
    <row r="17337" spans="1:4" ht="15" x14ac:dyDescent="0.25">
      <c r="A17337" s="27"/>
      <c r="B17337"/>
      <c r="C17337" s="27"/>
      <c r="D17337" s="27"/>
    </row>
    <row r="17338" spans="1:4" ht="15" x14ac:dyDescent="0.25">
      <c r="A17338" s="27"/>
      <c r="B17338"/>
      <c r="C17338" s="27"/>
      <c r="D17338" s="27"/>
    </row>
    <row r="17339" spans="1:4" ht="15" x14ac:dyDescent="0.25">
      <c r="A17339" s="27"/>
      <c r="B17339"/>
      <c r="C17339" s="27"/>
      <c r="D17339" s="27"/>
    </row>
    <row r="17340" spans="1:4" ht="15" x14ac:dyDescent="0.25">
      <c r="A17340" s="27"/>
      <c r="B17340"/>
      <c r="C17340" s="27"/>
      <c r="D17340" s="27"/>
    </row>
    <row r="17341" spans="1:4" ht="15" x14ac:dyDescent="0.25">
      <c r="A17341" s="27"/>
      <c r="B17341"/>
      <c r="C17341" s="27"/>
      <c r="D17341" s="27"/>
    </row>
    <row r="17342" spans="1:4" ht="15" x14ac:dyDescent="0.25">
      <c r="A17342" s="27"/>
      <c r="B17342"/>
      <c r="C17342" s="27"/>
      <c r="D17342" s="27"/>
    </row>
    <row r="17343" spans="1:4" ht="15" x14ac:dyDescent="0.25">
      <c r="A17343" s="27"/>
      <c r="B17343"/>
      <c r="C17343" s="27"/>
      <c r="D17343" s="27"/>
    </row>
    <row r="17344" spans="1:4" ht="15" x14ac:dyDescent="0.25">
      <c r="A17344" s="27"/>
      <c r="B17344"/>
      <c r="C17344" s="27"/>
      <c r="D17344" s="27"/>
    </row>
    <row r="17345" spans="1:4" ht="15" x14ac:dyDescent="0.25">
      <c r="A17345" s="27"/>
      <c r="B17345"/>
      <c r="C17345" s="27"/>
      <c r="D17345" s="27"/>
    </row>
    <row r="17346" spans="1:4" ht="15" x14ac:dyDescent="0.25">
      <c r="A17346" s="27"/>
      <c r="B17346"/>
      <c r="C17346" s="27"/>
      <c r="D17346" s="27"/>
    </row>
    <row r="17347" spans="1:4" ht="15" x14ac:dyDescent="0.25">
      <c r="A17347" s="27"/>
      <c r="B17347"/>
      <c r="C17347" s="27"/>
      <c r="D17347" s="27"/>
    </row>
    <row r="17348" spans="1:4" ht="15" x14ac:dyDescent="0.25">
      <c r="A17348" s="27"/>
      <c r="B17348"/>
      <c r="C17348" s="27"/>
      <c r="D17348" s="27"/>
    </row>
    <row r="17349" spans="1:4" ht="15" x14ac:dyDescent="0.25">
      <c r="A17349" s="27"/>
      <c r="B17349"/>
      <c r="C17349" s="27"/>
      <c r="D17349" s="27"/>
    </row>
    <row r="17350" spans="1:4" ht="15" x14ac:dyDescent="0.25">
      <c r="A17350" s="27"/>
      <c r="B17350"/>
      <c r="C17350" s="27"/>
      <c r="D17350" s="27"/>
    </row>
    <row r="17351" spans="1:4" ht="15" x14ac:dyDescent="0.25">
      <c r="A17351" s="27"/>
      <c r="B17351"/>
      <c r="C17351" s="27"/>
      <c r="D17351" s="27"/>
    </row>
    <row r="17352" spans="1:4" ht="15" x14ac:dyDescent="0.25">
      <c r="A17352" s="27"/>
      <c r="B17352"/>
      <c r="C17352" s="27"/>
      <c r="D17352" s="27"/>
    </row>
    <row r="17353" spans="1:4" ht="15" x14ac:dyDescent="0.25">
      <c r="A17353" s="27"/>
      <c r="B17353"/>
      <c r="C17353" s="27"/>
      <c r="D17353" s="27"/>
    </row>
    <row r="17354" spans="1:4" ht="15" x14ac:dyDescent="0.25">
      <c r="A17354" s="27"/>
      <c r="B17354"/>
      <c r="C17354" s="27"/>
      <c r="D17354" s="27"/>
    </row>
    <row r="17355" spans="1:4" ht="15" x14ac:dyDescent="0.25">
      <c r="A17355" s="27"/>
      <c r="B17355"/>
      <c r="C17355" s="27"/>
      <c r="D17355" s="27"/>
    </row>
    <row r="17356" spans="1:4" ht="15" x14ac:dyDescent="0.25">
      <c r="A17356" s="27"/>
      <c r="B17356"/>
      <c r="C17356" s="27"/>
      <c r="D17356" s="27"/>
    </row>
    <row r="17357" spans="1:4" ht="15" x14ac:dyDescent="0.25">
      <c r="A17357" s="27"/>
      <c r="B17357"/>
      <c r="C17357" s="27"/>
      <c r="D17357" s="27"/>
    </row>
    <row r="17358" spans="1:4" ht="15" x14ac:dyDescent="0.25">
      <c r="A17358" s="27"/>
      <c r="B17358"/>
      <c r="C17358" s="27"/>
      <c r="D17358" s="27"/>
    </row>
    <row r="17359" spans="1:4" ht="15" x14ac:dyDescent="0.25">
      <c r="A17359" s="27"/>
      <c r="B17359"/>
      <c r="C17359" s="27"/>
      <c r="D17359" s="27"/>
    </row>
    <row r="17360" spans="1:4" ht="15" x14ac:dyDescent="0.25">
      <c r="A17360" s="27"/>
      <c r="B17360"/>
      <c r="C17360" s="27"/>
      <c r="D17360" s="27"/>
    </row>
    <row r="17361" spans="1:4" ht="15" x14ac:dyDescent="0.25">
      <c r="A17361" s="27"/>
      <c r="B17361"/>
      <c r="C17361" s="27"/>
      <c r="D17361" s="27"/>
    </row>
    <row r="17362" spans="1:4" ht="15" x14ac:dyDescent="0.25">
      <c r="A17362" s="27"/>
      <c r="B17362"/>
      <c r="C17362" s="27"/>
      <c r="D17362" s="272"/>
    </row>
    <row r="17363" spans="1:4" ht="15" x14ac:dyDescent="0.25">
      <c r="A17363" s="27"/>
      <c r="B17363"/>
      <c r="C17363" s="27"/>
      <c r="D17363" s="27"/>
    </row>
    <row r="17364" spans="1:4" ht="15" x14ac:dyDescent="0.25">
      <c r="A17364" s="27"/>
      <c r="B17364"/>
      <c r="C17364" s="27"/>
      <c r="D17364" s="27"/>
    </row>
    <row r="17365" spans="1:4" ht="15" x14ac:dyDescent="0.25">
      <c r="A17365" s="27"/>
      <c r="B17365"/>
      <c r="C17365" s="27"/>
      <c r="D17365" s="27"/>
    </row>
  </sheetData>
  <pageMargins left="0.511811024" right="0.511811024" top="0.78740157499999996" bottom="0.78740157499999996" header="0.31496062000000002" footer="0.31496062000000002"/>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dimension ref="A1:E17365"/>
  <sheetViews>
    <sheetView showGridLines="0" zoomScale="45" zoomScaleNormal="45" workbookViewId="0">
      <pane ySplit="2" topLeftCell="A8151" activePane="bottomLeft" state="frozen"/>
      <selection pane="bottomLeft" activeCell="B1" sqref="B1"/>
    </sheetView>
  </sheetViews>
  <sheetFormatPr defaultColWidth="0" defaultRowHeight="15" x14ac:dyDescent="0.25"/>
  <cols>
    <col min="1" max="1" width="36.28515625" style="331" bestFit="1" customWidth="1"/>
    <col min="2" max="2" width="255.5703125" style="331" customWidth="1"/>
    <col min="3" max="3" width="39.28515625" style="331" customWidth="1"/>
    <col min="4" max="4" width="29.7109375" style="331" bestFit="1" customWidth="1"/>
    <col min="5" max="5" width="10.28515625" hidden="1" customWidth="1"/>
    <col min="6" max="16384" width="8.85546875" hidden="1"/>
  </cols>
  <sheetData>
    <row r="1" spans="1:4" ht="141" customHeight="1" x14ac:dyDescent="0.25">
      <c r="A1" s="267"/>
      <c r="B1" s="266" t="s">
        <v>46422</v>
      </c>
      <c r="C1" s="267"/>
      <c r="D1" s="267"/>
    </row>
    <row r="2" spans="1:4" ht="36" customHeight="1" x14ac:dyDescent="0.25">
      <c r="A2" s="270" t="s">
        <v>1543</v>
      </c>
      <c r="B2" s="270" t="s">
        <v>1545</v>
      </c>
      <c r="C2" s="270" t="s">
        <v>0</v>
      </c>
      <c r="D2" s="270" t="s">
        <v>4938</v>
      </c>
    </row>
    <row r="3" spans="1:4" x14ac:dyDescent="0.25">
      <c r="A3" s="344">
        <v>307731</v>
      </c>
      <c r="B3" s="345" t="s">
        <v>13082</v>
      </c>
      <c r="C3" s="344" t="s">
        <v>7699</v>
      </c>
      <c r="D3" s="346">
        <v>151.47</v>
      </c>
    </row>
    <row r="4" spans="1:4" x14ac:dyDescent="0.25">
      <c r="A4" s="344">
        <v>307732</v>
      </c>
      <c r="B4" s="345" t="s">
        <v>13083</v>
      </c>
      <c r="C4" s="344" t="s">
        <v>7699</v>
      </c>
      <c r="D4" s="346">
        <v>125.45</v>
      </c>
    </row>
    <row r="5" spans="1:4" x14ac:dyDescent="0.25">
      <c r="A5" s="344">
        <v>308308</v>
      </c>
      <c r="B5" s="345" t="s">
        <v>13084</v>
      </c>
      <c r="C5" s="344" t="s">
        <v>6608</v>
      </c>
      <c r="D5" s="346">
        <v>4795.0200000000004</v>
      </c>
    </row>
    <row r="6" spans="1:4" x14ac:dyDescent="0.25">
      <c r="A6" s="344">
        <v>308313</v>
      </c>
      <c r="B6" s="345" t="s">
        <v>13085</v>
      </c>
      <c r="C6" s="344" t="s">
        <v>6608</v>
      </c>
      <c r="D6" s="346">
        <v>29076.7</v>
      </c>
    </row>
    <row r="7" spans="1:4" x14ac:dyDescent="0.25">
      <c r="A7" s="344">
        <v>308309</v>
      </c>
      <c r="B7" s="345" t="s">
        <v>13086</v>
      </c>
      <c r="C7" s="344" t="s">
        <v>6608</v>
      </c>
      <c r="D7" s="346">
        <v>8047.84</v>
      </c>
    </row>
    <row r="8" spans="1:4" x14ac:dyDescent="0.25">
      <c r="A8" s="344">
        <v>308310</v>
      </c>
      <c r="B8" s="345" t="s">
        <v>13087</v>
      </c>
      <c r="C8" s="344" t="s">
        <v>6608</v>
      </c>
      <c r="D8" s="346">
        <v>10073.09</v>
      </c>
    </row>
    <row r="9" spans="1:4" x14ac:dyDescent="0.25">
      <c r="A9" s="344">
        <v>308311</v>
      </c>
      <c r="B9" s="345" t="s">
        <v>13088</v>
      </c>
      <c r="C9" s="344" t="s">
        <v>6608</v>
      </c>
      <c r="D9" s="346">
        <v>14577.63</v>
      </c>
    </row>
    <row r="10" spans="1:4" x14ac:dyDescent="0.25">
      <c r="A10" s="344">
        <v>308312</v>
      </c>
      <c r="B10" s="345" t="s">
        <v>13089</v>
      </c>
      <c r="C10" s="344" t="s">
        <v>6608</v>
      </c>
      <c r="D10" s="346">
        <v>20477.04</v>
      </c>
    </row>
    <row r="11" spans="1:4" x14ac:dyDescent="0.25">
      <c r="A11" s="344">
        <v>308307</v>
      </c>
      <c r="B11" s="345" t="s">
        <v>13090</v>
      </c>
      <c r="C11" s="344" t="s">
        <v>6608</v>
      </c>
      <c r="D11" s="346">
        <v>2672.63</v>
      </c>
    </row>
    <row r="12" spans="1:4" x14ac:dyDescent="0.25">
      <c r="A12" s="344">
        <v>308322</v>
      </c>
      <c r="B12" s="345" t="s">
        <v>13091</v>
      </c>
      <c r="C12" s="344" t="s">
        <v>6608</v>
      </c>
      <c r="D12" s="346">
        <v>5045.5600000000004</v>
      </c>
    </row>
    <row r="13" spans="1:4" x14ac:dyDescent="0.25">
      <c r="A13" s="344">
        <v>308327</v>
      </c>
      <c r="B13" s="345" t="s">
        <v>13092</v>
      </c>
      <c r="C13" s="344" t="s">
        <v>6608</v>
      </c>
      <c r="D13" s="346">
        <v>30436.95</v>
      </c>
    </row>
    <row r="14" spans="1:4" x14ac:dyDescent="0.25">
      <c r="A14" s="344">
        <v>308323</v>
      </c>
      <c r="B14" s="345" t="s">
        <v>13093</v>
      </c>
      <c r="C14" s="344" t="s">
        <v>6608</v>
      </c>
      <c r="D14" s="346">
        <v>7943.57</v>
      </c>
    </row>
    <row r="15" spans="1:4" x14ac:dyDescent="0.25">
      <c r="A15" s="344">
        <v>308324</v>
      </c>
      <c r="B15" s="345" t="s">
        <v>13094</v>
      </c>
      <c r="C15" s="344" t="s">
        <v>6608</v>
      </c>
      <c r="D15" s="346">
        <v>11623.19</v>
      </c>
    </row>
    <row r="16" spans="1:4" x14ac:dyDescent="0.25">
      <c r="A16" s="344">
        <v>308325</v>
      </c>
      <c r="B16" s="345" t="s">
        <v>13095</v>
      </c>
      <c r="C16" s="344" t="s">
        <v>6608</v>
      </c>
      <c r="D16" s="346">
        <v>16373.25</v>
      </c>
    </row>
    <row r="17" spans="1:4" x14ac:dyDescent="0.25">
      <c r="A17" s="344">
        <v>308326</v>
      </c>
      <c r="B17" s="345" t="s">
        <v>13096</v>
      </c>
      <c r="C17" s="344" t="s">
        <v>6608</v>
      </c>
      <c r="D17" s="346">
        <v>22653.29</v>
      </c>
    </row>
    <row r="18" spans="1:4" x14ac:dyDescent="0.25">
      <c r="A18" s="344">
        <v>308321</v>
      </c>
      <c r="B18" s="345" t="s">
        <v>13097</v>
      </c>
      <c r="C18" s="344" t="s">
        <v>6608</v>
      </c>
      <c r="D18" s="346">
        <v>5013.24</v>
      </c>
    </row>
    <row r="19" spans="1:4" x14ac:dyDescent="0.25">
      <c r="A19" s="344">
        <v>308315</v>
      </c>
      <c r="B19" s="345" t="s">
        <v>13098</v>
      </c>
      <c r="C19" s="344" t="s">
        <v>6608</v>
      </c>
      <c r="D19" s="346">
        <v>6585.27</v>
      </c>
    </row>
    <row r="20" spans="1:4" x14ac:dyDescent="0.25">
      <c r="A20" s="344">
        <v>308320</v>
      </c>
      <c r="B20" s="345" t="s">
        <v>13099</v>
      </c>
      <c r="C20" s="344" t="s">
        <v>6608</v>
      </c>
      <c r="D20" s="346">
        <v>48329.4</v>
      </c>
    </row>
    <row r="21" spans="1:4" x14ac:dyDescent="0.25">
      <c r="A21" s="344">
        <v>308316</v>
      </c>
      <c r="B21" s="345" t="s">
        <v>13100</v>
      </c>
      <c r="C21" s="344" t="s">
        <v>6608</v>
      </c>
      <c r="D21" s="346">
        <v>9472.06</v>
      </c>
    </row>
    <row r="22" spans="1:4" x14ac:dyDescent="0.25">
      <c r="A22" s="344">
        <v>308317</v>
      </c>
      <c r="B22" s="345" t="s">
        <v>13101</v>
      </c>
      <c r="C22" s="344" t="s">
        <v>6608</v>
      </c>
      <c r="D22" s="346">
        <v>18278.75</v>
      </c>
    </row>
    <row r="23" spans="1:4" x14ac:dyDescent="0.25">
      <c r="A23" s="344">
        <v>308318</v>
      </c>
      <c r="B23" s="345" t="s">
        <v>13102</v>
      </c>
      <c r="C23" s="344" t="s">
        <v>6608</v>
      </c>
      <c r="D23" s="346">
        <v>24834.33</v>
      </c>
    </row>
    <row r="24" spans="1:4" x14ac:dyDescent="0.25">
      <c r="A24" s="344">
        <v>308319</v>
      </c>
      <c r="B24" s="345" t="s">
        <v>13103</v>
      </c>
      <c r="C24" s="344" t="s">
        <v>6608</v>
      </c>
      <c r="D24" s="346">
        <v>26385.07</v>
      </c>
    </row>
    <row r="25" spans="1:4" x14ac:dyDescent="0.25">
      <c r="A25" s="344">
        <v>308314</v>
      </c>
      <c r="B25" s="345" t="s">
        <v>13104</v>
      </c>
      <c r="C25" s="344" t="s">
        <v>6608</v>
      </c>
      <c r="D25" s="346">
        <v>4969.38</v>
      </c>
    </row>
    <row r="26" spans="1:4" x14ac:dyDescent="0.25">
      <c r="A26" s="344">
        <v>308250</v>
      </c>
      <c r="B26" s="345" t="s">
        <v>13105</v>
      </c>
      <c r="C26" s="344" t="s">
        <v>6608</v>
      </c>
      <c r="D26" s="346">
        <v>8266.41</v>
      </c>
    </row>
    <row r="27" spans="1:4" x14ac:dyDescent="0.25">
      <c r="A27" s="344">
        <v>308251</v>
      </c>
      <c r="B27" s="345" t="s">
        <v>13106</v>
      </c>
      <c r="C27" s="344" t="s">
        <v>6608</v>
      </c>
      <c r="D27" s="346">
        <v>12961.09</v>
      </c>
    </row>
    <row r="28" spans="1:4" x14ac:dyDescent="0.25">
      <c r="A28" s="344">
        <v>308268</v>
      </c>
      <c r="B28" s="345" t="s">
        <v>13107</v>
      </c>
      <c r="C28" s="344" t="s">
        <v>6608</v>
      </c>
      <c r="D28" s="346">
        <v>80276.7</v>
      </c>
    </row>
    <row r="29" spans="1:4" x14ac:dyDescent="0.25">
      <c r="A29" s="344">
        <v>308252</v>
      </c>
      <c r="B29" s="345" t="s">
        <v>13108</v>
      </c>
      <c r="C29" s="344" t="s">
        <v>6608</v>
      </c>
      <c r="D29" s="346">
        <v>14868.71</v>
      </c>
    </row>
    <row r="30" spans="1:4" x14ac:dyDescent="0.25">
      <c r="A30" s="344">
        <v>308253</v>
      </c>
      <c r="B30" s="345" t="s">
        <v>13109</v>
      </c>
      <c r="C30" s="344" t="s">
        <v>6608</v>
      </c>
      <c r="D30" s="346">
        <v>17922.09</v>
      </c>
    </row>
    <row r="31" spans="1:4" x14ac:dyDescent="0.25">
      <c r="A31" s="344">
        <v>308254</v>
      </c>
      <c r="B31" s="345" t="s">
        <v>13110</v>
      </c>
      <c r="C31" s="344" t="s">
        <v>6608</v>
      </c>
      <c r="D31" s="346">
        <v>20953.57</v>
      </c>
    </row>
    <row r="32" spans="1:4" x14ac:dyDescent="0.25">
      <c r="A32" s="344">
        <v>308255</v>
      </c>
      <c r="B32" s="345" t="s">
        <v>13111</v>
      </c>
      <c r="C32" s="344" t="s">
        <v>6608</v>
      </c>
      <c r="D32" s="346">
        <v>24716.66</v>
      </c>
    </row>
    <row r="33" spans="1:4" x14ac:dyDescent="0.25">
      <c r="A33" s="344">
        <v>308256</v>
      </c>
      <c r="B33" s="345" t="s">
        <v>13112</v>
      </c>
      <c r="C33" s="344" t="s">
        <v>6608</v>
      </c>
      <c r="D33" s="346">
        <v>33670.46</v>
      </c>
    </row>
    <row r="34" spans="1:4" x14ac:dyDescent="0.25">
      <c r="A34" s="344">
        <v>308257</v>
      </c>
      <c r="B34" s="345" t="s">
        <v>13113</v>
      </c>
      <c r="C34" s="344" t="s">
        <v>6608</v>
      </c>
      <c r="D34" s="346">
        <v>36236.089999999997</v>
      </c>
    </row>
    <row r="35" spans="1:4" x14ac:dyDescent="0.25">
      <c r="A35" s="344">
        <v>308258</v>
      </c>
      <c r="B35" s="345" t="s">
        <v>13114</v>
      </c>
      <c r="C35" s="344" t="s">
        <v>6608</v>
      </c>
      <c r="D35" s="346">
        <v>39580.28</v>
      </c>
    </row>
    <row r="36" spans="1:4" x14ac:dyDescent="0.25">
      <c r="A36" s="344">
        <v>308259</v>
      </c>
      <c r="B36" s="345" t="s">
        <v>13115</v>
      </c>
      <c r="C36" s="344" t="s">
        <v>6608</v>
      </c>
      <c r="D36" s="346">
        <v>40552.19</v>
      </c>
    </row>
    <row r="37" spans="1:4" x14ac:dyDescent="0.25">
      <c r="A37" s="344">
        <v>308260</v>
      </c>
      <c r="B37" s="345" t="s">
        <v>13116</v>
      </c>
      <c r="C37" s="344" t="s">
        <v>6608</v>
      </c>
      <c r="D37" s="346">
        <v>45677.599999999999</v>
      </c>
    </row>
    <row r="38" spans="1:4" x14ac:dyDescent="0.25">
      <c r="A38" s="344">
        <v>308261</v>
      </c>
      <c r="B38" s="345" t="s">
        <v>13117</v>
      </c>
      <c r="C38" s="344" t="s">
        <v>6608</v>
      </c>
      <c r="D38" s="346">
        <v>49325.120000000003</v>
      </c>
    </row>
    <row r="39" spans="1:4" x14ac:dyDescent="0.25">
      <c r="A39" s="344">
        <v>308262</v>
      </c>
      <c r="B39" s="345" t="s">
        <v>13118</v>
      </c>
      <c r="C39" s="344" t="s">
        <v>6608</v>
      </c>
      <c r="D39" s="346">
        <v>58499.95</v>
      </c>
    </row>
    <row r="40" spans="1:4" x14ac:dyDescent="0.25">
      <c r="A40" s="344">
        <v>308263</v>
      </c>
      <c r="B40" s="345" t="s">
        <v>13119</v>
      </c>
      <c r="C40" s="344" t="s">
        <v>6608</v>
      </c>
      <c r="D40" s="346">
        <v>60533.55</v>
      </c>
    </row>
    <row r="41" spans="1:4" x14ac:dyDescent="0.25">
      <c r="A41" s="344">
        <v>308264</v>
      </c>
      <c r="B41" s="345" t="s">
        <v>13120</v>
      </c>
      <c r="C41" s="344" t="s">
        <v>6608</v>
      </c>
      <c r="D41" s="346">
        <v>61212.36</v>
      </c>
    </row>
    <row r="42" spans="1:4" x14ac:dyDescent="0.25">
      <c r="A42" s="344">
        <v>308265</v>
      </c>
      <c r="B42" s="345" t="s">
        <v>13121</v>
      </c>
      <c r="C42" s="344" t="s">
        <v>6608</v>
      </c>
      <c r="D42" s="346">
        <v>61236.92</v>
      </c>
    </row>
    <row r="43" spans="1:4" x14ac:dyDescent="0.25">
      <c r="A43" s="344">
        <v>308266</v>
      </c>
      <c r="B43" s="345" t="s">
        <v>13122</v>
      </c>
      <c r="C43" s="344" t="s">
        <v>6608</v>
      </c>
      <c r="D43" s="346">
        <v>72053.2</v>
      </c>
    </row>
    <row r="44" spans="1:4" x14ac:dyDescent="0.25">
      <c r="A44" s="344">
        <v>308267</v>
      </c>
      <c r="B44" s="345" t="s">
        <v>13123</v>
      </c>
      <c r="C44" s="344" t="s">
        <v>6608</v>
      </c>
      <c r="D44" s="346">
        <v>76444.53</v>
      </c>
    </row>
    <row r="45" spans="1:4" x14ac:dyDescent="0.25">
      <c r="A45" s="344">
        <v>308288</v>
      </c>
      <c r="B45" s="345" t="s">
        <v>13124</v>
      </c>
      <c r="C45" s="344" t="s">
        <v>6608</v>
      </c>
      <c r="D45" s="346">
        <v>8820.5400000000009</v>
      </c>
    </row>
    <row r="46" spans="1:4" x14ac:dyDescent="0.25">
      <c r="A46" s="344">
        <v>308289</v>
      </c>
      <c r="B46" s="345" t="s">
        <v>13125</v>
      </c>
      <c r="C46" s="344" t="s">
        <v>6608</v>
      </c>
      <c r="D46" s="346">
        <v>12243.27</v>
      </c>
    </row>
    <row r="47" spans="1:4" x14ac:dyDescent="0.25">
      <c r="A47" s="344">
        <v>308306</v>
      </c>
      <c r="B47" s="345" t="s">
        <v>13126</v>
      </c>
      <c r="C47" s="344" t="s">
        <v>6608</v>
      </c>
      <c r="D47" s="346">
        <v>76451.13</v>
      </c>
    </row>
    <row r="48" spans="1:4" x14ac:dyDescent="0.25">
      <c r="A48" s="344">
        <v>308290</v>
      </c>
      <c r="B48" s="345" t="s">
        <v>13127</v>
      </c>
      <c r="C48" s="344" t="s">
        <v>6608</v>
      </c>
      <c r="D48" s="346">
        <v>16056.42</v>
      </c>
    </row>
    <row r="49" spans="1:4" x14ac:dyDescent="0.25">
      <c r="A49" s="344">
        <v>308291</v>
      </c>
      <c r="B49" s="345" t="s">
        <v>13128</v>
      </c>
      <c r="C49" s="344" t="s">
        <v>6608</v>
      </c>
      <c r="D49" s="346">
        <v>19196.11</v>
      </c>
    </row>
    <row r="50" spans="1:4" x14ac:dyDescent="0.25">
      <c r="A50" s="344">
        <v>308292</v>
      </c>
      <c r="B50" s="345" t="s">
        <v>13129</v>
      </c>
      <c r="C50" s="344" t="s">
        <v>6608</v>
      </c>
      <c r="D50" s="346">
        <v>22162.7</v>
      </c>
    </row>
    <row r="51" spans="1:4" x14ac:dyDescent="0.25">
      <c r="A51" s="344">
        <v>308293</v>
      </c>
      <c r="B51" s="345" t="s">
        <v>13130</v>
      </c>
      <c r="C51" s="344" t="s">
        <v>6608</v>
      </c>
      <c r="D51" s="346">
        <v>25058.23</v>
      </c>
    </row>
    <row r="52" spans="1:4" x14ac:dyDescent="0.25">
      <c r="A52" s="344">
        <v>308294</v>
      </c>
      <c r="B52" s="345" t="s">
        <v>13131</v>
      </c>
      <c r="C52" s="344" t="s">
        <v>6608</v>
      </c>
      <c r="D52" s="346">
        <v>28412.03</v>
      </c>
    </row>
    <row r="53" spans="1:4" x14ac:dyDescent="0.25">
      <c r="A53" s="344">
        <v>308295</v>
      </c>
      <c r="B53" s="345" t="s">
        <v>13132</v>
      </c>
      <c r="C53" s="344" t="s">
        <v>6608</v>
      </c>
      <c r="D53" s="346">
        <v>32791.949999999997</v>
      </c>
    </row>
    <row r="54" spans="1:4" x14ac:dyDescent="0.25">
      <c r="A54" s="344">
        <v>308296</v>
      </c>
      <c r="B54" s="345" t="s">
        <v>13133</v>
      </c>
      <c r="C54" s="344" t="s">
        <v>6608</v>
      </c>
      <c r="D54" s="346">
        <v>36497.43</v>
      </c>
    </row>
    <row r="55" spans="1:4" x14ac:dyDescent="0.25">
      <c r="A55" s="344">
        <v>308297</v>
      </c>
      <c r="B55" s="345" t="s">
        <v>13134</v>
      </c>
      <c r="C55" s="344" t="s">
        <v>6608</v>
      </c>
      <c r="D55" s="346">
        <v>39460.89</v>
      </c>
    </row>
    <row r="56" spans="1:4" x14ac:dyDescent="0.25">
      <c r="A56" s="344">
        <v>308298</v>
      </c>
      <c r="B56" s="345" t="s">
        <v>13135</v>
      </c>
      <c r="C56" s="344" t="s">
        <v>6608</v>
      </c>
      <c r="D56" s="346">
        <v>44708.6</v>
      </c>
    </row>
    <row r="57" spans="1:4" x14ac:dyDescent="0.25">
      <c r="A57" s="344">
        <v>308299</v>
      </c>
      <c r="B57" s="345" t="s">
        <v>13136</v>
      </c>
      <c r="C57" s="344" t="s">
        <v>6608</v>
      </c>
      <c r="D57" s="346">
        <v>48310.41</v>
      </c>
    </row>
    <row r="58" spans="1:4" x14ac:dyDescent="0.25">
      <c r="A58" s="344">
        <v>308300</v>
      </c>
      <c r="B58" s="345" t="s">
        <v>13137</v>
      </c>
      <c r="C58" s="344" t="s">
        <v>6608</v>
      </c>
      <c r="D58" s="346">
        <v>52005.64</v>
      </c>
    </row>
    <row r="59" spans="1:4" x14ac:dyDescent="0.25">
      <c r="A59" s="344">
        <v>308301</v>
      </c>
      <c r="B59" s="345" t="s">
        <v>13138</v>
      </c>
      <c r="C59" s="344" t="s">
        <v>6608</v>
      </c>
      <c r="D59" s="346">
        <v>56080.46</v>
      </c>
    </row>
    <row r="60" spans="1:4" x14ac:dyDescent="0.25">
      <c r="A60" s="344">
        <v>308302</v>
      </c>
      <c r="B60" s="345" t="s">
        <v>13139</v>
      </c>
      <c r="C60" s="344" t="s">
        <v>6608</v>
      </c>
      <c r="D60" s="346">
        <v>59649.98</v>
      </c>
    </row>
    <row r="61" spans="1:4" x14ac:dyDescent="0.25">
      <c r="A61" s="344">
        <v>308303</v>
      </c>
      <c r="B61" s="345" t="s">
        <v>13140</v>
      </c>
      <c r="C61" s="344" t="s">
        <v>6608</v>
      </c>
      <c r="D61" s="346">
        <v>64955.73</v>
      </c>
    </row>
    <row r="62" spans="1:4" x14ac:dyDescent="0.25">
      <c r="A62" s="344">
        <v>308304</v>
      </c>
      <c r="B62" s="345" t="s">
        <v>13141</v>
      </c>
      <c r="C62" s="344" t="s">
        <v>6608</v>
      </c>
      <c r="D62" s="346">
        <v>68655.98</v>
      </c>
    </row>
    <row r="63" spans="1:4" x14ac:dyDescent="0.25">
      <c r="A63" s="344">
        <v>308305</v>
      </c>
      <c r="B63" s="345" t="s">
        <v>13142</v>
      </c>
      <c r="C63" s="344" t="s">
        <v>6608</v>
      </c>
      <c r="D63" s="346">
        <v>72825.27</v>
      </c>
    </row>
    <row r="64" spans="1:4" x14ac:dyDescent="0.25">
      <c r="A64" s="344">
        <v>308269</v>
      </c>
      <c r="B64" s="345" t="s">
        <v>13143</v>
      </c>
      <c r="C64" s="344" t="s">
        <v>6608</v>
      </c>
      <c r="D64" s="346">
        <v>11730.99</v>
      </c>
    </row>
    <row r="65" spans="1:4" x14ac:dyDescent="0.25">
      <c r="A65" s="344">
        <v>308270</v>
      </c>
      <c r="B65" s="345" t="s">
        <v>13144</v>
      </c>
      <c r="C65" s="344" t="s">
        <v>6608</v>
      </c>
      <c r="D65" s="346">
        <v>15951.33</v>
      </c>
    </row>
    <row r="66" spans="1:4" x14ac:dyDescent="0.25">
      <c r="A66" s="344">
        <v>308287</v>
      </c>
      <c r="B66" s="345" t="s">
        <v>13145</v>
      </c>
      <c r="C66" s="344" t="s">
        <v>6608</v>
      </c>
      <c r="D66" s="346">
        <v>87330.52</v>
      </c>
    </row>
    <row r="67" spans="1:4" x14ac:dyDescent="0.25">
      <c r="A67" s="344">
        <v>308271</v>
      </c>
      <c r="B67" s="345" t="s">
        <v>13146</v>
      </c>
      <c r="C67" s="344" t="s">
        <v>6608</v>
      </c>
      <c r="D67" s="346">
        <v>19422.05</v>
      </c>
    </row>
    <row r="68" spans="1:4" x14ac:dyDescent="0.25">
      <c r="A68" s="344">
        <v>308272</v>
      </c>
      <c r="B68" s="345" t="s">
        <v>13147</v>
      </c>
      <c r="C68" s="344" t="s">
        <v>6608</v>
      </c>
      <c r="D68" s="346">
        <v>23043.599999999999</v>
      </c>
    </row>
    <row r="69" spans="1:4" x14ac:dyDescent="0.25">
      <c r="A69" s="344">
        <v>308273</v>
      </c>
      <c r="B69" s="345" t="s">
        <v>13148</v>
      </c>
      <c r="C69" s="344" t="s">
        <v>6608</v>
      </c>
      <c r="D69" s="346">
        <v>26353.13</v>
      </c>
    </row>
    <row r="70" spans="1:4" x14ac:dyDescent="0.25">
      <c r="A70" s="344">
        <v>308274</v>
      </c>
      <c r="B70" s="345" t="s">
        <v>13149</v>
      </c>
      <c r="C70" s="344" t="s">
        <v>6608</v>
      </c>
      <c r="D70" s="346">
        <v>30543.11</v>
      </c>
    </row>
    <row r="71" spans="1:4" x14ac:dyDescent="0.25">
      <c r="A71" s="344">
        <v>308275</v>
      </c>
      <c r="B71" s="345" t="s">
        <v>13150</v>
      </c>
      <c r="C71" s="344" t="s">
        <v>6608</v>
      </c>
      <c r="D71" s="346">
        <v>34192.559999999998</v>
      </c>
    </row>
    <row r="72" spans="1:4" x14ac:dyDescent="0.25">
      <c r="A72" s="344">
        <v>308276</v>
      </c>
      <c r="B72" s="345" t="s">
        <v>13151</v>
      </c>
      <c r="C72" s="344" t="s">
        <v>6608</v>
      </c>
      <c r="D72" s="346">
        <v>39163.129999999997</v>
      </c>
    </row>
    <row r="73" spans="1:4" x14ac:dyDescent="0.25">
      <c r="A73" s="344">
        <v>308277</v>
      </c>
      <c r="B73" s="345" t="s">
        <v>13152</v>
      </c>
      <c r="C73" s="344" t="s">
        <v>6608</v>
      </c>
      <c r="D73" s="346">
        <v>45249.57</v>
      </c>
    </row>
    <row r="74" spans="1:4" x14ac:dyDescent="0.25">
      <c r="A74" s="344">
        <v>308278</v>
      </c>
      <c r="B74" s="345" t="s">
        <v>13153</v>
      </c>
      <c r="C74" s="344" t="s">
        <v>6608</v>
      </c>
      <c r="D74" s="346">
        <v>46902.95</v>
      </c>
    </row>
    <row r="75" spans="1:4" x14ac:dyDescent="0.25">
      <c r="A75" s="344">
        <v>308279</v>
      </c>
      <c r="B75" s="345" t="s">
        <v>13154</v>
      </c>
      <c r="C75" s="344" t="s">
        <v>6608</v>
      </c>
      <c r="D75" s="346">
        <v>52512.41</v>
      </c>
    </row>
    <row r="76" spans="1:4" x14ac:dyDescent="0.25">
      <c r="A76" s="344">
        <v>308280</v>
      </c>
      <c r="B76" s="345" t="s">
        <v>13155</v>
      </c>
      <c r="C76" s="344" t="s">
        <v>6608</v>
      </c>
      <c r="D76" s="346">
        <v>56168.54</v>
      </c>
    </row>
    <row r="77" spans="1:4" x14ac:dyDescent="0.25">
      <c r="A77" s="344">
        <v>308281</v>
      </c>
      <c r="B77" s="345" t="s">
        <v>13156</v>
      </c>
      <c r="C77" s="344" t="s">
        <v>6608</v>
      </c>
      <c r="D77" s="346">
        <v>60311.06</v>
      </c>
    </row>
    <row r="78" spans="1:4" x14ac:dyDescent="0.25">
      <c r="A78" s="344">
        <v>308282</v>
      </c>
      <c r="B78" s="345" t="s">
        <v>13157</v>
      </c>
      <c r="C78" s="344" t="s">
        <v>6608</v>
      </c>
      <c r="D78" s="346">
        <v>64734.720000000001</v>
      </c>
    </row>
    <row r="79" spans="1:4" x14ac:dyDescent="0.25">
      <c r="A79" s="344">
        <v>308283</v>
      </c>
      <c r="B79" s="345" t="s">
        <v>13158</v>
      </c>
      <c r="C79" s="344" t="s">
        <v>6608</v>
      </c>
      <c r="D79" s="346">
        <v>68761.22</v>
      </c>
    </row>
    <row r="80" spans="1:4" x14ac:dyDescent="0.25">
      <c r="A80" s="344">
        <v>308284</v>
      </c>
      <c r="B80" s="345" t="s">
        <v>13159</v>
      </c>
      <c r="C80" s="344" t="s">
        <v>6608</v>
      </c>
      <c r="D80" s="346">
        <v>74100.91</v>
      </c>
    </row>
    <row r="81" spans="1:4" x14ac:dyDescent="0.25">
      <c r="A81" s="344">
        <v>308285</v>
      </c>
      <c r="B81" s="345" t="s">
        <v>13160</v>
      </c>
      <c r="C81" s="344" t="s">
        <v>6608</v>
      </c>
      <c r="D81" s="346">
        <v>78434.210000000006</v>
      </c>
    </row>
    <row r="82" spans="1:4" x14ac:dyDescent="0.25">
      <c r="A82" s="344">
        <v>308286</v>
      </c>
      <c r="B82" s="345" t="s">
        <v>13161</v>
      </c>
      <c r="C82" s="344" t="s">
        <v>6608</v>
      </c>
      <c r="D82" s="346">
        <v>82932.149999999994</v>
      </c>
    </row>
    <row r="83" spans="1:4" x14ac:dyDescent="0.25">
      <c r="A83" s="344">
        <v>307733</v>
      </c>
      <c r="B83" s="345" t="s">
        <v>13162</v>
      </c>
      <c r="C83" s="344" t="s">
        <v>6594</v>
      </c>
      <c r="D83" s="346">
        <v>290.86</v>
      </c>
    </row>
    <row r="84" spans="1:4" x14ac:dyDescent="0.25">
      <c r="A84" s="344">
        <v>307734</v>
      </c>
      <c r="B84" s="345" t="s">
        <v>13163</v>
      </c>
      <c r="C84" s="344" t="s">
        <v>6594</v>
      </c>
      <c r="D84" s="346">
        <v>334.34</v>
      </c>
    </row>
    <row r="85" spans="1:4" x14ac:dyDescent="0.25">
      <c r="A85" s="344">
        <v>307735</v>
      </c>
      <c r="B85" s="345" t="s">
        <v>13164</v>
      </c>
      <c r="C85" s="344" t="s">
        <v>6594</v>
      </c>
      <c r="D85" s="346">
        <v>453.64</v>
      </c>
    </row>
    <row r="86" spans="1:4" x14ac:dyDescent="0.25">
      <c r="A86" s="344">
        <v>307736</v>
      </c>
      <c r="B86" s="345" t="s">
        <v>13165</v>
      </c>
      <c r="C86" s="344" t="s">
        <v>6594</v>
      </c>
      <c r="D86" s="346">
        <v>585.1</v>
      </c>
    </row>
    <row r="87" spans="1:4" x14ac:dyDescent="0.25">
      <c r="A87" s="344">
        <v>307737</v>
      </c>
      <c r="B87" s="345" t="s">
        <v>13166</v>
      </c>
      <c r="C87" s="344" t="s">
        <v>6594</v>
      </c>
      <c r="D87" s="346">
        <v>616.66</v>
      </c>
    </row>
    <row r="88" spans="1:4" x14ac:dyDescent="0.25">
      <c r="A88" s="344">
        <v>307730</v>
      </c>
      <c r="B88" s="345" t="s">
        <v>13167</v>
      </c>
      <c r="C88" s="344" t="s">
        <v>6594</v>
      </c>
      <c r="D88" s="346">
        <v>0</v>
      </c>
    </row>
    <row r="89" spans="1:4" x14ac:dyDescent="0.25">
      <c r="A89" s="344">
        <v>307084</v>
      </c>
      <c r="B89" s="345" t="s">
        <v>13168</v>
      </c>
      <c r="C89" s="344" t="s">
        <v>6594</v>
      </c>
      <c r="D89" s="346">
        <v>32.1</v>
      </c>
    </row>
    <row r="90" spans="1:4" x14ac:dyDescent="0.25">
      <c r="A90" s="344">
        <v>407818</v>
      </c>
      <c r="B90" s="345" t="s">
        <v>13169</v>
      </c>
      <c r="C90" s="344" t="s">
        <v>7700</v>
      </c>
      <c r="D90" s="346">
        <v>12.14</v>
      </c>
    </row>
    <row r="91" spans="1:4" x14ac:dyDescent="0.25">
      <c r="A91" s="344">
        <v>407819</v>
      </c>
      <c r="B91" s="345" t="s">
        <v>13170</v>
      </c>
      <c r="C91" s="344" t="s">
        <v>7700</v>
      </c>
      <c r="D91" s="346">
        <v>12.35</v>
      </c>
    </row>
    <row r="92" spans="1:4" x14ac:dyDescent="0.25">
      <c r="A92" s="344">
        <v>407820</v>
      </c>
      <c r="B92" s="345" t="s">
        <v>13171</v>
      </c>
      <c r="C92" s="344" t="s">
        <v>7700</v>
      </c>
      <c r="D92" s="346">
        <v>14.23</v>
      </c>
    </row>
    <row r="93" spans="1:4" x14ac:dyDescent="0.25">
      <c r="A93" s="344">
        <v>407740</v>
      </c>
      <c r="B93" s="345" t="s">
        <v>13172</v>
      </c>
      <c r="C93" s="344" t="s">
        <v>7700</v>
      </c>
      <c r="D93" s="346">
        <v>15.93</v>
      </c>
    </row>
    <row r="94" spans="1:4" x14ac:dyDescent="0.25">
      <c r="A94" s="344">
        <v>408037</v>
      </c>
      <c r="B94" s="345" t="s">
        <v>13173</v>
      </c>
      <c r="C94" s="344" t="s">
        <v>6608</v>
      </c>
      <c r="D94" s="346">
        <v>17.579999999999998</v>
      </c>
    </row>
    <row r="95" spans="1:4" x14ac:dyDescent="0.25">
      <c r="A95" s="344">
        <v>408038</v>
      </c>
      <c r="B95" s="345" t="s">
        <v>13174</v>
      </c>
      <c r="C95" s="344" t="s">
        <v>6608</v>
      </c>
      <c r="D95" s="346">
        <v>24.02</v>
      </c>
    </row>
    <row r="96" spans="1:4" x14ac:dyDescent="0.25">
      <c r="A96" s="344">
        <v>408039</v>
      </c>
      <c r="B96" s="345" t="s">
        <v>13175</v>
      </c>
      <c r="C96" s="344" t="s">
        <v>6608</v>
      </c>
      <c r="D96" s="346">
        <v>33.549999999999997</v>
      </c>
    </row>
    <row r="97" spans="1:4" x14ac:dyDescent="0.25">
      <c r="A97" s="344">
        <v>408041</v>
      </c>
      <c r="B97" s="345" t="s">
        <v>13176</v>
      </c>
      <c r="C97" s="344" t="s">
        <v>6608</v>
      </c>
      <c r="D97" s="346">
        <v>44.65</v>
      </c>
    </row>
    <row r="98" spans="1:4" x14ac:dyDescent="0.25">
      <c r="A98" s="344">
        <v>408042</v>
      </c>
      <c r="B98" s="345" t="s">
        <v>13177</v>
      </c>
      <c r="C98" s="344" t="s">
        <v>6608</v>
      </c>
      <c r="D98" s="346">
        <v>73.319999999999993</v>
      </c>
    </row>
    <row r="99" spans="1:4" x14ac:dyDescent="0.25">
      <c r="A99" s="344">
        <v>408031</v>
      </c>
      <c r="B99" s="345" t="s">
        <v>13178</v>
      </c>
      <c r="C99" s="344" t="s">
        <v>6608</v>
      </c>
      <c r="D99" s="346">
        <v>20.81</v>
      </c>
    </row>
    <row r="100" spans="1:4" x14ac:dyDescent="0.25">
      <c r="A100" s="344">
        <v>408032</v>
      </c>
      <c r="B100" s="345" t="s">
        <v>13179</v>
      </c>
      <c r="C100" s="344" t="s">
        <v>6608</v>
      </c>
      <c r="D100" s="346">
        <v>28.47</v>
      </c>
    </row>
    <row r="101" spans="1:4" x14ac:dyDescent="0.25">
      <c r="A101" s="344">
        <v>408033</v>
      </c>
      <c r="B101" s="345" t="s">
        <v>13180</v>
      </c>
      <c r="C101" s="344" t="s">
        <v>6608</v>
      </c>
      <c r="D101" s="346">
        <v>38.99</v>
      </c>
    </row>
    <row r="102" spans="1:4" x14ac:dyDescent="0.25">
      <c r="A102" s="344">
        <v>408035</v>
      </c>
      <c r="B102" s="345" t="s">
        <v>13181</v>
      </c>
      <c r="C102" s="344" t="s">
        <v>6608</v>
      </c>
      <c r="D102" s="346">
        <v>65.41</v>
      </c>
    </row>
    <row r="103" spans="1:4" x14ac:dyDescent="0.25">
      <c r="A103" s="344">
        <v>408036</v>
      </c>
      <c r="B103" s="345" t="s">
        <v>13182</v>
      </c>
      <c r="C103" s="344" t="s">
        <v>6608</v>
      </c>
      <c r="D103" s="346">
        <v>144.22</v>
      </c>
    </row>
    <row r="104" spans="1:4" x14ac:dyDescent="0.25">
      <c r="A104" s="344">
        <v>408067</v>
      </c>
      <c r="B104" s="345" t="s">
        <v>13183</v>
      </c>
      <c r="C104" s="344" t="s">
        <v>7700</v>
      </c>
      <c r="D104" s="346">
        <v>10.9</v>
      </c>
    </row>
    <row r="105" spans="1:4" x14ac:dyDescent="0.25">
      <c r="A105" s="344">
        <v>407743</v>
      </c>
      <c r="B105" s="345" t="s">
        <v>13184</v>
      </c>
      <c r="C105" s="344" t="s">
        <v>7700</v>
      </c>
      <c r="D105" s="346">
        <v>10.87</v>
      </c>
    </row>
    <row r="106" spans="1:4" x14ac:dyDescent="0.25">
      <c r="A106" s="344">
        <v>607137</v>
      </c>
      <c r="B106" s="345" t="s">
        <v>13185</v>
      </c>
      <c r="C106" s="344" t="s">
        <v>6594</v>
      </c>
      <c r="D106" s="346">
        <v>55081.89</v>
      </c>
    </row>
    <row r="107" spans="1:4" x14ac:dyDescent="0.25">
      <c r="A107" s="344">
        <v>606785</v>
      </c>
      <c r="B107" s="345" t="s">
        <v>13186</v>
      </c>
      <c r="C107" s="344" t="s">
        <v>6594</v>
      </c>
      <c r="D107" s="346">
        <v>54254.43</v>
      </c>
    </row>
    <row r="108" spans="1:4" x14ac:dyDescent="0.25">
      <c r="A108" s="344">
        <v>607139</v>
      </c>
      <c r="B108" s="345" t="s">
        <v>13187</v>
      </c>
      <c r="C108" s="344" t="s">
        <v>6594</v>
      </c>
      <c r="D108" s="346">
        <v>55841.16</v>
      </c>
    </row>
    <row r="109" spans="1:4" x14ac:dyDescent="0.25">
      <c r="A109" s="344">
        <v>606787</v>
      </c>
      <c r="B109" s="345" t="s">
        <v>13188</v>
      </c>
      <c r="C109" s="344" t="s">
        <v>6594</v>
      </c>
      <c r="D109" s="346">
        <v>54682.57</v>
      </c>
    </row>
    <row r="110" spans="1:4" x14ac:dyDescent="0.25">
      <c r="A110" s="344">
        <v>607140</v>
      </c>
      <c r="B110" s="345" t="s">
        <v>13189</v>
      </c>
      <c r="C110" s="344" t="s">
        <v>6594</v>
      </c>
      <c r="D110" s="346">
        <v>50851.88</v>
      </c>
    </row>
    <row r="111" spans="1:4" x14ac:dyDescent="0.25">
      <c r="A111" s="344">
        <v>606788</v>
      </c>
      <c r="B111" s="345" t="s">
        <v>13190</v>
      </c>
      <c r="C111" s="344" t="s">
        <v>6594</v>
      </c>
      <c r="D111" s="346">
        <v>50428.97</v>
      </c>
    </row>
    <row r="112" spans="1:4" x14ac:dyDescent="0.25">
      <c r="A112" s="344">
        <v>607141</v>
      </c>
      <c r="B112" s="345" t="s">
        <v>13191</v>
      </c>
      <c r="C112" s="344" t="s">
        <v>6594</v>
      </c>
      <c r="D112" s="346">
        <v>56952.01</v>
      </c>
    </row>
    <row r="113" spans="1:4" x14ac:dyDescent="0.25">
      <c r="A113" s="344">
        <v>606789</v>
      </c>
      <c r="B113" s="345" t="s">
        <v>13192</v>
      </c>
      <c r="C113" s="344" t="s">
        <v>6594</v>
      </c>
      <c r="D113" s="346">
        <v>56092.05</v>
      </c>
    </row>
    <row r="114" spans="1:4" x14ac:dyDescent="0.25">
      <c r="A114" s="344">
        <v>607144</v>
      </c>
      <c r="B114" s="345" t="s">
        <v>13193</v>
      </c>
      <c r="C114" s="344" t="s">
        <v>6594</v>
      </c>
      <c r="D114" s="346">
        <v>65680.38</v>
      </c>
    </row>
    <row r="115" spans="1:4" x14ac:dyDescent="0.25">
      <c r="A115" s="344">
        <v>606792</v>
      </c>
      <c r="B115" s="345" t="s">
        <v>13194</v>
      </c>
      <c r="C115" s="344" t="s">
        <v>6594</v>
      </c>
      <c r="D115" s="346">
        <v>64894.91</v>
      </c>
    </row>
    <row r="116" spans="1:4" x14ac:dyDescent="0.25">
      <c r="A116" s="344">
        <v>607142</v>
      </c>
      <c r="B116" s="345" t="s">
        <v>13195</v>
      </c>
      <c r="C116" s="344" t="s">
        <v>6594</v>
      </c>
      <c r="D116" s="346">
        <v>59804.28</v>
      </c>
    </row>
    <row r="117" spans="1:4" x14ac:dyDescent="0.25">
      <c r="A117" s="344">
        <v>606790</v>
      </c>
      <c r="B117" s="345" t="s">
        <v>13196</v>
      </c>
      <c r="C117" s="344" t="s">
        <v>6594</v>
      </c>
      <c r="D117" s="346">
        <v>58879.31</v>
      </c>
    </row>
    <row r="118" spans="1:4" x14ac:dyDescent="0.25">
      <c r="A118" s="344">
        <v>607145</v>
      </c>
      <c r="B118" s="345" t="s">
        <v>13197</v>
      </c>
      <c r="C118" s="344" t="s">
        <v>6594</v>
      </c>
      <c r="D118" s="346">
        <v>72802.399999999994</v>
      </c>
    </row>
    <row r="119" spans="1:4" x14ac:dyDescent="0.25">
      <c r="A119" s="344">
        <v>606793</v>
      </c>
      <c r="B119" s="345" t="s">
        <v>13198</v>
      </c>
      <c r="C119" s="344" t="s">
        <v>6594</v>
      </c>
      <c r="D119" s="346">
        <v>71923.92</v>
      </c>
    </row>
    <row r="120" spans="1:4" x14ac:dyDescent="0.25">
      <c r="A120" s="344">
        <v>607146</v>
      </c>
      <c r="B120" s="345" t="s">
        <v>13199</v>
      </c>
      <c r="C120" s="344" t="s">
        <v>6594</v>
      </c>
      <c r="D120" s="346">
        <v>75917.78</v>
      </c>
    </row>
    <row r="121" spans="1:4" x14ac:dyDescent="0.25">
      <c r="A121" s="344">
        <v>606794</v>
      </c>
      <c r="B121" s="345" t="s">
        <v>13200</v>
      </c>
      <c r="C121" s="344" t="s">
        <v>6594</v>
      </c>
      <c r="D121" s="346">
        <v>74964.31</v>
      </c>
    </row>
    <row r="122" spans="1:4" x14ac:dyDescent="0.25">
      <c r="A122" s="344">
        <v>607143</v>
      </c>
      <c r="B122" s="345" t="s">
        <v>13201</v>
      </c>
      <c r="C122" s="344" t="s">
        <v>6594</v>
      </c>
      <c r="D122" s="346">
        <v>64630.7</v>
      </c>
    </row>
    <row r="123" spans="1:4" x14ac:dyDescent="0.25">
      <c r="A123" s="344">
        <v>606791</v>
      </c>
      <c r="B123" s="345" t="s">
        <v>13202</v>
      </c>
      <c r="C123" s="344" t="s">
        <v>6594</v>
      </c>
      <c r="D123" s="346">
        <v>63565.8</v>
      </c>
    </row>
    <row r="124" spans="1:4" x14ac:dyDescent="0.25">
      <c r="A124" s="344">
        <v>607147</v>
      </c>
      <c r="B124" s="345" t="s">
        <v>13203</v>
      </c>
      <c r="C124" s="344" t="s">
        <v>6594</v>
      </c>
      <c r="D124" s="346">
        <v>81929.06</v>
      </c>
    </row>
    <row r="125" spans="1:4" x14ac:dyDescent="0.25">
      <c r="A125" s="344">
        <v>606795</v>
      </c>
      <c r="B125" s="345" t="s">
        <v>13204</v>
      </c>
      <c r="C125" s="344" t="s">
        <v>6594</v>
      </c>
      <c r="D125" s="346">
        <v>80830.37</v>
      </c>
    </row>
    <row r="126" spans="1:4" x14ac:dyDescent="0.25">
      <c r="A126" s="344">
        <v>607112</v>
      </c>
      <c r="B126" s="345" t="s">
        <v>13205</v>
      </c>
      <c r="C126" s="344" t="s">
        <v>6594</v>
      </c>
      <c r="D126" s="346">
        <v>26681.41</v>
      </c>
    </row>
    <row r="127" spans="1:4" x14ac:dyDescent="0.25">
      <c r="A127" s="344">
        <v>606760</v>
      </c>
      <c r="B127" s="345" t="s">
        <v>13206</v>
      </c>
      <c r="C127" s="344" t="s">
        <v>6594</v>
      </c>
      <c r="D127" s="346">
        <v>26393.41</v>
      </c>
    </row>
    <row r="128" spans="1:4" x14ac:dyDescent="0.25">
      <c r="A128" s="344">
        <v>607113</v>
      </c>
      <c r="B128" s="345" t="s">
        <v>13207</v>
      </c>
      <c r="C128" s="344" t="s">
        <v>6594</v>
      </c>
      <c r="D128" s="346">
        <v>31429.02</v>
      </c>
    </row>
    <row r="129" spans="1:4" x14ac:dyDescent="0.25">
      <c r="A129" s="344">
        <v>606761</v>
      </c>
      <c r="B129" s="345" t="s">
        <v>13208</v>
      </c>
      <c r="C129" s="344" t="s">
        <v>6594</v>
      </c>
      <c r="D129" s="346">
        <v>31097.97</v>
      </c>
    </row>
    <row r="130" spans="1:4" x14ac:dyDescent="0.25">
      <c r="A130" s="344">
        <v>606762</v>
      </c>
      <c r="B130" s="345" t="s">
        <v>13209</v>
      </c>
      <c r="C130" s="344" t="s">
        <v>6594</v>
      </c>
      <c r="D130" s="346">
        <v>31379.200000000001</v>
      </c>
    </row>
    <row r="131" spans="1:4" x14ac:dyDescent="0.25">
      <c r="A131" s="344">
        <v>607114</v>
      </c>
      <c r="B131" s="345" t="s">
        <v>13210</v>
      </c>
      <c r="C131" s="344" t="s">
        <v>6594</v>
      </c>
      <c r="D131" s="346">
        <v>31716.51</v>
      </c>
    </row>
    <row r="132" spans="1:4" x14ac:dyDescent="0.25">
      <c r="A132" s="344">
        <v>607116</v>
      </c>
      <c r="B132" s="345" t="s">
        <v>13211</v>
      </c>
      <c r="C132" s="344" t="s">
        <v>6594</v>
      </c>
      <c r="D132" s="346">
        <v>32879.230000000003</v>
      </c>
    </row>
    <row r="133" spans="1:4" x14ac:dyDescent="0.25">
      <c r="A133" s="344">
        <v>606764</v>
      </c>
      <c r="B133" s="345" t="s">
        <v>13212</v>
      </c>
      <c r="C133" s="344" t="s">
        <v>6594</v>
      </c>
      <c r="D133" s="346">
        <v>32527.72</v>
      </c>
    </row>
    <row r="134" spans="1:4" x14ac:dyDescent="0.25">
      <c r="A134" s="344">
        <v>607115</v>
      </c>
      <c r="B134" s="345" t="s">
        <v>13213</v>
      </c>
      <c r="C134" s="344" t="s">
        <v>6594</v>
      </c>
      <c r="D134" s="346">
        <v>37359.25</v>
      </c>
    </row>
    <row r="135" spans="1:4" x14ac:dyDescent="0.25">
      <c r="A135" s="344">
        <v>606763</v>
      </c>
      <c r="B135" s="345" t="s">
        <v>13214</v>
      </c>
      <c r="C135" s="344" t="s">
        <v>6594</v>
      </c>
      <c r="D135" s="346">
        <v>36936.36</v>
      </c>
    </row>
    <row r="136" spans="1:4" x14ac:dyDescent="0.25">
      <c r="A136" s="344">
        <v>607117</v>
      </c>
      <c r="B136" s="345" t="s">
        <v>13215</v>
      </c>
      <c r="C136" s="344" t="s">
        <v>6594</v>
      </c>
      <c r="D136" s="346">
        <v>37382.400000000001</v>
      </c>
    </row>
    <row r="137" spans="1:4" x14ac:dyDescent="0.25">
      <c r="A137" s="344">
        <v>606765</v>
      </c>
      <c r="B137" s="345" t="s">
        <v>13216</v>
      </c>
      <c r="C137" s="344" t="s">
        <v>6594</v>
      </c>
      <c r="D137" s="346">
        <v>36971.120000000003</v>
      </c>
    </row>
    <row r="138" spans="1:4" x14ac:dyDescent="0.25">
      <c r="A138" s="344">
        <v>607118</v>
      </c>
      <c r="B138" s="345" t="s">
        <v>13217</v>
      </c>
      <c r="C138" s="344" t="s">
        <v>6594</v>
      </c>
      <c r="D138" s="346">
        <v>33459.9</v>
      </c>
    </row>
    <row r="139" spans="1:4" x14ac:dyDescent="0.25">
      <c r="A139" s="344">
        <v>606766</v>
      </c>
      <c r="B139" s="345" t="s">
        <v>13218</v>
      </c>
      <c r="C139" s="344" t="s">
        <v>6594</v>
      </c>
      <c r="D139" s="346">
        <v>33097.019999999997</v>
      </c>
    </row>
    <row r="140" spans="1:4" x14ac:dyDescent="0.25">
      <c r="A140" s="344">
        <v>607120</v>
      </c>
      <c r="B140" s="345" t="s">
        <v>13219</v>
      </c>
      <c r="C140" s="344" t="s">
        <v>6594</v>
      </c>
      <c r="D140" s="346">
        <v>34081.29</v>
      </c>
    </row>
    <row r="141" spans="1:4" x14ac:dyDescent="0.25">
      <c r="A141" s="344">
        <v>606768</v>
      </c>
      <c r="B141" s="345" t="s">
        <v>13220</v>
      </c>
      <c r="C141" s="344" t="s">
        <v>6594</v>
      </c>
      <c r="D141" s="346">
        <v>33699.15</v>
      </c>
    </row>
    <row r="142" spans="1:4" x14ac:dyDescent="0.25">
      <c r="A142" s="344">
        <v>607119</v>
      </c>
      <c r="B142" s="345" t="s">
        <v>13221</v>
      </c>
      <c r="C142" s="344" t="s">
        <v>6594</v>
      </c>
      <c r="D142" s="346">
        <v>39232.269999999997</v>
      </c>
    </row>
    <row r="143" spans="1:4" x14ac:dyDescent="0.25">
      <c r="A143" s="344">
        <v>606767</v>
      </c>
      <c r="B143" s="345" t="s">
        <v>13222</v>
      </c>
      <c r="C143" s="344" t="s">
        <v>6594</v>
      </c>
      <c r="D143" s="346">
        <v>38766.25</v>
      </c>
    </row>
    <row r="144" spans="1:4" x14ac:dyDescent="0.25">
      <c r="A144" s="344">
        <v>607121</v>
      </c>
      <c r="B144" s="345" t="s">
        <v>13223</v>
      </c>
      <c r="C144" s="344" t="s">
        <v>6594</v>
      </c>
      <c r="D144" s="346">
        <v>36902.36</v>
      </c>
    </row>
    <row r="145" spans="1:4" x14ac:dyDescent="0.25">
      <c r="A145" s="344">
        <v>606769</v>
      </c>
      <c r="B145" s="345" t="s">
        <v>13224</v>
      </c>
      <c r="C145" s="344" t="s">
        <v>6594</v>
      </c>
      <c r="D145" s="346">
        <v>36466.68</v>
      </c>
    </row>
    <row r="146" spans="1:4" x14ac:dyDescent="0.25">
      <c r="A146" s="344">
        <v>607123</v>
      </c>
      <c r="B146" s="345" t="s">
        <v>13225</v>
      </c>
      <c r="C146" s="344" t="s">
        <v>6594</v>
      </c>
      <c r="D146" s="346">
        <v>36422.14</v>
      </c>
    </row>
    <row r="147" spans="1:4" x14ac:dyDescent="0.25">
      <c r="A147" s="344">
        <v>606771</v>
      </c>
      <c r="B147" s="345" t="s">
        <v>13226</v>
      </c>
      <c r="C147" s="344" t="s">
        <v>6594</v>
      </c>
      <c r="D147" s="346">
        <v>35988.089999999997</v>
      </c>
    </row>
    <row r="148" spans="1:4" x14ac:dyDescent="0.25">
      <c r="A148" s="344">
        <v>607122</v>
      </c>
      <c r="B148" s="345" t="s">
        <v>13227</v>
      </c>
      <c r="C148" s="344" t="s">
        <v>6594</v>
      </c>
      <c r="D148" s="346">
        <v>40466.76</v>
      </c>
    </row>
    <row r="149" spans="1:4" x14ac:dyDescent="0.25">
      <c r="A149" s="344">
        <v>606770</v>
      </c>
      <c r="B149" s="345" t="s">
        <v>13228</v>
      </c>
      <c r="C149" s="344" t="s">
        <v>6594</v>
      </c>
      <c r="D149" s="346">
        <v>39966.17</v>
      </c>
    </row>
    <row r="150" spans="1:4" x14ac:dyDescent="0.25">
      <c r="A150" s="344">
        <v>607125</v>
      </c>
      <c r="B150" s="345" t="s">
        <v>13229</v>
      </c>
      <c r="C150" s="344" t="s">
        <v>6594</v>
      </c>
      <c r="D150" s="346">
        <v>37706.42</v>
      </c>
    </row>
    <row r="151" spans="1:4" x14ac:dyDescent="0.25">
      <c r="A151" s="344">
        <v>606773</v>
      </c>
      <c r="B151" s="345" t="s">
        <v>13230</v>
      </c>
      <c r="C151" s="344" t="s">
        <v>6594</v>
      </c>
      <c r="D151" s="346">
        <v>37249.730000000003</v>
      </c>
    </row>
    <row r="152" spans="1:4" x14ac:dyDescent="0.25">
      <c r="A152" s="344">
        <v>607124</v>
      </c>
      <c r="B152" s="345" t="s">
        <v>13231</v>
      </c>
      <c r="C152" s="344" t="s">
        <v>6594</v>
      </c>
      <c r="D152" s="346">
        <v>41080.6</v>
      </c>
    </row>
    <row r="153" spans="1:4" x14ac:dyDescent="0.25">
      <c r="A153" s="344">
        <v>606772</v>
      </c>
      <c r="B153" s="345" t="s">
        <v>13232</v>
      </c>
      <c r="C153" s="344" t="s">
        <v>6594</v>
      </c>
      <c r="D153" s="346">
        <v>40563.99</v>
      </c>
    </row>
    <row r="154" spans="1:4" x14ac:dyDescent="0.25">
      <c r="A154" s="344">
        <v>607126</v>
      </c>
      <c r="B154" s="345" t="s">
        <v>13233</v>
      </c>
      <c r="C154" s="344" t="s">
        <v>6594</v>
      </c>
      <c r="D154" s="346">
        <v>42248.99</v>
      </c>
    </row>
    <row r="155" spans="1:4" x14ac:dyDescent="0.25">
      <c r="A155" s="344">
        <v>606774</v>
      </c>
      <c r="B155" s="345" t="s">
        <v>13234</v>
      </c>
      <c r="C155" s="344" t="s">
        <v>6594</v>
      </c>
      <c r="D155" s="346">
        <v>41707.5</v>
      </c>
    </row>
    <row r="156" spans="1:4" x14ac:dyDescent="0.25">
      <c r="A156" s="344">
        <v>607127</v>
      </c>
      <c r="B156" s="345" t="s">
        <v>13235</v>
      </c>
      <c r="C156" s="344" t="s">
        <v>6594</v>
      </c>
      <c r="D156" s="346">
        <v>38873.97</v>
      </c>
    </row>
    <row r="157" spans="1:4" x14ac:dyDescent="0.25">
      <c r="A157" s="344">
        <v>606775</v>
      </c>
      <c r="B157" s="345" t="s">
        <v>13236</v>
      </c>
      <c r="C157" s="344" t="s">
        <v>6594</v>
      </c>
      <c r="D157" s="346">
        <v>38389.83</v>
      </c>
    </row>
    <row r="158" spans="1:4" x14ac:dyDescent="0.25">
      <c r="A158" s="344">
        <v>607129</v>
      </c>
      <c r="B158" s="345" t="s">
        <v>13237</v>
      </c>
      <c r="C158" s="344" t="s">
        <v>6594</v>
      </c>
      <c r="D158" s="346">
        <v>40696.85</v>
      </c>
    </row>
    <row r="159" spans="1:4" x14ac:dyDescent="0.25">
      <c r="A159" s="344">
        <v>606777</v>
      </c>
      <c r="B159" s="345" t="s">
        <v>13238</v>
      </c>
      <c r="C159" s="344" t="s">
        <v>6594</v>
      </c>
      <c r="D159" s="346">
        <v>40166.629999999997</v>
      </c>
    </row>
    <row r="160" spans="1:4" x14ac:dyDescent="0.25">
      <c r="A160" s="344">
        <v>607128</v>
      </c>
      <c r="B160" s="345" t="s">
        <v>13239</v>
      </c>
      <c r="C160" s="344" t="s">
        <v>6594</v>
      </c>
      <c r="D160" s="346">
        <v>44814.03</v>
      </c>
    </row>
    <row r="161" spans="1:4" x14ac:dyDescent="0.25">
      <c r="A161" s="344">
        <v>606776</v>
      </c>
      <c r="B161" s="345" t="s">
        <v>13240</v>
      </c>
      <c r="C161" s="344" t="s">
        <v>6594</v>
      </c>
      <c r="D161" s="346">
        <v>44194.52</v>
      </c>
    </row>
    <row r="162" spans="1:4" x14ac:dyDescent="0.25">
      <c r="A162" s="344">
        <v>607130</v>
      </c>
      <c r="B162" s="345" t="s">
        <v>13241</v>
      </c>
      <c r="C162" s="344" t="s">
        <v>6594</v>
      </c>
      <c r="D162" s="346">
        <v>47769.3</v>
      </c>
    </row>
    <row r="163" spans="1:4" x14ac:dyDescent="0.25">
      <c r="A163" s="344">
        <v>606778</v>
      </c>
      <c r="B163" s="345" t="s">
        <v>13242</v>
      </c>
      <c r="C163" s="344" t="s">
        <v>6594</v>
      </c>
      <c r="D163" s="346">
        <v>47088.36</v>
      </c>
    </row>
    <row r="164" spans="1:4" x14ac:dyDescent="0.25">
      <c r="A164" s="344">
        <v>607131</v>
      </c>
      <c r="B164" s="345" t="s">
        <v>13243</v>
      </c>
      <c r="C164" s="344" t="s">
        <v>6594</v>
      </c>
      <c r="D164" s="346">
        <v>44860.93</v>
      </c>
    </row>
    <row r="165" spans="1:4" x14ac:dyDescent="0.25">
      <c r="A165" s="344">
        <v>606779</v>
      </c>
      <c r="B165" s="345" t="s">
        <v>13244</v>
      </c>
      <c r="C165" s="344" t="s">
        <v>6594</v>
      </c>
      <c r="D165" s="346">
        <v>44258.52</v>
      </c>
    </row>
    <row r="166" spans="1:4" x14ac:dyDescent="0.25">
      <c r="A166" s="344">
        <v>607133</v>
      </c>
      <c r="B166" s="345" t="s">
        <v>13245</v>
      </c>
      <c r="C166" s="344" t="s">
        <v>6594</v>
      </c>
      <c r="D166" s="346">
        <v>45564.480000000003</v>
      </c>
    </row>
    <row r="167" spans="1:4" x14ac:dyDescent="0.25">
      <c r="A167" s="344">
        <v>606781</v>
      </c>
      <c r="B167" s="345" t="s">
        <v>13246</v>
      </c>
      <c r="C167" s="344" t="s">
        <v>6594</v>
      </c>
      <c r="D167" s="346">
        <v>44943.96</v>
      </c>
    </row>
    <row r="168" spans="1:4" x14ac:dyDescent="0.25">
      <c r="A168" s="344">
        <v>607132</v>
      </c>
      <c r="B168" s="345" t="s">
        <v>13247</v>
      </c>
      <c r="C168" s="344" t="s">
        <v>6594</v>
      </c>
      <c r="D168" s="346">
        <v>49670.96</v>
      </c>
    </row>
    <row r="169" spans="1:4" x14ac:dyDescent="0.25">
      <c r="A169" s="344">
        <v>606780</v>
      </c>
      <c r="B169" s="345" t="s">
        <v>13248</v>
      </c>
      <c r="C169" s="344" t="s">
        <v>6594</v>
      </c>
      <c r="D169" s="346">
        <v>48942.28</v>
      </c>
    </row>
    <row r="170" spans="1:4" x14ac:dyDescent="0.25">
      <c r="A170" s="344">
        <v>607134</v>
      </c>
      <c r="B170" s="345" t="s">
        <v>13249</v>
      </c>
      <c r="C170" s="344" t="s">
        <v>6594</v>
      </c>
      <c r="D170" s="346">
        <v>49199.48</v>
      </c>
    </row>
    <row r="171" spans="1:4" x14ac:dyDescent="0.25">
      <c r="A171" s="344">
        <v>606782</v>
      </c>
      <c r="B171" s="345" t="s">
        <v>13250</v>
      </c>
      <c r="C171" s="344" t="s">
        <v>6594</v>
      </c>
      <c r="D171" s="346">
        <v>48487.46</v>
      </c>
    </row>
    <row r="172" spans="1:4" x14ac:dyDescent="0.25">
      <c r="A172" s="344">
        <v>607136</v>
      </c>
      <c r="B172" s="345" t="s">
        <v>13251</v>
      </c>
      <c r="C172" s="344" t="s">
        <v>6594</v>
      </c>
      <c r="D172" s="346">
        <v>48541.37</v>
      </c>
    </row>
    <row r="173" spans="1:4" x14ac:dyDescent="0.25">
      <c r="A173" s="344">
        <v>606784</v>
      </c>
      <c r="B173" s="345" t="s">
        <v>13252</v>
      </c>
      <c r="C173" s="344" t="s">
        <v>6594</v>
      </c>
      <c r="D173" s="346">
        <v>47852.09</v>
      </c>
    </row>
    <row r="174" spans="1:4" x14ac:dyDescent="0.25">
      <c r="A174" s="344">
        <v>607135</v>
      </c>
      <c r="B174" s="345" t="s">
        <v>13253</v>
      </c>
      <c r="C174" s="344" t="s">
        <v>6594</v>
      </c>
      <c r="D174" s="346">
        <v>54261.21</v>
      </c>
    </row>
    <row r="175" spans="1:4" x14ac:dyDescent="0.25">
      <c r="A175" s="344">
        <v>606783</v>
      </c>
      <c r="B175" s="345" t="s">
        <v>13254</v>
      </c>
      <c r="C175" s="344" t="s">
        <v>6594</v>
      </c>
      <c r="D175" s="346">
        <v>53462.16</v>
      </c>
    </row>
    <row r="176" spans="1:4" x14ac:dyDescent="0.25">
      <c r="A176" s="344">
        <v>607138</v>
      </c>
      <c r="B176" s="345" t="s">
        <v>13255</v>
      </c>
      <c r="C176" s="344" t="s">
        <v>6594</v>
      </c>
      <c r="D176" s="346">
        <v>49400.83</v>
      </c>
    </row>
    <row r="177" spans="1:4" x14ac:dyDescent="0.25">
      <c r="A177" s="344">
        <v>606786</v>
      </c>
      <c r="B177" s="345" t="s">
        <v>13256</v>
      </c>
      <c r="C177" s="344" t="s">
        <v>6594</v>
      </c>
      <c r="D177" s="346">
        <v>48666.55</v>
      </c>
    </row>
    <row r="178" spans="1:4" x14ac:dyDescent="0.25">
      <c r="A178" s="344">
        <v>606842</v>
      </c>
      <c r="B178" s="345" t="s">
        <v>13257</v>
      </c>
      <c r="C178" s="344" t="s">
        <v>6594</v>
      </c>
      <c r="D178" s="346">
        <v>61126.92</v>
      </c>
    </row>
    <row r="179" spans="1:4" x14ac:dyDescent="0.25">
      <c r="A179" s="344">
        <v>606832</v>
      </c>
      <c r="B179" s="345" t="s">
        <v>13258</v>
      </c>
      <c r="C179" s="344" t="s">
        <v>6594</v>
      </c>
      <c r="D179" s="346">
        <v>60675.72</v>
      </c>
    </row>
    <row r="180" spans="1:4" x14ac:dyDescent="0.25">
      <c r="A180" s="344">
        <v>606843</v>
      </c>
      <c r="B180" s="345" t="s">
        <v>13259</v>
      </c>
      <c r="C180" s="344" t="s">
        <v>6594</v>
      </c>
      <c r="D180" s="346">
        <v>63536.74</v>
      </c>
    </row>
    <row r="181" spans="1:4" x14ac:dyDescent="0.25">
      <c r="A181" s="344">
        <v>606833</v>
      </c>
      <c r="B181" s="345" t="s">
        <v>13260</v>
      </c>
      <c r="C181" s="344" t="s">
        <v>6594</v>
      </c>
      <c r="D181" s="346">
        <v>63064.04</v>
      </c>
    </row>
    <row r="182" spans="1:4" x14ac:dyDescent="0.25">
      <c r="A182" s="344">
        <v>606845</v>
      </c>
      <c r="B182" s="345" t="s">
        <v>13261</v>
      </c>
      <c r="C182" s="344" t="s">
        <v>6594</v>
      </c>
      <c r="D182" s="346">
        <v>65896.69</v>
      </c>
    </row>
    <row r="183" spans="1:4" x14ac:dyDescent="0.25">
      <c r="A183" s="344">
        <v>606835</v>
      </c>
      <c r="B183" s="345" t="s">
        <v>13262</v>
      </c>
      <c r="C183" s="344" t="s">
        <v>6594</v>
      </c>
      <c r="D183" s="346">
        <v>65424.37</v>
      </c>
    </row>
    <row r="184" spans="1:4" x14ac:dyDescent="0.25">
      <c r="A184" s="344">
        <v>606844</v>
      </c>
      <c r="B184" s="345" t="s">
        <v>13263</v>
      </c>
      <c r="C184" s="344" t="s">
        <v>6594</v>
      </c>
      <c r="D184" s="346">
        <v>64521.04</v>
      </c>
    </row>
    <row r="185" spans="1:4" x14ac:dyDescent="0.25">
      <c r="A185" s="344">
        <v>606834</v>
      </c>
      <c r="B185" s="345" t="s">
        <v>13264</v>
      </c>
      <c r="C185" s="344" t="s">
        <v>6594</v>
      </c>
      <c r="D185" s="346">
        <v>64035.13</v>
      </c>
    </row>
    <row r="186" spans="1:4" x14ac:dyDescent="0.25">
      <c r="A186" s="344">
        <v>606847</v>
      </c>
      <c r="B186" s="345" t="s">
        <v>13265</v>
      </c>
      <c r="C186" s="344" t="s">
        <v>6594</v>
      </c>
      <c r="D186" s="346">
        <v>68897.17</v>
      </c>
    </row>
    <row r="187" spans="1:4" x14ac:dyDescent="0.25">
      <c r="A187" s="344">
        <v>606837</v>
      </c>
      <c r="B187" s="345" t="s">
        <v>13266</v>
      </c>
      <c r="C187" s="344" t="s">
        <v>6594</v>
      </c>
      <c r="D187" s="346">
        <v>68368.09</v>
      </c>
    </row>
    <row r="188" spans="1:4" x14ac:dyDescent="0.25">
      <c r="A188" s="344">
        <v>606846</v>
      </c>
      <c r="B188" s="345" t="s">
        <v>13267</v>
      </c>
      <c r="C188" s="344" t="s">
        <v>6594</v>
      </c>
      <c r="D188" s="346">
        <v>70649.08</v>
      </c>
    </row>
    <row r="189" spans="1:4" x14ac:dyDescent="0.25">
      <c r="A189" s="344">
        <v>606836</v>
      </c>
      <c r="B189" s="345" t="s">
        <v>13268</v>
      </c>
      <c r="C189" s="344" t="s">
        <v>6594</v>
      </c>
      <c r="D189" s="346">
        <v>70113.69</v>
      </c>
    </row>
    <row r="190" spans="1:4" x14ac:dyDescent="0.25">
      <c r="A190" s="344">
        <v>606848</v>
      </c>
      <c r="B190" s="345" t="s">
        <v>13269</v>
      </c>
      <c r="C190" s="344" t="s">
        <v>6594</v>
      </c>
      <c r="D190" s="346">
        <v>71033.09</v>
      </c>
    </row>
    <row r="191" spans="1:4" x14ac:dyDescent="0.25">
      <c r="A191" s="344">
        <v>606838</v>
      </c>
      <c r="B191" s="345" t="s">
        <v>13270</v>
      </c>
      <c r="C191" s="344" t="s">
        <v>6594</v>
      </c>
      <c r="D191" s="346">
        <v>70477.03</v>
      </c>
    </row>
    <row r="192" spans="1:4" x14ac:dyDescent="0.25">
      <c r="A192" s="344">
        <v>606849</v>
      </c>
      <c r="B192" s="345" t="s">
        <v>13271</v>
      </c>
      <c r="C192" s="344" t="s">
        <v>6594</v>
      </c>
      <c r="D192" s="346">
        <v>75354.92</v>
      </c>
    </row>
    <row r="193" spans="1:4" x14ac:dyDescent="0.25">
      <c r="A193" s="344">
        <v>606839</v>
      </c>
      <c r="B193" s="345" t="s">
        <v>13272</v>
      </c>
      <c r="C193" s="344" t="s">
        <v>6594</v>
      </c>
      <c r="D193" s="346">
        <v>74810.92</v>
      </c>
    </row>
    <row r="194" spans="1:4" x14ac:dyDescent="0.25">
      <c r="A194" s="344">
        <v>606850</v>
      </c>
      <c r="B194" s="345" t="s">
        <v>13273</v>
      </c>
      <c r="C194" s="344" t="s">
        <v>6594</v>
      </c>
      <c r="D194" s="346">
        <v>75999.429999999993</v>
      </c>
    </row>
    <row r="195" spans="1:4" x14ac:dyDescent="0.25">
      <c r="A195" s="344">
        <v>606840</v>
      </c>
      <c r="B195" s="345" t="s">
        <v>13274</v>
      </c>
      <c r="C195" s="344" t="s">
        <v>6594</v>
      </c>
      <c r="D195" s="346">
        <v>75406.649999999994</v>
      </c>
    </row>
    <row r="196" spans="1:4" x14ac:dyDescent="0.25">
      <c r="A196" s="344">
        <v>606851</v>
      </c>
      <c r="B196" s="345" t="s">
        <v>13275</v>
      </c>
      <c r="C196" s="344" t="s">
        <v>6594</v>
      </c>
      <c r="D196" s="346">
        <v>78236.09</v>
      </c>
    </row>
    <row r="197" spans="1:4" x14ac:dyDescent="0.25">
      <c r="A197" s="344">
        <v>606841</v>
      </c>
      <c r="B197" s="345" t="s">
        <v>13276</v>
      </c>
      <c r="C197" s="344" t="s">
        <v>6594</v>
      </c>
      <c r="D197" s="346">
        <v>77666.740000000005</v>
      </c>
    </row>
    <row r="198" spans="1:4" x14ac:dyDescent="0.25">
      <c r="A198" s="344">
        <v>605604</v>
      </c>
      <c r="B198" s="345" t="s">
        <v>13277</v>
      </c>
      <c r="C198" s="344" t="s">
        <v>7701</v>
      </c>
      <c r="D198" s="346">
        <v>296.98</v>
      </c>
    </row>
    <row r="199" spans="1:4" x14ac:dyDescent="0.25">
      <c r="A199" s="344">
        <v>605695</v>
      </c>
      <c r="B199" s="345" t="s">
        <v>13278</v>
      </c>
      <c r="C199" s="344" t="s">
        <v>6594</v>
      </c>
      <c r="D199" s="346">
        <v>1461.48</v>
      </c>
    </row>
    <row r="200" spans="1:4" x14ac:dyDescent="0.25">
      <c r="A200" s="344">
        <v>605607</v>
      </c>
      <c r="B200" s="345" t="s">
        <v>13279</v>
      </c>
      <c r="C200" s="344" t="s">
        <v>6594</v>
      </c>
      <c r="D200" s="346">
        <v>1424.17</v>
      </c>
    </row>
    <row r="201" spans="1:4" x14ac:dyDescent="0.25">
      <c r="A201" s="344">
        <v>605696</v>
      </c>
      <c r="B201" s="345" t="s">
        <v>13280</v>
      </c>
      <c r="C201" s="344" t="s">
        <v>6594</v>
      </c>
      <c r="D201" s="346">
        <v>1680.04</v>
      </c>
    </row>
    <row r="202" spans="1:4" x14ac:dyDescent="0.25">
      <c r="A202" s="344">
        <v>605608</v>
      </c>
      <c r="B202" s="345" t="s">
        <v>13281</v>
      </c>
      <c r="C202" s="344" t="s">
        <v>6594</v>
      </c>
      <c r="D202" s="346">
        <v>1640.41</v>
      </c>
    </row>
    <row r="203" spans="1:4" x14ac:dyDescent="0.25">
      <c r="A203" s="344">
        <v>605697</v>
      </c>
      <c r="B203" s="345" t="s">
        <v>13282</v>
      </c>
      <c r="C203" s="344" t="s">
        <v>6594</v>
      </c>
      <c r="D203" s="346">
        <v>1898.65</v>
      </c>
    </row>
    <row r="204" spans="1:4" x14ac:dyDescent="0.25">
      <c r="A204" s="344">
        <v>605609</v>
      </c>
      <c r="B204" s="345" t="s">
        <v>13283</v>
      </c>
      <c r="C204" s="344" t="s">
        <v>6594</v>
      </c>
      <c r="D204" s="346">
        <v>1856.68</v>
      </c>
    </row>
    <row r="205" spans="1:4" x14ac:dyDescent="0.25">
      <c r="A205" s="344">
        <v>605698</v>
      </c>
      <c r="B205" s="345" t="s">
        <v>13284</v>
      </c>
      <c r="C205" s="344" t="s">
        <v>6594</v>
      </c>
      <c r="D205" s="346">
        <v>2074.9499999999998</v>
      </c>
    </row>
    <row r="206" spans="1:4" x14ac:dyDescent="0.25">
      <c r="A206" s="344">
        <v>605610</v>
      </c>
      <c r="B206" s="345" t="s">
        <v>13285</v>
      </c>
      <c r="C206" s="344" t="s">
        <v>6594</v>
      </c>
      <c r="D206" s="346">
        <v>2030.65</v>
      </c>
    </row>
    <row r="207" spans="1:4" x14ac:dyDescent="0.25">
      <c r="A207" s="344">
        <v>605699</v>
      </c>
      <c r="B207" s="345" t="s">
        <v>13286</v>
      </c>
      <c r="C207" s="344" t="s">
        <v>6594</v>
      </c>
      <c r="D207" s="346">
        <v>2293.4699999999998</v>
      </c>
    </row>
    <row r="208" spans="1:4" x14ac:dyDescent="0.25">
      <c r="A208" s="344">
        <v>605611</v>
      </c>
      <c r="B208" s="345" t="s">
        <v>13287</v>
      </c>
      <c r="C208" s="344" t="s">
        <v>6594</v>
      </c>
      <c r="D208" s="346">
        <v>2246.83</v>
      </c>
    </row>
    <row r="209" spans="1:4" x14ac:dyDescent="0.25">
      <c r="A209" s="344">
        <v>605700</v>
      </c>
      <c r="B209" s="345" t="s">
        <v>13288</v>
      </c>
      <c r="C209" s="344" t="s">
        <v>6594</v>
      </c>
      <c r="D209" s="346">
        <v>2596.7600000000002</v>
      </c>
    </row>
    <row r="210" spans="1:4" x14ac:dyDescent="0.25">
      <c r="A210" s="344">
        <v>605612</v>
      </c>
      <c r="B210" s="345" t="s">
        <v>13289</v>
      </c>
      <c r="C210" s="344" t="s">
        <v>6594</v>
      </c>
      <c r="D210" s="346">
        <v>2547.8000000000002</v>
      </c>
    </row>
    <row r="211" spans="1:4" x14ac:dyDescent="0.25">
      <c r="A211" s="344">
        <v>605701</v>
      </c>
      <c r="B211" s="345" t="s">
        <v>13290</v>
      </c>
      <c r="C211" s="344" t="s">
        <v>6594</v>
      </c>
      <c r="D211" s="346">
        <v>2773.01</v>
      </c>
    </row>
    <row r="212" spans="1:4" x14ac:dyDescent="0.25">
      <c r="A212" s="344">
        <v>605613</v>
      </c>
      <c r="B212" s="345" t="s">
        <v>13291</v>
      </c>
      <c r="C212" s="344" t="s">
        <v>6594</v>
      </c>
      <c r="D212" s="346">
        <v>2721.72</v>
      </c>
    </row>
    <row r="213" spans="1:4" x14ac:dyDescent="0.25">
      <c r="A213" s="344">
        <v>605702</v>
      </c>
      <c r="B213" s="345" t="s">
        <v>13292</v>
      </c>
      <c r="C213" s="344" t="s">
        <v>6594</v>
      </c>
      <c r="D213" s="346">
        <v>3039.73</v>
      </c>
    </row>
    <row r="214" spans="1:4" x14ac:dyDescent="0.25">
      <c r="A214" s="344">
        <v>605614</v>
      </c>
      <c r="B214" s="345" t="s">
        <v>13293</v>
      </c>
      <c r="C214" s="344" t="s">
        <v>6594</v>
      </c>
      <c r="D214" s="346">
        <v>2959.29</v>
      </c>
    </row>
    <row r="215" spans="1:4" x14ac:dyDescent="0.25">
      <c r="A215" s="344">
        <v>605703</v>
      </c>
      <c r="B215" s="345" t="s">
        <v>13294</v>
      </c>
      <c r="C215" s="344" t="s">
        <v>6594</v>
      </c>
      <c r="D215" s="346">
        <v>3221.07</v>
      </c>
    </row>
    <row r="216" spans="1:4" x14ac:dyDescent="0.25">
      <c r="A216" s="344">
        <v>605615</v>
      </c>
      <c r="B216" s="345" t="s">
        <v>13295</v>
      </c>
      <c r="C216" s="344" t="s">
        <v>6594</v>
      </c>
      <c r="D216" s="346">
        <v>3137.13</v>
      </c>
    </row>
    <row r="217" spans="1:4" x14ac:dyDescent="0.25">
      <c r="A217" s="344">
        <v>605704</v>
      </c>
      <c r="B217" s="345" t="s">
        <v>13296</v>
      </c>
      <c r="C217" s="344" t="s">
        <v>6594</v>
      </c>
      <c r="D217" s="346">
        <v>3445.49</v>
      </c>
    </row>
    <row r="218" spans="1:4" x14ac:dyDescent="0.25">
      <c r="A218" s="344">
        <v>605616</v>
      </c>
      <c r="B218" s="345" t="s">
        <v>13297</v>
      </c>
      <c r="C218" s="344" t="s">
        <v>6594</v>
      </c>
      <c r="D218" s="346">
        <v>3358.06</v>
      </c>
    </row>
    <row r="219" spans="1:4" x14ac:dyDescent="0.25">
      <c r="A219" s="344">
        <v>605705</v>
      </c>
      <c r="B219" s="345" t="s">
        <v>13298</v>
      </c>
      <c r="C219" s="344" t="s">
        <v>6594</v>
      </c>
      <c r="D219" s="346">
        <v>3674.18</v>
      </c>
    </row>
    <row r="220" spans="1:4" x14ac:dyDescent="0.25">
      <c r="A220" s="344">
        <v>605617</v>
      </c>
      <c r="B220" s="345" t="s">
        <v>13299</v>
      </c>
      <c r="C220" s="344" t="s">
        <v>6594</v>
      </c>
      <c r="D220" s="346">
        <v>3583.25</v>
      </c>
    </row>
    <row r="221" spans="1:4" x14ac:dyDescent="0.25">
      <c r="A221" s="344">
        <v>605706</v>
      </c>
      <c r="B221" s="345" t="s">
        <v>13300</v>
      </c>
      <c r="C221" s="344" t="s">
        <v>6594</v>
      </c>
      <c r="D221" s="346">
        <v>3862.11</v>
      </c>
    </row>
    <row r="222" spans="1:4" x14ac:dyDescent="0.25">
      <c r="A222" s="344">
        <v>605618</v>
      </c>
      <c r="B222" s="345" t="s">
        <v>13301</v>
      </c>
      <c r="C222" s="344" t="s">
        <v>6594</v>
      </c>
      <c r="D222" s="346">
        <v>3767.68</v>
      </c>
    </row>
    <row r="223" spans="1:4" x14ac:dyDescent="0.25">
      <c r="A223" s="344">
        <v>605707</v>
      </c>
      <c r="B223" s="345" t="s">
        <v>13302</v>
      </c>
      <c r="C223" s="344" t="s">
        <v>6594</v>
      </c>
      <c r="D223" s="346">
        <v>4312.0600000000004</v>
      </c>
    </row>
    <row r="224" spans="1:4" x14ac:dyDescent="0.25">
      <c r="A224" s="344">
        <v>605619</v>
      </c>
      <c r="B224" s="345" t="s">
        <v>13303</v>
      </c>
      <c r="C224" s="344" t="s">
        <v>6594</v>
      </c>
      <c r="D224" s="346">
        <v>4214.1400000000003</v>
      </c>
    </row>
    <row r="225" spans="1:4" x14ac:dyDescent="0.25">
      <c r="A225" s="344">
        <v>605708</v>
      </c>
      <c r="B225" s="345" t="s">
        <v>13304</v>
      </c>
      <c r="C225" s="344" t="s">
        <v>6594</v>
      </c>
      <c r="D225" s="346">
        <v>5040.7299999999996</v>
      </c>
    </row>
    <row r="226" spans="1:4" x14ac:dyDescent="0.25">
      <c r="A226" s="344">
        <v>605620</v>
      </c>
      <c r="B226" s="345" t="s">
        <v>13305</v>
      </c>
      <c r="C226" s="344" t="s">
        <v>6594</v>
      </c>
      <c r="D226" s="346">
        <v>4939.3100000000004</v>
      </c>
    </row>
    <row r="227" spans="1:4" x14ac:dyDescent="0.25">
      <c r="A227" s="344">
        <v>605709</v>
      </c>
      <c r="B227" s="345" t="s">
        <v>13306</v>
      </c>
      <c r="C227" s="344" t="s">
        <v>6594</v>
      </c>
      <c r="D227" s="346">
        <v>5275.22</v>
      </c>
    </row>
    <row r="228" spans="1:4" x14ac:dyDescent="0.25">
      <c r="A228" s="344">
        <v>605621</v>
      </c>
      <c r="B228" s="345" t="s">
        <v>13307</v>
      </c>
      <c r="C228" s="344" t="s">
        <v>6594</v>
      </c>
      <c r="D228" s="346">
        <v>5170.29</v>
      </c>
    </row>
    <row r="229" spans="1:4" x14ac:dyDescent="0.25">
      <c r="A229" s="344">
        <v>605710</v>
      </c>
      <c r="B229" s="345" t="s">
        <v>13308</v>
      </c>
      <c r="C229" s="344" t="s">
        <v>6594</v>
      </c>
      <c r="D229" s="346">
        <v>5669.68</v>
      </c>
    </row>
    <row r="230" spans="1:4" x14ac:dyDescent="0.25">
      <c r="A230" s="344">
        <v>605622</v>
      </c>
      <c r="B230" s="345" t="s">
        <v>13309</v>
      </c>
      <c r="C230" s="344" t="s">
        <v>6594</v>
      </c>
      <c r="D230" s="346">
        <v>5561.26</v>
      </c>
    </row>
    <row r="231" spans="1:4" x14ac:dyDescent="0.25">
      <c r="A231" s="344">
        <v>605711</v>
      </c>
      <c r="B231" s="345" t="s">
        <v>13310</v>
      </c>
      <c r="C231" s="344" t="s">
        <v>6594</v>
      </c>
      <c r="D231" s="346">
        <v>5869.66</v>
      </c>
    </row>
    <row r="232" spans="1:4" x14ac:dyDescent="0.25">
      <c r="A232" s="344">
        <v>605623</v>
      </c>
      <c r="B232" s="345" t="s">
        <v>13311</v>
      </c>
      <c r="C232" s="344" t="s">
        <v>6594</v>
      </c>
      <c r="D232" s="346">
        <v>5757.74</v>
      </c>
    </row>
    <row r="233" spans="1:4" x14ac:dyDescent="0.25">
      <c r="A233" s="344">
        <v>605712</v>
      </c>
      <c r="B233" s="345" t="s">
        <v>13312</v>
      </c>
      <c r="C233" s="344" t="s">
        <v>6594</v>
      </c>
      <c r="D233" s="346">
        <v>6192.96</v>
      </c>
    </row>
    <row r="234" spans="1:4" x14ac:dyDescent="0.25">
      <c r="A234" s="344">
        <v>605624</v>
      </c>
      <c r="B234" s="345" t="s">
        <v>13313</v>
      </c>
      <c r="C234" s="344" t="s">
        <v>6594</v>
      </c>
      <c r="D234" s="346">
        <v>6077.55</v>
      </c>
    </row>
    <row r="235" spans="1:4" x14ac:dyDescent="0.25">
      <c r="A235" s="344">
        <v>605713</v>
      </c>
      <c r="B235" s="345" t="s">
        <v>13314</v>
      </c>
      <c r="C235" s="344" t="s">
        <v>6594</v>
      </c>
      <c r="D235" s="346">
        <v>8177.21</v>
      </c>
    </row>
    <row r="236" spans="1:4" x14ac:dyDescent="0.25">
      <c r="A236" s="344">
        <v>605625</v>
      </c>
      <c r="B236" s="345" t="s">
        <v>13315</v>
      </c>
      <c r="C236" s="344" t="s">
        <v>6594</v>
      </c>
      <c r="D236" s="346">
        <v>8058.3</v>
      </c>
    </row>
    <row r="237" spans="1:4" x14ac:dyDescent="0.25">
      <c r="A237" s="344">
        <v>605714</v>
      </c>
      <c r="B237" s="345" t="s">
        <v>13316</v>
      </c>
      <c r="C237" s="344" t="s">
        <v>6594</v>
      </c>
      <c r="D237" s="346">
        <v>10375.540000000001</v>
      </c>
    </row>
    <row r="238" spans="1:4" x14ac:dyDescent="0.25">
      <c r="A238" s="344">
        <v>605626</v>
      </c>
      <c r="B238" s="345" t="s">
        <v>13317</v>
      </c>
      <c r="C238" s="344" t="s">
        <v>6594</v>
      </c>
      <c r="D238" s="346">
        <v>10253.129999999999</v>
      </c>
    </row>
    <row r="239" spans="1:4" x14ac:dyDescent="0.25">
      <c r="A239" s="344">
        <v>605715</v>
      </c>
      <c r="B239" s="345" t="s">
        <v>13318</v>
      </c>
      <c r="C239" s="344" t="s">
        <v>6594</v>
      </c>
      <c r="D239" s="346">
        <v>11096.97</v>
      </c>
    </row>
    <row r="240" spans="1:4" x14ac:dyDescent="0.25">
      <c r="A240" s="344">
        <v>605627</v>
      </c>
      <c r="B240" s="345" t="s">
        <v>13319</v>
      </c>
      <c r="C240" s="344" t="s">
        <v>6594</v>
      </c>
      <c r="D240" s="346">
        <v>10971.06</v>
      </c>
    </row>
    <row r="241" spans="1:4" x14ac:dyDescent="0.25">
      <c r="A241" s="344">
        <v>605716</v>
      </c>
      <c r="B241" s="345" t="s">
        <v>13320</v>
      </c>
      <c r="C241" s="344" t="s">
        <v>6594</v>
      </c>
      <c r="D241" s="346">
        <v>11543.61</v>
      </c>
    </row>
    <row r="242" spans="1:4" x14ac:dyDescent="0.25">
      <c r="A242" s="344">
        <v>605628</v>
      </c>
      <c r="B242" s="345" t="s">
        <v>13321</v>
      </c>
      <c r="C242" s="344" t="s">
        <v>6594</v>
      </c>
      <c r="D242" s="346">
        <v>11414.2</v>
      </c>
    </row>
    <row r="243" spans="1:4" x14ac:dyDescent="0.25">
      <c r="A243" s="344">
        <v>605717</v>
      </c>
      <c r="B243" s="345" t="s">
        <v>13322</v>
      </c>
      <c r="C243" s="344" t="s">
        <v>6594</v>
      </c>
      <c r="D243" s="346">
        <v>12329.91</v>
      </c>
    </row>
    <row r="244" spans="1:4" x14ac:dyDescent="0.25">
      <c r="A244" s="344">
        <v>605629</v>
      </c>
      <c r="B244" s="345" t="s">
        <v>13323</v>
      </c>
      <c r="C244" s="344" t="s">
        <v>6594</v>
      </c>
      <c r="D244" s="346">
        <v>12197.01</v>
      </c>
    </row>
    <row r="245" spans="1:4" x14ac:dyDescent="0.25">
      <c r="A245" s="344">
        <v>605651</v>
      </c>
      <c r="B245" s="345" t="s">
        <v>13324</v>
      </c>
      <c r="C245" s="344" t="s">
        <v>6594</v>
      </c>
      <c r="D245" s="346">
        <v>1396.12</v>
      </c>
    </row>
    <row r="246" spans="1:4" x14ac:dyDescent="0.25">
      <c r="A246" s="344">
        <v>605460</v>
      </c>
      <c r="B246" s="345" t="s">
        <v>13325</v>
      </c>
      <c r="C246" s="344" t="s">
        <v>6594</v>
      </c>
      <c r="D246" s="346">
        <v>1358.82</v>
      </c>
    </row>
    <row r="247" spans="1:4" x14ac:dyDescent="0.25">
      <c r="A247" s="344">
        <v>605652</v>
      </c>
      <c r="B247" s="345" t="s">
        <v>13326</v>
      </c>
      <c r="C247" s="344" t="s">
        <v>6594</v>
      </c>
      <c r="D247" s="346">
        <v>1604.48</v>
      </c>
    </row>
    <row r="248" spans="1:4" x14ac:dyDescent="0.25">
      <c r="A248" s="344">
        <v>605461</v>
      </c>
      <c r="B248" s="345" t="s">
        <v>13327</v>
      </c>
      <c r="C248" s="344" t="s">
        <v>6594</v>
      </c>
      <c r="D248" s="346">
        <v>1564.84</v>
      </c>
    </row>
    <row r="249" spans="1:4" x14ac:dyDescent="0.25">
      <c r="A249" s="344">
        <v>605653</v>
      </c>
      <c r="B249" s="345" t="s">
        <v>13328</v>
      </c>
      <c r="C249" s="344" t="s">
        <v>6594</v>
      </c>
      <c r="D249" s="346">
        <v>1812.86</v>
      </c>
    </row>
    <row r="250" spans="1:4" x14ac:dyDescent="0.25">
      <c r="A250" s="344">
        <v>605462</v>
      </c>
      <c r="B250" s="345" t="s">
        <v>13329</v>
      </c>
      <c r="C250" s="344" t="s">
        <v>6594</v>
      </c>
      <c r="D250" s="346">
        <v>1770.89</v>
      </c>
    </row>
    <row r="251" spans="1:4" x14ac:dyDescent="0.25">
      <c r="A251" s="344">
        <v>605654</v>
      </c>
      <c r="B251" s="345" t="s">
        <v>13330</v>
      </c>
      <c r="C251" s="344" t="s">
        <v>6594</v>
      </c>
      <c r="D251" s="346">
        <v>1980.99</v>
      </c>
    </row>
    <row r="252" spans="1:4" x14ac:dyDescent="0.25">
      <c r="A252" s="344">
        <v>605463</v>
      </c>
      <c r="B252" s="345" t="s">
        <v>13331</v>
      </c>
      <c r="C252" s="344" t="s">
        <v>6594</v>
      </c>
      <c r="D252" s="346">
        <v>1936.69</v>
      </c>
    </row>
    <row r="253" spans="1:4" x14ac:dyDescent="0.25">
      <c r="A253" s="344">
        <v>605655</v>
      </c>
      <c r="B253" s="345" t="s">
        <v>13332</v>
      </c>
      <c r="C253" s="344" t="s">
        <v>6594</v>
      </c>
      <c r="D253" s="346">
        <v>2189.3000000000002</v>
      </c>
    </row>
    <row r="254" spans="1:4" x14ac:dyDescent="0.25">
      <c r="A254" s="344">
        <v>605464</v>
      </c>
      <c r="B254" s="345" t="s">
        <v>13333</v>
      </c>
      <c r="C254" s="344" t="s">
        <v>6594</v>
      </c>
      <c r="D254" s="346">
        <v>2142.67</v>
      </c>
    </row>
    <row r="255" spans="1:4" x14ac:dyDescent="0.25">
      <c r="A255" s="344">
        <v>605656</v>
      </c>
      <c r="B255" s="345" t="s">
        <v>13334</v>
      </c>
      <c r="C255" s="344" t="s">
        <v>6594</v>
      </c>
      <c r="D255" s="346">
        <v>2478.31</v>
      </c>
    </row>
    <row r="256" spans="1:4" x14ac:dyDescent="0.25">
      <c r="A256" s="344">
        <v>605465</v>
      </c>
      <c r="B256" s="345" t="s">
        <v>13335</v>
      </c>
      <c r="C256" s="344" t="s">
        <v>6594</v>
      </c>
      <c r="D256" s="346">
        <v>2429.34</v>
      </c>
    </row>
    <row r="257" spans="1:4" x14ac:dyDescent="0.25">
      <c r="A257" s="344">
        <v>605657</v>
      </c>
      <c r="B257" s="345" t="s">
        <v>13336</v>
      </c>
      <c r="C257" s="344" t="s">
        <v>6594</v>
      </c>
      <c r="D257" s="346">
        <v>2646.38</v>
      </c>
    </row>
    <row r="258" spans="1:4" x14ac:dyDescent="0.25">
      <c r="A258" s="344">
        <v>605466</v>
      </c>
      <c r="B258" s="345" t="s">
        <v>13337</v>
      </c>
      <c r="C258" s="344" t="s">
        <v>6594</v>
      </c>
      <c r="D258" s="346">
        <v>2595.09</v>
      </c>
    </row>
    <row r="259" spans="1:4" x14ac:dyDescent="0.25">
      <c r="A259" s="344">
        <v>605658</v>
      </c>
      <c r="B259" s="345" t="s">
        <v>13338</v>
      </c>
      <c r="C259" s="344" t="s">
        <v>6594</v>
      </c>
      <c r="D259" s="346">
        <v>2902.89</v>
      </c>
    </row>
    <row r="260" spans="1:4" x14ac:dyDescent="0.25">
      <c r="A260" s="344">
        <v>605467</v>
      </c>
      <c r="B260" s="345" t="s">
        <v>13339</v>
      </c>
      <c r="C260" s="344" t="s">
        <v>6594</v>
      </c>
      <c r="D260" s="346">
        <v>2822.45</v>
      </c>
    </row>
    <row r="261" spans="1:4" x14ac:dyDescent="0.25">
      <c r="A261" s="344">
        <v>605659</v>
      </c>
      <c r="B261" s="345" t="s">
        <v>13340</v>
      </c>
      <c r="C261" s="344" t="s">
        <v>6594</v>
      </c>
      <c r="D261" s="346">
        <v>3076.05</v>
      </c>
    </row>
    <row r="262" spans="1:4" x14ac:dyDescent="0.25">
      <c r="A262" s="344">
        <v>605468</v>
      </c>
      <c r="B262" s="345" t="s">
        <v>13341</v>
      </c>
      <c r="C262" s="344" t="s">
        <v>6594</v>
      </c>
      <c r="D262" s="346">
        <v>2992.11</v>
      </c>
    </row>
    <row r="263" spans="1:4" x14ac:dyDescent="0.25">
      <c r="A263" s="344">
        <v>605660</v>
      </c>
      <c r="B263" s="345" t="s">
        <v>13342</v>
      </c>
      <c r="C263" s="344" t="s">
        <v>6594</v>
      </c>
      <c r="D263" s="346">
        <v>3290.27</v>
      </c>
    </row>
    <row r="264" spans="1:4" x14ac:dyDescent="0.25">
      <c r="A264" s="344">
        <v>605469</v>
      </c>
      <c r="B264" s="345" t="s">
        <v>13343</v>
      </c>
      <c r="C264" s="344" t="s">
        <v>6594</v>
      </c>
      <c r="D264" s="346">
        <v>3202.83</v>
      </c>
    </row>
    <row r="265" spans="1:4" x14ac:dyDescent="0.25">
      <c r="A265" s="344">
        <v>605661</v>
      </c>
      <c r="B265" s="345" t="s">
        <v>13344</v>
      </c>
      <c r="C265" s="344" t="s">
        <v>6594</v>
      </c>
      <c r="D265" s="346">
        <v>3508.74</v>
      </c>
    </row>
    <row r="266" spans="1:4" x14ac:dyDescent="0.25">
      <c r="A266" s="344">
        <v>605470</v>
      </c>
      <c r="B266" s="345" t="s">
        <v>13345</v>
      </c>
      <c r="C266" s="344" t="s">
        <v>6594</v>
      </c>
      <c r="D266" s="346">
        <v>3417.81</v>
      </c>
    </row>
    <row r="267" spans="1:4" x14ac:dyDescent="0.25">
      <c r="A267" s="344">
        <v>605662</v>
      </c>
      <c r="B267" s="345" t="s">
        <v>13346</v>
      </c>
      <c r="C267" s="344" t="s">
        <v>6594</v>
      </c>
      <c r="D267" s="346">
        <v>3688.51</v>
      </c>
    </row>
    <row r="268" spans="1:4" x14ac:dyDescent="0.25">
      <c r="A268" s="344">
        <v>605471</v>
      </c>
      <c r="B268" s="345" t="s">
        <v>13347</v>
      </c>
      <c r="C268" s="344" t="s">
        <v>6594</v>
      </c>
      <c r="D268" s="346">
        <v>3594.08</v>
      </c>
    </row>
    <row r="269" spans="1:4" x14ac:dyDescent="0.25">
      <c r="A269" s="344">
        <v>605663</v>
      </c>
      <c r="B269" s="345" t="s">
        <v>13348</v>
      </c>
      <c r="C269" s="344" t="s">
        <v>6594</v>
      </c>
      <c r="D269" s="346">
        <v>4128.21</v>
      </c>
    </row>
    <row r="270" spans="1:4" x14ac:dyDescent="0.25">
      <c r="A270" s="344">
        <v>605472</v>
      </c>
      <c r="B270" s="345" t="s">
        <v>13349</v>
      </c>
      <c r="C270" s="344" t="s">
        <v>6594</v>
      </c>
      <c r="D270" s="346">
        <v>4030.29</v>
      </c>
    </row>
    <row r="271" spans="1:4" x14ac:dyDescent="0.25">
      <c r="A271" s="344">
        <v>605664</v>
      </c>
      <c r="B271" s="345" t="s">
        <v>13350</v>
      </c>
      <c r="C271" s="344" t="s">
        <v>6594</v>
      </c>
      <c r="D271" s="346">
        <v>4800.3</v>
      </c>
    </row>
    <row r="272" spans="1:4" x14ac:dyDescent="0.25">
      <c r="A272" s="344">
        <v>605473</v>
      </c>
      <c r="B272" s="345" t="s">
        <v>13351</v>
      </c>
      <c r="C272" s="344" t="s">
        <v>6594</v>
      </c>
      <c r="D272" s="346">
        <v>4698.87</v>
      </c>
    </row>
    <row r="273" spans="1:4" x14ac:dyDescent="0.25">
      <c r="A273" s="344">
        <v>605665</v>
      </c>
      <c r="B273" s="345" t="s">
        <v>13352</v>
      </c>
      <c r="C273" s="344" t="s">
        <v>6594</v>
      </c>
      <c r="D273" s="346">
        <v>5021.78</v>
      </c>
    </row>
    <row r="274" spans="1:4" x14ac:dyDescent="0.25">
      <c r="A274" s="344">
        <v>605474</v>
      </c>
      <c r="B274" s="345" t="s">
        <v>13353</v>
      </c>
      <c r="C274" s="344" t="s">
        <v>6594</v>
      </c>
      <c r="D274" s="346">
        <v>4916.8599999999997</v>
      </c>
    </row>
    <row r="275" spans="1:4" x14ac:dyDescent="0.25">
      <c r="A275" s="344">
        <v>605666</v>
      </c>
      <c r="B275" s="345" t="s">
        <v>13354</v>
      </c>
      <c r="C275" s="344" t="s">
        <v>6594</v>
      </c>
      <c r="D275" s="346">
        <v>5398.91</v>
      </c>
    </row>
    <row r="276" spans="1:4" x14ac:dyDescent="0.25">
      <c r="A276" s="344">
        <v>605475</v>
      </c>
      <c r="B276" s="345" t="s">
        <v>13355</v>
      </c>
      <c r="C276" s="344" t="s">
        <v>6594</v>
      </c>
      <c r="D276" s="346">
        <v>5290.49</v>
      </c>
    </row>
    <row r="277" spans="1:4" x14ac:dyDescent="0.25">
      <c r="A277" s="344">
        <v>605667</v>
      </c>
      <c r="B277" s="345" t="s">
        <v>13356</v>
      </c>
      <c r="C277" s="344" t="s">
        <v>6594</v>
      </c>
      <c r="D277" s="346">
        <v>5592.4</v>
      </c>
    </row>
    <row r="278" spans="1:4" x14ac:dyDescent="0.25">
      <c r="A278" s="344">
        <v>605476</v>
      </c>
      <c r="B278" s="345" t="s">
        <v>13357</v>
      </c>
      <c r="C278" s="344" t="s">
        <v>6594</v>
      </c>
      <c r="D278" s="346">
        <v>5480.48</v>
      </c>
    </row>
    <row r="279" spans="1:4" x14ac:dyDescent="0.25">
      <c r="A279" s="344">
        <v>605668</v>
      </c>
      <c r="B279" s="345" t="s">
        <v>13358</v>
      </c>
      <c r="C279" s="344" t="s">
        <v>6594</v>
      </c>
      <c r="D279" s="346">
        <v>5904.86</v>
      </c>
    </row>
    <row r="280" spans="1:4" x14ac:dyDescent="0.25">
      <c r="A280" s="344">
        <v>605477</v>
      </c>
      <c r="B280" s="345" t="s">
        <v>13359</v>
      </c>
      <c r="C280" s="344" t="s">
        <v>6594</v>
      </c>
      <c r="D280" s="346">
        <v>5789.44</v>
      </c>
    </row>
    <row r="281" spans="1:4" x14ac:dyDescent="0.25">
      <c r="A281" s="344">
        <v>605669</v>
      </c>
      <c r="B281" s="345" t="s">
        <v>13360</v>
      </c>
      <c r="C281" s="344" t="s">
        <v>6594</v>
      </c>
      <c r="D281" s="346">
        <v>7695.24</v>
      </c>
    </row>
    <row r="282" spans="1:4" x14ac:dyDescent="0.25">
      <c r="A282" s="344">
        <v>605478</v>
      </c>
      <c r="B282" s="345" t="s">
        <v>13361</v>
      </c>
      <c r="C282" s="344" t="s">
        <v>6594</v>
      </c>
      <c r="D282" s="346">
        <v>7576.32</v>
      </c>
    </row>
    <row r="283" spans="1:4" x14ac:dyDescent="0.25">
      <c r="A283" s="344">
        <v>605670</v>
      </c>
      <c r="B283" s="345" t="s">
        <v>13362</v>
      </c>
      <c r="C283" s="344" t="s">
        <v>6594</v>
      </c>
      <c r="D283" s="346">
        <v>9690.92</v>
      </c>
    </row>
    <row r="284" spans="1:4" x14ac:dyDescent="0.25">
      <c r="A284" s="344">
        <v>605479</v>
      </c>
      <c r="B284" s="345" t="s">
        <v>13363</v>
      </c>
      <c r="C284" s="344" t="s">
        <v>6594</v>
      </c>
      <c r="D284" s="346">
        <v>9568.51</v>
      </c>
    </row>
    <row r="285" spans="1:4" x14ac:dyDescent="0.25">
      <c r="A285" s="344">
        <v>605671</v>
      </c>
      <c r="B285" s="345" t="s">
        <v>13364</v>
      </c>
      <c r="C285" s="344" t="s">
        <v>6594</v>
      </c>
      <c r="D285" s="346">
        <v>10373.4</v>
      </c>
    </row>
    <row r="286" spans="1:4" x14ac:dyDescent="0.25">
      <c r="A286" s="344">
        <v>605480</v>
      </c>
      <c r="B286" s="345" t="s">
        <v>13365</v>
      </c>
      <c r="C286" s="344" t="s">
        <v>6594</v>
      </c>
      <c r="D286" s="346">
        <v>10247.5</v>
      </c>
    </row>
    <row r="287" spans="1:4" x14ac:dyDescent="0.25">
      <c r="A287" s="344">
        <v>605672</v>
      </c>
      <c r="B287" s="345" t="s">
        <v>13366</v>
      </c>
      <c r="C287" s="344" t="s">
        <v>6594</v>
      </c>
      <c r="D287" s="346">
        <v>10806.12</v>
      </c>
    </row>
    <row r="288" spans="1:4" x14ac:dyDescent="0.25">
      <c r="A288" s="344">
        <v>605481</v>
      </c>
      <c r="B288" s="345" t="s">
        <v>13367</v>
      </c>
      <c r="C288" s="344" t="s">
        <v>6594</v>
      </c>
      <c r="D288" s="346">
        <v>10676.71</v>
      </c>
    </row>
    <row r="289" spans="1:4" x14ac:dyDescent="0.25">
      <c r="A289" s="344">
        <v>605673</v>
      </c>
      <c r="B289" s="345" t="s">
        <v>13368</v>
      </c>
      <c r="C289" s="344" t="s">
        <v>6594</v>
      </c>
      <c r="D289" s="346">
        <v>11556.25</v>
      </c>
    </row>
    <row r="290" spans="1:4" x14ac:dyDescent="0.25">
      <c r="A290" s="344">
        <v>605482</v>
      </c>
      <c r="B290" s="345" t="s">
        <v>13369</v>
      </c>
      <c r="C290" s="344" t="s">
        <v>6594</v>
      </c>
      <c r="D290" s="346">
        <v>11423.35</v>
      </c>
    </row>
    <row r="291" spans="1:4" x14ac:dyDescent="0.25">
      <c r="A291" s="344">
        <v>605718</v>
      </c>
      <c r="B291" s="345" t="s">
        <v>13370</v>
      </c>
      <c r="C291" s="344" t="s">
        <v>6594</v>
      </c>
      <c r="D291" s="346">
        <v>6845.68</v>
      </c>
    </row>
    <row r="292" spans="1:4" x14ac:dyDescent="0.25">
      <c r="A292" s="344">
        <v>605630</v>
      </c>
      <c r="B292" s="345" t="s">
        <v>13371</v>
      </c>
      <c r="C292" s="344" t="s">
        <v>6594</v>
      </c>
      <c r="D292" s="346">
        <v>6758.24</v>
      </c>
    </row>
    <row r="293" spans="1:4" x14ac:dyDescent="0.25">
      <c r="A293" s="344">
        <v>605719</v>
      </c>
      <c r="B293" s="345" t="s">
        <v>13372</v>
      </c>
      <c r="C293" s="344" t="s">
        <v>6594</v>
      </c>
      <c r="D293" s="346">
        <v>8505.9500000000007</v>
      </c>
    </row>
    <row r="294" spans="1:4" x14ac:dyDescent="0.25">
      <c r="A294" s="344">
        <v>605631</v>
      </c>
      <c r="B294" s="345" t="s">
        <v>13373</v>
      </c>
      <c r="C294" s="344" t="s">
        <v>6594</v>
      </c>
      <c r="D294" s="346">
        <v>8408.02</v>
      </c>
    </row>
    <row r="295" spans="1:4" x14ac:dyDescent="0.25">
      <c r="A295" s="344">
        <v>605720</v>
      </c>
      <c r="B295" s="345" t="s">
        <v>13374</v>
      </c>
      <c r="C295" s="344" t="s">
        <v>6594</v>
      </c>
      <c r="D295" s="346">
        <v>8776.82</v>
      </c>
    </row>
    <row r="296" spans="1:4" x14ac:dyDescent="0.25">
      <c r="A296" s="344">
        <v>605632</v>
      </c>
      <c r="B296" s="345" t="s">
        <v>13375</v>
      </c>
      <c r="C296" s="344" t="s">
        <v>6594</v>
      </c>
      <c r="D296" s="346">
        <v>8675.4</v>
      </c>
    </row>
    <row r="297" spans="1:4" x14ac:dyDescent="0.25">
      <c r="A297" s="344">
        <v>605721</v>
      </c>
      <c r="B297" s="345" t="s">
        <v>13376</v>
      </c>
      <c r="C297" s="344" t="s">
        <v>6594</v>
      </c>
      <c r="D297" s="346">
        <v>9938.83</v>
      </c>
    </row>
    <row r="298" spans="1:4" x14ac:dyDescent="0.25">
      <c r="A298" s="344">
        <v>605633</v>
      </c>
      <c r="B298" s="345" t="s">
        <v>13377</v>
      </c>
      <c r="C298" s="344" t="s">
        <v>6594</v>
      </c>
      <c r="D298" s="346">
        <v>9828.66</v>
      </c>
    </row>
    <row r="299" spans="1:4" x14ac:dyDescent="0.25">
      <c r="A299" s="344">
        <v>605722</v>
      </c>
      <c r="B299" s="345" t="s">
        <v>13378</v>
      </c>
      <c r="C299" s="344" t="s">
        <v>6594</v>
      </c>
      <c r="D299" s="346">
        <v>10536.71</v>
      </c>
    </row>
    <row r="300" spans="1:4" x14ac:dyDescent="0.25">
      <c r="A300" s="344">
        <v>605634</v>
      </c>
      <c r="B300" s="345" t="s">
        <v>13379</v>
      </c>
      <c r="C300" s="344" t="s">
        <v>6594</v>
      </c>
      <c r="D300" s="346">
        <v>10421.299999999999</v>
      </c>
    </row>
    <row r="301" spans="1:4" x14ac:dyDescent="0.25">
      <c r="A301" s="344">
        <v>605723</v>
      </c>
      <c r="B301" s="345" t="s">
        <v>13380</v>
      </c>
      <c r="C301" s="344" t="s">
        <v>6594</v>
      </c>
      <c r="D301" s="346">
        <v>12328.46</v>
      </c>
    </row>
    <row r="302" spans="1:4" x14ac:dyDescent="0.25">
      <c r="A302" s="344">
        <v>605635</v>
      </c>
      <c r="B302" s="345" t="s">
        <v>13381</v>
      </c>
      <c r="C302" s="344" t="s">
        <v>6594</v>
      </c>
      <c r="D302" s="346">
        <v>12200.81</v>
      </c>
    </row>
    <row r="303" spans="1:4" x14ac:dyDescent="0.25">
      <c r="A303" s="344">
        <v>605724</v>
      </c>
      <c r="B303" s="345" t="s">
        <v>13382</v>
      </c>
      <c r="C303" s="344" t="s">
        <v>6594</v>
      </c>
      <c r="D303" s="346">
        <v>14084.34</v>
      </c>
    </row>
    <row r="304" spans="1:4" x14ac:dyDescent="0.25">
      <c r="A304" s="344">
        <v>605636</v>
      </c>
      <c r="B304" s="345" t="s">
        <v>13383</v>
      </c>
      <c r="C304" s="344" t="s">
        <v>6594</v>
      </c>
      <c r="D304" s="346">
        <v>13907.72</v>
      </c>
    </row>
    <row r="305" spans="1:4" x14ac:dyDescent="0.25">
      <c r="A305" s="344">
        <v>605725</v>
      </c>
      <c r="B305" s="345" t="s">
        <v>13384</v>
      </c>
      <c r="C305" s="344" t="s">
        <v>6594</v>
      </c>
      <c r="D305" s="346">
        <v>14948.93</v>
      </c>
    </row>
    <row r="306" spans="1:4" x14ac:dyDescent="0.25">
      <c r="A306" s="344">
        <v>605637</v>
      </c>
      <c r="B306" s="345" t="s">
        <v>13385</v>
      </c>
      <c r="C306" s="344" t="s">
        <v>6594</v>
      </c>
      <c r="D306" s="346">
        <v>14767.07</v>
      </c>
    </row>
    <row r="307" spans="1:4" x14ac:dyDescent="0.25">
      <c r="A307" s="344">
        <v>605726</v>
      </c>
      <c r="B307" s="345" t="s">
        <v>13386</v>
      </c>
      <c r="C307" s="344" t="s">
        <v>6594</v>
      </c>
      <c r="D307" s="346">
        <v>15820.92</v>
      </c>
    </row>
    <row r="308" spans="1:4" x14ac:dyDescent="0.25">
      <c r="A308" s="344">
        <v>605638</v>
      </c>
      <c r="B308" s="345" t="s">
        <v>13387</v>
      </c>
      <c r="C308" s="344" t="s">
        <v>6594</v>
      </c>
      <c r="D308" s="346">
        <v>15632.06</v>
      </c>
    </row>
    <row r="309" spans="1:4" x14ac:dyDescent="0.25">
      <c r="A309" s="344">
        <v>605727</v>
      </c>
      <c r="B309" s="345" t="s">
        <v>13388</v>
      </c>
      <c r="C309" s="344" t="s">
        <v>6594</v>
      </c>
      <c r="D309" s="346">
        <v>16953.12</v>
      </c>
    </row>
    <row r="310" spans="1:4" x14ac:dyDescent="0.25">
      <c r="A310" s="344">
        <v>605639</v>
      </c>
      <c r="B310" s="345" t="s">
        <v>13389</v>
      </c>
      <c r="C310" s="344" t="s">
        <v>6594</v>
      </c>
      <c r="D310" s="346">
        <v>16755.52</v>
      </c>
    </row>
    <row r="311" spans="1:4" x14ac:dyDescent="0.25">
      <c r="A311" s="344">
        <v>605728</v>
      </c>
      <c r="B311" s="345" t="s">
        <v>13390</v>
      </c>
      <c r="C311" s="344" t="s">
        <v>6594</v>
      </c>
      <c r="D311" s="346">
        <v>17592.7</v>
      </c>
    </row>
    <row r="312" spans="1:4" x14ac:dyDescent="0.25">
      <c r="A312" s="344">
        <v>605640</v>
      </c>
      <c r="B312" s="345" t="s">
        <v>13391</v>
      </c>
      <c r="C312" s="344" t="s">
        <v>6594</v>
      </c>
      <c r="D312" s="346">
        <v>17389.849999999999</v>
      </c>
    </row>
    <row r="313" spans="1:4" x14ac:dyDescent="0.25">
      <c r="A313" s="344">
        <v>605729</v>
      </c>
      <c r="B313" s="345" t="s">
        <v>13392</v>
      </c>
      <c r="C313" s="344" t="s">
        <v>6594</v>
      </c>
      <c r="D313" s="346">
        <v>19310.54</v>
      </c>
    </row>
    <row r="314" spans="1:4" x14ac:dyDescent="0.25">
      <c r="A314" s="344">
        <v>605641</v>
      </c>
      <c r="B314" s="345" t="s">
        <v>13393</v>
      </c>
      <c r="C314" s="344" t="s">
        <v>6594</v>
      </c>
      <c r="D314" s="346">
        <v>19093.7</v>
      </c>
    </row>
    <row r="315" spans="1:4" x14ac:dyDescent="0.25">
      <c r="A315" s="344">
        <v>605730</v>
      </c>
      <c r="B315" s="345" t="s">
        <v>13394</v>
      </c>
      <c r="C315" s="344" t="s">
        <v>6594</v>
      </c>
      <c r="D315" s="346">
        <v>21099.18</v>
      </c>
    </row>
    <row r="316" spans="1:4" x14ac:dyDescent="0.25">
      <c r="A316" s="344">
        <v>605642</v>
      </c>
      <c r="B316" s="345" t="s">
        <v>13395</v>
      </c>
      <c r="C316" s="344" t="s">
        <v>6594</v>
      </c>
      <c r="D316" s="346">
        <v>20868.349999999999</v>
      </c>
    </row>
    <row r="317" spans="1:4" x14ac:dyDescent="0.25">
      <c r="A317" s="344">
        <v>605731</v>
      </c>
      <c r="B317" s="345" t="s">
        <v>13396</v>
      </c>
      <c r="C317" s="344" t="s">
        <v>6594</v>
      </c>
      <c r="D317" s="346">
        <v>26881.75</v>
      </c>
    </row>
    <row r="318" spans="1:4" x14ac:dyDescent="0.25">
      <c r="A318" s="344">
        <v>605643</v>
      </c>
      <c r="B318" s="345" t="s">
        <v>13397</v>
      </c>
      <c r="C318" s="344" t="s">
        <v>6594</v>
      </c>
      <c r="D318" s="346">
        <v>26643.919999999998</v>
      </c>
    </row>
    <row r="319" spans="1:4" x14ac:dyDescent="0.25">
      <c r="A319" s="344">
        <v>605732</v>
      </c>
      <c r="B319" s="345" t="s">
        <v>13398</v>
      </c>
      <c r="C319" s="344" t="s">
        <v>6594</v>
      </c>
      <c r="D319" s="346">
        <v>27834.55</v>
      </c>
    </row>
    <row r="320" spans="1:4" x14ac:dyDescent="0.25">
      <c r="A320" s="344">
        <v>605644</v>
      </c>
      <c r="B320" s="345" t="s">
        <v>13399</v>
      </c>
      <c r="C320" s="344" t="s">
        <v>6594</v>
      </c>
      <c r="D320" s="346">
        <v>27548.93</v>
      </c>
    </row>
    <row r="321" spans="1:4" x14ac:dyDescent="0.25">
      <c r="A321" s="344">
        <v>605733</v>
      </c>
      <c r="B321" s="345" t="s">
        <v>13400</v>
      </c>
      <c r="C321" s="344" t="s">
        <v>6594</v>
      </c>
      <c r="D321" s="346">
        <v>33510.660000000003</v>
      </c>
    </row>
    <row r="322" spans="1:4" x14ac:dyDescent="0.25">
      <c r="A322" s="344">
        <v>605645</v>
      </c>
      <c r="B322" s="345" t="s">
        <v>13401</v>
      </c>
      <c r="C322" s="344" t="s">
        <v>6594</v>
      </c>
      <c r="D322" s="346">
        <v>33210.76</v>
      </c>
    </row>
    <row r="323" spans="1:4" x14ac:dyDescent="0.25">
      <c r="A323" s="344">
        <v>605734</v>
      </c>
      <c r="B323" s="345" t="s">
        <v>13402</v>
      </c>
      <c r="C323" s="344" t="s">
        <v>6594</v>
      </c>
      <c r="D323" s="346">
        <v>36016.980000000003</v>
      </c>
    </row>
    <row r="324" spans="1:4" x14ac:dyDescent="0.25">
      <c r="A324" s="344">
        <v>605646</v>
      </c>
      <c r="B324" s="345" t="s">
        <v>13403</v>
      </c>
      <c r="C324" s="344" t="s">
        <v>6594</v>
      </c>
      <c r="D324" s="346">
        <v>35702.800000000003</v>
      </c>
    </row>
    <row r="325" spans="1:4" x14ac:dyDescent="0.25">
      <c r="A325" s="344">
        <v>605735</v>
      </c>
      <c r="B325" s="345" t="s">
        <v>13404</v>
      </c>
      <c r="C325" s="344" t="s">
        <v>6594</v>
      </c>
      <c r="D325" s="346">
        <v>43910.11</v>
      </c>
    </row>
    <row r="326" spans="1:4" x14ac:dyDescent="0.25">
      <c r="A326" s="344">
        <v>605647</v>
      </c>
      <c r="B326" s="345" t="s">
        <v>13405</v>
      </c>
      <c r="C326" s="344" t="s">
        <v>6594</v>
      </c>
      <c r="D326" s="346">
        <v>43579.61</v>
      </c>
    </row>
    <row r="327" spans="1:4" x14ac:dyDescent="0.25">
      <c r="A327" s="344">
        <v>605736</v>
      </c>
      <c r="B327" s="345" t="s">
        <v>13406</v>
      </c>
      <c r="C327" s="344" t="s">
        <v>6594</v>
      </c>
      <c r="D327" s="346">
        <v>56044.98</v>
      </c>
    </row>
    <row r="328" spans="1:4" x14ac:dyDescent="0.25">
      <c r="A328" s="344">
        <v>605648</v>
      </c>
      <c r="B328" s="345" t="s">
        <v>13407</v>
      </c>
      <c r="C328" s="344" t="s">
        <v>6594</v>
      </c>
      <c r="D328" s="346">
        <v>55698.16</v>
      </c>
    </row>
    <row r="329" spans="1:4" x14ac:dyDescent="0.25">
      <c r="A329" s="344">
        <v>605737</v>
      </c>
      <c r="B329" s="345" t="s">
        <v>13408</v>
      </c>
      <c r="C329" s="344" t="s">
        <v>6594</v>
      </c>
      <c r="D329" s="346">
        <v>57126.65</v>
      </c>
    </row>
    <row r="330" spans="1:4" x14ac:dyDescent="0.25">
      <c r="A330" s="344">
        <v>605649</v>
      </c>
      <c r="B330" s="345" t="s">
        <v>13409</v>
      </c>
      <c r="C330" s="344" t="s">
        <v>6594</v>
      </c>
      <c r="D330" s="346">
        <v>56765.54</v>
      </c>
    </row>
    <row r="331" spans="1:4" x14ac:dyDescent="0.25">
      <c r="A331" s="344">
        <v>605738</v>
      </c>
      <c r="B331" s="345" t="s">
        <v>13410</v>
      </c>
      <c r="C331" s="344" t="s">
        <v>6594</v>
      </c>
      <c r="D331" s="346">
        <v>63300.53</v>
      </c>
    </row>
    <row r="332" spans="1:4" x14ac:dyDescent="0.25">
      <c r="A332" s="344">
        <v>605650</v>
      </c>
      <c r="B332" s="345" t="s">
        <v>13411</v>
      </c>
      <c r="C332" s="344" t="s">
        <v>6594</v>
      </c>
      <c r="D332" s="346">
        <v>62923.1</v>
      </c>
    </row>
    <row r="333" spans="1:4" x14ac:dyDescent="0.25">
      <c r="A333" s="344">
        <v>605674</v>
      </c>
      <c r="B333" s="345" t="s">
        <v>13412</v>
      </c>
      <c r="C333" s="344" t="s">
        <v>6594</v>
      </c>
      <c r="D333" s="346">
        <v>6631.75</v>
      </c>
    </row>
    <row r="334" spans="1:4" x14ac:dyDescent="0.25">
      <c r="A334" s="344">
        <v>605483</v>
      </c>
      <c r="B334" s="345" t="s">
        <v>13413</v>
      </c>
      <c r="C334" s="344" t="s">
        <v>6594</v>
      </c>
      <c r="D334" s="346">
        <v>6544.31</v>
      </c>
    </row>
    <row r="335" spans="1:4" x14ac:dyDescent="0.25">
      <c r="A335" s="344">
        <v>605675</v>
      </c>
      <c r="B335" s="345" t="s">
        <v>13414</v>
      </c>
      <c r="C335" s="344" t="s">
        <v>6594</v>
      </c>
      <c r="D335" s="346">
        <v>8247.2900000000009</v>
      </c>
    </row>
    <row r="336" spans="1:4" x14ac:dyDescent="0.25">
      <c r="A336" s="344">
        <v>605484</v>
      </c>
      <c r="B336" s="345" t="s">
        <v>13415</v>
      </c>
      <c r="C336" s="344" t="s">
        <v>6594</v>
      </c>
      <c r="D336" s="346">
        <v>8149.36</v>
      </c>
    </row>
    <row r="337" spans="1:4" x14ac:dyDescent="0.25">
      <c r="A337" s="344">
        <v>605676</v>
      </c>
      <c r="B337" s="345" t="s">
        <v>13416</v>
      </c>
      <c r="C337" s="344" t="s">
        <v>6594</v>
      </c>
      <c r="D337" s="346">
        <v>8509.77</v>
      </c>
    </row>
    <row r="338" spans="1:4" x14ac:dyDescent="0.25">
      <c r="A338" s="344">
        <v>605485</v>
      </c>
      <c r="B338" s="345" t="s">
        <v>13417</v>
      </c>
      <c r="C338" s="344" t="s">
        <v>6594</v>
      </c>
      <c r="D338" s="346">
        <v>8408.35</v>
      </c>
    </row>
    <row r="339" spans="1:4" x14ac:dyDescent="0.25">
      <c r="A339" s="344">
        <v>605677</v>
      </c>
      <c r="B339" s="345" t="s">
        <v>13418</v>
      </c>
      <c r="C339" s="344" t="s">
        <v>6594</v>
      </c>
      <c r="D339" s="346">
        <v>9635.43</v>
      </c>
    </row>
    <row r="340" spans="1:4" x14ac:dyDescent="0.25">
      <c r="A340" s="344">
        <v>605486</v>
      </c>
      <c r="B340" s="345" t="s">
        <v>13419</v>
      </c>
      <c r="C340" s="344" t="s">
        <v>6594</v>
      </c>
      <c r="D340" s="346">
        <v>9525.26</v>
      </c>
    </row>
    <row r="341" spans="1:4" x14ac:dyDescent="0.25">
      <c r="A341" s="344">
        <v>605678</v>
      </c>
      <c r="B341" s="345" t="s">
        <v>13420</v>
      </c>
      <c r="C341" s="344" t="s">
        <v>6594</v>
      </c>
      <c r="D341" s="346">
        <v>10216.540000000001</v>
      </c>
    </row>
    <row r="342" spans="1:4" x14ac:dyDescent="0.25">
      <c r="A342" s="344">
        <v>605487</v>
      </c>
      <c r="B342" s="345" t="s">
        <v>13421</v>
      </c>
      <c r="C342" s="344" t="s">
        <v>6594</v>
      </c>
      <c r="D342" s="346">
        <v>10101.120000000001</v>
      </c>
    </row>
    <row r="343" spans="1:4" x14ac:dyDescent="0.25">
      <c r="A343" s="344">
        <v>605679</v>
      </c>
      <c r="B343" s="345" t="s">
        <v>13422</v>
      </c>
      <c r="C343" s="344" t="s">
        <v>6594</v>
      </c>
      <c r="D343" s="346">
        <v>11953.74</v>
      </c>
    </row>
    <row r="344" spans="1:4" x14ac:dyDescent="0.25">
      <c r="A344" s="344">
        <v>605488</v>
      </c>
      <c r="B344" s="345" t="s">
        <v>13423</v>
      </c>
      <c r="C344" s="344" t="s">
        <v>6594</v>
      </c>
      <c r="D344" s="346">
        <v>11826.09</v>
      </c>
    </row>
    <row r="345" spans="1:4" x14ac:dyDescent="0.25">
      <c r="A345" s="344">
        <v>605680</v>
      </c>
      <c r="B345" s="345" t="s">
        <v>13424</v>
      </c>
      <c r="C345" s="344" t="s">
        <v>6594</v>
      </c>
      <c r="D345" s="346">
        <v>13656.5</v>
      </c>
    </row>
    <row r="346" spans="1:4" x14ac:dyDescent="0.25">
      <c r="A346" s="344">
        <v>605489</v>
      </c>
      <c r="B346" s="345" t="s">
        <v>13425</v>
      </c>
      <c r="C346" s="344" t="s">
        <v>6594</v>
      </c>
      <c r="D346" s="346">
        <v>13479.88</v>
      </c>
    </row>
    <row r="347" spans="1:4" x14ac:dyDescent="0.25">
      <c r="A347" s="344">
        <v>605681</v>
      </c>
      <c r="B347" s="345" t="s">
        <v>13426</v>
      </c>
      <c r="C347" s="344" t="s">
        <v>6594</v>
      </c>
      <c r="D347" s="346">
        <v>14494.52</v>
      </c>
    </row>
    <row r="348" spans="1:4" x14ac:dyDescent="0.25">
      <c r="A348" s="344">
        <v>605490</v>
      </c>
      <c r="B348" s="345" t="s">
        <v>13427</v>
      </c>
      <c r="C348" s="344" t="s">
        <v>6594</v>
      </c>
      <c r="D348" s="346">
        <v>14312.66</v>
      </c>
    </row>
    <row r="349" spans="1:4" x14ac:dyDescent="0.25">
      <c r="A349" s="344">
        <v>605682</v>
      </c>
      <c r="B349" s="345" t="s">
        <v>13428</v>
      </c>
      <c r="C349" s="344" t="s">
        <v>6594</v>
      </c>
      <c r="D349" s="346">
        <v>15339.96</v>
      </c>
    </row>
    <row r="350" spans="1:4" x14ac:dyDescent="0.25">
      <c r="A350" s="344">
        <v>605491</v>
      </c>
      <c r="B350" s="345" t="s">
        <v>13429</v>
      </c>
      <c r="C350" s="344" t="s">
        <v>6594</v>
      </c>
      <c r="D350" s="346">
        <v>15151.1</v>
      </c>
    </row>
    <row r="351" spans="1:4" x14ac:dyDescent="0.25">
      <c r="A351" s="344">
        <v>605683</v>
      </c>
      <c r="B351" s="345" t="s">
        <v>13430</v>
      </c>
      <c r="C351" s="344" t="s">
        <v>6594</v>
      </c>
      <c r="D351" s="346">
        <v>16437.2</v>
      </c>
    </row>
    <row r="352" spans="1:4" x14ac:dyDescent="0.25">
      <c r="A352" s="344">
        <v>605492</v>
      </c>
      <c r="B352" s="345" t="s">
        <v>13431</v>
      </c>
      <c r="C352" s="344" t="s">
        <v>6594</v>
      </c>
      <c r="D352" s="346">
        <v>16239.6</v>
      </c>
    </row>
    <row r="353" spans="1:4" x14ac:dyDescent="0.25">
      <c r="A353" s="344">
        <v>605684</v>
      </c>
      <c r="B353" s="345" t="s">
        <v>13432</v>
      </c>
      <c r="C353" s="344" t="s">
        <v>6594</v>
      </c>
      <c r="D353" s="346">
        <v>17058.59</v>
      </c>
    </row>
    <row r="354" spans="1:4" x14ac:dyDescent="0.25">
      <c r="A354" s="344">
        <v>605493</v>
      </c>
      <c r="B354" s="345" t="s">
        <v>13433</v>
      </c>
      <c r="C354" s="344" t="s">
        <v>6594</v>
      </c>
      <c r="D354" s="346">
        <v>16855.740000000002</v>
      </c>
    </row>
    <row r="355" spans="1:4" x14ac:dyDescent="0.25">
      <c r="A355" s="344">
        <v>605685</v>
      </c>
      <c r="B355" s="345" t="s">
        <v>13434</v>
      </c>
      <c r="C355" s="344" t="s">
        <v>6594</v>
      </c>
      <c r="D355" s="346">
        <v>18721.900000000001</v>
      </c>
    </row>
    <row r="356" spans="1:4" x14ac:dyDescent="0.25">
      <c r="A356" s="344">
        <v>605494</v>
      </c>
      <c r="B356" s="345" t="s">
        <v>13435</v>
      </c>
      <c r="C356" s="344" t="s">
        <v>6594</v>
      </c>
      <c r="D356" s="346">
        <v>18505.07</v>
      </c>
    </row>
    <row r="357" spans="1:4" x14ac:dyDescent="0.25">
      <c r="A357" s="344">
        <v>605686</v>
      </c>
      <c r="B357" s="345" t="s">
        <v>13436</v>
      </c>
      <c r="C357" s="344" t="s">
        <v>6594</v>
      </c>
      <c r="D357" s="346">
        <v>20457.41</v>
      </c>
    </row>
    <row r="358" spans="1:4" x14ac:dyDescent="0.25">
      <c r="A358" s="344">
        <v>605495</v>
      </c>
      <c r="B358" s="345" t="s">
        <v>13437</v>
      </c>
      <c r="C358" s="344" t="s">
        <v>6594</v>
      </c>
      <c r="D358" s="346">
        <v>20226.580000000002</v>
      </c>
    </row>
    <row r="359" spans="1:4" x14ac:dyDescent="0.25">
      <c r="A359" s="344">
        <v>605687</v>
      </c>
      <c r="B359" s="345" t="s">
        <v>13438</v>
      </c>
      <c r="C359" s="344" t="s">
        <v>6594</v>
      </c>
      <c r="D359" s="346">
        <v>23180.720000000001</v>
      </c>
    </row>
    <row r="360" spans="1:4" x14ac:dyDescent="0.25">
      <c r="A360" s="344">
        <v>605496</v>
      </c>
      <c r="B360" s="345" t="s">
        <v>13439</v>
      </c>
      <c r="C360" s="344" t="s">
        <v>6594</v>
      </c>
      <c r="D360" s="346">
        <v>22942.89</v>
      </c>
    </row>
    <row r="361" spans="1:4" x14ac:dyDescent="0.25">
      <c r="A361" s="344">
        <v>605688</v>
      </c>
      <c r="B361" s="345" t="s">
        <v>13440</v>
      </c>
      <c r="C361" s="344" t="s">
        <v>6594</v>
      </c>
      <c r="D361" s="346">
        <v>24029</v>
      </c>
    </row>
    <row r="362" spans="1:4" x14ac:dyDescent="0.25">
      <c r="A362" s="344">
        <v>605497</v>
      </c>
      <c r="B362" s="345" t="s">
        <v>13441</v>
      </c>
      <c r="C362" s="344" t="s">
        <v>6594</v>
      </c>
      <c r="D362" s="346">
        <v>23743.38</v>
      </c>
    </row>
    <row r="363" spans="1:4" x14ac:dyDescent="0.25">
      <c r="A363" s="344">
        <v>605689</v>
      </c>
      <c r="B363" s="345" t="s">
        <v>13442</v>
      </c>
      <c r="C363" s="344" t="s">
        <v>6594</v>
      </c>
      <c r="D363" s="346">
        <v>29901.89</v>
      </c>
    </row>
    <row r="364" spans="1:4" x14ac:dyDescent="0.25">
      <c r="A364" s="344">
        <v>605498</v>
      </c>
      <c r="B364" s="345" t="s">
        <v>13443</v>
      </c>
      <c r="C364" s="344" t="s">
        <v>6594</v>
      </c>
      <c r="D364" s="346">
        <v>29601.98</v>
      </c>
    </row>
    <row r="365" spans="1:4" x14ac:dyDescent="0.25">
      <c r="A365" s="344">
        <v>605690</v>
      </c>
      <c r="B365" s="345" t="s">
        <v>13444</v>
      </c>
      <c r="C365" s="344" t="s">
        <v>6594</v>
      </c>
      <c r="D365" s="346">
        <v>32150.1</v>
      </c>
    </row>
    <row r="366" spans="1:4" x14ac:dyDescent="0.25">
      <c r="A366" s="344">
        <v>605499</v>
      </c>
      <c r="B366" s="345" t="s">
        <v>13445</v>
      </c>
      <c r="C366" s="344" t="s">
        <v>6594</v>
      </c>
      <c r="D366" s="346">
        <v>31835.919999999998</v>
      </c>
    </row>
    <row r="367" spans="1:4" x14ac:dyDescent="0.25">
      <c r="A367" s="344">
        <v>605691</v>
      </c>
      <c r="B367" s="345" t="s">
        <v>13446</v>
      </c>
      <c r="C367" s="344" t="s">
        <v>6594</v>
      </c>
      <c r="D367" s="346">
        <v>39557.050000000003</v>
      </c>
    </row>
    <row r="368" spans="1:4" x14ac:dyDescent="0.25">
      <c r="A368" s="344">
        <v>605500</v>
      </c>
      <c r="B368" s="345" t="s">
        <v>13447</v>
      </c>
      <c r="C368" s="344" t="s">
        <v>6594</v>
      </c>
      <c r="D368" s="346">
        <v>39226.550000000003</v>
      </c>
    </row>
    <row r="369" spans="1:4" x14ac:dyDescent="0.25">
      <c r="A369" s="344">
        <v>605692</v>
      </c>
      <c r="B369" s="345" t="s">
        <v>13448</v>
      </c>
      <c r="C369" s="344" t="s">
        <v>6594</v>
      </c>
      <c r="D369" s="346">
        <v>46885.41</v>
      </c>
    </row>
    <row r="370" spans="1:4" x14ac:dyDescent="0.25">
      <c r="A370" s="344">
        <v>605501</v>
      </c>
      <c r="B370" s="345" t="s">
        <v>13449</v>
      </c>
      <c r="C370" s="344" t="s">
        <v>6594</v>
      </c>
      <c r="D370" s="346">
        <v>46538.58</v>
      </c>
    </row>
    <row r="371" spans="1:4" x14ac:dyDescent="0.25">
      <c r="A371" s="344">
        <v>605693</v>
      </c>
      <c r="B371" s="345" t="s">
        <v>13450</v>
      </c>
      <c r="C371" s="344" t="s">
        <v>6594</v>
      </c>
      <c r="D371" s="346">
        <v>49769.1</v>
      </c>
    </row>
    <row r="372" spans="1:4" x14ac:dyDescent="0.25">
      <c r="A372" s="344">
        <v>605502</v>
      </c>
      <c r="B372" s="345" t="s">
        <v>13451</v>
      </c>
      <c r="C372" s="344" t="s">
        <v>6594</v>
      </c>
      <c r="D372" s="346">
        <v>49407.99</v>
      </c>
    </row>
    <row r="373" spans="1:4" x14ac:dyDescent="0.25">
      <c r="A373" s="344">
        <v>605694</v>
      </c>
      <c r="B373" s="345" t="s">
        <v>13452</v>
      </c>
      <c r="C373" s="344" t="s">
        <v>6594</v>
      </c>
      <c r="D373" s="346">
        <v>53067.61</v>
      </c>
    </row>
    <row r="374" spans="1:4" x14ac:dyDescent="0.25">
      <c r="A374" s="344">
        <v>605503</v>
      </c>
      <c r="B374" s="345" t="s">
        <v>13453</v>
      </c>
      <c r="C374" s="344" t="s">
        <v>6594</v>
      </c>
      <c r="D374" s="346">
        <v>52690.18</v>
      </c>
    </row>
    <row r="375" spans="1:4" x14ac:dyDescent="0.25">
      <c r="A375" s="344">
        <v>606433</v>
      </c>
      <c r="B375" s="345" t="s">
        <v>13454</v>
      </c>
      <c r="C375" s="344" t="s">
        <v>6594</v>
      </c>
      <c r="D375" s="346">
        <v>7999.55</v>
      </c>
    </row>
    <row r="376" spans="1:4" x14ac:dyDescent="0.25">
      <c r="A376" s="344">
        <v>606343</v>
      </c>
      <c r="B376" s="345" t="s">
        <v>13455</v>
      </c>
      <c r="C376" s="344" t="s">
        <v>6594</v>
      </c>
      <c r="D376" s="346">
        <v>7896.38</v>
      </c>
    </row>
    <row r="377" spans="1:4" x14ac:dyDescent="0.25">
      <c r="A377" s="344">
        <v>606434</v>
      </c>
      <c r="B377" s="345" t="s">
        <v>13456</v>
      </c>
      <c r="C377" s="344" t="s">
        <v>6594</v>
      </c>
      <c r="D377" s="346">
        <v>8845.82</v>
      </c>
    </row>
    <row r="378" spans="1:4" x14ac:dyDescent="0.25">
      <c r="A378" s="344">
        <v>606344</v>
      </c>
      <c r="B378" s="345" t="s">
        <v>13457</v>
      </c>
      <c r="C378" s="344" t="s">
        <v>6594</v>
      </c>
      <c r="D378" s="346">
        <v>8735.66</v>
      </c>
    </row>
    <row r="379" spans="1:4" x14ac:dyDescent="0.25">
      <c r="A379" s="344">
        <v>606435</v>
      </c>
      <c r="B379" s="345" t="s">
        <v>13458</v>
      </c>
      <c r="C379" s="344" t="s">
        <v>6594</v>
      </c>
      <c r="D379" s="346">
        <v>9700.24</v>
      </c>
    </row>
    <row r="380" spans="1:4" x14ac:dyDescent="0.25">
      <c r="A380" s="344">
        <v>606345</v>
      </c>
      <c r="B380" s="345" t="s">
        <v>13459</v>
      </c>
      <c r="C380" s="344" t="s">
        <v>6594</v>
      </c>
      <c r="D380" s="346">
        <v>9584.83</v>
      </c>
    </row>
    <row r="381" spans="1:4" x14ac:dyDescent="0.25">
      <c r="A381" s="344">
        <v>606436</v>
      </c>
      <c r="B381" s="345" t="s">
        <v>13460</v>
      </c>
      <c r="C381" s="344" t="s">
        <v>6594</v>
      </c>
      <c r="D381" s="346">
        <v>10317.32</v>
      </c>
    </row>
    <row r="382" spans="1:4" x14ac:dyDescent="0.25">
      <c r="A382" s="344">
        <v>606346</v>
      </c>
      <c r="B382" s="345" t="s">
        <v>13461</v>
      </c>
      <c r="C382" s="344" t="s">
        <v>6594</v>
      </c>
      <c r="D382" s="346">
        <v>10193.16</v>
      </c>
    </row>
    <row r="383" spans="1:4" x14ac:dyDescent="0.25">
      <c r="A383" s="344">
        <v>606437</v>
      </c>
      <c r="B383" s="345" t="s">
        <v>13462</v>
      </c>
      <c r="C383" s="344" t="s">
        <v>6594</v>
      </c>
      <c r="D383" s="346">
        <v>11162.5</v>
      </c>
    </row>
    <row r="384" spans="1:4" x14ac:dyDescent="0.25">
      <c r="A384" s="344">
        <v>606347</v>
      </c>
      <c r="B384" s="345" t="s">
        <v>13463</v>
      </c>
      <c r="C384" s="344" t="s">
        <v>6594</v>
      </c>
      <c r="D384" s="346">
        <v>11033.09</v>
      </c>
    </row>
    <row r="385" spans="1:4" x14ac:dyDescent="0.25">
      <c r="A385" s="344">
        <v>606438</v>
      </c>
      <c r="B385" s="345" t="s">
        <v>13464</v>
      </c>
      <c r="C385" s="344" t="s">
        <v>6594</v>
      </c>
      <c r="D385" s="346">
        <v>11459.03</v>
      </c>
    </row>
    <row r="386" spans="1:4" x14ac:dyDescent="0.25">
      <c r="A386" s="344">
        <v>606348</v>
      </c>
      <c r="B386" s="345" t="s">
        <v>13465</v>
      </c>
      <c r="C386" s="344" t="s">
        <v>6594</v>
      </c>
      <c r="D386" s="346">
        <v>11327.88</v>
      </c>
    </row>
    <row r="387" spans="1:4" x14ac:dyDescent="0.25">
      <c r="A387" s="344">
        <v>606439</v>
      </c>
      <c r="B387" s="345" t="s">
        <v>13466</v>
      </c>
      <c r="C387" s="344" t="s">
        <v>6594</v>
      </c>
      <c r="D387" s="346">
        <v>12094.09</v>
      </c>
    </row>
    <row r="388" spans="1:4" x14ac:dyDescent="0.25">
      <c r="A388" s="344">
        <v>606349</v>
      </c>
      <c r="B388" s="345" t="s">
        <v>13467</v>
      </c>
      <c r="C388" s="344" t="s">
        <v>6594</v>
      </c>
      <c r="D388" s="346">
        <v>11919.22</v>
      </c>
    </row>
    <row r="389" spans="1:4" x14ac:dyDescent="0.25">
      <c r="A389" s="344">
        <v>606440</v>
      </c>
      <c r="B389" s="345" t="s">
        <v>13468</v>
      </c>
      <c r="C389" s="344" t="s">
        <v>6594</v>
      </c>
      <c r="D389" s="346">
        <v>12640.86</v>
      </c>
    </row>
    <row r="390" spans="1:4" x14ac:dyDescent="0.25">
      <c r="A390" s="344">
        <v>606350</v>
      </c>
      <c r="B390" s="345" t="s">
        <v>13469</v>
      </c>
      <c r="C390" s="344" t="s">
        <v>6594</v>
      </c>
      <c r="D390" s="346">
        <v>12459</v>
      </c>
    </row>
    <row r="391" spans="1:4" x14ac:dyDescent="0.25">
      <c r="A391" s="344">
        <v>606441</v>
      </c>
      <c r="B391" s="345" t="s">
        <v>13470</v>
      </c>
      <c r="C391" s="344" t="s">
        <v>6594</v>
      </c>
      <c r="D391" s="346">
        <v>13243.74</v>
      </c>
    </row>
    <row r="392" spans="1:4" x14ac:dyDescent="0.25">
      <c r="A392" s="344">
        <v>606351</v>
      </c>
      <c r="B392" s="345" t="s">
        <v>13471</v>
      </c>
      <c r="C392" s="344" t="s">
        <v>6594</v>
      </c>
      <c r="D392" s="346">
        <v>13056.63</v>
      </c>
    </row>
    <row r="393" spans="1:4" x14ac:dyDescent="0.25">
      <c r="A393" s="344">
        <v>606442</v>
      </c>
      <c r="B393" s="345" t="s">
        <v>13472</v>
      </c>
      <c r="C393" s="344" t="s">
        <v>6594</v>
      </c>
      <c r="D393" s="346">
        <v>13818.63</v>
      </c>
    </row>
    <row r="394" spans="1:4" x14ac:dyDescent="0.25">
      <c r="A394" s="344">
        <v>606352</v>
      </c>
      <c r="B394" s="345" t="s">
        <v>13473</v>
      </c>
      <c r="C394" s="344" t="s">
        <v>6594</v>
      </c>
      <c r="D394" s="346">
        <v>13624.52</v>
      </c>
    </row>
    <row r="395" spans="1:4" x14ac:dyDescent="0.25">
      <c r="A395" s="344">
        <v>606443</v>
      </c>
      <c r="B395" s="345" t="s">
        <v>13474</v>
      </c>
      <c r="C395" s="344" t="s">
        <v>6594</v>
      </c>
      <c r="D395" s="346">
        <v>14645.61</v>
      </c>
    </row>
    <row r="396" spans="1:4" x14ac:dyDescent="0.25">
      <c r="A396" s="344">
        <v>606353</v>
      </c>
      <c r="B396" s="345" t="s">
        <v>13475</v>
      </c>
      <c r="C396" s="344" t="s">
        <v>6594</v>
      </c>
      <c r="D396" s="346">
        <v>14446.26</v>
      </c>
    </row>
    <row r="397" spans="1:4" x14ac:dyDescent="0.25">
      <c r="A397" s="344">
        <v>606444</v>
      </c>
      <c r="B397" s="345" t="s">
        <v>13476</v>
      </c>
      <c r="C397" s="344" t="s">
        <v>6594</v>
      </c>
      <c r="D397" s="346">
        <v>15288.5</v>
      </c>
    </row>
    <row r="398" spans="1:4" x14ac:dyDescent="0.25">
      <c r="A398" s="344">
        <v>606354</v>
      </c>
      <c r="B398" s="345" t="s">
        <v>13477</v>
      </c>
      <c r="C398" s="344" t="s">
        <v>6594</v>
      </c>
      <c r="D398" s="346">
        <v>15082.16</v>
      </c>
    </row>
    <row r="399" spans="1:4" x14ac:dyDescent="0.25">
      <c r="A399" s="344">
        <v>606445</v>
      </c>
      <c r="B399" s="345" t="s">
        <v>13478</v>
      </c>
      <c r="C399" s="344" t="s">
        <v>6594</v>
      </c>
      <c r="D399" s="346">
        <v>15885.01</v>
      </c>
    </row>
    <row r="400" spans="1:4" x14ac:dyDescent="0.25">
      <c r="A400" s="344">
        <v>606355</v>
      </c>
      <c r="B400" s="345" t="s">
        <v>13479</v>
      </c>
      <c r="C400" s="344" t="s">
        <v>6594</v>
      </c>
      <c r="D400" s="346">
        <v>15675.17</v>
      </c>
    </row>
    <row r="401" spans="1:4" x14ac:dyDescent="0.25">
      <c r="A401" s="344">
        <v>606446</v>
      </c>
      <c r="B401" s="345" t="s">
        <v>13480</v>
      </c>
      <c r="C401" s="344" t="s">
        <v>6594</v>
      </c>
      <c r="D401" s="346">
        <v>16461.990000000002</v>
      </c>
    </row>
    <row r="402" spans="1:4" x14ac:dyDescent="0.25">
      <c r="A402" s="344">
        <v>606356</v>
      </c>
      <c r="B402" s="345" t="s">
        <v>13481</v>
      </c>
      <c r="C402" s="344" t="s">
        <v>6594</v>
      </c>
      <c r="D402" s="346">
        <v>16246.9</v>
      </c>
    </row>
    <row r="403" spans="1:4" x14ac:dyDescent="0.25">
      <c r="A403" s="344">
        <v>606447</v>
      </c>
      <c r="B403" s="345" t="s">
        <v>13482</v>
      </c>
      <c r="C403" s="344" t="s">
        <v>6594</v>
      </c>
      <c r="D403" s="346">
        <v>17116.96</v>
      </c>
    </row>
    <row r="404" spans="1:4" x14ac:dyDescent="0.25">
      <c r="A404" s="344">
        <v>606357</v>
      </c>
      <c r="B404" s="345" t="s">
        <v>13483</v>
      </c>
      <c r="C404" s="344" t="s">
        <v>6594</v>
      </c>
      <c r="D404" s="346">
        <v>16855.82</v>
      </c>
    </row>
    <row r="405" spans="1:4" x14ac:dyDescent="0.25">
      <c r="A405" s="344">
        <v>606448</v>
      </c>
      <c r="B405" s="345" t="s">
        <v>13484</v>
      </c>
      <c r="C405" s="344" t="s">
        <v>6594</v>
      </c>
      <c r="D405" s="346">
        <v>18011.810000000001</v>
      </c>
    </row>
    <row r="406" spans="1:4" x14ac:dyDescent="0.25">
      <c r="A406" s="344">
        <v>606358</v>
      </c>
      <c r="B406" s="345" t="s">
        <v>13485</v>
      </c>
      <c r="C406" s="344" t="s">
        <v>6594</v>
      </c>
      <c r="D406" s="346">
        <v>17742.509999999998</v>
      </c>
    </row>
    <row r="407" spans="1:4" x14ac:dyDescent="0.25">
      <c r="A407" s="344">
        <v>606449</v>
      </c>
      <c r="B407" s="345" t="s">
        <v>13486</v>
      </c>
      <c r="C407" s="344" t="s">
        <v>6594</v>
      </c>
      <c r="D407" s="346">
        <v>21995.89</v>
      </c>
    </row>
    <row r="408" spans="1:4" x14ac:dyDescent="0.25">
      <c r="A408" s="344">
        <v>606359</v>
      </c>
      <c r="B408" s="345" t="s">
        <v>13487</v>
      </c>
      <c r="C408" s="344" t="s">
        <v>6594</v>
      </c>
      <c r="D408" s="346">
        <v>21718.43</v>
      </c>
    </row>
    <row r="409" spans="1:4" x14ac:dyDescent="0.25">
      <c r="A409" s="344">
        <v>606450</v>
      </c>
      <c r="B409" s="345" t="s">
        <v>13488</v>
      </c>
      <c r="C409" s="344" t="s">
        <v>6594</v>
      </c>
      <c r="D409" s="346">
        <v>22838.880000000001</v>
      </c>
    </row>
    <row r="410" spans="1:4" x14ac:dyDescent="0.25">
      <c r="A410" s="344">
        <v>606360</v>
      </c>
      <c r="B410" s="345" t="s">
        <v>13489</v>
      </c>
      <c r="C410" s="344" t="s">
        <v>6594</v>
      </c>
      <c r="D410" s="346">
        <v>22551.22</v>
      </c>
    </row>
    <row r="411" spans="1:4" x14ac:dyDescent="0.25">
      <c r="A411" s="344">
        <v>606451</v>
      </c>
      <c r="B411" s="345" t="s">
        <v>13490</v>
      </c>
      <c r="C411" s="344" t="s">
        <v>6594</v>
      </c>
      <c r="D411" s="346">
        <v>23575.99</v>
      </c>
    </row>
    <row r="412" spans="1:4" x14ac:dyDescent="0.25">
      <c r="A412" s="344">
        <v>606361</v>
      </c>
      <c r="B412" s="345" t="s">
        <v>13491</v>
      </c>
      <c r="C412" s="344" t="s">
        <v>6594</v>
      </c>
      <c r="D412" s="346">
        <v>23280.17</v>
      </c>
    </row>
    <row r="413" spans="1:4" x14ac:dyDescent="0.25">
      <c r="A413" s="344">
        <v>606452</v>
      </c>
      <c r="B413" s="345" t="s">
        <v>13492</v>
      </c>
      <c r="C413" s="344" t="s">
        <v>6594</v>
      </c>
      <c r="D413" s="346">
        <v>26660.19</v>
      </c>
    </row>
    <row r="414" spans="1:4" x14ac:dyDescent="0.25">
      <c r="A414" s="344">
        <v>606362</v>
      </c>
      <c r="B414" s="345" t="s">
        <v>13493</v>
      </c>
      <c r="C414" s="344" t="s">
        <v>6594</v>
      </c>
      <c r="D414" s="346">
        <v>26356.21</v>
      </c>
    </row>
    <row r="415" spans="1:4" x14ac:dyDescent="0.25">
      <c r="A415" s="344">
        <v>606453</v>
      </c>
      <c r="B415" s="345" t="s">
        <v>13494</v>
      </c>
      <c r="C415" s="344" t="s">
        <v>6594</v>
      </c>
      <c r="D415" s="346">
        <v>27076.26</v>
      </c>
    </row>
    <row r="416" spans="1:4" x14ac:dyDescent="0.25">
      <c r="A416" s="344">
        <v>606363</v>
      </c>
      <c r="B416" s="345" t="s">
        <v>13495</v>
      </c>
      <c r="C416" s="344" t="s">
        <v>6594</v>
      </c>
      <c r="D416" s="346">
        <v>26766.16</v>
      </c>
    </row>
    <row r="417" spans="1:4" x14ac:dyDescent="0.25">
      <c r="A417" s="344">
        <v>606454</v>
      </c>
      <c r="B417" s="345" t="s">
        <v>13496</v>
      </c>
      <c r="C417" s="344" t="s">
        <v>6594</v>
      </c>
      <c r="D417" s="346">
        <v>32355.53</v>
      </c>
    </row>
    <row r="418" spans="1:4" x14ac:dyDescent="0.25">
      <c r="A418" s="344">
        <v>606364</v>
      </c>
      <c r="B418" s="345" t="s">
        <v>13497</v>
      </c>
      <c r="C418" s="344" t="s">
        <v>6594</v>
      </c>
      <c r="D418" s="346">
        <v>32037.27</v>
      </c>
    </row>
    <row r="419" spans="1:4" x14ac:dyDescent="0.25">
      <c r="A419" s="344">
        <v>606455</v>
      </c>
      <c r="B419" s="345" t="s">
        <v>13498</v>
      </c>
      <c r="C419" s="344" t="s">
        <v>6594</v>
      </c>
      <c r="D419" s="346">
        <v>32889.89</v>
      </c>
    </row>
    <row r="420" spans="1:4" x14ac:dyDescent="0.25">
      <c r="A420" s="344">
        <v>606365</v>
      </c>
      <c r="B420" s="345" t="s">
        <v>13499</v>
      </c>
      <c r="C420" s="344" t="s">
        <v>6594</v>
      </c>
      <c r="D420" s="346">
        <v>32567.55</v>
      </c>
    </row>
    <row r="421" spans="1:4" x14ac:dyDescent="0.25">
      <c r="A421" s="344">
        <v>606456</v>
      </c>
      <c r="B421" s="345" t="s">
        <v>13500</v>
      </c>
      <c r="C421" s="344" t="s">
        <v>6594</v>
      </c>
      <c r="D421" s="346">
        <v>34149.53</v>
      </c>
    </row>
    <row r="422" spans="1:4" x14ac:dyDescent="0.25">
      <c r="A422" s="344">
        <v>606366</v>
      </c>
      <c r="B422" s="345" t="s">
        <v>13501</v>
      </c>
      <c r="C422" s="344" t="s">
        <v>6594</v>
      </c>
      <c r="D422" s="346">
        <v>33819.03</v>
      </c>
    </row>
    <row r="423" spans="1:4" x14ac:dyDescent="0.25">
      <c r="A423" s="344">
        <v>606457</v>
      </c>
      <c r="B423" s="345" t="s">
        <v>13502</v>
      </c>
      <c r="C423" s="344" t="s">
        <v>6594</v>
      </c>
      <c r="D423" s="346">
        <v>34719.620000000003</v>
      </c>
    </row>
    <row r="424" spans="1:4" x14ac:dyDescent="0.25">
      <c r="A424" s="344">
        <v>606367</v>
      </c>
      <c r="B424" s="345" t="s">
        <v>13503</v>
      </c>
      <c r="C424" s="344" t="s">
        <v>6594</v>
      </c>
      <c r="D424" s="346">
        <v>34383</v>
      </c>
    </row>
    <row r="425" spans="1:4" x14ac:dyDescent="0.25">
      <c r="A425" s="344">
        <v>606458</v>
      </c>
      <c r="B425" s="345" t="s">
        <v>13504</v>
      </c>
      <c r="C425" s="344" t="s">
        <v>6594</v>
      </c>
      <c r="D425" s="346">
        <v>46686.51</v>
      </c>
    </row>
    <row r="426" spans="1:4" x14ac:dyDescent="0.25">
      <c r="A426" s="344">
        <v>606368</v>
      </c>
      <c r="B426" s="345" t="s">
        <v>13505</v>
      </c>
      <c r="C426" s="344" t="s">
        <v>6594</v>
      </c>
      <c r="D426" s="346">
        <v>46343.76</v>
      </c>
    </row>
    <row r="427" spans="1:4" x14ac:dyDescent="0.25">
      <c r="A427" s="344">
        <v>606459</v>
      </c>
      <c r="B427" s="345" t="s">
        <v>13506</v>
      </c>
      <c r="C427" s="344" t="s">
        <v>6594</v>
      </c>
      <c r="D427" s="346">
        <v>48643.64</v>
      </c>
    </row>
    <row r="428" spans="1:4" x14ac:dyDescent="0.25">
      <c r="A428" s="344">
        <v>606369</v>
      </c>
      <c r="B428" s="345" t="s">
        <v>13507</v>
      </c>
      <c r="C428" s="344" t="s">
        <v>6594</v>
      </c>
      <c r="D428" s="346">
        <v>48292.74</v>
      </c>
    </row>
    <row r="429" spans="1:4" x14ac:dyDescent="0.25">
      <c r="A429" s="344">
        <v>606479</v>
      </c>
      <c r="B429" s="345" t="s">
        <v>13508</v>
      </c>
      <c r="C429" s="344" t="s">
        <v>6594</v>
      </c>
      <c r="D429" s="346">
        <v>11284.18</v>
      </c>
    </row>
    <row r="430" spans="1:4" x14ac:dyDescent="0.25">
      <c r="A430" s="344">
        <v>606460</v>
      </c>
      <c r="B430" s="345" t="s">
        <v>13509</v>
      </c>
      <c r="C430" s="344" t="s">
        <v>6594</v>
      </c>
      <c r="D430" s="346">
        <v>11153.61</v>
      </c>
    </row>
    <row r="431" spans="1:4" x14ac:dyDescent="0.25">
      <c r="A431" s="344">
        <v>606480</v>
      </c>
      <c r="B431" s="345" t="s">
        <v>13510</v>
      </c>
      <c r="C431" s="344" t="s">
        <v>6594</v>
      </c>
      <c r="D431" s="346">
        <v>14684.3</v>
      </c>
    </row>
    <row r="432" spans="1:4" x14ac:dyDescent="0.25">
      <c r="A432" s="344">
        <v>606461</v>
      </c>
      <c r="B432" s="345" t="s">
        <v>13511</v>
      </c>
      <c r="C432" s="344" t="s">
        <v>6594</v>
      </c>
      <c r="D432" s="346">
        <v>14525.17</v>
      </c>
    </row>
    <row r="433" spans="1:4" x14ac:dyDescent="0.25">
      <c r="A433" s="344">
        <v>606481</v>
      </c>
      <c r="B433" s="345" t="s">
        <v>13512</v>
      </c>
      <c r="C433" s="344" t="s">
        <v>6594</v>
      </c>
      <c r="D433" s="346">
        <v>17106.02</v>
      </c>
    </row>
    <row r="434" spans="1:4" x14ac:dyDescent="0.25">
      <c r="A434" s="344">
        <v>606462</v>
      </c>
      <c r="B434" s="345" t="s">
        <v>13513</v>
      </c>
      <c r="C434" s="344" t="s">
        <v>6594</v>
      </c>
      <c r="D434" s="346">
        <v>16873.45</v>
      </c>
    </row>
    <row r="435" spans="1:4" x14ac:dyDescent="0.25">
      <c r="A435" s="344">
        <v>606482</v>
      </c>
      <c r="B435" s="345" t="s">
        <v>13514</v>
      </c>
      <c r="C435" s="344" t="s">
        <v>6594</v>
      </c>
      <c r="D435" s="346">
        <v>17996.88</v>
      </c>
    </row>
    <row r="436" spans="1:4" x14ac:dyDescent="0.25">
      <c r="A436" s="344">
        <v>606463</v>
      </c>
      <c r="B436" s="345" t="s">
        <v>13515</v>
      </c>
      <c r="C436" s="344" t="s">
        <v>6594</v>
      </c>
      <c r="D436" s="346">
        <v>17756.14</v>
      </c>
    </row>
    <row r="437" spans="1:4" x14ac:dyDescent="0.25">
      <c r="A437" s="344">
        <v>606483</v>
      </c>
      <c r="B437" s="345" t="s">
        <v>13516</v>
      </c>
      <c r="C437" s="344" t="s">
        <v>6594</v>
      </c>
      <c r="D437" s="346">
        <v>18421.650000000001</v>
      </c>
    </row>
    <row r="438" spans="1:4" x14ac:dyDescent="0.25">
      <c r="A438" s="344">
        <v>606464</v>
      </c>
      <c r="B438" s="345" t="s">
        <v>13517</v>
      </c>
      <c r="C438" s="344" t="s">
        <v>6594</v>
      </c>
      <c r="D438" s="346">
        <v>18176.830000000002</v>
      </c>
    </row>
    <row r="439" spans="1:4" x14ac:dyDescent="0.25">
      <c r="A439" s="344">
        <v>606484</v>
      </c>
      <c r="B439" s="345" t="s">
        <v>13518</v>
      </c>
      <c r="C439" s="344" t="s">
        <v>6594</v>
      </c>
      <c r="D439" s="346">
        <v>19063.990000000002</v>
      </c>
    </row>
    <row r="440" spans="1:4" x14ac:dyDescent="0.25">
      <c r="A440" s="344">
        <v>606465</v>
      </c>
      <c r="B440" s="345" t="s">
        <v>13519</v>
      </c>
      <c r="C440" s="344" t="s">
        <v>6594</v>
      </c>
      <c r="D440" s="346">
        <v>18811.009999999998</v>
      </c>
    </row>
    <row r="441" spans="1:4" x14ac:dyDescent="0.25">
      <c r="A441" s="344">
        <v>606485</v>
      </c>
      <c r="B441" s="345" t="s">
        <v>13520</v>
      </c>
      <c r="C441" s="344" t="s">
        <v>6594</v>
      </c>
      <c r="D441" s="346">
        <v>19675.93</v>
      </c>
    </row>
    <row r="442" spans="1:4" x14ac:dyDescent="0.25">
      <c r="A442" s="344">
        <v>606466</v>
      </c>
      <c r="B442" s="345" t="s">
        <v>13521</v>
      </c>
      <c r="C442" s="344" t="s">
        <v>6594</v>
      </c>
      <c r="D442" s="346">
        <v>19420.91</v>
      </c>
    </row>
    <row r="443" spans="1:4" x14ac:dyDescent="0.25">
      <c r="A443" s="344">
        <v>606486</v>
      </c>
      <c r="B443" s="345" t="s">
        <v>13522</v>
      </c>
      <c r="C443" s="344" t="s">
        <v>6594</v>
      </c>
      <c r="D443" s="346">
        <v>20531.66</v>
      </c>
    </row>
    <row r="444" spans="1:4" x14ac:dyDescent="0.25">
      <c r="A444" s="344">
        <v>606467</v>
      </c>
      <c r="B444" s="345" t="s">
        <v>13523</v>
      </c>
      <c r="C444" s="344" t="s">
        <v>6594</v>
      </c>
      <c r="D444" s="346">
        <v>20270.52</v>
      </c>
    </row>
    <row r="445" spans="1:4" x14ac:dyDescent="0.25">
      <c r="A445" s="344">
        <v>606487</v>
      </c>
      <c r="B445" s="345" t="s">
        <v>13524</v>
      </c>
      <c r="C445" s="344" t="s">
        <v>6594</v>
      </c>
      <c r="D445" s="346">
        <v>21130.25</v>
      </c>
    </row>
    <row r="446" spans="1:4" x14ac:dyDescent="0.25">
      <c r="A446" s="344">
        <v>606468</v>
      </c>
      <c r="B446" s="345" t="s">
        <v>13525</v>
      </c>
      <c r="C446" s="344" t="s">
        <v>6594</v>
      </c>
      <c r="D446" s="346">
        <v>20865.03</v>
      </c>
    </row>
    <row r="447" spans="1:4" x14ac:dyDescent="0.25">
      <c r="A447" s="344">
        <v>606488</v>
      </c>
      <c r="B447" s="345" t="s">
        <v>13526</v>
      </c>
      <c r="C447" s="344" t="s">
        <v>6594</v>
      </c>
      <c r="D447" s="346">
        <v>25904.880000000001</v>
      </c>
    </row>
    <row r="448" spans="1:4" x14ac:dyDescent="0.25">
      <c r="A448" s="344">
        <v>606469</v>
      </c>
      <c r="B448" s="345" t="s">
        <v>13527</v>
      </c>
      <c r="C448" s="344" t="s">
        <v>6594</v>
      </c>
      <c r="D448" s="346">
        <v>25631.5</v>
      </c>
    </row>
    <row r="449" spans="1:4" x14ac:dyDescent="0.25">
      <c r="A449" s="344">
        <v>606489</v>
      </c>
      <c r="B449" s="345" t="s">
        <v>13528</v>
      </c>
      <c r="C449" s="344" t="s">
        <v>6594</v>
      </c>
      <c r="D449" s="346">
        <v>27350.57</v>
      </c>
    </row>
    <row r="450" spans="1:4" x14ac:dyDescent="0.25">
      <c r="A450" s="344">
        <v>606470</v>
      </c>
      <c r="B450" s="345" t="s">
        <v>13529</v>
      </c>
      <c r="C450" s="344" t="s">
        <v>6594</v>
      </c>
      <c r="D450" s="346">
        <v>27073.1</v>
      </c>
    </row>
    <row r="451" spans="1:4" x14ac:dyDescent="0.25">
      <c r="A451" s="344">
        <v>606490</v>
      </c>
      <c r="B451" s="345" t="s">
        <v>13530</v>
      </c>
      <c r="C451" s="344" t="s">
        <v>6594</v>
      </c>
      <c r="D451" s="346">
        <v>28166.16</v>
      </c>
    </row>
    <row r="452" spans="1:4" x14ac:dyDescent="0.25">
      <c r="A452" s="344">
        <v>606471</v>
      </c>
      <c r="B452" s="345" t="s">
        <v>13531</v>
      </c>
      <c r="C452" s="344" t="s">
        <v>6594</v>
      </c>
      <c r="D452" s="346">
        <v>27880.54</v>
      </c>
    </row>
    <row r="453" spans="1:4" x14ac:dyDescent="0.25">
      <c r="A453" s="344">
        <v>606491</v>
      </c>
      <c r="B453" s="345" t="s">
        <v>13532</v>
      </c>
      <c r="C453" s="344" t="s">
        <v>6594</v>
      </c>
      <c r="D453" s="346">
        <v>28962.58</v>
      </c>
    </row>
    <row r="454" spans="1:4" x14ac:dyDescent="0.25">
      <c r="A454" s="344">
        <v>606472</v>
      </c>
      <c r="B454" s="345" t="s">
        <v>13533</v>
      </c>
      <c r="C454" s="344" t="s">
        <v>6594</v>
      </c>
      <c r="D454" s="346">
        <v>28670.84</v>
      </c>
    </row>
    <row r="455" spans="1:4" x14ac:dyDescent="0.25">
      <c r="A455" s="344">
        <v>606492</v>
      </c>
      <c r="B455" s="345" t="s">
        <v>13534</v>
      </c>
      <c r="C455" s="344" t="s">
        <v>6594</v>
      </c>
      <c r="D455" s="346">
        <v>29607.38</v>
      </c>
    </row>
    <row r="456" spans="1:4" x14ac:dyDescent="0.25">
      <c r="A456" s="344">
        <v>606473</v>
      </c>
      <c r="B456" s="345" t="s">
        <v>13535</v>
      </c>
      <c r="C456" s="344" t="s">
        <v>6594</v>
      </c>
      <c r="D456" s="346">
        <v>29311.56</v>
      </c>
    </row>
    <row r="457" spans="1:4" x14ac:dyDescent="0.25">
      <c r="A457" s="344">
        <v>606493</v>
      </c>
      <c r="B457" s="345" t="s">
        <v>13536</v>
      </c>
      <c r="C457" s="344" t="s">
        <v>6594</v>
      </c>
      <c r="D457" s="346">
        <v>31245.37</v>
      </c>
    </row>
    <row r="458" spans="1:4" x14ac:dyDescent="0.25">
      <c r="A458" s="344">
        <v>606474</v>
      </c>
      <c r="B458" s="345" t="s">
        <v>13537</v>
      </c>
      <c r="C458" s="344" t="s">
        <v>6594</v>
      </c>
      <c r="D458" s="346">
        <v>30947.51</v>
      </c>
    </row>
    <row r="459" spans="1:4" x14ac:dyDescent="0.25">
      <c r="A459" s="344">
        <v>606494</v>
      </c>
      <c r="B459" s="345" t="s">
        <v>13538</v>
      </c>
      <c r="C459" s="344" t="s">
        <v>6594</v>
      </c>
      <c r="D459" s="346">
        <v>35916.980000000003</v>
      </c>
    </row>
    <row r="460" spans="1:4" x14ac:dyDescent="0.25">
      <c r="A460" s="344">
        <v>606475</v>
      </c>
      <c r="B460" s="345" t="s">
        <v>13539</v>
      </c>
      <c r="C460" s="344" t="s">
        <v>6594</v>
      </c>
      <c r="D460" s="346">
        <v>35604.839999999997</v>
      </c>
    </row>
    <row r="461" spans="1:4" x14ac:dyDescent="0.25">
      <c r="A461" s="344">
        <v>606495</v>
      </c>
      <c r="B461" s="345" t="s">
        <v>13540</v>
      </c>
      <c r="C461" s="344" t="s">
        <v>6594</v>
      </c>
      <c r="D461" s="346">
        <v>42294.82</v>
      </c>
    </row>
    <row r="462" spans="1:4" x14ac:dyDescent="0.25">
      <c r="A462" s="344">
        <v>606476</v>
      </c>
      <c r="B462" s="345" t="s">
        <v>13541</v>
      </c>
      <c r="C462" s="344" t="s">
        <v>6594</v>
      </c>
      <c r="D462" s="346">
        <v>41974.52</v>
      </c>
    </row>
    <row r="463" spans="1:4" x14ac:dyDescent="0.25">
      <c r="A463" s="344">
        <v>606496</v>
      </c>
      <c r="B463" s="345" t="s">
        <v>13542</v>
      </c>
      <c r="C463" s="344" t="s">
        <v>6594</v>
      </c>
      <c r="D463" s="346">
        <v>43311.93</v>
      </c>
    </row>
    <row r="464" spans="1:4" x14ac:dyDescent="0.25">
      <c r="A464" s="344">
        <v>606477</v>
      </c>
      <c r="B464" s="345" t="s">
        <v>13543</v>
      </c>
      <c r="C464" s="344" t="s">
        <v>6594</v>
      </c>
      <c r="D464" s="346">
        <v>42985.51</v>
      </c>
    </row>
    <row r="465" spans="1:4" x14ac:dyDescent="0.25">
      <c r="A465" s="344">
        <v>606497</v>
      </c>
      <c r="B465" s="345" t="s">
        <v>13544</v>
      </c>
      <c r="C465" s="344" t="s">
        <v>6594</v>
      </c>
      <c r="D465" s="346">
        <v>44531.37</v>
      </c>
    </row>
    <row r="466" spans="1:4" x14ac:dyDescent="0.25">
      <c r="A466" s="344">
        <v>606478</v>
      </c>
      <c r="B466" s="345" t="s">
        <v>13545</v>
      </c>
      <c r="C466" s="344" t="s">
        <v>6594</v>
      </c>
      <c r="D466" s="346">
        <v>44194.75</v>
      </c>
    </row>
    <row r="467" spans="1:4" x14ac:dyDescent="0.25">
      <c r="A467" s="344">
        <v>605835</v>
      </c>
      <c r="B467" s="345" t="s">
        <v>13546</v>
      </c>
      <c r="C467" s="344" t="s">
        <v>6594</v>
      </c>
      <c r="D467" s="346">
        <v>5658.25</v>
      </c>
    </row>
    <row r="468" spans="1:4" x14ac:dyDescent="0.25">
      <c r="A468" s="344">
        <v>605571</v>
      </c>
      <c r="B468" s="345" t="s">
        <v>13547</v>
      </c>
      <c r="C468" s="344" t="s">
        <v>6594</v>
      </c>
      <c r="D468" s="346">
        <v>5113.58</v>
      </c>
    </row>
    <row r="469" spans="1:4" x14ac:dyDescent="0.25">
      <c r="A469" s="344">
        <v>605850</v>
      </c>
      <c r="B469" s="345" t="s">
        <v>13548</v>
      </c>
      <c r="C469" s="344" t="s">
        <v>6594</v>
      </c>
      <c r="D469" s="346">
        <v>6180.83</v>
      </c>
    </row>
    <row r="470" spans="1:4" x14ac:dyDescent="0.25">
      <c r="A470" s="344">
        <v>605582</v>
      </c>
      <c r="B470" s="345" t="s">
        <v>13549</v>
      </c>
      <c r="C470" s="344" t="s">
        <v>6594</v>
      </c>
      <c r="D470" s="346">
        <v>5636.16</v>
      </c>
    </row>
    <row r="471" spans="1:4" x14ac:dyDescent="0.25">
      <c r="A471" s="344">
        <v>605889</v>
      </c>
      <c r="B471" s="345" t="s">
        <v>13550</v>
      </c>
      <c r="C471" s="344" t="s">
        <v>6594</v>
      </c>
      <c r="D471" s="346">
        <v>7015.95</v>
      </c>
    </row>
    <row r="472" spans="1:4" x14ac:dyDescent="0.25">
      <c r="A472" s="344">
        <v>605593</v>
      </c>
      <c r="B472" s="345" t="s">
        <v>13551</v>
      </c>
      <c r="C472" s="344" t="s">
        <v>6594</v>
      </c>
      <c r="D472" s="346">
        <v>6471.28</v>
      </c>
    </row>
    <row r="473" spans="1:4" x14ac:dyDescent="0.25">
      <c r="A473" s="344">
        <v>605739</v>
      </c>
      <c r="B473" s="345" t="s">
        <v>13552</v>
      </c>
      <c r="C473" s="344" t="s">
        <v>6594</v>
      </c>
      <c r="D473" s="346">
        <v>5451.21</v>
      </c>
    </row>
    <row r="474" spans="1:4" x14ac:dyDescent="0.25">
      <c r="A474" s="344">
        <v>605504</v>
      </c>
      <c r="B474" s="345" t="s">
        <v>13553</v>
      </c>
      <c r="C474" s="344" t="s">
        <v>6594</v>
      </c>
      <c r="D474" s="346">
        <v>4966.2</v>
      </c>
    </row>
    <row r="475" spans="1:4" x14ac:dyDescent="0.25">
      <c r="A475" s="344">
        <v>605781</v>
      </c>
      <c r="B475" s="345" t="s">
        <v>13554</v>
      </c>
      <c r="C475" s="344" t="s">
        <v>6594</v>
      </c>
      <c r="D475" s="346">
        <v>5973.79</v>
      </c>
    </row>
    <row r="476" spans="1:4" x14ac:dyDescent="0.25">
      <c r="A476" s="344">
        <v>605524</v>
      </c>
      <c r="B476" s="345" t="s">
        <v>13555</v>
      </c>
      <c r="C476" s="344" t="s">
        <v>6594</v>
      </c>
      <c r="D476" s="346">
        <v>5488.77</v>
      </c>
    </row>
    <row r="477" spans="1:4" x14ac:dyDescent="0.25">
      <c r="A477" s="344">
        <v>605815</v>
      </c>
      <c r="B477" s="345" t="s">
        <v>13556</v>
      </c>
      <c r="C477" s="344" t="s">
        <v>6594</v>
      </c>
      <c r="D477" s="346">
        <v>6808.91</v>
      </c>
    </row>
    <row r="478" spans="1:4" x14ac:dyDescent="0.25">
      <c r="A478" s="344">
        <v>605544</v>
      </c>
      <c r="B478" s="345" t="s">
        <v>13557</v>
      </c>
      <c r="C478" s="344" t="s">
        <v>6594</v>
      </c>
      <c r="D478" s="346">
        <v>6323.9</v>
      </c>
    </row>
    <row r="479" spans="1:4" x14ac:dyDescent="0.25">
      <c r="A479" s="344">
        <v>605836</v>
      </c>
      <c r="B479" s="345" t="s">
        <v>13558</v>
      </c>
      <c r="C479" s="344" t="s">
        <v>6594</v>
      </c>
      <c r="D479" s="346">
        <v>6416.95</v>
      </c>
    </row>
    <row r="480" spans="1:4" x14ac:dyDescent="0.25">
      <c r="A480" s="344">
        <v>605572</v>
      </c>
      <c r="B480" s="345" t="s">
        <v>13559</v>
      </c>
      <c r="C480" s="344" t="s">
        <v>6594</v>
      </c>
      <c r="D480" s="346">
        <v>5830.03</v>
      </c>
    </row>
    <row r="481" spans="1:4" x14ac:dyDescent="0.25">
      <c r="A481" s="344">
        <v>605851</v>
      </c>
      <c r="B481" s="345" t="s">
        <v>13560</v>
      </c>
      <c r="C481" s="344" t="s">
        <v>6594</v>
      </c>
      <c r="D481" s="346">
        <v>7099.5</v>
      </c>
    </row>
    <row r="482" spans="1:4" x14ac:dyDescent="0.25">
      <c r="A482" s="344">
        <v>605583</v>
      </c>
      <c r="B482" s="345" t="s">
        <v>13561</v>
      </c>
      <c r="C482" s="344" t="s">
        <v>6594</v>
      </c>
      <c r="D482" s="346">
        <v>6512.58</v>
      </c>
    </row>
    <row r="483" spans="1:4" x14ac:dyDescent="0.25">
      <c r="A483" s="344">
        <v>605890</v>
      </c>
      <c r="B483" s="345" t="s">
        <v>13562</v>
      </c>
      <c r="C483" s="344" t="s">
        <v>6594</v>
      </c>
      <c r="D483" s="346">
        <v>8190.27</v>
      </c>
    </row>
    <row r="484" spans="1:4" x14ac:dyDescent="0.25">
      <c r="A484" s="344">
        <v>605594</v>
      </c>
      <c r="B484" s="345" t="s">
        <v>13563</v>
      </c>
      <c r="C484" s="344" t="s">
        <v>6594</v>
      </c>
      <c r="D484" s="346">
        <v>7603.35</v>
      </c>
    </row>
    <row r="485" spans="1:4" x14ac:dyDescent="0.25">
      <c r="A485" s="344">
        <v>605740</v>
      </c>
      <c r="B485" s="345" t="s">
        <v>13564</v>
      </c>
      <c r="C485" s="344" t="s">
        <v>6594</v>
      </c>
      <c r="D485" s="346">
        <v>6183.59</v>
      </c>
    </row>
    <row r="486" spans="1:4" x14ac:dyDescent="0.25">
      <c r="A486" s="344">
        <v>605505</v>
      </c>
      <c r="B486" s="345" t="s">
        <v>13565</v>
      </c>
      <c r="C486" s="344" t="s">
        <v>6594</v>
      </c>
      <c r="D486" s="346">
        <v>5662.69</v>
      </c>
    </row>
    <row r="487" spans="1:4" x14ac:dyDescent="0.25">
      <c r="A487" s="344">
        <v>605782</v>
      </c>
      <c r="B487" s="345" t="s">
        <v>13566</v>
      </c>
      <c r="C487" s="344" t="s">
        <v>6594</v>
      </c>
      <c r="D487" s="346">
        <v>6866.14</v>
      </c>
    </row>
    <row r="488" spans="1:4" x14ac:dyDescent="0.25">
      <c r="A488" s="344">
        <v>605525</v>
      </c>
      <c r="B488" s="345" t="s">
        <v>13567</v>
      </c>
      <c r="C488" s="344" t="s">
        <v>6594</v>
      </c>
      <c r="D488" s="346">
        <v>6345.24</v>
      </c>
    </row>
    <row r="489" spans="1:4" x14ac:dyDescent="0.25">
      <c r="A489" s="344">
        <v>605816</v>
      </c>
      <c r="B489" s="345" t="s">
        <v>13568</v>
      </c>
      <c r="C489" s="344" t="s">
        <v>6594</v>
      </c>
      <c r="D489" s="346">
        <v>7956.91</v>
      </c>
    </row>
    <row r="490" spans="1:4" x14ac:dyDescent="0.25">
      <c r="A490" s="344">
        <v>605545</v>
      </c>
      <c r="B490" s="345" t="s">
        <v>13569</v>
      </c>
      <c r="C490" s="344" t="s">
        <v>6594</v>
      </c>
      <c r="D490" s="346">
        <v>7436.01</v>
      </c>
    </row>
    <row r="491" spans="1:4" x14ac:dyDescent="0.25">
      <c r="A491" s="344">
        <v>605837</v>
      </c>
      <c r="B491" s="345" t="s">
        <v>13570</v>
      </c>
      <c r="C491" s="344" t="s">
        <v>6594</v>
      </c>
      <c r="D491" s="346">
        <v>7696.35</v>
      </c>
    </row>
    <row r="492" spans="1:4" x14ac:dyDescent="0.25">
      <c r="A492" s="344">
        <v>605573</v>
      </c>
      <c r="B492" s="345" t="s">
        <v>13571</v>
      </c>
      <c r="C492" s="344" t="s">
        <v>6594</v>
      </c>
      <c r="D492" s="346">
        <v>7079.08</v>
      </c>
    </row>
    <row r="493" spans="1:4" x14ac:dyDescent="0.25">
      <c r="A493" s="344">
        <v>605852</v>
      </c>
      <c r="B493" s="345" t="s">
        <v>13572</v>
      </c>
      <c r="C493" s="344" t="s">
        <v>6594</v>
      </c>
      <c r="D493" s="346">
        <v>8560.2099999999991</v>
      </c>
    </row>
    <row r="494" spans="1:4" x14ac:dyDescent="0.25">
      <c r="A494" s="344">
        <v>605584</v>
      </c>
      <c r="B494" s="345" t="s">
        <v>13573</v>
      </c>
      <c r="C494" s="344" t="s">
        <v>6594</v>
      </c>
      <c r="D494" s="346">
        <v>7942.94</v>
      </c>
    </row>
    <row r="495" spans="1:4" x14ac:dyDescent="0.25">
      <c r="A495" s="344">
        <v>605891</v>
      </c>
      <c r="B495" s="345" t="s">
        <v>13574</v>
      </c>
      <c r="C495" s="344" t="s">
        <v>6594</v>
      </c>
      <c r="D495" s="346">
        <v>9940.7199999999993</v>
      </c>
    </row>
    <row r="496" spans="1:4" x14ac:dyDescent="0.25">
      <c r="A496" s="344">
        <v>605595</v>
      </c>
      <c r="B496" s="345" t="s">
        <v>13575</v>
      </c>
      <c r="C496" s="344" t="s">
        <v>6594</v>
      </c>
      <c r="D496" s="346">
        <v>9323.44</v>
      </c>
    </row>
    <row r="497" spans="1:4" x14ac:dyDescent="0.25">
      <c r="A497" s="344">
        <v>605741</v>
      </c>
      <c r="B497" s="345" t="s">
        <v>13576</v>
      </c>
      <c r="C497" s="344" t="s">
        <v>6594</v>
      </c>
      <c r="D497" s="346">
        <v>7424.39</v>
      </c>
    </row>
    <row r="498" spans="1:4" x14ac:dyDescent="0.25">
      <c r="A498" s="344">
        <v>605506</v>
      </c>
      <c r="B498" s="345" t="s">
        <v>13577</v>
      </c>
      <c r="C498" s="344" t="s">
        <v>6594</v>
      </c>
      <c r="D498" s="346">
        <v>6881.03</v>
      </c>
    </row>
    <row r="499" spans="1:4" x14ac:dyDescent="0.25">
      <c r="A499" s="344">
        <v>605783</v>
      </c>
      <c r="B499" s="345" t="s">
        <v>13578</v>
      </c>
      <c r="C499" s="344" t="s">
        <v>6594</v>
      </c>
      <c r="D499" s="346">
        <v>8288.24</v>
      </c>
    </row>
    <row r="500" spans="1:4" x14ac:dyDescent="0.25">
      <c r="A500" s="344">
        <v>605526</v>
      </c>
      <c r="B500" s="345" t="s">
        <v>13579</v>
      </c>
      <c r="C500" s="344" t="s">
        <v>6594</v>
      </c>
      <c r="D500" s="346">
        <v>7744.88</v>
      </c>
    </row>
    <row r="501" spans="1:4" x14ac:dyDescent="0.25">
      <c r="A501" s="344">
        <v>605817</v>
      </c>
      <c r="B501" s="345" t="s">
        <v>13580</v>
      </c>
      <c r="C501" s="344" t="s">
        <v>6594</v>
      </c>
      <c r="D501" s="346">
        <v>9668.75</v>
      </c>
    </row>
    <row r="502" spans="1:4" x14ac:dyDescent="0.25">
      <c r="A502" s="344">
        <v>605546</v>
      </c>
      <c r="B502" s="345" t="s">
        <v>13581</v>
      </c>
      <c r="C502" s="344" t="s">
        <v>6594</v>
      </c>
      <c r="D502" s="346">
        <v>9125.39</v>
      </c>
    </row>
    <row r="503" spans="1:4" x14ac:dyDescent="0.25">
      <c r="A503" s="344">
        <v>605838</v>
      </c>
      <c r="B503" s="345" t="s">
        <v>13582</v>
      </c>
      <c r="C503" s="344" t="s">
        <v>6594</v>
      </c>
      <c r="D503" s="346">
        <v>8746.59</v>
      </c>
    </row>
    <row r="504" spans="1:4" x14ac:dyDescent="0.25">
      <c r="A504" s="344">
        <v>605574</v>
      </c>
      <c r="B504" s="345" t="s">
        <v>13583</v>
      </c>
      <c r="C504" s="344" t="s">
        <v>6594</v>
      </c>
      <c r="D504" s="346">
        <v>8034.35</v>
      </c>
    </row>
    <row r="505" spans="1:4" x14ac:dyDescent="0.25">
      <c r="A505" s="344">
        <v>605853</v>
      </c>
      <c r="B505" s="345" t="s">
        <v>13584</v>
      </c>
      <c r="C505" s="344" t="s">
        <v>6594</v>
      </c>
      <c r="D505" s="346">
        <v>9813.07</v>
      </c>
    </row>
    <row r="506" spans="1:4" x14ac:dyDescent="0.25">
      <c r="A506" s="344">
        <v>605585</v>
      </c>
      <c r="B506" s="345" t="s">
        <v>13585</v>
      </c>
      <c r="C506" s="344" t="s">
        <v>6594</v>
      </c>
      <c r="D506" s="346">
        <v>9100.84</v>
      </c>
    </row>
    <row r="507" spans="1:4" x14ac:dyDescent="0.25">
      <c r="A507" s="344">
        <v>605892</v>
      </c>
      <c r="B507" s="345" t="s">
        <v>13586</v>
      </c>
      <c r="C507" s="344" t="s">
        <v>6594</v>
      </c>
      <c r="D507" s="346">
        <v>11517.4</v>
      </c>
    </row>
    <row r="508" spans="1:4" x14ac:dyDescent="0.25">
      <c r="A508" s="344">
        <v>605596</v>
      </c>
      <c r="B508" s="345" t="s">
        <v>13587</v>
      </c>
      <c r="C508" s="344" t="s">
        <v>6594</v>
      </c>
      <c r="D508" s="346">
        <v>10805.17</v>
      </c>
    </row>
    <row r="509" spans="1:4" x14ac:dyDescent="0.25">
      <c r="A509" s="344">
        <v>605742</v>
      </c>
      <c r="B509" s="345" t="s">
        <v>13588</v>
      </c>
      <c r="C509" s="344" t="s">
        <v>6594</v>
      </c>
      <c r="D509" s="346">
        <v>8436.0300000000007</v>
      </c>
    </row>
    <row r="510" spans="1:4" x14ac:dyDescent="0.25">
      <c r="A510" s="344">
        <v>605507</v>
      </c>
      <c r="B510" s="345" t="s">
        <v>13589</v>
      </c>
      <c r="C510" s="344" t="s">
        <v>6594</v>
      </c>
      <c r="D510" s="346">
        <v>7808.67</v>
      </c>
    </row>
    <row r="511" spans="1:4" x14ac:dyDescent="0.25">
      <c r="A511" s="344">
        <v>605784</v>
      </c>
      <c r="B511" s="345" t="s">
        <v>13590</v>
      </c>
      <c r="C511" s="344" t="s">
        <v>6594</v>
      </c>
      <c r="D511" s="346">
        <v>9502.51</v>
      </c>
    </row>
    <row r="512" spans="1:4" x14ac:dyDescent="0.25">
      <c r="A512" s="344">
        <v>605527</v>
      </c>
      <c r="B512" s="345" t="s">
        <v>13591</v>
      </c>
      <c r="C512" s="344" t="s">
        <v>6594</v>
      </c>
      <c r="D512" s="346">
        <v>8875.15</v>
      </c>
    </row>
    <row r="513" spans="1:4" x14ac:dyDescent="0.25">
      <c r="A513" s="344">
        <v>605818</v>
      </c>
      <c r="B513" s="345" t="s">
        <v>13592</v>
      </c>
      <c r="C513" s="344" t="s">
        <v>6594</v>
      </c>
      <c r="D513" s="346">
        <v>11206.84</v>
      </c>
    </row>
    <row r="514" spans="1:4" x14ac:dyDescent="0.25">
      <c r="A514" s="344">
        <v>605547</v>
      </c>
      <c r="B514" s="345" t="s">
        <v>13593</v>
      </c>
      <c r="C514" s="344" t="s">
        <v>6594</v>
      </c>
      <c r="D514" s="346">
        <v>10579.48</v>
      </c>
    </row>
    <row r="515" spans="1:4" x14ac:dyDescent="0.25">
      <c r="A515" s="344">
        <v>605839</v>
      </c>
      <c r="B515" s="345" t="s">
        <v>13594</v>
      </c>
      <c r="C515" s="344" t="s">
        <v>6594</v>
      </c>
      <c r="D515" s="346">
        <v>9914</v>
      </c>
    </row>
    <row r="516" spans="1:4" x14ac:dyDescent="0.25">
      <c r="A516" s="344">
        <v>605575</v>
      </c>
      <c r="B516" s="345" t="s">
        <v>13595</v>
      </c>
      <c r="C516" s="344" t="s">
        <v>6594</v>
      </c>
      <c r="D516" s="346">
        <v>9131.0499999999993</v>
      </c>
    </row>
    <row r="517" spans="1:4" x14ac:dyDescent="0.25">
      <c r="A517" s="344">
        <v>605854</v>
      </c>
      <c r="B517" s="345" t="s">
        <v>13596</v>
      </c>
      <c r="C517" s="344" t="s">
        <v>6594</v>
      </c>
      <c r="D517" s="346">
        <v>11204.44</v>
      </c>
    </row>
    <row r="518" spans="1:4" x14ac:dyDescent="0.25">
      <c r="A518" s="344">
        <v>605586</v>
      </c>
      <c r="B518" s="345" t="s">
        <v>13597</v>
      </c>
      <c r="C518" s="344" t="s">
        <v>6594</v>
      </c>
      <c r="D518" s="346">
        <v>10421.5</v>
      </c>
    </row>
    <row r="519" spans="1:4" x14ac:dyDescent="0.25">
      <c r="A519" s="344">
        <v>605893</v>
      </c>
      <c r="B519" s="345" t="s">
        <v>13598</v>
      </c>
      <c r="C519" s="344" t="s">
        <v>6594</v>
      </c>
      <c r="D519" s="346">
        <v>13266.69</v>
      </c>
    </row>
    <row r="520" spans="1:4" x14ac:dyDescent="0.25">
      <c r="A520" s="344">
        <v>605597</v>
      </c>
      <c r="B520" s="345" t="s">
        <v>13599</v>
      </c>
      <c r="C520" s="344" t="s">
        <v>6594</v>
      </c>
      <c r="D520" s="346">
        <v>12483.74</v>
      </c>
    </row>
    <row r="521" spans="1:4" x14ac:dyDescent="0.25">
      <c r="A521" s="344">
        <v>605743</v>
      </c>
      <c r="B521" s="345" t="s">
        <v>13600</v>
      </c>
      <c r="C521" s="344" t="s">
        <v>6594</v>
      </c>
      <c r="D521" s="346">
        <v>9571.85</v>
      </c>
    </row>
    <row r="522" spans="1:4" x14ac:dyDescent="0.25">
      <c r="A522" s="344">
        <v>605508</v>
      </c>
      <c r="B522" s="345" t="s">
        <v>13601</v>
      </c>
      <c r="C522" s="344" t="s">
        <v>6594</v>
      </c>
      <c r="D522" s="346">
        <v>8882.33</v>
      </c>
    </row>
    <row r="523" spans="1:4" x14ac:dyDescent="0.25">
      <c r="A523" s="344">
        <v>605785</v>
      </c>
      <c r="B523" s="345" t="s">
        <v>13602</v>
      </c>
      <c r="C523" s="344" t="s">
        <v>6594</v>
      </c>
      <c r="D523" s="346">
        <v>10862.3</v>
      </c>
    </row>
    <row r="524" spans="1:4" x14ac:dyDescent="0.25">
      <c r="A524" s="344">
        <v>605528</v>
      </c>
      <c r="B524" s="345" t="s">
        <v>13603</v>
      </c>
      <c r="C524" s="344" t="s">
        <v>6594</v>
      </c>
      <c r="D524" s="346">
        <v>10172.780000000001</v>
      </c>
    </row>
    <row r="525" spans="1:4" x14ac:dyDescent="0.25">
      <c r="A525" s="344">
        <v>605819</v>
      </c>
      <c r="B525" s="345" t="s">
        <v>13604</v>
      </c>
      <c r="C525" s="344" t="s">
        <v>6594</v>
      </c>
      <c r="D525" s="346">
        <v>12924.54</v>
      </c>
    </row>
    <row r="526" spans="1:4" x14ac:dyDescent="0.25">
      <c r="A526" s="344">
        <v>605548</v>
      </c>
      <c r="B526" s="345" t="s">
        <v>13605</v>
      </c>
      <c r="C526" s="344" t="s">
        <v>6594</v>
      </c>
      <c r="D526" s="346">
        <v>12235.03</v>
      </c>
    </row>
    <row r="527" spans="1:4" x14ac:dyDescent="0.25">
      <c r="A527" s="344">
        <v>605840</v>
      </c>
      <c r="B527" s="345" t="s">
        <v>13606</v>
      </c>
      <c r="C527" s="344" t="s">
        <v>6594</v>
      </c>
      <c r="D527" s="346">
        <v>12619.73</v>
      </c>
    </row>
    <row r="528" spans="1:4" x14ac:dyDescent="0.25">
      <c r="A528" s="344">
        <v>605576</v>
      </c>
      <c r="B528" s="345" t="s">
        <v>13607</v>
      </c>
      <c r="C528" s="344" t="s">
        <v>6594</v>
      </c>
      <c r="D528" s="346">
        <v>10371.02</v>
      </c>
    </row>
    <row r="529" spans="1:4" x14ac:dyDescent="0.25">
      <c r="A529" s="344">
        <v>605855</v>
      </c>
      <c r="B529" s="345" t="s">
        <v>13608</v>
      </c>
      <c r="C529" s="344" t="s">
        <v>6594</v>
      </c>
      <c r="D529" s="346">
        <v>14155.47</v>
      </c>
    </row>
    <row r="530" spans="1:4" x14ac:dyDescent="0.25">
      <c r="A530" s="344">
        <v>605587</v>
      </c>
      <c r="B530" s="345" t="s">
        <v>13609</v>
      </c>
      <c r="C530" s="344" t="s">
        <v>6594</v>
      </c>
      <c r="D530" s="346">
        <v>11906.76</v>
      </c>
    </row>
    <row r="531" spans="1:4" x14ac:dyDescent="0.25">
      <c r="A531" s="344">
        <v>605898</v>
      </c>
      <c r="B531" s="345" t="s">
        <v>13610</v>
      </c>
      <c r="C531" s="344" t="s">
        <v>6594</v>
      </c>
      <c r="D531" s="346">
        <v>16609.71</v>
      </c>
    </row>
    <row r="532" spans="1:4" x14ac:dyDescent="0.25">
      <c r="A532" s="344">
        <v>605598</v>
      </c>
      <c r="B532" s="345" t="s">
        <v>13611</v>
      </c>
      <c r="C532" s="344" t="s">
        <v>6594</v>
      </c>
      <c r="D532" s="346">
        <v>14360.99</v>
      </c>
    </row>
    <row r="533" spans="1:4" x14ac:dyDescent="0.25">
      <c r="A533" s="344">
        <v>605744</v>
      </c>
      <c r="B533" s="345" t="s">
        <v>13612</v>
      </c>
      <c r="C533" s="344" t="s">
        <v>6594</v>
      </c>
      <c r="D533" s="346">
        <v>12070.74</v>
      </c>
    </row>
    <row r="534" spans="1:4" x14ac:dyDescent="0.25">
      <c r="A534" s="344">
        <v>605509</v>
      </c>
      <c r="B534" s="345" t="s">
        <v>13613</v>
      </c>
      <c r="C534" s="344" t="s">
        <v>6594</v>
      </c>
      <c r="D534" s="346">
        <v>10096.209999999999</v>
      </c>
    </row>
    <row r="535" spans="1:4" x14ac:dyDescent="0.25">
      <c r="A535" s="344">
        <v>605787</v>
      </c>
      <c r="B535" s="345" t="s">
        <v>13614</v>
      </c>
      <c r="C535" s="344" t="s">
        <v>6594</v>
      </c>
      <c r="D535" s="346">
        <v>13606.48</v>
      </c>
    </row>
    <row r="536" spans="1:4" x14ac:dyDescent="0.25">
      <c r="A536" s="344">
        <v>605529</v>
      </c>
      <c r="B536" s="345" t="s">
        <v>13615</v>
      </c>
      <c r="C536" s="344" t="s">
        <v>6594</v>
      </c>
      <c r="D536" s="346">
        <v>11631.94</v>
      </c>
    </row>
    <row r="537" spans="1:4" x14ac:dyDescent="0.25">
      <c r="A537" s="344">
        <v>605820</v>
      </c>
      <c r="B537" s="345" t="s">
        <v>13616</v>
      </c>
      <c r="C537" s="344" t="s">
        <v>6594</v>
      </c>
      <c r="D537" s="346">
        <v>16060.71</v>
      </c>
    </row>
    <row r="538" spans="1:4" x14ac:dyDescent="0.25">
      <c r="A538" s="344">
        <v>605549</v>
      </c>
      <c r="B538" s="345" t="s">
        <v>13617</v>
      </c>
      <c r="C538" s="344" t="s">
        <v>6594</v>
      </c>
      <c r="D538" s="346">
        <v>14086.18</v>
      </c>
    </row>
    <row r="539" spans="1:4" x14ac:dyDescent="0.25">
      <c r="A539" s="344">
        <v>605841</v>
      </c>
      <c r="B539" s="345" t="s">
        <v>13618</v>
      </c>
      <c r="C539" s="344" t="s">
        <v>6594</v>
      </c>
      <c r="D539" s="346">
        <v>13863.64</v>
      </c>
    </row>
    <row r="540" spans="1:4" x14ac:dyDescent="0.25">
      <c r="A540" s="344">
        <v>605577</v>
      </c>
      <c r="B540" s="345" t="s">
        <v>13619</v>
      </c>
      <c r="C540" s="344" t="s">
        <v>6594</v>
      </c>
      <c r="D540" s="346">
        <v>11404.21</v>
      </c>
    </row>
    <row r="541" spans="1:4" x14ac:dyDescent="0.25">
      <c r="A541" s="344">
        <v>605856</v>
      </c>
      <c r="B541" s="345" t="s">
        <v>13620</v>
      </c>
      <c r="C541" s="344" t="s">
        <v>6594</v>
      </c>
      <c r="D541" s="346">
        <v>15666</v>
      </c>
    </row>
    <row r="542" spans="1:4" x14ac:dyDescent="0.25">
      <c r="A542" s="344">
        <v>605588</v>
      </c>
      <c r="B542" s="345" t="s">
        <v>13621</v>
      </c>
      <c r="C542" s="344" t="s">
        <v>6594</v>
      </c>
      <c r="D542" s="346">
        <v>13206.57</v>
      </c>
    </row>
    <row r="543" spans="1:4" x14ac:dyDescent="0.25">
      <c r="A543" s="344">
        <v>605899</v>
      </c>
      <c r="B543" s="345" t="s">
        <v>13622</v>
      </c>
      <c r="C543" s="344" t="s">
        <v>6594</v>
      </c>
      <c r="D543" s="346">
        <v>18546.32</v>
      </c>
    </row>
    <row r="544" spans="1:4" x14ac:dyDescent="0.25">
      <c r="A544" s="344">
        <v>605599</v>
      </c>
      <c r="B544" s="345" t="s">
        <v>13623</v>
      </c>
      <c r="C544" s="344" t="s">
        <v>6594</v>
      </c>
      <c r="D544" s="346">
        <v>16086.89</v>
      </c>
    </row>
    <row r="545" spans="1:4" x14ac:dyDescent="0.25">
      <c r="A545" s="344">
        <v>605745</v>
      </c>
      <c r="B545" s="345" t="s">
        <v>13624</v>
      </c>
      <c r="C545" s="344" t="s">
        <v>6594</v>
      </c>
      <c r="D545" s="346">
        <v>13269.42</v>
      </c>
    </row>
    <row r="546" spans="1:4" x14ac:dyDescent="0.25">
      <c r="A546" s="344">
        <v>605510</v>
      </c>
      <c r="B546" s="345" t="s">
        <v>13625</v>
      </c>
      <c r="C546" s="344" t="s">
        <v>6594</v>
      </c>
      <c r="D546" s="346">
        <v>11107.9</v>
      </c>
    </row>
    <row r="547" spans="1:4" x14ac:dyDescent="0.25">
      <c r="A547" s="344">
        <v>605788</v>
      </c>
      <c r="B547" s="345" t="s">
        <v>13626</v>
      </c>
      <c r="C547" s="344" t="s">
        <v>6594</v>
      </c>
      <c r="D547" s="346">
        <v>15071.78</v>
      </c>
    </row>
    <row r="548" spans="1:4" x14ac:dyDescent="0.25">
      <c r="A548" s="344">
        <v>605530</v>
      </c>
      <c r="B548" s="345" t="s">
        <v>13627</v>
      </c>
      <c r="C548" s="344" t="s">
        <v>6594</v>
      </c>
      <c r="D548" s="346">
        <v>12910.26</v>
      </c>
    </row>
    <row r="549" spans="1:4" x14ac:dyDescent="0.25">
      <c r="A549" s="344">
        <v>605821</v>
      </c>
      <c r="B549" s="345" t="s">
        <v>13628</v>
      </c>
      <c r="C549" s="344" t="s">
        <v>6594</v>
      </c>
      <c r="D549" s="346">
        <v>17952.099999999999</v>
      </c>
    </row>
    <row r="550" spans="1:4" x14ac:dyDescent="0.25">
      <c r="A550" s="344">
        <v>605550</v>
      </c>
      <c r="B550" s="345" t="s">
        <v>13629</v>
      </c>
      <c r="C550" s="344" t="s">
        <v>6594</v>
      </c>
      <c r="D550" s="346">
        <v>15790.58</v>
      </c>
    </row>
    <row r="551" spans="1:4" x14ac:dyDescent="0.25">
      <c r="A551" s="344">
        <v>605842</v>
      </c>
      <c r="B551" s="345" t="s">
        <v>13630</v>
      </c>
      <c r="C551" s="344" t="s">
        <v>6594</v>
      </c>
      <c r="D551" s="346">
        <v>15375.82</v>
      </c>
    </row>
    <row r="552" spans="1:4" x14ac:dyDescent="0.25">
      <c r="A552" s="344">
        <v>605578</v>
      </c>
      <c r="B552" s="345" t="s">
        <v>13631</v>
      </c>
      <c r="C552" s="344" t="s">
        <v>6594</v>
      </c>
      <c r="D552" s="346">
        <v>12682.68</v>
      </c>
    </row>
    <row r="553" spans="1:4" x14ac:dyDescent="0.25">
      <c r="A553" s="344">
        <v>605857</v>
      </c>
      <c r="B553" s="345" t="s">
        <v>13632</v>
      </c>
      <c r="C553" s="344" t="s">
        <v>6594</v>
      </c>
      <c r="D553" s="346">
        <v>17466.13</v>
      </c>
    </row>
    <row r="554" spans="1:4" x14ac:dyDescent="0.25">
      <c r="A554" s="344">
        <v>605589</v>
      </c>
      <c r="B554" s="345" t="s">
        <v>13633</v>
      </c>
      <c r="C554" s="344" t="s">
        <v>6594</v>
      </c>
      <c r="D554" s="346">
        <v>14772.99</v>
      </c>
    </row>
    <row r="555" spans="1:4" x14ac:dyDescent="0.25">
      <c r="A555" s="344">
        <v>605900</v>
      </c>
      <c r="B555" s="345" t="s">
        <v>13634</v>
      </c>
      <c r="C555" s="344" t="s">
        <v>6594</v>
      </c>
      <c r="D555" s="346">
        <v>20806.62</v>
      </c>
    </row>
    <row r="556" spans="1:4" x14ac:dyDescent="0.25">
      <c r="A556" s="344">
        <v>605600</v>
      </c>
      <c r="B556" s="345" t="s">
        <v>13635</v>
      </c>
      <c r="C556" s="344" t="s">
        <v>6594</v>
      </c>
      <c r="D556" s="346">
        <v>18113.48</v>
      </c>
    </row>
    <row r="557" spans="1:4" x14ac:dyDescent="0.25">
      <c r="A557" s="344">
        <v>605746</v>
      </c>
      <c r="B557" s="345" t="s">
        <v>13636</v>
      </c>
      <c r="C557" s="344" t="s">
        <v>6594</v>
      </c>
      <c r="D557" s="346">
        <v>14728.14</v>
      </c>
    </row>
    <row r="558" spans="1:4" x14ac:dyDescent="0.25">
      <c r="A558" s="344">
        <v>605511</v>
      </c>
      <c r="B558" s="345" t="s">
        <v>13637</v>
      </c>
      <c r="C558" s="344" t="s">
        <v>6594</v>
      </c>
      <c r="D558" s="346">
        <v>12360.27</v>
      </c>
    </row>
    <row r="559" spans="1:4" x14ac:dyDescent="0.25">
      <c r="A559" s="344">
        <v>605789</v>
      </c>
      <c r="B559" s="345" t="s">
        <v>13638</v>
      </c>
      <c r="C559" s="344" t="s">
        <v>6594</v>
      </c>
      <c r="D559" s="346">
        <v>16818.45</v>
      </c>
    </row>
    <row r="560" spans="1:4" x14ac:dyDescent="0.25">
      <c r="A560" s="344">
        <v>605531</v>
      </c>
      <c r="B560" s="345" t="s">
        <v>13639</v>
      </c>
      <c r="C560" s="344" t="s">
        <v>6594</v>
      </c>
      <c r="D560" s="346">
        <v>14450.58</v>
      </c>
    </row>
    <row r="561" spans="1:4" x14ac:dyDescent="0.25">
      <c r="A561" s="344">
        <v>605822</v>
      </c>
      <c r="B561" s="345" t="s">
        <v>13640</v>
      </c>
      <c r="C561" s="344" t="s">
        <v>6594</v>
      </c>
      <c r="D561" s="346">
        <v>20158.939999999999</v>
      </c>
    </row>
    <row r="562" spans="1:4" x14ac:dyDescent="0.25">
      <c r="A562" s="344">
        <v>605551</v>
      </c>
      <c r="B562" s="345" t="s">
        <v>13641</v>
      </c>
      <c r="C562" s="344" t="s">
        <v>6594</v>
      </c>
      <c r="D562" s="346">
        <v>17791.07</v>
      </c>
    </row>
    <row r="563" spans="1:4" x14ac:dyDescent="0.25">
      <c r="A563" s="344">
        <v>605843</v>
      </c>
      <c r="B563" s="345" t="s">
        <v>13642</v>
      </c>
      <c r="C563" s="344" t="s">
        <v>6594</v>
      </c>
      <c r="D563" s="346">
        <v>16574.97</v>
      </c>
    </row>
    <row r="564" spans="1:4" x14ac:dyDescent="0.25">
      <c r="A564" s="344">
        <v>605579</v>
      </c>
      <c r="B564" s="345" t="s">
        <v>13643</v>
      </c>
      <c r="C564" s="344" t="s">
        <v>6594</v>
      </c>
      <c r="D564" s="346">
        <v>13704.96</v>
      </c>
    </row>
    <row r="565" spans="1:4" x14ac:dyDescent="0.25">
      <c r="A565" s="344">
        <v>605858</v>
      </c>
      <c r="B565" s="345" t="s">
        <v>13644</v>
      </c>
      <c r="C565" s="344" t="s">
        <v>6594</v>
      </c>
      <c r="D565" s="346">
        <v>18974.560000000001</v>
      </c>
    </row>
    <row r="566" spans="1:4" x14ac:dyDescent="0.25">
      <c r="A566" s="344">
        <v>605590</v>
      </c>
      <c r="B566" s="345" t="s">
        <v>13645</v>
      </c>
      <c r="C566" s="344" t="s">
        <v>6594</v>
      </c>
      <c r="D566" s="346">
        <v>16104.55</v>
      </c>
    </row>
    <row r="567" spans="1:4" x14ac:dyDescent="0.25">
      <c r="A567" s="344">
        <v>605901</v>
      </c>
      <c r="B567" s="345" t="s">
        <v>13646</v>
      </c>
      <c r="C567" s="344" t="s">
        <v>6594</v>
      </c>
      <c r="D567" s="346">
        <v>22809.31</v>
      </c>
    </row>
    <row r="568" spans="1:4" x14ac:dyDescent="0.25">
      <c r="A568" s="344">
        <v>605601</v>
      </c>
      <c r="B568" s="345" t="s">
        <v>13647</v>
      </c>
      <c r="C568" s="344" t="s">
        <v>6594</v>
      </c>
      <c r="D568" s="346">
        <v>19939.3</v>
      </c>
    </row>
    <row r="569" spans="1:4" x14ac:dyDescent="0.25">
      <c r="A569" s="344">
        <v>605747</v>
      </c>
      <c r="B569" s="345" t="s">
        <v>13648</v>
      </c>
      <c r="C569" s="344" t="s">
        <v>6594</v>
      </c>
      <c r="D569" s="346">
        <v>15882.05</v>
      </c>
    </row>
    <row r="570" spans="1:4" x14ac:dyDescent="0.25">
      <c r="A570" s="344">
        <v>605512</v>
      </c>
      <c r="B570" s="345" t="s">
        <v>13649</v>
      </c>
      <c r="C570" s="344" t="s">
        <v>6594</v>
      </c>
      <c r="D570" s="346">
        <v>13359.53</v>
      </c>
    </row>
    <row r="571" spans="1:4" x14ac:dyDescent="0.25">
      <c r="A571" s="344">
        <v>605790</v>
      </c>
      <c r="B571" s="345" t="s">
        <v>13650</v>
      </c>
      <c r="C571" s="344" t="s">
        <v>6594</v>
      </c>
      <c r="D571" s="346">
        <v>18281.64</v>
      </c>
    </row>
    <row r="572" spans="1:4" x14ac:dyDescent="0.25">
      <c r="A572" s="344">
        <v>605532</v>
      </c>
      <c r="B572" s="345" t="s">
        <v>13651</v>
      </c>
      <c r="C572" s="344" t="s">
        <v>6594</v>
      </c>
      <c r="D572" s="346">
        <v>15759.12</v>
      </c>
    </row>
    <row r="573" spans="1:4" x14ac:dyDescent="0.25">
      <c r="A573" s="344">
        <v>605823</v>
      </c>
      <c r="B573" s="345" t="s">
        <v>13652</v>
      </c>
      <c r="C573" s="344" t="s">
        <v>6594</v>
      </c>
      <c r="D573" s="346">
        <v>22116.39</v>
      </c>
    </row>
    <row r="574" spans="1:4" x14ac:dyDescent="0.25">
      <c r="A574" s="344">
        <v>605552</v>
      </c>
      <c r="B574" s="345" t="s">
        <v>13653</v>
      </c>
      <c r="C574" s="344" t="s">
        <v>6594</v>
      </c>
      <c r="D574" s="346">
        <v>19593.86</v>
      </c>
    </row>
    <row r="575" spans="1:4" x14ac:dyDescent="0.25">
      <c r="A575" s="344">
        <v>605844</v>
      </c>
      <c r="B575" s="345" t="s">
        <v>13654</v>
      </c>
      <c r="C575" s="344" t="s">
        <v>6594</v>
      </c>
      <c r="D575" s="346">
        <v>18155.900000000001</v>
      </c>
    </row>
    <row r="576" spans="1:4" x14ac:dyDescent="0.25">
      <c r="A576" s="344">
        <v>605580</v>
      </c>
      <c r="B576" s="345" t="s">
        <v>13655</v>
      </c>
      <c r="C576" s="344" t="s">
        <v>6594</v>
      </c>
      <c r="D576" s="346">
        <v>15086.18</v>
      </c>
    </row>
    <row r="577" spans="1:4" x14ac:dyDescent="0.25">
      <c r="A577" s="344">
        <v>605887</v>
      </c>
      <c r="B577" s="345" t="s">
        <v>13656</v>
      </c>
      <c r="C577" s="344" t="s">
        <v>6594</v>
      </c>
      <c r="D577" s="346">
        <v>20886.099999999999</v>
      </c>
    </row>
    <row r="578" spans="1:4" x14ac:dyDescent="0.25">
      <c r="A578" s="344">
        <v>605591</v>
      </c>
      <c r="B578" s="345" t="s">
        <v>13657</v>
      </c>
      <c r="C578" s="344" t="s">
        <v>6594</v>
      </c>
      <c r="D578" s="346">
        <v>17816.38</v>
      </c>
    </row>
    <row r="579" spans="1:4" x14ac:dyDescent="0.25">
      <c r="A579" s="344">
        <v>605902</v>
      </c>
      <c r="B579" s="345" t="s">
        <v>13658</v>
      </c>
      <c r="C579" s="344" t="s">
        <v>6594</v>
      </c>
      <c r="D579" s="346">
        <v>25249.19</v>
      </c>
    </row>
    <row r="580" spans="1:4" x14ac:dyDescent="0.25">
      <c r="A580" s="344">
        <v>605602</v>
      </c>
      <c r="B580" s="345" t="s">
        <v>13659</v>
      </c>
      <c r="C580" s="344" t="s">
        <v>6594</v>
      </c>
      <c r="D580" s="346">
        <v>22179.48</v>
      </c>
    </row>
    <row r="581" spans="1:4" x14ac:dyDescent="0.25">
      <c r="A581" s="344">
        <v>605748</v>
      </c>
      <c r="B581" s="345" t="s">
        <v>13660</v>
      </c>
      <c r="C581" s="344" t="s">
        <v>6594</v>
      </c>
      <c r="D581" s="346">
        <v>17409.52</v>
      </c>
    </row>
    <row r="582" spans="1:4" x14ac:dyDescent="0.25">
      <c r="A582" s="344">
        <v>605513</v>
      </c>
      <c r="B582" s="345" t="s">
        <v>13661</v>
      </c>
      <c r="C582" s="344" t="s">
        <v>6594</v>
      </c>
      <c r="D582" s="346">
        <v>14713.12</v>
      </c>
    </row>
    <row r="583" spans="1:4" x14ac:dyDescent="0.25">
      <c r="A583" s="344">
        <v>605804</v>
      </c>
      <c r="B583" s="345" t="s">
        <v>13662</v>
      </c>
      <c r="C583" s="344" t="s">
        <v>6594</v>
      </c>
      <c r="D583" s="346">
        <v>20139.72</v>
      </c>
    </row>
    <row r="584" spans="1:4" x14ac:dyDescent="0.25">
      <c r="A584" s="344">
        <v>605533</v>
      </c>
      <c r="B584" s="345" t="s">
        <v>13663</v>
      </c>
      <c r="C584" s="344" t="s">
        <v>6594</v>
      </c>
      <c r="D584" s="346">
        <v>17443.32</v>
      </c>
    </row>
    <row r="585" spans="1:4" x14ac:dyDescent="0.25">
      <c r="A585" s="344">
        <v>605824</v>
      </c>
      <c r="B585" s="345" t="s">
        <v>13664</v>
      </c>
      <c r="C585" s="344" t="s">
        <v>6594</v>
      </c>
      <c r="D585" s="346">
        <v>24502.81</v>
      </c>
    </row>
    <row r="586" spans="1:4" x14ac:dyDescent="0.25">
      <c r="A586" s="344">
        <v>605553</v>
      </c>
      <c r="B586" s="345" t="s">
        <v>13665</v>
      </c>
      <c r="C586" s="344" t="s">
        <v>6594</v>
      </c>
      <c r="D586" s="346">
        <v>21806.41</v>
      </c>
    </row>
    <row r="587" spans="1:4" x14ac:dyDescent="0.25">
      <c r="A587" s="344">
        <v>605845</v>
      </c>
      <c r="B587" s="345" t="s">
        <v>13666</v>
      </c>
      <c r="C587" s="344" t="s">
        <v>6594</v>
      </c>
      <c r="D587" s="346">
        <v>19830.46</v>
      </c>
    </row>
    <row r="588" spans="1:4" x14ac:dyDescent="0.25">
      <c r="A588" s="344">
        <v>605581</v>
      </c>
      <c r="B588" s="345" t="s">
        <v>13667</v>
      </c>
      <c r="C588" s="344" t="s">
        <v>6594</v>
      </c>
      <c r="D588" s="346">
        <v>17845.16</v>
      </c>
    </row>
    <row r="589" spans="1:4" x14ac:dyDescent="0.25">
      <c r="A589" s="344">
        <v>605888</v>
      </c>
      <c r="B589" s="345" t="s">
        <v>13668</v>
      </c>
      <c r="C589" s="344" t="s">
        <v>6594</v>
      </c>
      <c r="D589" s="346">
        <v>22912.6</v>
      </c>
    </row>
    <row r="590" spans="1:4" x14ac:dyDescent="0.25">
      <c r="A590" s="344">
        <v>605592</v>
      </c>
      <c r="B590" s="345" t="s">
        <v>13669</v>
      </c>
      <c r="C590" s="344" t="s">
        <v>6594</v>
      </c>
      <c r="D590" s="346">
        <v>20927.3</v>
      </c>
    </row>
    <row r="591" spans="1:4" x14ac:dyDescent="0.25">
      <c r="A591" s="344">
        <v>605903</v>
      </c>
      <c r="B591" s="345" t="s">
        <v>13670</v>
      </c>
      <c r="C591" s="344" t="s">
        <v>6594</v>
      </c>
      <c r="D591" s="346">
        <v>27838.12</v>
      </c>
    </row>
    <row r="592" spans="1:4" x14ac:dyDescent="0.25">
      <c r="A592" s="344">
        <v>605603</v>
      </c>
      <c r="B592" s="345" t="s">
        <v>13671</v>
      </c>
      <c r="C592" s="344" t="s">
        <v>6594</v>
      </c>
      <c r="D592" s="346">
        <v>25852.82</v>
      </c>
    </row>
    <row r="593" spans="1:4" x14ac:dyDescent="0.25">
      <c r="A593" s="344">
        <v>605771</v>
      </c>
      <c r="B593" s="345" t="s">
        <v>13672</v>
      </c>
      <c r="C593" s="344" t="s">
        <v>6594</v>
      </c>
      <c r="D593" s="346">
        <v>19038.84</v>
      </c>
    </row>
    <row r="594" spans="1:4" x14ac:dyDescent="0.25">
      <c r="A594" s="344">
        <v>605514</v>
      </c>
      <c r="B594" s="345" t="s">
        <v>13673</v>
      </c>
      <c r="C594" s="344" t="s">
        <v>6594</v>
      </c>
      <c r="D594" s="346">
        <v>17299.48</v>
      </c>
    </row>
    <row r="595" spans="1:4" x14ac:dyDescent="0.25">
      <c r="A595" s="344">
        <v>605805</v>
      </c>
      <c r="B595" s="345" t="s">
        <v>13674</v>
      </c>
      <c r="C595" s="344" t="s">
        <v>6594</v>
      </c>
      <c r="D595" s="346">
        <v>22120.99</v>
      </c>
    </row>
    <row r="596" spans="1:4" x14ac:dyDescent="0.25">
      <c r="A596" s="344">
        <v>605534</v>
      </c>
      <c r="B596" s="345" t="s">
        <v>13675</v>
      </c>
      <c r="C596" s="344" t="s">
        <v>6594</v>
      </c>
      <c r="D596" s="346">
        <v>20381.63</v>
      </c>
    </row>
    <row r="597" spans="1:4" x14ac:dyDescent="0.25">
      <c r="A597" s="344">
        <v>605825</v>
      </c>
      <c r="B597" s="345" t="s">
        <v>13676</v>
      </c>
      <c r="C597" s="344" t="s">
        <v>6594</v>
      </c>
      <c r="D597" s="346">
        <v>27046.5</v>
      </c>
    </row>
    <row r="598" spans="1:4" x14ac:dyDescent="0.25">
      <c r="A598" s="344">
        <v>605554</v>
      </c>
      <c r="B598" s="345" t="s">
        <v>13677</v>
      </c>
      <c r="C598" s="344" t="s">
        <v>6594</v>
      </c>
      <c r="D598" s="346">
        <v>25307.14</v>
      </c>
    </row>
    <row r="599" spans="1:4" x14ac:dyDescent="0.25">
      <c r="A599" s="344">
        <v>605772</v>
      </c>
      <c r="B599" s="345" t="s">
        <v>13678</v>
      </c>
      <c r="C599" s="344" t="s">
        <v>6594</v>
      </c>
      <c r="D599" s="346">
        <v>21962.98</v>
      </c>
    </row>
    <row r="600" spans="1:4" x14ac:dyDescent="0.25">
      <c r="A600" s="344">
        <v>605515</v>
      </c>
      <c r="B600" s="345" t="s">
        <v>13679</v>
      </c>
      <c r="C600" s="344" t="s">
        <v>6594</v>
      </c>
      <c r="D600" s="346">
        <v>18893.05</v>
      </c>
    </row>
    <row r="601" spans="1:4" x14ac:dyDescent="0.25">
      <c r="A601" s="344">
        <v>605806</v>
      </c>
      <c r="B601" s="345" t="s">
        <v>13680</v>
      </c>
      <c r="C601" s="344" t="s">
        <v>6594</v>
      </c>
      <c r="D601" s="346">
        <v>25418.39</v>
      </c>
    </row>
    <row r="602" spans="1:4" x14ac:dyDescent="0.25">
      <c r="A602" s="344">
        <v>605535</v>
      </c>
      <c r="B602" s="345" t="s">
        <v>13681</v>
      </c>
      <c r="C602" s="344" t="s">
        <v>6594</v>
      </c>
      <c r="D602" s="346">
        <v>22348.46</v>
      </c>
    </row>
    <row r="603" spans="1:4" x14ac:dyDescent="0.25">
      <c r="A603" s="344">
        <v>605826</v>
      </c>
      <c r="B603" s="345" t="s">
        <v>13682</v>
      </c>
      <c r="C603" s="344" t="s">
        <v>6594</v>
      </c>
      <c r="D603" s="346">
        <v>30940.43</v>
      </c>
    </row>
    <row r="604" spans="1:4" x14ac:dyDescent="0.25">
      <c r="A604" s="344">
        <v>605555</v>
      </c>
      <c r="B604" s="345" t="s">
        <v>13683</v>
      </c>
      <c r="C604" s="344" t="s">
        <v>6594</v>
      </c>
      <c r="D604" s="346">
        <v>27870.5</v>
      </c>
    </row>
    <row r="605" spans="1:4" x14ac:dyDescent="0.25">
      <c r="A605" s="344">
        <v>605773</v>
      </c>
      <c r="B605" s="345" t="s">
        <v>13684</v>
      </c>
      <c r="C605" s="344" t="s">
        <v>6594</v>
      </c>
      <c r="D605" s="346">
        <v>23351.78</v>
      </c>
    </row>
    <row r="606" spans="1:4" x14ac:dyDescent="0.25">
      <c r="A606" s="344">
        <v>605516</v>
      </c>
      <c r="B606" s="345" t="s">
        <v>13685</v>
      </c>
      <c r="C606" s="344" t="s">
        <v>6594</v>
      </c>
      <c r="D606" s="346">
        <v>20076.54</v>
      </c>
    </row>
    <row r="607" spans="1:4" x14ac:dyDescent="0.25">
      <c r="A607" s="344">
        <v>605807</v>
      </c>
      <c r="B607" s="345" t="s">
        <v>13686</v>
      </c>
      <c r="C607" s="344" t="s">
        <v>6594</v>
      </c>
      <c r="D607" s="346">
        <v>27201.79</v>
      </c>
    </row>
    <row r="608" spans="1:4" x14ac:dyDescent="0.25">
      <c r="A608" s="344">
        <v>605536</v>
      </c>
      <c r="B608" s="345" t="s">
        <v>13687</v>
      </c>
      <c r="C608" s="344" t="s">
        <v>6594</v>
      </c>
      <c r="D608" s="346">
        <v>23926.55</v>
      </c>
    </row>
    <row r="609" spans="1:4" x14ac:dyDescent="0.25">
      <c r="A609" s="344">
        <v>605827</v>
      </c>
      <c r="B609" s="345" t="s">
        <v>13688</v>
      </c>
      <c r="C609" s="344" t="s">
        <v>6594</v>
      </c>
      <c r="D609" s="346">
        <v>33354.43</v>
      </c>
    </row>
    <row r="610" spans="1:4" x14ac:dyDescent="0.25">
      <c r="A610" s="344">
        <v>605556</v>
      </c>
      <c r="B610" s="345" t="s">
        <v>13689</v>
      </c>
      <c r="C610" s="344" t="s">
        <v>6594</v>
      </c>
      <c r="D610" s="346">
        <v>30079.19</v>
      </c>
    </row>
    <row r="611" spans="1:4" x14ac:dyDescent="0.25">
      <c r="A611" s="344">
        <v>605774</v>
      </c>
      <c r="B611" s="345" t="s">
        <v>13690</v>
      </c>
      <c r="C611" s="344" t="s">
        <v>6594</v>
      </c>
      <c r="D611" s="346">
        <v>25211.63</v>
      </c>
    </row>
    <row r="612" spans="1:4" x14ac:dyDescent="0.25">
      <c r="A612" s="344">
        <v>605517</v>
      </c>
      <c r="B612" s="345" t="s">
        <v>13691</v>
      </c>
      <c r="C612" s="344" t="s">
        <v>6594</v>
      </c>
      <c r="D612" s="346">
        <v>21683.48</v>
      </c>
    </row>
    <row r="613" spans="1:4" x14ac:dyDescent="0.25">
      <c r="A613" s="344">
        <v>605808</v>
      </c>
      <c r="B613" s="345" t="s">
        <v>13692</v>
      </c>
      <c r="C613" s="344" t="s">
        <v>6594</v>
      </c>
      <c r="D613" s="346">
        <v>29477.58</v>
      </c>
    </row>
    <row r="614" spans="1:4" x14ac:dyDescent="0.25">
      <c r="A614" s="344">
        <v>605537</v>
      </c>
      <c r="B614" s="345" t="s">
        <v>13693</v>
      </c>
      <c r="C614" s="344" t="s">
        <v>6594</v>
      </c>
      <c r="D614" s="346">
        <v>25949.42</v>
      </c>
    </row>
    <row r="615" spans="1:4" x14ac:dyDescent="0.25">
      <c r="A615" s="344">
        <v>605828</v>
      </c>
      <c r="B615" s="345" t="s">
        <v>13694</v>
      </c>
      <c r="C615" s="344" t="s">
        <v>6594</v>
      </c>
      <c r="D615" s="346">
        <v>36294.9</v>
      </c>
    </row>
    <row r="616" spans="1:4" x14ac:dyDescent="0.25">
      <c r="A616" s="344">
        <v>605557</v>
      </c>
      <c r="B616" s="345" t="s">
        <v>13695</v>
      </c>
      <c r="C616" s="344" t="s">
        <v>6594</v>
      </c>
      <c r="D616" s="346">
        <v>32766.75</v>
      </c>
    </row>
    <row r="617" spans="1:4" x14ac:dyDescent="0.25">
      <c r="A617" s="344">
        <v>605775</v>
      </c>
      <c r="B617" s="345" t="s">
        <v>13696</v>
      </c>
      <c r="C617" s="344" t="s">
        <v>6594</v>
      </c>
      <c r="D617" s="346">
        <v>26595.56</v>
      </c>
    </row>
    <row r="618" spans="1:4" x14ac:dyDescent="0.25">
      <c r="A618" s="344">
        <v>605518</v>
      </c>
      <c r="B618" s="345" t="s">
        <v>13697</v>
      </c>
      <c r="C618" s="344" t="s">
        <v>6594</v>
      </c>
      <c r="D618" s="346">
        <v>22927.3</v>
      </c>
    </row>
    <row r="619" spans="1:4" x14ac:dyDescent="0.25">
      <c r="A619" s="344">
        <v>605809</v>
      </c>
      <c r="B619" s="345" t="s">
        <v>13698</v>
      </c>
      <c r="C619" s="344" t="s">
        <v>6594</v>
      </c>
      <c r="D619" s="346">
        <v>31298.76</v>
      </c>
    </row>
    <row r="620" spans="1:4" x14ac:dyDescent="0.25">
      <c r="A620" s="344">
        <v>605538</v>
      </c>
      <c r="B620" s="345" t="s">
        <v>13699</v>
      </c>
      <c r="C620" s="344" t="s">
        <v>6594</v>
      </c>
      <c r="D620" s="346">
        <v>27630.5</v>
      </c>
    </row>
    <row r="621" spans="1:4" x14ac:dyDescent="0.25">
      <c r="A621" s="344">
        <v>605829</v>
      </c>
      <c r="B621" s="345" t="s">
        <v>13700</v>
      </c>
      <c r="C621" s="344" t="s">
        <v>6594</v>
      </c>
      <c r="D621" s="346">
        <v>38814.86</v>
      </c>
    </row>
    <row r="622" spans="1:4" x14ac:dyDescent="0.25">
      <c r="A622" s="344">
        <v>605558</v>
      </c>
      <c r="B622" s="345" t="s">
        <v>13701</v>
      </c>
      <c r="C622" s="344" t="s">
        <v>6594</v>
      </c>
      <c r="D622" s="346">
        <v>35146.6</v>
      </c>
    </row>
    <row r="623" spans="1:4" x14ac:dyDescent="0.25">
      <c r="A623" s="344">
        <v>605776</v>
      </c>
      <c r="B623" s="345" t="s">
        <v>13702</v>
      </c>
      <c r="C623" s="344" t="s">
        <v>6594</v>
      </c>
      <c r="D623" s="346">
        <v>28445.85</v>
      </c>
    </row>
    <row r="624" spans="1:4" x14ac:dyDescent="0.25">
      <c r="A624" s="344">
        <v>605519</v>
      </c>
      <c r="B624" s="345" t="s">
        <v>13703</v>
      </c>
      <c r="C624" s="344" t="s">
        <v>6594</v>
      </c>
      <c r="D624" s="346">
        <v>26939.59</v>
      </c>
    </row>
    <row r="625" spans="1:4" x14ac:dyDescent="0.25">
      <c r="A625" s="344">
        <v>605810</v>
      </c>
      <c r="B625" s="345" t="s">
        <v>13704</v>
      </c>
      <c r="C625" s="344" t="s">
        <v>6594</v>
      </c>
      <c r="D625" s="346">
        <v>33607.64</v>
      </c>
    </row>
    <row r="626" spans="1:4" x14ac:dyDescent="0.25">
      <c r="A626" s="344">
        <v>605539</v>
      </c>
      <c r="B626" s="345" t="s">
        <v>13705</v>
      </c>
      <c r="C626" s="344" t="s">
        <v>6594</v>
      </c>
      <c r="D626" s="346">
        <v>32101.38</v>
      </c>
    </row>
    <row r="627" spans="1:4" x14ac:dyDescent="0.25">
      <c r="A627" s="344">
        <v>605830</v>
      </c>
      <c r="B627" s="345" t="s">
        <v>13706</v>
      </c>
      <c r="C627" s="344" t="s">
        <v>6594</v>
      </c>
      <c r="D627" s="346">
        <v>41856.61</v>
      </c>
    </row>
    <row r="628" spans="1:4" x14ac:dyDescent="0.25">
      <c r="A628" s="344">
        <v>605559</v>
      </c>
      <c r="B628" s="345" t="s">
        <v>13707</v>
      </c>
      <c r="C628" s="344" t="s">
        <v>6594</v>
      </c>
      <c r="D628" s="346">
        <v>40350.339999999997</v>
      </c>
    </row>
    <row r="629" spans="1:4" x14ac:dyDescent="0.25">
      <c r="A629" s="344">
        <v>605777</v>
      </c>
      <c r="B629" s="345" t="s">
        <v>13708</v>
      </c>
      <c r="C629" s="344" t="s">
        <v>6594</v>
      </c>
      <c r="D629" s="346">
        <v>30536.87</v>
      </c>
    </row>
    <row r="630" spans="1:4" x14ac:dyDescent="0.25">
      <c r="A630" s="344">
        <v>605520</v>
      </c>
      <c r="B630" s="345" t="s">
        <v>13709</v>
      </c>
      <c r="C630" s="344" t="s">
        <v>6594</v>
      </c>
      <c r="D630" s="346">
        <v>28920.83</v>
      </c>
    </row>
    <row r="631" spans="1:4" x14ac:dyDescent="0.25">
      <c r="A631" s="344">
        <v>605811</v>
      </c>
      <c r="B631" s="345" t="s">
        <v>13710</v>
      </c>
      <c r="C631" s="344" t="s">
        <v>6594</v>
      </c>
      <c r="D631" s="346">
        <v>36178.58</v>
      </c>
    </row>
    <row r="632" spans="1:4" x14ac:dyDescent="0.25">
      <c r="A632" s="344">
        <v>605540</v>
      </c>
      <c r="B632" s="345" t="s">
        <v>13711</v>
      </c>
      <c r="C632" s="344" t="s">
        <v>6594</v>
      </c>
      <c r="D632" s="346">
        <v>34562.54</v>
      </c>
    </row>
    <row r="633" spans="1:4" x14ac:dyDescent="0.25">
      <c r="A633" s="344">
        <v>605831</v>
      </c>
      <c r="B633" s="345" t="s">
        <v>13712</v>
      </c>
      <c r="C633" s="344" t="s">
        <v>6594</v>
      </c>
      <c r="D633" s="346">
        <v>45194.5</v>
      </c>
    </row>
    <row r="634" spans="1:4" x14ac:dyDescent="0.25">
      <c r="A634" s="344">
        <v>605560</v>
      </c>
      <c r="B634" s="345" t="s">
        <v>13713</v>
      </c>
      <c r="C634" s="344" t="s">
        <v>6594</v>
      </c>
      <c r="D634" s="346">
        <v>43578.46</v>
      </c>
    </row>
    <row r="635" spans="1:4" x14ac:dyDescent="0.25">
      <c r="A635" s="344">
        <v>605778</v>
      </c>
      <c r="B635" s="345" t="s">
        <v>13714</v>
      </c>
      <c r="C635" s="344" t="s">
        <v>6594</v>
      </c>
      <c r="D635" s="346">
        <v>32490.69</v>
      </c>
    </row>
    <row r="636" spans="1:4" x14ac:dyDescent="0.25">
      <c r="A636" s="344">
        <v>605521</v>
      </c>
      <c r="B636" s="345" t="s">
        <v>13715</v>
      </c>
      <c r="C636" s="344" t="s">
        <v>6594</v>
      </c>
      <c r="D636" s="346">
        <v>30853.18</v>
      </c>
    </row>
    <row r="637" spans="1:4" x14ac:dyDescent="0.25">
      <c r="A637" s="344">
        <v>605812</v>
      </c>
      <c r="B637" s="345" t="s">
        <v>13716</v>
      </c>
      <c r="C637" s="344" t="s">
        <v>6594</v>
      </c>
      <c r="D637" s="346">
        <v>38633.64</v>
      </c>
    </row>
    <row r="638" spans="1:4" x14ac:dyDescent="0.25">
      <c r="A638" s="344">
        <v>605541</v>
      </c>
      <c r="B638" s="345" t="s">
        <v>13717</v>
      </c>
      <c r="C638" s="344" t="s">
        <v>6594</v>
      </c>
      <c r="D638" s="346">
        <v>36996.129999999997</v>
      </c>
    </row>
    <row r="639" spans="1:4" x14ac:dyDescent="0.25">
      <c r="A639" s="344">
        <v>605832</v>
      </c>
      <c r="B639" s="345" t="s">
        <v>13718</v>
      </c>
      <c r="C639" s="344" t="s">
        <v>6594</v>
      </c>
      <c r="D639" s="346">
        <v>48450.59</v>
      </c>
    </row>
    <row r="640" spans="1:4" x14ac:dyDescent="0.25">
      <c r="A640" s="344">
        <v>605561</v>
      </c>
      <c r="B640" s="345" t="s">
        <v>13719</v>
      </c>
      <c r="C640" s="344" t="s">
        <v>6594</v>
      </c>
      <c r="D640" s="346">
        <v>46813.08</v>
      </c>
    </row>
    <row r="641" spans="1:4" x14ac:dyDescent="0.25">
      <c r="A641" s="344">
        <v>605779</v>
      </c>
      <c r="B641" s="345" t="s">
        <v>13720</v>
      </c>
      <c r="C641" s="344" t="s">
        <v>6594</v>
      </c>
      <c r="D641" s="346">
        <v>35790.019999999997</v>
      </c>
    </row>
    <row r="642" spans="1:4" x14ac:dyDescent="0.25">
      <c r="A642" s="344">
        <v>605522</v>
      </c>
      <c r="B642" s="345" t="s">
        <v>13721</v>
      </c>
      <c r="C642" s="344" t="s">
        <v>6594</v>
      </c>
      <c r="D642" s="346">
        <v>34094.69</v>
      </c>
    </row>
    <row r="643" spans="1:4" x14ac:dyDescent="0.25">
      <c r="A643" s="344">
        <v>605813</v>
      </c>
      <c r="B643" s="345" t="s">
        <v>13722</v>
      </c>
      <c r="C643" s="344" t="s">
        <v>6594</v>
      </c>
      <c r="D643" s="346">
        <v>42455.55</v>
      </c>
    </row>
    <row r="644" spans="1:4" x14ac:dyDescent="0.25">
      <c r="A644" s="344">
        <v>605542</v>
      </c>
      <c r="B644" s="345" t="s">
        <v>13723</v>
      </c>
      <c r="C644" s="344" t="s">
        <v>6594</v>
      </c>
      <c r="D644" s="346">
        <v>40760.22</v>
      </c>
    </row>
    <row r="645" spans="1:4" x14ac:dyDescent="0.25">
      <c r="A645" s="344">
        <v>605833</v>
      </c>
      <c r="B645" s="345" t="s">
        <v>13724</v>
      </c>
      <c r="C645" s="344" t="s">
        <v>6594</v>
      </c>
      <c r="D645" s="346">
        <v>53107.63</v>
      </c>
    </row>
    <row r="646" spans="1:4" x14ac:dyDescent="0.25">
      <c r="A646" s="344">
        <v>605562</v>
      </c>
      <c r="B646" s="345" t="s">
        <v>13725</v>
      </c>
      <c r="C646" s="344" t="s">
        <v>6594</v>
      </c>
      <c r="D646" s="346">
        <v>51412.3</v>
      </c>
    </row>
    <row r="647" spans="1:4" x14ac:dyDescent="0.25">
      <c r="A647" s="344">
        <v>605780</v>
      </c>
      <c r="B647" s="345" t="s">
        <v>13726</v>
      </c>
      <c r="C647" s="344" t="s">
        <v>6594</v>
      </c>
      <c r="D647" s="346">
        <v>37989.68</v>
      </c>
    </row>
    <row r="648" spans="1:4" x14ac:dyDescent="0.25">
      <c r="A648" s="344">
        <v>605523</v>
      </c>
      <c r="B648" s="345" t="s">
        <v>13727</v>
      </c>
      <c r="C648" s="344" t="s">
        <v>6594</v>
      </c>
      <c r="D648" s="346">
        <v>36204.129999999997</v>
      </c>
    </row>
    <row r="649" spans="1:4" x14ac:dyDescent="0.25">
      <c r="A649" s="344">
        <v>605814</v>
      </c>
      <c r="B649" s="345" t="s">
        <v>13728</v>
      </c>
      <c r="C649" s="344" t="s">
        <v>6594</v>
      </c>
      <c r="D649" s="346">
        <v>45199.12</v>
      </c>
    </row>
    <row r="650" spans="1:4" x14ac:dyDescent="0.25">
      <c r="A650" s="344">
        <v>605543</v>
      </c>
      <c r="B650" s="345" t="s">
        <v>13729</v>
      </c>
      <c r="C650" s="344" t="s">
        <v>6594</v>
      </c>
      <c r="D650" s="346">
        <v>43413.57</v>
      </c>
    </row>
    <row r="651" spans="1:4" x14ac:dyDescent="0.25">
      <c r="A651" s="344">
        <v>605834</v>
      </c>
      <c r="B651" s="345" t="s">
        <v>13730</v>
      </c>
      <c r="C651" s="344" t="s">
        <v>6594</v>
      </c>
      <c r="D651" s="346">
        <v>56720.41</v>
      </c>
    </row>
    <row r="652" spans="1:4" x14ac:dyDescent="0.25">
      <c r="A652" s="344">
        <v>605563</v>
      </c>
      <c r="B652" s="345" t="s">
        <v>13731</v>
      </c>
      <c r="C652" s="344" t="s">
        <v>6594</v>
      </c>
      <c r="D652" s="346">
        <v>54934.86</v>
      </c>
    </row>
    <row r="653" spans="1:4" x14ac:dyDescent="0.25">
      <c r="A653" s="344">
        <v>605606</v>
      </c>
      <c r="B653" s="345" t="s">
        <v>13732</v>
      </c>
      <c r="C653" s="344" t="s">
        <v>7701</v>
      </c>
      <c r="D653" s="346">
        <v>16.100000000000001</v>
      </c>
    </row>
    <row r="654" spans="1:4" x14ac:dyDescent="0.25">
      <c r="A654" s="344">
        <v>705314</v>
      </c>
      <c r="B654" s="345" t="s">
        <v>13733</v>
      </c>
      <c r="C654" s="344" t="s">
        <v>6608</v>
      </c>
      <c r="D654" s="346">
        <v>13563.85</v>
      </c>
    </row>
    <row r="655" spans="1:4" x14ac:dyDescent="0.25">
      <c r="A655" s="344">
        <v>705312</v>
      </c>
      <c r="B655" s="345" t="s">
        <v>13734</v>
      </c>
      <c r="C655" s="344" t="s">
        <v>6608</v>
      </c>
      <c r="D655" s="346">
        <v>12095.37</v>
      </c>
    </row>
    <row r="656" spans="1:4" x14ac:dyDescent="0.25">
      <c r="A656" s="344">
        <v>705316</v>
      </c>
      <c r="B656" s="345" t="s">
        <v>13735</v>
      </c>
      <c r="C656" s="344" t="s">
        <v>6608</v>
      </c>
      <c r="D656" s="346">
        <v>14868.12</v>
      </c>
    </row>
    <row r="657" spans="1:4" x14ac:dyDescent="0.25">
      <c r="A657" s="344">
        <v>705315</v>
      </c>
      <c r="B657" s="345" t="s">
        <v>13736</v>
      </c>
      <c r="C657" s="344" t="s">
        <v>6608</v>
      </c>
      <c r="D657" s="346">
        <v>13285.1</v>
      </c>
    </row>
    <row r="658" spans="1:4" x14ac:dyDescent="0.25">
      <c r="A658" s="344">
        <v>705318</v>
      </c>
      <c r="B658" s="345" t="s">
        <v>13737</v>
      </c>
      <c r="C658" s="344" t="s">
        <v>6608</v>
      </c>
      <c r="D658" s="346">
        <v>15879.54</v>
      </c>
    </row>
    <row r="659" spans="1:4" x14ac:dyDescent="0.25">
      <c r="A659" s="344">
        <v>705317</v>
      </c>
      <c r="B659" s="345" t="s">
        <v>13738</v>
      </c>
      <c r="C659" s="344" t="s">
        <v>6608</v>
      </c>
      <c r="D659" s="346">
        <v>14095.19</v>
      </c>
    </row>
    <row r="660" spans="1:4" x14ac:dyDescent="0.25">
      <c r="A660" s="344">
        <v>705320</v>
      </c>
      <c r="B660" s="345" t="s">
        <v>13739</v>
      </c>
      <c r="C660" s="344" t="s">
        <v>6608</v>
      </c>
      <c r="D660" s="346">
        <v>19918.150000000001</v>
      </c>
    </row>
    <row r="661" spans="1:4" x14ac:dyDescent="0.25">
      <c r="A661" s="344">
        <v>705319</v>
      </c>
      <c r="B661" s="345" t="s">
        <v>13740</v>
      </c>
      <c r="C661" s="344" t="s">
        <v>6608</v>
      </c>
      <c r="D661" s="346">
        <v>17734.580000000002</v>
      </c>
    </row>
    <row r="662" spans="1:4" x14ac:dyDescent="0.25">
      <c r="A662" s="344">
        <v>705322</v>
      </c>
      <c r="B662" s="345" t="s">
        <v>13741</v>
      </c>
      <c r="C662" s="344" t="s">
        <v>6608</v>
      </c>
      <c r="D662" s="346">
        <v>21024.68</v>
      </c>
    </row>
    <row r="663" spans="1:4" x14ac:dyDescent="0.25">
      <c r="A663" s="344">
        <v>705321</v>
      </c>
      <c r="B663" s="345" t="s">
        <v>13742</v>
      </c>
      <c r="C663" s="344" t="s">
        <v>6608</v>
      </c>
      <c r="D663" s="346">
        <v>18556.759999999998</v>
      </c>
    </row>
    <row r="664" spans="1:4" x14ac:dyDescent="0.25">
      <c r="A664" s="344">
        <v>705324</v>
      </c>
      <c r="B664" s="345" t="s">
        <v>13743</v>
      </c>
      <c r="C664" s="344" t="s">
        <v>6608</v>
      </c>
      <c r="D664" s="346">
        <v>23069.599999999999</v>
      </c>
    </row>
    <row r="665" spans="1:4" x14ac:dyDescent="0.25">
      <c r="A665" s="344">
        <v>705323</v>
      </c>
      <c r="B665" s="345" t="s">
        <v>13744</v>
      </c>
      <c r="C665" s="344" t="s">
        <v>6608</v>
      </c>
      <c r="D665" s="346">
        <v>20425.89</v>
      </c>
    </row>
    <row r="666" spans="1:4" x14ac:dyDescent="0.25">
      <c r="A666" s="344">
        <v>705326</v>
      </c>
      <c r="B666" s="345" t="s">
        <v>13745</v>
      </c>
      <c r="C666" s="344" t="s">
        <v>6608</v>
      </c>
      <c r="D666" s="346">
        <v>24783.77</v>
      </c>
    </row>
    <row r="667" spans="1:4" x14ac:dyDescent="0.25">
      <c r="A667" s="344">
        <v>705325</v>
      </c>
      <c r="B667" s="345" t="s">
        <v>13746</v>
      </c>
      <c r="C667" s="344" t="s">
        <v>6608</v>
      </c>
      <c r="D667" s="346">
        <v>21890.12</v>
      </c>
    </row>
    <row r="668" spans="1:4" x14ac:dyDescent="0.25">
      <c r="A668" s="344">
        <v>705328</v>
      </c>
      <c r="B668" s="345" t="s">
        <v>13747</v>
      </c>
      <c r="C668" s="344" t="s">
        <v>6608</v>
      </c>
      <c r="D668" s="346">
        <v>31462.97</v>
      </c>
    </row>
    <row r="669" spans="1:4" x14ac:dyDescent="0.25">
      <c r="A669" s="344">
        <v>705327</v>
      </c>
      <c r="B669" s="345" t="s">
        <v>13748</v>
      </c>
      <c r="C669" s="344" t="s">
        <v>6608</v>
      </c>
      <c r="D669" s="346">
        <v>27873.06</v>
      </c>
    </row>
    <row r="670" spans="1:4" x14ac:dyDescent="0.25">
      <c r="A670" s="344">
        <v>705330</v>
      </c>
      <c r="B670" s="345" t="s">
        <v>13749</v>
      </c>
      <c r="C670" s="344" t="s">
        <v>6608</v>
      </c>
      <c r="D670" s="346">
        <v>29417.97</v>
      </c>
    </row>
    <row r="671" spans="1:4" x14ac:dyDescent="0.25">
      <c r="A671" s="344">
        <v>705329</v>
      </c>
      <c r="B671" s="345" t="s">
        <v>13750</v>
      </c>
      <c r="C671" s="344" t="s">
        <v>6608</v>
      </c>
      <c r="D671" s="346">
        <v>25827.22</v>
      </c>
    </row>
    <row r="672" spans="1:4" x14ac:dyDescent="0.25">
      <c r="A672" s="344">
        <v>705332</v>
      </c>
      <c r="B672" s="345" t="s">
        <v>13751</v>
      </c>
      <c r="C672" s="344" t="s">
        <v>6608</v>
      </c>
      <c r="D672" s="346">
        <v>31789.21</v>
      </c>
    </row>
    <row r="673" spans="1:4" x14ac:dyDescent="0.25">
      <c r="A673" s="344">
        <v>705331</v>
      </c>
      <c r="B673" s="345" t="s">
        <v>13752</v>
      </c>
      <c r="C673" s="344" t="s">
        <v>6608</v>
      </c>
      <c r="D673" s="346">
        <v>28129.43</v>
      </c>
    </row>
    <row r="674" spans="1:4" x14ac:dyDescent="0.25">
      <c r="A674" s="344">
        <v>705334</v>
      </c>
      <c r="B674" s="345" t="s">
        <v>13753</v>
      </c>
      <c r="C674" s="344" t="s">
        <v>6608</v>
      </c>
      <c r="D674" s="346">
        <v>33781.300000000003</v>
      </c>
    </row>
    <row r="675" spans="1:4" x14ac:dyDescent="0.25">
      <c r="A675" s="344">
        <v>705333</v>
      </c>
      <c r="B675" s="345" t="s">
        <v>13754</v>
      </c>
      <c r="C675" s="344" t="s">
        <v>6608</v>
      </c>
      <c r="D675" s="346">
        <v>30155.53</v>
      </c>
    </row>
    <row r="676" spans="1:4" x14ac:dyDescent="0.25">
      <c r="A676" s="344">
        <v>705336</v>
      </c>
      <c r="B676" s="345" t="s">
        <v>13755</v>
      </c>
      <c r="C676" s="344" t="s">
        <v>6608</v>
      </c>
      <c r="D676" s="346">
        <v>45509.46</v>
      </c>
    </row>
    <row r="677" spans="1:4" x14ac:dyDescent="0.25">
      <c r="A677" s="344">
        <v>705335</v>
      </c>
      <c r="B677" s="345" t="s">
        <v>13756</v>
      </c>
      <c r="C677" s="344" t="s">
        <v>6608</v>
      </c>
      <c r="D677" s="346">
        <v>40455.68</v>
      </c>
    </row>
    <row r="678" spans="1:4" x14ac:dyDescent="0.25">
      <c r="A678" s="344">
        <v>705338</v>
      </c>
      <c r="B678" s="345" t="s">
        <v>13757</v>
      </c>
      <c r="C678" s="344" t="s">
        <v>6608</v>
      </c>
      <c r="D678" s="346">
        <v>42528.88</v>
      </c>
    </row>
    <row r="679" spans="1:4" x14ac:dyDescent="0.25">
      <c r="A679" s="344">
        <v>705337</v>
      </c>
      <c r="B679" s="345" t="s">
        <v>13758</v>
      </c>
      <c r="C679" s="344" t="s">
        <v>6608</v>
      </c>
      <c r="D679" s="346">
        <v>37295.46</v>
      </c>
    </row>
    <row r="680" spans="1:4" x14ac:dyDescent="0.25">
      <c r="A680" s="344">
        <v>705340</v>
      </c>
      <c r="B680" s="345" t="s">
        <v>13759</v>
      </c>
      <c r="C680" s="344" t="s">
        <v>6608</v>
      </c>
      <c r="D680" s="346">
        <v>45804.68</v>
      </c>
    </row>
    <row r="681" spans="1:4" x14ac:dyDescent="0.25">
      <c r="A681" s="344">
        <v>705339</v>
      </c>
      <c r="B681" s="345" t="s">
        <v>13760</v>
      </c>
      <c r="C681" s="344" t="s">
        <v>6608</v>
      </c>
      <c r="D681" s="346">
        <v>40519.620000000003</v>
      </c>
    </row>
    <row r="682" spans="1:4" x14ac:dyDescent="0.25">
      <c r="A682" s="344">
        <v>705342</v>
      </c>
      <c r="B682" s="345" t="s">
        <v>13761</v>
      </c>
      <c r="C682" s="344" t="s">
        <v>6608</v>
      </c>
      <c r="D682" s="346">
        <v>51972.73</v>
      </c>
    </row>
    <row r="683" spans="1:4" x14ac:dyDescent="0.25">
      <c r="A683" s="344">
        <v>705341</v>
      </c>
      <c r="B683" s="345" t="s">
        <v>13762</v>
      </c>
      <c r="C683" s="344" t="s">
        <v>6608</v>
      </c>
      <c r="D683" s="346">
        <v>46094.37</v>
      </c>
    </row>
    <row r="684" spans="1:4" x14ac:dyDescent="0.25">
      <c r="A684" s="344">
        <v>705344</v>
      </c>
      <c r="B684" s="345" t="s">
        <v>13763</v>
      </c>
      <c r="C684" s="344" t="s">
        <v>6608</v>
      </c>
      <c r="D684" s="346">
        <v>65845.039999999994</v>
      </c>
    </row>
    <row r="685" spans="1:4" x14ac:dyDescent="0.25">
      <c r="A685" s="344">
        <v>705343</v>
      </c>
      <c r="B685" s="345" t="s">
        <v>13764</v>
      </c>
      <c r="C685" s="344" t="s">
        <v>6608</v>
      </c>
      <c r="D685" s="346">
        <v>58644.76</v>
      </c>
    </row>
    <row r="686" spans="1:4" x14ac:dyDescent="0.25">
      <c r="A686" s="344">
        <v>705225</v>
      </c>
      <c r="B686" s="345" t="s">
        <v>13765</v>
      </c>
      <c r="C686" s="344" t="s">
        <v>6608</v>
      </c>
      <c r="D686" s="346">
        <v>11627.74</v>
      </c>
    </row>
    <row r="687" spans="1:4" x14ac:dyDescent="0.25">
      <c r="A687" s="344">
        <v>705224</v>
      </c>
      <c r="B687" s="345" t="s">
        <v>13766</v>
      </c>
      <c r="C687" s="344" t="s">
        <v>6608</v>
      </c>
      <c r="D687" s="346">
        <v>10272.98</v>
      </c>
    </row>
    <row r="688" spans="1:4" x14ac:dyDescent="0.25">
      <c r="A688" s="344">
        <v>705227</v>
      </c>
      <c r="B688" s="345" t="s">
        <v>13767</v>
      </c>
      <c r="C688" s="344" t="s">
        <v>6608</v>
      </c>
      <c r="D688" s="346">
        <v>12003.42</v>
      </c>
    </row>
    <row r="689" spans="1:4" x14ac:dyDescent="0.25">
      <c r="A689" s="344">
        <v>705226</v>
      </c>
      <c r="B689" s="345" t="s">
        <v>13768</v>
      </c>
      <c r="C689" s="344" t="s">
        <v>6608</v>
      </c>
      <c r="D689" s="346">
        <v>10763.32</v>
      </c>
    </row>
    <row r="690" spans="1:4" x14ac:dyDescent="0.25">
      <c r="A690" s="344">
        <v>705229</v>
      </c>
      <c r="B690" s="345" t="s">
        <v>13769</v>
      </c>
      <c r="C690" s="344" t="s">
        <v>6608</v>
      </c>
      <c r="D690" s="346">
        <v>12945.12</v>
      </c>
    </row>
    <row r="691" spans="1:4" x14ac:dyDescent="0.25">
      <c r="A691" s="344">
        <v>705228</v>
      </c>
      <c r="B691" s="345" t="s">
        <v>13770</v>
      </c>
      <c r="C691" s="344" t="s">
        <v>6608</v>
      </c>
      <c r="D691" s="346">
        <v>11513.24</v>
      </c>
    </row>
    <row r="692" spans="1:4" x14ac:dyDescent="0.25">
      <c r="A692" s="344">
        <v>705231</v>
      </c>
      <c r="B692" s="345" t="s">
        <v>13771</v>
      </c>
      <c r="C692" s="344" t="s">
        <v>6608</v>
      </c>
      <c r="D692" s="346">
        <v>16117.55</v>
      </c>
    </row>
    <row r="693" spans="1:4" x14ac:dyDescent="0.25">
      <c r="A693" s="344">
        <v>705230</v>
      </c>
      <c r="B693" s="345" t="s">
        <v>13772</v>
      </c>
      <c r="C693" s="344" t="s">
        <v>6608</v>
      </c>
      <c r="D693" s="346">
        <v>14441.75</v>
      </c>
    </row>
    <row r="694" spans="1:4" x14ac:dyDescent="0.25">
      <c r="A694" s="344">
        <v>705233</v>
      </c>
      <c r="B694" s="345" t="s">
        <v>13773</v>
      </c>
      <c r="C694" s="344" t="s">
        <v>6608</v>
      </c>
      <c r="D694" s="346">
        <v>18123.57</v>
      </c>
    </row>
    <row r="695" spans="1:4" x14ac:dyDescent="0.25">
      <c r="A695" s="344">
        <v>705232</v>
      </c>
      <c r="B695" s="345" t="s">
        <v>13774</v>
      </c>
      <c r="C695" s="344" t="s">
        <v>6608</v>
      </c>
      <c r="D695" s="346">
        <v>15967.92</v>
      </c>
    </row>
    <row r="696" spans="1:4" x14ac:dyDescent="0.25">
      <c r="A696" s="344">
        <v>705235</v>
      </c>
      <c r="B696" s="345" t="s">
        <v>13775</v>
      </c>
      <c r="C696" s="344" t="s">
        <v>6608</v>
      </c>
      <c r="D696" s="346">
        <v>18588.07</v>
      </c>
    </row>
    <row r="697" spans="1:4" x14ac:dyDescent="0.25">
      <c r="A697" s="344">
        <v>705234</v>
      </c>
      <c r="B697" s="345" t="s">
        <v>13776</v>
      </c>
      <c r="C697" s="344" t="s">
        <v>6608</v>
      </c>
      <c r="D697" s="346">
        <v>16579.98</v>
      </c>
    </row>
    <row r="698" spans="1:4" x14ac:dyDescent="0.25">
      <c r="A698" s="344">
        <v>705237</v>
      </c>
      <c r="B698" s="345" t="s">
        <v>13777</v>
      </c>
      <c r="C698" s="344" t="s">
        <v>6608</v>
      </c>
      <c r="D698" s="346">
        <v>20130.77</v>
      </c>
    </row>
    <row r="699" spans="1:4" x14ac:dyDescent="0.25">
      <c r="A699" s="344">
        <v>705236</v>
      </c>
      <c r="B699" s="345" t="s">
        <v>13778</v>
      </c>
      <c r="C699" s="344" t="s">
        <v>6608</v>
      </c>
      <c r="D699" s="346">
        <v>17876.900000000001</v>
      </c>
    </row>
    <row r="700" spans="1:4" x14ac:dyDescent="0.25">
      <c r="A700" s="344">
        <v>705239</v>
      </c>
      <c r="B700" s="345" t="s">
        <v>13779</v>
      </c>
      <c r="C700" s="344" t="s">
        <v>6608</v>
      </c>
      <c r="D700" s="346">
        <v>25707.47</v>
      </c>
    </row>
    <row r="701" spans="1:4" x14ac:dyDescent="0.25">
      <c r="A701" s="344">
        <v>705238</v>
      </c>
      <c r="B701" s="345" t="s">
        <v>13780</v>
      </c>
      <c r="C701" s="344" t="s">
        <v>6608</v>
      </c>
      <c r="D701" s="346">
        <v>22889.59</v>
      </c>
    </row>
    <row r="702" spans="1:4" x14ac:dyDescent="0.25">
      <c r="A702" s="344">
        <v>705241</v>
      </c>
      <c r="B702" s="345" t="s">
        <v>13781</v>
      </c>
      <c r="C702" s="344" t="s">
        <v>6608</v>
      </c>
      <c r="D702" s="346">
        <v>24503.21</v>
      </c>
    </row>
    <row r="703" spans="1:4" x14ac:dyDescent="0.25">
      <c r="A703" s="344">
        <v>705240</v>
      </c>
      <c r="B703" s="345" t="s">
        <v>13782</v>
      </c>
      <c r="C703" s="344" t="s">
        <v>6608</v>
      </c>
      <c r="D703" s="346">
        <v>21543.27</v>
      </c>
    </row>
    <row r="704" spans="1:4" x14ac:dyDescent="0.25">
      <c r="A704" s="344">
        <v>705243</v>
      </c>
      <c r="B704" s="345" t="s">
        <v>13783</v>
      </c>
      <c r="C704" s="344" t="s">
        <v>6608</v>
      </c>
      <c r="D704" s="346">
        <v>25945.84</v>
      </c>
    </row>
    <row r="705" spans="1:4" x14ac:dyDescent="0.25">
      <c r="A705" s="344">
        <v>705242</v>
      </c>
      <c r="B705" s="345" t="s">
        <v>13784</v>
      </c>
      <c r="C705" s="344" t="s">
        <v>6608</v>
      </c>
      <c r="D705" s="346">
        <v>22981.72</v>
      </c>
    </row>
    <row r="706" spans="1:4" x14ac:dyDescent="0.25">
      <c r="A706" s="344">
        <v>705245</v>
      </c>
      <c r="B706" s="345" t="s">
        <v>13785</v>
      </c>
      <c r="C706" s="344" t="s">
        <v>6608</v>
      </c>
      <c r="D706" s="346">
        <v>28752.400000000001</v>
      </c>
    </row>
    <row r="707" spans="1:4" x14ac:dyDescent="0.25">
      <c r="A707" s="344">
        <v>705244</v>
      </c>
      <c r="B707" s="345" t="s">
        <v>13786</v>
      </c>
      <c r="C707" s="344" t="s">
        <v>6608</v>
      </c>
      <c r="D707" s="346">
        <v>25590.79</v>
      </c>
    </row>
    <row r="708" spans="1:4" x14ac:dyDescent="0.25">
      <c r="A708" s="344">
        <v>705247</v>
      </c>
      <c r="B708" s="345" t="s">
        <v>13787</v>
      </c>
      <c r="C708" s="344" t="s">
        <v>6608</v>
      </c>
      <c r="D708" s="346">
        <v>36410.19</v>
      </c>
    </row>
    <row r="709" spans="1:4" x14ac:dyDescent="0.25">
      <c r="A709" s="344">
        <v>705246</v>
      </c>
      <c r="B709" s="345" t="s">
        <v>13788</v>
      </c>
      <c r="C709" s="344" t="s">
        <v>6608</v>
      </c>
      <c r="D709" s="346">
        <v>32537.23</v>
      </c>
    </row>
    <row r="710" spans="1:4" x14ac:dyDescent="0.25">
      <c r="A710" s="344">
        <v>705249</v>
      </c>
      <c r="B710" s="345" t="s">
        <v>13789</v>
      </c>
      <c r="C710" s="344" t="s">
        <v>6608</v>
      </c>
      <c r="D710" s="346">
        <v>34829.589999999997</v>
      </c>
    </row>
    <row r="711" spans="1:4" x14ac:dyDescent="0.25">
      <c r="A711" s="344">
        <v>705248</v>
      </c>
      <c r="B711" s="345" t="s">
        <v>13790</v>
      </c>
      <c r="C711" s="344" t="s">
        <v>6608</v>
      </c>
      <c r="D711" s="346">
        <v>30534.2</v>
      </c>
    </row>
    <row r="712" spans="1:4" x14ac:dyDescent="0.25">
      <c r="A712" s="344">
        <v>705251</v>
      </c>
      <c r="B712" s="345" t="s">
        <v>13791</v>
      </c>
      <c r="C712" s="344" t="s">
        <v>6608</v>
      </c>
      <c r="D712" s="346">
        <v>36827.879999999997</v>
      </c>
    </row>
    <row r="713" spans="1:4" x14ac:dyDescent="0.25">
      <c r="A713" s="344">
        <v>705250</v>
      </c>
      <c r="B713" s="345" t="s">
        <v>13792</v>
      </c>
      <c r="C713" s="344" t="s">
        <v>6608</v>
      </c>
      <c r="D713" s="346">
        <v>32526.79</v>
      </c>
    </row>
    <row r="714" spans="1:4" x14ac:dyDescent="0.25">
      <c r="A714" s="344">
        <v>705253</v>
      </c>
      <c r="B714" s="345" t="s">
        <v>13793</v>
      </c>
      <c r="C714" s="344" t="s">
        <v>6608</v>
      </c>
      <c r="D714" s="346">
        <v>40286.239999999998</v>
      </c>
    </row>
    <row r="715" spans="1:4" x14ac:dyDescent="0.25">
      <c r="A715" s="344">
        <v>705252</v>
      </c>
      <c r="B715" s="345" t="s">
        <v>13794</v>
      </c>
      <c r="C715" s="344" t="s">
        <v>6608</v>
      </c>
      <c r="D715" s="346">
        <v>35608.75</v>
      </c>
    </row>
    <row r="716" spans="1:4" x14ac:dyDescent="0.25">
      <c r="A716" s="344">
        <v>705255</v>
      </c>
      <c r="B716" s="345" t="s">
        <v>13795</v>
      </c>
      <c r="C716" s="344" t="s">
        <v>6608</v>
      </c>
      <c r="D716" s="346">
        <v>50933.89</v>
      </c>
    </row>
    <row r="717" spans="1:4" x14ac:dyDescent="0.25">
      <c r="A717" s="344">
        <v>705254</v>
      </c>
      <c r="B717" s="345" t="s">
        <v>13796</v>
      </c>
      <c r="C717" s="344" t="s">
        <v>6608</v>
      </c>
      <c r="D717" s="346">
        <v>45279.34</v>
      </c>
    </row>
    <row r="718" spans="1:4" x14ac:dyDescent="0.25">
      <c r="A718" s="344">
        <v>705403</v>
      </c>
      <c r="B718" s="345" t="s">
        <v>13797</v>
      </c>
      <c r="C718" s="344" t="s">
        <v>6608</v>
      </c>
      <c r="D718" s="346">
        <v>16988.78</v>
      </c>
    </row>
    <row r="719" spans="1:4" x14ac:dyDescent="0.25">
      <c r="A719" s="344">
        <v>705402</v>
      </c>
      <c r="B719" s="345" t="s">
        <v>13798</v>
      </c>
      <c r="C719" s="344" t="s">
        <v>6608</v>
      </c>
      <c r="D719" s="346">
        <v>15022.1</v>
      </c>
    </row>
    <row r="720" spans="1:4" x14ac:dyDescent="0.25">
      <c r="A720" s="344">
        <v>705405</v>
      </c>
      <c r="B720" s="345" t="s">
        <v>13799</v>
      </c>
      <c r="C720" s="344" t="s">
        <v>6608</v>
      </c>
      <c r="D720" s="346">
        <v>18351.7</v>
      </c>
    </row>
    <row r="721" spans="1:4" x14ac:dyDescent="0.25">
      <c r="A721" s="344">
        <v>705404</v>
      </c>
      <c r="B721" s="345" t="s">
        <v>13800</v>
      </c>
      <c r="C721" s="344" t="s">
        <v>6608</v>
      </c>
      <c r="D721" s="346">
        <v>16363.07</v>
      </c>
    </row>
    <row r="722" spans="1:4" x14ac:dyDescent="0.25">
      <c r="A722" s="344">
        <v>705407</v>
      </c>
      <c r="B722" s="345" t="s">
        <v>13801</v>
      </c>
      <c r="C722" s="344" t="s">
        <v>6608</v>
      </c>
      <c r="D722" s="346">
        <v>19237.96</v>
      </c>
    </row>
    <row r="723" spans="1:4" x14ac:dyDescent="0.25">
      <c r="A723" s="344">
        <v>705406</v>
      </c>
      <c r="B723" s="345" t="s">
        <v>13802</v>
      </c>
      <c r="C723" s="344" t="s">
        <v>6608</v>
      </c>
      <c r="D723" s="346">
        <v>17022.89</v>
      </c>
    </row>
    <row r="724" spans="1:4" x14ac:dyDescent="0.25">
      <c r="A724" s="344">
        <v>705409</v>
      </c>
      <c r="B724" s="345" t="s">
        <v>13803</v>
      </c>
      <c r="C724" s="344" t="s">
        <v>6608</v>
      </c>
      <c r="D724" s="346">
        <v>24227.97</v>
      </c>
    </row>
    <row r="725" spans="1:4" x14ac:dyDescent="0.25">
      <c r="A725" s="344">
        <v>705408</v>
      </c>
      <c r="B725" s="345" t="s">
        <v>13804</v>
      </c>
      <c r="C725" s="344" t="s">
        <v>6608</v>
      </c>
      <c r="D725" s="346">
        <v>21499.32</v>
      </c>
    </row>
    <row r="726" spans="1:4" x14ac:dyDescent="0.25">
      <c r="A726" s="344">
        <v>705411</v>
      </c>
      <c r="B726" s="345" t="s">
        <v>13805</v>
      </c>
      <c r="C726" s="344" t="s">
        <v>6608</v>
      </c>
      <c r="D726" s="346">
        <v>25804.53</v>
      </c>
    </row>
    <row r="727" spans="1:4" x14ac:dyDescent="0.25">
      <c r="A727" s="344">
        <v>705410</v>
      </c>
      <c r="B727" s="345" t="s">
        <v>13806</v>
      </c>
      <c r="C727" s="344" t="s">
        <v>6608</v>
      </c>
      <c r="D727" s="346">
        <v>22634.400000000001</v>
      </c>
    </row>
    <row r="728" spans="1:4" x14ac:dyDescent="0.25">
      <c r="A728" s="344">
        <v>705413</v>
      </c>
      <c r="B728" s="345" t="s">
        <v>13807</v>
      </c>
      <c r="C728" s="344" t="s">
        <v>6608</v>
      </c>
      <c r="D728" s="346">
        <v>27737.53</v>
      </c>
    </row>
    <row r="729" spans="1:4" x14ac:dyDescent="0.25">
      <c r="A729" s="344">
        <v>705412</v>
      </c>
      <c r="B729" s="345" t="s">
        <v>13808</v>
      </c>
      <c r="C729" s="344" t="s">
        <v>6608</v>
      </c>
      <c r="D729" s="346">
        <v>24564.35</v>
      </c>
    </row>
    <row r="730" spans="1:4" x14ac:dyDescent="0.25">
      <c r="A730" s="344">
        <v>705415</v>
      </c>
      <c r="B730" s="345" t="s">
        <v>13809</v>
      </c>
      <c r="C730" s="344" t="s">
        <v>6608</v>
      </c>
      <c r="D730" s="346">
        <v>30558.799999999999</v>
      </c>
    </row>
    <row r="731" spans="1:4" x14ac:dyDescent="0.25">
      <c r="A731" s="344">
        <v>705414</v>
      </c>
      <c r="B731" s="345" t="s">
        <v>13810</v>
      </c>
      <c r="C731" s="344" t="s">
        <v>6608</v>
      </c>
      <c r="D731" s="346">
        <v>26983.05</v>
      </c>
    </row>
    <row r="732" spans="1:4" x14ac:dyDescent="0.25">
      <c r="A732" s="344">
        <v>705417</v>
      </c>
      <c r="B732" s="345" t="s">
        <v>13811</v>
      </c>
      <c r="C732" s="344" t="s">
        <v>6608</v>
      </c>
      <c r="D732" s="346">
        <v>38700.949999999997</v>
      </c>
    </row>
    <row r="733" spans="1:4" x14ac:dyDescent="0.25">
      <c r="A733" s="344">
        <v>705416</v>
      </c>
      <c r="B733" s="345" t="s">
        <v>13812</v>
      </c>
      <c r="C733" s="344" t="s">
        <v>6608</v>
      </c>
      <c r="D733" s="346">
        <v>34300.089999999997</v>
      </c>
    </row>
    <row r="734" spans="1:4" x14ac:dyDescent="0.25">
      <c r="A734" s="344">
        <v>705419</v>
      </c>
      <c r="B734" s="345" t="s">
        <v>13813</v>
      </c>
      <c r="C734" s="344" t="s">
        <v>6608</v>
      </c>
      <c r="D734" s="346">
        <v>36533.79</v>
      </c>
    </row>
    <row r="735" spans="1:4" x14ac:dyDescent="0.25">
      <c r="A735" s="344">
        <v>705418</v>
      </c>
      <c r="B735" s="345" t="s">
        <v>13814</v>
      </c>
      <c r="C735" s="344" t="s">
        <v>6608</v>
      </c>
      <c r="D735" s="346">
        <v>32105.34</v>
      </c>
    </row>
    <row r="736" spans="1:4" x14ac:dyDescent="0.25">
      <c r="A736" s="344">
        <v>705421</v>
      </c>
      <c r="B736" s="345" t="s">
        <v>13815</v>
      </c>
      <c r="C736" s="344" t="s">
        <v>6608</v>
      </c>
      <c r="D736" s="346">
        <v>39276.160000000003</v>
      </c>
    </row>
    <row r="737" spans="1:4" x14ac:dyDescent="0.25">
      <c r="A737" s="344">
        <v>705420</v>
      </c>
      <c r="B737" s="345" t="s">
        <v>13816</v>
      </c>
      <c r="C737" s="344" t="s">
        <v>6608</v>
      </c>
      <c r="D737" s="346">
        <v>34826.57</v>
      </c>
    </row>
    <row r="738" spans="1:4" x14ac:dyDescent="0.25">
      <c r="A738" s="344">
        <v>705423</v>
      </c>
      <c r="B738" s="345" t="s">
        <v>13817</v>
      </c>
      <c r="C738" s="344" t="s">
        <v>6608</v>
      </c>
      <c r="D738" s="346">
        <v>44696.67</v>
      </c>
    </row>
    <row r="739" spans="1:4" x14ac:dyDescent="0.25">
      <c r="A739" s="344">
        <v>705422</v>
      </c>
      <c r="B739" s="345" t="s">
        <v>13818</v>
      </c>
      <c r="C739" s="344" t="s">
        <v>6608</v>
      </c>
      <c r="D739" s="346">
        <v>39717.910000000003</v>
      </c>
    </row>
    <row r="740" spans="1:4" x14ac:dyDescent="0.25">
      <c r="A740" s="344">
        <v>705425</v>
      </c>
      <c r="B740" s="345" t="s">
        <v>13819</v>
      </c>
      <c r="C740" s="344" t="s">
        <v>6608</v>
      </c>
      <c r="D740" s="346">
        <v>56576.94</v>
      </c>
    </row>
    <row r="741" spans="1:4" x14ac:dyDescent="0.25">
      <c r="A741" s="344">
        <v>705424</v>
      </c>
      <c r="B741" s="345" t="s">
        <v>13820</v>
      </c>
      <c r="C741" s="344" t="s">
        <v>6608</v>
      </c>
      <c r="D741" s="346">
        <v>50468.05</v>
      </c>
    </row>
    <row r="742" spans="1:4" x14ac:dyDescent="0.25">
      <c r="A742" s="344">
        <v>705427</v>
      </c>
      <c r="B742" s="345" t="s">
        <v>13821</v>
      </c>
      <c r="C742" s="344" t="s">
        <v>6608</v>
      </c>
      <c r="D742" s="346">
        <v>51660.22</v>
      </c>
    </row>
    <row r="743" spans="1:4" x14ac:dyDescent="0.25">
      <c r="A743" s="344">
        <v>705426</v>
      </c>
      <c r="B743" s="345" t="s">
        <v>13822</v>
      </c>
      <c r="C743" s="344" t="s">
        <v>6608</v>
      </c>
      <c r="D743" s="346">
        <v>45253.77</v>
      </c>
    </row>
    <row r="744" spans="1:4" x14ac:dyDescent="0.25">
      <c r="A744" s="344">
        <v>705429</v>
      </c>
      <c r="B744" s="345" t="s">
        <v>13823</v>
      </c>
      <c r="C744" s="344" t="s">
        <v>6608</v>
      </c>
      <c r="D744" s="346">
        <v>53420.5</v>
      </c>
    </row>
    <row r="745" spans="1:4" x14ac:dyDescent="0.25">
      <c r="A745" s="344">
        <v>705428</v>
      </c>
      <c r="B745" s="345" t="s">
        <v>13824</v>
      </c>
      <c r="C745" s="344" t="s">
        <v>6608</v>
      </c>
      <c r="D745" s="346">
        <v>47117.73</v>
      </c>
    </row>
    <row r="746" spans="1:4" x14ac:dyDescent="0.25">
      <c r="A746" s="344">
        <v>705431</v>
      </c>
      <c r="B746" s="345" t="s">
        <v>13825</v>
      </c>
      <c r="C746" s="344" t="s">
        <v>6608</v>
      </c>
      <c r="D746" s="346">
        <v>64250.61</v>
      </c>
    </row>
    <row r="747" spans="1:4" x14ac:dyDescent="0.25">
      <c r="A747" s="344">
        <v>705430</v>
      </c>
      <c r="B747" s="345" t="s">
        <v>13826</v>
      </c>
      <c r="C747" s="344" t="s">
        <v>6608</v>
      </c>
      <c r="D747" s="346">
        <v>57216.92</v>
      </c>
    </row>
    <row r="748" spans="1:4" x14ac:dyDescent="0.25">
      <c r="A748" s="344">
        <v>705433</v>
      </c>
      <c r="B748" s="345" t="s">
        <v>13827</v>
      </c>
      <c r="C748" s="344" t="s">
        <v>6608</v>
      </c>
      <c r="D748" s="346">
        <v>81460.66</v>
      </c>
    </row>
    <row r="749" spans="1:4" x14ac:dyDescent="0.25">
      <c r="A749" s="344">
        <v>705432</v>
      </c>
      <c r="B749" s="345" t="s">
        <v>13828</v>
      </c>
      <c r="C749" s="344" t="s">
        <v>6608</v>
      </c>
      <c r="D749" s="346">
        <v>72748.75</v>
      </c>
    </row>
    <row r="750" spans="1:4" x14ac:dyDescent="0.25">
      <c r="A750" s="344">
        <v>705257</v>
      </c>
      <c r="B750" s="345" t="s">
        <v>13829</v>
      </c>
      <c r="C750" s="344" t="s">
        <v>6594</v>
      </c>
      <c r="D750" s="346">
        <v>3949.76</v>
      </c>
    </row>
    <row r="751" spans="1:4" x14ac:dyDescent="0.25">
      <c r="A751" s="344">
        <v>705256</v>
      </c>
      <c r="B751" s="345" t="s">
        <v>13830</v>
      </c>
      <c r="C751" s="344" t="s">
        <v>6594</v>
      </c>
      <c r="D751" s="346">
        <v>3550.67</v>
      </c>
    </row>
    <row r="752" spans="1:4" x14ac:dyDescent="0.25">
      <c r="A752" s="344">
        <v>705259</v>
      </c>
      <c r="B752" s="345" t="s">
        <v>13831</v>
      </c>
      <c r="C752" s="344" t="s">
        <v>6594</v>
      </c>
      <c r="D752" s="346">
        <v>3441</v>
      </c>
    </row>
    <row r="753" spans="1:4" x14ac:dyDescent="0.25">
      <c r="A753" s="344">
        <v>705258</v>
      </c>
      <c r="B753" s="345" t="s">
        <v>13832</v>
      </c>
      <c r="C753" s="344" t="s">
        <v>6594</v>
      </c>
      <c r="D753" s="346">
        <v>3041.91</v>
      </c>
    </row>
    <row r="754" spans="1:4" x14ac:dyDescent="0.25">
      <c r="A754" s="344">
        <v>705267</v>
      </c>
      <c r="B754" s="345" t="s">
        <v>13833</v>
      </c>
      <c r="C754" s="344" t="s">
        <v>6594</v>
      </c>
      <c r="D754" s="346">
        <v>4981.68</v>
      </c>
    </row>
    <row r="755" spans="1:4" x14ac:dyDescent="0.25">
      <c r="A755" s="344">
        <v>705266</v>
      </c>
      <c r="B755" s="345" t="s">
        <v>13834</v>
      </c>
      <c r="C755" s="344" t="s">
        <v>6594</v>
      </c>
      <c r="D755" s="346">
        <v>4452.8100000000004</v>
      </c>
    </row>
    <row r="756" spans="1:4" x14ac:dyDescent="0.25">
      <c r="A756" s="344">
        <v>705269</v>
      </c>
      <c r="B756" s="345" t="s">
        <v>13835</v>
      </c>
      <c r="C756" s="344" t="s">
        <v>6594</v>
      </c>
      <c r="D756" s="346">
        <v>5230.34</v>
      </c>
    </row>
    <row r="757" spans="1:4" x14ac:dyDescent="0.25">
      <c r="A757" s="344">
        <v>705268</v>
      </c>
      <c r="B757" s="345" t="s">
        <v>13836</v>
      </c>
      <c r="C757" s="344" t="s">
        <v>6594</v>
      </c>
      <c r="D757" s="346">
        <v>4701.46</v>
      </c>
    </row>
    <row r="758" spans="1:4" x14ac:dyDescent="0.25">
      <c r="A758" s="344">
        <v>705261</v>
      </c>
      <c r="B758" s="345" t="s">
        <v>13837</v>
      </c>
      <c r="C758" s="344" t="s">
        <v>6594</v>
      </c>
      <c r="D758" s="346">
        <v>3677.6</v>
      </c>
    </row>
    <row r="759" spans="1:4" x14ac:dyDescent="0.25">
      <c r="A759" s="344">
        <v>705260</v>
      </c>
      <c r="B759" s="345" t="s">
        <v>13838</v>
      </c>
      <c r="C759" s="344" t="s">
        <v>6594</v>
      </c>
      <c r="D759" s="346">
        <v>3278.51</v>
      </c>
    </row>
    <row r="760" spans="1:4" x14ac:dyDescent="0.25">
      <c r="A760" s="344">
        <v>705263</v>
      </c>
      <c r="B760" s="345" t="s">
        <v>13839</v>
      </c>
      <c r="C760" s="344" t="s">
        <v>6594</v>
      </c>
      <c r="D760" s="346">
        <v>4145.2299999999996</v>
      </c>
    </row>
    <row r="761" spans="1:4" x14ac:dyDescent="0.25">
      <c r="A761" s="344">
        <v>705262</v>
      </c>
      <c r="B761" s="345" t="s">
        <v>13840</v>
      </c>
      <c r="C761" s="344" t="s">
        <v>6594</v>
      </c>
      <c r="D761" s="346">
        <v>3746.14</v>
      </c>
    </row>
    <row r="762" spans="1:4" x14ac:dyDescent="0.25">
      <c r="A762" s="344">
        <v>705265</v>
      </c>
      <c r="B762" s="345" t="s">
        <v>13841</v>
      </c>
      <c r="C762" s="344" t="s">
        <v>6594</v>
      </c>
      <c r="D762" s="346">
        <v>4547.16</v>
      </c>
    </row>
    <row r="763" spans="1:4" x14ac:dyDescent="0.25">
      <c r="A763" s="344">
        <v>705264</v>
      </c>
      <c r="B763" s="345" t="s">
        <v>13842</v>
      </c>
      <c r="C763" s="344" t="s">
        <v>6594</v>
      </c>
      <c r="D763" s="346">
        <v>4148.08</v>
      </c>
    </row>
    <row r="764" spans="1:4" x14ac:dyDescent="0.25">
      <c r="A764" s="344">
        <v>705271</v>
      </c>
      <c r="B764" s="345" t="s">
        <v>13843</v>
      </c>
      <c r="C764" s="344" t="s">
        <v>6594</v>
      </c>
      <c r="D764" s="346">
        <v>5659.11</v>
      </c>
    </row>
    <row r="765" spans="1:4" x14ac:dyDescent="0.25">
      <c r="A765" s="344">
        <v>705270</v>
      </c>
      <c r="B765" s="345" t="s">
        <v>13844</v>
      </c>
      <c r="C765" s="344" t="s">
        <v>6594</v>
      </c>
      <c r="D765" s="346">
        <v>5143.1499999999996</v>
      </c>
    </row>
    <row r="766" spans="1:4" x14ac:dyDescent="0.25">
      <c r="A766" s="344">
        <v>705273</v>
      </c>
      <c r="B766" s="345" t="s">
        <v>13845</v>
      </c>
      <c r="C766" s="344" t="s">
        <v>6594</v>
      </c>
      <c r="D766" s="346">
        <v>5036.29</v>
      </c>
    </row>
    <row r="767" spans="1:4" x14ac:dyDescent="0.25">
      <c r="A767" s="344">
        <v>705272</v>
      </c>
      <c r="B767" s="345" t="s">
        <v>13846</v>
      </c>
      <c r="C767" s="344" t="s">
        <v>6594</v>
      </c>
      <c r="D767" s="346">
        <v>4520.33</v>
      </c>
    </row>
    <row r="768" spans="1:4" x14ac:dyDescent="0.25">
      <c r="A768" s="344">
        <v>705281</v>
      </c>
      <c r="B768" s="345" t="s">
        <v>13847</v>
      </c>
      <c r="C768" s="344" t="s">
        <v>6594</v>
      </c>
      <c r="D768" s="346">
        <v>7820.27</v>
      </c>
    </row>
    <row r="769" spans="1:4" x14ac:dyDescent="0.25">
      <c r="A769" s="344">
        <v>705280</v>
      </c>
      <c r="B769" s="345" t="s">
        <v>13848</v>
      </c>
      <c r="C769" s="344" t="s">
        <v>6594</v>
      </c>
      <c r="D769" s="346">
        <v>6986.91</v>
      </c>
    </row>
    <row r="770" spans="1:4" x14ac:dyDescent="0.25">
      <c r="A770" s="344">
        <v>705283</v>
      </c>
      <c r="B770" s="345" t="s">
        <v>13849</v>
      </c>
      <c r="C770" s="344" t="s">
        <v>6594</v>
      </c>
      <c r="D770" s="346">
        <v>8015.16</v>
      </c>
    </row>
    <row r="771" spans="1:4" x14ac:dyDescent="0.25">
      <c r="A771" s="344">
        <v>705282</v>
      </c>
      <c r="B771" s="345" t="s">
        <v>13850</v>
      </c>
      <c r="C771" s="344" t="s">
        <v>6594</v>
      </c>
      <c r="D771" s="346">
        <v>7181.79</v>
      </c>
    </row>
    <row r="772" spans="1:4" x14ac:dyDescent="0.25">
      <c r="A772" s="344">
        <v>705275</v>
      </c>
      <c r="B772" s="345" t="s">
        <v>13851</v>
      </c>
      <c r="C772" s="344" t="s">
        <v>6594</v>
      </c>
      <c r="D772" s="346">
        <v>5648.68</v>
      </c>
    </row>
    <row r="773" spans="1:4" x14ac:dyDescent="0.25">
      <c r="A773" s="344">
        <v>705274</v>
      </c>
      <c r="B773" s="345" t="s">
        <v>13852</v>
      </c>
      <c r="C773" s="344" t="s">
        <v>6594</v>
      </c>
      <c r="D773" s="346">
        <v>5132.71</v>
      </c>
    </row>
    <row r="774" spans="1:4" x14ac:dyDescent="0.25">
      <c r="A774" s="344">
        <v>705277</v>
      </c>
      <c r="B774" s="345" t="s">
        <v>13853</v>
      </c>
      <c r="C774" s="344" t="s">
        <v>6594</v>
      </c>
      <c r="D774" s="346">
        <v>6377.98</v>
      </c>
    </row>
    <row r="775" spans="1:4" x14ac:dyDescent="0.25">
      <c r="A775" s="344">
        <v>705276</v>
      </c>
      <c r="B775" s="345" t="s">
        <v>13854</v>
      </c>
      <c r="C775" s="344" t="s">
        <v>6594</v>
      </c>
      <c r="D775" s="346">
        <v>5702.39</v>
      </c>
    </row>
    <row r="776" spans="1:4" x14ac:dyDescent="0.25">
      <c r="A776" s="344">
        <v>705279</v>
      </c>
      <c r="B776" s="345" t="s">
        <v>13855</v>
      </c>
      <c r="C776" s="344" t="s">
        <v>6594</v>
      </c>
      <c r="D776" s="346">
        <v>7235.26</v>
      </c>
    </row>
    <row r="777" spans="1:4" x14ac:dyDescent="0.25">
      <c r="A777" s="344">
        <v>705278</v>
      </c>
      <c r="B777" s="345" t="s">
        <v>13856</v>
      </c>
      <c r="C777" s="344" t="s">
        <v>6594</v>
      </c>
      <c r="D777" s="346">
        <v>6559.68</v>
      </c>
    </row>
    <row r="778" spans="1:4" x14ac:dyDescent="0.25">
      <c r="A778" s="344">
        <v>705285</v>
      </c>
      <c r="B778" s="345" t="s">
        <v>13857</v>
      </c>
      <c r="C778" s="344" t="s">
        <v>6594</v>
      </c>
      <c r="D778" s="346">
        <v>7269.17</v>
      </c>
    </row>
    <row r="779" spans="1:4" x14ac:dyDescent="0.25">
      <c r="A779" s="344">
        <v>705284</v>
      </c>
      <c r="B779" s="345" t="s">
        <v>13858</v>
      </c>
      <c r="C779" s="344" t="s">
        <v>6594</v>
      </c>
      <c r="D779" s="346">
        <v>6620.54</v>
      </c>
    </row>
    <row r="780" spans="1:4" x14ac:dyDescent="0.25">
      <c r="A780" s="344">
        <v>705287</v>
      </c>
      <c r="B780" s="345" t="s">
        <v>13859</v>
      </c>
      <c r="C780" s="344" t="s">
        <v>6594</v>
      </c>
      <c r="D780" s="346">
        <v>6653.45</v>
      </c>
    </row>
    <row r="781" spans="1:4" x14ac:dyDescent="0.25">
      <c r="A781" s="344">
        <v>705286</v>
      </c>
      <c r="B781" s="345" t="s">
        <v>13860</v>
      </c>
      <c r="C781" s="344" t="s">
        <v>6594</v>
      </c>
      <c r="D781" s="346">
        <v>6004.82</v>
      </c>
    </row>
    <row r="782" spans="1:4" x14ac:dyDescent="0.25">
      <c r="A782" s="344">
        <v>705295</v>
      </c>
      <c r="B782" s="345" t="s">
        <v>13861</v>
      </c>
      <c r="C782" s="344" t="s">
        <v>6594</v>
      </c>
      <c r="D782" s="346">
        <v>10223.950000000001</v>
      </c>
    </row>
    <row r="783" spans="1:4" x14ac:dyDescent="0.25">
      <c r="A783" s="344">
        <v>705294</v>
      </c>
      <c r="B783" s="345" t="s">
        <v>13862</v>
      </c>
      <c r="C783" s="344" t="s">
        <v>6594</v>
      </c>
      <c r="D783" s="346">
        <v>9221.06</v>
      </c>
    </row>
    <row r="784" spans="1:4" x14ac:dyDescent="0.25">
      <c r="A784" s="344">
        <v>705297</v>
      </c>
      <c r="B784" s="345" t="s">
        <v>13863</v>
      </c>
      <c r="C784" s="344" t="s">
        <v>6594</v>
      </c>
      <c r="D784" s="346">
        <v>11030.38</v>
      </c>
    </row>
    <row r="785" spans="1:4" x14ac:dyDescent="0.25">
      <c r="A785" s="344">
        <v>705296</v>
      </c>
      <c r="B785" s="345" t="s">
        <v>13864</v>
      </c>
      <c r="C785" s="344" t="s">
        <v>6594</v>
      </c>
      <c r="D785" s="346">
        <v>10027.49</v>
      </c>
    </row>
    <row r="786" spans="1:4" x14ac:dyDescent="0.25">
      <c r="A786" s="344">
        <v>705289</v>
      </c>
      <c r="B786" s="345" t="s">
        <v>13865</v>
      </c>
      <c r="C786" s="344" t="s">
        <v>6594</v>
      </c>
      <c r="D786" s="346">
        <v>7540.1</v>
      </c>
    </row>
    <row r="787" spans="1:4" x14ac:dyDescent="0.25">
      <c r="A787" s="344">
        <v>705288</v>
      </c>
      <c r="B787" s="345" t="s">
        <v>13866</v>
      </c>
      <c r="C787" s="344" t="s">
        <v>6594</v>
      </c>
      <c r="D787" s="346">
        <v>6717.81</v>
      </c>
    </row>
    <row r="788" spans="1:4" x14ac:dyDescent="0.25">
      <c r="A788" s="344">
        <v>705291</v>
      </c>
      <c r="B788" s="345" t="s">
        <v>13867</v>
      </c>
      <c r="C788" s="344" t="s">
        <v>6594</v>
      </c>
      <c r="D788" s="346">
        <v>8572.0300000000007</v>
      </c>
    </row>
    <row r="789" spans="1:4" x14ac:dyDescent="0.25">
      <c r="A789" s="344">
        <v>705290</v>
      </c>
      <c r="B789" s="345" t="s">
        <v>13868</v>
      </c>
      <c r="C789" s="344" t="s">
        <v>6594</v>
      </c>
      <c r="D789" s="346">
        <v>7749.74</v>
      </c>
    </row>
    <row r="790" spans="1:4" x14ac:dyDescent="0.25">
      <c r="A790" s="344">
        <v>705293</v>
      </c>
      <c r="B790" s="345" t="s">
        <v>13869</v>
      </c>
      <c r="C790" s="344" t="s">
        <v>6594</v>
      </c>
      <c r="D790" s="346">
        <v>9275.57</v>
      </c>
    </row>
    <row r="791" spans="1:4" x14ac:dyDescent="0.25">
      <c r="A791" s="344">
        <v>705292</v>
      </c>
      <c r="B791" s="345" t="s">
        <v>13870</v>
      </c>
      <c r="C791" s="344" t="s">
        <v>6594</v>
      </c>
      <c r="D791" s="346">
        <v>8272.68</v>
      </c>
    </row>
    <row r="792" spans="1:4" x14ac:dyDescent="0.25">
      <c r="A792" s="344">
        <v>705299</v>
      </c>
      <c r="B792" s="345" t="s">
        <v>13871</v>
      </c>
      <c r="C792" s="344" t="s">
        <v>6594</v>
      </c>
      <c r="D792" s="346">
        <v>9365.52</v>
      </c>
    </row>
    <row r="793" spans="1:4" x14ac:dyDescent="0.25">
      <c r="A793" s="344">
        <v>705298</v>
      </c>
      <c r="B793" s="345" t="s">
        <v>13872</v>
      </c>
      <c r="C793" s="344" t="s">
        <v>6594</v>
      </c>
      <c r="D793" s="346">
        <v>8396.51</v>
      </c>
    </row>
    <row r="794" spans="1:4" x14ac:dyDescent="0.25">
      <c r="A794" s="344">
        <v>705301</v>
      </c>
      <c r="B794" s="345" t="s">
        <v>13873</v>
      </c>
      <c r="C794" s="344" t="s">
        <v>6594</v>
      </c>
      <c r="D794" s="346">
        <v>8778.9599999999991</v>
      </c>
    </row>
    <row r="795" spans="1:4" x14ac:dyDescent="0.25">
      <c r="A795" s="344">
        <v>705300</v>
      </c>
      <c r="B795" s="345" t="s">
        <v>13874</v>
      </c>
      <c r="C795" s="344" t="s">
        <v>6594</v>
      </c>
      <c r="D795" s="346">
        <v>7809.96</v>
      </c>
    </row>
    <row r="796" spans="1:4" x14ac:dyDescent="0.25">
      <c r="A796" s="344">
        <v>705309</v>
      </c>
      <c r="B796" s="345" t="s">
        <v>13875</v>
      </c>
      <c r="C796" s="344" t="s">
        <v>6594</v>
      </c>
      <c r="D796" s="346">
        <v>14203.55</v>
      </c>
    </row>
    <row r="797" spans="1:4" x14ac:dyDescent="0.25">
      <c r="A797" s="344">
        <v>705308</v>
      </c>
      <c r="B797" s="345" t="s">
        <v>13876</v>
      </c>
      <c r="C797" s="344" t="s">
        <v>6594</v>
      </c>
      <c r="D797" s="346">
        <v>12752.17</v>
      </c>
    </row>
    <row r="798" spans="1:4" x14ac:dyDescent="0.25">
      <c r="A798" s="344">
        <v>705311</v>
      </c>
      <c r="B798" s="345" t="s">
        <v>13877</v>
      </c>
      <c r="C798" s="344" t="s">
        <v>6594</v>
      </c>
      <c r="D798" s="346">
        <v>14111.39</v>
      </c>
    </row>
    <row r="799" spans="1:4" x14ac:dyDescent="0.25">
      <c r="A799" s="344">
        <v>705310</v>
      </c>
      <c r="B799" s="345" t="s">
        <v>13878</v>
      </c>
      <c r="C799" s="344" t="s">
        <v>6594</v>
      </c>
      <c r="D799" s="346">
        <v>12660.02</v>
      </c>
    </row>
    <row r="800" spans="1:4" x14ac:dyDescent="0.25">
      <c r="A800" s="344">
        <v>705303</v>
      </c>
      <c r="B800" s="345" t="s">
        <v>13879</v>
      </c>
      <c r="C800" s="344" t="s">
        <v>6594</v>
      </c>
      <c r="D800" s="346">
        <v>9478.15</v>
      </c>
    </row>
    <row r="801" spans="1:4" x14ac:dyDescent="0.25">
      <c r="A801" s="344">
        <v>705302</v>
      </c>
      <c r="B801" s="345" t="s">
        <v>13880</v>
      </c>
      <c r="C801" s="344" t="s">
        <v>6594</v>
      </c>
      <c r="D801" s="346">
        <v>8296.9599999999991</v>
      </c>
    </row>
    <row r="802" spans="1:4" x14ac:dyDescent="0.25">
      <c r="A802" s="344">
        <v>705305</v>
      </c>
      <c r="B802" s="345" t="s">
        <v>13881</v>
      </c>
      <c r="C802" s="344" t="s">
        <v>6594</v>
      </c>
      <c r="D802" s="346">
        <v>11512.16</v>
      </c>
    </row>
    <row r="803" spans="1:4" x14ac:dyDescent="0.25">
      <c r="A803" s="344">
        <v>705304</v>
      </c>
      <c r="B803" s="345" t="s">
        <v>13882</v>
      </c>
      <c r="C803" s="344" t="s">
        <v>6594</v>
      </c>
      <c r="D803" s="346">
        <v>10330.969999999999</v>
      </c>
    </row>
    <row r="804" spans="1:4" x14ac:dyDescent="0.25">
      <c r="A804" s="344">
        <v>705307</v>
      </c>
      <c r="B804" s="345" t="s">
        <v>13883</v>
      </c>
      <c r="C804" s="344" t="s">
        <v>6594</v>
      </c>
      <c r="D804" s="346">
        <v>12738.42</v>
      </c>
    </row>
    <row r="805" spans="1:4" x14ac:dyDescent="0.25">
      <c r="A805" s="344">
        <v>705306</v>
      </c>
      <c r="B805" s="345" t="s">
        <v>13884</v>
      </c>
      <c r="C805" s="344" t="s">
        <v>6594</v>
      </c>
      <c r="D805" s="346">
        <v>11287.04</v>
      </c>
    </row>
    <row r="806" spans="1:4" x14ac:dyDescent="0.25">
      <c r="A806" s="344">
        <v>705169</v>
      </c>
      <c r="B806" s="345" t="s">
        <v>13885</v>
      </c>
      <c r="C806" s="344" t="s">
        <v>6594</v>
      </c>
      <c r="D806" s="346">
        <v>2365.9699999999998</v>
      </c>
    </row>
    <row r="807" spans="1:4" x14ac:dyDescent="0.25">
      <c r="A807" s="344">
        <v>705168</v>
      </c>
      <c r="B807" s="345" t="s">
        <v>13886</v>
      </c>
      <c r="C807" s="344" t="s">
        <v>6594</v>
      </c>
      <c r="D807" s="346">
        <v>2142.19</v>
      </c>
    </row>
    <row r="808" spans="1:4" x14ac:dyDescent="0.25">
      <c r="A808" s="344">
        <v>705171</v>
      </c>
      <c r="B808" s="345" t="s">
        <v>13887</v>
      </c>
      <c r="C808" s="344" t="s">
        <v>6594</v>
      </c>
      <c r="D808" s="346">
        <v>2095.64</v>
      </c>
    </row>
    <row r="809" spans="1:4" x14ac:dyDescent="0.25">
      <c r="A809" s="344">
        <v>705170</v>
      </c>
      <c r="B809" s="345" t="s">
        <v>13888</v>
      </c>
      <c r="C809" s="344" t="s">
        <v>6594</v>
      </c>
      <c r="D809" s="346">
        <v>1871.86</v>
      </c>
    </row>
    <row r="810" spans="1:4" x14ac:dyDescent="0.25">
      <c r="A810" s="344">
        <v>705179</v>
      </c>
      <c r="B810" s="345" t="s">
        <v>13889</v>
      </c>
      <c r="C810" s="344" t="s">
        <v>6594</v>
      </c>
      <c r="D810" s="346">
        <v>2983.62</v>
      </c>
    </row>
    <row r="811" spans="1:4" x14ac:dyDescent="0.25">
      <c r="A811" s="344">
        <v>705178</v>
      </c>
      <c r="B811" s="345" t="s">
        <v>13890</v>
      </c>
      <c r="C811" s="344" t="s">
        <v>6594</v>
      </c>
      <c r="D811" s="346">
        <v>2687.96</v>
      </c>
    </row>
    <row r="812" spans="1:4" x14ac:dyDescent="0.25">
      <c r="A812" s="344">
        <v>705181</v>
      </c>
      <c r="B812" s="345" t="s">
        <v>13891</v>
      </c>
      <c r="C812" s="344" t="s">
        <v>6594</v>
      </c>
      <c r="D812" s="346">
        <v>3116.3</v>
      </c>
    </row>
    <row r="813" spans="1:4" x14ac:dyDescent="0.25">
      <c r="A813" s="344">
        <v>705180</v>
      </c>
      <c r="B813" s="345" t="s">
        <v>13892</v>
      </c>
      <c r="C813" s="344" t="s">
        <v>6594</v>
      </c>
      <c r="D813" s="346">
        <v>2820.65</v>
      </c>
    </row>
    <row r="814" spans="1:4" x14ac:dyDescent="0.25">
      <c r="A814" s="344">
        <v>705173</v>
      </c>
      <c r="B814" s="345" t="s">
        <v>13893</v>
      </c>
      <c r="C814" s="344" t="s">
        <v>6594</v>
      </c>
      <c r="D814" s="346">
        <v>2284.1799999999998</v>
      </c>
    </row>
    <row r="815" spans="1:4" x14ac:dyDescent="0.25">
      <c r="A815" s="344">
        <v>705172</v>
      </c>
      <c r="B815" s="345" t="s">
        <v>13894</v>
      </c>
      <c r="C815" s="344" t="s">
        <v>6594</v>
      </c>
      <c r="D815" s="346">
        <v>2060.39</v>
      </c>
    </row>
    <row r="816" spans="1:4" x14ac:dyDescent="0.25">
      <c r="A816" s="344">
        <v>705175</v>
      </c>
      <c r="B816" s="345" t="s">
        <v>13895</v>
      </c>
      <c r="C816" s="344" t="s">
        <v>6594</v>
      </c>
      <c r="D816" s="346">
        <v>2543.89</v>
      </c>
    </row>
    <row r="817" spans="1:4" x14ac:dyDescent="0.25">
      <c r="A817" s="344">
        <v>705174</v>
      </c>
      <c r="B817" s="345" t="s">
        <v>13896</v>
      </c>
      <c r="C817" s="344" t="s">
        <v>6594</v>
      </c>
      <c r="D817" s="346">
        <v>2320.1</v>
      </c>
    </row>
    <row r="818" spans="1:4" x14ac:dyDescent="0.25">
      <c r="A818" s="344">
        <v>705177</v>
      </c>
      <c r="B818" s="345" t="s">
        <v>13897</v>
      </c>
      <c r="C818" s="344" t="s">
        <v>6594</v>
      </c>
      <c r="D818" s="346">
        <v>2873.6</v>
      </c>
    </row>
    <row r="819" spans="1:4" x14ac:dyDescent="0.25">
      <c r="A819" s="344">
        <v>705176</v>
      </c>
      <c r="B819" s="345" t="s">
        <v>13898</v>
      </c>
      <c r="C819" s="344" t="s">
        <v>6594</v>
      </c>
      <c r="D819" s="346">
        <v>2577.9499999999998</v>
      </c>
    </row>
    <row r="820" spans="1:4" x14ac:dyDescent="0.25">
      <c r="A820" s="344">
        <v>705183</v>
      </c>
      <c r="B820" s="345" t="s">
        <v>13899</v>
      </c>
      <c r="C820" s="344" t="s">
        <v>6594</v>
      </c>
      <c r="D820" s="346">
        <v>3297.75</v>
      </c>
    </row>
    <row r="821" spans="1:4" x14ac:dyDescent="0.25">
      <c r="A821" s="344">
        <v>705182</v>
      </c>
      <c r="B821" s="345" t="s">
        <v>13900</v>
      </c>
      <c r="C821" s="344" t="s">
        <v>6594</v>
      </c>
      <c r="D821" s="346">
        <v>3010.1</v>
      </c>
    </row>
    <row r="822" spans="1:4" x14ac:dyDescent="0.25">
      <c r="A822" s="344">
        <v>705185</v>
      </c>
      <c r="B822" s="345" t="s">
        <v>13901</v>
      </c>
      <c r="C822" s="344" t="s">
        <v>6594</v>
      </c>
      <c r="D822" s="346">
        <v>2984.42</v>
      </c>
    </row>
    <row r="823" spans="1:4" x14ac:dyDescent="0.25">
      <c r="A823" s="344">
        <v>705184</v>
      </c>
      <c r="B823" s="345" t="s">
        <v>13902</v>
      </c>
      <c r="C823" s="344" t="s">
        <v>6594</v>
      </c>
      <c r="D823" s="346">
        <v>2696.77</v>
      </c>
    </row>
    <row r="824" spans="1:4" x14ac:dyDescent="0.25">
      <c r="A824" s="344">
        <v>705193</v>
      </c>
      <c r="B824" s="345" t="s">
        <v>13903</v>
      </c>
      <c r="C824" s="344" t="s">
        <v>6594</v>
      </c>
      <c r="D824" s="346">
        <v>4550.3100000000004</v>
      </c>
    </row>
    <row r="825" spans="1:4" x14ac:dyDescent="0.25">
      <c r="A825" s="344">
        <v>705192</v>
      </c>
      <c r="B825" s="345" t="s">
        <v>13904</v>
      </c>
      <c r="C825" s="344" t="s">
        <v>6594</v>
      </c>
      <c r="D825" s="346">
        <v>4085.57</v>
      </c>
    </row>
    <row r="826" spans="1:4" x14ac:dyDescent="0.25">
      <c r="A826" s="344">
        <v>705195</v>
      </c>
      <c r="B826" s="345" t="s">
        <v>13905</v>
      </c>
      <c r="C826" s="344" t="s">
        <v>6594</v>
      </c>
      <c r="D826" s="346">
        <v>4868.37</v>
      </c>
    </row>
    <row r="827" spans="1:4" x14ac:dyDescent="0.25">
      <c r="A827" s="344">
        <v>705194</v>
      </c>
      <c r="B827" s="345" t="s">
        <v>13906</v>
      </c>
      <c r="C827" s="344" t="s">
        <v>6594</v>
      </c>
      <c r="D827" s="346">
        <v>4403.63</v>
      </c>
    </row>
    <row r="828" spans="1:4" x14ac:dyDescent="0.25">
      <c r="A828" s="344">
        <v>705187</v>
      </c>
      <c r="B828" s="345" t="s">
        <v>13907</v>
      </c>
      <c r="C828" s="344" t="s">
        <v>6594</v>
      </c>
      <c r="D828" s="346">
        <v>3399.93</v>
      </c>
    </row>
    <row r="829" spans="1:4" x14ac:dyDescent="0.25">
      <c r="A829" s="344">
        <v>705186</v>
      </c>
      <c r="B829" s="345" t="s">
        <v>13908</v>
      </c>
      <c r="C829" s="344" t="s">
        <v>6594</v>
      </c>
      <c r="D829" s="346">
        <v>3022.87</v>
      </c>
    </row>
    <row r="830" spans="1:4" x14ac:dyDescent="0.25">
      <c r="A830" s="344">
        <v>705189</v>
      </c>
      <c r="B830" s="345" t="s">
        <v>13909</v>
      </c>
      <c r="C830" s="344" t="s">
        <v>6594</v>
      </c>
      <c r="D830" s="346">
        <v>3813.18</v>
      </c>
    </row>
    <row r="831" spans="1:4" x14ac:dyDescent="0.25">
      <c r="A831" s="344">
        <v>705188</v>
      </c>
      <c r="B831" s="345" t="s">
        <v>13910</v>
      </c>
      <c r="C831" s="344" t="s">
        <v>6594</v>
      </c>
      <c r="D831" s="346">
        <v>3436.11</v>
      </c>
    </row>
    <row r="832" spans="1:4" x14ac:dyDescent="0.25">
      <c r="A832" s="344">
        <v>705191</v>
      </c>
      <c r="B832" s="345" t="s">
        <v>13911</v>
      </c>
      <c r="C832" s="344" t="s">
        <v>6594</v>
      </c>
      <c r="D832" s="346">
        <v>4189.71</v>
      </c>
    </row>
    <row r="833" spans="1:4" x14ac:dyDescent="0.25">
      <c r="A833" s="344">
        <v>705190</v>
      </c>
      <c r="B833" s="345" t="s">
        <v>13912</v>
      </c>
      <c r="C833" s="344" t="s">
        <v>6594</v>
      </c>
      <c r="D833" s="346">
        <v>3724.98</v>
      </c>
    </row>
    <row r="834" spans="1:4" x14ac:dyDescent="0.25">
      <c r="A834" s="344">
        <v>705197</v>
      </c>
      <c r="B834" s="345" t="s">
        <v>13913</v>
      </c>
      <c r="C834" s="344" t="s">
        <v>6594</v>
      </c>
      <c r="D834" s="346">
        <v>4508.5200000000004</v>
      </c>
    </row>
    <row r="835" spans="1:4" x14ac:dyDescent="0.25">
      <c r="A835" s="344">
        <v>705196</v>
      </c>
      <c r="B835" s="345" t="s">
        <v>13914</v>
      </c>
      <c r="C835" s="344" t="s">
        <v>6594</v>
      </c>
      <c r="D835" s="346">
        <v>4048.61</v>
      </c>
    </row>
    <row r="836" spans="1:4" x14ac:dyDescent="0.25">
      <c r="A836" s="344">
        <v>705199</v>
      </c>
      <c r="B836" s="345" t="s">
        <v>13915</v>
      </c>
      <c r="C836" s="344" t="s">
        <v>6594</v>
      </c>
      <c r="D836" s="346">
        <v>4271.49</v>
      </c>
    </row>
    <row r="837" spans="1:4" x14ac:dyDescent="0.25">
      <c r="A837" s="344">
        <v>705198</v>
      </c>
      <c r="B837" s="345" t="s">
        <v>13916</v>
      </c>
      <c r="C837" s="344" t="s">
        <v>6594</v>
      </c>
      <c r="D837" s="346">
        <v>3811.57</v>
      </c>
    </row>
    <row r="838" spans="1:4" x14ac:dyDescent="0.25">
      <c r="A838" s="344">
        <v>705207</v>
      </c>
      <c r="B838" s="345" t="s">
        <v>13917</v>
      </c>
      <c r="C838" s="344" t="s">
        <v>6594</v>
      </c>
      <c r="D838" s="346">
        <v>6442.91</v>
      </c>
    </row>
    <row r="839" spans="1:4" x14ac:dyDescent="0.25">
      <c r="A839" s="344">
        <v>705206</v>
      </c>
      <c r="B839" s="345" t="s">
        <v>13918</v>
      </c>
      <c r="C839" s="344" t="s">
        <v>6594</v>
      </c>
      <c r="D839" s="346">
        <v>5756.77</v>
      </c>
    </row>
    <row r="840" spans="1:4" x14ac:dyDescent="0.25">
      <c r="A840" s="344">
        <v>705209</v>
      </c>
      <c r="B840" s="345" t="s">
        <v>13919</v>
      </c>
      <c r="C840" s="344" t="s">
        <v>6594</v>
      </c>
      <c r="D840" s="346">
        <v>7318.38</v>
      </c>
    </row>
    <row r="841" spans="1:4" x14ac:dyDescent="0.25">
      <c r="A841" s="344">
        <v>705208</v>
      </c>
      <c r="B841" s="345" t="s">
        <v>13920</v>
      </c>
      <c r="C841" s="344" t="s">
        <v>6594</v>
      </c>
      <c r="D841" s="346">
        <v>6518.25</v>
      </c>
    </row>
    <row r="842" spans="1:4" x14ac:dyDescent="0.25">
      <c r="A842" s="344">
        <v>705201</v>
      </c>
      <c r="B842" s="345" t="s">
        <v>13921</v>
      </c>
      <c r="C842" s="344" t="s">
        <v>6594</v>
      </c>
      <c r="D842" s="346">
        <v>4894.4799999999996</v>
      </c>
    </row>
    <row r="843" spans="1:4" x14ac:dyDescent="0.25">
      <c r="A843" s="344">
        <v>705200</v>
      </c>
      <c r="B843" s="345" t="s">
        <v>13922</v>
      </c>
      <c r="C843" s="344" t="s">
        <v>6594</v>
      </c>
      <c r="D843" s="346">
        <v>4434.57</v>
      </c>
    </row>
    <row r="844" spans="1:4" x14ac:dyDescent="0.25">
      <c r="A844" s="344">
        <v>705203</v>
      </c>
      <c r="B844" s="345" t="s">
        <v>13923</v>
      </c>
      <c r="C844" s="344" t="s">
        <v>6594</v>
      </c>
      <c r="D844" s="346">
        <v>5392.92</v>
      </c>
    </row>
    <row r="845" spans="1:4" x14ac:dyDescent="0.25">
      <c r="A845" s="344">
        <v>705202</v>
      </c>
      <c r="B845" s="345" t="s">
        <v>13924</v>
      </c>
      <c r="C845" s="344" t="s">
        <v>6594</v>
      </c>
      <c r="D845" s="346">
        <v>4827.79</v>
      </c>
    </row>
    <row r="846" spans="1:4" x14ac:dyDescent="0.25">
      <c r="A846" s="344">
        <v>705205</v>
      </c>
      <c r="B846" s="345" t="s">
        <v>13925</v>
      </c>
      <c r="C846" s="344" t="s">
        <v>6594</v>
      </c>
      <c r="D846" s="346">
        <v>5892.21</v>
      </c>
    </row>
    <row r="847" spans="1:4" x14ac:dyDescent="0.25">
      <c r="A847" s="344">
        <v>705204</v>
      </c>
      <c r="B847" s="345" t="s">
        <v>13926</v>
      </c>
      <c r="C847" s="344" t="s">
        <v>6594</v>
      </c>
      <c r="D847" s="346">
        <v>5327.08</v>
      </c>
    </row>
    <row r="848" spans="1:4" x14ac:dyDescent="0.25">
      <c r="A848" s="344">
        <v>705211</v>
      </c>
      <c r="B848" s="345" t="s">
        <v>13927</v>
      </c>
      <c r="C848" s="344" t="s">
        <v>6594</v>
      </c>
      <c r="D848" s="346">
        <v>5768.79</v>
      </c>
    </row>
    <row r="849" spans="1:4" x14ac:dyDescent="0.25">
      <c r="A849" s="344">
        <v>705210</v>
      </c>
      <c r="B849" s="345" t="s">
        <v>13928</v>
      </c>
      <c r="C849" s="344" t="s">
        <v>6594</v>
      </c>
      <c r="D849" s="346">
        <v>5104.6899999999996</v>
      </c>
    </row>
    <row r="850" spans="1:4" x14ac:dyDescent="0.25">
      <c r="A850" s="344">
        <v>705213</v>
      </c>
      <c r="B850" s="345" t="s">
        <v>13929</v>
      </c>
      <c r="C850" s="344" t="s">
        <v>6594</v>
      </c>
      <c r="D850" s="346">
        <v>5697.48</v>
      </c>
    </row>
    <row r="851" spans="1:4" x14ac:dyDescent="0.25">
      <c r="A851" s="344">
        <v>705212</v>
      </c>
      <c r="B851" s="345" t="s">
        <v>13930</v>
      </c>
      <c r="C851" s="344" t="s">
        <v>6594</v>
      </c>
      <c r="D851" s="346">
        <v>5033.38</v>
      </c>
    </row>
    <row r="852" spans="1:4" x14ac:dyDescent="0.25">
      <c r="A852" s="344">
        <v>705221</v>
      </c>
      <c r="B852" s="345" t="s">
        <v>13931</v>
      </c>
      <c r="C852" s="344" t="s">
        <v>6594</v>
      </c>
      <c r="D852" s="346">
        <v>8861.19</v>
      </c>
    </row>
    <row r="853" spans="1:4" x14ac:dyDescent="0.25">
      <c r="A853" s="344">
        <v>705220</v>
      </c>
      <c r="B853" s="345" t="s">
        <v>13932</v>
      </c>
      <c r="C853" s="344" t="s">
        <v>6594</v>
      </c>
      <c r="D853" s="346">
        <v>7926.99</v>
      </c>
    </row>
    <row r="854" spans="1:4" x14ac:dyDescent="0.25">
      <c r="A854" s="344">
        <v>705223</v>
      </c>
      <c r="B854" s="345" t="s">
        <v>13933</v>
      </c>
      <c r="C854" s="344" t="s">
        <v>6594</v>
      </c>
      <c r="D854" s="346">
        <v>9588.2800000000007</v>
      </c>
    </row>
    <row r="855" spans="1:4" x14ac:dyDescent="0.25">
      <c r="A855" s="344">
        <v>705222</v>
      </c>
      <c r="B855" s="345" t="s">
        <v>13934</v>
      </c>
      <c r="C855" s="344" t="s">
        <v>6594</v>
      </c>
      <c r="D855" s="346">
        <v>8512.02</v>
      </c>
    </row>
    <row r="856" spans="1:4" x14ac:dyDescent="0.25">
      <c r="A856" s="344">
        <v>705215</v>
      </c>
      <c r="B856" s="345" t="s">
        <v>13935</v>
      </c>
      <c r="C856" s="344" t="s">
        <v>6594</v>
      </c>
      <c r="D856" s="346">
        <v>6759.44</v>
      </c>
    </row>
    <row r="857" spans="1:4" x14ac:dyDescent="0.25">
      <c r="A857" s="344">
        <v>705214</v>
      </c>
      <c r="B857" s="345" t="s">
        <v>13936</v>
      </c>
      <c r="C857" s="344" t="s">
        <v>6594</v>
      </c>
      <c r="D857" s="346">
        <v>5955.03</v>
      </c>
    </row>
    <row r="858" spans="1:4" x14ac:dyDescent="0.25">
      <c r="A858" s="344">
        <v>705217</v>
      </c>
      <c r="B858" s="345" t="s">
        <v>13937</v>
      </c>
      <c r="C858" s="344" t="s">
        <v>6594</v>
      </c>
      <c r="D858" s="346">
        <v>7496.56</v>
      </c>
    </row>
    <row r="859" spans="1:4" x14ac:dyDescent="0.25">
      <c r="A859" s="344">
        <v>705216</v>
      </c>
      <c r="B859" s="345" t="s">
        <v>13938</v>
      </c>
      <c r="C859" s="344" t="s">
        <v>6594</v>
      </c>
      <c r="D859" s="346">
        <v>6692.15</v>
      </c>
    </row>
    <row r="860" spans="1:4" x14ac:dyDescent="0.25">
      <c r="A860" s="344">
        <v>705219</v>
      </c>
      <c r="B860" s="345" t="s">
        <v>13939</v>
      </c>
      <c r="C860" s="344" t="s">
        <v>6594</v>
      </c>
      <c r="D860" s="346">
        <v>8177.24</v>
      </c>
    </row>
    <row r="861" spans="1:4" x14ac:dyDescent="0.25">
      <c r="A861" s="344">
        <v>705218</v>
      </c>
      <c r="B861" s="345" t="s">
        <v>13940</v>
      </c>
      <c r="C861" s="344" t="s">
        <v>6594</v>
      </c>
      <c r="D861" s="346">
        <v>7243.05</v>
      </c>
    </row>
    <row r="862" spans="1:4" x14ac:dyDescent="0.25">
      <c r="A862" s="344">
        <v>705346</v>
      </c>
      <c r="B862" s="345" t="s">
        <v>13941</v>
      </c>
      <c r="C862" s="344" t="s">
        <v>6594</v>
      </c>
      <c r="D862" s="346">
        <v>5432.8</v>
      </c>
    </row>
    <row r="863" spans="1:4" x14ac:dyDescent="0.25">
      <c r="A863" s="344">
        <v>705345</v>
      </c>
      <c r="B863" s="345" t="s">
        <v>13942</v>
      </c>
      <c r="C863" s="344" t="s">
        <v>6594</v>
      </c>
      <c r="D863" s="346">
        <v>4858.6499999999996</v>
      </c>
    </row>
    <row r="864" spans="1:4" x14ac:dyDescent="0.25">
      <c r="A864" s="344">
        <v>705348</v>
      </c>
      <c r="B864" s="345" t="s">
        <v>13943</v>
      </c>
      <c r="C864" s="344" t="s">
        <v>6594</v>
      </c>
      <c r="D864" s="346">
        <v>4884.8500000000004</v>
      </c>
    </row>
    <row r="865" spans="1:4" x14ac:dyDescent="0.25">
      <c r="A865" s="344">
        <v>705347</v>
      </c>
      <c r="B865" s="345" t="s">
        <v>13944</v>
      </c>
      <c r="C865" s="344" t="s">
        <v>6594</v>
      </c>
      <c r="D865" s="346">
        <v>4310.6899999999996</v>
      </c>
    </row>
    <row r="866" spans="1:4" x14ac:dyDescent="0.25">
      <c r="A866" s="344">
        <v>705356</v>
      </c>
      <c r="B866" s="345" t="s">
        <v>13945</v>
      </c>
      <c r="C866" s="344" t="s">
        <v>6594</v>
      </c>
      <c r="D866" s="346">
        <v>7254.73</v>
      </c>
    </row>
    <row r="867" spans="1:4" x14ac:dyDescent="0.25">
      <c r="A867" s="344">
        <v>705355</v>
      </c>
      <c r="B867" s="345" t="s">
        <v>13946</v>
      </c>
      <c r="C867" s="344" t="s">
        <v>6594</v>
      </c>
      <c r="D867" s="346">
        <v>6489.45</v>
      </c>
    </row>
    <row r="868" spans="1:4" x14ac:dyDescent="0.25">
      <c r="A868" s="344">
        <v>705358</v>
      </c>
      <c r="B868" s="345" t="s">
        <v>13947</v>
      </c>
      <c r="C868" s="344" t="s">
        <v>6594</v>
      </c>
      <c r="D868" s="346">
        <v>7365.82</v>
      </c>
    </row>
    <row r="869" spans="1:4" x14ac:dyDescent="0.25">
      <c r="A869" s="344">
        <v>705357</v>
      </c>
      <c r="B869" s="345" t="s">
        <v>13948</v>
      </c>
      <c r="C869" s="344" t="s">
        <v>6594</v>
      </c>
      <c r="D869" s="346">
        <v>6600.54</v>
      </c>
    </row>
    <row r="870" spans="1:4" x14ac:dyDescent="0.25">
      <c r="A870" s="344">
        <v>705350</v>
      </c>
      <c r="B870" s="345" t="s">
        <v>13949</v>
      </c>
      <c r="C870" s="344" t="s">
        <v>6594</v>
      </c>
      <c r="D870" s="346">
        <v>5332.71</v>
      </c>
    </row>
    <row r="871" spans="1:4" x14ac:dyDescent="0.25">
      <c r="A871" s="344">
        <v>705349</v>
      </c>
      <c r="B871" s="345" t="s">
        <v>13950</v>
      </c>
      <c r="C871" s="344" t="s">
        <v>6594</v>
      </c>
      <c r="D871" s="346">
        <v>4758.55</v>
      </c>
    </row>
    <row r="872" spans="1:4" x14ac:dyDescent="0.25">
      <c r="A872" s="344">
        <v>705352</v>
      </c>
      <c r="B872" s="345" t="s">
        <v>13951</v>
      </c>
      <c r="C872" s="344" t="s">
        <v>6594</v>
      </c>
      <c r="D872" s="346">
        <v>5715.22</v>
      </c>
    </row>
    <row r="873" spans="1:4" x14ac:dyDescent="0.25">
      <c r="A873" s="344">
        <v>705351</v>
      </c>
      <c r="B873" s="345" t="s">
        <v>13952</v>
      </c>
      <c r="C873" s="344" t="s">
        <v>6594</v>
      </c>
      <c r="D873" s="346">
        <v>5141.07</v>
      </c>
    </row>
    <row r="874" spans="1:4" x14ac:dyDescent="0.25">
      <c r="A874" s="344">
        <v>705354</v>
      </c>
      <c r="B874" s="345" t="s">
        <v>13953</v>
      </c>
      <c r="C874" s="344" t="s">
        <v>6594</v>
      </c>
      <c r="D874" s="346">
        <v>6293.45</v>
      </c>
    </row>
    <row r="875" spans="1:4" x14ac:dyDescent="0.25">
      <c r="A875" s="344">
        <v>705353</v>
      </c>
      <c r="B875" s="345" t="s">
        <v>13954</v>
      </c>
      <c r="C875" s="344" t="s">
        <v>6594</v>
      </c>
      <c r="D875" s="346">
        <v>5719.3</v>
      </c>
    </row>
    <row r="876" spans="1:4" x14ac:dyDescent="0.25">
      <c r="A876" s="344">
        <v>705360</v>
      </c>
      <c r="B876" s="345" t="s">
        <v>13955</v>
      </c>
      <c r="C876" s="344" t="s">
        <v>6594</v>
      </c>
      <c r="D876" s="346">
        <v>7789.13</v>
      </c>
    </row>
    <row r="877" spans="1:4" x14ac:dyDescent="0.25">
      <c r="A877" s="344">
        <v>705359</v>
      </c>
      <c r="B877" s="345" t="s">
        <v>13956</v>
      </c>
      <c r="C877" s="344" t="s">
        <v>6594</v>
      </c>
      <c r="D877" s="346">
        <v>7048.28</v>
      </c>
    </row>
    <row r="878" spans="1:4" x14ac:dyDescent="0.25">
      <c r="A878" s="344">
        <v>705362</v>
      </c>
      <c r="B878" s="345" t="s">
        <v>13957</v>
      </c>
      <c r="C878" s="344" t="s">
        <v>6594</v>
      </c>
      <c r="D878" s="346">
        <v>7082.04</v>
      </c>
    </row>
    <row r="879" spans="1:4" x14ac:dyDescent="0.25">
      <c r="A879" s="344">
        <v>705361</v>
      </c>
      <c r="B879" s="345" t="s">
        <v>13958</v>
      </c>
      <c r="C879" s="344" t="s">
        <v>6594</v>
      </c>
      <c r="D879" s="346">
        <v>6341.19</v>
      </c>
    </row>
    <row r="880" spans="1:4" x14ac:dyDescent="0.25">
      <c r="A880" s="344">
        <v>705370</v>
      </c>
      <c r="B880" s="345" t="s">
        <v>13959</v>
      </c>
      <c r="C880" s="344" t="s">
        <v>6594</v>
      </c>
      <c r="D880" s="346">
        <v>10651.88</v>
      </c>
    </row>
    <row r="881" spans="1:4" x14ac:dyDescent="0.25">
      <c r="A881" s="344">
        <v>705369</v>
      </c>
      <c r="B881" s="345" t="s">
        <v>13960</v>
      </c>
      <c r="C881" s="344" t="s">
        <v>6594</v>
      </c>
      <c r="D881" s="346">
        <v>9465.59</v>
      </c>
    </row>
    <row r="882" spans="1:4" x14ac:dyDescent="0.25">
      <c r="A882" s="344">
        <v>705372</v>
      </c>
      <c r="B882" s="345" t="s">
        <v>13961</v>
      </c>
      <c r="C882" s="344" t="s">
        <v>6594</v>
      </c>
      <c r="D882" s="346">
        <v>11344.31</v>
      </c>
    </row>
    <row r="883" spans="1:4" x14ac:dyDescent="0.25">
      <c r="A883" s="344">
        <v>705371</v>
      </c>
      <c r="B883" s="345" t="s">
        <v>13962</v>
      </c>
      <c r="C883" s="344" t="s">
        <v>6594</v>
      </c>
      <c r="D883" s="346">
        <v>10158.02</v>
      </c>
    </row>
    <row r="884" spans="1:4" x14ac:dyDescent="0.25">
      <c r="A884" s="344">
        <v>705364</v>
      </c>
      <c r="B884" s="345" t="s">
        <v>13963</v>
      </c>
      <c r="C884" s="344" t="s">
        <v>6594</v>
      </c>
      <c r="D884" s="346">
        <v>8027.81</v>
      </c>
    </row>
    <row r="885" spans="1:4" x14ac:dyDescent="0.25">
      <c r="A885" s="344">
        <v>705363</v>
      </c>
      <c r="B885" s="345" t="s">
        <v>13964</v>
      </c>
      <c r="C885" s="344" t="s">
        <v>6594</v>
      </c>
      <c r="D885" s="346">
        <v>7286.95</v>
      </c>
    </row>
    <row r="886" spans="1:4" x14ac:dyDescent="0.25">
      <c r="A886" s="344">
        <v>705366</v>
      </c>
      <c r="B886" s="345" t="s">
        <v>13965</v>
      </c>
      <c r="C886" s="344" t="s">
        <v>6594</v>
      </c>
      <c r="D886" s="346">
        <v>8805.99</v>
      </c>
    </row>
    <row r="887" spans="1:4" x14ac:dyDescent="0.25">
      <c r="A887" s="344">
        <v>705365</v>
      </c>
      <c r="B887" s="345" t="s">
        <v>13966</v>
      </c>
      <c r="C887" s="344" t="s">
        <v>6594</v>
      </c>
      <c r="D887" s="346">
        <v>7830.14</v>
      </c>
    </row>
    <row r="888" spans="1:4" x14ac:dyDescent="0.25">
      <c r="A888" s="344">
        <v>705368</v>
      </c>
      <c r="B888" s="345" t="s">
        <v>13967</v>
      </c>
      <c r="C888" s="344" t="s">
        <v>6594</v>
      </c>
      <c r="D888" s="346">
        <v>9875.68</v>
      </c>
    </row>
    <row r="889" spans="1:4" x14ac:dyDescent="0.25">
      <c r="A889" s="344">
        <v>705367</v>
      </c>
      <c r="B889" s="345" t="s">
        <v>13968</v>
      </c>
      <c r="C889" s="344" t="s">
        <v>6594</v>
      </c>
      <c r="D889" s="346">
        <v>8899.82</v>
      </c>
    </row>
    <row r="890" spans="1:4" x14ac:dyDescent="0.25">
      <c r="A890" s="344">
        <v>705374</v>
      </c>
      <c r="B890" s="345" t="s">
        <v>13969</v>
      </c>
      <c r="C890" s="344" t="s">
        <v>6594</v>
      </c>
      <c r="D890" s="346">
        <v>10276.219999999999</v>
      </c>
    </row>
    <row r="891" spans="1:4" x14ac:dyDescent="0.25">
      <c r="A891" s="344">
        <v>705373</v>
      </c>
      <c r="B891" s="345" t="s">
        <v>13970</v>
      </c>
      <c r="C891" s="344" t="s">
        <v>6594</v>
      </c>
      <c r="D891" s="346">
        <v>9335.64</v>
      </c>
    </row>
    <row r="892" spans="1:4" x14ac:dyDescent="0.25">
      <c r="A892" s="344">
        <v>705376</v>
      </c>
      <c r="B892" s="345" t="s">
        <v>13971</v>
      </c>
      <c r="C892" s="344" t="s">
        <v>6594</v>
      </c>
      <c r="D892" s="346">
        <v>9202.2099999999991</v>
      </c>
    </row>
    <row r="893" spans="1:4" x14ac:dyDescent="0.25">
      <c r="A893" s="344">
        <v>705375</v>
      </c>
      <c r="B893" s="345" t="s">
        <v>13972</v>
      </c>
      <c r="C893" s="344" t="s">
        <v>6594</v>
      </c>
      <c r="D893" s="346">
        <v>8261.64</v>
      </c>
    </row>
    <row r="894" spans="1:4" x14ac:dyDescent="0.25">
      <c r="A894" s="344">
        <v>705384</v>
      </c>
      <c r="B894" s="345" t="s">
        <v>13973</v>
      </c>
      <c r="C894" s="344" t="s">
        <v>6594</v>
      </c>
      <c r="D894" s="346">
        <v>14074.29</v>
      </c>
    </row>
    <row r="895" spans="1:4" x14ac:dyDescent="0.25">
      <c r="A895" s="344">
        <v>705383</v>
      </c>
      <c r="B895" s="345" t="s">
        <v>13974</v>
      </c>
      <c r="C895" s="344" t="s">
        <v>6594</v>
      </c>
      <c r="D895" s="346">
        <v>12632.12</v>
      </c>
    </row>
    <row r="896" spans="1:4" x14ac:dyDescent="0.25">
      <c r="A896" s="344">
        <v>705386</v>
      </c>
      <c r="B896" s="345" t="s">
        <v>13975</v>
      </c>
      <c r="C896" s="344" t="s">
        <v>6594</v>
      </c>
      <c r="D896" s="346">
        <v>15173.68</v>
      </c>
    </row>
    <row r="897" spans="1:4" x14ac:dyDescent="0.25">
      <c r="A897" s="344">
        <v>705385</v>
      </c>
      <c r="B897" s="345" t="s">
        <v>13976</v>
      </c>
      <c r="C897" s="344" t="s">
        <v>6594</v>
      </c>
      <c r="D897" s="346">
        <v>13731.52</v>
      </c>
    </row>
    <row r="898" spans="1:4" x14ac:dyDescent="0.25">
      <c r="A898" s="344">
        <v>705378</v>
      </c>
      <c r="B898" s="345" t="s">
        <v>13977</v>
      </c>
      <c r="C898" s="344" t="s">
        <v>6594</v>
      </c>
      <c r="D898" s="346">
        <v>10497.5</v>
      </c>
    </row>
    <row r="899" spans="1:4" x14ac:dyDescent="0.25">
      <c r="A899" s="344">
        <v>705377</v>
      </c>
      <c r="B899" s="345" t="s">
        <v>13978</v>
      </c>
      <c r="C899" s="344" t="s">
        <v>6594</v>
      </c>
      <c r="D899" s="346">
        <v>9309.64</v>
      </c>
    </row>
    <row r="900" spans="1:4" x14ac:dyDescent="0.25">
      <c r="A900" s="344">
        <v>705380</v>
      </c>
      <c r="B900" s="345" t="s">
        <v>13979</v>
      </c>
      <c r="C900" s="344" t="s">
        <v>6594</v>
      </c>
      <c r="D900" s="346">
        <v>11915.62</v>
      </c>
    </row>
    <row r="901" spans="1:4" x14ac:dyDescent="0.25">
      <c r="A901" s="344">
        <v>705379</v>
      </c>
      <c r="B901" s="345" t="s">
        <v>13980</v>
      </c>
      <c r="C901" s="344" t="s">
        <v>6594</v>
      </c>
      <c r="D901" s="346">
        <v>10727.76</v>
      </c>
    </row>
    <row r="902" spans="1:4" x14ac:dyDescent="0.25">
      <c r="A902" s="344">
        <v>705382</v>
      </c>
      <c r="B902" s="345" t="s">
        <v>13981</v>
      </c>
      <c r="C902" s="344" t="s">
        <v>6594</v>
      </c>
      <c r="D902" s="346">
        <v>13161.32</v>
      </c>
    </row>
    <row r="903" spans="1:4" x14ac:dyDescent="0.25">
      <c r="A903" s="344">
        <v>705381</v>
      </c>
      <c r="B903" s="345" t="s">
        <v>13982</v>
      </c>
      <c r="C903" s="344" t="s">
        <v>6594</v>
      </c>
      <c r="D903" s="346">
        <v>11719.16</v>
      </c>
    </row>
    <row r="904" spans="1:4" x14ac:dyDescent="0.25">
      <c r="A904" s="344">
        <v>705388</v>
      </c>
      <c r="B904" s="345" t="s">
        <v>13983</v>
      </c>
      <c r="C904" s="344" t="s">
        <v>6594</v>
      </c>
      <c r="D904" s="346">
        <v>12930.89</v>
      </c>
    </row>
    <row r="905" spans="1:4" x14ac:dyDescent="0.25">
      <c r="A905" s="344">
        <v>705387</v>
      </c>
      <c r="B905" s="345" t="s">
        <v>13984</v>
      </c>
      <c r="C905" s="344" t="s">
        <v>6594</v>
      </c>
      <c r="D905" s="346">
        <v>11532.46</v>
      </c>
    </row>
    <row r="906" spans="1:4" x14ac:dyDescent="0.25">
      <c r="A906" s="344">
        <v>705390</v>
      </c>
      <c r="B906" s="345" t="s">
        <v>21204</v>
      </c>
      <c r="C906" s="344" t="s">
        <v>6594</v>
      </c>
      <c r="D906" s="346">
        <v>12171.12</v>
      </c>
    </row>
    <row r="907" spans="1:4" x14ac:dyDescent="0.25">
      <c r="A907" s="344">
        <v>705389</v>
      </c>
      <c r="B907" s="345" t="s">
        <v>13985</v>
      </c>
      <c r="C907" s="344" t="s">
        <v>6594</v>
      </c>
      <c r="D907" s="346">
        <v>10772.68</v>
      </c>
    </row>
    <row r="908" spans="1:4" x14ac:dyDescent="0.25">
      <c r="A908" s="344">
        <v>705399</v>
      </c>
      <c r="B908" s="345" t="s">
        <v>13986</v>
      </c>
      <c r="C908" s="344" t="s">
        <v>6594</v>
      </c>
      <c r="D908" s="346">
        <v>18902.47</v>
      </c>
    </row>
    <row r="909" spans="1:4" x14ac:dyDescent="0.25">
      <c r="A909" s="344">
        <v>705398</v>
      </c>
      <c r="B909" s="345" t="s">
        <v>13987</v>
      </c>
      <c r="C909" s="344" t="s">
        <v>6594</v>
      </c>
      <c r="D909" s="346">
        <v>16802.38</v>
      </c>
    </row>
    <row r="910" spans="1:4" x14ac:dyDescent="0.25">
      <c r="A910" s="344">
        <v>705401</v>
      </c>
      <c r="B910" s="345" t="s">
        <v>13988</v>
      </c>
      <c r="C910" s="344" t="s">
        <v>6594</v>
      </c>
      <c r="D910" s="346">
        <v>20391.37</v>
      </c>
    </row>
    <row r="911" spans="1:4" x14ac:dyDescent="0.25">
      <c r="A911" s="344">
        <v>705400</v>
      </c>
      <c r="B911" s="345" t="s">
        <v>13989</v>
      </c>
      <c r="C911" s="344" t="s">
        <v>6594</v>
      </c>
      <c r="D911" s="346">
        <v>18291.27</v>
      </c>
    </row>
    <row r="912" spans="1:4" x14ac:dyDescent="0.25">
      <c r="A912" s="344">
        <v>705392</v>
      </c>
      <c r="B912" s="345" t="s">
        <v>13990</v>
      </c>
      <c r="C912" s="344" t="s">
        <v>6594</v>
      </c>
      <c r="D912" s="346">
        <v>13928.61</v>
      </c>
    </row>
    <row r="913" spans="1:4" x14ac:dyDescent="0.25">
      <c r="A913" s="344">
        <v>705391</v>
      </c>
      <c r="B913" s="345" t="s">
        <v>13991</v>
      </c>
      <c r="C913" s="344" t="s">
        <v>6594</v>
      </c>
      <c r="D913" s="346">
        <v>12231.99</v>
      </c>
    </row>
    <row r="914" spans="1:4" x14ac:dyDescent="0.25">
      <c r="A914" s="344">
        <v>705395</v>
      </c>
      <c r="B914" s="345" t="s">
        <v>13992</v>
      </c>
      <c r="C914" s="344" t="s">
        <v>6594</v>
      </c>
      <c r="D914" s="346">
        <v>15903.77</v>
      </c>
    </row>
    <row r="915" spans="1:4" x14ac:dyDescent="0.25">
      <c r="A915" s="344">
        <v>705394</v>
      </c>
      <c r="B915" s="345" t="s">
        <v>13993</v>
      </c>
      <c r="C915" s="344" t="s">
        <v>6594</v>
      </c>
      <c r="D915" s="346">
        <v>14207.15</v>
      </c>
    </row>
    <row r="916" spans="1:4" x14ac:dyDescent="0.25">
      <c r="A916" s="344">
        <v>705397</v>
      </c>
      <c r="B916" s="345" t="s">
        <v>13994</v>
      </c>
      <c r="C916" s="344" t="s">
        <v>6594</v>
      </c>
      <c r="D916" s="346">
        <v>17481.060000000001</v>
      </c>
    </row>
    <row r="917" spans="1:4" x14ac:dyDescent="0.25">
      <c r="A917" s="344">
        <v>705396</v>
      </c>
      <c r="B917" s="345" t="s">
        <v>13995</v>
      </c>
      <c r="C917" s="344" t="s">
        <v>6594</v>
      </c>
      <c r="D917" s="346">
        <v>15380.97</v>
      </c>
    </row>
    <row r="918" spans="1:4" x14ac:dyDescent="0.25">
      <c r="A918" s="344">
        <v>804213</v>
      </c>
      <c r="B918" s="345" t="s">
        <v>13996</v>
      </c>
      <c r="C918" s="344" t="s">
        <v>6608</v>
      </c>
      <c r="D918" s="346">
        <v>1560.41</v>
      </c>
    </row>
    <row r="919" spans="1:4" x14ac:dyDescent="0.25">
      <c r="A919" s="344">
        <v>804212</v>
      </c>
      <c r="B919" s="345" t="s">
        <v>13997</v>
      </c>
      <c r="C919" s="344" t="s">
        <v>6608</v>
      </c>
      <c r="D919" s="346">
        <v>1216.96</v>
      </c>
    </row>
    <row r="920" spans="1:4" x14ac:dyDescent="0.25">
      <c r="A920" s="344">
        <v>804217</v>
      </c>
      <c r="B920" s="345" t="s">
        <v>13998</v>
      </c>
      <c r="C920" s="344" t="s">
        <v>6608</v>
      </c>
      <c r="D920" s="346">
        <v>1569.15</v>
      </c>
    </row>
    <row r="921" spans="1:4" x14ac:dyDescent="0.25">
      <c r="A921" s="344">
        <v>804216</v>
      </c>
      <c r="B921" s="345" t="s">
        <v>13999</v>
      </c>
      <c r="C921" s="344" t="s">
        <v>6608</v>
      </c>
      <c r="D921" s="346">
        <v>1224.99</v>
      </c>
    </row>
    <row r="922" spans="1:4" x14ac:dyDescent="0.25">
      <c r="A922" s="344">
        <v>804219</v>
      </c>
      <c r="B922" s="345" t="s">
        <v>14000</v>
      </c>
      <c r="C922" s="344" t="s">
        <v>6608</v>
      </c>
      <c r="D922" s="346">
        <v>1580.16</v>
      </c>
    </row>
    <row r="923" spans="1:4" x14ac:dyDescent="0.25">
      <c r="A923" s="344">
        <v>804218</v>
      </c>
      <c r="B923" s="345" t="s">
        <v>14001</v>
      </c>
      <c r="C923" s="344" t="s">
        <v>6608</v>
      </c>
      <c r="D923" s="346">
        <v>1235.3</v>
      </c>
    </row>
    <row r="924" spans="1:4" x14ac:dyDescent="0.25">
      <c r="A924" s="344">
        <v>804221</v>
      </c>
      <c r="B924" s="345" t="s">
        <v>14002</v>
      </c>
      <c r="C924" s="344" t="s">
        <v>6608</v>
      </c>
      <c r="D924" s="346">
        <v>1597.91</v>
      </c>
    </row>
    <row r="925" spans="1:4" x14ac:dyDescent="0.25">
      <c r="A925" s="344">
        <v>804220</v>
      </c>
      <c r="B925" s="345" t="s">
        <v>14003</v>
      </c>
      <c r="C925" s="344" t="s">
        <v>6608</v>
      </c>
      <c r="D925" s="346">
        <v>1251.82</v>
      </c>
    </row>
    <row r="926" spans="1:4" x14ac:dyDescent="0.25">
      <c r="A926" s="344">
        <v>804223</v>
      </c>
      <c r="B926" s="345" t="s">
        <v>14004</v>
      </c>
      <c r="C926" s="344" t="s">
        <v>6608</v>
      </c>
      <c r="D926" s="346">
        <v>1621.16</v>
      </c>
    </row>
    <row r="927" spans="1:4" x14ac:dyDescent="0.25">
      <c r="A927" s="344">
        <v>804222</v>
      </c>
      <c r="B927" s="345" t="s">
        <v>14005</v>
      </c>
      <c r="C927" s="344" t="s">
        <v>6608</v>
      </c>
      <c r="D927" s="346">
        <v>1273.5</v>
      </c>
    </row>
    <row r="928" spans="1:4" x14ac:dyDescent="0.25">
      <c r="A928" s="344">
        <v>804225</v>
      </c>
      <c r="B928" s="345" t="s">
        <v>14006</v>
      </c>
      <c r="C928" s="344" t="s">
        <v>6608</v>
      </c>
      <c r="D928" s="346">
        <v>1651.72</v>
      </c>
    </row>
    <row r="929" spans="1:4" x14ac:dyDescent="0.25">
      <c r="A929" s="344">
        <v>804224</v>
      </c>
      <c r="B929" s="345" t="s">
        <v>14007</v>
      </c>
      <c r="C929" s="344" t="s">
        <v>6608</v>
      </c>
      <c r="D929" s="346">
        <v>1302.3</v>
      </c>
    </row>
    <row r="930" spans="1:4" x14ac:dyDescent="0.25">
      <c r="A930" s="344">
        <v>804227</v>
      </c>
      <c r="B930" s="345" t="s">
        <v>14008</v>
      </c>
      <c r="C930" s="344" t="s">
        <v>6608</v>
      </c>
      <c r="D930" s="346">
        <v>1693.09</v>
      </c>
    </row>
    <row r="931" spans="1:4" x14ac:dyDescent="0.25">
      <c r="A931" s="344">
        <v>804226</v>
      </c>
      <c r="B931" s="345" t="s">
        <v>14009</v>
      </c>
      <c r="C931" s="344" t="s">
        <v>6608</v>
      </c>
      <c r="D931" s="346">
        <v>1341.56</v>
      </c>
    </row>
    <row r="932" spans="1:4" x14ac:dyDescent="0.25">
      <c r="A932" s="344">
        <v>804229</v>
      </c>
      <c r="B932" s="345" t="s">
        <v>14010</v>
      </c>
      <c r="C932" s="344" t="s">
        <v>6608</v>
      </c>
      <c r="D932" s="346">
        <v>1747.06</v>
      </c>
    </row>
    <row r="933" spans="1:4" x14ac:dyDescent="0.25">
      <c r="A933" s="344">
        <v>804228</v>
      </c>
      <c r="B933" s="345" t="s">
        <v>14011</v>
      </c>
      <c r="C933" s="344" t="s">
        <v>6608</v>
      </c>
      <c r="D933" s="346">
        <v>1393.25</v>
      </c>
    </row>
    <row r="934" spans="1:4" x14ac:dyDescent="0.25">
      <c r="A934" s="344">
        <v>804231</v>
      </c>
      <c r="B934" s="345" t="s">
        <v>14012</v>
      </c>
      <c r="C934" s="344" t="s">
        <v>6608</v>
      </c>
      <c r="D934" s="346">
        <v>1820.95</v>
      </c>
    </row>
    <row r="935" spans="1:4" x14ac:dyDescent="0.25">
      <c r="A935" s="344">
        <v>804230</v>
      </c>
      <c r="B935" s="345" t="s">
        <v>14013</v>
      </c>
      <c r="C935" s="344" t="s">
        <v>6608</v>
      </c>
      <c r="D935" s="346">
        <v>1464.51</v>
      </c>
    </row>
    <row r="936" spans="1:4" x14ac:dyDescent="0.25">
      <c r="A936" s="344">
        <v>804215</v>
      </c>
      <c r="B936" s="345" t="s">
        <v>14014</v>
      </c>
      <c r="C936" s="344" t="s">
        <v>6608</v>
      </c>
      <c r="D936" s="346">
        <v>1562.41</v>
      </c>
    </row>
    <row r="937" spans="1:4" x14ac:dyDescent="0.25">
      <c r="A937" s="344">
        <v>804214</v>
      </c>
      <c r="B937" s="345" t="s">
        <v>14015</v>
      </c>
      <c r="C937" s="344" t="s">
        <v>6608</v>
      </c>
      <c r="D937" s="346">
        <v>1218.78</v>
      </c>
    </row>
    <row r="938" spans="1:4" x14ac:dyDescent="0.25">
      <c r="A938" s="344">
        <v>804417</v>
      </c>
      <c r="B938" s="345" t="s">
        <v>14016</v>
      </c>
      <c r="C938" s="344" t="s">
        <v>6608</v>
      </c>
      <c r="D938" s="346">
        <v>4037.52</v>
      </c>
    </row>
    <row r="939" spans="1:4" x14ac:dyDescent="0.25">
      <c r="A939" s="344">
        <v>804233</v>
      </c>
      <c r="B939" s="345" t="s">
        <v>14017</v>
      </c>
      <c r="C939" s="344" t="s">
        <v>6608</v>
      </c>
      <c r="D939" s="346">
        <v>2323.52</v>
      </c>
    </row>
    <row r="940" spans="1:4" x14ac:dyDescent="0.25">
      <c r="A940" s="344">
        <v>804416</v>
      </c>
      <c r="B940" s="345" t="s">
        <v>14018</v>
      </c>
      <c r="C940" s="344" t="s">
        <v>6608</v>
      </c>
      <c r="D940" s="346">
        <v>3141.42</v>
      </c>
    </row>
    <row r="941" spans="1:4" x14ac:dyDescent="0.25">
      <c r="A941" s="344">
        <v>804232</v>
      </c>
      <c r="B941" s="345" t="s">
        <v>14019</v>
      </c>
      <c r="C941" s="344" t="s">
        <v>6608</v>
      </c>
      <c r="D941" s="346">
        <v>1790.53</v>
      </c>
    </row>
    <row r="942" spans="1:4" x14ac:dyDescent="0.25">
      <c r="A942" s="344">
        <v>804237</v>
      </c>
      <c r="B942" s="345" t="s">
        <v>14020</v>
      </c>
      <c r="C942" s="344" t="s">
        <v>6608</v>
      </c>
      <c r="D942" s="346">
        <v>2336.7199999999998</v>
      </c>
    </row>
    <row r="943" spans="1:4" x14ac:dyDescent="0.25">
      <c r="A943" s="344">
        <v>804236</v>
      </c>
      <c r="B943" s="345" t="s">
        <v>14021</v>
      </c>
      <c r="C943" s="344" t="s">
        <v>6608</v>
      </c>
      <c r="D943" s="346">
        <v>1802.5</v>
      </c>
    </row>
    <row r="944" spans="1:4" x14ac:dyDescent="0.25">
      <c r="A944" s="344">
        <v>804419</v>
      </c>
      <c r="B944" s="345" t="s">
        <v>14022</v>
      </c>
      <c r="C944" s="344" t="s">
        <v>6608</v>
      </c>
      <c r="D944" s="346">
        <v>4223.84</v>
      </c>
    </row>
    <row r="945" spans="1:4" x14ac:dyDescent="0.25">
      <c r="A945" s="344">
        <v>804239</v>
      </c>
      <c r="B945" s="345" t="s">
        <v>14023</v>
      </c>
      <c r="C945" s="344" t="s">
        <v>6608</v>
      </c>
      <c r="D945" s="346">
        <v>2353.91</v>
      </c>
    </row>
    <row r="946" spans="1:4" x14ac:dyDescent="0.25">
      <c r="A946" s="344">
        <v>804418</v>
      </c>
      <c r="B946" s="345" t="s">
        <v>14024</v>
      </c>
      <c r="C946" s="344" t="s">
        <v>6608</v>
      </c>
      <c r="D946" s="346">
        <v>3284.92</v>
      </c>
    </row>
    <row r="947" spans="1:4" x14ac:dyDescent="0.25">
      <c r="A947" s="344">
        <v>804238</v>
      </c>
      <c r="B947" s="345" t="s">
        <v>14025</v>
      </c>
      <c r="C947" s="344" t="s">
        <v>6608</v>
      </c>
      <c r="D947" s="346">
        <v>1818.11</v>
      </c>
    </row>
    <row r="948" spans="1:4" x14ac:dyDescent="0.25">
      <c r="A948" s="344">
        <v>804241</v>
      </c>
      <c r="B948" s="345" t="s">
        <v>14026</v>
      </c>
      <c r="C948" s="344" t="s">
        <v>6608</v>
      </c>
      <c r="D948" s="346">
        <v>2378.6</v>
      </c>
    </row>
    <row r="949" spans="1:4" x14ac:dyDescent="0.25">
      <c r="A949" s="344">
        <v>804240</v>
      </c>
      <c r="B949" s="345" t="s">
        <v>14027</v>
      </c>
      <c r="C949" s="344" t="s">
        <v>6608</v>
      </c>
      <c r="D949" s="346">
        <v>1840.69</v>
      </c>
    </row>
    <row r="950" spans="1:4" x14ac:dyDescent="0.25">
      <c r="A950" s="344">
        <v>804243</v>
      </c>
      <c r="B950" s="345" t="s">
        <v>14028</v>
      </c>
      <c r="C950" s="344" t="s">
        <v>6608</v>
      </c>
      <c r="D950" s="346">
        <v>2412.3000000000002</v>
      </c>
    </row>
    <row r="951" spans="1:4" x14ac:dyDescent="0.25">
      <c r="A951" s="344">
        <v>804242</v>
      </c>
      <c r="B951" s="345" t="s">
        <v>14029</v>
      </c>
      <c r="C951" s="344" t="s">
        <v>6608</v>
      </c>
      <c r="D951" s="346">
        <v>1871.76</v>
      </c>
    </row>
    <row r="952" spans="1:4" x14ac:dyDescent="0.25">
      <c r="A952" s="344">
        <v>804421</v>
      </c>
      <c r="B952" s="345" t="s">
        <v>14030</v>
      </c>
      <c r="C952" s="344" t="s">
        <v>6608</v>
      </c>
      <c r="D952" s="346">
        <v>4713.91</v>
      </c>
    </row>
    <row r="953" spans="1:4" x14ac:dyDescent="0.25">
      <c r="A953" s="344">
        <v>804245</v>
      </c>
      <c r="B953" s="345" t="s">
        <v>14031</v>
      </c>
      <c r="C953" s="344" t="s">
        <v>6608</v>
      </c>
      <c r="D953" s="346">
        <v>2457.77</v>
      </c>
    </row>
    <row r="954" spans="1:4" x14ac:dyDescent="0.25">
      <c r="A954" s="344">
        <v>804420</v>
      </c>
      <c r="B954" s="345" t="s">
        <v>14032</v>
      </c>
      <c r="C954" s="344" t="s">
        <v>6608</v>
      </c>
      <c r="D954" s="346">
        <v>3663.19</v>
      </c>
    </row>
    <row r="955" spans="1:4" x14ac:dyDescent="0.25">
      <c r="A955" s="344">
        <v>804244</v>
      </c>
      <c r="B955" s="345" t="s">
        <v>14033</v>
      </c>
      <c r="C955" s="344" t="s">
        <v>6608</v>
      </c>
      <c r="D955" s="346">
        <v>1913.9</v>
      </c>
    </row>
    <row r="956" spans="1:4" x14ac:dyDescent="0.25">
      <c r="A956" s="344">
        <v>804247</v>
      </c>
      <c r="B956" s="345" t="s">
        <v>14034</v>
      </c>
      <c r="C956" s="344" t="s">
        <v>6608</v>
      </c>
      <c r="D956" s="346">
        <v>2517.09</v>
      </c>
    </row>
    <row r="957" spans="1:4" x14ac:dyDescent="0.25">
      <c r="A957" s="344">
        <v>804246</v>
      </c>
      <c r="B957" s="345" t="s">
        <v>14035</v>
      </c>
      <c r="C957" s="344" t="s">
        <v>6608</v>
      </c>
      <c r="D957" s="346">
        <v>1969.53</v>
      </c>
    </row>
    <row r="958" spans="1:4" x14ac:dyDescent="0.25">
      <c r="A958" s="344">
        <v>804249</v>
      </c>
      <c r="B958" s="345" t="s">
        <v>14036</v>
      </c>
      <c r="C958" s="344" t="s">
        <v>6608</v>
      </c>
      <c r="D958" s="346">
        <v>2596.5100000000002</v>
      </c>
    </row>
    <row r="959" spans="1:4" x14ac:dyDescent="0.25">
      <c r="A959" s="344">
        <v>804248</v>
      </c>
      <c r="B959" s="345" t="s">
        <v>14037</v>
      </c>
      <c r="C959" s="344" t="s">
        <v>6608</v>
      </c>
      <c r="D959" s="346">
        <v>2044.56</v>
      </c>
    </row>
    <row r="960" spans="1:4" x14ac:dyDescent="0.25">
      <c r="A960" s="344">
        <v>804423</v>
      </c>
      <c r="B960" s="345" t="s">
        <v>14038</v>
      </c>
      <c r="C960" s="344" t="s">
        <v>6608</v>
      </c>
      <c r="D960" s="346">
        <v>5838.62</v>
      </c>
    </row>
    <row r="961" spans="1:4" x14ac:dyDescent="0.25">
      <c r="A961" s="344">
        <v>804251</v>
      </c>
      <c r="B961" s="345" t="s">
        <v>14039</v>
      </c>
      <c r="C961" s="344" t="s">
        <v>6608</v>
      </c>
      <c r="D961" s="346">
        <v>2702.19</v>
      </c>
    </row>
    <row r="962" spans="1:4" x14ac:dyDescent="0.25">
      <c r="A962" s="344">
        <v>804422</v>
      </c>
      <c r="B962" s="345" t="s">
        <v>14040</v>
      </c>
      <c r="C962" s="344" t="s">
        <v>6608</v>
      </c>
      <c r="D962" s="346">
        <v>4527.63</v>
      </c>
    </row>
    <row r="963" spans="1:4" x14ac:dyDescent="0.25">
      <c r="A963" s="344">
        <v>804250</v>
      </c>
      <c r="B963" s="345" t="s">
        <v>14041</v>
      </c>
      <c r="C963" s="344" t="s">
        <v>6608</v>
      </c>
      <c r="D963" s="346">
        <v>2145.6799999999998</v>
      </c>
    </row>
    <row r="964" spans="1:4" x14ac:dyDescent="0.25">
      <c r="A964" s="344">
        <v>804235</v>
      </c>
      <c r="B964" s="345" t="s">
        <v>14042</v>
      </c>
      <c r="C964" s="344" t="s">
        <v>6608</v>
      </c>
      <c r="D964" s="346">
        <v>2326.75</v>
      </c>
    </row>
    <row r="965" spans="1:4" x14ac:dyDescent="0.25">
      <c r="A965" s="344">
        <v>804234</v>
      </c>
      <c r="B965" s="345" t="s">
        <v>14043</v>
      </c>
      <c r="C965" s="344" t="s">
        <v>6608</v>
      </c>
      <c r="D965" s="346">
        <v>1793.41</v>
      </c>
    </row>
    <row r="966" spans="1:4" x14ac:dyDescent="0.25">
      <c r="A966" s="344">
        <v>804425</v>
      </c>
      <c r="B966" s="345" t="s">
        <v>14044</v>
      </c>
      <c r="C966" s="344" t="s">
        <v>6608</v>
      </c>
      <c r="D966" s="346">
        <v>5872.74</v>
      </c>
    </row>
    <row r="967" spans="1:4" x14ac:dyDescent="0.25">
      <c r="A967" s="344">
        <v>804253</v>
      </c>
      <c r="B967" s="345" t="s">
        <v>14045</v>
      </c>
      <c r="C967" s="344" t="s">
        <v>6608</v>
      </c>
      <c r="D967" s="346">
        <v>3237.02</v>
      </c>
    </row>
    <row r="968" spans="1:4" x14ac:dyDescent="0.25">
      <c r="A968" s="344">
        <v>804424</v>
      </c>
      <c r="B968" s="345" t="s">
        <v>14046</v>
      </c>
      <c r="C968" s="344" t="s">
        <v>6608</v>
      </c>
      <c r="D968" s="346">
        <v>4488.22</v>
      </c>
    </row>
    <row r="969" spans="1:4" x14ac:dyDescent="0.25">
      <c r="A969" s="344">
        <v>804252</v>
      </c>
      <c r="B969" s="345" t="s">
        <v>14047</v>
      </c>
      <c r="C969" s="344" t="s">
        <v>6608</v>
      </c>
      <c r="D969" s="346">
        <v>2463.42</v>
      </c>
    </row>
    <row r="970" spans="1:4" x14ac:dyDescent="0.25">
      <c r="A970" s="344">
        <v>804257</v>
      </c>
      <c r="B970" s="345" t="s">
        <v>14048</v>
      </c>
      <c r="C970" s="344" t="s">
        <v>6608</v>
      </c>
      <c r="D970" s="346">
        <v>3256.6</v>
      </c>
    </row>
    <row r="971" spans="1:4" x14ac:dyDescent="0.25">
      <c r="A971" s="344">
        <v>804256</v>
      </c>
      <c r="B971" s="345" t="s">
        <v>14049</v>
      </c>
      <c r="C971" s="344" t="s">
        <v>6608</v>
      </c>
      <c r="D971" s="346">
        <v>2480.54</v>
      </c>
    </row>
    <row r="972" spans="1:4" x14ac:dyDescent="0.25">
      <c r="A972" s="344">
        <v>804427</v>
      </c>
      <c r="B972" s="345" t="s">
        <v>14050</v>
      </c>
      <c r="C972" s="344" t="s">
        <v>6608</v>
      </c>
      <c r="D972" s="346">
        <v>6157.84</v>
      </c>
    </row>
    <row r="973" spans="1:4" x14ac:dyDescent="0.25">
      <c r="A973" s="344">
        <v>804259</v>
      </c>
      <c r="B973" s="345" t="s">
        <v>14051</v>
      </c>
      <c r="C973" s="344" t="s">
        <v>6608</v>
      </c>
      <c r="D973" s="346">
        <v>3281.4</v>
      </c>
    </row>
    <row r="974" spans="1:4" x14ac:dyDescent="0.25">
      <c r="A974" s="344">
        <v>804426</v>
      </c>
      <c r="B974" s="345" t="s">
        <v>14052</v>
      </c>
      <c r="C974" s="344" t="s">
        <v>6608</v>
      </c>
      <c r="D974" s="346">
        <v>4703.12</v>
      </c>
    </row>
    <row r="975" spans="1:4" x14ac:dyDescent="0.25">
      <c r="A975" s="344">
        <v>804258</v>
      </c>
      <c r="B975" s="345" t="s">
        <v>14053</v>
      </c>
      <c r="C975" s="344" t="s">
        <v>6608</v>
      </c>
      <c r="D975" s="346">
        <v>2502.36</v>
      </c>
    </row>
    <row r="976" spans="1:4" x14ac:dyDescent="0.25">
      <c r="A976" s="344">
        <v>804261</v>
      </c>
      <c r="B976" s="345" t="s">
        <v>14054</v>
      </c>
      <c r="C976" s="344" t="s">
        <v>6608</v>
      </c>
      <c r="D976" s="346">
        <v>3317.89</v>
      </c>
    </row>
    <row r="977" spans="1:4" x14ac:dyDescent="0.25">
      <c r="A977" s="344">
        <v>804260</v>
      </c>
      <c r="B977" s="345" t="s">
        <v>14055</v>
      </c>
      <c r="C977" s="344" t="s">
        <v>6608</v>
      </c>
      <c r="D977" s="346">
        <v>2534.63</v>
      </c>
    </row>
    <row r="978" spans="1:4" x14ac:dyDescent="0.25">
      <c r="A978" s="344">
        <v>804263</v>
      </c>
      <c r="B978" s="345" t="s">
        <v>14056</v>
      </c>
      <c r="C978" s="344" t="s">
        <v>6608</v>
      </c>
      <c r="D978" s="346">
        <v>3367.58</v>
      </c>
    </row>
    <row r="979" spans="1:4" x14ac:dyDescent="0.25">
      <c r="A979" s="344">
        <v>804262</v>
      </c>
      <c r="B979" s="345" t="s">
        <v>14057</v>
      </c>
      <c r="C979" s="344" t="s">
        <v>6608</v>
      </c>
      <c r="D979" s="346">
        <v>2578.88</v>
      </c>
    </row>
    <row r="980" spans="1:4" x14ac:dyDescent="0.25">
      <c r="A980" s="344">
        <v>804429</v>
      </c>
      <c r="B980" s="345" t="s">
        <v>14058</v>
      </c>
      <c r="C980" s="344" t="s">
        <v>6608</v>
      </c>
      <c r="D980" s="346">
        <v>6874.76</v>
      </c>
    </row>
    <row r="981" spans="1:4" x14ac:dyDescent="0.25">
      <c r="A981" s="344">
        <v>804265</v>
      </c>
      <c r="B981" s="345" t="s">
        <v>14059</v>
      </c>
      <c r="C981" s="344" t="s">
        <v>6608</v>
      </c>
      <c r="D981" s="346">
        <v>3433.78</v>
      </c>
    </row>
    <row r="982" spans="1:4" x14ac:dyDescent="0.25">
      <c r="A982" s="344">
        <v>804428</v>
      </c>
      <c r="B982" s="345" t="s">
        <v>14060</v>
      </c>
      <c r="C982" s="344" t="s">
        <v>6608</v>
      </c>
      <c r="D982" s="346">
        <v>5245.24</v>
      </c>
    </row>
    <row r="983" spans="1:4" x14ac:dyDescent="0.25">
      <c r="A983" s="344">
        <v>804264</v>
      </c>
      <c r="B983" s="345" t="s">
        <v>14061</v>
      </c>
      <c r="C983" s="344" t="s">
        <v>6608</v>
      </c>
      <c r="D983" s="346">
        <v>2638.59</v>
      </c>
    </row>
    <row r="984" spans="1:4" x14ac:dyDescent="0.25">
      <c r="A984" s="344">
        <v>804267</v>
      </c>
      <c r="B984" s="345" t="s">
        <v>14062</v>
      </c>
      <c r="C984" s="344" t="s">
        <v>6608</v>
      </c>
      <c r="D984" s="346">
        <v>3518.29</v>
      </c>
    </row>
    <row r="985" spans="1:4" x14ac:dyDescent="0.25">
      <c r="A985" s="344">
        <v>804266</v>
      </c>
      <c r="B985" s="345" t="s">
        <v>14063</v>
      </c>
      <c r="C985" s="344" t="s">
        <v>6608</v>
      </c>
      <c r="D985" s="346">
        <v>2715.73</v>
      </c>
    </row>
    <row r="986" spans="1:4" x14ac:dyDescent="0.25">
      <c r="A986" s="344">
        <v>804269</v>
      </c>
      <c r="B986" s="345" t="s">
        <v>14064</v>
      </c>
      <c r="C986" s="344" t="s">
        <v>6608</v>
      </c>
      <c r="D986" s="346">
        <v>3630.41</v>
      </c>
    </row>
    <row r="987" spans="1:4" x14ac:dyDescent="0.25">
      <c r="A987" s="344">
        <v>804268</v>
      </c>
      <c r="B987" s="345" t="s">
        <v>14065</v>
      </c>
      <c r="C987" s="344" t="s">
        <v>6608</v>
      </c>
      <c r="D987" s="346">
        <v>2819.24</v>
      </c>
    </row>
    <row r="988" spans="1:4" x14ac:dyDescent="0.25">
      <c r="A988" s="344">
        <v>804431</v>
      </c>
      <c r="B988" s="345" t="s">
        <v>14066</v>
      </c>
      <c r="C988" s="344" t="s">
        <v>6608</v>
      </c>
      <c r="D988" s="346">
        <v>8528.41</v>
      </c>
    </row>
    <row r="989" spans="1:4" x14ac:dyDescent="0.25">
      <c r="A989" s="344">
        <v>804271</v>
      </c>
      <c r="B989" s="345" t="s">
        <v>14067</v>
      </c>
      <c r="C989" s="344" t="s">
        <v>6608</v>
      </c>
      <c r="D989" s="346">
        <v>3779.79</v>
      </c>
    </row>
    <row r="990" spans="1:4" x14ac:dyDescent="0.25">
      <c r="A990" s="344">
        <v>804430</v>
      </c>
      <c r="B990" s="345" t="s">
        <v>14068</v>
      </c>
      <c r="C990" s="344" t="s">
        <v>6608</v>
      </c>
      <c r="D990" s="346">
        <v>6491.38</v>
      </c>
    </row>
    <row r="991" spans="1:4" x14ac:dyDescent="0.25">
      <c r="A991" s="344">
        <v>804270</v>
      </c>
      <c r="B991" s="345" t="s">
        <v>14069</v>
      </c>
      <c r="C991" s="344" t="s">
        <v>6608</v>
      </c>
      <c r="D991" s="346">
        <v>2959.15</v>
      </c>
    </row>
    <row r="992" spans="1:4" x14ac:dyDescent="0.25">
      <c r="A992" s="344">
        <v>804255</v>
      </c>
      <c r="B992" s="345" t="s">
        <v>14070</v>
      </c>
      <c r="C992" s="344" t="s">
        <v>6608</v>
      </c>
      <c r="D992" s="346">
        <v>3241.97</v>
      </c>
    </row>
    <row r="993" spans="1:4" x14ac:dyDescent="0.25">
      <c r="A993" s="344">
        <v>804254</v>
      </c>
      <c r="B993" s="345" t="s">
        <v>14071</v>
      </c>
      <c r="C993" s="344" t="s">
        <v>6608</v>
      </c>
      <c r="D993" s="346">
        <v>2467.66</v>
      </c>
    </row>
    <row r="994" spans="1:4" x14ac:dyDescent="0.25">
      <c r="A994" s="344">
        <v>804433</v>
      </c>
      <c r="B994" s="345" t="s">
        <v>14072</v>
      </c>
      <c r="C994" s="344" t="s">
        <v>6608</v>
      </c>
      <c r="D994" s="346">
        <v>10426.780000000001</v>
      </c>
    </row>
    <row r="995" spans="1:4" x14ac:dyDescent="0.25">
      <c r="A995" s="344">
        <v>804273</v>
      </c>
      <c r="B995" s="345" t="s">
        <v>14073</v>
      </c>
      <c r="C995" s="344" t="s">
        <v>6608</v>
      </c>
      <c r="D995" s="346">
        <v>5568.31</v>
      </c>
    </row>
    <row r="996" spans="1:4" x14ac:dyDescent="0.25">
      <c r="A996" s="344">
        <v>804432</v>
      </c>
      <c r="B996" s="345" t="s">
        <v>14074</v>
      </c>
      <c r="C996" s="344" t="s">
        <v>6608</v>
      </c>
      <c r="D996" s="346">
        <v>7770.06</v>
      </c>
    </row>
    <row r="997" spans="1:4" x14ac:dyDescent="0.25">
      <c r="A997" s="344">
        <v>804272</v>
      </c>
      <c r="B997" s="345" t="s">
        <v>14075</v>
      </c>
      <c r="C997" s="344" t="s">
        <v>6608</v>
      </c>
      <c r="D997" s="346">
        <v>4184.49</v>
      </c>
    </row>
    <row r="998" spans="1:4" x14ac:dyDescent="0.25">
      <c r="A998" s="344">
        <v>804277</v>
      </c>
      <c r="B998" s="345" t="s">
        <v>14076</v>
      </c>
      <c r="C998" s="344" t="s">
        <v>6608</v>
      </c>
      <c r="D998" s="346">
        <v>5597.97</v>
      </c>
    </row>
    <row r="999" spans="1:4" x14ac:dyDescent="0.25">
      <c r="A999" s="344">
        <v>804276</v>
      </c>
      <c r="B999" s="345" t="s">
        <v>14077</v>
      </c>
      <c r="C999" s="344" t="s">
        <v>6608</v>
      </c>
      <c r="D999" s="346">
        <v>4209.9399999999996</v>
      </c>
    </row>
    <row r="1000" spans="1:4" x14ac:dyDescent="0.25">
      <c r="A1000" s="344">
        <v>804435</v>
      </c>
      <c r="B1000" s="345" t="s">
        <v>14078</v>
      </c>
      <c r="C1000" s="344" t="s">
        <v>6608</v>
      </c>
      <c r="D1000" s="346">
        <v>10944.38</v>
      </c>
    </row>
    <row r="1001" spans="1:4" x14ac:dyDescent="0.25">
      <c r="A1001" s="344">
        <v>804279</v>
      </c>
      <c r="B1001" s="345" t="s">
        <v>14079</v>
      </c>
      <c r="C1001" s="344" t="s">
        <v>6608</v>
      </c>
      <c r="D1001" s="346">
        <v>5635.05</v>
      </c>
    </row>
    <row r="1002" spans="1:4" x14ac:dyDescent="0.25">
      <c r="A1002" s="344">
        <v>804434</v>
      </c>
      <c r="B1002" s="345" t="s">
        <v>14080</v>
      </c>
      <c r="C1002" s="344" t="s">
        <v>6608</v>
      </c>
      <c r="D1002" s="346">
        <v>8151.83</v>
      </c>
    </row>
    <row r="1003" spans="1:4" x14ac:dyDescent="0.25">
      <c r="A1003" s="344">
        <v>804278</v>
      </c>
      <c r="B1003" s="345" t="s">
        <v>14081</v>
      </c>
      <c r="C1003" s="344" t="s">
        <v>6608</v>
      </c>
      <c r="D1003" s="346">
        <v>4241.75</v>
      </c>
    </row>
    <row r="1004" spans="1:4" x14ac:dyDescent="0.25">
      <c r="A1004" s="344">
        <v>804281</v>
      </c>
      <c r="B1004" s="345" t="s">
        <v>14082</v>
      </c>
      <c r="C1004" s="344" t="s">
        <v>6608</v>
      </c>
      <c r="D1004" s="346">
        <v>5689.51</v>
      </c>
    </row>
    <row r="1005" spans="1:4" x14ac:dyDescent="0.25">
      <c r="A1005" s="344">
        <v>804280</v>
      </c>
      <c r="B1005" s="345" t="s">
        <v>14083</v>
      </c>
      <c r="C1005" s="344" t="s">
        <v>6608</v>
      </c>
      <c r="D1005" s="346">
        <v>4289.0200000000004</v>
      </c>
    </row>
    <row r="1006" spans="1:4" x14ac:dyDescent="0.25">
      <c r="A1006" s="344">
        <v>804283</v>
      </c>
      <c r="B1006" s="345" t="s">
        <v>14084</v>
      </c>
      <c r="C1006" s="344" t="s">
        <v>6608</v>
      </c>
      <c r="D1006" s="346">
        <v>5763.63</v>
      </c>
    </row>
    <row r="1007" spans="1:4" x14ac:dyDescent="0.25">
      <c r="A1007" s="344">
        <v>804282</v>
      </c>
      <c r="B1007" s="345" t="s">
        <v>14085</v>
      </c>
      <c r="C1007" s="344" t="s">
        <v>6608</v>
      </c>
      <c r="D1007" s="346">
        <v>4354.0200000000004</v>
      </c>
    </row>
    <row r="1008" spans="1:4" x14ac:dyDescent="0.25">
      <c r="A1008" s="344">
        <v>804437</v>
      </c>
      <c r="B1008" s="345" t="s">
        <v>14086</v>
      </c>
      <c r="C1008" s="344" t="s">
        <v>6608</v>
      </c>
      <c r="D1008" s="346">
        <v>12259.45</v>
      </c>
    </row>
    <row r="1009" spans="1:4" x14ac:dyDescent="0.25">
      <c r="A1009" s="344">
        <v>804285</v>
      </c>
      <c r="B1009" s="345" t="s">
        <v>14087</v>
      </c>
      <c r="C1009" s="344" t="s">
        <v>6608</v>
      </c>
      <c r="D1009" s="346">
        <v>5860.93</v>
      </c>
    </row>
    <row r="1010" spans="1:4" x14ac:dyDescent="0.25">
      <c r="A1010" s="344">
        <v>804436</v>
      </c>
      <c r="B1010" s="345" t="s">
        <v>14088</v>
      </c>
      <c r="C1010" s="344" t="s">
        <v>6608</v>
      </c>
      <c r="D1010" s="346">
        <v>9122.2099999999991</v>
      </c>
    </row>
    <row r="1011" spans="1:4" x14ac:dyDescent="0.25">
      <c r="A1011" s="344">
        <v>804284</v>
      </c>
      <c r="B1011" s="345" t="s">
        <v>14089</v>
      </c>
      <c r="C1011" s="344" t="s">
        <v>6608</v>
      </c>
      <c r="D1011" s="346">
        <v>4440.08</v>
      </c>
    </row>
    <row r="1012" spans="1:4" x14ac:dyDescent="0.25">
      <c r="A1012" s="344">
        <v>804287</v>
      </c>
      <c r="B1012" s="345" t="s">
        <v>14090</v>
      </c>
      <c r="C1012" s="344" t="s">
        <v>6608</v>
      </c>
      <c r="D1012" s="346">
        <v>5986.79</v>
      </c>
    </row>
    <row r="1013" spans="1:4" x14ac:dyDescent="0.25">
      <c r="A1013" s="344">
        <v>804286</v>
      </c>
      <c r="B1013" s="345" t="s">
        <v>14091</v>
      </c>
      <c r="C1013" s="344" t="s">
        <v>6608</v>
      </c>
      <c r="D1013" s="346">
        <v>4553.13</v>
      </c>
    </row>
    <row r="1014" spans="1:4" x14ac:dyDescent="0.25">
      <c r="A1014" s="344">
        <v>804289</v>
      </c>
      <c r="B1014" s="345" t="s">
        <v>14092</v>
      </c>
      <c r="C1014" s="344" t="s">
        <v>6608</v>
      </c>
      <c r="D1014" s="346">
        <v>6151.26</v>
      </c>
    </row>
    <row r="1015" spans="1:4" x14ac:dyDescent="0.25">
      <c r="A1015" s="344">
        <v>804288</v>
      </c>
      <c r="B1015" s="345" t="s">
        <v>14093</v>
      </c>
      <c r="C1015" s="344" t="s">
        <v>6608</v>
      </c>
      <c r="D1015" s="346">
        <v>4702.8599999999997</v>
      </c>
    </row>
    <row r="1016" spans="1:4" x14ac:dyDescent="0.25">
      <c r="A1016" s="344">
        <v>804439</v>
      </c>
      <c r="B1016" s="345" t="s">
        <v>14094</v>
      </c>
      <c r="C1016" s="344" t="s">
        <v>6608</v>
      </c>
      <c r="D1016" s="346">
        <v>15274.29</v>
      </c>
    </row>
    <row r="1017" spans="1:4" x14ac:dyDescent="0.25">
      <c r="A1017" s="344">
        <v>804291</v>
      </c>
      <c r="B1017" s="345" t="s">
        <v>14095</v>
      </c>
      <c r="C1017" s="344" t="s">
        <v>6608</v>
      </c>
      <c r="D1017" s="346">
        <v>6368.08</v>
      </c>
    </row>
    <row r="1018" spans="1:4" x14ac:dyDescent="0.25">
      <c r="A1018" s="344">
        <v>804438</v>
      </c>
      <c r="B1018" s="345" t="s">
        <v>14096</v>
      </c>
      <c r="C1018" s="344" t="s">
        <v>6608</v>
      </c>
      <c r="D1018" s="346">
        <v>11339.22</v>
      </c>
    </row>
    <row r="1019" spans="1:4" x14ac:dyDescent="0.25">
      <c r="A1019" s="344">
        <v>804290</v>
      </c>
      <c r="B1019" s="345" t="s">
        <v>14097</v>
      </c>
      <c r="C1019" s="344" t="s">
        <v>6608</v>
      </c>
      <c r="D1019" s="346">
        <v>4903.53</v>
      </c>
    </row>
    <row r="1020" spans="1:4" x14ac:dyDescent="0.25">
      <c r="A1020" s="344">
        <v>804275</v>
      </c>
      <c r="B1020" s="345" t="s">
        <v>14098</v>
      </c>
      <c r="C1020" s="344" t="s">
        <v>6608</v>
      </c>
      <c r="D1020" s="346">
        <v>5575.72</v>
      </c>
    </row>
    <row r="1021" spans="1:4" x14ac:dyDescent="0.25">
      <c r="A1021" s="344">
        <v>804274</v>
      </c>
      <c r="B1021" s="345" t="s">
        <v>14099</v>
      </c>
      <c r="C1021" s="344" t="s">
        <v>6608</v>
      </c>
      <c r="D1021" s="346">
        <v>4190.8500000000004</v>
      </c>
    </row>
    <row r="1022" spans="1:4" x14ac:dyDescent="0.25">
      <c r="A1022" s="344">
        <v>804061</v>
      </c>
      <c r="B1022" s="345" t="s">
        <v>14100</v>
      </c>
      <c r="C1022" s="344" t="s">
        <v>6608</v>
      </c>
      <c r="D1022" s="346">
        <v>375.7</v>
      </c>
    </row>
    <row r="1023" spans="1:4" x14ac:dyDescent="0.25">
      <c r="A1023" s="344">
        <v>804060</v>
      </c>
      <c r="B1023" s="345" t="s">
        <v>14101</v>
      </c>
      <c r="C1023" s="344" t="s">
        <v>6608</v>
      </c>
      <c r="D1023" s="346">
        <v>301.47000000000003</v>
      </c>
    </row>
    <row r="1024" spans="1:4" x14ac:dyDescent="0.25">
      <c r="A1024" s="344">
        <v>804065</v>
      </c>
      <c r="B1024" s="345" t="s">
        <v>14102</v>
      </c>
      <c r="C1024" s="344" t="s">
        <v>6608</v>
      </c>
      <c r="D1024" s="346">
        <v>377.22</v>
      </c>
    </row>
    <row r="1025" spans="1:4" x14ac:dyDescent="0.25">
      <c r="A1025" s="344">
        <v>804064</v>
      </c>
      <c r="B1025" s="345" t="s">
        <v>14103</v>
      </c>
      <c r="C1025" s="344" t="s">
        <v>6608</v>
      </c>
      <c r="D1025" s="346">
        <v>302.98</v>
      </c>
    </row>
    <row r="1026" spans="1:4" x14ac:dyDescent="0.25">
      <c r="A1026" s="344">
        <v>804067</v>
      </c>
      <c r="B1026" s="345" t="s">
        <v>14104</v>
      </c>
      <c r="C1026" s="344" t="s">
        <v>6608</v>
      </c>
      <c r="D1026" s="346">
        <v>378.74</v>
      </c>
    </row>
    <row r="1027" spans="1:4" x14ac:dyDescent="0.25">
      <c r="A1027" s="344">
        <v>804066</v>
      </c>
      <c r="B1027" s="345" t="s">
        <v>14105</v>
      </c>
      <c r="C1027" s="344" t="s">
        <v>6608</v>
      </c>
      <c r="D1027" s="346">
        <v>304.5</v>
      </c>
    </row>
    <row r="1028" spans="1:4" x14ac:dyDescent="0.25">
      <c r="A1028" s="344">
        <v>804069</v>
      </c>
      <c r="B1028" s="345" t="s">
        <v>14106</v>
      </c>
      <c r="C1028" s="344" t="s">
        <v>6608</v>
      </c>
      <c r="D1028" s="346">
        <v>381.49</v>
      </c>
    </row>
    <row r="1029" spans="1:4" x14ac:dyDescent="0.25">
      <c r="A1029" s="344">
        <v>804068</v>
      </c>
      <c r="B1029" s="345" t="s">
        <v>14107</v>
      </c>
      <c r="C1029" s="344" t="s">
        <v>6608</v>
      </c>
      <c r="D1029" s="346">
        <v>307.08</v>
      </c>
    </row>
    <row r="1030" spans="1:4" x14ac:dyDescent="0.25">
      <c r="A1030" s="344">
        <v>804071</v>
      </c>
      <c r="B1030" s="345" t="s">
        <v>14108</v>
      </c>
      <c r="C1030" s="344" t="s">
        <v>6608</v>
      </c>
      <c r="D1030" s="346">
        <v>385.28</v>
      </c>
    </row>
    <row r="1031" spans="1:4" x14ac:dyDescent="0.25">
      <c r="A1031" s="344">
        <v>804070</v>
      </c>
      <c r="B1031" s="345" t="s">
        <v>14109</v>
      </c>
      <c r="C1031" s="344" t="s">
        <v>6608</v>
      </c>
      <c r="D1031" s="346">
        <v>310.87</v>
      </c>
    </row>
    <row r="1032" spans="1:4" x14ac:dyDescent="0.25">
      <c r="A1032" s="344">
        <v>804073</v>
      </c>
      <c r="B1032" s="345" t="s">
        <v>14110</v>
      </c>
      <c r="C1032" s="344" t="s">
        <v>6608</v>
      </c>
      <c r="D1032" s="346">
        <v>390.31</v>
      </c>
    </row>
    <row r="1033" spans="1:4" x14ac:dyDescent="0.25">
      <c r="A1033" s="344">
        <v>804072</v>
      </c>
      <c r="B1033" s="345" t="s">
        <v>14111</v>
      </c>
      <c r="C1033" s="344" t="s">
        <v>6608</v>
      </c>
      <c r="D1033" s="346">
        <v>315.72000000000003</v>
      </c>
    </row>
    <row r="1034" spans="1:4" x14ac:dyDescent="0.25">
      <c r="A1034" s="344">
        <v>804075</v>
      </c>
      <c r="B1034" s="345" t="s">
        <v>14112</v>
      </c>
      <c r="C1034" s="344" t="s">
        <v>6608</v>
      </c>
      <c r="D1034" s="346">
        <v>397.13</v>
      </c>
    </row>
    <row r="1035" spans="1:4" x14ac:dyDescent="0.25">
      <c r="A1035" s="344">
        <v>804074</v>
      </c>
      <c r="B1035" s="345" t="s">
        <v>14113</v>
      </c>
      <c r="C1035" s="344" t="s">
        <v>6608</v>
      </c>
      <c r="D1035" s="346">
        <v>322.54000000000002</v>
      </c>
    </row>
    <row r="1036" spans="1:4" x14ac:dyDescent="0.25">
      <c r="A1036" s="344">
        <v>804077</v>
      </c>
      <c r="B1036" s="345" t="s">
        <v>14114</v>
      </c>
      <c r="C1036" s="344" t="s">
        <v>6608</v>
      </c>
      <c r="D1036" s="346">
        <v>405.95</v>
      </c>
    </row>
    <row r="1037" spans="1:4" x14ac:dyDescent="0.25">
      <c r="A1037" s="344">
        <v>804076</v>
      </c>
      <c r="B1037" s="345" t="s">
        <v>14115</v>
      </c>
      <c r="C1037" s="344" t="s">
        <v>6608</v>
      </c>
      <c r="D1037" s="346">
        <v>331.19</v>
      </c>
    </row>
    <row r="1038" spans="1:4" x14ac:dyDescent="0.25">
      <c r="A1038" s="344">
        <v>804079</v>
      </c>
      <c r="B1038" s="345" t="s">
        <v>14116</v>
      </c>
      <c r="C1038" s="344" t="s">
        <v>6608</v>
      </c>
      <c r="D1038" s="346">
        <v>419.32</v>
      </c>
    </row>
    <row r="1039" spans="1:4" x14ac:dyDescent="0.25">
      <c r="A1039" s="344">
        <v>804078</v>
      </c>
      <c r="B1039" s="345" t="s">
        <v>14117</v>
      </c>
      <c r="C1039" s="344" t="s">
        <v>6608</v>
      </c>
      <c r="D1039" s="346">
        <v>344.38</v>
      </c>
    </row>
    <row r="1040" spans="1:4" x14ac:dyDescent="0.25">
      <c r="A1040" s="344">
        <v>804063</v>
      </c>
      <c r="B1040" s="345" t="s">
        <v>14118</v>
      </c>
      <c r="C1040" s="344" t="s">
        <v>6608</v>
      </c>
      <c r="D1040" s="346">
        <v>376.46</v>
      </c>
    </row>
    <row r="1041" spans="1:4" x14ac:dyDescent="0.25">
      <c r="A1041" s="344">
        <v>804062</v>
      </c>
      <c r="B1041" s="345" t="s">
        <v>14119</v>
      </c>
      <c r="C1041" s="344" t="s">
        <v>6608</v>
      </c>
      <c r="D1041" s="346">
        <v>302.23</v>
      </c>
    </row>
    <row r="1042" spans="1:4" x14ac:dyDescent="0.25">
      <c r="A1042" s="344">
        <v>804377</v>
      </c>
      <c r="B1042" s="345" t="s">
        <v>14120</v>
      </c>
      <c r="C1042" s="344" t="s">
        <v>6608</v>
      </c>
      <c r="D1042" s="346">
        <v>1115.67</v>
      </c>
    </row>
    <row r="1043" spans="1:4" x14ac:dyDescent="0.25">
      <c r="A1043" s="344">
        <v>804081</v>
      </c>
      <c r="B1043" s="345" t="s">
        <v>14121</v>
      </c>
      <c r="C1043" s="344" t="s">
        <v>6608</v>
      </c>
      <c r="D1043" s="346">
        <v>761.4</v>
      </c>
    </row>
    <row r="1044" spans="1:4" x14ac:dyDescent="0.25">
      <c r="A1044" s="344">
        <v>804376</v>
      </c>
      <c r="B1044" s="345" t="s">
        <v>14122</v>
      </c>
      <c r="C1044" s="344" t="s">
        <v>6608</v>
      </c>
      <c r="D1044" s="346">
        <v>913.32</v>
      </c>
    </row>
    <row r="1045" spans="1:4" x14ac:dyDescent="0.25">
      <c r="A1045" s="344">
        <v>804080</v>
      </c>
      <c r="B1045" s="345" t="s">
        <v>14123</v>
      </c>
      <c r="C1045" s="344" t="s">
        <v>6608</v>
      </c>
      <c r="D1045" s="346">
        <v>597.84</v>
      </c>
    </row>
    <row r="1046" spans="1:4" x14ac:dyDescent="0.25">
      <c r="A1046" s="344">
        <v>804085</v>
      </c>
      <c r="B1046" s="345" t="s">
        <v>14124</v>
      </c>
      <c r="C1046" s="344" t="s">
        <v>6608</v>
      </c>
      <c r="D1046" s="346">
        <v>764.16</v>
      </c>
    </row>
    <row r="1047" spans="1:4" x14ac:dyDescent="0.25">
      <c r="A1047" s="344">
        <v>804084</v>
      </c>
      <c r="B1047" s="345" t="s">
        <v>14125</v>
      </c>
      <c r="C1047" s="344" t="s">
        <v>6608</v>
      </c>
      <c r="D1047" s="346">
        <v>600.41999999999996</v>
      </c>
    </row>
    <row r="1048" spans="1:4" x14ac:dyDescent="0.25">
      <c r="A1048" s="344">
        <v>804379</v>
      </c>
      <c r="B1048" s="345" t="s">
        <v>14126</v>
      </c>
      <c r="C1048" s="344" t="s">
        <v>6608</v>
      </c>
      <c r="D1048" s="346">
        <v>947.32</v>
      </c>
    </row>
    <row r="1049" spans="1:4" x14ac:dyDescent="0.25">
      <c r="A1049" s="344">
        <v>804087</v>
      </c>
      <c r="B1049" s="345" t="s">
        <v>14127</v>
      </c>
      <c r="C1049" s="344" t="s">
        <v>6608</v>
      </c>
      <c r="D1049" s="346">
        <v>767.19</v>
      </c>
    </row>
    <row r="1050" spans="1:4" x14ac:dyDescent="0.25">
      <c r="A1050" s="344">
        <v>804378</v>
      </c>
      <c r="B1050" s="345" t="s">
        <v>14128</v>
      </c>
      <c r="C1050" s="344" t="s">
        <v>6608</v>
      </c>
      <c r="D1050" s="346">
        <v>733.56</v>
      </c>
    </row>
    <row r="1051" spans="1:4" x14ac:dyDescent="0.25">
      <c r="A1051" s="344">
        <v>804086</v>
      </c>
      <c r="B1051" s="345" t="s">
        <v>14129</v>
      </c>
      <c r="C1051" s="344" t="s">
        <v>6608</v>
      </c>
      <c r="D1051" s="346">
        <v>603.45000000000005</v>
      </c>
    </row>
    <row r="1052" spans="1:4" x14ac:dyDescent="0.25">
      <c r="A1052" s="344">
        <v>804089</v>
      </c>
      <c r="B1052" s="345" t="s">
        <v>14130</v>
      </c>
      <c r="C1052" s="344" t="s">
        <v>6608</v>
      </c>
      <c r="D1052" s="346">
        <v>772.22</v>
      </c>
    </row>
    <row r="1053" spans="1:4" x14ac:dyDescent="0.25">
      <c r="A1053" s="344">
        <v>804088</v>
      </c>
      <c r="B1053" s="345" t="s">
        <v>14131</v>
      </c>
      <c r="C1053" s="344" t="s">
        <v>6608</v>
      </c>
      <c r="D1053" s="346">
        <v>608.29999999999995</v>
      </c>
    </row>
    <row r="1054" spans="1:4" x14ac:dyDescent="0.25">
      <c r="A1054" s="344">
        <v>804091</v>
      </c>
      <c r="B1054" s="345" t="s">
        <v>14132</v>
      </c>
      <c r="C1054" s="344" t="s">
        <v>6608</v>
      </c>
      <c r="D1054" s="346">
        <v>778.76</v>
      </c>
    </row>
    <row r="1055" spans="1:4" x14ac:dyDescent="0.25">
      <c r="A1055" s="344">
        <v>804090</v>
      </c>
      <c r="B1055" s="345" t="s">
        <v>14133</v>
      </c>
      <c r="C1055" s="344" t="s">
        <v>6608</v>
      </c>
      <c r="D1055" s="346">
        <v>614.66999999999996</v>
      </c>
    </row>
    <row r="1056" spans="1:4" x14ac:dyDescent="0.25">
      <c r="A1056" s="344">
        <v>804381</v>
      </c>
      <c r="B1056" s="345" t="s">
        <v>14134</v>
      </c>
      <c r="C1056" s="344" t="s">
        <v>6608</v>
      </c>
      <c r="D1056" s="346">
        <v>1319.65</v>
      </c>
    </row>
    <row r="1057" spans="1:4" x14ac:dyDescent="0.25">
      <c r="A1057" s="344">
        <v>804093</v>
      </c>
      <c r="B1057" s="345" t="s">
        <v>14135</v>
      </c>
      <c r="C1057" s="344" t="s">
        <v>6608</v>
      </c>
      <c r="D1057" s="346">
        <v>788.06</v>
      </c>
    </row>
    <row r="1058" spans="1:4" x14ac:dyDescent="0.25">
      <c r="A1058" s="344">
        <v>804380</v>
      </c>
      <c r="B1058" s="345" t="s">
        <v>14136</v>
      </c>
      <c r="C1058" s="344" t="s">
        <v>6608</v>
      </c>
      <c r="D1058" s="346">
        <v>1077.46</v>
      </c>
    </row>
    <row r="1059" spans="1:4" x14ac:dyDescent="0.25">
      <c r="A1059" s="344">
        <v>804092</v>
      </c>
      <c r="B1059" s="345" t="s">
        <v>14137</v>
      </c>
      <c r="C1059" s="344" t="s">
        <v>6608</v>
      </c>
      <c r="D1059" s="346">
        <v>623.61</v>
      </c>
    </row>
    <row r="1060" spans="1:4" x14ac:dyDescent="0.25">
      <c r="A1060" s="344">
        <v>804095</v>
      </c>
      <c r="B1060" s="345" t="s">
        <v>14138</v>
      </c>
      <c r="C1060" s="344" t="s">
        <v>6608</v>
      </c>
      <c r="D1060" s="346">
        <v>800.66</v>
      </c>
    </row>
    <row r="1061" spans="1:4" x14ac:dyDescent="0.25">
      <c r="A1061" s="344">
        <v>804094</v>
      </c>
      <c r="B1061" s="345" t="s">
        <v>14139</v>
      </c>
      <c r="C1061" s="344" t="s">
        <v>6608</v>
      </c>
      <c r="D1061" s="346">
        <v>636.04999999999995</v>
      </c>
    </row>
    <row r="1062" spans="1:4" x14ac:dyDescent="0.25">
      <c r="A1062" s="344">
        <v>804097</v>
      </c>
      <c r="B1062" s="345" t="s">
        <v>14140</v>
      </c>
      <c r="C1062" s="344" t="s">
        <v>6608</v>
      </c>
      <c r="D1062" s="346">
        <v>816.78</v>
      </c>
    </row>
    <row r="1063" spans="1:4" x14ac:dyDescent="0.25">
      <c r="A1063" s="344">
        <v>804096</v>
      </c>
      <c r="B1063" s="345" t="s">
        <v>14141</v>
      </c>
      <c r="C1063" s="344" t="s">
        <v>6608</v>
      </c>
      <c r="D1063" s="346">
        <v>651.80999999999995</v>
      </c>
    </row>
    <row r="1064" spans="1:4" x14ac:dyDescent="0.25">
      <c r="A1064" s="344">
        <v>804383</v>
      </c>
      <c r="B1064" s="345" t="s">
        <v>14142</v>
      </c>
      <c r="C1064" s="344" t="s">
        <v>6608</v>
      </c>
      <c r="D1064" s="346">
        <v>1632.39</v>
      </c>
    </row>
    <row r="1065" spans="1:4" x14ac:dyDescent="0.25">
      <c r="A1065" s="344">
        <v>804099</v>
      </c>
      <c r="B1065" s="345" t="s">
        <v>14143</v>
      </c>
      <c r="C1065" s="344" t="s">
        <v>6608</v>
      </c>
      <c r="D1065" s="346">
        <v>839.73</v>
      </c>
    </row>
    <row r="1066" spans="1:4" x14ac:dyDescent="0.25">
      <c r="A1066" s="344">
        <v>804382</v>
      </c>
      <c r="B1066" s="345" t="s">
        <v>14144</v>
      </c>
      <c r="C1066" s="344" t="s">
        <v>6608</v>
      </c>
      <c r="D1066" s="346">
        <v>1330.18</v>
      </c>
    </row>
    <row r="1067" spans="1:4" x14ac:dyDescent="0.25">
      <c r="A1067" s="344">
        <v>804098</v>
      </c>
      <c r="B1067" s="345" t="s">
        <v>14145</v>
      </c>
      <c r="C1067" s="344" t="s">
        <v>6608</v>
      </c>
      <c r="D1067" s="346">
        <v>674.41</v>
      </c>
    </row>
    <row r="1068" spans="1:4" x14ac:dyDescent="0.25">
      <c r="A1068" s="344">
        <v>804083</v>
      </c>
      <c r="B1068" s="345" t="s">
        <v>14146</v>
      </c>
      <c r="C1068" s="344" t="s">
        <v>6608</v>
      </c>
      <c r="D1068" s="346">
        <v>762.16</v>
      </c>
    </row>
    <row r="1069" spans="1:4" x14ac:dyDescent="0.25">
      <c r="A1069" s="344">
        <v>804082</v>
      </c>
      <c r="B1069" s="345" t="s">
        <v>14147</v>
      </c>
      <c r="C1069" s="344" t="s">
        <v>6608</v>
      </c>
      <c r="D1069" s="346">
        <v>598.6</v>
      </c>
    </row>
    <row r="1070" spans="1:4" x14ac:dyDescent="0.25">
      <c r="A1070" s="344">
        <v>804385</v>
      </c>
      <c r="B1070" s="345" t="s">
        <v>14148</v>
      </c>
      <c r="C1070" s="344" t="s">
        <v>6608</v>
      </c>
      <c r="D1070" s="346">
        <v>1869.23</v>
      </c>
    </row>
    <row r="1071" spans="1:4" x14ac:dyDescent="0.25">
      <c r="A1071" s="344">
        <v>804101</v>
      </c>
      <c r="B1071" s="345" t="s">
        <v>14149</v>
      </c>
      <c r="C1071" s="344" t="s">
        <v>6608</v>
      </c>
      <c r="D1071" s="346">
        <v>1291.28</v>
      </c>
    </row>
    <row r="1072" spans="1:4" x14ac:dyDescent="0.25">
      <c r="A1072" s="344">
        <v>804384</v>
      </c>
      <c r="B1072" s="345" t="s">
        <v>14150</v>
      </c>
      <c r="C1072" s="344" t="s">
        <v>6608</v>
      </c>
      <c r="D1072" s="346">
        <v>1493.66</v>
      </c>
    </row>
    <row r="1073" spans="1:4" x14ac:dyDescent="0.25">
      <c r="A1073" s="344">
        <v>804100</v>
      </c>
      <c r="B1073" s="345" t="s">
        <v>14151</v>
      </c>
      <c r="C1073" s="344" t="s">
        <v>6608</v>
      </c>
      <c r="D1073" s="346">
        <v>1007.14</v>
      </c>
    </row>
    <row r="1074" spans="1:4" x14ac:dyDescent="0.25">
      <c r="A1074" s="344">
        <v>804105</v>
      </c>
      <c r="B1074" s="345" t="s">
        <v>14152</v>
      </c>
      <c r="C1074" s="344" t="s">
        <v>6608</v>
      </c>
      <c r="D1074" s="346">
        <v>1295.55</v>
      </c>
    </row>
    <row r="1075" spans="1:4" x14ac:dyDescent="0.25">
      <c r="A1075" s="344">
        <v>804104</v>
      </c>
      <c r="B1075" s="345" t="s">
        <v>14153</v>
      </c>
      <c r="C1075" s="344" t="s">
        <v>6608</v>
      </c>
      <c r="D1075" s="346">
        <v>1011.24</v>
      </c>
    </row>
    <row r="1076" spans="1:4" x14ac:dyDescent="0.25">
      <c r="A1076" s="344">
        <v>804387</v>
      </c>
      <c r="B1076" s="345" t="s">
        <v>14154</v>
      </c>
      <c r="C1076" s="344" t="s">
        <v>6608</v>
      </c>
      <c r="D1076" s="346">
        <v>1969.97</v>
      </c>
    </row>
    <row r="1077" spans="1:4" x14ac:dyDescent="0.25">
      <c r="A1077" s="344">
        <v>804107</v>
      </c>
      <c r="B1077" s="345" t="s">
        <v>14155</v>
      </c>
      <c r="C1077" s="344" t="s">
        <v>6608</v>
      </c>
      <c r="D1077" s="346">
        <v>1301.33</v>
      </c>
    </row>
    <row r="1078" spans="1:4" x14ac:dyDescent="0.25">
      <c r="A1078" s="344">
        <v>804386</v>
      </c>
      <c r="B1078" s="345" t="s">
        <v>14156</v>
      </c>
      <c r="C1078" s="344" t="s">
        <v>6608</v>
      </c>
      <c r="D1078" s="346">
        <v>1572.99</v>
      </c>
    </row>
    <row r="1079" spans="1:4" x14ac:dyDescent="0.25">
      <c r="A1079" s="344">
        <v>804106</v>
      </c>
      <c r="B1079" s="345" t="s">
        <v>14157</v>
      </c>
      <c r="C1079" s="344" t="s">
        <v>6608</v>
      </c>
      <c r="D1079" s="346">
        <v>1016.85</v>
      </c>
    </row>
    <row r="1080" spans="1:4" x14ac:dyDescent="0.25">
      <c r="A1080" s="344">
        <v>804109</v>
      </c>
      <c r="B1080" s="345" t="s">
        <v>14158</v>
      </c>
      <c r="C1080" s="344" t="s">
        <v>6608</v>
      </c>
      <c r="D1080" s="346">
        <v>1310.1500000000001</v>
      </c>
    </row>
    <row r="1081" spans="1:4" x14ac:dyDescent="0.25">
      <c r="A1081" s="344">
        <v>804108</v>
      </c>
      <c r="B1081" s="345" t="s">
        <v>14159</v>
      </c>
      <c r="C1081" s="344" t="s">
        <v>6608</v>
      </c>
      <c r="D1081" s="346">
        <v>1025.49</v>
      </c>
    </row>
    <row r="1082" spans="1:4" x14ac:dyDescent="0.25">
      <c r="A1082" s="344">
        <v>804111</v>
      </c>
      <c r="B1082" s="345" t="s">
        <v>14160</v>
      </c>
      <c r="C1082" s="344" t="s">
        <v>6608</v>
      </c>
      <c r="D1082" s="346">
        <v>1321.72</v>
      </c>
    </row>
    <row r="1083" spans="1:4" x14ac:dyDescent="0.25">
      <c r="A1083" s="344">
        <v>804110</v>
      </c>
      <c r="B1083" s="345" t="s">
        <v>14161</v>
      </c>
      <c r="C1083" s="344" t="s">
        <v>6608</v>
      </c>
      <c r="D1083" s="346">
        <v>1036.71</v>
      </c>
    </row>
    <row r="1084" spans="1:4" x14ac:dyDescent="0.25">
      <c r="A1084" s="344">
        <v>804389</v>
      </c>
      <c r="B1084" s="345" t="s">
        <v>14162</v>
      </c>
      <c r="C1084" s="344" t="s">
        <v>6608</v>
      </c>
      <c r="D1084" s="346">
        <v>2200.87</v>
      </c>
    </row>
    <row r="1085" spans="1:4" x14ac:dyDescent="0.25">
      <c r="A1085" s="344">
        <v>804113</v>
      </c>
      <c r="B1085" s="345" t="s">
        <v>14163</v>
      </c>
      <c r="C1085" s="344" t="s">
        <v>6608</v>
      </c>
      <c r="D1085" s="346">
        <v>1337.56</v>
      </c>
    </row>
    <row r="1086" spans="1:4" x14ac:dyDescent="0.25">
      <c r="A1086" s="344">
        <v>804388</v>
      </c>
      <c r="B1086" s="345" t="s">
        <v>14164</v>
      </c>
      <c r="C1086" s="344" t="s">
        <v>6608</v>
      </c>
      <c r="D1086" s="346">
        <v>1755.27</v>
      </c>
    </row>
    <row r="1087" spans="1:4" x14ac:dyDescent="0.25">
      <c r="A1087" s="344">
        <v>804112</v>
      </c>
      <c r="B1087" s="345" t="s">
        <v>14165</v>
      </c>
      <c r="C1087" s="344" t="s">
        <v>6608</v>
      </c>
      <c r="D1087" s="346">
        <v>1052.02</v>
      </c>
    </row>
    <row r="1088" spans="1:4" x14ac:dyDescent="0.25">
      <c r="A1088" s="344">
        <v>804115</v>
      </c>
      <c r="B1088" s="345" t="s">
        <v>14166</v>
      </c>
      <c r="C1088" s="344" t="s">
        <v>6608</v>
      </c>
      <c r="D1088" s="346">
        <v>1359.46</v>
      </c>
    </row>
    <row r="1089" spans="1:4" x14ac:dyDescent="0.25">
      <c r="A1089" s="344">
        <v>804114</v>
      </c>
      <c r="B1089" s="345" t="s">
        <v>14167</v>
      </c>
      <c r="C1089" s="344" t="s">
        <v>6608</v>
      </c>
      <c r="D1089" s="346">
        <v>1073.4000000000001</v>
      </c>
    </row>
    <row r="1090" spans="1:4" x14ac:dyDescent="0.25">
      <c r="A1090" s="344">
        <v>804117</v>
      </c>
      <c r="B1090" s="345" t="s">
        <v>14168</v>
      </c>
      <c r="C1090" s="344" t="s">
        <v>6608</v>
      </c>
      <c r="D1090" s="346">
        <v>1388.19</v>
      </c>
    </row>
    <row r="1091" spans="1:4" x14ac:dyDescent="0.25">
      <c r="A1091" s="344">
        <v>804116</v>
      </c>
      <c r="B1091" s="345" t="s">
        <v>14169</v>
      </c>
      <c r="C1091" s="344" t="s">
        <v>6608</v>
      </c>
      <c r="D1091" s="346">
        <v>1101.5999999999999</v>
      </c>
    </row>
    <row r="1092" spans="1:4" x14ac:dyDescent="0.25">
      <c r="A1092" s="344">
        <v>804391</v>
      </c>
      <c r="B1092" s="345" t="s">
        <v>14170</v>
      </c>
      <c r="C1092" s="344" t="s">
        <v>6608</v>
      </c>
      <c r="D1092" s="346">
        <v>2733.82</v>
      </c>
    </row>
    <row r="1093" spans="1:4" x14ac:dyDescent="0.25">
      <c r="A1093" s="344">
        <v>804119</v>
      </c>
      <c r="B1093" s="345" t="s">
        <v>14171</v>
      </c>
      <c r="C1093" s="344" t="s">
        <v>6608</v>
      </c>
      <c r="D1093" s="346">
        <v>1427.54</v>
      </c>
    </row>
    <row r="1094" spans="1:4" x14ac:dyDescent="0.25">
      <c r="A1094" s="344">
        <v>804390</v>
      </c>
      <c r="B1094" s="345" t="s">
        <v>14172</v>
      </c>
      <c r="C1094" s="344" t="s">
        <v>6608</v>
      </c>
      <c r="D1094" s="346">
        <v>2174.3200000000002</v>
      </c>
    </row>
    <row r="1095" spans="1:4" x14ac:dyDescent="0.25">
      <c r="A1095" s="344">
        <v>804118</v>
      </c>
      <c r="B1095" s="345" t="s">
        <v>14173</v>
      </c>
      <c r="C1095" s="344" t="s">
        <v>6608</v>
      </c>
      <c r="D1095" s="346">
        <v>1140.42</v>
      </c>
    </row>
    <row r="1096" spans="1:4" x14ac:dyDescent="0.25">
      <c r="A1096" s="344">
        <v>804103</v>
      </c>
      <c r="B1096" s="345" t="s">
        <v>14174</v>
      </c>
      <c r="C1096" s="344" t="s">
        <v>6608</v>
      </c>
      <c r="D1096" s="346">
        <v>1292.8</v>
      </c>
    </row>
    <row r="1097" spans="1:4" x14ac:dyDescent="0.25">
      <c r="A1097" s="344">
        <v>804102</v>
      </c>
      <c r="B1097" s="345" t="s">
        <v>14175</v>
      </c>
      <c r="C1097" s="344" t="s">
        <v>6608</v>
      </c>
      <c r="D1097" s="346">
        <v>1008.66</v>
      </c>
    </row>
    <row r="1098" spans="1:4" x14ac:dyDescent="0.25">
      <c r="A1098" s="344">
        <v>804393</v>
      </c>
      <c r="B1098" s="345" t="s">
        <v>14176</v>
      </c>
      <c r="C1098" s="344" t="s">
        <v>6608</v>
      </c>
      <c r="D1098" s="346">
        <v>2892.88</v>
      </c>
    </row>
    <row r="1099" spans="1:4" x14ac:dyDescent="0.25">
      <c r="A1099" s="344">
        <v>804121</v>
      </c>
      <c r="B1099" s="345" t="s">
        <v>14177</v>
      </c>
      <c r="C1099" s="344" t="s">
        <v>6608</v>
      </c>
      <c r="D1099" s="346">
        <v>1934.93</v>
      </c>
    </row>
    <row r="1100" spans="1:4" x14ac:dyDescent="0.25">
      <c r="A1100" s="344">
        <v>804392</v>
      </c>
      <c r="B1100" s="345" t="s">
        <v>14178</v>
      </c>
      <c r="C1100" s="344" t="s">
        <v>6608</v>
      </c>
      <c r="D1100" s="346">
        <v>2266.88</v>
      </c>
    </row>
    <row r="1101" spans="1:4" x14ac:dyDescent="0.25">
      <c r="A1101" s="344">
        <v>804120</v>
      </c>
      <c r="B1101" s="345" t="s">
        <v>14179</v>
      </c>
      <c r="C1101" s="344" t="s">
        <v>6608</v>
      </c>
      <c r="D1101" s="346">
        <v>1493.72</v>
      </c>
    </row>
    <row r="1102" spans="1:4" x14ac:dyDescent="0.25">
      <c r="A1102" s="344">
        <v>804125</v>
      </c>
      <c r="B1102" s="345" t="s">
        <v>14180</v>
      </c>
      <c r="C1102" s="344" t="s">
        <v>6608</v>
      </c>
      <c r="D1102" s="346">
        <v>1940.71</v>
      </c>
    </row>
    <row r="1103" spans="1:4" x14ac:dyDescent="0.25">
      <c r="A1103" s="344">
        <v>804124</v>
      </c>
      <c r="B1103" s="345" t="s">
        <v>14181</v>
      </c>
      <c r="C1103" s="344" t="s">
        <v>6608</v>
      </c>
      <c r="D1103" s="346">
        <v>1499.33</v>
      </c>
    </row>
    <row r="1104" spans="1:4" x14ac:dyDescent="0.25">
      <c r="A1104" s="344">
        <v>804395</v>
      </c>
      <c r="B1104" s="345" t="s">
        <v>14182</v>
      </c>
      <c r="C1104" s="344" t="s">
        <v>6608</v>
      </c>
      <c r="D1104" s="346">
        <v>3039</v>
      </c>
    </row>
    <row r="1105" spans="1:4" x14ac:dyDescent="0.25">
      <c r="A1105" s="344">
        <v>804127</v>
      </c>
      <c r="B1105" s="345" t="s">
        <v>14183</v>
      </c>
      <c r="C1105" s="344" t="s">
        <v>6608</v>
      </c>
      <c r="D1105" s="346">
        <v>1949.25</v>
      </c>
    </row>
    <row r="1106" spans="1:4" x14ac:dyDescent="0.25">
      <c r="A1106" s="344">
        <v>804394</v>
      </c>
      <c r="B1106" s="345" t="s">
        <v>14184</v>
      </c>
      <c r="C1106" s="344" t="s">
        <v>6608</v>
      </c>
      <c r="D1106" s="346">
        <v>2379.65</v>
      </c>
    </row>
    <row r="1107" spans="1:4" x14ac:dyDescent="0.25">
      <c r="A1107" s="344">
        <v>804126</v>
      </c>
      <c r="B1107" s="345" t="s">
        <v>14185</v>
      </c>
      <c r="C1107" s="344" t="s">
        <v>6608</v>
      </c>
      <c r="D1107" s="346">
        <v>1507.51</v>
      </c>
    </row>
    <row r="1108" spans="1:4" x14ac:dyDescent="0.25">
      <c r="A1108" s="344">
        <v>804129</v>
      </c>
      <c r="B1108" s="345" t="s">
        <v>14186</v>
      </c>
      <c r="C1108" s="344" t="s">
        <v>6608</v>
      </c>
      <c r="D1108" s="346">
        <v>1961.3</v>
      </c>
    </row>
    <row r="1109" spans="1:4" x14ac:dyDescent="0.25">
      <c r="A1109" s="344">
        <v>804128</v>
      </c>
      <c r="B1109" s="345" t="s">
        <v>14187</v>
      </c>
      <c r="C1109" s="344" t="s">
        <v>6608</v>
      </c>
      <c r="D1109" s="346">
        <v>1519.04</v>
      </c>
    </row>
    <row r="1110" spans="1:4" x14ac:dyDescent="0.25">
      <c r="A1110" s="344">
        <v>804131</v>
      </c>
      <c r="B1110" s="345" t="s">
        <v>14188</v>
      </c>
      <c r="C1110" s="344" t="s">
        <v>6608</v>
      </c>
      <c r="D1110" s="346">
        <v>1977.89</v>
      </c>
    </row>
    <row r="1111" spans="1:4" x14ac:dyDescent="0.25">
      <c r="A1111" s="344">
        <v>804130</v>
      </c>
      <c r="B1111" s="345" t="s">
        <v>14189</v>
      </c>
      <c r="C1111" s="344" t="s">
        <v>6608</v>
      </c>
      <c r="D1111" s="346">
        <v>1535.11</v>
      </c>
    </row>
    <row r="1112" spans="1:4" x14ac:dyDescent="0.25">
      <c r="A1112" s="344">
        <v>804397</v>
      </c>
      <c r="B1112" s="345" t="s">
        <v>14190</v>
      </c>
      <c r="C1112" s="344" t="s">
        <v>6608</v>
      </c>
      <c r="D1112" s="346">
        <v>3387.98</v>
      </c>
    </row>
    <row r="1113" spans="1:4" x14ac:dyDescent="0.25">
      <c r="A1113" s="344">
        <v>804133</v>
      </c>
      <c r="B1113" s="345" t="s">
        <v>14191</v>
      </c>
      <c r="C1113" s="344" t="s">
        <v>6608</v>
      </c>
      <c r="D1113" s="346">
        <v>2001.03</v>
      </c>
    </row>
    <row r="1114" spans="1:4" x14ac:dyDescent="0.25">
      <c r="A1114" s="344">
        <v>804396</v>
      </c>
      <c r="B1114" s="345" t="s">
        <v>14192</v>
      </c>
      <c r="C1114" s="344" t="s">
        <v>6608</v>
      </c>
      <c r="D1114" s="346">
        <v>2650</v>
      </c>
    </row>
    <row r="1115" spans="1:4" x14ac:dyDescent="0.25">
      <c r="A1115" s="344">
        <v>804132</v>
      </c>
      <c r="B1115" s="345" t="s">
        <v>14193</v>
      </c>
      <c r="C1115" s="344" t="s">
        <v>6608</v>
      </c>
      <c r="D1115" s="346">
        <v>1557.55</v>
      </c>
    </row>
    <row r="1116" spans="1:4" x14ac:dyDescent="0.25">
      <c r="A1116" s="344">
        <v>804135</v>
      </c>
      <c r="B1116" s="345" t="s">
        <v>14194</v>
      </c>
      <c r="C1116" s="344" t="s">
        <v>6608</v>
      </c>
      <c r="D1116" s="346">
        <v>2031</v>
      </c>
    </row>
    <row r="1117" spans="1:4" x14ac:dyDescent="0.25">
      <c r="A1117" s="344">
        <v>804134</v>
      </c>
      <c r="B1117" s="345" t="s">
        <v>14195</v>
      </c>
      <c r="C1117" s="344" t="s">
        <v>6608</v>
      </c>
      <c r="D1117" s="346">
        <v>1586.81</v>
      </c>
    </row>
    <row r="1118" spans="1:4" x14ac:dyDescent="0.25">
      <c r="A1118" s="344">
        <v>804137</v>
      </c>
      <c r="B1118" s="345" t="s">
        <v>14196</v>
      </c>
      <c r="C1118" s="344" t="s">
        <v>6608</v>
      </c>
      <c r="D1118" s="346">
        <v>1996.99</v>
      </c>
    </row>
    <row r="1119" spans="1:4" x14ac:dyDescent="0.25">
      <c r="A1119" s="344">
        <v>804136</v>
      </c>
      <c r="B1119" s="345" t="s">
        <v>14197</v>
      </c>
      <c r="C1119" s="344" t="s">
        <v>6608</v>
      </c>
      <c r="D1119" s="346">
        <v>1551.93</v>
      </c>
    </row>
    <row r="1120" spans="1:4" x14ac:dyDescent="0.25">
      <c r="A1120" s="344">
        <v>804399</v>
      </c>
      <c r="B1120" s="345" t="s">
        <v>14198</v>
      </c>
      <c r="C1120" s="344" t="s">
        <v>6608</v>
      </c>
      <c r="D1120" s="346">
        <v>4219.3599999999997</v>
      </c>
    </row>
    <row r="1121" spans="1:4" x14ac:dyDescent="0.25">
      <c r="A1121" s="344">
        <v>804139</v>
      </c>
      <c r="B1121" s="345" t="s">
        <v>14199</v>
      </c>
      <c r="C1121" s="344" t="s">
        <v>6608</v>
      </c>
      <c r="D1121" s="346">
        <v>2129.5100000000002</v>
      </c>
    </row>
    <row r="1122" spans="1:4" x14ac:dyDescent="0.25">
      <c r="A1122" s="344">
        <v>804398</v>
      </c>
      <c r="B1122" s="345" t="s">
        <v>14200</v>
      </c>
      <c r="C1122" s="344" t="s">
        <v>6608</v>
      </c>
      <c r="D1122" s="346">
        <v>3290.44</v>
      </c>
    </row>
    <row r="1123" spans="1:4" x14ac:dyDescent="0.25">
      <c r="A1123" s="344">
        <v>804138</v>
      </c>
      <c r="B1123" s="345" t="s">
        <v>14201</v>
      </c>
      <c r="C1123" s="344" t="s">
        <v>6608</v>
      </c>
      <c r="D1123" s="346">
        <v>1683.39</v>
      </c>
    </row>
    <row r="1124" spans="1:4" x14ac:dyDescent="0.25">
      <c r="A1124" s="344">
        <v>804123</v>
      </c>
      <c r="B1124" s="345" t="s">
        <v>14202</v>
      </c>
      <c r="C1124" s="344" t="s">
        <v>6608</v>
      </c>
      <c r="D1124" s="346">
        <v>1935.68</v>
      </c>
    </row>
    <row r="1125" spans="1:4" x14ac:dyDescent="0.25">
      <c r="A1125" s="344">
        <v>804122</v>
      </c>
      <c r="B1125" s="345" t="s">
        <v>14203</v>
      </c>
      <c r="C1125" s="344" t="s">
        <v>6608</v>
      </c>
      <c r="D1125" s="346">
        <v>1494.48</v>
      </c>
    </row>
    <row r="1126" spans="1:4" x14ac:dyDescent="0.25">
      <c r="A1126" s="344">
        <v>804401</v>
      </c>
      <c r="B1126" s="345" t="s">
        <v>14204</v>
      </c>
      <c r="C1126" s="344" t="s">
        <v>6608</v>
      </c>
      <c r="D1126" s="346">
        <v>4196.01</v>
      </c>
    </row>
    <row r="1127" spans="1:4" x14ac:dyDescent="0.25">
      <c r="A1127" s="344">
        <v>804141</v>
      </c>
      <c r="B1127" s="345" t="s">
        <v>14205</v>
      </c>
      <c r="C1127" s="344" t="s">
        <v>6608</v>
      </c>
      <c r="D1127" s="346">
        <v>2694.04</v>
      </c>
    </row>
    <row r="1128" spans="1:4" x14ac:dyDescent="0.25">
      <c r="A1128" s="344">
        <v>804400</v>
      </c>
      <c r="B1128" s="345" t="s">
        <v>14206</v>
      </c>
      <c r="C1128" s="344" t="s">
        <v>6608</v>
      </c>
      <c r="D1128" s="346">
        <v>3229.71</v>
      </c>
    </row>
    <row r="1129" spans="1:4" x14ac:dyDescent="0.25">
      <c r="A1129" s="344">
        <v>804140</v>
      </c>
      <c r="B1129" s="345" t="s">
        <v>14207</v>
      </c>
      <c r="C1129" s="344" t="s">
        <v>6608</v>
      </c>
      <c r="D1129" s="346">
        <v>2055.5700000000002</v>
      </c>
    </row>
    <row r="1130" spans="1:4" x14ac:dyDescent="0.25">
      <c r="A1130" s="344">
        <v>804145</v>
      </c>
      <c r="B1130" s="345" t="s">
        <v>14208</v>
      </c>
      <c r="C1130" s="344" t="s">
        <v>6608</v>
      </c>
      <c r="D1130" s="346">
        <v>2703.53</v>
      </c>
    </row>
    <row r="1131" spans="1:4" x14ac:dyDescent="0.25">
      <c r="A1131" s="344">
        <v>804144</v>
      </c>
      <c r="B1131" s="345" t="s">
        <v>14209</v>
      </c>
      <c r="C1131" s="344" t="s">
        <v>6608</v>
      </c>
      <c r="D1131" s="346">
        <v>2064.36</v>
      </c>
    </row>
    <row r="1132" spans="1:4" x14ac:dyDescent="0.25">
      <c r="A1132" s="344">
        <v>804403</v>
      </c>
      <c r="B1132" s="345" t="s">
        <v>14210</v>
      </c>
      <c r="C1132" s="344" t="s">
        <v>6608</v>
      </c>
      <c r="D1132" s="346">
        <v>4419.84</v>
      </c>
    </row>
    <row r="1133" spans="1:4" x14ac:dyDescent="0.25">
      <c r="A1133" s="344">
        <v>804147</v>
      </c>
      <c r="B1133" s="345" t="s">
        <v>14211</v>
      </c>
      <c r="C1133" s="344" t="s">
        <v>6608</v>
      </c>
      <c r="D1133" s="346">
        <v>2715.3</v>
      </c>
    </row>
    <row r="1134" spans="1:4" x14ac:dyDescent="0.25">
      <c r="A1134" s="344">
        <v>804402</v>
      </c>
      <c r="B1134" s="345" t="s">
        <v>14212</v>
      </c>
      <c r="C1134" s="344" t="s">
        <v>6608</v>
      </c>
      <c r="D1134" s="346">
        <v>3398.6</v>
      </c>
    </row>
    <row r="1135" spans="1:4" x14ac:dyDescent="0.25">
      <c r="A1135" s="344">
        <v>804146</v>
      </c>
      <c r="B1135" s="345" t="s">
        <v>14213</v>
      </c>
      <c r="C1135" s="344" t="s">
        <v>6608</v>
      </c>
      <c r="D1135" s="346">
        <v>2075.42</v>
      </c>
    </row>
    <row r="1136" spans="1:4" x14ac:dyDescent="0.25">
      <c r="A1136" s="344">
        <v>804149</v>
      </c>
      <c r="B1136" s="345" t="s">
        <v>14214</v>
      </c>
      <c r="C1136" s="344" t="s">
        <v>6608</v>
      </c>
      <c r="D1136" s="346">
        <v>2733.05</v>
      </c>
    </row>
    <row r="1137" spans="1:4" x14ac:dyDescent="0.25">
      <c r="A1137" s="344">
        <v>804148</v>
      </c>
      <c r="B1137" s="345" t="s">
        <v>14215</v>
      </c>
      <c r="C1137" s="344" t="s">
        <v>6608</v>
      </c>
      <c r="D1137" s="346">
        <v>2091.94</v>
      </c>
    </row>
    <row r="1138" spans="1:4" x14ac:dyDescent="0.25">
      <c r="A1138" s="344">
        <v>804151</v>
      </c>
      <c r="B1138" s="345" t="s">
        <v>14216</v>
      </c>
      <c r="C1138" s="344" t="s">
        <v>6608</v>
      </c>
      <c r="D1138" s="346">
        <v>2757.34</v>
      </c>
    </row>
    <row r="1139" spans="1:4" x14ac:dyDescent="0.25">
      <c r="A1139" s="344">
        <v>804150</v>
      </c>
      <c r="B1139" s="345" t="s">
        <v>14217</v>
      </c>
      <c r="C1139" s="344" t="s">
        <v>6608</v>
      </c>
      <c r="D1139" s="346">
        <v>2114.83</v>
      </c>
    </row>
    <row r="1140" spans="1:4" x14ac:dyDescent="0.25">
      <c r="A1140" s="344">
        <v>804405</v>
      </c>
      <c r="B1140" s="345" t="s">
        <v>14218</v>
      </c>
      <c r="C1140" s="344" t="s">
        <v>6608</v>
      </c>
      <c r="D1140" s="346">
        <v>4942.0600000000004</v>
      </c>
    </row>
    <row r="1141" spans="1:4" x14ac:dyDescent="0.25">
      <c r="A1141" s="344">
        <v>804153</v>
      </c>
      <c r="B1141" s="345" t="s">
        <v>14219</v>
      </c>
      <c r="C1141" s="344" t="s">
        <v>6608</v>
      </c>
      <c r="D1141" s="346">
        <v>2790.17</v>
      </c>
    </row>
    <row r="1142" spans="1:4" x14ac:dyDescent="0.25">
      <c r="A1142" s="344">
        <v>804404</v>
      </c>
      <c r="B1142" s="345" t="s">
        <v>14220</v>
      </c>
      <c r="C1142" s="344" t="s">
        <v>6608</v>
      </c>
      <c r="D1142" s="346">
        <v>3794.99</v>
      </c>
    </row>
    <row r="1143" spans="1:4" x14ac:dyDescent="0.25">
      <c r="A1143" s="344">
        <v>804152</v>
      </c>
      <c r="B1143" s="345" t="s">
        <v>14221</v>
      </c>
      <c r="C1143" s="344" t="s">
        <v>6608</v>
      </c>
      <c r="D1143" s="346">
        <v>2145.91</v>
      </c>
    </row>
    <row r="1144" spans="1:4" x14ac:dyDescent="0.25">
      <c r="A1144" s="344">
        <v>804155</v>
      </c>
      <c r="B1144" s="345" t="s">
        <v>14222</v>
      </c>
      <c r="C1144" s="344" t="s">
        <v>6608</v>
      </c>
      <c r="D1144" s="346">
        <v>2832.58</v>
      </c>
    </row>
    <row r="1145" spans="1:4" x14ac:dyDescent="0.25">
      <c r="A1145" s="344">
        <v>804154</v>
      </c>
      <c r="B1145" s="345" t="s">
        <v>14223</v>
      </c>
      <c r="C1145" s="344" t="s">
        <v>6608</v>
      </c>
      <c r="D1145" s="346">
        <v>2186.39</v>
      </c>
    </row>
    <row r="1146" spans="1:4" x14ac:dyDescent="0.25">
      <c r="A1146" s="344">
        <v>804157</v>
      </c>
      <c r="B1146" s="345" t="s">
        <v>14224</v>
      </c>
      <c r="C1146" s="344" t="s">
        <v>6608</v>
      </c>
      <c r="D1146" s="346">
        <v>2891.1</v>
      </c>
    </row>
    <row r="1147" spans="1:4" x14ac:dyDescent="0.25">
      <c r="A1147" s="344">
        <v>804156</v>
      </c>
      <c r="B1147" s="345" t="s">
        <v>14225</v>
      </c>
      <c r="C1147" s="344" t="s">
        <v>6608</v>
      </c>
      <c r="D1147" s="346">
        <v>2242.63</v>
      </c>
    </row>
    <row r="1148" spans="1:4" x14ac:dyDescent="0.25">
      <c r="A1148" s="344">
        <v>804407</v>
      </c>
      <c r="B1148" s="345" t="s">
        <v>14226</v>
      </c>
      <c r="C1148" s="344" t="s">
        <v>6608</v>
      </c>
      <c r="D1148" s="346">
        <v>6162.4</v>
      </c>
    </row>
    <row r="1149" spans="1:4" x14ac:dyDescent="0.25">
      <c r="A1149" s="344">
        <v>804159</v>
      </c>
      <c r="B1149" s="345" t="s">
        <v>14227</v>
      </c>
      <c r="C1149" s="344" t="s">
        <v>6608</v>
      </c>
      <c r="D1149" s="346">
        <v>2969.06</v>
      </c>
    </row>
    <row r="1150" spans="1:4" x14ac:dyDescent="0.25">
      <c r="A1150" s="344">
        <v>804406</v>
      </c>
      <c r="B1150" s="345" t="s">
        <v>14228</v>
      </c>
      <c r="C1150" s="344" t="s">
        <v>6608</v>
      </c>
      <c r="D1150" s="346">
        <v>4715.76</v>
      </c>
    </row>
    <row r="1151" spans="1:4" x14ac:dyDescent="0.25">
      <c r="A1151" s="344">
        <v>804158</v>
      </c>
      <c r="B1151" s="345" t="s">
        <v>14229</v>
      </c>
      <c r="C1151" s="344" t="s">
        <v>6608</v>
      </c>
      <c r="D1151" s="346">
        <v>2318.13</v>
      </c>
    </row>
    <row r="1152" spans="1:4" x14ac:dyDescent="0.25">
      <c r="A1152" s="344">
        <v>804143</v>
      </c>
      <c r="B1152" s="345" t="s">
        <v>14230</v>
      </c>
      <c r="C1152" s="344" t="s">
        <v>6608</v>
      </c>
      <c r="D1152" s="346">
        <v>2696.79</v>
      </c>
    </row>
    <row r="1153" spans="1:4" x14ac:dyDescent="0.25">
      <c r="A1153" s="344">
        <v>804142</v>
      </c>
      <c r="B1153" s="345" t="s">
        <v>14231</v>
      </c>
      <c r="C1153" s="344" t="s">
        <v>6608</v>
      </c>
      <c r="D1153" s="346">
        <v>2058.14</v>
      </c>
    </row>
    <row r="1154" spans="1:4" x14ac:dyDescent="0.25">
      <c r="A1154" s="344">
        <v>804409</v>
      </c>
      <c r="B1154" s="345" t="s">
        <v>14232</v>
      </c>
      <c r="C1154" s="344" t="s">
        <v>6608</v>
      </c>
      <c r="D1154" s="346">
        <v>7631.34</v>
      </c>
    </row>
    <row r="1155" spans="1:4" x14ac:dyDescent="0.25">
      <c r="A1155" s="344">
        <v>804161</v>
      </c>
      <c r="B1155" s="345" t="s">
        <v>14233</v>
      </c>
      <c r="C1155" s="344" t="s">
        <v>6608</v>
      </c>
      <c r="D1155" s="346">
        <v>4644.9399999999996</v>
      </c>
    </row>
    <row r="1156" spans="1:4" x14ac:dyDescent="0.25">
      <c r="A1156" s="344">
        <v>804408</v>
      </c>
      <c r="B1156" s="345" t="s">
        <v>14234</v>
      </c>
      <c r="C1156" s="344" t="s">
        <v>6608</v>
      </c>
      <c r="D1156" s="346">
        <v>5734.18</v>
      </c>
    </row>
    <row r="1157" spans="1:4" x14ac:dyDescent="0.25">
      <c r="A1157" s="344">
        <v>804160</v>
      </c>
      <c r="B1157" s="345" t="s">
        <v>14235</v>
      </c>
      <c r="C1157" s="344" t="s">
        <v>6608</v>
      </c>
      <c r="D1157" s="346">
        <v>3506.47</v>
      </c>
    </row>
    <row r="1158" spans="1:4" x14ac:dyDescent="0.25">
      <c r="A1158" s="344">
        <v>804165</v>
      </c>
      <c r="B1158" s="345" t="s">
        <v>14236</v>
      </c>
      <c r="C1158" s="344" t="s">
        <v>6608</v>
      </c>
      <c r="D1158" s="346">
        <v>4657.9399999999996</v>
      </c>
    </row>
    <row r="1159" spans="1:4" x14ac:dyDescent="0.25">
      <c r="A1159" s="344">
        <v>804164</v>
      </c>
      <c r="B1159" s="345" t="s">
        <v>14237</v>
      </c>
      <c r="C1159" s="344" t="s">
        <v>6608</v>
      </c>
      <c r="D1159" s="346">
        <v>3518.6</v>
      </c>
    </row>
    <row r="1160" spans="1:4" x14ac:dyDescent="0.25">
      <c r="A1160" s="344">
        <v>804411</v>
      </c>
      <c r="B1160" s="345" t="s">
        <v>14238</v>
      </c>
      <c r="C1160" s="344" t="s">
        <v>6608</v>
      </c>
      <c r="D1160" s="346">
        <v>8050.07</v>
      </c>
    </row>
    <row r="1161" spans="1:4" x14ac:dyDescent="0.25">
      <c r="A1161" s="344">
        <v>804167</v>
      </c>
      <c r="B1161" s="345" t="s">
        <v>14239</v>
      </c>
      <c r="C1161" s="344" t="s">
        <v>6608</v>
      </c>
      <c r="D1161" s="346">
        <v>4674.93</v>
      </c>
    </row>
    <row r="1162" spans="1:4" x14ac:dyDescent="0.25">
      <c r="A1162" s="344">
        <v>804410</v>
      </c>
      <c r="B1162" s="345" t="s">
        <v>14240</v>
      </c>
      <c r="C1162" s="344" t="s">
        <v>6608</v>
      </c>
      <c r="D1162" s="346">
        <v>6043.93</v>
      </c>
    </row>
    <row r="1163" spans="1:4" x14ac:dyDescent="0.25">
      <c r="A1163" s="344">
        <v>804166</v>
      </c>
      <c r="B1163" s="345" t="s">
        <v>14241</v>
      </c>
      <c r="C1163" s="344" t="s">
        <v>6608</v>
      </c>
      <c r="D1163" s="346">
        <v>3534.36</v>
      </c>
    </row>
    <row r="1164" spans="1:4" x14ac:dyDescent="0.25">
      <c r="A1164" s="344">
        <v>804169</v>
      </c>
      <c r="B1164" s="345" t="s">
        <v>14242</v>
      </c>
      <c r="C1164" s="344" t="s">
        <v>6608</v>
      </c>
      <c r="D1164" s="346">
        <v>4699.71</v>
      </c>
    </row>
    <row r="1165" spans="1:4" x14ac:dyDescent="0.25">
      <c r="A1165" s="344">
        <v>804168</v>
      </c>
      <c r="B1165" s="345" t="s">
        <v>14243</v>
      </c>
      <c r="C1165" s="344" t="s">
        <v>6608</v>
      </c>
      <c r="D1165" s="346">
        <v>3557.55</v>
      </c>
    </row>
    <row r="1166" spans="1:4" x14ac:dyDescent="0.25">
      <c r="A1166" s="344">
        <v>804171</v>
      </c>
      <c r="B1166" s="345" t="s">
        <v>14244</v>
      </c>
      <c r="C1166" s="344" t="s">
        <v>6608</v>
      </c>
      <c r="D1166" s="346">
        <v>4733.49</v>
      </c>
    </row>
    <row r="1167" spans="1:4" x14ac:dyDescent="0.25">
      <c r="A1167" s="344">
        <v>804170</v>
      </c>
      <c r="B1167" s="345" t="s">
        <v>14245</v>
      </c>
      <c r="C1167" s="344" t="s">
        <v>6608</v>
      </c>
      <c r="D1167" s="346">
        <v>3589.23</v>
      </c>
    </row>
    <row r="1168" spans="1:4" x14ac:dyDescent="0.25">
      <c r="A1168" s="344">
        <v>804413</v>
      </c>
      <c r="B1168" s="345" t="s">
        <v>14246</v>
      </c>
      <c r="C1168" s="344" t="s">
        <v>6608</v>
      </c>
      <c r="D1168" s="346">
        <v>9024.67</v>
      </c>
    </row>
    <row r="1169" spans="1:4" x14ac:dyDescent="0.25">
      <c r="A1169" s="344">
        <v>804173</v>
      </c>
      <c r="B1169" s="345" t="s">
        <v>14247</v>
      </c>
      <c r="C1169" s="344" t="s">
        <v>6608</v>
      </c>
      <c r="D1169" s="346">
        <v>4778.8500000000004</v>
      </c>
    </row>
    <row r="1170" spans="1:4" x14ac:dyDescent="0.25">
      <c r="A1170" s="344">
        <v>804412</v>
      </c>
      <c r="B1170" s="345" t="s">
        <v>14248</v>
      </c>
      <c r="C1170" s="344" t="s">
        <v>6608</v>
      </c>
      <c r="D1170" s="346">
        <v>6766.34</v>
      </c>
    </row>
    <row r="1171" spans="1:4" x14ac:dyDescent="0.25">
      <c r="A1171" s="344">
        <v>804172</v>
      </c>
      <c r="B1171" s="345" t="s">
        <v>14249</v>
      </c>
      <c r="C1171" s="344" t="s">
        <v>6608</v>
      </c>
      <c r="D1171" s="346">
        <v>3632.13</v>
      </c>
    </row>
    <row r="1172" spans="1:4" x14ac:dyDescent="0.25">
      <c r="A1172" s="344">
        <v>804175</v>
      </c>
      <c r="B1172" s="345" t="s">
        <v>14250</v>
      </c>
      <c r="C1172" s="344" t="s">
        <v>6608</v>
      </c>
      <c r="D1172" s="346">
        <v>4839.57</v>
      </c>
    </row>
    <row r="1173" spans="1:4" x14ac:dyDescent="0.25">
      <c r="A1173" s="344">
        <v>804174</v>
      </c>
      <c r="B1173" s="345" t="s">
        <v>14251</v>
      </c>
      <c r="C1173" s="344" t="s">
        <v>6608</v>
      </c>
      <c r="D1173" s="346">
        <v>3690.04</v>
      </c>
    </row>
    <row r="1174" spans="1:4" x14ac:dyDescent="0.25">
      <c r="A1174" s="344">
        <v>804177</v>
      </c>
      <c r="B1174" s="345" t="s">
        <v>14252</v>
      </c>
      <c r="C1174" s="344" t="s">
        <v>6608</v>
      </c>
      <c r="D1174" s="346">
        <v>4920.67</v>
      </c>
    </row>
    <row r="1175" spans="1:4" x14ac:dyDescent="0.25">
      <c r="A1175" s="344">
        <v>804176</v>
      </c>
      <c r="B1175" s="345" t="s">
        <v>14253</v>
      </c>
      <c r="C1175" s="344" t="s">
        <v>6608</v>
      </c>
      <c r="D1175" s="346">
        <v>3767.81</v>
      </c>
    </row>
    <row r="1176" spans="1:4" x14ac:dyDescent="0.25">
      <c r="A1176" s="344">
        <v>804415</v>
      </c>
      <c r="B1176" s="345" t="s">
        <v>14254</v>
      </c>
      <c r="C1176" s="344" t="s">
        <v>6608</v>
      </c>
      <c r="D1176" s="346">
        <v>11321.48</v>
      </c>
    </row>
    <row r="1177" spans="1:4" x14ac:dyDescent="0.25">
      <c r="A1177" s="344">
        <v>804179</v>
      </c>
      <c r="B1177" s="345" t="s">
        <v>14255</v>
      </c>
      <c r="C1177" s="344" t="s">
        <v>6608</v>
      </c>
      <c r="D1177" s="346">
        <v>5031.54</v>
      </c>
    </row>
    <row r="1178" spans="1:4" x14ac:dyDescent="0.25">
      <c r="A1178" s="344">
        <v>804414</v>
      </c>
      <c r="B1178" s="345" t="s">
        <v>14256</v>
      </c>
      <c r="C1178" s="344" t="s">
        <v>6608</v>
      </c>
      <c r="D1178" s="346">
        <v>8460.2999999999993</v>
      </c>
    </row>
    <row r="1179" spans="1:4" x14ac:dyDescent="0.25">
      <c r="A1179" s="344">
        <v>804178</v>
      </c>
      <c r="B1179" s="345" t="s">
        <v>14257</v>
      </c>
      <c r="C1179" s="344" t="s">
        <v>6608</v>
      </c>
      <c r="D1179" s="346">
        <v>3875</v>
      </c>
    </row>
    <row r="1180" spans="1:4" x14ac:dyDescent="0.25">
      <c r="A1180" s="344">
        <v>804163</v>
      </c>
      <c r="B1180" s="345" t="s">
        <v>14258</v>
      </c>
      <c r="C1180" s="344" t="s">
        <v>6608</v>
      </c>
      <c r="D1180" s="346">
        <v>4648.45</v>
      </c>
    </row>
    <row r="1181" spans="1:4" x14ac:dyDescent="0.25">
      <c r="A1181" s="344">
        <v>804162</v>
      </c>
      <c r="B1181" s="345" t="s">
        <v>14259</v>
      </c>
      <c r="C1181" s="344" t="s">
        <v>6608</v>
      </c>
      <c r="D1181" s="346">
        <v>3509.81</v>
      </c>
    </row>
    <row r="1182" spans="1:4" x14ac:dyDescent="0.25">
      <c r="A1182" s="344">
        <v>804441</v>
      </c>
      <c r="B1182" s="345" t="s">
        <v>14260</v>
      </c>
      <c r="C1182" s="344" t="s">
        <v>6608</v>
      </c>
      <c r="D1182" s="346">
        <v>5182.16</v>
      </c>
    </row>
    <row r="1183" spans="1:4" x14ac:dyDescent="0.25">
      <c r="A1183" s="344">
        <v>804317</v>
      </c>
      <c r="B1183" s="345" t="s">
        <v>14261</v>
      </c>
      <c r="C1183" s="344" t="s">
        <v>6608</v>
      </c>
      <c r="D1183" s="346">
        <v>2832.03</v>
      </c>
    </row>
    <row r="1184" spans="1:4" x14ac:dyDescent="0.25">
      <c r="A1184" s="344">
        <v>804440</v>
      </c>
      <c r="B1184" s="345" t="s">
        <v>14262</v>
      </c>
      <c r="C1184" s="344" t="s">
        <v>6608</v>
      </c>
      <c r="D1184" s="346">
        <v>4015.97</v>
      </c>
    </row>
    <row r="1185" spans="1:4" x14ac:dyDescent="0.25">
      <c r="A1185" s="344">
        <v>804316</v>
      </c>
      <c r="B1185" s="345" t="s">
        <v>14263</v>
      </c>
      <c r="C1185" s="344" t="s">
        <v>6608</v>
      </c>
      <c r="D1185" s="346">
        <v>2163.1999999999998</v>
      </c>
    </row>
    <row r="1186" spans="1:4" x14ac:dyDescent="0.25">
      <c r="A1186" s="344">
        <v>804321</v>
      </c>
      <c r="B1186" s="345" t="s">
        <v>14264</v>
      </c>
      <c r="C1186" s="344" t="s">
        <v>6608</v>
      </c>
      <c r="D1186" s="346">
        <v>2851.41</v>
      </c>
    </row>
    <row r="1187" spans="1:4" x14ac:dyDescent="0.25">
      <c r="A1187" s="344">
        <v>804320</v>
      </c>
      <c r="B1187" s="345" t="s">
        <v>14265</v>
      </c>
      <c r="C1187" s="344" t="s">
        <v>6608</v>
      </c>
      <c r="D1187" s="346">
        <v>2180.4699999999998</v>
      </c>
    </row>
    <row r="1188" spans="1:4" x14ac:dyDescent="0.25">
      <c r="A1188" s="344">
        <v>804443</v>
      </c>
      <c r="B1188" s="345" t="s">
        <v>14266</v>
      </c>
      <c r="C1188" s="344" t="s">
        <v>6608</v>
      </c>
      <c r="D1188" s="346">
        <v>5408.21</v>
      </c>
    </row>
    <row r="1189" spans="1:4" x14ac:dyDescent="0.25">
      <c r="A1189" s="344">
        <v>804323</v>
      </c>
      <c r="B1189" s="345" t="s">
        <v>14267</v>
      </c>
      <c r="C1189" s="344" t="s">
        <v>6608</v>
      </c>
      <c r="D1189" s="346">
        <v>2877.25</v>
      </c>
    </row>
    <row r="1190" spans="1:4" x14ac:dyDescent="0.25">
      <c r="A1190" s="344">
        <v>804442</v>
      </c>
      <c r="B1190" s="345" t="s">
        <v>14268</v>
      </c>
      <c r="C1190" s="344" t="s">
        <v>6608</v>
      </c>
      <c r="D1190" s="346">
        <v>4189.8900000000003</v>
      </c>
    </row>
    <row r="1191" spans="1:4" x14ac:dyDescent="0.25">
      <c r="A1191" s="344">
        <v>804322</v>
      </c>
      <c r="B1191" s="345" t="s">
        <v>14269</v>
      </c>
      <c r="C1191" s="344" t="s">
        <v>6608</v>
      </c>
      <c r="D1191" s="346">
        <v>2203.5100000000002</v>
      </c>
    </row>
    <row r="1192" spans="1:4" x14ac:dyDescent="0.25">
      <c r="A1192" s="344">
        <v>804325</v>
      </c>
      <c r="B1192" s="345" t="s">
        <v>14270</v>
      </c>
      <c r="C1192" s="344" t="s">
        <v>6608</v>
      </c>
      <c r="D1192" s="346">
        <v>2914.58</v>
      </c>
    </row>
    <row r="1193" spans="1:4" x14ac:dyDescent="0.25">
      <c r="A1193" s="344">
        <v>804324</v>
      </c>
      <c r="B1193" s="345" t="s">
        <v>14271</v>
      </c>
      <c r="C1193" s="344" t="s">
        <v>6608</v>
      </c>
      <c r="D1193" s="346">
        <v>2237.15</v>
      </c>
    </row>
    <row r="1194" spans="1:4" x14ac:dyDescent="0.25">
      <c r="A1194" s="344">
        <v>804327</v>
      </c>
      <c r="B1194" s="345" t="s">
        <v>14272</v>
      </c>
      <c r="C1194" s="344" t="s">
        <v>6608</v>
      </c>
      <c r="D1194" s="346">
        <v>2965.86</v>
      </c>
    </row>
    <row r="1195" spans="1:4" x14ac:dyDescent="0.25">
      <c r="A1195" s="344">
        <v>804326</v>
      </c>
      <c r="B1195" s="345" t="s">
        <v>14273</v>
      </c>
      <c r="C1195" s="344" t="s">
        <v>6608</v>
      </c>
      <c r="D1195" s="346">
        <v>2283.52</v>
      </c>
    </row>
    <row r="1196" spans="1:4" x14ac:dyDescent="0.25">
      <c r="A1196" s="344">
        <v>804445</v>
      </c>
      <c r="B1196" s="345" t="s">
        <v>14274</v>
      </c>
      <c r="C1196" s="344" t="s">
        <v>6608</v>
      </c>
      <c r="D1196" s="346">
        <v>6036.13</v>
      </c>
    </row>
    <row r="1197" spans="1:4" x14ac:dyDescent="0.25">
      <c r="A1197" s="344">
        <v>804329</v>
      </c>
      <c r="B1197" s="345" t="s">
        <v>14275</v>
      </c>
      <c r="C1197" s="344" t="s">
        <v>6608</v>
      </c>
      <c r="D1197" s="346">
        <v>3033.94</v>
      </c>
    </row>
    <row r="1198" spans="1:4" x14ac:dyDescent="0.25">
      <c r="A1198" s="344">
        <v>804444</v>
      </c>
      <c r="B1198" s="345" t="s">
        <v>14276</v>
      </c>
      <c r="C1198" s="344" t="s">
        <v>6608</v>
      </c>
      <c r="D1198" s="346">
        <v>4673.2</v>
      </c>
    </row>
    <row r="1199" spans="1:4" x14ac:dyDescent="0.25">
      <c r="A1199" s="344">
        <v>804328</v>
      </c>
      <c r="B1199" s="345" t="s">
        <v>14277</v>
      </c>
      <c r="C1199" s="344" t="s">
        <v>6608</v>
      </c>
      <c r="D1199" s="346">
        <v>2345.81</v>
      </c>
    </row>
    <row r="1200" spans="1:4" x14ac:dyDescent="0.25">
      <c r="A1200" s="344">
        <v>804331</v>
      </c>
      <c r="B1200" s="345" t="s">
        <v>14278</v>
      </c>
      <c r="C1200" s="344" t="s">
        <v>6608</v>
      </c>
      <c r="D1200" s="346">
        <v>3121.85</v>
      </c>
    </row>
    <row r="1201" spans="1:4" x14ac:dyDescent="0.25">
      <c r="A1201" s="344">
        <v>804330</v>
      </c>
      <c r="B1201" s="345" t="s">
        <v>14279</v>
      </c>
      <c r="C1201" s="344" t="s">
        <v>6608</v>
      </c>
      <c r="D1201" s="346">
        <v>2427.0500000000002</v>
      </c>
    </row>
    <row r="1202" spans="1:4" x14ac:dyDescent="0.25">
      <c r="A1202" s="344">
        <v>804333</v>
      </c>
      <c r="B1202" s="345" t="s">
        <v>14280</v>
      </c>
      <c r="C1202" s="344" t="s">
        <v>6608</v>
      </c>
      <c r="D1202" s="346">
        <v>3239.16</v>
      </c>
    </row>
    <row r="1203" spans="1:4" x14ac:dyDescent="0.25">
      <c r="A1203" s="344">
        <v>804332</v>
      </c>
      <c r="B1203" s="345" t="s">
        <v>14281</v>
      </c>
      <c r="C1203" s="344" t="s">
        <v>6608</v>
      </c>
      <c r="D1203" s="346">
        <v>2536.64</v>
      </c>
    </row>
    <row r="1204" spans="1:4" x14ac:dyDescent="0.25">
      <c r="A1204" s="344">
        <v>804447</v>
      </c>
      <c r="B1204" s="345" t="s">
        <v>14282</v>
      </c>
      <c r="C1204" s="344" t="s">
        <v>6608</v>
      </c>
      <c r="D1204" s="346">
        <v>7469.09</v>
      </c>
    </row>
    <row r="1205" spans="1:4" x14ac:dyDescent="0.25">
      <c r="A1205" s="344">
        <v>804335</v>
      </c>
      <c r="B1205" s="345" t="s">
        <v>14283</v>
      </c>
      <c r="C1205" s="344" t="s">
        <v>6608</v>
      </c>
      <c r="D1205" s="346">
        <v>3394.02</v>
      </c>
    </row>
    <row r="1206" spans="1:4" x14ac:dyDescent="0.25">
      <c r="A1206" s="344">
        <v>804446</v>
      </c>
      <c r="B1206" s="345" t="s">
        <v>14284</v>
      </c>
      <c r="C1206" s="344" t="s">
        <v>6608</v>
      </c>
      <c r="D1206" s="346">
        <v>5774.99</v>
      </c>
    </row>
    <row r="1207" spans="1:4" x14ac:dyDescent="0.25">
      <c r="A1207" s="344">
        <v>804334</v>
      </c>
      <c r="B1207" s="345" t="s">
        <v>14285</v>
      </c>
      <c r="C1207" s="344" t="s">
        <v>6608</v>
      </c>
      <c r="D1207" s="346">
        <v>2683.07</v>
      </c>
    </row>
    <row r="1208" spans="1:4" x14ac:dyDescent="0.25">
      <c r="A1208" s="344">
        <v>804319</v>
      </c>
      <c r="B1208" s="345" t="s">
        <v>14286</v>
      </c>
      <c r="C1208" s="344" t="s">
        <v>6608</v>
      </c>
      <c r="D1208" s="346">
        <v>2836.5</v>
      </c>
    </row>
    <row r="1209" spans="1:4" x14ac:dyDescent="0.25">
      <c r="A1209" s="344">
        <v>804318</v>
      </c>
      <c r="B1209" s="345" t="s">
        <v>14287</v>
      </c>
      <c r="C1209" s="344" t="s">
        <v>6608</v>
      </c>
      <c r="D1209" s="346">
        <v>2167.14</v>
      </c>
    </row>
    <row r="1210" spans="1:4" x14ac:dyDescent="0.25">
      <c r="A1210" s="344">
        <v>804449</v>
      </c>
      <c r="B1210" s="345" t="s">
        <v>14288</v>
      </c>
      <c r="C1210" s="344" t="s">
        <v>6608</v>
      </c>
      <c r="D1210" s="346">
        <v>7548.71</v>
      </c>
    </row>
    <row r="1211" spans="1:4" x14ac:dyDescent="0.25">
      <c r="A1211" s="344">
        <v>804337</v>
      </c>
      <c r="B1211" s="345" t="s">
        <v>14289</v>
      </c>
      <c r="C1211" s="344" t="s">
        <v>6608</v>
      </c>
      <c r="D1211" s="346">
        <v>3889.19</v>
      </c>
    </row>
    <row r="1212" spans="1:4" x14ac:dyDescent="0.25">
      <c r="A1212" s="344">
        <v>804448</v>
      </c>
      <c r="B1212" s="345" t="s">
        <v>14290</v>
      </c>
      <c r="C1212" s="344" t="s">
        <v>6608</v>
      </c>
      <c r="D1212" s="346">
        <v>5745.97</v>
      </c>
    </row>
    <row r="1213" spans="1:4" x14ac:dyDescent="0.25">
      <c r="A1213" s="344">
        <v>804336</v>
      </c>
      <c r="B1213" s="345" t="s">
        <v>14291</v>
      </c>
      <c r="C1213" s="344" t="s">
        <v>6608</v>
      </c>
      <c r="D1213" s="346">
        <v>2924.46</v>
      </c>
    </row>
    <row r="1214" spans="1:4" x14ac:dyDescent="0.25">
      <c r="A1214" s="344">
        <v>804341</v>
      </c>
      <c r="B1214" s="345" t="s">
        <v>14292</v>
      </c>
      <c r="C1214" s="344" t="s">
        <v>6608</v>
      </c>
      <c r="D1214" s="346">
        <v>3918.85</v>
      </c>
    </row>
    <row r="1215" spans="1:4" x14ac:dyDescent="0.25">
      <c r="A1215" s="344">
        <v>804340</v>
      </c>
      <c r="B1215" s="345" t="s">
        <v>14293</v>
      </c>
      <c r="C1215" s="344" t="s">
        <v>6608</v>
      </c>
      <c r="D1215" s="346">
        <v>2949.91</v>
      </c>
    </row>
    <row r="1216" spans="1:4" x14ac:dyDescent="0.25">
      <c r="A1216" s="344">
        <v>804451</v>
      </c>
      <c r="B1216" s="345" t="s">
        <v>14294</v>
      </c>
      <c r="C1216" s="344" t="s">
        <v>6608</v>
      </c>
      <c r="D1216" s="346">
        <v>7895.85</v>
      </c>
    </row>
    <row r="1217" spans="1:4" x14ac:dyDescent="0.25">
      <c r="A1217" s="344">
        <v>804343</v>
      </c>
      <c r="B1217" s="345" t="s">
        <v>14295</v>
      </c>
      <c r="C1217" s="344" t="s">
        <v>6608</v>
      </c>
      <c r="D1217" s="346">
        <v>3956.69</v>
      </c>
    </row>
    <row r="1218" spans="1:4" x14ac:dyDescent="0.25">
      <c r="A1218" s="344">
        <v>804450</v>
      </c>
      <c r="B1218" s="345" t="s">
        <v>14296</v>
      </c>
      <c r="C1218" s="344" t="s">
        <v>6608</v>
      </c>
      <c r="D1218" s="346">
        <v>6007.64</v>
      </c>
    </row>
    <row r="1219" spans="1:4" x14ac:dyDescent="0.25">
      <c r="A1219" s="344">
        <v>804342</v>
      </c>
      <c r="B1219" s="345" t="s">
        <v>14297</v>
      </c>
      <c r="C1219" s="344" t="s">
        <v>6608</v>
      </c>
      <c r="D1219" s="346">
        <v>2982.49</v>
      </c>
    </row>
    <row r="1220" spans="1:4" x14ac:dyDescent="0.25">
      <c r="A1220" s="344">
        <v>804345</v>
      </c>
      <c r="B1220" s="345" t="s">
        <v>14298</v>
      </c>
      <c r="C1220" s="344" t="s">
        <v>6608</v>
      </c>
      <c r="D1220" s="346">
        <v>4011.91</v>
      </c>
    </row>
    <row r="1221" spans="1:4" x14ac:dyDescent="0.25">
      <c r="A1221" s="344">
        <v>804344</v>
      </c>
      <c r="B1221" s="345" t="s">
        <v>14299</v>
      </c>
      <c r="C1221" s="344" t="s">
        <v>6608</v>
      </c>
      <c r="D1221" s="346">
        <v>3030.51</v>
      </c>
    </row>
    <row r="1222" spans="1:4" x14ac:dyDescent="0.25">
      <c r="A1222" s="344">
        <v>804347</v>
      </c>
      <c r="B1222" s="345" t="s">
        <v>14300</v>
      </c>
      <c r="C1222" s="344" t="s">
        <v>6608</v>
      </c>
      <c r="D1222" s="346">
        <v>4087.27</v>
      </c>
    </row>
    <row r="1223" spans="1:4" x14ac:dyDescent="0.25">
      <c r="A1223" s="344">
        <v>804346</v>
      </c>
      <c r="B1223" s="345" t="s">
        <v>14301</v>
      </c>
      <c r="C1223" s="344" t="s">
        <v>6608</v>
      </c>
      <c r="D1223" s="346">
        <v>3096.57</v>
      </c>
    </row>
    <row r="1224" spans="1:4" x14ac:dyDescent="0.25">
      <c r="A1224" s="344">
        <v>804453</v>
      </c>
      <c r="B1224" s="345" t="s">
        <v>14302</v>
      </c>
      <c r="C1224" s="344" t="s">
        <v>6608</v>
      </c>
      <c r="D1224" s="346">
        <v>8804.5400000000009</v>
      </c>
    </row>
    <row r="1225" spans="1:4" x14ac:dyDescent="0.25">
      <c r="A1225" s="344">
        <v>804349</v>
      </c>
      <c r="B1225" s="345" t="s">
        <v>14303</v>
      </c>
      <c r="C1225" s="344" t="s">
        <v>6608</v>
      </c>
      <c r="D1225" s="346">
        <v>4186.08</v>
      </c>
    </row>
    <row r="1226" spans="1:4" x14ac:dyDescent="0.25">
      <c r="A1226" s="344">
        <v>804452</v>
      </c>
      <c r="B1226" s="345" t="s">
        <v>14304</v>
      </c>
      <c r="C1226" s="344" t="s">
        <v>6608</v>
      </c>
      <c r="D1226" s="346">
        <v>6691.7</v>
      </c>
    </row>
    <row r="1227" spans="1:4" x14ac:dyDescent="0.25">
      <c r="A1227" s="344">
        <v>804348</v>
      </c>
      <c r="B1227" s="345" t="s">
        <v>14305</v>
      </c>
      <c r="C1227" s="344" t="s">
        <v>6608</v>
      </c>
      <c r="D1227" s="346">
        <v>3184.15</v>
      </c>
    </row>
    <row r="1228" spans="1:4" x14ac:dyDescent="0.25">
      <c r="A1228" s="344">
        <v>804351</v>
      </c>
      <c r="B1228" s="345" t="s">
        <v>14306</v>
      </c>
      <c r="C1228" s="344" t="s">
        <v>6608</v>
      </c>
      <c r="D1228" s="346">
        <v>4313.17</v>
      </c>
    </row>
    <row r="1229" spans="1:4" x14ac:dyDescent="0.25">
      <c r="A1229" s="344">
        <v>804350</v>
      </c>
      <c r="B1229" s="345" t="s">
        <v>14307</v>
      </c>
      <c r="C1229" s="344" t="s">
        <v>6608</v>
      </c>
      <c r="D1229" s="346">
        <v>3298.26</v>
      </c>
    </row>
    <row r="1230" spans="1:4" x14ac:dyDescent="0.25">
      <c r="A1230" s="344">
        <v>804353</v>
      </c>
      <c r="B1230" s="345" t="s">
        <v>14308</v>
      </c>
      <c r="C1230" s="344" t="s">
        <v>6608</v>
      </c>
      <c r="D1230" s="346">
        <v>4479.92</v>
      </c>
    </row>
    <row r="1231" spans="1:4" x14ac:dyDescent="0.25">
      <c r="A1231" s="344">
        <v>804352</v>
      </c>
      <c r="B1231" s="345" t="s">
        <v>14309</v>
      </c>
      <c r="C1231" s="344" t="s">
        <v>6608</v>
      </c>
      <c r="D1231" s="346">
        <v>3450.26</v>
      </c>
    </row>
    <row r="1232" spans="1:4" x14ac:dyDescent="0.25">
      <c r="A1232" s="344">
        <v>804455</v>
      </c>
      <c r="B1232" s="345" t="s">
        <v>14310</v>
      </c>
      <c r="C1232" s="344" t="s">
        <v>6608</v>
      </c>
      <c r="D1232" s="346">
        <v>10902.43</v>
      </c>
    </row>
    <row r="1233" spans="1:4" x14ac:dyDescent="0.25">
      <c r="A1233" s="344">
        <v>804355</v>
      </c>
      <c r="B1233" s="345" t="s">
        <v>14311</v>
      </c>
      <c r="C1233" s="344" t="s">
        <v>6608</v>
      </c>
      <c r="D1233" s="346">
        <v>4699.21</v>
      </c>
    </row>
    <row r="1234" spans="1:4" x14ac:dyDescent="0.25">
      <c r="A1234" s="344">
        <v>804454</v>
      </c>
      <c r="B1234" s="345" t="s">
        <v>14312</v>
      </c>
      <c r="C1234" s="344" t="s">
        <v>6608</v>
      </c>
      <c r="D1234" s="346">
        <v>8272.91</v>
      </c>
    </row>
    <row r="1235" spans="1:4" x14ac:dyDescent="0.25">
      <c r="A1235" s="344">
        <v>804354</v>
      </c>
      <c r="B1235" s="345" t="s">
        <v>14313</v>
      </c>
      <c r="C1235" s="344" t="s">
        <v>6608</v>
      </c>
      <c r="D1235" s="346">
        <v>3653.06</v>
      </c>
    </row>
    <row r="1236" spans="1:4" x14ac:dyDescent="0.25">
      <c r="A1236" s="344">
        <v>804339</v>
      </c>
      <c r="B1236" s="345" t="s">
        <v>14314</v>
      </c>
      <c r="C1236" s="344" t="s">
        <v>6608</v>
      </c>
      <c r="D1236" s="346">
        <v>3896.6</v>
      </c>
    </row>
    <row r="1237" spans="1:4" x14ac:dyDescent="0.25">
      <c r="A1237" s="344">
        <v>804338</v>
      </c>
      <c r="B1237" s="345" t="s">
        <v>14315</v>
      </c>
      <c r="C1237" s="344" t="s">
        <v>6608</v>
      </c>
      <c r="D1237" s="346">
        <v>2930.83</v>
      </c>
    </row>
    <row r="1238" spans="1:4" x14ac:dyDescent="0.25">
      <c r="A1238" s="344">
        <v>804457</v>
      </c>
      <c r="B1238" s="345" t="s">
        <v>14316</v>
      </c>
      <c r="C1238" s="344" t="s">
        <v>6608</v>
      </c>
      <c r="D1238" s="346">
        <v>13271.13</v>
      </c>
    </row>
    <row r="1239" spans="1:4" x14ac:dyDescent="0.25">
      <c r="A1239" s="344">
        <v>804357</v>
      </c>
      <c r="B1239" s="345" t="s">
        <v>14317</v>
      </c>
      <c r="C1239" s="344" t="s">
        <v>6608</v>
      </c>
      <c r="D1239" s="346">
        <v>6578.51</v>
      </c>
    </row>
    <row r="1240" spans="1:4" x14ac:dyDescent="0.25">
      <c r="A1240" s="344">
        <v>804456</v>
      </c>
      <c r="B1240" s="345" t="s">
        <v>14318</v>
      </c>
      <c r="C1240" s="344" t="s">
        <v>6608</v>
      </c>
      <c r="D1240" s="346">
        <v>9846.07</v>
      </c>
    </row>
    <row r="1241" spans="1:4" x14ac:dyDescent="0.25">
      <c r="A1241" s="344">
        <v>804356</v>
      </c>
      <c r="B1241" s="345" t="s">
        <v>14319</v>
      </c>
      <c r="C1241" s="344" t="s">
        <v>6608</v>
      </c>
      <c r="D1241" s="346">
        <v>4870.37</v>
      </c>
    </row>
    <row r="1242" spans="1:4" x14ac:dyDescent="0.25">
      <c r="A1242" s="344">
        <v>804361</v>
      </c>
      <c r="B1242" s="345" t="s">
        <v>14320</v>
      </c>
      <c r="C1242" s="344" t="s">
        <v>6608</v>
      </c>
      <c r="D1242" s="346">
        <v>6624.35</v>
      </c>
    </row>
    <row r="1243" spans="1:4" x14ac:dyDescent="0.25">
      <c r="A1243" s="344">
        <v>804360</v>
      </c>
      <c r="B1243" s="345" t="s">
        <v>14321</v>
      </c>
      <c r="C1243" s="344" t="s">
        <v>6608</v>
      </c>
      <c r="D1243" s="346">
        <v>4908.84</v>
      </c>
    </row>
    <row r="1244" spans="1:4" x14ac:dyDescent="0.25">
      <c r="A1244" s="344">
        <v>804459</v>
      </c>
      <c r="B1244" s="345" t="s">
        <v>14322</v>
      </c>
      <c r="C1244" s="344" t="s">
        <v>6608</v>
      </c>
      <c r="D1244" s="346">
        <v>13889.8</v>
      </c>
    </row>
    <row r="1245" spans="1:4" x14ac:dyDescent="0.25">
      <c r="A1245" s="344">
        <v>804363</v>
      </c>
      <c r="B1245" s="345" t="s">
        <v>14323</v>
      </c>
      <c r="C1245" s="344" t="s">
        <v>6608</v>
      </c>
      <c r="D1245" s="346">
        <v>6683.03</v>
      </c>
    </row>
    <row r="1246" spans="1:4" x14ac:dyDescent="0.25">
      <c r="A1246" s="344">
        <v>804458</v>
      </c>
      <c r="B1246" s="345" t="s">
        <v>14324</v>
      </c>
      <c r="C1246" s="344" t="s">
        <v>6608</v>
      </c>
      <c r="D1246" s="346">
        <v>10301.52</v>
      </c>
    </row>
    <row r="1247" spans="1:4" x14ac:dyDescent="0.25">
      <c r="A1247" s="344">
        <v>804362</v>
      </c>
      <c r="B1247" s="345" t="s">
        <v>14325</v>
      </c>
      <c r="C1247" s="344" t="s">
        <v>6608</v>
      </c>
      <c r="D1247" s="346">
        <v>4958.22</v>
      </c>
    </row>
    <row r="1248" spans="1:4" x14ac:dyDescent="0.25">
      <c r="A1248" s="344">
        <v>804365</v>
      </c>
      <c r="B1248" s="345" t="s">
        <v>14326</v>
      </c>
      <c r="C1248" s="344" t="s">
        <v>6608</v>
      </c>
      <c r="D1248" s="346">
        <v>6767.67</v>
      </c>
    </row>
    <row r="1249" spans="1:4" x14ac:dyDescent="0.25">
      <c r="A1249" s="344">
        <v>804364</v>
      </c>
      <c r="B1249" s="345" t="s">
        <v>14327</v>
      </c>
      <c r="C1249" s="344" t="s">
        <v>6608</v>
      </c>
      <c r="D1249" s="346">
        <v>5029.87</v>
      </c>
    </row>
    <row r="1250" spans="1:4" x14ac:dyDescent="0.25">
      <c r="A1250" s="344">
        <v>804367</v>
      </c>
      <c r="B1250" s="345" t="s">
        <v>14328</v>
      </c>
      <c r="C1250" s="344" t="s">
        <v>6608</v>
      </c>
      <c r="D1250" s="346">
        <v>6882.33</v>
      </c>
    </row>
    <row r="1251" spans="1:4" x14ac:dyDescent="0.25">
      <c r="A1251" s="344">
        <v>804366</v>
      </c>
      <c r="B1251" s="345" t="s">
        <v>14329</v>
      </c>
      <c r="C1251" s="344" t="s">
        <v>6608</v>
      </c>
      <c r="D1251" s="346">
        <v>5128.03</v>
      </c>
    </row>
    <row r="1252" spans="1:4" x14ac:dyDescent="0.25">
      <c r="A1252" s="344">
        <v>804461</v>
      </c>
      <c r="B1252" s="345" t="s">
        <v>14330</v>
      </c>
      <c r="C1252" s="344" t="s">
        <v>6608</v>
      </c>
      <c r="D1252" s="346">
        <v>15532.55</v>
      </c>
    </row>
    <row r="1253" spans="1:4" x14ac:dyDescent="0.25">
      <c r="A1253" s="344">
        <v>804369</v>
      </c>
      <c r="B1253" s="345" t="s">
        <v>14331</v>
      </c>
      <c r="C1253" s="344" t="s">
        <v>6608</v>
      </c>
      <c r="D1253" s="346">
        <v>7031.56</v>
      </c>
    </row>
    <row r="1254" spans="1:4" x14ac:dyDescent="0.25">
      <c r="A1254" s="344">
        <v>804460</v>
      </c>
      <c r="B1254" s="345" t="s">
        <v>14332</v>
      </c>
      <c r="C1254" s="344" t="s">
        <v>6608</v>
      </c>
      <c r="D1254" s="346">
        <v>11510.96</v>
      </c>
    </row>
    <row r="1255" spans="1:4" x14ac:dyDescent="0.25">
      <c r="A1255" s="344">
        <v>804371</v>
      </c>
      <c r="B1255" s="345" t="s">
        <v>14333</v>
      </c>
      <c r="C1255" s="344" t="s">
        <v>6608</v>
      </c>
      <c r="D1255" s="346">
        <v>7223.52</v>
      </c>
    </row>
    <row r="1256" spans="1:4" x14ac:dyDescent="0.25">
      <c r="A1256" s="344">
        <v>804370</v>
      </c>
      <c r="B1256" s="345" t="s">
        <v>14334</v>
      </c>
      <c r="C1256" s="344" t="s">
        <v>6608</v>
      </c>
      <c r="D1256" s="346">
        <v>5426.04</v>
      </c>
    </row>
    <row r="1257" spans="1:4" x14ac:dyDescent="0.25">
      <c r="A1257" s="344">
        <v>804373</v>
      </c>
      <c r="B1257" s="345" t="s">
        <v>14335</v>
      </c>
      <c r="C1257" s="344" t="s">
        <v>6608</v>
      </c>
      <c r="D1257" s="346">
        <v>7470.6</v>
      </c>
    </row>
    <row r="1258" spans="1:4" x14ac:dyDescent="0.25">
      <c r="A1258" s="344">
        <v>804372</v>
      </c>
      <c r="B1258" s="345" t="s">
        <v>14336</v>
      </c>
      <c r="C1258" s="344" t="s">
        <v>6608</v>
      </c>
      <c r="D1258" s="346">
        <v>5646.98</v>
      </c>
    </row>
    <row r="1259" spans="1:4" x14ac:dyDescent="0.25">
      <c r="A1259" s="344">
        <v>804463</v>
      </c>
      <c r="B1259" s="345" t="s">
        <v>14337</v>
      </c>
      <c r="C1259" s="344" t="s">
        <v>6608</v>
      </c>
      <c r="D1259" s="346">
        <v>19297.8</v>
      </c>
    </row>
    <row r="1260" spans="1:4" x14ac:dyDescent="0.25">
      <c r="A1260" s="344">
        <v>804375</v>
      </c>
      <c r="B1260" s="345" t="s">
        <v>14338</v>
      </c>
      <c r="C1260" s="344" t="s">
        <v>6608</v>
      </c>
      <c r="D1260" s="346">
        <v>7794.8</v>
      </c>
    </row>
    <row r="1261" spans="1:4" x14ac:dyDescent="0.25">
      <c r="A1261" s="344">
        <v>804462</v>
      </c>
      <c r="B1261" s="345" t="s">
        <v>14339</v>
      </c>
      <c r="C1261" s="344" t="s">
        <v>6608</v>
      </c>
      <c r="D1261" s="346">
        <v>14275.69</v>
      </c>
    </row>
    <row r="1262" spans="1:4" x14ac:dyDescent="0.25">
      <c r="A1262" s="344">
        <v>804374</v>
      </c>
      <c r="B1262" s="345" t="s">
        <v>14340</v>
      </c>
      <c r="C1262" s="344" t="s">
        <v>6608</v>
      </c>
      <c r="D1262" s="346">
        <v>5942.04</v>
      </c>
    </row>
    <row r="1263" spans="1:4" x14ac:dyDescent="0.25">
      <c r="A1263" s="344">
        <v>804359</v>
      </c>
      <c r="B1263" s="345" t="s">
        <v>14341</v>
      </c>
      <c r="C1263" s="344" t="s">
        <v>6608</v>
      </c>
      <c r="D1263" s="346">
        <v>6590.11</v>
      </c>
    </row>
    <row r="1264" spans="1:4" x14ac:dyDescent="0.25">
      <c r="A1264" s="344">
        <v>804358</v>
      </c>
      <c r="B1264" s="345" t="s">
        <v>14342</v>
      </c>
      <c r="C1264" s="344" t="s">
        <v>6608</v>
      </c>
      <c r="D1264" s="346">
        <v>4880.21</v>
      </c>
    </row>
    <row r="1265" spans="1:4" x14ac:dyDescent="0.25">
      <c r="A1265" s="344">
        <v>804368</v>
      </c>
      <c r="B1265" s="345" t="s">
        <v>14343</v>
      </c>
      <c r="C1265" s="344" t="s">
        <v>6608</v>
      </c>
      <c r="D1265" s="346">
        <v>5257.26</v>
      </c>
    </row>
    <row r="1266" spans="1:4" x14ac:dyDescent="0.25">
      <c r="A1266" s="344">
        <v>804465</v>
      </c>
      <c r="B1266" s="345" t="s">
        <v>14344</v>
      </c>
      <c r="C1266" s="344" t="s">
        <v>6594</v>
      </c>
      <c r="D1266" s="346">
        <v>134.6</v>
      </c>
    </row>
    <row r="1267" spans="1:4" x14ac:dyDescent="0.25">
      <c r="A1267" s="344">
        <v>804464</v>
      </c>
      <c r="B1267" s="345" t="s">
        <v>14345</v>
      </c>
      <c r="C1267" s="344" t="s">
        <v>6594</v>
      </c>
      <c r="D1267" s="346">
        <v>110.93</v>
      </c>
    </row>
    <row r="1268" spans="1:4" x14ac:dyDescent="0.25">
      <c r="A1268" s="344">
        <v>804475</v>
      </c>
      <c r="B1268" s="345" t="s">
        <v>14346</v>
      </c>
      <c r="C1268" s="344" t="s">
        <v>6594</v>
      </c>
      <c r="D1268" s="346">
        <v>148.78</v>
      </c>
    </row>
    <row r="1269" spans="1:4" x14ac:dyDescent="0.25">
      <c r="A1269" s="344">
        <v>804474</v>
      </c>
      <c r="B1269" s="345" t="s">
        <v>14347</v>
      </c>
      <c r="C1269" s="344" t="s">
        <v>6594</v>
      </c>
      <c r="D1269" s="346">
        <v>125.12</v>
      </c>
    </row>
    <row r="1270" spans="1:4" x14ac:dyDescent="0.25">
      <c r="A1270" s="344">
        <v>804485</v>
      </c>
      <c r="B1270" s="345" t="s">
        <v>14348</v>
      </c>
      <c r="C1270" s="344" t="s">
        <v>6594</v>
      </c>
      <c r="D1270" s="346">
        <v>219.62</v>
      </c>
    </row>
    <row r="1271" spans="1:4" x14ac:dyDescent="0.25">
      <c r="A1271" s="344">
        <v>804484</v>
      </c>
      <c r="B1271" s="345" t="s">
        <v>14349</v>
      </c>
      <c r="C1271" s="344" t="s">
        <v>6594</v>
      </c>
      <c r="D1271" s="346">
        <v>196.08</v>
      </c>
    </row>
    <row r="1272" spans="1:4" x14ac:dyDescent="0.25">
      <c r="A1272" s="344">
        <v>804495</v>
      </c>
      <c r="B1272" s="345" t="s">
        <v>14350</v>
      </c>
      <c r="C1272" s="344" t="s">
        <v>6594</v>
      </c>
      <c r="D1272" s="346">
        <v>274.2</v>
      </c>
    </row>
    <row r="1273" spans="1:4" x14ac:dyDescent="0.25">
      <c r="A1273" s="344">
        <v>804494</v>
      </c>
      <c r="B1273" s="345" t="s">
        <v>14351</v>
      </c>
      <c r="C1273" s="344" t="s">
        <v>6594</v>
      </c>
      <c r="D1273" s="346">
        <v>246.29</v>
      </c>
    </row>
    <row r="1274" spans="1:4" x14ac:dyDescent="0.25">
      <c r="A1274" s="344">
        <v>804467</v>
      </c>
      <c r="B1274" s="345" t="s">
        <v>14352</v>
      </c>
      <c r="C1274" s="344" t="s">
        <v>6594</v>
      </c>
      <c r="D1274" s="346">
        <v>204.82</v>
      </c>
    </row>
    <row r="1275" spans="1:4" x14ac:dyDescent="0.25">
      <c r="A1275" s="344">
        <v>804466</v>
      </c>
      <c r="B1275" s="345" t="s">
        <v>14353</v>
      </c>
      <c r="C1275" s="344" t="s">
        <v>6594</v>
      </c>
      <c r="D1275" s="346">
        <v>167.11</v>
      </c>
    </row>
    <row r="1276" spans="1:4" x14ac:dyDescent="0.25">
      <c r="A1276" s="344">
        <v>804477</v>
      </c>
      <c r="B1276" s="345" t="s">
        <v>14354</v>
      </c>
      <c r="C1276" s="344" t="s">
        <v>6594</v>
      </c>
      <c r="D1276" s="346">
        <v>261.49</v>
      </c>
    </row>
    <row r="1277" spans="1:4" x14ac:dyDescent="0.25">
      <c r="A1277" s="344">
        <v>804476</v>
      </c>
      <c r="B1277" s="345" t="s">
        <v>14355</v>
      </c>
      <c r="C1277" s="344" t="s">
        <v>6594</v>
      </c>
      <c r="D1277" s="346">
        <v>223.88</v>
      </c>
    </row>
    <row r="1278" spans="1:4" x14ac:dyDescent="0.25">
      <c r="A1278" s="344">
        <v>804487</v>
      </c>
      <c r="B1278" s="345" t="s">
        <v>14356</v>
      </c>
      <c r="C1278" s="344" t="s">
        <v>6594</v>
      </c>
      <c r="D1278" s="346">
        <v>373.32</v>
      </c>
    </row>
    <row r="1279" spans="1:4" x14ac:dyDescent="0.25">
      <c r="A1279" s="344">
        <v>804486</v>
      </c>
      <c r="B1279" s="345" t="s">
        <v>14357</v>
      </c>
      <c r="C1279" s="344" t="s">
        <v>6594</v>
      </c>
      <c r="D1279" s="346">
        <v>331.21</v>
      </c>
    </row>
    <row r="1280" spans="1:4" x14ac:dyDescent="0.25">
      <c r="A1280" s="344">
        <v>804497</v>
      </c>
      <c r="B1280" s="345" t="s">
        <v>14358</v>
      </c>
      <c r="C1280" s="344" t="s">
        <v>6594</v>
      </c>
      <c r="D1280" s="346">
        <v>440.16</v>
      </c>
    </row>
    <row r="1281" spans="1:4" x14ac:dyDescent="0.25">
      <c r="A1281" s="344">
        <v>804496</v>
      </c>
      <c r="B1281" s="345" t="s">
        <v>14359</v>
      </c>
      <c r="C1281" s="344" t="s">
        <v>6594</v>
      </c>
      <c r="D1281" s="346">
        <v>389.18</v>
      </c>
    </row>
    <row r="1282" spans="1:4" x14ac:dyDescent="0.25">
      <c r="A1282" s="344">
        <v>804469</v>
      </c>
      <c r="B1282" s="345" t="s">
        <v>14360</v>
      </c>
      <c r="C1282" s="344" t="s">
        <v>6594</v>
      </c>
      <c r="D1282" s="346">
        <v>361.15</v>
      </c>
    </row>
    <row r="1283" spans="1:4" x14ac:dyDescent="0.25">
      <c r="A1283" s="344">
        <v>804468</v>
      </c>
      <c r="B1283" s="345" t="s">
        <v>14361</v>
      </c>
      <c r="C1283" s="344" t="s">
        <v>6594</v>
      </c>
      <c r="D1283" s="346">
        <v>309.45</v>
      </c>
    </row>
    <row r="1284" spans="1:4" x14ac:dyDescent="0.25">
      <c r="A1284" s="344">
        <v>804479</v>
      </c>
      <c r="B1284" s="345" t="s">
        <v>14362</v>
      </c>
      <c r="C1284" s="344" t="s">
        <v>6594</v>
      </c>
      <c r="D1284" s="346">
        <v>417.83</v>
      </c>
    </row>
    <row r="1285" spans="1:4" x14ac:dyDescent="0.25">
      <c r="A1285" s="344">
        <v>804478</v>
      </c>
      <c r="B1285" s="345" t="s">
        <v>14363</v>
      </c>
      <c r="C1285" s="344" t="s">
        <v>6594</v>
      </c>
      <c r="D1285" s="346">
        <v>366.22</v>
      </c>
    </row>
    <row r="1286" spans="1:4" x14ac:dyDescent="0.25">
      <c r="A1286" s="344">
        <v>804489</v>
      </c>
      <c r="B1286" s="345" t="s">
        <v>14364</v>
      </c>
      <c r="C1286" s="344" t="s">
        <v>6594</v>
      </c>
      <c r="D1286" s="346">
        <v>527.79</v>
      </c>
    </row>
    <row r="1287" spans="1:4" x14ac:dyDescent="0.25">
      <c r="A1287" s="344">
        <v>804488</v>
      </c>
      <c r="B1287" s="345" t="s">
        <v>14365</v>
      </c>
      <c r="C1287" s="344" t="s">
        <v>6594</v>
      </c>
      <c r="D1287" s="346">
        <v>461.92</v>
      </c>
    </row>
    <row r="1288" spans="1:4" x14ac:dyDescent="0.25">
      <c r="A1288" s="344">
        <v>804499</v>
      </c>
      <c r="B1288" s="345" t="s">
        <v>14366</v>
      </c>
      <c r="C1288" s="344" t="s">
        <v>6594</v>
      </c>
      <c r="D1288" s="346">
        <v>671.46</v>
      </c>
    </row>
    <row r="1289" spans="1:4" x14ac:dyDescent="0.25">
      <c r="A1289" s="344">
        <v>804498</v>
      </c>
      <c r="B1289" s="345" t="s">
        <v>14367</v>
      </c>
      <c r="C1289" s="344" t="s">
        <v>6594</v>
      </c>
      <c r="D1289" s="346">
        <v>594.64</v>
      </c>
    </row>
    <row r="1290" spans="1:4" x14ac:dyDescent="0.25">
      <c r="A1290" s="344">
        <v>804471</v>
      </c>
      <c r="B1290" s="345" t="s">
        <v>14368</v>
      </c>
      <c r="C1290" s="344" t="s">
        <v>6594</v>
      </c>
      <c r="D1290" s="346">
        <v>491.13</v>
      </c>
    </row>
    <row r="1291" spans="1:4" x14ac:dyDescent="0.25">
      <c r="A1291" s="344">
        <v>804470</v>
      </c>
      <c r="B1291" s="345" t="s">
        <v>14369</v>
      </c>
      <c r="C1291" s="344" t="s">
        <v>6594</v>
      </c>
      <c r="D1291" s="346">
        <v>415.84</v>
      </c>
    </row>
    <row r="1292" spans="1:4" x14ac:dyDescent="0.25">
      <c r="A1292" s="344">
        <v>804481</v>
      </c>
      <c r="B1292" s="345" t="s">
        <v>14370</v>
      </c>
      <c r="C1292" s="344" t="s">
        <v>6594</v>
      </c>
      <c r="D1292" s="346">
        <v>618.65</v>
      </c>
    </row>
    <row r="1293" spans="1:4" x14ac:dyDescent="0.25">
      <c r="A1293" s="344">
        <v>804480</v>
      </c>
      <c r="B1293" s="345" t="s">
        <v>14371</v>
      </c>
      <c r="C1293" s="344" t="s">
        <v>6594</v>
      </c>
      <c r="D1293" s="346">
        <v>543.57000000000005</v>
      </c>
    </row>
    <row r="1294" spans="1:4" x14ac:dyDescent="0.25">
      <c r="A1294" s="344">
        <v>804491</v>
      </c>
      <c r="B1294" s="345" t="s">
        <v>14372</v>
      </c>
      <c r="C1294" s="344" t="s">
        <v>6594</v>
      </c>
      <c r="D1294" s="346">
        <v>815.32</v>
      </c>
    </row>
    <row r="1295" spans="1:4" x14ac:dyDescent="0.25">
      <c r="A1295" s="344">
        <v>804490</v>
      </c>
      <c r="B1295" s="345" t="s">
        <v>14373</v>
      </c>
      <c r="C1295" s="344" t="s">
        <v>6594</v>
      </c>
      <c r="D1295" s="346">
        <v>715.04</v>
      </c>
    </row>
    <row r="1296" spans="1:4" x14ac:dyDescent="0.25">
      <c r="A1296" s="344">
        <v>804501</v>
      </c>
      <c r="B1296" s="345" t="s">
        <v>14374</v>
      </c>
      <c r="C1296" s="344" t="s">
        <v>6594</v>
      </c>
      <c r="D1296" s="346">
        <v>979.86</v>
      </c>
    </row>
    <row r="1297" spans="1:4" x14ac:dyDescent="0.25">
      <c r="A1297" s="344">
        <v>804500</v>
      </c>
      <c r="B1297" s="345" t="s">
        <v>14375</v>
      </c>
      <c r="C1297" s="344" t="s">
        <v>6594</v>
      </c>
      <c r="D1297" s="346">
        <v>866.18</v>
      </c>
    </row>
    <row r="1298" spans="1:4" x14ac:dyDescent="0.25">
      <c r="A1298" s="344">
        <v>804473</v>
      </c>
      <c r="B1298" s="345" t="s">
        <v>14376</v>
      </c>
      <c r="C1298" s="344" t="s">
        <v>6594</v>
      </c>
      <c r="D1298" s="346">
        <v>794.41</v>
      </c>
    </row>
    <row r="1299" spans="1:4" x14ac:dyDescent="0.25">
      <c r="A1299" s="344">
        <v>804472</v>
      </c>
      <c r="B1299" s="345" t="s">
        <v>14377</v>
      </c>
      <c r="C1299" s="344" t="s">
        <v>6594</v>
      </c>
      <c r="D1299" s="346">
        <v>676.82</v>
      </c>
    </row>
    <row r="1300" spans="1:4" x14ac:dyDescent="0.25">
      <c r="A1300" s="344">
        <v>804483</v>
      </c>
      <c r="B1300" s="345" t="s">
        <v>14378</v>
      </c>
      <c r="C1300" s="344" t="s">
        <v>6594</v>
      </c>
      <c r="D1300" s="346">
        <v>992.78</v>
      </c>
    </row>
    <row r="1301" spans="1:4" x14ac:dyDescent="0.25">
      <c r="A1301" s="344">
        <v>804482</v>
      </c>
      <c r="B1301" s="345" t="s">
        <v>14379</v>
      </c>
      <c r="C1301" s="344" t="s">
        <v>6594</v>
      </c>
      <c r="D1301" s="346">
        <v>875.51</v>
      </c>
    </row>
    <row r="1302" spans="1:4" x14ac:dyDescent="0.25">
      <c r="A1302" s="344">
        <v>804493</v>
      </c>
      <c r="B1302" s="345" t="s">
        <v>14380</v>
      </c>
      <c r="C1302" s="344" t="s">
        <v>6594</v>
      </c>
      <c r="D1302" s="346">
        <v>1309.55</v>
      </c>
    </row>
    <row r="1303" spans="1:4" x14ac:dyDescent="0.25">
      <c r="A1303" s="344">
        <v>804492</v>
      </c>
      <c r="B1303" s="345" t="s">
        <v>14381</v>
      </c>
      <c r="C1303" s="344" t="s">
        <v>6594</v>
      </c>
      <c r="D1303" s="346">
        <v>1154.32</v>
      </c>
    </row>
    <row r="1304" spans="1:4" x14ac:dyDescent="0.25">
      <c r="A1304" s="344">
        <v>804503</v>
      </c>
      <c r="B1304" s="345" t="s">
        <v>14382</v>
      </c>
      <c r="C1304" s="344" t="s">
        <v>6594</v>
      </c>
      <c r="D1304" s="346">
        <v>1565.69</v>
      </c>
    </row>
    <row r="1305" spans="1:4" x14ac:dyDescent="0.25">
      <c r="A1305" s="344">
        <v>804502</v>
      </c>
      <c r="B1305" s="345" t="s">
        <v>14383</v>
      </c>
      <c r="C1305" s="344" t="s">
        <v>6594</v>
      </c>
      <c r="D1305" s="346">
        <v>1405.23</v>
      </c>
    </row>
    <row r="1306" spans="1:4" x14ac:dyDescent="0.25">
      <c r="A1306" s="344">
        <v>804180</v>
      </c>
      <c r="B1306" s="345" t="s">
        <v>14384</v>
      </c>
      <c r="C1306" s="344" t="s">
        <v>6594</v>
      </c>
      <c r="D1306" s="346">
        <v>1164.57</v>
      </c>
    </row>
    <row r="1307" spans="1:4" x14ac:dyDescent="0.25">
      <c r="A1307" s="344">
        <v>804181</v>
      </c>
      <c r="B1307" s="345" t="s">
        <v>14385</v>
      </c>
      <c r="C1307" s="344" t="s">
        <v>6594</v>
      </c>
      <c r="D1307" s="346">
        <v>1279.4000000000001</v>
      </c>
    </row>
    <row r="1308" spans="1:4" x14ac:dyDescent="0.25">
      <c r="A1308" s="344">
        <v>804182</v>
      </c>
      <c r="B1308" s="345" t="s">
        <v>14386</v>
      </c>
      <c r="C1308" s="344" t="s">
        <v>6594</v>
      </c>
      <c r="D1308" s="346">
        <v>1243.3499999999999</v>
      </c>
    </row>
    <row r="1309" spans="1:4" x14ac:dyDescent="0.25">
      <c r="A1309" s="344">
        <v>804183</v>
      </c>
      <c r="B1309" s="345" t="s">
        <v>14387</v>
      </c>
      <c r="C1309" s="344" t="s">
        <v>6594</v>
      </c>
      <c r="D1309" s="346">
        <v>1358.18</v>
      </c>
    </row>
    <row r="1310" spans="1:4" x14ac:dyDescent="0.25">
      <c r="A1310" s="344">
        <v>804184</v>
      </c>
      <c r="B1310" s="345" t="s">
        <v>14388</v>
      </c>
      <c r="C1310" s="344" t="s">
        <v>6594</v>
      </c>
      <c r="D1310" s="346">
        <v>1371.32</v>
      </c>
    </row>
    <row r="1311" spans="1:4" x14ac:dyDescent="0.25">
      <c r="A1311" s="344">
        <v>804185</v>
      </c>
      <c r="B1311" s="345" t="s">
        <v>14389</v>
      </c>
      <c r="C1311" s="344" t="s">
        <v>6594</v>
      </c>
      <c r="D1311" s="346">
        <v>1486.15</v>
      </c>
    </row>
    <row r="1312" spans="1:4" x14ac:dyDescent="0.25">
      <c r="A1312" s="344">
        <v>804186</v>
      </c>
      <c r="B1312" s="345" t="s">
        <v>14390</v>
      </c>
      <c r="C1312" s="344" t="s">
        <v>6594</v>
      </c>
      <c r="D1312" s="346">
        <v>1366.61</v>
      </c>
    </row>
    <row r="1313" spans="1:4" x14ac:dyDescent="0.25">
      <c r="A1313" s="344">
        <v>804187</v>
      </c>
      <c r="B1313" s="345" t="s">
        <v>14391</v>
      </c>
      <c r="C1313" s="344" t="s">
        <v>6594</v>
      </c>
      <c r="D1313" s="346">
        <v>1481.45</v>
      </c>
    </row>
    <row r="1314" spans="1:4" x14ac:dyDescent="0.25">
      <c r="A1314" s="344">
        <v>804188</v>
      </c>
      <c r="B1314" s="345" t="s">
        <v>14392</v>
      </c>
      <c r="C1314" s="344" t="s">
        <v>6594</v>
      </c>
      <c r="D1314" s="346">
        <v>1503.73</v>
      </c>
    </row>
    <row r="1315" spans="1:4" x14ac:dyDescent="0.25">
      <c r="A1315" s="344">
        <v>804189</v>
      </c>
      <c r="B1315" s="345" t="s">
        <v>14393</v>
      </c>
      <c r="C1315" s="344" t="s">
        <v>6594</v>
      </c>
      <c r="D1315" s="346">
        <v>1657.33</v>
      </c>
    </row>
    <row r="1316" spans="1:4" x14ac:dyDescent="0.25">
      <c r="A1316" s="344">
        <v>804190</v>
      </c>
      <c r="B1316" s="345" t="s">
        <v>14394</v>
      </c>
      <c r="C1316" s="344" t="s">
        <v>6594</v>
      </c>
      <c r="D1316" s="346">
        <v>1721.91</v>
      </c>
    </row>
    <row r="1317" spans="1:4" x14ac:dyDescent="0.25">
      <c r="A1317" s="344">
        <v>804191</v>
      </c>
      <c r="B1317" s="345" t="s">
        <v>14395</v>
      </c>
      <c r="C1317" s="344" t="s">
        <v>6594</v>
      </c>
      <c r="D1317" s="346">
        <v>1875.51</v>
      </c>
    </row>
    <row r="1318" spans="1:4" x14ac:dyDescent="0.25">
      <c r="A1318" s="344">
        <v>804192</v>
      </c>
      <c r="B1318" s="345" t="s">
        <v>14396</v>
      </c>
      <c r="C1318" s="344" t="s">
        <v>6594</v>
      </c>
      <c r="D1318" s="346">
        <v>1656.51</v>
      </c>
    </row>
    <row r="1319" spans="1:4" x14ac:dyDescent="0.25">
      <c r="A1319" s="344">
        <v>804193</v>
      </c>
      <c r="B1319" s="345" t="s">
        <v>14397</v>
      </c>
      <c r="C1319" s="344" t="s">
        <v>6594</v>
      </c>
      <c r="D1319" s="346">
        <v>1810.11</v>
      </c>
    </row>
    <row r="1320" spans="1:4" x14ac:dyDescent="0.25">
      <c r="A1320" s="344">
        <v>804194</v>
      </c>
      <c r="B1320" s="345" t="s">
        <v>14398</v>
      </c>
      <c r="C1320" s="344" t="s">
        <v>6594</v>
      </c>
      <c r="D1320" s="346">
        <v>1729.66</v>
      </c>
    </row>
    <row r="1321" spans="1:4" x14ac:dyDescent="0.25">
      <c r="A1321" s="344">
        <v>804195</v>
      </c>
      <c r="B1321" s="345" t="s">
        <v>14399</v>
      </c>
      <c r="C1321" s="344" t="s">
        <v>6594</v>
      </c>
      <c r="D1321" s="346">
        <v>1883.26</v>
      </c>
    </row>
    <row r="1322" spans="1:4" x14ac:dyDescent="0.25">
      <c r="A1322" s="344">
        <v>804196</v>
      </c>
      <c r="B1322" s="345" t="s">
        <v>14400</v>
      </c>
      <c r="C1322" s="344" t="s">
        <v>6594</v>
      </c>
      <c r="D1322" s="346">
        <v>2099.5100000000002</v>
      </c>
    </row>
    <row r="1323" spans="1:4" x14ac:dyDescent="0.25">
      <c r="A1323" s="344">
        <v>804197</v>
      </c>
      <c r="B1323" s="345" t="s">
        <v>14401</v>
      </c>
      <c r="C1323" s="344" t="s">
        <v>6594</v>
      </c>
      <c r="D1323" s="346">
        <v>2295.13</v>
      </c>
    </row>
    <row r="1324" spans="1:4" x14ac:dyDescent="0.25">
      <c r="A1324" s="344">
        <v>804198</v>
      </c>
      <c r="B1324" s="345" t="s">
        <v>14402</v>
      </c>
      <c r="C1324" s="344" t="s">
        <v>6594</v>
      </c>
      <c r="D1324" s="346">
        <v>2230.48</v>
      </c>
    </row>
    <row r="1325" spans="1:4" x14ac:dyDescent="0.25">
      <c r="A1325" s="344">
        <v>804199</v>
      </c>
      <c r="B1325" s="345" t="s">
        <v>14403</v>
      </c>
      <c r="C1325" s="344" t="s">
        <v>6594</v>
      </c>
      <c r="D1325" s="346">
        <v>2426.1</v>
      </c>
    </row>
    <row r="1326" spans="1:4" x14ac:dyDescent="0.25">
      <c r="A1326" s="344">
        <v>804200</v>
      </c>
      <c r="B1326" s="345" t="s">
        <v>14404</v>
      </c>
      <c r="C1326" s="344" t="s">
        <v>6594</v>
      </c>
      <c r="D1326" s="346">
        <v>2729.7</v>
      </c>
    </row>
    <row r="1327" spans="1:4" x14ac:dyDescent="0.25">
      <c r="A1327" s="344">
        <v>804201</v>
      </c>
      <c r="B1327" s="345" t="s">
        <v>14405</v>
      </c>
      <c r="C1327" s="344" t="s">
        <v>6594</v>
      </c>
      <c r="D1327" s="346">
        <v>2925.32</v>
      </c>
    </row>
    <row r="1328" spans="1:4" x14ac:dyDescent="0.25">
      <c r="A1328" s="344">
        <v>804202</v>
      </c>
      <c r="B1328" s="345" t="s">
        <v>14406</v>
      </c>
      <c r="C1328" s="344" t="s">
        <v>6594</v>
      </c>
      <c r="D1328" s="346">
        <v>2719.63</v>
      </c>
    </row>
    <row r="1329" spans="1:4" x14ac:dyDescent="0.25">
      <c r="A1329" s="344">
        <v>804203</v>
      </c>
      <c r="B1329" s="345" t="s">
        <v>14407</v>
      </c>
      <c r="C1329" s="344" t="s">
        <v>6594</v>
      </c>
      <c r="D1329" s="346">
        <v>2915.25</v>
      </c>
    </row>
    <row r="1330" spans="1:4" x14ac:dyDescent="0.25">
      <c r="A1330" s="344">
        <v>804204</v>
      </c>
      <c r="B1330" s="345" t="s">
        <v>14408</v>
      </c>
      <c r="C1330" s="344" t="s">
        <v>6594</v>
      </c>
      <c r="D1330" s="346">
        <v>3393.31</v>
      </c>
    </row>
    <row r="1331" spans="1:4" x14ac:dyDescent="0.25">
      <c r="A1331" s="344">
        <v>804205</v>
      </c>
      <c r="B1331" s="345" t="s">
        <v>14409</v>
      </c>
      <c r="C1331" s="344" t="s">
        <v>6594</v>
      </c>
      <c r="D1331" s="346">
        <v>3645.63</v>
      </c>
    </row>
    <row r="1332" spans="1:4" x14ac:dyDescent="0.25">
      <c r="A1332" s="344">
        <v>804206</v>
      </c>
      <c r="B1332" s="345" t="s">
        <v>14410</v>
      </c>
      <c r="C1332" s="344" t="s">
        <v>6594</v>
      </c>
      <c r="D1332" s="346">
        <v>3416.39</v>
      </c>
    </row>
    <row r="1333" spans="1:4" x14ac:dyDescent="0.25">
      <c r="A1333" s="344">
        <v>804207</v>
      </c>
      <c r="B1333" s="345" t="s">
        <v>14411</v>
      </c>
      <c r="C1333" s="344" t="s">
        <v>6594</v>
      </c>
      <c r="D1333" s="346">
        <v>3668.71</v>
      </c>
    </row>
    <row r="1334" spans="1:4" x14ac:dyDescent="0.25">
      <c r="A1334" s="344">
        <v>804208</v>
      </c>
      <c r="B1334" s="345" t="s">
        <v>14412</v>
      </c>
      <c r="C1334" s="344" t="s">
        <v>6594</v>
      </c>
      <c r="D1334" s="346">
        <v>3477.11</v>
      </c>
    </row>
    <row r="1335" spans="1:4" x14ac:dyDescent="0.25">
      <c r="A1335" s="344">
        <v>804209</v>
      </c>
      <c r="B1335" s="345" t="s">
        <v>14413</v>
      </c>
      <c r="C1335" s="344" t="s">
        <v>6594</v>
      </c>
      <c r="D1335" s="346">
        <v>3729.42</v>
      </c>
    </row>
    <row r="1336" spans="1:4" x14ac:dyDescent="0.25">
      <c r="A1336" s="344">
        <v>804210</v>
      </c>
      <c r="B1336" s="345" t="s">
        <v>14414</v>
      </c>
      <c r="C1336" s="344" t="s">
        <v>6594</v>
      </c>
      <c r="D1336" s="346">
        <v>3603.58</v>
      </c>
    </row>
    <row r="1337" spans="1:4" x14ac:dyDescent="0.25">
      <c r="A1337" s="344">
        <v>804211</v>
      </c>
      <c r="B1337" s="345" t="s">
        <v>14415</v>
      </c>
      <c r="C1337" s="344" t="s">
        <v>6594</v>
      </c>
      <c r="D1337" s="346">
        <v>3855.9</v>
      </c>
    </row>
    <row r="1338" spans="1:4" x14ac:dyDescent="0.25">
      <c r="A1338" s="344">
        <v>804012</v>
      </c>
      <c r="B1338" s="345" t="s">
        <v>14416</v>
      </c>
      <c r="C1338" s="344" t="s">
        <v>6594</v>
      </c>
      <c r="D1338" s="346">
        <v>242.76</v>
      </c>
    </row>
    <row r="1339" spans="1:4" x14ac:dyDescent="0.25">
      <c r="A1339" s="344">
        <v>804013</v>
      </c>
      <c r="B1339" s="345" t="s">
        <v>14417</v>
      </c>
      <c r="C1339" s="344" t="s">
        <v>6594</v>
      </c>
      <c r="D1339" s="346">
        <v>270.75</v>
      </c>
    </row>
    <row r="1340" spans="1:4" x14ac:dyDescent="0.25">
      <c r="A1340" s="344">
        <v>804014</v>
      </c>
      <c r="B1340" s="345" t="s">
        <v>14418</v>
      </c>
      <c r="C1340" s="344" t="s">
        <v>6594</v>
      </c>
      <c r="D1340" s="346">
        <v>271.57</v>
      </c>
    </row>
    <row r="1341" spans="1:4" x14ac:dyDescent="0.25">
      <c r="A1341" s="344">
        <v>804015</v>
      </c>
      <c r="B1341" s="345" t="s">
        <v>14419</v>
      </c>
      <c r="C1341" s="344" t="s">
        <v>6594</v>
      </c>
      <c r="D1341" s="346">
        <v>299.55</v>
      </c>
    </row>
    <row r="1342" spans="1:4" x14ac:dyDescent="0.25">
      <c r="A1342" s="344">
        <v>804016</v>
      </c>
      <c r="B1342" s="345" t="s">
        <v>14420</v>
      </c>
      <c r="C1342" s="344" t="s">
        <v>6594</v>
      </c>
      <c r="D1342" s="346">
        <v>291.97000000000003</v>
      </c>
    </row>
    <row r="1343" spans="1:4" x14ac:dyDescent="0.25">
      <c r="A1343" s="344">
        <v>804017</v>
      </c>
      <c r="B1343" s="345" t="s">
        <v>14421</v>
      </c>
      <c r="C1343" s="344" t="s">
        <v>6594</v>
      </c>
      <c r="D1343" s="346">
        <v>319.95</v>
      </c>
    </row>
    <row r="1344" spans="1:4" x14ac:dyDescent="0.25">
      <c r="A1344" s="344">
        <v>804018</v>
      </c>
      <c r="B1344" s="345" t="s">
        <v>14422</v>
      </c>
      <c r="C1344" s="344" t="s">
        <v>6594</v>
      </c>
      <c r="D1344" s="346">
        <v>309.75</v>
      </c>
    </row>
    <row r="1345" spans="1:4" x14ac:dyDescent="0.25">
      <c r="A1345" s="344">
        <v>804019</v>
      </c>
      <c r="B1345" s="345" t="s">
        <v>14423</v>
      </c>
      <c r="C1345" s="344" t="s">
        <v>6594</v>
      </c>
      <c r="D1345" s="346">
        <v>337.74</v>
      </c>
    </row>
    <row r="1346" spans="1:4" x14ac:dyDescent="0.25">
      <c r="A1346" s="344">
        <v>804020</v>
      </c>
      <c r="B1346" s="345" t="s">
        <v>14424</v>
      </c>
      <c r="C1346" s="344" t="s">
        <v>6594</v>
      </c>
      <c r="D1346" s="346">
        <v>377.36</v>
      </c>
    </row>
    <row r="1347" spans="1:4" x14ac:dyDescent="0.25">
      <c r="A1347" s="344">
        <v>804021</v>
      </c>
      <c r="B1347" s="345" t="s">
        <v>14425</v>
      </c>
      <c r="C1347" s="344" t="s">
        <v>6594</v>
      </c>
      <c r="D1347" s="346">
        <v>419.35</v>
      </c>
    </row>
    <row r="1348" spans="1:4" x14ac:dyDescent="0.25">
      <c r="A1348" s="344">
        <v>804022</v>
      </c>
      <c r="B1348" s="345" t="s">
        <v>14426</v>
      </c>
      <c r="C1348" s="344" t="s">
        <v>6594</v>
      </c>
      <c r="D1348" s="346">
        <v>413.42</v>
      </c>
    </row>
    <row r="1349" spans="1:4" x14ac:dyDescent="0.25">
      <c r="A1349" s="344">
        <v>804023</v>
      </c>
      <c r="B1349" s="345" t="s">
        <v>14427</v>
      </c>
      <c r="C1349" s="344" t="s">
        <v>6594</v>
      </c>
      <c r="D1349" s="346">
        <v>455.41</v>
      </c>
    </row>
    <row r="1350" spans="1:4" x14ac:dyDescent="0.25">
      <c r="A1350" s="344">
        <v>804024</v>
      </c>
      <c r="B1350" s="345" t="s">
        <v>14428</v>
      </c>
      <c r="C1350" s="344" t="s">
        <v>6594</v>
      </c>
      <c r="D1350" s="346">
        <v>497.44</v>
      </c>
    </row>
    <row r="1351" spans="1:4" x14ac:dyDescent="0.25">
      <c r="A1351" s="344">
        <v>804025</v>
      </c>
      <c r="B1351" s="345" t="s">
        <v>14429</v>
      </c>
      <c r="C1351" s="344" t="s">
        <v>6594</v>
      </c>
      <c r="D1351" s="346">
        <v>539.42999999999995</v>
      </c>
    </row>
    <row r="1352" spans="1:4" x14ac:dyDescent="0.25">
      <c r="A1352" s="344">
        <v>804026</v>
      </c>
      <c r="B1352" s="345" t="s">
        <v>14430</v>
      </c>
      <c r="C1352" s="344" t="s">
        <v>6594</v>
      </c>
      <c r="D1352" s="346">
        <v>578.46</v>
      </c>
    </row>
    <row r="1353" spans="1:4" x14ac:dyDescent="0.25">
      <c r="A1353" s="344">
        <v>804027</v>
      </c>
      <c r="B1353" s="345" t="s">
        <v>14431</v>
      </c>
      <c r="C1353" s="344" t="s">
        <v>6594</v>
      </c>
      <c r="D1353" s="346">
        <v>620.45000000000005</v>
      </c>
    </row>
    <row r="1354" spans="1:4" x14ac:dyDescent="0.25">
      <c r="A1354" s="344">
        <v>804028</v>
      </c>
      <c r="B1354" s="345" t="s">
        <v>14432</v>
      </c>
      <c r="C1354" s="344" t="s">
        <v>6594</v>
      </c>
      <c r="D1354" s="346">
        <v>608.82000000000005</v>
      </c>
    </row>
    <row r="1355" spans="1:4" x14ac:dyDescent="0.25">
      <c r="A1355" s="344">
        <v>804029</v>
      </c>
      <c r="B1355" s="345" t="s">
        <v>14433</v>
      </c>
      <c r="C1355" s="344" t="s">
        <v>6594</v>
      </c>
      <c r="D1355" s="346">
        <v>666.23</v>
      </c>
    </row>
    <row r="1356" spans="1:4" x14ac:dyDescent="0.25">
      <c r="A1356" s="344">
        <v>804030</v>
      </c>
      <c r="B1356" s="345" t="s">
        <v>14434</v>
      </c>
      <c r="C1356" s="344" t="s">
        <v>6594</v>
      </c>
      <c r="D1356" s="346">
        <v>648.21</v>
      </c>
    </row>
    <row r="1357" spans="1:4" x14ac:dyDescent="0.25">
      <c r="A1357" s="344">
        <v>804031</v>
      </c>
      <c r="B1357" s="345" t="s">
        <v>14435</v>
      </c>
      <c r="C1357" s="344" t="s">
        <v>6594</v>
      </c>
      <c r="D1357" s="346">
        <v>705.62</v>
      </c>
    </row>
    <row r="1358" spans="1:4" x14ac:dyDescent="0.25">
      <c r="A1358" s="344">
        <v>804032</v>
      </c>
      <c r="B1358" s="345" t="s">
        <v>14436</v>
      </c>
      <c r="C1358" s="344" t="s">
        <v>6594</v>
      </c>
      <c r="D1358" s="346">
        <v>712.19</v>
      </c>
    </row>
    <row r="1359" spans="1:4" x14ac:dyDescent="0.25">
      <c r="A1359" s="344">
        <v>804033</v>
      </c>
      <c r="B1359" s="345" t="s">
        <v>14437</v>
      </c>
      <c r="C1359" s="344" t="s">
        <v>6594</v>
      </c>
      <c r="D1359" s="346">
        <v>769.61</v>
      </c>
    </row>
    <row r="1360" spans="1:4" x14ac:dyDescent="0.25">
      <c r="A1360" s="344">
        <v>804034</v>
      </c>
      <c r="B1360" s="345" t="s">
        <v>14438</v>
      </c>
      <c r="C1360" s="344" t="s">
        <v>6594</v>
      </c>
      <c r="D1360" s="346">
        <v>709.84</v>
      </c>
    </row>
    <row r="1361" spans="1:4" x14ac:dyDescent="0.25">
      <c r="A1361" s="344">
        <v>804035</v>
      </c>
      <c r="B1361" s="345" t="s">
        <v>14439</v>
      </c>
      <c r="C1361" s="344" t="s">
        <v>6594</v>
      </c>
      <c r="D1361" s="346">
        <v>767.26</v>
      </c>
    </row>
    <row r="1362" spans="1:4" x14ac:dyDescent="0.25">
      <c r="A1362" s="344">
        <v>804036</v>
      </c>
      <c r="B1362" s="345" t="s">
        <v>14440</v>
      </c>
      <c r="C1362" s="344" t="s">
        <v>6594</v>
      </c>
      <c r="D1362" s="346">
        <v>779.72</v>
      </c>
    </row>
    <row r="1363" spans="1:4" x14ac:dyDescent="0.25">
      <c r="A1363" s="344">
        <v>804037</v>
      </c>
      <c r="B1363" s="345" t="s">
        <v>14441</v>
      </c>
      <c r="C1363" s="344" t="s">
        <v>6594</v>
      </c>
      <c r="D1363" s="346">
        <v>854.68</v>
      </c>
    </row>
    <row r="1364" spans="1:4" x14ac:dyDescent="0.25">
      <c r="A1364" s="344">
        <v>804038</v>
      </c>
      <c r="B1364" s="345" t="s">
        <v>14442</v>
      </c>
      <c r="C1364" s="344" t="s">
        <v>6594</v>
      </c>
      <c r="D1364" s="346">
        <v>888.81</v>
      </c>
    </row>
    <row r="1365" spans="1:4" x14ac:dyDescent="0.25">
      <c r="A1365" s="344">
        <v>804039</v>
      </c>
      <c r="B1365" s="345" t="s">
        <v>14443</v>
      </c>
      <c r="C1365" s="344" t="s">
        <v>6594</v>
      </c>
      <c r="D1365" s="346">
        <v>963.78</v>
      </c>
    </row>
    <row r="1366" spans="1:4" x14ac:dyDescent="0.25">
      <c r="A1366" s="344">
        <v>804040</v>
      </c>
      <c r="B1366" s="345" t="s">
        <v>14444</v>
      </c>
      <c r="C1366" s="344" t="s">
        <v>6594</v>
      </c>
      <c r="D1366" s="346">
        <v>856.11</v>
      </c>
    </row>
    <row r="1367" spans="1:4" x14ac:dyDescent="0.25">
      <c r="A1367" s="344">
        <v>804041</v>
      </c>
      <c r="B1367" s="345" t="s">
        <v>14445</v>
      </c>
      <c r="C1367" s="344" t="s">
        <v>6594</v>
      </c>
      <c r="D1367" s="346">
        <v>931.08</v>
      </c>
    </row>
    <row r="1368" spans="1:4" x14ac:dyDescent="0.25">
      <c r="A1368" s="344">
        <v>804042</v>
      </c>
      <c r="B1368" s="345" t="s">
        <v>14446</v>
      </c>
      <c r="C1368" s="344" t="s">
        <v>6594</v>
      </c>
      <c r="D1368" s="346">
        <v>892.68</v>
      </c>
    </row>
    <row r="1369" spans="1:4" x14ac:dyDescent="0.25">
      <c r="A1369" s="344">
        <v>804043</v>
      </c>
      <c r="B1369" s="345" t="s">
        <v>14447</v>
      </c>
      <c r="C1369" s="344" t="s">
        <v>6594</v>
      </c>
      <c r="D1369" s="346">
        <v>967.65</v>
      </c>
    </row>
    <row r="1370" spans="1:4" x14ac:dyDescent="0.25">
      <c r="A1370" s="344">
        <v>804044</v>
      </c>
      <c r="B1370" s="345" t="s">
        <v>14448</v>
      </c>
      <c r="C1370" s="344" t="s">
        <v>6594</v>
      </c>
      <c r="D1370" s="346">
        <v>1078.18</v>
      </c>
    </row>
    <row r="1371" spans="1:4" x14ac:dyDescent="0.25">
      <c r="A1371" s="344">
        <v>804045</v>
      </c>
      <c r="B1371" s="345" t="s">
        <v>14449</v>
      </c>
      <c r="C1371" s="344" t="s">
        <v>6594</v>
      </c>
      <c r="D1371" s="346">
        <v>1171.77</v>
      </c>
    </row>
    <row r="1372" spans="1:4" x14ac:dyDescent="0.25">
      <c r="A1372" s="344">
        <v>804046</v>
      </c>
      <c r="B1372" s="345" t="s">
        <v>14450</v>
      </c>
      <c r="C1372" s="344" t="s">
        <v>6594</v>
      </c>
      <c r="D1372" s="346">
        <v>1143.67</v>
      </c>
    </row>
    <row r="1373" spans="1:4" x14ac:dyDescent="0.25">
      <c r="A1373" s="344">
        <v>804047</v>
      </c>
      <c r="B1373" s="345" t="s">
        <v>14451</v>
      </c>
      <c r="C1373" s="344" t="s">
        <v>6594</v>
      </c>
      <c r="D1373" s="346">
        <v>1237.26</v>
      </c>
    </row>
    <row r="1374" spans="1:4" x14ac:dyDescent="0.25">
      <c r="A1374" s="344">
        <v>804048</v>
      </c>
      <c r="B1374" s="345" t="s">
        <v>14452</v>
      </c>
      <c r="C1374" s="344" t="s">
        <v>6594</v>
      </c>
      <c r="D1374" s="346">
        <v>1393.28</v>
      </c>
    </row>
    <row r="1375" spans="1:4" x14ac:dyDescent="0.25">
      <c r="A1375" s="344">
        <v>804049</v>
      </c>
      <c r="B1375" s="345" t="s">
        <v>14453</v>
      </c>
      <c r="C1375" s="344" t="s">
        <v>6594</v>
      </c>
      <c r="D1375" s="346">
        <v>1486.87</v>
      </c>
    </row>
    <row r="1376" spans="1:4" x14ac:dyDescent="0.25">
      <c r="A1376" s="344">
        <v>804050</v>
      </c>
      <c r="B1376" s="345" t="s">
        <v>14454</v>
      </c>
      <c r="C1376" s="344" t="s">
        <v>6594</v>
      </c>
      <c r="D1376" s="346">
        <v>1388.24</v>
      </c>
    </row>
    <row r="1377" spans="1:4" x14ac:dyDescent="0.25">
      <c r="A1377" s="344">
        <v>804051</v>
      </c>
      <c r="B1377" s="345" t="s">
        <v>14455</v>
      </c>
      <c r="C1377" s="344" t="s">
        <v>6594</v>
      </c>
      <c r="D1377" s="346">
        <v>1481.83</v>
      </c>
    </row>
    <row r="1378" spans="1:4" x14ac:dyDescent="0.25">
      <c r="A1378" s="344">
        <v>804052</v>
      </c>
      <c r="B1378" s="345" t="s">
        <v>14456</v>
      </c>
      <c r="C1378" s="344" t="s">
        <v>6594</v>
      </c>
      <c r="D1378" s="346">
        <v>1728.38</v>
      </c>
    </row>
    <row r="1379" spans="1:4" x14ac:dyDescent="0.25">
      <c r="A1379" s="344">
        <v>804053</v>
      </c>
      <c r="B1379" s="345" t="s">
        <v>14457</v>
      </c>
      <c r="C1379" s="344" t="s">
        <v>6594</v>
      </c>
      <c r="D1379" s="346">
        <v>1849.95</v>
      </c>
    </row>
    <row r="1380" spans="1:4" x14ac:dyDescent="0.25">
      <c r="A1380" s="344">
        <v>804054</v>
      </c>
      <c r="B1380" s="345" t="s">
        <v>14458</v>
      </c>
      <c r="C1380" s="344" t="s">
        <v>6594</v>
      </c>
      <c r="D1380" s="346">
        <v>1739.92</v>
      </c>
    </row>
    <row r="1381" spans="1:4" x14ac:dyDescent="0.25">
      <c r="A1381" s="344">
        <v>804055</v>
      </c>
      <c r="B1381" s="345" t="s">
        <v>14459</v>
      </c>
      <c r="C1381" s="344" t="s">
        <v>6594</v>
      </c>
      <c r="D1381" s="346">
        <v>1861.49</v>
      </c>
    </row>
    <row r="1382" spans="1:4" x14ac:dyDescent="0.25">
      <c r="A1382" s="344">
        <v>804056</v>
      </c>
      <c r="B1382" s="345" t="s">
        <v>14460</v>
      </c>
      <c r="C1382" s="344" t="s">
        <v>6594</v>
      </c>
      <c r="D1382" s="346">
        <v>1770.28</v>
      </c>
    </row>
    <row r="1383" spans="1:4" x14ac:dyDescent="0.25">
      <c r="A1383" s="344">
        <v>804057</v>
      </c>
      <c r="B1383" s="345" t="s">
        <v>14461</v>
      </c>
      <c r="C1383" s="344" t="s">
        <v>6594</v>
      </c>
      <c r="D1383" s="346">
        <v>1891.85</v>
      </c>
    </row>
    <row r="1384" spans="1:4" x14ac:dyDescent="0.25">
      <c r="A1384" s="344">
        <v>804058</v>
      </c>
      <c r="B1384" s="345" t="s">
        <v>14462</v>
      </c>
      <c r="C1384" s="344" t="s">
        <v>6594</v>
      </c>
      <c r="D1384" s="346">
        <v>1833.52</v>
      </c>
    </row>
    <row r="1385" spans="1:4" x14ac:dyDescent="0.25">
      <c r="A1385" s="344">
        <v>804059</v>
      </c>
      <c r="B1385" s="345" t="s">
        <v>14463</v>
      </c>
      <c r="C1385" s="344" t="s">
        <v>6594</v>
      </c>
      <c r="D1385" s="346">
        <v>1955.09</v>
      </c>
    </row>
    <row r="1386" spans="1:4" x14ac:dyDescent="0.25">
      <c r="A1386" s="344">
        <v>804292</v>
      </c>
      <c r="B1386" s="345" t="s">
        <v>14464</v>
      </c>
      <c r="C1386" s="344" t="s">
        <v>6594</v>
      </c>
      <c r="D1386" s="346">
        <v>2227.7399999999998</v>
      </c>
    </row>
    <row r="1387" spans="1:4" x14ac:dyDescent="0.25">
      <c r="A1387" s="344">
        <v>804293</v>
      </c>
      <c r="B1387" s="345" t="s">
        <v>14465</v>
      </c>
      <c r="C1387" s="344" t="s">
        <v>6594</v>
      </c>
      <c r="D1387" s="346">
        <v>2459.98</v>
      </c>
    </row>
    <row r="1388" spans="1:4" x14ac:dyDescent="0.25">
      <c r="A1388" s="344">
        <v>804294</v>
      </c>
      <c r="B1388" s="345" t="s">
        <v>14466</v>
      </c>
      <c r="C1388" s="344" t="s">
        <v>6594</v>
      </c>
      <c r="D1388" s="346">
        <v>2555.0100000000002</v>
      </c>
    </row>
    <row r="1389" spans="1:4" x14ac:dyDescent="0.25">
      <c r="A1389" s="344">
        <v>804295</v>
      </c>
      <c r="B1389" s="345" t="s">
        <v>14467</v>
      </c>
      <c r="C1389" s="344" t="s">
        <v>6594</v>
      </c>
      <c r="D1389" s="346">
        <v>2787.25</v>
      </c>
    </row>
    <row r="1390" spans="1:4" x14ac:dyDescent="0.25">
      <c r="A1390" s="344">
        <v>804296</v>
      </c>
      <c r="B1390" s="345" t="s">
        <v>14468</v>
      </c>
      <c r="C1390" s="344" t="s">
        <v>6594</v>
      </c>
      <c r="D1390" s="346">
        <v>2456.92</v>
      </c>
    </row>
    <row r="1391" spans="1:4" x14ac:dyDescent="0.25">
      <c r="A1391" s="344">
        <v>804297</v>
      </c>
      <c r="B1391" s="345" t="s">
        <v>14469</v>
      </c>
      <c r="C1391" s="344" t="s">
        <v>6594</v>
      </c>
      <c r="D1391" s="346">
        <v>2689.16</v>
      </c>
    </row>
    <row r="1392" spans="1:4" x14ac:dyDescent="0.25">
      <c r="A1392" s="344">
        <v>804298</v>
      </c>
      <c r="B1392" s="345" t="s">
        <v>14470</v>
      </c>
      <c r="C1392" s="344" t="s">
        <v>6594</v>
      </c>
      <c r="D1392" s="346">
        <v>2566.63</v>
      </c>
    </row>
    <row r="1393" spans="1:4" x14ac:dyDescent="0.25">
      <c r="A1393" s="344">
        <v>804299</v>
      </c>
      <c r="B1393" s="345" t="s">
        <v>14471</v>
      </c>
      <c r="C1393" s="344" t="s">
        <v>6594</v>
      </c>
      <c r="D1393" s="346">
        <v>2798.87</v>
      </c>
    </row>
    <row r="1394" spans="1:4" x14ac:dyDescent="0.25">
      <c r="A1394" s="344">
        <v>804300</v>
      </c>
      <c r="B1394" s="345" t="s">
        <v>14472</v>
      </c>
      <c r="C1394" s="344" t="s">
        <v>6594</v>
      </c>
      <c r="D1394" s="346">
        <v>3120.59</v>
      </c>
    </row>
    <row r="1395" spans="1:4" x14ac:dyDescent="0.25">
      <c r="A1395" s="344">
        <v>804301</v>
      </c>
      <c r="B1395" s="345" t="s">
        <v>14473</v>
      </c>
      <c r="C1395" s="344" t="s">
        <v>6594</v>
      </c>
      <c r="D1395" s="346">
        <v>3418.05</v>
      </c>
    </row>
    <row r="1396" spans="1:4" x14ac:dyDescent="0.25">
      <c r="A1396" s="344">
        <v>804302</v>
      </c>
      <c r="B1396" s="345" t="s">
        <v>14474</v>
      </c>
      <c r="C1396" s="344" t="s">
        <v>6594</v>
      </c>
      <c r="D1396" s="346">
        <v>3317.05</v>
      </c>
    </row>
    <row r="1397" spans="1:4" x14ac:dyDescent="0.25">
      <c r="A1397" s="344">
        <v>804303</v>
      </c>
      <c r="B1397" s="345" t="s">
        <v>14475</v>
      </c>
      <c r="C1397" s="344" t="s">
        <v>6594</v>
      </c>
      <c r="D1397" s="346">
        <v>3614.52</v>
      </c>
    </row>
    <row r="1398" spans="1:4" x14ac:dyDescent="0.25">
      <c r="A1398" s="344">
        <v>804304</v>
      </c>
      <c r="B1398" s="345" t="s">
        <v>14476</v>
      </c>
      <c r="C1398" s="344" t="s">
        <v>6594</v>
      </c>
      <c r="D1398" s="346">
        <v>4065.88</v>
      </c>
    </row>
    <row r="1399" spans="1:4" x14ac:dyDescent="0.25">
      <c r="A1399" s="344">
        <v>804305</v>
      </c>
      <c r="B1399" s="345" t="s">
        <v>14477</v>
      </c>
      <c r="C1399" s="344" t="s">
        <v>6594</v>
      </c>
      <c r="D1399" s="346">
        <v>4363.34</v>
      </c>
    </row>
    <row r="1400" spans="1:4" x14ac:dyDescent="0.25">
      <c r="A1400" s="344">
        <v>804306</v>
      </c>
      <c r="B1400" s="345" t="s">
        <v>14478</v>
      </c>
      <c r="C1400" s="344" t="s">
        <v>6594</v>
      </c>
      <c r="D1400" s="346">
        <v>4050.77</v>
      </c>
    </row>
    <row r="1401" spans="1:4" x14ac:dyDescent="0.25">
      <c r="A1401" s="344">
        <v>804307</v>
      </c>
      <c r="B1401" s="345" t="s">
        <v>14479</v>
      </c>
      <c r="C1401" s="344" t="s">
        <v>6594</v>
      </c>
      <c r="D1401" s="346">
        <v>4348.2299999999996</v>
      </c>
    </row>
    <row r="1402" spans="1:4" x14ac:dyDescent="0.25">
      <c r="A1402" s="344">
        <v>804308</v>
      </c>
      <c r="B1402" s="345" t="s">
        <v>14480</v>
      </c>
      <c r="C1402" s="344" t="s">
        <v>6594</v>
      </c>
      <c r="D1402" s="346">
        <v>5058.49</v>
      </c>
    </row>
    <row r="1403" spans="1:4" x14ac:dyDescent="0.25">
      <c r="A1403" s="344">
        <v>804309</v>
      </c>
      <c r="B1403" s="345" t="s">
        <v>14481</v>
      </c>
      <c r="C1403" s="344" t="s">
        <v>6594</v>
      </c>
      <c r="D1403" s="346">
        <v>5441.74</v>
      </c>
    </row>
    <row r="1404" spans="1:4" x14ac:dyDescent="0.25">
      <c r="A1404" s="344">
        <v>804310</v>
      </c>
      <c r="B1404" s="345" t="s">
        <v>14482</v>
      </c>
      <c r="C1404" s="344" t="s">
        <v>6594</v>
      </c>
      <c r="D1404" s="346">
        <v>5093.1099999999997</v>
      </c>
    </row>
    <row r="1405" spans="1:4" x14ac:dyDescent="0.25">
      <c r="A1405" s="344">
        <v>804311</v>
      </c>
      <c r="B1405" s="345" t="s">
        <v>14483</v>
      </c>
      <c r="C1405" s="344" t="s">
        <v>6594</v>
      </c>
      <c r="D1405" s="346">
        <v>5476.36</v>
      </c>
    </row>
    <row r="1406" spans="1:4" x14ac:dyDescent="0.25">
      <c r="A1406" s="344">
        <v>804312</v>
      </c>
      <c r="B1406" s="345" t="s">
        <v>14484</v>
      </c>
      <c r="C1406" s="344" t="s">
        <v>6594</v>
      </c>
      <c r="D1406" s="346">
        <v>5184.18</v>
      </c>
    </row>
    <row r="1407" spans="1:4" x14ac:dyDescent="0.25">
      <c r="A1407" s="344">
        <v>804313</v>
      </c>
      <c r="B1407" s="345" t="s">
        <v>14485</v>
      </c>
      <c r="C1407" s="344" t="s">
        <v>6594</v>
      </c>
      <c r="D1407" s="346">
        <v>5567.43</v>
      </c>
    </row>
    <row r="1408" spans="1:4" x14ac:dyDescent="0.25">
      <c r="A1408" s="344">
        <v>804314</v>
      </c>
      <c r="B1408" s="345" t="s">
        <v>14486</v>
      </c>
      <c r="C1408" s="344" t="s">
        <v>6594</v>
      </c>
      <c r="D1408" s="346">
        <v>5373.9</v>
      </c>
    </row>
    <row r="1409" spans="1:4" x14ac:dyDescent="0.25">
      <c r="A1409" s="344">
        <v>804315</v>
      </c>
      <c r="B1409" s="345" t="s">
        <v>14487</v>
      </c>
      <c r="C1409" s="344" t="s">
        <v>6594</v>
      </c>
      <c r="D1409" s="346">
        <v>5757.15</v>
      </c>
    </row>
    <row r="1410" spans="1:4" x14ac:dyDescent="0.25">
      <c r="A1410" s="344">
        <v>805446</v>
      </c>
      <c r="B1410" s="345" t="s">
        <v>14488</v>
      </c>
      <c r="C1410" s="344" t="s">
        <v>6608</v>
      </c>
      <c r="D1410" s="346">
        <v>39.19</v>
      </c>
    </row>
    <row r="1411" spans="1:4" x14ac:dyDescent="0.25">
      <c r="A1411" s="344">
        <v>805447</v>
      </c>
      <c r="B1411" s="345" t="s">
        <v>14489</v>
      </c>
      <c r="C1411" s="344" t="s">
        <v>6608</v>
      </c>
      <c r="D1411" s="346">
        <v>56.82</v>
      </c>
    </row>
    <row r="1412" spans="1:4" x14ac:dyDescent="0.25">
      <c r="A1412" s="344">
        <v>805448</v>
      </c>
      <c r="B1412" s="345" t="s">
        <v>14490</v>
      </c>
      <c r="C1412" s="344" t="s">
        <v>6608</v>
      </c>
      <c r="D1412" s="346">
        <v>46.98</v>
      </c>
    </row>
    <row r="1413" spans="1:4" x14ac:dyDescent="0.25">
      <c r="A1413" s="344">
        <v>805449</v>
      </c>
      <c r="B1413" s="345" t="s">
        <v>14491</v>
      </c>
      <c r="C1413" s="344" t="s">
        <v>6608</v>
      </c>
      <c r="D1413" s="346">
        <v>68.09</v>
      </c>
    </row>
    <row r="1414" spans="1:4" x14ac:dyDescent="0.25">
      <c r="A1414" s="344">
        <v>805450</v>
      </c>
      <c r="B1414" s="345" t="s">
        <v>14492</v>
      </c>
      <c r="C1414" s="344" t="s">
        <v>6608</v>
      </c>
      <c r="D1414" s="346">
        <v>54.52</v>
      </c>
    </row>
    <row r="1415" spans="1:4" x14ac:dyDescent="0.25">
      <c r="A1415" s="344">
        <v>805451</v>
      </c>
      <c r="B1415" s="345" t="s">
        <v>14493</v>
      </c>
      <c r="C1415" s="344" t="s">
        <v>6608</v>
      </c>
      <c r="D1415" s="346">
        <v>78.94</v>
      </c>
    </row>
    <row r="1416" spans="1:4" x14ac:dyDescent="0.25">
      <c r="A1416" s="344">
        <v>805452</v>
      </c>
      <c r="B1416" s="345" t="s">
        <v>14494</v>
      </c>
      <c r="C1416" s="344" t="s">
        <v>6608</v>
      </c>
      <c r="D1416" s="346">
        <v>63.79</v>
      </c>
    </row>
    <row r="1417" spans="1:4" x14ac:dyDescent="0.25">
      <c r="A1417" s="344">
        <v>805453</v>
      </c>
      <c r="B1417" s="345" t="s">
        <v>14495</v>
      </c>
      <c r="C1417" s="344" t="s">
        <v>6608</v>
      </c>
      <c r="D1417" s="346">
        <v>92.8</v>
      </c>
    </row>
    <row r="1418" spans="1:4" x14ac:dyDescent="0.25">
      <c r="A1418" s="344">
        <v>805434</v>
      </c>
      <c r="B1418" s="345" t="s">
        <v>14496</v>
      </c>
      <c r="C1418" s="344" t="s">
        <v>6608</v>
      </c>
      <c r="D1418" s="346">
        <v>13.35</v>
      </c>
    </row>
    <row r="1419" spans="1:4" x14ac:dyDescent="0.25">
      <c r="A1419" s="344">
        <v>805435</v>
      </c>
      <c r="B1419" s="345" t="s">
        <v>14497</v>
      </c>
      <c r="C1419" s="344" t="s">
        <v>6608</v>
      </c>
      <c r="D1419" s="346">
        <v>18.670000000000002</v>
      </c>
    </row>
    <row r="1420" spans="1:4" x14ac:dyDescent="0.25">
      <c r="A1420" s="344">
        <v>805436</v>
      </c>
      <c r="B1420" s="345" t="s">
        <v>14498</v>
      </c>
      <c r="C1420" s="344" t="s">
        <v>6608</v>
      </c>
      <c r="D1420" s="346">
        <v>15.58</v>
      </c>
    </row>
    <row r="1421" spans="1:4" x14ac:dyDescent="0.25">
      <c r="A1421" s="344">
        <v>805437</v>
      </c>
      <c r="B1421" s="345" t="s">
        <v>14499</v>
      </c>
      <c r="C1421" s="344" t="s">
        <v>6608</v>
      </c>
      <c r="D1421" s="346">
        <v>22.55</v>
      </c>
    </row>
    <row r="1422" spans="1:4" x14ac:dyDescent="0.25">
      <c r="A1422" s="344">
        <v>805438</v>
      </c>
      <c r="B1422" s="345" t="s">
        <v>14500</v>
      </c>
      <c r="C1422" s="344" t="s">
        <v>6608</v>
      </c>
      <c r="D1422" s="346">
        <v>21.14</v>
      </c>
    </row>
    <row r="1423" spans="1:4" x14ac:dyDescent="0.25">
      <c r="A1423" s="344">
        <v>805439</v>
      </c>
      <c r="B1423" s="345" t="s">
        <v>14501</v>
      </c>
      <c r="C1423" s="344" t="s">
        <v>6608</v>
      </c>
      <c r="D1423" s="346">
        <v>29.95</v>
      </c>
    </row>
    <row r="1424" spans="1:4" x14ac:dyDescent="0.25">
      <c r="A1424" s="344">
        <v>805440</v>
      </c>
      <c r="B1424" s="345" t="s">
        <v>14502</v>
      </c>
      <c r="C1424" s="344" t="s">
        <v>6608</v>
      </c>
      <c r="D1424" s="346">
        <v>23.61</v>
      </c>
    </row>
    <row r="1425" spans="1:4" x14ac:dyDescent="0.25">
      <c r="A1425" s="344">
        <v>805441</v>
      </c>
      <c r="B1425" s="345" t="s">
        <v>14503</v>
      </c>
      <c r="C1425" s="344" t="s">
        <v>6608</v>
      </c>
      <c r="D1425" s="346">
        <v>34.26</v>
      </c>
    </row>
    <row r="1426" spans="1:4" x14ac:dyDescent="0.25">
      <c r="A1426" s="344">
        <v>805442</v>
      </c>
      <c r="B1426" s="345" t="s">
        <v>14504</v>
      </c>
      <c r="C1426" s="344" t="s">
        <v>6608</v>
      </c>
      <c r="D1426" s="346">
        <v>28.68</v>
      </c>
    </row>
    <row r="1427" spans="1:4" x14ac:dyDescent="0.25">
      <c r="A1427" s="344">
        <v>805443</v>
      </c>
      <c r="B1427" s="345" t="s">
        <v>14505</v>
      </c>
      <c r="C1427" s="344" t="s">
        <v>6608</v>
      </c>
      <c r="D1427" s="346">
        <v>40.799999999999997</v>
      </c>
    </row>
    <row r="1428" spans="1:4" x14ac:dyDescent="0.25">
      <c r="A1428" s="344">
        <v>805444</v>
      </c>
      <c r="B1428" s="345" t="s">
        <v>14506</v>
      </c>
      <c r="C1428" s="344" t="s">
        <v>6608</v>
      </c>
      <c r="D1428" s="346">
        <v>31.9</v>
      </c>
    </row>
    <row r="1429" spans="1:4" x14ac:dyDescent="0.25">
      <c r="A1429" s="344">
        <v>805445</v>
      </c>
      <c r="B1429" s="345" t="s">
        <v>14507</v>
      </c>
      <c r="C1429" s="344" t="s">
        <v>6608</v>
      </c>
      <c r="D1429" s="346">
        <v>46.4</v>
      </c>
    </row>
    <row r="1430" spans="1:4" x14ac:dyDescent="0.25">
      <c r="A1430" s="344">
        <v>805454</v>
      </c>
      <c r="B1430" s="345" t="s">
        <v>14508</v>
      </c>
      <c r="C1430" s="344" t="s">
        <v>6608</v>
      </c>
      <c r="D1430" s="346">
        <v>70.59</v>
      </c>
    </row>
    <row r="1431" spans="1:4" x14ac:dyDescent="0.25">
      <c r="A1431" s="344">
        <v>805455</v>
      </c>
      <c r="B1431" s="345" t="s">
        <v>14509</v>
      </c>
      <c r="C1431" s="344" t="s">
        <v>6608</v>
      </c>
      <c r="D1431" s="346">
        <v>102.36</v>
      </c>
    </row>
    <row r="1432" spans="1:4" x14ac:dyDescent="0.25">
      <c r="A1432" s="344">
        <v>805456</v>
      </c>
      <c r="B1432" s="345" t="s">
        <v>14510</v>
      </c>
      <c r="C1432" s="344" t="s">
        <v>6608</v>
      </c>
      <c r="D1432" s="346">
        <v>80.11</v>
      </c>
    </row>
    <row r="1433" spans="1:4" x14ac:dyDescent="0.25">
      <c r="A1433" s="344">
        <v>805457</v>
      </c>
      <c r="B1433" s="345" t="s">
        <v>14511</v>
      </c>
      <c r="C1433" s="344" t="s">
        <v>6608</v>
      </c>
      <c r="D1433" s="346">
        <v>116.65</v>
      </c>
    </row>
    <row r="1434" spans="1:4" x14ac:dyDescent="0.25">
      <c r="A1434" s="344">
        <v>805458</v>
      </c>
      <c r="B1434" s="345" t="s">
        <v>14512</v>
      </c>
      <c r="C1434" s="344" t="s">
        <v>6608</v>
      </c>
      <c r="D1434" s="346">
        <v>95.94</v>
      </c>
    </row>
    <row r="1435" spans="1:4" x14ac:dyDescent="0.25">
      <c r="A1435" s="344">
        <v>805459</v>
      </c>
      <c r="B1435" s="345" t="s">
        <v>14513</v>
      </c>
      <c r="C1435" s="344" t="s">
        <v>6608</v>
      </c>
      <c r="D1435" s="346">
        <v>139.63999999999999</v>
      </c>
    </row>
    <row r="1436" spans="1:4" x14ac:dyDescent="0.25">
      <c r="A1436" s="344">
        <v>909620</v>
      </c>
      <c r="B1436" s="345" t="s">
        <v>14514</v>
      </c>
      <c r="C1436" s="344" t="s">
        <v>7702</v>
      </c>
      <c r="D1436" s="346">
        <v>131.06</v>
      </c>
    </row>
    <row r="1437" spans="1:4" x14ac:dyDescent="0.25">
      <c r="A1437" s="344">
        <v>909621</v>
      </c>
      <c r="B1437" s="345" t="s">
        <v>14515</v>
      </c>
      <c r="C1437" s="344" t="s">
        <v>7702</v>
      </c>
      <c r="D1437" s="346">
        <v>129.31</v>
      </c>
    </row>
    <row r="1438" spans="1:4" x14ac:dyDescent="0.25">
      <c r="A1438" s="344">
        <v>903802</v>
      </c>
      <c r="B1438" s="345" t="s">
        <v>21205</v>
      </c>
      <c r="C1438" s="344" t="s">
        <v>6608</v>
      </c>
      <c r="D1438" s="346">
        <v>15152.62</v>
      </c>
    </row>
    <row r="1439" spans="1:4" x14ac:dyDescent="0.25">
      <c r="A1439" s="344">
        <v>919113</v>
      </c>
      <c r="B1439" s="345" t="s">
        <v>24115</v>
      </c>
      <c r="C1439" s="344" t="s">
        <v>6594</v>
      </c>
      <c r="D1439" s="346">
        <v>137.03</v>
      </c>
    </row>
    <row r="1440" spans="1:4" x14ac:dyDescent="0.25">
      <c r="A1440" s="344">
        <v>903794</v>
      </c>
      <c r="B1440" s="345" t="s">
        <v>46306</v>
      </c>
      <c r="C1440" s="344" t="s">
        <v>7702</v>
      </c>
      <c r="D1440" s="346">
        <v>131.16999999999999</v>
      </c>
    </row>
    <row r="1441" spans="1:4" x14ac:dyDescent="0.25">
      <c r="A1441" s="344">
        <v>919247</v>
      </c>
      <c r="B1441" s="345" t="s">
        <v>46307</v>
      </c>
      <c r="C1441" s="344" t="s">
        <v>7702</v>
      </c>
      <c r="D1441" s="346">
        <v>39.19</v>
      </c>
    </row>
    <row r="1442" spans="1:4" x14ac:dyDescent="0.25">
      <c r="A1442" s="344">
        <v>903788</v>
      </c>
      <c r="B1442" s="345" t="s">
        <v>21206</v>
      </c>
      <c r="C1442" s="344" t="s">
        <v>7702</v>
      </c>
      <c r="D1442" s="346">
        <v>4.34</v>
      </c>
    </row>
    <row r="1443" spans="1:4" x14ac:dyDescent="0.25">
      <c r="A1443" s="344">
        <v>919016</v>
      </c>
      <c r="B1443" s="345" t="s">
        <v>21207</v>
      </c>
      <c r="C1443" s="344" t="s">
        <v>6608</v>
      </c>
      <c r="D1443" s="346">
        <v>7630.04</v>
      </c>
    </row>
    <row r="1444" spans="1:4" x14ac:dyDescent="0.25">
      <c r="A1444" s="344">
        <v>919078</v>
      </c>
      <c r="B1444" s="345" t="s">
        <v>14516</v>
      </c>
      <c r="C1444" s="344" t="s">
        <v>6608</v>
      </c>
      <c r="D1444" s="346">
        <v>36667.870000000003</v>
      </c>
    </row>
    <row r="1445" spans="1:4" x14ac:dyDescent="0.25">
      <c r="A1445" s="344">
        <v>903789</v>
      </c>
      <c r="B1445" s="345" t="s">
        <v>21208</v>
      </c>
      <c r="C1445" s="344" t="s">
        <v>7702</v>
      </c>
      <c r="D1445" s="346">
        <v>32.64</v>
      </c>
    </row>
    <row r="1446" spans="1:4" x14ac:dyDescent="0.25">
      <c r="A1446" s="344">
        <v>919250</v>
      </c>
      <c r="B1446" s="345" t="s">
        <v>14517</v>
      </c>
      <c r="C1446" s="344" t="s">
        <v>6608</v>
      </c>
      <c r="D1446" s="346">
        <v>618.04999999999995</v>
      </c>
    </row>
    <row r="1447" spans="1:4" x14ac:dyDescent="0.25">
      <c r="A1447" s="344">
        <v>916330</v>
      </c>
      <c r="B1447" s="345" t="s">
        <v>46308</v>
      </c>
      <c r="C1447" s="344" t="s">
        <v>6608</v>
      </c>
      <c r="D1447" s="346">
        <v>1208306.6399999999</v>
      </c>
    </row>
    <row r="1448" spans="1:4" x14ac:dyDescent="0.25">
      <c r="A1448" s="344">
        <v>903792</v>
      </c>
      <c r="B1448" s="345" t="s">
        <v>46309</v>
      </c>
      <c r="C1448" s="344" t="s">
        <v>6608</v>
      </c>
      <c r="D1448" s="346">
        <v>605742.34</v>
      </c>
    </row>
    <row r="1449" spans="1:4" x14ac:dyDescent="0.25">
      <c r="A1449" s="344">
        <v>916325</v>
      </c>
      <c r="B1449" s="345" t="s">
        <v>46310</v>
      </c>
      <c r="C1449" s="344" t="s">
        <v>7702</v>
      </c>
      <c r="D1449" s="346">
        <v>27.52</v>
      </c>
    </row>
    <row r="1450" spans="1:4" x14ac:dyDescent="0.25">
      <c r="A1450" s="344">
        <v>903807</v>
      </c>
      <c r="B1450" s="345" t="s">
        <v>14518</v>
      </c>
      <c r="C1450" s="344" t="s">
        <v>6608</v>
      </c>
      <c r="D1450" s="346">
        <v>122208.3</v>
      </c>
    </row>
    <row r="1451" spans="1:4" x14ac:dyDescent="0.25">
      <c r="A1451" s="344">
        <v>903806</v>
      </c>
      <c r="B1451" s="345" t="s">
        <v>14519</v>
      </c>
      <c r="C1451" s="344" t="s">
        <v>6608</v>
      </c>
      <c r="D1451" s="346">
        <v>201313.51</v>
      </c>
    </row>
    <row r="1452" spans="1:4" x14ac:dyDescent="0.25">
      <c r="A1452" s="344">
        <v>903804</v>
      </c>
      <c r="B1452" s="345" t="s">
        <v>14520</v>
      </c>
      <c r="C1452" s="344" t="s">
        <v>6608</v>
      </c>
      <c r="D1452" s="346">
        <v>75735.55</v>
      </c>
    </row>
    <row r="1453" spans="1:4" x14ac:dyDescent="0.25">
      <c r="A1453" s="344">
        <v>903805</v>
      </c>
      <c r="B1453" s="345" t="s">
        <v>14521</v>
      </c>
      <c r="C1453" s="344" t="s">
        <v>6608</v>
      </c>
      <c r="D1453" s="346">
        <v>87031.66</v>
      </c>
    </row>
    <row r="1454" spans="1:4" x14ac:dyDescent="0.25">
      <c r="A1454" s="344">
        <v>916319</v>
      </c>
      <c r="B1454" s="345" t="s">
        <v>46311</v>
      </c>
      <c r="C1454" s="344" t="s">
        <v>6608</v>
      </c>
      <c r="D1454" s="346">
        <v>3447248.96</v>
      </c>
    </row>
    <row r="1455" spans="1:4" x14ac:dyDescent="0.25">
      <c r="A1455" s="344">
        <v>903810</v>
      </c>
      <c r="B1455" s="345" t="s">
        <v>14522</v>
      </c>
      <c r="C1455" s="344" t="s">
        <v>6608</v>
      </c>
      <c r="D1455" s="346">
        <v>211941.99</v>
      </c>
    </row>
    <row r="1456" spans="1:4" x14ac:dyDescent="0.25">
      <c r="A1456" s="344">
        <v>903809</v>
      </c>
      <c r="B1456" s="345" t="s">
        <v>14523</v>
      </c>
      <c r="C1456" s="344" t="s">
        <v>6608</v>
      </c>
      <c r="D1456" s="346">
        <v>131373.42000000001</v>
      </c>
    </row>
    <row r="1457" spans="1:4" x14ac:dyDescent="0.25">
      <c r="A1457" s="344">
        <v>903808</v>
      </c>
      <c r="B1457" s="345" t="s">
        <v>14524</v>
      </c>
      <c r="C1457" s="344" t="s">
        <v>6608</v>
      </c>
      <c r="D1457" s="346">
        <v>127803.49</v>
      </c>
    </row>
    <row r="1458" spans="1:4" x14ac:dyDescent="0.25">
      <c r="A1458" s="344">
        <v>903790</v>
      </c>
      <c r="B1458" s="345" t="s">
        <v>46312</v>
      </c>
      <c r="C1458" s="344" t="s">
        <v>6608</v>
      </c>
      <c r="D1458" s="346">
        <v>7366962.3799999999</v>
      </c>
    </row>
    <row r="1459" spans="1:4" x14ac:dyDescent="0.25">
      <c r="A1459" s="344">
        <v>916328</v>
      </c>
      <c r="B1459" s="345" t="s">
        <v>46313</v>
      </c>
      <c r="C1459" s="344" t="s">
        <v>6594</v>
      </c>
      <c r="D1459" s="346">
        <v>207.23</v>
      </c>
    </row>
    <row r="1460" spans="1:4" x14ac:dyDescent="0.25">
      <c r="A1460" s="344">
        <v>903845</v>
      </c>
      <c r="B1460" s="345" t="s">
        <v>14525</v>
      </c>
      <c r="C1460" s="344" t="s">
        <v>7701</v>
      </c>
      <c r="D1460" s="346">
        <v>172.95</v>
      </c>
    </row>
    <row r="1461" spans="1:4" x14ac:dyDescent="0.25">
      <c r="A1461" s="344">
        <v>903791</v>
      </c>
      <c r="B1461" s="345" t="s">
        <v>46314</v>
      </c>
      <c r="C1461" s="344" t="s">
        <v>6608</v>
      </c>
      <c r="D1461" s="346">
        <v>5612445.7699999996</v>
      </c>
    </row>
    <row r="1462" spans="1:4" x14ac:dyDescent="0.25">
      <c r="A1462" s="344">
        <v>919009</v>
      </c>
      <c r="B1462" s="345" t="s">
        <v>14526</v>
      </c>
      <c r="C1462" s="344" t="s">
        <v>6608</v>
      </c>
      <c r="D1462" s="346">
        <v>68663.570000000007</v>
      </c>
    </row>
    <row r="1463" spans="1:4" x14ac:dyDescent="0.25">
      <c r="A1463" s="344">
        <v>919007</v>
      </c>
      <c r="B1463" s="345" t="s">
        <v>14527</v>
      </c>
      <c r="C1463" s="344" t="s">
        <v>6608</v>
      </c>
      <c r="D1463" s="346">
        <v>124595.3</v>
      </c>
    </row>
    <row r="1464" spans="1:4" x14ac:dyDescent="0.25">
      <c r="A1464" s="344">
        <v>916321</v>
      </c>
      <c r="B1464" s="345" t="s">
        <v>46315</v>
      </c>
      <c r="C1464" s="344" t="s">
        <v>6608</v>
      </c>
      <c r="D1464" s="346">
        <v>107811.27</v>
      </c>
    </row>
    <row r="1465" spans="1:4" x14ac:dyDescent="0.25">
      <c r="A1465" s="344">
        <v>919011</v>
      </c>
      <c r="B1465" s="345" t="s">
        <v>14528</v>
      </c>
      <c r="C1465" s="344" t="s">
        <v>6608</v>
      </c>
      <c r="D1465" s="346">
        <v>34696.400000000001</v>
      </c>
    </row>
    <row r="1466" spans="1:4" x14ac:dyDescent="0.25">
      <c r="A1466" s="344">
        <v>919246</v>
      </c>
      <c r="B1466" s="345" t="s">
        <v>14529</v>
      </c>
      <c r="C1466" s="344" t="s">
        <v>6608</v>
      </c>
      <c r="D1466" s="346">
        <v>48346.14</v>
      </c>
    </row>
    <row r="1467" spans="1:4" x14ac:dyDescent="0.25">
      <c r="A1467" s="344">
        <v>916320</v>
      </c>
      <c r="B1467" s="345" t="s">
        <v>46316</v>
      </c>
      <c r="C1467" s="344" t="s">
        <v>6608</v>
      </c>
      <c r="D1467" s="346">
        <v>3160245.68</v>
      </c>
    </row>
    <row r="1468" spans="1:4" x14ac:dyDescent="0.25">
      <c r="A1468" s="344">
        <v>919013</v>
      </c>
      <c r="B1468" s="345" t="s">
        <v>14530</v>
      </c>
      <c r="C1468" s="344" t="s">
        <v>6608</v>
      </c>
      <c r="D1468" s="346">
        <v>134418.68</v>
      </c>
    </row>
    <row r="1469" spans="1:4" x14ac:dyDescent="0.25">
      <c r="A1469" s="344">
        <v>919008</v>
      </c>
      <c r="B1469" s="345" t="s">
        <v>14531</v>
      </c>
      <c r="C1469" s="344" t="s">
        <v>6608</v>
      </c>
      <c r="D1469" s="346">
        <v>94977.99</v>
      </c>
    </row>
    <row r="1470" spans="1:4" x14ac:dyDescent="0.25">
      <c r="A1470" s="344">
        <v>919012</v>
      </c>
      <c r="B1470" s="345" t="s">
        <v>14532</v>
      </c>
      <c r="C1470" s="344" t="s">
        <v>6608</v>
      </c>
      <c r="D1470" s="346">
        <v>62530.080000000002</v>
      </c>
    </row>
    <row r="1471" spans="1:4" x14ac:dyDescent="0.25">
      <c r="A1471" s="344">
        <v>903848</v>
      </c>
      <c r="B1471" s="345" t="s">
        <v>46317</v>
      </c>
      <c r="C1471" s="344" t="s">
        <v>6594</v>
      </c>
      <c r="D1471" s="346">
        <v>176.4</v>
      </c>
    </row>
    <row r="1472" spans="1:4" x14ac:dyDescent="0.25">
      <c r="A1472" s="344">
        <v>903793</v>
      </c>
      <c r="B1472" s="345" t="s">
        <v>46318</v>
      </c>
      <c r="C1472" s="344" t="s">
        <v>6594</v>
      </c>
      <c r="D1472" s="346">
        <v>306.02</v>
      </c>
    </row>
    <row r="1473" spans="1:4" x14ac:dyDescent="0.25">
      <c r="A1473" s="344">
        <v>903803</v>
      </c>
      <c r="B1473" s="345" t="s">
        <v>46319</v>
      </c>
      <c r="C1473" s="344" t="s">
        <v>6608</v>
      </c>
      <c r="D1473" s="346">
        <v>66663.08</v>
      </c>
    </row>
    <row r="1474" spans="1:4" x14ac:dyDescent="0.25">
      <c r="A1474" s="344">
        <v>919002</v>
      </c>
      <c r="B1474" s="345" t="s">
        <v>14533</v>
      </c>
      <c r="C1474" s="344" t="s">
        <v>6608</v>
      </c>
      <c r="D1474" s="346">
        <v>40655.15</v>
      </c>
    </row>
    <row r="1475" spans="1:4" x14ac:dyDescent="0.25">
      <c r="A1475" s="344">
        <v>919210</v>
      </c>
      <c r="B1475" s="345" t="s">
        <v>14534</v>
      </c>
      <c r="C1475" s="344" t="s">
        <v>6608</v>
      </c>
      <c r="D1475" s="346">
        <v>22578.99</v>
      </c>
    </row>
    <row r="1476" spans="1:4" x14ac:dyDescent="0.25">
      <c r="A1476" s="344">
        <v>916322</v>
      </c>
      <c r="B1476" s="345" t="s">
        <v>46320</v>
      </c>
      <c r="C1476" s="344" t="s">
        <v>6608</v>
      </c>
      <c r="D1476" s="346">
        <v>20967.490000000002</v>
      </c>
    </row>
    <row r="1477" spans="1:4" x14ac:dyDescent="0.25">
      <c r="A1477" s="344">
        <v>909612</v>
      </c>
      <c r="B1477" s="345" t="s">
        <v>14535</v>
      </c>
      <c r="C1477" s="344" t="s">
        <v>6608</v>
      </c>
      <c r="D1477" s="346">
        <v>12937.96</v>
      </c>
    </row>
    <row r="1478" spans="1:4" x14ac:dyDescent="0.25">
      <c r="A1478" s="344">
        <v>909613</v>
      </c>
      <c r="B1478" s="345" t="s">
        <v>14536</v>
      </c>
      <c r="C1478" s="344" t="s">
        <v>6608</v>
      </c>
      <c r="D1478" s="346">
        <v>21269</v>
      </c>
    </row>
    <row r="1479" spans="1:4" x14ac:dyDescent="0.25">
      <c r="A1479" s="344">
        <v>909614</v>
      </c>
      <c r="B1479" s="345" t="s">
        <v>14537</v>
      </c>
      <c r="C1479" s="344" t="s">
        <v>6608</v>
      </c>
      <c r="D1479" s="346">
        <v>50367.58</v>
      </c>
    </row>
    <row r="1480" spans="1:4" x14ac:dyDescent="0.25">
      <c r="A1480" s="344">
        <v>909616</v>
      </c>
      <c r="B1480" s="345" t="s">
        <v>14538</v>
      </c>
      <c r="C1480" s="344" t="s">
        <v>6608</v>
      </c>
      <c r="D1480" s="346">
        <v>37063.96</v>
      </c>
    </row>
    <row r="1481" spans="1:4" x14ac:dyDescent="0.25">
      <c r="A1481" s="344">
        <v>909617</v>
      </c>
      <c r="B1481" s="345" t="s">
        <v>14539</v>
      </c>
      <c r="C1481" s="344" t="s">
        <v>6608</v>
      </c>
      <c r="D1481" s="346">
        <v>21925.14</v>
      </c>
    </row>
    <row r="1482" spans="1:4" x14ac:dyDescent="0.25">
      <c r="A1482" s="344">
        <v>909615</v>
      </c>
      <c r="B1482" s="345" t="s">
        <v>14540</v>
      </c>
      <c r="C1482" s="344" t="s">
        <v>6608</v>
      </c>
      <c r="D1482" s="346">
        <v>16829.36</v>
      </c>
    </row>
    <row r="1483" spans="1:4" x14ac:dyDescent="0.25">
      <c r="A1483" s="344">
        <v>903860</v>
      </c>
      <c r="B1483" s="345" t="s">
        <v>21209</v>
      </c>
      <c r="C1483" s="344" t="s">
        <v>7702</v>
      </c>
      <c r="D1483" s="346">
        <v>3.2</v>
      </c>
    </row>
    <row r="1484" spans="1:4" x14ac:dyDescent="0.25">
      <c r="A1484" s="344">
        <v>919101</v>
      </c>
      <c r="B1484" s="345" t="s">
        <v>14541</v>
      </c>
      <c r="C1484" s="344" t="s">
        <v>6608</v>
      </c>
      <c r="D1484" s="346">
        <v>1815.24</v>
      </c>
    </row>
    <row r="1485" spans="1:4" x14ac:dyDescent="0.25">
      <c r="A1485" s="344">
        <v>916326</v>
      </c>
      <c r="B1485" s="345" t="s">
        <v>46321</v>
      </c>
      <c r="C1485" s="344" t="s">
        <v>6608</v>
      </c>
      <c r="D1485" s="346">
        <v>15242.46</v>
      </c>
    </row>
    <row r="1486" spans="1:4" x14ac:dyDescent="0.25">
      <c r="A1486" s="344">
        <v>903818</v>
      </c>
      <c r="B1486" s="345" t="s">
        <v>21210</v>
      </c>
      <c r="C1486" s="344" t="s">
        <v>7702</v>
      </c>
      <c r="D1486" s="346">
        <v>17.12</v>
      </c>
    </row>
    <row r="1487" spans="1:4" x14ac:dyDescent="0.25">
      <c r="A1487" s="344">
        <v>1100657</v>
      </c>
      <c r="B1487" s="345" t="s">
        <v>14542</v>
      </c>
      <c r="C1487" s="344" t="s">
        <v>7701</v>
      </c>
      <c r="D1487" s="346">
        <v>3.46</v>
      </c>
    </row>
    <row r="1488" spans="1:4" x14ac:dyDescent="0.25">
      <c r="A1488" s="344">
        <v>1108055</v>
      </c>
      <c r="B1488" s="345" t="s">
        <v>14543</v>
      </c>
      <c r="C1488" s="344" t="s">
        <v>7701</v>
      </c>
      <c r="D1488" s="346">
        <v>3584.43</v>
      </c>
    </row>
    <row r="1489" spans="1:4" x14ac:dyDescent="0.25">
      <c r="A1489" s="344">
        <v>1109665</v>
      </c>
      <c r="B1489" s="345" t="s">
        <v>14544</v>
      </c>
      <c r="C1489" s="344" t="s">
        <v>7701</v>
      </c>
      <c r="D1489" s="346">
        <v>715.33</v>
      </c>
    </row>
    <row r="1490" spans="1:4" x14ac:dyDescent="0.25">
      <c r="A1490" s="344">
        <v>1109664</v>
      </c>
      <c r="B1490" s="345" t="s">
        <v>14545</v>
      </c>
      <c r="C1490" s="344" t="s">
        <v>7701</v>
      </c>
      <c r="D1490" s="346">
        <v>646.49</v>
      </c>
    </row>
    <row r="1491" spans="1:4" x14ac:dyDescent="0.25">
      <c r="A1491" s="344">
        <v>1109667</v>
      </c>
      <c r="B1491" s="345" t="s">
        <v>14546</v>
      </c>
      <c r="C1491" s="344" t="s">
        <v>7701</v>
      </c>
      <c r="D1491" s="346">
        <v>568.25</v>
      </c>
    </row>
    <row r="1492" spans="1:4" x14ac:dyDescent="0.25">
      <c r="A1492" s="344">
        <v>1109666</v>
      </c>
      <c r="B1492" s="345" t="s">
        <v>14547</v>
      </c>
      <c r="C1492" s="344" t="s">
        <v>7701</v>
      </c>
      <c r="D1492" s="346">
        <v>448.94</v>
      </c>
    </row>
    <row r="1493" spans="1:4" x14ac:dyDescent="0.25">
      <c r="A1493" s="344">
        <v>1109669</v>
      </c>
      <c r="B1493" s="345" t="s">
        <v>14548</v>
      </c>
      <c r="C1493" s="344" t="s">
        <v>7701</v>
      </c>
      <c r="D1493" s="346">
        <v>494.85</v>
      </c>
    </row>
    <row r="1494" spans="1:4" x14ac:dyDescent="0.25">
      <c r="A1494" s="344">
        <v>1109668</v>
      </c>
      <c r="B1494" s="345" t="s">
        <v>14549</v>
      </c>
      <c r="C1494" s="344" t="s">
        <v>7701</v>
      </c>
      <c r="D1494" s="346">
        <v>351.73</v>
      </c>
    </row>
    <row r="1495" spans="1:4" x14ac:dyDescent="0.25">
      <c r="A1495" s="344">
        <v>1108060</v>
      </c>
      <c r="B1495" s="345" t="s">
        <v>14550</v>
      </c>
      <c r="C1495" s="344" t="s">
        <v>7701</v>
      </c>
      <c r="D1495" s="346">
        <v>608.82000000000005</v>
      </c>
    </row>
    <row r="1496" spans="1:4" x14ac:dyDescent="0.25">
      <c r="A1496" s="344">
        <v>1109626</v>
      </c>
      <c r="B1496" s="345" t="s">
        <v>14551</v>
      </c>
      <c r="C1496" s="344" t="s">
        <v>7701</v>
      </c>
      <c r="D1496" s="346">
        <v>439.43</v>
      </c>
    </row>
    <row r="1497" spans="1:4" x14ac:dyDescent="0.25">
      <c r="A1497" s="344">
        <v>1109671</v>
      </c>
      <c r="B1497" s="345" t="s">
        <v>14552</v>
      </c>
      <c r="C1497" s="344" t="s">
        <v>7701</v>
      </c>
      <c r="D1497" s="346">
        <v>459.88</v>
      </c>
    </row>
    <row r="1498" spans="1:4" x14ac:dyDescent="0.25">
      <c r="A1498" s="344">
        <v>1109670</v>
      </c>
      <c r="B1498" s="345" t="s">
        <v>14553</v>
      </c>
      <c r="C1498" s="344" t="s">
        <v>7701</v>
      </c>
      <c r="D1498" s="346">
        <v>302.89999999999998</v>
      </c>
    </row>
    <row r="1499" spans="1:4" x14ac:dyDescent="0.25">
      <c r="A1499" s="344">
        <v>1109672</v>
      </c>
      <c r="B1499" s="345" t="s">
        <v>14554</v>
      </c>
      <c r="C1499" s="344" t="s">
        <v>7701</v>
      </c>
      <c r="D1499" s="346">
        <v>389.32</v>
      </c>
    </row>
    <row r="1500" spans="1:4" x14ac:dyDescent="0.25">
      <c r="A1500" s="344">
        <v>1109624</v>
      </c>
      <c r="B1500" s="345" t="s">
        <v>14555</v>
      </c>
      <c r="C1500" s="344" t="s">
        <v>7701</v>
      </c>
      <c r="D1500" s="346">
        <v>208.44</v>
      </c>
    </row>
    <row r="1501" spans="1:4" x14ac:dyDescent="0.25">
      <c r="A1501" s="344">
        <v>1109622</v>
      </c>
      <c r="B1501" s="345" t="s">
        <v>14556</v>
      </c>
      <c r="C1501" s="344" t="s">
        <v>7701</v>
      </c>
      <c r="D1501" s="346">
        <v>455.73</v>
      </c>
    </row>
    <row r="1502" spans="1:4" x14ac:dyDescent="0.25">
      <c r="A1502" s="344">
        <v>1109623</v>
      </c>
      <c r="B1502" s="345" t="s">
        <v>14557</v>
      </c>
      <c r="C1502" s="344" t="s">
        <v>7701</v>
      </c>
      <c r="D1502" s="346">
        <v>338.78</v>
      </c>
    </row>
    <row r="1503" spans="1:4" x14ac:dyDescent="0.25">
      <c r="A1503" s="344">
        <v>1109697</v>
      </c>
      <c r="B1503" s="345" t="s">
        <v>14558</v>
      </c>
      <c r="C1503" s="344" t="s">
        <v>7701</v>
      </c>
      <c r="D1503" s="346">
        <v>359.62</v>
      </c>
    </row>
    <row r="1504" spans="1:4" x14ac:dyDescent="0.25">
      <c r="A1504" s="344">
        <v>1109698</v>
      </c>
      <c r="B1504" s="345" t="s">
        <v>14559</v>
      </c>
      <c r="C1504" s="344" t="s">
        <v>7701</v>
      </c>
      <c r="D1504" s="346">
        <v>211.51</v>
      </c>
    </row>
    <row r="1505" spans="1:4" x14ac:dyDescent="0.25">
      <c r="A1505" s="344">
        <v>1109679</v>
      </c>
      <c r="B1505" s="345" t="s">
        <v>14560</v>
      </c>
      <c r="C1505" s="344" t="s">
        <v>7701</v>
      </c>
      <c r="D1505" s="346">
        <v>408.72</v>
      </c>
    </row>
    <row r="1506" spans="1:4" x14ac:dyDescent="0.25">
      <c r="A1506" s="344">
        <v>1109625</v>
      </c>
      <c r="B1506" s="345" t="s">
        <v>14561</v>
      </c>
      <c r="C1506" s="344" t="s">
        <v>7701</v>
      </c>
      <c r="D1506" s="346">
        <v>274.37</v>
      </c>
    </row>
    <row r="1507" spans="1:4" x14ac:dyDescent="0.25">
      <c r="A1507" s="344">
        <v>1109678</v>
      </c>
      <c r="B1507" s="345" t="s">
        <v>14562</v>
      </c>
      <c r="C1507" s="344" t="s">
        <v>7701</v>
      </c>
      <c r="D1507" s="346">
        <v>384.79</v>
      </c>
    </row>
    <row r="1508" spans="1:4" x14ac:dyDescent="0.25">
      <c r="A1508" s="344">
        <v>1109694</v>
      </c>
      <c r="B1508" s="345" t="s">
        <v>14563</v>
      </c>
      <c r="C1508" s="344" t="s">
        <v>7701</v>
      </c>
      <c r="D1508" s="346">
        <v>240.75</v>
      </c>
    </row>
    <row r="1509" spans="1:4" x14ac:dyDescent="0.25">
      <c r="A1509" s="344">
        <v>1109673</v>
      </c>
      <c r="B1509" s="345" t="s">
        <v>14564</v>
      </c>
      <c r="C1509" s="344" t="s">
        <v>7701</v>
      </c>
      <c r="D1509" s="346">
        <v>448.74</v>
      </c>
    </row>
    <row r="1510" spans="1:4" x14ac:dyDescent="0.25">
      <c r="A1510" s="344">
        <v>1109690</v>
      </c>
      <c r="B1510" s="345" t="s">
        <v>14565</v>
      </c>
      <c r="C1510" s="344" t="s">
        <v>7701</v>
      </c>
      <c r="D1510" s="346">
        <v>323.3</v>
      </c>
    </row>
    <row r="1511" spans="1:4" x14ac:dyDescent="0.25">
      <c r="A1511" s="344">
        <v>1109674</v>
      </c>
      <c r="B1511" s="345" t="s">
        <v>14566</v>
      </c>
      <c r="C1511" s="344" t="s">
        <v>7701</v>
      </c>
      <c r="D1511" s="346">
        <v>427.22</v>
      </c>
    </row>
    <row r="1512" spans="1:4" x14ac:dyDescent="0.25">
      <c r="A1512" s="344">
        <v>1109691</v>
      </c>
      <c r="B1512" s="345" t="s">
        <v>14567</v>
      </c>
      <c r="C1512" s="344" t="s">
        <v>7701</v>
      </c>
      <c r="D1512" s="346">
        <v>295.51</v>
      </c>
    </row>
    <row r="1513" spans="1:4" x14ac:dyDescent="0.25">
      <c r="A1513" s="344">
        <v>1109675</v>
      </c>
      <c r="B1513" s="345" t="s">
        <v>14568</v>
      </c>
      <c r="C1513" s="344" t="s">
        <v>7701</v>
      </c>
      <c r="D1513" s="346">
        <v>410.04</v>
      </c>
    </row>
    <row r="1514" spans="1:4" x14ac:dyDescent="0.25">
      <c r="A1514" s="344">
        <v>1109692</v>
      </c>
      <c r="B1514" s="345" t="s">
        <v>14569</v>
      </c>
      <c r="C1514" s="344" t="s">
        <v>7701</v>
      </c>
      <c r="D1514" s="346">
        <v>273.37</v>
      </c>
    </row>
    <row r="1515" spans="1:4" x14ac:dyDescent="0.25">
      <c r="A1515" s="344">
        <v>1109676</v>
      </c>
      <c r="B1515" s="345" t="s">
        <v>14570</v>
      </c>
      <c r="C1515" s="344" t="s">
        <v>7701</v>
      </c>
      <c r="D1515" s="346">
        <v>396.15</v>
      </c>
    </row>
    <row r="1516" spans="1:4" x14ac:dyDescent="0.25">
      <c r="A1516" s="344">
        <v>1109693</v>
      </c>
      <c r="B1516" s="345" t="s">
        <v>14571</v>
      </c>
      <c r="C1516" s="344" t="s">
        <v>7701</v>
      </c>
      <c r="D1516" s="346">
        <v>255.45</v>
      </c>
    </row>
    <row r="1517" spans="1:4" x14ac:dyDescent="0.25">
      <c r="A1517" s="344">
        <v>1109680</v>
      </c>
      <c r="B1517" s="345" t="s">
        <v>14572</v>
      </c>
      <c r="C1517" s="344" t="s">
        <v>7701</v>
      </c>
      <c r="D1517" s="346">
        <v>3483.95</v>
      </c>
    </row>
    <row r="1518" spans="1:4" x14ac:dyDescent="0.25">
      <c r="A1518" s="344">
        <v>1107748</v>
      </c>
      <c r="B1518" s="345" t="s">
        <v>14573</v>
      </c>
      <c r="C1518" s="344" t="s">
        <v>7701</v>
      </c>
      <c r="D1518" s="346">
        <v>10676.07</v>
      </c>
    </row>
    <row r="1519" spans="1:4" x14ac:dyDescent="0.25">
      <c r="A1519" s="344">
        <v>1110000</v>
      </c>
      <c r="B1519" s="345" t="s">
        <v>14574</v>
      </c>
      <c r="C1519" s="344" t="s">
        <v>7701</v>
      </c>
      <c r="D1519" s="346">
        <v>0</v>
      </c>
    </row>
    <row r="1520" spans="1:4" x14ac:dyDescent="0.25">
      <c r="A1520" s="344">
        <v>1106059</v>
      </c>
      <c r="B1520" s="345" t="s">
        <v>14575</v>
      </c>
      <c r="C1520" s="344" t="s">
        <v>7701</v>
      </c>
      <c r="D1520" s="346">
        <v>600.57000000000005</v>
      </c>
    </row>
    <row r="1521" spans="1:4" x14ac:dyDescent="0.25">
      <c r="A1521" s="344">
        <v>1106060</v>
      </c>
      <c r="B1521" s="345" t="s">
        <v>14576</v>
      </c>
      <c r="C1521" s="344" t="s">
        <v>7701</v>
      </c>
      <c r="D1521" s="346">
        <v>426.78</v>
      </c>
    </row>
    <row r="1522" spans="1:4" x14ac:dyDescent="0.25">
      <c r="A1522" s="344">
        <v>1100658</v>
      </c>
      <c r="B1522" s="345" t="s">
        <v>14577</v>
      </c>
      <c r="C1522" s="344" t="s">
        <v>7701</v>
      </c>
      <c r="D1522" s="346">
        <v>520.44000000000005</v>
      </c>
    </row>
    <row r="1523" spans="1:4" x14ac:dyDescent="0.25">
      <c r="A1523" s="344">
        <v>1106159</v>
      </c>
      <c r="B1523" s="345" t="s">
        <v>14578</v>
      </c>
      <c r="C1523" s="344" t="s">
        <v>7701</v>
      </c>
      <c r="D1523" s="346">
        <v>549.54999999999995</v>
      </c>
    </row>
    <row r="1524" spans="1:4" x14ac:dyDescent="0.25">
      <c r="A1524" s="344">
        <v>1107902</v>
      </c>
      <c r="B1524" s="345" t="s">
        <v>14579</v>
      </c>
      <c r="C1524" s="344" t="s">
        <v>7701</v>
      </c>
      <c r="D1524" s="346">
        <v>582.04</v>
      </c>
    </row>
    <row r="1525" spans="1:4" x14ac:dyDescent="0.25">
      <c r="A1525" s="344">
        <v>1107906</v>
      </c>
      <c r="B1525" s="345" t="s">
        <v>14580</v>
      </c>
      <c r="C1525" s="344" t="s">
        <v>7701</v>
      </c>
      <c r="D1525" s="346">
        <v>618.35</v>
      </c>
    </row>
    <row r="1526" spans="1:4" x14ac:dyDescent="0.25">
      <c r="A1526" s="344">
        <v>1107910</v>
      </c>
      <c r="B1526" s="345" t="s">
        <v>14581</v>
      </c>
      <c r="C1526" s="344" t="s">
        <v>7701</v>
      </c>
      <c r="D1526" s="346">
        <v>658.93</v>
      </c>
    </row>
    <row r="1527" spans="1:4" x14ac:dyDescent="0.25">
      <c r="A1527" s="344">
        <v>1107911</v>
      </c>
      <c r="B1527" s="345" t="s">
        <v>14582</v>
      </c>
      <c r="C1527" s="344" t="s">
        <v>7701</v>
      </c>
      <c r="D1527" s="346">
        <v>704.29</v>
      </c>
    </row>
    <row r="1528" spans="1:4" x14ac:dyDescent="0.25">
      <c r="A1528" s="344">
        <v>1107912</v>
      </c>
      <c r="B1528" s="345" t="s">
        <v>14583</v>
      </c>
      <c r="C1528" s="344" t="s">
        <v>7701</v>
      </c>
      <c r="D1528" s="346">
        <v>767.84</v>
      </c>
    </row>
    <row r="1529" spans="1:4" x14ac:dyDescent="0.25">
      <c r="A1529" s="344">
        <v>1116323</v>
      </c>
      <c r="B1529" s="345" t="s">
        <v>46322</v>
      </c>
      <c r="C1529" s="344" t="s">
        <v>7701</v>
      </c>
      <c r="D1529" s="346">
        <v>1115.29</v>
      </c>
    </row>
    <row r="1530" spans="1:4" x14ac:dyDescent="0.25">
      <c r="A1530" s="344">
        <v>1106164</v>
      </c>
      <c r="B1530" s="345" t="s">
        <v>14584</v>
      </c>
      <c r="C1530" s="344" t="s">
        <v>7701</v>
      </c>
      <c r="D1530" s="346">
        <v>247.42</v>
      </c>
    </row>
    <row r="1531" spans="1:4" x14ac:dyDescent="0.25">
      <c r="A1531" s="344">
        <v>1106165</v>
      </c>
      <c r="B1531" s="345" t="s">
        <v>14585</v>
      </c>
      <c r="C1531" s="344" t="s">
        <v>7701</v>
      </c>
      <c r="D1531" s="346">
        <v>431.03</v>
      </c>
    </row>
    <row r="1532" spans="1:4" x14ac:dyDescent="0.25">
      <c r="A1532" s="344">
        <v>1106156</v>
      </c>
      <c r="B1532" s="345" t="s">
        <v>14586</v>
      </c>
      <c r="C1532" s="344" t="s">
        <v>7701</v>
      </c>
      <c r="D1532" s="346">
        <v>568.44000000000005</v>
      </c>
    </row>
    <row r="1533" spans="1:4" x14ac:dyDescent="0.25">
      <c r="A1533" s="344">
        <v>1107932</v>
      </c>
      <c r="B1533" s="345" t="s">
        <v>14587</v>
      </c>
      <c r="C1533" s="344" t="s">
        <v>7701</v>
      </c>
      <c r="D1533" s="346">
        <v>602.46</v>
      </c>
    </row>
    <row r="1534" spans="1:4" x14ac:dyDescent="0.25">
      <c r="A1534" s="344">
        <v>1108111</v>
      </c>
      <c r="B1534" s="345" t="s">
        <v>14588</v>
      </c>
      <c r="C1534" s="344" t="s">
        <v>7701</v>
      </c>
      <c r="D1534" s="346">
        <v>470.05</v>
      </c>
    </row>
    <row r="1535" spans="1:4" x14ac:dyDescent="0.25">
      <c r="A1535" s="344">
        <v>1108112</v>
      </c>
      <c r="B1535" s="345" t="s">
        <v>14589</v>
      </c>
      <c r="C1535" s="344" t="s">
        <v>7701</v>
      </c>
      <c r="D1535" s="346">
        <v>480.07</v>
      </c>
    </row>
    <row r="1536" spans="1:4" x14ac:dyDescent="0.25">
      <c r="A1536" s="344">
        <v>1108113</v>
      </c>
      <c r="B1536" s="345" t="s">
        <v>14590</v>
      </c>
      <c r="C1536" s="344" t="s">
        <v>7701</v>
      </c>
      <c r="D1536" s="346">
        <v>503.69</v>
      </c>
    </row>
    <row r="1537" spans="1:4" x14ac:dyDescent="0.25">
      <c r="A1537" s="344">
        <v>1108114</v>
      </c>
      <c r="B1537" s="345" t="s">
        <v>14591</v>
      </c>
      <c r="C1537" s="344" t="s">
        <v>7701</v>
      </c>
      <c r="D1537" s="346">
        <v>530.05999999999995</v>
      </c>
    </row>
    <row r="1538" spans="1:4" x14ac:dyDescent="0.25">
      <c r="A1538" s="344">
        <v>1108061</v>
      </c>
      <c r="B1538" s="345" t="s">
        <v>14592</v>
      </c>
      <c r="C1538" s="344" t="s">
        <v>7701</v>
      </c>
      <c r="D1538" s="346">
        <v>938.89</v>
      </c>
    </row>
    <row r="1539" spans="1:4" x14ac:dyDescent="0.25">
      <c r="A1539" s="344">
        <v>1108064</v>
      </c>
      <c r="B1539" s="345" t="s">
        <v>14593</v>
      </c>
      <c r="C1539" s="344" t="s">
        <v>7701</v>
      </c>
      <c r="D1539" s="346">
        <v>1010.98</v>
      </c>
    </row>
    <row r="1540" spans="1:4" x14ac:dyDescent="0.25">
      <c r="A1540" s="344">
        <v>1107888</v>
      </c>
      <c r="B1540" s="345" t="s">
        <v>14594</v>
      </c>
      <c r="C1540" s="344" t="s">
        <v>7701</v>
      </c>
      <c r="D1540" s="346">
        <v>461.7</v>
      </c>
    </row>
    <row r="1541" spans="1:4" x14ac:dyDescent="0.25">
      <c r="A1541" s="344">
        <v>1107889</v>
      </c>
      <c r="B1541" s="345" t="s">
        <v>14595</v>
      </c>
      <c r="C1541" s="344" t="s">
        <v>7701</v>
      </c>
      <c r="D1541" s="346">
        <v>283.81</v>
      </c>
    </row>
    <row r="1542" spans="1:4" x14ac:dyDescent="0.25">
      <c r="A1542" s="344">
        <v>1107892</v>
      </c>
      <c r="B1542" s="345" t="s">
        <v>14596</v>
      </c>
      <c r="C1542" s="344" t="s">
        <v>7701</v>
      </c>
      <c r="D1542" s="346">
        <v>477.72</v>
      </c>
    </row>
    <row r="1543" spans="1:4" x14ac:dyDescent="0.25">
      <c r="A1543" s="344">
        <v>1107891</v>
      </c>
      <c r="B1543" s="345" t="s">
        <v>14597</v>
      </c>
      <c r="C1543" s="344" t="s">
        <v>7701</v>
      </c>
      <c r="D1543" s="346">
        <v>302.22000000000003</v>
      </c>
    </row>
    <row r="1544" spans="1:4" x14ac:dyDescent="0.25">
      <c r="A1544" s="344">
        <v>1107928</v>
      </c>
      <c r="B1544" s="345" t="s">
        <v>14598</v>
      </c>
      <c r="C1544" s="344" t="s">
        <v>7701</v>
      </c>
      <c r="D1544" s="346">
        <v>415.81</v>
      </c>
    </row>
    <row r="1545" spans="1:4" x14ac:dyDescent="0.25">
      <c r="A1545" s="344">
        <v>1107929</v>
      </c>
      <c r="B1545" s="345" t="s">
        <v>14599</v>
      </c>
      <c r="C1545" s="344" t="s">
        <v>7701</v>
      </c>
      <c r="D1545" s="346">
        <v>239.71</v>
      </c>
    </row>
    <row r="1546" spans="1:4" x14ac:dyDescent="0.25">
      <c r="A1546" s="344">
        <v>1106109</v>
      </c>
      <c r="B1546" s="345" t="s">
        <v>14600</v>
      </c>
      <c r="C1546" s="344" t="s">
        <v>7701</v>
      </c>
      <c r="D1546" s="346">
        <v>397.96</v>
      </c>
    </row>
    <row r="1547" spans="1:4" x14ac:dyDescent="0.25">
      <c r="A1547" s="344">
        <v>1106117</v>
      </c>
      <c r="B1547" s="345" t="s">
        <v>14601</v>
      </c>
      <c r="C1547" s="344" t="s">
        <v>7701</v>
      </c>
      <c r="D1547" s="346">
        <v>221.86</v>
      </c>
    </row>
    <row r="1548" spans="1:4" x14ac:dyDescent="0.25">
      <c r="A1548" s="344">
        <v>1107896</v>
      </c>
      <c r="B1548" s="345" t="s">
        <v>14602</v>
      </c>
      <c r="C1548" s="344" t="s">
        <v>7701</v>
      </c>
      <c r="D1548" s="346">
        <v>495.7</v>
      </c>
    </row>
    <row r="1549" spans="1:4" x14ac:dyDescent="0.25">
      <c r="A1549" s="344">
        <v>1107895</v>
      </c>
      <c r="B1549" s="345" t="s">
        <v>14603</v>
      </c>
      <c r="C1549" s="344" t="s">
        <v>7701</v>
      </c>
      <c r="D1549" s="346">
        <v>322.88</v>
      </c>
    </row>
    <row r="1550" spans="1:4" x14ac:dyDescent="0.25">
      <c r="A1550" s="344">
        <v>1119528</v>
      </c>
      <c r="B1550" s="345" t="s">
        <v>14604</v>
      </c>
      <c r="C1550" s="344" t="s">
        <v>7701</v>
      </c>
      <c r="D1550" s="346">
        <v>427.72</v>
      </c>
    </row>
    <row r="1551" spans="1:4" x14ac:dyDescent="0.25">
      <c r="A1551" s="344">
        <v>1106135</v>
      </c>
      <c r="B1551" s="345" t="s">
        <v>14605</v>
      </c>
      <c r="C1551" s="344" t="s">
        <v>7701</v>
      </c>
      <c r="D1551" s="346">
        <v>253.47</v>
      </c>
    </row>
    <row r="1552" spans="1:4" x14ac:dyDescent="0.25">
      <c r="A1552" s="344">
        <v>1106136</v>
      </c>
      <c r="B1552" s="345" t="s">
        <v>14606</v>
      </c>
      <c r="C1552" s="344" t="s">
        <v>7701</v>
      </c>
      <c r="D1552" s="346">
        <v>408.73</v>
      </c>
    </row>
    <row r="1553" spans="1:4" x14ac:dyDescent="0.25">
      <c r="A1553" s="344">
        <v>1106137</v>
      </c>
      <c r="B1553" s="345" t="s">
        <v>14607</v>
      </c>
      <c r="C1553" s="344" t="s">
        <v>7701</v>
      </c>
      <c r="D1553" s="346">
        <v>234.48</v>
      </c>
    </row>
    <row r="1554" spans="1:4" x14ac:dyDescent="0.25">
      <c r="A1554" s="344">
        <v>1116127</v>
      </c>
      <c r="B1554" s="345" t="s">
        <v>14608</v>
      </c>
      <c r="C1554" s="344" t="s">
        <v>7701</v>
      </c>
      <c r="D1554" s="346">
        <v>510.59</v>
      </c>
    </row>
    <row r="1555" spans="1:4" x14ac:dyDescent="0.25">
      <c r="A1555" s="344">
        <v>1116126</v>
      </c>
      <c r="B1555" s="345" t="s">
        <v>14609</v>
      </c>
      <c r="C1555" s="344" t="s">
        <v>7701</v>
      </c>
      <c r="D1555" s="346">
        <v>344.58</v>
      </c>
    </row>
    <row r="1556" spans="1:4" x14ac:dyDescent="0.25">
      <c r="A1556" s="344">
        <v>1107900</v>
      </c>
      <c r="B1556" s="345" t="s">
        <v>14610</v>
      </c>
      <c r="C1556" s="344" t="s">
        <v>7701</v>
      </c>
      <c r="D1556" s="346">
        <v>515.71</v>
      </c>
    </row>
    <row r="1557" spans="1:4" x14ac:dyDescent="0.25">
      <c r="A1557" s="344">
        <v>1107899</v>
      </c>
      <c r="B1557" s="345" t="s">
        <v>14611</v>
      </c>
      <c r="C1557" s="344" t="s">
        <v>7701</v>
      </c>
      <c r="D1557" s="346">
        <v>345.88</v>
      </c>
    </row>
    <row r="1558" spans="1:4" x14ac:dyDescent="0.25">
      <c r="A1558" s="344">
        <v>1107890</v>
      </c>
      <c r="B1558" s="345" t="s">
        <v>14612</v>
      </c>
      <c r="C1558" s="344" t="s">
        <v>7701</v>
      </c>
      <c r="D1558" s="346">
        <v>443.25</v>
      </c>
    </row>
    <row r="1559" spans="1:4" x14ac:dyDescent="0.25">
      <c r="A1559" s="344">
        <v>1106138</v>
      </c>
      <c r="B1559" s="345" t="s">
        <v>14613</v>
      </c>
      <c r="C1559" s="344" t="s">
        <v>7701</v>
      </c>
      <c r="D1559" s="346">
        <v>271.41000000000003</v>
      </c>
    </row>
    <row r="1560" spans="1:4" x14ac:dyDescent="0.25">
      <c r="A1560" s="344">
        <v>1106139</v>
      </c>
      <c r="B1560" s="345" t="s">
        <v>14614</v>
      </c>
      <c r="C1560" s="344" t="s">
        <v>7701</v>
      </c>
      <c r="D1560" s="346">
        <v>422.86</v>
      </c>
    </row>
    <row r="1561" spans="1:4" x14ac:dyDescent="0.25">
      <c r="A1561" s="344">
        <v>1106140</v>
      </c>
      <c r="B1561" s="345" t="s">
        <v>14615</v>
      </c>
      <c r="C1561" s="344" t="s">
        <v>7701</v>
      </c>
      <c r="D1561" s="346">
        <v>251.02</v>
      </c>
    </row>
    <row r="1562" spans="1:4" x14ac:dyDescent="0.25">
      <c r="A1562" s="344">
        <v>1116324</v>
      </c>
      <c r="B1562" s="345" t="s">
        <v>46323</v>
      </c>
      <c r="C1562" s="344" t="s">
        <v>7701</v>
      </c>
      <c r="D1562" s="346">
        <v>451.96</v>
      </c>
    </row>
    <row r="1563" spans="1:4" x14ac:dyDescent="0.25">
      <c r="A1563" s="344">
        <v>1107904</v>
      </c>
      <c r="B1563" s="345" t="s">
        <v>14616</v>
      </c>
      <c r="C1563" s="344" t="s">
        <v>7701</v>
      </c>
      <c r="D1563" s="346">
        <v>538.13</v>
      </c>
    </row>
    <row r="1564" spans="1:4" x14ac:dyDescent="0.25">
      <c r="A1564" s="344">
        <v>1107903</v>
      </c>
      <c r="B1564" s="345" t="s">
        <v>14617</v>
      </c>
      <c r="C1564" s="344" t="s">
        <v>7701</v>
      </c>
      <c r="D1564" s="346">
        <v>371.63</v>
      </c>
    </row>
    <row r="1565" spans="1:4" x14ac:dyDescent="0.25">
      <c r="A1565" s="344">
        <v>1107908</v>
      </c>
      <c r="B1565" s="345" t="s">
        <v>14618</v>
      </c>
      <c r="C1565" s="344" t="s">
        <v>7701</v>
      </c>
      <c r="D1565" s="346">
        <v>563.09</v>
      </c>
    </row>
    <row r="1566" spans="1:4" x14ac:dyDescent="0.25">
      <c r="A1566" s="344">
        <v>1107907</v>
      </c>
      <c r="B1566" s="345" t="s">
        <v>14619</v>
      </c>
      <c r="C1566" s="344" t="s">
        <v>7701</v>
      </c>
      <c r="D1566" s="346">
        <v>400.32</v>
      </c>
    </row>
    <row r="1567" spans="1:4" x14ac:dyDescent="0.25">
      <c r="A1567" s="344">
        <v>1107871</v>
      </c>
      <c r="B1567" s="345" t="s">
        <v>14620</v>
      </c>
      <c r="C1567" s="344" t="s">
        <v>7701</v>
      </c>
      <c r="D1567" s="346">
        <v>472.53</v>
      </c>
    </row>
    <row r="1568" spans="1:4" x14ac:dyDescent="0.25">
      <c r="A1568" s="344">
        <v>1107870</v>
      </c>
      <c r="B1568" s="345" t="s">
        <v>14621</v>
      </c>
      <c r="C1568" s="344" t="s">
        <v>7701</v>
      </c>
      <c r="D1568" s="346">
        <v>302.64999999999998</v>
      </c>
    </row>
    <row r="1569" spans="1:4" x14ac:dyDescent="0.25">
      <c r="A1569" s="344">
        <v>1106057</v>
      </c>
      <c r="B1569" s="345" t="s">
        <v>14622</v>
      </c>
      <c r="C1569" s="344" t="s">
        <v>7701</v>
      </c>
      <c r="D1569" s="346">
        <v>461.72</v>
      </c>
    </row>
    <row r="1570" spans="1:4" x14ac:dyDescent="0.25">
      <c r="A1570" s="344">
        <v>1106058</v>
      </c>
      <c r="B1570" s="345" t="s">
        <v>14623</v>
      </c>
      <c r="C1570" s="344" t="s">
        <v>7701</v>
      </c>
      <c r="D1570" s="346">
        <v>294.68</v>
      </c>
    </row>
    <row r="1571" spans="1:4" x14ac:dyDescent="0.25">
      <c r="A1571" s="344">
        <v>1106380</v>
      </c>
      <c r="B1571" s="345" t="s">
        <v>14624</v>
      </c>
      <c r="C1571" s="344" t="s">
        <v>7701</v>
      </c>
      <c r="D1571" s="346">
        <v>449.76</v>
      </c>
    </row>
    <row r="1572" spans="1:4" x14ac:dyDescent="0.25">
      <c r="A1572" s="344">
        <v>1106378</v>
      </c>
      <c r="B1572" s="345" t="s">
        <v>14625</v>
      </c>
      <c r="C1572" s="344" t="s">
        <v>7701</v>
      </c>
      <c r="D1572" s="346">
        <v>282.08999999999997</v>
      </c>
    </row>
    <row r="1573" spans="1:4" x14ac:dyDescent="0.25">
      <c r="A1573" s="344">
        <v>1116263</v>
      </c>
      <c r="B1573" s="345" t="s">
        <v>14626</v>
      </c>
      <c r="C1573" s="344" t="s">
        <v>7701</v>
      </c>
      <c r="D1573" s="346">
        <v>428.41</v>
      </c>
    </row>
    <row r="1574" spans="1:4" x14ac:dyDescent="0.25">
      <c r="A1574" s="344">
        <v>1116267</v>
      </c>
      <c r="B1574" s="345" t="s">
        <v>14627</v>
      </c>
      <c r="C1574" s="344" t="s">
        <v>7701</v>
      </c>
      <c r="D1574" s="346">
        <v>260.73</v>
      </c>
    </row>
    <row r="1575" spans="1:4" x14ac:dyDescent="0.25">
      <c r="A1575" s="344">
        <v>1106280</v>
      </c>
      <c r="B1575" s="345" t="s">
        <v>14628</v>
      </c>
      <c r="C1575" s="344" t="s">
        <v>7701</v>
      </c>
      <c r="D1575" s="346">
        <v>468.08</v>
      </c>
    </row>
    <row r="1576" spans="1:4" x14ac:dyDescent="0.25">
      <c r="A1576" s="344">
        <v>1106289</v>
      </c>
      <c r="B1576" s="345" t="s">
        <v>14629</v>
      </c>
      <c r="C1576" s="344" t="s">
        <v>7701</v>
      </c>
      <c r="D1576" s="346">
        <v>303.20999999999998</v>
      </c>
    </row>
    <row r="1577" spans="1:4" x14ac:dyDescent="0.25">
      <c r="A1577" s="344">
        <v>1116264</v>
      </c>
      <c r="B1577" s="345" t="s">
        <v>14630</v>
      </c>
      <c r="C1577" s="344" t="s">
        <v>7701</v>
      </c>
      <c r="D1577" s="346">
        <v>445.08</v>
      </c>
    </row>
    <row r="1578" spans="1:4" x14ac:dyDescent="0.25">
      <c r="A1578" s="344">
        <v>1116268</v>
      </c>
      <c r="B1578" s="345" t="s">
        <v>14631</v>
      </c>
      <c r="C1578" s="344" t="s">
        <v>7701</v>
      </c>
      <c r="D1578" s="346">
        <v>280.20999999999998</v>
      </c>
    </row>
    <row r="1579" spans="1:4" x14ac:dyDescent="0.25">
      <c r="A1579" s="344">
        <v>1106281</v>
      </c>
      <c r="B1579" s="345" t="s">
        <v>14632</v>
      </c>
      <c r="C1579" s="344" t="s">
        <v>7701</v>
      </c>
      <c r="D1579" s="346">
        <v>491.68</v>
      </c>
    </row>
    <row r="1580" spans="1:4" x14ac:dyDescent="0.25">
      <c r="A1580" s="344">
        <v>1106382</v>
      </c>
      <c r="B1580" s="345" t="s">
        <v>14633</v>
      </c>
      <c r="C1580" s="344" t="s">
        <v>7701</v>
      </c>
      <c r="D1580" s="346">
        <v>330.42</v>
      </c>
    </row>
    <row r="1581" spans="1:4" x14ac:dyDescent="0.25">
      <c r="A1581" s="344">
        <v>1116265</v>
      </c>
      <c r="B1581" s="345" t="s">
        <v>14634</v>
      </c>
      <c r="C1581" s="344" t="s">
        <v>7701</v>
      </c>
      <c r="D1581" s="346">
        <v>466.49</v>
      </c>
    </row>
    <row r="1582" spans="1:4" x14ac:dyDescent="0.25">
      <c r="A1582" s="344">
        <v>1116269</v>
      </c>
      <c r="B1582" s="345" t="s">
        <v>14635</v>
      </c>
      <c r="C1582" s="344" t="s">
        <v>7701</v>
      </c>
      <c r="D1582" s="346">
        <v>305.23</v>
      </c>
    </row>
    <row r="1583" spans="1:4" x14ac:dyDescent="0.25">
      <c r="A1583" s="344">
        <v>1106282</v>
      </c>
      <c r="B1583" s="345" t="s">
        <v>14636</v>
      </c>
      <c r="C1583" s="344" t="s">
        <v>7701</v>
      </c>
      <c r="D1583" s="346">
        <v>518.02</v>
      </c>
    </row>
    <row r="1584" spans="1:4" x14ac:dyDescent="0.25">
      <c r="A1584" s="344">
        <v>1106384</v>
      </c>
      <c r="B1584" s="345" t="s">
        <v>14637</v>
      </c>
      <c r="C1584" s="344" t="s">
        <v>7701</v>
      </c>
      <c r="D1584" s="346">
        <v>360.79</v>
      </c>
    </row>
    <row r="1585" spans="1:4" x14ac:dyDescent="0.25">
      <c r="A1585" s="344">
        <v>1116266</v>
      </c>
      <c r="B1585" s="345" t="s">
        <v>14638</v>
      </c>
      <c r="C1585" s="344" t="s">
        <v>7701</v>
      </c>
      <c r="D1585" s="346">
        <v>490.42</v>
      </c>
    </row>
    <row r="1586" spans="1:4" x14ac:dyDescent="0.25">
      <c r="A1586" s="344">
        <v>1116270</v>
      </c>
      <c r="B1586" s="345" t="s">
        <v>14639</v>
      </c>
      <c r="C1586" s="344" t="s">
        <v>7701</v>
      </c>
      <c r="D1586" s="346">
        <v>333.19</v>
      </c>
    </row>
    <row r="1587" spans="1:4" x14ac:dyDescent="0.25">
      <c r="A1587" s="344">
        <v>1107868</v>
      </c>
      <c r="B1587" s="345" t="s">
        <v>14640</v>
      </c>
      <c r="C1587" s="344" t="s">
        <v>7701</v>
      </c>
      <c r="D1587" s="346">
        <v>376.37</v>
      </c>
    </row>
    <row r="1588" spans="1:4" x14ac:dyDescent="0.25">
      <c r="A1588" s="344">
        <v>1107869</v>
      </c>
      <c r="B1588" s="345" t="s">
        <v>14641</v>
      </c>
      <c r="C1588" s="344" t="s">
        <v>7701</v>
      </c>
      <c r="D1588" s="346">
        <v>194.14</v>
      </c>
    </row>
    <row r="1589" spans="1:4" x14ac:dyDescent="0.25">
      <c r="A1589" s="344">
        <v>1103853</v>
      </c>
      <c r="B1589" s="345" t="s">
        <v>14642</v>
      </c>
      <c r="C1589" s="344" t="s">
        <v>7701</v>
      </c>
      <c r="D1589" s="346">
        <v>448.22</v>
      </c>
    </row>
    <row r="1590" spans="1:4" x14ac:dyDescent="0.25">
      <c r="A1590" s="344">
        <v>1103852</v>
      </c>
      <c r="B1590" s="345" t="s">
        <v>14643</v>
      </c>
      <c r="C1590" s="344" t="s">
        <v>7701</v>
      </c>
      <c r="D1590" s="346">
        <v>329.09</v>
      </c>
    </row>
    <row r="1591" spans="1:4" x14ac:dyDescent="0.25">
      <c r="A1591" s="344">
        <v>1106284</v>
      </c>
      <c r="B1591" s="345" t="s">
        <v>14644</v>
      </c>
      <c r="C1591" s="344" t="s">
        <v>7701</v>
      </c>
      <c r="D1591" s="346">
        <v>461.17</v>
      </c>
    </row>
    <row r="1592" spans="1:4" x14ac:dyDescent="0.25">
      <c r="A1592" s="344">
        <v>1108116</v>
      </c>
      <c r="B1592" s="345" t="s">
        <v>14645</v>
      </c>
      <c r="C1592" s="344" t="s">
        <v>7701</v>
      </c>
      <c r="D1592" s="346">
        <v>467.06</v>
      </c>
    </row>
    <row r="1593" spans="1:4" x14ac:dyDescent="0.25">
      <c r="A1593" s="344">
        <v>1108118</v>
      </c>
      <c r="B1593" s="345" t="s">
        <v>14646</v>
      </c>
      <c r="C1593" s="344" t="s">
        <v>7701</v>
      </c>
      <c r="D1593" s="346">
        <v>491.35</v>
      </c>
    </row>
    <row r="1594" spans="1:4" x14ac:dyDescent="0.25">
      <c r="A1594" s="344">
        <v>1106158</v>
      </c>
      <c r="B1594" s="345" t="s">
        <v>14647</v>
      </c>
      <c r="C1594" s="344" t="s">
        <v>7701</v>
      </c>
      <c r="D1594" s="346">
        <v>517.30999999999995</v>
      </c>
    </row>
    <row r="1595" spans="1:4" x14ac:dyDescent="0.25">
      <c r="A1595" s="344">
        <v>1108120</v>
      </c>
      <c r="B1595" s="345" t="s">
        <v>14648</v>
      </c>
      <c r="C1595" s="344" t="s">
        <v>7701</v>
      </c>
      <c r="D1595" s="346">
        <v>546.32000000000005</v>
      </c>
    </row>
    <row r="1596" spans="1:4" x14ac:dyDescent="0.25">
      <c r="A1596" s="344">
        <v>1106050</v>
      </c>
      <c r="B1596" s="345" t="s">
        <v>14649</v>
      </c>
      <c r="C1596" s="344" t="s">
        <v>7701</v>
      </c>
      <c r="D1596" s="346">
        <v>58.14</v>
      </c>
    </row>
    <row r="1597" spans="1:4" x14ac:dyDescent="0.25">
      <c r="A1597" s="344">
        <v>1106051</v>
      </c>
      <c r="B1597" s="345" t="s">
        <v>14650</v>
      </c>
      <c r="C1597" s="344" t="s">
        <v>7701</v>
      </c>
      <c r="D1597" s="346">
        <v>48.71</v>
      </c>
    </row>
    <row r="1598" spans="1:4" x14ac:dyDescent="0.25">
      <c r="A1598" s="344">
        <v>1106061</v>
      </c>
      <c r="B1598" s="345" t="s">
        <v>14651</v>
      </c>
      <c r="C1598" s="344" t="s">
        <v>7701</v>
      </c>
      <c r="D1598" s="346">
        <v>65.78</v>
      </c>
    </row>
    <row r="1599" spans="1:4" x14ac:dyDescent="0.25">
      <c r="A1599" s="344">
        <v>1106087</v>
      </c>
      <c r="B1599" s="345" t="s">
        <v>14652</v>
      </c>
      <c r="C1599" s="344" t="s">
        <v>7701</v>
      </c>
      <c r="D1599" s="346">
        <v>56.59</v>
      </c>
    </row>
    <row r="1600" spans="1:4" x14ac:dyDescent="0.25">
      <c r="A1600" s="344">
        <v>1116327</v>
      </c>
      <c r="B1600" s="345" t="s">
        <v>46324</v>
      </c>
      <c r="C1600" s="344" t="s">
        <v>7701</v>
      </c>
      <c r="D1600" s="346">
        <v>14.32</v>
      </c>
    </row>
    <row r="1601" spans="1:4" x14ac:dyDescent="0.25">
      <c r="A1601" s="344">
        <v>1107860</v>
      </c>
      <c r="B1601" s="345" t="s">
        <v>14653</v>
      </c>
      <c r="C1601" s="344" t="s">
        <v>7701</v>
      </c>
      <c r="D1601" s="346">
        <v>64.25</v>
      </c>
    </row>
    <row r="1602" spans="1:4" x14ac:dyDescent="0.25">
      <c r="A1602" s="344">
        <v>1106088</v>
      </c>
      <c r="B1602" s="345" t="s">
        <v>14654</v>
      </c>
      <c r="C1602" s="344" t="s">
        <v>7701</v>
      </c>
      <c r="D1602" s="346">
        <v>70.400000000000006</v>
      </c>
    </row>
    <row r="1603" spans="1:4" x14ac:dyDescent="0.25">
      <c r="A1603" s="344">
        <v>1106089</v>
      </c>
      <c r="B1603" s="345" t="s">
        <v>46325</v>
      </c>
      <c r="C1603" s="344" t="s">
        <v>7701</v>
      </c>
      <c r="D1603" s="346">
        <v>21.6</v>
      </c>
    </row>
    <row r="1604" spans="1:4" x14ac:dyDescent="0.25">
      <c r="A1604" s="344">
        <v>1106128</v>
      </c>
      <c r="B1604" s="345" t="s">
        <v>14655</v>
      </c>
      <c r="C1604" s="344" t="s">
        <v>7701</v>
      </c>
      <c r="D1604" s="346">
        <v>57.96</v>
      </c>
    </row>
    <row r="1605" spans="1:4" x14ac:dyDescent="0.25">
      <c r="A1605" s="344">
        <v>1108056</v>
      </c>
      <c r="B1605" s="345" t="s">
        <v>14656</v>
      </c>
      <c r="C1605" s="344" t="s">
        <v>7701</v>
      </c>
      <c r="D1605" s="346">
        <v>3119.53</v>
      </c>
    </row>
    <row r="1606" spans="1:4" x14ac:dyDescent="0.25">
      <c r="A1606" s="344">
        <v>1108059</v>
      </c>
      <c r="B1606" s="345" t="s">
        <v>14657</v>
      </c>
      <c r="C1606" s="344" t="s">
        <v>7701</v>
      </c>
      <c r="D1606" s="346">
        <v>3178.58</v>
      </c>
    </row>
    <row r="1607" spans="1:4" x14ac:dyDescent="0.25">
      <c r="A1607" s="344">
        <v>1207700</v>
      </c>
      <c r="B1607" s="345" t="s">
        <v>14658</v>
      </c>
      <c r="C1607" s="344" t="s">
        <v>7701</v>
      </c>
      <c r="D1607" s="346">
        <v>588.07000000000005</v>
      </c>
    </row>
    <row r="1608" spans="1:4" x14ac:dyDescent="0.25">
      <c r="A1608" s="344">
        <v>1207701</v>
      </c>
      <c r="B1608" s="345" t="s">
        <v>14659</v>
      </c>
      <c r="C1608" s="344" t="s">
        <v>7701</v>
      </c>
      <c r="D1608" s="346">
        <v>620.73</v>
      </c>
    </row>
    <row r="1609" spans="1:4" x14ac:dyDescent="0.25">
      <c r="A1609" s="344">
        <v>1207702</v>
      </c>
      <c r="B1609" s="345" t="s">
        <v>14660</v>
      </c>
      <c r="C1609" s="344" t="s">
        <v>7701</v>
      </c>
      <c r="D1609" s="346">
        <v>657.28</v>
      </c>
    </row>
    <row r="1610" spans="1:4" x14ac:dyDescent="0.25">
      <c r="A1610" s="344">
        <v>1207708</v>
      </c>
      <c r="B1610" s="345" t="s">
        <v>14661</v>
      </c>
      <c r="C1610" s="344" t="s">
        <v>7701</v>
      </c>
      <c r="D1610" s="346">
        <v>599.16</v>
      </c>
    </row>
    <row r="1611" spans="1:4" x14ac:dyDescent="0.25">
      <c r="A1611" s="344">
        <v>1207703</v>
      </c>
      <c r="B1611" s="345" t="s">
        <v>14662</v>
      </c>
      <c r="C1611" s="344" t="s">
        <v>7701</v>
      </c>
      <c r="D1611" s="346">
        <v>743.87</v>
      </c>
    </row>
    <row r="1612" spans="1:4" x14ac:dyDescent="0.25">
      <c r="A1612" s="344">
        <v>1207709</v>
      </c>
      <c r="B1612" s="345" t="s">
        <v>14663</v>
      </c>
      <c r="C1612" s="344" t="s">
        <v>7701</v>
      </c>
      <c r="D1612" s="346">
        <v>678.43</v>
      </c>
    </row>
    <row r="1613" spans="1:4" x14ac:dyDescent="0.25">
      <c r="A1613" s="344">
        <v>1207710</v>
      </c>
      <c r="B1613" s="345" t="s">
        <v>14664</v>
      </c>
      <c r="C1613" s="344" t="s">
        <v>7701</v>
      </c>
      <c r="D1613" s="346">
        <v>930.71</v>
      </c>
    </row>
    <row r="1614" spans="1:4" x14ac:dyDescent="0.25">
      <c r="A1614" s="344">
        <v>1207711</v>
      </c>
      <c r="B1614" s="345" t="s">
        <v>14665</v>
      </c>
      <c r="C1614" s="344" t="s">
        <v>7701</v>
      </c>
      <c r="D1614" s="346">
        <v>1164.02</v>
      </c>
    </row>
    <row r="1615" spans="1:4" x14ac:dyDescent="0.25">
      <c r="A1615" s="344">
        <v>1207713</v>
      </c>
      <c r="B1615" s="345" t="s">
        <v>14666</v>
      </c>
      <c r="C1615" s="344" t="s">
        <v>7701</v>
      </c>
      <c r="D1615" s="346">
        <v>1775.41</v>
      </c>
    </row>
    <row r="1616" spans="1:4" x14ac:dyDescent="0.25">
      <c r="A1616" s="344">
        <v>1207714</v>
      </c>
      <c r="B1616" s="345" t="s">
        <v>14667</v>
      </c>
      <c r="C1616" s="344" t="s">
        <v>7701</v>
      </c>
      <c r="D1616" s="346">
        <v>969.13</v>
      </c>
    </row>
    <row r="1617" spans="1:4" x14ac:dyDescent="0.25">
      <c r="A1617" s="344">
        <v>1207715</v>
      </c>
      <c r="B1617" s="345" t="s">
        <v>14668</v>
      </c>
      <c r="C1617" s="344" t="s">
        <v>7701</v>
      </c>
      <c r="D1617" s="346">
        <v>1210.68</v>
      </c>
    </row>
    <row r="1618" spans="1:4" x14ac:dyDescent="0.25">
      <c r="A1618" s="344">
        <v>1207717</v>
      </c>
      <c r="B1618" s="345" t="s">
        <v>14669</v>
      </c>
      <c r="C1618" s="344" t="s">
        <v>7701</v>
      </c>
      <c r="D1618" s="346">
        <v>1840.73</v>
      </c>
    </row>
    <row r="1619" spans="1:4" x14ac:dyDescent="0.25">
      <c r="A1619" s="344">
        <v>1207718</v>
      </c>
      <c r="B1619" s="345" t="s">
        <v>14670</v>
      </c>
      <c r="C1619" s="344" t="s">
        <v>7701</v>
      </c>
      <c r="D1619" s="346">
        <v>1012.13</v>
      </c>
    </row>
    <row r="1620" spans="1:4" x14ac:dyDescent="0.25">
      <c r="A1620" s="344">
        <v>1207719</v>
      </c>
      <c r="B1620" s="345" t="s">
        <v>14671</v>
      </c>
      <c r="C1620" s="344" t="s">
        <v>7701</v>
      </c>
      <c r="D1620" s="346">
        <v>1262.8900000000001</v>
      </c>
    </row>
    <row r="1621" spans="1:4" x14ac:dyDescent="0.25">
      <c r="A1621" s="344">
        <v>1207721</v>
      </c>
      <c r="B1621" s="345" t="s">
        <v>14672</v>
      </c>
      <c r="C1621" s="344" t="s">
        <v>7701</v>
      </c>
      <c r="D1621" s="346">
        <v>1913.83</v>
      </c>
    </row>
    <row r="1622" spans="1:4" x14ac:dyDescent="0.25">
      <c r="A1622" s="344">
        <v>1207722</v>
      </c>
      <c r="B1622" s="345" t="s">
        <v>14673</v>
      </c>
      <c r="C1622" s="344" t="s">
        <v>7701</v>
      </c>
      <c r="D1622" s="346">
        <v>1114</v>
      </c>
    </row>
    <row r="1623" spans="1:4" x14ac:dyDescent="0.25">
      <c r="A1623" s="344">
        <v>1207723</v>
      </c>
      <c r="B1623" s="345" t="s">
        <v>14674</v>
      </c>
      <c r="C1623" s="344" t="s">
        <v>7701</v>
      </c>
      <c r="D1623" s="346">
        <v>1386.59</v>
      </c>
    </row>
    <row r="1624" spans="1:4" x14ac:dyDescent="0.25">
      <c r="A1624" s="344">
        <v>1207725</v>
      </c>
      <c r="B1624" s="345" t="s">
        <v>14675</v>
      </c>
      <c r="C1624" s="344" t="s">
        <v>7701</v>
      </c>
      <c r="D1624" s="346">
        <v>2087.0100000000002</v>
      </c>
    </row>
    <row r="1625" spans="1:4" x14ac:dyDescent="0.25">
      <c r="A1625" s="344">
        <v>1207728</v>
      </c>
      <c r="B1625" s="345" t="s">
        <v>14676</v>
      </c>
      <c r="C1625" s="344" t="s">
        <v>7701</v>
      </c>
      <c r="D1625" s="346">
        <v>920.37</v>
      </c>
    </row>
    <row r="1626" spans="1:4" x14ac:dyDescent="0.25">
      <c r="A1626" s="344">
        <v>1207727</v>
      </c>
      <c r="B1626" s="345" t="s">
        <v>14677</v>
      </c>
      <c r="C1626" s="344" t="s">
        <v>7701</v>
      </c>
      <c r="D1626" s="346">
        <v>896.49</v>
      </c>
    </row>
    <row r="1627" spans="1:4" x14ac:dyDescent="0.25">
      <c r="A1627" s="344">
        <v>1207726</v>
      </c>
      <c r="B1627" s="345" t="s">
        <v>14678</v>
      </c>
      <c r="C1627" s="344" t="s">
        <v>7701</v>
      </c>
      <c r="D1627" s="346">
        <v>877.4</v>
      </c>
    </row>
    <row r="1628" spans="1:4" x14ac:dyDescent="0.25">
      <c r="A1628" s="344">
        <v>1208329</v>
      </c>
      <c r="B1628" s="345" t="s">
        <v>14679</v>
      </c>
      <c r="C1628" s="344" t="s">
        <v>7701</v>
      </c>
      <c r="D1628" s="346">
        <v>855.41</v>
      </c>
    </row>
    <row r="1629" spans="1:4" x14ac:dyDescent="0.25">
      <c r="A1629" s="344">
        <v>1207685</v>
      </c>
      <c r="B1629" s="345" t="s">
        <v>14680</v>
      </c>
      <c r="C1629" s="344" t="s">
        <v>7701</v>
      </c>
      <c r="D1629" s="346">
        <v>970.59</v>
      </c>
    </row>
    <row r="1630" spans="1:4" x14ac:dyDescent="0.25">
      <c r="A1630" s="344">
        <v>1207684</v>
      </c>
      <c r="B1630" s="345" t="s">
        <v>14681</v>
      </c>
      <c r="C1630" s="344" t="s">
        <v>7701</v>
      </c>
      <c r="D1630" s="346">
        <v>939.04</v>
      </c>
    </row>
    <row r="1631" spans="1:4" x14ac:dyDescent="0.25">
      <c r="A1631" s="344">
        <v>1207683</v>
      </c>
      <c r="B1631" s="345" t="s">
        <v>14682</v>
      </c>
      <c r="C1631" s="344" t="s">
        <v>7701</v>
      </c>
      <c r="D1631" s="346">
        <v>915</v>
      </c>
    </row>
    <row r="1632" spans="1:4" x14ac:dyDescent="0.25">
      <c r="A1632" s="344">
        <v>1208337</v>
      </c>
      <c r="B1632" s="345" t="s">
        <v>14683</v>
      </c>
      <c r="C1632" s="344" t="s">
        <v>7701</v>
      </c>
      <c r="D1632" s="346">
        <v>889.44</v>
      </c>
    </row>
    <row r="1633" spans="1:4" x14ac:dyDescent="0.25">
      <c r="A1633" s="344">
        <v>1207691</v>
      </c>
      <c r="B1633" s="345" t="s">
        <v>14684</v>
      </c>
      <c r="C1633" s="344" t="s">
        <v>7701</v>
      </c>
      <c r="D1633" s="346">
        <v>1031.5999999999999</v>
      </c>
    </row>
    <row r="1634" spans="1:4" x14ac:dyDescent="0.25">
      <c r="A1634" s="344">
        <v>1207690</v>
      </c>
      <c r="B1634" s="345" t="s">
        <v>14685</v>
      </c>
      <c r="C1634" s="344" t="s">
        <v>7701</v>
      </c>
      <c r="D1634" s="346">
        <v>988.65</v>
      </c>
    </row>
    <row r="1635" spans="1:4" x14ac:dyDescent="0.25">
      <c r="A1635" s="344">
        <v>1207689</v>
      </c>
      <c r="B1635" s="345" t="s">
        <v>14686</v>
      </c>
      <c r="C1635" s="344" t="s">
        <v>7701</v>
      </c>
      <c r="D1635" s="346">
        <v>952.53</v>
      </c>
    </row>
    <row r="1636" spans="1:4" x14ac:dyDescent="0.25">
      <c r="A1636" s="344">
        <v>1208345</v>
      </c>
      <c r="B1636" s="345" t="s">
        <v>14687</v>
      </c>
      <c r="C1636" s="344" t="s">
        <v>7701</v>
      </c>
      <c r="D1636" s="346">
        <v>922.76</v>
      </c>
    </row>
    <row r="1637" spans="1:4" x14ac:dyDescent="0.25">
      <c r="A1637" s="344">
        <v>1207697</v>
      </c>
      <c r="B1637" s="345" t="s">
        <v>14688</v>
      </c>
      <c r="C1637" s="344" t="s">
        <v>7701</v>
      </c>
      <c r="D1637" s="346">
        <v>1109.21</v>
      </c>
    </row>
    <row r="1638" spans="1:4" x14ac:dyDescent="0.25">
      <c r="A1638" s="344">
        <v>1207696</v>
      </c>
      <c r="B1638" s="345" t="s">
        <v>14689</v>
      </c>
      <c r="C1638" s="344" t="s">
        <v>7701</v>
      </c>
      <c r="D1638" s="346">
        <v>1047.82</v>
      </c>
    </row>
    <row r="1639" spans="1:4" x14ac:dyDescent="0.25">
      <c r="A1639" s="344">
        <v>1207695</v>
      </c>
      <c r="B1639" s="345" t="s">
        <v>14690</v>
      </c>
      <c r="C1639" s="344" t="s">
        <v>7701</v>
      </c>
      <c r="D1639" s="346">
        <v>1006.06</v>
      </c>
    </row>
    <row r="1640" spans="1:4" x14ac:dyDescent="0.25">
      <c r="A1640" s="344">
        <v>1208353</v>
      </c>
      <c r="B1640" s="345" t="s">
        <v>14691</v>
      </c>
      <c r="C1640" s="344" t="s">
        <v>7701</v>
      </c>
      <c r="D1640" s="346">
        <v>964.07</v>
      </c>
    </row>
    <row r="1641" spans="1:4" x14ac:dyDescent="0.25">
      <c r="A1641" s="344">
        <v>1207663</v>
      </c>
      <c r="B1641" s="345" t="s">
        <v>14692</v>
      </c>
      <c r="C1641" s="344" t="s">
        <v>7701</v>
      </c>
      <c r="D1641" s="346">
        <v>1254.44</v>
      </c>
    </row>
    <row r="1642" spans="1:4" x14ac:dyDescent="0.25">
      <c r="A1642" s="344">
        <v>1207662</v>
      </c>
      <c r="B1642" s="345" t="s">
        <v>14693</v>
      </c>
      <c r="C1642" s="344" t="s">
        <v>7701</v>
      </c>
      <c r="D1642" s="346">
        <v>1220.6199999999999</v>
      </c>
    </row>
    <row r="1643" spans="1:4" x14ac:dyDescent="0.25">
      <c r="A1643" s="344">
        <v>1207661</v>
      </c>
      <c r="B1643" s="345" t="s">
        <v>14694</v>
      </c>
      <c r="C1643" s="344" t="s">
        <v>7701</v>
      </c>
      <c r="D1643" s="346">
        <v>1193.57</v>
      </c>
    </row>
    <row r="1644" spans="1:4" x14ac:dyDescent="0.25">
      <c r="A1644" s="344">
        <v>1208361</v>
      </c>
      <c r="B1644" s="345" t="s">
        <v>14695</v>
      </c>
      <c r="C1644" s="344" t="s">
        <v>7701</v>
      </c>
      <c r="D1644" s="346">
        <v>1152.99</v>
      </c>
    </row>
    <row r="1645" spans="1:4" x14ac:dyDescent="0.25">
      <c r="A1645" s="344">
        <v>1207669</v>
      </c>
      <c r="B1645" s="345" t="s">
        <v>14696</v>
      </c>
      <c r="C1645" s="344" t="s">
        <v>7701</v>
      </c>
      <c r="D1645" s="346">
        <v>1402.64</v>
      </c>
    </row>
    <row r="1646" spans="1:4" x14ac:dyDescent="0.25">
      <c r="A1646" s="344">
        <v>1207668</v>
      </c>
      <c r="B1646" s="345" t="s">
        <v>14697</v>
      </c>
      <c r="C1646" s="344" t="s">
        <v>7701</v>
      </c>
      <c r="D1646" s="346">
        <v>1360.66</v>
      </c>
    </row>
    <row r="1647" spans="1:4" x14ac:dyDescent="0.25">
      <c r="A1647" s="344">
        <v>1207667</v>
      </c>
      <c r="B1647" s="345" t="s">
        <v>14698</v>
      </c>
      <c r="C1647" s="344" t="s">
        <v>7701</v>
      </c>
      <c r="D1647" s="346">
        <v>1297.69</v>
      </c>
    </row>
    <row r="1648" spans="1:4" x14ac:dyDescent="0.25">
      <c r="A1648" s="344">
        <v>1208369</v>
      </c>
      <c r="B1648" s="345" t="s">
        <v>14699</v>
      </c>
      <c r="C1648" s="344" t="s">
        <v>7701</v>
      </c>
      <c r="D1648" s="346">
        <v>1234.72</v>
      </c>
    </row>
    <row r="1649" spans="1:4" x14ac:dyDescent="0.25">
      <c r="A1649" s="344">
        <v>1207682</v>
      </c>
      <c r="B1649" s="345" t="s">
        <v>14700</v>
      </c>
      <c r="C1649" s="344" t="s">
        <v>7701</v>
      </c>
      <c r="D1649" s="346">
        <v>1013.63</v>
      </c>
    </row>
    <row r="1650" spans="1:4" x14ac:dyDescent="0.25">
      <c r="A1650" s="344">
        <v>1207681</v>
      </c>
      <c r="B1650" s="345" t="s">
        <v>14701</v>
      </c>
      <c r="C1650" s="344" t="s">
        <v>7701</v>
      </c>
      <c r="D1650" s="346">
        <v>989.75</v>
      </c>
    </row>
    <row r="1651" spans="1:4" x14ac:dyDescent="0.25">
      <c r="A1651" s="344">
        <v>1207729</v>
      </c>
      <c r="B1651" s="345" t="s">
        <v>14702</v>
      </c>
      <c r="C1651" s="344" t="s">
        <v>7701</v>
      </c>
      <c r="D1651" s="346">
        <v>970.66</v>
      </c>
    </row>
    <row r="1652" spans="1:4" x14ac:dyDescent="0.25">
      <c r="A1652" s="344">
        <v>1208333</v>
      </c>
      <c r="B1652" s="345" t="s">
        <v>14703</v>
      </c>
      <c r="C1652" s="344" t="s">
        <v>7701</v>
      </c>
      <c r="D1652" s="346">
        <v>948.67</v>
      </c>
    </row>
    <row r="1653" spans="1:4" x14ac:dyDescent="0.25">
      <c r="A1653" s="344">
        <v>1207688</v>
      </c>
      <c r="B1653" s="345" t="s">
        <v>14704</v>
      </c>
      <c r="C1653" s="344" t="s">
        <v>7701</v>
      </c>
      <c r="D1653" s="346">
        <v>1066.67</v>
      </c>
    </row>
    <row r="1654" spans="1:4" x14ac:dyDescent="0.25">
      <c r="A1654" s="344">
        <v>1207687</v>
      </c>
      <c r="B1654" s="345" t="s">
        <v>14705</v>
      </c>
      <c r="C1654" s="344" t="s">
        <v>7701</v>
      </c>
      <c r="D1654" s="346">
        <v>1035.1199999999999</v>
      </c>
    </row>
    <row r="1655" spans="1:4" x14ac:dyDescent="0.25">
      <c r="A1655" s="344">
        <v>1207686</v>
      </c>
      <c r="B1655" s="345" t="s">
        <v>14706</v>
      </c>
      <c r="C1655" s="344" t="s">
        <v>7701</v>
      </c>
      <c r="D1655" s="346">
        <v>1011.08</v>
      </c>
    </row>
    <row r="1656" spans="1:4" x14ac:dyDescent="0.25">
      <c r="A1656" s="344">
        <v>1208341</v>
      </c>
      <c r="B1656" s="345" t="s">
        <v>14707</v>
      </c>
      <c r="C1656" s="344" t="s">
        <v>7701</v>
      </c>
      <c r="D1656" s="346">
        <v>985.52</v>
      </c>
    </row>
    <row r="1657" spans="1:4" x14ac:dyDescent="0.25">
      <c r="A1657" s="344">
        <v>1207694</v>
      </c>
      <c r="B1657" s="345" t="s">
        <v>14708</v>
      </c>
      <c r="C1657" s="344" t="s">
        <v>7701</v>
      </c>
      <c r="D1657" s="346">
        <v>1130.68</v>
      </c>
    </row>
    <row r="1658" spans="1:4" x14ac:dyDescent="0.25">
      <c r="A1658" s="344">
        <v>1207693</v>
      </c>
      <c r="B1658" s="345" t="s">
        <v>14709</v>
      </c>
      <c r="C1658" s="344" t="s">
        <v>7701</v>
      </c>
      <c r="D1658" s="346">
        <v>1087.73</v>
      </c>
    </row>
    <row r="1659" spans="1:4" x14ac:dyDescent="0.25">
      <c r="A1659" s="344">
        <v>1207692</v>
      </c>
      <c r="B1659" s="345" t="s">
        <v>14710</v>
      </c>
      <c r="C1659" s="344" t="s">
        <v>7701</v>
      </c>
      <c r="D1659" s="346">
        <v>1051.6199999999999</v>
      </c>
    </row>
    <row r="1660" spans="1:4" x14ac:dyDescent="0.25">
      <c r="A1660" s="344">
        <v>1208349</v>
      </c>
      <c r="B1660" s="345" t="s">
        <v>14711</v>
      </c>
      <c r="C1660" s="344" t="s">
        <v>7701</v>
      </c>
      <c r="D1660" s="346">
        <v>1021.85</v>
      </c>
    </row>
    <row r="1661" spans="1:4" x14ac:dyDescent="0.25">
      <c r="A1661" s="344">
        <v>1207660</v>
      </c>
      <c r="B1661" s="345" t="s">
        <v>14712</v>
      </c>
      <c r="C1661" s="344" t="s">
        <v>7701</v>
      </c>
      <c r="D1661" s="346">
        <v>1211.49</v>
      </c>
    </row>
    <row r="1662" spans="1:4" x14ac:dyDescent="0.25">
      <c r="A1662" s="344">
        <v>1207699</v>
      </c>
      <c r="B1662" s="345" t="s">
        <v>14713</v>
      </c>
      <c r="C1662" s="344" t="s">
        <v>7701</v>
      </c>
      <c r="D1662" s="346">
        <v>1150.0999999999999</v>
      </c>
    </row>
    <row r="1663" spans="1:4" x14ac:dyDescent="0.25">
      <c r="A1663" s="344">
        <v>1207698</v>
      </c>
      <c r="B1663" s="345" t="s">
        <v>14714</v>
      </c>
      <c r="C1663" s="344" t="s">
        <v>7701</v>
      </c>
      <c r="D1663" s="346">
        <v>1108.3399999999999</v>
      </c>
    </row>
    <row r="1664" spans="1:4" x14ac:dyDescent="0.25">
      <c r="A1664" s="344">
        <v>1208357</v>
      </c>
      <c r="B1664" s="345" t="s">
        <v>14715</v>
      </c>
      <c r="C1664" s="344" t="s">
        <v>7701</v>
      </c>
      <c r="D1664" s="346">
        <v>1066.3599999999999</v>
      </c>
    </row>
    <row r="1665" spans="1:4" x14ac:dyDescent="0.25">
      <c r="A1665" s="344">
        <v>1207666</v>
      </c>
      <c r="B1665" s="345" t="s">
        <v>14716</v>
      </c>
      <c r="C1665" s="344" t="s">
        <v>7701</v>
      </c>
      <c r="D1665" s="346">
        <v>1360.13</v>
      </c>
    </row>
    <row r="1666" spans="1:4" x14ac:dyDescent="0.25">
      <c r="A1666" s="344">
        <v>1207665</v>
      </c>
      <c r="B1666" s="345" t="s">
        <v>14717</v>
      </c>
      <c r="C1666" s="344" t="s">
        <v>7701</v>
      </c>
      <c r="D1666" s="346">
        <v>1326.31</v>
      </c>
    </row>
    <row r="1667" spans="1:4" x14ac:dyDescent="0.25">
      <c r="A1667" s="344">
        <v>1207664</v>
      </c>
      <c r="B1667" s="345" t="s">
        <v>14718</v>
      </c>
      <c r="C1667" s="344" t="s">
        <v>7701</v>
      </c>
      <c r="D1667" s="346">
        <v>1299.26</v>
      </c>
    </row>
    <row r="1668" spans="1:4" x14ac:dyDescent="0.25">
      <c r="A1668" s="344">
        <v>1208365</v>
      </c>
      <c r="B1668" s="345" t="s">
        <v>14719</v>
      </c>
      <c r="C1668" s="344" t="s">
        <v>7701</v>
      </c>
      <c r="D1668" s="346">
        <v>1258.68</v>
      </c>
    </row>
    <row r="1669" spans="1:4" x14ac:dyDescent="0.25">
      <c r="A1669" s="344">
        <v>1207672</v>
      </c>
      <c r="B1669" s="345" t="s">
        <v>14720</v>
      </c>
      <c r="C1669" s="344" t="s">
        <v>7701</v>
      </c>
      <c r="D1669" s="346">
        <v>1511.98</v>
      </c>
    </row>
    <row r="1670" spans="1:4" x14ac:dyDescent="0.25">
      <c r="A1670" s="344">
        <v>1207671</v>
      </c>
      <c r="B1670" s="345" t="s">
        <v>14721</v>
      </c>
      <c r="C1670" s="344" t="s">
        <v>7701</v>
      </c>
      <c r="D1670" s="346">
        <v>1470</v>
      </c>
    </row>
    <row r="1671" spans="1:4" x14ac:dyDescent="0.25">
      <c r="A1671" s="344">
        <v>1207670</v>
      </c>
      <c r="B1671" s="345" t="s">
        <v>14722</v>
      </c>
      <c r="C1671" s="344" t="s">
        <v>7701</v>
      </c>
      <c r="D1671" s="346">
        <v>1407.03</v>
      </c>
    </row>
    <row r="1672" spans="1:4" x14ac:dyDescent="0.25">
      <c r="A1672" s="344">
        <v>1208373</v>
      </c>
      <c r="B1672" s="345" t="s">
        <v>14723</v>
      </c>
      <c r="C1672" s="344" t="s">
        <v>7701</v>
      </c>
      <c r="D1672" s="346">
        <v>1344.06</v>
      </c>
    </row>
    <row r="1673" spans="1:4" x14ac:dyDescent="0.25">
      <c r="A1673" s="344">
        <v>1400976</v>
      </c>
      <c r="B1673" s="345" t="s">
        <v>14724</v>
      </c>
      <c r="C1673" s="344" t="s">
        <v>6594</v>
      </c>
      <c r="D1673" s="346">
        <v>4.93</v>
      </c>
    </row>
    <row r="1674" spans="1:4" x14ac:dyDescent="0.25">
      <c r="A1674" s="344">
        <v>1400970</v>
      </c>
      <c r="B1674" s="345" t="s">
        <v>14725</v>
      </c>
      <c r="C1674" s="344" t="s">
        <v>6594</v>
      </c>
      <c r="D1674" s="346">
        <v>2.4500000000000002</v>
      </c>
    </row>
    <row r="1675" spans="1:4" x14ac:dyDescent="0.25">
      <c r="A1675" s="344">
        <v>1400971</v>
      </c>
      <c r="B1675" s="345" t="s">
        <v>14726</v>
      </c>
      <c r="C1675" s="344" t="s">
        <v>6594</v>
      </c>
      <c r="D1675" s="346">
        <v>10.7</v>
      </c>
    </row>
    <row r="1676" spans="1:4" x14ac:dyDescent="0.25">
      <c r="A1676" s="344">
        <v>1400972</v>
      </c>
      <c r="B1676" s="345" t="s">
        <v>14727</v>
      </c>
      <c r="C1676" s="344" t="s">
        <v>6594</v>
      </c>
      <c r="D1676" s="346">
        <v>2.4</v>
      </c>
    </row>
    <row r="1677" spans="1:4" x14ac:dyDescent="0.25">
      <c r="A1677" s="344">
        <v>1416201</v>
      </c>
      <c r="B1677" s="345" t="s">
        <v>46326</v>
      </c>
      <c r="C1677" s="344" t="s">
        <v>7703</v>
      </c>
      <c r="D1677" s="346">
        <v>0.23</v>
      </c>
    </row>
    <row r="1678" spans="1:4" x14ac:dyDescent="0.25">
      <c r="A1678" s="344">
        <v>1400969</v>
      </c>
      <c r="B1678" s="345" t="s">
        <v>14729</v>
      </c>
      <c r="C1678" s="344" t="s">
        <v>6608</v>
      </c>
      <c r="D1678" s="346">
        <v>0.16</v>
      </c>
    </row>
    <row r="1679" spans="1:4" x14ac:dyDescent="0.25">
      <c r="A1679" s="344">
        <v>1400975</v>
      </c>
      <c r="B1679" s="345" t="s">
        <v>14730</v>
      </c>
      <c r="C1679" s="344" t="s">
        <v>6594</v>
      </c>
      <c r="D1679" s="346">
        <v>4.2</v>
      </c>
    </row>
    <row r="1680" spans="1:4" x14ac:dyDescent="0.25">
      <c r="A1680" s="344">
        <v>1400985</v>
      </c>
      <c r="B1680" s="345" t="s">
        <v>46327</v>
      </c>
      <c r="C1680" s="344" t="s">
        <v>6594</v>
      </c>
      <c r="D1680" s="346">
        <v>2.87</v>
      </c>
    </row>
    <row r="1681" spans="1:4" x14ac:dyDescent="0.25">
      <c r="A1681" s="344">
        <v>1416141</v>
      </c>
      <c r="B1681" s="345" t="s">
        <v>14731</v>
      </c>
      <c r="C1681" s="344" t="s">
        <v>6594</v>
      </c>
      <c r="D1681" s="346">
        <v>3.76</v>
      </c>
    </row>
    <row r="1682" spans="1:4" x14ac:dyDescent="0.25">
      <c r="A1682" s="344">
        <v>1400986</v>
      </c>
      <c r="B1682" s="345" t="s">
        <v>46328</v>
      </c>
      <c r="C1682" s="344" t="s">
        <v>6594</v>
      </c>
      <c r="D1682" s="346">
        <v>3.19</v>
      </c>
    </row>
    <row r="1683" spans="1:4" x14ac:dyDescent="0.25">
      <c r="A1683" s="344">
        <v>1416142</v>
      </c>
      <c r="B1683" s="345" t="s">
        <v>46329</v>
      </c>
      <c r="C1683" s="344" t="s">
        <v>6594</v>
      </c>
      <c r="D1683" s="346">
        <v>5.74</v>
      </c>
    </row>
    <row r="1684" spans="1:4" x14ac:dyDescent="0.25">
      <c r="A1684" s="344">
        <v>1400980</v>
      </c>
      <c r="B1684" s="345" t="s">
        <v>46330</v>
      </c>
      <c r="C1684" s="344" t="s">
        <v>6594</v>
      </c>
      <c r="D1684" s="346">
        <v>2.14</v>
      </c>
    </row>
    <row r="1685" spans="1:4" x14ac:dyDescent="0.25">
      <c r="A1685" s="344">
        <v>1400973</v>
      </c>
      <c r="B1685" s="345" t="s">
        <v>46331</v>
      </c>
      <c r="C1685" s="344" t="s">
        <v>6594</v>
      </c>
      <c r="D1685" s="346">
        <v>1.67</v>
      </c>
    </row>
    <row r="1686" spans="1:4" x14ac:dyDescent="0.25">
      <c r="A1686" s="344">
        <v>1400981</v>
      </c>
      <c r="B1686" s="345" t="s">
        <v>46332</v>
      </c>
      <c r="C1686" s="344" t="s">
        <v>6594</v>
      </c>
      <c r="D1686" s="346">
        <v>2.2799999999999998</v>
      </c>
    </row>
    <row r="1687" spans="1:4" x14ac:dyDescent="0.25">
      <c r="A1687" s="344">
        <v>1400974</v>
      </c>
      <c r="B1687" s="345" t="s">
        <v>46333</v>
      </c>
      <c r="C1687" s="344" t="s">
        <v>6594</v>
      </c>
      <c r="D1687" s="346">
        <v>1.94</v>
      </c>
    </row>
    <row r="1688" spans="1:4" x14ac:dyDescent="0.25">
      <c r="A1688" s="344">
        <v>1400982</v>
      </c>
      <c r="B1688" s="345" t="s">
        <v>46334</v>
      </c>
      <c r="C1688" s="344" t="s">
        <v>6594</v>
      </c>
      <c r="D1688" s="346">
        <v>2.37</v>
      </c>
    </row>
    <row r="1689" spans="1:4" x14ac:dyDescent="0.25">
      <c r="A1689" s="344">
        <v>1416139</v>
      </c>
      <c r="B1689" s="345" t="s">
        <v>14734</v>
      </c>
      <c r="C1689" s="344" t="s">
        <v>6594</v>
      </c>
      <c r="D1689" s="346">
        <v>2.14</v>
      </c>
    </row>
    <row r="1690" spans="1:4" x14ac:dyDescent="0.25">
      <c r="A1690" s="344">
        <v>1400983</v>
      </c>
      <c r="B1690" s="345" t="s">
        <v>46335</v>
      </c>
      <c r="C1690" s="344" t="s">
        <v>6594</v>
      </c>
      <c r="D1690" s="346">
        <v>2.5</v>
      </c>
    </row>
    <row r="1691" spans="1:4" x14ac:dyDescent="0.25">
      <c r="A1691" s="344">
        <v>1416202</v>
      </c>
      <c r="B1691" s="345" t="s">
        <v>46336</v>
      </c>
      <c r="C1691" s="344" t="s">
        <v>6594</v>
      </c>
      <c r="D1691" s="346">
        <v>2.46</v>
      </c>
    </row>
    <row r="1692" spans="1:4" x14ac:dyDescent="0.25">
      <c r="A1692" s="344">
        <v>1400984</v>
      </c>
      <c r="B1692" s="345" t="s">
        <v>46337</v>
      </c>
      <c r="C1692" s="344" t="s">
        <v>6594</v>
      </c>
      <c r="D1692" s="346">
        <v>2.62</v>
      </c>
    </row>
    <row r="1693" spans="1:4" x14ac:dyDescent="0.25">
      <c r="A1693" s="344">
        <v>1416140</v>
      </c>
      <c r="B1693" s="345" t="s">
        <v>14736</v>
      </c>
      <c r="C1693" s="344" t="s">
        <v>6594</v>
      </c>
      <c r="D1693" s="346">
        <v>2.81</v>
      </c>
    </row>
    <row r="1694" spans="1:4" x14ac:dyDescent="0.25">
      <c r="A1694" s="344">
        <v>1419543</v>
      </c>
      <c r="B1694" s="345" t="s">
        <v>14737</v>
      </c>
      <c r="C1694" s="344" t="s">
        <v>6608</v>
      </c>
      <c r="D1694" s="346">
        <v>0.22</v>
      </c>
    </row>
    <row r="1695" spans="1:4" x14ac:dyDescent="0.25">
      <c r="A1695" s="344">
        <v>1408173</v>
      </c>
      <c r="B1695" s="345" t="s">
        <v>14738</v>
      </c>
      <c r="C1695" s="344" t="s">
        <v>7703</v>
      </c>
      <c r="D1695" s="346">
        <v>0.06</v>
      </c>
    </row>
    <row r="1696" spans="1:4" x14ac:dyDescent="0.25">
      <c r="A1696" s="344">
        <v>1407063</v>
      </c>
      <c r="B1696" s="345" t="s">
        <v>14739</v>
      </c>
      <c r="C1696" s="344" t="s">
        <v>6608</v>
      </c>
      <c r="D1696" s="346">
        <v>8.2899999999999991</v>
      </c>
    </row>
    <row r="1697" spans="1:4" x14ac:dyDescent="0.25">
      <c r="A1697" s="344">
        <v>1407064</v>
      </c>
      <c r="B1697" s="345" t="s">
        <v>14740</v>
      </c>
      <c r="C1697" s="344" t="s">
        <v>6608</v>
      </c>
      <c r="D1697" s="346">
        <v>8.5500000000000007</v>
      </c>
    </row>
    <row r="1698" spans="1:4" x14ac:dyDescent="0.25">
      <c r="A1698" s="344">
        <v>1407065</v>
      </c>
      <c r="B1698" s="345" t="s">
        <v>14741</v>
      </c>
      <c r="C1698" s="344" t="s">
        <v>6608</v>
      </c>
      <c r="D1698" s="346">
        <v>8.75</v>
      </c>
    </row>
    <row r="1699" spans="1:4" x14ac:dyDescent="0.25">
      <c r="A1699" s="344">
        <v>1407066</v>
      </c>
      <c r="B1699" s="345" t="s">
        <v>14742</v>
      </c>
      <c r="C1699" s="344" t="s">
        <v>6608</v>
      </c>
      <c r="D1699" s="346">
        <v>8.61</v>
      </c>
    </row>
    <row r="1700" spans="1:4" x14ac:dyDescent="0.25">
      <c r="A1700" s="344">
        <v>1400977</v>
      </c>
      <c r="B1700" s="345" t="s">
        <v>28674</v>
      </c>
      <c r="C1700" s="344" t="s">
        <v>6594</v>
      </c>
      <c r="D1700" s="346">
        <v>3.62</v>
      </c>
    </row>
    <row r="1701" spans="1:4" x14ac:dyDescent="0.25">
      <c r="A1701" s="344">
        <v>1407067</v>
      </c>
      <c r="B1701" s="345" t="s">
        <v>14743</v>
      </c>
      <c r="C1701" s="344" t="s">
        <v>6608</v>
      </c>
      <c r="D1701" s="346">
        <v>3</v>
      </c>
    </row>
    <row r="1702" spans="1:4" x14ac:dyDescent="0.25">
      <c r="A1702" s="344">
        <v>1407068</v>
      </c>
      <c r="B1702" s="345" t="s">
        <v>14744</v>
      </c>
      <c r="C1702" s="344" t="s">
        <v>6608</v>
      </c>
      <c r="D1702" s="346">
        <v>3.37</v>
      </c>
    </row>
    <row r="1703" spans="1:4" x14ac:dyDescent="0.25">
      <c r="A1703" s="344">
        <v>1407069</v>
      </c>
      <c r="B1703" s="345" t="s">
        <v>14745</v>
      </c>
      <c r="C1703" s="344" t="s">
        <v>6608</v>
      </c>
      <c r="D1703" s="346">
        <v>3.65</v>
      </c>
    </row>
    <row r="1704" spans="1:4" x14ac:dyDescent="0.25">
      <c r="A1704" s="344">
        <v>1407070</v>
      </c>
      <c r="B1704" s="345" t="s">
        <v>14746</v>
      </c>
      <c r="C1704" s="344" t="s">
        <v>6608</v>
      </c>
      <c r="D1704" s="346">
        <v>3.48</v>
      </c>
    </row>
    <row r="1705" spans="1:4" x14ac:dyDescent="0.25">
      <c r="A1705" s="344">
        <v>1400987</v>
      </c>
      <c r="B1705" s="345" t="s">
        <v>28675</v>
      </c>
      <c r="C1705" s="344" t="s">
        <v>6608</v>
      </c>
      <c r="D1705" s="346">
        <v>1.4</v>
      </c>
    </row>
    <row r="1706" spans="1:4" x14ac:dyDescent="0.25">
      <c r="A1706" s="344">
        <v>1416257</v>
      </c>
      <c r="B1706" s="345" t="s">
        <v>14747</v>
      </c>
      <c r="C1706" s="344" t="s">
        <v>6594</v>
      </c>
      <c r="D1706" s="346">
        <v>276.08</v>
      </c>
    </row>
    <row r="1707" spans="1:4" x14ac:dyDescent="0.25">
      <c r="A1707" s="344">
        <v>1416253</v>
      </c>
      <c r="B1707" s="345" t="s">
        <v>14748</v>
      </c>
      <c r="C1707" s="344" t="s">
        <v>6594</v>
      </c>
      <c r="D1707" s="346">
        <v>630.94000000000005</v>
      </c>
    </row>
    <row r="1708" spans="1:4" x14ac:dyDescent="0.25">
      <c r="A1708" s="344">
        <v>1416254</v>
      </c>
      <c r="B1708" s="345" t="s">
        <v>14749</v>
      </c>
      <c r="C1708" s="344" t="s">
        <v>6594</v>
      </c>
      <c r="D1708" s="346">
        <v>53.87</v>
      </c>
    </row>
    <row r="1709" spans="1:4" x14ac:dyDescent="0.25">
      <c r="A1709" s="344">
        <v>1416255</v>
      </c>
      <c r="B1709" s="345" t="s">
        <v>14750</v>
      </c>
      <c r="C1709" s="344" t="s">
        <v>6594</v>
      </c>
      <c r="D1709" s="346">
        <v>93.37</v>
      </c>
    </row>
    <row r="1710" spans="1:4" x14ac:dyDescent="0.25">
      <c r="A1710" s="344">
        <v>1416256</v>
      </c>
      <c r="B1710" s="345" t="s">
        <v>14751</v>
      </c>
      <c r="C1710" s="344" t="s">
        <v>6594</v>
      </c>
      <c r="D1710" s="346">
        <v>143.25</v>
      </c>
    </row>
    <row r="1711" spans="1:4" x14ac:dyDescent="0.25">
      <c r="A1711" s="344">
        <v>1400978</v>
      </c>
      <c r="B1711" s="345" t="s">
        <v>41864</v>
      </c>
      <c r="C1711" s="344" t="s">
        <v>7700</v>
      </c>
      <c r="D1711" s="346">
        <v>179.4</v>
      </c>
    </row>
    <row r="1712" spans="1:4" x14ac:dyDescent="0.25">
      <c r="A1712" s="344">
        <v>1513941</v>
      </c>
      <c r="B1712" s="345" t="s">
        <v>14752</v>
      </c>
      <c r="C1712" s="344" t="s">
        <v>7701</v>
      </c>
      <c r="D1712" s="346">
        <v>531.05999999999995</v>
      </c>
    </row>
    <row r="1713" spans="1:4" x14ac:dyDescent="0.25">
      <c r="A1713" s="344">
        <v>1513940</v>
      </c>
      <c r="B1713" s="345" t="s">
        <v>14753</v>
      </c>
      <c r="C1713" s="344" t="s">
        <v>7701</v>
      </c>
      <c r="D1713" s="346">
        <v>337.78</v>
      </c>
    </row>
    <row r="1714" spans="1:4" x14ac:dyDescent="0.25">
      <c r="A1714" s="344">
        <v>1505879</v>
      </c>
      <c r="B1714" s="345" t="s">
        <v>14754</v>
      </c>
      <c r="C1714" s="344" t="s">
        <v>7701</v>
      </c>
      <c r="D1714" s="346">
        <v>328.06</v>
      </c>
    </row>
    <row r="1715" spans="1:4" x14ac:dyDescent="0.25">
      <c r="A1715" s="344">
        <v>1505878</v>
      </c>
      <c r="B1715" s="345" t="s">
        <v>14755</v>
      </c>
      <c r="C1715" s="344" t="s">
        <v>7701</v>
      </c>
      <c r="D1715" s="346">
        <v>189.45</v>
      </c>
    </row>
    <row r="1716" spans="1:4" x14ac:dyDescent="0.25">
      <c r="A1716" s="344">
        <v>1505877</v>
      </c>
      <c r="B1716" s="345" t="s">
        <v>14756</v>
      </c>
      <c r="C1716" s="344" t="s">
        <v>7701</v>
      </c>
      <c r="D1716" s="346">
        <v>220.56</v>
      </c>
    </row>
    <row r="1717" spans="1:4" x14ac:dyDescent="0.25">
      <c r="A1717" s="344">
        <v>1505860</v>
      </c>
      <c r="B1717" s="345" t="s">
        <v>14757</v>
      </c>
      <c r="C1717" s="344" t="s">
        <v>7701</v>
      </c>
      <c r="D1717" s="346">
        <v>217.08</v>
      </c>
    </row>
    <row r="1718" spans="1:4" x14ac:dyDescent="0.25">
      <c r="A1718" s="344">
        <v>1505859</v>
      </c>
      <c r="B1718" s="345" t="s">
        <v>14758</v>
      </c>
      <c r="C1718" s="344" t="s">
        <v>7701</v>
      </c>
      <c r="D1718" s="346">
        <v>101.57</v>
      </c>
    </row>
    <row r="1719" spans="1:4" x14ac:dyDescent="0.25">
      <c r="A1719" s="344">
        <v>1516204</v>
      </c>
      <c r="B1719" s="345" t="s">
        <v>14759</v>
      </c>
      <c r="C1719" s="344" t="s">
        <v>6608</v>
      </c>
      <c r="D1719" s="346">
        <v>6.26</v>
      </c>
    </row>
    <row r="1720" spans="1:4" x14ac:dyDescent="0.25">
      <c r="A1720" s="344">
        <v>1516312</v>
      </c>
      <c r="B1720" s="345" t="s">
        <v>14760</v>
      </c>
      <c r="C1720" s="344" t="s">
        <v>7702</v>
      </c>
      <c r="D1720" s="346">
        <v>39.08</v>
      </c>
    </row>
    <row r="1721" spans="1:4" x14ac:dyDescent="0.25">
      <c r="A1721" s="344">
        <v>1516304</v>
      </c>
      <c r="B1721" s="345" t="s">
        <v>14761</v>
      </c>
      <c r="C1721" s="344" t="s">
        <v>7702</v>
      </c>
      <c r="D1721" s="346">
        <v>53.72</v>
      </c>
    </row>
    <row r="1722" spans="1:4" x14ac:dyDescent="0.25">
      <c r="A1722" s="344">
        <v>1516308</v>
      </c>
      <c r="B1722" s="345" t="s">
        <v>14762</v>
      </c>
      <c r="C1722" s="344" t="s">
        <v>7702</v>
      </c>
      <c r="D1722" s="346">
        <v>40.39</v>
      </c>
    </row>
    <row r="1723" spans="1:4" x14ac:dyDescent="0.25">
      <c r="A1723" s="344">
        <v>1516313</v>
      </c>
      <c r="B1723" s="345" t="s">
        <v>14763</v>
      </c>
      <c r="C1723" s="344" t="s">
        <v>7702</v>
      </c>
      <c r="D1723" s="346">
        <v>53.7</v>
      </c>
    </row>
    <row r="1724" spans="1:4" x14ac:dyDescent="0.25">
      <c r="A1724" s="344">
        <v>1516305</v>
      </c>
      <c r="B1724" s="345" t="s">
        <v>14764</v>
      </c>
      <c r="C1724" s="344" t="s">
        <v>7702</v>
      </c>
      <c r="D1724" s="346">
        <v>70.23</v>
      </c>
    </row>
    <row r="1725" spans="1:4" x14ac:dyDescent="0.25">
      <c r="A1725" s="344">
        <v>1516309</v>
      </c>
      <c r="B1725" s="345" t="s">
        <v>14765</v>
      </c>
      <c r="C1725" s="344" t="s">
        <v>7702</v>
      </c>
      <c r="D1725" s="346">
        <v>54.78</v>
      </c>
    </row>
    <row r="1726" spans="1:4" x14ac:dyDescent="0.25">
      <c r="A1726" s="344">
        <v>1516314</v>
      </c>
      <c r="B1726" s="345" t="s">
        <v>14766</v>
      </c>
      <c r="C1726" s="344" t="s">
        <v>7702</v>
      </c>
      <c r="D1726" s="346">
        <v>63.81</v>
      </c>
    </row>
    <row r="1727" spans="1:4" x14ac:dyDescent="0.25">
      <c r="A1727" s="344">
        <v>1516306</v>
      </c>
      <c r="B1727" s="345" t="s">
        <v>14767</v>
      </c>
      <c r="C1727" s="344" t="s">
        <v>7702</v>
      </c>
      <c r="D1727" s="346">
        <v>80.05</v>
      </c>
    </row>
    <row r="1728" spans="1:4" x14ac:dyDescent="0.25">
      <c r="A1728" s="344">
        <v>1516310</v>
      </c>
      <c r="B1728" s="345" t="s">
        <v>14768</v>
      </c>
      <c r="C1728" s="344" t="s">
        <v>7702</v>
      </c>
      <c r="D1728" s="346">
        <v>67.040000000000006</v>
      </c>
    </row>
    <row r="1729" spans="1:4" x14ac:dyDescent="0.25">
      <c r="A1729" s="344">
        <v>1516311</v>
      </c>
      <c r="B1729" s="345" t="s">
        <v>14769</v>
      </c>
      <c r="C1729" s="344" t="s">
        <v>7702</v>
      </c>
      <c r="D1729" s="346">
        <v>30.03</v>
      </c>
    </row>
    <row r="1730" spans="1:4" x14ac:dyDescent="0.25">
      <c r="A1730" s="344">
        <v>1516303</v>
      </c>
      <c r="B1730" s="345" t="s">
        <v>14770</v>
      </c>
      <c r="C1730" s="344" t="s">
        <v>7702</v>
      </c>
      <c r="D1730" s="346">
        <v>41.69</v>
      </c>
    </row>
    <row r="1731" spans="1:4" x14ac:dyDescent="0.25">
      <c r="A1731" s="344">
        <v>1516307</v>
      </c>
      <c r="B1731" s="345" t="s">
        <v>14771</v>
      </c>
      <c r="C1731" s="344" t="s">
        <v>7702</v>
      </c>
      <c r="D1731" s="346">
        <v>35.51</v>
      </c>
    </row>
    <row r="1732" spans="1:4" x14ac:dyDescent="0.25">
      <c r="A1732" s="344">
        <v>1516298</v>
      </c>
      <c r="B1732" s="345" t="s">
        <v>14772</v>
      </c>
      <c r="C1732" s="344" t="s">
        <v>7702</v>
      </c>
      <c r="D1732" s="346">
        <v>30.38</v>
      </c>
    </row>
    <row r="1733" spans="1:4" x14ac:dyDescent="0.25">
      <c r="A1733" s="344">
        <v>1516299</v>
      </c>
      <c r="B1733" s="345" t="s">
        <v>14773</v>
      </c>
      <c r="C1733" s="344" t="s">
        <v>7702</v>
      </c>
      <c r="D1733" s="346">
        <v>32.6</v>
      </c>
    </row>
    <row r="1734" spans="1:4" x14ac:dyDescent="0.25">
      <c r="A1734" s="344">
        <v>1516300</v>
      </c>
      <c r="B1734" s="345" t="s">
        <v>14774</v>
      </c>
      <c r="C1734" s="344" t="s">
        <v>7702</v>
      </c>
      <c r="D1734" s="346">
        <v>43.19</v>
      </c>
    </row>
    <row r="1735" spans="1:4" x14ac:dyDescent="0.25">
      <c r="A1735" s="344">
        <v>1516301</v>
      </c>
      <c r="B1735" s="345" t="s">
        <v>14775</v>
      </c>
      <c r="C1735" s="344" t="s">
        <v>7702</v>
      </c>
      <c r="D1735" s="346">
        <v>64.459999999999994</v>
      </c>
    </row>
    <row r="1736" spans="1:4" x14ac:dyDescent="0.25">
      <c r="A1736" s="344">
        <v>1516302</v>
      </c>
      <c r="B1736" s="345" t="s">
        <v>14776</v>
      </c>
      <c r="C1736" s="344" t="s">
        <v>7702</v>
      </c>
      <c r="D1736" s="346">
        <v>85.59</v>
      </c>
    </row>
    <row r="1737" spans="1:4" x14ac:dyDescent="0.25">
      <c r="A1737" s="344">
        <v>1516296</v>
      </c>
      <c r="B1737" s="345" t="s">
        <v>14777</v>
      </c>
      <c r="C1737" s="344" t="s">
        <v>7702</v>
      </c>
      <c r="D1737" s="346">
        <v>22.51</v>
      </c>
    </row>
    <row r="1738" spans="1:4" x14ac:dyDescent="0.25">
      <c r="A1738" s="344">
        <v>1516297</v>
      </c>
      <c r="B1738" s="345" t="s">
        <v>14778</v>
      </c>
      <c r="C1738" s="344" t="s">
        <v>7702</v>
      </c>
      <c r="D1738" s="346">
        <v>29.32</v>
      </c>
    </row>
    <row r="1739" spans="1:4" x14ac:dyDescent="0.25">
      <c r="A1739" s="344">
        <v>1505847</v>
      </c>
      <c r="B1739" s="345" t="s">
        <v>14779</v>
      </c>
      <c r="C1739" s="344" t="s">
        <v>7702</v>
      </c>
      <c r="D1739" s="346">
        <v>200.74</v>
      </c>
    </row>
    <row r="1740" spans="1:4" x14ac:dyDescent="0.25">
      <c r="A1740" s="344">
        <v>1505848</v>
      </c>
      <c r="B1740" s="345" t="s">
        <v>14780</v>
      </c>
      <c r="C1740" s="344" t="s">
        <v>7702</v>
      </c>
      <c r="D1740" s="346">
        <v>196.08</v>
      </c>
    </row>
    <row r="1741" spans="1:4" x14ac:dyDescent="0.25">
      <c r="A1741" s="344">
        <v>1505849</v>
      </c>
      <c r="B1741" s="345" t="s">
        <v>14781</v>
      </c>
      <c r="C1741" s="344" t="s">
        <v>7702</v>
      </c>
      <c r="D1741" s="346">
        <v>193.49</v>
      </c>
    </row>
    <row r="1742" spans="1:4" x14ac:dyDescent="0.25">
      <c r="A1742" s="344">
        <v>1505930</v>
      </c>
      <c r="B1742" s="345" t="s">
        <v>14782</v>
      </c>
      <c r="C1742" s="344" t="s">
        <v>7702</v>
      </c>
      <c r="D1742" s="346">
        <v>225.19</v>
      </c>
    </row>
    <row r="1743" spans="1:4" x14ac:dyDescent="0.25">
      <c r="A1743" s="344">
        <v>1506055</v>
      </c>
      <c r="B1743" s="345" t="s">
        <v>14783</v>
      </c>
      <c r="C1743" s="344" t="s">
        <v>7701</v>
      </c>
      <c r="D1743" s="346">
        <v>477.84</v>
      </c>
    </row>
    <row r="1744" spans="1:4" x14ac:dyDescent="0.25">
      <c r="A1744" s="344">
        <v>1506056</v>
      </c>
      <c r="B1744" s="345" t="s">
        <v>14784</v>
      </c>
      <c r="C1744" s="344" t="s">
        <v>7701</v>
      </c>
      <c r="D1744" s="346">
        <v>294.06</v>
      </c>
    </row>
    <row r="1745" spans="1:4" x14ac:dyDescent="0.25">
      <c r="A1745" s="344">
        <v>1513943</v>
      </c>
      <c r="B1745" s="345" t="s">
        <v>26764</v>
      </c>
      <c r="C1745" s="344" t="s">
        <v>7702</v>
      </c>
      <c r="D1745" s="346">
        <v>203.76</v>
      </c>
    </row>
    <row r="1746" spans="1:4" x14ac:dyDescent="0.25">
      <c r="A1746" s="344">
        <v>1516318</v>
      </c>
      <c r="B1746" s="345" t="s">
        <v>21211</v>
      </c>
      <c r="C1746" s="344" t="s">
        <v>7702</v>
      </c>
      <c r="D1746" s="346">
        <v>617.80999999999995</v>
      </c>
    </row>
    <row r="1747" spans="1:4" x14ac:dyDescent="0.25">
      <c r="A1747" s="344">
        <v>1516317</v>
      </c>
      <c r="B1747" s="345" t="s">
        <v>21212</v>
      </c>
      <c r="C1747" s="344" t="s">
        <v>7702</v>
      </c>
      <c r="D1747" s="346">
        <v>533.59</v>
      </c>
    </row>
    <row r="1748" spans="1:4" x14ac:dyDescent="0.25">
      <c r="A1748" s="344">
        <v>1600965</v>
      </c>
      <c r="B1748" s="345" t="s">
        <v>14785</v>
      </c>
      <c r="C1748" s="344" t="s">
        <v>7701</v>
      </c>
      <c r="D1748" s="346">
        <v>106.35</v>
      </c>
    </row>
    <row r="1749" spans="1:4" x14ac:dyDescent="0.25">
      <c r="A1749" s="344">
        <v>1600408</v>
      </c>
      <c r="B1749" s="345" t="s">
        <v>14786</v>
      </c>
      <c r="C1749" s="344" t="s">
        <v>7702</v>
      </c>
      <c r="D1749" s="346">
        <v>19.04</v>
      </c>
    </row>
    <row r="1750" spans="1:4" x14ac:dyDescent="0.25">
      <c r="A1750" s="344">
        <v>1600990</v>
      </c>
      <c r="B1750" s="345" t="s">
        <v>14787</v>
      </c>
      <c r="C1750" s="344" t="s">
        <v>7701</v>
      </c>
      <c r="D1750" s="346">
        <v>840.55</v>
      </c>
    </row>
    <row r="1751" spans="1:4" x14ac:dyDescent="0.25">
      <c r="A1751" s="344">
        <v>1600989</v>
      </c>
      <c r="B1751" s="345" t="s">
        <v>14788</v>
      </c>
      <c r="C1751" s="344" t="s">
        <v>7701</v>
      </c>
      <c r="D1751" s="346">
        <v>439.65</v>
      </c>
    </row>
    <row r="1752" spans="1:4" x14ac:dyDescent="0.25">
      <c r="A1752" s="344">
        <v>1600438</v>
      </c>
      <c r="B1752" s="345" t="s">
        <v>7418</v>
      </c>
      <c r="C1752" s="344" t="s">
        <v>7701</v>
      </c>
      <c r="D1752" s="346">
        <v>606.84</v>
      </c>
    </row>
    <row r="1753" spans="1:4" x14ac:dyDescent="0.25">
      <c r="A1753" s="344">
        <v>1600436</v>
      </c>
      <c r="B1753" s="345" t="s">
        <v>21213</v>
      </c>
      <c r="C1753" s="344" t="s">
        <v>7701</v>
      </c>
      <c r="D1753" s="346">
        <v>415.89</v>
      </c>
    </row>
    <row r="1754" spans="1:4" x14ac:dyDescent="0.25">
      <c r="A1754" s="344">
        <v>1600895</v>
      </c>
      <c r="B1754" s="345" t="s">
        <v>14789</v>
      </c>
      <c r="C1754" s="344" t="s">
        <v>7702</v>
      </c>
      <c r="D1754" s="346">
        <v>14.58</v>
      </c>
    </row>
    <row r="1755" spans="1:4" x14ac:dyDescent="0.25">
      <c r="A1755" s="344">
        <v>1600897</v>
      </c>
      <c r="B1755" s="345" t="s">
        <v>14790</v>
      </c>
      <c r="C1755" s="344" t="s">
        <v>7702</v>
      </c>
      <c r="D1755" s="346">
        <v>3.91</v>
      </c>
    </row>
    <row r="1756" spans="1:4" x14ac:dyDescent="0.25">
      <c r="A1756" s="344">
        <v>1619004</v>
      </c>
      <c r="B1756" s="345" t="s">
        <v>21214</v>
      </c>
      <c r="C1756" s="344" t="s">
        <v>7701</v>
      </c>
      <c r="D1756" s="346">
        <v>8.0399999999999991</v>
      </c>
    </row>
    <row r="1757" spans="1:4" x14ac:dyDescent="0.25">
      <c r="A1757" s="344">
        <v>1600896</v>
      </c>
      <c r="B1757" s="345" t="s">
        <v>21215</v>
      </c>
      <c r="C1757" s="344" t="s">
        <v>7702</v>
      </c>
      <c r="D1757" s="346">
        <v>17.36</v>
      </c>
    </row>
    <row r="1758" spans="1:4" x14ac:dyDescent="0.25">
      <c r="A1758" s="344">
        <v>1619003</v>
      </c>
      <c r="B1758" s="345" t="s">
        <v>21216</v>
      </c>
      <c r="C1758" s="344" t="s">
        <v>7701</v>
      </c>
      <c r="D1758" s="346">
        <v>60.57</v>
      </c>
    </row>
    <row r="1759" spans="1:4" x14ac:dyDescent="0.25">
      <c r="A1759" s="344">
        <v>1619006</v>
      </c>
      <c r="B1759" s="345" t="s">
        <v>24116</v>
      </c>
      <c r="C1759" s="344" t="s">
        <v>7701</v>
      </c>
      <c r="D1759" s="346">
        <v>43.67</v>
      </c>
    </row>
    <row r="1760" spans="1:4" x14ac:dyDescent="0.25">
      <c r="A1760" s="344">
        <v>1600414</v>
      </c>
      <c r="B1760" s="345" t="s">
        <v>14791</v>
      </c>
      <c r="C1760" s="344" t="s">
        <v>7702</v>
      </c>
      <c r="D1760" s="346">
        <v>1.19</v>
      </c>
    </row>
    <row r="1761" spans="1:4" x14ac:dyDescent="0.25">
      <c r="A1761" s="344">
        <v>1608148</v>
      </c>
      <c r="B1761" s="345" t="s">
        <v>14792</v>
      </c>
      <c r="C1761" s="344" t="s">
        <v>6594</v>
      </c>
      <c r="D1761" s="346">
        <v>210.42</v>
      </c>
    </row>
    <row r="1762" spans="1:4" x14ac:dyDescent="0.25">
      <c r="A1762" s="344">
        <v>1608021</v>
      </c>
      <c r="B1762" s="345" t="s">
        <v>14793</v>
      </c>
      <c r="C1762" s="344" t="s">
        <v>6594</v>
      </c>
      <c r="D1762" s="346">
        <v>63.06</v>
      </c>
    </row>
    <row r="1763" spans="1:4" x14ac:dyDescent="0.25">
      <c r="A1763" s="344">
        <v>1608024</v>
      </c>
      <c r="B1763" s="345" t="s">
        <v>14794</v>
      </c>
      <c r="C1763" s="344" t="s">
        <v>6594</v>
      </c>
      <c r="D1763" s="346">
        <v>69.31</v>
      </c>
    </row>
    <row r="1764" spans="1:4" x14ac:dyDescent="0.25">
      <c r="A1764" s="344">
        <v>1608026</v>
      </c>
      <c r="B1764" s="345" t="s">
        <v>14795</v>
      </c>
      <c r="C1764" s="344" t="s">
        <v>6594</v>
      </c>
      <c r="D1764" s="346">
        <v>78.849999999999994</v>
      </c>
    </row>
    <row r="1765" spans="1:4" x14ac:dyDescent="0.25">
      <c r="A1765" s="344">
        <v>1608142</v>
      </c>
      <c r="B1765" s="345" t="s">
        <v>14796</v>
      </c>
      <c r="C1765" s="344" t="s">
        <v>6594</v>
      </c>
      <c r="D1765" s="346">
        <v>90.27</v>
      </c>
    </row>
    <row r="1766" spans="1:4" x14ac:dyDescent="0.25">
      <c r="A1766" s="344">
        <v>1608143</v>
      </c>
      <c r="B1766" s="345" t="s">
        <v>14797</v>
      </c>
      <c r="C1766" s="344" t="s">
        <v>6594</v>
      </c>
      <c r="D1766" s="346">
        <v>93.85</v>
      </c>
    </row>
    <row r="1767" spans="1:4" x14ac:dyDescent="0.25">
      <c r="A1767" s="344">
        <v>1608144</v>
      </c>
      <c r="B1767" s="345" t="s">
        <v>14798</v>
      </c>
      <c r="C1767" s="344" t="s">
        <v>6594</v>
      </c>
      <c r="D1767" s="346">
        <v>101.51</v>
      </c>
    </row>
    <row r="1768" spans="1:4" x14ac:dyDescent="0.25">
      <c r="A1768" s="344">
        <v>1608145</v>
      </c>
      <c r="B1768" s="345" t="s">
        <v>14799</v>
      </c>
      <c r="C1768" s="344" t="s">
        <v>6594</v>
      </c>
      <c r="D1768" s="346">
        <v>107.87</v>
      </c>
    </row>
    <row r="1769" spans="1:4" x14ac:dyDescent="0.25">
      <c r="A1769" s="344">
        <v>1608146</v>
      </c>
      <c r="B1769" s="345" t="s">
        <v>14800</v>
      </c>
      <c r="C1769" s="344" t="s">
        <v>6594</v>
      </c>
      <c r="D1769" s="346">
        <v>125.58</v>
      </c>
    </row>
    <row r="1770" spans="1:4" x14ac:dyDescent="0.25">
      <c r="A1770" s="344">
        <v>1608147</v>
      </c>
      <c r="B1770" s="345" t="s">
        <v>14801</v>
      </c>
      <c r="C1770" s="344" t="s">
        <v>6594</v>
      </c>
      <c r="D1770" s="346">
        <v>167.47</v>
      </c>
    </row>
    <row r="1771" spans="1:4" x14ac:dyDescent="0.25">
      <c r="A1771" s="344">
        <v>1608019</v>
      </c>
      <c r="B1771" s="345" t="s">
        <v>14802</v>
      </c>
      <c r="C1771" s="344" t="s">
        <v>6594</v>
      </c>
      <c r="D1771" s="346">
        <v>20.16</v>
      </c>
    </row>
    <row r="1772" spans="1:4" x14ac:dyDescent="0.25">
      <c r="A1772" s="344">
        <v>1608020</v>
      </c>
      <c r="B1772" s="345" t="s">
        <v>14803</v>
      </c>
      <c r="C1772" s="344" t="s">
        <v>6594</v>
      </c>
      <c r="D1772" s="346">
        <v>32.159999999999997</v>
      </c>
    </row>
    <row r="1773" spans="1:4" x14ac:dyDescent="0.25">
      <c r="A1773" s="344">
        <v>1608025</v>
      </c>
      <c r="B1773" s="345" t="s">
        <v>14804</v>
      </c>
      <c r="C1773" s="344" t="s">
        <v>6594</v>
      </c>
      <c r="D1773" s="346">
        <v>39.29</v>
      </c>
    </row>
    <row r="1774" spans="1:4" x14ac:dyDescent="0.25">
      <c r="A1774" s="344">
        <v>1600966</v>
      </c>
      <c r="B1774" s="345" t="s">
        <v>14807</v>
      </c>
      <c r="C1774" s="344" t="s">
        <v>6594</v>
      </c>
      <c r="D1774" s="346">
        <v>0.78</v>
      </c>
    </row>
    <row r="1775" spans="1:4" x14ac:dyDescent="0.25">
      <c r="A1775" s="344">
        <v>1600898</v>
      </c>
      <c r="B1775" s="345" t="s">
        <v>14808</v>
      </c>
      <c r="C1775" s="344" t="s">
        <v>7702</v>
      </c>
      <c r="D1775" s="346">
        <v>13.35</v>
      </c>
    </row>
    <row r="1776" spans="1:4" x14ac:dyDescent="0.25">
      <c r="A1776" s="344">
        <v>1600441</v>
      </c>
      <c r="B1776" s="345" t="s">
        <v>14809</v>
      </c>
      <c r="C1776" s="344" t="s">
        <v>7702</v>
      </c>
      <c r="D1776" s="346">
        <v>4.13</v>
      </c>
    </row>
    <row r="1777" spans="1:4" x14ac:dyDescent="0.25">
      <c r="A1777" s="344">
        <v>1600404</v>
      </c>
      <c r="B1777" s="345" t="s">
        <v>14810</v>
      </c>
      <c r="C1777" s="344" t="s">
        <v>6594</v>
      </c>
      <c r="D1777" s="346">
        <v>10.53</v>
      </c>
    </row>
    <row r="1778" spans="1:4" x14ac:dyDescent="0.25">
      <c r="A1778" s="344">
        <v>1600405</v>
      </c>
      <c r="B1778" s="345" t="s">
        <v>14811</v>
      </c>
      <c r="C1778" s="344" t="s">
        <v>6594</v>
      </c>
      <c r="D1778" s="346">
        <v>11.68</v>
      </c>
    </row>
    <row r="1779" spans="1:4" x14ac:dyDescent="0.25">
      <c r="A1779" s="344">
        <v>1716605</v>
      </c>
      <c r="B1779" s="345" t="s">
        <v>14812</v>
      </c>
      <c r="C1779" s="344" t="s">
        <v>7701</v>
      </c>
      <c r="D1779" s="346">
        <v>137.35</v>
      </c>
    </row>
    <row r="1780" spans="1:4" x14ac:dyDescent="0.25">
      <c r="A1780" s="344">
        <v>1716610</v>
      </c>
      <c r="B1780" s="345" t="s">
        <v>14813</v>
      </c>
      <c r="C1780" s="344" t="s">
        <v>7701</v>
      </c>
      <c r="D1780" s="346">
        <v>141.83000000000001</v>
      </c>
    </row>
    <row r="1781" spans="1:4" x14ac:dyDescent="0.25">
      <c r="A1781" s="344">
        <v>1716611</v>
      </c>
      <c r="B1781" s="345" t="s">
        <v>14814</v>
      </c>
      <c r="C1781" s="344" t="s">
        <v>7701</v>
      </c>
      <c r="D1781" s="346">
        <v>142.38999999999999</v>
      </c>
    </row>
    <row r="1782" spans="1:4" x14ac:dyDescent="0.25">
      <c r="A1782" s="344">
        <v>1716612</v>
      </c>
      <c r="B1782" s="345" t="s">
        <v>14815</v>
      </c>
      <c r="C1782" s="344" t="s">
        <v>7701</v>
      </c>
      <c r="D1782" s="346">
        <v>142.94999999999999</v>
      </c>
    </row>
    <row r="1783" spans="1:4" x14ac:dyDescent="0.25">
      <c r="A1783" s="344">
        <v>1716613</v>
      </c>
      <c r="B1783" s="345" t="s">
        <v>14816</v>
      </c>
      <c r="C1783" s="344" t="s">
        <v>7701</v>
      </c>
      <c r="D1783" s="346">
        <v>143.51</v>
      </c>
    </row>
    <row r="1784" spans="1:4" x14ac:dyDescent="0.25">
      <c r="A1784" s="344">
        <v>1716614</v>
      </c>
      <c r="B1784" s="345" t="s">
        <v>14817</v>
      </c>
      <c r="C1784" s="344" t="s">
        <v>7701</v>
      </c>
      <c r="D1784" s="346">
        <v>144.63</v>
      </c>
    </row>
    <row r="1785" spans="1:4" x14ac:dyDescent="0.25">
      <c r="A1785" s="344">
        <v>1716615</v>
      </c>
      <c r="B1785" s="345" t="s">
        <v>14818</v>
      </c>
      <c r="C1785" s="344" t="s">
        <v>7701</v>
      </c>
      <c r="D1785" s="346">
        <v>145.75</v>
      </c>
    </row>
    <row r="1786" spans="1:4" x14ac:dyDescent="0.25">
      <c r="A1786" s="344">
        <v>1716616</v>
      </c>
      <c r="B1786" s="345" t="s">
        <v>14819</v>
      </c>
      <c r="C1786" s="344" t="s">
        <v>7701</v>
      </c>
      <c r="D1786" s="346">
        <v>147.43</v>
      </c>
    </row>
    <row r="1787" spans="1:4" x14ac:dyDescent="0.25">
      <c r="A1787" s="344">
        <v>1716606</v>
      </c>
      <c r="B1787" s="345" t="s">
        <v>14820</v>
      </c>
      <c r="C1787" s="344" t="s">
        <v>7701</v>
      </c>
      <c r="D1787" s="346">
        <v>139.03</v>
      </c>
    </row>
    <row r="1788" spans="1:4" x14ac:dyDescent="0.25">
      <c r="A1788" s="344">
        <v>1716617</v>
      </c>
      <c r="B1788" s="345" t="s">
        <v>14821</v>
      </c>
      <c r="C1788" s="344" t="s">
        <v>7701</v>
      </c>
      <c r="D1788" s="346">
        <v>148.55000000000001</v>
      </c>
    </row>
    <row r="1789" spans="1:4" x14ac:dyDescent="0.25">
      <c r="A1789" s="344">
        <v>1716607</v>
      </c>
      <c r="B1789" s="345" t="s">
        <v>14822</v>
      </c>
      <c r="C1789" s="344" t="s">
        <v>7701</v>
      </c>
      <c r="D1789" s="346">
        <v>139.59</v>
      </c>
    </row>
    <row r="1790" spans="1:4" x14ac:dyDescent="0.25">
      <c r="A1790" s="344">
        <v>1716608</v>
      </c>
      <c r="B1790" s="345" t="s">
        <v>14823</v>
      </c>
      <c r="C1790" s="344" t="s">
        <v>7701</v>
      </c>
      <c r="D1790" s="346">
        <v>140.71</v>
      </c>
    </row>
    <row r="1791" spans="1:4" x14ac:dyDescent="0.25">
      <c r="A1791" s="344">
        <v>1716609</v>
      </c>
      <c r="B1791" s="345" t="s">
        <v>14824</v>
      </c>
      <c r="C1791" s="344" t="s">
        <v>7701</v>
      </c>
      <c r="D1791" s="346">
        <v>141.27000000000001</v>
      </c>
    </row>
    <row r="1792" spans="1:4" x14ac:dyDescent="0.25">
      <c r="A1792" s="344">
        <v>1716604</v>
      </c>
      <c r="B1792" s="345" t="s">
        <v>14825</v>
      </c>
      <c r="C1792" s="344" t="s">
        <v>7701</v>
      </c>
      <c r="D1792" s="346">
        <v>86.88</v>
      </c>
    </row>
    <row r="1793" spans="1:4" x14ac:dyDescent="0.25">
      <c r="A1793" s="344">
        <v>1716623</v>
      </c>
      <c r="B1793" s="345" t="s">
        <v>14826</v>
      </c>
      <c r="C1793" s="344" t="s">
        <v>7701</v>
      </c>
      <c r="D1793" s="346">
        <v>85.49</v>
      </c>
    </row>
    <row r="1794" spans="1:4" x14ac:dyDescent="0.25">
      <c r="A1794" s="344">
        <v>1716624</v>
      </c>
      <c r="B1794" s="345" t="s">
        <v>14827</v>
      </c>
      <c r="C1794" s="344" t="s">
        <v>7701</v>
      </c>
      <c r="D1794" s="346">
        <v>135.96</v>
      </c>
    </row>
    <row r="1795" spans="1:4" x14ac:dyDescent="0.25">
      <c r="A1795" s="344">
        <v>1716629</v>
      </c>
      <c r="B1795" s="345" t="s">
        <v>14828</v>
      </c>
      <c r="C1795" s="344" t="s">
        <v>7701</v>
      </c>
      <c r="D1795" s="346">
        <v>140.44</v>
      </c>
    </row>
    <row r="1796" spans="1:4" x14ac:dyDescent="0.25">
      <c r="A1796" s="344">
        <v>1716630</v>
      </c>
      <c r="B1796" s="345" t="s">
        <v>14829</v>
      </c>
      <c r="C1796" s="344" t="s">
        <v>7701</v>
      </c>
      <c r="D1796" s="346">
        <v>141</v>
      </c>
    </row>
    <row r="1797" spans="1:4" x14ac:dyDescent="0.25">
      <c r="A1797" s="344">
        <v>1716631</v>
      </c>
      <c r="B1797" s="345" t="s">
        <v>14830</v>
      </c>
      <c r="C1797" s="344" t="s">
        <v>7701</v>
      </c>
      <c r="D1797" s="346">
        <v>141.56</v>
      </c>
    </row>
    <row r="1798" spans="1:4" x14ac:dyDescent="0.25">
      <c r="A1798" s="344">
        <v>1716632</v>
      </c>
      <c r="B1798" s="345" t="s">
        <v>14831</v>
      </c>
      <c r="C1798" s="344" t="s">
        <v>7701</v>
      </c>
      <c r="D1798" s="346">
        <v>142.12</v>
      </c>
    </row>
    <row r="1799" spans="1:4" x14ac:dyDescent="0.25">
      <c r="A1799" s="344">
        <v>1716633</v>
      </c>
      <c r="B1799" s="345" t="s">
        <v>14832</v>
      </c>
      <c r="C1799" s="344" t="s">
        <v>7701</v>
      </c>
      <c r="D1799" s="346">
        <v>143.24</v>
      </c>
    </row>
    <row r="1800" spans="1:4" x14ac:dyDescent="0.25">
      <c r="A1800" s="344">
        <v>1716634</v>
      </c>
      <c r="B1800" s="345" t="s">
        <v>14833</v>
      </c>
      <c r="C1800" s="344" t="s">
        <v>7701</v>
      </c>
      <c r="D1800" s="346">
        <v>144.36000000000001</v>
      </c>
    </row>
    <row r="1801" spans="1:4" x14ac:dyDescent="0.25">
      <c r="A1801" s="344">
        <v>1716635</v>
      </c>
      <c r="B1801" s="345" t="s">
        <v>14834</v>
      </c>
      <c r="C1801" s="344" t="s">
        <v>7701</v>
      </c>
      <c r="D1801" s="346">
        <v>146.04</v>
      </c>
    </row>
    <row r="1802" spans="1:4" x14ac:dyDescent="0.25">
      <c r="A1802" s="344">
        <v>1716625</v>
      </c>
      <c r="B1802" s="345" t="s">
        <v>14835</v>
      </c>
      <c r="C1802" s="344" t="s">
        <v>7701</v>
      </c>
      <c r="D1802" s="346">
        <v>137.63999999999999</v>
      </c>
    </row>
    <row r="1803" spans="1:4" x14ac:dyDescent="0.25">
      <c r="A1803" s="344">
        <v>1716636</v>
      </c>
      <c r="B1803" s="345" t="s">
        <v>14836</v>
      </c>
      <c r="C1803" s="344" t="s">
        <v>7701</v>
      </c>
      <c r="D1803" s="346">
        <v>147.16</v>
      </c>
    </row>
    <row r="1804" spans="1:4" x14ac:dyDescent="0.25">
      <c r="A1804" s="344">
        <v>1716626</v>
      </c>
      <c r="B1804" s="345" t="s">
        <v>14837</v>
      </c>
      <c r="C1804" s="344" t="s">
        <v>7701</v>
      </c>
      <c r="D1804" s="346">
        <v>138.19999999999999</v>
      </c>
    </row>
    <row r="1805" spans="1:4" x14ac:dyDescent="0.25">
      <c r="A1805" s="344">
        <v>1716627</v>
      </c>
      <c r="B1805" s="345" t="s">
        <v>14838</v>
      </c>
      <c r="C1805" s="344" t="s">
        <v>7701</v>
      </c>
      <c r="D1805" s="346">
        <v>139.32</v>
      </c>
    </row>
    <row r="1806" spans="1:4" x14ac:dyDescent="0.25">
      <c r="A1806" s="344">
        <v>1716628</v>
      </c>
      <c r="B1806" s="345" t="s">
        <v>14839</v>
      </c>
      <c r="C1806" s="344" t="s">
        <v>7701</v>
      </c>
      <c r="D1806" s="346">
        <v>139.88</v>
      </c>
    </row>
    <row r="1807" spans="1:4" x14ac:dyDescent="0.25">
      <c r="A1807" s="344">
        <v>1716640</v>
      </c>
      <c r="B1807" s="345" t="s">
        <v>14840</v>
      </c>
      <c r="C1807" s="344" t="s">
        <v>7701</v>
      </c>
      <c r="D1807" s="346">
        <v>113.97</v>
      </c>
    </row>
    <row r="1808" spans="1:4" x14ac:dyDescent="0.25">
      <c r="A1808" s="344">
        <v>1716641</v>
      </c>
      <c r="B1808" s="345" t="s">
        <v>14841</v>
      </c>
      <c r="C1808" s="344" t="s">
        <v>7701</v>
      </c>
      <c r="D1808" s="346">
        <v>127.93</v>
      </c>
    </row>
    <row r="1809" spans="1:4" x14ac:dyDescent="0.25">
      <c r="A1809" s="344">
        <v>1716646</v>
      </c>
      <c r="B1809" s="345" t="s">
        <v>14842</v>
      </c>
      <c r="C1809" s="344" t="s">
        <v>7701</v>
      </c>
      <c r="D1809" s="346">
        <v>128.91999999999999</v>
      </c>
    </row>
    <row r="1810" spans="1:4" x14ac:dyDescent="0.25">
      <c r="A1810" s="344">
        <v>1716647</v>
      </c>
      <c r="B1810" s="345" t="s">
        <v>14843</v>
      </c>
      <c r="C1810" s="344" t="s">
        <v>7701</v>
      </c>
      <c r="D1810" s="346">
        <v>129.02000000000001</v>
      </c>
    </row>
    <row r="1811" spans="1:4" x14ac:dyDescent="0.25">
      <c r="A1811" s="344">
        <v>1716648</v>
      </c>
      <c r="B1811" s="345" t="s">
        <v>14844</v>
      </c>
      <c r="C1811" s="344" t="s">
        <v>7701</v>
      </c>
      <c r="D1811" s="346">
        <v>129.21</v>
      </c>
    </row>
    <row r="1812" spans="1:4" x14ac:dyDescent="0.25">
      <c r="A1812" s="344">
        <v>1716649</v>
      </c>
      <c r="B1812" s="345" t="s">
        <v>14845</v>
      </c>
      <c r="C1812" s="344" t="s">
        <v>7701</v>
      </c>
      <c r="D1812" s="346">
        <v>129.31</v>
      </c>
    </row>
    <row r="1813" spans="1:4" x14ac:dyDescent="0.25">
      <c r="A1813" s="344">
        <v>1716650</v>
      </c>
      <c r="B1813" s="345" t="s">
        <v>14846</v>
      </c>
      <c r="C1813" s="344" t="s">
        <v>7701</v>
      </c>
      <c r="D1813" s="346">
        <v>129.51</v>
      </c>
    </row>
    <row r="1814" spans="1:4" x14ac:dyDescent="0.25">
      <c r="A1814" s="344">
        <v>1716651</v>
      </c>
      <c r="B1814" s="345" t="s">
        <v>14847</v>
      </c>
      <c r="C1814" s="344" t="s">
        <v>7701</v>
      </c>
      <c r="D1814" s="346">
        <v>129.71</v>
      </c>
    </row>
    <row r="1815" spans="1:4" x14ac:dyDescent="0.25">
      <c r="A1815" s="344">
        <v>1716652</v>
      </c>
      <c r="B1815" s="345" t="s">
        <v>14848</v>
      </c>
      <c r="C1815" s="344" t="s">
        <v>7701</v>
      </c>
      <c r="D1815" s="346">
        <v>130.1</v>
      </c>
    </row>
    <row r="1816" spans="1:4" x14ac:dyDescent="0.25">
      <c r="A1816" s="344">
        <v>1716642</v>
      </c>
      <c r="B1816" s="345" t="s">
        <v>14849</v>
      </c>
      <c r="C1816" s="344" t="s">
        <v>7701</v>
      </c>
      <c r="D1816" s="346">
        <v>128.22999999999999</v>
      </c>
    </row>
    <row r="1817" spans="1:4" x14ac:dyDescent="0.25">
      <c r="A1817" s="344">
        <v>1716653</v>
      </c>
      <c r="B1817" s="345" t="s">
        <v>14850</v>
      </c>
      <c r="C1817" s="344" t="s">
        <v>7701</v>
      </c>
      <c r="D1817" s="346">
        <v>130.4</v>
      </c>
    </row>
    <row r="1818" spans="1:4" x14ac:dyDescent="0.25">
      <c r="A1818" s="344">
        <v>1716643</v>
      </c>
      <c r="B1818" s="345" t="s">
        <v>14851</v>
      </c>
      <c r="C1818" s="344" t="s">
        <v>7701</v>
      </c>
      <c r="D1818" s="346">
        <v>128.43</v>
      </c>
    </row>
    <row r="1819" spans="1:4" x14ac:dyDescent="0.25">
      <c r="A1819" s="344">
        <v>1716644</v>
      </c>
      <c r="B1819" s="345" t="s">
        <v>14852</v>
      </c>
      <c r="C1819" s="344" t="s">
        <v>7701</v>
      </c>
      <c r="D1819" s="346">
        <v>128.62</v>
      </c>
    </row>
    <row r="1820" spans="1:4" x14ac:dyDescent="0.25">
      <c r="A1820" s="344">
        <v>1716645</v>
      </c>
      <c r="B1820" s="345" t="s">
        <v>14853</v>
      </c>
      <c r="C1820" s="344" t="s">
        <v>7701</v>
      </c>
      <c r="D1820" s="346">
        <v>128.72</v>
      </c>
    </row>
    <row r="1821" spans="1:4" x14ac:dyDescent="0.25">
      <c r="A1821" s="344">
        <v>1716622</v>
      </c>
      <c r="B1821" s="345" t="s">
        <v>14854</v>
      </c>
      <c r="C1821" s="344" t="s">
        <v>7701</v>
      </c>
      <c r="D1821" s="346">
        <v>96.26</v>
      </c>
    </row>
    <row r="1822" spans="1:4" x14ac:dyDescent="0.25">
      <c r="A1822" s="344">
        <v>1716603</v>
      </c>
      <c r="B1822" s="345" t="s">
        <v>14855</v>
      </c>
      <c r="C1822" s="344" t="s">
        <v>7701</v>
      </c>
      <c r="D1822" s="346">
        <v>96.26</v>
      </c>
    </row>
    <row r="1823" spans="1:4" x14ac:dyDescent="0.25">
      <c r="A1823" s="344">
        <v>1716620</v>
      </c>
      <c r="B1823" s="345" t="s">
        <v>14856</v>
      </c>
      <c r="C1823" s="344" t="s">
        <v>7701</v>
      </c>
      <c r="D1823" s="346">
        <v>130.43</v>
      </c>
    </row>
    <row r="1824" spans="1:4" x14ac:dyDescent="0.25">
      <c r="A1824" s="344">
        <v>1716621</v>
      </c>
      <c r="B1824" s="345" t="s">
        <v>14857</v>
      </c>
      <c r="C1824" s="344" t="s">
        <v>7701</v>
      </c>
      <c r="D1824" s="346">
        <v>102.8</v>
      </c>
    </row>
    <row r="1825" spans="1:4" x14ac:dyDescent="0.25">
      <c r="A1825" s="344">
        <v>1716619</v>
      </c>
      <c r="B1825" s="345" t="s">
        <v>14858</v>
      </c>
      <c r="C1825" s="344" t="s">
        <v>7701</v>
      </c>
      <c r="D1825" s="346">
        <v>213.39</v>
      </c>
    </row>
    <row r="1826" spans="1:4" x14ac:dyDescent="0.25">
      <c r="A1826" s="344">
        <v>1716601</v>
      </c>
      <c r="B1826" s="345" t="s">
        <v>14859</v>
      </c>
      <c r="C1826" s="344" t="s">
        <v>7701</v>
      </c>
      <c r="D1826" s="346">
        <v>132.30000000000001</v>
      </c>
    </row>
    <row r="1827" spans="1:4" x14ac:dyDescent="0.25">
      <c r="A1827" s="344">
        <v>1716602</v>
      </c>
      <c r="B1827" s="345" t="s">
        <v>14860</v>
      </c>
      <c r="C1827" s="344" t="s">
        <v>7701</v>
      </c>
      <c r="D1827" s="346">
        <v>104.05</v>
      </c>
    </row>
    <row r="1828" spans="1:4" x14ac:dyDescent="0.25">
      <c r="A1828" s="344">
        <v>1716600</v>
      </c>
      <c r="B1828" s="345" t="s">
        <v>14861</v>
      </c>
      <c r="C1828" s="344" t="s">
        <v>7701</v>
      </c>
      <c r="D1828" s="346">
        <v>217.12</v>
      </c>
    </row>
    <row r="1829" spans="1:4" x14ac:dyDescent="0.25">
      <c r="A1829" s="344">
        <v>1716655</v>
      </c>
      <c r="B1829" s="345" t="s">
        <v>14862</v>
      </c>
      <c r="C1829" s="344" t="s">
        <v>7701</v>
      </c>
      <c r="D1829" s="346">
        <v>76.66</v>
      </c>
    </row>
    <row r="1830" spans="1:4" x14ac:dyDescent="0.25">
      <c r="A1830" s="344">
        <v>1716639</v>
      </c>
      <c r="B1830" s="345" t="s">
        <v>14863</v>
      </c>
      <c r="C1830" s="344" t="s">
        <v>7701</v>
      </c>
      <c r="D1830" s="346">
        <v>54.25</v>
      </c>
    </row>
    <row r="1831" spans="1:4" x14ac:dyDescent="0.25">
      <c r="A1831" s="344">
        <v>1801636</v>
      </c>
      <c r="B1831" s="345" t="s">
        <v>14864</v>
      </c>
      <c r="C1831" s="344" t="s">
        <v>7416</v>
      </c>
      <c r="D1831" s="346">
        <v>19.39</v>
      </c>
    </row>
    <row r="1832" spans="1:4" x14ac:dyDescent="0.25">
      <c r="A1832" s="344">
        <v>1801637</v>
      </c>
      <c r="B1832" s="345" t="s">
        <v>14865</v>
      </c>
      <c r="C1832" s="344" t="s">
        <v>7416</v>
      </c>
      <c r="D1832" s="346">
        <v>25.85</v>
      </c>
    </row>
    <row r="1833" spans="1:4" x14ac:dyDescent="0.25">
      <c r="A1833" s="344">
        <v>1817720</v>
      </c>
      <c r="B1833" s="345" t="s">
        <v>14866</v>
      </c>
      <c r="C1833" s="344" t="s">
        <v>7416</v>
      </c>
      <c r="D1833" s="346">
        <v>114.89</v>
      </c>
    </row>
    <row r="1834" spans="1:4" x14ac:dyDescent="0.25">
      <c r="A1834" s="344">
        <v>1817723</v>
      </c>
      <c r="B1834" s="345" t="s">
        <v>14867</v>
      </c>
      <c r="C1834" s="344" t="s">
        <v>7416</v>
      </c>
      <c r="D1834" s="346">
        <v>51.57</v>
      </c>
    </row>
    <row r="1835" spans="1:4" x14ac:dyDescent="0.25">
      <c r="A1835" s="344">
        <v>1817721</v>
      </c>
      <c r="B1835" s="345" t="s">
        <v>14868</v>
      </c>
      <c r="C1835" s="344" t="s">
        <v>7416</v>
      </c>
      <c r="D1835" s="346">
        <v>154.72</v>
      </c>
    </row>
    <row r="1836" spans="1:4" x14ac:dyDescent="0.25">
      <c r="A1836" s="344">
        <v>1817722</v>
      </c>
      <c r="B1836" s="345" t="s">
        <v>14869</v>
      </c>
      <c r="C1836" s="344" t="s">
        <v>7416</v>
      </c>
      <c r="D1836" s="346">
        <v>77.36</v>
      </c>
    </row>
    <row r="1837" spans="1:4" x14ac:dyDescent="0.25">
      <c r="A1837" s="344">
        <v>1917483</v>
      </c>
      <c r="B1837" s="345" t="s">
        <v>14870</v>
      </c>
      <c r="C1837" s="344" t="s">
        <v>7701</v>
      </c>
      <c r="D1837" s="346">
        <v>6.28</v>
      </c>
    </row>
    <row r="1838" spans="1:4" x14ac:dyDescent="0.25">
      <c r="A1838" s="344">
        <v>1917484</v>
      </c>
      <c r="B1838" s="345" t="s">
        <v>14871</v>
      </c>
      <c r="C1838" s="344" t="s">
        <v>7701</v>
      </c>
      <c r="D1838" s="346">
        <v>6.49</v>
      </c>
    </row>
    <row r="1839" spans="1:4" x14ac:dyDescent="0.25">
      <c r="A1839" s="344">
        <v>1917485</v>
      </c>
      <c r="B1839" s="345" t="s">
        <v>14872</v>
      </c>
      <c r="C1839" s="344" t="s">
        <v>7701</v>
      </c>
      <c r="D1839" s="346">
        <v>7.09</v>
      </c>
    </row>
    <row r="1840" spans="1:4" x14ac:dyDescent="0.25">
      <c r="A1840" s="344">
        <v>1917486</v>
      </c>
      <c r="B1840" s="345" t="s">
        <v>14873</v>
      </c>
      <c r="C1840" s="344" t="s">
        <v>7701</v>
      </c>
      <c r="D1840" s="346">
        <v>7.36</v>
      </c>
    </row>
    <row r="1841" spans="1:4" x14ac:dyDescent="0.25">
      <c r="A1841" s="344">
        <v>1917487</v>
      </c>
      <c r="B1841" s="345" t="s">
        <v>14874</v>
      </c>
      <c r="C1841" s="344" t="s">
        <v>7701</v>
      </c>
      <c r="D1841" s="346">
        <v>7.72</v>
      </c>
    </row>
    <row r="1842" spans="1:4" x14ac:dyDescent="0.25">
      <c r="A1842" s="344">
        <v>1917528</v>
      </c>
      <c r="B1842" s="345" t="s">
        <v>14875</v>
      </c>
      <c r="C1842" s="344" t="s">
        <v>7701</v>
      </c>
      <c r="D1842" s="346">
        <v>38.75</v>
      </c>
    </row>
    <row r="1843" spans="1:4" x14ac:dyDescent="0.25">
      <c r="A1843" s="344">
        <v>1917529</v>
      </c>
      <c r="B1843" s="345" t="s">
        <v>14876</v>
      </c>
      <c r="C1843" s="344" t="s">
        <v>7701</v>
      </c>
      <c r="D1843" s="346">
        <v>40.049999999999997</v>
      </c>
    </row>
    <row r="1844" spans="1:4" x14ac:dyDescent="0.25">
      <c r="A1844" s="344">
        <v>1917530</v>
      </c>
      <c r="B1844" s="345" t="s">
        <v>14877</v>
      </c>
      <c r="C1844" s="344" t="s">
        <v>7701</v>
      </c>
      <c r="D1844" s="346">
        <v>42.12</v>
      </c>
    </row>
    <row r="1845" spans="1:4" x14ac:dyDescent="0.25">
      <c r="A1845" s="344">
        <v>1917531</v>
      </c>
      <c r="B1845" s="345" t="s">
        <v>14878</v>
      </c>
      <c r="C1845" s="344" t="s">
        <v>7701</v>
      </c>
      <c r="D1845" s="346">
        <v>44.37</v>
      </c>
    </row>
    <row r="1846" spans="1:4" x14ac:dyDescent="0.25">
      <c r="A1846" s="344">
        <v>1917532</v>
      </c>
      <c r="B1846" s="345" t="s">
        <v>14879</v>
      </c>
      <c r="C1846" s="344" t="s">
        <v>7701</v>
      </c>
      <c r="D1846" s="346">
        <v>46.91</v>
      </c>
    </row>
    <row r="1847" spans="1:4" x14ac:dyDescent="0.25">
      <c r="A1847" s="344">
        <v>1917533</v>
      </c>
      <c r="B1847" s="345" t="s">
        <v>14880</v>
      </c>
      <c r="C1847" s="344" t="s">
        <v>7701</v>
      </c>
      <c r="D1847" s="346">
        <v>48.24</v>
      </c>
    </row>
    <row r="1848" spans="1:4" x14ac:dyDescent="0.25">
      <c r="A1848" s="344">
        <v>1917534</v>
      </c>
      <c r="B1848" s="345" t="s">
        <v>14881</v>
      </c>
      <c r="C1848" s="344" t="s">
        <v>7701</v>
      </c>
      <c r="D1848" s="346">
        <v>49.62</v>
      </c>
    </row>
    <row r="1849" spans="1:4" x14ac:dyDescent="0.25">
      <c r="A1849" s="344">
        <v>1917535</v>
      </c>
      <c r="B1849" s="345" t="s">
        <v>14882</v>
      </c>
      <c r="C1849" s="344" t="s">
        <v>7701</v>
      </c>
      <c r="D1849" s="346">
        <v>51.42</v>
      </c>
    </row>
    <row r="1850" spans="1:4" x14ac:dyDescent="0.25">
      <c r="A1850" s="344">
        <v>1917536</v>
      </c>
      <c r="B1850" s="345" t="s">
        <v>14883</v>
      </c>
      <c r="C1850" s="344" t="s">
        <v>7701</v>
      </c>
      <c r="D1850" s="346">
        <v>52.99</v>
      </c>
    </row>
    <row r="1851" spans="1:4" x14ac:dyDescent="0.25">
      <c r="A1851" s="344">
        <v>1917537</v>
      </c>
      <c r="B1851" s="345" t="s">
        <v>14884</v>
      </c>
      <c r="C1851" s="344" t="s">
        <v>7701</v>
      </c>
      <c r="D1851" s="346">
        <v>54.61</v>
      </c>
    </row>
    <row r="1852" spans="1:4" x14ac:dyDescent="0.25">
      <c r="A1852" s="344">
        <v>1917488</v>
      </c>
      <c r="B1852" s="345" t="s">
        <v>14885</v>
      </c>
      <c r="C1852" s="344" t="s">
        <v>7701</v>
      </c>
      <c r="D1852" s="346">
        <v>7.99</v>
      </c>
    </row>
    <row r="1853" spans="1:4" x14ac:dyDescent="0.25">
      <c r="A1853" s="344">
        <v>1917489</v>
      </c>
      <c r="B1853" s="345" t="s">
        <v>14886</v>
      </c>
      <c r="C1853" s="344" t="s">
        <v>7701</v>
      </c>
      <c r="D1853" s="346">
        <v>8.34</v>
      </c>
    </row>
    <row r="1854" spans="1:4" x14ac:dyDescent="0.25">
      <c r="A1854" s="344">
        <v>1917490</v>
      </c>
      <c r="B1854" s="345" t="s">
        <v>14887</v>
      </c>
      <c r="C1854" s="344" t="s">
        <v>7701</v>
      </c>
      <c r="D1854" s="346">
        <v>8.9</v>
      </c>
    </row>
    <row r="1855" spans="1:4" x14ac:dyDescent="0.25">
      <c r="A1855" s="344">
        <v>1917491</v>
      </c>
      <c r="B1855" s="345" t="s">
        <v>14888</v>
      </c>
      <c r="C1855" s="344" t="s">
        <v>7701</v>
      </c>
      <c r="D1855" s="346">
        <v>9.2799999999999994</v>
      </c>
    </row>
    <row r="1856" spans="1:4" x14ac:dyDescent="0.25">
      <c r="A1856" s="344">
        <v>1917492</v>
      </c>
      <c r="B1856" s="345" t="s">
        <v>14889</v>
      </c>
      <c r="C1856" s="344" t="s">
        <v>7701</v>
      </c>
      <c r="D1856" s="346">
        <v>9.59</v>
      </c>
    </row>
    <row r="1857" spans="1:4" x14ac:dyDescent="0.25">
      <c r="A1857" s="344">
        <v>1917493</v>
      </c>
      <c r="B1857" s="345" t="s">
        <v>14890</v>
      </c>
      <c r="C1857" s="344" t="s">
        <v>7701</v>
      </c>
      <c r="D1857" s="346">
        <v>9.99</v>
      </c>
    </row>
    <row r="1858" spans="1:4" x14ac:dyDescent="0.25">
      <c r="A1858" s="344">
        <v>1917494</v>
      </c>
      <c r="B1858" s="345" t="s">
        <v>14891</v>
      </c>
      <c r="C1858" s="344" t="s">
        <v>7701</v>
      </c>
      <c r="D1858" s="346">
        <v>10.41</v>
      </c>
    </row>
    <row r="1859" spans="1:4" x14ac:dyDescent="0.25">
      <c r="A1859" s="344">
        <v>1917495</v>
      </c>
      <c r="B1859" s="345" t="s">
        <v>14892</v>
      </c>
      <c r="C1859" s="344" t="s">
        <v>7701</v>
      </c>
      <c r="D1859" s="346">
        <v>11.05</v>
      </c>
    </row>
    <row r="1860" spans="1:4" x14ac:dyDescent="0.25">
      <c r="A1860" s="344">
        <v>1917496</v>
      </c>
      <c r="B1860" s="345" t="s">
        <v>14893</v>
      </c>
      <c r="C1860" s="344" t="s">
        <v>7701</v>
      </c>
      <c r="D1860" s="346">
        <v>11.44</v>
      </c>
    </row>
    <row r="1861" spans="1:4" x14ac:dyDescent="0.25">
      <c r="A1861" s="344">
        <v>1917497</v>
      </c>
      <c r="B1861" s="345" t="s">
        <v>14894</v>
      </c>
      <c r="C1861" s="344" t="s">
        <v>7701</v>
      </c>
      <c r="D1861" s="346">
        <v>11.83</v>
      </c>
    </row>
    <row r="1862" spans="1:4" x14ac:dyDescent="0.25">
      <c r="A1862" s="344">
        <v>1917498</v>
      </c>
      <c r="B1862" s="345" t="s">
        <v>14895</v>
      </c>
      <c r="C1862" s="344" t="s">
        <v>7701</v>
      </c>
      <c r="D1862" s="346">
        <v>12.24</v>
      </c>
    </row>
    <row r="1863" spans="1:4" x14ac:dyDescent="0.25">
      <c r="A1863" s="344">
        <v>1917499</v>
      </c>
      <c r="B1863" s="345" t="s">
        <v>14896</v>
      </c>
      <c r="C1863" s="344" t="s">
        <v>7701</v>
      </c>
      <c r="D1863" s="346">
        <v>12.58</v>
      </c>
    </row>
    <row r="1864" spans="1:4" x14ac:dyDescent="0.25">
      <c r="A1864" s="344">
        <v>1917500</v>
      </c>
      <c r="B1864" s="345" t="s">
        <v>14897</v>
      </c>
      <c r="C1864" s="344" t="s">
        <v>7701</v>
      </c>
      <c r="D1864" s="346">
        <v>13.28</v>
      </c>
    </row>
    <row r="1865" spans="1:4" x14ac:dyDescent="0.25">
      <c r="A1865" s="344">
        <v>1917501</v>
      </c>
      <c r="B1865" s="345" t="s">
        <v>14898</v>
      </c>
      <c r="C1865" s="344" t="s">
        <v>7701</v>
      </c>
      <c r="D1865" s="346">
        <v>13.69</v>
      </c>
    </row>
    <row r="1866" spans="1:4" x14ac:dyDescent="0.25">
      <c r="A1866" s="344">
        <v>1917502</v>
      </c>
      <c r="B1866" s="345" t="s">
        <v>14899</v>
      </c>
      <c r="C1866" s="344" t="s">
        <v>7701</v>
      </c>
      <c r="D1866" s="346">
        <v>14.11</v>
      </c>
    </row>
    <row r="1867" spans="1:4" x14ac:dyDescent="0.25">
      <c r="A1867" s="344">
        <v>1917503</v>
      </c>
      <c r="B1867" s="345" t="s">
        <v>14900</v>
      </c>
      <c r="C1867" s="344" t="s">
        <v>7701</v>
      </c>
      <c r="D1867" s="346">
        <v>14.54</v>
      </c>
    </row>
    <row r="1868" spans="1:4" x14ac:dyDescent="0.25">
      <c r="A1868" s="344">
        <v>1917504</v>
      </c>
      <c r="B1868" s="345" t="s">
        <v>14901</v>
      </c>
      <c r="C1868" s="344" t="s">
        <v>7701</v>
      </c>
      <c r="D1868" s="346">
        <v>14.98</v>
      </c>
    </row>
    <row r="1869" spans="1:4" x14ac:dyDescent="0.25">
      <c r="A1869" s="344">
        <v>1917505</v>
      </c>
      <c r="B1869" s="345" t="s">
        <v>14902</v>
      </c>
      <c r="C1869" s="344" t="s">
        <v>7701</v>
      </c>
      <c r="D1869" s="346">
        <v>15.71</v>
      </c>
    </row>
    <row r="1870" spans="1:4" x14ac:dyDescent="0.25">
      <c r="A1870" s="344">
        <v>1917506</v>
      </c>
      <c r="B1870" s="345" t="s">
        <v>14903</v>
      </c>
      <c r="C1870" s="344" t="s">
        <v>7701</v>
      </c>
      <c r="D1870" s="346">
        <v>16.14</v>
      </c>
    </row>
    <row r="1871" spans="1:4" x14ac:dyDescent="0.25">
      <c r="A1871" s="344">
        <v>1917507</v>
      </c>
      <c r="B1871" s="345" t="s">
        <v>14904</v>
      </c>
      <c r="C1871" s="344" t="s">
        <v>7701</v>
      </c>
      <c r="D1871" s="346">
        <v>16.59</v>
      </c>
    </row>
    <row r="1872" spans="1:4" x14ac:dyDescent="0.25">
      <c r="A1872" s="344">
        <v>1917480</v>
      </c>
      <c r="B1872" s="345" t="s">
        <v>14905</v>
      </c>
      <c r="C1872" s="344" t="s">
        <v>7701</v>
      </c>
      <c r="D1872" s="346">
        <v>5.56</v>
      </c>
    </row>
    <row r="1873" spans="1:4" x14ac:dyDescent="0.25">
      <c r="A1873" s="344">
        <v>1917508</v>
      </c>
      <c r="B1873" s="345" t="s">
        <v>14906</v>
      </c>
      <c r="C1873" s="344" t="s">
        <v>7701</v>
      </c>
      <c r="D1873" s="346">
        <v>17.04</v>
      </c>
    </row>
    <row r="1874" spans="1:4" x14ac:dyDescent="0.25">
      <c r="A1874" s="344">
        <v>1917509</v>
      </c>
      <c r="B1874" s="345" t="s">
        <v>14907</v>
      </c>
      <c r="C1874" s="344" t="s">
        <v>7701</v>
      </c>
      <c r="D1874" s="346">
        <v>17.600000000000001</v>
      </c>
    </row>
    <row r="1875" spans="1:4" x14ac:dyDescent="0.25">
      <c r="A1875" s="344">
        <v>1917510</v>
      </c>
      <c r="B1875" s="345" t="s">
        <v>14908</v>
      </c>
      <c r="C1875" s="344" t="s">
        <v>7701</v>
      </c>
      <c r="D1875" s="346">
        <v>18.38</v>
      </c>
    </row>
    <row r="1876" spans="1:4" x14ac:dyDescent="0.25">
      <c r="A1876" s="344">
        <v>1917511</v>
      </c>
      <c r="B1876" s="345" t="s">
        <v>14909</v>
      </c>
      <c r="C1876" s="344" t="s">
        <v>7701</v>
      </c>
      <c r="D1876" s="346">
        <v>18.88</v>
      </c>
    </row>
    <row r="1877" spans="1:4" x14ac:dyDescent="0.25">
      <c r="A1877" s="344">
        <v>1917512</v>
      </c>
      <c r="B1877" s="345" t="s">
        <v>14910</v>
      </c>
      <c r="C1877" s="344" t="s">
        <v>7701</v>
      </c>
      <c r="D1877" s="346">
        <v>19.489999999999998</v>
      </c>
    </row>
    <row r="1878" spans="1:4" x14ac:dyDescent="0.25">
      <c r="A1878" s="344">
        <v>1917513</v>
      </c>
      <c r="B1878" s="345" t="s">
        <v>14911</v>
      </c>
      <c r="C1878" s="344" t="s">
        <v>7701</v>
      </c>
      <c r="D1878" s="346">
        <v>20.059999999999999</v>
      </c>
    </row>
    <row r="1879" spans="1:4" x14ac:dyDescent="0.25">
      <c r="A1879" s="344">
        <v>1917514</v>
      </c>
      <c r="B1879" s="345" t="s">
        <v>14912</v>
      </c>
      <c r="C1879" s="344" t="s">
        <v>7701</v>
      </c>
      <c r="D1879" s="346">
        <v>20.73</v>
      </c>
    </row>
    <row r="1880" spans="1:4" x14ac:dyDescent="0.25">
      <c r="A1880" s="344">
        <v>1917515</v>
      </c>
      <c r="B1880" s="345" t="s">
        <v>14913</v>
      </c>
      <c r="C1880" s="344" t="s">
        <v>7701</v>
      </c>
      <c r="D1880" s="346">
        <v>21.73</v>
      </c>
    </row>
    <row r="1881" spans="1:4" x14ac:dyDescent="0.25">
      <c r="A1881" s="344">
        <v>1917516</v>
      </c>
      <c r="B1881" s="345" t="s">
        <v>14914</v>
      </c>
      <c r="C1881" s="344" t="s">
        <v>7701</v>
      </c>
      <c r="D1881" s="346">
        <v>22.46</v>
      </c>
    </row>
    <row r="1882" spans="1:4" x14ac:dyDescent="0.25">
      <c r="A1882" s="344">
        <v>1917517</v>
      </c>
      <c r="B1882" s="345" t="s">
        <v>14915</v>
      </c>
      <c r="C1882" s="344" t="s">
        <v>7701</v>
      </c>
      <c r="D1882" s="346">
        <v>23.48</v>
      </c>
    </row>
    <row r="1883" spans="1:4" x14ac:dyDescent="0.25">
      <c r="A1883" s="344">
        <v>1917481</v>
      </c>
      <c r="B1883" s="345" t="s">
        <v>14916</v>
      </c>
      <c r="C1883" s="344" t="s">
        <v>7701</v>
      </c>
      <c r="D1883" s="346">
        <v>5.77</v>
      </c>
    </row>
    <row r="1884" spans="1:4" x14ac:dyDescent="0.25">
      <c r="A1884" s="344">
        <v>1917518</v>
      </c>
      <c r="B1884" s="345" t="s">
        <v>14917</v>
      </c>
      <c r="C1884" s="344" t="s">
        <v>7701</v>
      </c>
      <c r="D1884" s="346">
        <v>24.49</v>
      </c>
    </row>
    <row r="1885" spans="1:4" x14ac:dyDescent="0.25">
      <c r="A1885" s="344">
        <v>1917519</v>
      </c>
      <c r="B1885" s="345" t="s">
        <v>14918</v>
      </c>
      <c r="C1885" s="344" t="s">
        <v>7701</v>
      </c>
      <c r="D1885" s="346">
        <v>25.74</v>
      </c>
    </row>
    <row r="1886" spans="1:4" x14ac:dyDescent="0.25">
      <c r="A1886" s="344">
        <v>1917520</v>
      </c>
      <c r="B1886" s="345" t="s">
        <v>14919</v>
      </c>
      <c r="C1886" s="344" t="s">
        <v>7701</v>
      </c>
      <c r="D1886" s="346">
        <v>27.17</v>
      </c>
    </row>
    <row r="1887" spans="1:4" x14ac:dyDescent="0.25">
      <c r="A1887" s="344">
        <v>1917521</v>
      </c>
      <c r="B1887" s="345" t="s">
        <v>14920</v>
      </c>
      <c r="C1887" s="344" t="s">
        <v>7701</v>
      </c>
      <c r="D1887" s="346">
        <v>28.38</v>
      </c>
    </row>
    <row r="1888" spans="1:4" x14ac:dyDescent="0.25">
      <c r="A1888" s="344">
        <v>1917522</v>
      </c>
      <c r="B1888" s="345" t="s">
        <v>14921</v>
      </c>
      <c r="C1888" s="344" t="s">
        <v>7701</v>
      </c>
      <c r="D1888" s="346">
        <v>29.71</v>
      </c>
    </row>
    <row r="1889" spans="1:4" x14ac:dyDescent="0.25">
      <c r="A1889" s="344">
        <v>1917523</v>
      </c>
      <c r="B1889" s="345" t="s">
        <v>14922</v>
      </c>
      <c r="C1889" s="344" t="s">
        <v>7701</v>
      </c>
      <c r="D1889" s="346">
        <v>31.07</v>
      </c>
    </row>
    <row r="1890" spans="1:4" x14ac:dyDescent="0.25">
      <c r="A1890" s="344">
        <v>1917524</v>
      </c>
      <c r="B1890" s="345" t="s">
        <v>14923</v>
      </c>
      <c r="C1890" s="344" t="s">
        <v>7701</v>
      </c>
      <c r="D1890" s="346">
        <v>32.54</v>
      </c>
    </row>
    <row r="1891" spans="1:4" x14ac:dyDescent="0.25">
      <c r="A1891" s="344">
        <v>1917525</v>
      </c>
      <c r="B1891" s="345" t="s">
        <v>14924</v>
      </c>
      <c r="C1891" s="344" t="s">
        <v>7701</v>
      </c>
      <c r="D1891" s="346">
        <v>34.270000000000003</v>
      </c>
    </row>
    <row r="1892" spans="1:4" x14ac:dyDescent="0.25">
      <c r="A1892" s="344">
        <v>1917526</v>
      </c>
      <c r="B1892" s="345" t="s">
        <v>14925</v>
      </c>
      <c r="C1892" s="344" t="s">
        <v>7701</v>
      </c>
      <c r="D1892" s="346">
        <v>35.619999999999997</v>
      </c>
    </row>
    <row r="1893" spans="1:4" x14ac:dyDescent="0.25">
      <c r="A1893" s="344">
        <v>1917527</v>
      </c>
      <c r="B1893" s="345" t="s">
        <v>14926</v>
      </c>
      <c r="C1893" s="344" t="s">
        <v>7701</v>
      </c>
      <c r="D1893" s="346">
        <v>36.96</v>
      </c>
    </row>
    <row r="1894" spans="1:4" x14ac:dyDescent="0.25">
      <c r="A1894" s="344">
        <v>1917482</v>
      </c>
      <c r="B1894" s="345" t="s">
        <v>14927</v>
      </c>
      <c r="C1894" s="344" t="s">
        <v>7701</v>
      </c>
      <c r="D1894" s="346">
        <v>5.98</v>
      </c>
    </row>
    <row r="1895" spans="1:4" x14ac:dyDescent="0.25">
      <c r="A1895" s="344">
        <v>1917737</v>
      </c>
      <c r="B1895" s="345" t="s">
        <v>14928</v>
      </c>
      <c r="C1895" s="344" t="s">
        <v>7701</v>
      </c>
      <c r="D1895" s="346">
        <v>5.52</v>
      </c>
    </row>
    <row r="1896" spans="1:4" x14ac:dyDescent="0.25">
      <c r="A1896" s="344">
        <v>1917220</v>
      </c>
      <c r="B1896" s="345" t="s">
        <v>14929</v>
      </c>
      <c r="C1896" s="344" t="s">
        <v>7701</v>
      </c>
      <c r="D1896" s="346">
        <v>8.27</v>
      </c>
    </row>
    <row r="1897" spans="1:4" x14ac:dyDescent="0.25">
      <c r="A1897" s="344">
        <v>1917221</v>
      </c>
      <c r="B1897" s="345" t="s">
        <v>14930</v>
      </c>
      <c r="C1897" s="344" t="s">
        <v>7701</v>
      </c>
      <c r="D1897" s="346">
        <v>8.85</v>
      </c>
    </row>
    <row r="1898" spans="1:4" x14ac:dyDescent="0.25">
      <c r="A1898" s="344">
        <v>1917222</v>
      </c>
      <c r="B1898" s="345" t="s">
        <v>14931</v>
      </c>
      <c r="C1898" s="344" t="s">
        <v>7701</v>
      </c>
      <c r="D1898" s="346">
        <v>9.4499999999999993</v>
      </c>
    </row>
    <row r="1899" spans="1:4" x14ac:dyDescent="0.25">
      <c r="A1899" s="344">
        <v>1917223</v>
      </c>
      <c r="B1899" s="345" t="s">
        <v>14932</v>
      </c>
      <c r="C1899" s="344" t="s">
        <v>7701</v>
      </c>
      <c r="D1899" s="346">
        <v>9.89</v>
      </c>
    </row>
    <row r="1900" spans="1:4" x14ac:dyDescent="0.25">
      <c r="A1900" s="344">
        <v>1917224</v>
      </c>
      <c r="B1900" s="345" t="s">
        <v>14933</v>
      </c>
      <c r="C1900" s="344" t="s">
        <v>7701</v>
      </c>
      <c r="D1900" s="346">
        <v>10.35</v>
      </c>
    </row>
    <row r="1901" spans="1:4" x14ac:dyDescent="0.25">
      <c r="A1901" s="344">
        <v>1917225</v>
      </c>
      <c r="B1901" s="345" t="s">
        <v>14934</v>
      </c>
      <c r="C1901" s="344" t="s">
        <v>7701</v>
      </c>
      <c r="D1901" s="346">
        <v>10.88</v>
      </c>
    </row>
    <row r="1902" spans="1:4" x14ac:dyDescent="0.25">
      <c r="A1902" s="344">
        <v>1917226</v>
      </c>
      <c r="B1902" s="345" t="s">
        <v>14935</v>
      </c>
      <c r="C1902" s="344" t="s">
        <v>7701</v>
      </c>
      <c r="D1902" s="346">
        <v>11.39</v>
      </c>
    </row>
    <row r="1903" spans="1:4" x14ac:dyDescent="0.25">
      <c r="A1903" s="344">
        <v>1917227</v>
      </c>
      <c r="B1903" s="345" t="s">
        <v>14936</v>
      </c>
      <c r="C1903" s="344" t="s">
        <v>7701</v>
      </c>
      <c r="D1903" s="346">
        <v>12.03</v>
      </c>
    </row>
    <row r="1904" spans="1:4" x14ac:dyDescent="0.25">
      <c r="A1904" s="344">
        <v>1917228</v>
      </c>
      <c r="B1904" s="345" t="s">
        <v>14937</v>
      </c>
      <c r="C1904" s="344" t="s">
        <v>7701</v>
      </c>
      <c r="D1904" s="346">
        <v>12.64</v>
      </c>
    </row>
    <row r="1905" spans="1:4" x14ac:dyDescent="0.25">
      <c r="A1905" s="344">
        <v>1917229</v>
      </c>
      <c r="B1905" s="345" t="s">
        <v>14938</v>
      </c>
      <c r="C1905" s="344" t="s">
        <v>7701</v>
      </c>
      <c r="D1905" s="346">
        <v>13.17</v>
      </c>
    </row>
    <row r="1906" spans="1:4" x14ac:dyDescent="0.25">
      <c r="A1906" s="344">
        <v>1917230</v>
      </c>
      <c r="B1906" s="345" t="s">
        <v>14939</v>
      </c>
      <c r="C1906" s="344" t="s">
        <v>7701</v>
      </c>
      <c r="D1906" s="346">
        <v>13.76</v>
      </c>
    </row>
    <row r="1907" spans="1:4" x14ac:dyDescent="0.25">
      <c r="A1907" s="344">
        <v>1917231</v>
      </c>
      <c r="B1907" s="345" t="s">
        <v>14940</v>
      </c>
      <c r="C1907" s="344" t="s">
        <v>7701</v>
      </c>
      <c r="D1907" s="346">
        <v>14.39</v>
      </c>
    </row>
    <row r="1908" spans="1:4" x14ac:dyDescent="0.25">
      <c r="A1908" s="344">
        <v>1917232</v>
      </c>
      <c r="B1908" s="345" t="s">
        <v>14941</v>
      </c>
      <c r="C1908" s="344" t="s">
        <v>7701</v>
      </c>
      <c r="D1908" s="346">
        <v>15.16</v>
      </c>
    </row>
    <row r="1909" spans="1:4" x14ac:dyDescent="0.25">
      <c r="A1909" s="344">
        <v>1917233</v>
      </c>
      <c r="B1909" s="345" t="s">
        <v>14942</v>
      </c>
      <c r="C1909" s="344" t="s">
        <v>7701</v>
      </c>
      <c r="D1909" s="346">
        <v>15.8</v>
      </c>
    </row>
    <row r="1910" spans="1:4" x14ac:dyDescent="0.25">
      <c r="A1910" s="344">
        <v>1917234</v>
      </c>
      <c r="B1910" s="345" t="s">
        <v>14943</v>
      </c>
      <c r="C1910" s="344" t="s">
        <v>7701</v>
      </c>
      <c r="D1910" s="346">
        <v>16.579999999999998</v>
      </c>
    </row>
    <row r="1911" spans="1:4" x14ac:dyDescent="0.25">
      <c r="A1911" s="344">
        <v>1917217</v>
      </c>
      <c r="B1911" s="345" t="s">
        <v>14944</v>
      </c>
      <c r="C1911" s="344" t="s">
        <v>7701</v>
      </c>
      <c r="D1911" s="346">
        <v>6.76</v>
      </c>
    </row>
    <row r="1912" spans="1:4" x14ac:dyDescent="0.25">
      <c r="A1912" s="344">
        <v>1917218</v>
      </c>
      <c r="B1912" s="345" t="s">
        <v>14945</v>
      </c>
      <c r="C1912" s="344" t="s">
        <v>7701</v>
      </c>
      <c r="D1912" s="346">
        <v>7.03</v>
      </c>
    </row>
    <row r="1913" spans="1:4" x14ac:dyDescent="0.25">
      <c r="A1913" s="344">
        <v>1917219</v>
      </c>
      <c r="B1913" s="345" t="s">
        <v>14946</v>
      </c>
      <c r="C1913" s="344" t="s">
        <v>7701</v>
      </c>
      <c r="D1913" s="346">
        <v>7.58</v>
      </c>
    </row>
    <row r="1914" spans="1:4" x14ac:dyDescent="0.25">
      <c r="A1914" s="344">
        <v>1917724</v>
      </c>
      <c r="B1914" s="345" t="s">
        <v>14947</v>
      </c>
      <c r="C1914" s="344" t="s">
        <v>7701</v>
      </c>
      <c r="D1914" s="346">
        <v>6.61</v>
      </c>
    </row>
    <row r="1915" spans="1:4" x14ac:dyDescent="0.25">
      <c r="A1915" s="344">
        <v>1917274</v>
      </c>
      <c r="B1915" s="345" t="s">
        <v>14948</v>
      </c>
      <c r="C1915" s="344" t="s">
        <v>7701</v>
      </c>
      <c r="D1915" s="346">
        <v>6.27</v>
      </c>
    </row>
    <row r="1916" spans="1:4" x14ac:dyDescent="0.25">
      <c r="A1916" s="344">
        <v>1917275</v>
      </c>
      <c r="B1916" s="345" t="s">
        <v>14949</v>
      </c>
      <c r="C1916" s="344" t="s">
        <v>7701</v>
      </c>
      <c r="D1916" s="346">
        <v>6.65</v>
      </c>
    </row>
    <row r="1917" spans="1:4" x14ac:dyDescent="0.25">
      <c r="A1917" s="344">
        <v>1917276</v>
      </c>
      <c r="B1917" s="345" t="s">
        <v>14950</v>
      </c>
      <c r="C1917" s="344" t="s">
        <v>7701</v>
      </c>
      <c r="D1917" s="346">
        <v>7.22</v>
      </c>
    </row>
    <row r="1918" spans="1:4" x14ac:dyDescent="0.25">
      <c r="A1918" s="344">
        <v>1917277</v>
      </c>
      <c r="B1918" s="345" t="s">
        <v>14951</v>
      </c>
      <c r="C1918" s="344" t="s">
        <v>7701</v>
      </c>
      <c r="D1918" s="346">
        <v>7.7</v>
      </c>
    </row>
    <row r="1919" spans="1:4" x14ac:dyDescent="0.25">
      <c r="A1919" s="344">
        <v>1917278</v>
      </c>
      <c r="B1919" s="345" t="s">
        <v>14952</v>
      </c>
      <c r="C1919" s="344" t="s">
        <v>7701</v>
      </c>
      <c r="D1919" s="346">
        <v>7.98</v>
      </c>
    </row>
    <row r="1920" spans="1:4" x14ac:dyDescent="0.25">
      <c r="A1920" s="344">
        <v>1917279</v>
      </c>
      <c r="B1920" s="345" t="s">
        <v>14953</v>
      </c>
      <c r="C1920" s="344" t="s">
        <v>7701</v>
      </c>
      <c r="D1920" s="346">
        <v>8.4700000000000006</v>
      </c>
    </row>
    <row r="1921" spans="1:4" x14ac:dyDescent="0.25">
      <c r="A1921" s="344">
        <v>1917280</v>
      </c>
      <c r="B1921" s="345" t="s">
        <v>14954</v>
      </c>
      <c r="C1921" s="344" t="s">
        <v>7701</v>
      </c>
      <c r="D1921" s="346">
        <v>8.94</v>
      </c>
    </row>
    <row r="1922" spans="1:4" x14ac:dyDescent="0.25">
      <c r="A1922" s="344">
        <v>1917281</v>
      </c>
      <c r="B1922" s="345" t="s">
        <v>14955</v>
      </c>
      <c r="C1922" s="344" t="s">
        <v>7701</v>
      </c>
      <c r="D1922" s="346">
        <v>9.5399999999999991</v>
      </c>
    </row>
    <row r="1923" spans="1:4" x14ac:dyDescent="0.25">
      <c r="A1923" s="344">
        <v>1917282</v>
      </c>
      <c r="B1923" s="345" t="s">
        <v>14956</v>
      </c>
      <c r="C1923" s="344" t="s">
        <v>7701</v>
      </c>
      <c r="D1923" s="346">
        <v>10</v>
      </c>
    </row>
    <row r="1924" spans="1:4" x14ac:dyDescent="0.25">
      <c r="A1924" s="344">
        <v>1917283</v>
      </c>
      <c r="B1924" s="345" t="s">
        <v>14957</v>
      </c>
      <c r="C1924" s="344" t="s">
        <v>7701</v>
      </c>
      <c r="D1924" s="346">
        <v>10.49</v>
      </c>
    </row>
    <row r="1925" spans="1:4" x14ac:dyDescent="0.25">
      <c r="A1925" s="344">
        <v>1917284</v>
      </c>
      <c r="B1925" s="345" t="s">
        <v>14958</v>
      </c>
      <c r="C1925" s="344" t="s">
        <v>7701</v>
      </c>
      <c r="D1925" s="346">
        <v>10.93</v>
      </c>
    </row>
    <row r="1926" spans="1:4" x14ac:dyDescent="0.25">
      <c r="A1926" s="344">
        <v>1917285</v>
      </c>
      <c r="B1926" s="345" t="s">
        <v>14959</v>
      </c>
      <c r="C1926" s="344" t="s">
        <v>7701</v>
      </c>
      <c r="D1926" s="346">
        <v>11.42</v>
      </c>
    </row>
    <row r="1927" spans="1:4" x14ac:dyDescent="0.25">
      <c r="A1927" s="344">
        <v>1917286</v>
      </c>
      <c r="B1927" s="345" t="s">
        <v>14960</v>
      </c>
      <c r="C1927" s="344" t="s">
        <v>7701</v>
      </c>
      <c r="D1927" s="346">
        <v>12.19</v>
      </c>
    </row>
    <row r="1928" spans="1:4" x14ac:dyDescent="0.25">
      <c r="A1928" s="344">
        <v>1917287</v>
      </c>
      <c r="B1928" s="345" t="s">
        <v>14961</v>
      </c>
      <c r="C1928" s="344" t="s">
        <v>7701</v>
      </c>
      <c r="D1928" s="346">
        <v>12.73</v>
      </c>
    </row>
    <row r="1929" spans="1:4" x14ac:dyDescent="0.25">
      <c r="A1929" s="344">
        <v>1917288</v>
      </c>
      <c r="B1929" s="345" t="s">
        <v>14962</v>
      </c>
      <c r="C1929" s="344" t="s">
        <v>7701</v>
      </c>
      <c r="D1929" s="346">
        <v>13.3</v>
      </c>
    </row>
    <row r="1930" spans="1:4" x14ac:dyDescent="0.25">
      <c r="A1930" s="344">
        <v>1917289</v>
      </c>
      <c r="B1930" s="345" t="s">
        <v>14963</v>
      </c>
      <c r="C1930" s="344" t="s">
        <v>7701</v>
      </c>
      <c r="D1930" s="346">
        <v>13.93</v>
      </c>
    </row>
    <row r="1931" spans="1:4" x14ac:dyDescent="0.25">
      <c r="A1931" s="344">
        <v>1917290</v>
      </c>
      <c r="B1931" s="345" t="s">
        <v>14964</v>
      </c>
      <c r="C1931" s="344" t="s">
        <v>7701</v>
      </c>
      <c r="D1931" s="346">
        <v>14.58</v>
      </c>
    </row>
    <row r="1932" spans="1:4" x14ac:dyDescent="0.25">
      <c r="A1932" s="344">
        <v>1917291</v>
      </c>
      <c r="B1932" s="345" t="s">
        <v>14965</v>
      </c>
      <c r="C1932" s="344" t="s">
        <v>7701</v>
      </c>
      <c r="D1932" s="346">
        <v>15.45</v>
      </c>
    </row>
    <row r="1933" spans="1:4" x14ac:dyDescent="0.25">
      <c r="A1933" s="344">
        <v>1917292</v>
      </c>
      <c r="B1933" s="345" t="s">
        <v>14966</v>
      </c>
      <c r="C1933" s="344" t="s">
        <v>7701</v>
      </c>
      <c r="D1933" s="346">
        <v>16.170000000000002</v>
      </c>
    </row>
    <row r="1934" spans="1:4" x14ac:dyDescent="0.25">
      <c r="A1934" s="344">
        <v>1917293</v>
      </c>
      <c r="B1934" s="345" t="s">
        <v>14967</v>
      </c>
      <c r="C1934" s="344" t="s">
        <v>7701</v>
      </c>
      <c r="D1934" s="346">
        <v>16.93</v>
      </c>
    </row>
    <row r="1935" spans="1:4" x14ac:dyDescent="0.25">
      <c r="A1935" s="344">
        <v>1917294</v>
      </c>
      <c r="B1935" s="345" t="s">
        <v>14968</v>
      </c>
      <c r="C1935" s="344" t="s">
        <v>7701</v>
      </c>
      <c r="D1935" s="346">
        <v>17.920000000000002</v>
      </c>
    </row>
    <row r="1936" spans="1:4" x14ac:dyDescent="0.25">
      <c r="A1936" s="344">
        <v>1917295</v>
      </c>
      <c r="B1936" s="345" t="s">
        <v>14969</v>
      </c>
      <c r="C1936" s="344" t="s">
        <v>7701</v>
      </c>
      <c r="D1936" s="346">
        <v>18.920000000000002</v>
      </c>
    </row>
    <row r="1937" spans="1:4" x14ac:dyDescent="0.25">
      <c r="A1937" s="344">
        <v>1917296</v>
      </c>
      <c r="B1937" s="345" t="s">
        <v>14970</v>
      </c>
      <c r="C1937" s="344" t="s">
        <v>7701</v>
      </c>
      <c r="D1937" s="346">
        <v>20.23</v>
      </c>
    </row>
    <row r="1938" spans="1:4" x14ac:dyDescent="0.25">
      <c r="A1938" s="344">
        <v>1917297</v>
      </c>
      <c r="B1938" s="345" t="s">
        <v>14971</v>
      </c>
      <c r="C1938" s="344" t="s">
        <v>7701</v>
      </c>
      <c r="D1938" s="346">
        <v>21.53</v>
      </c>
    </row>
    <row r="1939" spans="1:4" x14ac:dyDescent="0.25">
      <c r="A1939" s="344">
        <v>1917298</v>
      </c>
      <c r="B1939" s="345" t="s">
        <v>14972</v>
      </c>
      <c r="C1939" s="344" t="s">
        <v>7701</v>
      </c>
      <c r="D1939" s="346">
        <v>22.93</v>
      </c>
    </row>
    <row r="1940" spans="1:4" x14ac:dyDescent="0.25">
      <c r="A1940" s="344">
        <v>1917271</v>
      </c>
      <c r="B1940" s="345" t="s">
        <v>14973</v>
      </c>
      <c r="C1940" s="344" t="s">
        <v>7701</v>
      </c>
      <c r="D1940" s="346">
        <v>5.33</v>
      </c>
    </row>
    <row r="1941" spans="1:4" x14ac:dyDescent="0.25">
      <c r="A1941" s="344">
        <v>1917299</v>
      </c>
      <c r="B1941" s="345" t="s">
        <v>14974</v>
      </c>
      <c r="C1941" s="344" t="s">
        <v>7701</v>
      </c>
      <c r="D1941" s="346">
        <v>24.6</v>
      </c>
    </row>
    <row r="1942" spans="1:4" x14ac:dyDescent="0.25">
      <c r="A1942" s="344">
        <v>1917300</v>
      </c>
      <c r="B1942" s="345" t="s">
        <v>14975</v>
      </c>
      <c r="C1942" s="344" t="s">
        <v>7701</v>
      </c>
      <c r="D1942" s="346">
        <v>26.43</v>
      </c>
    </row>
    <row r="1943" spans="1:4" x14ac:dyDescent="0.25">
      <c r="A1943" s="344">
        <v>1917301</v>
      </c>
      <c r="B1943" s="345" t="s">
        <v>14976</v>
      </c>
      <c r="C1943" s="344" t="s">
        <v>7701</v>
      </c>
      <c r="D1943" s="346">
        <v>28.77</v>
      </c>
    </row>
    <row r="1944" spans="1:4" x14ac:dyDescent="0.25">
      <c r="A1944" s="344">
        <v>1917302</v>
      </c>
      <c r="B1944" s="345" t="s">
        <v>14977</v>
      </c>
      <c r="C1944" s="344" t="s">
        <v>7701</v>
      </c>
      <c r="D1944" s="346">
        <v>31.08</v>
      </c>
    </row>
    <row r="1945" spans="1:4" x14ac:dyDescent="0.25">
      <c r="A1945" s="344">
        <v>1917303</v>
      </c>
      <c r="B1945" s="345" t="s">
        <v>14978</v>
      </c>
      <c r="C1945" s="344" t="s">
        <v>7701</v>
      </c>
      <c r="D1945" s="346">
        <v>33.24</v>
      </c>
    </row>
    <row r="1946" spans="1:4" x14ac:dyDescent="0.25">
      <c r="A1946" s="344">
        <v>1917304</v>
      </c>
      <c r="B1946" s="345" t="s">
        <v>14979</v>
      </c>
      <c r="C1946" s="344" t="s">
        <v>7701</v>
      </c>
      <c r="D1946" s="346">
        <v>35.35</v>
      </c>
    </row>
    <row r="1947" spans="1:4" x14ac:dyDescent="0.25">
      <c r="A1947" s="344">
        <v>1917305</v>
      </c>
      <c r="B1947" s="345" t="s">
        <v>14980</v>
      </c>
      <c r="C1947" s="344" t="s">
        <v>7701</v>
      </c>
      <c r="D1947" s="346">
        <v>37.700000000000003</v>
      </c>
    </row>
    <row r="1948" spans="1:4" x14ac:dyDescent="0.25">
      <c r="A1948" s="344">
        <v>1917306</v>
      </c>
      <c r="B1948" s="345" t="s">
        <v>14981</v>
      </c>
      <c r="C1948" s="344" t="s">
        <v>7701</v>
      </c>
      <c r="D1948" s="346">
        <v>40.5</v>
      </c>
    </row>
    <row r="1949" spans="1:4" x14ac:dyDescent="0.25">
      <c r="A1949" s="344">
        <v>1917307</v>
      </c>
      <c r="B1949" s="345" t="s">
        <v>14982</v>
      </c>
      <c r="C1949" s="344" t="s">
        <v>7701</v>
      </c>
      <c r="D1949" s="346">
        <v>42.63</v>
      </c>
    </row>
    <row r="1950" spans="1:4" x14ac:dyDescent="0.25">
      <c r="A1950" s="344">
        <v>1917272</v>
      </c>
      <c r="B1950" s="345" t="s">
        <v>14983</v>
      </c>
      <c r="C1950" s="344" t="s">
        <v>7701</v>
      </c>
      <c r="D1950" s="346">
        <v>5.57</v>
      </c>
    </row>
    <row r="1951" spans="1:4" x14ac:dyDescent="0.25">
      <c r="A1951" s="344">
        <v>1917273</v>
      </c>
      <c r="B1951" s="345" t="s">
        <v>14984</v>
      </c>
      <c r="C1951" s="344" t="s">
        <v>7701</v>
      </c>
      <c r="D1951" s="346">
        <v>5.84</v>
      </c>
    </row>
    <row r="1952" spans="1:4" x14ac:dyDescent="0.25">
      <c r="A1952" s="344">
        <v>1917729</v>
      </c>
      <c r="B1952" s="345" t="s">
        <v>14985</v>
      </c>
      <c r="C1952" s="344" t="s">
        <v>7701</v>
      </c>
      <c r="D1952" s="346">
        <v>5.25</v>
      </c>
    </row>
    <row r="1953" spans="1:4" x14ac:dyDescent="0.25">
      <c r="A1953" s="344">
        <v>1917367</v>
      </c>
      <c r="B1953" s="345" t="s">
        <v>14986</v>
      </c>
      <c r="C1953" s="344" t="s">
        <v>7701</v>
      </c>
      <c r="D1953" s="346">
        <v>6.25</v>
      </c>
    </row>
    <row r="1954" spans="1:4" x14ac:dyDescent="0.25">
      <c r="A1954" s="344">
        <v>1917368</v>
      </c>
      <c r="B1954" s="345" t="s">
        <v>14987</v>
      </c>
      <c r="C1954" s="344" t="s">
        <v>7701</v>
      </c>
      <c r="D1954" s="346">
        <v>6.65</v>
      </c>
    </row>
    <row r="1955" spans="1:4" x14ac:dyDescent="0.25">
      <c r="A1955" s="344">
        <v>1917369</v>
      </c>
      <c r="B1955" s="345" t="s">
        <v>14988</v>
      </c>
      <c r="C1955" s="344" t="s">
        <v>7701</v>
      </c>
      <c r="D1955" s="346">
        <v>7.2</v>
      </c>
    </row>
    <row r="1956" spans="1:4" x14ac:dyDescent="0.25">
      <c r="A1956" s="344">
        <v>1917370</v>
      </c>
      <c r="B1956" s="345" t="s">
        <v>14989</v>
      </c>
      <c r="C1956" s="344" t="s">
        <v>7701</v>
      </c>
      <c r="D1956" s="346">
        <v>7.56</v>
      </c>
    </row>
    <row r="1957" spans="1:4" x14ac:dyDescent="0.25">
      <c r="A1957" s="344">
        <v>1917371</v>
      </c>
      <c r="B1957" s="345" t="s">
        <v>14990</v>
      </c>
      <c r="C1957" s="344" t="s">
        <v>7701</v>
      </c>
      <c r="D1957" s="346">
        <v>7.89</v>
      </c>
    </row>
    <row r="1958" spans="1:4" x14ac:dyDescent="0.25">
      <c r="A1958" s="344">
        <v>1917372</v>
      </c>
      <c r="B1958" s="345" t="s">
        <v>14991</v>
      </c>
      <c r="C1958" s="344" t="s">
        <v>7701</v>
      </c>
      <c r="D1958" s="346">
        <v>8.24</v>
      </c>
    </row>
    <row r="1959" spans="1:4" x14ac:dyDescent="0.25">
      <c r="A1959" s="344">
        <v>1917373</v>
      </c>
      <c r="B1959" s="345" t="s">
        <v>14992</v>
      </c>
      <c r="C1959" s="344" t="s">
        <v>7701</v>
      </c>
      <c r="D1959" s="346">
        <v>8.52</v>
      </c>
    </row>
    <row r="1960" spans="1:4" x14ac:dyDescent="0.25">
      <c r="A1960" s="344">
        <v>1917374</v>
      </c>
      <c r="B1960" s="345" t="s">
        <v>14993</v>
      </c>
      <c r="C1960" s="344" t="s">
        <v>7701</v>
      </c>
      <c r="D1960" s="346">
        <v>9.1300000000000008</v>
      </c>
    </row>
    <row r="1961" spans="1:4" x14ac:dyDescent="0.25">
      <c r="A1961" s="344">
        <v>1917375</v>
      </c>
      <c r="B1961" s="345" t="s">
        <v>14994</v>
      </c>
      <c r="C1961" s="344" t="s">
        <v>7701</v>
      </c>
      <c r="D1961" s="346">
        <v>9.4499999999999993</v>
      </c>
    </row>
    <row r="1962" spans="1:4" x14ac:dyDescent="0.25">
      <c r="A1962" s="344">
        <v>1917376</v>
      </c>
      <c r="B1962" s="345" t="s">
        <v>14995</v>
      </c>
      <c r="C1962" s="344" t="s">
        <v>7701</v>
      </c>
      <c r="D1962" s="346">
        <v>9.76</v>
      </c>
    </row>
    <row r="1963" spans="1:4" x14ac:dyDescent="0.25">
      <c r="A1963" s="344">
        <v>1917377</v>
      </c>
      <c r="B1963" s="345" t="s">
        <v>14996</v>
      </c>
      <c r="C1963" s="344" t="s">
        <v>7701</v>
      </c>
      <c r="D1963" s="346">
        <v>10.09</v>
      </c>
    </row>
    <row r="1964" spans="1:4" x14ac:dyDescent="0.25">
      <c r="A1964" s="344">
        <v>1917378</v>
      </c>
      <c r="B1964" s="345" t="s">
        <v>14997</v>
      </c>
      <c r="C1964" s="344" t="s">
        <v>7701</v>
      </c>
      <c r="D1964" s="346">
        <v>10.42</v>
      </c>
    </row>
    <row r="1965" spans="1:4" x14ac:dyDescent="0.25">
      <c r="A1965" s="344">
        <v>1917379</v>
      </c>
      <c r="B1965" s="345" t="s">
        <v>14998</v>
      </c>
      <c r="C1965" s="344" t="s">
        <v>7701</v>
      </c>
      <c r="D1965" s="346">
        <v>11.07</v>
      </c>
    </row>
    <row r="1966" spans="1:4" x14ac:dyDescent="0.25">
      <c r="A1966" s="344">
        <v>1917380</v>
      </c>
      <c r="B1966" s="345" t="s">
        <v>14999</v>
      </c>
      <c r="C1966" s="344" t="s">
        <v>7701</v>
      </c>
      <c r="D1966" s="346">
        <v>11.48</v>
      </c>
    </row>
    <row r="1967" spans="1:4" x14ac:dyDescent="0.25">
      <c r="A1967" s="344">
        <v>1917381</v>
      </c>
      <c r="B1967" s="345" t="s">
        <v>15000</v>
      </c>
      <c r="C1967" s="344" t="s">
        <v>7701</v>
      </c>
      <c r="D1967" s="346">
        <v>11.9</v>
      </c>
    </row>
    <row r="1968" spans="1:4" x14ac:dyDescent="0.25">
      <c r="A1968" s="344">
        <v>1917382</v>
      </c>
      <c r="B1968" s="345" t="s">
        <v>15001</v>
      </c>
      <c r="C1968" s="344" t="s">
        <v>7701</v>
      </c>
      <c r="D1968" s="346">
        <v>12.42</v>
      </c>
    </row>
    <row r="1969" spans="1:4" x14ac:dyDescent="0.25">
      <c r="A1969" s="344">
        <v>1917383</v>
      </c>
      <c r="B1969" s="345" t="s">
        <v>15002</v>
      </c>
      <c r="C1969" s="344" t="s">
        <v>7701</v>
      </c>
      <c r="D1969" s="346">
        <v>12.88</v>
      </c>
    </row>
    <row r="1970" spans="1:4" x14ac:dyDescent="0.25">
      <c r="A1970" s="344">
        <v>1917384</v>
      </c>
      <c r="B1970" s="345" t="s">
        <v>15003</v>
      </c>
      <c r="C1970" s="344" t="s">
        <v>7701</v>
      </c>
      <c r="D1970" s="346">
        <v>13.62</v>
      </c>
    </row>
    <row r="1971" spans="1:4" x14ac:dyDescent="0.25">
      <c r="A1971" s="344">
        <v>1917385</v>
      </c>
      <c r="B1971" s="345" t="s">
        <v>15004</v>
      </c>
      <c r="C1971" s="344" t="s">
        <v>7701</v>
      </c>
      <c r="D1971" s="346">
        <v>14.19</v>
      </c>
    </row>
    <row r="1972" spans="1:4" x14ac:dyDescent="0.25">
      <c r="A1972" s="344">
        <v>1917386</v>
      </c>
      <c r="B1972" s="345" t="s">
        <v>15005</v>
      </c>
      <c r="C1972" s="344" t="s">
        <v>7701</v>
      </c>
      <c r="D1972" s="346">
        <v>14.8</v>
      </c>
    </row>
    <row r="1973" spans="1:4" x14ac:dyDescent="0.25">
      <c r="A1973" s="344">
        <v>1917387</v>
      </c>
      <c r="B1973" s="345" t="s">
        <v>15006</v>
      </c>
      <c r="C1973" s="344" t="s">
        <v>7701</v>
      </c>
      <c r="D1973" s="346">
        <v>15.43</v>
      </c>
    </row>
    <row r="1974" spans="1:4" x14ac:dyDescent="0.25">
      <c r="A1974" s="344">
        <v>1917388</v>
      </c>
      <c r="B1974" s="345" t="s">
        <v>15007</v>
      </c>
      <c r="C1974" s="344" t="s">
        <v>7701</v>
      </c>
      <c r="D1974" s="346">
        <v>16.100000000000001</v>
      </c>
    </row>
    <row r="1975" spans="1:4" x14ac:dyDescent="0.25">
      <c r="A1975" s="344">
        <v>1917389</v>
      </c>
      <c r="B1975" s="345" t="s">
        <v>15008</v>
      </c>
      <c r="C1975" s="344" t="s">
        <v>7701</v>
      </c>
      <c r="D1975" s="346">
        <v>17.05</v>
      </c>
    </row>
    <row r="1976" spans="1:4" x14ac:dyDescent="0.25">
      <c r="A1976" s="344">
        <v>1917390</v>
      </c>
      <c r="B1976" s="345" t="s">
        <v>15009</v>
      </c>
      <c r="C1976" s="344" t="s">
        <v>7701</v>
      </c>
      <c r="D1976" s="346">
        <v>17.97</v>
      </c>
    </row>
    <row r="1977" spans="1:4" x14ac:dyDescent="0.25">
      <c r="A1977" s="344">
        <v>1917391</v>
      </c>
      <c r="B1977" s="345" t="s">
        <v>15010</v>
      </c>
      <c r="C1977" s="344" t="s">
        <v>7701</v>
      </c>
      <c r="D1977" s="346">
        <v>18.97</v>
      </c>
    </row>
    <row r="1978" spans="1:4" x14ac:dyDescent="0.25">
      <c r="A1978" s="344">
        <v>1917364</v>
      </c>
      <c r="B1978" s="345" t="s">
        <v>15011</v>
      </c>
      <c r="C1978" s="344" t="s">
        <v>7701</v>
      </c>
      <c r="D1978" s="346">
        <v>5.07</v>
      </c>
    </row>
    <row r="1979" spans="1:4" x14ac:dyDescent="0.25">
      <c r="A1979" s="344">
        <v>1917392</v>
      </c>
      <c r="B1979" s="345" t="s">
        <v>15012</v>
      </c>
      <c r="C1979" s="344" t="s">
        <v>7701</v>
      </c>
      <c r="D1979" s="346">
        <v>20.21</v>
      </c>
    </row>
    <row r="1980" spans="1:4" x14ac:dyDescent="0.25">
      <c r="A1980" s="344">
        <v>1917393</v>
      </c>
      <c r="B1980" s="345" t="s">
        <v>15013</v>
      </c>
      <c r="C1980" s="344" t="s">
        <v>7701</v>
      </c>
      <c r="D1980" s="346">
        <v>21.53</v>
      </c>
    </row>
    <row r="1981" spans="1:4" x14ac:dyDescent="0.25">
      <c r="A1981" s="344">
        <v>1917394</v>
      </c>
      <c r="B1981" s="345" t="s">
        <v>15014</v>
      </c>
      <c r="C1981" s="344" t="s">
        <v>7701</v>
      </c>
      <c r="D1981" s="346">
        <v>23.32</v>
      </c>
    </row>
    <row r="1982" spans="1:4" x14ac:dyDescent="0.25">
      <c r="A1982" s="344">
        <v>1917395</v>
      </c>
      <c r="B1982" s="345" t="s">
        <v>15015</v>
      </c>
      <c r="C1982" s="344" t="s">
        <v>7701</v>
      </c>
      <c r="D1982" s="346">
        <v>24.62</v>
      </c>
    </row>
    <row r="1983" spans="1:4" x14ac:dyDescent="0.25">
      <c r="A1983" s="344">
        <v>1917396</v>
      </c>
      <c r="B1983" s="345" t="s">
        <v>15016</v>
      </c>
      <c r="C1983" s="344" t="s">
        <v>7701</v>
      </c>
      <c r="D1983" s="346">
        <v>26.11</v>
      </c>
    </row>
    <row r="1984" spans="1:4" x14ac:dyDescent="0.25">
      <c r="A1984" s="344">
        <v>1917397</v>
      </c>
      <c r="B1984" s="345" t="s">
        <v>15017</v>
      </c>
      <c r="C1984" s="344" t="s">
        <v>7701</v>
      </c>
      <c r="D1984" s="346">
        <v>27.82</v>
      </c>
    </row>
    <row r="1985" spans="1:4" x14ac:dyDescent="0.25">
      <c r="A1985" s="344">
        <v>1917398</v>
      </c>
      <c r="B1985" s="345" t="s">
        <v>15018</v>
      </c>
      <c r="C1985" s="344" t="s">
        <v>7701</v>
      </c>
      <c r="D1985" s="346">
        <v>29.33</v>
      </c>
    </row>
    <row r="1986" spans="1:4" x14ac:dyDescent="0.25">
      <c r="A1986" s="344">
        <v>1917399</v>
      </c>
      <c r="B1986" s="345" t="s">
        <v>15019</v>
      </c>
      <c r="C1986" s="344" t="s">
        <v>7701</v>
      </c>
      <c r="D1986" s="346">
        <v>31.36</v>
      </c>
    </row>
    <row r="1987" spans="1:4" x14ac:dyDescent="0.25">
      <c r="A1987" s="344">
        <v>1917400</v>
      </c>
      <c r="B1987" s="345" t="s">
        <v>15020</v>
      </c>
      <c r="C1987" s="344" t="s">
        <v>7701</v>
      </c>
      <c r="D1987" s="346">
        <v>33.299999999999997</v>
      </c>
    </row>
    <row r="1988" spans="1:4" x14ac:dyDescent="0.25">
      <c r="A1988" s="344">
        <v>1917401</v>
      </c>
      <c r="B1988" s="345" t="s">
        <v>15021</v>
      </c>
      <c r="C1988" s="344" t="s">
        <v>7701</v>
      </c>
      <c r="D1988" s="346">
        <v>35.06</v>
      </c>
    </row>
    <row r="1989" spans="1:4" x14ac:dyDescent="0.25">
      <c r="A1989" s="344">
        <v>1917365</v>
      </c>
      <c r="B1989" s="345" t="s">
        <v>15022</v>
      </c>
      <c r="C1989" s="344" t="s">
        <v>7701</v>
      </c>
      <c r="D1989" s="346">
        <v>5.53</v>
      </c>
    </row>
    <row r="1990" spans="1:4" x14ac:dyDescent="0.25">
      <c r="A1990" s="344">
        <v>1917402</v>
      </c>
      <c r="B1990" s="345" t="s">
        <v>15023</v>
      </c>
      <c r="C1990" s="344" t="s">
        <v>7701</v>
      </c>
      <c r="D1990" s="346">
        <v>37.119999999999997</v>
      </c>
    </row>
    <row r="1991" spans="1:4" x14ac:dyDescent="0.25">
      <c r="A1991" s="344">
        <v>1917403</v>
      </c>
      <c r="B1991" s="345" t="s">
        <v>15024</v>
      </c>
      <c r="C1991" s="344" t="s">
        <v>7701</v>
      </c>
      <c r="D1991" s="346">
        <v>39.43</v>
      </c>
    </row>
    <row r="1992" spans="1:4" x14ac:dyDescent="0.25">
      <c r="A1992" s="344">
        <v>1917404</v>
      </c>
      <c r="B1992" s="345" t="s">
        <v>15025</v>
      </c>
      <c r="C1992" s="344" t="s">
        <v>7701</v>
      </c>
      <c r="D1992" s="346">
        <v>41.72</v>
      </c>
    </row>
    <row r="1993" spans="1:4" x14ac:dyDescent="0.25">
      <c r="A1993" s="344">
        <v>1917405</v>
      </c>
      <c r="B1993" s="345" t="s">
        <v>15026</v>
      </c>
      <c r="C1993" s="344" t="s">
        <v>7701</v>
      </c>
      <c r="D1993" s="346">
        <v>43.98</v>
      </c>
    </row>
    <row r="1994" spans="1:4" x14ac:dyDescent="0.25">
      <c r="A1994" s="344">
        <v>1917406</v>
      </c>
      <c r="B1994" s="345" t="s">
        <v>15027</v>
      </c>
      <c r="C1994" s="344" t="s">
        <v>7701</v>
      </c>
      <c r="D1994" s="346">
        <v>46.5</v>
      </c>
    </row>
    <row r="1995" spans="1:4" x14ac:dyDescent="0.25">
      <c r="A1995" s="344">
        <v>1917407</v>
      </c>
      <c r="B1995" s="345" t="s">
        <v>15028</v>
      </c>
      <c r="C1995" s="344" t="s">
        <v>7701</v>
      </c>
      <c r="D1995" s="346">
        <v>49.37</v>
      </c>
    </row>
    <row r="1996" spans="1:4" x14ac:dyDescent="0.25">
      <c r="A1996" s="344">
        <v>1917408</v>
      </c>
      <c r="B1996" s="345" t="s">
        <v>15029</v>
      </c>
      <c r="C1996" s="344" t="s">
        <v>7701</v>
      </c>
      <c r="D1996" s="346">
        <v>52.57</v>
      </c>
    </row>
    <row r="1997" spans="1:4" x14ac:dyDescent="0.25">
      <c r="A1997" s="344">
        <v>1917409</v>
      </c>
      <c r="B1997" s="345" t="s">
        <v>15030</v>
      </c>
      <c r="C1997" s="344" t="s">
        <v>7701</v>
      </c>
      <c r="D1997" s="346">
        <v>55.02</v>
      </c>
    </row>
    <row r="1998" spans="1:4" x14ac:dyDescent="0.25">
      <c r="A1998" s="344">
        <v>1917410</v>
      </c>
      <c r="B1998" s="345" t="s">
        <v>15031</v>
      </c>
      <c r="C1998" s="344" t="s">
        <v>7701</v>
      </c>
      <c r="D1998" s="346">
        <v>57.34</v>
      </c>
    </row>
    <row r="1999" spans="1:4" x14ac:dyDescent="0.25">
      <c r="A1999" s="344">
        <v>1917411</v>
      </c>
      <c r="B1999" s="345" t="s">
        <v>15032</v>
      </c>
      <c r="C1999" s="344" t="s">
        <v>7701</v>
      </c>
      <c r="D1999" s="346">
        <v>59.92</v>
      </c>
    </row>
    <row r="2000" spans="1:4" x14ac:dyDescent="0.25">
      <c r="A2000" s="344">
        <v>1917366</v>
      </c>
      <c r="B2000" s="345" t="s">
        <v>15033</v>
      </c>
      <c r="C2000" s="344" t="s">
        <v>7701</v>
      </c>
      <c r="D2000" s="346">
        <v>5.85</v>
      </c>
    </row>
    <row r="2001" spans="1:4" x14ac:dyDescent="0.25">
      <c r="A2001" s="344">
        <v>1917732</v>
      </c>
      <c r="B2001" s="345" t="s">
        <v>15034</v>
      </c>
      <c r="C2001" s="344" t="s">
        <v>7701</v>
      </c>
      <c r="D2001" s="346">
        <v>4.7300000000000004</v>
      </c>
    </row>
    <row r="2002" spans="1:4" x14ac:dyDescent="0.25">
      <c r="A2002" s="344">
        <v>1917043</v>
      </c>
      <c r="B2002" s="345" t="s">
        <v>15035</v>
      </c>
      <c r="C2002" s="344" t="s">
        <v>7701</v>
      </c>
      <c r="D2002" s="346">
        <v>29.57</v>
      </c>
    </row>
    <row r="2003" spans="1:4" x14ac:dyDescent="0.25">
      <c r="A2003" s="344">
        <v>1917044</v>
      </c>
      <c r="B2003" s="345" t="s">
        <v>15036</v>
      </c>
      <c r="C2003" s="344" t="s">
        <v>7701</v>
      </c>
      <c r="D2003" s="346">
        <v>30.08</v>
      </c>
    </row>
    <row r="2004" spans="1:4" x14ac:dyDescent="0.25">
      <c r="A2004" s="344">
        <v>1917045</v>
      </c>
      <c r="B2004" s="345" t="s">
        <v>15037</v>
      </c>
      <c r="C2004" s="344" t="s">
        <v>7701</v>
      </c>
      <c r="D2004" s="346">
        <v>30.61</v>
      </c>
    </row>
    <row r="2005" spans="1:4" x14ac:dyDescent="0.25">
      <c r="A2005" s="344">
        <v>1917046</v>
      </c>
      <c r="B2005" s="345" t="s">
        <v>15038</v>
      </c>
      <c r="C2005" s="344" t="s">
        <v>7701</v>
      </c>
      <c r="D2005" s="346">
        <v>31.16</v>
      </c>
    </row>
    <row r="2006" spans="1:4" x14ac:dyDescent="0.25">
      <c r="A2006" s="344">
        <v>1917047</v>
      </c>
      <c r="B2006" s="345" t="s">
        <v>15039</v>
      </c>
      <c r="C2006" s="344" t="s">
        <v>7701</v>
      </c>
      <c r="D2006" s="346">
        <v>31.75</v>
      </c>
    </row>
    <row r="2007" spans="1:4" x14ac:dyDescent="0.25">
      <c r="A2007" s="344">
        <v>1917048</v>
      </c>
      <c r="B2007" s="345" t="s">
        <v>15040</v>
      </c>
      <c r="C2007" s="344" t="s">
        <v>7701</v>
      </c>
      <c r="D2007" s="346">
        <v>32.06</v>
      </c>
    </row>
    <row r="2008" spans="1:4" x14ac:dyDescent="0.25">
      <c r="A2008" s="344">
        <v>1901518</v>
      </c>
      <c r="B2008" s="345" t="s">
        <v>15041</v>
      </c>
      <c r="C2008" s="344" t="s">
        <v>7701</v>
      </c>
      <c r="D2008" s="346">
        <v>16.47</v>
      </c>
    </row>
    <row r="2009" spans="1:4" x14ac:dyDescent="0.25">
      <c r="A2009" s="344">
        <v>1901519</v>
      </c>
      <c r="B2009" s="345" t="s">
        <v>15042</v>
      </c>
      <c r="C2009" s="344" t="s">
        <v>7701</v>
      </c>
      <c r="D2009" s="346">
        <v>16.59</v>
      </c>
    </row>
    <row r="2010" spans="1:4" x14ac:dyDescent="0.25">
      <c r="A2010" s="344">
        <v>1901520</v>
      </c>
      <c r="B2010" s="345" t="s">
        <v>15043</v>
      </c>
      <c r="C2010" s="344" t="s">
        <v>7701</v>
      </c>
      <c r="D2010" s="346">
        <v>16.72</v>
      </c>
    </row>
    <row r="2011" spans="1:4" x14ac:dyDescent="0.25">
      <c r="A2011" s="344">
        <v>1901521</v>
      </c>
      <c r="B2011" s="345" t="s">
        <v>15044</v>
      </c>
      <c r="C2011" s="344" t="s">
        <v>7701</v>
      </c>
      <c r="D2011" s="346">
        <v>16.850000000000001</v>
      </c>
    </row>
    <row r="2012" spans="1:4" x14ac:dyDescent="0.25">
      <c r="A2012" s="344">
        <v>1901522</v>
      </c>
      <c r="B2012" s="345" t="s">
        <v>15045</v>
      </c>
      <c r="C2012" s="344" t="s">
        <v>7701</v>
      </c>
      <c r="D2012" s="346">
        <v>17</v>
      </c>
    </row>
    <row r="2013" spans="1:4" x14ac:dyDescent="0.25">
      <c r="A2013" s="344">
        <v>1901517</v>
      </c>
      <c r="B2013" s="345" t="s">
        <v>15046</v>
      </c>
      <c r="C2013" s="344" t="s">
        <v>7701</v>
      </c>
      <c r="D2013" s="346">
        <v>17.07</v>
      </c>
    </row>
    <row r="2014" spans="1:4" x14ac:dyDescent="0.25">
      <c r="A2014" s="344">
        <v>1901523</v>
      </c>
      <c r="B2014" s="345" t="s">
        <v>15047</v>
      </c>
      <c r="C2014" s="344" t="s">
        <v>7701</v>
      </c>
      <c r="D2014" s="346">
        <v>21.6</v>
      </c>
    </row>
    <row r="2015" spans="1:4" x14ac:dyDescent="0.25">
      <c r="A2015" s="344">
        <v>1901524</v>
      </c>
      <c r="B2015" s="345" t="s">
        <v>15048</v>
      </c>
      <c r="C2015" s="344" t="s">
        <v>7701</v>
      </c>
      <c r="D2015" s="346">
        <v>21.72</v>
      </c>
    </row>
    <row r="2016" spans="1:4" x14ac:dyDescent="0.25">
      <c r="A2016" s="344">
        <v>1901525</v>
      </c>
      <c r="B2016" s="345" t="s">
        <v>15049</v>
      </c>
      <c r="C2016" s="344" t="s">
        <v>7701</v>
      </c>
      <c r="D2016" s="346">
        <v>21.84</v>
      </c>
    </row>
    <row r="2017" spans="1:4" x14ac:dyDescent="0.25">
      <c r="A2017" s="344">
        <v>1901526</v>
      </c>
      <c r="B2017" s="345" t="s">
        <v>15050</v>
      </c>
      <c r="C2017" s="344" t="s">
        <v>7701</v>
      </c>
      <c r="D2017" s="346">
        <v>21.97</v>
      </c>
    </row>
    <row r="2018" spans="1:4" x14ac:dyDescent="0.25">
      <c r="A2018" s="344">
        <v>1901527</v>
      </c>
      <c r="B2018" s="345" t="s">
        <v>15051</v>
      </c>
      <c r="C2018" s="344" t="s">
        <v>7701</v>
      </c>
      <c r="D2018" s="346">
        <v>22.1</v>
      </c>
    </row>
    <row r="2019" spans="1:4" x14ac:dyDescent="0.25">
      <c r="A2019" s="344">
        <v>1901528</v>
      </c>
      <c r="B2019" s="345" t="s">
        <v>15052</v>
      </c>
      <c r="C2019" s="344" t="s">
        <v>7701</v>
      </c>
      <c r="D2019" s="346">
        <v>22.17</v>
      </c>
    </row>
    <row r="2020" spans="1:4" x14ac:dyDescent="0.25">
      <c r="A2020" s="344">
        <v>1917079</v>
      </c>
      <c r="B2020" s="345" t="s">
        <v>15053</v>
      </c>
      <c r="C2020" s="344" t="s">
        <v>7701</v>
      </c>
      <c r="D2020" s="346">
        <v>19.48</v>
      </c>
    </row>
    <row r="2021" spans="1:4" x14ac:dyDescent="0.25">
      <c r="A2021" s="344">
        <v>1917080</v>
      </c>
      <c r="B2021" s="345" t="s">
        <v>15054</v>
      </c>
      <c r="C2021" s="344" t="s">
        <v>7701</v>
      </c>
      <c r="D2021" s="346">
        <v>19.78</v>
      </c>
    </row>
    <row r="2022" spans="1:4" x14ac:dyDescent="0.25">
      <c r="A2022" s="344">
        <v>1917081</v>
      </c>
      <c r="B2022" s="345" t="s">
        <v>15055</v>
      </c>
      <c r="C2022" s="344" t="s">
        <v>7701</v>
      </c>
      <c r="D2022" s="346">
        <v>20.09</v>
      </c>
    </row>
    <row r="2023" spans="1:4" x14ac:dyDescent="0.25">
      <c r="A2023" s="344">
        <v>1917082</v>
      </c>
      <c r="B2023" s="345" t="s">
        <v>15056</v>
      </c>
      <c r="C2023" s="344" t="s">
        <v>7701</v>
      </c>
      <c r="D2023" s="346">
        <v>20.41</v>
      </c>
    </row>
    <row r="2024" spans="1:4" x14ac:dyDescent="0.25">
      <c r="A2024" s="344">
        <v>1917083</v>
      </c>
      <c r="B2024" s="345" t="s">
        <v>15057</v>
      </c>
      <c r="C2024" s="344" t="s">
        <v>7701</v>
      </c>
      <c r="D2024" s="346">
        <v>20.75</v>
      </c>
    </row>
    <row r="2025" spans="1:4" x14ac:dyDescent="0.25">
      <c r="A2025" s="344">
        <v>1917084</v>
      </c>
      <c r="B2025" s="345" t="s">
        <v>15058</v>
      </c>
      <c r="C2025" s="344" t="s">
        <v>7701</v>
      </c>
      <c r="D2025" s="346">
        <v>20.93</v>
      </c>
    </row>
    <row r="2026" spans="1:4" x14ac:dyDescent="0.25">
      <c r="A2026" s="344">
        <v>1901529</v>
      </c>
      <c r="B2026" s="345" t="s">
        <v>15059</v>
      </c>
      <c r="C2026" s="344" t="s">
        <v>7701</v>
      </c>
      <c r="D2026" s="346">
        <v>26.87</v>
      </c>
    </row>
    <row r="2027" spans="1:4" x14ac:dyDescent="0.25">
      <c r="A2027" s="344">
        <v>1901530</v>
      </c>
      <c r="B2027" s="345" t="s">
        <v>15060</v>
      </c>
      <c r="C2027" s="344" t="s">
        <v>7701</v>
      </c>
      <c r="D2027" s="346">
        <v>26.98</v>
      </c>
    </row>
    <row r="2028" spans="1:4" x14ac:dyDescent="0.25">
      <c r="A2028" s="344">
        <v>1901531</v>
      </c>
      <c r="B2028" s="345" t="s">
        <v>15061</v>
      </c>
      <c r="C2028" s="344" t="s">
        <v>7701</v>
      </c>
      <c r="D2028" s="346">
        <v>27.09</v>
      </c>
    </row>
    <row r="2029" spans="1:4" x14ac:dyDescent="0.25">
      <c r="A2029" s="344">
        <v>1901532</v>
      </c>
      <c r="B2029" s="345" t="s">
        <v>15062</v>
      </c>
      <c r="C2029" s="344" t="s">
        <v>7701</v>
      </c>
      <c r="D2029" s="346">
        <v>27.22</v>
      </c>
    </row>
    <row r="2030" spans="1:4" x14ac:dyDescent="0.25">
      <c r="A2030" s="344">
        <v>1901533</v>
      </c>
      <c r="B2030" s="345" t="s">
        <v>15063</v>
      </c>
      <c r="C2030" s="344" t="s">
        <v>7701</v>
      </c>
      <c r="D2030" s="346">
        <v>27.35</v>
      </c>
    </row>
    <row r="2031" spans="1:4" x14ac:dyDescent="0.25">
      <c r="A2031" s="344">
        <v>1901534</v>
      </c>
      <c r="B2031" s="345" t="s">
        <v>15064</v>
      </c>
      <c r="C2031" s="344" t="s">
        <v>7701</v>
      </c>
      <c r="D2031" s="346">
        <v>27.41</v>
      </c>
    </row>
    <row r="2032" spans="1:4" x14ac:dyDescent="0.25">
      <c r="A2032" s="344">
        <v>1917115</v>
      </c>
      <c r="B2032" s="345" t="s">
        <v>15065</v>
      </c>
      <c r="C2032" s="344" t="s">
        <v>7701</v>
      </c>
      <c r="D2032" s="346">
        <v>17.8</v>
      </c>
    </row>
    <row r="2033" spans="1:4" x14ac:dyDescent="0.25">
      <c r="A2033" s="344">
        <v>1917116</v>
      </c>
      <c r="B2033" s="345" t="s">
        <v>15066</v>
      </c>
      <c r="C2033" s="344" t="s">
        <v>7701</v>
      </c>
      <c r="D2033" s="346">
        <v>18.03</v>
      </c>
    </row>
    <row r="2034" spans="1:4" x14ac:dyDescent="0.25">
      <c r="A2034" s="344">
        <v>1917117</v>
      </c>
      <c r="B2034" s="345" t="s">
        <v>15067</v>
      </c>
      <c r="C2034" s="344" t="s">
        <v>7701</v>
      </c>
      <c r="D2034" s="346">
        <v>18.27</v>
      </c>
    </row>
    <row r="2035" spans="1:4" x14ac:dyDescent="0.25">
      <c r="A2035" s="344">
        <v>1917118</v>
      </c>
      <c r="B2035" s="345" t="s">
        <v>15068</v>
      </c>
      <c r="C2035" s="344" t="s">
        <v>7701</v>
      </c>
      <c r="D2035" s="346">
        <v>18.52</v>
      </c>
    </row>
    <row r="2036" spans="1:4" x14ac:dyDescent="0.25">
      <c r="A2036" s="344">
        <v>1917119</v>
      </c>
      <c r="B2036" s="345" t="s">
        <v>15069</v>
      </c>
      <c r="C2036" s="344" t="s">
        <v>7701</v>
      </c>
      <c r="D2036" s="346">
        <v>18.78</v>
      </c>
    </row>
    <row r="2037" spans="1:4" x14ac:dyDescent="0.25">
      <c r="A2037" s="344">
        <v>1917120</v>
      </c>
      <c r="B2037" s="345" t="s">
        <v>15070</v>
      </c>
      <c r="C2037" s="344" t="s">
        <v>7701</v>
      </c>
      <c r="D2037" s="346">
        <v>18.93</v>
      </c>
    </row>
    <row r="2038" spans="1:4" x14ac:dyDescent="0.25">
      <c r="A2038" s="344">
        <v>1917151</v>
      </c>
      <c r="B2038" s="345" t="s">
        <v>15071</v>
      </c>
      <c r="C2038" s="344" t="s">
        <v>7701</v>
      </c>
      <c r="D2038" s="346">
        <v>16.53</v>
      </c>
    </row>
    <row r="2039" spans="1:4" x14ac:dyDescent="0.25">
      <c r="A2039" s="344">
        <v>1917152</v>
      </c>
      <c r="B2039" s="345" t="s">
        <v>15072</v>
      </c>
      <c r="C2039" s="344" t="s">
        <v>7701</v>
      </c>
      <c r="D2039" s="346">
        <v>16.73</v>
      </c>
    </row>
    <row r="2040" spans="1:4" x14ac:dyDescent="0.25">
      <c r="A2040" s="344">
        <v>1917153</v>
      </c>
      <c r="B2040" s="345" t="s">
        <v>15073</v>
      </c>
      <c r="C2040" s="344" t="s">
        <v>7701</v>
      </c>
      <c r="D2040" s="346">
        <v>16.93</v>
      </c>
    </row>
    <row r="2041" spans="1:4" x14ac:dyDescent="0.25">
      <c r="A2041" s="344">
        <v>1917154</v>
      </c>
      <c r="B2041" s="345" t="s">
        <v>15074</v>
      </c>
      <c r="C2041" s="344" t="s">
        <v>7701</v>
      </c>
      <c r="D2041" s="346">
        <v>17.14</v>
      </c>
    </row>
    <row r="2042" spans="1:4" x14ac:dyDescent="0.25">
      <c r="A2042" s="344">
        <v>1917155</v>
      </c>
      <c r="B2042" s="345" t="s">
        <v>15075</v>
      </c>
      <c r="C2042" s="344" t="s">
        <v>7701</v>
      </c>
      <c r="D2042" s="346">
        <v>17.37</v>
      </c>
    </row>
    <row r="2043" spans="1:4" x14ac:dyDescent="0.25">
      <c r="A2043" s="344">
        <v>1917156</v>
      </c>
      <c r="B2043" s="345" t="s">
        <v>15076</v>
      </c>
      <c r="C2043" s="344" t="s">
        <v>7701</v>
      </c>
      <c r="D2043" s="346">
        <v>17.489999999999998</v>
      </c>
    </row>
    <row r="2044" spans="1:4" x14ac:dyDescent="0.25">
      <c r="A2044" s="344">
        <v>1917187</v>
      </c>
      <c r="B2044" s="345" t="s">
        <v>15077</v>
      </c>
      <c r="C2044" s="344" t="s">
        <v>7701</v>
      </c>
      <c r="D2044" s="346">
        <v>18.09</v>
      </c>
    </row>
    <row r="2045" spans="1:4" x14ac:dyDescent="0.25">
      <c r="A2045" s="344">
        <v>1917188</v>
      </c>
      <c r="B2045" s="345" t="s">
        <v>15078</v>
      </c>
      <c r="C2045" s="344" t="s">
        <v>7701</v>
      </c>
      <c r="D2045" s="346">
        <v>18.260000000000002</v>
      </c>
    </row>
    <row r="2046" spans="1:4" x14ac:dyDescent="0.25">
      <c r="A2046" s="344">
        <v>1917189</v>
      </c>
      <c r="B2046" s="345" t="s">
        <v>15079</v>
      </c>
      <c r="C2046" s="344" t="s">
        <v>7701</v>
      </c>
      <c r="D2046" s="346">
        <v>18.440000000000001</v>
      </c>
    </row>
    <row r="2047" spans="1:4" x14ac:dyDescent="0.25">
      <c r="A2047" s="344">
        <v>1917190</v>
      </c>
      <c r="B2047" s="345" t="s">
        <v>15080</v>
      </c>
      <c r="C2047" s="344" t="s">
        <v>7701</v>
      </c>
      <c r="D2047" s="346">
        <v>18.63</v>
      </c>
    </row>
    <row r="2048" spans="1:4" x14ac:dyDescent="0.25">
      <c r="A2048" s="344">
        <v>1917191</v>
      </c>
      <c r="B2048" s="345" t="s">
        <v>15081</v>
      </c>
      <c r="C2048" s="344" t="s">
        <v>7701</v>
      </c>
      <c r="D2048" s="346">
        <v>18.829999999999998</v>
      </c>
    </row>
    <row r="2049" spans="1:4" x14ac:dyDescent="0.25">
      <c r="A2049" s="344">
        <v>1917192</v>
      </c>
      <c r="B2049" s="345" t="s">
        <v>15082</v>
      </c>
      <c r="C2049" s="344" t="s">
        <v>7701</v>
      </c>
      <c r="D2049" s="346">
        <v>18.940000000000001</v>
      </c>
    </row>
    <row r="2050" spans="1:4" x14ac:dyDescent="0.25">
      <c r="A2050" s="344">
        <v>1917007</v>
      </c>
      <c r="B2050" s="345" t="s">
        <v>15083</v>
      </c>
      <c r="C2050" s="344" t="s">
        <v>7701</v>
      </c>
      <c r="D2050" s="346">
        <v>41.3</v>
      </c>
    </row>
    <row r="2051" spans="1:4" x14ac:dyDescent="0.25">
      <c r="A2051" s="344">
        <v>1917008</v>
      </c>
      <c r="B2051" s="345" t="s">
        <v>15084</v>
      </c>
      <c r="C2051" s="344" t="s">
        <v>7701</v>
      </c>
      <c r="D2051" s="346">
        <v>42.06</v>
      </c>
    </row>
    <row r="2052" spans="1:4" x14ac:dyDescent="0.25">
      <c r="A2052" s="344">
        <v>1917009</v>
      </c>
      <c r="B2052" s="345" t="s">
        <v>15085</v>
      </c>
      <c r="C2052" s="344" t="s">
        <v>7701</v>
      </c>
      <c r="D2052" s="346">
        <v>42.83</v>
      </c>
    </row>
    <row r="2053" spans="1:4" x14ac:dyDescent="0.25">
      <c r="A2053" s="344">
        <v>1917010</v>
      </c>
      <c r="B2053" s="345" t="s">
        <v>15086</v>
      </c>
      <c r="C2053" s="344" t="s">
        <v>7701</v>
      </c>
      <c r="D2053" s="346">
        <v>43.65</v>
      </c>
    </row>
    <row r="2054" spans="1:4" x14ac:dyDescent="0.25">
      <c r="A2054" s="344">
        <v>1917011</v>
      </c>
      <c r="B2054" s="345" t="s">
        <v>15087</v>
      </c>
      <c r="C2054" s="344" t="s">
        <v>7701</v>
      </c>
      <c r="D2054" s="346">
        <v>44.51</v>
      </c>
    </row>
    <row r="2055" spans="1:4" x14ac:dyDescent="0.25">
      <c r="A2055" s="344">
        <v>1917012</v>
      </c>
      <c r="B2055" s="345" t="s">
        <v>15088</v>
      </c>
      <c r="C2055" s="344" t="s">
        <v>7701</v>
      </c>
      <c r="D2055" s="346">
        <v>44.96</v>
      </c>
    </row>
    <row r="2056" spans="1:4" x14ac:dyDescent="0.25">
      <c r="A2056" s="344">
        <v>1917578</v>
      </c>
      <c r="B2056" s="345" t="s">
        <v>15089</v>
      </c>
      <c r="C2056" s="344" t="s">
        <v>7701</v>
      </c>
      <c r="D2056" s="346">
        <v>8.49</v>
      </c>
    </row>
    <row r="2057" spans="1:4" x14ac:dyDescent="0.25">
      <c r="A2057" s="344">
        <v>1917579</v>
      </c>
      <c r="B2057" s="345" t="s">
        <v>15090</v>
      </c>
      <c r="C2057" s="344" t="s">
        <v>7701</v>
      </c>
      <c r="D2057" s="346">
        <v>9.01</v>
      </c>
    </row>
    <row r="2058" spans="1:4" x14ac:dyDescent="0.25">
      <c r="A2058" s="344">
        <v>1917580</v>
      </c>
      <c r="B2058" s="345" t="s">
        <v>15091</v>
      </c>
      <c r="C2058" s="344" t="s">
        <v>7701</v>
      </c>
      <c r="D2058" s="346">
        <v>9.4499999999999993</v>
      </c>
    </row>
    <row r="2059" spans="1:4" x14ac:dyDescent="0.25">
      <c r="A2059" s="344">
        <v>1917581</v>
      </c>
      <c r="B2059" s="345" t="s">
        <v>15092</v>
      </c>
      <c r="C2059" s="344" t="s">
        <v>7701</v>
      </c>
      <c r="D2059" s="346">
        <v>9.9600000000000009</v>
      </c>
    </row>
    <row r="2060" spans="1:4" x14ac:dyDescent="0.25">
      <c r="A2060" s="344">
        <v>1917582</v>
      </c>
      <c r="B2060" s="345" t="s">
        <v>15093</v>
      </c>
      <c r="C2060" s="344" t="s">
        <v>7701</v>
      </c>
      <c r="D2060" s="346">
        <v>10.68</v>
      </c>
    </row>
    <row r="2061" spans="1:4" x14ac:dyDescent="0.25">
      <c r="A2061" s="344">
        <v>1917583</v>
      </c>
      <c r="B2061" s="345" t="s">
        <v>15094</v>
      </c>
      <c r="C2061" s="344" t="s">
        <v>7701</v>
      </c>
      <c r="D2061" s="346">
        <v>11.26</v>
      </c>
    </row>
    <row r="2062" spans="1:4" x14ac:dyDescent="0.25">
      <c r="A2062" s="344">
        <v>1917584</v>
      </c>
      <c r="B2062" s="345" t="s">
        <v>15095</v>
      </c>
      <c r="C2062" s="344" t="s">
        <v>7701</v>
      </c>
      <c r="D2062" s="346">
        <v>11.76</v>
      </c>
    </row>
    <row r="2063" spans="1:4" x14ac:dyDescent="0.25">
      <c r="A2063" s="344">
        <v>1917585</v>
      </c>
      <c r="B2063" s="345" t="s">
        <v>15096</v>
      </c>
      <c r="C2063" s="344" t="s">
        <v>7701</v>
      </c>
      <c r="D2063" s="346">
        <v>12.55</v>
      </c>
    </row>
    <row r="2064" spans="1:4" x14ac:dyDescent="0.25">
      <c r="A2064" s="344">
        <v>1917586</v>
      </c>
      <c r="B2064" s="345" t="s">
        <v>15097</v>
      </c>
      <c r="C2064" s="344" t="s">
        <v>7701</v>
      </c>
      <c r="D2064" s="346">
        <v>13.67</v>
      </c>
    </row>
    <row r="2065" spans="1:4" x14ac:dyDescent="0.25">
      <c r="A2065" s="344">
        <v>1917587</v>
      </c>
      <c r="B2065" s="345" t="s">
        <v>15098</v>
      </c>
      <c r="C2065" s="344" t="s">
        <v>7701</v>
      </c>
      <c r="D2065" s="346">
        <v>14.57</v>
      </c>
    </row>
    <row r="2066" spans="1:4" x14ac:dyDescent="0.25">
      <c r="A2066" s="344">
        <v>1917588</v>
      </c>
      <c r="B2066" s="345" t="s">
        <v>15099</v>
      </c>
      <c r="C2066" s="344" t="s">
        <v>7701</v>
      </c>
      <c r="D2066" s="346">
        <v>15.58</v>
      </c>
    </row>
    <row r="2067" spans="1:4" x14ac:dyDescent="0.25">
      <c r="A2067" s="344">
        <v>1917589</v>
      </c>
      <c r="B2067" s="345" t="s">
        <v>15100</v>
      </c>
      <c r="C2067" s="344" t="s">
        <v>7701</v>
      </c>
      <c r="D2067" s="346">
        <v>17.68</v>
      </c>
    </row>
    <row r="2068" spans="1:4" x14ac:dyDescent="0.25">
      <c r="A2068" s="344">
        <v>1917590</v>
      </c>
      <c r="B2068" s="345" t="s">
        <v>15101</v>
      </c>
      <c r="C2068" s="344" t="s">
        <v>7701</v>
      </c>
      <c r="D2068" s="346">
        <v>20.61</v>
      </c>
    </row>
    <row r="2069" spans="1:4" x14ac:dyDescent="0.25">
      <c r="A2069" s="344">
        <v>1917591</v>
      </c>
      <c r="B2069" s="345" t="s">
        <v>15102</v>
      </c>
      <c r="C2069" s="344" t="s">
        <v>7701</v>
      </c>
      <c r="D2069" s="346">
        <v>23.27</v>
      </c>
    </row>
    <row r="2070" spans="1:4" x14ac:dyDescent="0.25">
      <c r="A2070" s="344">
        <v>1917592</v>
      </c>
      <c r="B2070" s="345" t="s">
        <v>15103</v>
      </c>
      <c r="C2070" s="344" t="s">
        <v>7701</v>
      </c>
      <c r="D2070" s="346">
        <v>26.65</v>
      </c>
    </row>
    <row r="2071" spans="1:4" x14ac:dyDescent="0.25">
      <c r="A2071" s="344">
        <v>1917593</v>
      </c>
      <c r="B2071" s="345" t="s">
        <v>15104</v>
      </c>
      <c r="C2071" s="344" t="s">
        <v>7701</v>
      </c>
      <c r="D2071" s="346">
        <v>30.17</v>
      </c>
    </row>
    <row r="2072" spans="1:4" x14ac:dyDescent="0.25">
      <c r="A2072" s="344">
        <v>1917594</v>
      </c>
      <c r="B2072" s="345" t="s">
        <v>15105</v>
      </c>
      <c r="C2072" s="344" t="s">
        <v>7701</v>
      </c>
      <c r="D2072" s="346">
        <v>34.4</v>
      </c>
    </row>
    <row r="2073" spans="1:4" x14ac:dyDescent="0.25">
      <c r="A2073" s="344">
        <v>1917595</v>
      </c>
      <c r="B2073" s="345" t="s">
        <v>15106</v>
      </c>
      <c r="C2073" s="344" t="s">
        <v>7701</v>
      </c>
      <c r="D2073" s="346">
        <v>39</v>
      </c>
    </row>
    <row r="2074" spans="1:4" x14ac:dyDescent="0.25">
      <c r="A2074" s="344">
        <v>1917596</v>
      </c>
      <c r="B2074" s="345" t="s">
        <v>15107</v>
      </c>
      <c r="C2074" s="344" t="s">
        <v>7701</v>
      </c>
      <c r="D2074" s="346">
        <v>43.15</v>
      </c>
    </row>
    <row r="2075" spans="1:4" x14ac:dyDescent="0.25">
      <c r="A2075" s="344">
        <v>1917597</v>
      </c>
      <c r="B2075" s="345" t="s">
        <v>15108</v>
      </c>
      <c r="C2075" s="344" t="s">
        <v>7701</v>
      </c>
      <c r="D2075" s="346">
        <v>48.92</v>
      </c>
    </row>
    <row r="2076" spans="1:4" x14ac:dyDescent="0.25">
      <c r="A2076" s="344">
        <v>1917598</v>
      </c>
      <c r="B2076" s="345" t="s">
        <v>15109</v>
      </c>
      <c r="C2076" s="344" t="s">
        <v>7701</v>
      </c>
      <c r="D2076" s="346">
        <v>54.14</v>
      </c>
    </row>
    <row r="2077" spans="1:4" x14ac:dyDescent="0.25">
      <c r="A2077" s="344">
        <v>1917599</v>
      </c>
      <c r="B2077" s="345" t="s">
        <v>15110</v>
      </c>
      <c r="C2077" s="344" t="s">
        <v>7701</v>
      </c>
      <c r="D2077" s="346">
        <v>60.2</v>
      </c>
    </row>
    <row r="2078" spans="1:4" x14ac:dyDescent="0.25">
      <c r="A2078" s="344">
        <v>1917600</v>
      </c>
      <c r="B2078" s="345" t="s">
        <v>15111</v>
      </c>
      <c r="C2078" s="344" t="s">
        <v>7701</v>
      </c>
      <c r="D2078" s="346">
        <v>67.98</v>
      </c>
    </row>
    <row r="2079" spans="1:4" x14ac:dyDescent="0.25">
      <c r="A2079" s="344">
        <v>1917601</v>
      </c>
      <c r="B2079" s="345" t="s">
        <v>15112</v>
      </c>
      <c r="C2079" s="344" t="s">
        <v>7701</v>
      </c>
      <c r="D2079" s="346">
        <v>71.430000000000007</v>
      </c>
    </row>
    <row r="2080" spans="1:4" x14ac:dyDescent="0.25">
      <c r="A2080" s="344">
        <v>1917575</v>
      </c>
      <c r="B2080" s="345" t="s">
        <v>15113</v>
      </c>
      <c r="C2080" s="344" t="s">
        <v>7701</v>
      </c>
      <c r="D2080" s="346">
        <v>6.83</v>
      </c>
    </row>
    <row r="2081" spans="1:4" x14ac:dyDescent="0.25">
      <c r="A2081" s="344">
        <v>1917576</v>
      </c>
      <c r="B2081" s="345" t="s">
        <v>15114</v>
      </c>
      <c r="C2081" s="344" t="s">
        <v>7701</v>
      </c>
      <c r="D2081" s="346">
        <v>7.25</v>
      </c>
    </row>
    <row r="2082" spans="1:4" x14ac:dyDescent="0.25">
      <c r="A2082" s="344">
        <v>1917577</v>
      </c>
      <c r="B2082" s="345" t="s">
        <v>15115</v>
      </c>
      <c r="C2082" s="344" t="s">
        <v>7701</v>
      </c>
      <c r="D2082" s="346">
        <v>7.75</v>
      </c>
    </row>
    <row r="2083" spans="1:4" x14ac:dyDescent="0.25">
      <c r="A2083" s="344">
        <v>1917739</v>
      </c>
      <c r="B2083" s="345" t="s">
        <v>15116</v>
      </c>
      <c r="C2083" s="344" t="s">
        <v>7701</v>
      </c>
      <c r="D2083" s="346">
        <v>6.72</v>
      </c>
    </row>
    <row r="2084" spans="1:4" x14ac:dyDescent="0.25">
      <c r="A2084" s="344">
        <v>1917253</v>
      </c>
      <c r="B2084" s="345" t="s">
        <v>15117</v>
      </c>
      <c r="C2084" s="344" t="s">
        <v>7701</v>
      </c>
      <c r="D2084" s="346">
        <v>9.7799999999999994</v>
      </c>
    </row>
    <row r="2085" spans="1:4" x14ac:dyDescent="0.25">
      <c r="A2085" s="344">
        <v>1917254</v>
      </c>
      <c r="B2085" s="345" t="s">
        <v>15118</v>
      </c>
      <c r="C2085" s="344" t="s">
        <v>7701</v>
      </c>
      <c r="D2085" s="346">
        <v>10.48</v>
      </c>
    </row>
    <row r="2086" spans="1:4" x14ac:dyDescent="0.25">
      <c r="A2086" s="344">
        <v>1917255</v>
      </c>
      <c r="B2086" s="345" t="s">
        <v>15119</v>
      </c>
      <c r="C2086" s="344" t="s">
        <v>7701</v>
      </c>
      <c r="D2086" s="346">
        <v>11.36</v>
      </c>
    </row>
    <row r="2087" spans="1:4" x14ac:dyDescent="0.25">
      <c r="A2087" s="344">
        <v>1917256</v>
      </c>
      <c r="B2087" s="345" t="s">
        <v>15120</v>
      </c>
      <c r="C2087" s="344" t="s">
        <v>7701</v>
      </c>
      <c r="D2087" s="346">
        <v>12.29</v>
      </c>
    </row>
    <row r="2088" spans="1:4" x14ac:dyDescent="0.25">
      <c r="A2088" s="344">
        <v>1917257</v>
      </c>
      <c r="B2088" s="345" t="s">
        <v>15121</v>
      </c>
      <c r="C2088" s="344" t="s">
        <v>7701</v>
      </c>
      <c r="D2088" s="346">
        <v>13.46</v>
      </c>
    </row>
    <row r="2089" spans="1:4" x14ac:dyDescent="0.25">
      <c r="A2089" s="344">
        <v>1917258</v>
      </c>
      <c r="B2089" s="345" t="s">
        <v>15122</v>
      </c>
      <c r="C2089" s="344" t="s">
        <v>7701</v>
      </c>
      <c r="D2089" s="346">
        <v>14.75</v>
      </c>
    </row>
    <row r="2090" spans="1:4" x14ac:dyDescent="0.25">
      <c r="A2090" s="344">
        <v>1917259</v>
      </c>
      <c r="B2090" s="345" t="s">
        <v>15123</v>
      </c>
      <c r="C2090" s="344" t="s">
        <v>7701</v>
      </c>
      <c r="D2090" s="346">
        <v>18.46</v>
      </c>
    </row>
    <row r="2091" spans="1:4" x14ac:dyDescent="0.25">
      <c r="A2091" s="344">
        <v>1917250</v>
      </c>
      <c r="B2091" s="345" t="s">
        <v>15124</v>
      </c>
      <c r="C2091" s="344" t="s">
        <v>7701</v>
      </c>
      <c r="D2091" s="346">
        <v>7.41</v>
      </c>
    </row>
    <row r="2092" spans="1:4" x14ac:dyDescent="0.25">
      <c r="A2092" s="344">
        <v>1917251</v>
      </c>
      <c r="B2092" s="345" t="s">
        <v>15125</v>
      </c>
      <c r="C2092" s="344" t="s">
        <v>7701</v>
      </c>
      <c r="D2092" s="346">
        <v>7.85</v>
      </c>
    </row>
    <row r="2093" spans="1:4" x14ac:dyDescent="0.25">
      <c r="A2093" s="344">
        <v>1917252</v>
      </c>
      <c r="B2093" s="345" t="s">
        <v>15126</v>
      </c>
      <c r="C2093" s="344" t="s">
        <v>7701</v>
      </c>
      <c r="D2093" s="346">
        <v>8.77</v>
      </c>
    </row>
    <row r="2094" spans="1:4" x14ac:dyDescent="0.25">
      <c r="A2094" s="344">
        <v>1917726</v>
      </c>
      <c r="B2094" s="345" t="s">
        <v>15127</v>
      </c>
      <c r="C2094" s="344" t="s">
        <v>7701</v>
      </c>
      <c r="D2094" s="346">
        <v>7.24</v>
      </c>
    </row>
    <row r="2095" spans="1:4" x14ac:dyDescent="0.25">
      <c r="A2095" s="344">
        <v>1917335</v>
      </c>
      <c r="B2095" s="345" t="s">
        <v>15128</v>
      </c>
      <c r="C2095" s="344" t="s">
        <v>7701</v>
      </c>
      <c r="D2095" s="346">
        <v>7.37</v>
      </c>
    </row>
    <row r="2096" spans="1:4" x14ac:dyDescent="0.25">
      <c r="A2096" s="344">
        <v>1917336</v>
      </c>
      <c r="B2096" s="345" t="s">
        <v>15129</v>
      </c>
      <c r="C2096" s="344" t="s">
        <v>7701</v>
      </c>
      <c r="D2096" s="346">
        <v>8.26</v>
      </c>
    </row>
    <row r="2097" spans="1:4" x14ac:dyDescent="0.25">
      <c r="A2097" s="344">
        <v>1917337</v>
      </c>
      <c r="B2097" s="345" t="s">
        <v>15130</v>
      </c>
      <c r="C2097" s="344" t="s">
        <v>7701</v>
      </c>
      <c r="D2097" s="346">
        <v>9</v>
      </c>
    </row>
    <row r="2098" spans="1:4" x14ac:dyDescent="0.25">
      <c r="A2098" s="344">
        <v>1917338</v>
      </c>
      <c r="B2098" s="345" t="s">
        <v>15131</v>
      </c>
      <c r="C2098" s="344" t="s">
        <v>7701</v>
      </c>
      <c r="D2098" s="346">
        <v>9.9600000000000009</v>
      </c>
    </row>
    <row r="2099" spans="1:4" x14ac:dyDescent="0.25">
      <c r="A2099" s="344">
        <v>1917339</v>
      </c>
      <c r="B2099" s="345" t="s">
        <v>15132</v>
      </c>
      <c r="C2099" s="344" t="s">
        <v>7701</v>
      </c>
      <c r="D2099" s="346">
        <v>11.12</v>
      </c>
    </row>
    <row r="2100" spans="1:4" x14ac:dyDescent="0.25">
      <c r="A2100" s="344">
        <v>1917340</v>
      </c>
      <c r="B2100" s="345" t="s">
        <v>15133</v>
      </c>
      <c r="C2100" s="344" t="s">
        <v>7701</v>
      </c>
      <c r="D2100" s="346">
        <v>12.99</v>
      </c>
    </row>
    <row r="2101" spans="1:4" x14ac:dyDescent="0.25">
      <c r="A2101" s="344">
        <v>1917341</v>
      </c>
      <c r="B2101" s="345" t="s">
        <v>15134</v>
      </c>
      <c r="C2101" s="344" t="s">
        <v>7701</v>
      </c>
      <c r="D2101" s="346">
        <v>16.55</v>
      </c>
    </row>
    <row r="2102" spans="1:4" x14ac:dyDescent="0.25">
      <c r="A2102" s="344">
        <v>1917342</v>
      </c>
      <c r="B2102" s="345" t="s">
        <v>15135</v>
      </c>
      <c r="C2102" s="344" t="s">
        <v>7701</v>
      </c>
      <c r="D2102" s="346">
        <v>20.7</v>
      </c>
    </row>
    <row r="2103" spans="1:4" x14ac:dyDescent="0.25">
      <c r="A2103" s="344">
        <v>1917343</v>
      </c>
      <c r="B2103" s="345" t="s">
        <v>15136</v>
      </c>
      <c r="C2103" s="344" t="s">
        <v>7701</v>
      </c>
      <c r="D2103" s="346">
        <v>25.99</v>
      </c>
    </row>
    <row r="2104" spans="1:4" x14ac:dyDescent="0.25">
      <c r="A2104" s="344">
        <v>1917344</v>
      </c>
      <c r="B2104" s="345" t="s">
        <v>15137</v>
      </c>
      <c r="C2104" s="344" t="s">
        <v>7701</v>
      </c>
      <c r="D2104" s="346">
        <v>31.57</v>
      </c>
    </row>
    <row r="2105" spans="1:4" x14ac:dyDescent="0.25">
      <c r="A2105" s="344">
        <v>1917345</v>
      </c>
      <c r="B2105" s="345" t="s">
        <v>15138</v>
      </c>
      <c r="C2105" s="344" t="s">
        <v>7701</v>
      </c>
      <c r="D2105" s="346">
        <v>39.340000000000003</v>
      </c>
    </row>
    <row r="2106" spans="1:4" x14ac:dyDescent="0.25">
      <c r="A2106" s="344">
        <v>1917346</v>
      </c>
      <c r="B2106" s="345" t="s">
        <v>15139</v>
      </c>
      <c r="C2106" s="344" t="s">
        <v>7701</v>
      </c>
      <c r="D2106" s="346">
        <v>47.07</v>
      </c>
    </row>
    <row r="2107" spans="1:4" x14ac:dyDescent="0.25">
      <c r="A2107" s="344">
        <v>1917347</v>
      </c>
      <c r="B2107" s="345" t="s">
        <v>15140</v>
      </c>
      <c r="C2107" s="344" t="s">
        <v>7701</v>
      </c>
      <c r="D2107" s="346">
        <v>58.06</v>
      </c>
    </row>
    <row r="2108" spans="1:4" x14ac:dyDescent="0.25">
      <c r="A2108" s="344">
        <v>1917332</v>
      </c>
      <c r="B2108" s="345" t="s">
        <v>15141</v>
      </c>
      <c r="C2108" s="344" t="s">
        <v>7701</v>
      </c>
      <c r="D2108" s="346">
        <v>6.11</v>
      </c>
    </row>
    <row r="2109" spans="1:4" x14ac:dyDescent="0.25">
      <c r="A2109" s="344">
        <v>1917333</v>
      </c>
      <c r="B2109" s="345" t="s">
        <v>15142</v>
      </c>
      <c r="C2109" s="344" t="s">
        <v>7701</v>
      </c>
      <c r="D2109" s="346">
        <v>6.47</v>
      </c>
    </row>
    <row r="2110" spans="1:4" x14ac:dyDescent="0.25">
      <c r="A2110" s="344">
        <v>1917334</v>
      </c>
      <c r="B2110" s="345" t="s">
        <v>15143</v>
      </c>
      <c r="C2110" s="344" t="s">
        <v>7701</v>
      </c>
      <c r="D2110" s="346">
        <v>6.84</v>
      </c>
    </row>
    <row r="2111" spans="1:4" x14ac:dyDescent="0.25">
      <c r="A2111" s="344">
        <v>1917331</v>
      </c>
      <c r="B2111" s="345" t="s">
        <v>15144</v>
      </c>
      <c r="C2111" s="344" t="s">
        <v>7701</v>
      </c>
      <c r="D2111" s="346">
        <v>5.65</v>
      </c>
    </row>
    <row r="2112" spans="1:4" x14ac:dyDescent="0.25">
      <c r="A2112" s="344">
        <v>1917443</v>
      </c>
      <c r="B2112" s="345" t="s">
        <v>15145</v>
      </c>
      <c r="C2112" s="344" t="s">
        <v>7701</v>
      </c>
      <c r="D2112" s="346">
        <v>8.42</v>
      </c>
    </row>
    <row r="2113" spans="1:4" x14ac:dyDescent="0.25">
      <c r="A2113" s="344">
        <v>1917444</v>
      </c>
      <c r="B2113" s="345" t="s">
        <v>15146</v>
      </c>
      <c r="C2113" s="344" t="s">
        <v>7701</v>
      </c>
      <c r="D2113" s="346">
        <v>9.07</v>
      </c>
    </row>
    <row r="2114" spans="1:4" x14ac:dyDescent="0.25">
      <c r="A2114" s="344">
        <v>1917445</v>
      </c>
      <c r="B2114" s="345" t="s">
        <v>15147</v>
      </c>
      <c r="C2114" s="344" t="s">
        <v>7701</v>
      </c>
      <c r="D2114" s="346">
        <v>9.7899999999999991</v>
      </c>
    </row>
    <row r="2115" spans="1:4" x14ac:dyDescent="0.25">
      <c r="A2115" s="344">
        <v>1917446</v>
      </c>
      <c r="B2115" s="345" t="s">
        <v>15148</v>
      </c>
      <c r="C2115" s="344" t="s">
        <v>7701</v>
      </c>
      <c r="D2115" s="346">
        <v>10.52</v>
      </c>
    </row>
    <row r="2116" spans="1:4" x14ac:dyDescent="0.25">
      <c r="A2116" s="344">
        <v>1917447</v>
      </c>
      <c r="B2116" s="345" t="s">
        <v>15149</v>
      </c>
      <c r="C2116" s="344" t="s">
        <v>7701</v>
      </c>
      <c r="D2116" s="346">
        <v>11.6</v>
      </c>
    </row>
    <row r="2117" spans="1:4" x14ac:dyDescent="0.25">
      <c r="A2117" s="344">
        <v>1917448</v>
      </c>
      <c r="B2117" s="345" t="s">
        <v>15150</v>
      </c>
      <c r="C2117" s="344" t="s">
        <v>7701</v>
      </c>
      <c r="D2117" s="346">
        <v>12.58</v>
      </c>
    </row>
    <row r="2118" spans="1:4" x14ac:dyDescent="0.25">
      <c r="A2118" s="344">
        <v>1917449</v>
      </c>
      <c r="B2118" s="345" t="s">
        <v>15151</v>
      </c>
      <c r="C2118" s="344" t="s">
        <v>7701</v>
      </c>
      <c r="D2118" s="346">
        <v>13.89</v>
      </c>
    </row>
    <row r="2119" spans="1:4" x14ac:dyDescent="0.25">
      <c r="A2119" s="344">
        <v>1917450</v>
      </c>
      <c r="B2119" s="345" t="s">
        <v>15152</v>
      </c>
      <c r="C2119" s="344" t="s">
        <v>7701</v>
      </c>
      <c r="D2119" s="346">
        <v>15.49</v>
      </c>
    </row>
    <row r="2120" spans="1:4" x14ac:dyDescent="0.25">
      <c r="A2120" s="344">
        <v>1917451</v>
      </c>
      <c r="B2120" s="345" t="s">
        <v>15153</v>
      </c>
      <c r="C2120" s="344" t="s">
        <v>7701</v>
      </c>
      <c r="D2120" s="346">
        <v>19.05</v>
      </c>
    </row>
    <row r="2121" spans="1:4" x14ac:dyDescent="0.25">
      <c r="A2121" s="344">
        <v>1917452</v>
      </c>
      <c r="B2121" s="345" t="s">
        <v>15154</v>
      </c>
      <c r="C2121" s="344" t="s">
        <v>7701</v>
      </c>
      <c r="D2121" s="346">
        <v>22.6</v>
      </c>
    </row>
    <row r="2122" spans="1:4" x14ac:dyDescent="0.25">
      <c r="A2122" s="344">
        <v>1917453</v>
      </c>
      <c r="B2122" s="345" t="s">
        <v>15155</v>
      </c>
      <c r="C2122" s="344" t="s">
        <v>7701</v>
      </c>
      <c r="D2122" s="346">
        <v>26.91</v>
      </c>
    </row>
    <row r="2123" spans="1:4" x14ac:dyDescent="0.25">
      <c r="A2123" s="344">
        <v>1917454</v>
      </c>
      <c r="B2123" s="345" t="s">
        <v>15156</v>
      </c>
      <c r="C2123" s="344" t="s">
        <v>7701</v>
      </c>
      <c r="D2123" s="346">
        <v>31.65</v>
      </c>
    </row>
    <row r="2124" spans="1:4" x14ac:dyDescent="0.25">
      <c r="A2124" s="344">
        <v>1917455</v>
      </c>
      <c r="B2124" s="345" t="s">
        <v>15157</v>
      </c>
      <c r="C2124" s="344" t="s">
        <v>7701</v>
      </c>
      <c r="D2124" s="346">
        <v>37.64</v>
      </c>
    </row>
    <row r="2125" spans="1:4" x14ac:dyDescent="0.25">
      <c r="A2125" s="344">
        <v>1917456</v>
      </c>
      <c r="B2125" s="345" t="s">
        <v>15158</v>
      </c>
      <c r="C2125" s="344" t="s">
        <v>7701</v>
      </c>
      <c r="D2125" s="346">
        <v>44.19</v>
      </c>
    </row>
    <row r="2126" spans="1:4" x14ac:dyDescent="0.25">
      <c r="A2126" s="344">
        <v>1917457</v>
      </c>
      <c r="B2126" s="345" t="s">
        <v>15159</v>
      </c>
      <c r="C2126" s="344" t="s">
        <v>7701</v>
      </c>
      <c r="D2126" s="346">
        <v>50.04</v>
      </c>
    </row>
    <row r="2127" spans="1:4" x14ac:dyDescent="0.25">
      <c r="A2127" s="344">
        <v>1917458</v>
      </c>
      <c r="B2127" s="345" t="s">
        <v>15160</v>
      </c>
      <c r="C2127" s="344" t="s">
        <v>7701</v>
      </c>
      <c r="D2127" s="346">
        <v>57.82</v>
      </c>
    </row>
    <row r="2128" spans="1:4" x14ac:dyDescent="0.25">
      <c r="A2128" s="344">
        <v>1917459</v>
      </c>
      <c r="B2128" s="345" t="s">
        <v>15161</v>
      </c>
      <c r="C2128" s="344" t="s">
        <v>7701</v>
      </c>
      <c r="D2128" s="346">
        <v>60.76</v>
      </c>
    </row>
    <row r="2129" spans="1:4" x14ac:dyDescent="0.25">
      <c r="A2129" s="344">
        <v>1917440</v>
      </c>
      <c r="B2129" s="345" t="s">
        <v>15162</v>
      </c>
      <c r="C2129" s="344" t="s">
        <v>7701</v>
      </c>
      <c r="D2129" s="346">
        <v>6.06</v>
      </c>
    </row>
    <row r="2130" spans="1:4" x14ac:dyDescent="0.25">
      <c r="A2130" s="344">
        <v>1917441</v>
      </c>
      <c r="B2130" s="345" t="s">
        <v>15163</v>
      </c>
      <c r="C2130" s="344" t="s">
        <v>7701</v>
      </c>
      <c r="D2130" s="346">
        <v>6.77</v>
      </c>
    </row>
    <row r="2131" spans="1:4" x14ac:dyDescent="0.25">
      <c r="A2131" s="344">
        <v>1917442</v>
      </c>
      <c r="B2131" s="345" t="s">
        <v>15164</v>
      </c>
      <c r="C2131" s="344" t="s">
        <v>7701</v>
      </c>
      <c r="D2131" s="346">
        <v>7.48</v>
      </c>
    </row>
    <row r="2132" spans="1:4" x14ac:dyDescent="0.25">
      <c r="A2132" s="344">
        <v>1917734</v>
      </c>
      <c r="B2132" s="345" t="s">
        <v>15165</v>
      </c>
      <c r="C2132" s="344" t="s">
        <v>7701</v>
      </c>
      <c r="D2132" s="346">
        <v>5.58</v>
      </c>
    </row>
    <row r="2133" spans="1:4" x14ac:dyDescent="0.25">
      <c r="A2133" s="344">
        <v>1917055</v>
      </c>
      <c r="B2133" s="345" t="s">
        <v>15166</v>
      </c>
      <c r="C2133" s="344" t="s">
        <v>7701</v>
      </c>
      <c r="D2133" s="346">
        <v>26.94</v>
      </c>
    </row>
    <row r="2134" spans="1:4" x14ac:dyDescent="0.25">
      <c r="A2134" s="344">
        <v>1917056</v>
      </c>
      <c r="B2134" s="345" t="s">
        <v>15167</v>
      </c>
      <c r="C2134" s="344" t="s">
        <v>7701</v>
      </c>
      <c r="D2134" s="346">
        <v>27.44</v>
      </c>
    </row>
    <row r="2135" spans="1:4" x14ac:dyDescent="0.25">
      <c r="A2135" s="344">
        <v>1917057</v>
      </c>
      <c r="B2135" s="345" t="s">
        <v>15168</v>
      </c>
      <c r="C2135" s="344" t="s">
        <v>7701</v>
      </c>
      <c r="D2135" s="346">
        <v>27.96</v>
      </c>
    </row>
    <row r="2136" spans="1:4" x14ac:dyDescent="0.25">
      <c r="A2136" s="344">
        <v>1917058</v>
      </c>
      <c r="B2136" s="345" t="s">
        <v>15169</v>
      </c>
      <c r="C2136" s="344" t="s">
        <v>7701</v>
      </c>
      <c r="D2136" s="346">
        <v>28.49</v>
      </c>
    </row>
    <row r="2137" spans="1:4" x14ac:dyDescent="0.25">
      <c r="A2137" s="344">
        <v>1917059</v>
      </c>
      <c r="B2137" s="345" t="s">
        <v>15170</v>
      </c>
      <c r="C2137" s="344" t="s">
        <v>7701</v>
      </c>
      <c r="D2137" s="346">
        <v>29.07</v>
      </c>
    </row>
    <row r="2138" spans="1:4" x14ac:dyDescent="0.25">
      <c r="A2138" s="344">
        <v>1917060</v>
      </c>
      <c r="B2138" s="345" t="s">
        <v>15171</v>
      </c>
      <c r="C2138" s="344" t="s">
        <v>7701</v>
      </c>
      <c r="D2138" s="346">
        <v>29.37</v>
      </c>
    </row>
    <row r="2139" spans="1:4" x14ac:dyDescent="0.25">
      <c r="A2139" s="344">
        <v>1901536</v>
      </c>
      <c r="B2139" s="345" t="s">
        <v>15172</v>
      </c>
      <c r="C2139" s="344" t="s">
        <v>7701</v>
      </c>
      <c r="D2139" s="346">
        <v>14.79</v>
      </c>
    </row>
    <row r="2140" spans="1:4" x14ac:dyDescent="0.25">
      <c r="A2140" s="344">
        <v>1901537</v>
      </c>
      <c r="B2140" s="345" t="s">
        <v>15173</v>
      </c>
      <c r="C2140" s="344" t="s">
        <v>7701</v>
      </c>
      <c r="D2140" s="346">
        <v>14.91</v>
      </c>
    </row>
    <row r="2141" spans="1:4" x14ac:dyDescent="0.25">
      <c r="A2141" s="344">
        <v>1901538</v>
      </c>
      <c r="B2141" s="345" t="s">
        <v>15174</v>
      </c>
      <c r="C2141" s="344" t="s">
        <v>7701</v>
      </c>
      <c r="D2141" s="346">
        <v>15.04</v>
      </c>
    </row>
    <row r="2142" spans="1:4" x14ac:dyDescent="0.25">
      <c r="A2142" s="344">
        <v>1901539</v>
      </c>
      <c r="B2142" s="345" t="s">
        <v>15175</v>
      </c>
      <c r="C2142" s="344" t="s">
        <v>7701</v>
      </c>
      <c r="D2142" s="346">
        <v>15.17</v>
      </c>
    </row>
    <row r="2143" spans="1:4" x14ac:dyDescent="0.25">
      <c r="A2143" s="344">
        <v>1901540</v>
      </c>
      <c r="B2143" s="345" t="s">
        <v>15176</v>
      </c>
      <c r="C2143" s="344" t="s">
        <v>7701</v>
      </c>
      <c r="D2143" s="346">
        <v>15.31</v>
      </c>
    </row>
    <row r="2144" spans="1:4" x14ac:dyDescent="0.25">
      <c r="A2144" s="344">
        <v>1901535</v>
      </c>
      <c r="B2144" s="345" t="s">
        <v>15177</v>
      </c>
      <c r="C2144" s="344" t="s">
        <v>7701</v>
      </c>
      <c r="D2144" s="346">
        <v>15.39</v>
      </c>
    </row>
    <row r="2145" spans="1:4" x14ac:dyDescent="0.25">
      <c r="A2145" s="344">
        <v>1901542</v>
      </c>
      <c r="B2145" s="345" t="s">
        <v>15178</v>
      </c>
      <c r="C2145" s="344" t="s">
        <v>7701</v>
      </c>
      <c r="D2145" s="346">
        <v>19.29</v>
      </c>
    </row>
    <row r="2146" spans="1:4" x14ac:dyDescent="0.25">
      <c r="A2146" s="344">
        <v>1901543</v>
      </c>
      <c r="B2146" s="345" t="s">
        <v>15179</v>
      </c>
      <c r="C2146" s="344" t="s">
        <v>7701</v>
      </c>
      <c r="D2146" s="346">
        <v>19.41</v>
      </c>
    </row>
    <row r="2147" spans="1:4" x14ac:dyDescent="0.25">
      <c r="A2147" s="344">
        <v>1901544</v>
      </c>
      <c r="B2147" s="345" t="s">
        <v>15180</v>
      </c>
      <c r="C2147" s="344" t="s">
        <v>7701</v>
      </c>
      <c r="D2147" s="346">
        <v>19.53</v>
      </c>
    </row>
    <row r="2148" spans="1:4" x14ac:dyDescent="0.25">
      <c r="A2148" s="344">
        <v>1901545</v>
      </c>
      <c r="B2148" s="345" t="s">
        <v>15181</v>
      </c>
      <c r="C2148" s="344" t="s">
        <v>7701</v>
      </c>
      <c r="D2148" s="346">
        <v>19.649999999999999</v>
      </c>
    </row>
    <row r="2149" spans="1:4" x14ac:dyDescent="0.25">
      <c r="A2149" s="344">
        <v>1901546</v>
      </c>
      <c r="B2149" s="345" t="s">
        <v>15182</v>
      </c>
      <c r="C2149" s="344" t="s">
        <v>7701</v>
      </c>
      <c r="D2149" s="346">
        <v>19.78</v>
      </c>
    </row>
    <row r="2150" spans="1:4" x14ac:dyDescent="0.25">
      <c r="A2150" s="344">
        <v>1901541</v>
      </c>
      <c r="B2150" s="345" t="s">
        <v>15183</v>
      </c>
      <c r="C2150" s="344" t="s">
        <v>7701</v>
      </c>
      <c r="D2150" s="346">
        <v>19.850000000000001</v>
      </c>
    </row>
    <row r="2151" spans="1:4" x14ac:dyDescent="0.25">
      <c r="A2151" s="344">
        <v>1917091</v>
      </c>
      <c r="B2151" s="345" t="s">
        <v>15184</v>
      </c>
      <c r="C2151" s="344" t="s">
        <v>7701</v>
      </c>
      <c r="D2151" s="346">
        <v>17.72</v>
      </c>
    </row>
    <row r="2152" spans="1:4" x14ac:dyDescent="0.25">
      <c r="A2152" s="344">
        <v>1917092</v>
      </c>
      <c r="B2152" s="345" t="s">
        <v>15185</v>
      </c>
      <c r="C2152" s="344" t="s">
        <v>7701</v>
      </c>
      <c r="D2152" s="346">
        <v>18.02</v>
      </c>
    </row>
    <row r="2153" spans="1:4" x14ac:dyDescent="0.25">
      <c r="A2153" s="344">
        <v>1917093</v>
      </c>
      <c r="B2153" s="345" t="s">
        <v>15186</v>
      </c>
      <c r="C2153" s="344" t="s">
        <v>7701</v>
      </c>
      <c r="D2153" s="346">
        <v>18.32</v>
      </c>
    </row>
    <row r="2154" spans="1:4" x14ac:dyDescent="0.25">
      <c r="A2154" s="344">
        <v>1917094</v>
      </c>
      <c r="B2154" s="345" t="s">
        <v>15187</v>
      </c>
      <c r="C2154" s="344" t="s">
        <v>7701</v>
      </c>
      <c r="D2154" s="346">
        <v>18.63</v>
      </c>
    </row>
    <row r="2155" spans="1:4" x14ac:dyDescent="0.25">
      <c r="A2155" s="344">
        <v>1917095</v>
      </c>
      <c r="B2155" s="345" t="s">
        <v>15188</v>
      </c>
      <c r="C2155" s="344" t="s">
        <v>7701</v>
      </c>
      <c r="D2155" s="346">
        <v>18.96</v>
      </c>
    </row>
    <row r="2156" spans="1:4" x14ac:dyDescent="0.25">
      <c r="A2156" s="344">
        <v>1917096</v>
      </c>
      <c r="B2156" s="345" t="s">
        <v>15189</v>
      </c>
      <c r="C2156" s="344" t="s">
        <v>7701</v>
      </c>
      <c r="D2156" s="346">
        <v>19.14</v>
      </c>
    </row>
    <row r="2157" spans="1:4" x14ac:dyDescent="0.25">
      <c r="A2157" s="344">
        <v>1901548</v>
      </c>
      <c r="B2157" s="345" t="s">
        <v>15190</v>
      </c>
      <c r="C2157" s="344" t="s">
        <v>7701</v>
      </c>
      <c r="D2157" s="346">
        <v>23.92</v>
      </c>
    </row>
    <row r="2158" spans="1:4" x14ac:dyDescent="0.25">
      <c r="A2158" s="344">
        <v>1901549</v>
      </c>
      <c r="B2158" s="345" t="s">
        <v>15191</v>
      </c>
      <c r="C2158" s="344" t="s">
        <v>7701</v>
      </c>
      <c r="D2158" s="346">
        <v>24.03</v>
      </c>
    </row>
    <row r="2159" spans="1:4" x14ac:dyDescent="0.25">
      <c r="A2159" s="344">
        <v>1901550</v>
      </c>
      <c r="B2159" s="345" t="s">
        <v>15192</v>
      </c>
      <c r="C2159" s="344" t="s">
        <v>7701</v>
      </c>
      <c r="D2159" s="346">
        <v>24.14</v>
      </c>
    </row>
    <row r="2160" spans="1:4" x14ac:dyDescent="0.25">
      <c r="A2160" s="344">
        <v>1901551</v>
      </c>
      <c r="B2160" s="345" t="s">
        <v>15193</v>
      </c>
      <c r="C2160" s="344" t="s">
        <v>7701</v>
      </c>
      <c r="D2160" s="346">
        <v>24.26</v>
      </c>
    </row>
    <row r="2161" spans="1:4" x14ac:dyDescent="0.25">
      <c r="A2161" s="344">
        <v>1901552</v>
      </c>
      <c r="B2161" s="345" t="s">
        <v>15194</v>
      </c>
      <c r="C2161" s="344" t="s">
        <v>7701</v>
      </c>
      <c r="D2161" s="346">
        <v>24.38</v>
      </c>
    </row>
    <row r="2162" spans="1:4" x14ac:dyDescent="0.25">
      <c r="A2162" s="344">
        <v>1901547</v>
      </c>
      <c r="B2162" s="345" t="s">
        <v>15195</v>
      </c>
      <c r="C2162" s="344" t="s">
        <v>7701</v>
      </c>
      <c r="D2162" s="346">
        <v>24.45</v>
      </c>
    </row>
    <row r="2163" spans="1:4" x14ac:dyDescent="0.25">
      <c r="A2163" s="344">
        <v>1917127</v>
      </c>
      <c r="B2163" s="345" t="s">
        <v>15196</v>
      </c>
      <c r="C2163" s="344" t="s">
        <v>7701</v>
      </c>
      <c r="D2163" s="346">
        <v>16.14</v>
      </c>
    </row>
    <row r="2164" spans="1:4" x14ac:dyDescent="0.25">
      <c r="A2164" s="344">
        <v>1917128</v>
      </c>
      <c r="B2164" s="345" t="s">
        <v>15197</v>
      </c>
      <c r="C2164" s="344" t="s">
        <v>7701</v>
      </c>
      <c r="D2164" s="346">
        <v>16.36</v>
      </c>
    </row>
    <row r="2165" spans="1:4" x14ac:dyDescent="0.25">
      <c r="A2165" s="344">
        <v>1917129</v>
      </c>
      <c r="B2165" s="345" t="s">
        <v>15198</v>
      </c>
      <c r="C2165" s="344" t="s">
        <v>7701</v>
      </c>
      <c r="D2165" s="346">
        <v>16.59</v>
      </c>
    </row>
    <row r="2166" spans="1:4" x14ac:dyDescent="0.25">
      <c r="A2166" s="344">
        <v>1917130</v>
      </c>
      <c r="B2166" s="345" t="s">
        <v>15199</v>
      </c>
      <c r="C2166" s="344" t="s">
        <v>7701</v>
      </c>
      <c r="D2166" s="346">
        <v>16.84</v>
      </c>
    </row>
    <row r="2167" spans="1:4" x14ac:dyDescent="0.25">
      <c r="A2167" s="344">
        <v>1917131</v>
      </c>
      <c r="B2167" s="345" t="s">
        <v>15200</v>
      </c>
      <c r="C2167" s="344" t="s">
        <v>7701</v>
      </c>
      <c r="D2167" s="346">
        <v>17.100000000000001</v>
      </c>
    </row>
    <row r="2168" spans="1:4" x14ac:dyDescent="0.25">
      <c r="A2168" s="344">
        <v>1917132</v>
      </c>
      <c r="B2168" s="345" t="s">
        <v>15201</v>
      </c>
      <c r="C2168" s="344" t="s">
        <v>7701</v>
      </c>
      <c r="D2168" s="346">
        <v>17.23</v>
      </c>
    </row>
    <row r="2169" spans="1:4" x14ac:dyDescent="0.25">
      <c r="A2169" s="344">
        <v>1917163</v>
      </c>
      <c r="B2169" s="345" t="s">
        <v>15202</v>
      </c>
      <c r="C2169" s="344" t="s">
        <v>7701</v>
      </c>
      <c r="D2169" s="346">
        <v>14.96</v>
      </c>
    </row>
    <row r="2170" spans="1:4" x14ac:dyDescent="0.25">
      <c r="A2170" s="344">
        <v>1917164</v>
      </c>
      <c r="B2170" s="345" t="s">
        <v>15203</v>
      </c>
      <c r="C2170" s="344" t="s">
        <v>7701</v>
      </c>
      <c r="D2170" s="346">
        <v>15.15</v>
      </c>
    </row>
    <row r="2171" spans="1:4" x14ac:dyDescent="0.25">
      <c r="A2171" s="344">
        <v>1917165</v>
      </c>
      <c r="B2171" s="345" t="s">
        <v>15204</v>
      </c>
      <c r="C2171" s="344" t="s">
        <v>7701</v>
      </c>
      <c r="D2171" s="346">
        <v>15.35</v>
      </c>
    </row>
    <row r="2172" spans="1:4" x14ac:dyDescent="0.25">
      <c r="A2172" s="344">
        <v>1917166</v>
      </c>
      <c r="B2172" s="345" t="s">
        <v>15205</v>
      </c>
      <c r="C2172" s="344" t="s">
        <v>7701</v>
      </c>
      <c r="D2172" s="346">
        <v>15.56</v>
      </c>
    </row>
    <row r="2173" spans="1:4" x14ac:dyDescent="0.25">
      <c r="A2173" s="344">
        <v>1917167</v>
      </c>
      <c r="B2173" s="345" t="s">
        <v>15206</v>
      </c>
      <c r="C2173" s="344" t="s">
        <v>7701</v>
      </c>
      <c r="D2173" s="346">
        <v>15.78</v>
      </c>
    </row>
    <row r="2174" spans="1:4" x14ac:dyDescent="0.25">
      <c r="A2174" s="344">
        <v>1917168</v>
      </c>
      <c r="B2174" s="345" t="s">
        <v>15207</v>
      </c>
      <c r="C2174" s="344" t="s">
        <v>7701</v>
      </c>
      <c r="D2174" s="346">
        <v>15.9</v>
      </c>
    </row>
    <row r="2175" spans="1:4" x14ac:dyDescent="0.25">
      <c r="A2175" s="344">
        <v>1917199</v>
      </c>
      <c r="B2175" s="345" t="s">
        <v>15208</v>
      </c>
      <c r="C2175" s="344" t="s">
        <v>7701</v>
      </c>
      <c r="D2175" s="346">
        <v>16.3</v>
      </c>
    </row>
    <row r="2176" spans="1:4" x14ac:dyDescent="0.25">
      <c r="A2176" s="344">
        <v>1917200</v>
      </c>
      <c r="B2176" s="345" t="s">
        <v>15209</v>
      </c>
      <c r="C2176" s="344" t="s">
        <v>7701</v>
      </c>
      <c r="D2176" s="346">
        <v>16.47</v>
      </c>
    </row>
    <row r="2177" spans="1:4" x14ac:dyDescent="0.25">
      <c r="A2177" s="344">
        <v>1917201</v>
      </c>
      <c r="B2177" s="345" t="s">
        <v>15210</v>
      </c>
      <c r="C2177" s="344" t="s">
        <v>7701</v>
      </c>
      <c r="D2177" s="346">
        <v>16.64</v>
      </c>
    </row>
    <row r="2178" spans="1:4" x14ac:dyDescent="0.25">
      <c r="A2178" s="344">
        <v>1917202</v>
      </c>
      <c r="B2178" s="345" t="s">
        <v>15211</v>
      </c>
      <c r="C2178" s="344" t="s">
        <v>7701</v>
      </c>
      <c r="D2178" s="346">
        <v>16.829999999999998</v>
      </c>
    </row>
    <row r="2179" spans="1:4" x14ac:dyDescent="0.25">
      <c r="A2179" s="344">
        <v>1917203</v>
      </c>
      <c r="B2179" s="345" t="s">
        <v>15212</v>
      </c>
      <c r="C2179" s="344" t="s">
        <v>7701</v>
      </c>
      <c r="D2179" s="346">
        <v>17.02</v>
      </c>
    </row>
    <row r="2180" spans="1:4" x14ac:dyDescent="0.25">
      <c r="A2180" s="344">
        <v>1917204</v>
      </c>
      <c r="B2180" s="345" t="s">
        <v>15213</v>
      </c>
      <c r="C2180" s="344" t="s">
        <v>7701</v>
      </c>
      <c r="D2180" s="346">
        <v>17.12</v>
      </c>
    </row>
    <row r="2181" spans="1:4" x14ac:dyDescent="0.25">
      <c r="A2181" s="344">
        <v>1917019</v>
      </c>
      <c r="B2181" s="345" t="s">
        <v>15214</v>
      </c>
      <c r="C2181" s="344" t="s">
        <v>7701</v>
      </c>
      <c r="D2181" s="346">
        <v>37.56</v>
      </c>
    </row>
    <row r="2182" spans="1:4" x14ac:dyDescent="0.25">
      <c r="A2182" s="344">
        <v>1917020</v>
      </c>
      <c r="B2182" s="345" t="s">
        <v>15215</v>
      </c>
      <c r="C2182" s="344" t="s">
        <v>7701</v>
      </c>
      <c r="D2182" s="346">
        <v>38.299999999999997</v>
      </c>
    </row>
    <row r="2183" spans="1:4" x14ac:dyDescent="0.25">
      <c r="A2183" s="344">
        <v>1917021</v>
      </c>
      <c r="B2183" s="345" t="s">
        <v>15216</v>
      </c>
      <c r="C2183" s="344" t="s">
        <v>7701</v>
      </c>
      <c r="D2183" s="346">
        <v>39.049999999999997</v>
      </c>
    </row>
    <row r="2184" spans="1:4" x14ac:dyDescent="0.25">
      <c r="A2184" s="344">
        <v>1917022</v>
      </c>
      <c r="B2184" s="345" t="s">
        <v>15217</v>
      </c>
      <c r="C2184" s="344" t="s">
        <v>7701</v>
      </c>
      <c r="D2184" s="346">
        <v>39.85</v>
      </c>
    </row>
    <row r="2185" spans="1:4" x14ac:dyDescent="0.25">
      <c r="A2185" s="344">
        <v>1917023</v>
      </c>
      <c r="B2185" s="345" t="s">
        <v>15218</v>
      </c>
      <c r="C2185" s="344" t="s">
        <v>7701</v>
      </c>
      <c r="D2185" s="346">
        <v>40.68</v>
      </c>
    </row>
    <row r="2186" spans="1:4" x14ac:dyDescent="0.25">
      <c r="A2186" s="344">
        <v>1917024</v>
      </c>
      <c r="B2186" s="345" t="s">
        <v>15219</v>
      </c>
      <c r="C2186" s="344" t="s">
        <v>7701</v>
      </c>
      <c r="D2186" s="346">
        <v>41.13</v>
      </c>
    </row>
    <row r="2187" spans="1:4" x14ac:dyDescent="0.25">
      <c r="A2187" s="344">
        <v>1917541</v>
      </c>
      <c r="B2187" s="345" t="s">
        <v>15220</v>
      </c>
      <c r="C2187" s="344" t="s">
        <v>7701</v>
      </c>
      <c r="D2187" s="346">
        <v>7.31</v>
      </c>
    </row>
    <row r="2188" spans="1:4" x14ac:dyDescent="0.25">
      <c r="A2188" s="344">
        <v>1917542</v>
      </c>
      <c r="B2188" s="345" t="s">
        <v>15221</v>
      </c>
      <c r="C2188" s="344" t="s">
        <v>7701</v>
      </c>
      <c r="D2188" s="346">
        <v>8.0299999999999994</v>
      </c>
    </row>
    <row r="2189" spans="1:4" x14ac:dyDescent="0.25">
      <c r="A2189" s="344">
        <v>1917543</v>
      </c>
      <c r="B2189" s="345" t="s">
        <v>15222</v>
      </c>
      <c r="C2189" s="344" t="s">
        <v>7701</v>
      </c>
      <c r="D2189" s="346">
        <v>8.39</v>
      </c>
    </row>
    <row r="2190" spans="1:4" x14ac:dyDescent="0.25">
      <c r="A2190" s="344">
        <v>1917544</v>
      </c>
      <c r="B2190" s="345" t="s">
        <v>15223</v>
      </c>
      <c r="C2190" s="344" t="s">
        <v>7701</v>
      </c>
      <c r="D2190" s="346">
        <v>8.75</v>
      </c>
    </row>
    <row r="2191" spans="1:4" x14ac:dyDescent="0.25">
      <c r="A2191" s="344">
        <v>1917545</v>
      </c>
      <c r="B2191" s="345" t="s">
        <v>15224</v>
      </c>
      <c r="C2191" s="344" t="s">
        <v>7701</v>
      </c>
      <c r="D2191" s="346">
        <v>9.2200000000000006</v>
      </c>
    </row>
    <row r="2192" spans="1:4" x14ac:dyDescent="0.25">
      <c r="A2192" s="344">
        <v>1917546</v>
      </c>
      <c r="B2192" s="345" t="s">
        <v>15225</v>
      </c>
      <c r="C2192" s="344" t="s">
        <v>7701</v>
      </c>
      <c r="D2192" s="346">
        <v>9.61</v>
      </c>
    </row>
    <row r="2193" spans="1:4" x14ac:dyDescent="0.25">
      <c r="A2193" s="344">
        <v>1917547</v>
      </c>
      <c r="B2193" s="345" t="s">
        <v>15226</v>
      </c>
      <c r="C2193" s="344" t="s">
        <v>7701</v>
      </c>
      <c r="D2193" s="346">
        <v>10.39</v>
      </c>
    </row>
    <row r="2194" spans="1:4" x14ac:dyDescent="0.25">
      <c r="A2194" s="344">
        <v>1917548</v>
      </c>
      <c r="B2194" s="345" t="s">
        <v>15227</v>
      </c>
      <c r="C2194" s="344" t="s">
        <v>7701</v>
      </c>
      <c r="D2194" s="346">
        <v>10.89</v>
      </c>
    </row>
    <row r="2195" spans="1:4" x14ac:dyDescent="0.25">
      <c r="A2195" s="344">
        <v>1917549</v>
      </c>
      <c r="B2195" s="345" t="s">
        <v>15228</v>
      </c>
      <c r="C2195" s="344" t="s">
        <v>7701</v>
      </c>
      <c r="D2195" s="346">
        <v>11.43</v>
      </c>
    </row>
    <row r="2196" spans="1:4" x14ac:dyDescent="0.25">
      <c r="A2196" s="344">
        <v>1917550</v>
      </c>
      <c r="B2196" s="345" t="s">
        <v>15229</v>
      </c>
      <c r="C2196" s="344" t="s">
        <v>7701</v>
      </c>
      <c r="D2196" s="346">
        <v>12.01</v>
      </c>
    </row>
    <row r="2197" spans="1:4" x14ac:dyDescent="0.25">
      <c r="A2197" s="344">
        <v>1917551</v>
      </c>
      <c r="B2197" s="345" t="s">
        <v>15230</v>
      </c>
      <c r="C2197" s="344" t="s">
        <v>7701</v>
      </c>
      <c r="D2197" s="346">
        <v>12.9</v>
      </c>
    </row>
    <row r="2198" spans="1:4" x14ac:dyDescent="0.25">
      <c r="A2198" s="344">
        <v>1917552</v>
      </c>
      <c r="B2198" s="345" t="s">
        <v>15231</v>
      </c>
      <c r="C2198" s="344" t="s">
        <v>7701</v>
      </c>
      <c r="D2198" s="346">
        <v>13.54</v>
      </c>
    </row>
    <row r="2199" spans="1:4" x14ac:dyDescent="0.25">
      <c r="A2199" s="344">
        <v>1917553</v>
      </c>
      <c r="B2199" s="345" t="s">
        <v>15232</v>
      </c>
      <c r="C2199" s="344" t="s">
        <v>7701</v>
      </c>
      <c r="D2199" s="346">
        <v>13.44</v>
      </c>
    </row>
    <row r="2200" spans="1:4" x14ac:dyDescent="0.25">
      <c r="A2200" s="344">
        <v>1917554</v>
      </c>
      <c r="B2200" s="345" t="s">
        <v>15233</v>
      </c>
      <c r="C2200" s="344" t="s">
        <v>7701</v>
      </c>
      <c r="D2200" s="346">
        <v>14.74</v>
      </c>
    </row>
    <row r="2201" spans="1:4" x14ac:dyDescent="0.25">
      <c r="A2201" s="344">
        <v>1917555</v>
      </c>
      <c r="B2201" s="345" t="s">
        <v>15234</v>
      </c>
      <c r="C2201" s="344" t="s">
        <v>7701</v>
      </c>
      <c r="D2201" s="346">
        <v>15.42</v>
      </c>
    </row>
    <row r="2202" spans="1:4" x14ac:dyDescent="0.25">
      <c r="A2202" s="344">
        <v>1917556</v>
      </c>
      <c r="B2202" s="345" t="s">
        <v>15235</v>
      </c>
      <c r="C2202" s="344" t="s">
        <v>7701</v>
      </c>
      <c r="D2202" s="346">
        <v>16.510000000000002</v>
      </c>
    </row>
    <row r="2203" spans="1:4" x14ac:dyDescent="0.25">
      <c r="A2203" s="344">
        <v>1917557</v>
      </c>
      <c r="B2203" s="345" t="s">
        <v>15236</v>
      </c>
      <c r="C2203" s="344" t="s">
        <v>7701</v>
      </c>
      <c r="D2203" s="346">
        <v>17.27</v>
      </c>
    </row>
    <row r="2204" spans="1:4" x14ac:dyDescent="0.25">
      <c r="A2204" s="344">
        <v>1917558</v>
      </c>
      <c r="B2204" s="345" t="s">
        <v>15237</v>
      </c>
      <c r="C2204" s="344" t="s">
        <v>7701</v>
      </c>
      <c r="D2204" s="346">
        <v>18.399999999999999</v>
      </c>
    </row>
    <row r="2205" spans="1:4" x14ac:dyDescent="0.25">
      <c r="A2205" s="344">
        <v>1917559</v>
      </c>
      <c r="B2205" s="345" t="s">
        <v>15238</v>
      </c>
      <c r="C2205" s="344" t="s">
        <v>7701</v>
      </c>
      <c r="D2205" s="346">
        <v>20.36</v>
      </c>
    </row>
    <row r="2206" spans="1:4" x14ac:dyDescent="0.25">
      <c r="A2206" s="344">
        <v>1917560</v>
      </c>
      <c r="B2206" s="345" t="s">
        <v>15239</v>
      </c>
      <c r="C2206" s="344" t="s">
        <v>7701</v>
      </c>
      <c r="D2206" s="346">
        <v>22.8</v>
      </c>
    </row>
    <row r="2207" spans="1:4" x14ac:dyDescent="0.25">
      <c r="A2207" s="344">
        <v>1917561</v>
      </c>
      <c r="B2207" s="345" t="s">
        <v>15240</v>
      </c>
      <c r="C2207" s="344" t="s">
        <v>7701</v>
      </c>
      <c r="D2207" s="346">
        <v>25.25</v>
      </c>
    </row>
    <row r="2208" spans="1:4" x14ac:dyDescent="0.25">
      <c r="A2208" s="344">
        <v>1917562</v>
      </c>
      <c r="B2208" s="345" t="s">
        <v>15241</v>
      </c>
      <c r="C2208" s="344" t="s">
        <v>7701</v>
      </c>
      <c r="D2208" s="346">
        <v>28.07</v>
      </c>
    </row>
    <row r="2209" spans="1:4" x14ac:dyDescent="0.25">
      <c r="A2209" s="344">
        <v>1917563</v>
      </c>
      <c r="B2209" s="345" t="s">
        <v>15242</v>
      </c>
      <c r="C2209" s="344" t="s">
        <v>7701</v>
      </c>
      <c r="D2209" s="346">
        <v>30.63</v>
      </c>
    </row>
    <row r="2210" spans="1:4" x14ac:dyDescent="0.25">
      <c r="A2210" s="344">
        <v>1917564</v>
      </c>
      <c r="B2210" s="345" t="s">
        <v>15243</v>
      </c>
      <c r="C2210" s="344" t="s">
        <v>7701</v>
      </c>
      <c r="D2210" s="346">
        <v>33.4</v>
      </c>
    </row>
    <row r="2211" spans="1:4" x14ac:dyDescent="0.25">
      <c r="A2211" s="344">
        <v>1917565</v>
      </c>
      <c r="B2211" s="345" t="s">
        <v>15244</v>
      </c>
      <c r="C2211" s="344" t="s">
        <v>7701</v>
      </c>
      <c r="D2211" s="346">
        <v>37.049999999999997</v>
      </c>
    </row>
    <row r="2212" spans="1:4" x14ac:dyDescent="0.25">
      <c r="A2212" s="344">
        <v>1917538</v>
      </c>
      <c r="B2212" s="345" t="s">
        <v>15245</v>
      </c>
      <c r="C2212" s="344" t="s">
        <v>7701</v>
      </c>
      <c r="D2212" s="346">
        <v>6.22</v>
      </c>
    </row>
    <row r="2213" spans="1:4" x14ac:dyDescent="0.25">
      <c r="A2213" s="344">
        <v>1917566</v>
      </c>
      <c r="B2213" s="345" t="s">
        <v>15246</v>
      </c>
      <c r="C2213" s="344" t="s">
        <v>7701</v>
      </c>
      <c r="D2213" s="346">
        <v>40.81</v>
      </c>
    </row>
    <row r="2214" spans="1:4" x14ac:dyDescent="0.25">
      <c r="A2214" s="344">
        <v>1917567</v>
      </c>
      <c r="B2214" s="345" t="s">
        <v>15247</v>
      </c>
      <c r="C2214" s="344" t="s">
        <v>7701</v>
      </c>
      <c r="D2214" s="346">
        <v>44.78</v>
      </c>
    </row>
    <row r="2215" spans="1:4" x14ac:dyDescent="0.25">
      <c r="A2215" s="344">
        <v>1917568</v>
      </c>
      <c r="B2215" s="345" t="s">
        <v>15248</v>
      </c>
      <c r="C2215" s="344" t="s">
        <v>7701</v>
      </c>
      <c r="D2215" s="346">
        <v>48.57</v>
      </c>
    </row>
    <row r="2216" spans="1:4" x14ac:dyDescent="0.25">
      <c r="A2216" s="344">
        <v>1917569</v>
      </c>
      <c r="B2216" s="345" t="s">
        <v>15249</v>
      </c>
      <c r="C2216" s="344" t="s">
        <v>7701</v>
      </c>
      <c r="D2216" s="346">
        <v>53.23</v>
      </c>
    </row>
    <row r="2217" spans="1:4" x14ac:dyDescent="0.25">
      <c r="A2217" s="344">
        <v>1917570</v>
      </c>
      <c r="B2217" s="345" t="s">
        <v>15250</v>
      </c>
      <c r="C2217" s="344" t="s">
        <v>7701</v>
      </c>
      <c r="D2217" s="346">
        <v>57.56</v>
      </c>
    </row>
    <row r="2218" spans="1:4" x14ac:dyDescent="0.25">
      <c r="A2218" s="344">
        <v>1917571</v>
      </c>
      <c r="B2218" s="345" t="s">
        <v>15251</v>
      </c>
      <c r="C2218" s="344" t="s">
        <v>7701</v>
      </c>
      <c r="D2218" s="346">
        <v>62.69</v>
      </c>
    </row>
    <row r="2219" spans="1:4" x14ac:dyDescent="0.25">
      <c r="A2219" s="344">
        <v>1917572</v>
      </c>
      <c r="B2219" s="345" t="s">
        <v>15252</v>
      </c>
      <c r="C2219" s="344" t="s">
        <v>7701</v>
      </c>
      <c r="D2219" s="346">
        <v>68.41</v>
      </c>
    </row>
    <row r="2220" spans="1:4" x14ac:dyDescent="0.25">
      <c r="A2220" s="344">
        <v>1917573</v>
      </c>
      <c r="B2220" s="345" t="s">
        <v>15253</v>
      </c>
      <c r="C2220" s="344" t="s">
        <v>7701</v>
      </c>
      <c r="D2220" s="346">
        <v>74.650000000000006</v>
      </c>
    </row>
    <row r="2221" spans="1:4" x14ac:dyDescent="0.25">
      <c r="A2221" s="344">
        <v>1917574</v>
      </c>
      <c r="B2221" s="345" t="s">
        <v>15254</v>
      </c>
      <c r="C2221" s="344" t="s">
        <v>7701</v>
      </c>
      <c r="D2221" s="346">
        <v>80.28</v>
      </c>
    </row>
    <row r="2222" spans="1:4" x14ac:dyDescent="0.25">
      <c r="A2222" s="344">
        <v>1917539</v>
      </c>
      <c r="B2222" s="345" t="s">
        <v>15255</v>
      </c>
      <c r="C2222" s="344" t="s">
        <v>7701</v>
      </c>
      <c r="D2222" s="346">
        <v>6.55</v>
      </c>
    </row>
    <row r="2223" spans="1:4" x14ac:dyDescent="0.25">
      <c r="A2223" s="344">
        <v>1917540</v>
      </c>
      <c r="B2223" s="345" t="s">
        <v>15256</v>
      </c>
      <c r="C2223" s="344" t="s">
        <v>7701</v>
      </c>
      <c r="D2223" s="346">
        <v>6.97</v>
      </c>
    </row>
    <row r="2224" spans="1:4" x14ac:dyDescent="0.25">
      <c r="A2224" s="344">
        <v>1917738</v>
      </c>
      <c r="B2224" s="345" t="s">
        <v>15257</v>
      </c>
      <c r="C2224" s="344" t="s">
        <v>7701</v>
      </c>
      <c r="D2224" s="346">
        <v>6.12</v>
      </c>
    </row>
    <row r="2225" spans="1:4" x14ac:dyDescent="0.25">
      <c r="A2225" s="344">
        <v>1917238</v>
      </c>
      <c r="B2225" s="345" t="s">
        <v>15258</v>
      </c>
      <c r="C2225" s="344" t="s">
        <v>7701</v>
      </c>
      <c r="D2225" s="346">
        <v>8.7799999999999994</v>
      </c>
    </row>
    <row r="2226" spans="1:4" x14ac:dyDescent="0.25">
      <c r="A2226" s="344">
        <v>1917239</v>
      </c>
      <c r="B2226" s="345" t="s">
        <v>15259</v>
      </c>
      <c r="C2226" s="344" t="s">
        <v>7701</v>
      </c>
      <c r="D2226" s="346">
        <v>9.52</v>
      </c>
    </row>
    <row r="2227" spans="1:4" x14ac:dyDescent="0.25">
      <c r="A2227" s="344">
        <v>1917240</v>
      </c>
      <c r="B2227" s="345" t="s">
        <v>15260</v>
      </c>
      <c r="C2227" s="344" t="s">
        <v>7701</v>
      </c>
      <c r="D2227" s="346">
        <v>10.18</v>
      </c>
    </row>
    <row r="2228" spans="1:4" x14ac:dyDescent="0.25">
      <c r="A2228" s="344">
        <v>1917241</v>
      </c>
      <c r="B2228" s="345" t="s">
        <v>15261</v>
      </c>
      <c r="C2228" s="344" t="s">
        <v>7701</v>
      </c>
      <c r="D2228" s="346">
        <v>10.78</v>
      </c>
    </row>
    <row r="2229" spans="1:4" x14ac:dyDescent="0.25">
      <c r="A2229" s="344">
        <v>1917242</v>
      </c>
      <c r="B2229" s="345" t="s">
        <v>15262</v>
      </c>
      <c r="C2229" s="344" t="s">
        <v>7701</v>
      </c>
      <c r="D2229" s="346">
        <v>11.36</v>
      </c>
    </row>
    <row r="2230" spans="1:4" x14ac:dyDescent="0.25">
      <c r="A2230" s="344">
        <v>1917243</v>
      </c>
      <c r="B2230" s="345" t="s">
        <v>15263</v>
      </c>
      <c r="C2230" s="344" t="s">
        <v>7701</v>
      </c>
      <c r="D2230" s="346">
        <v>11.92</v>
      </c>
    </row>
    <row r="2231" spans="1:4" x14ac:dyDescent="0.25">
      <c r="A2231" s="344">
        <v>1917244</v>
      </c>
      <c r="B2231" s="345" t="s">
        <v>15264</v>
      </c>
      <c r="C2231" s="344" t="s">
        <v>7701</v>
      </c>
      <c r="D2231" s="346">
        <v>12.6</v>
      </c>
    </row>
    <row r="2232" spans="1:4" x14ac:dyDescent="0.25">
      <c r="A2232" s="344">
        <v>1917245</v>
      </c>
      <c r="B2232" s="345" t="s">
        <v>15265</v>
      </c>
      <c r="C2232" s="344" t="s">
        <v>7701</v>
      </c>
      <c r="D2232" s="346">
        <v>13.27</v>
      </c>
    </row>
    <row r="2233" spans="1:4" x14ac:dyDescent="0.25">
      <c r="A2233" s="344">
        <v>1917246</v>
      </c>
      <c r="B2233" s="345" t="s">
        <v>15266</v>
      </c>
      <c r="C2233" s="344" t="s">
        <v>7701</v>
      </c>
      <c r="D2233" s="346">
        <v>13.98</v>
      </c>
    </row>
    <row r="2234" spans="1:4" x14ac:dyDescent="0.25">
      <c r="A2234" s="344">
        <v>1917247</v>
      </c>
      <c r="B2234" s="345" t="s">
        <v>15267</v>
      </c>
      <c r="C2234" s="344" t="s">
        <v>7701</v>
      </c>
      <c r="D2234" s="346">
        <v>15.16</v>
      </c>
    </row>
    <row r="2235" spans="1:4" x14ac:dyDescent="0.25">
      <c r="A2235" s="344">
        <v>1917248</v>
      </c>
      <c r="B2235" s="345" t="s">
        <v>15268</v>
      </c>
      <c r="C2235" s="344" t="s">
        <v>7701</v>
      </c>
      <c r="D2235" s="346">
        <v>17.29</v>
      </c>
    </row>
    <row r="2236" spans="1:4" x14ac:dyDescent="0.25">
      <c r="A2236" s="344">
        <v>1917249</v>
      </c>
      <c r="B2236" s="345" t="s">
        <v>15269</v>
      </c>
      <c r="C2236" s="344" t="s">
        <v>7701</v>
      </c>
      <c r="D2236" s="346">
        <v>20.81</v>
      </c>
    </row>
    <row r="2237" spans="1:4" x14ac:dyDescent="0.25">
      <c r="A2237" s="344">
        <v>1917235</v>
      </c>
      <c r="B2237" s="345" t="s">
        <v>15270</v>
      </c>
      <c r="C2237" s="344" t="s">
        <v>7701</v>
      </c>
      <c r="D2237" s="346">
        <v>6.99</v>
      </c>
    </row>
    <row r="2238" spans="1:4" x14ac:dyDescent="0.25">
      <c r="A2238" s="344">
        <v>1917236</v>
      </c>
      <c r="B2238" s="345" t="s">
        <v>15271</v>
      </c>
      <c r="C2238" s="344" t="s">
        <v>7701</v>
      </c>
      <c r="D2238" s="346">
        <v>7.46</v>
      </c>
    </row>
    <row r="2239" spans="1:4" x14ac:dyDescent="0.25">
      <c r="A2239" s="344">
        <v>1917237</v>
      </c>
      <c r="B2239" s="345" t="s">
        <v>15272</v>
      </c>
      <c r="C2239" s="344" t="s">
        <v>7701</v>
      </c>
      <c r="D2239" s="346">
        <v>8.0500000000000007</v>
      </c>
    </row>
    <row r="2240" spans="1:4" x14ac:dyDescent="0.25">
      <c r="A2240" s="344">
        <v>1917725</v>
      </c>
      <c r="B2240" s="345" t="s">
        <v>15273</v>
      </c>
      <c r="C2240" s="344" t="s">
        <v>7701</v>
      </c>
      <c r="D2240" s="346">
        <v>6.8</v>
      </c>
    </row>
    <row r="2241" spans="1:4" x14ac:dyDescent="0.25">
      <c r="A2241" s="344">
        <v>1917311</v>
      </c>
      <c r="B2241" s="345" t="s">
        <v>15274</v>
      </c>
      <c r="C2241" s="344" t="s">
        <v>7701</v>
      </c>
      <c r="D2241" s="346">
        <v>6.98</v>
      </c>
    </row>
    <row r="2242" spans="1:4" x14ac:dyDescent="0.25">
      <c r="A2242" s="344">
        <v>1917312</v>
      </c>
      <c r="B2242" s="345" t="s">
        <v>15275</v>
      </c>
      <c r="C2242" s="344" t="s">
        <v>7701</v>
      </c>
      <c r="D2242" s="346">
        <v>7.78</v>
      </c>
    </row>
    <row r="2243" spans="1:4" x14ac:dyDescent="0.25">
      <c r="A2243" s="344">
        <v>1917313</v>
      </c>
      <c r="B2243" s="345" t="s">
        <v>15276</v>
      </c>
      <c r="C2243" s="344" t="s">
        <v>7701</v>
      </c>
      <c r="D2243" s="346">
        <v>8.33</v>
      </c>
    </row>
    <row r="2244" spans="1:4" x14ac:dyDescent="0.25">
      <c r="A2244" s="344">
        <v>1917314</v>
      </c>
      <c r="B2244" s="345" t="s">
        <v>15277</v>
      </c>
      <c r="C2244" s="344" t="s">
        <v>7701</v>
      </c>
      <c r="D2244" s="346">
        <v>8.8699999999999992</v>
      </c>
    </row>
    <row r="2245" spans="1:4" x14ac:dyDescent="0.25">
      <c r="A2245" s="344">
        <v>1917315</v>
      </c>
      <c r="B2245" s="345" t="s">
        <v>15278</v>
      </c>
      <c r="C2245" s="344" t="s">
        <v>7701</v>
      </c>
      <c r="D2245" s="346">
        <v>9.51</v>
      </c>
    </row>
    <row r="2246" spans="1:4" x14ac:dyDescent="0.25">
      <c r="A2246" s="344">
        <v>1917316</v>
      </c>
      <c r="B2246" s="345" t="s">
        <v>15279</v>
      </c>
      <c r="C2246" s="344" t="s">
        <v>7701</v>
      </c>
      <c r="D2246" s="346">
        <v>10.16</v>
      </c>
    </row>
    <row r="2247" spans="1:4" x14ac:dyDescent="0.25">
      <c r="A2247" s="344">
        <v>1917317</v>
      </c>
      <c r="B2247" s="345" t="s">
        <v>15280</v>
      </c>
      <c r="C2247" s="344" t="s">
        <v>7701</v>
      </c>
      <c r="D2247" s="346">
        <v>11.11</v>
      </c>
    </row>
    <row r="2248" spans="1:4" x14ac:dyDescent="0.25">
      <c r="A2248" s="344">
        <v>1917318</v>
      </c>
      <c r="B2248" s="345" t="s">
        <v>15281</v>
      </c>
      <c r="C2248" s="344" t="s">
        <v>7701</v>
      </c>
      <c r="D2248" s="346">
        <v>12.01</v>
      </c>
    </row>
    <row r="2249" spans="1:4" x14ac:dyDescent="0.25">
      <c r="A2249" s="344">
        <v>1917319</v>
      </c>
      <c r="B2249" s="345" t="s">
        <v>15282</v>
      </c>
      <c r="C2249" s="344" t="s">
        <v>7701</v>
      </c>
      <c r="D2249" s="346">
        <v>12.85</v>
      </c>
    </row>
    <row r="2250" spans="1:4" x14ac:dyDescent="0.25">
      <c r="A2250" s="344">
        <v>1917320</v>
      </c>
      <c r="B2250" s="345" t="s">
        <v>15283</v>
      </c>
      <c r="C2250" s="344" t="s">
        <v>7701</v>
      </c>
      <c r="D2250" s="346">
        <v>13.76</v>
      </c>
    </row>
    <row r="2251" spans="1:4" x14ac:dyDescent="0.25">
      <c r="A2251" s="344">
        <v>1917321</v>
      </c>
      <c r="B2251" s="345" t="s">
        <v>15284</v>
      </c>
      <c r="C2251" s="344" t="s">
        <v>7701</v>
      </c>
      <c r="D2251" s="346">
        <v>16.88</v>
      </c>
    </row>
    <row r="2252" spans="1:4" x14ac:dyDescent="0.25">
      <c r="A2252" s="344">
        <v>1917322</v>
      </c>
      <c r="B2252" s="345" t="s">
        <v>15285</v>
      </c>
      <c r="C2252" s="344" t="s">
        <v>7701</v>
      </c>
      <c r="D2252" s="346">
        <v>19.649999999999999</v>
      </c>
    </row>
    <row r="2253" spans="1:4" x14ac:dyDescent="0.25">
      <c r="A2253" s="344">
        <v>1917323</v>
      </c>
      <c r="B2253" s="345" t="s">
        <v>15286</v>
      </c>
      <c r="C2253" s="344" t="s">
        <v>7701</v>
      </c>
      <c r="D2253" s="346">
        <v>23.22</v>
      </c>
    </row>
    <row r="2254" spans="1:4" x14ac:dyDescent="0.25">
      <c r="A2254" s="344">
        <v>1917324</v>
      </c>
      <c r="B2254" s="345" t="s">
        <v>15287</v>
      </c>
      <c r="C2254" s="344" t="s">
        <v>7701</v>
      </c>
      <c r="D2254" s="346">
        <v>26.98</v>
      </c>
    </row>
    <row r="2255" spans="1:4" x14ac:dyDescent="0.25">
      <c r="A2255" s="344">
        <v>1917325</v>
      </c>
      <c r="B2255" s="345" t="s">
        <v>15288</v>
      </c>
      <c r="C2255" s="344" t="s">
        <v>7701</v>
      </c>
      <c r="D2255" s="346">
        <v>31.42</v>
      </c>
    </row>
    <row r="2256" spans="1:4" x14ac:dyDescent="0.25">
      <c r="A2256" s="344">
        <v>1917326</v>
      </c>
      <c r="B2256" s="345" t="s">
        <v>15289</v>
      </c>
      <c r="C2256" s="344" t="s">
        <v>7701</v>
      </c>
      <c r="D2256" s="346">
        <v>37.369999999999997</v>
      </c>
    </row>
    <row r="2257" spans="1:4" x14ac:dyDescent="0.25">
      <c r="A2257" s="344">
        <v>1917327</v>
      </c>
      <c r="B2257" s="345" t="s">
        <v>15290</v>
      </c>
      <c r="C2257" s="344" t="s">
        <v>7701</v>
      </c>
      <c r="D2257" s="346">
        <v>43.5</v>
      </c>
    </row>
    <row r="2258" spans="1:4" x14ac:dyDescent="0.25">
      <c r="A2258" s="344">
        <v>1917328</v>
      </c>
      <c r="B2258" s="345" t="s">
        <v>15291</v>
      </c>
      <c r="C2258" s="344" t="s">
        <v>7701</v>
      </c>
      <c r="D2258" s="346">
        <v>50.54</v>
      </c>
    </row>
    <row r="2259" spans="1:4" x14ac:dyDescent="0.25">
      <c r="A2259" s="344">
        <v>1917329</v>
      </c>
      <c r="B2259" s="345" t="s">
        <v>15292</v>
      </c>
      <c r="C2259" s="344" t="s">
        <v>7701</v>
      </c>
      <c r="D2259" s="346">
        <v>55.33</v>
      </c>
    </row>
    <row r="2260" spans="1:4" x14ac:dyDescent="0.25">
      <c r="A2260" s="344">
        <v>1917330</v>
      </c>
      <c r="B2260" s="345" t="s">
        <v>15293</v>
      </c>
      <c r="C2260" s="344" t="s">
        <v>7701</v>
      </c>
      <c r="D2260" s="346">
        <v>61.16</v>
      </c>
    </row>
    <row r="2261" spans="1:4" x14ac:dyDescent="0.25">
      <c r="A2261" s="344">
        <v>1917308</v>
      </c>
      <c r="B2261" s="345" t="s">
        <v>15294</v>
      </c>
      <c r="C2261" s="344" t="s">
        <v>7701</v>
      </c>
      <c r="D2261" s="346">
        <v>5.81</v>
      </c>
    </row>
    <row r="2262" spans="1:4" x14ac:dyDescent="0.25">
      <c r="A2262" s="344">
        <v>1917309</v>
      </c>
      <c r="B2262" s="345" t="s">
        <v>15295</v>
      </c>
      <c r="C2262" s="344" t="s">
        <v>7701</v>
      </c>
      <c r="D2262" s="346">
        <v>6.14</v>
      </c>
    </row>
    <row r="2263" spans="1:4" x14ac:dyDescent="0.25">
      <c r="A2263" s="344">
        <v>1917310</v>
      </c>
      <c r="B2263" s="345" t="s">
        <v>15296</v>
      </c>
      <c r="C2263" s="344" t="s">
        <v>7701</v>
      </c>
      <c r="D2263" s="346">
        <v>6.49</v>
      </c>
    </row>
    <row r="2264" spans="1:4" x14ac:dyDescent="0.25">
      <c r="A2264" s="344">
        <v>1917730</v>
      </c>
      <c r="B2264" s="345" t="s">
        <v>15297</v>
      </c>
      <c r="C2264" s="344" t="s">
        <v>7701</v>
      </c>
      <c r="D2264" s="346">
        <v>5.74</v>
      </c>
    </row>
    <row r="2265" spans="1:4" x14ac:dyDescent="0.25">
      <c r="A2265" s="344">
        <v>1917415</v>
      </c>
      <c r="B2265" s="345" t="s">
        <v>15298</v>
      </c>
      <c r="C2265" s="344" t="s">
        <v>7701</v>
      </c>
      <c r="D2265" s="346">
        <v>7.27</v>
      </c>
    </row>
    <row r="2266" spans="1:4" x14ac:dyDescent="0.25">
      <c r="A2266" s="344">
        <v>1917416</v>
      </c>
      <c r="B2266" s="345" t="s">
        <v>15299</v>
      </c>
      <c r="C2266" s="344" t="s">
        <v>7701</v>
      </c>
      <c r="D2266" s="346">
        <v>8.0399999999999991</v>
      </c>
    </row>
    <row r="2267" spans="1:4" x14ac:dyDescent="0.25">
      <c r="A2267" s="344">
        <v>1917417</v>
      </c>
      <c r="B2267" s="345" t="s">
        <v>15300</v>
      </c>
      <c r="C2267" s="344" t="s">
        <v>7701</v>
      </c>
      <c r="D2267" s="346">
        <v>8.57</v>
      </c>
    </row>
    <row r="2268" spans="1:4" x14ac:dyDescent="0.25">
      <c r="A2268" s="344">
        <v>1917418</v>
      </c>
      <c r="B2268" s="345" t="s">
        <v>15301</v>
      </c>
      <c r="C2268" s="344" t="s">
        <v>7701</v>
      </c>
      <c r="D2268" s="346">
        <v>9.07</v>
      </c>
    </row>
    <row r="2269" spans="1:4" x14ac:dyDescent="0.25">
      <c r="A2269" s="344">
        <v>1917419</v>
      </c>
      <c r="B2269" s="345" t="s">
        <v>15302</v>
      </c>
      <c r="C2269" s="344" t="s">
        <v>7701</v>
      </c>
      <c r="D2269" s="346">
        <v>9.51</v>
      </c>
    </row>
    <row r="2270" spans="1:4" x14ac:dyDescent="0.25">
      <c r="A2270" s="344">
        <v>1917420</v>
      </c>
      <c r="B2270" s="345" t="s">
        <v>15303</v>
      </c>
      <c r="C2270" s="344" t="s">
        <v>7701</v>
      </c>
      <c r="D2270" s="346">
        <v>10.050000000000001</v>
      </c>
    </row>
    <row r="2271" spans="1:4" x14ac:dyDescent="0.25">
      <c r="A2271" s="344">
        <v>1917421</v>
      </c>
      <c r="B2271" s="345" t="s">
        <v>15304</v>
      </c>
      <c r="C2271" s="344" t="s">
        <v>7701</v>
      </c>
      <c r="D2271" s="346">
        <v>10.85</v>
      </c>
    </row>
    <row r="2272" spans="1:4" x14ac:dyDescent="0.25">
      <c r="A2272" s="344">
        <v>1917422</v>
      </c>
      <c r="B2272" s="345" t="s">
        <v>15305</v>
      </c>
      <c r="C2272" s="344" t="s">
        <v>7701</v>
      </c>
      <c r="D2272" s="346">
        <v>11.35</v>
      </c>
    </row>
    <row r="2273" spans="1:4" x14ac:dyDescent="0.25">
      <c r="A2273" s="344">
        <v>1917423</v>
      </c>
      <c r="B2273" s="345" t="s">
        <v>15306</v>
      </c>
      <c r="C2273" s="344" t="s">
        <v>7701</v>
      </c>
      <c r="D2273" s="346">
        <v>11.87</v>
      </c>
    </row>
    <row r="2274" spans="1:4" x14ac:dyDescent="0.25">
      <c r="A2274" s="344">
        <v>1917424</v>
      </c>
      <c r="B2274" s="345" t="s">
        <v>15307</v>
      </c>
      <c r="C2274" s="344" t="s">
        <v>7701</v>
      </c>
      <c r="D2274" s="346">
        <v>12.4</v>
      </c>
    </row>
    <row r="2275" spans="1:4" x14ac:dyDescent="0.25">
      <c r="A2275" s="344">
        <v>1917425</v>
      </c>
      <c r="B2275" s="345" t="s">
        <v>15308</v>
      </c>
      <c r="C2275" s="344" t="s">
        <v>7701</v>
      </c>
      <c r="D2275" s="346">
        <v>13.42</v>
      </c>
    </row>
    <row r="2276" spans="1:4" x14ac:dyDescent="0.25">
      <c r="A2276" s="344">
        <v>1917426</v>
      </c>
      <c r="B2276" s="345" t="s">
        <v>15309</v>
      </c>
      <c r="C2276" s="344" t="s">
        <v>7701</v>
      </c>
      <c r="D2276" s="346">
        <v>14.6</v>
      </c>
    </row>
    <row r="2277" spans="1:4" x14ac:dyDescent="0.25">
      <c r="A2277" s="344">
        <v>1917427</v>
      </c>
      <c r="B2277" s="345" t="s">
        <v>15310</v>
      </c>
      <c r="C2277" s="344" t="s">
        <v>7701</v>
      </c>
      <c r="D2277" s="346">
        <v>16.79</v>
      </c>
    </row>
    <row r="2278" spans="1:4" x14ac:dyDescent="0.25">
      <c r="A2278" s="344">
        <v>1917428</v>
      </c>
      <c r="B2278" s="345" t="s">
        <v>15311</v>
      </c>
      <c r="C2278" s="344" t="s">
        <v>7701</v>
      </c>
      <c r="D2278" s="346">
        <v>19.350000000000001</v>
      </c>
    </row>
    <row r="2279" spans="1:4" x14ac:dyDescent="0.25">
      <c r="A2279" s="344">
        <v>1917429</v>
      </c>
      <c r="B2279" s="345" t="s">
        <v>15312</v>
      </c>
      <c r="C2279" s="344" t="s">
        <v>7701</v>
      </c>
      <c r="D2279" s="346">
        <v>22.04</v>
      </c>
    </row>
    <row r="2280" spans="1:4" x14ac:dyDescent="0.25">
      <c r="A2280" s="344">
        <v>1917430</v>
      </c>
      <c r="B2280" s="345" t="s">
        <v>15313</v>
      </c>
      <c r="C2280" s="344" t="s">
        <v>7701</v>
      </c>
      <c r="D2280" s="346">
        <v>25.56</v>
      </c>
    </row>
    <row r="2281" spans="1:4" x14ac:dyDescent="0.25">
      <c r="A2281" s="344">
        <v>1917431</v>
      </c>
      <c r="B2281" s="345" t="s">
        <v>15314</v>
      </c>
      <c r="C2281" s="344" t="s">
        <v>7701</v>
      </c>
      <c r="D2281" s="346">
        <v>28.71</v>
      </c>
    </row>
    <row r="2282" spans="1:4" x14ac:dyDescent="0.25">
      <c r="A2282" s="344">
        <v>1917432</v>
      </c>
      <c r="B2282" s="345" t="s">
        <v>15315</v>
      </c>
      <c r="C2282" s="344" t="s">
        <v>7701</v>
      </c>
      <c r="D2282" s="346">
        <v>32.79</v>
      </c>
    </row>
    <row r="2283" spans="1:4" x14ac:dyDescent="0.25">
      <c r="A2283" s="344">
        <v>1917433</v>
      </c>
      <c r="B2283" s="345" t="s">
        <v>15316</v>
      </c>
      <c r="C2283" s="344" t="s">
        <v>7701</v>
      </c>
      <c r="D2283" s="346">
        <v>36.99</v>
      </c>
    </row>
    <row r="2284" spans="1:4" x14ac:dyDescent="0.25">
      <c r="A2284" s="344">
        <v>1917434</v>
      </c>
      <c r="B2284" s="345" t="s">
        <v>15317</v>
      </c>
      <c r="C2284" s="344" t="s">
        <v>7701</v>
      </c>
      <c r="D2284" s="346">
        <v>41.88</v>
      </c>
    </row>
    <row r="2285" spans="1:4" x14ac:dyDescent="0.25">
      <c r="A2285" s="344">
        <v>1917435</v>
      </c>
      <c r="B2285" s="345" t="s">
        <v>15318</v>
      </c>
      <c r="C2285" s="344" t="s">
        <v>7701</v>
      </c>
      <c r="D2285" s="346">
        <v>47.85</v>
      </c>
    </row>
    <row r="2286" spans="1:4" x14ac:dyDescent="0.25">
      <c r="A2286" s="344">
        <v>1917436</v>
      </c>
      <c r="B2286" s="345" t="s">
        <v>15319</v>
      </c>
      <c r="C2286" s="344" t="s">
        <v>7701</v>
      </c>
      <c r="D2286" s="346">
        <v>53.25</v>
      </c>
    </row>
    <row r="2287" spans="1:4" x14ac:dyDescent="0.25">
      <c r="A2287" s="344">
        <v>1917437</v>
      </c>
      <c r="B2287" s="345" t="s">
        <v>15320</v>
      </c>
      <c r="C2287" s="344" t="s">
        <v>7701</v>
      </c>
      <c r="D2287" s="346">
        <v>60.16</v>
      </c>
    </row>
    <row r="2288" spans="1:4" x14ac:dyDescent="0.25">
      <c r="A2288" s="344">
        <v>1917438</v>
      </c>
      <c r="B2288" s="345" t="s">
        <v>15321</v>
      </c>
      <c r="C2288" s="344" t="s">
        <v>7701</v>
      </c>
      <c r="D2288" s="346">
        <v>64.959999999999994</v>
      </c>
    </row>
    <row r="2289" spans="1:4" x14ac:dyDescent="0.25">
      <c r="A2289" s="344">
        <v>1917439</v>
      </c>
      <c r="B2289" s="345" t="s">
        <v>15322</v>
      </c>
      <c r="C2289" s="344" t="s">
        <v>7701</v>
      </c>
      <c r="D2289" s="346">
        <v>69.09</v>
      </c>
    </row>
    <row r="2290" spans="1:4" x14ac:dyDescent="0.25">
      <c r="A2290" s="344">
        <v>1917412</v>
      </c>
      <c r="B2290" s="345" t="s">
        <v>15323</v>
      </c>
      <c r="C2290" s="344" t="s">
        <v>7701</v>
      </c>
      <c r="D2290" s="346">
        <v>5.6</v>
      </c>
    </row>
    <row r="2291" spans="1:4" x14ac:dyDescent="0.25">
      <c r="A2291" s="344">
        <v>1917413</v>
      </c>
      <c r="B2291" s="345" t="s">
        <v>15324</v>
      </c>
      <c r="C2291" s="344" t="s">
        <v>7701</v>
      </c>
      <c r="D2291" s="346">
        <v>6.21</v>
      </c>
    </row>
    <row r="2292" spans="1:4" x14ac:dyDescent="0.25">
      <c r="A2292" s="344">
        <v>1917414</v>
      </c>
      <c r="B2292" s="345" t="s">
        <v>15325</v>
      </c>
      <c r="C2292" s="344" t="s">
        <v>7701</v>
      </c>
      <c r="D2292" s="346">
        <v>6.81</v>
      </c>
    </row>
    <row r="2293" spans="1:4" x14ac:dyDescent="0.25">
      <c r="A2293" s="344">
        <v>1917733</v>
      </c>
      <c r="B2293" s="345" t="s">
        <v>15326</v>
      </c>
      <c r="C2293" s="344" t="s">
        <v>7701</v>
      </c>
      <c r="D2293" s="346">
        <v>5.21</v>
      </c>
    </row>
    <row r="2294" spans="1:4" x14ac:dyDescent="0.25">
      <c r="A2294" s="344">
        <v>1917049</v>
      </c>
      <c r="B2294" s="345" t="s">
        <v>15327</v>
      </c>
      <c r="C2294" s="344" t="s">
        <v>7701</v>
      </c>
      <c r="D2294" s="346">
        <v>27.83</v>
      </c>
    </row>
    <row r="2295" spans="1:4" x14ac:dyDescent="0.25">
      <c r="A2295" s="344">
        <v>1917050</v>
      </c>
      <c r="B2295" s="345" t="s">
        <v>15328</v>
      </c>
      <c r="C2295" s="344" t="s">
        <v>7701</v>
      </c>
      <c r="D2295" s="346">
        <v>28.34</v>
      </c>
    </row>
    <row r="2296" spans="1:4" x14ac:dyDescent="0.25">
      <c r="A2296" s="344">
        <v>1917051</v>
      </c>
      <c r="B2296" s="345" t="s">
        <v>15329</v>
      </c>
      <c r="C2296" s="344" t="s">
        <v>7701</v>
      </c>
      <c r="D2296" s="346">
        <v>28.86</v>
      </c>
    </row>
    <row r="2297" spans="1:4" x14ac:dyDescent="0.25">
      <c r="A2297" s="344">
        <v>1917052</v>
      </c>
      <c r="B2297" s="345" t="s">
        <v>15330</v>
      </c>
      <c r="C2297" s="344" t="s">
        <v>7701</v>
      </c>
      <c r="D2297" s="346">
        <v>29.41</v>
      </c>
    </row>
    <row r="2298" spans="1:4" x14ac:dyDescent="0.25">
      <c r="A2298" s="344">
        <v>1917053</v>
      </c>
      <c r="B2298" s="345" t="s">
        <v>15331</v>
      </c>
      <c r="C2298" s="344" t="s">
        <v>7701</v>
      </c>
      <c r="D2298" s="346">
        <v>29.98</v>
      </c>
    </row>
    <row r="2299" spans="1:4" x14ac:dyDescent="0.25">
      <c r="A2299" s="344">
        <v>1917054</v>
      </c>
      <c r="B2299" s="345" t="s">
        <v>15332</v>
      </c>
      <c r="C2299" s="344" t="s">
        <v>7701</v>
      </c>
      <c r="D2299" s="346">
        <v>30.29</v>
      </c>
    </row>
    <row r="2300" spans="1:4" x14ac:dyDescent="0.25">
      <c r="A2300" s="344">
        <v>1901553</v>
      </c>
      <c r="B2300" s="345" t="s">
        <v>15333</v>
      </c>
      <c r="C2300" s="344" t="s">
        <v>7701</v>
      </c>
      <c r="D2300" s="346">
        <v>15.36</v>
      </c>
    </row>
    <row r="2301" spans="1:4" x14ac:dyDescent="0.25">
      <c r="A2301" s="344">
        <v>1901554</v>
      </c>
      <c r="B2301" s="345" t="s">
        <v>15334</v>
      </c>
      <c r="C2301" s="344" t="s">
        <v>7701</v>
      </c>
      <c r="D2301" s="346">
        <v>15.48</v>
      </c>
    </row>
    <row r="2302" spans="1:4" x14ac:dyDescent="0.25">
      <c r="A2302" s="344">
        <v>1901555</v>
      </c>
      <c r="B2302" s="345" t="s">
        <v>15335</v>
      </c>
      <c r="C2302" s="344" t="s">
        <v>7701</v>
      </c>
      <c r="D2302" s="346">
        <v>15.61</v>
      </c>
    </row>
    <row r="2303" spans="1:4" x14ac:dyDescent="0.25">
      <c r="A2303" s="344">
        <v>1901556</v>
      </c>
      <c r="B2303" s="345" t="s">
        <v>15336</v>
      </c>
      <c r="C2303" s="344" t="s">
        <v>7701</v>
      </c>
      <c r="D2303" s="346">
        <v>15.74</v>
      </c>
    </row>
    <row r="2304" spans="1:4" x14ac:dyDescent="0.25">
      <c r="A2304" s="344">
        <v>1901557</v>
      </c>
      <c r="B2304" s="345" t="s">
        <v>15337</v>
      </c>
      <c r="C2304" s="344" t="s">
        <v>7701</v>
      </c>
      <c r="D2304" s="346">
        <v>15.88</v>
      </c>
    </row>
    <row r="2305" spans="1:4" x14ac:dyDescent="0.25">
      <c r="A2305" s="344">
        <v>1901558</v>
      </c>
      <c r="B2305" s="345" t="s">
        <v>15338</v>
      </c>
      <c r="C2305" s="344" t="s">
        <v>7701</v>
      </c>
      <c r="D2305" s="346">
        <v>15.96</v>
      </c>
    </row>
    <row r="2306" spans="1:4" x14ac:dyDescent="0.25">
      <c r="A2306" s="344">
        <v>1901560</v>
      </c>
      <c r="B2306" s="345" t="s">
        <v>15339</v>
      </c>
      <c r="C2306" s="344" t="s">
        <v>7701</v>
      </c>
      <c r="D2306" s="346">
        <v>20.07</v>
      </c>
    </row>
    <row r="2307" spans="1:4" x14ac:dyDescent="0.25">
      <c r="A2307" s="344">
        <v>1901561</v>
      </c>
      <c r="B2307" s="345" t="s">
        <v>15340</v>
      </c>
      <c r="C2307" s="344" t="s">
        <v>7701</v>
      </c>
      <c r="D2307" s="346">
        <v>20.18</v>
      </c>
    </row>
    <row r="2308" spans="1:4" x14ac:dyDescent="0.25">
      <c r="A2308" s="344">
        <v>1901562</v>
      </c>
      <c r="B2308" s="345" t="s">
        <v>15341</v>
      </c>
      <c r="C2308" s="344" t="s">
        <v>7701</v>
      </c>
      <c r="D2308" s="346">
        <v>20.3</v>
      </c>
    </row>
    <row r="2309" spans="1:4" x14ac:dyDescent="0.25">
      <c r="A2309" s="344">
        <v>1901563</v>
      </c>
      <c r="B2309" s="345" t="s">
        <v>15342</v>
      </c>
      <c r="C2309" s="344" t="s">
        <v>7701</v>
      </c>
      <c r="D2309" s="346">
        <v>20.43</v>
      </c>
    </row>
    <row r="2310" spans="1:4" x14ac:dyDescent="0.25">
      <c r="A2310" s="344">
        <v>1901564</v>
      </c>
      <c r="B2310" s="345" t="s">
        <v>15343</v>
      </c>
      <c r="C2310" s="344" t="s">
        <v>7701</v>
      </c>
      <c r="D2310" s="346">
        <v>20.56</v>
      </c>
    </row>
    <row r="2311" spans="1:4" x14ac:dyDescent="0.25">
      <c r="A2311" s="344">
        <v>1901559</v>
      </c>
      <c r="B2311" s="345" t="s">
        <v>15344</v>
      </c>
      <c r="C2311" s="344" t="s">
        <v>7701</v>
      </c>
      <c r="D2311" s="346">
        <v>20.63</v>
      </c>
    </row>
    <row r="2312" spans="1:4" x14ac:dyDescent="0.25">
      <c r="A2312" s="344">
        <v>1917085</v>
      </c>
      <c r="B2312" s="345" t="s">
        <v>15345</v>
      </c>
      <c r="C2312" s="344" t="s">
        <v>7701</v>
      </c>
      <c r="D2312" s="346">
        <v>18.32</v>
      </c>
    </row>
    <row r="2313" spans="1:4" x14ac:dyDescent="0.25">
      <c r="A2313" s="344">
        <v>1917086</v>
      </c>
      <c r="B2313" s="345" t="s">
        <v>15346</v>
      </c>
      <c r="C2313" s="344" t="s">
        <v>7701</v>
      </c>
      <c r="D2313" s="346">
        <v>18.62</v>
      </c>
    </row>
    <row r="2314" spans="1:4" x14ac:dyDescent="0.25">
      <c r="A2314" s="344">
        <v>1917087</v>
      </c>
      <c r="B2314" s="345" t="s">
        <v>15347</v>
      </c>
      <c r="C2314" s="344" t="s">
        <v>7701</v>
      </c>
      <c r="D2314" s="346">
        <v>18.920000000000002</v>
      </c>
    </row>
    <row r="2315" spans="1:4" x14ac:dyDescent="0.25">
      <c r="A2315" s="344">
        <v>1917088</v>
      </c>
      <c r="B2315" s="345" t="s">
        <v>15348</v>
      </c>
      <c r="C2315" s="344" t="s">
        <v>7701</v>
      </c>
      <c r="D2315" s="346">
        <v>19.239999999999998</v>
      </c>
    </row>
    <row r="2316" spans="1:4" x14ac:dyDescent="0.25">
      <c r="A2316" s="344">
        <v>1917089</v>
      </c>
      <c r="B2316" s="345" t="s">
        <v>15349</v>
      </c>
      <c r="C2316" s="344" t="s">
        <v>7701</v>
      </c>
      <c r="D2316" s="346">
        <v>19.57</v>
      </c>
    </row>
    <row r="2317" spans="1:4" x14ac:dyDescent="0.25">
      <c r="A2317" s="344">
        <v>1917090</v>
      </c>
      <c r="B2317" s="345" t="s">
        <v>15350</v>
      </c>
      <c r="C2317" s="344" t="s">
        <v>7701</v>
      </c>
      <c r="D2317" s="346">
        <v>19.75</v>
      </c>
    </row>
    <row r="2318" spans="1:4" x14ac:dyDescent="0.25">
      <c r="A2318" s="344">
        <v>1901566</v>
      </c>
      <c r="B2318" s="345" t="s">
        <v>15351</v>
      </c>
      <c r="C2318" s="344" t="s">
        <v>7701</v>
      </c>
      <c r="D2318" s="346">
        <v>24.91</v>
      </c>
    </row>
    <row r="2319" spans="1:4" x14ac:dyDescent="0.25">
      <c r="A2319" s="344">
        <v>1901567</v>
      </c>
      <c r="B2319" s="345" t="s">
        <v>15352</v>
      </c>
      <c r="C2319" s="344" t="s">
        <v>7701</v>
      </c>
      <c r="D2319" s="346">
        <v>25.02</v>
      </c>
    </row>
    <row r="2320" spans="1:4" x14ac:dyDescent="0.25">
      <c r="A2320" s="344">
        <v>1901568</v>
      </c>
      <c r="B2320" s="345" t="s">
        <v>15353</v>
      </c>
      <c r="C2320" s="344" t="s">
        <v>7701</v>
      </c>
      <c r="D2320" s="346">
        <v>25.13</v>
      </c>
    </row>
    <row r="2321" spans="1:4" x14ac:dyDescent="0.25">
      <c r="A2321" s="344">
        <v>1901569</v>
      </c>
      <c r="B2321" s="345" t="s">
        <v>15354</v>
      </c>
      <c r="C2321" s="344" t="s">
        <v>7701</v>
      </c>
      <c r="D2321" s="346">
        <v>25.25</v>
      </c>
    </row>
    <row r="2322" spans="1:4" x14ac:dyDescent="0.25">
      <c r="A2322" s="344">
        <v>1901570</v>
      </c>
      <c r="B2322" s="345" t="s">
        <v>15355</v>
      </c>
      <c r="C2322" s="344" t="s">
        <v>7701</v>
      </c>
      <c r="D2322" s="346">
        <v>25.38</v>
      </c>
    </row>
    <row r="2323" spans="1:4" x14ac:dyDescent="0.25">
      <c r="A2323" s="344">
        <v>1901565</v>
      </c>
      <c r="B2323" s="345" t="s">
        <v>15356</v>
      </c>
      <c r="C2323" s="344" t="s">
        <v>7701</v>
      </c>
      <c r="D2323" s="346">
        <v>25.45</v>
      </c>
    </row>
    <row r="2324" spans="1:4" x14ac:dyDescent="0.25">
      <c r="A2324" s="344">
        <v>1917121</v>
      </c>
      <c r="B2324" s="345" t="s">
        <v>15357</v>
      </c>
      <c r="C2324" s="344" t="s">
        <v>7701</v>
      </c>
      <c r="D2324" s="346">
        <v>16.7</v>
      </c>
    </row>
    <row r="2325" spans="1:4" x14ac:dyDescent="0.25">
      <c r="A2325" s="344">
        <v>1917122</v>
      </c>
      <c r="B2325" s="345" t="s">
        <v>15358</v>
      </c>
      <c r="C2325" s="344" t="s">
        <v>7701</v>
      </c>
      <c r="D2325" s="346">
        <v>16.93</v>
      </c>
    </row>
    <row r="2326" spans="1:4" x14ac:dyDescent="0.25">
      <c r="A2326" s="344">
        <v>1917123</v>
      </c>
      <c r="B2326" s="345" t="s">
        <v>15359</v>
      </c>
      <c r="C2326" s="344" t="s">
        <v>7701</v>
      </c>
      <c r="D2326" s="346">
        <v>17.170000000000002</v>
      </c>
    </row>
    <row r="2327" spans="1:4" x14ac:dyDescent="0.25">
      <c r="A2327" s="344">
        <v>1917124</v>
      </c>
      <c r="B2327" s="345" t="s">
        <v>15360</v>
      </c>
      <c r="C2327" s="344" t="s">
        <v>7701</v>
      </c>
      <c r="D2327" s="346">
        <v>17.41</v>
      </c>
    </row>
    <row r="2328" spans="1:4" x14ac:dyDescent="0.25">
      <c r="A2328" s="344">
        <v>1917125</v>
      </c>
      <c r="B2328" s="345" t="s">
        <v>15361</v>
      </c>
      <c r="C2328" s="344" t="s">
        <v>7701</v>
      </c>
      <c r="D2328" s="346">
        <v>17.670000000000002</v>
      </c>
    </row>
    <row r="2329" spans="1:4" x14ac:dyDescent="0.25">
      <c r="A2329" s="344">
        <v>1917126</v>
      </c>
      <c r="B2329" s="345" t="s">
        <v>15362</v>
      </c>
      <c r="C2329" s="344" t="s">
        <v>7701</v>
      </c>
      <c r="D2329" s="346">
        <v>17.809999999999999</v>
      </c>
    </row>
    <row r="2330" spans="1:4" x14ac:dyDescent="0.25">
      <c r="A2330" s="344">
        <v>1917157</v>
      </c>
      <c r="B2330" s="345" t="s">
        <v>15363</v>
      </c>
      <c r="C2330" s="344" t="s">
        <v>7701</v>
      </c>
      <c r="D2330" s="346">
        <v>15.49</v>
      </c>
    </row>
    <row r="2331" spans="1:4" x14ac:dyDescent="0.25">
      <c r="A2331" s="344">
        <v>1917158</v>
      </c>
      <c r="B2331" s="345" t="s">
        <v>15364</v>
      </c>
      <c r="C2331" s="344" t="s">
        <v>7701</v>
      </c>
      <c r="D2331" s="346">
        <v>15.69</v>
      </c>
    </row>
    <row r="2332" spans="1:4" x14ac:dyDescent="0.25">
      <c r="A2332" s="344">
        <v>1917159</v>
      </c>
      <c r="B2332" s="345" t="s">
        <v>15365</v>
      </c>
      <c r="C2332" s="344" t="s">
        <v>7701</v>
      </c>
      <c r="D2332" s="346">
        <v>15.89</v>
      </c>
    </row>
    <row r="2333" spans="1:4" x14ac:dyDescent="0.25">
      <c r="A2333" s="344">
        <v>1917160</v>
      </c>
      <c r="B2333" s="345" t="s">
        <v>15366</v>
      </c>
      <c r="C2333" s="344" t="s">
        <v>7701</v>
      </c>
      <c r="D2333" s="346">
        <v>16.100000000000001</v>
      </c>
    </row>
    <row r="2334" spans="1:4" x14ac:dyDescent="0.25">
      <c r="A2334" s="344">
        <v>1917161</v>
      </c>
      <c r="B2334" s="345" t="s">
        <v>15367</v>
      </c>
      <c r="C2334" s="344" t="s">
        <v>7701</v>
      </c>
      <c r="D2334" s="346">
        <v>16.32</v>
      </c>
    </row>
    <row r="2335" spans="1:4" x14ac:dyDescent="0.25">
      <c r="A2335" s="344">
        <v>1917162</v>
      </c>
      <c r="B2335" s="345" t="s">
        <v>15368</v>
      </c>
      <c r="C2335" s="344" t="s">
        <v>7701</v>
      </c>
      <c r="D2335" s="346">
        <v>16.440000000000001</v>
      </c>
    </row>
    <row r="2336" spans="1:4" x14ac:dyDescent="0.25">
      <c r="A2336" s="344">
        <v>1917193</v>
      </c>
      <c r="B2336" s="345" t="s">
        <v>15369</v>
      </c>
      <c r="C2336" s="344" t="s">
        <v>7701</v>
      </c>
      <c r="D2336" s="346">
        <v>16.91</v>
      </c>
    </row>
    <row r="2337" spans="1:4" x14ac:dyDescent="0.25">
      <c r="A2337" s="344">
        <v>1917194</v>
      </c>
      <c r="B2337" s="345" t="s">
        <v>15370</v>
      </c>
      <c r="C2337" s="344" t="s">
        <v>7701</v>
      </c>
      <c r="D2337" s="346">
        <v>17.079999999999998</v>
      </c>
    </row>
    <row r="2338" spans="1:4" x14ac:dyDescent="0.25">
      <c r="A2338" s="344">
        <v>1917195</v>
      </c>
      <c r="B2338" s="345" t="s">
        <v>15371</v>
      </c>
      <c r="C2338" s="344" t="s">
        <v>7701</v>
      </c>
      <c r="D2338" s="346">
        <v>17.25</v>
      </c>
    </row>
    <row r="2339" spans="1:4" x14ac:dyDescent="0.25">
      <c r="A2339" s="344">
        <v>1917196</v>
      </c>
      <c r="B2339" s="345" t="s">
        <v>15372</v>
      </c>
      <c r="C2339" s="344" t="s">
        <v>7701</v>
      </c>
      <c r="D2339" s="346">
        <v>17.440000000000001</v>
      </c>
    </row>
    <row r="2340" spans="1:4" x14ac:dyDescent="0.25">
      <c r="A2340" s="344">
        <v>1917197</v>
      </c>
      <c r="B2340" s="345" t="s">
        <v>15373</v>
      </c>
      <c r="C2340" s="344" t="s">
        <v>7701</v>
      </c>
      <c r="D2340" s="346">
        <v>17.63</v>
      </c>
    </row>
    <row r="2341" spans="1:4" x14ac:dyDescent="0.25">
      <c r="A2341" s="344">
        <v>1917198</v>
      </c>
      <c r="B2341" s="345" t="s">
        <v>15374</v>
      </c>
      <c r="C2341" s="344" t="s">
        <v>7701</v>
      </c>
      <c r="D2341" s="346">
        <v>17.739999999999998</v>
      </c>
    </row>
    <row r="2342" spans="1:4" x14ac:dyDescent="0.25">
      <c r="A2342" s="344">
        <v>1917013</v>
      </c>
      <c r="B2342" s="345" t="s">
        <v>15375</v>
      </c>
      <c r="C2342" s="344" t="s">
        <v>7701</v>
      </c>
      <c r="D2342" s="346">
        <v>38.840000000000003</v>
      </c>
    </row>
    <row r="2343" spans="1:4" x14ac:dyDescent="0.25">
      <c r="A2343" s="344">
        <v>1917014</v>
      </c>
      <c r="B2343" s="345" t="s">
        <v>15376</v>
      </c>
      <c r="C2343" s="344" t="s">
        <v>7701</v>
      </c>
      <c r="D2343" s="346">
        <v>39.58</v>
      </c>
    </row>
    <row r="2344" spans="1:4" x14ac:dyDescent="0.25">
      <c r="A2344" s="344">
        <v>1917015</v>
      </c>
      <c r="B2344" s="345" t="s">
        <v>15377</v>
      </c>
      <c r="C2344" s="344" t="s">
        <v>7701</v>
      </c>
      <c r="D2344" s="346">
        <v>40.35</v>
      </c>
    </row>
    <row r="2345" spans="1:4" x14ac:dyDescent="0.25">
      <c r="A2345" s="344">
        <v>1917016</v>
      </c>
      <c r="B2345" s="345" t="s">
        <v>15378</v>
      </c>
      <c r="C2345" s="344" t="s">
        <v>7701</v>
      </c>
      <c r="D2345" s="346">
        <v>41.15</v>
      </c>
    </row>
    <row r="2346" spans="1:4" x14ac:dyDescent="0.25">
      <c r="A2346" s="344">
        <v>1917017</v>
      </c>
      <c r="B2346" s="345" t="s">
        <v>15379</v>
      </c>
      <c r="C2346" s="344" t="s">
        <v>7701</v>
      </c>
      <c r="D2346" s="346">
        <v>41.99</v>
      </c>
    </row>
    <row r="2347" spans="1:4" x14ac:dyDescent="0.25">
      <c r="A2347" s="344">
        <v>1917018</v>
      </c>
      <c r="B2347" s="345" t="s">
        <v>15380</v>
      </c>
      <c r="C2347" s="344" t="s">
        <v>7701</v>
      </c>
      <c r="D2347" s="346">
        <v>42.44</v>
      </c>
    </row>
    <row r="2348" spans="1:4" x14ac:dyDescent="0.25">
      <c r="A2348" s="344">
        <v>1917623</v>
      </c>
      <c r="B2348" s="345" t="s">
        <v>15381</v>
      </c>
      <c r="C2348" s="344" t="s">
        <v>7701</v>
      </c>
      <c r="D2348" s="346">
        <v>25.83</v>
      </c>
    </row>
    <row r="2349" spans="1:4" x14ac:dyDescent="0.25">
      <c r="A2349" s="344">
        <v>1917624</v>
      </c>
      <c r="B2349" s="345" t="s">
        <v>15382</v>
      </c>
      <c r="C2349" s="344" t="s">
        <v>7701</v>
      </c>
      <c r="D2349" s="346">
        <v>32.69</v>
      </c>
    </row>
    <row r="2350" spans="1:4" x14ac:dyDescent="0.25">
      <c r="A2350" s="344">
        <v>1917625</v>
      </c>
      <c r="B2350" s="345" t="s">
        <v>15383</v>
      </c>
      <c r="C2350" s="344" t="s">
        <v>7701</v>
      </c>
      <c r="D2350" s="346">
        <v>41.02</v>
      </c>
    </row>
    <row r="2351" spans="1:4" x14ac:dyDescent="0.25">
      <c r="A2351" s="344">
        <v>1917626</v>
      </c>
      <c r="B2351" s="345" t="s">
        <v>15384</v>
      </c>
      <c r="C2351" s="344" t="s">
        <v>7701</v>
      </c>
      <c r="D2351" s="346">
        <v>50.33</v>
      </c>
    </row>
    <row r="2352" spans="1:4" x14ac:dyDescent="0.25">
      <c r="A2352" s="344">
        <v>1917627</v>
      </c>
      <c r="B2352" s="345" t="s">
        <v>15385</v>
      </c>
      <c r="C2352" s="344" t="s">
        <v>7701</v>
      </c>
      <c r="D2352" s="346">
        <v>60.65</v>
      </c>
    </row>
    <row r="2353" spans="1:4" x14ac:dyDescent="0.25">
      <c r="A2353" s="344">
        <v>1917628</v>
      </c>
      <c r="B2353" s="345" t="s">
        <v>15386</v>
      </c>
      <c r="C2353" s="344" t="s">
        <v>7701</v>
      </c>
      <c r="D2353" s="346">
        <v>70.98</v>
      </c>
    </row>
    <row r="2354" spans="1:4" x14ac:dyDescent="0.25">
      <c r="A2354" s="344">
        <v>1917620</v>
      </c>
      <c r="B2354" s="345" t="s">
        <v>15387</v>
      </c>
      <c r="C2354" s="344" t="s">
        <v>7701</v>
      </c>
      <c r="D2354" s="346">
        <v>12.1</v>
      </c>
    </row>
    <row r="2355" spans="1:4" x14ac:dyDescent="0.25">
      <c r="A2355" s="344">
        <v>1917621</v>
      </c>
      <c r="B2355" s="345" t="s">
        <v>15388</v>
      </c>
      <c r="C2355" s="344" t="s">
        <v>7701</v>
      </c>
      <c r="D2355" s="346">
        <v>13.98</v>
      </c>
    </row>
    <row r="2356" spans="1:4" x14ac:dyDescent="0.25">
      <c r="A2356" s="344">
        <v>1917622</v>
      </c>
      <c r="B2356" s="345" t="s">
        <v>15389</v>
      </c>
      <c r="C2356" s="344" t="s">
        <v>7701</v>
      </c>
      <c r="D2356" s="346">
        <v>17.36</v>
      </c>
    </row>
    <row r="2357" spans="1:4" x14ac:dyDescent="0.25">
      <c r="A2357" s="344">
        <v>1917741</v>
      </c>
      <c r="B2357" s="345" t="s">
        <v>15390</v>
      </c>
      <c r="C2357" s="344" t="s">
        <v>7701</v>
      </c>
      <c r="D2357" s="346">
        <v>11.15</v>
      </c>
    </row>
    <row r="2358" spans="1:4" x14ac:dyDescent="0.25">
      <c r="A2358" s="344">
        <v>1917269</v>
      </c>
      <c r="B2358" s="345" t="s">
        <v>15391</v>
      </c>
      <c r="C2358" s="344" t="s">
        <v>7701</v>
      </c>
      <c r="D2358" s="346">
        <v>28.97</v>
      </c>
    </row>
    <row r="2359" spans="1:4" x14ac:dyDescent="0.25">
      <c r="A2359" s="344">
        <v>1917270</v>
      </c>
      <c r="B2359" s="345" t="s">
        <v>15392</v>
      </c>
      <c r="C2359" s="344" t="s">
        <v>7701</v>
      </c>
      <c r="D2359" s="346">
        <v>39.090000000000003</v>
      </c>
    </row>
    <row r="2360" spans="1:4" x14ac:dyDescent="0.25">
      <c r="A2360" s="344">
        <v>1917266</v>
      </c>
      <c r="B2360" s="345" t="s">
        <v>15393</v>
      </c>
      <c r="C2360" s="344" t="s">
        <v>7701</v>
      </c>
      <c r="D2360" s="346">
        <v>9.48</v>
      </c>
    </row>
    <row r="2361" spans="1:4" x14ac:dyDescent="0.25">
      <c r="A2361" s="344">
        <v>1917267</v>
      </c>
      <c r="B2361" s="345" t="s">
        <v>15394</v>
      </c>
      <c r="C2361" s="344" t="s">
        <v>7701</v>
      </c>
      <c r="D2361" s="346">
        <v>13.8</v>
      </c>
    </row>
    <row r="2362" spans="1:4" x14ac:dyDescent="0.25">
      <c r="A2362" s="344">
        <v>1917268</v>
      </c>
      <c r="B2362" s="345" t="s">
        <v>15395</v>
      </c>
      <c r="C2362" s="344" t="s">
        <v>7701</v>
      </c>
      <c r="D2362" s="346">
        <v>20.98</v>
      </c>
    </row>
    <row r="2363" spans="1:4" x14ac:dyDescent="0.25">
      <c r="A2363" s="344">
        <v>1917728</v>
      </c>
      <c r="B2363" s="345" t="s">
        <v>15396</v>
      </c>
      <c r="C2363" s="344" t="s">
        <v>7701</v>
      </c>
      <c r="D2363" s="346">
        <v>8.74</v>
      </c>
    </row>
    <row r="2364" spans="1:4" x14ac:dyDescent="0.25">
      <c r="A2364" s="344">
        <v>1917358</v>
      </c>
      <c r="B2364" s="345" t="s">
        <v>15397</v>
      </c>
      <c r="C2364" s="344" t="s">
        <v>7701</v>
      </c>
      <c r="D2364" s="346">
        <v>9.15</v>
      </c>
    </row>
    <row r="2365" spans="1:4" x14ac:dyDescent="0.25">
      <c r="A2365" s="344">
        <v>1917362</v>
      </c>
      <c r="B2365" s="345" t="s">
        <v>15398</v>
      </c>
      <c r="C2365" s="344" t="s">
        <v>7701</v>
      </c>
      <c r="D2365" s="346">
        <v>44.34</v>
      </c>
    </row>
    <row r="2366" spans="1:4" x14ac:dyDescent="0.25">
      <c r="A2366" s="344">
        <v>1917363</v>
      </c>
      <c r="B2366" s="345" t="s">
        <v>15399</v>
      </c>
      <c r="C2366" s="344" t="s">
        <v>7701</v>
      </c>
      <c r="D2366" s="346">
        <v>54.05</v>
      </c>
    </row>
    <row r="2367" spans="1:4" x14ac:dyDescent="0.25">
      <c r="A2367" s="344">
        <v>1917359</v>
      </c>
      <c r="B2367" s="345" t="s">
        <v>15400</v>
      </c>
      <c r="C2367" s="344" t="s">
        <v>7701</v>
      </c>
      <c r="D2367" s="346">
        <v>12.89</v>
      </c>
    </row>
    <row r="2368" spans="1:4" x14ac:dyDescent="0.25">
      <c r="A2368" s="344">
        <v>1917360</v>
      </c>
      <c r="B2368" s="345" t="s">
        <v>15401</v>
      </c>
      <c r="C2368" s="344" t="s">
        <v>7701</v>
      </c>
      <c r="D2368" s="346">
        <v>21.19</v>
      </c>
    </row>
    <row r="2369" spans="1:4" x14ac:dyDescent="0.25">
      <c r="A2369" s="344">
        <v>1917361</v>
      </c>
      <c r="B2369" s="345" t="s">
        <v>15402</v>
      </c>
      <c r="C2369" s="344" t="s">
        <v>7701</v>
      </c>
      <c r="D2369" s="346">
        <v>31.71</v>
      </c>
    </row>
    <row r="2370" spans="1:4" x14ac:dyDescent="0.25">
      <c r="A2370" s="344">
        <v>1917476</v>
      </c>
      <c r="B2370" s="345" t="s">
        <v>15403</v>
      </c>
      <c r="C2370" s="344" t="s">
        <v>7701</v>
      </c>
      <c r="D2370" s="346">
        <v>34.79</v>
      </c>
    </row>
    <row r="2371" spans="1:4" x14ac:dyDescent="0.25">
      <c r="A2371" s="344">
        <v>1917477</v>
      </c>
      <c r="B2371" s="345" t="s">
        <v>15404</v>
      </c>
      <c r="C2371" s="344" t="s">
        <v>7701</v>
      </c>
      <c r="D2371" s="346">
        <v>44.92</v>
      </c>
    </row>
    <row r="2372" spans="1:4" x14ac:dyDescent="0.25">
      <c r="A2372" s="344">
        <v>1917478</v>
      </c>
      <c r="B2372" s="345" t="s">
        <v>15405</v>
      </c>
      <c r="C2372" s="344" t="s">
        <v>7701</v>
      </c>
      <c r="D2372" s="346">
        <v>57.74</v>
      </c>
    </row>
    <row r="2373" spans="1:4" x14ac:dyDescent="0.25">
      <c r="A2373" s="344">
        <v>1917479</v>
      </c>
      <c r="B2373" s="345" t="s">
        <v>15406</v>
      </c>
      <c r="C2373" s="344" t="s">
        <v>7701</v>
      </c>
      <c r="D2373" s="346">
        <v>62.7</v>
      </c>
    </row>
    <row r="2374" spans="1:4" x14ac:dyDescent="0.25">
      <c r="A2374" s="344">
        <v>1917473</v>
      </c>
      <c r="B2374" s="345" t="s">
        <v>15407</v>
      </c>
      <c r="C2374" s="344" t="s">
        <v>7701</v>
      </c>
      <c r="D2374" s="346">
        <v>15.95</v>
      </c>
    </row>
    <row r="2375" spans="1:4" x14ac:dyDescent="0.25">
      <c r="A2375" s="344">
        <v>1917474</v>
      </c>
      <c r="B2375" s="345" t="s">
        <v>15408</v>
      </c>
      <c r="C2375" s="344" t="s">
        <v>7701</v>
      </c>
      <c r="D2375" s="346">
        <v>20.47</v>
      </c>
    </row>
    <row r="2376" spans="1:4" x14ac:dyDescent="0.25">
      <c r="A2376" s="344">
        <v>1917475</v>
      </c>
      <c r="B2376" s="345" t="s">
        <v>15409</v>
      </c>
      <c r="C2376" s="344" t="s">
        <v>7701</v>
      </c>
      <c r="D2376" s="346">
        <v>26.15</v>
      </c>
    </row>
    <row r="2377" spans="1:4" x14ac:dyDescent="0.25">
      <c r="A2377" s="344">
        <v>1917736</v>
      </c>
      <c r="B2377" s="345" t="s">
        <v>15410</v>
      </c>
      <c r="C2377" s="344" t="s">
        <v>7701</v>
      </c>
      <c r="D2377" s="346">
        <v>11.3</v>
      </c>
    </row>
    <row r="2378" spans="1:4" x14ac:dyDescent="0.25">
      <c r="A2378" s="344">
        <v>1917067</v>
      </c>
      <c r="B2378" s="345" t="s">
        <v>15411</v>
      </c>
      <c r="C2378" s="344" t="s">
        <v>7701</v>
      </c>
      <c r="D2378" s="346">
        <v>26</v>
      </c>
    </row>
    <row r="2379" spans="1:4" x14ac:dyDescent="0.25">
      <c r="A2379" s="344">
        <v>1917068</v>
      </c>
      <c r="B2379" s="345" t="s">
        <v>15412</v>
      </c>
      <c r="C2379" s="344" t="s">
        <v>7701</v>
      </c>
      <c r="D2379" s="346">
        <v>26.52</v>
      </c>
    </row>
    <row r="2380" spans="1:4" x14ac:dyDescent="0.25">
      <c r="A2380" s="344">
        <v>1917069</v>
      </c>
      <c r="B2380" s="345" t="s">
        <v>15413</v>
      </c>
      <c r="C2380" s="344" t="s">
        <v>7701</v>
      </c>
      <c r="D2380" s="346">
        <v>27.06</v>
      </c>
    </row>
    <row r="2381" spans="1:4" x14ac:dyDescent="0.25">
      <c r="A2381" s="344">
        <v>1917070</v>
      </c>
      <c r="B2381" s="345" t="s">
        <v>15414</v>
      </c>
      <c r="C2381" s="344" t="s">
        <v>7701</v>
      </c>
      <c r="D2381" s="346">
        <v>27.61</v>
      </c>
    </row>
    <row r="2382" spans="1:4" x14ac:dyDescent="0.25">
      <c r="A2382" s="344">
        <v>1917071</v>
      </c>
      <c r="B2382" s="345" t="s">
        <v>15415</v>
      </c>
      <c r="C2382" s="344" t="s">
        <v>7701</v>
      </c>
      <c r="D2382" s="346">
        <v>28.2</v>
      </c>
    </row>
    <row r="2383" spans="1:4" x14ac:dyDescent="0.25">
      <c r="A2383" s="344">
        <v>1917072</v>
      </c>
      <c r="B2383" s="345" t="s">
        <v>15416</v>
      </c>
      <c r="C2383" s="344" t="s">
        <v>7701</v>
      </c>
      <c r="D2383" s="346">
        <v>28.52</v>
      </c>
    </row>
    <row r="2384" spans="1:4" x14ac:dyDescent="0.25">
      <c r="A2384" s="344">
        <v>1901572</v>
      </c>
      <c r="B2384" s="345" t="s">
        <v>15417</v>
      </c>
      <c r="C2384" s="344" t="s">
        <v>7701</v>
      </c>
      <c r="D2384" s="346">
        <v>14.05</v>
      </c>
    </row>
    <row r="2385" spans="1:4" x14ac:dyDescent="0.25">
      <c r="A2385" s="344">
        <v>1901573</v>
      </c>
      <c r="B2385" s="345" t="s">
        <v>15418</v>
      </c>
      <c r="C2385" s="344" t="s">
        <v>7701</v>
      </c>
      <c r="D2385" s="346">
        <v>14.18</v>
      </c>
    </row>
    <row r="2386" spans="1:4" x14ac:dyDescent="0.25">
      <c r="A2386" s="344">
        <v>1901574</v>
      </c>
      <c r="B2386" s="345" t="s">
        <v>15419</v>
      </c>
      <c r="C2386" s="344" t="s">
        <v>7701</v>
      </c>
      <c r="D2386" s="346">
        <v>14.31</v>
      </c>
    </row>
    <row r="2387" spans="1:4" x14ac:dyDescent="0.25">
      <c r="A2387" s="344">
        <v>1901575</v>
      </c>
      <c r="B2387" s="345" t="s">
        <v>15420</v>
      </c>
      <c r="C2387" s="344" t="s">
        <v>7701</v>
      </c>
      <c r="D2387" s="346">
        <v>14.45</v>
      </c>
    </row>
    <row r="2388" spans="1:4" x14ac:dyDescent="0.25">
      <c r="A2388" s="344">
        <v>1901576</v>
      </c>
      <c r="B2388" s="345" t="s">
        <v>15421</v>
      </c>
      <c r="C2388" s="344" t="s">
        <v>7701</v>
      </c>
      <c r="D2388" s="346">
        <v>14.59</v>
      </c>
    </row>
    <row r="2389" spans="1:4" x14ac:dyDescent="0.25">
      <c r="A2389" s="344">
        <v>1901571</v>
      </c>
      <c r="B2389" s="345" t="s">
        <v>15422</v>
      </c>
      <c r="C2389" s="344" t="s">
        <v>7701</v>
      </c>
      <c r="D2389" s="346">
        <v>14.67</v>
      </c>
    </row>
    <row r="2390" spans="1:4" x14ac:dyDescent="0.25">
      <c r="A2390" s="344">
        <v>1901578</v>
      </c>
      <c r="B2390" s="345" t="s">
        <v>15423</v>
      </c>
      <c r="C2390" s="344" t="s">
        <v>7701</v>
      </c>
      <c r="D2390" s="346">
        <v>18.21</v>
      </c>
    </row>
    <row r="2391" spans="1:4" x14ac:dyDescent="0.25">
      <c r="A2391" s="344">
        <v>1901579</v>
      </c>
      <c r="B2391" s="345" t="s">
        <v>15424</v>
      </c>
      <c r="C2391" s="344" t="s">
        <v>7701</v>
      </c>
      <c r="D2391" s="346">
        <v>18.32</v>
      </c>
    </row>
    <row r="2392" spans="1:4" x14ac:dyDescent="0.25">
      <c r="A2392" s="344">
        <v>1901580</v>
      </c>
      <c r="B2392" s="345" t="s">
        <v>15425</v>
      </c>
      <c r="C2392" s="344" t="s">
        <v>7701</v>
      </c>
      <c r="D2392" s="346">
        <v>18.45</v>
      </c>
    </row>
    <row r="2393" spans="1:4" x14ac:dyDescent="0.25">
      <c r="A2393" s="344">
        <v>1901581</v>
      </c>
      <c r="B2393" s="345" t="s">
        <v>15426</v>
      </c>
      <c r="C2393" s="344" t="s">
        <v>7701</v>
      </c>
      <c r="D2393" s="346">
        <v>18.57</v>
      </c>
    </row>
    <row r="2394" spans="1:4" x14ac:dyDescent="0.25">
      <c r="A2394" s="344">
        <v>1901582</v>
      </c>
      <c r="B2394" s="345" t="s">
        <v>15427</v>
      </c>
      <c r="C2394" s="344" t="s">
        <v>7701</v>
      </c>
      <c r="D2394" s="346">
        <v>18.71</v>
      </c>
    </row>
    <row r="2395" spans="1:4" x14ac:dyDescent="0.25">
      <c r="A2395" s="344">
        <v>1901577</v>
      </c>
      <c r="B2395" s="345" t="s">
        <v>15428</v>
      </c>
      <c r="C2395" s="344" t="s">
        <v>7701</v>
      </c>
      <c r="D2395" s="346">
        <v>18.78</v>
      </c>
    </row>
    <row r="2396" spans="1:4" x14ac:dyDescent="0.25">
      <c r="A2396" s="344">
        <v>1917103</v>
      </c>
      <c r="B2396" s="345" t="s">
        <v>15429</v>
      </c>
      <c r="C2396" s="344" t="s">
        <v>7701</v>
      </c>
      <c r="D2396" s="346">
        <v>17.079999999999998</v>
      </c>
    </row>
    <row r="2397" spans="1:4" x14ac:dyDescent="0.25">
      <c r="A2397" s="344">
        <v>1917104</v>
      </c>
      <c r="B2397" s="345" t="s">
        <v>15430</v>
      </c>
      <c r="C2397" s="344" t="s">
        <v>7701</v>
      </c>
      <c r="D2397" s="346">
        <v>17.38</v>
      </c>
    </row>
    <row r="2398" spans="1:4" x14ac:dyDescent="0.25">
      <c r="A2398" s="344">
        <v>1917105</v>
      </c>
      <c r="B2398" s="345" t="s">
        <v>15431</v>
      </c>
      <c r="C2398" s="344" t="s">
        <v>7701</v>
      </c>
      <c r="D2398" s="346">
        <v>17.690000000000001</v>
      </c>
    </row>
    <row r="2399" spans="1:4" x14ac:dyDescent="0.25">
      <c r="A2399" s="344">
        <v>1917106</v>
      </c>
      <c r="B2399" s="345" t="s">
        <v>15432</v>
      </c>
      <c r="C2399" s="344" t="s">
        <v>7701</v>
      </c>
      <c r="D2399" s="346">
        <v>18.010000000000002</v>
      </c>
    </row>
    <row r="2400" spans="1:4" x14ac:dyDescent="0.25">
      <c r="A2400" s="344">
        <v>1917107</v>
      </c>
      <c r="B2400" s="345" t="s">
        <v>15433</v>
      </c>
      <c r="C2400" s="344" t="s">
        <v>7701</v>
      </c>
      <c r="D2400" s="346">
        <v>18.36</v>
      </c>
    </row>
    <row r="2401" spans="1:4" x14ac:dyDescent="0.25">
      <c r="A2401" s="344">
        <v>1917108</v>
      </c>
      <c r="B2401" s="345" t="s">
        <v>15434</v>
      </c>
      <c r="C2401" s="344" t="s">
        <v>7701</v>
      </c>
      <c r="D2401" s="346">
        <v>18.54</v>
      </c>
    </row>
    <row r="2402" spans="1:4" x14ac:dyDescent="0.25">
      <c r="A2402" s="344">
        <v>1901583</v>
      </c>
      <c r="B2402" s="345" t="s">
        <v>15435</v>
      </c>
      <c r="C2402" s="344" t="s">
        <v>7701</v>
      </c>
      <c r="D2402" s="346">
        <v>22.48</v>
      </c>
    </row>
    <row r="2403" spans="1:4" x14ac:dyDescent="0.25">
      <c r="A2403" s="344">
        <v>1901584</v>
      </c>
      <c r="B2403" s="345" t="s">
        <v>15436</v>
      </c>
      <c r="C2403" s="344" t="s">
        <v>7701</v>
      </c>
      <c r="D2403" s="346">
        <v>22.59</v>
      </c>
    </row>
    <row r="2404" spans="1:4" x14ac:dyDescent="0.25">
      <c r="A2404" s="344">
        <v>1901585</v>
      </c>
      <c r="B2404" s="345" t="s">
        <v>15437</v>
      </c>
      <c r="C2404" s="344" t="s">
        <v>7701</v>
      </c>
      <c r="D2404" s="346">
        <v>22.71</v>
      </c>
    </row>
    <row r="2405" spans="1:4" x14ac:dyDescent="0.25">
      <c r="A2405" s="344">
        <v>1901586</v>
      </c>
      <c r="B2405" s="345" t="s">
        <v>15438</v>
      </c>
      <c r="C2405" s="344" t="s">
        <v>7701</v>
      </c>
      <c r="D2405" s="346">
        <v>22.84</v>
      </c>
    </row>
    <row r="2406" spans="1:4" x14ac:dyDescent="0.25">
      <c r="A2406" s="344">
        <v>1901587</v>
      </c>
      <c r="B2406" s="345" t="s">
        <v>15439</v>
      </c>
      <c r="C2406" s="344" t="s">
        <v>7701</v>
      </c>
      <c r="D2406" s="346">
        <v>22.97</v>
      </c>
    </row>
    <row r="2407" spans="1:4" x14ac:dyDescent="0.25">
      <c r="A2407" s="344">
        <v>1901588</v>
      </c>
      <c r="B2407" s="345" t="s">
        <v>15440</v>
      </c>
      <c r="C2407" s="344" t="s">
        <v>7701</v>
      </c>
      <c r="D2407" s="346">
        <v>23.04</v>
      </c>
    </row>
    <row r="2408" spans="1:4" x14ac:dyDescent="0.25">
      <c r="A2408" s="344">
        <v>1917139</v>
      </c>
      <c r="B2408" s="345" t="s">
        <v>15441</v>
      </c>
      <c r="C2408" s="344" t="s">
        <v>7701</v>
      </c>
      <c r="D2408" s="346">
        <v>15.49</v>
      </c>
    </row>
    <row r="2409" spans="1:4" x14ac:dyDescent="0.25">
      <c r="A2409" s="344">
        <v>1917140</v>
      </c>
      <c r="B2409" s="345" t="s">
        <v>15442</v>
      </c>
      <c r="C2409" s="344" t="s">
        <v>7701</v>
      </c>
      <c r="D2409" s="346">
        <v>15.72</v>
      </c>
    </row>
    <row r="2410" spans="1:4" x14ac:dyDescent="0.25">
      <c r="A2410" s="344">
        <v>1917141</v>
      </c>
      <c r="B2410" s="345" t="s">
        <v>15443</v>
      </c>
      <c r="C2410" s="344" t="s">
        <v>7701</v>
      </c>
      <c r="D2410" s="346">
        <v>15.96</v>
      </c>
    </row>
    <row r="2411" spans="1:4" x14ac:dyDescent="0.25">
      <c r="A2411" s="344">
        <v>1917142</v>
      </c>
      <c r="B2411" s="345" t="s">
        <v>15444</v>
      </c>
      <c r="C2411" s="344" t="s">
        <v>7701</v>
      </c>
      <c r="D2411" s="346">
        <v>16.21</v>
      </c>
    </row>
    <row r="2412" spans="1:4" x14ac:dyDescent="0.25">
      <c r="A2412" s="344">
        <v>1917143</v>
      </c>
      <c r="B2412" s="345" t="s">
        <v>15445</v>
      </c>
      <c r="C2412" s="344" t="s">
        <v>7701</v>
      </c>
      <c r="D2412" s="346">
        <v>16.48</v>
      </c>
    </row>
    <row r="2413" spans="1:4" x14ac:dyDescent="0.25">
      <c r="A2413" s="344">
        <v>1917144</v>
      </c>
      <c r="B2413" s="345" t="s">
        <v>15446</v>
      </c>
      <c r="C2413" s="344" t="s">
        <v>7701</v>
      </c>
      <c r="D2413" s="346">
        <v>16.62</v>
      </c>
    </row>
    <row r="2414" spans="1:4" x14ac:dyDescent="0.25">
      <c r="A2414" s="344">
        <v>1917175</v>
      </c>
      <c r="B2414" s="345" t="s">
        <v>15447</v>
      </c>
      <c r="C2414" s="344" t="s">
        <v>7701</v>
      </c>
      <c r="D2414" s="346">
        <v>14.34</v>
      </c>
    </row>
    <row r="2415" spans="1:4" x14ac:dyDescent="0.25">
      <c r="A2415" s="344">
        <v>1917176</v>
      </c>
      <c r="B2415" s="345" t="s">
        <v>15448</v>
      </c>
      <c r="C2415" s="344" t="s">
        <v>7701</v>
      </c>
      <c r="D2415" s="346">
        <v>14.54</v>
      </c>
    </row>
    <row r="2416" spans="1:4" x14ac:dyDescent="0.25">
      <c r="A2416" s="344">
        <v>1917177</v>
      </c>
      <c r="B2416" s="345" t="s">
        <v>15449</v>
      </c>
      <c r="C2416" s="344" t="s">
        <v>7701</v>
      </c>
      <c r="D2416" s="346">
        <v>14.74</v>
      </c>
    </row>
    <row r="2417" spans="1:4" x14ac:dyDescent="0.25">
      <c r="A2417" s="344">
        <v>1917178</v>
      </c>
      <c r="B2417" s="345" t="s">
        <v>15450</v>
      </c>
      <c r="C2417" s="344" t="s">
        <v>7701</v>
      </c>
      <c r="D2417" s="346">
        <v>14.96</v>
      </c>
    </row>
    <row r="2418" spans="1:4" x14ac:dyDescent="0.25">
      <c r="A2418" s="344">
        <v>1917179</v>
      </c>
      <c r="B2418" s="345" t="s">
        <v>15451</v>
      </c>
      <c r="C2418" s="344" t="s">
        <v>7701</v>
      </c>
      <c r="D2418" s="346">
        <v>15.19</v>
      </c>
    </row>
    <row r="2419" spans="1:4" x14ac:dyDescent="0.25">
      <c r="A2419" s="344">
        <v>1917180</v>
      </c>
      <c r="B2419" s="345" t="s">
        <v>15452</v>
      </c>
      <c r="C2419" s="344" t="s">
        <v>7701</v>
      </c>
      <c r="D2419" s="346">
        <v>15.31</v>
      </c>
    </row>
    <row r="2420" spans="1:4" x14ac:dyDescent="0.25">
      <c r="A2420" s="344">
        <v>1917211</v>
      </c>
      <c r="B2420" s="345" t="s">
        <v>15453</v>
      </c>
      <c r="C2420" s="344" t="s">
        <v>7701</v>
      </c>
      <c r="D2420" s="346">
        <v>15.54</v>
      </c>
    </row>
    <row r="2421" spans="1:4" x14ac:dyDescent="0.25">
      <c r="A2421" s="344">
        <v>1917212</v>
      </c>
      <c r="B2421" s="345" t="s">
        <v>15454</v>
      </c>
      <c r="C2421" s="344" t="s">
        <v>7701</v>
      </c>
      <c r="D2421" s="346">
        <v>15.71</v>
      </c>
    </row>
    <row r="2422" spans="1:4" x14ac:dyDescent="0.25">
      <c r="A2422" s="344">
        <v>1917213</v>
      </c>
      <c r="B2422" s="345" t="s">
        <v>15455</v>
      </c>
      <c r="C2422" s="344" t="s">
        <v>7701</v>
      </c>
      <c r="D2422" s="346">
        <v>15.89</v>
      </c>
    </row>
    <row r="2423" spans="1:4" x14ac:dyDescent="0.25">
      <c r="A2423" s="344">
        <v>1917214</v>
      </c>
      <c r="B2423" s="345" t="s">
        <v>15456</v>
      </c>
      <c r="C2423" s="344" t="s">
        <v>7701</v>
      </c>
      <c r="D2423" s="346">
        <v>16.079999999999998</v>
      </c>
    </row>
    <row r="2424" spans="1:4" x14ac:dyDescent="0.25">
      <c r="A2424" s="344">
        <v>1917215</v>
      </c>
      <c r="B2424" s="345" t="s">
        <v>15457</v>
      </c>
      <c r="C2424" s="344" t="s">
        <v>7701</v>
      </c>
      <c r="D2424" s="346">
        <v>16.28</v>
      </c>
    </row>
    <row r="2425" spans="1:4" x14ac:dyDescent="0.25">
      <c r="A2425" s="344">
        <v>1917216</v>
      </c>
      <c r="B2425" s="345" t="s">
        <v>15458</v>
      </c>
      <c r="C2425" s="344" t="s">
        <v>7701</v>
      </c>
      <c r="D2425" s="346">
        <v>16.39</v>
      </c>
    </row>
    <row r="2426" spans="1:4" x14ac:dyDescent="0.25">
      <c r="A2426" s="344">
        <v>1917031</v>
      </c>
      <c r="B2426" s="345" t="s">
        <v>15459</v>
      </c>
      <c r="C2426" s="344" t="s">
        <v>7701</v>
      </c>
      <c r="D2426" s="346">
        <v>36.17</v>
      </c>
    </row>
    <row r="2427" spans="1:4" x14ac:dyDescent="0.25">
      <c r="A2427" s="344">
        <v>1917032</v>
      </c>
      <c r="B2427" s="345" t="s">
        <v>15460</v>
      </c>
      <c r="C2427" s="344" t="s">
        <v>7701</v>
      </c>
      <c r="D2427" s="346">
        <v>36.94</v>
      </c>
    </row>
    <row r="2428" spans="1:4" x14ac:dyDescent="0.25">
      <c r="A2428" s="344">
        <v>1917033</v>
      </c>
      <c r="B2428" s="345" t="s">
        <v>15461</v>
      </c>
      <c r="C2428" s="344" t="s">
        <v>7701</v>
      </c>
      <c r="D2428" s="346">
        <v>37.72</v>
      </c>
    </row>
    <row r="2429" spans="1:4" x14ac:dyDescent="0.25">
      <c r="A2429" s="344">
        <v>1917034</v>
      </c>
      <c r="B2429" s="345" t="s">
        <v>15462</v>
      </c>
      <c r="C2429" s="344" t="s">
        <v>7701</v>
      </c>
      <c r="D2429" s="346">
        <v>38.54</v>
      </c>
    </row>
    <row r="2430" spans="1:4" x14ac:dyDescent="0.25">
      <c r="A2430" s="344">
        <v>1917035</v>
      </c>
      <c r="B2430" s="345" t="s">
        <v>15463</v>
      </c>
      <c r="C2430" s="344" t="s">
        <v>7701</v>
      </c>
      <c r="D2430" s="346">
        <v>39.409999999999997</v>
      </c>
    </row>
    <row r="2431" spans="1:4" x14ac:dyDescent="0.25">
      <c r="A2431" s="344">
        <v>1917036</v>
      </c>
      <c r="B2431" s="345" t="s">
        <v>15464</v>
      </c>
      <c r="C2431" s="344" t="s">
        <v>7701</v>
      </c>
      <c r="D2431" s="346">
        <v>39.869999999999997</v>
      </c>
    </row>
    <row r="2432" spans="1:4" x14ac:dyDescent="0.25">
      <c r="A2432" s="344">
        <v>1917605</v>
      </c>
      <c r="B2432" s="345" t="s">
        <v>15465</v>
      </c>
      <c r="C2432" s="344" t="s">
        <v>7701</v>
      </c>
      <c r="D2432" s="346">
        <v>10.99</v>
      </c>
    </row>
    <row r="2433" spans="1:4" x14ac:dyDescent="0.25">
      <c r="A2433" s="344">
        <v>1917606</v>
      </c>
      <c r="B2433" s="345" t="s">
        <v>15466</v>
      </c>
      <c r="C2433" s="344" t="s">
        <v>7701</v>
      </c>
      <c r="D2433" s="346">
        <v>11.77</v>
      </c>
    </row>
    <row r="2434" spans="1:4" x14ac:dyDescent="0.25">
      <c r="A2434" s="344">
        <v>1917607</v>
      </c>
      <c r="B2434" s="345" t="s">
        <v>15467</v>
      </c>
      <c r="C2434" s="344" t="s">
        <v>7701</v>
      </c>
      <c r="D2434" s="346">
        <v>12.57</v>
      </c>
    </row>
    <row r="2435" spans="1:4" x14ac:dyDescent="0.25">
      <c r="A2435" s="344">
        <v>1917608</v>
      </c>
      <c r="B2435" s="345" t="s">
        <v>15468</v>
      </c>
      <c r="C2435" s="344" t="s">
        <v>7701</v>
      </c>
      <c r="D2435" s="346">
        <v>13.91</v>
      </c>
    </row>
    <row r="2436" spans="1:4" x14ac:dyDescent="0.25">
      <c r="A2436" s="344">
        <v>1917609</v>
      </c>
      <c r="B2436" s="345" t="s">
        <v>15469</v>
      </c>
      <c r="C2436" s="344" t="s">
        <v>7701</v>
      </c>
      <c r="D2436" s="346">
        <v>15.91</v>
      </c>
    </row>
    <row r="2437" spans="1:4" x14ac:dyDescent="0.25">
      <c r="A2437" s="344">
        <v>1917610</v>
      </c>
      <c r="B2437" s="345" t="s">
        <v>15470</v>
      </c>
      <c r="C2437" s="344" t="s">
        <v>7701</v>
      </c>
      <c r="D2437" s="346">
        <v>19</v>
      </c>
    </row>
    <row r="2438" spans="1:4" x14ac:dyDescent="0.25">
      <c r="A2438" s="344">
        <v>1917611</v>
      </c>
      <c r="B2438" s="345" t="s">
        <v>15471</v>
      </c>
      <c r="C2438" s="344" t="s">
        <v>7701</v>
      </c>
      <c r="D2438" s="346">
        <v>22.46</v>
      </c>
    </row>
    <row r="2439" spans="1:4" x14ac:dyDescent="0.25">
      <c r="A2439" s="344">
        <v>1917612</v>
      </c>
      <c r="B2439" s="345" t="s">
        <v>15472</v>
      </c>
      <c r="C2439" s="344" t="s">
        <v>7701</v>
      </c>
      <c r="D2439" s="346">
        <v>26.5</v>
      </c>
    </row>
    <row r="2440" spans="1:4" x14ac:dyDescent="0.25">
      <c r="A2440" s="344">
        <v>1917613</v>
      </c>
      <c r="B2440" s="345" t="s">
        <v>15473</v>
      </c>
      <c r="C2440" s="344" t="s">
        <v>7701</v>
      </c>
      <c r="D2440" s="346">
        <v>31.08</v>
      </c>
    </row>
    <row r="2441" spans="1:4" x14ac:dyDescent="0.25">
      <c r="A2441" s="344">
        <v>1917614</v>
      </c>
      <c r="B2441" s="345" t="s">
        <v>15474</v>
      </c>
      <c r="C2441" s="344" t="s">
        <v>7701</v>
      </c>
      <c r="D2441" s="346">
        <v>36.11</v>
      </c>
    </row>
    <row r="2442" spans="1:4" x14ac:dyDescent="0.25">
      <c r="A2442" s="344">
        <v>1917615</v>
      </c>
      <c r="B2442" s="345" t="s">
        <v>15475</v>
      </c>
      <c r="C2442" s="344" t="s">
        <v>7701</v>
      </c>
      <c r="D2442" s="346">
        <v>41.76</v>
      </c>
    </row>
    <row r="2443" spans="1:4" x14ac:dyDescent="0.25">
      <c r="A2443" s="344">
        <v>1917616</v>
      </c>
      <c r="B2443" s="345" t="s">
        <v>15476</v>
      </c>
      <c r="C2443" s="344" t="s">
        <v>7701</v>
      </c>
      <c r="D2443" s="346">
        <v>48.64</v>
      </c>
    </row>
    <row r="2444" spans="1:4" x14ac:dyDescent="0.25">
      <c r="A2444" s="344">
        <v>1917617</v>
      </c>
      <c r="B2444" s="345" t="s">
        <v>15477</v>
      </c>
      <c r="C2444" s="344" t="s">
        <v>7701</v>
      </c>
      <c r="D2444" s="346">
        <v>54.71</v>
      </c>
    </row>
    <row r="2445" spans="1:4" x14ac:dyDescent="0.25">
      <c r="A2445" s="344">
        <v>1917618</v>
      </c>
      <c r="B2445" s="345" t="s">
        <v>15478</v>
      </c>
      <c r="C2445" s="344" t="s">
        <v>7701</v>
      </c>
      <c r="D2445" s="346">
        <v>62.62</v>
      </c>
    </row>
    <row r="2446" spans="1:4" x14ac:dyDescent="0.25">
      <c r="A2446" s="344">
        <v>1917619</v>
      </c>
      <c r="B2446" s="345" t="s">
        <v>15479</v>
      </c>
      <c r="C2446" s="344" t="s">
        <v>7701</v>
      </c>
      <c r="D2446" s="346">
        <v>67.87</v>
      </c>
    </row>
    <row r="2447" spans="1:4" x14ac:dyDescent="0.25">
      <c r="A2447" s="344">
        <v>1917602</v>
      </c>
      <c r="B2447" s="345" t="s">
        <v>15480</v>
      </c>
      <c r="C2447" s="344" t="s">
        <v>7701</v>
      </c>
      <c r="D2447" s="346">
        <v>8.35</v>
      </c>
    </row>
    <row r="2448" spans="1:4" x14ac:dyDescent="0.25">
      <c r="A2448" s="344">
        <v>1917603</v>
      </c>
      <c r="B2448" s="345" t="s">
        <v>15481</v>
      </c>
      <c r="C2448" s="344" t="s">
        <v>7701</v>
      </c>
      <c r="D2448" s="346">
        <v>9.18</v>
      </c>
    </row>
    <row r="2449" spans="1:4" x14ac:dyDescent="0.25">
      <c r="A2449" s="344">
        <v>1917604</v>
      </c>
      <c r="B2449" s="345" t="s">
        <v>15482</v>
      </c>
      <c r="C2449" s="344" t="s">
        <v>7701</v>
      </c>
      <c r="D2449" s="346">
        <v>9.9</v>
      </c>
    </row>
    <row r="2450" spans="1:4" x14ac:dyDescent="0.25">
      <c r="A2450" s="344">
        <v>1917740</v>
      </c>
      <c r="B2450" s="345" t="s">
        <v>15483</v>
      </c>
      <c r="C2450" s="344" t="s">
        <v>7701</v>
      </c>
      <c r="D2450" s="346">
        <v>8.01</v>
      </c>
    </row>
    <row r="2451" spans="1:4" x14ac:dyDescent="0.25">
      <c r="A2451" s="344">
        <v>1917263</v>
      </c>
      <c r="B2451" s="345" t="s">
        <v>15484</v>
      </c>
      <c r="C2451" s="344" t="s">
        <v>7701</v>
      </c>
      <c r="D2451" s="346">
        <v>13.26</v>
      </c>
    </row>
    <row r="2452" spans="1:4" x14ac:dyDescent="0.25">
      <c r="A2452" s="344">
        <v>1917264</v>
      </c>
      <c r="B2452" s="345" t="s">
        <v>15485</v>
      </c>
      <c r="C2452" s="344" t="s">
        <v>7701</v>
      </c>
      <c r="D2452" s="346">
        <v>16.47</v>
      </c>
    </row>
    <row r="2453" spans="1:4" x14ac:dyDescent="0.25">
      <c r="A2453" s="344">
        <v>1917265</v>
      </c>
      <c r="B2453" s="345" t="s">
        <v>15486</v>
      </c>
      <c r="C2453" s="344" t="s">
        <v>7701</v>
      </c>
      <c r="D2453" s="346">
        <v>21.39</v>
      </c>
    </row>
    <row r="2454" spans="1:4" x14ac:dyDescent="0.25">
      <c r="A2454" s="344">
        <v>1917260</v>
      </c>
      <c r="B2454" s="345" t="s">
        <v>15487</v>
      </c>
      <c r="C2454" s="344" t="s">
        <v>7701</v>
      </c>
      <c r="D2454" s="346">
        <v>8.1199999999999992</v>
      </c>
    </row>
    <row r="2455" spans="1:4" x14ac:dyDescent="0.25">
      <c r="A2455" s="344">
        <v>1917261</v>
      </c>
      <c r="B2455" s="345" t="s">
        <v>15488</v>
      </c>
      <c r="C2455" s="344" t="s">
        <v>7701</v>
      </c>
      <c r="D2455" s="346">
        <v>9.0299999999999994</v>
      </c>
    </row>
    <row r="2456" spans="1:4" x14ac:dyDescent="0.25">
      <c r="A2456" s="344">
        <v>1917262</v>
      </c>
      <c r="B2456" s="345" t="s">
        <v>15489</v>
      </c>
      <c r="C2456" s="344" t="s">
        <v>7701</v>
      </c>
      <c r="D2456" s="346">
        <v>10.69</v>
      </c>
    </row>
    <row r="2457" spans="1:4" x14ac:dyDescent="0.25">
      <c r="A2457" s="344">
        <v>1917727</v>
      </c>
      <c r="B2457" s="345" t="s">
        <v>15490</v>
      </c>
      <c r="C2457" s="344" t="s">
        <v>7701</v>
      </c>
      <c r="D2457" s="346">
        <v>7.85</v>
      </c>
    </row>
    <row r="2458" spans="1:4" x14ac:dyDescent="0.25">
      <c r="A2458" s="344">
        <v>1917351</v>
      </c>
      <c r="B2458" s="345" t="s">
        <v>15491</v>
      </c>
      <c r="C2458" s="344" t="s">
        <v>7701</v>
      </c>
      <c r="D2458" s="346">
        <v>11.7</v>
      </c>
    </row>
    <row r="2459" spans="1:4" x14ac:dyDescent="0.25">
      <c r="A2459" s="344">
        <v>1917352</v>
      </c>
      <c r="B2459" s="345" t="s">
        <v>15492</v>
      </c>
      <c r="C2459" s="344" t="s">
        <v>7701</v>
      </c>
      <c r="D2459" s="346">
        <v>15.58</v>
      </c>
    </row>
    <row r="2460" spans="1:4" x14ac:dyDescent="0.25">
      <c r="A2460" s="344">
        <v>1917353</v>
      </c>
      <c r="B2460" s="345" t="s">
        <v>15493</v>
      </c>
      <c r="C2460" s="344" t="s">
        <v>7701</v>
      </c>
      <c r="D2460" s="346">
        <v>20.149999999999999</v>
      </c>
    </row>
    <row r="2461" spans="1:4" x14ac:dyDescent="0.25">
      <c r="A2461" s="344">
        <v>1917354</v>
      </c>
      <c r="B2461" s="345" t="s">
        <v>15494</v>
      </c>
      <c r="C2461" s="344" t="s">
        <v>7701</v>
      </c>
      <c r="D2461" s="346">
        <v>26.21</v>
      </c>
    </row>
    <row r="2462" spans="1:4" x14ac:dyDescent="0.25">
      <c r="A2462" s="344">
        <v>1917355</v>
      </c>
      <c r="B2462" s="345" t="s">
        <v>15495</v>
      </c>
      <c r="C2462" s="344" t="s">
        <v>7701</v>
      </c>
      <c r="D2462" s="346">
        <v>33.950000000000003</v>
      </c>
    </row>
    <row r="2463" spans="1:4" x14ac:dyDescent="0.25">
      <c r="A2463" s="344">
        <v>1917356</v>
      </c>
      <c r="B2463" s="345" t="s">
        <v>15496</v>
      </c>
      <c r="C2463" s="344" t="s">
        <v>7701</v>
      </c>
      <c r="D2463" s="346">
        <v>41.71</v>
      </c>
    </row>
    <row r="2464" spans="1:4" x14ac:dyDescent="0.25">
      <c r="A2464" s="344">
        <v>1917357</v>
      </c>
      <c r="B2464" s="345" t="s">
        <v>15497</v>
      </c>
      <c r="C2464" s="344" t="s">
        <v>7701</v>
      </c>
      <c r="D2464" s="346">
        <v>47.71</v>
      </c>
    </row>
    <row r="2465" spans="1:4" x14ac:dyDescent="0.25">
      <c r="A2465" s="344">
        <v>1917348</v>
      </c>
      <c r="B2465" s="345" t="s">
        <v>15498</v>
      </c>
      <c r="C2465" s="344" t="s">
        <v>7701</v>
      </c>
      <c r="D2465" s="346">
        <v>7.19</v>
      </c>
    </row>
    <row r="2466" spans="1:4" x14ac:dyDescent="0.25">
      <c r="A2466" s="344">
        <v>1917349</v>
      </c>
      <c r="B2466" s="345" t="s">
        <v>15499</v>
      </c>
      <c r="C2466" s="344" t="s">
        <v>7701</v>
      </c>
      <c r="D2466" s="346">
        <v>7.73</v>
      </c>
    </row>
    <row r="2467" spans="1:4" x14ac:dyDescent="0.25">
      <c r="A2467" s="344">
        <v>1917350</v>
      </c>
      <c r="B2467" s="345" t="s">
        <v>15500</v>
      </c>
      <c r="C2467" s="344" t="s">
        <v>7701</v>
      </c>
      <c r="D2467" s="346">
        <v>8.76</v>
      </c>
    </row>
    <row r="2468" spans="1:4" x14ac:dyDescent="0.25">
      <c r="A2468" s="344">
        <v>1917731</v>
      </c>
      <c r="B2468" s="345" t="s">
        <v>15501</v>
      </c>
      <c r="C2468" s="344" t="s">
        <v>7701</v>
      </c>
      <c r="D2468" s="346">
        <v>7.04</v>
      </c>
    </row>
    <row r="2469" spans="1:4" x14ac:dyDescent="0.25">
      <c r="A2469" s="344">
        <v>1917463</v>
      </c>
      <c r="B2469" s="345" t="s">
        <v>15502</v>
      </c>
      <c r="C2469" s="344" t="s">
        <v>7701</v>
      </c>
      <c r="D2469" s="346">
        <v>12.53</v>
      </c>
    </row>
    <row r="2470" spans="1:4" x14ac:dyDescent="0.25">
      <c r="A2470" s="344">
        <v>1917464</v>
      </c>
      <c r="B2470" s="345" t="s">
        <v>15503</v>
      </c>
      <c r="C2470" s="344" t="s">
        <v>7701</v>
      </c>
      <c r="D2470" s="346">
        <v>14.51</v>
      </c>
    </row>
    <row r="2471" spans="1:4" x14ac:dyDescent="0.25">
      <c r="A2471" s="344">
        <v>1917465</v>
      </c>
      <c r="B2471" s="345" t="s">
        <v>15504</v>
      </c>
      <c r="C2471" s="344" t="s">
        <v>7701</v>
      </c>
      <c r="D2471" s="346">
        <v>16.739999999999998</v>
      </c>
    </row>
    <row r="2472" spans="1:4" x14ac:dyDescent="0.25">
      <c r="A2472" s="344">
        <v>1917466</v>
      </c>
      <c r="B2472" s="345" t="s">
        <v>15505</v>
      </c>
      <c r="C2472" s="344" t="s">
        <v>7701</v>
      </c>
      <c r="D2472" s="346">
        <v>19.91</v>
      </c>
    </row>
    <row r="2473" spans="1:4" x14ac:dyDescent="0.25">
      <c r="A2473" s="344">
        <v>1917467</v>
      </c>
      <c r="B2473" s="345" t="s">
        <v>15506</v>
      </c>
      <c r="C2473" s="344" t="s">
        <v>7701</v>
      </c>
      <c r="D2473" s="346">
        <v>24.83</v>
      </c>
    </row>
    <row r="2474" spans="1:4" x14ac:dyDescent="0.25">
      <c r="A2474" s="344">
        <v>1917468</v>
      </c>
      <c r="B2474" s="345" t="s">
        <v>15507</v>
      </c>
      <c r="C2474" s="344" t="s">
        <v>7701</v>
      </c>
      <c r="D2474" s="346">
        <v>30.44</v>
      </c>
    </row>
    <row r="2475" spans="1:4" x14ac:dyDescent="0.25">
      <c r="A2475" s="344">
        <v>1917469</v>
      </c>
      <c r="B2475" s="345" t="s">
        <v>15508</v>
      </c>
      <c r="C2475" s="344" t="s">
        <v>7701</v>
      </c>
      <c r="D2475" s="346">
        <v>36.630000000000003</v>
      </c>
    </row>
    <row r="2476" spans="1:4" x14ac:dyDescent="0.25">
      <c r="A2476" s="344">
        <v>1917470</v>
      </c>
      <c r="B2476" s="345" t="s">
        <v>15509</v>
      </c>
      <c r="C2476" s="344" t="s">
        <v>7701</v>
      </c>
      <c r="D2476" s="346">
        <v>43.79</v>
      </c>
    </row>
    <row r="2477" spans="1:4" x14ac:dyDescent="0.25">
      <c r="A2477" s="344">
        <v>1917471</v>
      </c>
      <c r="B2477" s="345" t="s">
        <v>15510</v>
      </c>
      <c r="C2477" s="344" t="s">
        <v>7701</v>
      </c>
      <c r="D2477" s="346">
        <v>52.35</v>
      </c>
    </row>
    <row r="2478" spans="1:4" x14ac:dyDescent="0.25">
      <c r="A2478" s="344">
        <v>1917472</v>
      </c>
      <c r="B2478" s="345" t="s">
        <v>15511</v>
      </c>
      <c r="C2478" s="344" t="s">
        <v>7701</v>
      </c>
      <c r="D2478" s="346">
        <v>55.98</v>
      </c>
    </row>
    <row r="2479" spans="1:4" x14ac:dyDescent="0.25">
      <c r="A2479" s="344">
        <v>1917460</v>
      </c>
      <c r="B2479" s="345" t="s">
        <v>15512</v>
      </c>
      <c r="C2479" s="344" t="s">
        <v>7701</v>
      </c>
      <c r="D2479" s="346">
        <v>7.38</v>
      </c>
    </row>
    <row r="2480" spans="1:4" x14ac:dyDescent="0.25">
      <c r="A2480" s="344">
        <v>1917461</v>
      </c>
      <c r="B2480" s="345" t="s">
        <v>15513</v>
      </c>
      <c r="C2480" s="344" t="s">
        <v>7701</v>
      </c>
      <c r="D2480" s="346">
        <v>8.6999999999999993</v>
      </c>
    </row>
    <row r="2481" spans="1:4" x14ac:dyDescent="0.25">
      <c r="A2481" s="344">
        <v>1917462</v>
      </c>
      <c r="B2481" s="345" t="s">
        <v>15514</v>
      </c>
      <c r="C2481" s="344" t="s">
        <v>7701</v>
      </c>
      <c r="D2481" s="346">
        <v>10.32</v>
      </c>
    </row>
    <row r="2482" spans="1:4" x14ac:dyDescent="0.25">
      <c r="A2482" s="344">
        <v>1917735</v>
      </c>
      <c r="B2482" s="345" t="s">
        <v>15515</v>
      </c>
      <c r="C2482" s="344" t="s">
        <v>7701</v>
      </c>
      <c r="D2482" s="346">
        <v>6.53</v>
      </c>
    </row>
    <row r="2483" spans="1:4" x14ac:dyDescent="0.25">
      <c r="A2483" s="344">
        <v>1917061</v>
      </c>
      <c r="B2483" s="345" t="s">
        <v>15516</v>
      </c>
      <c r="C2483" s="344" t="s">
        <v>7701</v>
      </c>
      <c r="D2483" s="346">
        <v>26.3</v>
      </c>
    </row>
    <row r="2484" spans="1:4" x14ac:dyDescent="0.25">
      <c r="A2484" s="344">
        <v>1917062</v>
      </c>
      <c r="B2484" s="345" t="s">
        <v>15517</v>
      </c>
      <c r="C2484" s="344" t="s">
        <v>7701</v>
      </c>
      <c r="D2484" s="346">
        <v>26.81</v>
      </c>
    </row>
    <row r="2485" spans="1:4" x14ac:dyDescent="0.25">
      <c r="A2485" s="344">
        <v>1917063</v>
      </c>
      <c r="B2485" s="345" t="s">
        <v>15518</v>
      </c>
      <c r="C2485" s="344" t="s">
        <v>7701</v>
      </c>
      <c r="D2485" s="346">
        <v>27.33</v>
      </c>
    </row>
    <row r="2486" spans="1:4" x14ac:dyDescent="0.25">
      <c r="A2486" s="344">
        <v>1917064</v>
      </c>
      <c r="B2486" s="345" t="s">
        <v>15519</v>
      </c>
      <c r="C2486" s="344" t="s">
        <v>7701</v>
      </c>
      <c r="D2486" s="346">
        <v>27.87</v>
      </c>
    </row>
    <row r="2487" spans="1:4" x14ac:dyDescent="0.25">
      <c r="A2487" s="344">
        <v>1917065</v>
      </c>
      <c r="B2487" s="345" t="s">
        <v>15520</v>
      </c>
      <c r="C2487" s="344" t="s">
        <v>7701</v>
      </c>
      <c r="D2487" s="346">
        <v>28.46</v>
      </c>
    </row>
    <row r="2488" spans="1:4" x14ac:dyDescent="0.25">
      <c r="A2488" s="344">
        <v>1917066</v>
      </c>
      <c r="B2488" s="345" t="s">
        <v>15521</v>
      </c>
      <c r="C2488" s="344" t="s">
        <v>7701</v>
      </c>
      <c r="D2488" s="346">
        <v>28.76</v>
      </c>
    </row>
    <row r="2489" spans="1:4" x14ac:dyDescent="0.25">
      <c r="A2489" s="344">
        <v>1901590</v>
      </c>
      <c r="B2489" s="345" t="s">
        <v>15522</v>
      </c>
      <c r="C2489" s="344" t="s">
        <v>7701</v>
      </c>
      <c r="D2489" s="346">
        <v>14.31</v>
      </c>
    </row>
    <row r="2490" spans="1:4" x14ac:dyDescent="0.25">
      <c r="A2490" s="344">
        <v>1901591</v>
      </c>
      <c r="B2490" s="345" t="s">
        <v>15523</v>
      </c>
      <c r="C2490" s="344" t="s">
        <v>7701</v>
      </c>
      <c r="D2490" s="346">
        <v>14.44</v>
      </c>
    </row>
    <row r="2491" spans="1:4" x14ac:dyDescent="0.25">
      <c r="A2491" s="344">
        <v>1901592</v>
      </c>
      <c r="B2491" s="345" t="s">
        <v>15524</v>
      </c>
      <c r="C2491" s="344" t="s">
        <v>7701</v>
      </c>
      <c r="D2491" s="346">
        <v>14.56</v>
      </c>
    </row>
    <row r="2492" spans="1:4" x14ac:dyDescent="0.25">
      <c r="A2492" s="344">
        <v>1901593</v>
      </c>
      <c r="B2492" s="345" t="s">
        <v>15525</v>
      </c>
      <c r="C2492" s="344" t="s">
        <v>7701</v>
      </c>
      <c r="D2492" s="346">
        <v>14.7</v>
      </c>
    </row>
    <row r="2493" spans="1:4" x14ac:dyDescent="0.25">
      <c r="A2493" s="344">
        <v>1901594</v>
      </c>
      <c r="B2493" s="345" t="s">
        <v>15526</v>
      </c>
      <c r="C2493" s="344" t="s">
        <v>7701</v>
      </c>
      <c r="D2493" s="346">
        <v>14.84</v>
      </c>
    </row>
    <row r="2494" spans="1:4" x14ac:dyDescent="0.25">
      <c r="A2494" s="344">
        <v>1901589</v>
      </c>
      <c r="B2494" s="345" t="s">
        <v>15527</v>
      </c>
      <c r="C2494" s="344" t="s">
        <v>7701</v>
      </c>
      <c r="D2494" s="346">
        <v>14.91</v>
      </c>
    </row>
    <row r="2495" spans="1:4" x14ac:dyDescent="0.25">
      <c r="A2495" s="344">
        <v>1901596</v>
      </c>
      <c r="B2495" s="345" t="s">
        <v>15528</v>
      </c>
      <c r="C2495" s="344" t="s">
        <v>7701</v>
      </c>
      <c r="D2495" s="346">
        <v>18.600000000000001</v>
      </c>
    </row>
    <row r="2496" spans="1:4" x14ac:dyDescent="0.25">
      <c r="A2496" s="344">
        <v>1901597</v>
      </c>
      <c r="B2496" s="345" t="s">
        <v>15529</v>
      </c>
      <c r="C2496" s="344" t="s">
        <v>7701</v>
      </c>
      <c r="D2496" s="346">
        <v>18.71</v>
      </c>
    </row>
    <row r="2497" spans="1:4" x14ac:dyDescent="0.25">
      <c r="A2497" s="344">
        <v>1901598</v>
      </c>
      <c r="B2497" s="345" t="s">
        <v>15530</v>
      </c>
      <c r="C2497" s="344" t="s">
        <v>7701</v>
      </c>
      <c r="D2497" s="346">
        <v>18.829999999999998</v>
      </c>
    </row>
    <row r="2498" spans="1:4" x14ac:dyDescent="0.25">
      <c r="A2498" s="344">
        <v>1901599</v>
      </c>
      <c r="B2498" s="345" t="s">
        <v>15531</v>
      </c>
      <c r="C2498" s="344" t="s">
        <v>7701</v>
      </c>
      <c r="D2498" s="346">
        <v>18.96</v>
      </c>
    </row>
    <row r="2499" spans="1:4" x14ac:dyDescent="0.25">
      <c r="A2499" s="344">
        <v>1901600</v>
      </c>
      <c r="B2499" s="345" t="s">
        <v>15532</v>
      </c>
      <c r="C2499" s="344" t="s">
        <v>7701</v>
      </c>
      <c r="D2499" s="346">
        <v>19.09</v>
      </c>
    </row>
    <row r="2500" spans="1:4" x14ac:dyDescent="0.25">
      <c r="A2500" s="344">
        <v>1901595</v>
      </c>
      <c r="B2500" s="345" t="s">
        <v>15533</v>
      </c>
      <c r="C2500" s="344" t="s">
        <v>7701</v>
      </c>
      <c r="D2500" s="346">
        <v>19.16</v>
      </c>
    </row>
    <row r="2501" spans="1:4" x14ac:dyDescent="0.25">
      <c r="A2501" s="344">
        <v>1917097</v>
      </c>
      <c r="B2501" s="345" t="s">
        <v>15534</v>
      </c>
      <c r="C2501" s="344" t="s">
        <v>7701</v>
      </c>
      <c r="D2501" s="346">
        <v>17.29</v>
      </c>
    </row>
    <row r="2502" spans="1:4" x14ac:dyDescent="0.25">
      <c r="A2502" s="344">
        <v>1917098</v>
      </c>
      <c r="B2502" s="345" t="s">
        <v>15535</v>
      </c>
      <c r="C2502" s="344" t="s">
        <v>7701</v>
      </c>
      <c r="D2502" s="346">
        <v>17.579999999999998</v>
      </c>
    </row>
    <row r="2503" spans="1:4" x14ac:dyDescent="0.25">
      <c r="A2503" s="344">
        <v>1917099</v>
      </c>
      <c r="B2503" s="345" t="s">
        <v>15536</v>
      </c>
      <c r="C2503" s="344" t="s">
        <v>7701</v>
      </c>
      <c r="D2503" s="346">
        <v>17.89</v>
      </c>
    </row>
    <row r="2504" spans="1:4" x14ac:dyDescent="0.25">
      <c r="A2504" s="344">
        <v>1917100</v>
      </c>
      <c r="B2504" s="345" t="s">
        <v>15537</v>
      </c>
      <c r="C2504" s="344" t="s">
        <v>7701</v>
      </c>
      <c r="D2504" s="346">
        <v>18.2</v>
      </c>
    </row>
    <row r="2505" spans="1:4" x14ac:dyDescent="0.25">
      <c r="A2505" s="344">
        <v>1917101</v>
      </c>
      <c r="B2505" s="345" t="s">
        <v>15538</v>
      </c>
      <c r="C2505" s="344" t="s">
        <v>7701</v>
      </c>
      <c r="D2505" s="346">
        <v>18.54</v>
      </c>
    </row>
    <row r="2506" spans="1:4" x14ac:dyDescent="0.25">
      <c r="A2506" s="344">
        <v>1917102</v>
      </c>
      <c r="B2506" s="345" t="s">
        <v>15539</v>
      </c>
      <c r="C2506" s="344" t="s">
        <v>7701</v>
      </c>
      <c r="D2506" s="346">
        <v>18.72</v>
      </c>
    </row>
    <row r="2507" spans="1:4" x14ac:dyDescent="0.25">
      <c r="A2507" s="344">
        <v>1901601</v>
      </c>
      <c r="B2507" s="345" t="s">
        <v>15540</v>
      </c>
      <c r="C2507" s="344" t="s">
        <v>7701</v>
      </c>
      <c r="D2507" s="346">
        <v>23</v>
      </c>
    </row>
    <row r="2508" spans="1:4" x14ac:dyDescent="0.25">
      <c r="A2508" s="344">
        <v>1901602</v>
      </c>
      <c r="B2508" s="345" t="s">
        <v>15541</v>
      </c>
      <c r="C2508" s="344" t="s">
        <v>7701</v>
      </c>
      <c r="D2508" s="346">
        <v>23.11</v>
      </c>
    </row>
    <row r="2509" spans="1:4" x14ac:dyDescent="0.25">
      <c r="A2509" s="344">
        <v>1901603</v>
      </c>
      <c r="B2509" s="345" t="s">
        <v>15542</v>
      </c>
      <c r="C2509" s="344" t="s">
        <v>7701</v>
      </c>
      <c r="D2509" s="346">
        <v>23.23</v>
      </c>
    </row>
    <row r="2510" spans="1:4" x14ac:dyDescent="0.25">
      <c r="A2510" s="344">
        <v>1901604</v>
      </c>
      <c r="B2510" s="345" t="s">
        <v>15543</v>
      </c>
      <c r="C2510" s="344" t="s">
        <v>7701</v>
      </c>
      <c r="D2510" s="346">
        <v>23.35</v>
      </c>
    </row>
    <row r="2511" spans="1:4" x14ac:dyDescent="0.25">
      <c r="A2511" s="344">
        <v>1901605</v>
      </c>
      <c r="B2511" s="345" t="s">
        <v>15544</v>
      </c>
      <c r="C2511" s="344" t="s">
        <v>7701</v>
      </c>
      <c r="D2511" s="346">
        <v>23.48</v>
      </c>
    </row>
    <row r="2512" spans="1:4" x14ac:dyDescent="0.25">
      <c r="A2512" s="344">
        <v>1901606</v>
      </c>
      <c r="B2512" s="345" t="s">
        <v>15545</v>
      </c>
      <c r="C2512" s="344" t="s">
        <v>7701</v>
      </c>
      <c r="D2512" s="346">
        <v>23.55</v>
      </c>
    </row>
    <row r="2513" spans="1:4" x14ac:dyDescent="0.25">
      <c r="A2513" s="344">
        <v>1917133</v>
      </c>
      <c r="B2513" s="345" t="s">
        <v>15546</v>
      </c>
      <c r="C2513" s="344" t="s">
        <v>7701</v>
      </c>
      <c r="D2513" s="346">
        <v>15.7</v>
      </c>
    </row>
    <row r="2514" spans="1:4" x14ac:dyDescent="0.25">
      <c r="A2514" s="344">
        <v>1917134</v>
      </c>
      <c r="B2514" s="345" t="s">
        <v>15547</v>
      </c>
      <c r="C2514" s="344" t="s">
        <v>7701</v>
      </c>
      <c r="D2514" s="346">
        <v>15.93</v>
      </c>
    </row>
    <row r="2515" spans="1:4" x14ac:dyDescent="0.25">
      <c r="A2515" s="344">
        <v>1917135</v>
      </c>
      <c r="B2515" s="345" t="s">
        <v>15548</v>
      </c>
      <c r="C2515" s="344" t="s">
        <v>7701</v>
      </c>
      <c r="D2515" s="346">
        <v>16.170000000000002</v>
      </c>
    </row>
    <row r="2516" spans="1:4" x14ac:dyDescent="0.25">
      <c r="A2516" s="344">
        <v>1917136</v>
      </c>
      <c r="B2516" s="345" t="s">
        <v>15549</v>
      </c>
      <c r="C2516" s="344" t="s">
        <v>7701</v>
      </c>
      <c r="D2516" s="346">
        <v>16.41</v>
      </c>
    </row>
    <row r="2517" spans="1:4" x14ac:dyDescent="0.25">
      <c r="A2517" s="344">
        <v>1917137</v>
      </c>
      <c r="B2517" s="345" t="s">
        <v>15550</v>
      </c>
      <c r="C2517" s="344" t="s">
        <v>7701</v>
      </c>
      <c r="D2517" s="346">
        <v>16.68</v>
      </c>
    </row>
    <row r="2518" spans="1:4" x14ac:dyDescent="0.25">
      <c r="A2518" s="344">
        <v>1917138</v>
      </c>
      <c r="B2518" s="345" t="s">
        <v>15551</v>
      </c>
      <c r="C2518" s="344" t="s">
        <v>7701</v>
      </c>
      <c r="D2518" s="346">
        <v>16.82</v>
      </c>
    </row>
    <row r="2519" spans="1:4" x14ac:dyDescent="0.25">
      <c r="A2519" s="344">
        <v>1917169</v>
      </c>
      <c r="B2519" s="345" t="s">
        <v>15552</v>
      </c>
      <c r="C2519" s="344" t="s">
        <v>7701</v>
      </c>
      <c r="D2519" s="346">
        <v>14.54</v>
      </c>
    </row>
    <row r="2520" spans="1:4" x14ac:dyDescent="0.25">
      <c r="A2520" s="344">
        <v>1917170</v>
      </c>
      <c r="B2520" s="345" t="s">
        <v>15553</v>
      </c>
      <c r="C2520" s="344" t="s">
        <v>7701</v>
      </c>
      <c r="D2520" s="346">
        <v>14.74</v>
      </c>
    </row>
    <row r="2521" spans="1:4" x14ac:dyDescent="0.25">
      <c r="A2521" s="344">
        <v>1917171</v>
      </c>
      <c r="B2521" s="345" t="s">
        <v>15554</v>
      </c>
      <c r="C2521" s="344" t="s">
        <v>7701</v>
      </c>
      <c r="D2521" s="346">
        <v>14.94</v>
      </c>
    </row>
    <row r="2522" spans="1:4" x14ac:dyDescent="0.25">
      <c r="A2522" s="344">
        <v>1917172</v>
      </c>
      <c r="B2522" s="345" t="s">
        <v>15555</v>
      </c>
      <c r="C2522" s="344" t="s">
        <v>7701</v>
      </c>
      <c r="D2522" s="346">
        <v>15.16</v>
      </c>
    </row>
    <row r="2523" spans="1:4" x14ac:dyDescent="0.25">
      <c r="A2523" s="344">
        <v>1917173</v>
      </c>
      <c r="B2523" s="345" t="s">
        <v>15556</v>
      </c>
      <c r="C2523" s="344" t="s">
        <v>7701</v>
      </c>
      <c r="D2523" s="346">
        <v>15.38</v>
      </c>
    </row>
    <row r="2524" spans="1:4" x14ac:dyDescent="0.25">
      <c r="A2524" s="344">
        <v>1917174</v>
      </c>
      <c r="B2524" s="345" t="s">
        <v>15557</v>
      </c>
      <c r="C2524" s="344" t="s">
        <v>7701</v>
      </c>
      <c r="D2524" s="346">
        <v>15.5</v>
      </c>
    </row>
    <row r="2525" spans="1:4" x14ac:dyDescent="0.25">
      <c r="A2525" s="344">
        <v>1917205</v>
      </c>
      <c r="B2525" s="345" t="s">
        <v>15558</v>
      </c>
      <c r="C2525" s="344" t="s">
        <v>7701</v>
      </c>
      <c r="D2525" s="346">
        <v>15.8</v>
      </c>
    </row>
    <row r="2526" spans="1:4" x14ac:dyDescent="0.25">
      <c r="A2526" s="344">
        <v>1917206</v>
      </c>
      <c r="B2526" s="345" t="s">
        <v>15559</v>
      </c>
      <c r="C2526" s="344" t="s">
        <v>7701</v>
      </c>
      <c r="D2526" s="346">
        <v>15.97</v>
      </c>
    </row>
    <row r="2527" spans="1:4" x14ac:dyDescent="0.25">
      <c r="A2527" s="344">
        <v>1917207</v>
      </c>
      <c r="B2527" s="345" t="s">
        <v>15560</v>
      </c>
      <c r="C2527" s="344" t="s">
        <v>7701</v>
      </c>
      <c r="D2527" s="346">
        <v>16.149999999999999</v>
      </c>
    </row>
    <row r="2528" spans="1:4" x14ac:dyDescent="0.25">
      <c r="A2528" s="344">
        <v>1917208</v>
      </c>
      <c r="B2528" s="345" t="s">
        <v>15561</v>
      </c>
      <c r="C2528" s="344" t="s">
        <v>7701</v>
      </c>
      <c r="D2528" s="346">
        <v>16.329999999999998</v>
      </c>
    </row>
    <row r="2529" spans="1:4" x14ac:dyDescent="0.25">
      <c r="A2529" s="344">
        <v>1917209</v>
      </c>
      <c r="B2529" s="345" t="s">
        <v>15562</v>
      </c>
      <c r="C2529" s="344" t="s">
        <v>7701</v>
      </c>
      <c r="D2529" s="346">
        <v>16.53</v>
      </c>
    </row>
    <row r="2530" spans="1:4" x14ac:dyDescent="0.25">
      <c r="A2530" s="344">
        <v>1917210</v>
      </c>
      <c r="B2530" s="345" t="s">
        <v>15563</v>
      </c>
      <c r="C2530" s="344" t="s">
        <v>7701</v>
      </c>
      <c r="D2530" s="346">
        <v>16.64</v>
      </c>
    </row>
    <row r="2531" spans="1:4" x14ac:dyDescent="0.25">
      <c r="A2531" s="344">
        <v>1917025</v>
      </c>
      <c r="B2531" s="345" t="s">
        <v>15564</v>
      </c>
      <c r="C2531" s="344" t="s">
        <v>7701</v>
      </c>
      <c r="D2531" s="346">
        <v>36.619999999999997</v>
      </c>
    </row>
    <row r="2532" spans="1:4" x14ac:dyDescent="0.25">
      <c r="A2532" s="344">
        <v>1917026</v>
      </c>
      <c r="B2532" s="345" t="s">
        <v>15565</v>
      </c>
      <c r="C2532" s="344" t="s">
        <v>7701</v>
      </c>
      <c r="D2532" s="346">
        <v>37.369999999999997</v>
      </c>
    </row>
    <row r="2533" spans="1:4" x14ac:dyDescent="0.25">
      <c r="A2533" s="344">
        <v>1917027</v>
      </c>
      <c r="B2533" s="345" t="s">
        <v>15566</v>
      </c>
      <c r="C2533" s="344" t="s">
        <v>7701</v>
      </c>
      <c r="D2533" s="346">
        <v>38.14</v>
      </c>
    </row>
    <row r="2534" spans="1:4" x14ac:dyDescent="0.25">
      <c r="A2534" s="344">
        <v>1917028</v>
      </c>
      <c r="B2534" s="345" t="s">
        <v>15567</v>
      </c>
      <c r="C2534" s="344" t="s">
        <v>7701</v>
      </c>
      <c r="D2534" s="346">
        <v>38.94</v>
      </c>
    </row>
    <row r="2535" spans="1:4" x14ac:dyDescent="0.25">
      <c r="A2535" s="344">
        <v>1917029</v>
      </c>
      <c r="B2535" s="345" t="s">
        <v>15568</v>
      </c>
      <c r="C2535" s="344" t="s">
        <v>7701</v>
      </c>
      <c r="D2535" s="346">
        <v>39.79</v>
      </c>
    </row>
    <row r="2536" spans="1:4" x14ac:dyDescent="0.25">
      <c r="A2536" s="344">
        <v>1917030</v>
      </c>
      <c r="B2536" s="345" t="s">
        <v>15569</v>
      </c>
      <c r="C2536" s="344" t="s">
        <v>7701</v>
      </c>
      <c r="D2536" s="346">
        <v>40.24</v>
      </c>
    </row>
    <row r="2537" spans="1:4" x14ac:dyDescent="0.25">
      <c r="A2537" s="344">
        <v>1917629</v>
      </c>
      <c r="B2537" s="345" t="s">
        <v>15570</v>
      </c>
      <c r="C2537" s="344" t="s">
        <v>7701</v>
      </c>
      <c r="D2537" s="346">
        <v>18.38</v>
      </c>
    </row>
    <row r="2538" spans="1:4" x14ac:dyDescent="0.25">
      <c r="A2538" s="344">
        <v>1917633</v>
      </c>
      <c r="B2538" s="345" t="s">
        <v>15571</v>
      </c>
      <c r="C2538" s="344" t="s">
        <v>7701</v>
      </c>
      <c r="D2538" s="346">
        <v>20.149999999999999</v>
      </c>
    </row>
    <row r="2539" spans="1:4" x14ac:dyDescent="0.25">
      <c r="A2539" s="344">
        <v>1917634</v>
      </c>
      <c r="B2539" s="345" t="s">
        <v>15572</v>
      </c>
      <c r="C2539" s="344" t="s">
        <v>7701</v>
      </c>
      <c r="D2539" s="346">
        <v>20.47</v>
      </c>
    </row>
    <row r="2540" spans="1:4" x14ac:dyDescent="0.25">
      <c r="A2540" s="344">
        <v>1917635</v>
      </c>
      <c r="B2540" s="345" t="s">
        <v>15573</v>
      </c>
      <c r="C2540" s="344" t="s">
        <v>7701</v>
      </c>
      <c r="D2540" s="346">
        <v>20.79</v>
      </c>
    </row>
    <row r="2541" spans="1:4" x14ac:dyDescent="0.25">
      <c r="A2541" s="344">
        <v>1917636</v>
      </c>
      <c r="B2541" s="345" t="s">
        <v>15574</v>
      </c>
      <c r="C2541" s="344" t="s">
        <v>7701</v>
      </c>
      <c r="D2541" s="346">
        <v>22.81</v>
      </c>
    </row>
    <row r="2542" spans="1:4" x14ac:dyDescent="0.25">
      <c r="A2542" s="344">
        <v>1917637</v>
      </c>
      <c r="B2542" s="345" t="s">
        <v>15575</v>
      </c>
      <c r="C2542" s="344" t="s">
        <v>7701</v>
      </c>
      <c r="D2542" s="346">
        <v>23.23</v>
      </c>
    </row>
    <row r="2543" spans="1:4" x14ac:dyDescent="0.25">
      <c r="A2543" s="344">
        <v>1917638</v>
      </c>
      <c r="B2543" s="345" t="s">
        <v>15576</v>
      </c>
      <c r="C2543" s="344" t="s">
        <v>7701</v>
      </c>
      <c r="D2543" s="346">
        <v>23.66</v>
      </c>
    </row>
    <row r="2544" spans="1:4" x14ac:dyDescent="0.25">
      <c r="A2544" s="344">
        <v>1917630</v>
      </c>
      <c r="B2544" s="345" t="s">
        <v>15577</v>
      </c>
      <c r="C2544" s="344" t="s">
        <v>7701</v>
      </c>
      <c r="D2544" s="346">
        <v>18.940000000000001</v>
      </c>
    </row>
    <row r="2545" spans="1:4" x14ac:dyDescent="0.25">
      <c r="A2545" s="344">
        <v>1917631</v>
      </c>
      <c r="B2545" s="345" t="s">
        <v>15578</v>
      </c>
      <c r="C2545" s="344" t="s">
        <v>7701</v>
      </c>
      <c r="D2545" s="346">
        <v>19.43</v>
      </c>
    </row>
    <row r="2546" spans="1:4" x14ac:dyDescent="0.25">
      <c r="A2546" s="344">
        <v>1917632</v>
      </c>
      <c r="B2546" s="345" t="s">
        <v>15579</v>
      </c>
      <c r="C2546" s="344" t="s">
        <v>7701</v>
      </c>
      <c r="D2546" s="346">
        <v>19.75</v>
      </c>
    </row>
    <row r="2547" spans="1:4" x14ac:dyDescent="0.25">
      <c r="A2547" s="344">
        <v>1917639</v>
      </c>
      <c r="B2547" s="345" t="s">
        <v>15580</v>
      </c>
      <c r="C2547" s="344" t="s">
        <v>7701</v>
      </c>
      <c r="D2547" s="346">
        <v>23.87</v>
      </c>
    </row>
    <row r="2548" spans="1:4" x14ac:dyDescent="0.25">
      <c r="A2548" s="344">
        <v>1917646</v>
      </c>
      <c r="B2548" s="345" t="s">
        <v>15581</v>
      </c>
      <c r="C2548" s="344" t="s">
        <v>7701</v>
      </c>
      <c r="D2548" s="346">
        <v>21.2</v>
      </c>
    </row>
    <row r="2549" spans="1:4" x14ac:dyDescent="0.25">
      <c r="A2549" s="344">
        <v>1917647</v>
      </c>
      <c r="B2549" s="345" t="s">
        <v>15582</v>
      </c>
      <c r="C2549" s="344" t="s">
        <v>7701</v>
      </c>
      <c r="D2549" s="346">
        <v>21.51</v>
      </c>
    </row>
    <row r="2550" spans="1:4" x14ac:dyDescent="0.25">
      <c r="A2550" s="344">
        <v>1917648</v>
      </c>
      <c r="B2550" s="345" t="s">
        <v>15583</v>
      </c>
      <c r="C2550" s="344" t="s">
        <v>7701</v>
      </c>
      <c r="D2550" s="346">
        <v>21.74</v>
      </c>
    </row>
    <row r="2551" spans="1:4" x14ac:dyDescent="0.25">
      <c r="A2551" s="344">
        <v>1917649</v>
      </c>
      <c r="B2551" s="345" t="s">
        <v>15584</v>
      </c>
      <c r="C2551" s="344" t="s">
        <v>7701</v>
      </c>
      <c r="D2551" s="346">
        <v>22.05</v>
      </c>
    </row>
    <row r="2552" spans="1:4" x14ac:dyDescent="0.25">
      <c r="A2552" s="344">
        <v>1917650</v>
      </c>
      <c r="B2552" s="345" t="s">
        <v>15585</v>
      </c>
      <c r="C2552" s="344" t="s">
        <v>7701</v>
      </c>
      <c r="D2552" s="346">
        <v>22.36</v>
      </c>
    </row>
    <row r="2553" spans="1:4" x14ac:dyDescent="0.25">
      <c r="A2553" s="344">
        <v>1917651</v>
      </c>
      <c r="B2553" s="345" t="s">
        <v>15586</v>
      </c>
      <c r="C2553" s="344" t="s">
        <v>7701</v>
      </c>
      <c r="D2553" s="346">
        <v>22.82</v>
      </c>
    </row>
    <row r="2554" spans="1:4" x14ac:dyDescent="0.25">
      <c r="A2554" s="344">
        <v>1917652</v>
      </c>
      <c r="B2554" s="345" t="s">
        <v>15587</v>
      </c>
      <c r="C2554" s="344" t="s">
        <v>7701</v>
      </c>
      <c r="D2554" s="346">
        <v>25.3</v>
      </c>
    </row>
    <row r="2555" spans="1:4" x14ac:dyDescent="0.25">
      <c r="A2555" s="344">
        <v>1917642</v>
      </c>
      <c r="B2555" s="345" t="s">
        <v>15588</v>
      </c>
      <c r="C2555" s="344" t="s">
        <v>7701</v>
      </c>
      <c r="D2555" s="346">
        <v>19.89</v>
      </c>
    </row>
    <row r="2556" spans="1:4" x14ac:dyDescent="0.25">
      <c r="A2556" s="344">
        <v>1917643</v>
      </c>
      <c r="B2556" s="345" t="s">
        <v>15589</v>
      </c>
      <c r="C2556" s="344" t="s">
        <v>7701</v>
      </c>
      <c r="D2556" s="346">
        <v>20.28</v>
      </c>
    </row>
    <row r="2557" spans="1:4" x14ac:dyDescent="0.25">
      <c r="A2557" s="344">
        <v>1917641</v>
      </c>
      <c r="B2557" s="345" t="s">
        <v>15590</v>
      </c>
      <c r="C2557" s="344" t="s">
        <v>7701</v>
      </c>
      <c r="D2557" s="346">
        <v>17.8</v>
      </c>
    </row>
    <row r="2558" spans="1:4" x14ac:dyDescent="0.25">
      <c r="A2558" s="344">
        <v>1917644</v>
      </c>
      <c r="B2558" s="345" t="s">
        <v>15591</v>
      </c>
      <c r="C2558" s="344" t="s">
        <v>7701</v>
      </c>
      <c r="D2558" s="346">
        <v>20.66</v>
      </c>
    </row>
    <row r="2559" spans="1:4" x14ac:dyDescent="0.25">
      <c r="A2559" s="344">
        <v>1917645</v>
      </c>
      <c r="B2559" s="345" t="s">
        <v>15592</v>
      </c>
      <c r="C2559" s="344" t="s">
        <v>7701</v>
      </c>
      <c r="D2559" s="346">
        <v>20.89</v>
      </c>
    </row>
    <row r="2560" spans="1:4" x14ac:dyDescent="0.25">
      <c r="A2560" s="344">
        <v>1917653</v>
      </c>
      <c r="B2560" s="345" t="s">
        <v>15593</v>
      </c>
      <c r="C2560" s="344" t="s">
        <v>7701</v>
      </c>
      <c r="D2560" s="346">
        <v>25.64</v>
      </c>
    </row>
    <row r="2561" spans="1:4" x14ac:dyDescent="0.25">
      <c r="A2561" s="344">
        <v>1917659</v>
      </c>
      <c r="B2561" s="345" t="s">
        <v>15594</v>
      </c>
      <c r="C2561" s="344" t="s">
        <v>7701</v>
      </c>
      <c r="D2561" s="346">
        <v>20.36</v>
      </c>
    </row>
    <row r="2562" spans="1:4" x14ac:dyDescent="0.25">
      <c r="A2562" s="344">
        <v>1917660</v>
      </c>
      <c r="B2562" s="345" t="s">
        <v>15595</v>
      </c>
      <c r="C2562" s="344" t="s">
        <v>7701</v>
      </c>
      <c r="D2562" s="346">
        <v>20.51</v>
      </c>
    </row>
    <row r="2563" spans="1:4" x14ac:dyDescent="0.25">
      <c r="A2563" s="344">
        <v>1917661</v>
      </c>
      <c r="B2563" s="345" t="s">
        <v>15596</v>
      </c>
      <c r="C2563" s="344" t="s">
        <v>7701</v>
      </c>
      <c r="D2563" s="346">
        <v>20.66</v>
      </c>
    </row>
    <row r="2564" spans="1:4" x14ac:dyDescent="0.25">
      <c r="A2564" s="344">
        <v>1917662</v>
      </c>
      <c r="B2564" s="345" t="s">
        <v>15597</v>
      </c>
      <c r="C2564" s="344" t="s">
        <v>7701</v>
      </c>
      <c r="D2564" s="346">
        <v>20.82</v>
      </c>
    </row>
    <row r="2565" spans="1:4" x14ac:dyDescent="0.25">
      <c r="A2565" s="344">
        <v>1917663</v>
      </c>
      <c r="B2565" s="345" t="s">
        <v>15598</v>
      </c>
      <c r="C2565" s="344" t="s">
        <v>7701</v>
      </c>
      <c r="D2565" s="346">
        <v>21.05</v>
      </c>
    </row>
    <row r="2566" spans="1:4" x14ac:dyDescent="0.25">
      <c r="A2566" s="344">
        <v>1917664</v>
      </c>
      <c r="B2566" s="345" t="s">
        <v>15599</v>
      </c>
      <c r="C2566" s="344" t="s">
        <v>7701</v>
      </c>
      <c r="D2566" s="346">
        <v>21.36</v>
      </c>
    </row>
    <row r="2567" spans="1:4" x14ac:dyDescent="0.25">
      <c r="A2567" s="344">
        <v>1917665</v>
      </c>
      <c r="B2567" s="345" t="s">
        <v>15600</v>
      </c>
      <c r="C2567" s="344" t="s">
        <v>7701</v>
      </c>
      <c r="D2567" s="346">
        <v>21.82</v>
      </c>
    </row>
    <row r="2568" spans="1:4" x14ac:dyDescent="0.25">
      <c r="A2568" s="344">
        <v>1917655</v>
      </c>
      <c r="B2568" s="345" t="s">
        <v>15601</v>
      </c>
      <c r="C2568" s="344" t="s">
        <v>7701</v>
      </c>
      <c r="D2568" s="346">
        <v>17.8</v>
      </c>
    </row>
    <row r="2569" spans="1:4" x14ac:dyDescent="0.25">
      <c r="A2569" s="344">
        <v>1917656</v>
      </c>
      <c r="B2569" s="345" t="s">
        <v>15602</v>
      </c>
      <c r="C2569" s="344" t="s">
        <v>7701</v>
      </c>
      <c r="D2569" s="346">
        <v>19.739999999999998</v>
      </c>
    </row>
    <row r="2570" spans="1:4" x14ac:dyDescent="0.25">
      <c r="A2570" s="344">
        <v>1917654</v>
      </c>
      <c r="B2570" s="345" t="s">
        <v>15603</v>
      </c>
      <c r="C2570" s="344" t="s">
        <v>7701</v>
      </c>
      <c r="D2570" s="346">
        <v>17.53</v>
      </c>
    </row>
    <row r="2571" spans="1:4" x14ac:dyDescent="0.25">
      <c r="A2571" s="344">
        <v>1917657</v>
      </c>
      <c r="B2571" s="345" t="s">
        <v>15604</v>
      </c>
      <c r="C2571" s="344" t="s">
        <v>7701</v>
      </c>
      <c r="D2571" s="346">
        <v>19.97</v>
      </c>
    </row>
    <row r="2572" spans="1:4" x14ac:dyDescent="0.25">
      <c r="A2572" s="344">
        <v>1917658</v>
      </c>
      <c r="B2572" s="345" t="s">
        <v>15605</v>
      </c>
      <c r="C2572" s="344" t="s">
        <v>7701</v>
      </c>
      <c r="D2572" s="346">
        <v>20.12</v>
      </c>
    </row>
    <row r="2573" spans="1:4" x14ac:dyDescent="0.25">
      <c r="A2573" s="344">
        <v>1917666</v>
      </c>
      <c r="B2573" s="345" t="s">
        <v>15606</v>
      </c>
      <c r="C2573" s="344" t="s">
        <v>7701</v>
      </c>
      <c r="D2573" s="346">
        <v>22.13</v>
      </c>
    </row>
    <row r="2574" spans="1:4" x14ac:dyDescent="0.25">
      <c r="A2574" s="344">
        <v>1917672</v>
      </c>
      <c r="B2574" s="345" t="s">
        <v>15607</v>
      </c>
      <c r="C2574" s="344" t="s">
        <v>7701</v>
      </c>
      <c r="D2574" s="346">
        <v>20.28</v>
      </c>
    </row>
    <row r="2575" spans="1:4" x14ac:dyDescent="0.25">
      <c r="A2575" s="344">
        <v>1917673</v>
      </c>
      <c r="B2575" s="345" t="s">
        <v>15608</v>
      </c>
      <c r="C2575" s="344" t="s">
        <v>7701</v>
      </c>
      <c r="D2575" s="346">
        <v>20.51</v>
      </c>
    </row>
    <row r="2576" spans="1:4" x14ac:dyDescent="0.25">
      <c r="A2576" s="344">
        <v>1917674</v>
      </c>
      <c r="B2576" s="345" t="s">
        <v>15609</v>
      </c>
      <c r="C2576" s="344" t="s">
        <v>7701</v>
      </c>
      <c r="D2576" s="346">
        <v>20.66</v>
      </c>
    </row>
    <row r="2577" spans="1:4" x14ac:dyDescent="0.25">
      <c r="A2577" s="344">
        <v>1917675</v>
      </c>
      <c r="B2577" s="345" t="s">
        <v>15610</v>
      </c>
      <c r="C2577" s="344" t="s">
        <v>7701</v>
      </c>
      <c r="D2577" s="346">
        <v>20.82</v>
      </c>
    </row>
    <row r="2578" spans="1:4" x14ac:dyDescent="0.25">
      <c r="A2578" s="344">
        <v>1917676</v>
      </c>
      <c r="B2578" s="345" t="s">
        <v>15611</v>
      </c>
      <c r="C2578" s="344" t="s">
        <v>7701</v>
      </c>
      <c r="D2578" s="346">
        <v>20.97</v>
      </c>
    </row>
    <row r="2579" spans="1:4" x14ac:dyDescent="0.25">
      <c r="A2579" s="344">
        <v>1917677</v>
      </c>
      <c r="B2579" s="345" t="s">
        <v>15612</v>
      </c>
      <c r="C2579" s="344" t="s">
        <v>7701</v>
      </c>
      <c r="D2579" s="346">
        <v>21.28</v>
      </c>
    </row>
    <row r="2580" spans="1:4" x14ac:dyDescent="0.25">
      <c r="A2580" s="344">
        <v>1917678</v>
      </c>
      <c r="B2580" s="345" t="s">
        <v>15613</v>
      </c>
      <c r="C2580" s="344" t="s">
        <v>7701</v>
      </c>
      <c r="D2580" s="346">
        <v>21.74</v>
      </c>
    </row>
    <row r="2581" spans="1:4" x14ac:dyDescent="0.25">
      <c r="A2581" s="344">
        <v>1917668</v>
      </c>
      <c r="B2581" s="345" t="s">
        <v>15614</v>
      </c>
      <c r="C2581" s="344" t="s">
        <v>7701</v>
      </c>
      <c r="D2581" s="346">
        <v>19.579999999999998</v>
      </c>
    </row>
    <row r="2582" spans="1:4" x14ac:dyDescent="0.25">
      <c r="A2582" s="344">
        <v>1917669</v>
      </c>
      <c r="B2582" s="345" t="s">
        <v>15615</v>
      </c>
      <c r="C2582" s="344" t="s">
        <v>7701</v>
      </c>
      <c r="D2582" s="346">
        <v>19.739999999999998</v>
      </c>
    </row>
    <row r="2583" spans="1:4" x14ac:dyDescent="0.25">
      <c r="A2583" s="344">
        <v>1917667</v>
      </c>
      <c r="B2583" s="345" t="s">
        <v>15616</v>
      </c>
      <c r="C2583" s="344" t="s">
        <v>7701</v>
      </c>
      <c r="D2583" s="346">
        <v>17.61</v>
      </c>
    </row>
    <row r="2584" spans="1:4" x14ac:dyDescent="0.25">
      <c r="A2584" s="344">
        <v>1917670</v>
      </c>
      <c r="B2584" s="345" t="s">
        <v>15617</v>
      </c>
      <c r="C2584" s="344" t="s">
        <v>7701</v>
      </c>
      <c r="D2584" s="346">
        <v>19.97</v>
      </c>
    </row>
    <row r="2585" spans="1:4" x14ac:dyDescent="0.25">
      <c r="A2585" s="344">
        <v>1917671</v>
      </c>
      <c r="B2585" s="345" t="s">
        <v>15618</v>
      </c>
      <c r="C2585" s="344" t="s">
        <v>7701</v>
      </c>
      <c r="D2585" s="346">
        <v>20.12</v>
      </c>
    </row>
    <row r="2586" spans="1:4" x14ac:dyDescent="0.25">
      <c r="A2586" s="344">
        <v>1917679</v>
      </c>
      <c r="B2586" s="345" t="s">
        <v>15619</v>
      </c>
      <c r="C2586" s="344" t="s">
        <v>7701</v>
      </c>
      <c r="D2586" s="346">
        <v>21.97</v>
      </c>
    </row>
    <row r="2587" spans="1:4" x14ac:dyDescent="0.25">
      <c r="A2587" s="344">
        <v>1917640</v>
      </c>
      <c r="B2587" s="345" t="s">
        <v>15620</v>
      </c>
      <c r="C2587" s="344" t="s">
        <v>7701</v>
      </c>
      <c r="D2587" s="346">
        <v>9.58</v>
      </c>
    </row>
    <row r="2588" spans="1:4" x14ac:dyDescent="0.25">
      <c r="A2588" s="344">
        <v>1917686</v>
      </c>
      <c r="B2588" s="345" t="s">
        <v>15621</v>
      </c>
      <c r="C2588" s="344" t="s">
        <v>7701</v>
      </c>
      <c r="D2588" s="346">
        <v>11.33</v>
      </c>
    </row>
    <row r="2589" spans="1:4" x14ac:dyDescent="0.25">
      <c r="A2589" s="344">
        <v>1917687</v>
      </c>
      <c r="B2589" s="345" t="s">
        <v>15622</v>
      </c>
      <c r="C2589" s="344" t="s">
        <v>7701</v>
      </c>
      <c r="D2589" s="346">
        <v>11.63</v>
      </c>
    </row>
    <row r="2590" spans="1:4" x14ac:dyDescent="0.25">
      <c r="A2590" s="344">
        <v>1917688</v>
      </c>
      <c r="B2590" s="345" t="s">
        <v>15623</v>
      </c>
      <c r="C2590" s="344" t="s">
        <v>7701</v>
      </c>
      <c r="D2590" s="346">
        <v>12.74</v>
      </c>
    </row>
    <row r="2591" spans="1:4" x14ac:dyDescent="0.25">
      <c r="A2591" s="344">
        <v>1917689</v>
      </c>
      <c r="B2591" s="345" t="s">
        <v>15624</v>
      </c>
      <c r="C2591" s="344" t="s">
        <v>7701</v>
      </c>
      <c r="D2591" s="346">
        <v>13.07</v>
      </c>
    </row>
    <row r="2592" spans="1:4" x14ac:dyDescent="0.25">
      <c r="A2592" s="344">
        <v>1917690</v>
      </c>
      <c r="B2592" s="345" t="s">
        <v>15625</v>
      </c>
      <c r="C2592" s="344" t="s">
        <v>7701</v>
      </c>
      <c r="D2592" s="346">
        <v>13.31</v>
      </c>
    </row>
    <row r="2593" spans="1:4" x14ac:dyDescent="0.25">
      <c r="A2593" s="344">
        <v>1917691</v>
      </c>
      <c r="B2593" s="345" t="s">
        <v>15626</v>
      </c>
      <c r="C2593" s="344" t="s">
        <v>7701</v>
      </c>
      <c r="D2593" s="346">
        <v>13.79</v>
      </c>
    </row>
    <row r="2594" spans="1:4" x14ac:dyDescent="0.25">
      <c r="A2594" s="344">
        <v>1917692</v>
      </c>
      <c r="B2594" s="345" t="s">
        <v>15627</v>
      </c>
      <c r="C2594" s="344" t="s">
        <v>7701</v>
      </c>
      <c r="D2594" s="346">
        <v>15.49</v>
      </c>
    </row>
    <row r="2595" spans="1:4" x14ac:dyDescent="0.25">
      <c r="A2595" s="344">
        <v>1917682</v>
      </c>
      <c r="B2595" s="345" t="s">
        <v>15628</v>
      </c>
      <c r="C2595" s="344" t="s">
        <v>7701</v>
      </c>
      <c r="D2595" s="346">
        <v>10.06</v>
      </c>
    </row>
    <row r="2596" spans="1:4" x14ac:dyDescent="0.25">
      <c r="A2596" s="344">
        <v>1917693</v>
      </c>
      <c r="B2596" s="345" t="s">
        <v>15629</v>
      </c>
      <c r="C2596" s="344" t="s">
        <v>7701</v>
      </c>
      <c r="D2596" s="346">
        <v>15.9</v>
      </c>
    </row>
    <row r="2597" spans="1:4" x14ac:dyDescent="0.25">
      <c r="A2597" s="344">
        <v>1917683</v>
      </c>
      <c r="B2597" s="345" t="s">
        <v>15630</v>
      </c>
      <c r="C2597" s="344" t="s">
        <v>7701</v>
      </c>
      <c r="D2597" s="346">
        <v>10.42</v>
      </c>
    </row>
    <row r="2598" spans="1:4" x14ac:dyDescent="0.25">
      <c r="A2598" s="344">
        <v>1917681</v>
      </c>
      <c r="B2598" s="345" t="s">
        <v>15631</v>
      </c>
      <c r="C2598" s="344" t="s">
        <v>7701</v>
      </c>
      <c r="D2598" s="346">
        <v>8.6999999999999993</v>
      </c>
    </row>
    <row r="2599" spans="1:4" x14ac:dyDescent="0.25">
      <c r="A2599" s="344">
        <v>1917684</v>
      </c>
      <c r="B2599" s="345" t="s">
        <v>15632</v>
      </c>
      <c r="C2599" s="344" t="s">
        <v>7701</v>
      </c>
      <c r="D2599" s="346">
        <v>10.72</v>
      </c>
    </row>
    <row r="2600" spans="1:4" x14ac:dyDescent="0.25">
      <c r="A2600" s="344">
        <v>1917685</v>
      </c>
      <c r="B2600" s="345" t="s">
        <v>15633</v>
      </c>
      <c r="C2600" s="344" t="s">
        <v>7701</v>
      </c>
      <c r="D2600" s="346">
        <v>11.03</v>
      </c>
    </row>
    <row r="2601" spans="1:4" x14ac:dyDescent="0.25">
      <c r="A2601" s="344">
        <v>1917699</v>
      </c>
      <c r="B2601" s="345" t="s">
        <v>15634</v>
      </c>
      <c r="C2601" s="344" t="s">
        <v>7701</v>
      </c>
      <c r="D2601" s="346">
        <v>10.42</v>
      </c>
    </row>
    <row r="2602" spans="1:4" x14ac:dyDescent="0.25">
      <c r="A2602" s="344">
        <v>1917700</v>
      </c>
      <c r="B2602" s="345" t="s">
        <v>15635</v>
      </c>
      <c r="C2602" s="344" t="s">
        <v>7701</v>
      </c>
      <c r="D2602" s="346">
        <v>10.6</v>
      </c>
    </row>
    <row r="2603" spans="1:4" x14ac:dyDescent="0.25">
      <c r="A2603" s="344">
        <v>1917701</v>
      </c>
      <c r="B2603" s="345" t="s">
        <v>15636</v>
      </c>
      <c r="C2603" s="344" t="s">
        <v>7701</v>
      </c>
      <c r="D2603" s="346">
        <v>10.78</v>
      </c>
    </row>
    <row r="2604" spans="1:4" x14ac:dyDescent="0.25">
      <c r="A2604" s="344">
        <v>1917702</v>
      </c>
      <c r="B2604" s="345" t="s">
        <v>15637</v>
      </c>
      <c r="C2604" s="344" t="s">
        <v>7701</v>
      </c>
      <c r="D2604" s="346">
        <v>10.96</v>
      </c>
    </row>
    <row r="2605" spans="1:4" x14ac:dyDescent="0.25">
      <c r="A2605" s="344">
        <v>1917703</v>
      </c>
      <c r="B2605" s="345" t="s">
        <v>15638</v>
      </c>
      <c r="C2605" s="344" t="s">
        <v>7701</v>
      </c>
      <c r="D2605" s="346">
        <v>11.15</v>
      </c>
    </row>
    <row r="2606" spans="1:4" x14ac:dyDescent="0.25">
      <c r="A2606" s="344">
        <v>1917704</v>
      </c>
      <c r="B2606" s="345" t="s">
        <v>15639</v>
      </c>
      <c r="C2606" s="344" t="s">
        <v>7701</v>
      </c>
      <c r="D2606" s="346">
        <v>11.45</v>
      </c>
    </row>
    <row r="2607" spans="1:4" x14ac:dyDescent="0.25">
      <c r="A2607" s="344">
        <v>1917705</v>
      </c>
      <c r="B2607" s="345" t="s">
        <v>15640</v>
      </c>
      <c r="C2607" s="344" t="s">
        <v>7701</v>
      </c>
      <c r="D2607" s="346">
        <v>12.83</v>
      </c>
    </row>
    <row r="2608" spans="1:4" x14ac:dyDescent="0.25">
      <c r="A2608" s="344">
        <v>1917695</v>
      </c>
      <c r="B2608" s="345" t="s">
        <v>15641</v>
      </c>
      <c r="C2608" s="344" t="s">
        <v>7701</v>
      </c>
      <c r="D2608" s="346">
        <v>8.6999999999999993</v>
      </c>
    </row>
    <row r="2609" spans="1:4" x14ac:dyDescent="0.25">
      <c r="A2609" s="344">
        <v>1917706</v>
      </c>
      <c r="B2609" s="345" t="s">
        <v>15642</v>
      </c>
      <c r="C2609" s="344" t="s">
        <v>7701</v>
      </c>
      <c r="D2609" s="346">
        <v>13.15</v>
      </c>
    </row>
    <row r="2610" spans="1:4" x14ac:dyDescent="0.25">
      <c r="A2610" s="344">
        <v>1917696</v>
      </c>
      <c r="B2610" s="345" t="s">
        <v>15643</v>
      </c>
      <c r="C2610" s="344" t="s">
        <v>7701</v>
      </c>
      <c r="D2610" s="346">
        <v>9.82</v>
      </c>
    </row>
    <row r="2611" spans="1:4" x14ac:dyDescent="0.25">
      <c r="A2611" s="344">
        <v>1917694</v>
      </c>
      <c r="B2611" s="345" t="s">
        <v>15644</v>
      </c>
      <c r="C2611" s="344" t="s">
        <v>7701</v>
      </c>
      <c r="D2611" s="346">
        <v>8.42</v>
      </c>
    </row>
    <row r="2612" spans="1:4" x14ac:dyDescent="0.25">
      <c r="A2612" s="344">
        <v>1917697</v>
      </c>
      <c r="B2612" s="345" t="s">
        <v>15645</v>
      </c>
      <c r="C2612" s="344" t="s">
        <v>7701</v>
      </c>
      <c r="D2612" s="346">
        <v>10.06</v>
      </c>
    </row>
    <row r="2613" spans="1:4" x14ac:dyDescent="0.25">
      <c r="A2613" s="344">
        <v>1917698</v>
      </c>
      <c r="B2613" s="345" t="s">
        <v>15646</v>
      </c>
      <c r="C2613" s="344" t="s">
        <v>7701</v>
      </c>
      <c r="D2613" s="346">
        <v>10.24</v>
      </c>
    </row>
    <row r="2614" spans="1:4" x14ac:dyDescent="0.25">
      <c r="A2614" s="344">
        <v>1917712</v>
      </c>
      <c r="B2614" s="345" t="s">
        <v>15647</v>
      </c>
      <c r="C2614" s="344" t="s">
        <v>7701</v>
      </c>
      <c r="D2614" s="346">
        <v>10.42</v>
      </c>
    </row>
    <row r="2615" spans="1:4" x14ac:dyDescent="0.25">
      <c r="A2615" s="344">
        <v>1917713</v>
      </c>
      <c r="B2615" s="345" t="s">
        <v>15648</v>
      </c>
      <c r="C2615" s="344" t="s">
        <v>7701</v>
      </c>
      <c r="D2615" s="346">
        <v>10.6</v>
      </c>
    </row>
    <row r="2616" spans="1:4" x14ac:dyDescent="0.25">
      <c r="A2616" s="344">
        <v>1917714</v>
      </c>
      <c r="B2616" s="345" t="s">
        <v>15649</v>
      </c>
      <c r="C2616" s="344" t="s">
        <v>7701</v>
      </c>
      <c r="D2616" s="346">
        <v>10.78</v>
      </c>
    </row>
    <row r="2617" spans="1:4" x14ac:dyDescent="0.25">
      <c r="A2617" s="344">
        <v>1917715</v>
      </c>
      <c r="B2617" s="345" t="s">
        <v>15650</v>
      </c>
      <c r="C2617" s="344" t="s">
        <v>7701</v>
      </c>
      <c r="D2617" s="346">
        <v>10.9</v>
      </c>
    </row>
    <row r="2618" spans="1:4" x14ac:dyDescent="0.25">
      <c r="A2618" s="344">
        <v>1917716</v>
      </c>
      <c r="B2618" s="345" t="s">
        <v>15651</v>
      </c>
      <c r="C2618" s="344" t="s">
        <v>7701</v>
      </c>
      <c r="D2618" s="346">
        <v>11.09</v>
      </c>
    </row>
    <row r="2619" spans="1:4" x14ac:dyDescent="0.25">
      <c r="A2619" s="344">
        <v>1917717</v>
      </c>
      <c r="B2619" s="345" t="s">
        <v>15652</v>
      </c>
      <c r="C2619" s="344" t="s">
        <v>7701</v>
      </c>
      <c r="D2619" s="346">
        <v>11.39</v>
      </c>
    </row>
    <row r="2620" spans="1:4" x14ac:dyDescent="0.25">
      <c r="A2620" s="344">
        <v>1917718</v>
      </c>
      <c r="B2620" s="345" t="s">
        <v>15653</v>
      </c>
      <c r="C2620" s="344" t="s">
        <v>7701</v>
      </c>
      <c r="D2620" s="346">
        <v>12.66</v>
      </c>
    </row>
    <row r="2621" spans="1:4" x14ac:dyDescent="0.25">
      <c r="A2621" s="344">
        <v>1917708</v>
      </c>
      <c r="B2621" s="345" t="s">
        <v>15654</v>
      </c>
      <c r="C2621" s="344" t="s">
        <v>7701</v>
      </c>
      <c r="D2621" s="346">
        <v>9.6300000000000008</v>
      </c>
    </row>
    <row r="2622" spans="1:4" x14ac:dyDescent="0.25">
      <c r="A2622" s="344">
        <v>1917719</v>
      </c>
      <c r="B2622" s="345" t="s">
        <v>15655</v>
      </c>
      <c r="C2622" s="344" t="s">
        <v>7701</v>
      </c>
      <c r="D2622" s="346">
        <v>12.99</v>
      </c>
    </row>
    <row r="2623" spans="1:4" x14ac:dyDescent="0.25">
      <c r="A2623" s="344">
        <v>1917709</v>
      </c>
      <c r="B2623" s="345" t="s">
        <v>15656</v>
      </c>
      <c r="C2623" s="344" t="s">
        <v>7701</v>
      </c>
      <c r="D2623" s="346">
        <v>9.8800000000000008</v>
      </c>
    </row>
    <row r="2624" spans="1:4" x14ac:dyDescent="0.25">
      <c r="A2624" s="344">
        <v>1917707</v>
      </c>
      <c r="B2624" s="345" t="s">
        <v>15657</v>
      </c>
      <c r="C2624" s="344" t="s">
        <v>7701</v>
      </c>
      <c r="D2624" s="346">
        <v>8.5399999999999991</v>
      </c>
    </row>
    <row r="2625" spans="1:4" x14ac:dyDescent="0.25">
      <c r="A2625" s="344">
        <v>1917710</v>
      </c>
      <c r="B2625" s="345" t="s">
        <v>15658</v>
      </c>
      <c r="C2625" s="344" t="s">
        <v>7701</v>
      </c>
      <c r="D2625" s="346">
        <v>10.06</v>
      </c>
    </row>
    <row r="2626" spans="1:4" x14ac:dyDescent="0.25">
      <c r="A2626" s="344">
        <v>1917711</v>
      </c>
      <c r="B2626" s="345" t="s">
        <v>15659</v>
      </c>
      <c r="C2626" s="344" t="s">
        <v>7701</v>
      </c>
      <c r="D2626" s="346">
        <v>10.24</v>
      </c>
    </row>
    <row r="2627" spans="1:4" x14ac:dyDescent="0.25">
      <c r="A2627" s="344">
        <v>1917680</v>
      </c>
      <c r="B2627" s="345" t="s">
        <v>15660</v>
      </c>
      <c r="C2627" s="344" t="s">
        <v>7701</v>
      </c>
      <c r="D2627" s="346">
        <v>2.96</v>
      </c>
    </row>
    <row r="2628" spans="1:4" x14ac:dyDescent="0.25">
      <c r="A2628" s="344">
        <v>1901607</v>
      </c>
      <c r="B2628" s="345" t="s">
        <v>15661</v>
      </c>
      <c r="C2628" s="344" t="s">
        <v>7701</v>
      </c>
      <c r="D2628" s="346">
        <v>15.51</v>
      </c>
    </row>
    <row r="2629" spans="1:4" x14ac:dyDescent="0.25">
      <c r="A2629" s="344">
        <v>1901611</v>
      </c>
      <c r="B2629" s="345" t="s">
        <v>15662</v>
      </c>
      <c r="C2629" s="344" t="s">
        <v>7701</v>
      </c>
      <c r="D2629" s="346">
        <v>19.43</v>
      </c>
    </row>
    <row r="2630" spans="1:4" x14ac:dyDescent="0.25">
      <c r="A2630" s="344">
        <v>1901612</v>
      </c>
      <c r="B2630" s="345" t="s">
        <v>15663</v>
      </c>
      <c r="C2630" s="344" t="s">
        <v>7701</v>
      </c>
      <c r="D2630" s="346">
        <v>19.87</v>
      </c>
    </row>
    <row r="2631" spans="1:4" x14ac:dyDescent="0.25">
      <c r="A2631" s="344">
        <v>1901613</v>
      </c>
      <c r="B2631" s="345" t="s">
        <v>15664</v>
      </c>
      <c r="C2631" s="344" t="s">
        <v>7701</v>
      </c>
      <c r="D2631" s="346">
        <v>20.2</v>
      </c>
    </row>
    <row r="2632" spans="1:4" x14ac:dyDescent="0.25">
      <c r="A2632" s="344">
        <v>1901614</v>
      </c>
      <c r="B2632" s="345" t="s">
        <v>15665</v>
      </c>
      <c r="C2632" s="344" t="s">
        <v>7701</v>
      </c>
      <c r="D2632" s="346">
        <v>20.53</v>
      </c>
    </row>
    <row r="2633" spans="1:4" x14ac:dyDescent="0.25">
      <c r="A2633" s="344">
        <v>1901615</v>
      </c>
      <c r="B2633" s="345" t="s">
        <v>15666</v>
      </c>
      <c r="C2633" s="344" t="s">
        <v>7701</v>
      </c>
      <c r="D2633" s="346">
        <v>20.97</v>
      </c>
    </row>
    <row r="2634" spans="1:4" x14ac:dyDescent="0.25">
      <c r="A2634" s="344">
        <v>1901616</v>
      </c>
      <c r="B2634" s="345" t="s">
        <v>15667</v>
      </c>
      <c r="C2634" s="344" t="s">
        <v>7701</v>
      </c>
      <c r="D2634" s="346">
        <v>21.3</v>
      </c>
    </row>
    <row r="2635" spans="1:4" x14ac:dyDescent="0.25">
      <c r="A2635" s="344">
        <v>1901608</v>
      </c>
      <c r="B2635" s="345" t="s">
        <v>15668</v>
      </c>
      <c r="C2635" s="344" t="s">
        <v>7701</v>
      </c>
      <c r="D2635" s="346">
        <v>16.03</v>
      </c>
    </row>
    <row r="2636" spans="1:4" x14ac:dyDescent="0.25">
      <c r="A2636" s="344">
        <v>1901609</v>
      </c>
      <c r="B2636" s="345" t="s">
        <v>15669</v>
      </c>
      <c r="C2636" s="344" t="s">
        <v>7701</v>
      </c>
      <c r="D2636" s="346">
        <v>16.47</v>
      </c>
    </row>
    <row r="2637" spans="1:4" x14ac:dyDescent="0.25">
      <c r="A2637" s="344">
        <v>1901610</v>
      </c>
      <c r="B2637" s="345" t="s">
        <v>15670</v>
      </c>
      <c r="C2637" s="344" t="s">
        <v>7701</v>
      </c>
      <c r="D2637" s="346">
        <v>19.100000000000001</v>
      </c>
    </row>
    <row r="2638" spans="1:4" x14ac:dyDescent="0.25">
      <c r="A2638" s="344">
        <v>1901617</v>
      </c>
      <c r="B2638" s="345" t="s">
        <v>15671</v>
      </c>
      <c r="C2638" s="344" t="s">
        <v>7701</v>
      </c>
      <c r="D2638" s="346">
        <v>21.52</v>
      </c>
    </row>
    <row r="2639" spans="1:4" x14ac:dyDescent="0.25">
      <c r="A2639" s="344">
        <v>1917037</v>
      </c>
      <c r="B2639" s="345" t="s">
        <v>15672</v>
      </c>
      <c r="C2639" s="344" t="s">
        <v>7701</v>
      </c>
      <c r="D2639" s="346">
        <v>43.76</v>
      </c>
    </row>
    <row r="2640" spans="1:4" x14ac:dyDescent="0.25">
      <c r="A2640" s="344">
        <v>1917038</v>
      </c>
      <c r="B2640" s="345" t="s">
        <v>15673</v>
      </c>
      <c r="C2640" s="344" t="s">
        <v>7701</v>
      </c>
      <c r="D2640" s="346">
        <v>45.24</v>
      </c>
    </row>
    <row r="2641" spans="1:4" x14ac:dyDescent="0.25">
      <c r="A2641" s="344">
        <v>1917039</v>
      </c>
      <c r="B2641" s="345" t="s">
        <v>15674</v>
      </c>
      <c r="C2641" s="344" t="s">
        <v>7701</v>
      </c>
      <c r="D2641" s="346">
        <v>46.75</v>
      </c>
    </row>
    <row r="2642" spans="1:4" x14ac:dyDescent="0.25">
      <c r="A2642" s="344">
        <v>1917040</v>
      </c>
      <c r="B2642" s="345" t="s">
        <v>15675</v>
      </c>
      <c r="C2642" s="344" t="s">
        <v>7701</v>
      </c>
      <c r="D2642" s="346">
        <v>48.33</v>
      </c>
    </row>
    <row r="2643" spans="1:4" x14ac:dyDescent="0.25">
      <c r="A2643" s="344">
        <v>1917041</v>
      </c>
      <c r="B2643" s="345" t="s">
        <v>15676</v>
      </c>
      <c r="C2643" s="344" t="s">
        <v>7701</v>
      </c>
      <c r="D2643" s="346">
        <v>50.01</v>
      </c>
    </row>
    <row r="2644" spans="1:4" x14ac:dyDescent="0.25">
      <c r="A2644" s="344">
        <v>1917042</v>
      </c>
      <c r="B2644" s="345" t="s">
        <v>15677</v>
      </c>
      <c r="C2644" s="344" t="s">
        <v>7701</v>
      </c>
      <c r="D2644" s="346">
        <v>50.9</v>
      </c>
    </row>
    <row r="2645" spans="1:4" x14ac:dyDescent="0.25">
      <c r="A2645" s="344">
        <v>1901619</v>
      </c>
      <c r="B2645" s="345" t="s">
        <v>15678</v>
      </c>
      <c r="C2645" s="344" t="s">
        <v>7701</v>
      </c>
      <c r="D2645" s="346">
        <v>19.809999999999999</v>
      </c>
    </row>
    <row r="2646" spans="1:4" x14ac:dyDescent="0.25">
      <c r="A2646" s="344">
        <v>1901620</v>
      </c>
      <c r="B2646" s="345" t="s">
        <v>15679</v>
      </c>
      <c r="C2646" s="344" t="s">
        <v>7701</v>
      </c>
      <c r="D2646" s="346">
        <v>20.16</v>
      </c>
    </row>
    <row r="2647" spans="1:4" x14ac:dyDescent="0.25">
      <c r="A2647" s="344">
        <v>1901621</v>
      </c>
      <c r="B2647" s="345" t="s">
        <v>15680</v>
      </c>
      <c r="C2647" s="344" t="s">
        <v>7701</v>
      </c>
      <c r="D2647" s="346">
        <v>20.53</v>
      </c>
    </row>
    <row r="2648" spans="1:4" x14ac:dyDescent="0.25">
      <c r="A2648" s="344">
        <v>1901622</v>
      </c>
      <c r="B2648" s="345" t="s">
        <v>15681</v>
      </c>
      <c r="C2648" s="344" t="s">
        <v>7701</v>
      </c>
      <c r="D2648" s="346">
        <v>20.92</v>
      </c>
    </row>
    <row r="2649" spans="1:4" x14ac:dyDescent="0.25">
      <c r="A2649" s="344">
        <v>1901623</v>
      </c>
      <c r="B2649" s="345" t="s">
        <v>15682</v>
      </c>
      <c r="C2649" s="344" t="s">
        <v>7701</v>
      </c>
      <c r="D2649" s="346">
        <v>21.33</v>
      </c>
    </row>
    <row r="2650" spans="1:4" x14ac:dyDescent="0.25">
      <c r="A2650" s="344">
        <v>1901618</v>
      </c>
      <c r="B2650" s="345" t="s">
        <v>15683</v>
      </c>
      <c r="C2650" s="344" t="s">
        <v>7701</v>
      </c>
      <c r="D2650" s="346">
        <v>21.55</v>
      </c>
    </row>
    <row r="2651" spans="1:4" x14ac:dyDescent="0.25">
      <c r="A2651" s="344">
        <v>1901625</v>
      </c>
      <c r="B2651" s="345" t="s">
        <v>15684</v>
      </c>
      <c r="C2651" s="344" t="s">
        <v>7701</v>
      </c>
      <c r="D2651" s="346">
        <v>23.49</v>
      </c>
    </row>
    <row r="2652" spans="1:4" x14ac:dyDescent="0.25">
      <c r="A2652" s="344">
        <v>1901626</v>
      </c>
      <c r="B2652" s="345" t="s">
        <v>15685</v>
      </c>
      <c r="C2652" s="344" t="s">
        <v>7701</v>
      </c>
      <c r="D2652" s="346">
        <v>23.82</v>
      </c>
    </row>
    <row r="2653" spans="1:4" x14ac:dyDescent="0.25">
      <c r="A2653" s="344">
        <v>1901627</v>
      </c>
      <c r="B2653" s="345" t="s">
        <v>15686</v>
      </c>
      <c r="C2653" s="344" t="s">
        <v>7701</v>
      </c>
      <c r="D2653" s="346">
        <v>24.17</v>
      </c>
    </row>
    <row r="2654" spans="1:4" x14ac:dyDescent="0.25">
      <c r="A2654" s="344">
        <v>1901628</v>
      </c>
      <c r="B2654" s="345" t="s">
        <v>15687</v>
      </c>
      <c r="C2654" s="344" t="s">
        <v>7701</v>
      </c>
      <c r="D2654" s="346">
        <v>24.53</v>
      </c>
    </row>
    <row r="2655" spans="1:4" x14ac:dyDescent="0.25">
      <c r="A2655" s="344">
        <v>1901629</v>
      </c>
      <c r="B2655" s="345" t="s">
        <v>15688</v>
      </c>
      <c r="C2655" s="344" t="s">
        <v>7701</v>
      </c>
      <c r="D2655" s="346">
        <v>24.91</v>
      </c>
    </row>
    <row r="2656" spans="1:4" x14ac:dyDescent="0.25">
      <c r="A2656" s="344">
        <v>1901624</v>
      </c>
      <c r="B2656" s="345" t="s">
        <v>15689</v>
      </c>
      <c r="C2656" s="344" t="s">
        <v>7701</v>
      </c>
      <c r="D2656" s="346">
        <v>25.12</v>
      </c>
    </row>
    <row r="2657" spans="1:4" x14ac:dyDescent="0.25">
      <c r="A2657" s="344">
        <v>1917073</v>
      </c>
      <c r="B2657" s="345" t="s">
        <v>15690</v>
      </c>
      <c r="C2657" s="344" t="s">
        <v>7701</v>
      </c>
      <c r="D2657" s="346">
        <v>28.24</v>
      </c>
    </row>
    <row r="2658" spans="1:4" x14ac:dyDescent="0.25">
      <c r="A2658" s="344">
        <v>1917074</v>
      </c>
      <c r="B2658" s="345" t="s">
        <v>15691</v>
      </c>
      <c r="C2658" s="344" t="s">
        <v>7701</v>
      </c>
      <c r="D2658" s="346">
        <v>29.1</v>
      </c>
    </row>
    <row r="2659" spans="1:4" x14ac:dyDescent="0.25">
      <c r="A2659" s="344">
        <v>1917075</v>
      </c>
      <c r="B2659" s="345" t="s">
        <v>15692</v>
      </c>
      <c r="C2659" s="344" t="s">
        <v>7701</v>
      </c>
      <c r="D2659" s="346">
        <v>29.98</v>
      </c>
    </row>
    <row r="2660" spans="1:4" x14ac:dyDescent="0.25">
      <c r="A2660" s="344">
        <v>1917076</v>
      </c>
      <c r="B2660" s="345" t="s">
        <v>15693</v>
      </c>
      <c r="C2660" s="344" t="s">
        <v>7701</v>
      </c>
      <c r="D2660" s="346">
        <v>30.89</v>
      </c>
    </row>
    <row r="2661" spans="1:4" x14ac:dyDescent="0.25">
      <c r="A2661" s="344">
        <v>1917077</v>
      </c>
      <c r="B2661" s="345" t="s">
        <v>15694</v>
      </c>
      <c r="C2661" s="344" t="s">
        <v>7701</v>
      </c>
      <c r="D2661" s="346">
        <v>31.87</v>
      </c>
    </row>
    <row r="2662" spans="1:4" x14ac:dyDescent="0.25">
      <c r="A2662" s="344">
        <v>1917078</v>
      </c>
      <c r="B2662" s="345" t="s">
        <v>15695</v>
      </c>
      <c r="C2662" s="344" t="s">
        <v>7701</v>
      </c>
      <c r="D2662" s="346">
        <v>32.39</v>
      </c>
    </row>
    <row r="2663" spans="1:4" x14ac:dyDescent="0.25">
      <c r="A2663" s="344">
        <v>1901631</v>
      </c>
      <c r="B2663" s="345" t="s">
        <v>15696</v>
      </c>
      <c r="C2663" s="344" t="s">
        <v>7701</v>
      </c>
      <c r="D2663" s="346">
        <v>27.49</v>
      </c>
    </row>
    <row r="2664" spans="1:4" x14ac:dyDescent="0.25">
      <c r="A2664" s="344">
        <v>1901632</v>
      </c>
      <c r="B2664" s="345" t="s">
        <v>15697</v>
      </c>
      <c r="C2664" s="344" t="s">
        <v>7701</v>
      </c>
      <c r="D2664" s="346">
        <v>27.81</v>
      </c>
    </row>
    <row r="2665" spans="1:4" x14ac:dyDescent="0.25">
      <c r="A2665" s="344">
        <v>1901633</v>
      </c>
      <c r="B2665" s="345" t="s">
        <v>15698</v>
      </c>
      <c r="C2665" s="344" t="s">
        <v>7701</v>
      </c>
      <c r="D2665" s="346">
        <v>28.15</v>
      </c>
    </row>
    <row r="2666" spans="1:4" x14ac:dyDescent="0.25">
      <c r="A2666" s="344">
        <v>1901634</v>
      </c>
      <c r="B2666" s="345" t="s">
        <v>15699</v>
      </c>
      <c r="C2666" s="344" t="s">
        <v>7701</v>
      </c>
      <c r="D2666" s="346">
        <v>28.5</v>
      </c>
    </row>
    <row r="2667" spans="1:4" x14ac:dyDescent="0.25">
      <c r="A2667" s="344">
        <v>1901635</v>
      </c>
      <c r="B2667" s="345" t="s">
        <v>15700</v>
      </c>
      <c r="C2667" s="344" t="s">
        <v>7701</v>
      </c>
      <c r="D2667" s="346">
        <v>28.87</v>
      </c>
    </row>
    <row r="2668" spans="1:4" x14ac:dyDescent="0.25">
      <c r="A2668" s="344">
        <v>1901630</v>
      </c>
      <c r="B2668" s="345" t="s">
        <v>15701</v>
      </c>
      <c r="C2668" s="344" t="s">
        <v>7701</v>
      </c>
      <c r="D2668" s="346">
        <v>29.07</v>
      </c>
    </row>
    <row r="2669" spans="1:4" x14ac:dyDescent="0.25">
      <c r="A2669" s="344">
        <v>1917109</v>
      </c>
      <c r="B2669" s="345" t="s">
        <v>15702</v>
      </c>
      <c r="C2669" s="344" t="s">
        <v>7701</v>
      </c>
      <c r="D2669" s="346">
        <v>24.54</v>
      </c>
    </row>
    <row r="2670" spans="1:4" x14ac:dyDescent="0.25">
      <c r="A2670" s="344">
        <v>1917110</v>
      </c>
      <c r="B2670" s="345" t="s">
        <v>15703</v>
      </c>
      <c r="C2670" s="344" t="s">
        <v>7701</v>
      </c>
      <c r="D2670" s="346">
        <v>25.21</v>
      </c>
    </row>
    <row r="2671" spans="1:4" x14ac:dyDescent="0.25">
      <c r="A2671" s="344">
        <v>1917111</v>
      </c>
      <c r="B2671" s="345" t="s">
        <v>15704</v>
      </c>
      <c r="C2671" s="344" t="s">
        <v>7701</v>
      </c>
      <c r="D2671" s="346">
        <v>25.89</v>
      </c>
    </row>
    <row r="2672" spans="1:4" x14ac:dyDescent="0.25">
      <c r="A2672" s="344">
        <v>1917112</v>
      </c>
      <c r="B2672" s="345" t="s">
        <v>15705</v>
      </c>
      <c r="C2672" s="344" t="s">
        <v>7701</v>
      </c>
      <c r="D2672" s="346">
        <v>26.61</v>
      </c>
    </row>
    <row r="2673" spans="1:4" x14ac:dyDescent="0.25">
      <c r="A2673" s="344">
        <v>1917113</v>
      </c>
      <c r="B2673" s="345" t="s">
        <v>15706</v>
      </c>
      <c r="C2673" s="344" t="s">
        <v>7701</v>
      </c>
      <c r="D2673" s="346">
        <v>27.36</v>
      </c>
    </row>
    <row r="2674" spans="1:4" x14ac:dyDescent="0.25">
      <c r="A2674" s="344">
        <v>1917114</v>
      </c>
      <c r="B2674" s="345" t="s">
        <v>15707</v>
      </c>
      <c r="C2674" s="344" t="s">
        <v>7701</v>
      </c>
      <c r="D2674" s="346">
        <v>27.77</v>
      </c>
    </row>
    <row r="2675" spans="1:4" x14ac:dyDescent="0.25">
      <c r="A2675" s="344">
        <v>1917145</v>
      </c>
      <c r="B2675" s="345" t="s">
        <v>15708</v>
      </c>
      <c r="C2675" s="344" t="s">
        <v>7701</v>
      </c>
      <c r="D2675" s="346">
        <v>22.34</v>
      </c>
    </row>
    <row r="2676" spans="1:4" x14ac:dyDescent="0.25">
      <c r="A2676" s="344">
        <v>1917146</v>
      </c>
      <c r="B2676" s="345" t="s">
        <v>15709</v>
      </c>
      <c r="C2676" s="344" t="s">
        <v>7701</v>
      </c>
      <c r="D2676" s="346">
        <v>22.9</v>
      </c>
    </row>
    <row r="2677" spans="1:4" x14ac:dyDescent="0.25">
      <c r="A2677" s="344">
        <v>1917147</v>
      </c>
      <c r="B2677" s="345" t="s">
        <v>15710</v>
      </c>
      <c r="C2677" s="344" t="s">
        <v>7701</v>
      </c>
      <c r="D2677" s="346">
        <v>23.49</v>
      </c>
    </row>
    <row r="2678" spans="1:4" x14ac:dyDescent="0.25">
      <c r="A2678" s="344">
        <v>1917148</v>
      </c>
      <c r="B2678" s="345" t="s">
        <v>15711</v>
      </c>
      <c r="C2678" s="344" t="s">
        <v>7701</v>
      </c>
      <c r="D2678" s="346">
        <v>24.1</v>
      </c>
    </row>
    <row r="2679" spans="1:4" x14ac:dyDescent="0.25">
      <c r="A2679" s="344">
        <v>1917149</v>
      </c>
      <c r="B2679" s="345" t="s">
        <v>15712</v>
      </c>
      <c r="C2679" s="344" t="s">
        <v>7701</v>
      </c>
      <c r="D2679" s="346">
        <v>24.75</v>
      </c>
    </row>
    <row r="2680" spans="1:4" x14ac:dyDescent="0.25">
      <c r="A2680" s="344">
        <v>1917150</v>
      </c>
      <c r="B2680" s="345" t="s">
        <v>15713</v>
      </c>
      <c r="C2680" s="344" t="s">
        <v>7701</v>
      </c>
      <c r="D2680" s="346">
        <v>25.11</v>
      </c>
    </row>
    <row r="2681" spans="1:4" x14ac:dyDescent="0.25">
      <c r="A2681" s="344">
        <v>1917181</v>
      </c>
      <c r="B2681" s="345" t="s">
        <v>15714</v>
      </c>
      <c r="C2681" s="344" t="s">
        <v>7701</v>
      </c>
      <c r="D2681" s="346">
        <v>22.77</v>
      </c>
    </row>
    <row r="2682" spans="1:4" x14ac:dyDescent="0.25">
      <c r="A2682" s="344">
        <v>1917182</v>
      </c>
      <c r="B2682" s="345" t="s">
        <v>15715</v>
      </c>
      <c r="C2682" s="344" t="s">
        <v>7701</v>
      </c>
      <c r="D2682" s="346">
        <v>23.27</v>
      </c>
    </row>
    <row r="2683" spans="1:4" x14ac:dyDescent="0.25">
      <c r="A2683" s="344">
        <v>1917183</v>
      </c>
      <c r="B2683" s="345" t="s">
        <v>15716</v>
      </c>
      <c r="C2683" s="344" t="s">
        <v>7701</v>
      </c>
      <c r="D2683" s="346">
        <v>23.78</v>
      </c>
    </row>
    <row r="2684" spans="1:4" x14ac:dyDescent="0.25">
      <c r="A2684" s="344">
        <v>1917184</v>
      </c>
      <c r="B2684" s="345" t="s">
        <v>15717</v>
      </c>
      <c r="C2684" s="344" t="s">
        <v>7701</v>
      </c>
      <c r="D2684" s="346">
        <v>24.32</v>
      </c>
    </row>
    <row r="2685" spans="1:4" x14ac:dyDescent="0.25">
      <c r="A2685" s="344">
        <v>1917185</v>
      </c>
      <c r="B2685" s="345" t="s">
        <v>15718</v>
      </c>
      <c r="C2685" s="344" t="s">
        <v>7701</v>
      </c>
      <c r="D2685" s="346">
        <v>24.89</v>
      </c>
    </row>
    <row r="2686" spans="1:4" x14ac:dyDescent="0.25">
      <c r="A2686" s="344">
        <v>1917186</v>
      </c>
      <c r="B2686" s="345" t="s">
        <v>15719</v>
      </c>
      <c r="C2686" s="344" t="s">
        <v>7701</v>
      </c>
      <c r="D2686" s="346">
        <v>25.19</v>
      </c>
    </row>
    <row r="2687" spans="1:4" x14ac:dyDescent="0.25">
      <c r="A2687" s="344">
        <v>1917001</v>
      </c>
      <c r="B2687" s="345" t="s">
        <v>15720</v>
      </c>
      <c r="C2687" s="344" t="s">
        <v>7701</v>
      </c>
      <c r="D2687" s="346">
        <v>59.53</v>
      </c>
    </row>
    <row r="2688" spans="1:4" x14ac:dyDescent="0.25">
      <c r="A2688" s="344">
        <v>1917002</v>
      </c>
      <c r="B2688" s="345" t="s">
        <v>15721</v>
      </c>
      <c r="C2688" s="344" t="s">
        <v>7701</v>
      </c>
      <c r="D2688" s="346">
        <v>61.71</v>
      </c>
    </row>
    <row r="2689" spans="1:4" x14ac:dyDescent="0.25">
      <c r="A2689" s="344">
        <v>1917003</v>
      </c>
      <c r="B2689" s="345" t="s">
        <v>15722</v>
      </c>
      <c r="C2689" s="344" t="s">
        <v>7701</v>
      </c>
      <c r="D2689" s="346">
        <v>63.92</v>
      </c>
    </row>
    <row r="2690" spans="1:4" x14ac:dyDescent="0.25">
      <c r="A2690" s="344">
        <v>1917004</v>
      </c>
      <c r="B2690" s="345" t="s">
        <v>15723</v>
      </c>
      <c r="C2690" s="344" t="s">
        <v>7701</v>
      </c>
      <c r="D2690" s="346">
        <v>66.25</v>
      </c>
    </row>
    <row r="2691" spans="1:4" x14ac:dyDescent="0.25">
      <c r="A2691" s="344">
        <v>1917005</v>
      </c>
      <c r="B2691" s="345" t="s">
        <v>15724</v>
      </c>
      <c r="C2691" s="344" t="s">
        <v>7701</v>
      </c>
      <c r="D2691" s="346">
        <v>68.709999999999994</v>
      </c>
    </row>
    <row r="2692" spans="1:4" x14ac:dyDescent="0.25">
      <c r="A2692" s="344">
        <v>1917006</v>
      </c>
      <c r="B2692" s="345" t="s">
        <v>15725</v>
      </c>
      <c r="C2692" s="344" t="s">
        <v>7701</v>
      </c>
      <c r="D2692" s="346">
        <v>70.02</v>
      </c>
    </row>
    <row r="2693" spans="1:4" x14ac:dyDescent="0.25">
      <c r="A2693" s="344">
        <v>2009619</v>
      </c>
      <c r="B2693" s="345" t="s">
        <v>15726</v>
      </c>
      <c r="C2693" s="344" t="s">
        <v>7702</v>
      </c>
      <c r="D2693" s="346">
        <v>129.62</v>
      </c>
    </row>
    <row r="2694" spans="1:4" x14ac:dyDescent="0.25">
      <c r="A2694" s="344">
        <v>2009618</v>
      </c>
      <c r="B2694" s="345" t="s">
        <v>15727</v>
      </c>
      <c r="C2694" s="344" t="s">
        <v>7702</v>
      </c>
      <c r="D2694" s="346">
        <v>127.4</v>
      </c>
    </row>
    <row r="2695" spans="1:4" x14ac:dyDescent="0.25">
      <c r="A2695" s="344">
        <v>2003866</v>
      </c>
      <c r="B2695" s="345" t="s">
        <v>15728</v>
      </c>
      <c r="C2695" s="344" t="s">
        <v>7702</v>
      </c>
      <c r="D2695" s="346">
        <v>7.52</v>
      </c>
    </row>
    <row r="2696" spans="1:4" x14ac:dyDescent="0.25">
      <c r="A2696" s="344">
        <v>2003867</v>
      </c>
      <c r="B2696" s="345" t="s">
        <v>15729</v>
      </c>
      <c r="C2696" s="344" t="s">
        <v>7702</v>
      </c>
      <c r="D2696" s="346">
        <v>16.86</v>
      </c>
    </row>
    <row r="2697" spans="1:4" x14ac:dyDescent="0.25">
      <c r="A2697" s="344">
        <v>2003622</v>
      </c>
      <c r="B2697" s="345" t="s">
        <v>15730</v>
      </c>
      <c r="C2697" s="344" t="s">
        <v>6608</v>
      </c>
      <c r="D2697" s="346">
        <v>2402.04</v>
      </c>
    </row>
    <row r="2698" spans="1:4" x14ac:dyDescent="0.25">
      <c r="A2698" s="344">
        <v>2003621</v>
      </c>
      <c r="B2698" s="345" t="s">
        <v>15731</v>
      </c>
      <c r="C2698" s="344" t="s">
        <v>6608</v>
      </c>
      <c r="D2698" s="346">
        <v>2272.41</v>
      </c>
    </row>
    <row r="2699" spans="1:4" x14ac:dyDescent="0.25">
      <c r="A2699" s="344">
        <v>2003624</v>
      </c>
      <c r="B2699" s="345" t="s">
        <v>15732</v>
      </c>
      <c r="C2699" s="344" t="s">
        <v>6608</v>
      </c>
      <c r="D2699" s="346">
        <v>2823.42</v>
      </c>
    </row>
    <row r="2700" spans="1:4" x14ac:dyDescent="0.25">
      <c r="A2700" s="344">
        <v>2003623</v>
      </c>
      <c r="B2700" s="345" t="s">
        <v>15733</v>
      </c>
      <c r="C2700" s="344" t="s">
        <v>6608</v>
      </c>
      <c r="D2700" s="346">
        <v>2679.84</v>
      </c>
    </row>
    <row r="2701" spans="1:4" x14ac:dyDescent="0.25">
      <c r="A2701" s="344">
        <v>2003634</v>
      </c>
      <c r="B2701" s="345" t="s">
        <v>15734</v>
      </c>
      <c r="C2701" s="344" t="s">
        <v>6608</v>
      </c>
      <c r="D2701" s="346">
        <v>1845.77</v>
      </c>
    </row>
    <row r="2702" spans="1:4" x14ac:dyDescent="0.25">
      <c r="A2702" s="344">
        <v>2003633</v>
      </c>
      <c r="B2702" s="345" t="s">
        <v>15735</v>
      </c>
      <c r="C2702" s="344" t="s">
        <v>6608</v>
      </c>
      <c r="D2702" s="346">
        <v>1716.14</v>
      </c>
    </row>
    <row r="2703" spans="1:4" x14ac:dyDescent="0.25">
      <c r="A2703" s="344">
        <v>2003636</v>
      </c>
      <c r="B2703" s="345" t="s">
        <v>15736</v>
      </c>
      <c r="C2703" s="344" t="s">
        <v>6608</v>
      </c>
      <c r="D2703" s="346">
        <v>2267.15</v>
      </c>
    </row>
    <row r="2704" spans="1:4" x14ac:dyDescent="0.25">
      <c r="A2704" s="344">
        <v>2003635</v>
      </c>
      <c r="B2704" s="345" t="s">
        <v>15737</v>
      </c>
      <c r="C2704" s="344" t="s">
        <v>6608</v>
      </c>
      <c r="D2704" s="346">
        <v>2123.5700000000002</v>
      </c>
    </row>
    <row r="2705" spans="1:4" x14ac:dyDescent="0.25">
      <c r="A2705" s="344">
        <v>2003638</v>
      </c>
      <c r="B2705" s="345" t="s">
        <v>15738</v>
      </c>
      <c r="C2705" s="344" t="s">
        <v>6608</v>
      </c>
      <c r="D2705" s="346">
        <v>2693.48</v>
      </c>
    </row>
    <row r="2706" spans="1:4" x14ac:dyDescent="0.25">
      <c r="A2706" s="344">
        <v>2003637</v>
      </c>
      <c r="B2706" s="345" t="s">
        <v>15739</v>
      </c>
      <c r="C2706" s="344" t="s">
        <v>6608</v>
      </c>
      <c r="D2706" s="346">
        <v>2534.52</v>
      </c>
    </row>
    <row r="2707" spans="1:4" x14ac:dyDescent="0.25">
      <c r="A2707" s="344">
        <v>2003640</v>
      </c>
      <c r="B2707" s="345" t="s">
        <v>15740</v>
      </c>
      <c r="C2707" s="344" t="s">
        <v>6608</v>
      </c>
      <c r="D2707" s="346">
        <v>3114.86</v>
      </c>
    </row>
    <row r="2708" spans="1:4" x14ac:dyDescent="0.25">
      <c r="A2708" s="344">
        <v>2003639</v>
      </c>
      <c r="B2708" s="345" t="s">
        <v>15741</v>
      </c>
      <c r="C2708" s="344" t="s">
        <v>6608</v>
      </c>
      <c r="D2708" s="346">
        <v>2941.95</v>
      </c>
    </row>
    <row r="2709" spans="1:4" x14ac:dyDescent="0.25">
      <c r="A2709" s="344">
        <v>2003618</v>
      </c>
      <c r="B2709" s="345" t="s">
        <v>15742</v>
      </c>
      <c r="C2709" s="344" t="s">
        <v>6608</v>
      </c>
      <c r="D2709" s="346">
        <v>1024.45</v>
      </c>
    </row>
    <row r="2710" spans="1:4" x14ac:dyDescent="0.25">
      <c r="A2710" s="344">
        <v>2003617</v>
      </c>
      <c r="B2710" s="345" t="s">
        <v>15743</v>
      </c>
      <c r="C2710" s="344" t="s">
        <v>6608</v>
      </c>
      <c r="D2710" s="346">
        <v>953.16</v>
      </c>
    </row>
    <row r="2711" spans="1:4" x14ac:dyDescent="0.25">
      <c r="A2711" s="344">
        <v>2003620</v>
      </c>
      <c r="B2711" s="345" t="s">
        <v>15744</v>
      </c>
      <c r="C2711" s="344" t="s">
        <v>6608</v>
      </c>
      <c r="D2711" s="346">
        <v>1281.69</v>
      </c>
    </row>
    <row r="2712" spans="1:4" x14ac:dyDescent="0.25">
      <c r="A2712" s="344">
        <v>2003619</v>
      </c>
      <c r="B2712" s="345" t="s">
        <v>15745</v>
      </c>
      <c r="C2712" s="344" t="s">
        <v>6608</v>
      </c>
      <c r="D2712" s="346">
        <v>1201.95</v>
      </c>
    </row>
    <row r="2713" spans="1:4" x14ac:dyDescent="0.25">
      <c r="A2713" s="344">
        <v>2003626</v>
      </c>
      <c r="B2713" s="345" t="s">
        <v>15746</v>
      </c>
      <c r="C2713" s="344" t="s">
        <v>6608</v>
      </c>
      <c r="D2713" s="346">
        <v>960.63</v>
      </c>
    </row>
    <row r="2714" spans="1:4" x14ac:dyDescent="0.25">
      <c r="A2714" s="344">
        <v>2003625</v>
      </c>
      <c r="B2714" s="345" t="s">
        <v>15747</v>
      </c>
      <c r="C2714" s="344" t="s">
        <v>6608</v>
      </c>
      <c r="D2714" s="346">
        <v>889.34</v>
      </c>
    </row>
    <row r="2715" spans="1:4" x14ac:dyDescent="0.25">
      <c r="A2715" s="344">
        <v>2003628</v>
      </c>
      <c r="B2715" s="345" t="s">
        <v>15748</v>
      </c>
      <c r="C2715" s="344" t="s">
        <v>6608</v>
      </c>
      <c r="D2715" s="346">
        <v>1217.8699999999999</v>
      </c>
    </row>
    <row r="2716" spans="1:4" x14ac:dyDescent="0.25">
      <c r="A2716" s="344">
        <v>2003627</v>
      </c>
      <c r="B2716" s="345" t="s">
        <v>15749</v>
      </c>
      <c r="C2716" s="344" t="s">
        <v>6608</v>
      </c>
      <c r="D2716" s="346">
        <v>1138.1300000000001</v>
      </c>
    </row>
    <row r="2717" spans="1:4" x14ac:dyDescent="0.25">
      <c r="A2717" s="344">
        <v>2003630</v>
      </c>
      <c r="B2717" s="345" t="s">
        <v>15750</v>
      </c>
      <c r="C2717" s="344" t="s">
        <v>6608</v>
      </c>
      <c r="D2717" s="346">
        <v>1475.1</v>
      </c>
    </row>
    <row r="2718" spans="1:4" x14ac:dyDescent="0.25">
      <c r="A2718" s="344">
        <v>2003629</v>
      </c>
      <c r="B2718" s="345" t="s">
        <v>15751</v>
      </c>
      <c r="C2718" s="344" t="s">
        <v>6608</v>
      </c>
      <c r="D2718" s="346">
        <v>1386.92</v>
      </c>
    </row>
    <row r="2719" spans="1:4" x14ac:dyDescent="0.25">
      <c r="A2719" s="344">
        <v>2003632</v>
      </c>
      <c r="B2719" s="345" t="s">
        <v>15752</v>
      </c>
      <c r="C2719" s="344" t="s">
        <v>6608</v>
      </c>
      <c r="D2719" s="346">
        <v>1732.34</v>
      </c>
    </row>
    <row r="2720" spans="1:4" x14ac:dyDescent="0.25">
      <c r="A2720" s="344">
        <v>2003631</v>
      </c>
      <c r="B2720" s="345" t="s">
        <v>15753</v>
      </c>
      <c r="C2720" s="344" t="s">
        <v>6608</v>
      </c>
      <c r="D2720" s="346">
        <v>1635.71</v>
      </c>
    </row>
    <row r="2721" spans="1:4" x14ac:dyDescent="0.25">
      <c r="A2721" s="344">
        <v>2003599</v>
      </c>
      <c r="B2721" s="345" t="s">
        <v>15754</v>
      </c>
      <c r="C2721" s="344" t="s">
        <v>6608</v>
      </c>
      <c r="D2721" s="346">
        <v>207.97</v>
      </c>
    </row>
    <row r="2722" spans="1:4" x14ac:dyDescent="0.25">
      <c r="A2722" s="344">
        <v>2003598</v>
      </c>
      <c r="B2722" s="345" t="s">
        <v>15755</v>
      </c>
      <c r="C2722" s="344" t="s">
        <v>6608</v>
      </c>
      <c r="D2722" s="346">
        <v>180.59</v>
      </c>
    </row>
    <row r="2723" spans="1:4" x14ac:dyDescent="0.25">
      <c r="A2723" s="344">
        <v>2003919</v>
      </c>
      <c r="B2723" s="345" t="s">
        <v>15756</v>
      </c>
      <c r="C2723" s="344" t="s">
        <v>6608</v>
      </c>
      <c r="D2723" s="346">
        <v>207.97</v>
      </c>
    </row>
    <row r="2724" spans="1:4" x14ac:dyDescent="0.25">
      <c r="A2724" s="344">
        <v>2003918</v>
      </c>
      <c r="B2724" s="345" t="s">
        <v>15757</v>
      </c>
      <c r="C2724" s="344" t="s">
        <v>6608</v>
      </c>
      <c r="D2724" s="346">
        <v>180.59</v>
      </c>
    </row>
    <row r="2725" spans="1:4" x14ac:dyDescent="0.25">
      <c r="A2725" s="344">
        <v>2003601</v>
      </c>
      <c r="B2725" s="345" t="s">
        <v>15758</v>
      </c>
      <c r="C2725" s="344" t="s">
        <v>6608</v>
      </c>
      <c r="D2725" s="346">
        <v>261.23</v>
      </c>
    </row>
    <row r="2726" spans="1:4" x14ac:dyDescent="0.25">
      <c r="A2726" s="344">
        <v>2003600</v>
      </c>
      <c r="B2726" s="345" t="s">
        <v>15759</v>
      </c>
      <c r="C2726" s="344" t="s">
        <v>6608</v>
      </c>
      <c r="D2726" s="346">
        <v>225.42</v>
      </c>
    </row>
    <row r="2727" spans="1:4" x14ac:dyDescent="0.25">
      <c r="A2727" s="344">
        <v>2003921</v>
      </c>
      <c r="B2727" s="345" t="s">
        <v>15760</v>
      </c>
      <c r="C2727" s="344" t="s">
        <v>6608</v>
      </c>
      <c r="D2727" s="346">
        <v>261.23</v>
      </c>
    </row>
    <row r="2728" spans="1:4" x14ac:dyDescent="0.25">
      <c r="A2728" s="344">
        <v>2003920</v>
      </c>
      <c r="B2728" s="345" t="s">
        <v>15761</v>
      </c>
      <c r="C2728" s="344" t="s">
        <v>6608</v>
      </c>
      <c r="D2728" s="346">
        <v>225.42</v>
      </c>
    </row>
    <row r="2729" spans="1:4" x14ac:dyDescent="0.25">
      <c r="A2729" s="344">
        <v>2003616</v>
      </c>
      <c r="B2729" s="345" t="s">
        <v>15762</v>
      </c>
      <c r="C2729" s="344" t="s">
        <v>6608</v>
      </c>
      <c r="D2729" s="346">
        <v>22.6</v>
      </c>
    </row>
    <row r="2730" spans="1:4" x14ac:dyDescent="0.25">
      <c r="A2730" s="344">
        <v>2003615</v>
      </c>
      <c r="B2730" s="345" t="s">
        <v>15763</v>
      </c>
      <c r="C2730" s="344" t="s">
        <v>6608</v>
      </c>
      <c r="D2730" s="346">
        <v>18.739999999999998</v>
      </c>
    </row>
    <row r="2731" spans="1:4" x14ac:dyDescent="0.25">
      <c r="A2731" s="344">
        <v>2003927</v>
      </c>
      <c r="B2731" s="345" t="s">
        <v>15764</v>
      </c>
      <c r="C2731" s="344" t="s">
        <v>6608</v>
      </c>
      <c r="D2731" s="346">
        <v>23.53</v>
      </c>
    </row>
    <row r="2732" spans="1:4" x14ac:dyDescent="0.25">
      <c r="A2732" s="344">
        <v>2003926</v>
      </c>
      <c r="B2732" s="345" t="s">
        <v>15765</v>
      </c>
      <c r="C2732" s="344" t="s">
        <v>6608</v>
      </c>
      <c r="D2732" s="346">
        <v>19.670000000000002</v>
      </c>
    </row>
    <row r="2733" spans="1:4" x14ac:dyDescent="0.25">
      <c r="A2733" s="344">
        <v>2003613</v>
      </c>
      <c r="B2733" s="345" t="s">
        <v>15766</v>
      </c>
      <c r="C2733" s="344" t="s">
        <v>6608</v>
      </c>
      <c r="D2733" s="346">
        <v>148.22</v>
      </c>
    </row>
    <row r="2734" spans="1:4" x14ac:dyDescent="0.25">
      <c r="A2734" s="344">
        <v>2003612</v>
      </c>
      <c r="B2734" s="345" t="s">
        <v>15767</v>
      </c>
      <c r="C2734" s="344" t="s">
        <v>6608</v>
      </c>
      <c r="D2734" s="346">
        <v>131.37</v>
      </c>
    </row>
    <row r="2735" spans="1:4" x14ac:dyDescent="0.25">
      <c r="A2735" s="344">
        <v>2003477</v>
      </c>
      <c r="B2735" s="345" t="s">
        <v>28676</v>
      </c>
      <c r="C2735" s="344" t="s">
        <v>6608</v>
      </c>
      <c r="D2735" s="346">
        <v>4657.3599999999997</v>
      </c>
    </row>
    <row r="2736" spans="1:4" x14ac:dyDescent="0.25">
      <c r="A2736" s="344">
        <v>2003476</v>
      </c>
      <c r="B2736" s="345" t="s">
        <v>28677</v>
      </c>
      <c r="C2736" s="344" t="s">
        <v>6608</v>
      </c>
      <c r="D2736" s="346">
        <v>4197.05</v>
      </c>
    </row>
    <row r="2737" spans="1:4" x14ac:dyDescent="0.25">
      <c r="A2737" s="344">
        <v>2003517</v>
      </c>
      <c r="B2737" s="345" t="s">
        <v>28678</v>
      </c>
      <c r="C2737" s="344" t="s">
        <v>6608</v>
      </c>
      <c r="D2737" s="346">
        <v>4870.8100000000004</v>
      </c>
    </row>
    <row r="2738" spans="1:4" x14ac:dyDescent="0.25">
      <c r="A2738" s="344">
        <v>2003516</v>
      </c>
      <c r="B2738" s="345" t="s">
        <v>28679</v>
      </c>
      <c r="C2738" s="344" t="s">
        <v>6608</v>
      </c>
      <c r="D2738" s="346">
        <v>4423.3999999999996</v>
      </c>
    </row>
    <row r="2739" spans="1:4" x14ac:dyDescent="0.25">
      <c r="A2739" s="344">
        <v>2003479</v>
      </c>
      <c r="B2739" s="345" t="s">
        <v>28680</v>
      </c>
      <c r="C2739" s="344" t="s">
        <v>6608</v>
      </c>
      <c r="D2739" s="346">
        <v>4626.18</v>
      </c>
    </row>
    <row r="2740" spans="1:4" x14ac:dyDescent="0.25">
      <c r="A2740" s="344">
        <v>2003478</v>
      </c>
      <c r="B2740" s="345" t="s">
        <v>28681</v>
      </c>
      <c r="C2740" s="344" t="s">
        <v>6608</v>
      </c>
      <c r="D2740" s="346">
        <v>4173.6000000000004</v>
      </c>
    </row>
    <row r="2741" spans="1:4" x14ac:dyDescent="0.25">
      <c r="A2741" s="344">
        <v>2003519</v>
      </c>
      <c r="B2741" s="345" t="s">
        <v>28682</v>
      </c>
      <c r="C2741" s="344" t="s">
        <v>6608</v>
      </c>
      <c r="D2741" s="346">
        <v>4839.63</v>
      </c>
    </row>
    <row r="2742" spans="1:4" x14ac:dyDescent="0.25">
      <c r="A2742" s="344">
        <v>2003518</v>
      </c>
      <c r="B2742" s="345" t="s">
        <v>28683</v>
      </c>
      <c r="C2742" s="344" t="s">
        <v>6608</v>
      </c>
      <c r="D2742" s="346">
        <v>4399.95</v>
      </c>
    </row>
    <row r="2743" spans="1:4" x14ac:dyDescent="0.25">
      <c r="A2743" s="344">
        <v>2003489</v>
      </c>
      <c r="B2743" s="345" t="s">
        <v>28684</v>
      </c>
      <c r="C2743" s="344" t="s">
        <v>6608</v>
      </c>
      <c r="D2743" s="346">
        <v>5649.21</v>
      </c>
    </row>
    <row r="2744" spans="1:4" x14ac:dyDescent="0.25">
      <c r="A2744" s="344">
        <v>2003488</v>
      </c>
      <c r="B2744" s="345" t="s">
        <v>28685</v>
      </c>
      <c r="C2744" s="344" t="s">
        <v>6608</v>
      </c>
      <c r="D2744" s="346">
        <v>5092.67</v>
      </c>
    </row>
    <row r="2745" spans="1:4" x14ac:dyDescent="0.25">
      <c r="A2745" s="344">
        <v>2003529</v>
      </c>
      <c r="B2745" s="345" t="s">
        <v>28686</v>
      </c>
      <c r="C2745" s="344" t="s">
        <v>6608</v>
      </c>
      <c r="D2745" s="346">
        <v>5862.66</v>
      </c>
    </row>
    <row r="2746" spans="1:4" x14ac:dyDescent="0.25">
      <c r="A2746" s="344">
        <v>2003528</v>
      </c>
      <c r="B2746" s="345" t="s">
        <v>28687</v>
      </c>
      <c r="C2746" s="344" t="s">
        <v>6608</v>
      </c>
      <c r="D2746" s="346">
        <v>5319.01</v>
      </c>
    </row>
    <row r="2747" spans="1:4" x14ac:dyDescent="0.25">
      <c r="A2747" s="344">
        <v>2003491</v>
      </c>
      <c r="B2747" s="345" t="s">
        <v>28688</v>
      </c>
      <c r="C2747" s="344" t="s">
        <v>6608</v>
      </c>
      <c r="D2747" s="346">
        <v>6421.76</v>
      </c>
    </row>
    <row r="2748" spans="1:4" x14ac:dyDescent="0.25">
      <c r="A2748" s="344">
        <v>2003490</v>
      </c>
      <c r="B2748" s="345" t="s">
        <v>28689</v>
      </c>
      <c r="C2748" s="344" t="s">
        <v>6608</v>
      </c>
      <c r="D2748" s="346">
        <v>5784.83</v>
      </c>
    </row>
    <row r="2749" spans="1:4" x14ac:dyDescent="0.25">
      <c r="A2749" s="344">
        <v>2003531</v>
      </c>
      <c r="B2749" s="345" t="s">
        <v>28690</v>
      </c>
      <c r="C2749" s="344" t="s">
        <v>6608</v>
      </c>
      <c r="D2749" s="346">
        <v>6669.93</v>
      </c>
    </row>
    <row r="2750" spans="1:4" x14ac:dyDescent="0.25">
      <c r="A2750" s="344">
        <v>2003530</v>
      </c>
      <c r="B2750" s="345" t="s">
        <v>28691</v>
      </c>
      <c r="C2750" s="344" t="s">
        <v>6608</v>
      </c>
      <c r="D2750" s="346">
        <v>6049.03</v>
      </c>
    </row>
    <row r="2751" spans="1:4" x14ac:dyDescent="0.25">
      <c r="A2751" s="344">
        <v>2003485</v>
      </c>
      <c r="B2751" s="345" t="s">
        <v>28692</v>
      </c>
      <c r="C2751" s="344" t="s">
        <v>6608</v>
      </c>
      <c r="D2751" s="346">
        <v>5720.49</v>
      </c>
    </row>
    <row r="2752" spans="1:4" x14ac:dyDescent="0.25">
      <c r="A2752" s="344">
        <v>2003484</v>
      </c>
      <c r="B2752" s="345" t="s">
        <v>28693</v>
      </c>
      <c r="C2752" s="344" t="s">
        <v>6608</v>
      </c>
      <c r="D2752" s="346">
        <v>5146.28</v>
      </c>
    </row>
    <row r="2753" spans="1:4" x14ac:dyDescent="0.25">
      <c r="A2753" s="344">
        <v>2003525</v>
      </c>
      <c r="B2753" s="345" t="s">
        <v>28694</v>
      </c>
      <c r="C2753" s="344" t="s">
        <v>6608</v>
      </c>
      <c r="D2753" s="346">
        <v>5933.94</v>
      </c>
    </row>
    <row r="2754" spans="1:4" x14ac:dyDescent="0.25">
      <c r="A2754" s="344">
        <v>2003524</v>
      </c>
      <c r="B2754" s="345" t="s">
        <v>28695</v>
      </c>
      <c r="C2754" s="344" t="s">
        <v>6608</v>
      </c>
      <c r="D2754" s="346">
        <v>5372.63</v>
      </c>
    </row>
    <row r="2755" spans="1:4" x14ac:dyDescent="0.25">
      <c r="A2755" s="344">
        <v>2003487</v>
      </c>
      <c r="B2755" s="345" t="s">
        <v>28696</v>
      </c>
      <c r="C2755" s="344" t="s">
        <v>6608</v>
      </c>
      <c r="D2755" s="346">
        <v>5689.31</v>
      </c>
    </row>
    <row r="2756" spans="1:4" x14ac:dyDescent="0.25">
      <c r="A2756" s="344">
        <v>2003486</v>
      </c>
      <c r="B2756" s="345" t="s">
        <v>28697</v>
      </c>
      <c r="C2756" s="344" t="s">
        <v>6608</v>
      </c>
      <c r="D2756" s="346">
        <v>5122.83</v>
      </c>
    </row>
    <row r="2757" spans="1:4" x14ac:dyDescent="0.25">
      <c r="A2757" s="344">
        <v>2003527</v>
      </c>
      <c r="B2757" s="345" t="s">
        <v>28698</v>
      </c>
      <c r="C2757" s="344" t="s">
        <v>6608</v>
      </c>
      <c r="D2757" s="346">
        <v>5902.76</v>
      </c>
    </row>
    <row r="2758" spans="1:4" x14ac:dyDescent="0.25">
      <c r="A2758" s="344">
        <v>2003526</v>
      </c>
      <c r="B2758" s="345" t="s">
        <v>28699</v>
      </c>
      <c r="C2758" s="344" t="s">
        <v>6608</v>
      </c>
      <c r="D2758" s="346">
        <v>5349.17</v>
      </c>
    </row>
    <row r="2759" spans="1:4" x14ac:dyDescent="0.25">
      <c r="A2759" s="344">
        <v>2003497</v>
      </c>
      <c r="B2759" s="345" t="s">
        <v>28700</v>
      </c>
      <c r="C2759" s="344" t="s">
        <v>6608</v>
      </c>
      <c r="D2759" s="346">
        <v>6667.7</v>
      </c>
    </row>
    <row r="2760" spans="1:4" x14ac:dyDescent="0.25">
      <c r="A2760" s="344">
        <v>2003496</v>
      </c>
      <c r="B2760" s="345" t="s">
        <v>28701</v>
      </c>
      <c r="C2760" s="344" t="s">
        <v>6608</v>
      </c>
      <c r="D2760" s="346">
        <v>6018.14</v>
      </c>
    </row>
    <row r="2761" spans="1:4" x14ac:dyDescent="0.25">
      <c r="A2761" s="344">
        <v>2003537</v>
      </c>
      <c r="B2761" s="345" t="s">
        <v>28702</v>
      </c>
      <c r="C2761" s="344" t="s">
        <v>6608</v>
      </c>
      <c r="D2761" s="346">
        <v>6881.15</v>
      </c>
    </row>
    <row r="2762" spans="1:4" x14ac:dyDescent="0.25">
      <c r="A2762" s="344">
        <v>2003536</v>
      </c>
      <c r="B2762" s="345" t="s">
        <v>28703</v>
      </c>
      <c r="C2762" s="344" t="s">
        <v>6608</v>
      </c>
      <c r="D2762" s="346">
        <v>6244.49</v>
      </c>
    </row>
    <row r="2763" spans="1:4" x14ac:dyDescent="0.25">
      <c r="A2763" s="344">
        <v>2003499</v>
      </c>
      <c r="B2763" s="345" t="s">
        <v>28704</v>
      </c>
      <c r="C2763" s="344" t="s">
        <v>6608</v>
      </c>
      <c r="D2763" s="346">
        <v>7565.77</v>
      </c>
    </row>
    <row r="2764" spans="1:4" x14ac:dyDescent="0.25">
      <c r="A2764" s="344">
        <v>2003498</v>
      </c>
      <c r="B2764" s="345" t="s">
        <v>28705</v>
      </c>
      <c r="C2764" s="344" t="s">
        <v>6608</v>
      </c>
      <c r="D2764" s="346">
        <v>6823.54</v>
      </c>
    </row>
    <row r="2765" spans="1:4" x14ac:dyDescent="0.25">
      <c r="A2765" s="344">
        <v>2003539</v>
      </c>
      <c r="B2765" s="345" t="s">
        <v>28706</v>
      </c>
      <c r="C2765" s="344" t="s">
        <v>6608</v>
      </c>
      <c r="D2765" s="346">
        <v>7813.94</v>
      </c>
    </row>
    <row r="2766" spans="1:4" x14ac:dyDescent="0.25">
      <c r="A2766" s="344">
        <v>2003538</v>
      </c>
      <c r="B2766" s="345" t="s">
        <v>28707</v>
      </c>
      <c r="C2766" s="344" t="s">
        <v>6608</v>
      </c>
      <c r="D2766" s="346">
        <v>7087.73</v>
      </c>
    </row>
    <row r="2767" spans="1:4" x14ac:dyDescent="0.25">
      <c r="A2767" s="344">
        <v>2003493</v>
      </c>
      <c r="B2767" s="345" t="s">
        <v>28708</v>
      </c>
      <c r="C2767" s="344" t="s">
        <v>6608</v>
      </c>
      <c r="D2767" s="346">
        <v>6738.98</v>
      </c>
    </row>
    <row r="2768" spans="1:4" x14ac:dyDescent="0.25">
      <c r="A2768" s="344">
        <v>2003492</v>
      </c>
      <c r="B2768" s="345" t="s">
        <v>28709</v>
      </c>
      <c r="C2768" s="344" t="s">
        <v>6608</v>
      </c>
      <c r="D2768" s="346">
        <v>6071.76</v>
      </c>
    </row>
    <row r="2769" spans="1:4" x14ac:dyDescent="0.25">
      <c r="A2769" s="344">
        <v>2003533</v>
      </c>
      <c r="B2769" s="345" t="s">
        <v>28710</v>
      </c>
      <c r="C2769" s="344" t="s">
        <v>6608</v>
      </c>
      <c r="D2769" s="346">
        <v>6952.43</v>
      </c>
    </row>
    <row r="2770" spans="1:4" x14ac:dyDescent="0.25">
      <c r="A2770" s="344">
        <v>2003532</v>
      </c>
      <c r="B2770" s="345" t="s">
        <v>28711</v>
      </c>
      <c r="C2770" s="344" t="s">
        <v>6608</v>
      </c>
      <c r="D2770" s="346">
        <v>6298.11</v>
      </c>
    </row>
    <row r="2771" spans="1:4" x14ac:dyDescent="0.25">
      <c r="A2771" s="344">
        <v>2003495</v>
      </c>
      <c r="B2771" s="345" t="s">
        <v>28712</v>
      </c>
      <c r="C2771" s="344" t="s">
        <v>6608</v>
      </c>
      <c r="D2771" s="346">
        <v>6707.8</v>
      </c>
    </row>
    <row r="2772" spans="1:4" x14ac:dyDescent="0.25">
      <c r="A2772" s="344">
        <v>2003494</v>
      </c>
      <c r="B2772" s="345" t="s">
        <v>28713</v>
      </c>
      <c r="C2772" s="344" t="s">
        <v>6608</v>
      </c>
      <c r="D2772" s="346">
        <v>6048.3</v>
      </c>
    </row>
    <row r="2773" spans="1:4" x14ac:dyDescent="0.25">
      <c r="A2773" s="344">
        <v>2003535</v>
      </c>
      <c r="B2773" s="345" t="s">
        <v>28714</v>
      </c>
      <c r="C2773" s="344" t="s">
        <v>6608</v>
      </c>
      <c r="D2773" s="346">
        <v>6921.25</v>
      </c>
    </row>
    <row r="2774" spans="1:4" x14ac:dyDescent="0.25">
      <c r="A2774" s="344">
        <v>2003534</v>
      </c>
      <c r="B2774" s="345" t="s">
        <v>28715</v>
      </c>
      <c r="C2774" s="344" t="s">
        <v>6608</v>
      </c>
      <c r="D2774" s="346">
        <v>6274.65</v>
      </c>
    </row>
    <row r="2775" spans="1:4" x14ac:dyDescent="0.25">
      <c r="A2775" s="344">
        <v>2003505</v>
      </c>
      <c r="B2775" s="345" t="s">
        <v>28716</v>
      </c>
      <c r="C2775" s="344" t="s">
        <v>6608</v>
      </c>
      <c r="D2775" s="346">
        <v>7624.46</v>
      </c>
    </row>
    <row r="2776" spans="1:4" x14ac:dyDescent="0.25">
      <c r="A2776" s="344">
        <v>2003504</v>
      </c>
      <c r="B2776" s="345" t="s">
        <v>28717</v>
      </c>
      <c r="C2776" s="344" t="s">
        <v>6608</v>
      </c>
      <c r="D2776" s="346">
        <v>6881.88</v>
      </c>
    </row>
    <row r="2777" spans="1:4" x14ac:dyDescent="0.25">
      <c r="A2777" s="344">
        <v>2003545</v>
      </c>
      <c r="B2777" s="345" t="s">
        <v>28718</v>
      </c>
      <c r="C2777" s="344" t="s">
        <v>6608</v>
      </c>
      <c r="D2777" s="346">
        <v>7837.91</v>
      </c>
    </row>
    <row r="2778" spans="1:4" x14ac:dyDescent="0.25">
      <c r="A2778" s="344">
        <v>2003544</v>
      </c>
      <c r="B2778" s="345" t="s">
        <v>28719</v>
      </c>
      <c r="C2778" s="344" t="s">
        <v>6608</v>
      </c>
      <c r="D2778" s="346">
        <v>7108.23</v>
      </c>
    </row>
    <row r="2779" spans="1:4" x14ac:dyDescent="0.25">
      <c r="A2779" s="344">
        <v>2003507</v>
      </c>
      <c r="B2779" s="345" t="s">
        <v>28720</v>
      </c>
      <c r="C2779" s="344" t="s">
        <v>6608</v>
      </c>
      <c r="D2779" s="346">
        <v>8643.69</v>
      </c>
    </row>
    <row r="2780" spans="1:4" x14ac:dyDescent="0.25">
      <c r="A2780" s="344">
        <v>2003506</v>
      </c>
      <c r="B2780" s="345" t="s">
        <v>28721</v>
      </c>
      <c r="C2780" s="344" t="s">
        <v>6608</v>
      </c>
      <c r="D2780" s="346">
        <v>7796.15</v>
      </c>
    </row>
    <row r="2781" spans="1:4" x14ac:dyDescent="0.25">
      <c r="A2781" s="344">
        <v>2003547</v>
      </c>
      <c r="B2781" s="345" t="s">
        <v>28722</v>
      </c>
      <c r="C2781" s="344" t="s">
        <v>6608</v>
      </c>
      <c r="D2781" s="346">
        <v>8891.85</v>
      </c>
    </row>
    <row r="2782" spans="1:4" x14ac:dyDescent="0.25">
      <c r="A2782" s="344">
        <v>2003546</v>
      </c>
      <c r="B2782" s="345" t="s">
        <v>28723</v>
      </c>
      <c r="C2782" s="344" t="s">
        <v>6608</v>
      </c>
      <c r="D2782" s="346">
        <v>8060.35</v>
      </c>
    </row>
    <row r="2783" spans="1:4" x14ac:dyDescent="0.25">
      <c r="A2783" s="344">
        <v>2003501</v>
      </c>
      <c r="B2783" s="345" t="s">
        <v>28724</v>
      </c>
      <c r="C2783" s="344" t="s">
        <v>6608</v>
      </c>
      <c r="D2783" s="346">
        <v>7695.73</v>
      </c>
    </row>
    <row r="2784" spans="1:4" x14ac:dyDescent="0.25">
      <c r="A2784" s="344">
        <v>2003500</v>
      </c>
      <c r="B2784" s="345" t="s">
        <v>28725</v>
      </c>
      <c r="C2784" s="344" t="s">
        <v>6608</v>
      </c>
      <c r="D2784" s="346">
        <v>6935.5</v>
      </c>
    </row>
    <row r="2785" spans="1:4" x14ac:dyDescent="0.25">
      <c r="A2785" s="344">
        <v>2003541</v>
      </c>
      <c r="B2785" s="345" t="s">
        <v>28726</v>
      </c>
      <c r="C2785" s="344" t="s">
        <v>6608</v>
      </c>
      <c r="D2785" s="346">
        <v>7909.18</v>
      </c>
    </row>
    <row r="2786" spans="1:4" x14ac:dyDescent="0.25">
      <c r="A2786" s="344">
        <v>2003540</v>
      </c>
      <c r="B2786" s="345" t="s">
        <v>28727</v>
      </c>
      <c r="C2786" s="344" t="s">
        <v>6608</v>
      </c>
      <c r="D2786" s="346">
        <v>7161.85</v>
      </c>
    </row>
    <row r="2787" spans="1:4" x14ac:dyDescent="0.25">
      <c r="A2787" s="344">
        <v>2003503</v>
      </c>
      <c r="B2787" s="345" t="s">
        <v>28728</v>
      </c>
      <c r="C2787" s="344" t="s">
        <v>6608</v>
      </c>
      <c r="D2787" s="346">
        <v>7664.55</v>
      </c>
    </row>
    <row r="2788" spans="1:4" x14ac:dyDescent="0.25">
      <c r="A2788" s="344">
        <v>2003502</v>
      </c>
      <c r="B2788" s="345" t="s">
        <v>28729</v>
      </c>
      <c r="C2788" s="344" t="s">
        <v>6608</v>
      </c>
      <c r="D2788" s="346">
        <v>6912.04</v>
      </c>
    </row>
    <row r="2789" spans="1:4" x14ac:dyDescent="0.25">
      <c r="A2789" s="344">
        <v>2003543</v>
      </c>
      <c r="B2789" s="345" t="s">
        <v>28730</v>
      </c>
      <c r="C2789" s="344" t="s">
        <v>6608</v>
      </c>
      <c r="D2789" s="346">
        <v>7878</v>
      </c>
    </row>
    <row r="2790" spans="1:4" x14ac:dyDescent="0.25">
      <c r="A2790" s="344">
        <v>2003542</v>
      </c>
      <c r="B2790" s="345" t="s">
        <v>28731</v>
      </c>
      <c r="C2790" s="344" t="s">
        <v>6608</v>
      </c>
      <c r="D2790" s="346">
        <v>7138.39</v>
      </c>
    </row>
    <row r="2791" spans="1:4" x14ac:dyDescent="0.25">
      <c r="A2791" s="344">
        <v>2003513</v>
      </c>
      <c r="B2791" s="345" t="s">
        <v>28732</v>
      </c>
      <c r="C2791" s="344" t="s">
        <v>6608</v>
      </c>
      <c r="D2791" s="346">
        <v>8642.9500000000007</v>
      </c>
    </row>
    <row r="2792" spans="1:4" x14ac:dyDescent="0.25">
      <c r="A2792" s="344">
        <v>2003512</v>
      </c>
      <c r="B2792" s="345" t="s">
        <v>28733</v>
      </c>
      <c r="C2792" s="344" t="s">
        <v>6608</v>
      </c>
      <c r="D2792" s="346">
        <v>7807.36</v>
      </c>
    </row>
    <row r="2793" spans="1:4" x14ac:dyDescent="0.25">
      <c r="A2793" s="344">
        <v>2003553</v>
      </c>
      <c r="B2793" s="345" t="s">
        <v>28734</v>
      </c>
      <c r="C2793" s="344" t="s">
        <v>6608</v>
      </c>
      <c r="D2793" s="346">
        <v>8856.4</v>
      </c>
    </row>
    <row r="2794" spans="1:4" x14ac:dyDescent="0.25">
      <c r="A2794" s="344">
        <v>2003552</v>
      </c>
      <c r="B2794" s="345" t="s">
        <v>28735</v>
      </c>
      <c r="C2794" s="344" t="s">
        <v>6608</v>
      </c>
      <c r="D2794" s="346">
        <v>8033.71</v>
      </c>
    </row>
    <row r="2795" spans="1:4" x14ac:dyDescent="0.25">
      <c r="A2795" s="344">
        <v>2003515</v>
      </c>
      <c r="B2795" s="345" t="s">
        <v>28736</v>
      </c>
      <c r="C2795" s="344" t="s">
        <v>6608</v>
      </c>
      <c r="D2795" s="346">
        <v>9787.69</v>
      </c>
    </row>
    <row r="2796" spans="1:4" x14ac:dyDescent="0.25">
      <c r="A2796" s="344">
        <v>2003514</v>
      </c>
      <c r="B2796" s="345" t="s">
        <v>28737</v>
      </c>
      <c r="C2796" s="344" t="s">
        <v>6608</v>
      </c>
      <c r="D2796" s="346">
        <v>8834.86</v>
      </c>
    </row>
    <row r="2797" spans="1:4" x14ac:dyDescent="0.25">
      <c r="A2797" s="344">
        <v>2003555</v>
      </c>
      <c r="B2797" s="345" t="s">
        <v>28738</v>
      </c>
      <c r="C2797" s="344" t="s">
        <v>6608</v>
      </c>
      <c r="D2797" s="346">
        <v>10035.86</v>
      </c>
    </row>
    <row r="2798" spans="1:4" x14ac:dyDescent="0.25">
      <c r="A2798" s="344">
        <v>2003554</v>
      </c>
      <c r="B2798" s="345" t="s">
        <v>28739</v>
      </c>
      <c r="C2798" s="344" t="s">
        <v>6608</v>
      </c>
      <c r="D2798" s="346">
        <v>9099.0499999999993</v>
      </c>
    </row>
    <row r="2799" spans="1:4" x14ac:dyDescent="0.25">
      <c r="A2799" s="344">
        <v>2003509</v>
      </c>
      <c r="B2799" s="345" t="s">
        <v>28740</v>
      </c>
      <c r="C2799" s="344" t="s">
        <v>6608</v>
      </c>
      <c r="D2799" s="346">
        <v>8714.2199999999993</v>
      </c>
    </row>
    <row r="2800" spans="1:4" x14ac:dyDescent="0.25">
      <c r="A2800" s="344">
        <v>2003508</v>
      </c>
      <c r="B2800" s="345" t="s">
        <v>28741</v>
      </c>
      <c r="C2800" s="344" t="s">
        <v>6608</v>
      </c>
      <c r="D2800" s="346">
        <v>7860.98</v>
      </c>
    </row>
    <row r="2801" spans="1:4" x14ac:dyDescent="0.25">
      <c r="A2801" s="344">
        <v>2003549</v>
      </c>
      <c r="B2801" s="345" t="s">
        <v>28742</v>
      </c>
      <c r="C2801" s="344" t="s">
        <v>6608</v>
      </c>
      <c r="D2801" s="346">
        <v>8927.68</v>
      </c>
    </row>
    <row r="2802" spans="1:4" x14ac:dyDescent="0.25">
      <c r="A2802" s="344">
        <v>2003548</v>
      </c>
      <c r="B2802" s="345" t="s">
        <v>28743</v>
      </c>
      <c r="C2802" s="344" t="s">
        <v>6608</v>
      </c>
      <c r="D2802" s="346">
        <v>8087.33</v>
      </c>
    </row>
    <row r="2803" spans="1:4" x14ac:dyDescent="0.25">
      <c r="A2803" s="344">
        <v>2003511</v>
      </c>
      <c r="B2803" s="345" t="s">
        <v>28744</v>
      </c>
      <c r="C2803" s="344" t="s">
        <v>6608</v>
      </c>
      <c r="D2803" s="346">
        <v>8683.0400000000009</v>
      </c>
    </row>
    <row r="2804" spans="1:4" x14ac:dyDescent="0.25">
      <c r="A2804" s="344">
        <v>2003510</v>
      </c>
      <c r="B2804" s="345" t="s">
        <v>28745</v>
      </c>
      <c r="C2804" s="344" t="s">
        <v>6608</v>
      </c>
      <c r="D2804" s="346">
        <v>7837.52</v>
      </c>
    </row>
    <row r="2805" spans="1:4" x14ac:dyDescent="0.25">
      <c r="A2805" s="344">
        <v>2003551</v>
      </c>
      <c r="B2805" s="345" t="s">
        <v>28746</v>
      </c>
      <c r="C2805" s="344" t="s">
        <v>6608</v>
      </c>
      <c r="D2805" s="346">
        <v>8896.5</v>
      </c>
    </row>
    <row r="2806" spans="1:4" x14ac:dyDescent="0.25">
      <c r="A2806" s="344">
        <v>2003550</v>
      </c>
      <c r="B2806" s="345" t="s">
        <v>28747</v>
      </c>
      <c r="C2806" s="344" t="s">
        <v>6608</v>
      </c>
      <c r="D2806" s="346">
        <v>8063.87</v>
      </c>
    </row>
    <row r="2807" spans="1:4" x14ac:dyDescent="0.25">
      <c r="A2807" s="344">
        <v>2003728</v>
      </c>
      <c r="B2807" s="345" t="s">
        <v>15768</v>
      </c>
      <c r="C2807" s="344" t="s">
        <v>6608</v>
      </c>
      <c r="D2807" s="346">
        <v>3624.29</v>
      </c>
    </row>
    <row r="2808" spans="1:4" x14ac:dyDescent="0.25">
      <c r="A2808" s="344">
        <v>2003727</v>
      </c>
      <c r="B2808" s="345" t="s">
        <v>15769</v>
      </c>
      <c r="C2808" s="344" t="s">
        <v>6608</v>
      </c>
      <c r="D2808" s="346">
        <v>3227.66</v>
      </c>
    </row>
    <row r="2809" spans="1:4" x14ac:dyDescent="0.25">
      <c r="A2809" s="344">
        <v>2003730</v>
      </c>
      <c r="B2809" s="345" t="s">
        <v>15770</v>
      </c>
      <c r="C2809" s="344" t="s">
        <v>6608</v>
      </c>
      <c r="D2809" s="346">
        <v>3576.52</v>
      </c>
    </row>
    <row r="2810" spans="1:4" x14ac:dyDescent="0.25">
      <c r="A2810" s="344">
        <v>2003729</v>
      </c>
      <c r="B2810" s="345" t="s">
        <v>15771</v>
      </c>
      <c r="C2810" s="344" t="s">
        <v>6608</v>
      </c>
      <c r="D2810" s="346">
        <v>3197.44</v>
      </c>
    </row>
    <row r="2811" spans="1:4" x14ac:dyDescent="0.25">
      <c r="A2811" s="344">
        <v>2003732</v>
      </c>
      <c r="B2811" s="345" t="s">
        <v>15772</v>
      </c>
      <c r="C2811" s="344" t="s">
        <v>6608</v>
      </c>
      <c r="D2811" s="346">
        <v>3533.53</v>
      </c>
    </row>
    <row r="2812" spans="1:4" x14ac:dyDescent="0.25">
      <c r="A2812" s="344">
        <v>2003731</v>
      </c>
      <c r="B2812" s="345" t="s">
        <v>15773</v>
      </c>
      <c r="C2812" s="344" t="s">
        <v>6608</v>
      </c>
      <c r="D2812" s="346">
        <v>3170.24</v>
      </c>
    </row>
    <row r="2813" spans="1:4" x14ac:dyDescent="0.25">
      <c r="A2813" s="344">
        <v>2003734</v>
      </c>
      <c r="B2813" s="345" t="s">
        <v>15774</v>
      </c>
      <c r="C2813" s="344" t="s">
        <v>6608</v>
      </c>
      <c r="D2813" s="346">
        <v>3480.98</v>
      </c>
    </row>
    <row r="2814" spans="1:4" x14ac:dyDescent="0.25">
      <c r="A2814" s="344">
        <v>2003733</v>
      </c>
      <c r="B2814" s="345" t="s">
        <v>15775</v>
      </c>
      <c r="C2814" s="344" t="s">
        <v>6608</v>
      </c>
      <c r="D2814" s="346">
        <v>3137</v>
      </c>
    </row>
    <row r="2815" spans="1:4" x14ac:dyDescent="0.25">
      <c r="A2815" s="344">
        <v>2003736</v>
      </c>
      <c r="B2815" s="345" t="s">
        <v>15776</v>
      </c>
      <c r="C2815" s="344" t="s">
        <v>6608</v>
      </c>
      <c r="D2815" s="346">
        <v>4758.08</v>
      </c>
    </row>
    <row r="2816" spans="1:4" x14ac:dyDescent="0.25">
      <c r="A2816" s="344">
        <v>2003735</v>
      </c>
      <c r="B2816" s="345" t="s">
        <v>15777</v>
      </c>
      <c r="C2816" s="344" t="s">
        <v>6608</v>
      </c>
      <c r="D2816" s="346">
        <v>4264.92</v>
      </c>
    </row>
    <row r="2817" spans="1:4" x14ac:dyDescent="0.25">
      <c r="A2817" s="344">
        <v>2003738</v>
      </c>
      <c r="B2817" s="345" t="s">
        <v>15778</v>
      </c>
      <c r="C2817" s="344" t="s">
        <v>6608</v>
      </c>
      <c r="D2817" s="346">
        <v>4710.3</v>
      </c>
    </row>
    <row r="2818" spans="1:4" x14ac:dyDescent="0.25">
      <c r="A2818" s="344">
        <v>2003737</v>
      </c>
      <c r="B2818" s="345" t="s">
        <v>15779</v>
      </c>
      <c r="C2818" s="344" t="s">
        <v>6608</v>
      </c>
      <c r="D2818" s="346">
        <v>4234.7</v>
      </c>
    </row>
    <row r="2819" spans="1:4" x14ac:dyDescent="0.25">
      <c r="A2819" s="344">
        <v>2003740</v>
      </c>
      <c r="B2819" s="345" t="s">
        <v>15780</v>
      </c>
      <c r="C2819" s="344" t="s">
        <v>6608</v>
      </c>
      <c r="D2819" s="346">
        <v>4667.3100000000004</v>
      </c>
    </row>
    <row r="2820" spans="1:4" x14ac:dyDescent="0.25">
      <c r="A2820" s="344">
        <v>2003739</v>
      </c>
      <c r="B2820" s="345" t="s">
        <v>15781</v>
      </c>
      <c r="C2820" s="344" t="s">
        <v>6608</v>
      </c>
      <c r="D2820" s="346">
        <v>4207.5</v>
      </c>
    </row>
    <row r="2821" spans="1:4" x14ac:dyDescent="0.25">
      <c r="A2821" s="344">
        <v>2003742</v>
      </c>
      <c r="B2821" s="345" t="s">
        <v>15782</v>
      </c>
      <c r="C2821" s="344" t="s">
        <v>6608</v>
      </c>
      <c r="D2821" s="346">
        <v>4805.8500000000004</v>
      </c>
    </row>
    <row r="2822" spans="1:4" x14ac:dyDescent="0.25">
      <c r="A2822" s="344">
        <v>2003741</v>
      </c>
      <c r="B2822" s="345" t="s">
        <v>15783</v>
      </c>
      <c r="C2822" s="344" t="s">
        <v>6608</v>
      </c>
      <c r="D2822" s="346">
        <v>4295.1400000000003</v>
      </c>
    </row>
    <row r="2823" spans="1:4" x14ac:dyDescent="0.25">
      <c r="A2823" s="344">
        <v>2003744</v>
      </c>
      <c r="B2823" s="345" t="s">
        <v>15784</v>
      </c>
      <c r="C2823" s="344" t="s">
        <v>6608</v>
      </c>
      <c r="D2823" s="346">
        <v>5724.31</v>
      </c>
    </row>
    <row r="2824" spans="1:4" x14ac:dyDescent="0.25">
      <c r="A2824" s="344">
        <v>2003743</v>
      </c>
      <c r="B2824" s="345" t="s">
        <v>15785</v>
      </c>
      <c r="C2824" s="344" t="s">
        <v>6608</v>
      </c>
      <c r="D2824" s="346">
        <v>5134.63</v>
      </c>
    </row>
    <row r="2825" spans="1:4" x14ac:dyDescent="0.25">
      <c r="A2825" s="344">
        <v>2003746</v>
      </c>
      <c r="B2825" s="345" t="s">
        <v>15786</v>
      </c>
      <c r="C2825" s="344" t="s">
        <v>6608</v>
      </c>
      <c r="D2825" s="346">
        <v>5676.54</v>
      </c>
    </row>
    <row r="2826" spans="1:4" x14ac:dyDescent="0.25">
      <c r="A2826" s="344">
        <v>2003745</v>
      </c>
      <c r="B2826" s="345" t="s">
        <v>15787</v>
      </c>
      <c r="C2826" s="344" t="s">
        <v>6608</v>
      </c>
      <c r="D2826" s="346">
        <v>5104.41</v>
      </c>
    </row>
    <row r="2827" spans="1:4" x14ac:dyDescent="0.25">
      <c r="A2827" s="344">
        <v>2003748</v>
      </c>
      <c r="B2827" s="345" t="s">
        <v>15788</v>
      </c>
      <c r="C2827" s="344" t="s">
        <v>6608</v>
      </c>
      <c r="D2827" s="346">
        <v>5633.54</v>
      </c>
    </row>
    <row r="2828" spans="1:4" x14ac:dyDescent="0.25">
      <c r="A2828" s="344">
        <v>2003747</v>
      </c>
      <c r="B2828" s="345" t="s">
        <v>15789</v>
      </c>
      <c r="C2828" s="344" t="s">
        <v>6608</v>
      </c>
      <c r="D2828" s="346">
        <v>5077.21</v>
      </c>
    </row>
    <row r="2829" spans="1:4" x14ac:dyDescent="0.25">
      <c r="A2829" s="344">
        <v>2003750</v>
      </c>
      <c r="B2829" s="345" t="s">
        <v>15790</v>
      </c>
      <c r="C2829" s="344" t="s">
        <v>6608</v>
      </c>
      <c r="D2829" s="346">
        <v>5580.99</v>
      </c>
    </row>
    <row r="2830" spans="1:4" x14ac:dyDescent="0.25">
      <c r="A2830" s="344">
        <v>2003749</v>
      </c>
      <c r="B2830" s="345" t="s">
        <v>15791</v>
      </c>
      <c r="C2830" s="344" t="s">
        <v>6608</v>
      </c>
      <c r="D2830" s="346">
        <v>5043.96</v>
      </c>
    </row>
    <row r="2831" spans="1:4" x14ac:dyDescent="0.25">
      <c r="A2831" s="344">
        <v>2003752</v>
      </c>
      <c r="B2831" s="345" t="s">
        <v>15792</v>
      </c>
      <c r="C2831" s="344" t="s">
        <v>6608</v>
      </c>
      <c r="D2831" s="346">
        <v>6914.19</v>
      </c>
    </row>
    <row r="2832" spans="1:4" x14ac:dyDescent="0.25">
      <c r="A2832" s="344">
        <v>2003751</v>
      </c>
      <c r="B2832" s="345" t="s">
        <v>15793</v>
      </c>
      <c r="C2832" s="344" t="s">
        <v>6608</v>
      </c>
      <c r="D2832" s="346">
        <v>6227.98</v>
      </c>
    </row>
    <row r="2833" spans="1:4" x14ac:dyDescent="0.25">
      <c r="A2833" s="344">
        <v>2003754</v>
      </c>
      <c r="B2833" s="345" t="s">
        <v>15794</v>
      </c>
      <c r="C2833" s="344" t="s">
        <v>6608</v>
      </c>
      <c r="D2833" s="346">
        <v>6866.42</v>
      </c>
    </row>
    <row r="2834" spans="1:4" x14ac:dyDescent="0.25">
      <c r="A2834" s="344">
        <v>2003753</v>
      </c>
      <c r="B2834" s="345" t="s">
        <v>15795</v>
      </c>
      <c r="C2834" s="344" t="s">
        <v>6608</v>
      </c>
      <c r="D2834" s="346">
        <v>6197.76</v>
      </c>
    </row>
    <row r="2835" spans="1:4" x14ac:dyDescent="0.25">
      <c r="A2835" s="344">
        <v>2003756</v>
      </c>
      <c r="B2835" s="345" t="s">
        <v>15796</v>
      </c>
      <c r="C2835" s="344" t="s">
        <v>6608</v>
      </c>
      <c r="D2835" s="346">
        <v>6823.42</v>
      </c>
    </row>
    <row r="2836" spans="1:4" x14ac:dyDescent="0.25">
      <c r="A2836" s="344">
        <v>2003755</v>
      </c>
      <c r="B2836" s="345" t="s">
        <v>15797</v>
      </c>
      <c r="C2836" s="344" t="s">
        <v>6608</v>
      </c>
      <c r="D2836" s="346">
        <v>6170.56</v>
      </c>
    </row>
    <row r="2837" spans="1:4" x14ac:dyDescent="0.25">
      <c r="A2837" s="344">
        <v>2003758</v>
      </c>
      <c r="B2837" s="345" t="s">
        <v>15798</v>
      </c>
      <c r="C2837" s="344" t="s">
        <v>6608</v>
      </c>
      <c r="D2837" s="346">
        <v>6770.87</v>
      </c>
    </row>
    <row r="2838" spans="1:4" x14ac:dyDescent="0.25">
      <c r="A2838" s="344">
        <v>2003757</v>
      </c>
      <c r="B2838" s="345" t="s">
        <v>15799</v>
      </c>
      <c r="C2838" s="344" t="s">
        <v>6608</v>
      </c>
      <c r="D2838" s="346">
        <v>6137.32</v>
      </c>
    </row>
    <row r="2839" spans="1:4" x14ac:dyDescent="0.25">
      <c r="A2839" s="344">
        <v>2003760</v>
      </c>
      <c r="B2839" s="345" t="s">
        <v>15800</v>
      </c>
      <c r="C2839" s="344" t="s">
        <v>6608</v>
      </c>
      <c r="D2839" s="346">
        <v>6874.16</v>
      </c>
    </row>
    <row r="2840" spans="1:4" x14ac:dyDescent="0.25">
      <c r="A2840" s="344">
        <v>2003759</v>
      </c>
      <c r="B2840" s="345" t="s">
        <v>15801</v>
      </c>
      <c r="C2840" s="344" t="s">
        <v>6608</v>
      </c>
      <c r="D2840" s="346">
        <v>6477.53</v>
      </c>
    </row>
    <row r="2841" spans="1:4" x14ac:dyDescent="0.25">
      <c r="A2841" s="344">
        <v>2003762</v>
      </c>
      <c r="B2841" s="345" t="s">
        <v>15802</v>
      </c>
      <c r="C2841" s="344" t="s">
        <v>6608</v>
      </c>
      <c r="D2841" s="346">
        <v>7877.37</v>
      </c>
    </row>
    <row r="2842" spans="1:4" x14ac:dyDescent="0.25">
      <c r="A2842" s="344">
        <v>2003761</v>
      </c>
      <c r="B2842" s="345" t="s">
        <v>15803</v>
      </c>
      <c r="C2842" s="344" t="s">
        <v>6608</v>
      </c>
      <c r="D2842" s="346">
        <v>7112.19</v>
      </c>
    </row>
    <row r="2843" spans="1:4" x14ac:dyDescent="0.25">
      <c r="A2843" s="344">
        <v>2003764</v>
      </c>
      <c r="B2843" s="345" t="s">
        <v>15804</v>
      </c>
      <c r="C2843" s="344" t="s">
        <v>6608</v>
      </c>
      <c r="D2843" s="346">
        <v>7834.37</v>
      </c>
    </row>
    <row r="2844" spans="1:4" x14ac:dyDescent="0.25">
      <c r="A2844" s="344">
        <v>2003763</v>
      </c>
      <c r="B2844" s="345" t="s">
        <v>15805</v>
      </c>
      <c r="C2844" s="344" t="s">
        <v>6608</v>
      </c>
      <c r="D2844" s="346">
        <v>7084.99</v>
      </c>
    </row>
    <row r="2845" spans="1:4" x14ac:dyDescent="0.25">
      <c r="A2845" s="344">
        <v>2003766</v>
      </c>
      <c r="B2845" s="345" t="s">
        <v>15806</v>
      </c>
      <c r="C2845" s="344" t="s">
        <v>6608</v>
      </c>
      <c r="D2845" s="346">
        <v>7781.83</v>
      </c>
    </row>
    <row r="2846" spans="1:4" x14ac:dyDescent="0.25">
      <c r="A2846" s="344">
        <v>2003765</v>
      </c>
      <c r="B2846" s="345" t="s">
        <v>15807</v>
      </c>
      <c r="C2846" s="344" t="s">
        <v>6608</v>
      </c>
      <c r="D2846" s="346">
        <v>7051.75</v>
      </c>
    </row>
    <row r="2847" spans="1:4" x14ac:dyDescent="0.25">
      <c r="A2847" s="344">
        <v>2003642</v>
      </c>
      <c r="B2847" s="345" t="s">
        <v>15808</v>
      </c>
      <c r="C2847" s="344" t="s">
        <v>6608</v>
      </c>
      <c r="D2847" s="346">
        <v>1636.46</v>
      </c>
    </row>
    <row r="2848" spans="1:4" x14ac:dyDescent="0.25">
      <c r="A2848" s="344">
        <v>2003641</v>
      </c>
      <c r="B2848" s="345" t="s">
        <v>15809</v>
      </c>
      <c r="C2848" s="344" t="s">
        <v>6608</v>
      </c>
      <c r="D2848" s="346">
        <v>1389.01</v>
      </c>
    </row>
    <row r="2849" spans="1:4" x14ac:dyDescent="0.25">
      <c r="A2849" s="344">
        <v>2003644</v>
      </c>
      <c r="B2849" s="345" t="s">
        <v>15810</v>
      </c>
      <c r="C2849" s="344" t="s">
        <v>6608</v>
      </c>
      <c r="D2849" s="346">
        <v>1607.8</v>
      </c>
    </row>
    <row r="2850" spans="1:4" x14ac:dyDescent="0.25">
      <c r="A2850" s="344">
        <v>2003643</v>
      </c>
      <c r="B2850" s="345" t="s">
        <v>15811</v>
      </c>
      <c r="C2850" s="344" t="s">
        <v>6608</v>
      </c>
      <c r="D2850" s="346">
        <v>1370.87</v>
      </c>
    </row>
    <row r="2851" spans="1:4" x14ac:dyDescent="0.25">
      <c r="A2851" s="344">
        <v>2003646</v>
      </c>
      <c r="B2851" s="345" t="s">
        <v>15812</v>
      </c>
      <c r="C2851" s="344" t="s">
        <v>6608</v>
      </c>
      <c r="D2851" s="346">
        <v>2203.29</v>
      </c>
    </row>
    <row r="2852" spans="1:4" x14ac:dyDescent="0.25">
      <c r="A2852" s="344">
        <v>2003645</v>
      </c>
      <c r="B2852" s="345" t="s">
        <v>15813</v>
      </c>
      <c r="C2852" s="344" t="s">
        <v>6608</v>
      </c>
      <c r="D2852" s="346">
        <v>1862.82</v>
      </c>
    </row>
    <row r="2853" spans="1:4" x14ac:dyDescent="0.25">
      <c r="A2853" s="344">
        <v>2003648</v>
      </c>
      <c r="B2853" s="345" t="s">
        <v>15814</v>
      </c>
      <c r="C2853" s="344" t="s">
        <v>6608</v>
      </c>
      <c r="D2853" s="346">
        <v>2839.09</v>
      </c>
    </row>
    <row r="2854" spans="1:4" x14ac:dyDescent="0.25">
      <c r="A2854" s="344">
        <v>2003647</v>
      </c>
      <c r="B2854" s="345" t="s">
        <v>15815</v>
      </c>
      <c r="C2854" s="344" t="s">
        <v>6608</v>
      </c>
      <c r="D2854" s="346">
        <v>2410.87</v>
      </c>
    </row>
    <row r="2855" spans="1:4" x14ac:dyDescent="0.25">
      <c r="A2855" s="344">
        <v>2003650</v>
      </c>
      <c r="B2855" s="345" t="s">
        <v>15816</v>
      </c>
      <c r="C2855" s="344" t="s">
        <v>6608</v>
      </c>
      <c r="D2855" s="346">
        <v>3381.2</v>
      </c>
    </row>
    <row r="2856" spans="1:4" x14ac:dyDescent="0.25">
      <c r="A2856" s="344">
        <v>2003649</v>
      </c>
      <c r="B2856" s="345" t="s">
        <v>15817</v>
      </c>
      <c r="C2856" s="344" t="s">
        <v>6608</v>
      </c>
      <c r="D2856" s="346">
        <v>2886.29</v>
      </c>
    </row>
    <row r="2857" spans="1:4" x14ac:dyDescent="0.25">
      <c r="A2857" s="344">
        <v>2003652</v>
      </c>
      <c r="B2857" s="345" t="s">
        <v>15818</v>
      </c>
      <c r="C2857" s="344" t="s">
        <v>6608</v>
      </c>
      <c r="D2857" s="346">
        <v>4338.87</v>
      </c>
    </row>
    <row r="2858" spans="1:4" x14ac:dyDescent="0.25">
      <c r="A2858" s="344">
        <v>2003651</v>
      </c>
      <c r="B2858" s="345" t="s">
        <v>15819</v>
      </c>
      <c r="C2858" s="344" t="s">
        <v>6608</v>
      </c>
      <c r="D2858" s="346">
        <v>3740.41</v>
      </c>
    </row>
    <row r="2859" spans="1:4" x14ac:dyDescent="0.25">
      <c r="A2859" s="344">
        <v>2003654</v>
      </c>
      <c r="B2859" s="345" t="s">
        <v>15820</v>
      </c>
      <c r="C2859" s="344" t="s">
        <v>6608</v>
      </c>
      <c r="D2859" s="346">
        <v>1955</v>
      </c>
    </row>
    <row r="2860" spans="1:4" x14ac:dyDescent="0.25">
      <c r="A2860" s="344">
        <v>2003653</v>
      </c>
      <c r="B2860" s="345" t="s">
        <v>15821</v>
      </c>
      <c r="C2860" s="344" t="s">
        <v>6608</v>
      </c>
      <c r="D2860" s="346">
        <v>1660.16</v>
      </c>
    </row>
    <row r="2861" spans="1:4" x14ac:dyDescent="0.25">
      <c r="A2861" s="344">
        <v>2003656</v>
      </c>
      <c r="B2861" s="345" t="s">
        <v>15822</v>
      </c>
      <c r="C2861" s="344" t="s">
        <v>6608</v>
      </c>
      <c r="D2861" s="346">
        <v>1921.55</v>
      </c>
    </row>
    <row r="2862" spans="1:4" x14ac:dyDescent="0.25">
      <c r="A2862" s="344">
        <v>2003655</v>
      </c>
      <c r="B2862" s="345" t="s">
        <v>15823</v>
      </c>
      <c r="C2862" s="344" t="s">
        <v>6608</v>
      </c>
      <c r="D2862" s="346">
        <v>1639</v>
      </c>
    </row>
    <row r="2863" spans="1:4" x14ac:dyDescent="0.25">
      <c r="A2863" s="344">
        <v>2003658</v>
      </c>
      <c r="B2863" s="345" t="s">
        <v>15824</v>
      </c>
      <c r="C2863" s="344" t="s">
        <v>6608</v>
      </c>
      <c r="D2863" s="346">
        <v>2569.44</v>
      </c>
    </row>
    <row r="2864" spans="1:4" x14ac:dyDescent="0.25">
      <c r="A2864" s="344">
        <v>2003657</v>
      </c>
      <c r="B2864" s="345" t="s">
        <v>15825</v>
      </c>
      <c r="C2864" s="344" t="s">
        <v>6608</v>
      </c>
      <c r="D2864" s="346">
        <v>2171.06</v>
      </c>
    </row>
    <row r="2865" spans="1:4" x14ac:dyDescent="0.25">
      <c r="A2865" s="344">
        <v>2003660</v>
      </c>
      <c r="B2865" s="345" t="s">
        <v>15826</v>
      </c>
      <c r="C2865" s="344" t="s">
        <v>6608</v>
      </c>
      <c r="D2865" s="346">
        <v>3229.97</v>
      </c>
    </row>
    <row r="2866" spans="1:4" x14ac:dyDescent="0.25">
      <c r="A2866" s="344">
        <v>2003659</v>
      </c>
      <c r="B2866" s="345" t="s">
        <v>15827</v>
      </c>
      <c r="C2866" s="344" t="s">
        <v>6608</v>
      </c>
      <c r="D2866" s="346">
        <v>2740.32</v>
      </c>
    </row>
    <row r="2867" spans="1:4" x14ac:dyDescent="0.25">
      <c r="A2867" s="344">
        <v>2003662</v>
      </c>
      <c r="B2867" s="345" t="s">
        <v>15828</v>
      </c>
      <c r="C2867" s="344" t="s">
        <v>6608</v>
      </c>
      <c r="D2867" s="346">
        <v>3801.57</v>
      </c>
    </row>
    <row r="2868" spans="1:4" x14ac:dyDescent="0.25">
      <c r="A2868" s="344">
        <v>2003661</v>
      </c>
      <c r="B2868" s="345" t="s">
        <v>15829</v>
      </c>
      <c r="C2868" s="344" t="s">
        <v>6608</v>
      </c>
      <c r="D2868" s="346">
        <v>3239.97</v>
      </c>
    </row>
    <row r="2869" spans="1:4" x14ac:dyDescent="0.25">
      <c r="A2869" s="344">
        <v>2003664</v>
      </c>
      <c r="B2869" s="345" t="s">
        <v>15830</v>
      </c>
      <c r="C2869" s="344" t="s">
        <v>6608</v>
      </c>
      <c r="D2869" s="346">
        <v>4695.47</v>
      </c>
    </row>
    <row r="2870" spans="1:4" x14ac:dyDescent="0.25">
      <c r="A2870" s="344">
        <v>2003663</v>
      </c>
      <c r="B2870" s="345" t="s">
        <v>15831</v>
      </c>
      <c r="C2870" s="344" t="s">
        <v>6608</v>
      </c>
      <c r="D2870" s="346">
        <v>4025.06</v>
      </c>
    </row>
    <row r="2871" spans="1:4" x14ac:dyDescent="0.25">
      <c r="A2871" s="344">
        <v>2003666</v>
      </c>
      <c r="B2871" s="345" t="s">
        <v>15832</v>
      </c>
      <c r="C2871" s="344" t="s">
        <v>6608</v>
      </c>
      <c r="D2871" s="346">
        <v>2278.31</v>
      </c>
    </row>
    <row r="2872" spans="1:4" x14ac:dyDescent="0.25">
      <c r="A2872" s="344">
        <v>2003665</v>
      </c>
      <c r="B2872" s="345" t="s">
        <v>15833</v>
      </c>
      <c r="C2872" s="344" t="s">
        <v>6608</v>
      </c>
      <c r="D2872" s="346">
        <v>1934.33</v>
      </c>
    </row>
    <row r="2873" spans="1:4" x14ac:dyDescent="0.25">
      <c r="A2873" s="344">
        <v>2003668</v>
      </c>
      <c r="B2873" s="345" t="s">
        <v>15834</v>
      </c>
      <c r="C2873" s="344" t="s">
        <v>6608</v>
      </c>
      <c r="D2873" s="346">
        <v>2249.64</v>
      </c>
    </row>
    <row r="2874" spans="1:4" x14ac:dyDescent="0.25">
      <c r="A2874" s="344">
        <v>2003667</v>
      </c>
      <c r="B2874" s="345" t="s">
        <v>15835</v>
      </c>
      <c r="C2874" s="344" t="s">
        <v>6608</v>
      </c>
      <c r="D2874" s="346">
        <v>1916.19</v>
      </c>
    </row>
    <row r="2875" spans="1:4" x14ac:dyDescent="0.25">
      <c r="A2875" s="344">
        <v>2003670</v>
      </c>
      <c r="B2875" s="345" t="s">
        <v>15836</v>
      </c>
      <c r="C2875" s="344" t="s">
        <v>6608</v>
      </c>
      <c r="D2875" s="346">
        <v>2949.93</v>
      </c>
    </row>
    <row r="2876" spans="1:4" x14ac:dyDescent="0.25">
      <c r="A2876" s="344">
        <v>2003669</v>
      </c>
      <c r="B2876" s="345" t="s">
        <v>15837</v>
      </c>
      <c r="C2876" s="344" t="s">
        <v>6608</v>
      </c>
      <c r="D2876" s="346">
        <v>2488.36</v>
      </c>
    </row>
    <row r="2877" spans="1:4" x14ac:dyDescent="0.25">
      <c r="A2877" s="344">
        <v>2003672</v>
      </c>
      <c r="B2877" s="345" t="s">
        <v>15838</v>
      </c>
      <c r="C2877" s="344" t="s">
        <v>6608</v>
      </c>
      <c r="D2877" s="346">
        <v>3644.72</v>
      </c>
    </row>
    <row r="2878" spans="1:4" x14ac:dyDescent="0.25">
      <c r="A2878" s="344">
        <v>2003671</v>
      </c>
      <c r="B2878" s="345" t="s">
        <v>15839</v>
      </c>
      <c r="C2878" s="344" t="s">
        <v>6608</v>
      </c>
      <c r="D2878" s="346">
        <v>3084.88</v>
      </c>
    </row>
    <row r="2879" spans="1:4" x14ac:dyDescent="0.25">
      <c r="A2879" s="344">
        <v>2003674</v>
      </c>
      <c r="B2879" s="345" t="s">
        <v>15840</v>
      </c>
      <c r="C2879" s="344" t="s">
        <v>6608</v>
      </c>
      <c r="D2879" s="346">
        <v>4241.04</v>
      </c>
    </row>
    <row r="2880" spans="1:4" x14ac:dyDescent="0.25">
      <c r="A2880" s="344">
        <v>2003673</v>
      </c>
      <c r="B2880" s="345" t="s">
        <v>15841</v>
      </c>
      <c r="C2880" s="344" t="s">
        <v>6608</v>
      </c>
      <c r="D2880" s="346">
        <v>3605.73</v>
      </c>
    </row>
    <row r="2881" spans="1:4" x14ac:dyDescent="0.25">
      <c r="A2881" s="344">
        <v>2003676</v>
      </c>
      <c r="B2881" s="345" t="s">
        <v>15842</v>
      </c>
      <c r="C2881" s="344" t="s">
        <v>6608</v>
      </c>
      <c r="D2881" s="346">
        <v>5181.58</v>
      </c>
    </row>
    <row r="2882" spans="1:4" x14ac:dyDescent="0.25">
      <c r="A2882" s="344">
        <v>2003675</v>
      </c>
      <c r="B2882" s="345" t="s">
        <v>15843</v>
      </c>
      <c r="C2882" s="344" t="s">
        <v>6608</v>
      </c>
      <c r="D2882" s="346">
        <v>4428.68</v>
      </c>
    </row>
    <row r="2883" spans="1:4" x14ac:dyDescent="0.25">
      <c r="A2883" s="344">
        <v>2003854</v>
      </c>
      <c r="B2883" s="345" t="s">
        <v>15844</v>
      </c>
      <c r="C2883" s="344" t="s">
        <v>7701</v>
      </c>
      <c r="D2883" s="346">
        <v>168.02</v>
      </c>
    </row>
    <row r="2884" spans="1:4" x14ac:dyDescent="0.25">
      <c r="A2884" s="344">
        <v>2003855</v>
      </c>
      <c r="B2884" s="345" t="s">
        <v>15845</v>
      </c>
      <c r="C2884" s="344" t="s">
        <v>7701</v>
      </c>
      <c r="D2884" s="346">
        <v>18.57</v>
      </c>
    </row>
    <row r="2885" spans="1:4" x14ac:dyDescent="0.25">
      <c r="A2885" s="344">
        <v>2003856</v>
      </c>
      <c r="B2885" s="345" t="s">
        <v>15846</v>
      </c>
      <c r="C2885" s="344" t="s">
        <v>7701</v>
      </c>
      <c r="D2885" s="346">
        <v>204</v>
      </c>
    </row>
    <row r="2886" spans="1:4" x14ac:dyDescent="0.25">
      <c r="A2886" s="344">
        <v>2003857</v>
      </c>
      <c r="B2886" s="345" t="s">
        <v>15847</v>
      </c>
      <c r="C2886" s="344" t="s">
        <v>7701</v>
      </c>
      <c r="D2886" s="346">
        <v>71</v>
      </c>
    </row>
    <row r="2887" spans="1:4" x14ac:dyDescent="0.25">
      <c r="A2887" s="344">
        <v>2019782</v>
      </c>
      <c r="B2887" s="345" t="s">
        <v>15848</v>
      </c>
      <c r="C2887" s="344" t="s">
        <v>6594</v>
      </c>
      <c r="D2887" s="346">
        <v>1195.3599999999999</v>
      </c>
    </row>
    <row r="2888" spans="1:4" x14ac:dyDescent="0.25">
      <c r="A2888" s="344">
        <v>2019783</v>
      </c>
      <c r="B2888" s="345" t="s">
        <v>15849</v>
      </c>
      <c r="C2888" s="344" t="s">
        <v>6594</v>
      </c>
      <c r="D2888" s="346">
        <v>1868.79</v>
      </c>
    </row>
    <row r="2889" spans="1:4" x14ac:dyDescent="0.25">
      <c r="A2889" s="344">
        <v>2019784</v>
      </c>
      <c r="B2889" s="345" t="s">
        <v>15850</v>
      </c>
      <c r="C2889" s="344" t="s">
        <v>6594</v>
      </c>
      <c r="D2889" s="346">
        <v>2407.17</v>
      </c>
    </row>
    <row r="2890" spans="1:4" x14ac:dyDescent="0.25">
      <c r="A2890" s="344">
        <v>2019785</v>
      </c>
      <c r="B2890" s="345" t="s">
        <v>15851</v>
      </c>
      <c r="C2890" s="344" t="s">
        <v>6594</v>
      </c>
      <c r="D2890" s="346">
        <v>3199.17</v>
      </c>
    </row>
    <row r="2891" spans="1:4" x14ac:dyDescent="0.25">
      <c r="A2891" s="344">
        <v>2019776</v>
      </c>
      <c r="B2891" s="345" t="s">
        <v>15852</v>
      </c>
      <c r="C2891" s="344" t="s">
        <v>6594</v>
      </c>
      <c r="D2891" s="346">
        <v>541.57000000000005</v>
      </c>
    </row>
    <row r="2892" spans="1:4" x14ac:dyDescent="0.25">
      <c r="A2892" s="344">
        <v>2019777</v>
      </c>
      <c r="B2892" s="345" t="s">
        <v>15853</v>
      </c>
      <c r="C2892" s="344" t="s">
        <v>6594</v>
      </c>
      <c r="D2892" s="346">
        <v>1396.7</v>
      </c>
    </row>
    <row r="2893" spans="1:4" x14ac:dyDescent="0.25">
      <c r="A2893" s="344">
        <v>2019778</v>
      </c>
      <c r="B2893" s="345" t="s">
        <v>15854</v>
      </c>
      <c r="C2893" s="344" t="s">
        <v>6594</v>
      </c>
      <c r="D2893" s="346">
        <v>2344.2399999999998</v>
      </c>
    </row>
    <row r="2894" spans="1:4" x14ac:dyDescent="0.25">
      <c r="A2894" s="344">
        <v>2019779</v>
      </c>
      <c r="B2894" s="345" t="s">
        <v>15855</v>
      </c>
      <c r="C2894" s="344" t="s">
        <v>6594</v>
      </c>
      <c r="D2894" s="346">
        <v>828.09</v>
      </c>
    </row>
    <row r="2895" spans="1:4" x14ac:dyDescent="0.25">
      <c r="A2895" s="344">
        <v>2019780</v>
      </c>
      <c r="B2895" s="345" t="s">
        <v>15856</v>
      </c>
      <c r="C2895" s="344" t="s">
        <v>6594</v>
      </c>
      <c r="D2895" s="346">
        <v>1010.36</v>
      </c>
    </row>
    <row r="2896" spans="1:4" x14ac:dyDescent="0.25">
      <c r="A2896" s="344">
        <v>2019781</v>
      </c>
      <c r="B2896" s="345" t="s">
        <v>15857</v>
      </c>
      <c r="C2896" s="344" t="s">
        <v>6594</v>
      </c>
      <c r="D2896" s="346">
        <v>1271.93</v>
      </c>
    </row>
    <row r="2897" spans="1:4" x14ac:dyDescent="0.25">
      <c r="A2897" s="344">
        <v>2019773</v>
      </c>
      <c r="B2897" s="345" t="s">
        <v>15858</v>
      </c>
      <c r="C2897" s="344" t="s">
        <v>6594</v>
      </c>
      <c r="D2897" s="346">
        <v>363.11</v>
      </c>
    </row>
    <row r="2898" spans="1:4" x14ac:dyDescent="0.25">
      <c r="A2898" s="344">
        <v>2019774</v>
      </c>
      <c r="B2898" s="345" t="s">
        <v>15859</v>
      </c>
      <c r="C2898" s="344" t="s">
        <v>6594</v>
      </c>
      <c r="D2898" s="346">
        <v>388.7</v>
      </c>
    </row>
    <row r="2899" spans="1:4" x14ac:dyDescent="0.25">
      <c r="A2899" s="344">
        <v>2019775</v>
      </c>
      <c r="B2899" s="345" t="s">
        <v>15860</v>
      </c>
      <c r="C2899" s="344" t="s">
        <v>6594</v>
      </c>
      <c r="D2899" s="346">
        <v>336.86</v>
      </c>
    </row>
    <row r="2900" spans="1:4" x14ac:dyDescent="0.25">
      <c r="A2900" s="344">
        <v>2019755</v>
      </c>
      <c r="B2900" s="345" t="s">
        <v>15861</v>
      </c>
      <c r="C2900" s="344" t="s">
        <v>6594</v>
      </c>
      <c r="D2900" s="346">
        <v>428.03</v>
      </c>
    </row>
    <row r="2901" spans="1:4" x14ac:dyDescent="0.25">
      <c r="A2901" s="344">
        <v>2019764</v>
      </c>
      <c r="B2901" s="345" t="s">
        <v>15862</v>
      </c>
      <c r="C2901" s="344" t="s">
        <v>6594</v>
      </c>
      <c r="D2901" s="346">
        <v>454.36</v>
      </c>
    </row>
    <row r="2902" spans="1:4" x14ac:dyDescent="0.25">
      <c r="A2902" s="344">
        <v>2019756</v>
      </c>
      <c r="B2902" s="345" t="s">
        <v>15863</v>
      </c>
      <c r="C2902" s="344" t="s">
        <v>6594</v>
      </c>
      <c r="D2902" s="346">
        <v>764.11</v>
      </c>
    </row>
    <row r="2903" spans="1:4" x14ac:dyDescent="0.25">
      <c r="A2903" s="344">
        <v>2019765</v>
      </c>
      <c r="B2903" s="345" t="s">
        <v>15864</v>
      </c>
      <c r="C2903" s="344" t="s">
        <v>6594</v>
      </c>
      <c r="D2903" s="346">
        <v>790.43</v>
      </c>
    </row>
    <row r="2904" spans="1:4" x14ac:dyDescent="0.25">
      <c r="A2904" s="344">
        <v>2019757</v>
      </c>
      <c r="B2904" s="345" t="s">
        <v>15865</v>
      </c>
      <c r="C2904" s="344" t="s">
        <v>6594</v>
      </c>
      <c r="D2904" s="346">
        <v>808.1</v>
      </c>
    </row>
    <row r="2905" spans="1:4" x14ac:dyDescent="0.25">
      <c r="A2905" s="344">
        <v>2019766</v>
      </c>
      <c r="B2905" s="345" t="s">
        <v>15866</v>
      </c>
      <c r="C2905" s="344" t="s">
        <v>6594</v>
      </c>
      <c r="D2905" s="346">
        <v>870.98</v>
      </c>
    </row>
    <row r="2906" spans="1:4" x14ac:dyDescent="0.25">
      <c r="A2906" s="344">
        <v>2019758</v>
      </c>
      <c r="B2906" s="345" t="s">
        <v>15867</v>
      </c>
      <c r="C2906" s="344" t="s">
        <v>6594</v>
      </c>
      <c r="D2906" s="346">
        <v>848.48</v>
      </c>
    </row>
    <row r="2907" spans="1:4" x14ac:dyDescent="0.25">
      <c r="A2907" s="344">
        <v>2019767</v>
      </c>
      <c r="B2907" s="345" t="s">
        <v>15868</v>
      </c>
      <c r="C2907" s="344" t="s">
        <v>6594</v>
      </c>
      <c r="D2907" s="346">
        <v>911.85</v>
      </c>
    </row>
    <row r="2908" spans="1:4" x14ac:dyDescent="0.25">
      <c r="A2908" s="344">
        <v>2019759</v>
      </c>
      <c r="B2908" s="345" t="s">
        <v>15869</v>
      </c>
      <c r="C2908" s="344" t="s">
        <v>6594</v>
      </c>
      <c r="D2908" s="346">
        <v>951.03</v>
      </c>
    </row>
    <row r="2909" spans="1:4" x14ac:dyDescent="0.25">
      <c r="A2909" s="344">
        <v>2019768</v>
      </c>
      <c r="B2909" s="345" t="s">
        <v>15870</v>
      </c>
      <c r="C2909" s="344" t="s">
        <v>6594</v>
      </c>
      <c r="D2909" s="346">
        <v>1024.32</v>
      </c>
    </row>
    <row r="2910" spans="1:4" x14ac:dyDescent="0.25">
      <c r="A2910" s="344">
        <v>2019760</v>
      </c>
      <c r="B2910" s="345" t="s">
        <v>15871</v>
      </c>
      <c r="C2910" s="344" t="s">
        <v>6594</v>
      </c>
      <c r="D2910" s="346">
        <v>1169.23</v>
      </c>
    </row>
    <row r="2911" spans="1:4" x14ac:dyDescent="0.25">
      <c r="A2911" s="344">
        <v>2019769</v>
      </c>
      <c r="B2911" s="345" t="s">
        <v>15872</v>
      </c>
      <c r="C2911" s="344" t="s">
        <v>6594</v>
      </c>
      <c r="D2911" s="346">
        <v>1252.43</v>
      </c>
    </row>
    <row r="2912" spans="1:4" x14ac:dyDescent="0.25">
      <c r="A2912" s="344">
        <v>2019761</v>
      </c>
      <c r="B2912" s="345" t="s">
        <v>15873</v>
      </c>
      <c r="C2912" s="344" t="s">
        <v>6594</v>
      </c>
      <c r="D2912" s="346">
        <v>1185.73</v>
      </c>
    </row>
    <row r="2913" spans="1:4" x14ac:dyDescent="0.25">
      <c r="A2913" s="344">
        <v>2019770</v>
      </c>
      <c r="B2913" s="345" t="s">
        <v>15874</v>
      </c>
      <c r="C2913" s="344" t="s">
        <v>6594</v>
      </c>
      <c r="D2913" s="346">
        <v>1254.06</v>
      </c>
    </row>
    <row r="2914" spans="1:4" x14ac:dyDescent="0.25">
      <c r="A2914" s="344">
        <v>2019762</v>
      </c>
      <c r="B2914" s="345" t="s">
        <v>15875</v>
      </c>
      <c r="C2914" s="344" t="s">
        <v>6594</v>
      </c>
      <c r="D2914" s="346">
        <v>1326.99</v>
      </c>
    </row>
    <row r="2915" spans="1:4" x14ac:dyDescent="0.25">
      <c r="A2915" s="344">
        <v>2019771</v>
      </c>
      <c r="B2915" s="345" t="s">
        <v>15876</v>
      </c>
      <c r="C2915" s="344" t="s">
        <v>6594</v>
      </c>
      <c r="D2915" s="346">
        <v>1415.15</v>
      </c>
    </row>
    <row r="2916" spans="1:4" x14ac:dyDescent="0.25">
      <c r="A2916" s="344">
        <v>2019763</v>
      </c>
      <c r="B2916" s="345" t="s">
        <v>15877</v>
      </c>
      <c r="C2916" s="344" t="s">
        <v>6594</v>
      </c>
      <c r="D2916" s="346">
        <v>4495.8500000000004</v>
      </c>
    </row>
    <row r="2917" spans="1:4" x14ac:dyDescent="0.25">
      <c r="A2917" s="344">
        <v>2019772</v>
      </c>
      <c r="B2917" s="345" t="s">
        <v>15878</v>
      </c>
      <c r="C2917" s="344" t="s">
        <v>6594</v>
      </c>
      <c r="D2917" s="346">
        <v>4582.5200000000004</v>
      </c>
    </row>
    <row r="2918" spans="1:4" x14ac:dyDescent="0.25">
      <c r="A2918" s="344">
        <v>2003811</v>
      </c>
      <c r="B2918" s="345" t="s">
        <v>15879</v>
      </c>
      <c r="C2918" s="344" t="s">
        <v>6594</v>
      </c>
      <c r="D2918" s="346">
        <v>138.9</v>
      </c>
    </row>
    <row r="2919" spans="1:4" x14ac:dyDescent="0.25">
      <c r="A2919" s="344">
        <v>2003812</v>
      </c>
      <c r="B2919" s="345" t="s">
        <v>15880</v>
      </c>
      <c r="C2919" s="344" t="s">
        <v>6594</v>
      </c>
      <c r="D2919" s="346">
        <v>164.39</v>
      </c>
    </row>
    <row r="2920" spans="1:4" x14ac:dyDescent="0.25">
      <c r="A2920" s="344">
        <v>2003813</v>
      </c>
      <c r="B2920" s="345" t="s">
        <v>15881</v>
      </c>
      <c r="C2920" s="344" t="s">
        <v>6594</v>
      </c>
      <c r="D2920" s="346">
        <v>196.45</v>
      </c>
    </row>
    <row r="2921" spans="1:4" x14ac:dyDescent="0.25">
      <c r="A2921" s="344">
        <v>2003814</v>
      </c>
      <c r="B2921" s="345" t="s">
        <v>15882</v>
      </c>
      <c r="C2921" s="344" t="s">
        <v>6594</v>
      </c>
      <c r="D2921" s="346">
        <v>224.13</v>
      </c>
    </row>
    <row r="2922" spans="1:4" x14ac:dyDescent="0.25">
      <c r="A2922" s="344">
        <v>2003815</v>
      </c>
      <c r="B2922" s="345" t="s">
        <v>15883</v>
      </c>
      <c r="C2922" s="344" t="s">
        <v>6594</v>
      </c>
      <c r="D2922" s="346">
        <v>251.8</v>
      </c>
    </row>
    <row r="2923" spans="1:4" x14ac:dyDescent="0.25">
      <c r="A2923" s="344">
        <v>2003816</v>
      </c>
      <c r="B2923" s="345" t="s">
        <v>15884</v>
      </c>
      <c r="C2923" s="344" t="s">
        <v>6594</v>
      </c>
      <c r="D2923" s="346">
        <v>311.54000000000002</v>
      </c>
    </row>
    <row r="2924" spans="1:4" x14ac:dyDescent="0.25">
      <c r="A2924" s="344">
        <v>2003817</v>
      </c>
      <c r="B2924" s="345" t="s">
        <v>15885</v>
      </c>
      <c r="C2924" s="344" t="s">
        <v>6594</v>
      </c>
      <c r="D2924" s="346">
        <v>364.7</v>
      </c>
    </row>
    <row r="2925" spans="1:4" x14ac:dyDescent="0.25">
      <c r="A2925" s="344">
        <v>2003799</v>
      </c>
      <c r="B2925" s="345" t="s">
        <v>15886</v>
      </c>
      <c r="C2925" s="344" t="s">
        <v>6594</v>
      </c>
      <c r="D2925" s="346">
        <v>62.59</v>
      </c>
    </row>
    <row r="2926" spans="1:4" x14ac:dyDescent="0.25">
      <c r="A2926" s="344">
        <v>2003798</v>
      </c>
      <c r="B2926" s="345" t="s">
        <v>15887</v>
      </c>
      <c r="C2926" s="344" t="s">
        <v>6594</v>
      </c>
      <c r="D2926" s="346">
        <v>52</v>
      </c>
    </row>
    <row r="2927" spans="1:4" x14ac:dyDescent="0.25">
      <c r="A2927" s="344">
        <v>2003801</v>
      </c>
      <c r="B2927" s="345" t="s">
        <v>15888</v>
      </c>
      <c r="C2927" s="344" t="s">
        <v>6594</v>
      </c>
      <c r="D2927" s="346">
        <v>79.28</v>
      </c>
    </row>
    <row r="2928" spans="1:4" x14ac:dyDescent="0.25">
      <c r="A2928" s="344">
        <v>2003800</v>
      </c>
      <c r="B2928" s="345" t="s">
        <v>15889</v>
      </c>
      <c r="C2928" s="344" t="s">
        <v>6594</v>
      </c>
      <c r="D2928" s="346">
        <v>64.31</v>
      </c>
    </row>
    <row r="2929" spans="1:4" x14ac:dyDescent="0.25">
      <c r="A2929" s="344">
        <v>2003714</v>
      </c>
      <c r="B2929" s="345" t="s">
        <v>15890</v>
      </c>
      <c r="C2929" s="344" t="s">
        <v>6608</v>
      </c>
      <c r="D2929" s="346">
        <v>1540.08</v>
      </c>
    </row>
    <row r="2930" spans="1:4" x14ac:dyDescent="0.25">
      <c r="A2930" s="344">
        <v>2003713</v>
      </c>
      <c r="B2930" s="345" t="s">
        <v>15891</v>
      </c>
      <c r="C2930" s="344" t="s">
        <v>6608</v>
      </c>
      <c r="D2930" s="346">
        <v>1489.43</v>
      </c>
    </row>
    <row r="2931" spans="1:4" x14ac:dyDescent="0.25">
      <c r="A2931" s="344">
        <v>2003716</v>
      </c>
      <c r="B2931" s="345" t="s">
        <v>15892</v>
      </c>
      <c r="C2931" s="344" t="s">
        <v>6608</v>
      </c>
      <c r="D2931" s="346">
        <v>1811.3</v>
      </c>
    </row>
    <row r="2932" spans="1:4" x14ac:dyDescent="0.25">
      <c r="A2932" s="344">
        <v>2003715</v>
      </c>
      <c r="B2932" s="345" t="s">
        <v>15893</v>
      </c>
      <c r="C2932" s="344" t="s">
        <v>6608</v>
      </c>
      <c r="D2932" s="346">
        <v>1752.71</v>
      </c>
    </row>
    <row r="2933" spans="1:4" x14ac:dyDescent="0.25">
      <c r="A2933" s="344">
        <v>2003718</v>
      </c>
      <c r="B2933" s="345" t="s">
        <v>15894</v>
      </c>
      <c r="C2933" s="344" t="s">
        <v>6608</v>
      </c>
      <c r="D2933" s="346">
        <v>2076.27</v>
      </c>
    </row>
    <row r="2934" spans="1:4" x14ac:dyDescent="0.25">
      <c r="A2934" s="344">
        <v>2003717</v>
      </c>
      <c r="B2934" s="345" t="s">
        <v>15895</v>
      </c>
      <c r="C2934" s="344" t="s">
        <v>6608</v>
      </c>
      <c r="D2934" s="346">
        <v>2011.2</v>
      </c>
    </row>
    <row r="2935" spans="1:4" x14ac:dyDescent="0.25">
      <c r="A2935" s="344">
        <v>2003720</v>
      </c>
      <c r="B2935" s="345" t="s">
        <v>15896</v>
      </c>
      <c r="C2935" s="344" t="s">
        <v>6608</v>
      </c>
      <c r="D2935" s="346">
        <v>2347.4499999999998</v>
      </c>
    </row>
    <row r="2936" spans="1:4" x14ac:dyDescent="0.25">
      <c r="A2936" s="344">
        <v>2003719</v>
      </c>
      <c r="B2936" s="345" t="s">
        <v>15897</v>
      </c>
      <c r="C2936" s="344" t="s">
        <v>6608</v>
      </c>
      <c r="D2936" s="346">
        <v>2274.44</v>
      </c>
    </row>
    <row r="2937" spans="1:4" x14ac:dyDescent="0.25">
      <c r="A2937" s="344">
        <v>2003722</v>
      </c>
      <c r="B2937" s="345" t="s">
        <v>15898</v>
      </c>
      <c r="C2937" s="344" t="s">
        <v>6608</v>
      </c>
      <c r="D2937" s="346">
        <v>2612.42</v>
      </c>
    </row>
    <row r="2938" spans="1:4" x14ac:dyDescent="0.25">
      <c r="A2938" s="344">
        <v>2003721</v>
      </c>
      <c r="B2938" s="345" t="s">
        <v>15899</v>
      </c>
      <c r="C2938" s="344" t="s">
        <v>6608</v>
      </c>
      <c r="D2938" s="346">
        <v>2532.9299999999998</v>
      </c>
    </row>
    <row r="2939" spans="1:4" x14ac:dyDescent="0.25">
      <c r="A2939" s="344">
        <v>2003724</v>
      </c>
      <c r="B2939" s="345" t="s">
        <v>15900</v>
      </c>
      <c r="C2939" s="344" t="s">
        <v>6608</v>
      </c>
      <c r="D2939" s="346">
        <v>2883.64</v>
      </c>
    </row>
    <row r="2940" spans="1:4" x14ac:dyDescent="0.25">
      <c r="A2940" s="344">
        <v>2003723</v>
      </c>
      <c r="B2940" s="345" t="s">
        <v>15901</v>
      </c>
      <c r="C2940" s="344" t="s">
        <v>6608</v>
      </c>
      <c r="D2940" s="346">
        <v>2796.21</v>
      </c>
    </row>
    <row r="2941" spans="1:4" x14ac:dyDescent="0.25">
      <c r="A2941" s="344">
        <v>2003726</v>
      </c>
      <c r="B2941" s="345" t="s">
        <v>15902</v>
      </c>
      <c r="C2941" s="344" t="s">
        <v>6608</v>
      </c>
      <c r="D2941" s="346">
        <v>3148.61</v>
      </c>
    </row>
    <row r="2942" spans="1:4" x14ac:dyDescent="0.25">
      <c r="A2942" s="344">
        <v>2003725</v>
      </c>
      <c r="B2942" s="345" t="s">
        <v>15903</v>
      </c>
      <c r="C2942" s="344" t="s">
        <v>6608</v>
      </c>
      <c r="D2942" s="346">
        <v>3054.7</v>
      </c>
    </row>
    <row r="2943" spans="1:4" x14ac:dyDescent="0.25">
      <c r="A2943" s="344">
        <v>2003859</v>
      </c>
      <c r="B2943" s="345" t="s">
        <v>15904</v>
      </c>
      <c r="C2943" s="344" t="s">
        <v>7701</v>
      </c>
      <c r="D2943" s="346">
        <v>67.739999999999995</v>
      </c>
    </row>
    <row r="2944" spans="1:4" x14ac:dyDescent="0.25">
      <c r="A2944" s="344">
        <v>2003861</v>
      </c>
      <c r="B2944" s="345" t="s">
        <v>15905</v>
      </c>
      <c r="C2944" s="344" t="s">
        <v>6594</v>
      </c>
      <c r="D2944" s="346">
        <v>27.06</v>
      </c>
    </row>
    <row r="2945" spans="1:4" x14ac:dyDescent="0.25">
      <c r="A2945" s="344">
        <v>2003862</v>
      </c>
      <c r="B2945" s="345" t="s">
        <v>15906</v>
      </c>
      <c r="C2945" s="344" t="s">
        <v>6594</v>
      </c>
      <c r="D2945" s="346">
        <v>22.8</v>
      </c>
    </row>
    <row r="2946" spans="1:4" x14ac:dyDescent="0.25">
      <c r="A2946" s="344">
        <v>2003411</v>
      </c>
      <c r="B2946" s="345" t="s">
        <v>28748</v>
      </c>
      <c r="C2946" s="344" t="s">
        <v>6594</v>
      </c>
      <c r="D2946" s="346">
        <v>771.28</v>
      </c>
    </row>
    <row r="2947" spans="1:4" x14ac:dyDescent="0.25">
      <c r="A2947" s="344">
        <v>2003410</v>
      </c>
      <c r="B2947" s="345" t="s">
        <v>28749</v>
      </c>
      <c r="C2947" s="344" t="s">
        <v>6594</v>
      </c>
      <c r="D2947" s="346">
        <v>697.4</v>
      </c>
    </row>
    <row r="2948" spans="1:4" x14ac:dyDescent="0.25">
      <c r="A2948" s="344">
        <v>2003415</v>
      </c>
      <c r="B2948" s="345" t="s">
        <v>28750</v>
      </c>
      <c r="C2948" s="344" t="s">
        <v>6594</v>
      </c>
      <c r="D2948" s="346">
        <v>848.01</v>
      </c>
    </row>
    <row r="2949" spans="1:4" x14ac:dyDescent="0.25">
      <c r="A2949" s="344">
        <v>2003414</v>
      </c>
      <c r="B2949" s="345" t="s">
        <v>28751</v>
      </c>
      <c r="C2949" s="344" t="s">
        <v>6594</v>
      </c>
      <c r="D2949" s="346">
        <v>766.17</v>
      </c>
    </row>
    <row r="2950" spans="1:4" x14ac:dyDescent="0.25">
      <c r="A2950" s="344">
        <v>2003419</v>
      </c>
      <c r="B2950" s="345" t="s">
        <v>28752</v>
      </c>
      <c r="C2950" s="344" t="s">
        <v>6594</v>
      </c>
      <c r="D2950" s="346">
        <v>1028.42</v>
      </c>
    </row>
    <row r="2951" spans="1:4" x14ac:dyDescent="0.25">
      <c r="A2951" s="344">
        <v>2003418</v>
      </c>
      <c r="B2951" s="345" t="s">
        <v>28753</v>
      </c>
      <c r="C2951" s="344" t="s">
        <v>6594</v>
      </c>
      <c r="D2951" s="346">
        <v>925.65</v>
      </c>
    </row>
    <row r="2952" spans="1:4" x14ac:dyDescent="0.25">
      <c r="A2952" s="344">
        <v>2003423</v>
      </c>
      <c r="B2952" s="345" t="s">
        <v>28754</v>
      </c>
      <c r="C2952" s="344" t="s">
        <v>6594</v>
      </c>
      <c r="D2952" s="346">
        <v>1180.52</v>
      </c>
    </row>
    <row r="2953" spans="1:4" x14ac:dyDescent="0.25">
      <c r="A2953" s="344">
        <v>2003422</v>
      </c>
      <c r="B2953" s="345" t="s">
        <v>28755</v>
      </c>
      <c r="C2953" s="344" t="s">
        <v>6594</v>
      </c>
      <c r="D2953" s="346">
        <v>1063.0899999999999</v>
      </c>
    </row>
    <row r="2954" spans="1:4" x14ac:dyDescent="0.25">
      <c r="A2954" s="344">
        <v>2003427</v>
      </c>
      <c r="B2954" s="345" t="s">
        <v>28756</v>
      </c>
      <c r="C2954" s="344" t="s">
        <v>6594</v>
      </c>
      <c r="D2954" s="346">
        <v>1404.52</v>
      </c>
    </row>
    <row r="2955" spans="1:4" x14ac:dyDescent="0.25">
      <c r="A2955" s="344">
        <v>2003426</v>
      </c>
      <c r="B2955" s="345" t="s">
        <v>28757</v>
      </c>
      <c r="C2955" s="344" t="s">
        <v>6594</v>
      </c>
      <c r="D2955" s="346">
        <v>1264.45</v>
      </c>
    </row>
    <row r="2956" spans="1:4" x14ac:dyDescent="0.25">
      <c r="A2956" s="344">
        <v>2003431</v>
      </c>
      <c r="B2956" s="345" t="s">
        <v>28758</v>
      </c>
      <c r="C2956" s="344" t="s">
        <v>6594</v>
      </c>
      <c r="D2956" s="346">
        <v>1556.45</v>
      </c>
    </row>
    <row r="2957" spans="1:4" x14ac:dyDescent="0.25">
      <c r="A2957" s="344">
        <v>2003430</v>
      </c>
      <c r="B2957" s="345" t="s">
        <v>28759</v>
      </c>
      <c r="C2957" s="344" t="s">
        <v>6594</v>
      </c>
      <c r="D2957" s="346">
        <v>1390.91</v>
      </c>
    </row>
    <row r="2958" spans="1:4" x14ac:dyDescent="0.25">
      <c r="A2958" s="344">
        <v>2003435</v>
      </c>
      <c r="B2958" s="345" t="s">
        <v>28760</v>
      </c>
      <c r="C2958" s="344" t="s">
        <v>6594</v>
      </c>
      <c r="D2958" s="346">
        <v>1801.17</v>
      </c>
    </row>
    <row r="2959" spans="1:4" x14ac:dyDescent="0.25">
      <c r="A2959" s="344">
        <v>2003434</v>
      </c>
      <c r="B2959" s="345" t="s">
        <v>28761</v>
      </c>
      <c r="C2959" s="344" t="s">
        <v>6594</v>
      </c>
      <c r="D2959" s="346">
        <v>1610.51</v>
      </c>
    </row>
    <row r="2960" spans="1:4" x14ac:dyDescent="0.25">
      <c r="A2960" s="344">
        <v>2003439</v>
      </c>
      <c r="B2960" s="345" t="s">
        <v>28762</v>
      </c>
      <c r="C2960" s="344" t="s">
        <v>6594</v>
      </c>
      <c r="D2960" s="346">
        <v>2108.8000000000002</v>
      </c>
    </row>
    <row r="2961" spans="1:4" x14ac:dyDescent="0.25">
      <c r="A2961" s="344">
        <v>2003438</v>
      </c>
      <c r="B2961" s="345" t="s">
        <v>28763</v>
      </c>
      <c r="C2961" s="344" t="s">
        <v>6594</v>
      </c>
      <c r="D2961" s="346">
        <v>1886.74</v>
      </c>
    </row>
    <row r="2962" spans="1:4" x14ac:dyDescent="0.25">
      <c r="A2962" s="344">
        <v>2003167</v>
      </c>
      <c r="B2962" s="345" t="s">
        <v>28764</v>
      </c>
      <c r="C2962" s="344" t="s">
        <v>6594</v>
      </c>
      <c r="D2962" s="346">
        <v>2070.84</v>
      </c>
    </row>
    <row r="2963" spans="1:4" x14ac:dyDescent="0.25">
      <c r="A2963" s="344">
        <v>2003168</v>
      </c>
      <c r="B2963" s="345" t="s">
        <v>28765</v>
      </c>
      <c r="C2963" s="344" t="s">
        <v>6594</v>
      </c>
      <c r="D2963" s="346">
        <v>1842.57</v>
      </c>
    </row>
    <row r="2964" spans="1:4" x14ac:dyDescent="0.25">
      <c r="A2964" s="344">
        <v>2003407</v>
      </c>
      <c r="B2964" s="345" t="s">
        <v>28766</v>
      </c>
      <c r="C2964" s="344" t="s">
        <v>6594</v>
      </c>
      <c r="D2964" s="346">
        <v>658.28</v>
      </c>
    </row>
    <row r="2965" spans="1:4" x14ac:dyDescent="0.25">
      <c r="A2965" s="344">
        <v>2003406</v>
      </c>
      <c r="B2965" s="345" t="s">
        <v>28767</v>
      </c>
      <c r="C2965" s="344" t="s">
        <v>6594</v>
      </c>
      <c r="D2965" s="346">
        <v>601.1</v>
      </c>
    </row>
    <row r="2966" spans="1:4" x14ac:dyDescent="0.25">
      <c r="A2966" s="344">
        <v>2003169</v>
      </c>
      <c r="B2966" s="345" t="s">
        <v>28768</v>
      </c>
      <c r="C2966" s="344" t="s">
        <v>6594</v>
      </c>
      <c r="D2966" s="346">
        <v>2678.37</v>
      </c>
    </row>
    <row r="2967" spans="1:4" x14ac:dyDescent="0.25">
      <c r="A2967" s="344">
        <v>2003170</v>
      </c>
      <c r="B2967" s="345" t="s">
        <v>28769</v>
      </c>
      <c r="C2967" s="344" t="s">
        <v>6594</v>
      </c>
      <c r="D2967" s="346">
        <v>2386.04</v>
      </c>
    </row>
    <row r="2968" spans="1:4" x14ac:dyDescent="0.25">
      <c r="A2968" s="344">
        <v>2003389</v>
      </c>
      <c r="B2968" s="345" t="s">
        <v>28770</v>
      </c>
      <c r="C2968" s="344" t="s">
        <v>6594</v>
      </c>
      <c r="D2968" s="346">
        <v>231.33</v>
      </c>
    </row>
    <row r="2969" spans="1:4" x14ac:dyDescent="0.25">
      <c r="A2969" s="344">
        <v>2003388</v>
      </c>
      <c r="B2969" s="345" t="s">
        <v>28771</v>
      </c>
      <c r="C2969" s="344" t="s">
        <v>6594</v>
      </c>
      <c r="D2969" s="346">
        <v>206.89</v>
      </c>
    </row>
    <row r="2970" spans="1:4" x14ac:dyDescent="0.25">
      <c r="A2970" s="344">
        <v>2003393</v>
      </c>
      <c r="B2970" s="345" t="s">
        <v>28772</v>
      </c>
      <c r="C2970" s="344" t="s">
        <v>6594</v>
      </c>
      <c r="D2970" s="346">
        <v>356.7</v>
      </c>
    </row>
    <row r="2971" spans="1:4" x14ac:dyDescent="0.25">
      <c r="A2971" s="344">
        <v>2003392</v>
      </c>
      <c r="B2971" s="345" t="s">
        <v>28773</v>
      </c>
      <c r="C2971" s="344" t="s">
        <v>6594</v>
      </c>
      <c r="D2971" s="346">
        <v>323.33999999999997</v>
      </c>
    </row>
    <row r="2972" spans="1:4" x14ac:dyDescent="0.25">
      <c r="A2972" s="344">
        <v>2003173</v>
      </c>
      <c r="B2972" s="345" t="s">
        <v>28774</v>
      </c>
      <c r="C2972" s="344" t="s">
        <v>6594</v>
      </c>
      <c r="D2972" s="346">
        <v>856.91</v>
      </c>
    </row>
    <row r="2973" spans="1:4" x14ac:dyDescent="0.25">
      <c r="A2973" s="344">
        <v>2003174</v>
      </c>
      <c r="B2973" s="345" t="s">
        <v>28775</v>
      </c>
      <c r="C2973" s="344" t="s">
        <v>6594</v>
      </c>
      <c r="D2973" s="346">
        <v>780.78</v>
      </c>
    </row>
    <row r="2974" spans="1:4" x14ac:dyDescent="0.25">
      <c r="A2974" s="344">
        <v>2003171</v>
      </c>
      <c r="B2974" s="345" t="s">
        <v>28776</v>
      </c>
      <c r="C2974" s="344" t="s">
        <v>6594</v>
      </c>
      <c r="D2974" s="346">
        <v>592.04</v>
      </c>
    </row>
    <row r="2975" spans="1:4" x14ac:dyDescent="0.25">
      <c r="A2975" s="344">
        <v>2003172</v>
      </c>
      <c r="B2975" s="345" t="s">
        <v>28777</v>
      </c>
      <c r="C2975" s="344" t="s">
        <v>6594</v>
      </c>
      <c r="D2975" s="346">
        <v>544.37</v>
      </c>
    </row>
    <row r="2976" spans="1:4" x14ac:dyDescent="0.25">
      <c r="A2976" s="344">
        <v>2003399</v>
      </c>
      <c r="B2976" s="345" t="s">
        <v>28778</v>
      </c>
      <c r="C2976" s="344" t="s">
        <v>6594</v>
      </c>
      <c r="D2976" s="346">
        <v>601.04</v>
      </c>
    </row>
    <row r="2977" spans="1:4" x14ac:dyDescent="0.25">
      <c r="A2977" s="344">
        <v>2003398</v>
      </c>
      <c r="B2977" s="345" t="s">
        <v>28779</v>
      </c>
      <c r="C2977" s="344" t="s">
        <v>6594</v>
      </c>
      <c r="D2977" s="346">
        <v>549.27</v>
      </c>
    </row>
    <row r="2978" spans="1:4" x14ac:dyDescent="0.25">
      <c r="A2978" s="344">
        <v>2003403</v>
      </c>
      <c r="B2978" s="345" t="s">
        <v>28780</v>
      </c>
      <c r="C2978" s="344" t="s">
        <v>6594</v>
      </c>
      <c r="D2978" s="346">
        <v>733.9</v>
      </c>
    </row>
    <row r="2979" spans="1:4" x14ac:dyDescent="0.25">
      <c r="A2979" s="344">
        <v>2003402</v>
      </c>
      <c r="B2979" s="345" t="s">
        <v>28781</v>
      </c>
      <c r="C2979" s="344" t="s">
        <v>6594</v>
      </c>
      <c r="D2979" s="346">
        <v>669.93</v>
      </c>
    </row>
    <row r="2980" spans="1:4" x14ac:dyDescent="0.25">
      <c r="A2980" s="344">
        <v>2003452</v>
      </c>
      <c r="B2980" s="345" t="s">
        <v>28782</v>
      </c>
      <c r="C2980" s="344" t="s">
        <v>6608</v>
      </c>
      <c r="D2980" s="346">
        <v>747.72</v>
      </c>
    </row>
    <row r="2981" spans="1:4" x14ac:dyDescent="0.25">
      <c r="A2981" s="344">
        <v>2003453</v>
      </c>
      <c r="B2981" s="345" t="s">
        <v>28783</v>
      </c>
      <c r="C2981" s="344" t="s">
        <v>6608</v>
      </c>
      <c r="D2981" s="346">
        <v>966.31</v>
      </c>
    </row>
    <row r="2982" spans="1:4" x14ac:dyDescent="0.25">
      <c r="A2982" s="344">
        <v>2003454</v>
      </c>
      <c r="B2982" s="345" t="s">
        <v>28784</v>
      </c>
      <c r="C2982" s="344" t="s">
        <v>6608</v>
      </c>
      <c r="D2982" s="346">
        <v>1047.6099999999999</v>
      </c>
    </row>
    <row r="2983" spans="1:4" x14ac:dyDescent="0.25">
      <c r="A2983" s="344">
        <v>2003455</v>
      </c>
      <c r="B2983" s="345" t="s">
        <v>28785</v>
      </c>
      <c r="C2983" s="344" t="s">
        <v>6608</v>
      </c>
      <c r="D2983" s="346">
        <v>1382.29</v>
      </c>
    </row>
    <row r="2984" spans="1:4" x14ac:dyDescent="0.25">
      <c r="A2984" s="344">
        <v>2003456</v>
      </c>
      <c r="B2984" s="345" t="s">
        <v>28786</v>
      </c>
      <c r="C2984" s="344" t="s">
        <v>6608</v>
      </c>
      <c r="D2984" s="346">
        <v>1384.07</v>
      </c>
    </row>
    <row r="2985" spans="1:4" x14ac:dyDescent="0.25">
      <c r="A2985" s="344">
        <v>2003457</v>
      </c>
      <c r="B2985" s="345" t="s">
        <v>28787</v>
      </c>
      <c r="C2985" s="344" t="s">
        <v>6608</v>
      </c>
      <c r="D2985" s="346">
        <v>1855.35</v>
      </c>
    </row>
    <row r="2986" spans="1:4" x14ac:dyDescent="0.25">
      <c r="A2986" s="344">
        <v>2003462</v>
      </c>
      <c r="B2986" s="345" t="s">
        <v>28788</v>
      </c>
      <c r="C2986" s="344" t="s">
        <v>6608</v>
      </c>
      <c r="D2986" s="346">
        <v>1772.22</v>
      </c>
    </row>
    <row r="2987" spans="1:4" x14ac:dyDescent="0.25">
      <c r="A2987" s="344">
        <v>2003463</v>
      </c>
      <c r="B2987" s="345" t="s">
        <v>28789</v>
      </c>
      <c r="C2987" s="344" t="s">
        <v>6608</v>
      </c>
      <c r="D2987" s="346">
        <v>2413.86</v>
      </c>
    </row>
    <row r="2988" spans="1:4" x14ac:dyDescent="0.25">
      <c r="A2988" s="344">
        <v>2003468</v>
      </c>
      <c r="B2988" s="345" t="s">
        <v>28790</v>
      </c>
      <c r="C2988" s="344" t="s">
        <v>6608</v>
      </c>
      <c r="D2988" s="346">
        <v>2186.98</v>
      </c>
    </row>
    <row r="2989" spans="1:4" x14ac:dyDescent="0.25">
      <c r="A2989" s="344">
        <v>2003469</v>
      </c>
      <c r="B2989" s="345" t="s">
        <v>28791</v>
      </c>
      <c r="C2989" s="344" t="s">
        <v>6608</v>
      </c>
      <c r="D2989" s="346">
        <v>3010.59</v>
      </c>
    </row>
    <row r="2990" spans="1:4" x14ac:dyDescent="0.25">
      <c r="A2990" s="344">
        <v>2003458</v>
      </c>
      <c r="B2990" s="345" t="s">
        <v>28792</v>
      </c>
      <c r="C2990" s="344" t="s">
        <v>6608</v>
      </c>
      <c r="D2990" s="346">
        <v>1754.87</v>
      </c>
    </row>
    <row r="2991" spans="1:4" x14ac:dyDescent="0.25">
      <c r="A2991" s="344">
        <v>2003459</v>
      </c>
      <c r="B2991" s="345" t="s">
        <v>28793</v>
      </c>
      <c r="C2991" s="344" t="s">
        <v>6608</v>
      </c>
      <c r="D2991" s="346">
        <v>2381.62</v>
      </c>
    </row>
    <row r="2992" spans="1:4" x14ac:dyDescent="0.25">
      <c r="A2992" s="344">
        <v>2003464</v>
      </c>
      <c r="B2992" s="345" t="s">
        <v>28794</v>
      </c>
      <c r="C2992" s="344" t="s">
        <v>6608</v>
      </c>
      <c r="D2992" s="346">
        <v>2280.64</v>
      </c>
    </row>
    <row r="2993" spans="1:4" x14ac:dyDescent="0.25">
      <c r="A2993" s="344">
        <v>2003465</v>
      </c>
      <c r="B2993" s="345" t="s">
        <v>28795</v>
      </c>
      <c r="C2993" s="344" t="s">
        <v>6608</v>
      </c>
      <c r="D2993" s="346">
        <v>3144.31</v>
      </c>
    </row>
    <row r="2994" spans="1:4" x14ac:dyDescent="0.25">
      <c r="A2994" s="344">
        <v>2003470</v>
      </c>
      <c r="B2994" s="345" t="s">
        <v>28796</v>
      </c>
      <c r="C2994" s="344" t="s">
        <v>6608</v>
      </c>
      <c r="D2994" s="346">
        <v>2808.16</v>
      </c>
    </row>
    <row r="2995" spans="1:4" x14ac:dyDescent="0.25">
      <c r="A2995" s="344">
        <v>2003471</v>
      </c>
      <c r="B2995" s="345" t="s">
        <v>28797</v>
      </c>
      <c r="C2995" s="344" t="s">
        <v>6608</v>
      </c>
      <c r="D2995" s="346">
        <v>3909.66</v>
      </c>
    </row>
    <row r="2996" spans="1:4" x14ac:dyDescent="0.25">
      <c r="A2996" s="344">
        <v>2003460</v>
      </c>
      <c r="B2996" s="345" t="s">
        <v>28798</v>
      </c>
      <c r="C2996" s="344" t="s">
        <v>6608</v>
      </c>
      <c r="D2996" s="346">
        <v>2630.3</v>
      </c>
    </row>
    <row r="2997" spans="1:4" x14ac:dyDescent="0.25">
      <c r="A2997" s="344">
        <v>2003461</v>
      </c>
      <c r="B2997" s="345" t="s">
        <v>28799</v>
      </c>
      <c r="C2997" s="344" t="s">
        <v>6608</v>
      </c>
      <c r="D2997" s="346">
        <v>3643.55</v>
      </c>
    </row>
    <row r="2998" spans="1:4" x14ac:dyDescent="0.25">
      <c r="A2998" s="344">
        <v>2003466</v>
      </c>
      <c r="B2998" s="345" t="s">
        <v>28800</v>
      </c>
      <c r="C2998" s="344" t="s">
        <v>6608</v>
      </c>
      <c r="D2998" s="346">
        <v>3358.09</v>
      </c>
    </row>
    <row r="2999" spans="1:4" x14ac:dyDescent="0.25">
      <c r="A2999" s="344">
        <v>2003467</v>
      </c>
      <c r="B2999" s="345" t="s">
        <v>28801</v>
      </c>
      <c r="C2999" s="344" t="s">
        <v>6608</v>
      </c>
      <c r="D2999" s="346">
        <v>4708.3900000000003</v>
      </c>
    </row>
    <row r="3000" spans="1:4" x14ac:dyDescent="0.25">
      <c r="A3000" s="344">
        <v>2003472</v>
      </c>
      <c r="B3000" s="345" t="s">
        <v>28802</v>
      </c>
      <c r="C3000" s="344" t="s">
        <v>6608</v>
      </c>
      <c r="D3000" s="346">
        <v>4141.16</v>
      </c>
    </row>
    <row r="3001" spans="1:4" x14ac:dyDescent="0.25">
      <c r="A3001" s="344">
        <v>2003473</v>
      </c>
      <c r="B3001" s="345" t="s">
        <v>28803</v>
      </c>
      <c r="C3001" s="344" t="s">
        <v>6608</v>
      </c>
      <c r="D3001" s="346">
        <v>5854.91</v>
      </c>
    </row>
    <row r="3002" spans="1:4" x14ac:dyDescent="0.25">
      <c r="A3002" s="344">
        <v>2003176</v>
      </c>
      <c r="B3002" s="345" t="s">
        <v>28804</v>
      </c>
      <c r="C3002" s="344" t="s">
        <v>6608</v>
      </c>
      <c r="D3002" s="346">
        <v>548.80999999999995</v>
      </c>
    </row>
    <row r="3003" spans="1:4" x14ac:dyDescent="0.25">
      <c r="A3003" s="344">
        <v>2003175</v>
      </c>
      <c r="B3003" s="345" t="s">
        <v>28805</v>
      </c>
      <c r="C3003" s="344" t="s">
        <v>6608</v>
      </c>
      <c r="D3003" s="346">
        <v>681.56</v>
      </c>
    </row>
    <row r="3004" spans="1:4" x14ac:dyDescent="0.25">
      <c r="A3004" s="344">
        <v>2003201</v>
      </c>
      <c r="B3004" s="345" t="s">
        <v>28806</v>
      </c>
      <c r="C3004" s="344" t="s">
        <v>6608</v>
      </c>
      <c r="D3004" s="346">
        <v>648.54</v>
      </c>
    </row>
    <row r="3005" spans="1:4" x14ac:dyDescent="0.25">
      <c r="A3005" s="344">
        <v>2003202</v>
      </c>
      <c r="B3005" s="345" t="s">
        <v>28807</v>
      </c>
      <c r="C3005" s="344" t="s">
        <v>6608</v>
      </c>
      <c r="D3005" s="346">
        <v>564.71</v>
      </c>
    </row>
    <row r="3006" spans="1:4" x14ac:dyDescent="0.25">
      <c r="A3006" s="344">
        <v>2003178</v>
      </c>
      <c r="B3006" s="345" t="s">
        <v>28808</v>
      </c>
      <c r="C3006" s="344" t="s">
        <v>6608</v>
      </c>
      <c r="D3006" s="346">
        <v>347.31</v>
      </c>
    </row>
    <row r="3007" spans="1:4" x14ac:dyDescent="0.25">
      <c r="A3007" s="344">
        <v>2003177</v>
      </c>
      <c r="B3007" s="345" t="s">
        <v>28809</v>
      </c>
      <c r="C3007" s="344" t="s">
        <v>6608</v>
      </c>
      <c r="D3007" s="346">
        <v>418.69</v>
      </c>
    </row>
    <row r="3008" spans="1:4" x14ac:dyDescent="0.25">
      <c r="A3008" s="344">
        <v>2003203</v>
      </c>
      <c r="B3008" s="345" t="s">
        <v>28810</v>
      </c>
      <c r="C3008" s="344" t="s">
        <v>6608</v>
      </c>
      <c r="D3008" s="346">
        <v>465.2</v>
      </c>
    </row>
    <row r="3009" spans="1:4" x14ac:dyDescent="0.25">
      <c r="A3009" s="344">
        <v>2003204</v>
      </c>
      <c r="B3009" s="345" t="s">
        <v>28811</v>
      </c>
      <c r="C3009" s="344" t="s">
        <v>6608</v>
      </c>
      <c r="D3009" s="346">
        <v>406.04</v>
      </c>
    </row>
    <row r="3010" spans="1:4" x14ac:dyDescent="0.25">
      <c r="A3010" s="344">
        <v>2003180</v>
      </c>
      <c r="B3010" s="345" t="s">
        <v>28812</v>
      </c>
      <c r="C3010" s="344" t="s">
        <v>6608</v>
      </c>
      <c r="D3010" s="346">
        <v>547.72</v>
      </c>
    </row>
    <row r="3011" spans="1:4" x14ac:dyDescent="0.25">
      <c r="A3011" s="344">
        <v>2003179</v>
      </c>
      <c r="B3011" s="345" t="s">
        <v>28813</v>
      </c>
      <c r="C3011" s="344" t="s">
        <v>6608</v>
      </c>
      <c r="D3011" s="346">
        <v>679.91</v>
      </c>
    </row>
    <row r="3012" spans="1:4" x14ac:dyDescent="0.25">
      <c r="A3012" s="344">
        <v>2003205</v>
      </c>
      <c r="B3012" s="345" t="s">
        <v>28814</v>
      </c>
      <c r="C3012" s="344" t="s">
        <v>6608</v>
      </c>
      <c r="D3012" s="346">
        <v>1550.9</v>
      </c>
    </row>
    <row r="3013" spans="1:4" x14ac:dyDescent="0.25">
      <c r="A3013" s="344">
        <v>2003206</v>
      </c>
      <c r="B3013" s="345" t="s">
        <v>28815</v>
      </c>
      <c r="C3013" s="344" t="s">
        <v>6608</v>
      </c>
      <c r="D3013" s="346">
        <v>1400.82</v>
      </c>
    </row>
    <row r="3014" spans="1:4" x14ac:dyDescent="0.25">
      <c r="A3014" s="344">
        <v>2003182</v>
      </c>
      <c r="B3014" s="345" t="s">
        <v>28816</v>
      </c>
      <c r="C3014" s="344" t="s">
        <v>6608</v>
      </c>
      <c r="D3014" s="346">
        <v>677.5</v>
      </c>
    </row>
    <row r="3015" spans="1:4" x14ac:dyDescent="0.25">
      <c r="A3015" s="344">
        <v>2003181</v>
      </c>
      <c r="B3015" s="345" t="s">
        <v>28817</v>
      </c>
      <c r="C3015" s="344" t="s">
        <v>6608</v>
      </c>
      <c r="D3015" s="346">
        <v>860.34</v>
      </c>
    </row>
    <row r="3016" spans="1:4" x14ac:dyDescent="0.25">
      <c r="A3016" s="344">
        <v>2003207</v>
      </c>
      <c r="B3016" s="345" t="s">
        <v>28818</v>
      </c>
      <c r="C3016" s="344" t="s">
        <v>6608</v>
      </c>
      <c r="D3016" s="346">
        <v>1776.59</v>
      </c>
    </row>
    <row r="3017" spans="1:4" x14ac:dyDescent="0.25">
      <c r="A3017" s="344">
        <v>2003208</v>
      </c>
      <c r="B3017" s="345" t="s">
        <v>28819</v>
      </c>
      <c r="C3017" s="344" t="s">
        <v>6608</v>
      </c>
      <c r="D3017" s="346">
        <v>1602.03</v>
      </c>
    </row>
    <row r="3018" spans="1:4" x14ac:dyDescent="0.25">
      <c r="A3018" s="344">
        <v>2003184</v>
      </c>
      <c r="B3018" s="345" t="s">
        <v>28820</v>
      </c>
      <c r="C3018" s="344" t="s">
        <v>6608</v>
      </c>
      <c r="D3018" s="346">
        <v>879.94</v>
      </c>
    </row>
    <row r="3019" spans="1:4" x14ac:dyDescent="0.25">
      <c r="A3019" s="344">
        <v>2003183</v>
      </c>
      <c r="B3019" s="345" t="s">
        <v>28821</v>
      </c>
      <c r="C3019" s="344" t="s">
        <v>6608</v>
      </c>
      <c r="D3019" s="346">
        <v>1133.69</v>
      </c>
    </row>
    <row r="3020" spans="1:4" x14ac:dyDescent="0.25">
      <c r="A3020" s="344">
        <v>2003209</v>
      </c>
      <c r="B3020" s="345" t="s">
        <v>28822</v>
      </c>
      <c r="C3020" s="344" t="s">
        <v>6608</v>
      </c>
      <c r="D3020" s="346">
        <v>2747.55</v>
      </c>
    </row>
    <row r="3021" spans="1:4" x14ac:dyDescent="0.25">
      <c r="A3021" s="344">
        <v>2003210</v>
      </c>
      <c r="B3021" s="345" t="s">
        <v>28823</v>
      </c>
      <c r="C3021" s="344" t="s">
        <v>6608</v>
      </c>
      <c r="D3021" s="346">
        <v>2467.4</v>
      </c>
    </row>
    <row r="3022" spans="1:4" x14ac:dyDescent="0.25">
      <c r="A3022" s="344">
        <v>2003186</v>
      </c>
      <c r="B3022" s="345" t="s">
        <v>28824</v>
      </c>
      <c r="C3022" s="344" t="s">
        <v>6608</v>
      </c>
      <c r="D3022" s="346">
        <v>1130.82</v>
      </c>
    </row>
    <row r="3023" spans="1:4" x14ac:dyDescent="0.25">
      <c r="A3023" s="344">
        <v>2003185</v>
      </c>
      <c r="B3023" s="345" t="s">
        <v>28825</v>
      </c>
      <c r="C3023" s="344" t="s">
        <v>6608</v>
      </c>
      <c r="D3023" s="346">
        <v>1482.89</v>
      </c>
    </row>
    <row r="3024" spans="1:4" x14ac:dyDescent="0.25">
      <c r="A3024" s="344">
        <v>2003211</v>
      </c>
      <c r="B3024" s="345" t="s">
        <v>28826</v>
      </c>
      <c r="C3024" s="344" t="s">
        <v>6608</v>
      </c>
      <c r="D3024" s="346">
        <v>3477.75</v>
      </c>
    </row>
    <row r="3025" spans="1:4" x14ac:dyDescent="0.25">
      <c r="A3025" s="344">
        <v>2003212</v>
      </c>
      <c r="B3025" s="345" t="s">
        <v>28827</v>
      </c>
      <c r="C3025" s="344" t="s">
        <v>6608</v>
      </c>
      <c r="D3025" s="346">
        <v>3109.96</v>
      </c>
    </row>
    <row r="3026" spans="1:4" x14ac:dyDescent="0.25">
      <c r="A3026" s="344">
        <v>2003188</v>
      </c>
      <c r="B3026" s="345" t="s">
        <v>28828</v>
      </c>
      <c r="C3026" s="344" t="s">
        <v>6608</v>
      </c>
      <c r="D3026" s="346">
        <v>1395.51</v>
      </c>
    </row>
    <row r="3027" spans="1:4" x14ac:dyDescent="0.25">
      <c r="A3027" s="344">
        <v>2003187</v>
      </c>
      <c r="B3027" s="345" t="s">
        <v>28829</v>
      </c>
      <c r="C3027" s="344" t="s">
        <v>6608</v>
      </c>
      <c r="D3027" s="346">
        <v>1851.89</v>
      </c>
    </row>
    <row r="3028" spans="1:4" x14ac:dyDescent="0.25">
      <c r="A3028" s="344">
        <v>2003213</v>
      </c>
      <c r="B3028" s="345" t="s">
        <v>28830</v>
      </c>
      <c r="C3028" s="344" t="s">
        <v>6608</v>
      </c>
      <c r="D3028" s="346">
        <v>5024.72</v>
      </c>
    </row>
    <row r="3029" spans="1:4" x14ac:dyDescent="0.25">
      <c r="A3029" s="344">
        <v>2003214</v>
      </c>
      <c r="B3029" s="345" t="s">
        <v>28831</v>
      </c>
      <c r="C3029" s="344" t="s">
        <v>6608</v>
      </c>
      <c r="D3029" s="346">
        <v>4468.32</v>
      </c>
    </row>
    <row r="3030" spans="1:4" x14ac:dyDescent="0.25">
      <c r="A3030" s="344">
        <v>2003190</v>
      </c>
      <c r="B3030" s="345" t="s">
        <v>28832</v>
      </c>
      <c r="C3030" s="344" t="s">
        <v>6608</v>
      </c>
      <c r="D3030" s="346">
        <v>1738.54</v>
      </c>
    </row>
    <row r="3031" spans="1:4" x14ac:dyDescent="0.25">
      <c r="A3031" s="344">
        <v>2003189</v>
      </c>
      <c r="B3031" s="345" t="s">
        <v>28833</v>
      </c>
      <c r="C3031" s="344" t="s">
        <v>6608</v>
      </c>
      <c r="D3031" s="346">
        <v>2335.4299999999998</v>
      </c>
    </row>
    <row r="3032" spans="1:4" x14ac:dyDescent="0.25">
      <c r="A3032" s="344">
        <v>2003215</v>
      </c>
      <c r="B3032" s="345" t="s">
        <v>28834</v>
      </c>
      <c r="C3032" s="344" t="s">
        <v>6608</v>
      </c>
      <c r="D3032" s="346">
        <v>8298.7099999999991</v>
      </c>
    </row>
    <row r="3033" spans="1:4" x14ac:dyDescent="0.25">
      <c r="A3033" s="344">
        <v>2003216</v>
      </c>
      <c r="B3033" s="345" t="s">
        <v>28835</v>
      </c>
      <c r="C3033" s="344" t="s">
        <v>6608</v>
      </c>
      <c r="D3033" s="346">
        <v>7340.83</v>
      </c>
    </row>
    <row r="3034" spans="1:4" x14ac:dyDescent="0.25">
      <c r="A3034" s="344">
        <v>2003192</v>
      </c>
      <c r="B3034" s="345" t="s">
        <v>28836</v>
      </c>
      <c r="C3034" s="344" t="s">
        <v>6608</v>
      </c>
      <c r="D3034" s="346">
        <v>1881</v>
      </c>
    </row>
    <row r="3035" spans="1:4" x14ac:dyDescent="0.25">
      <c r="A3035" s="344">
        <v>2003191</v>
      </c>
      <c r="B3035" s="345" t="s">
        <v>28837</v>
      </c>
      <c r="C3035" s="344" t="s">
        <v>6608</v>
      </c>
      <c r="D3035" s="346">
        <v>2534.7399999999998</v>
      </c>
    </row>
    <row r="3036" spans="1:4" x14ac:dyDescent="0.25">
      <c r="A3036" s="344">
        <v>2003217</v>
      </c>
      <c r="B3036" s="345" t="s">
        <v>28838</v>
      </c>
      <c r="C3036" s="344" t="s">
        <v>6608</v>
      </c>
      <c r="D3036" s="346">
        <v>5764.36</v>
      </c>
    </row>
    <row r="3037" spans="1:4" x14ac:dyDescent="0.25">
      <c r="A3037" s="344">
        <v>2003218</v>
      </c>
      <c r="B3037" s="345" t="s">
        <v>28839</v>
      </c>
      <c r="C3037" s="344" t="s">
        <v>6608</v>
      </c>
      <c r="D3037" s="346">
        <v>5098.1400000000003</v>
      </c>
    </row>
    <row r="3038" spans="1:4" x14ac:dyDescent="0.25">
      <c r="A3038" s="344">
        <v>2003194</v>
      </c>
      <c r="B3038" s="345" t="s">
        <v>28840</v>
      </c>
      <c r="C3038" s="344" t="s">
        <v>6608</v>
      </c>
      <c r="D3038" s="346">
        <v>2291.59</v>
      </c>
    </row>
    <row r="3039" spans="1:4" x14ac:dyDescent="0.25">
      <c r="A3039" s="344">
        <v>2003193</v>
      </c>
      <c r="B3039" s="345" t="s">
        <v>28841</v>
      </c>
      <c r="C3039" s="344" t="s">
        <v>6608</v>
      </c>
      <c r="D3039" s="346">
        <v>3117.54</v>
      </c>
    </row>
    <row r="3040" spans="1:4" x14ac:dyDescent="0.25">
      <c r="A3040" s="344">
        <v>2003219</v>
      </c>
      <c r="B3040" s="345" t="s">
        <v>28842</v>
      </c>
      <c r="C3040" s="344" t="s">
        <v>6608</v>
      </c>
      <c r="D3040" s="346">
        <v>7805.99</v>
      </c>
    </row>
    <row r="3041" spans="1:4" x14ac:dyDescent="0.25">
      <c r="A3041" s="344">
        <v>2003220</v>
      </c>
      <c r="B3041" s="345" t="s">
        <v>28843</v>
      </c>
      <c r="C3041" s="344" t="s">
        <v>6608</v>
      </c>
      <c r="D3041" s="346">
        <v>6869.1</v>
      </c>
    </row>
    <row r="3042" spans="1:4" x14ac:dyDescent="0.25">
      <c r="A3042" s="344">
        <v>2003196</v>
      </c>
      <c r="B3042" s="345" t="s">
        <v>28844</v>
      </c>
      <c r="C3042" s="344" t="s">
        <v>6608</v>
      </c>
      <c r="D3042" s="346">
        <v>2821.88</v>
      </c>
    </row>
    <row r="3043" spans="1:4" x14ac:dyDescent="0.25">
      <c r="A3043" s="344">
        <v>2003195</v>
      </c>
      <c r="B3043" s="345" t="s">
        <v>28845</v>
      </c>
      <c r="C3043" s="344" t="s">
        <v>6608</v>
      </c>
      <c r="D3043" s="346">
        <v>3873.74</v>
      </c>
    </row>
    <row r="3044" spans="1:4" x14ac:dyDescent="0.25">
      <c r="A3044" s="344">
        <v>2003221</v>
      </c>
      <c r="B3044" s="345" t="s">
        <v>28846</v>
      </c>
      <c r="C3044" s="344" t="s">
        <v>6608</v>
      </c>
      <c r="D3044" s="346">
        <v>11777.16</v>
      </c>
    </row>
    <row r="3045" spans="1:4" x14ac:dyDescent="0.25">
      <c r="A3045" s="344">
        <v>2003222</v>
      </c>
      <c r="B3045" s="345" t="s">
        <v>28847</v>
      </c>
      <c r="C3045" s="344" t="s">
        <v>6608</v>
      </c>
      <c r="D3045" s="346">
        <v>10304.61</v>
      </c>
    </row>
    <row r="3046" spans="1:4" x14ac:dyDescent="0.25">
      <c r="A3046" s="344">
        <v>2003198</v>
      </c>
      <c r="B3046" s="345" t="s">
        <v>28848</v>
      </c>
      <c r="C3046" s="344" t="s">
        <v>6608</v>
      </c>
      <c r="D3046" s="346">
        <v>2632.21</v>
      </c>
    </row>
    <row r="3047" spans="1:4" x14ac:dyDescent="0.25">
      <c r="A3047" s="344">
        <v>2003197</v>
      </c>
      <c r="B3047" s="345" t="s">
        <v>28849</v>
      </c>
      <c r="C3047" s="344" t="s">
        <v>6608</v>
      </c>
      <c r="D3047" s="346">
        <v>3586.83</v>
      </c>
    </row>
    <row r="3048" spans="1:4" x14ac:dyDescent="0.25">
      <c r="A3048" s="344">
        <v>2003223</v>
      </c>
      <c r="B3048" s="345" t="s">
        <v>28850</v>
      </c>
      <c r="C3048" s="344" t="s">
        <v>6608</v>
      </c>
      <c r="D3048" s="346">
        <v>8016.99</v>
      </c>
    </row>
    <row r="3049" spans="1:4" x14ac:dyDescent="0.25">
      <c r="A3049" s="344">
        <v>2003224</v>
      </c>
      <c r="B3049" s="345" t="s">
        <v>28851</v>
      </c>
      <c r="C3049" s="344" t="s">
        <v>6608</v>
      </c>
      <c r="D3049" s="346">
        <v>7072.06</v>
      </c>
    </row>
    <row r="3050" spans="1:4" x14ac:dyDescent="0.25">
      <c r="A3050" s="344">
        <v>2003200</v>
      </c>
      <c r="B3050" s="345" t="s">
        <v>28852</v>
      </c>
      <c r="C3050" s="344" t="s">
        <v>6608</v>
      </c>
      <c r="D3050" s="346">
        <v>3062.36</v>
      </c>
    </row>
    <row r="3051" spans="1:4" x14ac:dyDescent="0.25">
      <c r="A3051" s="344">
        <v>2003199</v>
      </c>
      <c r="B3051" s="345" t="s">
        <v>28853</v>
      </c>
      <c r="C3051" s="344" t="s">
        <v>6608</v>
      </c>
      <c r="D3051" s="346">
        <v>4243.25</v>
      </c>
    </row>
    <row r="3052" spans="1:4" x14ac:dyDescent="0.25">
      <c r="A3052" s="344">
        <v>2003225</v>
      </c>
      <c r="B3052" s="345" t="s">
        <v>28854</v>
      </c>
      <c r="C3052" s="344" t="s">
        <v>6608</v>
      </c>
      <c r="D3052" s="346">
        <v>11474.14</v>
      </c>
    </row>
    <row r="3053" spans="1:4" x14ac:dyDescent="0.25">
      <c r="A3053" s="344">
        <v>2003226</v>
      </c>
      <c r="B3053" s="345" t="s">
        <v>28855</v>
      </c>
      <c r="C3053" s="344" t="s">
        <v>6608</v>
      </c>
      <c r="D3053" s="346">
        <v>10052.43</v>
      </c>
    </row>
    <row r="3054" spans="1:4" x14ac:dyDescent="0.25">
      <c r="A3054" s="344">
        <v>2003238</v>
      </c>
      <c r="B3054" s="345" t="s">
        <v>28856</v>
      </c>
      <c r="C3054" s="344" t="s">
        <v>6608</v>
      </c>
      <c r="D3054" s="346">
        <v>643.89</v>
      </c>
    </row>
    <row r="3055" spans="1:4" x14ac:dyDescent="0.25">
      <c r="A3055" s="344">
        <v>2003237</v>
      </c>
      <c r="B3055" s="345" t="s">
        <v>28857</v>
      </c>
      <c r="C3055" s="344" t="s">
        <v>6608</v>
      </c>
      <c r="D3055" s="346">
        <v>804.34</v>
      </c>
    </row>
    <row r="3056" spans="1:4" x14ac:dyDescent="0.25">
      <c r="A3056" s="344">
        <v>2003236</v>
      </c>
      <c r="B3056" s="345" t="s">
        <v>28858</v>
      </c>
      <c r="C3056" s="344" t="s">
        <v>6608</v>
      </c>
      <c r="D3056" s="346">
        <v>715.39</v>
      </c>
    </row>
    <row r="3057" spans="1:4" x14ac:dyDescent="0.25">
      <c r="A3057" s="344">
        <v>2003235</v>
      </c>
      <c r="B3057" s="345" t="s">
        <v>28859</v>
      </c>
      <c r="C3057" s="344" t="s">
        <v>6608</v>
      </c>
      <c r="D3057" s="346">
        <v>899.7</v>
      </c>
    </row>
    <row r="3058" spans="1:4" x14ac:dyDescent="0.25">
      <c r="A3058" s="344">
        <v>2003234</v>
      </c>
      <c r="B3058" s="345" t="s">
        <v>28860</v>
      </c>
      <c r="C3058" s="344" t="s">
        <v>6608</v>
      </c>
      <c r="D3058" s="346">
        <v>834.75</v>
      </c>
    </row>
    <row r="3059" spans="1:4" x14ac:dyDescent="0.25">
      <c r="A3059" s="344">
        <v>2003233</v>
      </c>
      <c r="B3059" s="345" t="s">
        <v>28861</v>
      </c>
      <c r="C3059" s="344" t="s">
        <v>6608</v>
      </c>
      <c r="D3059" s="346">
        <v>1062.21</v>
      </c>
    </row>
    <row r="3060" spans="1:4" x14ac:dyDescent="0.25">
      <c r="A3060" s="344">
        <v>2003232</v>
      </c>
      <c r="B3060" s="345" t="s">
        <v>28862</v>
      </c>
      <c r="C3060" s="344" t="s">
        <v>6608</v>
      </c>
      <c r="D3060" s="346">
        <v>877.85</v>
      </c>
    </row>
    <row r="3061" spans="1:4" x14ac:dyDescent="0.25">
      <c r="A3061" s="344">
        <v>2003231</v>
      </c>
      <c r="B3061" s="345" t="s">
        <v>28863</v>
      </c>
      <c r="C3061" s="344" t="s">
        <v>6608</v>
      </c>
      <c r="D3061" s="346">
        <v>1118.3399999999999</v>
      </c>
    </row>
    <row r="3062" spans="1:4" x14ac:dyDescent="0.25">
      <c r="A3062" s="344">
        <v>2003230</v>
      </c>
      <c r="B3062" s="345" t="s">
        <v>28864</v>
      </c>
      <c r="C3062" s="344" t="s">
        <v>6608</v>
      </c>
      <c r="D3062" s="346">
        <v>1142.75</v>
      </c>
    </row>
    <row r="3063" spans="1:4" x14ac:dyDescent="0.25">
      <c r="A3063" s="344">
        <v>2003229</v>
      </c>
      <c r="B3063" s="345" t="s">
        <v>28865</v>
      </c>
      <c r="C3063" s="344" t="s">
        <v>6608</v>
      </c>
      <c r="D3063" s="346">
        <v>1478.89</v>
      </c>
    </row>
    <row r="3064" spans="1:4" x14ac:dyDescent="0.25">
      <c r="A3064" s="344">
        <v>2003228</v>
      </c>
      <c r="B3064" s="345" t="s">
        <v>28866</v>
      </c>
      <c r="C3064" s="344" t="s">
        <v>6608</v>
      </c>
      <c r="D3064" s="346">
        <v>1264.8399999999999</v>
      </c>
    </row>
    <row r="3065" spans="1:4" x14ac:dyDescent="0.25">
      <c r="A3065" s="344">
        <v>2003227</v>
      </c>
      <c r="B3065" s="345" t="s">
        <v>28867</v>
      </c>
      <c r="C3065" s="344" t="s">
        <v>6608</v>
      </c>
      <c r="D3065" s="346">
        <v>1649.35</v>
      </c>
    </row>
    <row r="3066" spans="1:4" x14ac:dyDescent="0.25">
      <c r="A3066" s="344">
        <v>2003248</v>
      </c>
      <c r="B3066" s="345" t="s">
        <v>28868</v>
      </c>
      <c r="C3066" s="344" t="s">
        <v>6608</v>
      </c>
      <c r="D3066" s="346">
        <v>334.23</v>
      </c>
    </row>
    <row r="3067" spans="1:4" x14ac:dyDescent="0.25">
      <c r="A3067" s="344">
        <v>2003247</v>
      </c>
      <c r="B3067" s="345" t="s">
        <v>28869</v>
      </c>
      <c r="C3067" s="344" t="s">
        <v>6608</v>
      </c>
      <c r="D3067" s="346">
        <v>403.05</v>
      </c>
    </row>
    <row r="3068" spans="1:4" x14ac:dyDescent="0.25">
      <c r="A3068" s="344">
        <v>2003246</v>
      </c>
      <c r="B3068" s="345" t="s">
        <v>28870</v>
      </c>
      <c r="C3068" s="344" t="s">
        <v>6608</v>
      </c>
      <c r="D3068" s="346">
        <v>424.62</v>
      </c>
    </row>
    <row r="3069" spans="1:4" x14ac:dyDescent="0.25">
      <c r="A3069" s="344">
        <v>2003245</v>
      </c>
      <c r="B3069" s="345" t="s">
        <v>28871</v>
      </c>
      <c r="C3069" s="344" t="s">
        <v>6608</v>
      </c>
      <c r="D3069" s="346">
        <v>517.03</v>
      </c>
    </row>
    <row r="3070" spans="1:4" x14ac:dyDescent="0.25">
      <c r="A3070" s="344">
        <v>2003244</v>
      </c>
      <c r="B3070" s="345" t="s">
        <v>28872</v>
      </c>
      <c r="C3070" s="344" t="s">
        <v>6608</v>
      </c>
      <c r="D3070" s="346">
        <v>478.96</v>
      </c>
    </row>
    <row r="3071" spans="1:4" x14ac:dyDescent="0.25">
      <c r="A3071" s="344">
        <v>2003243</v>
      </c>
      <c r="B3071" s="345" t="s">
        <v>28873</v>
      </c>
      <c r="C3071" s="344" t="s">
        <v>6608</v>
      </c>
      <c r="D3071" s="346">
        <v>586.92999999999995</v>
      </c>
    </row>
    <row r="3072" spans="1:4" x14ac:dyDescent="0.25">
      <c r="A3072" s="344">
        <v>2003242</v>
      </c>
      <c r="B3072" s="345" t="s">
        <v>28874</v>
      </c>
      <c r="C3072" s="344" t="s">
        <v>6608</v>
      </c>
      <c r="D3072" s="346">
        <v>541.89</v>
      </c>
    </row>
    <row r="3073" spans="1:4" x14ac:dyDescent="0.25">
      <c r="A3073" s="344">
        <v>2003241</v>
      </c>
      <c r="B3073" s="345" t="s">
        <v>28875</v>
      </c>
      <c r="C3073" s="344" t="s">
        <v>6608</v>
      </c>
      <c r="D3073" s="346">
        <v>669.94</v>
      </c>
    </row>
    <row r="3074" spans="1:4" x14ac:dyDescent="0.25">
      <c r="A3074" s="344">
        <v>2003240</v>
      </c>
      <c r="B3074" s="345" t="s">
        <v>28876</v>
      </c>
      <c r="C3074" s="344" t="s">
        <v>6608</v>
      </c>
      <c r="D3074" s="346">
        <v>563.17999999999995</v>
      </c>
    </row>
    <row r="3075" spans="1:4" x14ac:dyDescent="0.25">
      <c r="A3075" s="344">
        <v>2003239</v>
      </c>
      <c r="B3075" s="345" t="s">
        <v>28877</v>
      </c>
      <c r="C3075" s="344" t="s">
        <v>6608</v>
      </c>
      <c r="D3075" s="346">
        <v>700.91</v>
      </c>
    </row>
    <row r="3076" spans="1:4" x14ac:dyDescent="0.25">
      <c r="A3076" s="344">
        <v>2004516</v>
      </c>
      <c r="B3076" s="345" t="s">
        <v>15907</v>
      </c>
      <c r="C3076" s="344" t="s">
        <v>6594</v>
      </c>
      <c r="D3076" s="346">
        <v>37.049999999999997</v>
      </c>
    </row>
    <row r="3077" spans="1:4" x14ac:dyDescent="0.25">
      <c r="A3077" s="344">
        <v>2004517</v>
      </c>
      <c r="B3077" s="345" t="s">
        <v>15908</v>
      </c>
      <c r="C3077" s="344" t="s">
        <v>6594</v>
      </c>
      <c r="D3077" s="346">
        <v>72.06</v>
      </c>
    </row>
    <row r="3078" spans="1:4" x14ac:dyDescent="0.25">
      <c r="A3078" s="344">
        <v>2007971</v>
      </c>
      <c r="B3078" s="345" t="s">
        <v>15909</v>
      </c>
      <c r="C3078" s="344" t="s">
        <v>6594</v>
      </c>
      <c r="D3078" s="346">
        <v>90.06</v>
      </c>
    </row>
    <row r="3079" spans="1:4" x14ac:dyDescent="0.25">
      <c r="A3079" s="344">
        <v>2008091</v>
      </c>
      <c r="B3079" s="345" t="s">
        <v>15910</v>
      </c>
      <c r="C3079" s="344" t="s">
        <v>6594</v>
      </c>
      <c r="D3079" s="346">
        <v>97.06</v>
      </c>
    </row>
    <row r="3080" spans="1:4" x14ac:dyDescent="0.25">
      <c r="A3080" s="344">
        <v>2006408</v>
      </c>
      <c r="B3080" s="345" t="s">
        <v>15911</v>
      </c>
      <c r="C3080" s="344" t="s">
        <v>6594</v>
      </c>
      <c r="D3080" s="346">
        <v>78.14</v>
      </c>
    </row>
    <row r="3081" spans="1:4" x14ac:dyDescent="0.25">
      <c r="A3081" s="344">
        <v>2015642</v>
      </c>
      <c r="B3081" s="345" t="s">
        <v>15912</v>
      </c>
      <c r="C3081" s="344" t="s">
        <v>6594</v>
      </c>
      <c r="D3081" s="346">
        <v>153.04</v>
      </c>
    </row>
    <row r="3082" spans="1:4" x14ac:dyDescent="0.25">
      <c r="A3082" s="344">
        <v>2015641</v>
      </c>
      <c r="B3082" s="345" t="s">
        <v>15913</v>
      </c>
      <c r="C3082" s="344" t="s">
        <v>6594</v>
      </c>
      <c r="D3082" s="346">
        <v>141.79</v>
      </c>
    </row>
    <row r="3083" spans="1:4" x14ac:dyDescent="0.25">
      <c r="A3083" s="344">
        <v>2004509</v>
      </c>
      <c r="B3083" s="345" t="s">
        <v>15914</v>
      </c>
      <c r="C3083" s="344" t="s">
        <v>6594</v>
      </c>
      <c r="D3083" s="346">
        <v>37.9</v>
      </c>
    </row>
    <row r="3084" spans="1:4" x14ac:dyDescent="0.25">
      <c r="A3084" s="344">
        <v>2004510</v>
      </c>
      <c r="B3084" s="345" t="s">
        <v>15915</v>
      </c>
      <c r="C3084" s="344" t="s">
        <v>6594</v>
      </c>
      <c r="D3084" s="346">
        <v>46.58</v>
      </c>
    </row>
    <row r="3085" spans="1:4" x14ac:dyDescent="0.25">
      <c r="A3085" s="344">
        <v>2004511</v>
      </c>
      <c r="B3085" s="345" t="s">
        <v>15916</v>
      </c>
      <c r="C3085" s="344" t="s">
        <v>6594</v>
      </c>
      <c r="D3085" s="346">
        <v>63.92</v>
      </c>
    </row>
    <row r="3086" spans="1:4" x14ac:dyDescent="0.25">
      <c r="A3086" s="344">
        <v>2004512</v>
      </c>
      <c r="B3086" s="345" t="s">
        <v>15917</v>
      </c>
      <c r="C3086" s="344" t="s">
        <v>6594</v>
      </c>
      <c r="D3086" s="346">
        <v>85.59</v>
      </c>
    </row>
    <row r="3087" spans="1:4" x14ac:dyDescent="0.25">
      <c r="A3087" s="344">
        <v>2003843</v>
      </c>
      <c r="B3087" s="345" t="s">
        <v>15918</v>
      </c>
      <c r="C3087" s="344" t="s">
        <v>6594</v>
      </c>
      <c r="D3087" s="346">
        <v>377.8</v>
      </c>
    </row>
    <row r="3088" spans="1:4" x14ac:dyDescent="0.25">
      <c r="A3088" s="344">
        <v>2003915</v>
      </c>
      <c r="B3088" s="345" t="s">
        <v>15919</v>
      </c>
      <c r="C3088" s="344" t="s">
        <v>6594</v>
      </c>
      <c r="D3088" s="346">
        <v>120.07</v>
      </c>
    </row>
    <row r="3089" spans="1:4" x14ac:dyDescent="0.25">
      <c r="A3089" s="344">
        <v>2003914</v>
      </c>
      <c r="B3089" s="345" t="s">
        <v>15920</v>
      </c>
      <c r="C3089" s="344" t="s">
        <v>6594</v>
      </c>
      <c r="D3089" s="346">
        <v>99.85</v>
      </c>
    </row>
    <row r="3090" spans="1:4" x14ac:dyDescent="0.25">
      <c r="A3090" s="344">
        <v>2003589</v>
      </c>
      <c r="B3090" s="345" t="s">
        <v>15921</v>
      </c>
      <c r="C3090" s="344" t="s">
        <v>6594</v>
      </c>
      <c r="D3090" s="346">
        <v>124.81</v>
      </c>
    </row>
    <row r="3091" spans="1:4" x14ac:dyDescent="0.25">
      <c r="A3091" s="344">
        <v>2003588</v>
      </c>
      <c r="B3091" s="345" t="s">
        <v>15922</v>
      </c>
      <c r="C3091" s="344" t="s">
        <v>6594</v>
      </c>
      <c r="D3091" s="346">
        <v>108.57</v>
      </c>
    </row>
    <row r="3092" spans="1:4" x14ac:dyDescent="0.25">
      <c r="A3092" s="344">
        <v>2003917</v>
      </c>
      <c r="B3092" s="345" t="s">
        <v>15923</v>
      </c>
      <c r="C3092" s="344" t="s">
        <v>6594</v>
      </c>
      <c r="D3092" s="346">
        <v>133.68</v>
      </c>
    </row>
    <row r="3093" spans="1:4" x14ac:dyDescent="0.25">
      <c r="A3093" s="344">
        <v>2003916</v>
      </c>
      <c r="B3093" s="345" t="s">
        <v>15924</v>
      </c>
      <c r="C3093" s="344" t="s">
        <v>6594</v>
      </c>
      <c r="D3093" s="346">
        <v>113.46</v>
      </c>
    </row>
    <row r="3094" spans="1:4" x14ac:dyDescent="0.25">
      <c r="A3094" s="344">
        <v>2003591</v>
      </c>
      <c r="B3094" s="345" t="s">
        <v>15925</v>
      </c>
      <c r="C3094" s="344" t="s">
        <v>6594</v>
      </c>
      <c r="D3094" s="346">
        <v>138.41999999999999</v>
      </c>
    </row>
    <row r="3095" spans="1:4" x14ac:dyDescent="0.25">
      <c r="A3095" s="344">
        <v>2003590</v>
      </c>
      <c r="B3095" s="345" t="s">
        <v>15926</v>
      </c>
      <c r="C3095" s="344" t="s">
        <v>6594</v>
      </c>
      <c r="D3095" s="346">
        <v>122.19</v>
      </c>
    </row>
    <row r="3096" spans="1:4" x14ac:dyDescent="0.25">
      <c r="A3096" s="344">
        <v>2003593</v>
      </c>
      <c r="B3096" s="345" t="s">
        <v>15927</v>
      </c>
      <c r="C3096" s="344" t="s">
        <v>6594</v>
      </c>
      <c r="D3096" s="346">
        <v>92.9</v>
      </c>
    </row>
    <row r="3097" spans="1:4" x14ac:dyDescent="0.25">
      <c r="A3097" s="344">
        <v>2003592</v>
      </c>
      <c r="B3097" s="345" t="s">
        <v>15928</v>
      </c>
      <c r="C3097" s="344" t="s">
        <v>6594</v>
      </c>
      <c r="D3097" s="346">
        <v>69.709999999999994</v>
      </c>
    </row>
    <row r="3098" spans="1:4" x14ac:dyDescent="0.25">
      <c r="A3098" s="344">
        <v>2003595</v>
      </c>
      <c r="B3098" s="345" t="s">
        <v>15929</v>
      </c>
      <c r="C3098" s="344" t="s">
        <v>6594</v>
      </c>
      <c r="D3098" s="346">
        <v>79.290000000000006</v>
      </c>
    </row>
    <row r="3099" spans="1:4" x14ac:dyDescent="0.25">
      <c r="A3099" s="344">
        <v>2003594</v>
      </c>
      <c r="B3099" s="345" t="s">
        <v>15930</v>
      </c>
      <c r="C3099" s="344" t="s">
        <v>6594</v>
      </c>
      <c r="D3099" s="346">
        <v>56.1</v>
      </c>
    </row>
    <row r="3100" spans="1:4" x14ac:dyDescent="0.25">
      <c r="A3100" s="344">
        <v>2003597</v>
      </c>
      <c r="B3100" s="345" t="s">
        <v>15931</v>
      </c>
      <c r="C3100" s="344" t="s">
        <v>6594</v>
      </c>
      <c r="D3100" s="346">
        <v>115.8</v>
      </c>
    </row>
    <row r="3101" spans="1:4" x14ac:dyDescent="0.25">
      <c r="A3101" s="344">
        <v>2003596</v>
      </c>
      <c r="B3101" s="345" t="s">
        <v>15932</v>
      </c>
      <c r="C3101" s="344" t="s">
        <v>6594</v>
      </c>
      <c r="D3101" s="346">
        <v>93.31</v>
      </c>
    </row>
    <row r="3102" spans="1:4" x14ac:dyDescent="0.25">
      <c r="A3102" s="344">
        <v>2003572</v>
      </c>
      <c r="B3102" s="345" t="s">
        <v>15933</v>
      </c>
      <c r="C3102" s="344" t="s">
        <v>6594</v>
      </c>
      <c r="D3102" s="346">
        <v>137.28</v>
      </c>
    </row>
    <row r="3103" spans="1:4" x14ac:dyDescent="0.25">
      <c r="A3103" s="344">
        <v>2003580</v>
      </c>
      <c r="B3103" s="345" t="s">
        <v>15934</v>
      </c>
      <c r="C3103" s="344" t="s">
        <v>6594</v>
      </c>
      <c r="D3103" s="346">
        <v>64.92</v>
      </c>
    </row>
    <row r="3104" spans="1:4" x14ac:dyDescent="0.25">
      <c r="A3104" s="344">
        <v>2003573</v>
      </c>
      <c r="B3104" s="345" t="s">
        <v>15935</v>
      </c>
      <c r="C3104" s="344" t="s">
        <v>6594</v>
      </c>
      <c r="D3104" s="346">
        <v>146.68</v>
      </c>
    </row>
    <row r="3105" spans="1:4" x14ac:dyDescent="0.25">
      <c r="A3105" s="344">
        <v>2003581</v>
      </c>
      <c r="B3105" s="345" t="s">
        <v>15936</v>
      </c>
      <c r="C3105" s="344" t="s">
        <v>6594</v>
      </c>
      <c r="D3105" s="346">
        <v>63.02</v>
      </c>
    </row>
    <row r="3106" spans="1:4" x14ac:dyDescent="0.25">
      <c r="A3106" s="344">
        <v>2003561</v>
      </c>
      <c r="B3106" s="345" t="s">
        <v>15937</v>
      </c>
      <c r="C3106" s="344" t="s">
        <v>6594</v>
      </c>
      <c r="D3106" s="346">
        <v>221.78</v>
      </c>
    </row>
    <row r="3107" spans="1:4" x14ac:dyDescent="0.25">
      <c r="A3107" s="344">
        <v>2003560</v>
      </c>
      <c r="B3107" s="345" t="s">
        <v>15938</v>
      </c>
      <c r="C3107" s="344" t="s">
        <v>6594</v>
      </c>
      <c r="D3107" s="346">
        <v>118.72</v>
      </c>
    </row>
    <row r="3108" spans="1:4" x14ac:dyDescent="0.25">
      <c r="A3108" s="344">
        <v>2003574</v>
      </c>
      <c r="B3108" s="345" t="s">
        <v>15939</v>
      </c>
      <c r="C3108" s="344" t="s">
        <v>6594</v>
      </c>
      <c r="D3108" s="346">
        <v>193.37</v>
      </c>
    </row>
    <row r="3109" spans="1:4" x14ac:dyDescent="0.25">
      <c r="A3109" s="344">
        <v>2003582</v>
      </c>
      <c r="B3109" s="345" t="s">
        <v>15940</v>
      </c>
      <c r="C3109" s="344" t="s">
        <v>6594</v>
      </c>
      <c r="D3109" s="346">
        <v>118.55</v>
      </c>
    </row>
    <row r="3110" spans="1:4" x14ac:dyDescent="0.25">
      <c r="A3110" s="344">
        <v>2003563</v>
      </c>
      <c r="B3110" s="345" t="s">
        <v>15941</v>
      </c>
      <c r="C3110" s="344" t="s">
        <v>6594</v>
      </c>
      <c r="D3110" s="346">
        <v>235.68</v>
      </c>
    </row>
    <row r="3111" spans="1:4" x14ac:dyDescent="0.25">
      <c r="A3111" s="344">
        <v>2003562</v>
      </c>
      <c r="B3111" s="345" t="s">
        <v>15942</v>
      </c>
      <c r="C3111" s="344" t="s">
        <v>6594</v>
      </c>
      <c r="D3111" s="346">
        <v>115.66</v>
      </c>
    </row>
    <row r="3112" spans="1:4" x14ac:dyDescent="0.25">
      <c r="A3112" s="344">
        <v>2003575</v>
      </c>
      <c r="B3112" s="345" t="s">
        <v>15943</v>
      </c>
      <c r="C3112" s="344" t="s">
        <v>6594</v>
      </c>
      <c r="D3112" s="346">
        <v>203.09</v>
      </c>
    </row>
    <row r="3113" spans="1:4" x14ac:dyDescent="0.25">
      <c r="A3113" s="344">
        <v>2003583</v>
      </c>
      <c r="B3113" s="345" t="s">
        <v>15944</v>
      </c>
      <c r="C3113" s="344" t="s">
        <v>6594</v>
      </c>
      <c r="D3113" s="346">
        <v>116.41</v>
      </c>
    </row>
    <row r="3114" spans="1:4" x14ac:dyDescent="0.25">
      <c r="A3114" s="344">
        <v>2003565</v>
      </c>
      <c r="B3114" s="345" t="s">
        <v>15945</v>
      </c>
      <c r="C3114" s="344" t="s">
        <v>6594</v>
      </c>
      <c r="D3114" s="346">
        <v>156.36000000000001</v>
      </c>
    </row>
    <row r="3115" spans="1:4" x14ac:dyDescent="0.25">
      <c r="A3115" s="344">
        <v>2003564</v>
      </c>
      <c r="B3115" s="345" t="s">
        <v>15946</v>
      </c>
      <c r="C3115" s="344" t="s">
        <v>6594</v>
      </c>
      <c r="D3115" s="346">
        <v>84.46</v>
      </c>
    </row>
    <row r="3116" spans="1:4" x14ac:dyDescent="0.25">
      <c r="A3116" s="344">
        <v>2003567</v>
      </c>
      <c r="B3116" s="345" t="s">
        <v>15947</v>
      </c>
      <c r="C3116" s="344" t="s">
        <v>6594</v>
      </c>
      <c r="D3116" s="346">
        <v>178.54</v>
      </c>
    </row>
    <row r="3117" spans="1:4" x14ac:dyDescent="0.25">
      <c r="A3117" s="344">
        <v>2003566</v>
      </c>
      <c r="B3117" s="345" t="s">
        <v>15948</v>
      </c>
      <c r="C3117" s="344" t="s">
        <v>6594</v>
      </c>
      <c r="D3117" s="346">
        <v>91.56</v>
      </c>
    </row>
    <row r="3118" spans="1:4" x14ac:dyDescent="0.25">
      <c r="A3118" s="344">
        <v>2003569</v>
      </c>
      <c r="B3118" s="345" t="s">
        <v>15949</v>
      </c>
      <c r="C3118" s="344" t="s">
        <v>6594</v>
      </c>
      <c r="D3118" s="346">
        <v>196.92</v>
      </c>
    </row>
    <row r="3119" spans="1:4" x14ac:dyDescent="0.25">
      <c r="A3119" s="344">
        <v>2003568</v>
      </c>
      <c r="B3119" s="345" t="s">
        <v>15950</v>
      </c>
      <c r="C3119" s="344" t="s">
        <v>6594</v>
      </c>
      <c r="D3119" s="346">
        <v>127.99</v>
      </c>
    </row>
    <row r="3120" spans="1:4" x14ac:dyDescent="0.25">
      <c r="A3120" s="344">
        <v>2003578</v>
      </c>
      <c r="B3120" s="345" t="s">
        <v>15951</v>
      </c>
      <c r="C3120" s="344" t="s">
        <v>6594</v>
      </c>
      <c r="D3120" s="346">
        <v>186.15</v>
      </c>
    </row>
    <row r="3121" spans="1:4" x14ac:dyDescent="0.25">
      <c r="A3121" s="344">
        <v>2003586</v>
      </c>
      <c r="B3121" s="345" t="s">
        <v>15952</v>
      </c>
      <c r="C3121" s="344" t="s">
        <v>6594</v>
      </c>
      <c r="D3121" s="346">
        <v>129.08000000000001</v>
      </c>
    </row>
    <row r="3122" spans="1:4" x14ac:dyDescent="0.25">
      <c r="A3122" s="344">
        <v>2003571</v>
      </c>
      <c r="B3122" s="345" t="s">
        <v>15953</v>
      </c>
      <c r="C3122" s="344" t="s">
        <v>6594</v>
      </c>
      <c r="D3122" s="346">
        <v>219.09</v>
      </c>
    </row>
    <row r="3123" spans="1:4" x14ac:dyDescent="0.25">
      <c r="A3123" s="344">
        <v>2003570</v>
      </c>
      <c r="B3123" s="345" t="s">
        <v>15954</v>
      </c>
      <c r="C3123" s="344" t="s">
        <v>6594</v>
      </c>
      <c r="D3123" s="346">
        <v>135.09</v>
      </c>
    </row>
    <row r="3124" spans="1:4" x14ac:dyDescent="0.25">
      <c r="A3124" s="344">
        <v>2003579</v>
      </c>
      <c r="B3124" s="345" t="s">
        <v>15955</v>
      </c>
      <c r="C3124" s="344" t="s">
        <v>6594</v>
      </c>
      <c r="D3124" s="346">
        <v>204.18</v>
      </c>
    </row>
    <row r="3125" spans="1:4" x14ac:dyDescent="0.25">
      <c r="A3125" s="344">
        <v>2003587</v>
      </c>
      <c r="B3125" s="345" t="s">
        <v>15956</v>
      </c>
      <c r="C3125" s="344" t="s">
        <v>6594</v>
      </c>
      <c r="D3125" s="346">
        <v>135.51</v>
      </c>
    </row>
    <row r="3126" spans="1:4" x14ac:dyDescent="0.25">
      <c r="A3126" s="344">
        <v>2004506</v>
      </c>
      <c r="B3126" s="345" t="s">
        <v>15957</v>
      </c>
      <c r="C3126" s="344" t="s">
        <v>6594</v>
      </c>
      <c r="D3126" s="346">
        <v>71.64</v>
      </c>
    </row>
    <row r="3127" spans="1:4" x14ac:dyDescent="0.25">
      <c r="A3127" s="344">
        <v>2004507</v>
      </c>
      <c r="B3127" s="345" t="s">
        <v>15958</v>
      </c>
      <c r="C3127" s="344" t="s">
        <v>6594</v>
      </c>
      <c r="D3127" s="346">
        <v>97.25</v>
      </c>
    </row>
    <row r="3128" spans="1:4" x14ac:dyDescent="0.25">
      <c r="A3128" s="344">
        <v>2003614</v>
      </c>
      <c r="B3128" s="345" t="s">
        <v>15959</v>
      </c>
      <c r="C3128" s="344" t="s">
        <v>6594</v>
      </c>
      <c r="D3128" s="346">
        <v>149.31</v>
      </c>
    </row>
    <row r="3129" spans="1:4" x14ac:dyDescent="0.25">
      <c r="A3129" s="344">
        <v>2003865</v>
      </c>
      <c r="B3129" s="345" t="s">
        <v>15960</v>
      </c>
      <c r="C3129" s="344" t="s">
        <v>6594</v>
      </c>
      <c r="D3129" s="346">
        <v>169.05</v>
      </c>
    </row>
    <row r="3130" spans="1:4" x14ac:dyDescent="0.25">
      <c r="A3130" s="344">
        <v>2003923</v>
      </c>
      <c r="B3130" s="345" t="s">
        <v>15961</v>
      </c>
      <c r="C3130" s="344" t="s">
        <v>6594</v>
      </c>
      <c r="D3130" s="346">
        <v>62.42</v>
      </c>
    </row>
    <row r="3131" spans="1:4" x14ac:dyDescent="0.25">
      <c r="A3131" s="344">
        <v>2003922</v>
      </c>
      <c r="B3131" s="345" t="s">
        <v>15962</v>
      </c>
      <c r="C3131" s="344" t="s">
        <v>6594</v>
      </c>
      <c r="D3131" s="346">
        <v>35.82</v>
      </c>
    </row>
    <row r="3132" spans="1:4" x14ac:dyDescent="0.25">
      <c r="A3132" s="344">
        <v>2003605</v>
      </c>
      <c r="B3132" s="345" t="s">
        <v>15963</v>
      </c>
      <c r="C3132" s="344" t="s">
        <v>6594</v>
      </c>
      <c r="D3132" s="346">
        <v>48.46</v>
      </c>
    </row>
    <row r="3133" spans="1:4" x14ac:dyDescent="0.25">
      <c r="A3133" s="344">
        <v>2003604</v>
      </c>
      <c r="B3133" s="345" t="s">
        <v>15964</v>
      </c>
      <c r="C3133" s="344" t="s">
        <v>6594</v>
      </c>
      <c r="D3133" s="346">
        <v>25.85</v>
      </c>
    </row>
    <row r="3134" spans="1:4" x14ac:dyDescent="0.25">
      <c r="A3134" s="344">
        <v>2003607</v>
      </c>
      <c r="B3134" s="345" t="s">
        <v>15965</v>
      </c>
      <c r="C3134" s="344" t="s">
        <v>6594</v>
      </c>
      <c r="D3134" s="346">
        <v>46.45</v>
      </c>
    </row>
    <row r="3135" spans="1:4" x14ac:dyDescent="0.25">
      <c r="A3135" s="344">
        <v>2003606</v>
      </c>
      <c r="B3135" s="345" t="s">
        <v>15966</v>
      </c>
      <c r="C3135" s="344" t="s">
        <v>6594</v>
      </c>
      <c r="D3135" s="346">
        <v>27.9</v>
      </c>
    </row>
    <row r="3136" spans="1:4" x14ac:dyDescent="0.25">
      <c r="A3136" s="344">
        <v>2003609</v>
      </c>
      <c r="B3136" s="345" t="s">
        <v>15967</v>
      </c>
      <c r="C3136" s="344" t="s">
        <v>6594</v>
      </c>
      <c r="D3136" s="346">
        <v>31.82</v>
      </c>
    </row>
    <row r="3137" spans="1:4" x14ac:dyDescent="0.25">
      <c r="A3137" s="344">
        <v>2003608</v>
      </c>
      <c r="B3137" s="345" t="s">
        <v>15968</v>
      </c>
      <c r="C3137" s="344" t="s">
        <v>6594</v>
      </c>
      <c r="D3137" s="346">
        <v>13.26</v>
      </c>
    </row>
    <row r="3138" spans="1:4" x14ac:dyDescent="0.25">
      <c r="A3138" s="344">
        <v>2003925</v>
      </c>
      <c r="B3138" s="345" t="s">
        <v>15969</v>
      </c>
      <c r="C3138" s="344" t="s">
        <v>6594</v>
      </c>
      <c r="D3138" s="346">
        <v>82.87</v>
      </c>
    </row>
    <row r="3139" spans="1:4" x14ac:dyDescent="0.25">
      <c r="A3139" s="344">
        <v>2003924</v>
      </c>
      <c r="B3139" s="345" t="s">
        <v>15970</v>
      </c>
      <c r="C3139" s="344" t="s">
        <v>6594</v>
      </c>
      <c r="D3139" s="346">
        <v>60.32</v>
      </c>
    </row>
    <row r="3140" spans="1:4" x14ac:dyDescent="0.25">
      <c r="A3140" s="344">
        <v>2003611</v>
      </c>
      <c r="B3140" s="345" t="s">
        <v>15971</v>
      </c>
      <c r="C3140" s="344" t="s">
        <v>6594</v>
      </c>
      <c r="D3140" s="346">
        <v>68.91</v>
      </c>
    </row>
    <row r="3141" spans="1:4" x14ac:dyDescent="0.25">
      <c r="A3141" s="344">
        <v>2003610</v>
      </c>
      <c r="B3141" s="345" t="s">
        <v>15972</v>
      </c>
      <c r="C3141" s="344" t="s">
        <v>6594</v>
      </c>
      <c r="D3141" s="346">
        <v>50.36</v>
      </c>
    </row>
    <row r="3142" spans="1:4" x14ac:dyDescent="0.25">
      <c r="A3142" s="344">
        <v>2003820</v>
      </c>
      <c r="B3142" s="345" t="s">
        <v>15973</v>
      </c>
      <c r="C3142" s="344" t="s">
        <v>6608</v>
      </c>
      <c r="D3142" s="346">
        <v>20.399999999999999</v>
      </c>
    </row>
    <row r="3143" spans="1:4" x14ac:dyDescent="0.25">
      <c r="A3143" s="344">
        <v>2003821</v>
      </c>
      <c r="B3143" s="345" t="s">
        <v>15974</v>
      </c>
      <c r="C3143" s="344" t="s">
        <v>6608</v>
      </c>
      <c r="D3143" s="346">
        <v>17.809999999999999</v>
      </c>
    </row>
    <row r="3144" spans="1:4" x14ac:dyDescent="0.25">
      <c r="A3144" s="344">
        <v>2003842</v>
      </c>
      <c r="B3144" s="345" t="s">
        <v>15975</v>
      </c>
      <c r="C3144" s="344" t="s">
        <v>7700</v>
      </c>
      <c r="D3144" s="346">
        <v>71.760000000000005</v>
      </c>
    </row>
    <row r="3145" spans="1:4" x14ac:dyDescent="0.25">
      <c r="A3145" s="344">
        <v>2003103</v>
      </c>
      <c r="B3145" s="345" t="s">
        <v>28878</v>
      </c>
      <c r="C3145" s="344" t="s">
        <v>6608</v>
      </c>
      <c r="D3145" s="346">
        <v>194.58</v>
      </c>
    </row>
    <row r="3146" spans="1:4" x14ac:dyDescent="0.25">
      <c r="A3146" s="344">
        <v>2003104</v>
      </c>
      <c r="B3146" s="345" t="s">
        <v>28879</v>
      </c>
      <c r="C3146" s="344" t="s">
        <v>6608</v>
      </c>
      <c r="D3146" s="346">
        <v>163.15</v>
      </c>
    </row>
    <row r="3147" spans="1:4" x14ac:dyDescent="0.25">
      <c r="A3147" s="344">
        <v>2003115</v>
      </c>
      <c r="B3147" s="345" t="s">
        <v>28880</v>
      </c>
      <c r="C3147" s="344" t="s">
        <v>6608</v>
      </c>
      <c r="D3147" s="346">
        <v>287.38</v>
      </c>
    </row>
    <row r="3148" spans="1:4" x14ac:dyDescent="0.25">
      <c r="A3148" s="344">
        <v>2003116</v>
      </c>
      <c r="B3148" s="345" t="s">
        <v>28881</v>
      </c>
      <c r="C3148" s="344" t="s">
        <v>6608</v>
      </c>
      <c r="D3148" s="346">
        <v>239.19</v>
      </c>
    </row>
    <row r="3149" spans="1:4" x14ac:dyDescent="0.25">
      <c r="A3149" s="344">
        <v>2003105</v>
      </c>
      <c r="B3149" s="345" t="s">
        <v>28882</v>
      </c>
      <c r="C3149" s="344" t="s">
        <v>6608</v>
      </c>
      <c r="D3149" s="346">
        <v>206.48</v>
      </c>
    </row>
    <row r="3150" spans="1:4" x14ac:dyDescent="0.25">
      <c r="A3150" s="344">
        <v>2003106</v>
      </c>
      <c r="B3150" s="345" t="s">
        <v>28883</v>
      </c>
      <c r="C3150" s="344" t="s">
        <v>6608</v>
      </c>
      <c r="D3150" s="346">
        <v>173.71</v>
      </c>
    </row>
    <row r="3151" spans="1:4" x14ac:dyDescent="0.25">
      <c r="A3151" s="344">
        <v>2003117</v>
      </c>
      <c r="B3151" s="345" t="s">
        <v>28884</v>
      </c>
      <c r="C3151" s="344" t="s">
        <v>6608</v>
      </c>
      <c r="D3151" s="346">
        <v>304.17</v>
      </c>
    </row>
    <row r="3152" spans="1:4" x14ac:dyDescent="0.25">
      <c r="A3152" s="344">
        <v>2003118</v>
      </c>
      <c r="B3152" s="345" t="s">
        <v>28885</v>
      </c>
      <c r="C3152" s="344" t="s">
        <v>6608</v>
      </c>
      <c r="D3152" s="346">
        <v>254.1</v>
      </c>
    </row>
    <row r="3153" spans="1:4" x14ac:dyDescent="0.25">
      <c r="A3153" s="344">
        <v>2003107</v>
      </c>
      <c r="B3153" s="345" t="s">
        <v>28886</v>
      </c>
      <c r="C3153" s="344" t="s">
        <v>6608</v>
      </c>
      <c r="D3153" s="346">
        <v>181.87</v>
      </c>
    </row>
    <row r="3154" spans="1:4" x14ac:dyDescent="0.25">
      <c r="A3154" s="344">
        <v>2003108</v>
      </c>
      <c r="B3154" s="345" t="s">
        <v>28887</v>
      </c>
      <c r="C3154" s="344" t="s">
        <v>6608</v>
      </c>
      <c r="D3154" s="346">
        <v>153.91</v>
      </c>
    </row>
    <row r="3155" spans="1:4" x14ac:dyDescent="0.25">
      <c r="A3155" s="344">
        <v>2003119</v>
      </c>
      <c r="B3155" s="345" t="s">
        <v>28888</v>
      </c>
      <c r="C3155" s="344" t="s">
        <v>6608</v>
      </c>
      <c r="D3155" s="346">
        <v>264.01</v>
      </c>
    </row>
    <row r="3156" spans="1:4" x14ac:dyDescent="0.25">
      <c r="A3156" s="344">
        <v>2003120</v>
      </c>
      <c r="B3156" s="345" t="s">
        <v>28889</v>
      </c>
      <c r="C3156" s="344" t="s">
        <v>6608</v>
      </c>
      <c r="D3156" s="346">
        <v>222.7</v>
      </c>
    </row>
    <row r="3157" spans="1:4" x14ac:dyDescent="0.25">
      <c r="A3157" s="344">
        <v>2003109</v>
      </c>
      <c r="B3157" s="345" t="s">
        <v>28890</v>
      </c>
      <c r="C3157" s="344" t="s">
        <v>6608</v>
      </c>
      <c r="D3157" s="346">
        <v>191.72</v>
      </c>
    </row>
    <row r="3158" spans="1:4" x14ac:dyDescent="0.25">
      <c r="A3158" s="344">
        <v>2003110</v>
      </c>
      <c r="B3158" s="345" t="s">
        <v>28891</v>
      </c>
      <c r="C3158" s="344" t="s">
        <v>6608</v>
      </c>
      <c r="D3158" s="346">
        <v>162.76</v>
      </c>
    </row>
    <row r="3159" spans="1:4" x14ac:dyDescent="0.25">
      <c r="A3159" s="344">
        <v>2003121</v>
      </c>
      <c r="B3159" s="345" t="s">
        <v>28892</v>
      </c>
      <c r="C3159" s="344" t="s">
        <v>6608</v>
      </c>
      <c r="D3159" s="346">
        <v>277.99</v>
      </c>
    </row>
    <row r="3160" spans="1:4" x14ac:dyDescent="0.25">
      <c r="A3160" s="344">
        <v>2003122</v>
      </c>
      <c r="B3160" s="345" t="s">
        <v>28893</v>
      </c>
      <c r="C3160" s="344" t="s">
        <v>6608</v>
      </c>
      <c r="D3160" s="346">
        <v>235.28</v>
      </c>
    </row>
    <row r="3161" spans="1:4" x14ac:dyDescent="0.25">
      <c r="A3161" s="344">
        <v>2003111</v>
      </c>
      <c r="B3161" s="345" t="s">
        <v>28894</v>
      </c>
      <c r="C3161" s="344" t="s">
        <v>6608</v>
      </c>
      <c r="D3161" s="346">
        <v>203.47</v>
      </c>
    </row>
    <row r="3162" spans="1:4" x14ac:dyDescent="0.25">
      <c r="A3162" s="344">
        <v>2003112</v>
      </c>
      <c r="B3162" s="345" t="s">
        <v>28895</v>
      </c>
      <c r="C3162" s="344" t="s">
        <v>6608</v>
      </c>
      <c r="D3162" s="346">
        <v>173.34</v>
      </c>
    </row>
    <row r="3163" spans="1:4" x14ac:dyDescent="0.25">
      <c r="A3163" s="344">
        <v>2003123</v>
      </c>
      <c r="B3163" s="345" t="s">
        <v>28896</v>
      </c>
      <c r="C3163" s="344" t="s">
        <v>6608</v>
      </c>
      <c r="D3163" s="346">
        <v>294.82</v>
      </c>
    </row>
    <row r="3164" spans="1:4" x14ac:dyDescent="0.25">
      <c r="A3164" s="344">
        <v>2003124</v>
      </c>
      <c r="B3164" s="345" t="s">
        <v>28897</v>
      </c>
      <c r="C3164" s="344" t="s">
        <v>6608</v>
      </c>
      <c r="D3164" s="346">
        <v>250.4</v>
      </c>
    </row>
    <row r="3165" spans="1:4" x14ac:dyDescent="0.25">
      <c r="A3165" s="344">
        <v>2003113</v>
      </c>
      <c r="B3165" s="345" t="s">
        <v>28898</v>
      </c>
      <c r="C3165" s="344" t="s">
        <v>6608</v>
      </c>
      <c r="D3165" s="346">
        <v>213.32</v>
      </c>
    </row>
    <row r="3166" spans="1:4" x14ac:dyDescent="0.25">
      <c r="A3166" s="344">
        <v>2003114</v>
      </c>
      <c r="B3166" s="345" t="s">
        <v>28899</v>
      </c>
      <c r="C3166" s="344" t="s">
        <v>6608</v>
      </c>
      <c r="D3166" s="346">
        <v>182.19</v>
      </c>
    </row>
    <row r="3167" spans="1:4" x14ac:dyDescent="0.25">
      <c r="A3167" s="344">
        <v>2003125</v>
      </c>
      <c r="B3167" s="345" t="s">
        <v>28900</v>
      </c>
      <c r="C3167" s="344" t="s">
        <v>6608</v>
      </c>
      <c r="D3167" s="346">
        <v>308.8</v>
      </c>
    </row>
    <row r="3168" spans="1:4" x14ac:dyDescent="0.25">
      <c r="A3168" s="344">
        <v>2003126</v>
      </c>
      <c r="B3168" s="345" t="s">
        <v>28901</v>
      </c>
      <c r="C3168" s="344" t="s">
        <v>6608</v>
      </c>
      <c r="D3168" s="346">
        <v>262.98</v>
      </c>
    </row>
    <row r="3169" spans="1:4" x14ac:dyDescent="0.25">
      <c r="A3169" s="344">
        <v>2003127</v>
      </c>
      <c r="B3169" s="345" t="s">
        <v>28902</v>
      </c>
      <c r="C3169" s="344" t="s">
        <v>6608</v>
      </c>
      <c r="D3169" s="346">
        <v>820.94</v>
      </c>
    </row>
    <row r="3170" spans="1:4" x14ac:dyDescent="0.25">
      <c r="A3170" s="344">
        <v>2003128</v>
      </c>
      <c r="B3170" s="345" t="s">
        <v>28903</v>
      </c>
      <c r="C3170" s="344" t="s">
        <v>6608</v>
      </c>
      <c r="D3170" s="346">
        <v>666.12</v>
      </c>
    </row>
    <row r="3171" spans="1:4" x14ac:dyDescent="0.25">
      <c r="A3171" s="344">
        <v>2003147</v>
      </c>
      <c r="B3171" s="345" t="s">
        <v>28904</v>
      </c>
      <c r="C3171" s="344" t="s">
        <v>6608</v>
      </c>
      <c r="D3171" s="346">
        <v>1127.44</v>
      </c>
    </row>
    <row r="3172" spans="1:4" x14ac:dyDescent="0.25">
      <c r="A3172" s="344">
        <v>2003148</v>
      </c>
      <c r="B3172" s="345" t="s">
        <v>28905</v>
      </c>
      <c r="C3172" s="344" t="s">
        <v>6608</v>
      </c>
      <c r="D3172" s="346">
        <v>905.17</v>
      </c>
    </row>
    <row r="3173" spans="1:4" x14ac:dyDescent="0.25">
      <c r="A3173" s="344">
        <v>2003129</v>
      </c>
      <c r="B3173" s="345" t="s">
        <v>28906</v>
      </c>
      <c r="C3173" s="344" t="s">
        <v>6608</v>
      </c>
      <c r="D3173" s="346">
        <v>826.27</v>
      </c>
    </row>
    <row r="3174" spans="1:4" x14ac:dyDescent="0.25">
      <c r="A3174" s="344">
        <v>2003130</v>
      </c>
      <c r="B3174" s="345" t="s">
        <v>28907</v>
      </c>
      <c r="C3174" s="344" t="s">
        <v>6608</v>
      </c>
      <c r="D3174" s="346">
        <v>669.84</v>
      </c>
    </row>
    <row r="3175" spans="1:4" x14ac:dyDescent="0.25">
      <c r="A3175" s="344">
        <v>2003149</v>
      </c>
      <c r="B3175" s="345" t="s">
        <v>28908</v>
      </c>
      <c r="C3175" s="344" t="s">
        <v>6608</v>
      </c>
      <c r="D3175" s="346">
        <v>1136.74</v>
      </c>
    </row>
    <row r="3176" spans="1:4" x14ac:dyDescent="0.25">
      <c r="A3176" s="344">
        <v>2003150</v>
      </c>
      <c r="B3176" s="345" t="s">
        <v>28909</v>
      </c>
      <c r="C3176" s="344" t="s">
        <v>6608</v>
      </c>
      <c r="D3176" s="346">
        <v>911.68</v>
      </c>
    </row>
    <row r="3177" spans="1:4" x14ac:dyDescent="0.25">
      <c r="A3177" s="344">
        <v>2003131</v>
      </c>
      <c r="B3177" s="345" t="s">
        <v>28910</v>
      </c>
      <c r="C3177" s="344" t="s">
        <v>6608</v>
      </c>
      <c r="D3177" s="346">
        <v>842.48</v>
      </c>
    </row>
    <row r="3178" spans="1:4" x14ac:dyDescent="0.25">
      <c r="A3178" s="344">
        <v>2003132</v>
      </c>
      <c r="B3178" s="345" t="s">
        <v>28911</v>
      </c>
      <c r="C3178" s="344" t="s">
        <v>6608</v>
      </c>
      <c r="D3178" s="346">
        <v>681.2</v>
      </c>
    </row>
    <row r="3179" spans="1:4" x14ac:dyDescent="0.25">
      <c r="A3179" s="344">
        <v>2003151</v>
      </c>
      <c r="B3179" s="345" t="s">
        <v>28912</v>
      </c>
      <c r="C3179" s="344" t="s">
        <v>6608</v>
      </c>
      <c r="D3179" s="346">
        <v>1165.07</v>
      </c>
    </row>
    <row r="3180" spans="1:4" x14ac:dyDescent="0.25">
      <c r="A3180" s="344">
        <v>2003152</v>
      </c>
      <c r="B3180" s="345" t="s">
        <v>28913</v>
      </c>
      <c r="C3180" s="344" t="s">
        <v>6608</v>
      </c>
      <c r="D3180" s="346">
        <v>931.52</v>
      </c>
    </row>
    <row r="3181" spans="1:4" x14ac:dyDescent="0.25">
      <c r="A3181" s="344">
        <v>2003133</v>
      </c>
      <c r="B3181" s="345" t="s">
        <v>28914</v>
      </c>
      <c r="C3181" s="344" t="s">
        <v>6608</v>
      </c>
      <c r="D3181" s="346">
        <v>845.75</v>
      </c>
    </row>
    <row r="3182" spans="1:4" x14ac:dyDescent="0.25">
      <c r="A3182" s="344">
        <v>2003134</v>
      </c>
      <c r="B3182" s="345" t="s">
        <v>28915</v>
      </c>
      <c r="C3182" s="344" t="s">
        <v>6608</v>
      </c>
      <c r="D3182" s="346">
        <v>683.49</v>
      </c>
    </row>
    <row r="3183" spans="1:4" x14ac:dyDescent="0.25">
      <c r="A3183" s="344">
        <v>2003153</v>
      </c>
      <c r="B3183" s="345" t="s">
        <v>28916</v>
      </c>
      <c r="C3183" s="344" t="s">
        <v>6608</v>
      </c>
      <c r="D3183" s="346">
        <v>1170.75</v>
      </c>
    </row>
    <row r="3184" spans="1:4" x14ac:dyDescent="0.25">
      <c r="A3184" s="344">
        <v>2003154</v>
      </c>
      <c r="B3184" s="345" t="s">
        <v>28917</v>
      </c>
      <c r="C3184" s="344" t="s">
        <v>6608</v>
      </c>
      <c r="D3184" s="346">
        <v>935.49</v>
      </c>
    </row>
    <row r="3185" spans="1:4" x14ac:dyDescent="0.25">
      <c r="A3185" s="344">
        <v>2003135</v>
      </c>
      <c r="B3185" s="345" t="s">
        <v>28918</v>
      </c>
      <c r="C3185" s="344" t="s">
        <v>6608</v>
      </c>
      <c r="D3185" s="346">
        <v>853.07</v>
      </c>
    </row>
    <row r="3186" spans="1:4" x14ac:dyDescent="0.25">
      <c r="A3186" s="344">
        <v>2003136</v>
      </c>
      <c r="B3186" s="345" t="s">
        <v>28919</v>
      </c>
      <c r="C3186" s="344" t="s">
        <v>6608</v>
      </c>
      <c r="D3186" s="346">
        <v>688.61</v>
      </c>
    </row>
    <row r="3187" spans="1:4" x14ac:dyDescent="0.25">
      <c r="A3187" s="344">
        <v>2003155</v>
      </c>
      <c r="B3187" s="345" t="s">
        <v>28920</v>
      </c>
      <c r="C3187" s="344" t="s">
        <v>6608</v>
      </c>
      <c r="D3187" s="346">
        <v>1183.57</v>
      </c>
    </row>
    <row r="3188" spans="1:4" x14ac:dyDescent="0.25">
      <c r="A3188" s="344">
        <v>2003156</v>
      </c>
      <c r="B3188" s="345" t="s">
        <v>28921</v>
      </c>
      <c r="C3188" s="344" t="s">
        <v>6608</v>
      </c>
      <c r="D3188" s="346">
        <v>944.47</v>
      </c>
    </row>
    <row r="3189" spans="1:4" x14ac:dyDescent="0.25">
      <c r="A3189" s="344">
        <v>2003137</v>
      </c>
      <c r="B3189" s="345" t="s">
        <v>28922</v>
      </c>
      <c r="C3189" s="344" t="s">
        <v>6608</v>
      </c>
      <c r="D3189" s="346">
        <v>1096.72</v>
      </c>
    </row>
    <row r="3190" spans="1:4" x14ac:dyDescent="0.25">
      <c r="A3190" s="344">
        <v>2003138</v>
      </c>
      <c r="B3190" s="345" t="s">
        <v>28923</v>
      </c>
      <c r="C3190" s="344" t="s">
        <v>6608</v>
      </c>
      <c r="D3190" s="346">
        <v>916.88</v>
      </c>
    </row>
    <row r="3191" spans="1:4" x14ac:dyDescent="0.25">
      <c r="A3191" s="344">
        <v>2003157</v>
      </c>
      <c r="B3191" s="345" t="s">
        <v>28924</v>
      </c>
      <c r="C3191" s="344" t="s">
        <v>6608</v>
      </c>
      <c r="D3191" s="346">
        <v>1482.71</v>
      </c>
    </row>
    <row r="3192" spans="1:4" x14ac:dyDescent="0.25">
      <c r="A3192" s="344">
        <v>2003158</v>
      </c>
      <c r="B3192" s="345" t="s">
        <v>28925</v>
      </c>
      <c r="C3192" s="344" t="s">
        <v>6608</v>
      </c>
      <c r="D3192" s="346">
        <v>1228.22</v>
      </c>
    </row>
    <row r="3193" spans="1:4" x14ac:dyDescent="0.25">
      <c r="A3193" s="344">
        <v>2003139</v>
      </c>
      <c r="B3193" s="345" t="s">
        <v>28926</v>
      </c>
      <c r="C3193" s="344" t="s">
        <v>6608</v>
      </c>
      <c r="D3193" s="346">
        <v>1102.04</v>
      </c>
    </row>
    <row r="3194" spans="1:4" x14ac:dyDescent="0.25">
      <c r="A3194" s="344">
        <v>2003140</v>
      </c>
      <c r="B3194" s="345" t="s">
        <v>28927</v>
      </c>
      <c r="C3194" s="344" t="s">
        <v>6608</v>
      </c>
      <c r="D3194" s="346">
        <v>920.61</v>
      </c>
    </row>
    <row r="3195" spans="1:4" x14ac:dyDescent="0.25">
      <c r="A3195" s="344">
        <v>2003159</v>
      </c>
      <c r="B3195" s="345" t="s">
        <v>28928</v>
      </c>
      <c r="C3195" s="344" t="s">
        <v>6608</v>
      </c>
      <c r="D3195" s="346">
        <v>1492.02</v>
      </c>
    </row>
    <row r="3196" spans="1:4" x14ac:dyDescent="0.25">
      <c r="A3196" s="344">
        <v>2003160</v>
      </c>
      <c r="B3196" s="345" t="s">
        <v>28929</v>
      </c>
      <c r="C3196" s="344" t="s">
        <v>6608</v>
      </c>
      <c r="D3196" s="346">
        <v>1234.73</v>
      </c>
    </row>
    <row r="3197" spans="1:4" x14ac:dyDescent="0.25">
      <c r="A3197" s="344">
        <v>2003141</v>
      </c>
      <c r="B3197" s="345" t="s">
        <v>28930</v>
      </c>
      <c r="C3197" s="344" t="s">
        <v>6608</v>
      </c>
      <c r="D3197" s="346">
        <v>1118.26</v>
      </c>
    </row>
    <row r="3198" spans="1:4" x14ac:dyDescent="0.25">
      <c r="A3198" s="344">
        <v>2003142</v>
      </c>
      <c r="B3198" s="345" t="s">
        <v>28931</v>
      </c>
      <c r="C3198" s="344" t="s">
        <v>6608</v>
      </c>
      <c r="D3198" s="346">
        <v>931.96</v>
      </c>
    </row>
    <row r="3199" spans="1:4" x14ac:dyDescent="0.25">
      <c r="A3199" s="344">
        <v>2003161</v>
      </c>
      <c r="B3199" s="345" t="s">
        <v>28932</v>
      </c>
      <c r="C3199" s="344" t="s">
        <v>6608</v>
      </c>
      <c r="D3199" s="346">
        <v>1520.34</v>
      </c>
    </row>
    <row r="3200" spans="1:4" x14ac:dyDescent="0.25">
      <c r="A3200" s="344">
        <v>2003162</v>
      </c>
      <c r="B3200" s="345" t="s">
        <v>28933</v>
      </c>
      <c r="C3200" s="344" t="s">
        <v>6608</v>
      </c>
      <c r="D3200" s="346">
        <v>1254.57</v>
      </c>
    </row>
    <row r="3201" spans="1:4" x14ac:dyDescent="0.25">
      <c r="A3201" s="344">
        <v>2003143</v>
      </c>
      <c r="B3201" s="345" t="s">
        <v>28934</v>
      </c>
      <c r="C3201" s="344" t="s">
        <v>6608</v>
      </c>
      <c r="D3201" s="346">
        <v>1121.53</v>
      </c>
    </row>
    <row r="3202" spans="1:4" x14ac:dyDescent="0.25">
      <c r="A3202" s="344">
        <v>2003144</v>
      </c>
      <c r="B3202" s="345" t="s">
        <v>28935</v>
      </c>
      <c r="C3202" s="344" t="s">
        <v>6608</v>
      </c>
      <c r="D3202" s="346">
        <v>934.25</v>
      </c>
    </row>
    <row r="3203" spans="1:4" x14ac:dyDescent="0.25">
      <c r="A3203" s="344">
        <v>2003163</v>
      </c>
      <c r="B3203" s="345" t="s">
        <v>28936</v>
      </c>
      <c r="C3203" s="344" t="s">
        <v>6608</v>
      </c>
      <c r="D3203" s="346">
        <v>1526.02</v>
      </c>
    </row>
    <row r="3204" spans="1:4" x14ac:dyDescent="0.25">
      <c r="A3204" s="344">
        <v>2003164</v>
      </c>
      <c r="B3204" s="345" t="s">
        <v>28937</v>
      </c>
      <c r="C3204" s="344" t="s">
        <v>6608</v>
      </c>
      <c r="D3204" s="346">
        <v>1258.54</v>
      </c>
    </row>
    <row r="3205" spans="1:4" x14ac:dyDescent="0.25">
      <c r="A3205" s="344">
        <v>2003145</v>
      </c>
      <c r="B3205" s="345" t="s">
        <v>28938</v>
      </c>
      <c r="C3205" s="344" t="s">
        <v>6608</v>
      </c>
      <c r="D3205" s="346">
        <v>1128.8499999999999</v>
      </c>
    </row>
    <row r="3206" spans="1:4" x14ac:dyDescent="0.25">
      <c r="A3206" s="344">
        <v>2003146</v>
      </c>
      <c r="B3206" s="345" t="s">
        <v>28939</v>
      </c>
      <c r="C3206" s="344" t="s">
        <v>6608</v>
      </c>
      <c r="D3206" s="346">
        <v>939.38</v>
      </c>
    </row>
    <row r="3207" spans="1:4" x14ac:dyDescent="0.25">
      <c r="A3207" s="344">
        <v>2003165</v>
      </c>
      <c r="B3207" s="345" t="s">
        <v>28940</v>
      </c>
      <c r="C3207" s="344" t="s">
        <v>6608</v>
      </c>
      <c r="D3207" s="346">
        <v>1538.84</v>
      </c>
    </row>
    <row r="3208" spans="1:4" x14ac:dyDescent="0.25">
      <c r="A3208" s="344">
        <v>2003166</v>
      </c>
      <c r="B3208" s="345" t="s">
        <v>28941</v>
      </c>
      <c r="C3208" s="344" t="s">
        <v>6608</v>
      </c>
      <c r="D3208" s="346">
        <v>1267.52</v>
      </c>
    </row>
    <row r="3209" spans="1:4" x14ac:dyDescent="0.25">
      <c r="A3209" s="344">
        <v>2003819</v>
      </c>
      <c r="B3209" s="345" t="s">
        <v>21217</v>
      </c>
      <c r="C3209" s="344" t="s">
        <v>6594</v>
      </c>
      <c r="D3209" s="346">
        <v>7.62</v>
      </c>
    </row>
    <row r="3210" spans="1:4" x14ac:dyDescent="0.25">
      <c r="A3210" s="344">
        <v>2004504</v>
      </c>
      <c r="B3210" s="345" t="s">
        <v>15976</v>
      </c>
      <c r="C3210" s="344" t="s">
        <v>7701</v>
      </c>
      <c r="D3210" s="346">
        <v>20.54</v>
      </c>
    </row>
    <row r="3211" spans="1:4" x14ac:dyDescent="0.25">
      <c r="A3211" s="344">
        <v>2004519</v>
      </c>
      <c r="B3211" s="345" t="s">
        <v>15977</v>
      </c>
      <c r="C3211" s="344" t="s">
        <v>7701</v>
      </c>
      <c r="D3211" s="346">
        <v>27.59</v>
      </c>
    </row>
    <row r="3212" spans="1:4" x14ac:dyDescent="0.25">
      <c r="A3212" s="344">
        <v>2004520</v>
      </c>
      <c r="B3212" s="345" t="s">
        <v>15978</v>
      </c>
      <c r="C3212" s="344" t="s">
        <v>7701</v>
      </c>
      <c r="D3212" s="346">
        <v>22.76</v>
      </c>
    </row>
    <row r="3213" spans="1:4" x14ac:dyDescent="0.25">
      <c r="A3213" s="344">
        <v>2004521</v>
      </c>
      <c r="B3213" s="345" t="s">
        <v>15979</v>
      </c>
      <c r="C3213" s="344" t="s">
        <v>7701</v>
      </c>
      <c r="D3213" s="346">
        <v>15.57</v>
      </c>
    </row>
    <row r="3214" spans="1:4" x14ac:dyDescent="0.25">
      <c r="A3214" s="344">
        <v>2004522</v>
      </c>
      <c r="B3214" s="345" t="s">
        <v>15980</v>
      </c>
      <c r="C3214" s="344" t="s">
        <v>7701</v>
      </c>
      <c r="D3214" s="346">
        <v>11.38</v>
      </c>
    </row>
    <row r="3215" spans="1:4" x14ac:dyDescent="0.25">
      <c r="A3215" s="344">
        <v>2004518</v>
      </c>
      <c r="B3215" s="345" t="s">
        <v>15981</v>
      </c>
      <c r="C3215" s="344" t="s">
        <v>7701</v>
      </c>
      <c r="D3215" s="346">
        <v>47.92</v>
      </c>
    </row>
    <row r="3216" spans="1:4" x14ac:dyDescent="0.25">
      <c r="A3216" s="344">
        <v>2003864</v>
      </c>
      <c r="B3216" s="345" t="s">
        <v>15982</v>
      </c>
      <c r="C3216" s="344" t="s">
        <v>7704</v>
      </c>
      <c r="D3216" s="346">
        <v>14.35</v>
      </c>
    </row>
    <row r="3217" spans="1:4" x14ac:dyDescent="0.25">
      <c r="A3217" s="344">
        <v>2003863</v>
      </c>
      <c r="B3217" s="345" t="s">
        <v>15983</v>
      </c>
      <c r="C3217" s="344" t="s">
        <v>7704</v>
      </c>
      <c r="D3217" s="346">
        <v>25.65</v>
      </c>
    </row>
    <row r="3218" spans="1:4" x14ac:dyDescent="0.25">
      <c r="A3218" s="344">
        <v>2004508</v>
      </c>
      <c r="B3218" s="345" t="s">
        <v>15984</v>
      </c>
      <c r="C3218" s="344" t="s">
        <v>6594</v>
      </c>
      <c r="D3218" s="346">
        <v>12.05</v>
      </c>
    </row>
    <row r="3219" spans="1:4" x14ac:dyDescent="0.25">
      <c r="A3219" s="344">
        <v>2003316</v>
      </c>
      <c r="B3219" s="345" t="s">
        <v>15985</v>
      </c>
      <c r="C3219" s="344" t="s">
        <v>6608</v>
      </c>
      <c r="D3219" s="346">
        <v>109.85</v>
      </c>
    </row>
    <row r="3220" spans="1:4" x14ac:dyDescent="0.25">
      <c r="A3220" s="344">
        <v>2003317</v>
      </c>
      <c r="B3220" s="345" t="s">
        <v>15986</v>
      </c>
      <c r="C3220" s="344" t="s">
        <v>6608</v>
      </c>
      <c r="D3220" s="346">
        <v>103.42</v>
      </c>
    </row>
    <row r="3221" spans="1:4" x14ac:dyDescent="0.25">
      <c r="A3221" s="344">
        <v>2003767</v>
      </c>
      <c r="B3221" s="345" t="s">
        <v>15987</v>
      </c>
      <c r="C3221" s="344" t="s">
        <v>7701</v>
      </c>
      <c r="D3221" s="346">
        <v>152.05000000000001</v>
      </c>
    </row>
    <row r="3222" spans="1:4" x14ac:dyDescent="0.25">
      <c r="A3222" s="344">
        <v>2003844</v>
      </c>
      <c r="B3222" s="345" t="s">
        <v>15988</v>
      </c>
      <c r="C3222" s="344" t="s">
        <v>7701</v>
      </c>
      <c r="D3222" s="346">
        <v>149.16</v>
      </c>
    </row>
    <row r="3223" spans="1:4" x14ac:dyDescent="0.25">
      <c r="A3223" s="344">
        <v>2003576</v>
      </c>
      <c r="B3223" s="345" t="s">
        <v>15989</v>
      </c>
      <c r="C3223" s="344" t="s">
        <v>7701</v>
      </c>
      <c r="D3223" s="346">
        <v>16.190000000000001</v>
      </c>
    </row>
    <row r="3224" spans="1:4" x14ac:dyDescent="0.25">
      <c r="A3224" s="344">
        <v>2003858</v>
      </c>
      <c r="B3224" s="345" t="s">
        <v>15990</v>
      </c>
      <c r="C3224" s="344" t="s">
        <v>7701</v>
      </c>
      <c r="D3224" s="346">
        <v>13.3</v>
      </c>
    </row>
    <row r="3225" spans="1:4" x14ac:dyDescent="0.25">
      <c r="A3225" s="344">
        <v>2003850</v>
      </c>
      <c r="B3225" s="345" t="s">
        <v>15991</v>
      </c>
      <c r="C3225" s="344" t="s">
        <v>7701</v>
      </c>
      <c r="D3225" s="346">
        <v>192.83</v>
      </c>
    </row>
    <row r="3226" spans="1:4" x14ac:dyDescent="0.25">
      <c r="A3226" s="344">
        <v>2003849</v>
      </c>
      <c r="B3226" s="345" t="s">
        <v>15992</v>
      </c>
      <c r="C3226" s="344" t="s">
        <v>7701</v>
      </c>
      <c r="D3226" s="346">
        <v>76.25</v>
      </c>
    </row>
    <row r="3227" spans="1:4" x14ac:dyDescent="0.25">
      <c r="A3227" s="344">
        <v>2003868</v>
      </c>
      <c r="B3227" s="345" t="s">
        <v>15993</v>
      </c>
      <c r="C3227" s="344" t="s">
        <v>7701</v>
      </c>
      <c r="D3227" s="346">
        <v>175.62</v>
      </c>
    </row>
    <row r="3228" spans="1:4" x14ac:dyDescent="0.25">
      <c r="A3228" s="344">
        <v>2003369</v>
      </c>
      <c r="B3228" s="345" t="s">
        <v>15994</v>
      </c>
      <c r="C3228" s="344" t="s">
        <v>6594</v>
      </c>
      <c r="D3228" s="346">
        <v>109.15</v>
      </c>
    </row>
    <row r="3229" spans="1:4" x14ac:dyDescent="0.25">
      <c r="A3229" s="344">
        <v>2003368</v>
      </c>
      <c r="B3229" s="345" t="s">
        <v>15995</v>
      </c>
      <c r="C3229" s="344" t="s">
        <v>6594</v>
      </c>
      <c r="D3229" s="346">
        <v>91.14</v>
      </c>
    </row>
    <row r="3230" spans="1:4" x14ac:dyDescent="0.25">
      <c r="A3230" s="344">
        <v>2003939</v>
      </c>
      <c r="B3230" s="345" t="s">
        <v>15996</v>
      </c>
      <c r="C3230" s="344" t="s">
        <v>6594</v>
      </c>
      <c r="D3230" s="346">
        <v>71.06</v>
      </c>
    </row>
    <row r="3231" spans="1:4" x14ac:dyDescent="0.25">
      <c r="A3231" s="344">
        <v>2003940</v>
      </c>
      <c r="B3231" s="345" t="s">
        <v>15997</v>
      </c>
      <c r="C3231" s="344" t="s">
        <v>6594</v>
      </c>
      <c r="D3231" s="346">
        <v>53.01</v>
      </c>
    </row>
    <row r="3232" spans="1:4" x14ac:dyDescent="0.25">
      <c r="A3232" s="344">
        <v>2003371</v>
      </c>
      <c r="B3232" s="345" t="s">
        <v>15998</v>
      </c>
      <c r="C3232" s="344" t="s">
        <v>6594</v>
      </c>
      <c r="D3232" s="346">
        <v>80</v>
      </c>
    </row>
    <row r="3233" spans="1:4" x14ac:dyDescent="0.25">
      <c r="A3233" s="344">
        <v>2003370</v>
      </c>
      <c r="B3233" s="345" t="s">
        <v>15999</v>
      </c>
      <c r="C3233" s="344" t="s">
        <v>6594</v>
      </c>
      <c r="D3233" s="346">
        <v>64.78</v>
      </c>
    </row>
    <row r="3234" spans="1:4" x14ac:dyDescent="0.25">
      <c r="A3234" s="344">
        <v>2003941</v>
      </c>
      <c r="B3234" s="345" t="s">
        <v>16000</v>
      </c>
      <c r="C3234" s="344" t="s">
        <v>6594</v>
      </c>
      <c r="D3234" s="346">
        <v>60.72</v>
      </c>
    </row>
    <row r="3235" spans="1:4" x14ac:dyDescent="0.25">
      <c r="A3235" s="344">
        <v>2003942</v>
      </c>
      <c r="B3235" s="345" t="s">
        <v>16001</v>
      </c>
      <c r="C3235" s="344" t="s">
        <v>6594</v>
      </c>
      <c r="D3235" s="346">
        <v>45.47</v>
      </c>
    </row>
    <row r="3236" spans="1:4" x14ac:dyDescent="0.25">
      <c r="A3236" s="344">
        <v>2003373</v>
      </c>
      <c r="B3236" s="345" t="s">
        <v>16002</v>
      </c>
      <c r="C3236" s="344" t="s">
        <v>6594</v>
      </c>
      <c r="D3236" s="346">
        <v>64.03</v>
      </c>
    </row>
    <row r="3237" spans="1:4" x14ac:dyDescent="0.25">
      <c r="A3237" s="344">
        <v>2003372</v>
      </c>
      <c r="B3237" s="345" t="s">
        <v>16003</v>
      </c>
      <c r="C3237" s="344" t="s">
        <v>6594</v>
      </c>
      <c r="D3237" s="346">
        <v>56.64</v>
      </c>
    </row>
    <row r="3238" spans="1:4" x14ac:dyDescent="0.25">
      <c r="A3238" s="344">
        <v>2003943</v>
      </c>
      <c r="B3238" s="345" t="s">
        <v>16004</v>
      </c>
      <c r="C3238" s="344" t="s">
        <v>6594</v>
      </c>
      <c r="D3238" s="346">
        <v>28.67</v>
      </c>
    </row>
    <row r="3239" spans="1:4" x14ac:dyDescent="0.25">
      <c r="A3239" s="344">
        <v>2003944</v>
      </c>
      <c r="B3239" s="345" t="s">
        <v>16005</v>
      </c>
      <c r="C3239" s="344" t="s">
        <v>6594</v>
      </c>
      <c r="D3239" s="346">
        <v>21.28</v>
      </c>
    </row>
    <row r="3240" spans="1:4" x14ac:dyDescent="0.25">
      <c r="A3240" s="344">
        <v>2003375</v>
      </c>
      <c r="B3240" s="345" t="s">
        <v>16006</v>
      </c>
      <c r="C3240" s="344" t="s">
        <v>6594</v>
      </c>
      <c r="D3240" s="346">
        <v>41.11</v>
      </c>
    </row>
    <row r="3241" spans="1:4" x14ac:dyDescent="0.25">
      <c r="A3241" s="344">
        <v>2003374</v>
      </c>
      <c r="B3241" s="345" t="s">
        <v>16007</v>
      </c>
      <c r="C3241" s="344" t="s">
        <v>6594</v>
      </c>
      <c r="D3241" s="346">
        <v>35.67</v>
      </c>
    </row>
    <row r="3242" spans="1:4" x14ac:dyDescent="0.25">
      <c r="A3242" s="344">
        <v>2003945</v>
      </c>
      <c r="B3242" s="345" t="s">
        <v>16008</v>
      </c>
      <c r="C3242" s="344" t="s">
        <v>6594</v>
      </c>
      <c r="D3242" s="346">
        <v>21.45</v>
      </c>
    </row>
    <row r="3243" spans="1:4" x14ac:dyDescent="0.25">
      <c r="A3243" s="344">
        <v>2003946</v>
      </c>
      <c r="B3243" s="345" t="s">
        <v>16009</v>
      </c>
      <c r="C3243" s="344" t="s">
        <v>6594</v>
      </c>
      <c r="D3243" s="346">
        <v>16.010000000000002</v>
      </c>
    </row>
    <row r="3244" spans="1:4" x14ac:dyDescent="0.25">
      <c r="A3244" s="344">
        <v>2003377</v>
      </c>
      <c r="B3244" s="345" t="s">
        <v>16010</v>
      </c>
      <c r="C3244" s="344" t="s">
        <v>6594</v>
      </c>
      <c r="D3244" s="346">
        <v>55.79</v>
      </c>
    </row>
    <row r="3245" spans="1:4" x14ac:dyDescent="0.25">
      <c r="A3245" s="344">
        <v>2003376</v>
      </c>
      <c r="B3245" s="345" t="s">
        <v>16011</v>
      </c>
      <c r="C3245" s="344" t="s">
        <v>6594</v>
      </c>
      <c r="D3245" s="346">
        <v>49.91</v>
      </c>
    </row>
    <row r="3246" spans="1:4" x14ac:dyDescent="0.25">
      <c r="A3246" s="344">
        <v>2003947</v>
      </c>
      <c r="B3246" s="345" t="s">
        <v>16012</v>
      </c>
      <c r="C3246" s="344" t="s">
        <v>6594</v>
      </c>
      <c r="D3246" s="346">
        <v>22.54</v>
      </c>
    </row>
    <row r="3247" spans="1:4" x14ac:dyDescent="0.25">
      <c r="A3247" s="344">
        <v>2003948</v>
      </c>
      <c r="B3247" s="345" t="s">
        <v>16013</v>
      </c>
      <c r="C3247" s="344" t="s">
        <v>6594</v>
      </c>
      <c r="D3247" s="346">
        <v>16.66</v>
      </c>
    </row>
    <row r="3248" spans="1:4" x14ac:dyDescent="0.25">
      <c r="A3248" s="344">
        <v>2003379</v>
      </c>
      <c r="B3248" s="345" t="s">
        <v>16014</v>
      </c>
      <c r="C3248" s="344" t="s">
        <v>6594</v>
      </c>
      <c r="D3248" s="346">
        <v>32.08</v>
      </c>
    </row>
    <row r="3249" spans="1:4" x14ac:dyDescent="0.25">
      <c r="A3249" s="344">
        <v>2003378</v>
      </c>
      <c r="B3249" s="345" t="s">
        <v>16015</v>
      </c>
      <c r="C3249" s="344" t="s">
        <v>6594</v>
      </c>
      <c r="D3249" s="346">
        <v>28.12</v>
      </c>
    </row>
    <row r="3250" spans="1:4" x14ac:dyDescent="0.25">
      <c r="A3250" s="344">
        <v>2003949</v>
      </c>
      <c r="B3250" s="345" t="s">
        <v>16016</v>
      </c>
      <c r="C3250" s="344" t="s">
        <v>6594</v>
      </c>
      <c r="D3250" s="346">
        <v>15.45</v>
      </c>
    </row>
    <row r="3251" spans="1:4" x14ac:dyDescent="0.25">
      <c r="A3251" s="344">
        <v>2003950</v>
      </c>
      <c r="B3251" s="345" t="s">
        <v>16017</v>
      </c>
      <c r="C3251" s="344" t="s">
        <v>6594</v>
      </c>
      <c r="D3251" s="346">
        <v>11.49</v>
      </c>
    </row>
    <row r="3252" spans="1:4" x14ac:dyDescent="0.25">
      <c r="A3252" s="344">
        <v>2003381</v>
      </c>
      <c r="B3252" s="345" t="s">
        <v>16018</v>
      </c>
      <c r="C3252" s="344" t="s">
        <v>6594</v>
      </c>
      <c r="D3252" s="346">
        <v>53.78</v>
      </c>
    </row>
    <row r="3253" spans="1:4" x14ac:dyDescent="0.25">
      <c r="A3253" s="344">
        <v>2003380</v>
      </c>
      <c r="B3253" s="345" t="s">
        <v>16019</v>
      </c>
      <c r="C3253" s="344" t="s">
        <v>6594</v>
      </c>
      <c r="D3253" s="346">
        <v>46.99</v>
      </c>
    </row>
    <row r="3254" spans="1:4" x14ac:dyDescent="0.25">
      <c r="A3254" s="344">
        <v>2003951</v>
      </c>
      <c r="B3254" s="345" t="s">
        <v>16020</v>
      </c>
      <c r="C3254" s="344" t="s">
        <v>6594</v>
      </c>
      <c r="D3254" s="346">
        <v>26.3</v>
      </c>
    </row>
    <row r="3255" spans="1:4" x14ac:dyDescent="0.25">
      <c r="A3255" s="344">
        <v>2003952</v>
      </c>
      <c r="B3255" s="345" t="s">
        <v>16021</v>
      </c>
      <c r="C3255" s="344" t="s">
        <v>6594</v>
      </c>
      <c r="D3255" s="346">
        <v>19.5</v>
      </c>
    </row>
    <row r="3256" spans="1:4" x14ac:dyDescent="0.25">
      <c r="A3256" s="344">
        <v>2003383</v>
      </c>
      <c r="B3256" s="345" t="s">
        <v>16022</v>
      </c>
      <c r="C3256" s="344" t="s">
        <v>6594</v>
      </c>
      <c r="D3256" s="346">
        <v>90.4</v>
      </c>
    </row>
    <row r="3257" spans="1:4" x14ac:dyDescent="0.25">
      <c r="A3257" s="344">
        <v>2003382</v>
      </c>
      <c r="B3257" s="345" t="s">
        <v>16023</v>
      </c>
      <c r="C3257" s="344" t="s">
        <v>6594</v>
      </c>
      <c r="D3257" s="346">
        <v>77.73</v>
      </c>
    </row>
    <row r="3258" spans="1:4" x14ac:dyDescent="0.25">
      <c r="A3258" s="344">
        <v>2003953</v>
      </c>
      <c r="B3258" s="345" t="s">
        <v>16024</v>
      </c>
      <c r="C3258" s="344" t="s">
        <v>6594</v>
      </c>
      <c r="D3258" s="346">
        <v>47.86</v>
      </c>
    </row>
    <row r="3259" spans="1:4" x14ac:dyDescent="0.25">
      <c r="A3259" s="344">
        <v>2003954</v>
      </c>
      <c r="B3259" s="345" t="s">
        <v>16025</v>
      </c>
      <c r="C3259" s="344" t="s">
        <v>6594</v>
      </c>
      <c r="D3259" s="346">
        <v>35.159999999999997</v>
      </c>
    </row>
    <row r="3260" spans="1:4" x14ac:dyDescent="0.25">
      <c r="A3260" s="344">
        <v>2004514</v>
      </c>
      <c r="B3260" s="345" t="s">
        <v>16026</v>
      </c>
      <c r="C3260" s="344" t="s">
        <v>6594</v>
      </c>
      <c r="D3260" s="346">
        <v>17.05</v>
      </c>
    </row>
    <row r="3261" spans="1:4" x14ac:dyDescent="0.25">
      <c r="A3261" s="344">
        <v>2004515</v>
      </c>
      <c r="B3261" s="345" t="s">
        <v>16027</v>
      </c>
      <c r="C3261" s="344" t="s">
        <v>6594</v>
      </c>
      <c r="D3261" s="346">
        <v>41.18</v>
      </c>
    </row>
    <row r="3262" spans="1:4" x14ac:dyDescent="0.25">
      <c r="A3262" s="344">
        <v>2005759</v>
      </c>
      <c r="B3262" s="345" t="s">
        <v>16028</v>
      </c>
      <c r="C3262" s="344" t="s">
        <v>6594</v>
      </c>
      <c r="D3262" s="346">
        <v>67.33</v>
      </c>
    </row>
    <row r="3263" spans="1:4" x14ac:dyDescent="0.25">
      <c r="A3263" s="344">
        <v>2005764</v>
      </c>
      <c r="B3263" s="345" t="s">
        <v>16029</v>
      </c>
      <c r="C3263" s="344" t="s">
        <v>6594</v>
      </c>
      <c r="D3263" s="346">
        <v>87.07</v>
      </c>
    </row>
    <row r="3264" spans="1:4" x14ac:dyDescent="0.25">
      <c r="A3264" s="344">
        <v>2003678</v>
      </c>
      <c r="B3264" s="345" t="s">
        <v>16030</v>
      </c>
      <c r="C3264" s="344" t="s">
        <v>6608</v>
      </c>
      <c r="D3264" s="346">
        <v>2214.23</v>
      </c>
    </row>
    <row r="3265" spans="1:4" x14ac:dyDescent="0.25">
      <c r="A3265" s="344">
        <v>2003677</v>
      </c>
      <c r="B3265" s="345" t="s">
        <v>16031</v>
      </c>
      <c r="C3265" s="344" t="s">
        <v>6608</v>
      </c>
      <c r="D3265" s="346">
        <v>1908.86</v>
      </c>
    </row>
    <row r="3266" spans="1:4" x14ac:dyDescent="0.25">
      <c r="A3266" s="344">
        <v>2003680</v>
      </c>
      <c r="B3266" s="345" t="s">
        <v>16032</v>
      </c>
      <c r="C3266" s="344" t="s">
        <v>6608</v>
      </c>
      <c r="D3266" s="346">
        <v>2180.79</v>
      </c>
    </row>
    <row r="3267" spans="1:4" x14ac:dyDescent="0.25">
      <c r="A3267" s="344">
        <v>2003679</v>
      </c>
      <c r="B3267" s="345" t="s">
        <v>16033</v>
      </c>
      <c r="C3267" s="344" t="s">
        <v>6608</v>
      </c>
      <c r="D3267" s="346">
        <v>1887.71</v>
      </c>
    </row>
    <row r="3268" spans="1:4" x14ac:dyDescent="0.25">
      <c r="A3268" s="344">
        <v>2003682</v>
      </c>
      <c r="B3268" s="345" t="s">
        <v>16034</v>
      </c>
      <c r="C3268" s="344" t="s">
        <v>6608</v>
      </c>
      <c r="D3268" s="346">
        <v>2503.5700000000002</v>
      </c>
    </row>
    <row r="3269" spans="1:4" x14ac:dyDescent="0.25">
      <c r="A3269" s="344">
        <v>2003681</v>
      </c>
      <c r="B3269" s="345" t="s">
        <v>16035</v>
      </c>
      <c r="C3269" s="344" t="s">
        <v>6608</v>
      </c>
      <c r="D3269" s="346">
        <v>2138.5300000000002</v>
      </c>
    </row>
    <row r="3270" spans="1:4" x14ac:dyDescent="0.25">
      <c r="A3270" s="344">
        <v>2003684</v>
      </c>
      <c r="B3270" s="345" t="s">
        <v>16036</v>
      </c>
      <c r="C3270" s="344" t="s">
        <v>6608</v>
      </c>
      <c r="D3270" s="346">
        <v>2999.72</v>
      </c>
    </row>
    <row r="3271" spans="1:4" x14ac:dyDescent="0.25">
      <c r="A3271" s="344">
        <v>2003683</v>
      </c>
      <c r="B3271" s="345" t="s">
        <v>16037</v>
      </c>
      <c r="C3271" s="344" t="s">
        <v>6608</v>
      </c>
      <c r="D3271" s="346">
        <v>2564.48</v>
      </c>
    </row>
    <row r="3272" spans="1:4" x14ac:dyDescent="0.25">
      <c r="A3272" s="344">
        <v>2003686</v>
      </c>
      <c r="B3272" s="345" t="s">
        <v>16038</v>
      </c>
      <c r="C3272" s="344" t="s">
        <v>6608</v>
      </c>
      <c r="D3272" s="346">
        <v>3537.19</v>
      </c>
    </row>
    <row r="3273" spans="1:4" x14ac:dyDescent="0.25">
      <c r="A3273" s="344">
        <v>2003685</v>
      </c>
      <c r="B3273" s="345" t="s">
        <v>16039</v>
      </c>
      <c r="C3273" s="344" t="s">
        <v>6608</v>
      </c>
      <c r="D3273" s="346">
        <v>3030</v>
      </c>
    </row>
    <row r="3274" spans="1:4" x14ac:dyDescent="0.25">
      <c r="A3274" s="344">
        <v>2003688</v>
      </c>
      <c r="B3274" s="345" t="s">
        <v>16040</v>
      </c>
      <c r="C3274" s="344" t="s">
        <v>6608</v>
      </c>
      <c r="D3274" s="346">
        <v>4410.6899999999996</v>
      </c>
    </row>
    <row r="3275" spans="1:4" x14ac:dyDescent="0.25">
      <c r="A3275" s="344">
        <v>2003687</v>
      </c>
      <c r="B3275" s="345" t="s">
        <v>16041</v>
      </c>
      <c r="C3275" s="344" t="s">
        <v>6608</v>
      </c>
      <c r="D3275" s="346">
        <v>3796.44</v>
      </c>
    </row>
    <row r="3276" spans="1:4" x14ac:dyDescent="0.25">
      <c r="A3276" s="344">
        <v>2003690</v>
      </c>
      <c r="B3276" s="345" t="s">
        <v>16042</v>
      </c>
      <c r="C3276" s="344" t="s">
        <v>6608</v>
      </c>
      <c r="D3276" s="346">
        <v>2565.0700000000002</v>
      </c>
    </row>
    <row r="3277" spans="1:4" x14ac:dyDescent="0.25">
      <c r="A3277" s="344">
        <v>2003689</v>
      </c>
      <c r="B3277" s="345" t="s">
        <v>16043</v>
      </c>
      <c r="C3277" s="344" t="s">
        <v>6608</v>
      </c>
      <c r="D3277" s="346">
        <v>2208.8000000000002</v>
      </c>
    </row>
    <row r="3278" spans="1:4" x14ac:dyDescent="0.25">
      <c r="A3278" s="344">
        <v>2003692</v>
      </c>
      <c r="B3278" s="345" t="s">
        <v>16044</v>
      </c>
      <c r="C3278" s="344" t="s">
        <v>6608</v>
      </c>
      <c r="D3278" s="346">
        <v>2536.41</v>
      </c>
    </row>
    <row r="3279" spans="1:4" x14ac:dyDescent="0.25">
      <c r="A3279" s="344">
        <v>2003691</v>
      </c>
      <c r="B3279" s="345" t="s">
        <v>16045</v>
      </c>
      <c r="C3279" s="344" t="s">
        <v>6608</v>
      </c>
      <c r="D3279" s="346">
        <v>2190.67</v>
      </c>
    </row>
    <row r="3280" spans="1:4" x14ac:dyDescent="0.25">
      <c r="A3280" s="344">
        <v>2003694</v>
      </c>
      <c r="B3280" s="345" t="s">
        <v>16046</v>
      </c>
      <c r="C3280" s="344" t="s">
        <v>6608</v>
      </c>
      <c r="D3280" s="346">
        <v>2882.08</v>
      </c>
    </row>
    <row r="3281" spans="1:4" x14ac:dyDescent="0.25">
      <c r="A3281" s="344">
        <v>2003693</v>
      </c>
      <c r="B3281" s="345" t="s">
        <v>16047</v>
      </c>
      <c r="C3281" s="344" t="s">
        <v>6608</v>
      </c>
      <c r="D3281" s="346">
        <v>2457.37</v>
      </c>
    </row>
    <row r="3282" spans="1:4" x14ac:dyDescent="0.25">
      <c r="A3282" s="344">
        <v>2003696</v>
      </c>
      <c r="B3282" s="345" t="s">
        <v>16048</v>
      </c>
      <c r="C3282" s="344" t="s">
        <v>6608</v>
      </c>
      <c r="D3282" s="346">
        <v>3242.21</v>
      </c>
    </row>
    <row r="3283" spans="1:4" x14ac:dyDescent="0.25">
      <c r="A3283" s="344">
        <v>2003695</v>
      </c>
      <c r="B3283" s="345" t="s">
        <v>16049</v>
      </c>
      <c r="C3283" s="344" t="s">
        <v>6608</v>
      </c>
      <c r="D3283" s="346">
        <v>2743.79</v>
      </c>
    </row>
    <row r="3284" spans="1:4" x14ac:dyDescent="0.25">
      <c r="A3284" s="344">
        <v>2003698</v>
      </c>
      <c r="B3284" s="345" t="s">
        <v>16050</v>
      </c>
      <c r="C3284" s="344" t="s">
        <v>6608</v>
      </c>
      <c r="D3284" s="346">
        <v>3957.56</v>
      </c>
    </row>
    <row r="3285" spans="1:4" x14ac:dyDescent="0.25">
      <c r="A3285" s="344">
        <v>2003697</v>
      </c>
      <c r="B3285" s="345" t="s">
        <v>16051</v>
      </c>
      <c r="C3285" s="344" t="s">
        <v>6608</v>
      </c>
      <c r="D3285" s="346">
        <v>3383.67</v>
      </c>
    </row>
    <row r="3286" spans="1:4" x14ac:dyDescent="0.25">
      <c r="A3286" s="344">
        <v>2003700</v>
      </c>
      <c r="B3286" s="345" t="s">
        <v>16052</v>
      </c>
      <c r="C3286" s="344" t="s">
        <v>6608</v>
      </c>
      <c r="D3286" s="346">
        <v>4872.92</v>
      </c>
    </row>
    <row r="3287" spans="1:4" x14ac:dyDescent="0.25">
      <c r="A3287" s="344">
        <v>2003699</v>
      </c>
      <c r="B3287" s="345" t="s">
        <v>16053</v>
      </c>
      <c r="C3287" s="344" t="s">
        <v>6608</v>
      </c>
      <c r="D3287" s="346">
        <v>4184.96</v>
      </c>
    </row>
    <row r="3288" spans="1:4" x14ac:dyDescent="0.25">
      <c r="A3288" s="344">
        <v>2003702</v>
      </c>
      <c r="B3288" s="345" t="s">
        <v>16054</v>
      </c>
      <c r="C3288" s="344" t="s">
        <v>6608</v>
      </c>
      <c r="D3288" s="346">
        <v>2935.01</v>
      </c>
    </row>
    <row r="3289" spans="1:4" x14ac:dyDescent="0.25">
      <c r="A3289" s="344">
        <v>2003701</v>
      </c>
      <c r="B3289" s="345" t="s">
        <v>16055</v>
      </c>
      <c r="C3289" s="344" t="s">
        <v>6608</v>
      </c>
      <c r="D3289" s="346">
        <v>2520.83</v>
      </c>
    </row>
    <row r="3290" spans="1:4" x14ac:dyDescent="0.25">
      <c r="A3290" s="344">
        <v>2003704</v>
      </c>
      <c r="B3290" s="345" t="s">
        <v>16056</v>
      </c>
      <c r="C3290" s="344" t="s">
        <v>6608</v>
      </c>
      <c r="D3290" s="346">
        <v>2906.35</v>
      </c>
    </row>
    <row r="3291" spans="1:4" x14ac:dyDescent="0.25">
      <c r="A3291" s="344">
        <v>2003703</v>
      </c>
      <c r="B3291" s="345" t="s">
        <v>16057</v>
      </c>
      <c r="C3291" s="344" t="s">
        <v>6608</v>
      </c>
      <c r="D3291" s="346">
        <v>2502.6999999999998</v>
      </c>
    </row>
    <row r="3292" spans="1:4" x14ac:dyDescent="0.25">
      <c r="A3292" s="344">
        <v>2003706</v>
      </c>
      <c r="B3292" s="345" t="s">
        <v>16058</v>
      </c>
      <c r="C3292" s="344" t="s">
        <v>6608</v>
      </c>
      <c r="D3292" s="346">
        <v>3279.7</v>
      </c>
    </row>
    <row r="3293" spans="1:4" x14ac:dyDescent="0.25">
      <c r="A3293" s="344">
        <v>2003705</v>
      </c>
      <c r="B3293" s="345" t="s">
        <v>16059</v>
      </c>
      <c r="C3293" s="344" t="s">
        <v>6608</v>
      </c>
      <c r="D3293" s="346">
        <v>2788.3</v>
      </c>
    </row>
    <row r="3294" spans="1:4" x14ac:dyDescent="0.25">
      <c r="A3294" s="344">
        <v>2003708</v>
      </c>
      <c r="B3294" s="345" t="s">
        <v>16060</v>
      </c>
      <c r="C3294" s="344" t="s">
        <v>6608</v>
      </c>
      <c r="D3294" s="346">
        <v>3810.12</v>
      </c>
    </row>
    <row r="3295" spans="1:4" x14ac:dyDescent="0.25">
      <c r="A3295" s="344">
        <v>2003707</v>
      </c>
      <c r="B3295" s="345" t="s">
        <v>16061</v>
      </c>
      <c r="C3295" s="344" t="s">
        <v>6608</v>
      </c>
      <c r="D3295" s="346">
        <v>3241.5</v>
      </c>
    </row>
    <row r="3296" spans="1:4" x14ac:dyDescent="0.25">
      <c r="A3296" s="344">
        <v>2003710</v>
      </c>
      <c r="B3296" s="345" t="s">
        <v>16062</v>
      </c>
      <c r="C3296" s="344" t="s">
        <v>6608</v>
      </c>
      <c r="D3296" s="346">
        <v>4397.03</v>
      </c>
    </row>
    <row r="3297" spans="1:4" x14ac:dyDescent="0.25">
      <c r="A3297" s="344">
        <v>2003709</v>
      </c>
      <c r="B3297" s="345" t="s">
        <v>16063</v>
      </c>
      <c r="C3297" s="344" t="s">
        <v>6608</v>
      </c>
      <c r="D3297" s="346">
        <v>3749.44</v>
      </c>
    </row>
    <row r="3298" spans="1:4" x14ac:dyDescent="0.25">
      <c r="A3298" s="344">
        <v>2003712</v>
      </c>
      <c r="B3298" s="345" t="s">
        <v>16064</v>
      </c>
      <c r="C3298" s="344" t="s">
        <v>6608</v>
      </c>
      <c r="D3298" s="346">
        <v>5354.25</v>
      </c>
    </row>
    <row r="3299" spans="1:4" x14ac:dyDescent="0.25">
      <c r="A3299" s="344">
        <v>2003711</v>
      </c>
      <c r="B3299" s="345" t="s">
        <v>16065</v>
      </c>
      <c r="C3299" s="344" t="s">
        <v>6608</v>
      </c>
      <c r="D3299" s="346">
        <v>4585.5600000000004</v>
      </c>
    </row>
    <row r="3300" spans="1:4" x14ac:dyDescent="0.25">
      <c r="A3300" s="344">
        <v>2004505</v>
      </c>
      <c r="B3300" s="345" t="s">
        <v>16066</v>
      </c>
      <c r="C3300" s="344" t="s">
        <v>7701</v>
      </c>
      <c r="D3300" s="346">
        <v>19.93</v>
      </c>
    </row>
    <row r="3301" spans="1:4" x14ac:dyDescent="0.25">
      <c r="A3301" s="344">
        <v>2003353</v>
      </c>
      <c r="B3301" s="345" t="s">
        <v>16067</v>
      </c>
      <c r="C3301" s="344" t="s">
        <v>6594</v>
      </c>
      <c r="D3301" s="346">
        <v>70.010000000000005</v>
      </c>
    </row>
    <row r="3302" spans="1:4" x14ac:dyDescent="0.25">
      <c r="A3302" s="344">
        <v>2003352</v>
      </c>
      <c r="B3302" s="345" t="s">
        <v>16068</v>
      </c>
      <c r="C3302" s="344" t="s">
        <v>6594</v>
      </c>
      <c r="D3302" s="346">
        <v>45.6</v>
      </c>
    </row>
    <row r="3303" spans="1:4" x14ac:dyDescent="0.25">
      <c r="A3303" s="344">
        <v>2003979</v>
      </c>
      <c r="B3303" s="345" t="s">
        <v>16069</v>
      </c>
      <c r="C3303" s="344" t="s">
        <v>6594</v>
      </c>
      <c r="D3303" s="346">
        <v>87.71</v>
      </c>
    </row>
    <row r="3304" spans="1:4" x14ac:dyDescent="0.25">
      <c r="A3304" s="344">
        <v>2003980</v>
      </c>
      <c r="B3304" s="345" t="s">
        <v>16070</v>
      </c>
      <c r="C3304" s="344" t="s">
        <v>6594</v>
      </c>
      <c r="D3304" s="346">
        <v>63.23</v>
      </c>
    </row>
    <row r="3305" spans="1:4" x14ac:dyDescent="0.25">
      <c r="A3305" s="344">
        <v>2003355</v>
      </c>
      <c r="B3305" s="345" t="s">
        <v>16071</v>
      </c>
      <c r="C3305" s="344" t="s">
        <v>6594</v>
      </c>
      <c r="D3305" s="346">
        <v>94.22</v>
      </c>
    </row>
    <row r="3306" spans="1:4" x14ac:dyDescent="0.25">
      <c r="A3306" s="344">
        <v>2003354</v>
      </c>
      <c r="B3306" s="345" t="s">
        <v>16072</v>
      </c>
      <c r="C3306" s="344" t="s">
        <v>6594</v>
      </c>
      <c r="D3306" s="346">
        <v>61.32</v>
      </c>
    </row>
    <row r="3307" spans="1:4" x14ac:dyDescent="0.25">
      <c r="A3307" s="344">
        <v>2003981</v>
      </c>
      <c r="B3307" s="345" t="s">
        <v>16073</v>
      </c>
      <c r="C3307" s="344" t="s">
        <v>6594</v>
      </c>
      <c r="D3307" s="346">
        <v>118.19</v>
      </c>
    </row>
    <row r="3308" spans="1:4" x14ac:dyDescent="0.25">
      <c r="A3308" s="344">
        <v>2003982</v>
      </c>
      <c r="B3308" s="345" t="s">
        <v>16074</v>
      </c>
      <c r="C3308" s="344" t="s">
        <v>6594</v>
      </c>
      <c r="D3308" s="346">
        <v>85.2</v>
      </c>
    </row>
    <row r="3309" spans="1:4" x14ac:dyDescent="0.25">
      <c r="A3309" s="344">
        <v>2003345</v>
      </c>
      <c r="B3309" s="345" t="s">
        <v>16075</v>
      </c>
      <c r="C3309" s="344" t="s">
        <v>6594</v>
      </c>
      <c r="D3309" s="346">
        <v>57.33</v>
      </c>
    </row>
    <row r="3310" spans="1:4" x14ac:dyDescent="0.25">
      <c r="A3310" s="344">
        <v>2003344</v>
      </c>
      <c r="B3310" s="345" t="s">
        <v>16076</v>
      </c>
      <c r="C3310" s="344" t="s">
        <v>6594</v>
      </c>
      <c r="D3310" s="346">
        <v>40.659999999999997</v>
      </c>
    </row>
    <row r="3311" spans="1:4" x14ac:dyDescent="0.25">
      <c r="A3311" s="344">
        <v>2003973</v>
      </c>
      <c r="B3311" s="345" t="s">
        <v>16077</v>
      </c>
      <c r="C3311" s="344" t="s">
        <v>6594</v>
      </c>
      <c r="D3311" s="346">
        <v>69.55</v>
      </c>
    </row>
    <row r="3312" spans="1:4" x14ac:dyDescent="0.25">
      <c r="A3312" s="344">
        <v>2003974</v>
      </c>
      <c r="B3312" s="345" t="s">
        <v>16078</v>
      </c>
      <c r="C3312" s="344" t="s">
        <v>6594</v>
      </c>
      <c r="D3312" s="346">
        <v>52.84</v>
      </c>
    </row>
    <row r="3313" spans="1:4" x14ac:dyDescent="0.25">
      <c r="A3313" s="344">
        <v>2003343</v>
      </c>
      <c r="B3313" s="345" t="s">
        <v>16079</v>
      </c>
      <c r="C3313" s="344" t="s">
        <v>6594</v>
      </c>
      <c r="D3313" s="346">
        <v>77.86</v>
      </c>
    </row>
    <row r="3314" spans="1:4" x14ac:dyDescent="0.25">
      <c r="A3314" s="344">
        <v>2003342</v>
      </c>
      <c r="B3314" s="345" t="s">
        <v>16080</v>
      </c>
      <c r="C3314" s="344" t="s">
        <v>6594</v>
      </c>
      <c r="D3314" s="346">
        <v>54.48</v>
      </c>
    </row>
    <row r="3315" spans="1:4" x14ac:dyDescent="0.25">
      <c r="A3315" s="344">
        <v>2003971</v>
      </c>
      <c r="B3315" s="345" t="s">
        <v>16081</v>
      </c>
      <c r="C3315" s="344" t="s">
        <v>6594</v>
      </c>
      <c r="D3315" s="346">
        <v>95.17</v>
      </c>
    </row>
    <row r="3316" spans="1:4" x14ac:dyDescent="0.25">
      <c r="A3316" s="344">
        <v>2003972</v>
      </c>
      <c r="B3316" s="345" t="s">
        <v>16082</v>
      </c>
      <c r="C3316" s="344" t="s">
        <v>6594</v>
      </c>
      <c r="D3316" s="346">
        <v>71.73</v>
      </c>
    </row>
    <row r="3317" spans="1:4" x14ac:dyDescent="0.25">
      <c r="A3317" s="344">
        <v>2003347</v>
      </c>
      <c r="B3317" s="345" t="s">
        <v>16083</v>
      </c>
      <c r="C3317" s="344" t="s">
        <v>6594</v>
      </c>
      <c r="D3317" s="346">
        <v>15.36</v>
      </c>
    </row>
    <row r="3318" spans="1:4" x14ac:dyDescent="0.25">
      <c r="A3318" s="344">
        <v>2003346</v>
      </c>
      <c r="B3318" s="345" t="s">
        <v>16084</v>
      </c>
      <c r="C3318" s="344" t="s">
        <v>6594</v>
      </c>
      <c r="D3318" s="346">
        <v>21.38</v>
      </c>
    </row>
    <row r="3319" spans="1:4" x14ac:dyDescent="0.25">
      <c r="A3319" s="344">
        <v>2003933</v>
      </c>
      <c r="B3319" s="345" t="s">
        <v>16085</v>
      </c>
      <c r="C3319" s="344" t="s">
        <v>6594</v>
      </c>
      <c r="D3319" s="346">
        <v>7.69</v>
      </c>
    </row>
    <row r="3320" spans="1:4" x14ac:dyDescent="0.25">
      <c r="A3320" s="344">
        <v>2003932</v>
      </c>
      <c r="B3320" s="345" t="s">
        <v>16086</v>
      </c>
      <c r="C3320" s="344" t="s">
        <v>6594</v>
      </c>
      <c r="D3320" s="346">
        <v>9.8699999999999992</v>
      </c>
    </row>
    <row r="3321" spans="1:4" x14ac:dyDescent="0.25">
      <c r="A3321" s="344">
        <v>2003349</v>
      </c>
      <c r="B3321" s="345" t="s">
        <v>16087</v>
      </c>
      <c r="C3321" s="344" t="s">
        <v>6594</v>
      </c>
      <c r="D3321" s="346">
        <v>53.83</v>
      </c>
    </row>
    <row r="3322" spans="1:4" x14ac:dyDescent="0.25">
      <c r="A3322" s="344">
        <v>2003348</v>
      </c>
      <c r="B3322" s="345" t="s">
        <v>16088</v>
      </c>
      <c r="C3322" s="344" t="s">
        <v>6594</v>
      </c>
      <c r="D3322" s="346">
        <v>35.32</v>
      </c>
    </row>
    <row r="3323" spans="1:4" x14ac:dyDescent="0.25">
      <c r="A3323" s="344">
        <v>2003975</v>
      </c>
      <c r="B3323" s="345" t="s">
        <v>16089</v>
      </c>
      <c r="C3323" s="344" t="s">
        <v>6594</v>
      </c>
      <c r="D3323" s="346">
        <v>66.510000000000005</v>
      </c>
    </row>
    <row r="3324" spans="1:4" x14ac:dyDescent="0.25">
      <c r="A3324" s="344">
        <v>2003976</v>
      </c>
      <c r="B3324" s="345" t="s">
        <v>16090</v>
      </c>
      <c r="C3324" s="344" t="s">
        <v>6594</v>
      </c>
      <c r="D3324" s="346">
        <v>47.95</v>
      </c>
    </row>
    <row r="3325" spans="1:4" x14ac:dyDescent="0.25">
      <c r="A3325" s="344">
        <v>2003351</v>
      </c>
      <c r="B3325" s="345" t="s">
        <v>16091</v>
      </c>
      <c r="C3325" s="344" t="s">
        <v>6594</v>
      </c>
      <c r="D3325" s="346">
        <v>71.95</v>
      </c>
    </row>
    <row r="3326" spans="1:4" x14ac:dyDescent="0.25">
      <c r="A3326" s="344">
        <v>2003350</v>
      </c>
      <c r="B3326" s="345" t="s">
        <v>16092</v>
      </c>
      <c r="C3326" s="344" t="s">
        <v>6594</v>
      </c>
      <c r="D3326" s="346">
        <v>47.15</v>
      </c>
    </row>
    <row r="3327" spans="1:4" x14ac:dyDescent="0.25">
      <c r="A3327" s="344">
        <v>2003977</v>
      </c>
      <c r="B3327" s="345" t="s">
        <v>16093</v>
      </c>
      <c r="C3327" s="344" t="s">
        <v>6594</v>
      </c>
      <c r="D3327" s="346">
        <v>89.1</v>
      </c>
    </row>
    <row r="3328" spans="1:4" x14ac:dyDescent="0.25">
      <c r="A3328" s="344">
        <v>2003978</v>
      </c>
      <c r="B3328" s="345" t="s">
        <v>16094</v>
      </c>
      <c r="C3328" s="344" t="s">
        <v>6594</v>
      </c>
      <c r="D3328" s="346">
        <v>64.23</v>
      </c>
    </row>
    <row r="3329" spans="1:4" x14ac:dyDescent="0.25">
      <c r="A3329" s="344">
        <v>2003291</v>
      </c>
      <c r="B3329" s="345" t="s">
        <v>16095</v>
      </c>
      <c r="C3329" s="344" t="s">
        <v>6594</v>
      </c>
      <c r="D3329" s="346">
        <v>11.2</v>
      </c>
    </row>
    <row r="3330" spans="1:4" x14ac:dyDescent="0.25">
      <c r="A3330" s="344">
        <v>2003292</v>
      </c>
      <c r="B3330" s="345" t="s">
        <v>16096</v>
      </c>
      <c r="C3330" s="344" t="s">
        <v>6594</v>
      </c>
      <c r="D3330" s="346">
        <v>15.68</v>
      </c>
    </row>
    <row r="3331" spans="1:4" x14ac:dyDescent="0.25">
      <c r="A3331" s="344">
        <v>2003293</v>
      </c>
      <c r="B3331" s="345" t="s">
        <v>16097</v>
      </c>
      <c r="C3331" s="344" t="s">
        <v>6594</v>
      </c>
      <c r="D3331" s="346">
        <v>20.66</v>
      </c>
    </row>
    <row r="3332" spans="1:4" x14ac:dyDescent="0.25">
      <c r="A3332" s="344">
        <v>2003294</v>
      </c>
      <c r="B3332" s="345" t="s">
        <v>16098</v>
      </c>
      <c r="C3332" s="344" t="s">
        <v>6594</v>
      </c>
      <c r="D3332" s="346">
        <v>30.98</v>
      </c>
    </row>
    <row r="3333" spans="1:4" x14ac:dyDescent="0.25">
      <c r="A3333" s="344">
        <v>2003257</v>
      </c>
      <c r="B3333" s="345" t="s">
        <v>16099</v>
      </c>
      <c r="C3333" s="344" t="s">
        <v>6594</v>
      </c>
      <c r="D3333" s="346">
        <v>58.84</v>
      </c>
    </row>
    <row r="3334" spans="1:4" x14ac:dyDescent="0.25">
      <c r="A3334" s="344">
        <v>2003258</v>
      </c>
      <c r="B3334" s="345" t="s">
        <v>16100</v>
      </c>
      <c r="C3334" s="344" t="s">
        <v>6594</v>
      </c>
      <c r="D3334" s="346">
        <v>42.23</v>
      </c>
    </row>
    <row r="3335" spans="1:4" x14ac:dyDescent="0.25">
      <c r="A3335" s="344">
        <v>2003259</v>
      </c>
      <c r="B3335" s="345" t="s">
        <v>16101</v>
      </c>
      <c r="C3335" s="344" t="s">
        <v>6594</v>
      </c>
      <c r="D3335" s="346">
        <v>70.45</v>
      </c>
    </row>
    <row r="3336" spans="1:4" x14ac:dyDescent="0.25">
      <c r="A3336" s="344">
        <v>2003260</v>
      </c>
      <c r="B3336" s="345" t="s">
        <v>16102</v>
      </c>
      <c r="C3336" s="344" t="s">
        <v>6594</v>
      </c>
      <c r="D3336" s="346">
        <v>53.79</v>
      </c>
    </row>
    <row r="3337" spans="1:4" x14ac:dyDescent="0.25">
      <c r="A3337" s="344">
        <v>2003281</v>
      </c>
      <c r="B3337" s="345" t="s">
        <v>16103</v>
      </c>
      <c r="C3337" s="344" t="s">
        <v>6594</v>
      </c>
      <c r="D3337" s="346">
        <v>58.79</v>
      </c>
    </row>
    <row r="3338" spans="1:4" x14ac:dyDescent="0.25">
      <c r="A3338" s="344">
        <v>2003282</v>
      </c>
      <c r="B3338" s="345" t="s">
        <v>16104</v>
      </c>
      <c r="C3338" s="344" t="s">
        <v>6594</v>
      </c>
      <c r="D3338" s="346">
        <v>41.79</v>
      </c>
    </row>
    <row r="3339" spans="1:4" x14ac:dyDescent="0.25">
      <c r="A3339" s="344">
        <v>2003283</v>
      </c>
      <c r="B3339" s="345" t="s">
        <v>16105</v>
      </c>
      <c r="C3339" s="344" t="s">
        <v>6594</v>
      </c>
      <c r="D3339" s="346">
        <v>70.680000000000007</v>
      </c>
    </row>
    <row r="3340" spans="1:4" x14ac:dyDescent="0.25">
      <c r="A3340" s="344">
        <v>2003284</v>
      </c>
      <c r="B3340" s="345" t="s">
        <v>16106</v>
      </c>
      <c r="C3340" s="344" t="s">
        <v>6594</v>
      </c>
      <c r="D3340" s="346">
        <v>53.63</v>
      </c>
    </row>
    <row r="3341" spans="1:4" x14ac:dyDescent="0.25">
      <c r="A3341" s="344">
        <v>2003327</v>
      </c>
      <c r="B3341" s="345" t="s">
        <v>16107</v>
      </c>
      <c r="C3341" s="344" t="s">
        <v>6594</v>
      </c>
      <c r="D3341" s="346">
        <v>66.83</v>
      </c>
    </row>
    <row r="3342" spans="1:4" x14ac:dyDescent="0.25">
      <c r="A3342" s="344">
        <v>2003326</v>
      </c>
      <c r="B3342" s="345" t="s">
        <v>16108</v>
      </c>
      <c r="C3342" s="344" t="s">
        <v>6594</v>
      </c>
      <c r="D3342" s="346">
        <v>47.56</v>
      </c>
    </row>
    <row r="3343" spans="1:4" x14ac:dyDescent="0.25">
      <c r="A3343" s="344">
        <v>2003963</v>
      </c>
      <c r="B3343" s="345" t="s">
        <v>16109</v>
      </c>
      <c r="C3343" s="344" t="s">
        <v>6594</v>
      </c>
      <c r="D3343" s="346">
        <v>80.319999999999993</v>
      </c>
    </row>
    <row r="3344" spans="1:4" x14ac:dyDescent="0.25">
      <c r="A3344" s="344">
        <v>2003964</v>
      </c>
      <c r="B3344" s="345" t="s">
        <v>16110</v>
      </c>
      <c r="C3344" s="344" t="s">
        <v>6594</v>
      </c>
      <c r="D3344" s="346">
        <v>61</v>
      </c>
    </row>
    <row r="3345" spans="1:4" x14ac:dyDescent="0.25">
      <c r="A3345" s="344">
        <v>2003319</v>
      </c>
      <c r="B3345" s="345" t="s">
        <v>16111</v>
      </c>
      <c r="C3345" s="344" t="s">
        <v>6594</v>
      </c>
      <c r="D3345" s="346">
        <v>71.290000000000006</v>
      </c>
    </row>
    <row r="3346" spans="1:4" x14ac:dyDescent="0.25">
      <c r="A3346" s="344">
        <v>2003318</v>
      </c>
      <c r="B3346" s="345" t="s">
        <v>16112</v>
      </c>
      <c r="C3346" s="344" t="s">
        <v>6594</v>
      </c>
      <c r="D3346" s="346">
        <v>50.77</v>
      </c>
    </row>
    <row r="3347" spans="1:4" x14ac:dyDescent="0.25">
      <c r="A3347" s="344">
        <v>2003955</v>
      </c>
      <c r="B3347" s="345" t="s">
        <v>16113</v>
      </c>
      <c r="C3347" s="344" t="s">
        <v>6594</v>
      </c>
      <c r="D3347" s="346">
        <v>85.67</v>
      </c>
    </row>
    <row r="3348" spans="1:4" x14ac:dyDescent="0.25">
      <c r="A3348" s="344">
        <v>2003956</v>
      </c>
      <c r="B3348" s="345" t="s">
        <v>16114</v>
      </c>
      <c r="C3348" s="344" t="s">
        <v>6594</v>
      </c>
      <c r="D3348" s="346">
        <v>65.099999999999994</v>
      </c>
    </row>
    <row r="3349" spans="1:4" x14ac:dyDescent="0.25">
      <c r="A3349" s="344">
        <v>2003277</v>
      </c>
      <c r="B3349" s="345" t="s">
        <v>16115</v>
      </c>
      <c r="C3349" s="344" t="s">
        <v>6594</v>
      </c>
      <c r="D3349" s="346">
        <v>73.400000000000006</v>
      </c>
    </row>
    <row r="3350" spans="1:4" x14ac:dyDescent="0.25">
      <c r="A3350" s="344">
        <v>2003278</v>
      </c>
      <c r="B3350" s="345" t="s">
        <v>16116</v>
      </c>
      <c r="C3350" s="344" t="s">
        <v>6594</v>
      </c>
      <c r="D3350" s="346">
        <v>52.3</v>
      </c>
    </row>
    <row r="3351" spans="1:4" x14ac:dyDescent="0.25">
      <c r="A3351" s="344">
        <v>2003279</v>
      </c>
      <c r="B3351" s="345" t="s">
        <v>16117</v>
      </c>
      <c r="C3351" s="344" t="s">
        <v>6594</v>
      </c>
      <c r="D3351" s="346">
        <v>88.2</v>
      </c>
    </row>
    <row r="3352" spans="1:4" x14ac:dyDescent="0.25">
      <c r="A3352" s="344">
        <v>2003280</v>
      </c>
      <c r="B3352" s="345" t="s">
        <v>16118</v>
      </c>
      <c r="C3352" s="344" t="s">
        <v>6594</v>
      </c>
      <c r="D3352" s="346">
        <v>67.05</v>
      </c>
    </row>
    <row r="3353" spans="1:4" x14ac:dyDescent="0.25">
      <c r="A3353" s="344">
        <v>2003253</v>
      </c>
      <c r="B3353" s="345" t="s">
        <v>16119</v>
      </c>
      <c r="C3353" s="344" t="s">
        <v>6594</v>
      </c>
      <c r="D3353" s="346">
        <v>83.75</v>
      </c>
    </row>
    <row r="3354" spans="1:4" x14ac:dyDescent="0.25">
      <c r="A3354" s="344">
        <v>2003254</v>
      </c>
      <c r="B3354" s="345" t="s">
        <v>16120</v>
      </c>
      <c r="C3354" s="344" t="s">
        <v>6594</v>
      </c>
      <c r="D3354" s="346">
        <v>59.36</v>
      </c>
    </row>
    <row r="3355" spans="1:4" x14ac:dyDescent="0.25">
      <c r="A3355" s="344">
        <v>2003255</v>
      </c>
      <c r="B3355" s="345" t="s">
        <v>16121</v>
      </c>
      <c r="C3355" s="344" t="s">
        <v>6594</v>
      </c>
      <c r="D3355" s="346">
        <v>100.9</v>
      </c>
    </row>
    <row r="3356" spans="1:4" x14ac:dyDescent="0.25">
      <c r="A3356" s="344">
        <v>2003256</v>
      </c>
      <c r="B3356" s="345" t="s">
        <v>16122</v>
      </c>
      <c r="C3356" s="344" t="s">
        <v>6594</v>
      </c>
      <c r="D3356" s="346">
        <v>76.44</v>
      </c>
    </row>
    <row r="3357" spans="1:4" x14ac:dyDescent="0.25">
      <c r="A3357" s="344">
        <v>2003273</v>
      </c>
      <c r="B3357" s="345" t="s">
        <v>16123</v>
      </c>
      <c r="C3357" s="344" t="s">
        <v>6594</v>
      </c>
      <c r="D3357" s="346">
        <v>85.99</v>
      </c>
    </row>
    <row r="3358" spans="1:4" x14ac:dyDescent="0.25">
      <c r="A3358" s="344">
        <v>2003274</v>
      </c>
      <c r="B3358" s="345" t="s">
        <v>16124</v>
      </c>
      <c r="C3358" s="344" t="s">
        <v>6594</v>
      </c>
      <c r="D3358" s="346">
        <v>60.97</v>
      </c>
    </row>
    <row r="3359" spans="1:4" x14ac:dyDescent="0.25">
      <c r="A3359" s="344">
        <v>2003275</v>
      </c>
      <c r="B3359" s="345" t="s">
        <v>16125</v>
      </c>
      <c r="C3359" s="344" t="s">
        <v>6594</v>
      </c>
      <c r="D3359" s="346">
        <v>103.59</v>
      </c>
    </row>
    <row r="3360" spans="1:4" x14ac:dyDescent="0.25">
      <c r="A3360" s="344">
        <v>2003276</v>
      </c>
      <c r="B3360" s="345" t="s">
        <v>16126</v>
      </c>
      <c r="C3360" s="344" t="s">
        <v>6594</v>
      </c>
      <c r="D3360" s="346">
        <v>78.5</v>
      </c>
    </row>
    <row r="3361" spans="1:4" x14ac:dyDescent="0.25">
      <c r="A3361" s="344">
        <v>2003269</v>
      </c>
      <c r="B3361" s="345" t="s">
        <v>16127</v>
      </c>
      <c r="C3361" s="344" t="s">
        <v>6594</v>
      </c>
      <c r="D3361" s="346">
        <v>45.52</v>
      </c>
    </row>
    <row r="3362" spans="1:4" x14ac:dyDescent="0.25">
      <c r="A3362" s="344">
        <v>2003270</v>
      </c>
      <c r="B3362" s="345" t="s">
        <v>16128</v>
      </c>
      <c r="C3362" s="344" t="s">
        <v>6594</v>
      </c>
      <c r="D3362" s="346">
        <v>32.729999999999997</v>
      </c>
    </row>
    <row r="3363" spans="1:4" x14ac:dyDescent="0.25">
      <c r="A3363" s="344">
        <v>2003271</v>
      </c>
      <c r="B3363" s="345" t="s">
        <v>16129</v>
      </c>
      <c r="C3363" s="344" t="s">
        <v>6594</v>
      </c>
      <c r="D3363" s="346">
        <v>54.41</v>
      </c>
    </row>
    <row r="3364" spans="1:4" x14ac:dyDescent="0.25">
      <c r="A3364" s="344">
        <v>2003272</v>
      </c>
      <c r="B3364" s="345" t="s">
        <v>16130</v>
      </c>
      <c r="C3364" s="344" t="s">
        <v>6594</v>
      </c>
      <c r="D3364" s="346">
        <v>41.59</v>
      </c>
    </row>
    <row r="3365" spans="1:4" x14ac:dyDescent="0.25">
      <c r="A3365" s="344">
        <v>2003261</v>
      </c>
      <c r="B3365" s="345" t="s">
        <v>16131</v>
      </c>
      <c r="C3365" s="344" t="s">
        <v>6594</v>
      </c>
      <c r="D3365" s="346">
        <v>47.77</v>
      </c>
    </row>
    <row r="3366" spans="1:4" x14ac:dyDescent="0.25">
      <c r="A3366" s="344">
        <v>2003262</v>
      </c>
      <c r="B3366" s="345" t="s">
        <v>16132</v>
      </c>
      <c r="C3366" s="344" t="s">
        <v>6594</v>
      </c>
      <c r="D3366" s="346">
        <v>34.36</v>
      </c>
    </row>
    <row r="3367" spans="1:4" x14ac:dyDescent="0.25">
      <c r="A3367" s="344">
        <v>2003263</v>
      </c>
      <c r="B3367" s="345" t="s">
        <v>16133</v>
      </c>
      <c r="C3367" s="344" t="s">
        <v>6594</v>
      </c>
      <c r="D3367" s="346">
        <v>57.09</v>
      </c>
    </row>
    <row r="3368" spans="1:4" x14ac:dyDescent="0.25">
      <c r="A3368" s="344">
        <v>2003264</v>
      </c>
      <c r="B3368" s="345" t="s">
        <v>16134</v>
      </c>
      <c r="C3368" s="344" t="s">
        <v>6594</v>
      </c>
      <c r="D3368" s="346">
        <v>43.65</v>
      </c>
    </row>
    <row r="3369" spans="1:4" x14ac:dyDescent="0.25">
      <c r="A3369" s="344">
        <v>2003285</v>
      </c>
      <c r="B3369" s="345" t="s">
        <v>16135</v>
      </c>
      <c r="C3369" s="344" t="s">
        <v>6594</v>
      </c>
      <c r="D3369" s="346">
        <v>49.34</v>
      </c>
    </row>
    <row r="3370" spans="1:4" x14ac:dyDescent="0.25">
      <c r="A3370" s="344">
        <v>2003286</v>
      </c>
      <c r="B3370" s="345" t="s">
        <v>16136</v>
      </c>
      <c r="C3370" s="344" t="s">
        <v>6594</v>
      </c>
      <c r="D3370" s="346">
        <v>35.53</v>
      </c>
    </row>
    <row r="3371" spans="1:4" x14ac:dyDescent="0.25">
      <c r="A3371" s="344">
        <v>2003287</v>
      </c>
      <c r="B3371" s="345" t="s">
        <v>16137</v>
      </c>
      <c r="C3371" s="344" t="s">
        <v>6594</v>
      </c>
      <c r="D3371" s="346">
        <v>58.95</v>
      </c>
    </row>
    <row r="3372" spans="1:4" x14ac:dyDescent="0.25">
      <c r="A3372" s="344">
        <v>2003288</v>
      </c>
      <c r="B3372" s="345" t="s">
        <v>16138</v>
      </c>
      <c r="C3372" s="344" t="s">
        <v>6594</v>
      </c>
      <c r="D3372" s="346">
        <v>45.11</v>
      </c>
    </row>
    <row r="3373" spans="1:4" x14ac:dyDescent="0.25">
      <c r="A3373" s="344">
        <v>2003265</v>
      </c>
      <c r="B3373" s="345" t="s">
        <v>16139</v>
      </c>
      <c r="C3373" s="344" t="s">
        <v>6594</v>
      </c>
      <c r="D3373" s="346">
        <v>55.43</v>
      </c>
    </row>
    <row r="3374" spans="1:4" x14ac:dyDescent="0.25">
      <c r="A3374" s="344">
        <v>2003266</v>
      </c>
      <c r="B3374" s="345" t="s">
        <v>16140</v>
      </c>
      <c r="C3374" s="344" t="s">
        <v>6594</v>
      </c>
      <c r="D3374" s="346">
        <v>39.75</v>
      </c>
    </row>
    <row r="3375" spans="1:4" x14ac:dyDescent="0.25">
      <c r="A3375" s="344">
        <v>2003267</v>
      </c>
      <c r="B3375" s="345" t="s">
        <v>16141</v>
      </c>
      <c r="C3375" s="344" t="s">
        <v>6594</v>
      </c>
      <c r="D3375" s="346">
        <v>66.38</v>
      </c>
    </row>
    <row r="3376" spans="1:4" x14ac:dyDescent="0.25">
      <c r="A3376" s="344">
        <v>2003268</v>
      </c>
      <c r="B3376" s="345" t="s">
        <v>16142</v>
      </c>
      <c r="C3376" s="344" t="s">
        <v>6594</v>
      </c>
      <c r="D3376" s="346">
        <v>50.65</v>
      </c>
    </row>
    <row r="3377" spans="1:4" x14ac:dyDescent="0.25">
      <c r="A3377" s="344">
        <v>2003289</v>
      </c>
      <c r="B3377" s="345" t="s">
        <v>16143</v>
      </c>
      <c r="C3377" s="344" t="s">
        <v>6594</v>
      </c>
      <c r="D3377" s="346">
        <v>19.43</v>
      </c>
    </row>
    <row r="3378" spans="1:4" x14ac:dyDescent="0.25">
      <c r="A3378" s="344">
        <v>2003338</v>
      </c>
      <c r="B3378" s="345" t="s">
        <v>16144</v>
      </c>
      <c r="C3378" s="344" t="s">
        <v>6594</v>
      </c>
      <c r="D3378" s="346">
        <v>24.39</v>
      </c>
    </row>
    <row r="3379" spans="1:4" x14ac:dyDescent="0.25">
      <c r="A3379" s="344">
        <v>2003290</v>
      </c>
      <c r="B3379" s="345" t="s">
        <v>16145</v>
      </c>
      <c r="C3379" s="344" t="s">
        <v>6594</v>
      </c>
      <c r="D3379" s="346">
        <v>16.11</v>
      </c>
    </row>
    <row r="3380" spans="1:4" x14ac:dyDescent="0.25">
      <c r="A3380" s="344">
        <v>2003300</v>
      </c>
      <c r="B3380" s="345" t="s">
        <v>16146</v>
      </c>
      <c r="C3380" s="344" t="s">
        <v>6594</v>
      </c>
      <c r="D3380" s="346">
        <v>8.33</v>
      </c>
    </row>
    <row r="3381" spans="1:4" x14ac:dyDescent="0.25">
      <c r="A3381" s="344">
        <v>2003299</v>
      </c>
      <c r="B3381" s="345" t="s">
        <v>16147</v>
      </c>
      <c r="C3381" s="344" t="s">
        <v>6594</v>
      </c>
      <c r="D3381" s="346">
        <v>10.52</v>
      </c>
    </row>
    <row r="3382" spans="1:4" x14ac:dyDescent="0.25">
      <c r="A3382" s="344">
        <v>2003301</v>
      </c>
      <c r="B3382" s="345" t="s">
        <v>16148</v>
      </c>
      <c r="C3382" s="344" t="s">
        <v>6594</v>
      </c>
      <c r="D3382" s="346">
        <v>7.3</v>
      </c>
    </row>
    <row r="3383" spans="1:4" x14ac:dyDescent="0.25">
      <c r="A3383" s="344">
        <v>2004513</v>
      </c>
      <c r="B3383" s="345" t="s">
        <v>16149</v>
      </c>
      <c r="C3383" s="344" t="s">
        <v>6594</v>
      </c>
      <c r="D3383" s="346">
        <v>0.17</v>
      </c>
    </row>
    <row r="3384" spans="1:4" x14ac:dyDescent="0.25">
      <c r="A3384" s="344">
        <v>2003365</v>
      </c>
      <c r="B3384" s="345" t="s">
        <v>28942</v>
      </c>
      <c r="C3384" s="344" t="s">
        <v>6594</v>
      </c>
      <c r="D3384" s="346">
        <v>1052.22</v>
      </c>
    </row>
    <row r="3385" spans="1:4" x14ac:dyDescent="0.25">
      <c r="A3385" s="344">
        <v>2003364</v>
      </c>
      <c r="B3385" s="345" t="s">
        <v>28943</v>
      </c>
      <c r="C3385" s="344" t="s">
        <v>6594</v>
      </c>
      <c r="D3385" s="346">
        <v>875.66</v>
      </c>
    </row>
    <row r="3386" spans="1:4" x14ac:dyDescent="0.25">
      <c r="A3386" s="344">
        <v>2003097</v>
      </c>
      <c r="B3386" s="345" t="s">
        <v>28944</v>
      </c>
      <c r="C3386" s="344" t="s">
        <v>6594</v>
      </c>
      <c r="D3386" s="346">
        <v>1102.43</v>
      </c>
    </row>
    <row r="3387" spans="1:4" x14ac:dyDescent="0.25">
      <c r="A3387" s="344">
        <v>2003098</v>
      </c>
      <c r="B3387" s="345" t="s">
        <v>28945</v>
      </c>
      <c r="C3387" s="344" t="s">
        <v>6594</v>
      </c>
      <c r="D3387" s="346">
        <v>921.01</v>
      </c>
    </row>
    <row r="3388" spans="1:4" x14ac:dyDescent="0.25">
      <c r="A3388" s="344">
        <v>2003363</v>
      </c>
      <c r="B3388" s="345" t="s">
        <v>28946</v>
      </c>
      <c r="C3388" s="344" t="s">
        <v>6594</v>
      </c>
      <c r="D3388" s="346">
        <v>1140.57</v>
      </c>
    </row>
    <row r="3389" spans="1:4" x14ac:dyDescent="0.25">
      <c r="A3389" s="344">
        <v>2003362</v>
      </c>
      <c r="B3389" s="345" t="s">
        <v>28947</v>
      </c>
      <c r="C3389" s="344" t="s">
        <v>6594</v>
      </c>
      <c r="D3389" s="346">
        <v>958.42</v>
      </c>
    </row>
    <row r="3390" spans="1:4" x14ac:dyDescent="0.25">
      <c r="A3390" s="344">
        <v>2003099</v>
      </c>
      <c r="B3390" s="345" t="s">
        <v>28948</v>
      </c>
      <c r="C3390" s="344" t="s">
        <v>6594</v>
      </c>
      <c r="D3390" s="346">
        <v>1195.07</v>
      </c>
    </row>
    <row r="3391" spans="1:4" x14ac:dyDescent="0.25">
      <c r="A3391" s="344">
        <v>2003100</v>
      </c>
      <c r="B3391" s="345" t="s">
        <v>28949</v>
      </c>
      <c r="C3391" s="344" t="s">
        <v>6594</v>
      </c>
      <c r="D3391" s="346">
        <v>1006.61</v>
      </c>
    </row>
    <row r="3392" spans="1:4" x14ac:dyDescent="0.25">
      <c r="A3392" s="344">
        <v>2003361</v>
      </c>
      <c r="B3392" s="345" t="s">
        <v>28950</v>
      </c>
      <c r="C3392" s="344" t="s">
        <v>6594</v>
      </c>
      <c r="D3392" s="346">
        <v>1360.06</v>
      </c>
    </row>
    <row r="3393" spans="1:4" x14ac:dyDescent="0.25">
      <c r="A3393" s="344">
        <v>2003360</v>
      </c>
      <c r="B3393" s="345" t="s">
        <v>28951</v>
      </c>
      <c r="C3393" s="344" t="s">
        <v>6594</v>
      </c>
      <c r="D3393" s="346">
        <v>1164.3399999999999</v>
      </c>
    </row>
    <row r="3394" spans="1:4" x14ac:dyDescent="0.25">
      <c r="A3394" s="344">
        <v>2003101</v>
      </c>
      <c r="B3394" s="345" t="s">
        <v>28952</v>
      </c>
      <c r="C3394" s="344" t="s">
        <v>6594</v>
      </c>
      <c r="D3394" s="346">
        <v>1519.54</v>
      </c>
    </row>
    <row r="3395" spans="1:4" x14ac:dyDescent="0.25">
      <c r="A3395" s="344">
        <v>2003102</v>
      </c>
      <c r="B3395" s="345" t="s">
        <v>28953</v>
      </c>
      <c r="C3395" s="344" t="s">
        <v>6594</v>
      </c>
      <c r="D3395" s="346">
        <v>1310.24</v>
      </c>
    </row>
    <row r="3396" spans="1:4" x14ac:dyDescent="0.25">
      <c r="A3396" s="344">
        <v>2003869</v>
      </c>
      <c r="B3396" s="345" t="s">
        <v>16150</v>
      </c>
      <c r="C3396" s="344" t="s">
        <v>6594</v>
      </c>
      <c r="D3396" s="346">
        <v>234.82</v>
      </c>
    </row>
    <row r="3397" spans="1:4" x14ac:dyDescent="0.25">
      <c r="A3397" s="344">
        <v>2003822</v>
      </c>
      <c r="B3397" s="345" t="s">
        <v>16151</v>
      </c>
      <c r="C3397" s="344" t="s">
        <v>6594</v>
      </c>
      <c r="D3397" s="346">
        <v>264.73</v>
      </c>
    </row>
    <row r="3398" spans="1:4" x14ac:dyDescent="0.25">
      <c r="A3398" s="344">
        <v>2003826</v>
      </c>
      <c r="B3398" s="345" t="s">
        <v>16152</v>
      </c>
      <c r="C3398" s="344" t="s">
        <v>6594</v>
      </c>
      <c r="D3398" s="346">
        <v>453.7</v>
      </c>
    </row>
    <row r="3399" spans="1:4" x14ac:dyDescent="0.25">
      <c r="A3399" s="344">
        <v>2003830</v>
      </c>
      <c r="B3399" s="345" t="s">
        <v>16153</v>
      </c>
      <c r="C3399" s="344" t="s">
        <v>6594</v>
      </c>
      <c r="D3399" s="346">
        <v>579.52</v>
      </c>
    </row>
    <row r="3400" spans="1:4" x14ac:dyDescent="0.25">
      <c r="A3400" s="344">
        <v>2003834</v>
      </c>
      <c r="B3400" s="345" t="s">
        <v>16154</v>
      </c>
      <c r="C3400" s="344" t="s">
        <v>6594</v>
      </c>
      <c r="D3400" s="346">
        <v>832.8</v>
      </c>
    </row>
    <row r="3401" spans="1:4" x14ac:dyDescent="0.25">
      <c r="A3401" s="344">
        <v>2003838</v>
      </c>
      <c r="B3401" s="345" t="s">
        <v>16155</v>
      </c>
      <c r="C3401" s="344" t="s">
        <v>6594</v>
      </c>
      <c r="D3401" s="346">
        <v>1419.3</v>
      </c>
    </row>
    <row r="3402" spans="1:4" x14ac:dyDescent="0.25">
      <c r="A3402" s="344">
        <v>2003768</v>
      </c>
      <c r="B3402" s="345" t="s">
        <v>16156</v>
      </c>
      <c r="C3402" s="344" t="s">
        <v>6594</v>
      </c>
      <c r="D3402" s="346">
        <v>187.43</v>
      </c>
    </row>
    <row r="3403" spans="1:4" x14ac:dyDescent="0.25">
      <c r="A3403" s="344">
        <v>2003873</v>
      </c>
      <c r="B3403" s="345" t="s">
        <v>16157</v>
      </c>
      <c r="C3403" s="344" t="s">
        <v>6594</v>
      </c>
      <c r="D3403" s="346">
        <v>163.15</v>
      </c>
    </row>
    <row r="3404" spans="1:4" x14ac:dyDescent="0.25">
      <c r="A3404" s="344">
        <v>2003772</v>
      </c>
      <c r="B3404" s="345" t="s">
        <v>16158</v>
      </c>
      <c r="C3404" s="344" t="s">
        <v>6594</v>
      </c>
      <c r="D3404" s="346">
        <v>275.14999999999998</v>
      </c>
    </row>
    <row r="3405" spans="1:4" x14ac:dyDescent="0.25">
      <c r="A3405" s="344">
        <v>2003877</v>
      </c>
      <c r="B3405" s="345" t="s">
        <v>16159</v>
      </c>
      <c r="C3405" s="344" t="s">
        <v>6594</v>
      </c>
      <c r="D3405" s="346">
        <v>236.65</v>
      </c>
    </row>
    <row r="3406" spans="1:4" x14ac:dyDescent="0.25">
      <c r="A3406" s="344">
        <v>2003776</v>
      </c>
      <c r="B3406" s="345" t="s">
        <v>16160</v>
      </c>
      <c r="C3406" s="344" t="s">
        <v>6594</v>
      </c>
      <c r="D3406" s="346">
        <v>449.3</v>
      </c>
    </row>
    <row r="3407" spans="1:4" x14ac:dyDescent="0.25">
      <c r="A3407" s="344">
        <v>2003881</v>
      </c>
      <c r="B3407" s="345" t="s">
        <v>16161</v>
      </c>
      <c r="C3407" s="344" t="s">
        <v>6594</v>
      </c>
      <c r="D3407" s="346">
        <v>396.55</v>
      </c>
    </row>
    <row r="3408" spans="1:4" x14ac:dyDescent="0.25">
      <c r="A3408" s="344">
        <v>2003780</v>
      </c>
      <c r="B3408" s="345" t="s">
        <v>16162</v>
      </c>
      <c r="C3408" s="344" t="s">
        <v>6594</v>
      </c>
      <c r="D3408" s="346">
        <v>598.74</v>
      </c>
    </row>
    <row r="3409" spans="1:4" x14ac:dyDescent="0.25">
      <c r="A3409" s="344">
        <v>2003885</v>
      </c>
      <c r="B3409" s="345" t="s">
        <v>16163</v>
      </c>
      <c r="C3409" s="344" t="s">
        <v>6594</v>
      </c>
      <c r="D3409" s="346">
        <v>521.66</v>
      </c>
    </row>
    <row r="3410" spans="1:4" x14ac:dyDescent="0.25">
      <c r="A3410" s="344">
        <v>2003784</v>
      </c>
      <c r="B3410" s="345" t="s">
        <v>16164</v>
      </c>
      <c r="C3410" s="344" t="s">
        <v>6594</v>
      </c>
      <c r="D3410" s="346">
        <v>931.65</v>
      </c>
    </row>
    <row r="3411" spans="1:4" x14ac:dyDescent="0.25">
      <c r="A3411" s="344">
        <v>2003889</v>
      </c>
      <c r="B3411" s="345" t="s">
        <v>16165</v>
      </c>
      <c r="C3411" s="344" t="s">
        <v>6594</v>
      </c>
      <c r="D3411" s="346">
        <v>811.03</v>
      </c>
    </row>
    <row r="3412" spans="1:4" x14ac:dyDescent="0.25">
      <c r="A3412" s="344">
        <v>2003870</v>
      </c>
      <c r="B3412" s="345" t="s">
        <v>16166</v>
      </c>
      <c r="C3412" s="344" t="s">
        <v>6594</v>
      </c>
      <c r="D3412" s="346">
        <v>238.09</v>
      </c>
    </row>
    <row r="3413" spans="1:4" x14ac:dyDescent="0.25">
      <c r="A3413" s="344">
        <v>2003823</v>
      </c>
      <c r="B3413" s="345" t="s">
        <v>16167</v>
      </c>
      <c r="C3413" s="344" t="s">
        <v>6594</v>
      </c>
      <c r="D3413" s="346">
        <v>300.79000000000002</v>
      </c>
    </row>
    <row r="3414" spans="1:4" x14ac:dyDescent="0.25">
      <c r="A3414" s="344">
        <v>2003827</v>
      </c>
      <c r="B3414" s="345" t="s">
        <v>16168</v>
      </c>
      <c r="C3414" s="344" t="s">
        <v>6594</v>
      </c>
      <c r="D3414" s="346">
        <v>493.09</v>
      </c>
    </row>
    <row r="3415" spans="1:4" x14ac:dyDescent="0.25">
      <c r="A3415" s="344">
        <v>2003831</v>
      </c>
      <c r="B3415" s="345" t="s">
        <v>16169</v>
      </c>
      <c r="C3415" s="344" t="s">
        <v>6594</v>
      </c>
      <c r="D3415" s="346">
        <v>688.61</v>
      </c>
    </row>
    <row r="3416" spans="1:4" x14ac:dyDescent="0.25">
      <c r="A3416" s="344">
        <v>2003835</v>
      </c>
      <c r="B3416" s="345" t="s">
        <v>16170</v>
      </c>
      <c r="C3416" s="344" t="s">
        <v>6594</v>
      </c>
      <c r="D3416" s="346">
        <v>898.29</v>
      </c>
    </row>
    <row r="3417" spans="1:4" x14ac:dyDescent="0.25">
      <c r="A3417" s="344">
        <v>2003839</v>
      </c>
      <c r="B3417" s="345" t="s">
        <v>16171</v>
      </c>
      <c r="C3417" s="344" t="s">
        <v>6594</v>
      </c>
      <c r="D3417" s="346">
        <v>1430.84</v>
      </c>
    </row>
    <row r="3418" spans="1:4" x14ac:dyDescent="0.25">
      <c r="A3418" s="344">
        <v>2003769</v>
      </c>
      <c r="B3418" s="345" t="s">
        <v>16172</v>
      </c>
      <c r="C3418" s="344" t="s">
        <v>6594</v>
      </c>
      <c r="D3418" s="346">
        <v>201.61</v>
      </c>
    </row>
    <row r="3419" spans="1:4" x14ac:dyDescent="0.25">
      <c r="A3419" s="344">
        <v>2003874</v>
      </c>
      <c r="B3419" s="345" t="s">
        <v>16173</v>
      </c>
      <c r="C3419" s="344" t="s">
        <v>6594</v>
      </c>
      <c r="D3419" s="346">
        <v>177.34</v>
      </c>
    </row>
    <row r="3420" spans="1:4" x14ac:dyDescent="0.25">
      <c r="A3420" s="344">
        <v>2003773</v>
      </c>
      <c r="B3420" s="345" t="s">
        <v>16174</v>
      </c>
      <c r="C3420" s="344" t="s">
        <v>6594</v>
      </c>
      <c r="D3420" s="346">
        <v>331.82</v>
      </c>
    </row>
    <row r="3421" spans="1:4" x14ac:dyDescent="0.25">
      <c r="A3421" s="344">
        <v>2003878</v>
      </c>
      <c r="B3421" s="345" t="s">
        <v>16175</v>
      </c>
      <c r="C3421" s="344" t="s">
        <v>6594</v>
      </c>
      <c r="D3421" s="346">
        <v>293.42</v>
      </c>
    </row>
    <row r="3422" spans="1:4" x14ac:dyDescent="0.25">
      <c r="A3422" s="344">
        <v>2003777</v>
      </c>
      <c r="B3422" s="345" t="s">
        <v>16176</v>
      </c>
      <c r="C3422" s="344" t="s">
        <v>6594</v>
      </c>
      <c r="D3422" s="346">
        <v>505.98</v>
      </c>
    </row>
    <row r="3423" spans="1:4" x14ac:dyDescent="0.25">
      <c r="A3423" s="344">
        <v>2003882</v>
      </c>
      <c r="B3423" s="345" t="s">
        <v>16177</v>
      </c>
      <c r="C3423" s="344" t="s">
        <v>6594</v>
      </c>
      <c r="D3423" s="346">
        <v>453.32</v>
      </c>
    </row>
    <row r="3424" spans="1:4" x14ac:dyDescent="0.25">
      <c r="A3424" s="344">
        <v>2003781</v>
      </c>
      <c r="B3424" s="345" t="s">
        <v>16178</v>
      </c>
      <c r="C3424" s="344" t="s">
        <v>6594</v>
      </c>
      <c r="D3424" s="346">
        <v>726.26</v>
      </c>
    </row>
    <row r="3425" spans="1:4" x14ac:dyDescent="0.25">
      <c r="A3425" s="344">
        <v>2003886</v>
      </c>
      <c r="B3425" s="345" t="s">
        <v>16179</v>
      </c>
      <c r="C3425" s="344" t="s">
        <v>6594</v>
      </c>
      <c r="D3425" s="346">
        <v>649.39</v>
      </c>
    </row>
    <row r="3426" spans="1:4" x14ac:dyDescent="0.25">
      <c r="A3426" s="344">
        <v>2003785</v>
      </c>
      <c r="B3426" s="345" t="s">
        <v>16180</v>
      </c>
      <c r="C3426" s="344" t="s">
        <v>6594</v>
      </c>
      <c r="D3426" s="346">
        <v>1130.02</v>
      </c>
    </row>
    <row r="3427" spans="1:4" x14ac:dyDescent="0.25">
      <c r="A3427" s="344">
        <v>2003890</v>
      </c>
      <c r="B3427" s="345" t="s">
        <v>16181</v>
      </c>
      <c r="C3427" s="344" t="s">
        <v>6594</v>
      </c>
      <c r="D3427" s="346">
        <v>1009.72</v>
      </c>
    </row>
    <row r="3428" spans="1:4" x14ac:dyDescent="0.25">
      <c r="A3428" s="344">
        <v>2003871</v>
      </c>
      <c r="B3428" s="345" t="s">
        <v>16182</v>
      </c>
      <c r="C3428" s="344" t="s">
        <v>6594</v>
      </c>
      <c r="D3428" s="346">
        <v>275.99</v>
      </c>
    </row>
    <row r="3429" spans="1:4" x14ac:dyDescent="0.25">
      <c r="A3429" s="344">
        <v>2003824</v>
      </c>
      <c r="B3429" s="345" t="s">
        <v>16183</v>
      </c>
      <c r="C3429" s="344" t="s">
        <v>6594</v>
      </c>
      <c r="D3429" s="346">
        <v>384.81</v>
      </c>
    </row>
    <row r="3430" spans="1:4" x14ac:dyDescent="0.25">
      <c r="A3430" s="344">
        <v>2003828</v>
      </c>
      <c r="B3430" s="345" t="s">
        <v>16184</v>
      </c>
      <c r="C3430" s="344" t="s">
        <v>6594</v>
      </c>
      <c r="D3430" s="346">
        <v>557.37</v>
      </c>
    </row>
    <row r="3431" spans="1:4" x14ac:dyDescent="0.25">
      <c r="A3431" s="344">
        <v>2003832</v>
      </c>
      <c r="B3431" s="345" t="s">
        <v>16185</v>
      </c>
      <c r="C3431" s="344" t="s">
        <v>6594</v>
      </c>
      <c r="D3431" s="346">
        <v>656.94</v>
      </c>
    </row>
    <row r="3432" spans="1:4" x14ac:dyDescent="0.25">
      <c r="A3432" s="344">
        <v>2003836</v>
      </c>
      <c r="B3432" s="345" t="s">
        <v>16186</v>
      </c>
      <c r="C3432" s="344" t="s">
        <v>6594</v>
      </c>
      <c r="D3432" s="346">
        <v>1150.0899999999999</v>
      </c>
    </row>
    <row r="3433" spans="1:4" x14ac:dyDescent="0.25">
      <c r="A3433" s="344">
        <v>2003840</v>
      </c>
      <c r="B3433" s="345" t="s">
        <v>16187</v>
      </c>
      <c r="C3433" s="344" t="s">
        <v>6594</v>
      </c>
      <c r="D3433" s="346">
        <v>1465.26</v>
      </c>
    </row>
    <row r="3434" spans="1:4" x14ac:dyDescent="0.25">
      <c r="A3434" s="344">
        <v>2003770</v>
      </c>
      <c r="B3434" s="345" t="s">
        <v>16188</v>
      </c>
      <c r="C3434" s="344" t="s">
        <v>6594</v>
      </c>
      <c r="D3434" s="346">
        <v>272.45</v>
      </c>
    </row>
    <row r="3435" spans="1:4" x14ac:dyDescent="0.25">
      <c r="A3435" s="344">
        <v>2003875</v>
      </c>
      <c r="B3435" s="345" t="s">
        <v>16189</v>
      </c>
      <c r="C3435" s="344" t="s">
        <v>6594</v>
      </c>
      <c r="D3435" s="346">
        <v>248.3</v>
      </c>
    </row>
    <row r="3436" spans="1:4" x14ac:dyDescent="0.25">
      <c r="A3436" s="344">
        <v>2003774</v>
      </c>
      <c r="B3436" s="345" t="s">
        <v>16190</v>
      </c>
      <c r="C3436" s="344" t="s">
        <v>6594</v>
      </c>
      <c r="D3436" s="346">
        <v>443.94</v>
      </c>
    </row>
    <row r="3437" spans="1:4" x14ac:dyDescent="0.25">
      <c r="A3437" s="344">
        <v>2003879</v>
      </c>
      <c r="B3437" s="345" t="s">
        <v>16191</v>
      </c>
      <c r="C3437" s="344" t="s">
        <v>6594</v>
      </c>
      <c r="D3437" s="346">
        <v>400.96</v>
      </c>
    </row>
    <row r="3438" spans="1:4" x14ac:dyDescent="0.25">
      <c r="A3438" s="344">
        <v>2003778</v>
      </c>
      <c r="B3438" s="345" t="s">
        <v>16192</v>
      </c>
      <c r="C3438" s="344" t="s">
        <v>6594</v>
      </c>
      <c r="D3438" s="346">
        <v>616.96</v>
      </c>
    </row>
    <row r="3439" spans="1:4" x14ac:dyDescent="0.25">
      <c r="A3439" s="344">
        <v>2003883</v>
      </c>
      <c r="B3439" s="345" t="s">
        <v>16193</v>
      </c>
      <c r="C3439" s="344" t="s">
        <v>6594</v>
      </c>
      <c r="D3439" s="346">
        <v>549.74</v>
      </c>
    </row>
    <row r="3440" spans="1:4" x14ac:dyDescent="0.25">
      <c r="A3440" s="344">
        <v>2003782</v>
      </c>
      <c r="B3440" s="345" t="s">
        <v>16194</v>
      </c>
      <c r="C3440" s="344" t="s">
        <v>6594</v>
      </c>
      <c r="D3440" s="346">
        <v>925.12</v>
      </c>
    </row>
    <row r="3441" spans="1:4" x14ac:dyDescent="0.25">
      <c r="A3441" s="344">
        <v>2003887</v>
      </c>
      <c r="B3441" s="345" t="s">
        <v>16195</v>
      </c>
      <c r="C3441" s="344" t="s">
        <v>6594</v>
      </c>
      <c r="D3441" s="346">
        <v>822.42</v>
      </c>
    </row>
    <row r="3442" spans="1:4" x14ac:dyDescent="0.25">
      <c r="A3442" s="344">
        <v>2003786</v>
      </c>
      <c r="B3442" s="345" t="s">
        <v>16196</v>
      </c>
      <c r="C3442" s="344" t="s">
        <v>6594</v>
      </c>
      <c r="D3442" s="346">
        <v>1450.85</v>
      </c>
    </row>
    <row r="3443" spans="1:4" x14ac:dyDescent="0.25">
      <c r="A3443" s="344">
        <v>2003891</v>
      </c>
      <c r="B3443" s="345" t="s">
        <v>16197</v>
      </c>
      <c r="C3443" s="344" t="s">
        <v>6594</v>
      </c>
      <c r="D3443" s="346">
        <v>1291.42</v>
      </c>
    </row>
    <row r="3444" spans="1:4" x14ac:dyDescent="0.25">
      <c r="A3444" s="344">
        <v>2003872</v>
      </c>
      <c r="B3444" s="345" t="s">
        <v>16198</v>
      </c>
      <c r="C3444" s="344" t="s">
        <v>6594</v>
      </c>
      <c r="D3444" s="346">
        <v>327.39</v>
      </c>
    </row>
    <row r="3445" spans="1:4" x14ac:dyDescent="0.25">
      <c r="A3445" s="344">
        <v>2003825</v>
      </c>
      <c r="B3445" s="345" t="s">
        <v>16199</v>
      </c>
      <c r="C3445" s="344" t="s">
        <v>6594</v>
      </c>
      <c r="D3445" s="346">
        <v>466.7</v>
      </c>
    </row>
    <row r="3446" spans="1:4" x14ac:dyDescent="0.25">
      <c r="A3446" s="344">
        <v>2003829</v>
      </c>
      <c r="B3446" s="345" t="s">
        <v>16200</v>
      </c>
      <c r="C3446" s="344" t="s">
        <v>6594</v>
      </c>
      <c r="D3446" s="346">
        <v>555.66</v>
      </c>
    </row>
    <row r="3447" spans="1:4" x14ac:dyDescent="0.25">
      <c r="A3447" s="344">
        <v>2003833</v>
      </c>
      <c r="B3447" s="345" t="s">
        <v>16201</v>
      </c>
      <c r="C3447" s="344" t="s">
        <v>6594</v>
      </c>
      <c r="D3447" s="346">
        <v>694.47</v>
      </c>
    </row>
    <row r="3448" spans="1:4" x14ac:dyDescent="0.25">
      <c r="A3448" s="344">
        <v>2003837</v>
      </c>
      <c r="B3448" s="345" t="s">
        <v>16202</v>
      </c>
      <c r="C3448" s="344" t="s">
        <v>6594</v>
      </c>
      <c r="D3448" s="346">
        <v>1146.47</v>
      </c>
    </row>
    <row r="3449" spans="1:4" x14ac:dyDescent="0.25">
      <c r="A3449" s="344">
        <v>2003841</v>
      </c>
      <c r="B3449" s="345" t="s">
        <v>16203</v>
      </c>
      <c r="C3449" s="344" t="s">
        <v>6594</v>
      </c>
      <c r="D3449" s="346">
        <v>1529.18</v>
      </c>
    </row>
    <row r="3450" spans="1:4" x14ac:dyDescent="0.25">
      <c r="A3450" s="344">
        <v>2003771</v>
      </c>
      <c r="B3450" s="345" t="s">
        <v>16204</v>
      </c>
      <c r="C3450" s="344" t="s">
        <v>6594</v>
      </c>
      <c r="D3450" s="346">
        <v>327.9</v>
      </c>
    </row>
    <row r="3451" spans="1:4" x14ac:dyDescent="0.25">
      <c r="A3451" s="344">
        <v>2003876</v>
      </c>
      <c r="B3451" s="345" t="s">
        <v>16205</v>
      </c>
      <c r="C3451" s="344" t="s">
        <v>6594</v>
      </c>
      <c r="D3451" s="346">
        <v>299.12</v>
      </c>
    </row>
    <row r="3452" spans="1:4" x14ac:dyDescent="0.25">
      <c r="A3452" s="344">
        <v>2003775</v>
      </c>
      <c r="B3452" s="345" t="s">
        <v>16206</v>
      </c>
      <c r="C3452" s="344" t="s">
        <v>6594</v>
      </c>
      <c r="D3452" s="346">
        <v>511.42</v>
      </c>
    </row>
    <row r="3453" spans="1:4" x14ac:dyDescent="0.25">
      <c r="A3453" s="344">
        <v>2003880</v>
      </c>
      <c r="B3453" s="345" t="s">
        <v>16207</v>
      </c>
      <c r="C3453" s="344" t="s">
        <v>6594</v>
      </c>
      <c r="D3453" s="346">
        <v>459.39</v>
      </c>
    </row>
    <row r="3454" spans="1:4" x14ac:dyDescent="0.25">
      <c r="A3454" s="344">
        <v>2003779</v>
      </c>
      <c r="B3454" s="345" t="s">
        <v>16208</v>
      </c>
      <c r="C3454" s="344" t="s">
        <v>6594</v>
      </c>
      <c r="D3454" s="346">
        <v>761.59</v>
      </c>
    </row>
    <row r="3455" spans="1:4" x14ac:dyDescent="0.25">
      <c r="A3455" s="344">
        <v>2003884</v>
      </c>
      <c r="B3455" s="345" t="s">
        <v>16209</v>
      </c>
      <c r="C3455" s="344" t="s">
        <v>6594</v>
      </c>
      <c r="D3455" s="346">
        <v>683.14</v>
      </c>
    </row>
    <row r="3456" spans="1:4" x14ac:dyDescent="0.25">
      <c r="A3456" s="344">
        <v>2003783</v>
      </c>
      <c r="B3456" s="345" t="s">
        <v>16210</v>
      </c>
      <c r="C3456" s="344" t="s">
        <v>6594</v>
      </c>
      <c r="D3456" s="346">
        <v>1091.08</v>
      </c>
    </row>
    <row r="3457" spans="1:4" x14ac:dyDescent="0.25">
      <c r="A3457" s="344">
        <v>2003888</v>
      </c>
      <c r="B3457" s="345" t="s">
        <v>16211</v>
      </c>
      <c r="C3457" s="344" t="s">
        <v>6594</v>
      </c>
      <c r="D3457" s="346">
        <v>974.56</v>
      </c>
    </row>
    <row r="3458" spans="1:4" x14ac:dyDescent="0.25">
      <c r="A3458" s="344">
        <v>2003787</v>
      </c>
      <c r="B3458" s="345" t="s">
        <v>16212</v>
      </c>
      <c r="C3458" s="344" t="s">
        <v>6594</v>
      </c>
      <c r="D3458" s="346">
        <v>1707.68</v>
      </c>
    </row>
    <row r="3459" spans="1:4" x14ac:dyDescent="0.25">
      <c r="A3459" s="344">
        <v>2003892</v>
      </c>
      <c r="B3459" s="345" t="s">
        <v>16213</v>
      </c>
      <c r="C3459" s="344" t="s">
        <v>6594</v>
      </c>
      <c r="D3459" s="346">
        <v>1542.81</v>
      </c>
    </row>
    <row r="3460" spans="1:4" x14ac:dyDescent="0.25">
      <c r="A3460" s="344">
        <v>2003851</v>
      </c>
      <c r="B3460" s="345" t="s">
        <v>16214</v>
      </c>
      <c r="C3460" s="344" t="s">
        <v>6594</v>
      </c>
      <c r="D3460" s="346">
        <v>94.72</v>
      </c>
    </row>
    <row r="3461" spans="1:4" x14ac:dyDescent="0.25">
      <c r="A3461" s="344">
        <v>2003935</v>
      </c>
      <c r="B3461" s="345" t="s">
        <v>16215</v>
      </c>
      <c r="C3461" s="344" t="s">
        <v>6594</v>
      </c>
      <c r="D3461" s="346">
        <v>11.1</v>
      </c>
    </row>
    <row r="3462" spans="1:4" x14ac:dyDescent="0.25">
      <c r="A3462" s="344">
        <v>2003934</v>
      </c>
      <c r="B3462" s="345" t="s">
        <v>16216</v>
      </c>
      <c r="C3462" s="344" t="s">
        <v>6594</v>
      </c>
      <c r="D3462" s="346">
        <v>16.239999999999998</v>
      </c>
    </row>
    <row r="3463" spans="1:4" x14ac:dyDescent="0.25">
      <c r="A3463" s="344">
        <v>2003990</v>
      </c>
      <c r="B3463" s="345" t="s">
        <v>16217</v>
      </c>
      <c r="C3463" s="344" t="s">
        <v>6594</v>
      </c>
      <c r="D3463" s="346">
        <v>1422.04</v>
      </c>
    </row>
    <row r="3464" spans="1:4" x14ac:dyDescent="0.25">
      <c r="A3464" s="344">
        <v>2003991</v>
      </c>
      <c r="B3464" s="345" t="s">
        <v>16218</v>
      </c>
      <c r="C3464" s="344" t="s">
        <v>6594</v>
      </c>
      <c r="D3464" s="346">
        <v>1463.38</v>
      </c>
    </row>
    <row r="3465" spans="1:4" x14ac:dyDescent="0.25">
      <c r="A3465" s="344">
        <v>2003992</v>
      </c>
      <c r="B3465" s="345" t="s">
        <v>16219</v>
      </c>
      <c r="C3465" s="344" t="s">
        <v>6594</v>
      </c>
      <c r="D3465" s="346">
        <v>1921.71</v>
      </c>
    </row>
    <row r="3466" spans="1:4" x14ac:dyDescent="0.25">
      <c r="A3466" s="344">
        <v>2003993</v>
      </c>
      <c r="B3466" s="345" t="s">
        <v>16220</v>
      </c>
      <c r="C3466" s="344" t="s">
        <v>6594</v>
      </c>
      <c r="D3466" s="346">
        <v>3392.42</v>
      </c>
    </row>
    <row r="3467" spans="1:4" x14ac:dyDescent="0.25">
      <c r="A3467" s="344">
        <v>2003983</v>
      </c>
      <c r="B3467" s="345" t="s">
        <v>16221</v>
      </c>
      <c r="C3467" s="344" t="s">
        <v>6594</v>
      </c>
      <c r="D3467" s="346">
        <v>226.18</v>
      </c>
    </row>
    <row r="3468" spans="1:4" x14ac:dyDescent="0.25">
      <c r="A3468" s="344">
        <v>2003984</v>
      </c>
      <c r="B3468" s="345" t="s">
        <v>16222</v>
      </c>
      <c r="C3468" s="344" t="s">
        <v>6594</v>
      </c>
      <c r="D3468" s="346">
        <v>319.44</v>
      </c>
    </row>
    <row r="3469" spans="1:4" x14ac:dyDescent="0.25">
      <c r="A3469" s="344">
        <v>2003985</v>
      </c>
      <c r="B3469" s="345" t="s">
        <v>16223</v>
      </c>
      <c r="C3469" s="344" t="s">
        <v>6594</v>
      </c>
      <c r="D3469" s="346">
        <v>399.42</v>
      </c>
    </row>
    <row r="3470" spans="1:4" x14ac:dyDescent="0.25">
      <c r="A3470" s="344">
        <v>2003986</v>
      </c>
      <c r="B3470" s="345" t="s">
        <v>16224</v>
      </c>
      <c r="C3470" s="344" t="s">
        <v>6594</v>
      </c>
      <c r="D3470" s="346">
        <v>545.22</v>
      </c>
    </row>
    <row r="3471" spans="1:4" x14ac:dyDescent="0.25">
      <c r="A3471" s="344">
        <v>2003987</v>
      </c>
      <c r="B3471" s="345" t="s">
        <v>16225</v>
      </c>
      <c r="C3471" s="344" t="s">
        <v>6594</v>
      </c>
      <c r="D3471" s="346">
        <v>761.98</v>
      </c>
    </row>
    <row r="3472" spans="1:4" x14ac:dyDescent="0.25">
      <c r="A3472" s="344">
        <v>2003988</v>
      </c>
      <c r="B3472" s="345" t="s">
        <v>16226</v>
      </c>
      <c r="C3472" s="344" t="s">
        <v>6594</v>
      </c>
      <c r="D3472" s="346">
        <v>802.5</v>
      </c>
    </row>
    <row r="3473" spans="1:4" x14ac:dyDescent="0.25">
      <c r="A3473" s="344">
        <v>2003989</v>
      </c>
      <c r="B3473" s="345" t="s">
        <v>16227</v>
      </c>
      <c r="C3473" s="344" t="s">
        <v>6594</v>
      </c>
      <c r="D3473" s="346">
        <v>1301.93</v>
      </c>
    </row>
    <row r="3474" spans="1:4" x14ac:dyDescent="0.25">
      <c r="A3474" s="344">
        <v>2003298</v>
      </c>
      <c r="B3474" s="345" t="s">
        <v>16228</v>
      </c>
      <c r="C3474" s="344" t="s">
        <v>6594</v>
      </c>
      <c r="D3474" s="346">
        <v>13.52</v>
      </c>
    </row>
    <row r="3475" spans="1:4" x14ac:dyDescent="0.25">
      <c r="A3475" s="344">
        <v>2003297</v>
      </c>
      <c r="B3475" s="345" t="s">
        <v>16229</v>
      </c>
      <c r="C3475" s="344" t="s">
        <v>6594</v>
      </c>
      <c r="D3475" s="346">
        <v>16.670000000000002</v>
      </c>
    </row>
    <row r="3476" spans="1:4" x14ac:dyDescent="0.25">
      <c r="A3476" s="344">
        <v>2003315</v>
      </c>
      <c r="B3476" s="345" t="s">
        <v>16230</v>
      </c>
      <c r="C3476" s="344" t="s">
        <v>6594</v>
      </c>
      <c r="D3476" s="346">
        <v>98.66</v>
      </c>
    </row>
    <row r="3477" spans="1:4" x14ac:dyDescent="0.25">
      <c r="A3477" s="344">
        <v>2003314</v>
      </c>
      <c r="B3477" s="345" t="s">
        <v>16231</v>
      </c>
      <c r="C3477" s="344" t="s">
        <v>6594</v>
      </c>
      <c r="D3477" s="346">
        <v>76.260000000000005</v>
      </c>
    </row>
    <row r="3478" spans="1:4" x14ac:dyDescent="0.25">
      <c r="A3478" s="344">
        <v>2003313</v>
      </c>
      <c r="B3478" s="345" t="s">
        <v>16232</v>
      </c>
      <c r="C3478" s="344" t="s">
        <v>6594</v>
      </c>
      <c r="D3478" s="346">
        <v>123.75</v>
      </c>
    </row>
    <row r="3479" spans="1:4" x14ac:dyDescent="0.25">
      <c r="A3479" s="344">
        <v>2003312</v>
      </c>
      <c r="B3479" s="345" t="s">
        <v>16233</v>
      </c>
      <c r="C3479" s="344" t="s">
        <v>6594</v>
      </c>
      <c r="D3479" s="346">
        <v>95.73</v>
      </c>
    </row>
    <row r="3480" spans="1:4" x14ac:dyDescent="0.25">
      <c r="A3480" s="344">
        <v>2003311</v>
      </c>
      <c r="B3480" s="345" t="s">
        <v>16234</v>
      </c>
      <c r="C3480" s="344" t="s">
        <v>6594</v>
      </c>
      <c r="D3480" s="346">
        <v>42.55</v>
      </c>
    </row>
    <row r="3481" spans="1:4" x14ac:dyDescent="0.25">
      <c r="A3481" s="344">
        <v>2003310</v>
      </c>
      <c r="B3481" s="345" t="s">
        <v>16235</v>
      </c>
      <c r="C3481" s="344" t="s">
        <v>6594</v>
      </c>
      <c r="D3481" s="346">
        <v>53.72</v>
      </c>
    </row>
    <row r="3482" spans="1:4" x14ac:dyDescent="0.25">
      <c r="A3482" s="344">
        <v>2003296</v>
      </c>
      <c r="B3482" s="345" t="s">
        <v>16236</v>
      </c>
      <c r="C3482" s="344" t="s">
        <v>6594</v>
      </c>
      <c r="D3482" s="346">
        <v>13.52</v>
      </c>
    </row>
    <row r="3483" spans="1:4" x14ac:dyDescent="0.25">
      <c r="A3483" s="344">
        <v>2003295</v>
      </c>
      <c r="B3483" s="345" t="s">
        <v>16237</v>
      </c>
      <c r="C3483" s="344" t="s">
        <v>6594</v>
      </c>
      <c r="D3483" s="346">
        <v>16.670000000000002</v>
      </c>
    </row>
    <row r="3484" spans="1:4" x14ac:dyDescent="0.25">
      <c r="A3484" s="344">
        <v>2003309</v>
      </c>
      <c r="B3484" s="345" t="s">
        <v>16238</v>
      </c>
      <c r="C3484" s="344" t="s">
        <v>6594</v>
      </c>
      <c r="D3484" s="346">
        <v>98.66</v>
      </c>
    </row>
    <row r="3485" spans="1:4" x14ac:dyDescent="0.25">
      <c r="A3485" s="344">
        <v>2003308</v>
      </c>
      <c r="B3485" s="345" t="s">
        <v>16239</v>
      </c>
      <c r="C3485" s="344" t="s">
        <v>6594</v>
      </c>
      <c r="D3485" s="346">
        <v>76.260000000000005</v>
      </c>
    </row>
    <row r="3486" spans="1:4" x14ac:dyDescent="0.25">
      <c r="A3486" s="344">
        <v>2003307</v>
      </c>
      <c r="B3486" s="345" t="s">
        <v>16240</v>
      </c>
      <c r="C3486" s="344" t="s">
        <v>6594</v>
      </c>
      <c r="D3486" s="346">
        <v>123.75</v>
      </c>
    </row>
    <row r="3487" spans="1:4" x14ac:dyDescent="0.25">
      <c r="A3487" s="344">
        <v>2003306</v>
      </c>
      <c r="B3487" s="345" t="s">
        <v>16241</v>
      </c>
      <c r="C3487" s="344" t="s">
        <v>6594</v>
      </c>
      <c r="D3487" s="346">
        <v>95.73</v>
      </c>
    </row>
    <row r="3488" spans="1:4" x14ac:dyDescent="0.25">
      <c r="A3488" s="344">
        <v>2003305</v>
      </c>
      <c r="B3488" s="345" t="s">
        <v>16242</v>
      </c>
      <c r="C3488" s="344" t="s">
        <v>6594</v>
      </c>
      <c r="D3488" s="346">
        <v>42.55</v>
      </c>
    </row>
    <row r="3489" spans="1:4" x14ac:dyDescent="0.25">
      <c r="A3489" s="344">
        <v>2003304</v>
      </c>
      <c r="B3489" s="345" t="s">
        <v>16243</v>
      </c>
      <c r="C3489" s="344" t="s">
        <v>6594</v>
      </c>
      <c r="D3489" s="346">
        <v>53.72</v>
      </c>
    </row>
    <row r="3490" spans="1:4" x14ac:dyDescent="0.25">
      <c r="A3490" s="344">
        <v>2105846</v>
      </c>
      <c r="B3490" s="345" t="s">
        <v>16244</v>
      </c>
      <c r="C3490" s="344" t="s">
        <v>7702</v>
      </c>
      <c r="D3490" s="346">
        <v>553.47</v>
      </c>
    </row>
    <row r="3491" spans="1:4" x14ac:dyDescent="0.25">
      <c r="A3491" s="344">
        <v>2105929</v>
      </c>
      <c r="B3491" s="345" t="s">
        <v>16245</v>
      </c>
      <c r="C3491" s="344" t="s">
        <v>7702</v>
      </c>
      <c r="D3491" s="346">
        <v>617.11</v>
      </c>
    </row>
    <row r="3492" spans="1:4" x14ac:dyDescent="0.25">
      <c r="A3492" s="344">
        <v>2105933</v>
      </c>
      <c r="B3492" s="345" t="s">
        <v>16246</v>
      </c>
      <c r="C3492" s="344" t="s">
        <v>7702</v>
      </c>
      <c r="D3492" s="346">
        <v>680.76</v>
      </c>
    </row>
    <row r="3493" spans="1:4" x14ac:dyDescent="0.25">
      <c r="A3493" s="344">
        <v>2106293</v>
      </c>
      <c r="B3493" s="345" t="s">
        <v>16247</v>
      </c>
      <c r="C3493" s="344" t="s">
        <v>7702</v>
      </c>
      <c r="D3493" s="346">
        <v>220.14</v>
      </c>
    </row>
    <row r="3494" spans="1:4" x14ac:dyDescent="0.25">
      <c r="A3494" s="344">
        <v>2108165</v>
      </c>
      <c r="B3494" s="345" t="s">
        <v>16248</v>
      </c>
      <c r="C3494" s="344" t="s">
        <v>7701</v>
      </c>
      <c r="D3494" s="346">
        <v>36.54</v>
      </c>
    </row>
    <row r="3495" spans="1:4" x14ac:dyDescent="0.25">
      <c r="A3495" s="344">
        <v>2108166</v>
      </c>
      <c r="B3495" s="345" t="s">
        <v>16249</v>
      </c>
      <c r="C3495" s="344" t="s">
        <v>7701</v>
      </c>
      <c r="D3495" s="346">
        <v>25.56</v>
      </c>
    </row>
    <row r="3496" spans="1:4" x14ac:dyDescent="0.25">
      <c r="A3496" s="344">
        <v>2108167</v>
      </c>
      <c r="B3496" s="345" t="s">
        <v>16250</v>
      </c>
      <c r="C3496" s="344" t="s">
        <v>7701</v>
      </c>
      <c r="D3496" s="346">
        <v>22.77</v>
      </c>
    </row>
    <row r="3497" spans="1:4" x14ac:dyDescent="0.25">
      <c r="A3497" s="344">
        <v>2108168</v>
      </c>
      <c r="B3497" s="345" t="s">
        <v>16251</v>
      </c>
      <c r="C3497" s="344" t="s">
        <v>7701</v>
      </c>
      <c r="D3497" s="346">
        <v>22.11</v>
      </c>
    </row>
    <row r="3498" spans="1:4" x14ac:dyDescent="0.25">
      <c r="A3498" s="344">
        <v>2108169</v>
      </c>
      <c r="B3498" s="345" t="s">
        <v>16252</v>
      </c>
      <c r="C3498" s="344" t="s">
        <v>7701</v>
      </c>
      <c r="D3498" s="346">
        <v>49.68</v>
      </c>
    </row>
    <row r="3499" spans="1:4" x14ac:dyDescent="0.25">
      <c r="A3499" s="344">
        <v>2108170</v>
      </c>
      <c r="B3499" s="345" t="s">
        <v>16253</v>
      </c>
      <c r="C3499" s="344" t="s">
        <v>7701</v>
      </c>
      <c r="D3499" s="346">
        <v>36.5</v>
      </c>
    </row>
    <row r="3500" spans="1:4" x14ac:dyDescent="0.25">
      <c r="A3500" s="344">
        <v>2108171</v>
      </c>
      <c r="B3500" s="345" t="s">
        <v>16254</v>
      </c>
      <c r="C3500" s="344" t="s">
        <v>7701</v>
      </c>
      <c r="D3500" s="346">
        <v>33.909999999999997</v>
      </c>
    </row>
    <row r="3501" spans="1:4" x14ac:dyDescent="0.25">
      <c r="A3501" s="344">
        <v>2108172</v>
      </c>
      <c r="B3501" s="345" t="s">
        <v>16255</v>
      </c>
      <c r="C3501" s="344" t="s">
        <v>7701</v>
      </c>
      <c r="D3501" s="346">
        <v>34.880000000000003</v>
      </c>
    </row>
    <row r="3502" spans="1:4" x14ac:dyDescent="0.25">
      <c r="A3502" s="344">
        <v>2106292</v>
      </c>
      <c r="B3502" s="345" t="s">
        <v>16256</v>
      </c>
      <c r="C3502" s="344" t="s">
        <v>7702</v>
      </c>
      <c r="D3502" s="346">
        <v>160.44999999999999</v>
      </c>
    </row>
    <row r="3503" spans="1:4" x14ac:dyDescent="0.25">
      <c r="A3503" s="344">
        <v>2106291</v>
      </c>
      <c r="B3503" s="345" t="s">
        <v>16257</v>
      </c>
      <c r="C3503" s="344" t="s">
        <v>7702</v>
      </c>
      <c r="D3503" s="346">
        <v>234.61</v>
      </c>
    </row>
    <row r="3504" spans="1:4" x14ac:dyDescent="0.25">
      <c r="A3504" s="344">
        <v>2106235</v>
      </c>
      <c r="B3504" s="345" t="s">
        <v>16258</v>
      </c>
      <c r="C3504" s="344" t="s">
        <v>7701</v>
      </c>
      <c r="D3504" s="346">
        <v>3.38</v>
      </c>
    </row>
    <row r="3505" spans="1:4" x14ac:dyDescent="0.25">
      <c r="A3505" s="344">
        <v>2106232</v>
      </c>
      <c r="B3505" s="345" t="s">
        <v>16259</v>
      </c>
      <c r="C3505" s="344" t="s">
        <v>6608</v>
      </c>
      <c r="D3505" s="346">
        <v>17.3</v>
      </c>
    </row>
    <row r="3506" spans="1:4" x14ac:dyDescent="0.25">
      <c r="A3506" s="344">
        <v>2106233</v>
      </c>
      <c r="B3506" s="345" t="s">
        <v>16260</v>
      </c>
      <c r="C3506" s="344" t="s">
        <v>6608</v>
      </c>
      <c r="D3506" s="346">
        <v>16.72</v>
      </c>
    </row>
    <row r="3507" spans="1:4" x14ac:dyDescent="0.25">
      <c r="A3507" s="344">
        <v>2105605</v>
      </c>
      <c r="B3507" s="345" t="s">
        <v>16261</v>
      </c>
      <c r="C3507" s="344" t="s">
        <v>7701</v>
      </c>
      <c r="D3507" s="346">
        <v>54.81</v>
      </c>
    </row>
    <row r="3508" spans="1:4" x14ac:dyDescent="0.25">
      <c r="A3508" s="344">
        <v>2106298</v>
      </c>
      <c r="B3508" s="345" t="s">
        <v>16262</v>
      </c>
      <c r="C3508" s="344" t="s">
        <v>6594</v>
      </c>
      <c r="D3508" s="346">
        <v>36.83</v>
      </c>
    </row>
    <row r="3509" spans="1:4" x14ac:dyDescent="0.25">
      <c r="A3509" s="344">
        <v>2106295</v>
      </c>
      <c r="B3509" s="345" t="s">
        <v>16263</v>
      </c>
      <c r="C3509" s="344" t="s">
        <v>6594</v>
      </c>
      <c r="D3509" s="346">
        <v>18.489999999999998</v>
      </c>
    </row>
    <row r="3510" spans="1:4" x14ac:dyDescent="0.25">
      <c r="A3510" s="344">
        <v>2106294</v>
      </c>
      <c r="B3510" s="345" t="s">
        <v>16264</v>
      </c>
      <c r="C3510" s="344" t="s">
        <v>6594</v>
      </c>
      <c r="D3510" s="346">
        <v>23.13</v>
      </c>
    </row>
    <row r="3511" spans="1:4" x14ac:dyDescent="0.25">
      <c r="A3511" s="344">
        <v>2106297</v>
      </c>
      <c r="B3511" s="345" t="s">
        <v>16265</v>
      </c>
      <c r="C3511" s="344" t="s">
        <v>6594</v>
      </c>
      <c r="D3511" s="346">
        <v>30.29</v>
      </c>
    </row>
    <row r="3512" spans="1:4" x14ac:dyDescent="0.25">
      <c r="A3512" s="344">
        <v>2106296</v>
      </c>
      <c r="B3512" s="345" t="s">
        <v>16266</v>
      </c>
      <c r="C3512" s="344" t="s">
        <v>6594</v>
      </c>
      <c r="D3512" s="346">
        <v>48.42</v>
      </c>
    </row>
    <row r="3513" spans="1:4" x14ac:dyDescent="0.25">
      <c r="A3513" s="344">
        <v>2306076</v>
      </c>
      <c r="B3513" s="345" t="s">
        <v>16267</v>
      </c>
      <c r="C3513" s="344" t="s">
        <v>7700</v>
      </c>
      <c r="D3513" s="346">
        <v>12.07</v>
      </c>
    </row>
    <row r="3514" spans="1:4" x14ac:dyDescent="0.25">
      <c r="A3514" s="344">
        <v>2306247</v>
      </c>
      <c r="B3514" s="345" t="s">
        <v>16268</v>
      </c>
      <c r="C3514" s="344" t="s">
        <v>7701</v>
      </c>
      <c r="D3514" s="346">
        <v>268.43</v>
      </c>
    </row>
    <row r="3515" spans="1:4" x14ac:dyDescent="0.25">
      <c r="A3515" s="344">
        <v>2306248</v>
      </c>
      <c r="B3515" s="345" t="s">
        <v>16269</v>
      </c>
      <c r="C3515" s="344" t="s">
        <v>7701</v>
      </c>
      <c r="D3515" s="346">
        <v>614.1</v>
      </c>
    </row>
    <row r="3516" spans="1:4" x14ac:dyDescent="0.25">
      <c r="A3516" s="344">
        <v>2306279</v>
      </c>
      <c r="B3516" s="345" t="s">
        <v>16270</v>
      </c>
      <c r="C3516" s="344" t="s">
        <v>7701</v>
      </c>
      <c r="D3516" s="346">
        <v>94.66</v>
      </c>
    </row>
    <row r="3517" spans="1:4" x14ac:dyDescent="0.25">
      <c r="A3517" s="344">
        <v>2306651</v>
      </c>
      <c r="B3517" s="345" t="s">
        <v>16271</v>
      </c>
      <c r="C3517" s="344" t="s">
        <v>6594</v>
      </c>
      <c r="D3517" s="346">
        <v>7155.81</v>
      </c>
    </row>
    <row r="3518" spans="1:4" x14ac:dyDescent="0.25">
      <c r="A3518" s="344">
        <v>2306678</v>
      </c>
      <c r="B3518" s="345" t="s">
        <v>16272</v>
      </c>
      <c r="C3518" s="344" t="s">
        <v>6594</v>
      </c>
      <c r="D3518" s="346">
        <v>6774.66</v>
      </c>
    </row>
    <row r="3519" spans="1:4" x14ac:dyDescent="0.25">
      <c r="A3519" s="344">
        <v>2306652</v>
      </c>
      <c r="B3519" s="345" t="s">
        <v>16273</v>
      </c>
      <c r="C3519" s="344" t="s">
        <v>6594</v>
      </c>
      <c r="D3519" s="346">
        <v>7223.38</v>
      </c>
    </row>
    <row r="3520" spans="1:4" x14ac:dyDescent="0.25">
      <c r="A3520" s="344">
        <v>2306679</v>
      </c>
      <c r="B3520" s="345" t="s">
        <v>16274</v>
      </c>
      <c r="C3520" s="344" t="s">
        <v>6594</v>
      </c>
      <c r="D3520" s="346">
        <v>6828.11</v>
      </c>
    </row>
    <row r="3521" spans="1:4" x14ac:dyDescent="0.25">
      <c r="A3521" s="344">
        <v>2306653</v>
      </c>
      <c r="B3521" s="345" t="s">
        <v>16275</v>
      </c>
      <c r="C3521" s="344" t="s">
        <v>6594</v>
      </c>
      <c r="D3521" s="346">
        <v>7293.82</v>
      </c>
    </row>
    <row r="3522" spans="1:4" x14ac:dyDescent="0.25">
      <c r="A3522" s="344">
        <v>2306680</v>
      </c>
      <c r="B3522" s="345" t="s">
        <v>16276</v>
      </c>
      <c r="C3522" s="344" t="s">
        <v>6594</v>
      </c>
      <c r="D3522" s="346">
        <v>6883.36</v>
      </c>
    </row>
    <row r="3523" spans="1:4" x14ac:dyDescent="0.25">
      <c r="A3523" s="344">
        <v>2306654</v>
      </c>
      <c r="B3523" s="345" t="s">
        <v>16277</v>
      </c>
      <c r="C3523" s="344" t="s">
        <v>6594</v>
      </c>
      <c r="D3523" s="346">
        <v>7363.85</v>
      </c>
    </row>
    <row r="3524" spans="1:4" x14ac:dyDescent="0.25">
      <c r="A3524" s="344">
        <v>2306681</v>
      </c>
      <c r="B3524" s="345" t="s">
        <v>16278</v>
      </c>
      <c r="C3524" s="344" t="s">
        <v>6594</v>
      </c>
      <c r="D3524" s="346">
        <v>6936.97</v>
      </c>
    </row>
    <row r="3525" spans="1:4" x14ac:dyDescent="0.25">
      <c r="A3525" s="344">
        <v>2306655</v>
      </c>
      <c r="B3525" s="345" t="s">
        <v>16279</v>
      </c>
      <c r="C3525" s="344" t="s">
        <v>6594</v>
      </c>
      <c r="D3525" s="346">
        <v>7435.43</v>
      </c>
    </row>
    <row r="3526" spans="1:4" x14ac:dyDescent="0.25">
      <c r="A3526" s="344">
        <v>2306682</v>
      </c>
      <c r="B3526" s="345" t="s">
        <v>16280</v>
      </c>
      <c r="C3526" s="344" t="s">
        <v>6594</v>
      </c>
      <c r="D3526" s="346">
        <v>6990.75</v>
      </c>
    </row>
    <row r="3527" spans="1:4" x14ac:dyDescent="0.25">
      <c r="A3527" s="344">
        <v>2306656</v>
      </c>
      <c r="B3527" s="345" t="s">
        <v>16281</v>
      </c>
      <c r="C3527" s="344" t="s">
        <v>6594</v>
      </c>
      <c r="D3527" s="346">
        <v>10129.06</v>
      </c>
    </row>
    <row r="3528" spans="1:4" x14ac:dyDescent="0.25">
      <c r="A3528" s="344">
        <v>2306683</v>
      </c>
      <c r="B3528" s="345" t="s">
        <v>16282</v>
      </c>
      <c r="C3528" s="344" t="s">
        <v>6594</v>
      </c>
      <c r="D3528" s="346">
        <v>9733.7900000000009</v>
      </c>
    </row>
    <row r="3529" spans="1:4" x14ac:dyDescent="0.25">
      <c r="A3529" s="344">
        <v>2306657</v>
      </c>
      <c r="B3529" s="345" t="s">
        <v>16283</v>
      </c>
      <c r="C3529" s="344" t="s">
        <v>6594</v>
      </c>
      <c r="D3529" s="346">
        <v>10263.14</v>
      </c>
    </row>
    <row r="3530" spans="1:4" x14ac:dyDescent="0.25">
      <c r="A3530" s="344">
        <v>2306684</v>
      </c>
      <c r="B3530" s="345" t="s">
        <v>16284</v>
      </c>
      <c r="C3530" s="344" t="s">
        <v>6594</v>
      </c>
      <c r="D3530" s="346">
        <v>9852.67</v>
      </c>
    </row>
    <row r="3531" spans="1:4" x14ac:dyDescent="0.25">
      <c r="A3531" s="344">
        <v>2306658</v>
      </c>
      <c r="B3531" s="345" t="s">
        <v>16285</v>
      </c>
      <c r="C3531" s="344" t="s">
        <v>6594</v>
      </c>
      <c r="D3531" s="346">
        <v>10394.82</v>
      </c>
    </row>
    <row r="3532" spans="1:4" x14ac:dyDescent="0.25">
      <c r="A3532" s="344">
        <v>2306685</v>
      </c>
      <c r="B3532" s="345" t="s">
        <v>16286</v>
      </c>
      <c r="C3532" s="344" t="s">
        <v>6594</v>
      </c>
      <c r="D3532" s="346">
        <v>9967.93</v>
      </c>
    </row>
    <row r="3533" spans="1:4" x14ac:dyDescent="0.25">
      <c r="A3533" s="344">
        <v>2306659</v>
      </c>
      <c r="B3533" s="345" t="s">
        <v>16287</v>
      </c>
      <c r="C3533" s="344" t="s">
        <v>6594</v>
      </c>
      <c r="D3533" s="346">
        <v>10531.67</v>
      </c>
    </row>
    <row r="3534" spans="1:4" x14ac:dyDescent="0.25">
      <c r="A3534" s="344">
        <v>2306686</v>
      </c>
      <c r="B3534" s="345" t="s">
        <v>16288</v>
      </c>
      <c r="C3534" s="344" t="s">
        <v>6594</v>
      </c>
      <c r="D3534" s="346">
        <v>10087</v>
      </c>
    </row>
    <row r="3535" spans="1:4" x14ac:dyDescent="0.25">
      <c r="A3535" s="344">
        <v>2306637</v>
      </c>
      <c r="B3535" s="345" t="s">
        <v>16289</v>
      </c>
      <c r="C3535" s="344" t="s">
        <v>6594</v>
      </c>
      <c r="D3535" s="346">
        <v>2491.83</v>
      </c>
    </row>
    <row r="3536" spans="1:4" x14ac:dyDescent="0.25">
      <c r="A3536" s="344">
        <v>2306664</v>
      </c>
      <c r="B3536" s="345" t="s">
        <v>16290</v>
      </c>
      <c r="C3536" s="344" t="s">
        <v>6594</v>
      </c>
      <c r="D3536" s="346">
        <v>2158.33</v>
      </c>
    </row>
    <row r="3537" spans="1:4" x14ac:dyDescent="0.25">
      <c r="A3537" s="344">
        <v>2306732</v>
      </c>
      <c r="B3537" s="345" t="s">
        <v>16291</v>
      </c>
      <c r="C3537" s="344" t="s">
        <v>6594</v>
      </c>
      <c r="D3537" s="346">
        <v>1082.31</v>
      </c>
    </row>
    <row r="3538" spans="1:4" x14ac:dyDescent="0.25">
      <c r="A3538" s="344">
        <v>2306733</v>
      </c>
      <c r="B3538" s="345" t="s">
        <v>16292</v>
      </c>
      <c r="C3538" s="344" t="s">
        <v>6594</v>
      </c>
      <c r="D3538" s="346">
        <v>801.47</v>
      </c>
    </row>
    <row r="3539" spans="1:4" x14ac:dyDescent="0.25">
      <c r="A3539" s="344">
        <v>2306734</v>
      </c>
      <c r="B3539" s="345" t="s">
        <v>16293</v>
      </c>
      <c r="C3539" s="344" t="s">
        <v>6594</v>
      </c>
      <c r="D3539" s="346">
        <v>1285.56</v>
      </c>
    </row>
    <row r="3540" spans="1:4" x14ac:dyDescent="0.25">
      <c r="A3540" s="344">
        <v>2306735</v>
      </c>
      <c r="B3540" s="345" t="s">
        <v>16294</v>
      </c>
      <c r="C3540" s="344" t="s">
        <v>6594</v>
      </c>
      <c r="D3540" s="346">
        <v>997.12</v>
      </c>
    </row>
    <row r="3541" spans="1:4" x14ac:dyDescent="0.25">
      <c r="A3541" s="344">
        <v>2306633</v>
      </c>
      <c r="B3541" s="345" t="s">
        <v>16295</v>
      </c>
      <c r="C3541" s="344" t="s">
        <v>6594</v>
      </c>
      <c r="D3541" s="346">
        <v>1443.81</v>
      </c>
    </row>
    <row r="3542" spans="1:4" x14ac:dyDescent="0.25">
      <c r="A3542" s="344">
        <v>2306660</v>
      </c>
      <c r="B3542" s="345" t="s">
        <v>16296</v>
      </c>
      <c r="C3542" s="344" t="s">
        <v>6594</v>
      </c>
      <c r="D3542" s="346">
        <v>1147.3599999999999</v>
      </c>
    </row>
    <row r="3543" spans="1:4" x14ac:dyDescent="0.25">
      <c r="A3543" s="344">
        <v>2306634</v>
      </c>
      <c r="B3543" s="345" t="s">
        <v>16297</v>
      </c>
      <c r="C3543" s="344" t="s">
        <v>6594</v>
      </c>
      <c r="D3543" s="346">
        <v>1657.5</v>
      </c>
    </row>
    <row r="3544" spans="1:4" x14ac:dyDescent="0.25">
      <c r="A3544" s="344">
        <v>2306661</v>
      </c>
      <c r="B3544" s="345" t="s">
        <v>16298</v>
      </c>
      <c r="C3544" s="344" t="s">
        <v>6594</v>
      </c>
      <c r="D3544" s="346">
        <v>1352.58</v>
      </c>
    </row>
    <row r="3545" spans="1:4" x14ac:dyDescent="0.25">
      <c r="A3545" s="344">
        <v>2306635</v>
      </c>
      <c r="B3545" s="345" t="s">
        <v>16299</v>
      </c>
      <c r="C3545" s="344" t="s">
        <v>6594</v>
      </c>
      <c r="D3545" s="346">
        <v>1966.66</v>
      </c>
    </row>
    <row r="3546" spans="1:4" x14ac:dyDescent="0.25">
      <c r="A3546" s="344">
        <v>2306662</v>
      </c>
      <c r="B3546" s="345" t="s">
        <v>16300</v>
      </c>
      <c r="C3546" s="344" t="s">
        <v>6594</v>
      </c>
      <c r="D3546" s="346">
        <v>1652.77</v>
      </c>
    </row>
    <row r="3547" spans="1:4" x14ac:dyDescent="0.25">
      <c r="A3547" s="344">
        <v>2306636</v>
      </c>
      <c r="B3547" s="345" t="s">
        <v>16301</v>
      </c>
      <c r="C3547" s="344" t="s">
        <v>6594</v>
      </c>
      <c r="D3547" s="346">
        <v>1990.72</v>
      </c>
    </row>
    <row r="3548" spans="1:4" x14ac:dyDescent="0.25">
      <c r="A3548" s="344">
        <v>2306663</v>
      </c>
      <c r="B3548" s="345" t="s">
        <v>16302</v>
      </c>
      <c r="C3548" s="344" t="s">
        <v>6594</v>
      </c>
      <c r="D3548" s="346">
        <v>1667.32</v>
      </c>
    </row>
    <row r="3549" spans="1:4" x14ac:dyDescent="0.25">
      <c r="A3549" s="344">
        <v>2306641</v>
      </c>
      <c r="B3549" s="345" t="s">
        <v>16303</v>
      </c>
      <c r="C3549" s="344" t="s">
        <v>6594</v>
      </c>
      <c r="D3549" s="346">
        <v>3118.43</v>
      </c>
    </row>
    <row r="3550" spans="1:4" x14ac:dyDescent="0.25">
      <c r="A3550" s="344">
        <v>2306668</v>
      </c>
      <c r="B3550" s="345" t="s">
        <v>16304</v>
      </c>
      <c r="C3550" s="344" t="s">
        <v>6594</v>
      </c>
      <c r="D3550" s="346">
        <v>2784.92</v>
      </c>
    </row>
    <row r="3551" spans="1:4" x14ac:dyDescent="0.25">
      <c r="A3551" s="344">
        <v>2306642</v>
      </c>
      <c r="B3551" s="345" t="s">
        <v>16305</v>
      </c>
      <c r="C3551" s="344" t="s">
        <v>6594</v>
      </c>
      <c r="D3551" s="346">
        <v>3150.91</v>
      </c>
    </row>
    <row r="3552" spans="1:4" x14ac:dyDescent="0.25">
      <c r="A3552" s="344">
        <v>2306669</v>
      </c>
      <c r="B3552" s="345" t="s">
        <v>16306</v>
      </c>
      <c r="C3552" s="344" t="s">
        <v>6594</v>
      </c>
      <c r="D3552" s="346">
        <v>2806.64</v>
      </c>
    </row>
    <row r="3553" spans="1:4" x14ac:dyDescent="0.25">
      <c r="A3553" s="344">
        <v>2306643</v>
      </c>
      <c r="B3553" s="345" t="s">
        <v>16307</v>
      </c>
      <c r="C3553" s="344" t="s">
        <v>6594</v>
      </c>
      <c r="D3553" s="346">
        <v>3183.75</v>
      </c>
    </row>
    <row r="3554" spans="1:4" x14ac:dyDescent="0.25">
      <c r="A3554" s="344">
        <v>2306670</v>
      </c>
      <c r="B3554" s="345" t="s">
        <v>16308</v>
      </c>
      <c r="C3554" s="344" t="s">
        <v>6594</v>
      </c>
      <c r="D3554" s="346">
        <v>2828.01</v>
      </c>
    </row>
    <row r="3555" spans="1:4" x14ac:dyDescent="0.25">
      <c r="A3555" s="344">
        <v>2306638</v>
      </c>
      <c r="B3555" s="345" t="s">
        <v>16309</v>
      </c>
      <c r="C3555" s="344" t="s">
        <v>6594</v>
      </c>
      <c r="D3555" s="346">
        <v>2057.0100000000002</v>
      </c>
    </row>
    <row r="3556" spans="1:4" x14ac:dyDescent="0.25">
      <c r="A3556" s="344">
        <v>2306665</v>
      </c>
      <c r="B3556" s="345" t="s">
        <v>16310</v>
      </c>
      <c r="C3556" s="344" t="s">
        <v>6594</v>
      </c>
      <c r="D3556" s="346">
        <v>1752.09</v>
      </c>
    </row>
    <row r="3557" spans="1:4" x14ac:dyDescent="0.25">
      <c r="A3557" s="344">
        <v>2306639</v>
      </c>
      <c r="B3557" s="345" t="s">
        <v>16311</v>
      </c>
      <c r="C3557" s="344" t="s">
        <v>6594</v>
      </c>
      <c r="D3557" s="346">
        <v>2450.44</v>
      </c>
    </row>
    <row r="3558" spans="1:4" x14ac:dyDescent="0.25">
      <c r="A3558" s="344">
        <v>2306666</v>
      </c>
      <c r="B3558" s="345" t="s">
        <v>16312</v>
      </c>
      <c r="C3558" s="344" t="s">
        <v>6594</v>
      </c>
      <c r="D3558" s="346">
        <v>2136.5500000000002</v>
      </c>
    </row>
    <row r="3559" spans="1:4" x14ac:dyDescent="0.25">
      <c r="A3559" s="344">
        <v>2306640</v>
      </c>
      <c r="B3559" s="345" t="s">
        <v>16313</v>
      </c>
      <c r="C3559" s="344" t="s">
        <v>6594</v>
      </c>
      <c r="D3559" s="346">
        <v>2481.59</v>
      </c>
    </row>
    <row r="3560" spans="1:4" x14ac:dyDescent="0.25">
      <c r="A3560" s="344">
        <v>2306667</v>
      </c>
      <c r="B3560" s="345" t="s">
        <v>16314</v>
      </c>
      <c r="C3560" s="344" t="s">
        <v>6594</v>
      </c>
      <c r="D3560" s="346">
        <v>2158.19</v>
      </c>
    </row>
    <row r="3561" spans="1:4" x14ac:dyDescent="0.25">
      <c r="A3561" s="344">
        <v>2306645</v>
      </c>
      <c r="B3561" s="345" t="s">
        <v>16315</v>
      </c>
      <c r="C3561" s="344" t="s">
        <v>6594</v>
      </c>
      <c r="D3561" s="346">
        <v>3713.97</v>
      </c>
    </row>
    <row r="3562" spans="1:4" x14ac:dyDescent="0.25">
      <c r="A3562" s="344">
        <v>2306672</v>
      </c>
      <c r="B3562" s="345" t="s">
        <v>16316</v>
      </c>
      <c r="C3562" s="344" t="s">
        <v>6594</v>
      </c>
      <c r="D3562" s="346">
        <v>3380.46</v>
      </c>
    </row>
    <row r="3563" spans="1:4" x14ac:dyDescent="0.25">
      <c r="A3563" s="344">
        <v>2306646</v>
      </c>
      <c r="B3563" s="345" t="s">
        <v>16317</v>
      </c>
      <c r="C3563" s="344" t="s">
        <v>6594</v>
      </c>
      <c r="D3563" s="346">
        <v>3755.56</v>
      </c>
    </row>
    <row r="3564" spans="1:4" x14ac:dyDescent="0.25">
      <c r="A3564" s="344">
        <v>2306673</v>
      </c>
      <c r="B3564" s="345" t="s">
        <v>16318</v>
      </c>
      <c r="C3564" s="344" t="s">
        <v>6594</v>
      </c>
      <c r="D3564" s="346">
        <v>3411.3</v>
      </c>
    </row>
    <row r="3565" spans="1:4" x14ac:dyDescent="0.25">
      <c r="A3565" s="344">
        <v>2306647</v>
      </c>
      <c r="B3565" s="345" t="s">
        <v>16319</v>
      </c>
      <c r="C3565" s="344" t="s">
        <v>6594</v>
      </c>
      <c r="D3565" s="346">
        <v>3797.1</v>
      </c>
    </row>
    <row r="3566" spans="1:4" x14ac:dyDescent="0.25">
      <c r="A3566" s="344">
        <v>2306674</v>
      </c>
      <c r="B3566" s="345" t="s">
        <v>16320</v>
      </c>
      <c r="C3566" s="344" t="s">
        <v>6594</v>
      </c>
      <c r="D3566" s="346">
        <v>3441.37</v>
      </c>
    </row>
    <row r="3567" spans="1:4" x14ac:dyDescent="0.25">
      <c r="A3567" s="344">
        <v>2306648</v>
      </c>
      <c r="B3567" s="345" t="s">
        <v>16321</v>
      </c>
      <c r="C3567" s="344" t="s">
        <v>6594</v>
      </c>
      <c r="D3567" s="346">
        <v>5277.5</v>
      </c>
    </row>
    <row r="3568" spans="1:4" x14ac:dyDescent="0.25">
      <c r="A3568" s="344">
        <v>2306675</v>
      </c>
      <c r="B3568" s="345" t="s">
        <v>16322</v>
      </c>
      <c r="C3568" s="344" t="s">
        <v>6594</v>
      </c>
      <c r="D3568" s="346">
        <v>4909.5</v>
      </c>
    </row>
    <row r="3569" spans="1:4" x14ac:dyDescent="0.25">
      <c r="A3569" s="344">
        <v>2306649</v>
      </c>
      <c r="B3569" s="345" t="s">
        <v>16323</v>
      </c>
      <c r="C3569" s="344" t="s">
        <v>6594</v>
      </c>
      <c r="D3569" s="346">
        <v>5321.72</v>
      </c>
    </row>
    <row r="3570" spans="1:4" x14ac:dyDescent="0.25">
      <c r="A3570" s="344">
        <v>2306676</v>
      </c>
      <c r="B3570" s="345" t="s">
        <v>16324</v>
      </c>
      <c r="C3570" s="344" t="s">
        <v>6594</v>
      </c>
      <c r="D3570" s="346">
        <v>4940.57</v>
      </c>
    </row>
    <row r="3571" spans="1:4" x14ac:dyDescent="0.25">
      <c r="A3571" s="344">
        <v>2306650</v>
      </c>
      <c r="B3571" s="345" t="s">
        <v>16325</v>
      </c>
      <c r="C3571" s="344" t="s">
        <v>6594</v>
      </c>
      <c r="D3571" s="346">
        <v>5366.02</v>
      </c>
    </row>
    <row r="3572" spans="1:4" x14ac:dyDescent="0.25">
      <c r="A3572" s="344">
        <v>2306677</v>
      </c>
      <c r="B3572" s="345" t="s">
        <v>16326</v>
      </c>
      <c r="C3572" s="344" t="s">
        <v>6594</v>
      </c>
      <c r="D3572" s="346">
        <v>4970.76</v>
      </c>
    </row>
    <row r="3573" spans="1:4" x14ac:dyDescent="0.25">
      <c r="A3573" s="344">
        <v>2306644</v>
      </c>
      <c r="B3573" s="345" t="s">
        <v>16327</v>
      </c>
      <c r="C3573" s="344" t="s">
        <v>6594</v>
      </c>
      <c r="D3573" s="346">
        <v>2954.86</v>
      </c>
    </row>
    <row r="3574" spans="1:4" x14ac:dyDescent="0.25">
      <c r="A3574" s="344">
        <v>2306671</v>
      </c>
      <c r="B3574" s="345" t="s">
        <v>16328</v>
      </c>
      <c r="C3574" s="344" t="s">
        <v>6594</v>
      </c>
      <c r="D3574" s="346">
        <v>2631.46</v>
      </c>
    </row>
    <row r="3575" spans="1:4" x14ac:dyDescent="0.25">
      <c r="A3575" s="344">
        <v>2306141</v>
      </c>
      <c r="B3575" s="345" t="s">
        <v>16329</v>
      </c>
      <c r="C3575" s="344" t="s">
        <v>6594</v>
      </c>
      <c r="D3575" s="346">
        <v>104.79</v>
      </c>
    </row>
    <row r="3576" spans="1:4" x14ac:dyDescent="0.25">
      <c r="A3576" s="344">
        <v>2306145</v>
      </c>
      <c r="B3576" s="345" t="s">
        <v>16330</v>
      </c>
      <c r="C3576" s="344" t="s">
        <v>6594</v>
      </c>
      <c r="D3576" s="346">
        <v>80.81</v>
      </c>
    </row>
    <row r="3577" spans="1:4" x14ac:dyDescent="0.25">
      <c r="A3577" s="344">
        <v>2306142</v>
      </c>
      <c r="B3577" s="345" t="s">
        <v>16331</v>
      </c>
      <c r="C3577" s="344" t="s">
        <v>6594</v>
      </c>
      <c r="D3577" s="346">
        <v>126.9</v>
      </c>
    </row>
    <row r="3578" spans="1:4" x14ac:dyDescent="0.25">
      <c r="A3578" s="344">
        <v>2306146</v>
      </c>
      <c r="B3578" s="345" t="s">
        <v>16332</v>
      </c>
      <c r="C3578" s="344" t="s">
        <v>6594</v>
      </c>
      <c r="D3578" s="346">
        <v>92.38</v>
      </c>
    </row>
    <row r="3579" spans="1:4" x14ac:dyDescent="0.25">
      <c r="A3579" s="344">
        <v>2306143</v>
      </c>
      <c r="B3579" s="345" t="s">
        <v>16333</v>
      </c>
      <c r="C3579" s="344" t="s">
        <v>6594</v>
      </c>
      <c r="D3579" s="346">
        <v>152.5</v>
      </c>
    </row>
    <row r="3580" spans="1:4" x14ac:dyDescent="0.25">
      <c r="A3580" s="344">
        <v>2306147</v>
      </c>
      <c r="B3580" s="345" t="s">
        <v>16334</v>
      </c>
      <c r="C3580" s="344" t="s">
        <v>6594</v>
      </c>
      <c r="D3580" s="346">
        <v>105.51</v>
      </c>
    </row>
    <row r="3581" spans="1:4" x14ac:dyDescent="0.25">
      <c r="A3581" s="344">
        <v>2306144</v>
      </c>
      <c r="B3581" s="345" t="s">
        <v>16335</v>
      </c>
      <c r="C3581" s="344" t="s">
        <v>6594</v>
      </c>
      <c r="D3581" s="346">
        <v>183.1</v>
      </c>
    </row>
    <row r="3582" spans="1:4" x14ac:dyDescent="0.25">
      <c r="A3582" s="344">
        <v>2306148</v>
      </c>
      <c r="B3582" s="345" t="s">
        <v>16336</v>
      </c>
      <c r="C3582" s="344" t="s">
        <v>6594</v>
      </c>
      <c r="D3582" s="346">
        <v>121.72</v>
      </c>
    </row>
    <row r="3583" spans="1:4" x14ac:dyDescent="0.25">
      <c r="A3583" s="344">
        <v>2306624</v>
      </c>
      <c r="B3583" s="345" t="s">
        <v>16337</v>
      </c>
      <c r="C3583" s="344" t="s">
        <v>6594</v>
      </c>
      <c r="D3583" s="346">
        <v>6730.05</v>
      </c>
    </row>
    <row r="3584" spans="1:4" x14ac:dyDescent="0.25">
      <c r="A3584" s="344">
        <v>2306625</v>
      </c>
      <c r="B3584" s="345" t="s">
        <v>16338</v>
      </c>
      <c r="C3584" s="344" t="s">
        <v>6594</v>
      </c>
      <c r="D3584" s="346">
        <v>6781.29</v>
      </c>
    </row>
    <row r="3585" spans="1:4" x14ac:dyDescent="0.25">
      <c r="A3585" s="344">
        <v>2306626</v>
      </c>
      <c r="B3585" s="345" t="s">
        <v>16339</v>
      </c>
      <c r="C3585" s="344" t="s">
        <v>6594</v>
      </c>
      <c r="D3585" s="346">
        <v>6834.2</v>
      </c>
    </row>
    <row r="3586" spans="1:4" x14ac:dyDescent="0.25">
      <c r="A3586" s="344">
        <v>2306627</v>
      </c>
      <c r="B3586" s="345" t="s">
        <v>16340</v>
      </c>
      <c r="C3586" s="344" t="s">
        <v>6594</v>
      </c>
      <c r="D3586" s="346">
        <v>6885.43</v>
      </c>
    </row>
    <row r="3587" spans="1:4" x14ac:dyDescent="0.25">
      <c r="A3587" s="344">
        <v>2306628</v>
      </c>
      <c r="B3587" s="345" t="s">
        <v>16341</v>
      </c>
      <c r="C3587" s="344" t="s">
        <v>6594</v>
      </c>
      <c r="D3587" s="346">
        <v>6936.74</v>
      </c>
    </row>
    <row r="3588" spans="1:4" x14ac:dyDescent="0.25">
      <c r="A3588" s="344">
        <v>2306629</v>
      </c>
      <c r="B3588" s="345" t="s">
        <v>16342</v>
      </c>
      <c r="C3588" s="344" t="s">
        <v>6594</v>
      </c>
      <c r="D3588" s="346">
        <v>9678.64</v>
      </c>
    </row>
    <row r="3589" spans="1:4" x14ac:dyDescent="0.25">
      <c r="A3589" s="344">
        <v>2306630</v>
      </c>
      <c r="B3589" s="345" t="s">
        <v>16343</v>
      </c>
      <c r="C3589" s="344" t="s">
        <v>6594</v>
      </c>
      <c r="D3589" s="346">
        <v>9794.64</v>
      </c>
    </row>
    <row r="3590" spans="1:4" x14ac:dyDescent="0.25">
      <c r="A3590" s="344">
        <v>2306631</v>
      </c>
      <c r="B3590" s="345" t="s">
        <v>16344</v>
      </c>
      <c r="C3590" s="344" t="s">
        <v>6594</v>
      </c>
      <c r="D3590" s="346">
        <v>9906.99</v>
      </c>
    </row>
    <row r="3591" spans="1:4" x14ac:dyDescent="0.25">
      <c r="A3591" s="344">
        <v>2306632</v>
      </c>
      <c r="B3591" s="345" t="s">
        <v>16345</v>
      </c>
      <c r="C3591" s="344" t="s">
        <v>6594</v>
      </c>
      <c r="D3591" s="346">
        <v>10022.99</v>
      </c>
    </row>
    <row r="3592" spans="1:4" x14ac:dyDescent="0.25">
      <c r="A3592" s="344">
        <v>2306610</v>
      </c>
      <c r="B3592" s="345" t="s">
        <v>16346</v>
      </c>
      <c r="C3592" s="344" t="s">
        <v>6594</v>
      </c>
      <c r="D3592" s="346">
        <v>2129.9</v>
      </c>
    </row>
    <row r="3593" spans="1:4" x14ac:dyDescent="0.25">
      <c r="A3593" s="344">
        <v>2306604</v>
      </c>
      <c r="B3593" s="345" t="s">
        <v>16347</v>
      </c>
      <c r="C3593" s="344" t="s">
        <v>6594</v>
      </c>
      <c r="D3593" s="346">
        <v>779.59</v>
      </c>
    </row>
    <row r="3594" spans="1:4" x14ac:dyDescent="0.25">
      <c r="A3594" s="344">
        <v>2306605</v>
      </c>
      <c r="B3594" s="345" t="s">
        <v>16348</v>
      </c>
      <c r="C3594" s="344" t="s">
        <v>6594</v>
      </c>
      <c r="D3594" s="346">
        <v>974.24</v>
      </c>
    </row>
    <row r="3595" spans="1:4" x14ac:dyDescent="0.25">
      <c r="A3595" s="344">
        <v>2306606</v>
      </c>
      <c r="B3595" s="345" t="s">
        <v>16349</v>
      </c>
      <c r="C3595" s="344" t="s">
        <v>6594</v>
      </c>
      <c r="D3595" s="346">
        <v>1123.45</v>
      </c>
    </row>
    <row r="3596" spans="1:4" x14ac:dyDescent="0.25">
      <c r="A3596" s="344">
        <v>2306607</v>
      </c>
      <c r="B3596" s="345" t="s">
        <v>16350</v>
      </c>
      <c r="C3596" s="344" t="s">
        <v>6594</v>
      </c>
      <c r="D3596" s="346">
        <v>1327.59</v>
      </c>
    </row>
    <row r="3597" spans="1:4" x14ac:dyDescent="0.25">
      <c r="A3597" s="344">
        <v>2306608</v>
      </c>
      <c r="B3597" s="345" t="s">
        <v>16351</v>
      </c>
      <c r="C3597" s="344" t="s">
        <v>6594</v>
      </c>
      <c r="D3597" s="346">
        <v>1626.68</v>
      </c>
    </row>
    <row r="3598" spans="1:4" x14ac:dyDescent="0.25">
      <c r="A3598" s="344">
        <v>2306609</v>
      </c>
      <c r="B3598" s="345" t="s">
        <v>16352</v>
      </c>
      <c r="C3598" s="344" t="s">
        <v>6594</v>
      </c>
      <c r="D3598" s="346">
        <v>1640.08</v>
      </c>
    </row>
    <row r="3599" spans="1:4" x14ac:dyDescent="0.25">
      <c r="A3599" s="344">
        <v>2306614</v>
      </c>
      <c r="B3599" s="345" t="s">
        <v>16353</v>
      </c>
      <c r="C3599" s="344" t="s">
        <v>6594</v>
      </c>
      <c r="D3599" s="346">
        <v>2754.61</v>
      </c>
    </row>
    <row r="3600" spans="1:4" x14ac:dyDescent="0.25">
      <c r="A3600" s="344">
        <v>2306615</v>
      </c>
      <c r="B3600" s="345" t="s">
        <v>16354</v>
      </c>
      <c r="C3600" s="344" t="s">
        <v>6594</v>
      </c>
      <c r="D3600" s="346">
        <v>2774.9</v>
      </c>
    </row>
    <row r="3601" spans="1:4" x14ac:dyDescent="0.25">
      <c r="A3601" s="344">
        <v>2306616</v>
      </c>
      <c r="B3601" s="345" t="s">
        <v>16355</v>
      </c>
      <c r="C3601" s="344" t="s">
        <v>6594</v>
      </c>
      <c r="D3601" s="346">
        <v>2794.81</v>
      </c>
    </row>
    <row r="3602" spans="1:4" x14ac:dyDescent="0.25">
      <c r="A3602" s="344">
        <v>2306611</v>
      </c>
      <c r="B3602" s="345" t="s">
        <v>16356</v>
      </c>
      <c r="C3602" s="344" t="s">
        <v>6594</v>
      </c>
      <c r="D3602" s="346">
        <v>1725.76</v>
      </c>
    </row>
    <row r="3603" spans="1:4" x14ac:dyDescent="0.25">
      <c r="A3603" s="344">
        <v>2306612</v>
      </c>
      <c r="B3603" s="345" t="s">
        <v>16357</v>
      </c>
      <c r="C3603" s="344" t="s">
        <v>6594</v>
      </c>
      <c r="D3603" s="346">
        <v>2108.94</v>
      </c>
    </row>
    <row r="3604" spans="1:4" x14ac:dyDescent="0.25">
      <c r="A3604" s="344">
        <v>2306613</v>
      </c>
      <c r="B3604" s="345" t="s">
        <v>16358</v>
      </c>
      <c r="C3604" s="344" t="s">
        <v>6594</v>
      </c>
      <c r="D3604" s="346">
        <v>2129.2399999999998</v>
      </c>
    </row>
    <row r="3605" spans="1:4" x14ac:dyDescent="0.25">
      <c r="A3605" s="344">
        <v>2306618</v>
      </c>
      <c r="B3605" s="345" t="s">
        <v>16359</v>
      </c>
      <c r="C3605" s="344" t="s">
        <v>6594</v>
      </c>
      <c r="D3605" s="346">
        <v>3348.32</v>
      </c>
    </row>
    <row r="3606" spans="1:4" x14ac:dyDescent="0.25">
      <c r="A3606" s="344">
        <v>2306619</v>
      </c>
      <c r="B3606" s="345" t="s">
        <v>16360</v>
      </c>
      <c r="C3606" s="344" t="s">
        <v>6594</v>
      </c>
      <c r="D3606" s="346">
        <v>3377.55</v>
      </c>
    </row>
    <row r="3607" spans="1:4" x14ac:dyDescent="0.25">
      <c r="A3607" s="344">
        <v>2306620</v>
      </c>
      <c r="B3607" s="345" t="s">
        <v>16361</v>
      </c>
      <c r="C3607" s="344" t="s">
        <v>6594</v>
      </c>
      <c r="D3607" s="346">
        <v>3405.98</v>
      </c>
    </row>
    <row r="3608" spans="1:4" x14ac:dyDescent="0.25">
      <c r="A3608" s="344">
        <v>2306621</v>
      </c>
      <c r="B3608" s="345" t="s">
        <v>16362</v>
      </c>
      <c r="C3608" s="344" t="s">
        <v>6594</v>
      </c>
      <c r="D3608" s="346">
        <v>4872.42</v>
      </c>
    </row>
    <row r="3609" spans="1:4" x14ac:dyDescent="0.25">
      <c r="A3609" s="344">
        <v>2306622</v>
      </c>
      <c r="B3609" s="345" t="s">
        <v>16363</v>
      </c>
      <c r="C3609" s="344" t="s">
        <v>6594</v>
      </c>
      <c r="D3609" s="346">
        <v>4901.71</v>
      </c>
    </row>
    <row r="3610" spans="1:4" x14ac:dyDescent="0.25">
      <c r="A3610" s="344">
        <v>2306623</v>
      </c>
      <c r="B3610" s="345" t="s">
        <v>16364</v>
      </c>
      <c r="C3610" s="344" t="s">
        <v>6594</v>
      </c>
      <c r="D3610" s="346">
        <v>4930.08</v>
      </c>
    </row>
    <row r="3611" spans="1:4" x14ac:dyDescent="0.25">
      <c r="A3611" s="344">
        <v>2306617</v>
      </c>
      <c r="B3611" s="345" t="s">
        <v>16365</v>
      </c>
      <c r="C3611" s="344" t="s">
        <v>6594</v>
      </c>
      <c r="D3611" s="346">
        <v>2600.86</v>
      </c>
    </row>
    <row r="3612" spans="1:4" x14ac:dyDescent="0.25">
      <c r="A3612" s="344">
        <v>2306014</v>
      </c>
      <c r="B3612" s="345" t="s">
        <v>16366</v>
      </c>
      <c r="C3612" s="344" t="s">
        <v>7700</v>
      </c>
      <c r="D3612" s="346">
        <v>13.64</v>
      </c>
    </row>
    <row r="3613" spans="1:4" x14ac:dyDescent="0.25">
      <c r="A3613" s="344">
        <v>2306700</v>
      </c>
      <c r="B3613" s="345" t="s">
        <v>16367</v>
      </c>
      <c r="C3613" s="344" t="s">
        <v>6594</v>
      </c>
      <c r="D3613" s="346">
        <v>2480.0700000000002</v>
      </c>
    </row>
    <row r="3614" spans="1:4" x14ac:dyDescent="0.25">
      <c r="A3614" s="344">
        <v>2306703</v>
      </c>
      <c r="B3614" s="345" t="s">
        <v>16368</v>
      </c>
      <c r="C3614" s="344" t="s">
        <v>6594</v>
      </c>
      <c r="D3614" s="346">
        <v>2569.81</v>
      </c>
    </row>
    <row r="3615" spans="1:4" x14ac:dyDescent="0.25">
      <c r="A3615" s="344">
        <v>2306706</v>
      </c>
      <c r="B3615" s="345" t="s">
        <v>16369</v>
      </c>
      <c r="C3615" s="344" t="s">
        <v>6594</v>
      </c>
      <c r="D3615" s="346">
        <v>2704.79</v>
      </c>
    </row>
    <row r="3616" spans="1:4" x14ac:dyDescent="0.25">
      <c r="A3616" s="344">
        <v>2306709</v>
      </c>
      <c r="B3616" s="345" t="s">
        <v>16370</v>
      </c>
      <c r="C3616" s="344" t="s">
        <v>6594</v>
      </c>
      <c r="D3616" s="346">
        <v>2917.69</v>
      </c>
    </row>
    <row r="3617" spans="1:4" x14ac:dyDescent="0.25">
      <c r="A3617" s="344">
        <v>2306712</v>
      </c>
      <c r="B3617" s="345" t="s">
        <v>16371</v>
      </c>
      <c r="C3617" s="344" t="s">
        <v>6594</v>
      </c>
      <c r="D3617" s="346">
        <v>3018.23</v>
      </c>
    </row>
    <row r="3618" spans="1:4" x14ac:dyDescent="0.25">
      <c r="A3618" s="344">
        <v>2306715</v>
      </c>
      <c r="B3618" s="345" t="s">
        <v>16372</v>
      </c>
      <c r="C3618" s="344" t="s">
        <v>6594</v>
      </c>
      <c r="D3618" s="346">
        <v>3153.66</v>
      </c>
    </row>
    <row r="3619" spans="1:4" x14ac:dyDescent="0.25">
      <c r="A3619" s="344">
        <v>2306718</v>
      </c>
      <c r="B3619" s="345" t="s">
        <v>16373</v>
      </c>
      <c r="C3619" s="344" t="s">
        <v>6594</v>
      </c>
      <c r="D3619" s="346">
        <v>3357.07</v>
      </c>
    </row>
    <row r="3620" spans="1:4" x14ac:dyDescent="0.25">
      <c r="A3620" s="344">
        <v>2306721</v>
      </c>
      <c r="B3620" s="345" t="s">
        <v>16374</v>
      </c>
      <c r="C3620" s="344" t="s">
        <v>6594</v>
      </c>
      <c r="D3620" s="346">
        <v>3452.56</v>
      </c>
    </row>
    <row r="3621" spans="1:4" x14ac:dyDescent="0.25">
      <c r="A3621" s="344">
        <v>2306724</v>
      </c>
      <c r="B3621" s="345" t="s">
        <v>16375</v>
      </c>
      <c r="C3621" s="344" t="s">
        <v>6594</v>
      </c>
      <c r="D3621" s="346">
        <v>3636.67</v>
      </c>
    </row>
    <row r="3622" spans="1:4" x14ac:dyDescent="0.25">
      <c r="A3622" s="344">
        <v>2306688</v>
      </c>
      <c r="B3622" s="345" t="s">
        <v>16376</v>
      </c>
      <c r="C3622" s="344" t="s">
        <v>6594</v>
      </c>
      <c r="D3622" s="346">
        <v>1968.37</v>
      </c>
    </row>
    <row r="3623" spans="1:4" x14ac:dyDescent="0.25">
      <c r="A3623" s="344">
        <v>2306691</v>
      </c>
      <c r="B3623" s="345" t="s">
        <v>16377</v>
      </c>
      <c r="C3623" s="344" t="s">
        <v>6594</v>
      </c>
      <c r="D3623" s="346">
        <v>2078.34</v>
      </c>
    </row>
    <row r="3624" spans="1:4" x14ac:dyDescent="0.25">
      <c r="A3624" s="344">
        <v>2306694</v>
      </c>
      <c r="B3624" s="345" t="s">
        <v>16378</v>
      </c>
      <c r="C3624" s="344" t="s">
        <v>6594</v>
      </c>
      <c r="D3624" s="346">
        <v>2226.5100000000002</v>
      </c>
    </row>
    <row r="3625" spans="1:4" x14ac:dyDescent="0.25">
      <c r="A3625" s="344">
        <v>2306697</v>
      </c>
      <c r="B3625" s="345" t="s">
        <v>16379</v>
      </c>
      <c r="C3625" s="344" t="s">
        <v>6594</v>
      </c>
      <c r="D3625" s="346">
        <v>2329.4499999999998</v>
      </c>
    </row>
    <row r="3626" spans="1:4" x14ac:dyDescent="0.25">
      <c r="A3626" s="344">
        <v>2306701</v>
      </c>
      <c r="B3626" s="345" t="s">
        <v>16380</v>
      </c>
      <c r="C3626" s="344" t="s">
        <v>6594</v>
      </c>
      <c r="D3626" s="346">
        <v>4789.5200000000004</v>
      </c>
    </row>
    <row r="3627" spans="1:4" x14ac:dyDescent="0.25">
      <c r="A3627" s="344">
        <v>2306704</v>
      </c>
      <c r="B3627" s="345" t="s">
        <v>16381</v>
      </c>
      <c r="C3627" s="344" t="s">
        <v>6594</v>
      </c>
      <c r="D3627" s="346">
        <v>5086.91</v>
      </c>
    </row>
    <row r="3628" spans="1:4" x14ac:dyDescent="0.25">
      <c r="A3628" s="344">
        <v>2306707</v>
      </c>
      <c r="B3628" s="345" t="s">
        <v>16382</v>
      </c>
      <c r="C3628" s="344" t="s">
        <v>6594</v>
      </c>
      <c r="D3628" s="346">
        <v>5284.02</v>
      </c>
    </row>
    <row r="3629" spans="1:4" x14ac:dyDescent="0.25">
      <c r="A3629" s="344">
        <v>2306710</v>
      </c>
      <c r="B3629" s="345" t="s">
        <v>16383</v>
      </c>
      <c r="C3629" s="344" t="s">
        <v>6594</v>
      </c>
      <c r="D3629" s="346">
        <v>5550.97</v>
      </c>
    </row>
    <row r="3630" spans="1:4" x14ac:dyDescent="0.25">
      <c r="A3630" s="344">
        <v>2306713</v>
      </c>
      <c r="B3630" s="345" t="s">
        <v>16384</v>
      </c>
      <c r="C3630" s="344" t="s">
        <v>6594</v>
      </c>
      <c r="D3630" s="346">
        <v>5697.27</v>
      </c>
    </row>
    <row r="3631" spans="1:4" x14ac:dyDescent="0.25">
      <c r="A3631" s="344">
        <v>2306716</v>
      </c>
      <c r="B3631" s="345" t="s">
        <v>16385</v>
      </c>
      <c r="C3631" s="344" t="s">
        <v>6594</v>
      </c>
      <c r="D3631" s="346">
        <v>6026.27</v>
      </c>
    </row>
    <row r="3632" spans="1:4" x14ac:dyDescent="0.25">
      <c r="A3632" s="344">
        <v>2306719</v>
      </c>
      <c r="B3632" s="345" t="s">
        <v>16386</v>
      </c>
      <c r="C3632" s="344" t="s">
        <v>6594</v>
      </c>
      <c r="D3632" s="346">
        <v>6557.75</v>
      </c>
    </row>
    <row r="3633" spans="1:4" x14ac:dyDescent="0.25">
      <c r="A3633" s="344">
        <v>2306722</v>
      </c>
      <c r="B3633" s="345" t="s">
        <v>16387</v>
      </c>
      <c r="C3633" s="344" t="s">
        <v>6594</v>
      </c>
      <c r="D3633" s="346">
        <v>6846.06</v>
      </c>
    </row>
    <row r="3634" spans="1:4" x14ac:dyDescent="0.25">
      <c r="A3634" s="344">
        <v>2306725</v>
      </c>
      <c r="B3634" s="345" t="s">
        <v>16388</v>
      </c>
      <c r="C3634" s="344" t="s">
        <v>6594</v>
      </c>
      <c r="D3634" s="346">
        <v>7176.4</v>
      </c>
    </row>
    <row r="3635" spans="1:4" x14ac:dyDescent="0.25">
      <c r="A3635" s="344">
        <v>2306689</v>
      </c>
      <c r="B3635" s="345" t="s">
        <v>16389</v>
      </c>
      <c r="C3635" s="344" t="s">
        <v>6594</v>
      </c>
      <c r="D3635" s="346">
        <v>3786.59</v>
      </c>
    </row>
    <row r="3636" spans="1:4" x14ac:dyDescent="0.25">
      <c r="A3636" s="344">
        <v>2306692</v>
      </c>
      <c r="B3636" s="345" t="s">
        <v>16390</v>
      </c>
      <c r="C3636" s="344" t="s">
        <v>6594</v>
      </c>
      <c r="D3636" s="346">
        <v>3987.83</v>
      </c>
    </row>
    <row r="3637" spans="1:4" x14ac:dyDescent="0.25">
      <c r="A3637" s="344">
        <v>2306695</v>
      </c>
      <c r="B3637" s="345" t="s">
        <v>16391</v>
      </c>
      <c r="C3637" s="344" t="s">
        <v>6594</v>
      </c>
      <c r="D3637" s="346">
        <v>4194.7700000000004</v>
      </c>
    </row>
    <row r="3638" spans="1:4" x14ac:dyDescent="0.25">
      <c r="A3638" s="344">
        <v>2306698</v>
      </c>
      <c r="B3638" s="345" t="s">
        <v>16392</v>
      </c>
      <c r="C3638" s="344" t="s">
        <v>6594</v>
      </c>
      <c r="D3638" s="346">
        <v>4439.3</v>
      </c>
    </row>
    <row r="3639" spans="1:4" x14ac:dyDescent="0.25">
      <c r="A3639" s="344">
        <v>2306699</v>
      </c>
      <c r="B3639" s="345" t="s">
        <v>16393</v>
      </c>
      <c r="C3639" s="344" t="s">
        <v>6594</v>
      </c>
      <c r="D3639" s="346">
        <v>380.89</v>
      </c>
    </row>
    <row r="3640" spans="1:4" x14ac:dyDescent="0.25">
      <c r="A3640" s="344">
        <v>2306702</v>
      </c>
      <c r="B3640" s="345" t="s">
        <v>16394</v>
      </c>
      <c r="C3640" s="344" t="s">
        <v>6594</v>
      </c>
      <c r="D3640" s="346">
        <v>393.7</v>
      </c>
    </row>
    <row r="3641" spans="1:4" x14ac:dyDescent="0.25">
      <c r="A3641" s="344">
        <v>2306705</v>
      </c>
      <c r="B3641" s="345" t="s">
        <v>16395</v>
      </c>
      <c r="C3641" s="344" t="s">
        <v>6594</v>
      </c>
      <c r="D3641" s="346">
        <v>414.6</v>
      </c>
    </row>
    <row r="3642" spans="1:4" x14ac:dyDescent="0.25">
      <c r="A3642" s="344">
        <v>2306708</v>
      </c>
      <c r="B3642" s="345" t="s">
        <v>16396</v>
      </c>
      <c r="C3642" s="344" t="s">
        <v>6594</v>
      </c>
      <c r="D3642" s="346">
        <v>429.81</v>
      </c>
    </row>
    <row r="3643" spans="1:4" x14ac:dyDescent="0.25">
      <c r="A3643" s="344">
        <v>2306711</v>
      </c>
      <c r="B3643" s="345" t="s">
        <v>16397</v>
      </c>
      <c r="C3643" s="344" t="s">
        <v>6594</v>
      </c>
      <c r="D3643" s="346">
        <v>446.19</v>
      </c>
    </row>
    <row r="3644" spans="1:4" x14ac:dyDescent="0.25">
      <c r="A3644" s="344">
        <v>2306714</v>
      </c>
      <c r="B3644" s="345" t="s">
        <v>16398</v>
      </c>
      <c r="C3644" s="344" t="s">
        <v>6594</v>
      </c>
      <c r="D3644" s="346">
        <v>463.86</v>
      </c>
    </row>
    <row r="3645" spans="1:4" x14ac:dyDescent="0.25">
      <c r="A3645" s="344">
        <v>2306717</v>
      </c>
      <c r="B3645" s="345" t="s">
        <v>16399</v>
      </c>
      <c r="C3645" s="344" t="s">
        <v>6594</v>
      </c>
      <c r="D3645" s="346">
        <v>484.24</v>
      </c>
    </row>
    <row r="3646" spans="1:4" x14ac:dyDescent="0.25">
      <c r="A3646" s="344">
        <v>2306720</v>
      </c>
      <c r="B3646" s="345" t="s">
        <v>16400</v>
      </c>
      <c r="C3646" s="344" t="s">
        <v>6594</v>
      </c>
      <c r="D3646" s="346">
        <v>505.12</v>
      </c>
    </row>
    <row r="3647" spans="1:4" x14ac:dyDescent="0.25">
      <c r="A3647" s="344">
        <v>2306723</v>
      </c>
      <c r="B3647" s="345" t="s">
        <v>16401</v>
      </c>
      <c r="C3647" s="344" t="s">
        <v>6594</v>
      </c>
      <c r="D3647" s="346">
        <v>516.25</v>
      </c>
    </row>
    <row r="3648" spans="1:4" x14ac:dyDescent="0.25">
      <c r="A3648" s="344">
        <v>2306687</v>
      </c>
      <c r="B3648" s="345" t="s">
        <v>16402</v>
      </c>
      <c r="C3648" s="344" t="s">
        <v>6594</v>
      </c>
      <c r="D3648" s="346">
        <v>317.08999999999997</v>
      </c>
    </row>
    <row r="3649" spans="1:4" x14ac:dyDescent="0.25">
      <c r="A3649" s="344">
        <v>2306690</v>
      </c>
      <c r="B3649" s="345" t="s">
        <v>16403</v>
      </c>
      <c r="C3649" s="344" t="s">
        <v>6594</v>
      </c>
      <c r="D3649" s="346">
        <v>331.68</v>
      </c>
    </row>
    <row r="3650" spans="1:4" x14ac:dyDescent="0.25">
      <c r="A3650" s="344">
        <v>2306693</v>
      </c>
      <c r="B3650" s="345" t="s">
        <v>16404</v>
      </c>
      <c r="C3650" s="344" t="s">
        <v>6594</v>
      </c>
      <c r="D3650" s="346">
        <v>346.39</v>
      </c>
    </row>
    <row r="3651" spans="1:4" x14ac:dyDescent="0.25">
      <c r="A3651" s="344">
        <v>2306696</v>
      </c>
      <c r="B3651" s="345" t="s">
        <v>16405</v>
      </c>
      <c r="C3651" s="344" t="s">
        <v>6594</v>
      </c>
      <c r="D3651" s="346">
        <v>362.47</v>
      </c>
    </row>
    <row r="3652" spans="1:4" x14ac:dyDescent="0.25">
      <c r="A3652" s="344">
        <v>2306239</v>
      </c>
      <c r="B3652" s="345" t="s">
        <v>16406</v>
      </c>
      <c r="C3652" s="344" t="s">
        <v>7701</v>
      </c>
      <c r="D3652" s="346">
        <v>344.56</v>
      </c>
    </row>
    <row r="3653" spans="1:4" x14ac:dyDescent="0.25">
      <c r="A3653" s="344">
        <v>2306090</v>
      </c>
      <c r="B3653" s="345" t="s">
        <v>16407</v>
      </c>
      <c r="C3653" s="344" t="s">
        <v>6594</v>
      </c>
      <c r="D3653" s="346">
        <v>47.63</v>
      </c>
    </row>
    <row r="3654" spans="1:4" x14ac:dyDescent="0.25">
      <c r="A3654" s="344">
        <v>2306091</v>
      </c>
      <c r="B3654" s="345" t="s">
        <v>16408</v>
      </c>
      <c r="C3654" s="344" t="s">
        <v>6594</v>
      </c>
      <c r="D3654" s="346">
        <v>63.51</v>
      </c>
    </row>
    <row r="3655" spans="1:4" x14ac:dyDescent="0.25">
      <c r="A3655" s="344">
        <v>2306072</v>
      </c>
      <c r="B3655" s="345" t="s">
        <v>16409</v>
      </c>
      <c r="C3655" s="344" t="s">
        <v>7701</v>
      </c>
      <c r="D3655" s="346">
        <v>1240.57</v>
      </c>
    </row>
    <row r="3656" spans="1:4" x14ac:dyDescent="0.25">
      <c r="A3656" s="344">
        <v>2306133</v>
      </c>
      <c r="B3656" s="345" t="s">
        <v>16410</v>
      </c>
      <c r="C3656" s="344" t="s">
        <v>6594</v>
      </c>
      <c r="D3656" s="346">
        <v>493.98</v>
      </c>
    </row>
    <row r="3657" spans="1:4" x14ac:dyDescent="0.25">
      <c r="A3657" s="344">
        <v>2306114</v>
      </c>
      <c r="B3657" s="345" t="s">
        <v>16411</v>
      </c>
      <c r="C3657" s="344" t="s">
        <v>6594</v>
      </c>
      <c r="D3657" s="346">
        <v>305.19</v>
      </c>
    </row>
    <row r="3658" spans="1:4" x14ac:dyDescent="0.25">
      <c r="A3658" s="344">
        <v>2306115</v>
      </c>
      <c r="B3658" s="345" t="s">
        <v>16412</v>
      </c>
      <c r="C3658" s="344" t="s">
        <v>6594</v>
      </c>
      <c r="D3658" s="346">
        <v>436.72</v>
      </c>
    </row>
    <row r="3659" spans="1:4" x14ac:dyDescent="0.25">
      <c r="A3659" s="344">
        <v>2306116</v>
      </c>
      <c r="B3659" s="345" t="s">
        <v>16413</v>
      </c>
      <c r="C3659" s="344" t="s">
        <v>6594</v>
      </c>
      <c r="D3659" s="346">
        <v>517.23</v>
      </c>
    </row>
    <row r="3660" spans="1:4" x14ac:dyDescent="0.25">
      <c r="A3660" s="344">
        <v>2306118</v>
      </c>
      <c r="B3660" s="345" t="s">
        <v>16414</v>
      </c>
      <c r="C3660" s="344" t="s">
        <v>6594</v>
      </c>
      <c r="D3660" s="346">
        <v>645.54</v>
      </c>
    </row>
    <row r="3661" spans="1:4" x14ac:dyDescent="0.25">
      <c r="A3661" s="344">
        <v>2306122</v>
      </c>
      <c r="B3661" s="345" t="s">
        <v>16415</v>
      </c>
      <c r="C3661" s="344" t="s">
        <v>6594</v>
      </c>
      <c r="D3661" s="346">
        <v>761.82</v>
      </c>
    </row>
    <row r="3662" spans="1:4" x14ac:dyDescent="0.25">
      <c r="A3662" s="344">
        <v>2306078</v>
      </c>
      <c r="B3662" s="345" t="s">
        <v>16416</v>
      </c>
      <c r="C3662" s="344" t="s">
        <v>6594</v>
      </c>
      <c r="D3662" s="346">
        <v>215.2</v>
      </c>
    </row>
    <row r="3663" spans="1:4" x14ac:dyDescent="0.25">
      <c r="A3663" s="344">
        <v>2306080</v>
      </c>
      <c r="B3663" s="345" t="s">
        <v>16417</v>
      </c>
      <c r="C3663" s="344" t="s">
        <v>6594</v>
      </c>
      <c r="D3663" s="346">
        <v>234.76</v>
      </c>
    </row>
    <row r="3664" spans="1:4" x14ac:dyDescent="0.25">
      <c r="A3664" s="344">
        <v>2306082</v>
      </c>
      <c r="B3664" s="345" t="s">
        <v>16418</v>
      </c>
      <c r="C3664" s="344" t="s">
        <v>6594</v>
      </c>
      <c r="D3664" s="346">
        <v>258.24</v>
      </c>
    </row>
    <row r="3665" spans="1:4" x14ac:dyDescent="0.25">
      <c r="A3665" s="344">
        <v>2306084</v>
      </c>
      <c r="B3665" s="345" t="s">
        <v>16419</v>
      </c>
      <c r="C3665" s="344" t="s">
        <v>6594</v>
      </c>
      <c r="D3665" s="346">
        <v>300.27999999999997</v>
      </c>
    </row>
    <row r="3666" spans="1:4" x14ac:dyDescent="0.25">
      <c r="A3666" s="344">
        <v>2306086</v>
      </c>
      <c r="B3666" s="345" t="s">
        <v>16420</v>
      </c>
      <c r="C3666" s="344" t="s">
        <v>6594</v>
      </c>
      <c r="D3666" s="346">
        <v>368.91</v>
      </c>
    </row>
    <row r="3667" spans="1:4" x14ac:dyDescent="0.25">
      <c r="A3667" s="344">
        <v>2309088</v>
      </c>
      <c r="B3667" s="345" t="s">
        <v>16421</v>
      </c>
      <c r="C3667" s="344" t="s">
        <v>6594</v>
      </c>
      <c r="D3667" s="346">
        <v>516.48</v>
      </c>
    </row>
    <row r="3668" spans="1:4" x14ac:dyDescent="0.25">
      <c r="A3668" s="344">
        <v>2306074</v>
      </c>
      <c r="B3668" s="345" t="s">
        <v>16422</v>
      </c>
      <c r="C3668" s="344" t="s">
        <v>7701</v>
      </c>
      <c r="D3668" s="346">
        <v>345.37</v>
      </c>
    </row>
    <row r="3669" spans="1:4" x14ac:dyDescent="0.25">
      <c r="A3669" s="344">
        <v>2306095</v>
      </c>
      <c r="B3669" s="345" t="s">
        <v>16423</v>
      </c>
      <c r="C3669" s="344" t="s">
        <v>7701</v>
      </c>
      <c r="D3669" s="346">
        <v>414.11</v>
      </c>
    </row>
    <row r="3670" spans="1:4" x14ac:dyDescent="0.25">
      <c r="A3670" s="344">
        <v>2306132</v>
      </c>
      <c r="B3670" s="345" t="s">
        <v>16424</v>
      </c>
      <c r="C3670" s="344" t="s">
        <v>6594</v>
      </c>
      <c r="D3670" s="346">
        <v>322.7</v>
      </c>
    </row>
    <row r="3671" spans="1:4" x14ac:dyDescent="0.25">
      <c r="A3671" s="344">
        <v>2306015</v>
      </c>
      <c r="B3671" s="345" t="s">
        <v>16425</v>
      </c>
      <c r="C3671" s="344" t="s">
        <v>7700</v>
      </c>
      <c r="D3671" s="346">
        <v>17.29</v>
      </c>
    </row>
    <row r="3672" spans="1:4" x14ac:dyDescent="0.25">
      <c r="A3672" s="344">
        <v>2306019</v>
      </c>
      <c r="B3672" s="345" t="s">
        <v>16426</v>
      </c>
      <c r="C3672" s="344" t="s">
        <v>7700</v>
      </c>
      <c r="D3672" s="346">
        <v>17.96</v>
      </c>
    </row>
    <row r="3673" spans="1:4" x14ac:dyDescent="0.25">
      <c r="A3673" s="344">
        <v>2306018</v>
      </c>
      <c r="B3673" s="345" t="s">
        <v>16427</v>
      </c>
      <c r="C3673" s="344" t="s">
        <v>7700</v>
      </c>
      <c r="D3673" s="346">
        <v>3.18</v>
      </c>
    </row>
    <row r="3674" spans="1:4" x14ac:dyDescent="0.25">
      <c r="A3674" s="344">
        <v>2306016</v>
      </c>
      <c r="B3674" s="345" t="s">
        <v>16428</v>
      </c>
      <c r="C3674" s="344" t="s">
        <v>7700</v>
      </c>
      <c r="D3674" s="346">
        <v>2.1800000000000002</v>
      </c>
    </row>
    <row r="3675" spans="1:4" x14ac:dyDescent="0.25">
      <c r="A3675" s="344">
        <v>2305999</v>
      </c>
      <c r="B3675" s="345" t="s">
        <v>16429</v>
      </c>
      <c r="C3675" s="344" t="s">
        <v>6594</v>
      </c>
      <c r="D3675" s="346">
        <v>347.1</v>
      </c>
    </row>
    <row r="3676" spans="1:4" x14ac:dyDescent="0.25">
      <c r="A3676" s="344">
        <v>2306000</v>
      </c>
      <c r="B3676" s="345" t="s">
        <v>16430</v>
      </c>
      <c r="C3676" s="344" t="s">
        <v>6594</v>
      </c>
      <c r="D3676" s="346">
        <v>430.13</v>
      </c>
    </row>
    <row r="3677" spans="1:4" x14ac:dyDescent="0.25">
      <c r="A3677" s="344">
        <v>2306001</v>
      </c>
      <c r="B3677" s="345" t="s">
        <v>16431</v>
      </c>
      <c r="C3677" s="344" t="s">
        <v>6594</v>
      </c>
      <c r="D3677" s="346">
        <v>672.6</v>
      </c>
    </row>
    <row r="3678" spans="1:4" x14ac:dyDescent="0.25">
      <c r="A3678" s="344">
        <v>2306002</v>
      </c>
      <c r="B3678" s="345" t="s">
        <v>16432</v>
      </c>
      <c r="C3678" s="344" t="s">
        <v>6594</v>
      </c>
      <c r="D3678" s="346">
        <v>805.15</v>
      </c>
    </row>
    <row r="3679" spans="1:4" x14ac:dyDescent="0.25">
      <c r="A3679" s="344">
        <v>2306003</v>
      </c>
      <c r="B3679" s="345" t="s">
        <v>16433</v>
      </c>
      <c r="C3679" s="344" t="s">
        <v>6594</v>
      </c>
      <c r="D3679" s="346">
        <v>1111.3900000000001</v>
      </c>
    </row>
    <row r="3680" spans="1:4" x14ac:dyDescent="0.25">
      <c r="A3680" s="344">
        <v>2305997</v>
      </c>
      <c r="B3680" s="345" t="s">
        <v>16434</v>
      </c>
      <c r="C3680" s="344" t="s">
        <v>6594</v>
      </c>
      <c r="D3680" s="346">
        <v>256.45</v>
      </c>
    </row>
    <row r="3681" spans="1:4" x14ac:dyDescent="0.25">
      <c r="A3681" s="344">
        <v>2305998</v>
      </c>
      <c r="B3681" s="345" t="s">
        <v>16435</v>
      </c>
      <c r="C3681" s="344" t="s">
        <v>6594</v>
      </c>
      <c r="D3681" s="346">
        <v>311.64</v>
      </c>
    </row>
    <row r="3682" spans="1:4" x14ac:dyDescent="0.25">
      <c r="A3682" s="344">
        <v>2306101</v>
      </c>
      <c r="B3682" s="345" t="s">
        <v>16436</v>
      </c>
      <c r="C3682" s="344" t="s">
        <v>6594</v>
      </c>
      <c r="D3682" s="346">
        <v>89.98</v>
      </c>
    </row>
    <row r="3683" spans="1:4" x14ac:dyDescent="0.25">
      <c r="A3683" s="344">
        <v>2306102</v>
      </c>
      <c r="B3683" s="345" t="s">
        <v>16437</v>
      </c>
      <c r="C3683" s="344" t="s">
        <v>6594</v>
      </c>
      <c r="D3683" s="346">
        <v>95.48</v>
      </c>
    </row>
    <row r="3684" spans="1:4" x14ac:dyDescent="0.25">
      <c r="A3684" s="344">
        <v>2306103</v>
      </c>
      <c r="B3684" s="345" t="s">
        <v>16438</v>
      </c>
      <c r="C3684" s="344" t="s">
        <v>6594</v>
      </c>
      <c r="D3684" s="346">
        <v>106.03</v>
      </c>
    </row>
    <row r="3685" spans="1:4" x14ac:dyDescent="0.25">
      <c r="A3685" s="344">
        <v>2306104</v>
      </c>
      <c r="B3685" s="345" t="s">
        <v>16439</v>
      </c>
      <c r="C3685" s="344" t="s">
        <v>6594</v>
      </c>
      <c r="D3685" s="346">
        <v>112.05</v>
      </c>
    </row>
    <row r="3686" spans="1:4" x14ac:dyDescent="0.25">
      <c r="A3686" s="344">
        <v>2306105</v>
      </c>
      <c r="B3686" s="345" t="s">
        <v>16440</v>
      </c>
      <c r="C3686" s="344" t="s">
        <v>6594</v>
      </c>
      <c r="D3686" s="346">
        <v>118.75</v>
      </c>
    </row>
    <row r="3687" spans="1:4" x14ac:dyDescent="0.25">
      <c r="A3687" s="344">
        <v>2306106</v>
      </c>
      <c r="B3687" s="345" t="s">
        <v>16441</v>
      </c>
      <c r="C3687" s="344" t="s">
        <v>6594</v>
      </c>
      <c r="D3687" s="346">
        <v>128.16999999999999</v>
      </c>
    </row>
    <row r="3688" spans="1:4" x14ac:dyDescent="0.25">
      <c r="A3688" s="344">
        <v>2306107</v>
      </c>
      <c r="B3688" s="345" t="s">
        <v>16442</v>
      </c>
      <c r="C3688" s="344" t="s">
        <v>6594</v>
      </c>
      <c r="D3688" s="346">
        <v>131.91999999999999</v>
      </c>
    </row>
    <row r="3689" spans="1:4" x14ac:dyDescent="0.25">
      <c r="A3689" s="344">
        <v>2306269</v>
      </c>
      <c r="B3689" s="345" t="s">
        <v>16443</v>
      </c>
      <c r="C3689" s="344" t="s">
        <v>6594</v>
      </c>
      <c r="D3689" s="346">
        <v>147.30000000000001</v>
      </c>
    </row>
    <row r="3690" spans="1:4" x14ac:dyDescent="0.25">
      <c r="A3690" s="344">
        <v>2306270</v>
      </c>
      <c r="B3690" s="345" t="s">
        <v>16444</v>
      </c>
      <c r="C3690" s="344" t="s">
        <v>6594</v>
      </c>
      <c r="D3690" s="346">
        <v>164.05</v>
      </c>
    </row>
    <row r="3691" spans="1:4" x14ac:dyDescent="0.25">
      <c r="A3691" s="344">
        <v>2306271</v>
      </c>
      <c r="B3691" s="345" t="s">
        <v>16445</v>
      </c>
      <c r="C3691" s="344" t="s">
        <v>6594</v>
      </c>
      <c r="D3691" s="346">
        <v>178.99</v>
      </c>
    </row>
    <row r="3692" spans="1:4" x14ac:dyDescent="0.25">
      <c r="A3692" s="344">
        <v>2306272</v>
      </c>
      <c r="B3692" s="345" t="s">
        <v>16446</v>
      </c>
      <c r="C3692" s="344" t="s">
        <v>6594</v>
      </c>
      <c r="D3692" s="346">
        <v>188.93</v>
      </c>
    </row>
    <row r="3693" spans="1:4" x14ac:dyDescent="0.25">
      <c r="A3693" s="344">
        <v>2306273</v>
      </c>
      <c r="B3693" s="345" t="s">
        <v>16447</v>
      </c>
      <c r="C3693" s="344" t="s">
        <v>6594</v>
      </c>
      <c r="D3693" s="346">
        <v>210.4</v>
      </c>
    </row>
    <row r="3694" spans="1:4" x14ac:dyDescent="0.25">
      <c r="A3694" s="344">
        <v>2306274</v>
      </c>
      <c r="B3694" s="345" t="s">
        <v>16448</v>
      </c>
      <c r="C3694" s="344" t="s">
        <v>6594</v>
      </c>
      <c r="D3694" s="346">
        <v>224.69</v>
      </c>
    </row>
    <row r="3695" spans="1:4" x14ac:dyDescent="0.25">
      <c r="A3695" s="344">
        <v>2306275</v>
      </c>
      <c r="B3695" s="345" t="s">
        <v>16449</v>
      </c>
      <c r="C3695" s="344" t="s">
        <v>6594</v>
      </c>
      <c r="D3695" s="346">
        <v>256.88</v>
      </c>
    </row>
    <row r="3696" spans="1:4" x14ac:dyDescent="0.25">
      <c r="A3696" s="344">
        <v>2306100</v>
      </c>
      <c r="B3696" s="345" t="s">
        <v>16450</v>
      </c>
      <c r="C3696" s="344" t="s">
        <v>6594</v>
      </c>
      <c r="D3696" s="346">
        <v>413.9</v>
      </c>
    </row>
    <row r="3697" spans="1:4" x14ac:dyDescent="0.25">
      <c r="A3697" s="344">
        <v>2306004</v>
      </c>
      <c r="B3697" s="345" t="s">
        <v>16451</v>
      </c>
      <c r="C3697" s="344" t="s">
        <v>6594</v>
      </c>
      <c r="D3697" s="346">
        <v>150.26</v>
      </c>
    </row>
    <row r="3698" spans="1:4" x14ac:dyDescent="0.25">
      <c r="A3698" s="344">
        <v>2306097</v>
      </c>
      <c r="B3698" s="345" t="s">
        <v>16452</v>
      </c>
      <c r="C3698" s="344" t="s">
        <v>6594</v>
      </c>
      <c r="D3698" s="346">
        <v>186.86</v>
      </c>
    </row>
    <row r="3699" spans="1:4" x14ac:dyDescent="0.25">
      <c r="A3699" s="344">
        <v>2306098</v>
      </c>
      <c r="B3699" s="345" t="s">
        <v>16453</v>
      </c>
      <c r="C3699" s="344" t="s">
        <v>6594</v>
      </c>
      <c r="D3699" s="346">
        <v>196.87</v>
      </c>
    </row>
    <row r="3700" spans="1:4" x14ac:dyDescent="0.25">
      <c r="A3700" s="344">
        <v>2306007</v>
      </c>
      <c r="B3700" s="345" t="s">
        <v>16454</v>
      </c>
      <c r="C3700" s="344" t="s">
        <v>6594</v>
      </c>
      <c r="D3700" s="346">
        <v>292.36</v>
      </c>
    </row>
    <row r="3701" spans="1:4" x14ac:dyDescent="0.25">
      <c r="A3701" s="344">
        <v>2306067</v>
      </c>
      <c r="B3701" s="345" t="s">
        <v>16455</v>
      </c>
      <c r="C3701" s="344" t="s">
        <v>6594</v>
      </c>
      <c r="D3701" s="346">
        <v>587.48</v>
      </c>
    </row>
    <row r="3702" spans="1:4" x14ac:dyDescent="0.25">
      <c r="A3702" s="344">
        <v>2306068</v>
      </c>
      <c r="B3702" s="345" t="s">
        <v>16456</v>
      </c>
      <c r="C3702" s="344" t="s">
        <v>6594</v>
      </c>
      <c r="D3702" s="346">
        <v>739.95</v>
      </c>
    </row>
    <row r="3703" spans="1:4" x14ac:dyDescent="0.25">
      <c r="A3703" s="344">
        <v>2306069</v>
      </c>
      <c r="B3703" s="345" t="s">
        <v>16457</v>
      </c>
      <c r="C3703" s="344" t="s">
        <v>6594</v>
      </c>
      <c r="D3703" s="346">
        <v>999.37</v>
      </c>
    </row>
    <row r="3704" spans="1:4" x14ac:dyDescent="0.25">
      <c r="A3704" s="344">
        <v>2306070</v>
      </c>
      <c r="B3704" s="345" t="s">
        <v>16458</v>
      </c>
      <c r="C3704" s="344" t="s">
        <v>6594</v>
      </c>
      <c r="D3704" s="346">
        <v>1521.71</v>
      </c>
    </row>
    <row r="3705" spans="1:4" x14ac:dyDescent="0.25">
      <c r="A3705" s="344">
        <v>2306071</v>
      </c>
      <c r="B3705" s="345" t="s">
        <v>16459</v>
      </c>
      <c r="C3705" s="344" t="s">
        <v>6594</v>
      </c>
      <c r="D3705" s="346">
        <v>2289.56</v>
      </c>
    </row>
    <row r="3706" spans="1:4" x14ac:dyDescent="0.25">
      <c r="A3706" s="344">
        <v>2306181</v>
      </c>
      <c r="B3706" s="345" t="s">
        <v>16460</v>
      </c>
      <c r="C3706" s="344" t="s">
        <v>6594</v>
      </c>
      <c r="D3706" s="346">
        <v>2307.06</v>
      </c>
    </row>
    <row r="3707" spans="1:4" x14ac:dyDescent="0.25">
      <c r="A3707" s="344">
        <v>2306062</v>
      </c>
      <c r="B3707" s="345" t="s">
        <v>16461</v>
      </c>
      <c r="C3707" s="344" t="s">
        <v>6594</v>
      </c>
      <c r="D3707" s="346">
        <v>108</v>
      </c>
    </row>
    <row r="3708" spans="1:4" x14ac:dyDescent="0.25">
      <c r="A3708" s="344">
        <v>2306063</v>
      </c>
      <c r="B3708" s="345" t="s">
        <v>16462</v>
      </c>
      <c r="C3708" s="344" t="s">
        <v>6594</v>
      </c>
      <c r="D3708" s="346">
        <v>128.43</v>
      </c>
    </row>
    <row r="3709" spans="1:4" x14ac:dyDescent="0.25">
      <c r="A3709" s="344">
        <v>2306064</v>
      </c>
      <c r="B3709" s="345" t="s">
        <v>16463</v>
      </c>
      <c r="C3709" s="344" t="s">
        <v>6594</v>
      </c>
      <c r="D3709" s="346">
        <v>156.29</v>
      </c>
    </row>
    <row r="3710" spans="1:4" x14ac:dyDescent="0.25">
      <c r="A3710" s="344">
        <v>2306065</v>
      </c>
      <c r="B3710" s="345" t="s">
        <v>16464</v>
      </c>
      <c r="C3710" s="344" t="s">
        <v>6594</v>
      </c>
      <c r="D3710" s="346">
        <v>200.15</v>
      </c>
    </row>
    <row r="3711" spans="1:4" x14ac:dyDescent="0.25">
      <c r="A3711" s="344">
        <v>2306066</v>
      </c>
      <c r="B3711" s="345" t="s">
        <v>16465</v>
      </c>
      <c r="C3711" s="344" t="s">
        <v>6594</v>
      </c>
      <c r="D3711" s="346">
        <v>278.18</v>
      </c>
    </row>
    <row r="3712" spans="1:4" x14ac:dyDescent="0.25">
      <c r="A3712" s="344">
        <v>2306180</v>
      </c>
      <c r="B3712" s="345" t="s">
        <v>16466</v>
      </c>
      <c r="C3712" s="344" t="s">
        <v>6594</v>
      </c>
      <c r="D3712" s="346">
        <v>310.75</v>
      </c>
    </row>
    <row r="3713" spans="1:4" x14ac:dyDescent="0.25">
      <c r="A3713" s="344">
        <v>2306009</v>
      </c>
      <c r="B3713" s="345" t="s">
        <v>16467</v>
      </c>
      <c r="C3713" s="344" t="s">
        <v>6594</v>
      </c>
      <c r="D3713" s="346">
        <v>21.56</v>
      </c>
    </row>
    <row r="3714" spans="1:4" x14ac:dyDescent="0.25">
      <c r="A3714" s="344">
        <v>2306010</v>
      </c>
      <c r="B3714" s="345" t="s">
        <v>16468</v>
      </c>
      <c r="C3714" s="344" t="s">
        <v>6594</v>
      </c>
      <c r="D3714" s="346">
        <v>26.87</v>
      </c>
    </row>
    <row r="3715" spans="1:4" x14ac:dyDescent="0.25">
      <c r="A3715" s="344">
        <v>2306011</v>
      </c>
      <c r="B3715" s="345" t="s">
        <v>16469</v>
      </c>
      <c r="C3715" s="344" t="s">
        <v>6594</v>
      </c>
      <c r="D3715" s="346">
        <v>30.61</v>
      </c>
    </row>
    <row r="3716" spans="1:4" x14ac:dyDescent="0.25">
      <c r="A3716" s="344">
        <v>2306012</v>
      </c>
      <c r="B3716" s="345" t="s">
        <v>16470</v>
      </c>
      <c r="C3716" s="344" t="s">
        <v>6594</v>
      </c>
      <c r="D3716" s="346">
        <v>35.83</v>
      </c>
    </row>
    <row r="3717" spans="1:4" x14ac:dyDescent="0.25">
      <c r="A3717" s="344">
        <v>2306108</v>
      </c>
      <c r="B3717" s="345" t="s">
        <v>16471</v>
      </c>
      <c r="C3717" s="344" t="s">
        <v>6594</v>
      </c>
      <c r="D3717" s="346">
        <v>169.76</v>
      </c>
    </row>
    <row r="3718" spans="1:4" x14ac:dyDescent="0.25">
      <c r="A3718" s="344">
        <v>2306110</v>
      </c>
      <c r="B3718" s="345" t="s">
        <v>16472</v>
      </c>
      <c r="C3718" s="344" t="s">
        <v>6594</v>
      </c>
      <c r="D3718" s="346">
        <v>236.09</v>
      </c>
    </row>
    <row r="3719" spans="1:4" x14ac:dyDescent="0.25">
      <c r="A3719" s="344">
        <v>2306111</v>
      </c>
      <c r="B3719" s="345" t="s">
        <v>16473</v>
      </c>
      <c r="C3719" s="344" t="s">
        <v>6594</v>
      </c>
      <c r="D3719" s="346">
        <v>276.17</v>
      </c>
    </row>
    <row r="3720" spans="1:4" x14ac:dyDescent="0.25">
      <c r="A3720" s="344">
        <v>2306112</v>
      </c>
      <c r="B3720" s="345" t="s">
        <v>16474</v>
      </c>
      <c r="C3720" s="344" t="s">
        <v>6594</v>
      </c>
      <c r="D3720" s="346">
        <v>340.42</v>
      </c>
    </row>
    <row r="3721" spans="1:4" x14ac:dyDescent="0.25">
      <c r="A3721" s="344">
        <v>2306113</v>
      </c>
      <c r="B3721" s="345" t="s">
        <v>16475</v>
      </c>
      <c r="C3721" s="344" t="s">
        <v>6594</v>
      </c>
      <c r="D3721" s="346">
        <v>398.76</v>
      </c>
    </row>
    <row r="3722" spans="1:4" x14ac:dyDescent="0.25">
      <c r="A3722" s="344">
        <v>2306123</v>
      </c>
      <c r="B3722" s="345" t="s">
        <v>16476</v>
      </c>
      <c r="C3722" s="344" t="s">
        <v>6594</v>
      </c>
      <c r="D3722" s="346">
        <v>439.56</v>
      </c>
    </row>
    <row r="3723" spans="1:4" x14ac:dyDescent="0.25">
      <c r="A3723" s="344">
        <v>2306124</v>
      </c>
      <c r="B3723" s="345" t="s">
        <v>16477</v>
      </c>
      <c r="C3723" s="344" t="s">
        <v>6594</v>
      </c>
      <c r="D3723" s="346">
        <v>635.89</v>
      </c>
    </row>
    <row r="3724" spans="1:4" x14ac:dyDescent="0.25">
      <c r="A3724" s="344">
        <v>2306125</v>
      </c>
      <c r="B3724" s="345" t="s">
        <v>16478</v>
      </c>
      <c r="C3724" s="344" t="s">
        <v>6594</v>
      </c>
      <c r="D3724" s="346">
        <v>755.96</v>
      </c>
    </row>
    <row r="3725" spans="1:4" x14ac:dyDescent="0.25">
      <c r="A3725" s="344">
        <v>2306126</v>
      </c>
      <c r="B3725" s="345" t="s">
        <v>16479</v>
      </c>
      <c r="C3725" s="344" t="s">
        <v>6594</v>
      </c>
      <c r="D3725" s="346">
        <v>947.48</v>
      </c>
    </row>
    <row r="3726" spans="1:4" x14ac:dyDescent="0.25">
      <c r="A3726" s="344">
        <v>2306127</v>
      </c>
      <c r="B3726" s="345" t="s">
        <v>16480</v>
      </c>
      <c r="C3726" s="344" t="s">
        <v>6594</v>
      </c>
      <c r="D3726" s="346">
        <v>1120.8599999999999</v>
      </c>
    </row>
    <row r="3727" spans="1:4" x14ac:dyDescent="0.25">
      <c r="A3727" s="344">
        <v>2306300</v>
      </c>
      <c r="B3727" s="345" t="s">
        <v>16481</v>
      </c>
      <c r="C3727" s="344" t="s">
        <v>6594</v>
      </c>
      <c r="D3727" s="346">
        <v>35.15</v>
      </c>
    </row>
    <row r="3728" spans="1:4" x14ac:dyDescent="0.25">
      <c r="A3728" s="344">
        <v>2306301</v>
      </c>
      <c r="B3728" s="345" t="s">
        <v>16482</v>
      </c>
      <c r="C3728" s="344" t="s">
        <v>6594</v>
      </c>
      <c r="D3728" s="346">
        <v>38.04</v>
      </c>
    </row>
    <row r="3729" spans="1:4" x14ac:dyDescent="0.25">
      <c r="A3729" s="344">
        <v>2306302</v>
      </c>
      <c r="B3729" s="345" t="s">
        <v>16483</v>
      </c>
      <c r="C3729" s="344" t="s">
        <v>6594</v>
      </c>
      <c r="D3729" s="346">
        <v>45.78</v>
      </c>
    </row>
    <row r="3730" spans="1:4" x14ac:dyDescent="0.25">
      <c r="A3730" s="344">
        <v>2306303</v>
      </c>
      <c r="B3730" s="345" t="s">
        <v>16484</v>
      </c>
      <c r="C3730" s="344" t="s">
        <v>6594</v>
      </c>
      <c r="D3730" s="346">
        <v>49.7</v>
      </c>
    </row>
    <row r="3731" spans="1:4" x14ac:dyDescent="0.25">
      <c r="A3731" s="344">
        <v>2306304</v>
      </c>
      <c r="B3731" s="345" t="s">
        <v>16485</v>
      </c>
      <c r="C3731" s="344" t="s">
        <v>6594</v>
      </c>
      <c r="D3731" s="346">
        <v>53.19</v>
      </c>
    </row>
    <row r="3732" spans="1:4" x14ac:dyDescent="0.25">
      <c r="A3732" s="344">
        <v>2306305</v>
      </c>
      <c r="B3732" s="345" t="s">
        <v>16486</v>
      </c>
      <c r="C3732" s="344" t="s">
        <v>6594</v>
      </c>
      <c r="D3732" s="346">
        <v>59.71</v>
      </c>
    </row>
    <row r="3733" spans="1:4" x14ac:dyDescent="0.25">
      <c r="A3733" s="344">
        <v>2306306</v>
      </c>
      <c r="B3733" s="345" t="s">
        <v>16487</v>
      </c>
      <c r="C3733" s="344" t="s">
        <v>6594</v>
      </c>
      <c r="D3733" s="346">
        <v>61.22</v>
      </c>
    </row>
    <row r="3734" spans="1:4" x14ac:dyDescent="0.25">
      <c r="A3734" s="344">
        <v>2306307</v>
      </c>
      <c r="B3734" s="345" t="s">
        <v>16488</v>
      </c>
      <c r="C3734" s="344" t="s">
        <v>6594</v>
      </c>
      <c r="D3734" s="346">
        <v>71.38</v>
      </c>
    </row>
    <row r="3735" spans="1:4" x14ac:dyDescent="0.25">
      <c r="A3735" s="344">
        <v>2306308</v>
      </c>
      <c r="B3735" s="345" t="s">
        <v>16489</v>
      </c>
      <c r="C3735" s="344" t="s">
        <v>6594</v>
      </c>
      <c r="D3735" s="346">
        <v>80.62</v>
      </c>
    </row>
    <row r="3736" spans="1:4" x14ac:dyDescent="0.25">
      <c r="A3736" s="344">
        <v>2306309</v>
      </c>
      <c r="B3736" s="345" t="s">
        <v>16490</v>
      </c>
      <c r="C3736" s="344" t="s">
        <v>6594</v>
      </c>
      <c r="D3736" s="346">
        <v>91.23</v>
      </c>
    </row>
    <row r="3737" spans="1:4" x14ac:dyDescent="0.25">
      <c r="A3737" s="344">
        <v>2306310</v>
      </c>
      <c r="B3737" s="345" t="s">
        <v>16491</v>
      </c>
      <c r="C3737" s="344" t="s">
        <v>6594</v>
      </c>
      <c r="D3737" s="346">
        <v>96.69</v>
      </c>
    </row>
    <row r="3738" spans="1:4" x14ac:dyDescent="0.25">
      <c r="A3738" s="344">
        <v>2306311</v>
      </c>
      <c r="B3738" s="345" t="s">
        <v>16492</v>
      </c>
      <c r="C3738" s="344" t="s">
        <v>6594</v>
      </c>
      <c r="D3738" s="346">
        <v>111.41</v>
      </c>
    </row>
    <row r="3739" spans="1:4" x14ac:dyDescent="0.25">
      <c r="A3739" s="344">
        <v>2306312</v>
      </c>
      <c r="B3739" s="345" t="s">
        <v>16493</v>
      </c>
      <c r="C3739" s="344" t="s">
        <v>6594</v>
      </c>
      <c r="D3739" s="346">
        <v>120.61</v>
      </c>
    </row>
    <row r="3740" spans="1:4" x14ac:dyDescent="0.25">
      <c r="A3740" s="344">
        <v>2306313</v>
      </c>
      <c r="B3740" s="345" t="s">
        <v>16494</v>
      </c>
      <c r="C3740" s="344" t="s">
        <v>6594</v>
      </c>
      <c r="D3740" s="346">
        <v>145.32</v>
      </c>
    </row>
    <row r="3741" spans="1:4" x14ac:dyDescent="0.25">
      <c r="A3741" s="344">
        <v>2306013</v>
      </c>
      <c r="B3741" s="345" t="s">
        <v>16495</v>
      </c>
      <c r="C3741" s="344" t="s">
        <v>7700</v>
      </c>
      <c r="D3741" s="346">
        <v>13.32</v>
      </c>
    </row>
    <row r="3742" spans="1:4" x14ac:dyDescent="0.25">
      <c r="A3742" s="344">
        <v>2306243</v>
      </c>
      <c r="B3742" s="345" t="s">
        <v>16496</v>
      </c>
      <c r="C3742" s="344" t="s">
        <v>6594</v>
      </c>
      <c r="D3742" s="346">
        <v>566.96</v>
      </c>
    </row>
    <row r="3743" spans="1:4" x14ac:dyDescent="0.25">
      <c r="A3743" s="344">
        <v>2408149</v>
      </c>
      <c r="B3743" s="345" t="s">
        <v>24117</v>
      </c>
      <c r="C3743" s="344" t="s">
        <v>7700</v>
      </c>
      <c r="D3743" s="346">
        <v>17.18</v>
      </c>
    </row>
    <row r="3744" spans="1:4" x14ac:dyDescent="0.25">
      <c r="A3744" s="344">
        <v>2407972</v>
      </c>
      <c r="B3744" s="345" t="s">
        <v>16497</v>
      </c>
      <c r="C3744" s="344" t="s">
        <v>7700</v>
      </c>
      <c r="D3744" s="346">
        <v>74.540000000000006</v>
      </c>
    </row>
    <row r="3745" spans="1:4" x14ac:dyDescent="0.25">
      <c r="A3745" s="344">
        <v>2407973</v>
      </c>
      <c r="B3745" s="345" t="s">
        <v>26765</v>
      </c>
      <c r="C3745" s="344" t="s">
        <v>7702</v>
      </c>
      <c r="D3745" s="346">
        <v>57.41</v>
      </c>
    </row>
    <row r="3746" spans="1:4" x14ac:dyDescent="0.25">
      <c r="A3746" s="344">
        <v>2408075</v>
      </c>
      <c r="B3746" s="345" t="s">
        <v>16498</v>
      </c>
      <c r="C3746" s="344" t="s">
        <v>7702</v>
      </c>
      <c r="D3746" s="346">
        <v>8.49</v>
      </c>
    </row>
    <row r="3747" spans="1:4" x14ac:dyDescent="0.25">
      <c r="A3747" s="344">
        <v>2408069</v>
      </c>
      <c r="B3747" s="345" t="s">
        <v>26766</v>
      </c>
      <c r="C3747" s="344" t="s">
        <v>7702</v>
      </c>
      <c r="D3747" s="346">
        <v>5.81</v>
      </c>
    </row>
    <row r="3748" spans="1:4" x14ac:dyDescent="0.25">
      <c r="A3748" s="344">
        <v>2419790</v>
      </c>
      <c r="B3748" s="345" t="s">
        <v>26767</v>
      </c>
      <c r="C3748" s="344" t="s">
        <v>7702</v>
      </c>
      <c r="D3748" s="346">
        <v>10.5</v>
      </c>
    </row>
    <row r="3749" spans="1:4" x14ac:dyDescent="0.25">
      <c r="A3749" s="344">
        <v>2407976</v>
      </c>
      <c r="B3749" s="345" t="s">
        <v>26768</v>
      </c>
      <c r="C3749" s="344" t="s">
        <v>7702</v>
      </c>
      <c r="D3749" s="346">
        <v>12.28</v>
      </c>
    </row>
    <row r="3750" spans="1:4" x14ac:dyDescent="0.25">
      <c r="A3750" s="344">
        <v>2408068</v>
      </c>
      <c r="B3750" s="345" t="s">
        <v>26769</v>
      </c>
      <c r="C3750" s="344" t="s">
        <v>7702</v>
      </c>
      <c r="D3750" s="346">
        <v>16.350000000000001</v>
      </c>
    </row>
    <row r="3751" spans="1:4" x14ac:dyDescent="0.25">
      <c r="A3751" s="344">
        <v>2419705</v>
      </c>
      <c r="B3751" s="345" t="s">
        <v>26770</v>
      </c>
      <c r="C3751" s="344" t="s">
        <v>7702</v>
      </c>
      <c r="D3751" s="346">
        <v>11.6</v>
      </c>
    </row>
    <row r="3752" spans="1:4" x14ac:dyDescent="0.25">
      <c r="A3752" s="344">
        <v>2419704</v>
      </c>
      <c r="B3752" s="345" t="s">
        <v>26771</v>
      </c>
      <c r="C3752" s="344" t="s">
        <v>7702</v>
      </c>
      <c r="D3752" s="346">
        <v>31.13</v>
      </c>
    </row>
    <row r="3753" spans="1:4" x14ac:dyDescent="0.25">
      <c r="A3753" s="344">
        <v>2407981</v>
      </c>
      <c r="B3753" s="345" t="s">
        <v>26772</v>
      </c>
      <c r="C3753" s="344" t="s">
        <v>7702</v>
      </c>
      <c r="D3753" s="346">
        <v>17.010000000000002</v>
      </c>
    </row>
    <row r="3754" spans="1:4" x14ac:dyDescent="0.25">
      <c r="A3754" s="344">
        <v>2407982</v>
      </c>
      <c r="B3754" s="345" t="s">
        <v>26773</v>
      </c>
      <c r="C3754" s="344" t="s">
        <v>7702</v>
      </c>
      <c r="D3754" s="346">
        <v>38.79</v>
      </c>
    </row>
    <row r="3755" spans="1:4" x14ac:dyDescent="0.25">
      <c r="A3755" s="344">
        <v>2419703</v>
      </c>
      <c r="B3755" s="345" t="s">
        <v>26774</v>
      </c>
      <c r="C3755" s="344" t="s">
        <v>7702</v>
      </c>
      <c r="D3755" s="346">
        <v>16.2</v>
      </c>
    </row>
    <row r="3756" spans="1:4" x14ac:dyDescent="0.25">
      <c r="A3756" s="344">
        <v>2408080</v>
      </c>
      <c r="B3756" s="345" t="s">
        <v>26775</v>
      </c>
      <c r="C3756" s="344" t="s">
        <v>7702</v>
      </c>
      <c r="D3756" s="346">
        <v>8.0500000000000007</v>
      </c>
    </row>
    <row r="3757" spans="1:4" x14ac:dyDescent="0.25">
      <c r="A3757" s="344">
        <v>2408078</v>
      </c>
      <c r="B3757" s="345" t="s">
        <v>26776</v>
      </c>
      <c r="C3757" s="344" t="s">
        <v>7702</v>
      </c>
      <c r="D3757" s="346">
        <v>3.19</v>
      </c>
    </row>
    <row r="3758" spans="1:4" x14ac:dyDescent="0.25">
      <c r="A3758" s="344">
        <v>2407979</v>
      </c>
      <c r="B3758" s="345" t="s">
        <v>26777</v>
      </c>
      <c r="C3758" s="344" t="s">
        <v>7702</v>
      </c>
      <c r="D3758" s="346">
        <v>11.56</v>
      </c>
    </row>
    <row r="3759" spans="1:4" x14ac:dyDescent="0.25">
      <c r="A3759" s="344">
        <v>2407980</v>
      </c>
      <c r="B3759" s="345" t="s">
        <v>26778</v>
      </c>
      <c r="C3759" s="344" t="s">
        <v>7702</v>
      </c>
      <c r="D3759" s="346">
        <v>11.59</v>
      </c>
    </row>
    <row r="3760" spans="1:4" x14ac:dyDescent="0.25">
      <c r="A3760" s="344">
        <v>2408077</v>
      </c>
      <c r="B3760" s="345" t="s">
        <v>26779</v>
      </c>
      <c r="C3760" s="344" t="s">
        <v>7702</v>
      </c>
      <c r="D3760" s="346">
        <v>5.9</v>
      </c>
    </row>
    <row r="3761" spans="1:4" x14ac:dyDescent="0.25">
      <c r="A3761" s="344">
        <v>2407983</v>
      </c>
      <c r="B3761" s="345" t="s">
        <v>26780</v>
      </c>
      <c r="C3761" s="344" t="s">
        <v>7702</v>
      </c>
      <c r="D3761" s="346">
        <v>8.7100000000000009</v>
      </c>
    </row>
    <row r="3762" spans="1:4" x14ac:dyDescent="0.25">
      <c r="A3762" s="344">
        <v>2407977</v>
      </c>
      <c r="B3762" s="345" t="s">
        <v>26781</v>
      </c>
      <c r="C3762" s="344" t="s">
        <v>7702</v>
      </c>
      <c r="D3762" s="346">
        <v>16.940000000000001</v>
      </c>
    </row>
    <row r="3763" spans="1:4" x14ac:dyDescent="0.25">
      <c r="A3763" s="344">
        <v>2407978</v>
      </c>
      <c r="B3763" s="345" t="s">
        <v>26782</v>
      </c>
      <c r="C3763" s="344" t="s">
        <v>7702</v>
      </c>
      <c r="D3763" s="346">
        <v>16.97</v>
      </c>
    </row>
    <row r="3764" spans="1:4" x14ac:dyDescent="0.25">
      <c r="A3764" s="344">
        <v>2408079</v>
      </c>
      <c r="B3764" s="345" t="s">
        <v>26783</v>
      </c>
      <c r="C3764" s="344" t="s">
        <v>7702</v>
      </c>
      <c r="D3764" s="346">
        <v>49.08</v>
      </c>
    </row>
    <row r="3765" spans="1:4" x14ac:dyDescent="0.25">
      <c r="A3765" s="344">
        <v>2408076</v>
      </c>
      <c r="B3765" s="345" t="s">
        <v>16499</v>
      </c>
      <c r="C3765" s="344" t="s">
        <v>7702</v>
      </c>
      <c r="D3765" s="346">
        <v>19.32</v>
      </c>
    </row>
    <row r="3766" spans="1:4" x14ac:dyDescent="0.25">
      <c r="A3766" s="344">
        <v>2408057</v>
      </c>
      <c r="B3766" s="345" t="s">
        <v>16500</v>
      </c>
      <c r="C3766" s="344" t="s">
        <v>7700</v>
      </c>
      <c r="D3766" s="346">
        <v>107.56</v>
      </c>
    </row>
    <row r="3767" spans="1:4" x14ac:dyDescent="0.25">
      <c r="A3767" s="344">
        <v>2408058</v>
      </c>
      <c r="B3767" s="345" t="s">
        <v>16501</v>
      </c>
      <c r="C3767" s="344" t="s">
        <v>7700</v>
      </c>
      <c r="D3767" s="346">
        <v>69.06</v>
      </c>
    </row>
    <row r="3768" spans="1:4" x14ac:dyDescent="0.25">
      <c r="A3768" s="344">
        <v>2407988</v>
      </c>
      <c r="B3768" s="345" t="s">
        <v>46338</v>
      </c>
      <c r="C3768" s="344" t="s">
        <v>7700</v>
      </c>
      <c r="D3768" s="346">
        <v>142.55000000000001</v>
      </c>
    </row>
    <row r="3769" spans="1:4" x14ac:dyDescent="0.25">
      <c r="A3769" s="344">
        <v>2407974</v>
      </c>
      <c r="B3769" s="345" t="s">
        <v>26784</v>
      </c>
      <c r="C3769" s="344" t="s">
        <v>7702</v>
      </c>
      <c r="D3769" s="346">
        <v>373.18</v>
      </c>
    </row>
    <row r="3770" spans="1:4" x14ac:dyDescent="0.25">
      <c r="A3770" s="344">
        <v>2407975</v>
      </c>
      <c r="B3770" s="345" t="s">
        <v>26785</v>
      </c>
      <c r="C3770" s="344" t="s">
        <v>7702</v>
      </c>
      <c r="D3770" s="346">
        <v>379.46</v>
      </c>
    </row>
    <row r="3771" spans="1:4" x14ac:dyDescent="0.25">
      <c r="A3771" s="344">
        <v>2419789</v>
      </c>
      <c r="B3771" s="345" t="s">
        <v>16502</v>
      </c>
      <c r="C3771" s="344" t="s">
        <v>7702</v>
      </c>
      <c r="D3771" s="346">
        <v>38.840000000000003</v>
      </c>
    </row>
    <row r="3772" spans="1:4" x14ac:dyDescent="0.25">
      <c r="A3772" s="344">
        <v>2607183</v>
      </c>
      <c r="B3772" s="345" t="s">
        <v>16503</v>
      </c>
      <c r="C3772" s="344" t="s">
        <v>6608</v>
      </c>
      <c r="D3772" s="346">
        <v>334.29</v>
      </c>
    </row>
    <row r="3773" spans="1:4" x14ac:dyDescent="0.25">
      <c r="A3773" s="344">
        <v>2607226</v>
      </c>
      <c r="B3773" s="345" t="s">
        <v>16504</v>
      </c>
      <c r="C3773" s="344" t="s">
        <v>6608</v>
      </c>
      <c r="D3773" s="346">
        <v>553032.84</v>
      </c>
    </row>
    <row r="3774" spans="1:4" x14ac:dyDescent="0.25">
      <c r="A3774" s="344">
        <v>2607209</v>
      </c>
      <c r="B3774" s="345" t="s">
        <v>16505</v>
      </c>
      <c r="C3774" s="344" t="s">
        <v>6608</v>
      </c>
      <c r="D3774" s="346">
        <v>481157.18</v>
      </c>
    </row>
    <row r="3775" spans="1:4" x14ac:dyDescent="0.25">
      <c r="A3775" s="344">
        <v>2607161</v>
      </c>
      <c r="B3775" s="345" t="s">
        <v>16506</v>
      </c>
      <c r="C3775" s="344" t="s">
        <v>6608</v>
      </c>
      <c r="D3775" s="346">
        <v>664691</v>
      </c>
    </row>
    <row r="3776" spans="1:4" x14ac:dyDescent="0.25">
      <c r="A3776" s="344">
        <v>2607148</v>
      </c>
      <c r="B3776" s="345" t="s">
        <v>16507</v>
      </c>
      <c r="C3776" s="344" t="s">
        <v>6608</v>
      </c>
      <c r="D3776" s="346">
        <v>701085.86</v>
      </c>
    </row>
    <row r="3777" spans="1:4" x14ac:dyDescent="0.25">
      <c r="A3777" s="344">
        <v>2607213</v>
      </c>
      <c r="B3777" s="345" t="s">
        <v>16508</v>
      </c>
      <c r="C3777" s="344" t="s">
        <v>6608</v>
      </c>
      <c r="D3777" s="346">
        <v>609940.37</v>
      </c>
    </row>
    <row r="3778" spans="1:4" x14ac:dyDescent="0.25">
      <c r="A3778" s="344">
        <v>2607165</v>
      </c>
      <c r="B3778" s="345" t="s">
        <v>16509</v>
      </c>
      <c r="C3778" s="344" t="s">
        <v>6608</v>
      </c>
      <c r="D3778" s="346">
        <v>843015.87</v>
      </c>
    </row>
    <row r="3779" spans="1:4" x14ac:dyDescent="0.25">
      <c r="A3779" s="344">
        <v>2607152</v>
      </c>
      <c r="B3779" s="345" t="s">
        <v>16510</v>
      </c>
      <c r="C3779" s="344" t="s">
        <v>6608</v>
      </c>
      <c r="D3779" s="346">
        <v>836779.12</v>
      </c>
    </row>
    <row r="3780" spans="1:4" x14ac:dyDescent="0.25">
      <c r="A3780" s="344">
        <v>2607217</v>
      </c>
      <c r="B3780" s="345" t="s">
        <v>16511</v>
      </c>
      <c r="C3780" s="344" t="s">
        <v>6608</v>
      </c>
      <c r="D3780" s="346">
        <v>725770.73</v>
      </c>
    </row>
    <row r="3781" spans="1:4" x14ac:dyDescent="0.25">
      <c r="A3781" s="344">
        <v>2607169</v>
      </c>
      <c r="B3781" s="345" t="s">
        <v>16512</v>
      </c>
      <c r="C3781" s="344" t="s">
        <v>6608</v>
      </c>
      <c r="D3781" s="346">
        <v>1004530.15</v>
      </c>
    </row>
    <row r="3782" spans="1:4" x14ac:dyDescent="0.25">
      <c r="A3782" s="344">
        <v>2607156</v>
      </c>
      <c r="B3782" s="345" t="s">
        <v>16513</v>
      </c>
      <c r="C3782" s="344" t="s">
        <v>6608</v>
      </c>
      <c r="D3782" s="346">
        <v>736775.2</v>
      </c>
    </row>
    <row r="3783" spans="1:4" x14ac:dyDescent="0.25">
      <c r="A3783" s="344">
        <v>2607221</v>
      </c>
      <c r="B3783" s="345" t="s">
        <v>16514</v>
      </c>
      <c r="C3783" s="344" t="s">
        <v>6608</v>
      </c>
      <c r="D3783" s="346">
        <v>640755.17000000004</v>
      </c>
    </row>
    <row r="3784" spans="1:4" x14ac:dyDescent="0.25">
      <c r="A3784" s="344">
        <v>2607173</v>
      </c>
      <c r="B3784" s="345" t="s">
        <v>16515</v>
      </c>
      <c r="C3784" s="344" t="s">
        <v>6608</v>
      </c>
      <c r="D3784" s="346">
        <v>885411.63</v>
      </c>
    </row>
    <row r="3785" spans="1:4" x14ac:dyDescent="0.25">
      <c r="A3785" s="344">
        <v>2607227</v>
      </c>
      <c r="B3785" s="345" t="s">
        <v>16516</v>
      </c>
      <c r="C3785" s="344" t="s">
        <v>6608</v>
      </c>
      <c r="D3785" s="346">
        <v>608269.12</v>
      </c>
    </row>
    <row r="3786" spans="1:4" x14ac:dyDescent="0.25">
      <c r="A3786" s="344">
        <v>2607210</v>
      </c>
      <c r="B3786" s="345" t="s">
        <v>16517</v>
      </c>
      <c r="C3786" s="344" t="s">
        <v>6608</v>
      </c>
      <c r="D3786" s="346">
        <v>529169.6</v>
      </c>
    </row>
    <row r="3787" spans="1:4" x14ac:dyDescent="0.25">
      <c r="A3787" s="344">
        <v>2607162</v>
      </c>
      <c r="B3787" s="345" t="s">
        <v>16518</v>
      </c>
      <c r="C3787" s="344" t="s">
        <v>6608</v>
      </c>
      <c r="D3787" s="346">
        <v>731066.05</v>
      </c>
    </row>
    <row r="3788" spans="1:4" x14ac:dyDescent="0.25">
      <c r="A3788" s="344">
        <v>2607149</v>
      </c>
      <c r="B3788" s="345" t="s">
        <v>16519</v>
      </c>
      <c r="C3788" s="344" t="s">
        <v>6608</v>
      </c>
      <c r="D3788" s="346">
        <v>771049.32</v>
      </c>
    </row>
    <row r="3789" spans="1:4" x14ac:dyDescent="0.25">
      <c r="A3789" s="344">
        <v>2607214</v>
      </c>
      <c r="B3789" s="345" t="s">
        <v>16520</v>
      </c>
      <c r="C3789" s="344" t="s">
        <v>6608</v>
      </c>
      <c r="D3789" s="346">
        <v>669727.48</v>
      </c>
    </row>
    <row r="3790" spans="1:4" x14ac:dyDescent="0.25">
      <c r="A3790" s="344">
        <v>2607166</v>
      </c>
      <c r="B3790" s="345" t="s">
        <v>16521</v>
      </c>
      <c r="C3790" s="344" t="s">
        <v>6608</v>
      </c>
      <c r="D3790" s="346">
        <v>927121.93</v>
      </c>
    </row>
    <row r="3791" spans="1:4" x14ac:dyDescent="0.25">
      <c r="A3791" s="344">
        <v>2607153</v>
      </c>
      <c r="B3791" s="345" t="s">
        <v>16522</v>
      </c>
      <c r="C3791" s="344" t="s">
        <v>6608</v>
      </c>
      <c r="D3791" s="346">
        <v>918374.75</v>
      </c>
    </row>
    <row r="3792" spans="1:4" x14ac:dyDescent="0.25">
      <c r="A3792" s="344">
        <v>2607218</v>
      </c>
      <c r="B3792" s="345" t="s">
        <v>16523</v>
      </c>
      <c r="C3792" s="344" t="s">
        <v>6608</v>
      </c>
      <c r="D3792" s="346">
        <v>799345.65</v>
      </c>
    </row>
    <row r="3793" spans="1:4" x14ac:dyDescent="0.25">
      <c r="A3793" s="344">
        <v>2607170</v>
      </c>
      <c r="B3793" s="345" t="s">
        <v>16524</v>
      </c>
      <c r="C3793" s="344" t="s">
        <v>6608</v>
      </c>
      <c r="D3793" s="346">
        <v>1103077.31</v>
      </c>
    </row>
    <row r="3794" spans="1:4" x14ac:dyDescent="0.25">
      <c r="A3794" s="344">
        <v>2607157</v>
      </c>
      <c r="B3794" s="345" t="s">
        <v>16525</v>
      </c>
      <c r="C3794" s="344" t="s">
        <v>6608</v>
      </c>
      <c r="D3794" s="346">
        <v>811500.21</v>
      </c>
    </row>
    <row r="3795" spans="1:4" x14ac:dyDescent="0.25">
      <c r="A3795" s="344">
        <v>2607222</v>
      </c>
      <c r="B3795" s="345" t="s">
        <v>16526</v>
      </c>
      <c r="C3795" s="344" t="s">
        <v>6608</v>
      </c>
      <c r="D3795" s="346">
        <v>704763.23</v>
      </c>
    </row>
    <row r="3796" spans="1:4" x14ac:dyDescent="0.25">
      <c r="A3796" s="344">
        <v>2607174</v>
      </c>
      <c r="B3796" s="345" t="s">
        <v>16527</v>
      </c>
      <c r="C3796" s="344" t="s">
        <v>6608</v>
      </c>
      <c r="D3796" s="346">
        <v>973946.85</v>
      </c>
    </row>
    <row r="3797" spans="1:4" x14ac:dyDescent="0.25">
      <c r="A3797" s="344">
        <v>2607228</v>
      </c>
      <c r="B3797" s="345" t="s">
        <v>16528</v>
      </c>
      <c r="C3797" s="344" t="s">
        <v>6608</v>
      </c>
      <c r="D3797" s="346">
        <v>668999.79</v>
      </c>
    </row>
    <row r="3798" spans="1:4" x14ac:dyDescent="0.25">
      <c r="A3798" s="344">
        <v>2607211</v>
      </c>
      <c r="B3798" s="345" t="s">
        <v>16529</v>
      </c>
      <c r="C3798" s="344" t="s">
        <v>6608</v>
      </c>
      <c r="D3798" s="346">
        <v>583123.24</v>
      </c>
    </row>
    <row r="3799" spans="1:4" x14ac:dyDescent="0.25">
      <c r="A3799" s="344">
        <v>2607163</v>
      </c>
      <c r="B3799" s="345" t="s">
        <v>16530</v>
      </c>
      <c r="C3799" s="344" t="s">
        <v>6608</v>
      </c>
      <c r="D3799" s="346">
        <v>805669.24</v>
      </c>
    </row>
    <row r="3800" spans="1:4" x14ac:dyDescent="0.25">
      <c r="A3800" s="344">
        <v>2607150</v>
      </c>
      <c r="B3800" s="345" t="s">
        <v>16531</v>
      </c>
      <c r="C3800" s="344" t="s">
        <v>6608</v>
      </c>
      <c r="D3800" s="346">
        <v>849680.52</v>
      </c>
    </row>
    <row r="3801" spans="1:4" x14ac:dyDescent="0.25">
      <c r="A3801" s="344">
        <v>2607215</v>
      </c>
      <c r="B3801" s="345" t="s">
        <v>16532</v>
      </c>
      <c r="C3801" s="344" t="s">
        <v>6608</v>
      </c>
      <c r="D3801" s="346">
        <v>736583.36</v>
      </c>
    </row>
    <row r="3802" spans="1:4" x14ac:dyDescent="0.25">
      <c r="A3802" s="344">
        <v>2607167</v>
      </c>
      <c r="B3802" s="345" t="s">
        <v>16533</v>
      </c>
      <c r="C3802" s="344" t="s">
        <v>6608</v>
      </c>
      <c r="D3802" s="346">
        <v>1017836.06</v>
      </c>
    </row>
    <row r="3803" spans="1:4" x14ac:dyDescent="0.25">
      <c r="A3803" s="344">
        <v>2607154</v>
      </c>
      <c r="B3803" s="345" t="s">
        <v>16534</v>
      </c>
      <c r="C3803" s="344" t="s">
        <v>6608</v>
      </c>
      <c r="D3803" s="346">
        <v>1011760.11</v>
      </c>
    </row>
    <row r="3804" spans="1:4" x14ac:dyDescent="0.25">
      <c r="A3804" s="344">
        <v>2607219</v>
      </c>
      <c r="B3804" s="345" t="s">
        <v>16535</v>
      </c>
      <c r="C3804" s="344" t="s">
        <v>6608</v>
      </c>
      <c r="D3804" s="346">
        <v>879084.82</v>
      </c>
    </row>
    <row r="3805" spans="1:4" x14ac:dyDescent="0.25">
      <c r="A3805" s="344">
        <v>2607171</v>
      </c>
      <c r="B3805" s="345" t="s">
        <v>16536</v>
      </c>
      <c r="C3805" s="344" t="s">
        <v>6608</v>
      </c>
      <c r="D3805" s="346">
        <v>1216500.8600000001</v>
      </c>
    </row>
    <row r="3806" spans="1:4" x14ac:dyDescent="0.25">
      <c r="A3806" s="344">
        <v>2607158</v>
      </c>
      <c r="B3806" s="345" t="s">
        <v>16537</v>
      </c>
      <c r="C3806" s="344" t="s">
        <v>6608</v>
      </c>
      <c r="D3806" s="346">
        <v>892495.23</v>
      </c>
    </row>
    <row r="3807" spans="1:4" x14ac:dyDescent="0.25">
      <c r="A3807" s="344">
        <v>2607223</v>
      </c>
      <c r="B3807" s="345" t="s">
        <v>16538</v>
      </c>
      <c r="C3807" s="344" t="s">
        <v>6608</v>
      </c>
      <c r="D3807" s="346">
        <v>775143.37</v>
      </c>
    </row>
    <row r="3808" spans="1:4" x14ac:dyDescent="0.25">
      <c r="A3808" s="344">
        <v>2607175</v>
      </c>
      <c r="B3808" s="345" t="s">
        <v>16539</v>
      </c>
      <c r="C3808" s="344" t="s">
        <v>6608</v>
      </c>
      <c r="D3808" s="346">
        <v>1071273.6299999999</v>
      </c>
    </row>
    <row r="3809" spans="1:4" x14ac:dyDescent="0.25">
      <c r="A3809" s="344">
        <v>2607151</v>
      </c>
      <c r="B3809" s="345" t="s">
        <v>16540</v>
      </c>
      <c r="C3809" s="344" t="s">
        <v>6608</v>
      </c>
      <c r="D3809" s="346">
        <v>1019133.55</v>
      </c>
    </row>
    <row r="3810" spans="1:4" x14ac:dyDescent="0.25">
      <c r="A3810" s="344">
        <v>2607216</v>
      </c>
      <c r="B3810" s="345" t="s">
        <v>16541</v>
      </c>
      <c r="C3810" s="344" t="s">
        <v>6608</v>
      </c>
      <c r="D3810" s="346">
        <v>886538.11</v>
      </c>
    </row>
    <row r="3811" spans="1:4" x14ac:dyDescent="0.25">
      <c r="A3811" s="344">
        <v>2607168</v>
      </c>
      <c r="B3811" s="345" t="s">
        <v>16542</v>
      </c>
      <c r="C3811" s="344" t="s">
        <v>6608</v>
      </c>
      <c r="D3811" s="346">
        <v>1228371.53</v>
      </c>
    </row>
    <row r="3812" spans="1:4" x14ac:dyDescent="0.25">
      <c r="A3812" s="344">
        <v>2607155</v>
      </c>
      <c r="B3812" s="345" t="s">
        <v>16543</v>
      </c>
      <c r="C3812" s="344" t="s">
        <v>6608</v>
      </c>
      <c r="D3812" s="346">
        <v>1215043.1000000001</v>
      </c>
    </row>
    <row r="3813" spans="1:4" x14ac:dyDescent="0.25">
      <c r="A3813" s="344">
        <v>2607220</v>
      </c>
      <c r="B3813" s="345" t="s">
        <v>16544</v>
      </c>
      <c r="C3813" s="344" t="s">
        <v>6608</v>
      </c>
      <c r="D3813" s="346">
        <v>1054754.8700000001</v>
      </c>
    </row>
    <row r="3814" spans="1:4" x14ac:dyDescent="0.25">
      <c r="A3814" s="344">
        <v>2607172</v>
      </c>
      <c r="B3814" s="345" t="s">
        <v>16545</v>
      </c>
      <c r="C3814" s="344" t="s">
        <v>6608</v>
      </c>
      <c r="D3814" s="346">
        <v>1459584.88</v>
      </c>
    </row>
    <row r="3815" spans="1:4" x14ac:dyDescent="0.25">
      <c r="A3815" s="344">
        <v>2607159</v>
      </c>
      <c r="B3815" s="345" t="s">
        <v>16546</v>
      </c>
      <c r="C3815" s="344" t="s">
        <v>6608</v>
      </c>
      <c r="D3815" s="346">
        <v>1071007.48</v>
      </c>
    </row>
    <row r="3816" spans="1:4" x14ac:dyDescent="0.25">
      <c r="A3816" s="344">
        <v>2607224</v>
      </c>
      <c r="B3816" s="345" t="s">
        <v>16547</v>
      </c>
      <c r="C3816" s="344" t="s">
        <v>6608</v>
      </c>
      <c r="D3816" s="346">
        <v>931266.88</v>
      </c>
    </row>
    <row r="3817" spans="1:4" x14ac:dyDescent="0.25">
      <c r="A3817" s="344">
        <v>2607176</v>
      </c>
      <c r="B3817" s="345" t="s">
        <v>16548</v>
      </c>
      <c r="C3817" s="344" t="s">
        <v>6608</v>
      </c>
      <c r="D3817" s="346">
        <v>1289059.73</v>
      </c>
    </row>
    <row r="3818" spans="1:4" x14ac:dyDescent="0.25">
      <c r="A3818" s="344">
        <v>2607225</v>
      </c>
      <c r="B3818" s="345" t="s">
        <v>16549</v>
      </c>
      <c r="C3818" s="344" t="s">
        <v>6608</v>
      </c>
      <c r="D3818" s="346">
        <v>502792.22</v>
      </c>
    </row>
    <row r="3819" spans="1:4" x14ac:dyDescent="0.25">
      <c r="A3819" s="344">
        <v>2607208</v>
      </c>
      <c r="B3819" s="345" t="s">
        <v>16550</v>
      </c>
      <c r="C3819" s="344" t="s">
        <v>6608</v>
      </c>
      <c r="D3819" s="346">
        <v>437490.49</v>
      </c>
    </row>
    <row r="3820" spans="1:4" x14ac:dyDescent="0.25">
      <c r="A3820" s="344">
        <v>2607160</v>
      </c>
      <c r="B3820" s="345" t="s">
        <v>16551</v>
      </c>
      <c r="C3820" s="344" t="s">
        <v>6608</v>
      </c>
      <c r="D3820" s="346">
        <v>604307.73</v>
      </c>
    </row>
    <row r="3821" spans="1:4" x14ac:dyDescent="0.25">
      <c r="A3821" s="344">
        <v>2607229</v>
      </c>
      <c r="B3821" s="345" t="s">
        <v>16552</v>
      </c>
      <c r="C3821" s="344" t="s">
        <v>6608</v>
      </c>
      <c r="D3821" s="346">
        <v>637404.42000000004</v>
      </c>
    </row>
    <row r="3822" spans="1:4" x14ac:dyDescent="0.25">
      <c r="A3822" s="344">
        <v>2607212</v>
      </c>
      <c r="B3822" s="345" t="s">
        <v>16553</v>
      </c>
      <c r="C3822" s="344" t="s">
        <v>6608</v>
      </c>
      <c r="D3822" s="346">
        <v>554640.43999999994</v>
      </c>
    </row>
    <row r="3823" spans="1:4" x14ac:dyDescent="0.25">
      <c r="A3823" s="344">
        <v>2607164</v>
      </c>
      <c r="B3823" s="345" t="s">
        <v>16554</v>
      </c>
      <c r="C3823" s="344" t="s">
        <v>6608</v>
      </c>
      <c r="D3823" s="346">
        <v>764864.8</v>
      </c>
    </row>
    <row r="3824" spans="1:4" x14ac:dyDescent="0.25">
      <c r="A3824" s="344">
        <v>2607207</v>
      </c>
      <c r="B3824" s="345" t="s">
        <v>16555</v>
      </c>
      <c r="C3824" s="344" t="s">
        <v>7701</v>
      </c>
      <c r="D3824" s="346">
        <v>204.4</v>
      </c>
    </row>
    <row r="3825" spans="1:4" x14ac:dyDescent="0.25">
      <c r="A3825" s="344">
        <v>2607206</v>
      </c>
      <c r="B3825" s="345" t="s">
        <v>16556</v>
      </c>
      <c r="C3825" s="344" t="s">
        <v>7701</v>
      </c>
      <c r="D3825" s="346">
        <v>200.07</v>
      </c>
    </row>
    <row r="3826" spans="1:4" x14ac:dyDescent="0.25">
      <c r="A3826" s="344">
        <v>2607344</v>
      </c>
      <c r="B3826" s="345" t="s">
        <v>16557</v>
      </c>
      <c r="C3826" s="344" t="s">
        <v>6608</v>
      </c>
      <c r="D3826" s="346">
        <v>276.7</v>
      </c>
    </row>
    <row r="3827" spans="1:4" x14ac:dyDescent="0.25">
      <c r="A3827" s="344">
        <v>2607339</v>
      </c>
      <c r="B3827" s="345" t="s">
        <v>16558</v>
      </c>
      <c r="C3827" s="344" t="s">
        <v>6608</v>
      </c>
      <c r="D3827" s="346">
        <v>190.09</v>
      </c>
    </row>
    <row r="3828" spans="1:4" x14ac:dyDescent="0.25">
      <c r="A3828" s="344">
        <v>2607349</v>
      </c>
      <c r="B3828" s="345" t="s">
        <v>16559</v>
      </c>
      <c r="C3828" s="344" t="s">
        <v>6608</v>
      </c>
      <c r="D3828" s="346">
        <v>422.13</v>
      </c>
    </row>
    <row r="3829" spans="1:4" x14ac:dyDescent="0.25">
      <c r="A3829" s="344">
        <v>2607345</v>
      </c>
      <c r="B3829" s="345" t="s">
        <v>16560</v>
      </c>
      <c r="C3829" s="344" t="s">
        <v>6608</v>
      </c>
      <c r="D3829" s="346">
        <v>315.73</v>
      </c>
    </row>
    <row r="3830" spans="1:4" x14ac:dyDescent="0.25">
      <c r="A3830" s="344">
        <v>2607340</v>
      </c>
      <c r="B3830" s="345" t="s">
        <v>16561</v>
      </c>
      <c r="C3830" s="344" t="s">
        <v>6608</v>
      </c>
      <c r="D3830" s="346">
        <v>216.95</v>
      </c>
    </row>
    <row r="3831" spans="1:4" x14ac:dyDescent="0.25">
      <c r="A3831" s="344">
        <v>2607350</v>
      </c>
      <c r="B3831" s="345" t="s">
        <v>16562</v>
      </c>
      <c r="C3831" s="344" t="s">
        <v>6608</v>
      </c>
      <c r="D3831" s="346">
        <v>482.18</v>
      </c>
    </row>
    <row r="3832" spans="1:4" x14ac:dyDescent="0.25">
      <c r="A3832" s="344">
        <v>2607346</v>
      </c>
      <c r="B3832" s="345" t="s">
        <v>16563</v>
      </c>
      <c r="C3832" s="344" t="s">
        <v>6608</v>
      </c>
      <c r="D3832" s="346">
        <v>366.72</v>
      </c>
    </row>
    <row r="3833" spans="1:4" x14ac:dyDescent="0.25">
      <c r="A3833" s="344">
        <v>2607341</v>
      </c>
      <c r="B3833" s="345" t="s">
        <v>16564</v>
      </c>
      <c r="C3833" s="344" t="s">
        <v>6608</v>
      </c>
      <c r="D3833" s="346">
        <v>255.94</v>
      </c>
    </row>
    <row r="3834" spans="1:4" x14ac:dyDescent="0.25">
      <c r="A3834" s="344">
        <v>2607351</v>
      </c>
      <c r="B3834" s="345" t="s">
        <v>16565</v>
      </c>
      <c r="C3834" s="344" t="s">
        <v>6608</v>
      </c>
      <c r="D3834" s="346">
        <v>560.1</v>
      </c>
    </row>
    <row r="3835" spans="1:4" x14ac:dyDescent="0.25">
      <c r="A3835" s="344">
        <v>2607347</v>
      </c>
      <c r="B3835" s="345" t="s">
        <v>16566</v>
      </c>
      <c r="C3835" s="344" t="s">
        <v>6608</v>
      </c>
      <c r="D3835" s="346">
        <v>483.84</v>
      </c>
    </row>
    <row r="3836" spans="1:4" x14ac:dyDescent="0.25">
      <c r="A3836" s="344">
        <v>2607342</v>
      </c>
      <c r="B3836" s="345" t="s">
        <v>16567</v>
      </c>
      <c r="C3836" s="344" t="s">
        <v>6608</v>
      </c>
      <c r="D3836" s="346">
        <v>315.73</v>
      </c>
    </row>
    <row r="3837" spans="1:4" x14ac:dyDescent="0.25">
      <c r="A3837" s="344">
        <v>2607352</v>
      </c>
      <c r="B3837" s="345" t="s">
        <v>16568</v>
      </c>
      <c r="C3837" s="344" t="s">
        <v>6608</v>
      </c>
      <c r="D3837" s="346">
        <v>736.95</v>
      </c>
    </row>
    <row r="3838" spans="1:4" x14ac:dyDescent="0.25">
      <c r="A3838" s="344">
        <v>2607343</v>
      </c>
      <c r="B3838" s="345" t="s">
        <v>16569</v>
      </c>
      <c r="C3838" s="344" t="s">
        <v>6608</v>
      </c>
      <c r="D3838" s="346">
        <v>222.06</v>
      </c>
    </row>
    <row r="3839" spans="1:4" x14ac:dyDescent="0.25">
      <c r="A3839" s="344">
        <v>2607338</v>
      </c>
      <c r="B3839" s="345" t="s">
        <v>16570</v>
      </c>
      <c r="C3839" s="344" t="s">
        <v>6608</v>
      </c>
      <c r="D3839" s="346">
        <v>162.41999999999999</v>
      </c>
    </row>
    <row r="3840" spans="1:4" x14ac:dyDescent="0.25">
      <c r="A3840" s="344">
        <v>2607348</v>
      </c>
      <c r="B3840" s="345" t="s">
        <v>16571</v>
      </c>
      <c r="C3840" s="344" t="s">
        <v>6608</v>
      </c>
      <c r="D3840" s="346">
        <v>339.13</v>
      </c>
    </row>
    <row r="3841" spans="1:4" x14ac:dyDescent="0.25">
      <c r="A3841" s="344">
        <v>2607329</v>
      </c>
      <c r="B3841" s="345" t="s">
        <v>16572</v>
      </c>
      <c r="C3841" s="344" t="s">
        <v>6608</v>
      </c>
      <c r="D3841" s="346">
        <v>555.80999999999995</v>
      </c>
    </row>
    <row r="3842" spans="1:4" x14ac:dyDescent="0.25">
      <c r="A3842" s="344">
        <v>2607324</v>
      </c>
      <c r="B3842" s="345" t="s">
        <v>16573</v>
      </c>
      <c r="C3842" s="344" t="s">
        <v>6608</v>
      </c>
      <c r="D3842" s="346">
        <v>379.46</v>
      </c>
    </row>
    <row r="3843" spans="1:4" x14ac:dyDescent="0.25">
      <c r="A3843" s="344">
        <v>2607334</v>
      </c>
      <c r="B3843" s="345" t="s">
        <v>16574</v>
      </c>
      <c r="C3843" s="344" t="s">
        <v>6608</v>
      </c>
      <c r="D3843" s="346">
        <v>805.85</v>
      </c>
    </row>
    <row r="3844" spans="1:4" x14ac:dyDescent="0.25">
      <c r="A3844" s="344">
        <v>2607330</v>
      </c>
      <c r="B3844" s="345" t="s">
        <v>16575</v>
      </c>
      <c r="C3844" s="344" t="s">
        <v>6608</v>
      </c>
      <c r="D3844" s="346">
        <v>635.55999999999995</v>
      </c>
    </row>
    <row r="3845" spans="1:4" x14ac:dyDescent="0.25">
      <c r="A3845" s="344">
        <v>2607325</v>
      </c>
      <c r="B3845" s="345" t="s">
        <v>16576</v>
      </c>
      <c r="C3845" s="344" t="s">
        <v>6608</v>
      </c>
      <c r="D3845" s="346">
        <v>435.78</v>
      </c>
    </row>
    <row r="3846" spans="1:4" x14ac:dyDescent="0.25">
      <c r="A3846" s="344">
        <v>2607335</v>
      </c>
      <c r="B3846" s="345" t="s">
        <v>16577</v>
      </c>
      <c r="C3846" s="344" t="s">
        <v>6608</v>
      </c>
      <c r="D3846" s="346">
        <v>920.83</v>
      </c>
    </row>
    <row r="3847" spans="1:4" x14ac:dyDescent="0.25">
      <c r="A3847" s="344">
        <v>2607331</v>
      </c>
      <c r="B3847" s="345" t="s">
        <v>16578</v>
      </c>
      <c r="C3847" s="344" t="s">
        <v>6608</v>
      </c>
      <c r="D3847" s="346">
        <v>738.86</v>
      </c>
    </row>
    <row r="3848" spans="1:4" x14ac:dyDescent="0.25">
      <c r="A3848" s="344">
        <v>2607326</v>
      </c>
      <c r="B3848" s="345" t="s">
        <v>16579</v>
      </c>
      <c r="C3848" s="344" t="s">
        <v>6608</v>
      </c>
      <c r="D3848" s="346">
        <v>515.53</v>
      </c>
    </row>
    <row r="3849" spans="1:4" x14ac:dyDescent="0.25">
      <c r="A3849" s="344">
        <v>2607336</v>
      </c>
      <c r="B3849" s="345" t="s">
        <v>16580</v>
      </c>
      <c r="C3849" s="344" t="s">
        <v>6608</v>
      </c>
      <c r="D3849" s="346">
        <v>1071.1300000000001</v>
      </c>
    </row>
    <row r="3850" spans="1:4" x14ac:dyDescent="0.25">
      <c r="A3850" s="344">
        <v>2607332</v>
      </c>
      <c r="B3850" s="345" t="s">
        <v>16581</v>
      </c>
      <c r="C3850" s="344" t="s">
        <v>6608</v>
      </c>
      <c r="D3850" s="346">
        <v>978.17</v>
      </c>
    </row>
    <row r="3851" spans="1:4" x14ac:dyDescent="0.25">
      <c r="A3851" s="344">
        <v>2607327</v>
      </c>
      <c r="B3851" s="345" t="s">
        <v>16582</v>
      </c>
      <c r="C3851" s="344" t="s">
        <v>6608</v>
      </c>
      <c r="D3851" s="346">
        <v>635.55999999999995</v>
      </c>
    </row>
    <row r="3852" spans="1:4" x14ac:dyDescent="0.25">
      <c r="A3852" s="344">
        <v>2607337</v>
      </c>
      <c r="B3852" s="345" t="s">
        <v>16583</v>
      </c>
      <c r="C3852" s="344" t="s">
        <v>6608</v>
      </c>
      <c r="D3852" s="346">
        <v>1416.18</v>
      </c>
    </row>
    <row r="3853" spans="1:4" x14ac:dyDescent="0.25">
      <c r="A3853" s="344">
        <v>2607328</v>
      </c>
      <c r="B3853" s="345" t="s">
        <v>16584</v>
      </c>
      <c r="C3853" s="344" t="s">
        <v>6608</v>
      </c>
      <c r="D3853" s="346">
        <v>445.86</v>
      </c>
    </row>
    <row r="3854" spans="1:4" x14ac:dyDescent="0.25">
      <c r="A3854" s="344">
        <v>2607323</v>
      </c>
      <c r="B3854" s="345" t="s">
        <v>16585</v>
      </c>
      <c r="C3854" s="344" t="s">
        <v>6608</v>
      </c>
      <c r="D3854" s="346">
        <v>325.76</v>
      </c>
    </row>
    <row r="3855" spans="1:4" x14ac:dyDescent="0.25">
      <c r="A3855" s="344">
        <v>2607333</v>
      </c>
      <c r="B3855" s="345" t="s">
        <v>16586</v>
      </c>
      <c r="C3855" s="344" t="s">
        <v>6608</v>
      </c>
      <c r="D3855" s="346">
        <v>645.55999999999995</v>
      </c>
    </row>
    <row r="3856" spans="1:4" x14ac:dyDescent="0.25">
      <c r="A3856" s="344">
        <v>2607106</v>
      </c>
      <c r="B3856" s="345" t="s">
        <v>16587</v>
      </c>
      <c r="C3856" s="344" t="s">
        <v>7705</v>
      </c>
      <c r="D3856" s="346">
        <v>78062.36</v>
      </c>
    </row>
    <row r="3857" spans="1:4" x14ac:dyDescent="0.25">
      <c r="A3857" s="344">
        <v>2607102</v>
      </c>
      <c r="B3857" s="345" t="s">
        <v>16588</v>
      </c>
      <c r="C3857" s="344" t="s">
        <v>7705</v>
      </c>
      <c r="D3857" s="346">
        <v>39454.839999999997</v>
      </c>
    </row>
    <row r="3858" spans="1:4" x14ac:dyDescent="0.25">
      <c r="A3858" s="344">
        <v>2607261</v>
      </c>
      <c r="B3858" s="345" t="s">
        <v>16589</v>
      </c>
      <c r="C3858" s="344" t="s">
        <v>7705</v>
      </c>
      <c r="D3858" s="346">
        <v>106427.9</v>
      </c>
    </row>
    <row r="3859" spans="1:4" x14ac:dyDescent="0.25">
      <c r="A3859" s="344">
        <v>2607107</v>
      </c>
      <c r="B3859" s="345" t="s">
        <v>16590</v>
      </c>
      <c r="C3859" s="344" t="s">
        <v>7705</v>
      </c>
      <c r="D3859" s="346">
        <v>87994.04</v>
      </c>
    </row>
    <row r="3860" spans="1:4" x14ac:dyDescent="0.25">
      <c r="A3860" s="344">
        <v>2607103</v>
      </c>
      <c r="B3860" s="345" t="s">
        <v>16591</v>
      </c>
      <c r="C3860" s="344" t="s">
        <v>7705</v>
      </c>
      <c r="D3860" s="346">
        <v>45184.39</v>
      </c>
    </row>
    <row r="3861" spans="1:4" x14ac:dyDescent="0.25">
      <c r="A3861" s="344">
        <v>2607262</v>
      </c>
      <c r="B3861" s="345" t="s">
        <v>16592</v>
      </c>
      <c r="C3861" s="344" t="s">
        <v>7705</v>
      </c>
      <c r="D3861" s="346">
        <v>119961.01</v>
      </c>
    </row>
    <row r="3862" spans="1:4" x14ac:dyDescent="0.25">
      <c r="A3862" s="344">
        <v>2607108</v>
      </c>
      <c r="B3862" s="345" t="s">
        <v>16593</v>
      </c>
      <c r="C3862" s="344" t="s">
        <v>7705</v>
      </c>
      <c r="D3862" s="346">
        <v>103371.43</v>
      </c>
    </row>
    <row r="3863" spans="1:4" x14ac:dyDescent="0.25">
      <c r="A3863" s="344">
        <v>2607104</v>
      </c>
      <c r="B3863" s="345" t="s">
        <v>16594</v>
      </c>
      <c r="C3863" s="344" t="s">
        <v>7705</v>
      </c>
      <c r="D3863" s="346">
        <v>55036.21</v>
      </c>
    </row>
    <row r="3864" spans="1:4" x14ac:dyDescent="0.25">
      <c r="A3864" s="344">
        <v>2607263</v>
      </c>
      <c r="B3864" s="345" t="s">
        <v>16595</v>
      </c>
      <c r="C3864" s="344" t="s">
        <v>7705</v>
      </c>
      <c r="D3864" s="346">
        <v>140929.19</v>
      </c>
    </row>
    <row r="3865" spans="1:4" x14ac:dyDescent="0.25">
      <c r="A3865" s="344">
        <v>2607109</v>
      </c>
      <c r="B3865" s="345" t="s">
        <v>16596</v>
      </c>
      <c r="C3865" s="344" t="s">
        <v>7705</v>
      </c>
      <c r="D3865" s="346">
        <v>136263.1</v>
      </c>
    </row>
    <row r="3866" spans="1:4" x14ac:dyDescent="0.25">
      <c r="A3866" s="344">
        <v>2607105</v>
      </c>
      <c r="B3866" s="345" t="s">
        <v>16597</v>
      </c>
      <c r="C3866" s="344" t="s">
        <v>7705</v>
      </c>
      <c r="D3866" s="346">
        <v>69159.7</v>
      </c>
    </row>
    <row r="3867" spans="1:4" x14ac:dyDescent="0.25">
      <c r="A3867" s="344">
        <v>2607264</v>
      </c>
      <c r="B3867" s="345" t="s">
        <v>16598</v>
      </c>
      <c r="C3867" s="344" t="s">
        <v>7705</v>
      </c>
      <c r="D3867" s="346">
        <v>185774.16</v>
      </c>
    </row>
    <row r="3868" spans="1:4" x14ac:dyDescent="0.25">
      <c r="A3868" s="344">
        <v>2607093</v>
      </c>
      <c r="B3868" s="345" t="s">
        <v>16599</v>
      </c>
      <c r="C3868" s="344" t="s">
        <v>7705</v>
      </c>
      <c r="D3868" s="346">
        <v>51376.12</v>
      </c>
    </row>
    <row r="3869" spans="1:4" x14ac:dyDescent="0.25">
      <c r="A3869" s="344">
        <v>2607088</v>
      </c>
      <c r="B3869" s="345" t="s">
        <v>16600</v>
      </c>
      <c r="C3869" s="344" t="s">
        <v>7705</v>
      </c>
      <c r="D3869" s="346">
        <v>21181.91</v>
      </c>
    </row>
    <row r="3870" spans="1:4" x14ac:dyDescent="0.25">
      <c r="A3870" s="344">
        <v>2607098</v>
      </c>
      <c r="B3870" s="345" t="s">
        <v>16601</v>
      </c>
      <c r="C3870" s="344" t="s">
        <v>7705</v>
      </c>
      <c r="D3870" s="346">
        <v>51728.72</v>
      </c>
    </row>
    <row r="3871" spans="1:4" x14ac:dyDescent="0.25">
      <c r="A3871" s="344">
        <v>2607094</v>
      </c>
      <c r="B3871" s="345" t="s">
        <v>16602</v>
      </c>
      <c r="C3871" s="344" t="s">
        <v>7705</v>
      </c>
      <c r="D3871" s="346">
        <v>57908.35</v>
      </c>
    </row>
    <row r="3872" spans="1:4" x14ac:dyDescent="0.25">
      <c r="A3872" s="344">
        <v>2607089</v>
      </c>
      <c r="B3872" s="345" t="s">
        <v>16603</v>
      </c>
      <c r="C3872" s="344" t="s">
        <v>7705</v>
      </c>
      <c r="D3872" s="346">
        <v>24250.9</v>
      </c>
    </row>
    <row r="3873" spans="1:4" x14ac:dyDescent="0.25">
      <c r="A3873" s="344">
        <v>2607099</v>
      </c>
      <c r="B3873" s="345" t="s">
        <v>16604</v>
      </c>
      <c r="C3873" s="344" t="s">
        <v>7705</v>
      </c>
      <c r="D3873" s="346">
        <v>58310.05</v>
      </c>
    </row>
    <row r="3874" spans="1:4" x14ac:dyDescent="0.25">
      <c r="A3874" s="344">
        <v>2607095</v>
      </c>
      <c r="B3874" s="345" t="s">
        <v>16605</v>
      </c>
      <c r="C3874" s="344" t="s">
        <v>7705</v>
      </c>
      <c r="D3874" s="346">
        <v>68025.240000000005</v>
      </c>
    </row>
    <row r="3875" spans="1:4" x14ac:dyDescent="0.25">
      <c r="A3875" s="344">
        <v>2607090</v>
      </c>
      <c r="B3875" s="345" t="s">
        <v>16606</v>
      </c>
      <c r="C3875" s="344" t="s">
        <v>7705</v>
      </c>
      <c r="D3875" s="346">
        <v>29531.07</v>
      </c>
    </row>
    <row r="3876" spans="1:4" x14ac:dyDescent="0.25">
      <c r="A3876" s="344">
        <v>2607260</v>
      </c>
      <c r="B3876" s="345" t="s">
        <v>16607</v>
      </c>
      <c r="C3876" s="344" t="s">
        <v>7705</v>
      </c>
      <c r="D3876" s="346">
        <v>68491.77</v>
      </c>
    </row>
    <row r="3877" spans="1:4" x14ac:dyDescent="0.25">
      <c r="A3877" s="344">
        <v>2607096</v>
      </c>
      <c r="B3877" s="345" t="s">
        <v>16608</v>
      </c>
      <c r="C3877" s="344" t="s">
        <v>7705</v>
      </c>
      <c r="D3877" s="346">
        <v>89675.24</v>
      </c>
    </row>
    <row r="3878" spans="1:4" x14ac:dyDescent="0.25">
      <c r="A3878" s="344">
        <v>2607091</v>
      </c>
      <c r="B3878" s="345" t="s">
        <v>16609</v>
      </c>
      <c r="C3878" s="344" t="s">
        <v>7705</v>
      </c>
      <c r="D3878" s="346">
        <v>37101.65</v>
      </c>
    </row>
    <row r="3879" spans="1:4" x14ac:dyDescent="0.25">
      <c r="A3879" s="344">
        <v>2607101</v>
      </c>
      <c r="B3879" s="345" t="s">
        <v>16610</v>
      </c>
      <c r="C3879" s="344" t="s">
        <v>7705</v>
      </c>
      <c r="D3879" s="346">
        <v>90290.13</v>
      </c>
    </row>
    <row r="3880" spans="1:4" x14ac:dyDescent="0.25">
      <c r="A3880" s="344">
        <v>2607092</v>
      </c>
      <c r="B3880" s="345" t="s">
        <v>16611</v>
      </c>
      <c r="C3880" s="344" t="s">
        <v>7705</v>
      </c>
      <c r="D3880" s="346">
        <v>40881.300000000003</v>
      </c>
    </row>
    <row r="3881" spans="1:4" x14ac:dyDescent="0.25">
      <c r="A3881" s="344">
        <v>2607087</v>
      </c>
      <c r="B3881" s="345" t="s">
        <v>16612</v>
      </c>
      <c r="C3881" s="344" t="s">
        <v>7705</v>
      </c>
      <c r="D3881" s="346">
        <v>17679.939999999999</v>
      </c>
    </row>
    <row r="3882" spans="1:4" x14ac:dyDescent="0.25">
      <c r="A3882" s="344">
        <v>2607097</v>
      </c>
      <c r="B3882" s="345" t="s">
        <v>16613</v>
      </c>
      <c r="C3882" s="344" t="s">
        <v>7705</v>
      </c>
      <c r="D3882" s="346">
        <v>41163.599999999999</v>
      </c>
    </row>
    <row r="3883" spans="1:4" x14ac:dyDescent="0.25">
      <c r="A3883" s="344">
        <v>2607198</v>
      </c>
      <c r="B3883" s="345" t="s">
        <v>16614</v>
      </c>
      <c r="C3883" s="344" t="s">
        <v>6608</v>
      </c>
      <c r="D3883" s="346">
        <v>334.29</v>
      </c>
    </row>
    <row r="3884" spans="1:4" x14ac:dyDescent="0.25">
      <c r="A3884" s="344">
        <v>2809170</v>
      </c>
      <c r="B3884" s="345" t="s">
        <v>16615</v>
      </c>
      <c r="C3884" s="344" t="s">
        <v>6608</v>
      </c>
      <c r="D3884" s="346">
        <v>2026.08</v>
      </c>
    </row>
    <row r="3885" spans="1:4" x14ac:dyDescent="0.25">
      <c r="A3885" s="344">
        <v>2809183</v>
      </c>
      <c r="B3885" s="345" t="s">
        <v>16616</v>
      </c>
      <c r="C3885" s="344" t="s">
        <v>6608</v>
      </c>
      <c r="D3885" s="346">
        <v>2947.34</v>
      </c>
    </row>
    <row r="3886" spans="1:4" x14ac:dyDescent="0.25">
      <c r="A3886" s="344">
        <v>2809174</v>
      </c>
      <c r="B3886" s="345" t="s">
        <v>16617</v>
      </c>
      <c r="C3886" s="344" t="s">
        <v>6608</v>
      </c>
      <c r="D3886" s="346">
        <v>2126.06</v>
      </c>
    </row>
    <row r="3887" spans="1:4" x14ac:dyDescent="0.25">
      <c r="A3887" s="344">
        <v>2809196</v>
      </c>
      <c r="B3887" s="345" t="s">
        <v>16618</v>
      </c>
      <c r="C3887" s="344" t="s">
        <v>6608</v>
      </c>
      <c r="D3887" s="346">
        <v>3095.64</v>
      </c>
    </row>
    <row r="3888" spans="1:4" x14ac:dyDescent="0.25">
      <c r="A3888" s="344">
        <v>2809187</v>
      </c>
      <c r="B3888" s="345" t="s">
        <v>16619</v>
      </c>
      <c r="C3888" s="344" t="s">
        <v>6608</v>
      </c>
      <c r="D3888" s="346">
        <v>3099.13</v>
      </c>
    </row>
    <row r="3889" spans="1:4" x14ac:dyDescent="0.25">
      <c r="A3889" s="344">
        <v>2809178</v>
      </c>
      <c r="B3889" s="345" t="s">
        <v>16620</v>
      </c>
      <c r="C3889" s="344" t="s">
        <v>6608</v>
      </c>
      <c r="D3889" s="346">
        <v>2275.9</v>
      </c>
    </row>
    <row r="3890" spans="1:4" x14ac:dyDescent="0.25">
      <c r="A3890" s="344">
        <v>2809200</v>
      </c>
      <c r="B3890" s="345" t="s">
        <v>16621</v>
      </c>
      <c r="C3890" s="344" t="s">
        <v>6608</v>
      </c>
      <c r="D3890" s="346">
        <v>3253.76</v>
      </c>
    </row>
    <row r="3891" spans="1:4" x14ac:dyDescent="0.25">
      <c r="A3891" s="344">
        <v>2809191</v>
      </c>
      <c r="B3891" s="345" t="s">
        <v>16622</v>
      </c>
      <c r="C3891" s="344" t="s">
        <v>6608</v>
      </c>
      <c r="D3891" s="346">
        <v>3238.33</v>
      </c>
    </row>
    <row r="3892" spans="1:4" x14ac:dyDescent="0.25">
      <c r="A3892" s="344">
        <v>2809204</v>
      </c>
      <c r="B3892" s="345" t="s">
        <v>16623</v>
      </c>
      <c r="C3892" s="344" t="s">
        <v>6608</v>
      </c>
      <c r="D3892" s="346">
        <v>3398.52</v>
      </c>
    </row>
    <row r="3893" spans="1:4" x14ac:dyDescent="0.25">
      <c r="A3893" s="344">
        <v>2809171</v>
      </c>
      <c r="B3893" s="345" t="s">
        <v>16624</v>
      </c>
      <c r="C3893" s="344" t="s">
        <v>6608</v>
      </c>
      <c r="D3893" s="346">
        <v>2286.9899999999998</v>
      </c>
    </row>
    <row r="3894" spans="1:4" x14ac:dyDescent="0.25">
      <c r="A3894" s="344">
        <v>2809184</v>
      </c>
      <c r="B3894" s="345" t="s">
        <v>16625</v>
      </c>
      <c r="C3894" s="344" t="s">
        <v>6608</v>
      </c>
      <c r="D3894" s="346">
        <v>3324.71</v>
      </c>
    </row>
    <row r="3895" spans="1:4" x14ac:dyDescent="0.25">
      <c r="A3895" s="344">
        <v>2809175</v>
      </c>
      <c r="B3895" s="345" t="s">
        <v>16626</v>
      </c>
      <c r="C3895" s="344" t="s">
        <v>6608</v>
      </c>
      <c r="D3895" s="346">
        <v>2396.98</v>
      </c>
    </row>
    <row r="3896" spans="1:4" x14ac:dyDescent="0.25">
      <c r="A3896" s="344">
        <v>2809197</v>
      </c>
      <c r="B3896" s="345" t="s">
        <v>16627</v>
      </c>
      <c r="C3896" s="344" t="s">
        <v>6608</v>
      </c>
      <c r="D3896" s="346">
        <v>3488.35</v>
      </c>
    </row>
    <row r="3897" spans="1:4" x14ac:dyDescent="0.25">
      <c r="A3897" s="344">
        <v>2809188</v>
      </c>
      <c r="B3897" s="345" t="s">
        <v>16628</v>
      </c>
      <c r="C3897" s="344" t="s">
        <v>6608</v>
      </c>
      <c r="D3897" s="346">
        <v>3491.68</v>
      </c>
    </row>
    <row r="3898" spans="1:4" x14ac:dyDescent="0.25">
      <c r="A3898" s="344">
        <v>2809179</v>
      </c>
      <c r="B3898" s="345" t="s">
        <v>16629</v>
      </c>
      <c r="C3898" s="344" t="s">
        <v>6608</v>
      </c>
      <c r="D3898" s="346">
        <v>2561.8000000000002</v>
      </c>
    </row>
    <row r="3899" spans="1:4" x14ac:dyDescent="0.25">
      <c r="A3899" s="344">
        <v>2809201</v>
      </c>
      <c r="B3899" s="345" t="s">
        <v>16630</v>
      </c>
      <c r="C3899" s="344" t="s">
        <v>6608</v>
      </c>
      <c r="D3899" s="346">
        <v>3662.28</v>
      </c>
    </row>
    <row r="3900" spans="1:4" x14ac:dyDescent="0.25">
      <c r="A3900" s="344">
        <v>2809192</v>
      </c>
      <c r="B3900" s="345" t="s">
        <v>16631</v>
      </c>
      <c r="C3900" s="344" t="s">
        <v>6608</v>
      </c>
      <c r="D3900" s="346">
        <v>3644.8</v>
      </c>
    </row>
    <row r="3901" spans="1:4" x14ac:dyDescent="0.25">
      <c r="A3901" s="344">
        <v>2809205</v>
      </c>
      <c r="B3901" s="345" t="s">
        <v>16632</v>
      </c>
      <c r="C3901" s="344" t="s">
        <v>6608</v>
      </c>
      <c r="D3901" s="346">
        <v>3821.52</v>
      </c>
    </row>
    <row r="3902" spans="1:4" x14ac:dyDescent="0.25">
      <c r="A3902" s="344">
        <v>2809172</v>
      </c>
      <c r="B3902" s="345" t="s">
        <v>16633</v>
      </c>
      <c r="C3902" s="344" t="s">
        <v>6608</v>
      </c>
      <c r="D3902" s="346">
        <v>2673.53</v>
      </c>
    </row>
    <row r="3903" spans="1:4" x14ac:dyDescent="0.25">
      <c r="A3903" s="344">
        <v>2809185</v>
      </c>
      <c r="B3903" s="345" t="s">
        <v>16634</v>
      </c>
      <c r="C3903" s="344" t="s">
        <v>6608</v>
      </c>
      <c r="D3903" s="346">
        <v>3827.65</v>
      </c>
    </row>
    <row r="3904" spans="1:4" x14ac:dyDescent="0.25">
      <c r="A3904" s="344">
        <v>2809176</v>
      </c>
      <c r="B3904" s="345" t="s">
        <v>16635</v>
      </c>
      <c r="C3904" s="344" t="s">
        <v>6608</v>
      </c>
      <c r="D3904" s="346">
        <v>2794.51</v>
      </c>
    </row>
    <row r="3905" spans="1:4" x14ac:dyDescent="0.25">
      <c r="A3905" s="344">
        <v>2809198</v>
      </c>
      <c r="B3905" s="345" t="s">
        <v>16636</v>
      </c>
      <c r="C3905" s="344" t="s">
        <v>6608</v>
      </c>
      <c r="D3905" s="346">
        <v>4010.79</v>
      </c>
    </row>
    <row r="3906" spans="1:4" x14ac:dyDescent="0.25">
      <c r="A3906" s="344">
        <v>2809189</v>
      </c>
      <c r="B3906" s="345" t="s">
        <v>16637</v>
      </c>
      <c r="C3906" s="344" t="s">
        <v>6608</v>
      </c>
      <c r="D3906" s="346">
        <v>4011.31</v>
      </c>
    </row>
    <row r="3907" spans="1:4" x14ac:dyDescent="0.25">
      <c r="A3907" s="344">
        <v>2809180</v>
      </c>
      <c r="B3907" s="345" t="s">
        <v>16638</v>
      </c>
      <c r="C3907" s="344" t="s">
        <v>6608</v>
      </c>
      <c r="D3907" s="346">
        <v>2975.81</v>
      </c>
    </row>
    <row r="3908" spans="1:4" x14ac:dyDescent="0.25">
      <c r="A3908" s="344">
        <v>2809202</v>
      </c>
      <c r="B3908" s="345" t="s">
        <v>16639</v>
      </c>
      <c r="C3908" s="344" t="s">
        <v>6608</v>
      </c>
      <c r="D3908" s="346">
        <v>4202.12</v>
      </c>
    </row>
    <row r="3909" spans="1:4" x14ac:dyDescent="0.25">
      <c r="A3909" s="344">
        <v>2809193</v>
      </c>
      <c r="B3909" s="345" t="s">
        <v>16640</v>
      </c>
      <c r="C3909" s="344" t="s">
        <v>6608</v>
      </c>
      <c r="D3909" s="346">
        <v>4179.74</v>
      </c>
    </row>
    <row r="3910" spans="1:4" x14ac:dyDescent="0.25">
      <c r="A3910" s="344">
        <v>2809206</v>
      </c>
      <c r="B3910" s="345" t="s">
        <v>16641</v>
      </c>
      <c r="C3910" s="344" t="s">
        <v>6608</v>
      </c>
      <c r="D3910" s="346">
        <v>4377.28</v>
      </c>
    </row>
    <row r="3911" spans="1:4" x14ac:dyDescent="0.25">
      <c r="A3911" s="344">
        <v>2809190</v>
      </c>
      <c r="B3911" s="345" t="s">
        <v>16642</v>
      </c>
      <c r="C3911" s="344" t="s">
        <v>6608</v>
      </c>
      <c r="D3911" s="346">
        <v>5194</v>
      </c>
    </row>
    <row r="3912" spans="1:4" x14ac:dyDescent="0.25">
      <c r="A3912" s="344">
        <v>2809181</v>
      </c>
      <c r="B3912" s="345" t="s">
        <v>16643</v>
      </c>
      <c r="C3912" s="344" t="s">
        <v>6608</v>
      </c>
      <c r="D3912" s="346">
        <v>3658.01</v>
      </c>
    </row>
    <row r="3913" spans="1:4" x14ac:dyDescent="0.25">
      <c r="A3913" s="344">
        <v>2809203</v>
      </c>
      <c r="B3913" s="345" t="s">
        <v>16644</v>
      </c>
      <c r="C3913" s="344" t="s">
        <v>6608</v>
      </c>
      <c r="D3913" s="346">
        <v>5425.03</v>
      </c>
    </row>
    <row r="3914" spans="1:4" x14ac:dyDescent="0.25">
      <c r="A3914" s="344">
        <v>2809194</v>
      </c>
      <c r="B3914" s="345" t="s">
        <v>16645</v>
      </c>
      <c r="C3914" s="344" t="s">
        <v>6608</v>
      </c>
      <c r="D3914" s="346">
        <v>5396.12</v>
      </c>
    </row>
    <row r="3915" spans="1:4" x14ac:dyDescent="0.25">
      <c r="A3915" s="344">
        <v>2809207</v>
      </c>
      <c r="B3915" s="345" t="s">
        <v>16646</v>
      </c>
      <c r="C3915" s="344" t="s">
        <v>6608</v>
      </c>
      <c r="D3915" s="346">
        <v>5635.22</v>
      </c>
    </row>
    <row r="3916" spans="1:4" x14ac:dyDescent="0.25">
      <c r="A3916" s="344">
        <v>2809169</v>
      </c>
      <c r="B3916" s="345" t="s">
        <v>16647</v>
      </c>
      <c r="C3916" s="344" t="s">
        <v>6608</v>
      </c>
      <c r="D3916" s="346">
        <v>1742.27</v>
      </c>
    </row>
    <row r="3917" spans="1:4" x14ac:dyDescent="0.25">
      <c r="A3917" s="344">
        <v>2809182</v>
      </c>
      <c r="B3917" s="345" t="s">
        <v>16648</v>
      </c>
      <c r="C3917" s="344" t="s">
        <v>6608</v>
      </c>
      <c r="D3917" s="346">
        <v>2427.67</v>
      </c>
    </row>
    <row r="3918" spans="1:4" x14ac:dyDescent="0.25">
      <c r="A3918" s="344">
        <v>2809173</v>
      </c>
      <c r="B3918" s="345" t="s">
        <v>16649</v>
      </c>
      <c r="C3918" s="344" t="s">
        <v>6608</v>
      </c>
      <c r="D3918" s="346">
        <v>1833.17</v>
      </c>
    </row>
    <row r="3919" spans="1:4" x14ac:dyDescent="0.25">
      <c r="A3919" s="344">
        <v>2809195</v>
      </c>
      <c r="B3919" s="345" t="s">
        <v>16650</v>
      </c>
      <c r="C3919" s="344" t="s">
        <v>6608</v>
      </c>
      <c r="D3919" s="346">
        <v>2538.89</v>
      </c>
    </row>
    <row r="3920" spans="1:4" x14ac:dyDescent="0.25">
      <c r="A3920" s="344">
        <v>2809186</v>
      </c>
      <c r="B3920" s="345" t="s">
        <v>16651</v>
      </c>
      <c r="C3920" s="344" t="s">
        <v>6608</v>
      </c>
      <c r="D3920" s="346">
        <v>2565.65</v>
      </c>
    </row>
    <row r="3921" spans="1:4" x14ac:dyDescent="0.25">
      <c r="A3921" s="344">
        <v>2809177</v>
      </c>
      <c r="B3921" s="345" t="s">
        <v>16652</v>
      </c>
      <c r="C3921" s="344" t="s">
        <v>6608</v>
      </c>
      <c r="D3921" s="346">
        <v>1969.38</v>
      </c>
    </row>
    <row r="3922" spans="1:4" x14ac:dyDescent="0.25">
      <c r="A3922" s="344">
        <v>2809199</v>
      </c>
      <c r="B3922" s="345" t="s">
        <v>16653</v>
      </c>
      <c r="C3922" s="344" t="s">
        <v>6608</v>
      </c>
      <c r="D3922" s="346">
        <v>2682.64</v>
      </c>
    </row>
    <row r="3923" spans="1:4" x14ac:dyDescent="0.25">
      <c r="A3923" s="344">
        <v>2809219</v>
      </c>
      <c r="B3923" s="345" t="s">
        <v>16654</v>
      </c>
      <c r="C3923" s="344" t="s">
        <v>7416</v>
      </c>
      <c r="D3923" s="346">
        <v>24593.7</v>
      </c>
    </row>
    <row r="3924" spans="1:4" x14ac:dyDescent="0.25">
      <c r="A3924" s="344">
        <v>2809220</v>
      </c>
      <c r="B3924" s="345" t="s">
        <v>16655</v>
      </c>
      <c r="C3924" s="344" t="s">
        <v>7416</v>
      </c>
      <c r="D3924" s="346">
        <v>26178.41</v>
      </c>
    </row>
    <row r="3925" spans="1:4" x14ac:dyDescent="0.25">
      <c r="A3925" s="344">
        <v>2809221</v>
      </c>
      <c r="B3925" s="345" t="s">
        <v>16656</v>
      </c>
      <c r="C3925" s="344" t="s">
        <v>7416</v>
      </c>
      <c r="D3925" s="346">
        <v>26953.78</v>
      </c>
    </row>
    <row r="3926" spans="1:4" x14ac:dyDescent="0.25">
      <c r="A3926" s="344">
        <v>2809163</v>
      </c>
      <c r="B3926" s="345" t="s">
        <v>16657</v>
      </c>
      <c r="C3926" s="344" t="s">
        <v>7416</v>
      </c>
      <c r="D3926" s="346">
        <v>25680.83</v>
      </c>
    </row>
    <row r="3927" spans="1:4" x14ac:dyDescent="0.25">
      <c r="A3927" s="344">
        <v>2809164</v>
      </c>
      <c r="B3927" s="345" t="s">
        <v>16658</v>
      </c>
      <c r="C3927" s="344" t="s">
        <v>7416</v>
      </c>
      <c r="D3927" s="346">
        <v>27323.62</v>
      </c>
    </row>
    <row r="3928" spans="1:4" x14ac:dyDescent="0.25">
      <c r="A3928" s="344">
        <v>2809165</v>
      </c>
      <c r="B3928" s="345" t="s">
        <v>16659</v>
      </c>
      <c r="C3928" s="344" t="s">
        <v>7416</v>
      </c>
      <c r="D3928" s="346">
        <v>28120.71</v>
      </c>
    </row>
    <row r="3929" spans="1:4" x14ac:dyDescent="0.25">
      <c r="A3929" s="344">
        <v>2809216</v>
      </c>
      <c r="B3929" s="345" t="s">
        <v>16660</v>
      </c>
      <c r="C3929" s="344" t="s">
        <v>7416</v>
      </c>
      <c r="D3929" s="346">
        <v>22758.43</v>
      </c>
    </row>
    <row r="3930" spans="1:4" x14ac:dyDescent="0.25">
      <c r="A3930" s="344">
        <v>2809217</v>
      </c>
      <c r="B3930" s="345" t="s">
        <v>16661</v>
      </c>
      <c r="C3930" s="344" t="s">
        <v>7416</v>
      </c>
      <c r="D3930" s="346">
        <v>23161.68</v>
      </c>
    </row>
    <row r="3931" spans="1:4" x14ac:dyDescent="0.25">
      <c r="A3931" s="344">
        <v>2809218</v>
      </c>
      <c r="B3931" s="345" t="s">
        <v>16662</v>
      </c>
      <c r="C3931" s="344" t="s">
        <v>7416</v>
      </c>
      <c r="D3931" s="346">
        <v>24722.69</v>
      </c>
    </row>
    <row r="3932" spans="1:4" x14ac:dyDescent="0.25">
      <c r="A3932" s="344">
        <v>2809160</v>
      </c>
      <c r="B3932" s="345" t="s">
        <v>16663</v>
      </c>
      <c r="C3932" s="344" t="s">
        <v>7416</v>
      </c>
      <c r="D3932" s="346">
        <v>23774.05</v>
      </c>
    </row>
    <row r="3933" spans="1:4" x14ac:dyDescent="0.25">
      <c r="A3933" s="344">
        <v>2809161</v>
      </c>
      <c r="B3933" s="345" t="s">
        <v>16664</v>
      </c>
      <c r="C3933" s="344" t="s">
        <v>7416</v>
      </c>
      <c r="D3933" s="346">
        <v>24180.2</v>
      </c>
    </row>
    <row r="3934" spans="1:4" x14ac:dyDescent="0.25">
      <c r="A3934" s="344">
        <v>2809162</v>
      </c>
      <c r="B3934" s="345" t="s">
        <v>16665</v>
      </c>
      <c r="C3934" s="344" t="s">
        <v>7416</v>
      </c>
      <c r="D3934" s="346">
        <v>25798.83</v>
      </c>
    </row>
    <row r="3935" spans="1:4" x14ac:dyDescent="0.25">
      <c r="A3935" s="344">
        <v>2809222</v>
      </c>
      <c r="B3935" s="345" t="s">
        <v>16666</v>
      </c>
      <c r="C3935" s="344" t="s">
        <v>7416</v>
      </c>
      <c r="D3935" s="346">
        <v>22412.39</v>
      </c>
    </row>
    <row r="3936" spans="1:4" x14ac:dyDescent="0.25">
      <c r="A3936" s="344">
        <v>2809223</v>
      </c>
      <c r="B3936" s="345" t="s">
        <v>16667</v>
      </c>
      <c r="C3936" s="344" t="s">
        <v>7416</v>
      </c>
      <c r="D3936" s="346">
        <v>28713.25</v>
      </c>
    </row>
    <row r="3937" spans="1:4" x14ac:dyDescent="0.25">
      <c r="A3937" s="344">
        <v>2809224</v>
      </c>
      <c r="B3937" s="345" t="s">
        <v>16668</v>
      </c>
      <c r="C3937" s="344" t="s">
        <v>7416</v>
      </c>
      <c r="D3937" s="346">
        <v>29876.3</v>
      </c>
    </row>
    <row r="3938" spans="1:4" x14ac:dyDescent="0.25">
      <c r="A3938" s="344">
        <v>2809166</v>
      </c>
      <c r="B3938" s="345" t="s">
        <v>16669</v>
      </c>
      <c r="C3938" s="344" t="s">
        <v>7416</v>
      </c>
      <c r="D3938" s="346">
        <v>23324.86</v>
      </c>
    </row>
    <row r="3939" spans="1:4" x14ac:dyDescent="0.25">
      <c r="A3939" s="344">
        <v>2809167</v>
      </c>
      <c r="B3939" s="345" t="s">
        <v>16670</v>
      </c>
      <c r="C3939" s="344" t="s">
        <v>7416</v>
      </c>
      <c r="D3939" s="346">
        <v>29933.23</v>
      </c>
    </row>
    <row r="3940" spans="1:4" x14ac:dyDescent="0.25">
      <c r="A3940" s="344">
        <v>2809168</v>
      </c>
      <c r="B3940" s="345" t="s">
        <v>16671</v>
      </c>
      <c r="C3940" s="344" t="s">
        <v>7416</v>
      </c>
      <c r="D3940" s="346">
        <v>31128.85</v>
      </c>
    </row>
    <row r="3941" spans="1:4" x14ac:dyDescent="0.25">
      <c r="A3941" s="344">
        <v>2809158</v>
      </c>
      <c r="B3941" s="345" t="s">
        <v>26786</v>
      </c>
      <c r="C3941" s="344" t="s">
        <v>6608</v>
      </c>
      <c r="D3941" s="346">
        <v>11.02</v>
      </c>
    </row>
    <row r="3942" spans="1:4" x14ac:dyDescent="0.25">
      <c r="A3942" s="344">
        <v>2809159</v>
      </c>
      <c r="B3942" s="345" t="s">
        <v>26787</v>
      </c>
      <c r="C3942" s="344" t="s">
        <v>6608</v>
      </c>
      <c r="D3942" s="346">
        <v>8.32</v>
      </c>
    </row>
    <row r="3943" spans="1:4" x14ac:dyDescent="0.25">
      <c r="A3943" s="344">
        <v>2909152</v>
      </c>
      <c r="B3943" s="345" t="s">
        <v>16672</v>
      </c>
      <c r="C3943" s="344" t="s">
        <v>7416</v>
      </c>
      <c r="D3943" s="346">
        <v>129.97</v>
      </c>
    </row>
    <row r="3944" spans="1:4" x14ac:dyDescent="0.25">
      <c r="A3944" s="344">
        <v>2909153</v>
      </c>
      <c r="B3944" s="345" t="s">
        <v>16673</v>
      </c>
      <c r="C3944" s="344" t="s">
        <v>7416</v>
      </c>
      <c r="D3944" s="346">
        <v>154.41999999999999</v>
      </c>
    </row>
    <row r="3945" spans="1:4" x14ac:dyDescent="0.25">
      <c r="A3945" s="344">
        <v>2909151</v>
      </c>
      <c r="B3945" s="345" t="s">
        <v>16674</v>
      </c>
      <c r="C3945" s="344" t="s">
        <v>7416</v>
      </c>
      <c r="D3945" s="346">
        <v>79.569999999999993</v>
      </c>
    </row>
    <row r="3946" spans="1:4" x14ac:dyDescent="0.25">
      <c r="A3946" s="344">
        <v>2909145</v>
      </c>
      <c r="B3946" s="345" t="s">
        <v>16675</v>
      </c>
      <c r="C3946" s="344" t="s">
        <v>6608</v>
      </c>
      <c r="D3946" s="346">
        <v>11.14</v>
      </c>
    </row>
    <row r="3947" spans="1:4" x14ac:dyDescent="0.25">
      <c r="A3947" s="344">
        <v>2909379</v>
      </c>
      <c r="B3947" s="345" t="s">
        <v>16676</v>
      </c>
      <c r="C3947" s="344" t="s">
        <v>7416</v>
      </c>
      <c r="D3947" s="346">
        <v>6591.54</v>
      </c>
    </row>
    <row r="3948" spans="1:4" x14ac:dyDescent="0.25">
      <c r="A3948" s="344">
        <v>2909381</v>
      </c>
      <c r="B3948" s="345" t="s">
        <v>16677</v>
      </c>
      <c r="C3948" s="344" t="s">
        <v>7416</v>
      </c>
      <c r="D3948" s="346">
        <v>6897.45</v>
      </c>
    </row>
    <row r="3949" spans="1:4" x14ac:dyDescent="0.25">
      <c r="A3949" s="344">
        <v>2909388</v>
      </c>
      <c r="B3949" s="345" t="s">
        <v>26788</v>
      </c>
      <c r="C3949" s="344" t="s">
        <v>7416</v>
      </c>
      <c r="D3949" s="346">
        <v>7268.48</v>
      </c>
    </row>
    <row r="3950" spans="1:4" x14ac:dyDescent="0.25">
      <c r="A3950" s="344">
        <v>2909380</v>
      </c>
      <c r="B3950" s="345" t="s">
        <v>16678</v>
      </c>
      <c r="C3950" s="344" t="s">
        <v>7416</v>
      </c>
      <c r="D3950" s="346">
        <v>9665.41</v>
      </c>
    </row>
    <row r="3951" spans="1:4" x14ac:dyDescent="0.25">
      <c r="A3951" s="344">
        <v>2909382</v>
      </c>
      <c r="B3951" s="345" t="s">
        <v>16679</v>
      </c>
      <c r="C3951" s="344" t="s">
        <v>7416</v>
      </c>
      <c r="D3951" s="346">
        <v>10123.43</v>
      </c>
    </row>
    <row r="3952" spans="1:4" x14ac:dyDescent="0.25">
      <c r="A3952" s="344">
        <v>2909387</v>
      </c>
      <c r="B3952" s="345" t="s">
        <v>26789</v>
      </c>
      <c r="C3952" s="344" t="s">
        <v>7416</v>
      </c>
      <c r="D3952" s="346">
        <v>10682.49</v>
      </c>
    </row>
    <row r="3953" spans="1:4" x14ac:dyDescent="0.25">
      <c r="A3953" s="344">
        <v>2909375</v>
      </c>
      <c r="B3953" s="345" t="s">
        <v>16680</v>
      </c>
      <c r="C3953" s="344" t="s">
        <v>7416</v>
      </c>
      <c r="D3953" s="346">
        <v>9943.18</v>
      </c>
    </row>
    <row r="3954" spans="1:4" x14ac:dyDescent="0.25">
      <c r="A3954" s="344">
        <v>2909377</v>
      </c>
      <c r="B3954" s="345" t="s">
        <v>16681</v>
      </c>
      <c r="C3954" s="344" t="s">
        <v>7416</v>
      </c>
      <c r="D3954" s="346">
        <v>10407.52</v>
      </c>
    </row>
    <row r="3955" spans="1:4" x14ac:dyDescent="0.25">
      <c r="A3955" s="344">
        <v>2909386</v>
      </c>
      <c r="B3955" s="345" t="s">
        <v>26790</v>
      </c>
      <c r="C3955" s="344" t="s">
        <v>7416</v>
      </c>
      <c r="D3955" s="346">
        <v>10967.5</v>
      </c>
    </row>
    <row r="3956" spans="1:4" x14ac:dyDescent="0.25">
      <c r="A3956" s="344">
        <v>2909376</v>
      </c>
      <c r="B3956" s="345" t="s">
        <v>16682</v>
      </c>
      <c r="C3956" s="344" t="s">
        <v>7416</v>
      </c>
      <c r="D3956" s="346">
        <v>14604.17</v>
      </c>
    </row>
    <row r="3957" spans="1:4" x14ac:dyDescent="0.25">
      <c r="A3957" s="344">
        <v>2909378</v>
      </c>
      <c r="B3957" s="345" t="s">
        <v>16683</v>
      </c>
      <c r="C3957" s="344" t="s">
        <v>7416</v>
      </c>
      <c r="D3957" s="346">
        <v>15306.3</v>
      </c>
    </row>
    <row r="3958" spans="1:4" x14ac:dyDescent="0.25">
      <c r="A3958" s="344">
        <v>2909385</v>
      </c>
      <c r="B3958" s="345" t="s">
        <v>26791</v>
      </c>
      <c r="C3958" s="344" t="s">
        <v>7416</v>
      </c>
      <c r="D3958" s="346">
        <v>16141.46</v>
      </c>
    </row>
    <row r="3959" spans="1:4" x14ac:dyDescent="0.25">
      <c r="A3959" s="344">
        <v>2909383</v>
      </c>
      <c r="B3959" s="345" t="s">
        <v>16684</v>
      </c>
      <c r="C3959" s="344" t="s">
        <v>7416</v>
      </c>
      <c r="D3959" s="346">
        <v>6820.37</v>
      </c>
    </row>
    <row r="3960" spans="1:4" x14ac:dyDescent="0.25">
      <c r="A3960" s="344">
        <v>2909384</v>
      </c>
      <c r="B3960" s="345" t="s">
        <v>16685</v>
      </c>
      <c r="C3960" s="344" t="s">
        <v>7416</v>
      </c>
      <c r="D3960" s="346">
        <v>7159.98</v>
      </c>
    </row>
    <row r="3961" spans="1:4" x14ac:dyDescent="0.25">
      <c r="A3961" s="344">
        <v>2909148</v>
      </c>
      <c r="B3961" s="345" t="s">
        <v>16686</v>
      </c>
      <c r="C3961" s="344" t="s">
        <v>7416</v>
      </c>
      <c r="D3961" s="346">
        <v>478.78</v>
      </c>
    </row>
    <row r="3962" spans="1:4" x14ac:dyDescent="0.25">
      <c r="A3962" s="344">
        <v>2909389</v>
      </c>
      <c r="B3962" s="345" t="s">
        <v>26792</v>
      </c>
      <c r="C3962" s="344" t="s">
        <v>7416</v>
      </c>
      <c r="D3962" s="346">
        <v>3616.68</v>
      </c>
    </row>
    <row r="3963" spans="1:4" x14ac:dyDescent="0.25">
      <c r="A3963" s="344">
        <v>2909390</v>
      </c>
      <c r="B3963" s="345" t="s">
        <v>26793</v>
      </c>
      <c r="C3963" s="344" t="s">
        <v>7416</v>
      </c>
      <c r="D3963" s="346">
        <v>2546.9699999999998</v>
      </c>
    </row>
    <row r="3964" spans="1:4" x14ac:dyDescent="0.25">
      <c r="A3964" s="344">
        <v>2909391</v>
      </c>
      <c r="B3964" s="345" t="s">
        <v>26794</v>
      </c>
      <c r="C3964" s="344" t="s">
        <v>7416</v>
      </c>
      <c r="D3964" s="346">
        <v>4340.3</v>
      </c>
    </row>
    <row r="3965" spans="1:4" x14ac:dyDescent="0.25">
      <c r="A3965" s="344">
        <v>3009336</v>
      </c>
      <c r="B3965" s="345" t="s">
        <v>16687</v>
      </c>
      <c r="C3965" s="344" t="s">
        <v>6608</v>
      </c>
      <c r="D3965" s="346">
        <v>101.07</v>
      </c>
    </row>
    <row r="3966" spans="1:4" x14ac:dyDescent="0.25">
      <c r="A3966" s="344">
        <v>3009337</v>
      </c>
      <c r="B3966" s="345" t="s">
        <v>16688</v>
      </c>
      <c r="C3966" s="344" t="s">
        <v>6608</v>
      </c>
      <c r="D3966" s="346">
        <v>103.74</v>
      </c>
    </row>
    <row r="3967" spans="1:4" x14ac:dyDescent="0.25">
      <c r="A3967" s="344">
        <v>3009340</v>
      </c>
      <c r="B3967" s="345" t="s">
        <v>16689</v>
      </c>
      <c r="C3967" s="344" t="s">
        <v>6608</v>
      </c>
      <c r="D3967" s="346">
        <v>193.08</v>
      </c>
    </row>
    <row r="3968" spans="1:4" x14ac:dyDescent="0.25">
      <c r="A3968" s="344">
        <v>3009341</v>
      </c>
      <c r="B3968" s="345" t="s">
        <v>16690</v>
      </c>
      <c r="C3968" s="344" t="s">
        <v>6608</v>
      </c>
      <c r="D3968" s="346">
        <v>198.43</v>
      </c>
    </row>
    <row r="3969" spans="1:4" x14ac:dyDescent="0.25">
      <c r="A3969" s="344">
        <v>3009344</v>
      </c>
      <c r="B3969" s="345" t="s">
        <v>16691</v>
      </c>
      <c r="C3969" s="344" t="s">
        <v>6608</v>
      </c>
      <c r="D3969" s="346">
        <v>101.53</v>
      </c>
    </row>
    <row r="3970" spans="1:4" x14ac:dyDescent="0.25">
      <c r="A3970" s="344">
        <v>3009345</v>
      </c>
      <c r="B3970" s="345" t="s">
        <v>16692</v>
      </c>
      <c r="C3970" s="344" t="s">
        <v>6608</v>
      </c>
      <c r="D3970" s="346">
        <v>104.2</v>
      </c>
    </row>
    <row r="3971" spans="1:4" x14ac:dyDescent="0.25">
      <c r="A3971" s="344">
        <v>3009348</v>
      </c>
      <c r="B3971" s="345" t="s">
        <v>16693</v>
      </c>
      <c r="C3971" s="344" t="s">
        <v>6608</v>
      </c>
      <c r="D3971" s="346">
        <v>193.14</v>
      </c>
    </row>
    <row r="3972" spans="1:4" x14ac:dyDescent="0.25">
      <c r="A3972" s="344">
        <v>3009349</v>
      </c>
      <c r="B3972" s="345" t="s">
        <v>16694</v>
      </c>
      <c r="C3972" s="344" t="s">
        <v>6608</v>
      </c>
      <c r="D3972" s="346">
        <v>198.49</v>
      </c>
    </row>
    <row r="3973" spans="1:4" x14ac:dyDescent="0.25">
      <c r="A3973" s="344">
        <v>3009338</v>
      </c>
      <c r="B3973" s="345" t="s">
        <v>16695</v>
      </c>
      <c r="C3973" s="344" t="s">
        <v>6608</v>
      </c>
      <c r="D3973" s="346">
        <v>101.07</v>
      </c>
    </row>
    <row r="3974" spans="1:4" x14ac:dyDescent="0.25">
      <c r="A3974" s="344">
        <v>3009339</v>
      </c>
      <c r="B3974" s="345" t="s">
        <v>16696</v>
      </c>
      <c r="C3974" s="344" t="s">
        <v>6608</v>
      </c>
      <c r="D3974" s="346">
        <v>103.74</v>
      </c>
    </row>
    <row r="3975" spans="1:4" x14ac:dyDescent="0.25">
      <c r="A3975" s="344">
        <v>3009342</v>
      </c>
      <c r="B3975" s="345" t="s">
        <v>16697</v>
      </c>
      <c r="C3975" s="344" t="s">
        <v>6608</v>
      </c>
      <c r="D3975" s="346">
        <v>193.08</v>
      </c>
    </row>
    <row r="3976" spans="1:4" x14ac:dyDescent="0.25">
      <c r="A3976" s="344">
        <v>3009343</v>
      </c>
      <c r="B3976" s="345" t="s">
        <v>16698</v>
      </c>
      <c r="C3976" s="344" t="s">
        <v>6608</v>
      </c>
      <c r="D3976" s="346">
        <v>198.43</v>
      </c>
    </row>
    <row r="3977" spans="1:4" x14ac:dyDescent="0.25">
      <c r="A3977" s="344">
        <v>3009346</v>
      </c>
      <c r="B3977" s="345" t="s">
        <v>16699</v>
      </c>
      <c r="C3977" s="344" t="s">
        <v>6608</v>
      </c>
      <c r="D3977" s="346">
        <v>101.53</v>
      </c>
    </row>
    <row r="3978" spans="1:4" x14ac:dyDescent="0.25">
      <c r="A3978" s="344">
        <v>3009347</v>
      </c>
      <c r="B3978" s="345" t="s">
        <v>16700</v>
      </c>
      <c r="C3978" s="344" t="s">
        <v>6608</v>
      </c>
      <c r="D3978" s="346">
        <v>104.2</v>
      </c>
    </row>
    <row r="3979" spans="1:4" x14ac:dyDescent="0.25">
      <c r="A3979" s="344">
        <v>3009350</v>
      </c>
      <c r="B3979" s="345" t="s">
        <v>16701</v>
      </c>
      <c r="C3979" s="344" t="s">
        <v>6608</v>
      </c>
      <c r="D3979" s="346">
        <v>193.14</v>
      </c>
    </row>
    <row r="3980" spans="1:4" x14ac:dyDescent="0.25">
      <c r="A3980" s="344">
        <v>3009351</v>
      </c>
      <c r="B3980" s="345" t="s">
        <v>16702</v>
      </c>
      <c r="C3980" s="344" t="s">
        <v>6608</v>
      </c>
      <c r="D3980" s="346">
        <v>198.49</v>
      </c>
    </row>
    <row r="3981" spans="1:4" x14ac:dyDescent="0.25">
      <c r="A3981" s="344">
        <v>3009080</v>
      </c>
      <c r="B3981" s="345" t="s">
        <v>16703</v>
      </c>
      <c r="C3981" s="344" t="s">
        <v>6608</v>
      </c>
      <c r="D3981" s="346">
        <v>0.15</v>
      </c>
    </row>
    <row r="3982" spans="1:4" x14ac:dyDescent="0.25">
      <c r="A3982" s="344">
        <v>3009075</v>
      </c>
      <c r="B3982" s="345" t="s">
        <v>16704</v>
      </c>
      <c r="C3982" s="344" t="s">
        <v>6608</v>
      </c>
      <c r="D3982" s="346">
        <v>54.96</v>
      </c>
    </row>
    <row r="3983" spans="1:4" x14ac:dyDescent="0.25">
      <c r="A3983" s="344">
        <v>3009076</v>
      </c>
      <c r="B3983" s="345" t="s">
        <v>16705</v>
      </c>
      <c r="C3983" s="344" t="s">
        <v>6608</v>
      </c>
      <c r="D3983" s="346">
        <v>56.77</v>
      </c>
    </row>
    <row r="3984" spans="1:4" x14ac:dyDescent="0.25">
      <c r="A3984" s="344">
        <v>3009077</v>
      </c>
      <c r="B3984" s="345" t="s">
        <v>16706</v>
      </c>
      <c r="C3984" s="344" t="s">
        <v>6608</v>
      </c>
      <c r="D3984" s="346">
        <v>59.93</v>
      </c>
    </row>
    <row r="3985" spans="1:4" x14ac:dyDescent="0.25">
      <c r="A3985" s="344">
        <v>3009078</v>
      </c>
      <c r="B3985" s="345" t="s">
        <v>16707</v>
      </c>
      <c r="C3985" s="344" t="s">
        <v>6608</v>
      </c>
      <c r="D3985" s="346">
        <v>62.38</v>
      </c>
    </row>
    <row r="3986" spans="1:4" x14ac:dyDescent="0.25">
      <c r="A3986" s="344">
        <v>3009087</v>
      </c>
      <c r="B3986" s="345" t="s">
        <v>16708</v>
      </c>
      <c r="C3986" s="344" t="s">
        <v>6608</v>
      </c>
      <c r="D3986" s="346">
        <v>0.1</v>
      </c>
    </row>
    <row r="3987" spans="1:4" x14ac:dyDescent="0.25">
      <c r="A3987" s="344">
        <v>3009085</v>
      </c>
      <c r="B3987" s="345" t="s">
        <v>16709</v>
      </c>
      <c r="C3987" s="344" t="s">
        <v>6594</v>
      </c>
      <c r="D3987" s="346">
        <v>1028.3499999999999</v>
      </c>
    </row>
    <row r="3988" spans="1:4" x14ac:dyDescent="0.25">
      <c r="A3988" s="344">
        <v>3009086</v>
      </c>
      <c r="B3988" s="345" t="s">
        <v>16710</v>
      </c>
      <c r="C3988" s="344" t="s">
        <v>6594</v>
      </c>
      <c r="D3988" s="346">
        <v>1375.13</v>
      </c>
    </row>
    <row r="3989" spans="1:4" x14ac:dyDescent="0.25">
      <c r="A3989" s="344">
        <v>3009089</v>
      </c>
      <c r="B3989" s="345" t="s">
        <v>16711</v>
      </c>
      <c r="C3989" s="344" t="s">
        <v>6594</v>
      </c>
      <c r="D3989" s="346">
        <v>1673.39</v>
      </c>
    </row>
    <row r="3990" spans="1:4" x14ac:dyDescent="0.25">
      <c r="A3990" s="344">
        <v>3009090</v>
      </c>
      <c r="B3990" s="345" t="s">
        <v>16712</v>
      </c>
      <c r="C3990" s="344" t="s">
        <v>6594</v>
      </c>
      <c r="D3990" s="346">
        <v>1511.06</v>
      </c>
    </row>
    <row r="3991" spans="1:4" x14ac:dyDescent="0.25">
      <c r="A3991" s="344">
        <v>3009004</v>
      </c>
      <c r="B3991" s="345" t="s">
        <v>16713</v>
      </c>
      <c r="C3991" s="344" t="s">
        <v>6608</v>
      </c>
      <c r="D3991" s="346">
        <v>367.75</v>
      </c>
    </row>
    <row r="3992" spans="1:4" x14ac:dyDescent="0.25">
      <c r="A3992" s="344">
        <v>3009002</v>
      </c>
      <c r="B3992" s="345" t="s">
        <v>16714</v>
      </c>
      <c r="C3992" s="344" t="s">
        <v>6608</v>
      </c>
      <c r="D3992" s="346">
        <v>281.37</v>
      </c>
    </row>
    <row r="3993" spans="1:4" x14ac:dyDescent="0.25">
      <c r="A3993" s="344">
        <v>3009006</v>
      </c>
      <c r="B3993" s="345" t="s">
        <v>16715</v>
      </c>
      <c r="C3993" s="344" t="s">
        <v>6608</v>
      </c>
      <c r="D3993" s="346">
        <v>491.67</v>
      </c>
    </row>
    <row r="3994" spans="1:4" x14ac:dyDescent="0.25">
      <c r="A3994" s="344">
        <v>3009280</v>
      </c>
      <c r="B3994" s="345" t="s">
        <v>16716</v>
      </c>
      <c r="C3994" s="344" t="s">
        <v>7416</v>
      </c>
      <c r="D3994" s="346">
        <v>638233.54</v>
      </c>
    </row>
    <row r="3995" spans="1:4" x14ac:dyDescent="0.25">
      <c r="A3995" s="344">
        <v>3009281</v>
      </c>
      <c r="B3995" s="345" t="s">
        <v>16717</v>
      </c>
      <c r="C3995" s="344" t="s">
        <v>7416</v>
      </c>
      <c r="D3995" s="346">
        <v>628842.88</v>
      </c>
    </row>
    <row r="3996" spans="1:4" x14ac:dyDescent="0.25">
      <c r="A3996" s="344">
        <v>3009061</v>
      </c>
      <c r="B3996" s="345" t="s">
        <v>16718</v>
      </c>
      <c r="C3996" s="344" t="s">
        <v>7416</v>
      </c>
      <c r="D3996" s="346">
        <v>670012.38</v>
      </c>
    </row>
    <row r="3997" spans="1:4" x14ac:dyDescent="0.25">
      <c r="A3997" s="344">
        <v>3009062</v>
      </c>
      <c r="B3997" s="345" t="s">
        <v>16719</v>
      </c>
      <c r="C3997" s="344" t="s">
        <v>7416</v>
      </c>
      <c r="D3997" s="346">
        <v>660152.93999999994</v>
      </c>
    </row>
    <row r="3998" spans="1:4" x14ac:dyDescent="0.25">
      <c r="A3998" s="344">
        <v>3009278</v>
      </c>
      <c r="B3998" s="345" t="s">
        <v>16720</v>
      </c>
      <c r="C3998" s="344" t="s">
        <v>7416</v>
      </c>
      <c r="D3998" s="346">
        <v>488936.18</v>
      </c>
    </row>
    <row r="3999" spans="1:4" x14ac:dyDescent="0.25">
      <c r="A3999" s="344">
        <v>3009279</v>
      </c>
      <c r="B3999" s="345" t="s">
        <v>16721</v>
      </c>
      <c r="C3999" s="344" t="s">
        <v>7416</v>
      </c>
      <c r="D3999" s="346">
        <v>481705.34</v>
      </c>
    </row>
    <row r="4000" spans="1:4" x14ac:dyDescent="0.25">
      <c r="A4000" s="344">
        <v>3009059</v>
      </c>
      <c r="B4000" s="345" t="s">
        <v>16722</v>
      </c>
      <c r="C4000" s="344" t="s">
        <v>7416</v>
      </c>
      <c r="D4000" s="346">
        <v>513281.51</v>
      </c>
    </row>
    <row r="4001" spans="1:4" x14ac:dyDescent="0.25">
      <c r="A4001" s="344">
        <v>3009060</v>
      </c>
      <c r="B4001" s="345" t="s">
        <v>16723</v>
      </c>
      <c r="C4001" s="344" t="s">
        <v>7416</v>
      </c>
      <c r="D4001" s="346">
        <v>505689.41</v>
      </c>
    </row>
    <row r="4002" spans="1:4" x14ac:dyDescent="0.25">
      <c r="A4002" s="344">
        <v>3009282</v>
      </c>
      <c r="B4002" s="345" t="s">
        <v>16724</v>
      </c>
      <c r="C4002" s="344" t="s">
        <v>7416</v>
      </c>
      <c r="D4002" s="346">
        <v>844810.84</v>
      </c>
    </row>
    <row r="4003" spans="1:4" x14ac:dyDescent="0.25">
      <c r="A4003" s="344">
        <v>3009283</v>
      </c>
      <c r="B4003" s="345" t="s">
        <v>16725</v>
      </c>
      <c r="C4003" s="344" t="s">
        <v>7416</v>
      </c>
      <c r="D4003" s="346">
        <v>835412.52</v>
      </c>
    </row>
    <row r="4004" spans="1:4" x14ac:dyDescent="0.25">
      <c r="A4004" s="344">
        <v>3009063</v>
      </c>
      <c r="B4004" s="345" t="s">
        <v>16726</v>
      </c>
      <c r="C4004" s="344" t="s">
        <v>7416</v>
      </c>
      <c r="D4004" s="346">
        <v>886875.18</v>
      </c>
    </row>
    <row r="4005" spans="1:4" x14ac:dyDescent="0.25">
      <c r="A4005" s="344">
        <v>3009064</v>
      </c>
      <c r="B4005" s="345" t="s">
        <v>16727</v>
      </c>
      <c r="C4005" s="344" t="s">
        <v>7416</v>
      </c>
      <c r="D4005" s="346">
        <v>877007.69</v>
      </c>
    </row>
    <row r="4006" spans="1:4" x14ac:dyDescent="0.25">
      <c r="A4006" s="344">
        <v>3009081</v>
      </c>
      <c r="B4006" s="345" t="s">
        <v>16728</v>
      </c>
      <c r="C4006" s="344" t="s">
        <v>6608</v>
      </c>
      <c r="D4006" s="346">
        <v>773.26</v>
      </c>
    </row>
    <row r="4007" spans="1:4" x14ac:dyDescent="0.25">
      <c r="A4007" s="344">
        <v>3009082</v>
      </c>
      <c r="B4007" s="345" t="s">
        <v>16729</v>
      </c>
      <c r="C4007" s="344" t="s">
        <v>6608</v>
      </c>
      <c r="D4007" s="346">
        <v>827</v>
      </c>
    </row>
    <row r="4008" spans="1:4" x14ac:dyDescent="0.25">
      <c r="A4008" s="344">
        <v>3009083</v>
      </c>
      <c r="B4008" s="345" t="s">
        <v>16730</v>
      </c>
      <c r="C4008" s="344" t="s">
        <v>6608</v>
      </c>
      <c r="D4008" s="346">
        <v>826.55</v>
      </c>
    </row>
    <row r="4009" spans="1:4" x14ac:dyDescent="0.25">
      <c r="A4009" s="344">
        <v>3009084</v>
      </c>
      <c r="B4009" s="345" t="s">
        <v>16731</v>
      </c>
      <c r="C4009" s="344" t="s">
        <v>6608</v>
      </c>
      <c r="D4009" s="346">
        <v>882.43</v>
      </c>
    </row>
    <row r="4010" spans="1:4" x14ac:dyDescent="0.25">
      <c r="A4010" s="344">
        <v>3009070</v>
      </c>
      <c r="B4010" s="345" t="s">
        <v>16732</v>
      </c>
      <c r="C4010" s="344" t="s">
        <v>6608</v>
      </c>
      <c r="D4010" s="346">
        <v>459.8</v>
      </c>
    </row>
    <row r="4011" spans="1:4" x14ac:dyDescent="0.25">
      <c r="A4011" s="344">
        <v>3009285</v>
      </c>
      <c r="B4011" s="345" t="s">
        <v>16733</v>
      </c>
      <c r="C4011" s="344" t="s">
        <v>7416</v>
      </c>
      <c r="D4011" s="346">
        <v>747112.4</v>
      </c>
    </row>
    <row r="4012" spans="1:4" x14ac:dyDescent="0.25">
      <c r="A4012" s="344">
        <v>3009072</v>
      </c>
      <c r="B4012" s="345" t="s">
        <v>16734</v>
      </c>
      <c r="C4012" s="344" t="s">
        <v>7416</v>
      </c>
      <c r="D4012" s="346">
        <v>784312.33</v>
      </c>
    </row>
    <row r="4013" spans="1:4" x14ac:dyDescent="0.25">
      <c r="A4013" s="344">
        <v>3009069</v>
      </c>
      <c r="B4013" s="345" t="s">
        <v>16735</v>
      </c>
      <c r="C4013" s="344" t="s">
        <v>6608</v>
      </c>
      <c r="D4013" s="346">
        <v>246.85</v>
      </c>
    </row>
    <row r="4014" spans="1:4" x14ac:dyDescent="0.25">
      <c r="A4014" s="344">
        <v>3009284</v>
      </c>
      <c r="B4014" s="345" t="s">
        <v>16736</v>
      </c>
      <c r="C4014" s="344" t="s">
        <v>7416</v>
      </c>
      <c r="D4014" s="346">
        <v>397087.64</v>
      </c>
    </row>
    <row r="4015" spans="1:4" x14ac:dyDescent="0.25">
      <c r="A4015" s="344">
        <v>3009071</v>
      </c>
      <c r="B4015" s="345" t="s">
        <v>16737</v>
      </c>
      <c r="C4015" s="344" t="s">
        <v>7416</v>
      </c>
      <c r="D4015" s="346">
        <v>416859.83</v>
      </c>
    </row>
    <row r="4016" spans="1:4" x14ac:dyDescent="0.25">
      <c r="A4016" s="344">
        <v>3009091</v>
      </c>
      <c r="B4016" s="345" t="s">
        <v>16738</v>
      </c>
      <c r="C4016" s="344" t="s">
        <v>7701</v>
      </c>
      <c r="D4016" s="346">
        <v>215.89</v>
      </c>
    </row>
    <row r="4017" spans="1:4" x14ac:dyDescent="0.25">
      <c r="A4017" s="344">
        <v>3009058</v>
      </c>
      <c r="B4017" s="345" t="s">
        <v>16739</v>
      </c>
      <c r="C4017" s="344" t="s">
        <v>6608</v>
      </c>
      <c r="D4017" s="346">
        <v>91795.29</v>
      </c>
    </row>
    <row r="4018" spans="1:4" x14ac:dyDescent="0.25">
      <c r="A4018" s="344">
        <v>3009229</v>
      </c>
      <c r="B4018" s="345" t="s">
        <v>16740</v>
      </c>
      <c r="C4018" s="344" t="s">
        <v>7416</v>
      </c>
      <c r="D4018" s="346">
        <v>211.09</v>
      </c>
    </row>
    <row r="4019" spans="1:4" x14ac:dyDescent="0.25">
      <c r="A4019" s="344">
        <v>3009132</v>
      </c>
      <c r="B4019" s="345" t="s">
        <v>16741</v>
      </c>
      <c r="C4019" s="344" t="s">
        <v>7416</v>
      </c>
      <c r="D4019" s="346">
        <v>1335.5</v>
      </c>
    </row>
    <row r="4020" spans="1:4" x14ac:dyDescent="0.25">
      <c r="A4020" s="344">
        <v>3009133</v>
      </c>
      <c r="B4020" s="345" t="s">
        <v>16742</v>
      </c>
      <c r="C4020" s="344" t="s">
        <v>7416</v>
      </c>
      <c r="D4020" s="346">
        <v>1851.75</v>
      </c>
    </row>
    <row r="4021" spans="1:4" x14ac:dyDescent="0.25">
      <c r="A4021" s="344">
        <v>3009321</v>
      </c>
      <c r="B4021" s="345" t="s">
        <v>16743</v>
      </c>
      <c r="C4021" s="344" t="s">
        <v>6608</v>
      </c>
      <c r="D4021" s="346">
        <v>1588.64</v>
      </c>
    </row>
    <row r="4022" spans="1:4" x14ac:dyDescent="0.25">
      <c r="A4022" s="344">
        <v>3009322</v>
      </c>
      <c r="B4022" s="345" t="s">
        <v>16744</v>
      </c>
      <c r="C4022" s="344" t="s">
        <v>6608</v>
      </c>
      <c r="D4022" s="346">
        <v>1582.92</v>
      </c>
    </row>
    <row r="4023" spans="1:4" x14ac:dyDescent="0.25">
      <c r="A4023" s="344">
        <v>3009323</v>
      </c>
      <c r="B4023" s="345" t="s">
        <v>16745</v>
      </c>
      <c r="C4023" s="344" t="s">
        <v>6608</v>
      </c>
      <c r="D4023" s="346">
        <v>1652.95</v>
      </c>
    </row>
    <row r="4024" spans="1:4" x14ac:dyDescent="0.25">
      <c r="A4024" s="344">
        <v>3009324</v>
      </c>
      <c r="B4024" s="345" t="s">
        <v>16746</v>
      </c>
      <c r="C4024" s="344" t="s">
        <v>6608</v>
      </c>
      <c r="D4024" s="346">
        <v>1600.44</v>
      </c>
    </row>
    <row r="4025" spans="1:4" x14ac:dyDescent="0.25">
      <c r="A4025" s="344">
        <v>3009096</v>
      </c>
      <c r="B4025" s="345" t="s">
        <v>16747</v>
      </c>
      <c r="C4025" s="344" t="s">
        <v>6608</v>
      </c>
      <c r="D4025" s="346">
        <v>277.70999999999998</v>
      </c>
    </row>
    <row r="4026" spans="1:4" x14ac:dyDescent="0.25">
      <c r="A4026" s="344">
        <v>3009330</v>
      </c>
      <c r="B4026" s="345" t="s">
        <v>16748</v>
      </c>
      <c r="C4026" s="344" t="s">
        <v>6608</v>
      </c>
      <c r="D4026" s="346">
        <v>228.47</v>
      </c>
    </row>
    <row r="4027" spans="1:4" x14ac:dyDescent="0.25">
      <c r="A4027" s="344">
        <v>3009326</v>
      </c>
      <c r="B4027" s="345" t="s">
        <v>16749</v>
      </c>
      <c r="C4027" s="344" t="s">
        <v>6608</v>
      </c>
      <c r="D4027" s="346">
        <v>234.59</v>
      </c>
    </row>
    <row r="4028" spans="1:4" x14ac:dyDescent="0.25">
      <c r="A4028" s="344">
        <v>3009234</v>
      </c>
      <c r="B4028" s="345" t="s">
        <v>16750</v>
      </c>
      <c r="C4028" s="344" t="s">
        <v>7416</v>
      </c>
      <c r="D4028" s="346">
        <v>1073770.9099999999</v>
      </c>
    </row>
    <row r="4029" spans="1:4" x14ac:dyDescent="0.25">
      <c r="A4029" s="344">
        <v>3009022</v>
      </c>
      <c r="B4029" s="345" t="s">
        <v>16751</v>
      </c>
      <c r="C4029" s="344" t="s">
        <v>7416</v>
      </c>
      <c r="D4029" s="346">
        <v>1080155.6399999999</v>
      </c>
    </row>
    <row r="4030" spans="1:4" x14ac:dyDescent="0.25">
      <c r="A4030" s="344">
        <v>3009230</v>
      </c>
      <c r="B4030" s="345" t="s">
        <v>16752</v>
      </c>
      <c r="C4030" s="344" t="s">
        <v>7416</v>
      </c>
      <c r="D4030" s="346">
        <v>1610823.64</v>
      </c>
    </row>
    <row r="4031" spans="1:4" x14ac:dyDescent="0.25">
      <c r="A4031" s="344">
        <v>3009018</v>
      </c>
      <c r="B4031" s="345" t="s">
        <v>16753</v>
      </c>
      <c r="C4031" s="344" t="s">
        <v>7416</v>
      </c>
      <c r="D4031" s="346">
        <v>1620400.75</v>
      </c>
    </row>
    <row r="4032" spans="1:4" x14ac:dyDescent="0.25">
      <c r="A4032" s="344">
        <v>3009288</v>
      </c>
      <c r="B4032" s="345" t="s">
        <v>16754</v>
      </c>
      <c r="C4032" s="344" t="s">
        <v>7416</v>
      </c>
      <c r="D4032" s="346">
        <v>1368558.28</v>
      </c>
    </row>
    <row r="4033" spans="1:4" x14ac:dyDescent="0.25">
      <c r="A4033" s="344">
        <v>3009013</v>
      </c>
      <c r="B4033" s="345" t="s">
        <v>16755</v>
      </c>
      <c r="C4033" s="344" t="s">
        <v>7416</v>
      </c>
      <c r="D4033" s="346">
        <v>1389399.42</v>
      </c>
    </row>
    <row r="4034" spans="1:4" x14ac:dyDescent="0.25">
      <c r="A4034" s="344">
        <v>3009292</v>
      </c>
      <c r="B4034" s="345" t="s">
        <v>16756</v>
      </c>
      <c r="C4034" s="344" t="s">
        <v>7416</v>
      </c>
      <c r="D4034" s="346">
        <v>2052840.17</v>
      </c>
    </row>
    <row r="4035" spans="1:4" x14ac:dyDescent="0.25">
      <c r="A4035" s="344">
        <v>3009225</v>
      </c>
      <c r="B4035" s="345" t="s">
        <v>16757</v>
      </c>
      <c r="C4035" s="344" t="s">
        <v>7416</v>
      </c>
      <c r="D4035" s="346">
        <v>2084102.06</v>
      </c>
    </row>
    <row r="4036" spans="1:4" x14ac:dyDescent="0.25">
      <c r="A4036" s="344">
        <v>3009100</v>
      </c>
      <c r="B4036" s="345" t="s">
        <v>16758</v>
      </c>
      <c r="C4036" s="344" t="s">
        <v>6608</v>
      </c>
      <c r="D4036" s="346">
        <v>48664.14</v>
      </c>
    </row>
    <row r="4037" spans="1:4" x14ac:dyDescent="0.25">
      <c r="A4037" s="344">
        <v>3009238</v>
      </c>
      <c r="B4037" s="345" t="s">
        <v>16759</v>
      </c>
      <c r="C4037" s="344" t="s">
        <v>7416</v>
      </c>
      <c r="D4037" s="346">
        <v>960189.94</v>
      </c>
    </row>
    <row r="4038" spans="1:4" x14ac:dyDescent="0.25">
      <c r="A4038" s="344">
        <v>3009304</v>
      </c>
      <c r="B4038" s="345" t="s">
        <v>16760</v>
      </c>
      <c r="C4038" s="344" t="s">
        <v>7416</v>
      </c>
      <c r="D4038" s="346">
        <v>1440179.2</v>
      </c>
    </row>
    <row r="4039" spans="1:4" x14ac:dyDescent="0.25">
      <c r="A4039" s="344">
        <v>3009030</v>
      </c>
      <c r="B4039" s="345" t="s">
        <v>16761</v>
      </c>
      <c r="C4039" s="344" t="s">
        <v>7416</v>
      </c>
      <c r="D4039" s="346">
        <v>1449748.12</v>
      </c>
    </row>
    <row r="4040" spans="1:4" x14ac:dyDescent="0.25">
      <c r="A4040" s="344">
        <v>3009254</v>
      </c>
      <c r="B4040" s="345" t="s">
        <v>16762</v>
      </c>
      <c r="C4040" s="344" t="s">
        <v>7416</v>
      </c>
      <c r="D4040" s="346">
        <v>1448661.16</v>
      </c>
    </row>
    <row r="4041" spans="1:4" x14ac:dyDescent="0.25">
      <c r="A4041" s="344">
        <v>3009262</v>
      </c>
      <c r="B4041" s="345" t="s">
        <v>16763</v>
      </c>
      <c r="C4041" s="344" t="s">
        <v>7416</v>
      </c>
      <c r="D4041" s="346">
        <v>1253451.67</v>
      </c>
    </row>
    <row r="4042" spans="1:4" x14ac:dyDescent="0.25">
      <c r="A4042" s="344">
        <v>3009034</v>
      </c>
      <c r="B4042" s="345" t="s">
        <v>16764</v>
      </c>
      <c r="C4042" s="344" t="s">
        <v>7416</v>
      </c>
      <c r="D4042" s="346">
        <v>1479651.35</v>
      </c>
    </row>
    <row r="4043" spans="1:4" x14ac:dyDescent="0.25">
      <c r="A4043" s="344">
        <v>3009042</v>
      </c>
      <c r="B4043" s="345" t="s">
        <v>16765</v>
      </c>
      <c r="C4043" s="344" t="s">
        <v>7416</v>
      </c>
      <c r="D4043" s="346">
        <v>1274722.2</v>
      </c>
    </row>
    <row r="4044" spans="1:4" x14ac:dyDescent="0.25">
      <c r="A4044" s="344">
        <v>3009270</v>
      </c>
      <c r="B4044" s="345" t="s">
        <v>16766</v>
      </c>
      <c r="C4044" s="344" t="s">
        <v>7416</v>
      </c>
      <c r="D4044" s="346">
        <v>2173693.64</v>
      </c>
    </row>
    <row r="4045" spans="1:4" x14ac:dyDescent="0.25">
      <c r="A4045" s="344">
        <v>3009050</v>
      </c>
      <c r="B4045" s="345" t="s">
        <v>16767</v>
      </c>
      <c r="C4045" s="344" t="s">
        <v>7416</v>
      </c>
      <c r="D4045" s="346">
        <v>2220219.6</v>
      </c>
    </row>
    <row r="4046" spans="1:4" x14ac:dyDescent="0.25">
      <c r="A4046" s="344">
        <v>3009101</v>
      </c>
      <c r="B4046" s="345" t="s">
        <v>16768</v>
      </c>
      <c r="C4046" s="344" t="s">
        <v>6608</v>
      </c>
      <c r="D4046" s="346">
        <v>97605.99</v>
      </c>
    </row>
    <row r="4047" spans="1:4" x14ac:dyDescent="0.25">
      <c r="A4047" s="344">
        <v>3009246</v>
      </c>
      <c r="B4047" s="345" t="s">
        <v>16769</v>
      </c>
      <c r="C4047" s="344" t="s">
        <v>7416</v>
      </c>
      <c r="D4047" s="346">
        <v>954349.43</v>
      </c>
    </row>
    <row r="4048" spans="1:4" x14ac:dyDescent="0.25">
      <c r="A4048" s="344">
        <v>3009208</v>
      </c>
      <c r="B4048" s="345" t="s">
        <v>16770</v>
      </c>
      <c r="C4048" s="344" t="s">
        <v>7416</v>
      </c>
      <c r="D4048" s="346">
        <v>960728.92</v>
      </c>
    </row>
    <row r="4049" spans="1:4" x14ac:dyDescent="0.25">
      <c r="A4049" s="344">
        <v>3009308</v>
      </c>
      <c r="B4049" s="345" t="s">
        <v>16771</v>
      </c>
      <c r="C4049" s="344" t="s">
        <v>7416</v>
      </c>
      <c r="D4049" s="346">
        <v>1431419.09</v>
      </c>
    </row>
    <row r="4050" spans="1:4" x14ac:dyDescent="0.25">
      <c r="A4050" s="344">
        <v>3009212</v>
      </c>
      <c r="B4050" s="345" t="s">
        <v>16772</v>
      </c>
      <c r="C4050" s="344" t="s">
        <v>7416</v>
      </c>
      <c r="D4050" s="346">
        <v>1440988.33</v>
      </c>
    </row>
    <row r="4051" spans="1:4" x14ac:dyDescent="0.25">
      <c r="A4051" s="344">
        <v>3009258</v>
      </c>
      <c r="B4051" s="345" t="s">
        <v>16773</v>
      </c>
      <c r="C4051" s="344" t="s">
        <v>7416</v>
      </c>
      <c r="D4051" s="346">
        <v>1442881.97</v>
      </c>
    </row>
    <row r="4052" spans="1:4" x14ac:dyDescent="0.25">
      <c r="A4052" s="344">
        <v>3009266</v>
      </c>
      <c r="B4052" s="345" t="s">
        <v>16774</v>
      </c>
      <c r="C4052" s="344" t="s">
        <v>7416</v>
      </c>
      <c r="D4052" s="346">
        <v>1247672.48</v>
      </c>
    </row>
    <row r="4053" spans="1:4" x14ac:dyDescent="0.25">
      <c r="A4053" s="344">
        <v>3009038</v>
      </c>
      <c r="B4053" s="345" t="s">
        <v>16775</v>
      </c>
      <c r="C4053" s="344" t="s">
        <v>7416</v>
      </c>
      <c r="D4053" s="346">
        <v>1473872.16</v>
      </c>
    </row>
    <row r="4054" spans="1:4" x14ac:dyDescent="0.25">
      <c r="A4054" s="344">
        <v>3009046</v>
      </c>
      <c r="B4054" s="345" t="s">
        <v>16776</v>
      </c>
      <c r="C4054" s="344" t="s">
        <v>7416</v>
      </c>
      <c r="D4054" s="346">
        <v>1268943.01</v>
      </c>
    </row>
    <row r="4055" spans="1:4" x14ac:dyDescent="0.25">
      <c r="A4055" s="344">
        <v>3009274</v>
      </c>
      <c r="B4055" s="345" t="s">
        <v>16777</v>
      </c>
      <c r="C4055" s="344" t="s">
        <v>7416</v>
      </c>
      <c r="D4055" s="346">
        <v>2165025.59</v>
      </c>
    </row>
    <row r="4056" spans="1:4" x14ac:dyDescent="0.25">
      <c r="A4056" s="344">
        <v>3009054</v>
      </c>
      <c r="B4056" s="345" t="s">
        <v>16778</v>
      </c>
      <c r="C4056" s="344" t="s">
        <v>7416</v>
      </c>
      <c r="D4056" s="346">
        <v>2211551.5499999998</v>
      </c>
    </row>
    <row r="4057" spans="1:4" x14ac:dyDescent="0.25">
      <c r="A4057" s="344">
        <v>3009235</v>
      </c>
      <c r="B4057" s="345" t="s">
        <v>16779</v>
      </c>
      <c r="C4057" s="344" t="s">
        <v>7416</v>
      </c>
      <c r="D4057" s="346">
        <v>1421019.67</v>
      </c>
    </row>
    <row r="4058" spans="1:4" x14ac:dyDescent="0.25">
      <c r="A4058" s="344">
        <v>3009023</v>
      </c>
      <c r="B4058" s="345" t="s">
        <v>16780</v>
      </c>
      <c r="C4058" s="344" t="s">
        <v>7416</v>
      </c>
      <c r="D4058" s="346">
        <v>1427181.55</v>
      </c>
    </row>
    <row r="4059" spans="1:4" x14ac:dyDescent="0.25">
      <c r="A4059" s="344">
        <v>3009231</v>
      </c>
      <c r="B4059" s="345" t="s">
        <v>16781</v>
      </c>
      <c r="C4059" s="344" t="s">
        <v>7416</v>
      </c>
      <c r="D4059" s="346">
        <v>2129655.6800000002</v>
      </c>
    </row>
    <row r="4060" spans="1:4" x14ac:dyDescent="0.25">
      <c r="A4060" s="344">
        <v>3009019</v>
      </c>
      <c r="B4060" s="345" t="s">
        <v>16782</v>
      </c>
      <c r="C4060" s="344" t="s">
        <v>7416</v>
      </c>
      <c r="D4060" s="346">
        <v>2141441.06</v>
      </c>
    </row>
    <row r="4061" spans="1:4" x14ac:dyDescent="0.25">
      <c r="A4061" s="344">
        <v>3009289</v>
      </c>
      <c r="B4061" s="345" t="s">
        <v>16783</v>
      </c>
      <c r="C4061" s="344" t="s">
        <v>7416</v>
      </c>
      <c r="D4061" s="346">
        <v>1805102.97</v>
      </c>
    </row>
    <row r="4062" spans="1:4" x14ac:dyDescent="0.25">
      <c r="A4062" s="344">
        <v>3009014</v>
      </c>
      <c r="B4062" s="345" t="s">
        <v>16784</v>
      </c>
      <c r="C4062" s="344" t="s">
        <v>7416</v>
      </c>
      <c r="D4062" s="346">
        <v>1830699.94</v>
      </c>
    </row>
    <row r="4063" spans="1:4" x14ac:dyDescent="0.25">
      <c r="A4063" s="344">
        <v>3009293</v>
      </c>
      <c r="B4063" s="345" t="s">
        <v>16785</v>
      </c>
      <c r="C4063" s="344" t="s">
        <v>7416</v>
      </c>
      <c r="D4063" s="346">
        <v>2707657.3</v>
      </c>
    </row>
    <row r="4064" spans="1:4" x14ac:dyDescent="0.25">
      <c r="A4064" s="344">
        <v>3009226</v>
      </c>
      <c r="B4064" s="345" t="s">
        <v>16786</v>
      </c>
      <c r="C4064" s="344" t="s">
        <v>7416</v>
      </c>
      <c r="D4064" s="346">
        <v>2746053.05</v>
      </c>
    </row>
    <row r="4065" spans="1:4" x14ac:dyDescent="0.25">
      <c r="A4065" s="344">
        <v>3009102</v>
      </c>
      <c r="B4065" s="345" t="s">
        <v>16787</v>
      </c>
      <c r="C4065" s="344" t="s">
        <v>6608</v>
      </c>
      <c r="D4065" s="346">
        <v>68191.38</v>
      </c>
    </row>
    <row r="4066" spans="1:4" x14ac:dyDescent="0.25">
      <c r="A4066" s="344">
        <v>3009297</v>
      </c>
      <c r="B4066" s="345" t="s">
        <v>16788</v>
      </c>
      <c r="C4066" s="344" t="s">
        <v>7416</v>
      </c>
      <c r="D4066" s="346">
        <v>1287691.67</v>
      </c>
    </row>
    <row r="4067" spans="1:4" x14ac:dyDescent="0.25">
      <c r="A4067" s="344">
        <v>3009027</v>
      </c>
      <c r="B4067" s="345" t="s">
        <v>16789</v>
      </c>
      <c r="C4067" s="344" t="s">
        <v>7416</v>
      </c>
      <c r="D4067" s="346">
        <v>1294071.07</v>
      </c>
    </row>
    <row r="4068" spans="1:4" x14ac:dyDescent="0.25">
      <c r="A4068" s="344">
        <v>3009305</v>
      </c>
      <c r="B4068" s="345" t="s">
        <v>16790</v>
      </c>
      <c r="C4068" s="344" t="s">
        <v>7416</v>
      </c>
      <c r="D4068" s="346">
        <v>1931431.7</v>
      </c>
    </row>
    <row r="4069" spans="1:4" x14ac:dyDescent="0.25">
      <c r="A4069" s="344">
        <v>3009031</v>
      </c>
      <c r="B4069" s="345" t="s">
        <v>16791</v>
      </c>
      <c r="C4069" s="344" t="s">
        <v>7416</v>
      </c>
      <c r="D4069" s="346">
        <v>1941000.62</v>
      </c>
    </row>
    <row r="4070" spans="1:4" x14ac:dyDescent="0.25">
      <c r="A4070" s="344">
        <v>3009255</v>
      </c>
      <c r="B4070" s="345" t="s">
        <v>16792</v>
      </c>
      <c r="C4070" s="344" t="s">
        <v>7416</v>
      </c>
      <c r="D4070" s="346">
        <v>1821766.97</v>
      </c>
    </row>
    <row r="4071" spans="1:4" x14ac:dyDescent="0.25">
      <c r="A4071" s="344">
        <v>3009263</v>
      </c>
      <c r="B4071" s="345" t="s">
        <v>16793</v>
      </c>
      <c r="C4071" s="344" t="s">
        <v>7416</v>
      </c>
      <c r="D4071" s="346">
        <v>1670537.97</v>
      </c>
    </row>
    <row r="4072" spans="1:4" x14ac:dyDescent="0.25">
      <c r="A4072" s="344">
        <v>3009035</v>
      </c>
      <c r="B4072" s="345" t="s">
        <v>16794</v>
      </c>
      <c r="C4072" s="344" t="s">
        <v>7416</v>
      </c>
      <c r="D4072" s="346">
        <v>1855027.79</v>
      </c>
    </row>
    <row r="4073" spans="1:4" x14ac:dyDescent="0.25">
      <c r="A4073" s="344">
        <v>3009043</v>
      </c>
      <c r="B4073" s="345" t="s">
        <v>16795</v>
      </c>
      <c r="C4073" s="344" t="s">
        <v>7416</v>
      </c>
      <c r="D4073" s="346">
        <v>1696268.92</v>
      </c>
    </row>
    <row r="4074" spans="1:4" x14ac:dyDescent="0.25">
      <c r="A4074" s="344">
        <v>3009271</v>
      </c>
      <c r="B4074" s="345" t="s">
        <v>16796</v>
      </c>
      <c r="C4074" s="344" t="s">
        <v>7416</v>
      </c>
      <c r="D4074" s="346">
        <v>2733352.25</v>
      </c>
    </row>
    <row r="4075" spans="1:4" x14ac:dyDescent="0.25">
      <c r="A4075" s="344">
        <v>3009051</v>
      </c>
      <c r="B4075" s="345" t="s">
        <v>16797</v>
      </c>
      <c r="C4075" s="344" t="s">
        <v>7416</v>
      </c>
      <c r="D4075" s="346">
        <v>2783284.16</v>
      </c>
    </row>
    <row r="4076" spans="1:4" x14ac:dyDescent="0.25">
      <c r="A4076" s="344">
        <v>3009103</v>
      </c>
      <c r="B4076" s="345" t="s">
        <v>16798</v>
      </c>
      <c r="C4076" s="344" t="s">
        <v>6608</v>
      </c>
      <c r="D4076" s="346">
        <v>136660.48000000001</v>
      </c>
    </row>
    <row r="4077" spans="1:4" x14ac:dyDescent="0.25">
      <c r="A4077" s="344">
        <v>3009247</v>
      </c>
      <c r="B4077" s="345" t="s">
        <v>16799</v>
      </c>
      <c r="C4077" s="344" t="s">
        <v>7416</v>
      </c>
      <c r="D4077" s="346">
        <v>1280828.3</v>
      </c>
    </row>
    <row r="4078" spans="1:4" x14ac:dyDescent="0.25">
      <c r="A4078" s="344">
        <v>3009209</v>
      </c>
      <c r="B4078" s="345" t="s">
        <v>16800</v>
      </c>
      <c r="C4078" s="344" t="s">
        <v>7416</v>
      </c>
      <c r="D4078" s="346">
        <v>1287207.8</v>
      </c>
    </row>
    <row r="4079" spans="1:4" x14ac:dyDescent="0.25">
      <c r="A4079" s="344">
        <v>3009309</v>
      </c>
      <c r="B4079" s="345" t="s">
        <v>16801</v>
      </c>
      <c r="C4079" s="344" t="s">
        <v>7416</v>
      </c>
      <c r="D4079" s="346">
        <v>1921137.6</v>
      </c>
    </row>
    <row r="4080" spans="1:4" x14ac:dyDescent="0.25">
      <c r="A4080" s="344">
        <v>3009213</v>
      </c>
      <c r="B4080" s="345" t="s">
        <v>16802</v>
      </c>
      <c r="C4080" s="344" t="s">
        <v>7416</v>
      </c>
      <c r="D4080" s="346">
        <v>1930706.83</v>
      </c>
    </row>
    <row r="4081" spans="1:4" x14ac:dyDescent="0.25">
      <c r="A4081" s="344">
        <v>3009259</v>
      </c>
      <c r="B4081" s="345" t="s">
        <v>16803</v>
      </c>
      <c r="C4081" s="344" t="s">
        <v>7416</v>
      </c>
      <c r="D4081" s="346">
        <v>1814964.92</v>
      </c>
    </row>
    <row r="4082" spans="1:4" x14ac:dyDescent="0.25">
      <c r="A4082" s="344">
        <v>3009267</v>
      </c>
      <c r="B4082" s="345" t="s">
        <v>16804</v>
      </c>
      <c r="C4082" s="344" t="s">
        <v>7416</v>
      </c>
      <c r="D4082" s="346">
        <v>1663735.92</v>
      </c>
    </row>
    <row r="4083" spans="1:4" x14ac:dyDescent="0.25">
      <c r="A4083" s="344">
        <v>3009039</v>
      </c>
      <c r="B4083" s="345" t="s">
        <v>16805</v>
      </c>
      <c r="C4083" s="344" t="s">
        <v>7416</v>
      </c>
      <c r="D4083" s="346">
        <v>1848225.74</v>
      </c>
    </row>
    <row r="4084" spans="1:4" x14ac:dyDescent="0.25">
      <c r="A4084" s="344">
        <v>3009047</v>
      </c>
      <c r="B4084" s="345" t="s">
        <v>16806</v>
      </c>
      <c r="C4084" s="344" t="s">
        <v>7416</v>
      </c>
      <c r="D4084" s="346">
        <v>1689466.87</v>
      </c>
    </row>
    <row r="4085" spans="1:4" x14ac:dyDescent="0.25">
      <c r="A4085" s="344">
        <v>3009275</v>
      </c>
      <c r="B4085" s="345" t="s">
        <v>16807</v>
      </c>
      <c r="C4085" s="344" t="s">
        <v>7416</v>
      </c>
      <c r="D4085" s="346">
        <v>2723150.21</v>
      </c>
    </row>
    <row r="4086" spans="1:4" x14ac:dyDescent="0.25">
      <c r="A4086" s="344">
        <v>3009055</v>
      </c>
      <c r="B4086" s="345" t="s">
        <v>16808</v>
      </c>
      <c r="C4086" s="344" t="s">
        <v>7416</v>
      </c>
      <c r="D4086" s="346">
        <v>2773082.12</v>
      </c>
    </row>
    <row r="4087" spans="1:4" x14ac:dyDescent="0.25">
      <c r="A4087" s="344">
        <v>3009236</v>
      </c>
      <c r="B4087" s="345" t="s">
        <v>16809</v>
      </c>
      <c r="C4087" s="344" t="s">
        <v>7416</v>
      </c>
      <c r="D4087" s="346">
        <v>1720829.38</v>
      </c>
    </row>
    <row r="4088" spans="1:4" x14ac:dyDescent="0.25">
      <c r="A4088" s="344">
        <v>3009024</v>
      </c>
      <c r="B4088" s="345" t="s">
        <v>16810</v>
      </c>
      <c r="C4088" s="344" t="s">
        <v>7416</v>
      </c>
      <c r="D4088" s="346">
        <v>1725340.14</v>
      </c>
    </row>
    <row r="4089" spans="1:4" x14ac:dyDescent="0.25">
      <c r="A4089" s="344">
        <v>3009232</v>
      </c>
      <c r="B4089" s="345" t="s">
        <v>16811</v>
      </c>
      <c r="C4089" s="344" t="s">
        <v>7416</v>
      </c>
      <c r="D4089" s="346">
        <v>2577116.42</v>
      </c>
    </row>
    <row r="4090" spans="1:4" x14ac:dyDescent="0.25">
      <c r="A4090" s="344">
        <v>3009020</v>
      </c>
      <c r="B4090" s="345" t="s">
        <v>16812</v>
      </c>
      <c r="C4090" s="344" t="s">
        <v>7416</v>
      </c>
      <c r="D4090" s="346">
        <v>2586303.52</v>
      </c>
    </row>
    <row r="4091" spans="1:4" x14ac:dyDescent="0.25">
      <c r="A4091" s="344">
        <v>3009290</v>
      </c>
      <c r="B4091" s="345" t="s">
        <v>16813</v>
      </c>
      <c r="C4091" s="344" t="s">
        <v>7416</v>
      </c>
      <c r="D4091" s="346">
        <v>2102501.7400000002</v>
      </c>
    </row>
    <row r="4092" spans="1:4" x14ac:dyDescent="0.25">
      <c r="A4092" s="344">
        <v>3009015</v>
      </c>
      <c r="B4092" s="345" t="s">
        <v>16814</v>
      </c>
      <c r="C4092" s="344" t="s">
        <v>7416</v>
      </c>
      <c r="D4092" s="346">
        <v>2128060.88</v>
      </c>
    </row>
    <row r="4093" spans="1:4" x14ac:dyDescent="0.25">
      <c r="A4093" s="344">
        <v>3009294</v>
      </c>
      <c r="B4093" s="345" t="s">
        <v>16815</v>
      </c>
      <c r="C4093" s="344" t="s">
        <v>7416</v>
      </c>
      <c r="D4093" s="346">
        <v>3153755.46</v>
      </c>
    </row>
    <row r="4094" spans="1:4" x14ac:dyDescent="0.25">
      <c r="A4094" s="344">
        <v>3009227</v>
      </c>
      <c r="B4094" s="345" t="s">
        <v>16816</v>
      </c>
      <c r="C4094" s="344" t="s">
        <v>7416</v>
      </c>
      <c r="D4094" s="346">
        <v>3192094.46</v>
      </c>
    </row>
    <row r="4095" spans="1:4" x14ac:dyDescent="0.25">
      <c r="A4095" s="344">
        <v>3009104</v>
      </c>
      <c r="B4095" s="345" t="s">
        <v>16817</v>
      </c>
      <c r="C4095" s="344" t="s">
        <v>6608</v>
      </c>
      <c r="D4095" s="346">
        <v>84564.29</v>
      </c>
    </row>
    <row r="4096" spans="1:4" x14ac:dyDescent="0.25">
      <c r="A4096" s="344">
        <v>3009240</v>
      </c>
      <c r="B4096" s="345" t="s">
        <v>16818</v>
      </c>
      <c r="C4096" s="344" t="s">
        <v>7416</v>
      </c>
      <c r="D4096" s="346">
        <v>1563017.56</v>
      </c>
    </row>
    <row r="4097" spans="1:4" x14ac:dyDescent="0.25">
      <c r="A4097" s="344">
        <v>3009028</v>
      </c>
      <c r="B4097" s="345" t="s">
        <v>16819</v>
      </c>
      <c r="C4097" s="344" t="s">
        <v>7416</v>
      </c>
      <c r="D4097" s="346">
        <v>1569396.96</v>
      </c>
    </row>
    <row r="4098" spans="1:4" x14ac:dyDescent="0.25">
      <c r="A4098" s="344">
        <v>3009306</v>
      </c>
      <c r="B4098" s="345" t="s">
        <v>16820</v>
      </c>
      <c r="C4098" s="344" t="s">
        <v>7416</v>
      </c>
      <c r="D4098" s="346">
        <v>2344420.4500000002</v>
      </c>
    </row>
    <row r="4099" spans="1:4" x14ac:dyDescent="0.25">
      <c r="A4099" s="344">
        <v>3009032</v>
      </c>
      <c r="B4099" s="345" t="s">
        <v>16821</v>
      </c>
      <c r="C4099" s="344" t="s">
        <v>7416</v>
      </c>
      <c r="D4099" s="346">
        <v>2353989.38</v>
      </c>
    </row>
    <row r="4100" spans="1:4" x14ac:dyDescent="0.25">
      <c r="A4100" s="344">
        <v>3009256</v>
      </c>
      <c r="B4100" s="345" t="s">
        <v>16822</v>
      </c>
      <c r="C4100" s="344" t="s">
        <v>7416</v>
      </c>
      <c r="D4100" s="346">
        <v>2119268.9500000002</v>
      </c>
    </row>
    <row r="4101" spans="1:4" x14ac:dyDescent="0.25">
      <c r="A4101" s="344">
        <v>3009264</v>
      </c>
      <c r="B4101" s="345" t="s">
        <v>16823</v>
      </c>
      <c r="C4101" s="344" t="s">
        <v>7416</v>
      </c>
      <c r="D4101" s="346">
        <v>1945104.04</v>
      </c>
    </row>
    <row r="4102" spans="1:4" x14ac:dyDescent="0.25">
      <c r="A4102" s="344">
        <v>3009036</v>
      </c>
      <c r="B4102" s="345" t="s">
        <v>16824</v>
      </c>
      <c r="C4102" s="344" t="s">
        <v>7416</v>
      </c>
      <c r="D4102" s="346">
        <v>2153633.91</v>
      </c>
    </row>
    <row r="4103" spans="1:4" x14ac:dyDescent="0.25">
      <c r="A4103" s="344">
        <v>3009044</v>
      </c>
      <c r="B4103" s="345" t="s">
        <v>16825</v>
      </c>
      <c r="C4103" s="344" t="s">
        <v>7416</v>
      </c>
      <c r="D4103" s="346">
        <v>1970797.16</v>
      </c>
    </row>
    <row r="4104" spans="1:4" x14ac:dyDescent="0.25">
      <c r="A4104" s="344">
        <v>3009272</v>
      </c>
      <c r="B4104" s="345" t="s">
        <v>16826</v>
      </c>
      <c r="C4104" s="344" t="s">
        <v>7416</v>
      </c>
      <c r="D4104" s="346">
        <v>3179605.14</v>
      </c>
    </row>
    <row r="4105" spans="1:4" x14ac:dyDescent="0.25">
      <c r="A4105" s="344">
        <v>3009052</v>
      </c>
      <c r="B4105" s="345" t="s">
        <v>16827</v>
      </c>
      <c r="C4105" s="344" t="s">
        <v>7416</v>
      </c>
      <c r="D4105" s="346">
        <v>3231193.27</v>
      </c>
    </row>
    <row r="4106" spans="1:4" x14ac:dyDescent="0.25">
      <c r="A4106" s="344">
        <v>3009105</v>
      </c>
      <c r="B4106" s="345" t="s">
        <v>16828</v>
      </c>
      <c r="C4106" s="344" t="s">
        <v>6608</v>
      </c>
      <c r="D4106" s="346">
        <v>169406.29</v>
      </c>
    </row>
    <row r="4107" spans="1:4" x14ac:dyDescent="0.25">
      <c r="A4107" s="344">
        <v>3009248</v>
      </c>
      <c r="B4107" s="345" t="s">
        <v>16829</v>
      </c>
      <c r="C4107" s="344" t="s">
        <v>7416</v>
      </c>
      <c r="D4107" s="346">
        <v>1554937.17</v>
      </c>
    </row>
    <row r="4108" spans="1:4" x14ac:dyDescent="0.25">
      <c r="A4108" s="344">
        <v>3009210</v>
      </c>
      <c r="B4108" s="345" t="s">
        <v>16830</v>
      </c>
      <c r="C4108" s="344" t="s">
        <v>7416</v>
      </c>
      <c r="D4108" s="346">
        <v>1561316.66</v>
      </c>
    </row>
    <row r="4109" spans="1:4" x14ac:dyDescent="0.25">
      <c r="A4109" s="344">
        <v>3009310</v>
      </c>
      <c r="B4109" s="345" t="s">
        <v>16831</v>
      </c>
      <c r="C4109" s="344" t="s">
        <v>7416</v>
      </c>
      <c r="D4109" s="346">
        <v>2332301.06</v>
      </c>
    </row>
    <row r="4110" spans="1:4" x14ac:dyDescent="0.25">
      <c r="A4110" s="344">
        <v>3009214</v>
      </c>
      <c r="B4110" s="345" t="s">
        <v>16832</v>
      </c>
      <c r="C4110" s="344" t="s">
        <v>7416</v>
      </c>
      <c r="D4110" s="346">
        <v>2341870.29</v>
      </c>
    </row>
    <row r="4111" spans="1:4" x14ac:dyDescent="0.25">
      <c r="A4111" s="344">
        <v>3009260</v>
      </c>
      <c r="B4111" s="345" t="s">
        <v>16833</v>
      </c>
      <c r="C4111" s="344" t="s">
        <v>7416</v>
      </c>
      <c r="D4111" s="346">
        <v>2111249.88</v>
      </c>
    </row>
    <row r="4112" spans="1:4" x14ac:dyDescent="0.25">
      <c r="A4112" s="344">
        <v>3009268</v>
      </c>
      <c r="B4112" s="345" t="s">
        <v>16834</v>
      </c>
      <c r="C4112" s="344" t="s">
        <v>7416</v>
      </c>
      <c r="D4112" s="346">
        <v>1937084.97</v>
      </c>
    </row>
    <row r="4113" spans="1:4" x14ac:dyDescent="0.25">
      <c r="A4113" s="344">
        <v>3009040</v>
      </c>
      <c r="B4113" s="345" t="s">
        <v>16835</v>
      </c>
      <c r="C4113" s="344" t="s">
        <v>7416</v>
      </c>
      <c r="D4113" s="346">
        <v>2145614.84</v>
      </c>
    </row>
    <row r="4114" spans="1:4" x14ac:dyDescent="0.25">
      <c r="A4114" s="344">
        <v>3009048</v>
      </c>
      <c r="B4114" s="345" t="s">
        <v>16836</v>
      </c>
      <c r="C4114" s="344" t="s">
        <v>7416</v>
      </c>
      <c r="D4114" s="346">
        <v>1962778.09</v>
      </c>
    </row>
    <row r="4115" spans="1:4" x14ac:dyDescent="0.25">
      <c r="A4115" s="344">
        <v>3009276</v>
      </c>
      <c r="B4115" s="345" t="s">
        <v>16837</v>
      </c>
      <c r="C4115" s="344" t="s">
        <v>7416</v>
      </c>
      <c r="D4115" s="346">
        <v>3167577.8</v>
      </c>
    </row>
    <row r="4116" spans="1:4" x14ac:dyDescent="0.25">
      <c r="A4116" s="344">
        <v>3009056</v>
      </c>
      <c r="B4116" s="345" t="s">
        <v>16838</v>
      </c>
      <c r="C4116" s="344" t="s">
        <v>7416</v>
      </c>
      <c r="D4116" s="346">
        <v>3219165.94</v>
      </c>
    </row>
    <row r="4117" spans="1:4" x14ac:dyDescent="0.25">
      <c r="A4117" s="344">
        <v>3009237</v>
      </c>
      <c r="B4117" s="345" t="s">
        <v>16839</v>
      </c>
      <c r="C4117" s="344" t="s">
        <v>7416</v>
      </c>
      <c r="D4117" s="346">
        <v>1558565.41</v>
      </c>
    </row>
    <row r="4118" spans="1:4" x14ac:dyDescent="0.25">
      <c r="A4118" s="344">
        <v>3009025</v>
      </c>
      <c r="B4118" s="345" t="s">
        <v>16840</v>
      </c>
      <c r="C4118" s="344" t="s">
        <v>7416</v>
      </c>
      <c r="D4118" s="346">
        <v>1563187.6</v>
      </c>
    </row>
    <row r="4119" spans="1:4" x14ac:dyDescent="0.25">
      <c r="A4119" s="344">
        <v>3009319</v>
      </c>
      <c r="B4119" s="345" t="s">
        <v>16841</v>
      </c>
      <c r="C4119" s="344" t="s">
        <v>7416</v>
      </c>
      <c r="D4119" s="346">
        <v>2335873.04</v>
      </c>
    </row>
    <row r="4120" spans="1:4" x14ac:dyDescent="0.25">
      <c r="A4120" s="344">
        <v>3009021</v>
      </c>
      <c r="B4120" s="345" t="s">
        <v>16842</v>
      </c>
      <c r="C4120" s="344" t="s">
        <v>7416</v>
      </c>
      <c r="D4120" s="346">
        <v>2343130.4300000002</v>
      </c>
    </row>
    <row r="4121" spans="1:4" x14ac:dyDescent="0.25">
      <c r="A4121" s="344">
        <v>3009291</v>
      </c>
      <c r="B4121" s="345" t="s">
        <v>16843</v>
      </c>
      <c r="C4121" s="344" t="s">
        <v>7416</v>
      </c>
      <c r="D4121" s="346">
        <v>2033401.19</v>
      </c>
    </row>
    <row r="4122" spans="1:4" x14ac:dyDescent="0.25">
      <c r="A4122" s="344">
        <v>3009016</v>
      </c>
      <c r="B4122" s="345" t="s">
        <v>16844</v>
      </c>
      <c r="C4122" s="344" t="s">
        <v>7416</v>
      </c>
      <c r="D4122" s="346">
        <v>2063598.94</v>
      </c>
    </row>
    <row r="4123" spans="1:4" x14ac:dyDescent="0.25">
      <c r="A4123" s="344">
        <v>3009295</v>
      </c>
      <c r="B4123" s="345" t="s">
        <v>16845</v>
      </c>
      <c r="C4123" s="344" t="s">
        <v>7416</v>
      </c>
      <c r="D4123" s="346">
        <v>3050104.63</v>
      </c>
    </row>
    <row r="4124" spans="1:4" x14ac:dyDescent="0.25">
      <c r="A4124" s="344">
        <v>3009228</v>
      </c>
      <c r="B4124" s="345" t="s">
        <v>16846</v>
      </c>
      <c r="C4124" s="344" t="s">
        <v>7416</v>
      </c>
      <c r="D4124" s="346">
        <v>3095401.55</v>
      </c>
    </row>
    <row r="4125" spans="1:4" x14ac:dyDescent="0.25">
      <c r="A4125" s="344">
        <v>3009106</v>
      </c>
      <c r="B4125" s="345" t="s">
        <v>16847</v>
      </c>
      <c r="C4125" s="344" t="s">
        <v>6608</v>
      </c>
      <c r="D4125" s="346">
        <v>75794.179999999993</v>
      </c>
    </row>
    <row r="4126" spans="1:4" x14ac:dyDescent="0.25">
      <c r="A4126" s="344">
        <v>3009299</v>
      </c>
      <c r="B4126" s="345" t="s">
        <v>16848</v>
      </c>
      <c r="C4126" s="344" t="s">
        <v>7416</v>
      </c>
      <c r="D4126" s="346">
        <v>1415297.58</v>
      </c>
    </row>
    <row r="4127" spans="1:4" x14ac:dyDescent="0.25">
      <c r="A4127" s="344">
        <v>3009029</v>
      </c>
      <c r="B4127" s="345" t="s">
        <v>16849</v>
      </c>
      <c r="C4127" s="344" t="s">
        <v>7416</v>
      </c>
      <c r="D4127" s="346">
        <v>1421676.98</v>
      </c>
    </row>
    <row r="4128" spans="1:4" x14ac:dyDescent="0.25">
      <c r="A4128" s="344">
        <v>3009245</v>
      </c>
      <c r="B4128" s="345" t="s">
        <v>16850</v>
      </c>
      <c r="C4128" s="344" t="s">
        <v>7416</v>
      </c>
      <c r="D4128" s="346">
        <v>2122840.52</v>
      </c>
    </row>
    <row r="4129" spans="1:4" x14ac:dyDescent="0.25">
      <c r="A4129" s="344">
        <v>3009033</v>
      </c>
      <c r="B4129" s="345" t="s">
        <v>16851</v>
      </c>
      <c r="C4129" s="344" t="s">
        <v>7416</v>
      </c>
      <c r="D4129" s="346">
        <v>2132409.44</v>
      </c>
    </row>
    <row r="4130" spans="1:4" x14ac:dyDescent="0.25">
      <c r="A4130" s="344">
        <v>3009257</v>
      </c>
      <c r="B4130" s="345" t="s">
        <v>16852</v>
      </c>
      <c r="C4130" s="344" t="s">
        <v>7416</v>
      </c>
      <c r="D4130" s="346">
        <v>1979281.51</v>
      </c>
    </row>
    <row r="4131" spans="1:4" x14ac:dyDescent="0.25">
      <c r="A4131" s="344">
        <v>3009265</v>
      </c>
      <c r="B4131" s="345" t="s">
        <v>16853</v>
      </c>
      <c r="C4131" s="344" t="s">
        <v>7416</v>
      </c>
      <c r="D4131" s="346">
        <v>1890547.47</v>
      </c>
    </row>
    <row r="4132" spans="1:4" x14ac:dyDescent="0.25">
      <c r="A4132" s="344">
        <v>3009037</v>
      </c>
      <c r="B4132" s="345" t="s">
        <v>16854</v>
      </c>
      <c r="C4132" s="344" t="s">
        <v>7416</v>
      </c>
      <c r="D4132" s="346">
        <v>2014031.48</v>
      </c>
    </row>
    <row r="4133" spans="1:4" x14ac:dyDescent="0.25">
      <c r="A4133" s="344">
        <v>3009045</v>
      </c>
      <c r="B4133" s="345" t="s">
        <v>16855</v>
      </c>
      <c r="C4133" s="344" t="s">
        <v>7416</v>
      </c>
      <c r="D4133" s="346">
        <v>1920879.2</v>
      </c>
    </row>
    <row r="4134" spans="1:4" x14ac:dyDescent="0.25">
      <c r="A4134" s="344">
        <v>3009273</v>
      </c>
      <c r="B4134" s="345" t="s">
        <v>16856</v>
      </c>
      <c r="C4134" s="344" t="s">
        <v>7416</v>
      </c>
      <c r="D4134" s="346">
        <v>2969624.03</v>
      </c>
    </row>
    <row r="4135" spans="1:4" x14ac:dyDescent="0.25">
      <c r="A4135" s="344">
        <v>3009053</v>
      </c>
      <c r="B4135" s="345" t="s">
        <v>16857</v>
      </c>
      <c r="C4135" s="344" t="s">
        <v>7416</v>
      </c>
      <c r="D4135" s="346">
        <v>3021789.67</v>
      </c>
    </row>
    <row r="4136" spans="1:4" x14ac:dyDescent="0.25">
      <c r="A4136" s="344">
        <v>3009107</v>
      </c>
      <c r="B4136" s="345" t="s">
        <v>16858</v>
      </c>
      <c r="C4136" s="344" t="s">
        <v>6608</v>
      </c>
      <c r="D4136" s="346">
        <v>151866.07</v>
      </c>
    </row>
    <row r="4137" spans="1:4" x14ac:dyDescent="0.25">
      <c r="A4137" s="344">
        <v>3009249</v>
      </c>
      <c r="B4137" s="345" t="s">
        <v>16859</v>
      </c>
      <c r="C4137" s="344" t="s">
        <v>7416</v>
      </c>
      <c r="D4137" s="346">
        <v>1407992.77</v>
      </c>
    </row>
    <row r="4138" spans="1:4" x14ac:dyDescent="0.25">
      <c r="A4138" s="344">
        <v>3009211</v>
      </c>
      <c r="B4138" s="345" t="s">
        <v>16860</v>
      </c>
      <c r="C4138" s="344" t="s">
        <v>7416</v>
      </c>
      <c r="D4138" s="346">
        <v>1414372.26</v>
      </c>
    </row>
    <row r="4139" spans="1:4" x14ac:dyDescent="0.25">
      <c r="A4139" s="344">
        <v>3009253</v>
      </c>
      <c r="B4139" s="345" t="s">
        <v>16861</v>
      </c>
      <c r="C4139" s="344" t="s">
        <v>7416</v>
      </c>
      <c r="D4139" s="346">
        <v>2111884.38</v>
      </c>
    </row>
    <row r="4140" spans="1:4" x14ac:dyDescent="0.25">
      <c r="A4140" s="344">
        <v>3009215</v>
      </c>
      <c r="B4140" s="345" t="s">
        <v>16862</v>
      </c>
      <c r="C4140" s="344" t="s">
        <v>7416</v>
      </c>
      <c r="D4140" s="346">
        <v>2121453.61</v>
      </c>
    </row>
    <row r="4141" spans="1:4" x14ac:dyDescent="0.25">
      <c r="A4141" s="344">
        <v>3009261</v>
      </c>
      <c r="B4141" s="345" t="s">
        <v>16863</v>
      </c>
      <c r="C4141" s="344" t="s">
        <v>7416</v>
      </c>
      <c r="D4141" s="346">
        <v>1972038.03</v>
      </c>
    </row>
    <row r="4142" spans="1:4" x14ac:dyDescent="0.25">
      <c r="A4142" s="344">
        <v>3009269</v>
      </c>
      <c r="B4142" s="345" t="s">
        <v>16864</v>
      </c>
      <c r="C4142" s="344" t="s">
        <v>7416</v>
      </c>
      <c r="D4142" s="346">
        <v>1883303.99</v>
      </c>
    </row>
    <row r="4143" spans="1:4" x14ac:dyDescent="0.25">
      <c r="A4143" s="344">
        <v>3009041</v>
      </c>
      <c r="B4143" s="345" t="s">
        <v>16865</v>
      </c>
      <c r="C4143" s="344" t="s">
        <v>7416</v>
      </c>
      <c r="D4143" s="346">
        <v>2006788</v>
      </c>
    </row>
    <row r="4144" spans="1:4" x14ac:dyDescent="0.25">
      <c r="A4144" s="344">
        <v>3009049</v>
      </c>
      <c r="B4144" s="345" t="s">
        <v>16866</v>
      </c>
      <c r="C4144" s="344" t="s">
        <v>7416</v>
      </c>
      <c r="D4144" s="346">
        <v>1913635.72</v>
      </c>
    </row>
    <row r="4145" spans="1:4" x14ac:dyDescent="0.25">
      <c r="A4145" s="344">
        <v>3009277</v>
      </c>
      <c r="B4145" s="345" t="s">
        <v>16867</v>
      </c>
      <c r="C4145" s="344" t="s">
        <v>7416</v>
      </c>
      <c r="D4145" s="346">
        <v>2958759.94</v>
      </c>
    </row>
    <row r="4146" spans="1:4" x14ac:dyDescent="0.25">
      <c r="A4146" s="344">
        <v>3009057</v>
      </c>
      <c r="B4146" s="345" t="s">
        <v>16868</v>
      </c>
      <c r="C4146" s="344" t="s">
        <v>7416</v>
      </c>
      <c r="D4146" s="346">
        <v>3010925.58</v>
      </c>
    </row>
    <row r="4147" spans="1:4" x14ac:dyDescent="0.25">
      <c r="A4147" s="344">
        <v>3108073</v>
      </c>
      <c r="B4147" s="345" t="s">
        <v>16869</v>
      </c>
      <c r="C4147" s="344" t="s">
        <v>7702</v>
      </c>
      <c r="D4147" s="346">
        <v>322.99</v>
      </c>
    </row>
    <row r="4148" spans="1:4" x14ac:dyDescent="0.25">
      <c r="A4148" s="344">
        <v>3107965</v>
      </c>
      <c r="B4148" s="345" t="s">
        <v>16870</v>
      </c>
      <c r="C4148" s="344" t="s">
        <v>7702</v>
      </c>
      <c r="D4148" s="346">
        <v>524.54999999999995</v>
      </c>
    </row>
    <row r="4149" spans="1:4" x14ac:dyDescent="0.25">
      <c r="A4149" s="344">
        <v>3105941</v>
      </c>
      <c r="B4149" s="345" t="s">
        <v>16871</v>
      </c>
      <c r="C4149" s="344" t="s">
        <v>7702</v>
      </c>
      <c r="D4149" s="346">
        <v>29.99</v>
      </c>
    </row>
    <row r="4150" spans="1:4" x14ac:dyDescent="0.25">
      <c r="A4150" s="344">
        <v>3108150</v>
      </c>
      <c r="B4150" s="345" t="s">
        <v>16872</v>
      </c>
      <c r="C4150" s="344" t="s">
        <v>7702</v>
      </c>
      <c r="D4150" s="346">
        <v>20.91</v>
      </c>
    </row>
    <row r="4151" spans="1:4" x14ac:dyDescent="0.25">
      <c r="A4151" s="344">
        <v>3108071</v>
      </c>
      <c r="B4151" s="345" t="s">
        <v>21218</v>
      </c>
      <c r="C4151" s="344" t="s">
        <v>7702</v>
      </c>
      <c r="D4151" s="346">
        <v>13.82</v>
      </c>
    </row>
    <row r="4152" spans="1:4" x14ac:dyDescent="0.25">
      <c r="A4152" s="344">
        <v>3107967</v>
      </c>
      <c r="B4152" s="345" t="s">
        <v>16873</v>
      </c>
      <c r="C4152" s="344" t="s">
        <v>7702</v>
      </c>
      <c r="D4152" s="346">
        <v>11.46</v>
      </c>
    </row>
    <row r="4153" spans="1:4" x14ac:dyDescent="0.25">
      <c r="A4153" s="344">
        <v>3107966</v>
      </c>
      <c r="B4153" s="345" t="s">
        <v>21219</v>
      </c>
      <c r="C4153" s="344" t="s">
        <v>7702</v>
      </c>
      <c r="D4153" s="346">
        <v>27.66</v>
      </c>
    </row>
    <row r="4154" spans="1:4" x14ac:dyDescent="0.25">
      <c r="A4154" s="344">
        <v>3108072</v>
      </c>
      <c r="B4154" s="345" t="s">
        <v>16874</v>
      </c>
      <c r="C4154" s="344" t="s">
        <v>7702</v>
      </c>
      <c r="D4154" s="346">
        <v>16.88</v>
      </c>
    </row>
    <row r="4155" spans="1:4" x14ac:dyDescent="0.25">
      <c r="A4155" s="344">
        <v>3117750</v>
      </c>
      <c r="B4155" s="345" t="s">
        <v>16875</v>
      </c>
      <c r="C4155" s="344" t="s">
        <v>7702</v>
      </c>
      <c r="D4155" s="346">
        <v>19.68</v>
      </c>
    </row>
    <row r="4156" spans="1:4" x14ac:dyDescent="0.25">
      <c r="A4156" s="344">
        <v>3117749</v>
      </c>
      <c r="B4156" s="345" t="s">
        <v>16876</v>
      </c>
      <c r="C4156" s="344" t="s">
        <v>7702</v>
      </c>
      <c r="D4156" s="346">
        <v>13.35</v>
      </c>
    </row>
    <row r="4157" spans="1:4" x14ac:dyDescent="0.25">
      <c r="A4157" s="344">
        <v>3107964</v>
      </c>
      <c r="B4157" s="345" t="s">
        <v>28954</v>
      </c>
      <c r="C4157" s="344" t="s">
        <v>7702</v>
      </c>
      <c r="D4157" s="346">
        <v>16.739999999999998</v>
      </c>
    </row>
    <row r="4158" spans="1:4" x14ac:dyDescent="0.25">
      <c r="A4158" s="344">
        <v>3106551</v>
      </c>
      <c r="B4158" s="345" t="s">
        <v>16877</v>
      </c>
      <c r="C4158" s="344" t="s">
        <v>7702</v>
      </c>
      <c r="D4158" s="346">
        <v>12.35</v>
      </c>
    </row>
    <row r="4159" spans="1:4" x14ac:dyDescent="0.25">
      <c r="A4159" s="344">
        <v>3106427</v>
      </c>
      <c r="B4159" s="345" t="s">
        <v>16878</v>
      </c>
      <c r="C4159" s="344" t="s">
        <v>7702</v>
      </c>
      <c r="D4159" s="346">
        <v>41.62</v>
      </c>
    </row>
    <row r="4160" spans="1:4" x14ac:dyDescent="0.25">
      <c r="A4160" s="344">
        <v>3106552</v>
      </c>
      <c r="B4160" s="345" t="s">
        <v>16879</v>
      </c>
      <c r="C4160" s="344" t="s">
        <v>7702</v>
      </c>
      <c r="D4160" s="346">
        <v>11.63</v>
      </c>
    </row>
    <row r="4161" spans="1:4" x14ac:dyDescent="0.25">
      <c r="A4161" s="344">
        <v>3107969</v>
      </c>
      <c r="B4161" s="345" t="s">
        <v>16880</v>
      </c>
      <c r="C4161" s="344" t="s">
        <v>7702</v>
      </c>
      <c r="D4161" s="346">
        <v>114.35</v>
      </c>
    </row>
    <row r="4162" spans="1:4" x14ac:dyDescent="0.25">
      <c r="A4162" s="344">
        <v>3107970</v>
      </c>
      <c r="B4162" s="345" t="s">
        <v>16881</v>
      </c>
      <c r="C4162" s="344" t="s">
        <v>7702</v>
      </c>
      <c r="D4162" s="346">
        <v>110.32</v>
      </c>
    </row>
    <row r="4163" spans="1:4" x14ac:dyDescent="0.25">
      <c r="A4163" s="344">
        <v>3108007</v>
      </c>
      <c r="B4163" s="345" t="s">
        <v>16882</v>
      </c>
      <c r="C4163" s="344" t="s">
        <v>7702</v>
      </c>
      <c r="D4163" s="346">
        <v>126.64</v>
      </c>
    </row>
    <row r="4164" spans="1:4" x14ac:dyDescent="0.25">
      <c r="A4164" s="344">
        <v>3108008</v>
      </c>
      <c r="B4164" s="345" t="s">
        <v>16883</v>
      </c>
      <c r="C4164" s="344" t="s">
        <v>7702</v>
      </c>
      <c r="D4164" s="346">
        <v>85.6</v>
      </c>
    </row>
    <row r="4165" spans="1:4" x14ac:dyDescent="0.25">
      <c r="A4165" s="344">
        <v>3108009</v>
      </c>
      <c r="B4165" s="345" t="s">
        <v>16884</v>
      </c>
      <c r="C4165" s="344" t="s">
        <v>7702</v>
      </c>
      <c r="D4165" s="346">
        <v>73.39</v>
      </c>
    </row>
    <row r="4166" spans="1:4" x14ac:dyDescent="0.25">
      <c r="A4166" s="344">
        <v>3108011</v>
      </c>
      <c r="B4166" s="345" t="s">
        <v>16885</v>
      </c>
      <c r="C4166" s="344" t="s">
        <v>7702</v>
      </c>
      <c r="D4166" s="346">
        <v>141.53</v>
      </c>
    </row>
    <row r="4167" spans="1:4" x14ac:dyDescent="0.25">
      <c r="A4167" s="344">
        <v>3108012</v>
      </c>
      <c r="B4167" s="345" t="s">
        <v>16886</v>
      </c>
      <c r="C4167" s="344" t="s">
        <v>7702</v>
      </c>
      <c r="D4167" s="346">
        <v>93.42</v>
      </c>
    </row>
    <row r="4168" spans="1:4" x14ac:dyDescent="0.25">
      <c r="A4168" s="344">
        <v>3108013</v>
      </c>
      <c r="B4168" s="345" t="s">
        <v>16887</v>
      </c>
      <c r="C4168" s="344" t="s">
        <v>7702</v>
      </c>
      <c r="D4168" s="346">
        <v>78.86</v>
      </c>
    </row>
    <row r="4169" spans="1:4" x14ac:dyDescent="0.25">
      <c r="A4169" s="344">
        <v>3108015</v>
      </c>
      <c r="B4169" s="345" t="s">
        <v>16888</v>
      </c>
      <c r="C4169" s="344" t="s">
        <v>7702</v>
      </c>
      <c r="D4169" s="346">
        <v>142.84</v>
      </c>
    </row>
    <row r="4170" spans="1:4" x14ac:dyDescent="0.25">
      <c r="A4170" s="344">
        <v>3108016</v>
      </c>
      <c r="B4170" s="345" t="s">
        <v>16889</v>
      </c>
      <c r="C4170" s="344" t="s">
        <v>7702</v>
      </c>
      <c r="D4170" s="346">
        <v>94.1</v>
      </c>
    </row>
    <row r="4171" spans="1:4" x14ac:dyDescent="0.25">
      <c r="A4171" s="344">
        <v>3108017</v>
      </c>
      <c r="B4171" s="345" t="s">
        <v>16890</v>
      </c>
      <c r="C4171" s="344" t="s">
        <v>7702</v>
      </c>
      <c r="D4171" s="346">
        <v>79.34</v>
      </c>
    </row>
    <row r="4172" spans="1:4" x14ac:dyDescent="0.25">
      <c r="A4172" s="344">
        <v>3107995</v>
      </c>
      <c r="B4172" s="345" t="s">
        <v>16891</v>
      </c>
      <c r="C4172" s="344" t="s">
        <v>7702</v>
      </c>
      <c r="D4172" s="346">
        <v>119.55</v>
      </c>
    </row>
    <row r="4173" spans="1:4" x14ac:dyDescent="0.25">
      <c r="A4173" s="344">
        <v>3107996</v>
      </c>
      <c r="B4173" s="345" t="s">
        <v>16892</v>
      </c>
      <c r="C4173" s="344" t="s">
        <v>7702</v>
      </c>
      <c r="D4173" s="346">
        <v>81.91</v>
      </c>
    </row>
    <row r="4174" spans="1:4" x14ac:dyDescent="0.25">
      <c r="A4174" s="344">
        <v>3107997</v>
      </c>
      <c r="B4174" s="345" t="s">
        <v>16893</v>
      </c>
      <c r="C4174" s="344" t="s">
        <v>7702</v>
      </c>
      <c r="D4174" s="346">
        <v>70.84</v>
      </c>
    </row>
    <row r="4175" spans="1:4" x14ac:dyDescent="0.25">
      <c r="A4175" s="344">
        <v>3107999</v>
      </c>
      <c r="B4175" s="345" t="s">
        <v>16894</v>
      </c>
      <c r="C4175" s="344" t="s">
        <v>7702</v>
      </c>
      <c r="D4175" s="346">
        <v>122.53</v>
      </c>
    </row>
    <row r="4176" spans="1:4" x14ac:dyDescent="0.25">
      <c r="A4176" s="344">
        <v>3108000</v>
      </c>
      <c r="B4176" s="345" t="s">
        <v>16895</v>
      </c>
      <c r="C4176" s="344" t="s">
        <v>7702</v>
      </c>
      <c r="D4176" s="346">
        <v>83.48</v>
      </c>
    </row>
    <row r="4177" spans="1:4" x14ac:dyDescent="0.25">
      <c r="A4177" s="344">
        <v>3108001</v>
      </c>
      <c r="B4177" s="345" t="s">
        <v>16896</v>
      </c>
      <c r="C4177" s="344" t="s">
        <v>7702</v>
      </c>
      <c r="D4177" s="346">
        <v>71.930000000000007</v>
      </c>
    </row>
    <row r="4178" spans="1:4" x14ac:dyDescent="0.25">
      <c r="A4178" s="344">
        <v>3108003</v>
      </c>
      <c r="B4178" s="345" t="s">
        <v>16897</v>
      </c>
      <c r="C4178" s="344" t="s">
        <v>7702</v>
      </c>
      <c r="D4178" s="346">
        <v>132.79</v>
      </c>
    </row>
    <row r="4179" spans="1:4" x14ac:dyDescent="0.25">
      <c r="A4179" s="344">
        <v>3108004</v>
      </c>
      <c r="B4179" s="345" t="s">
        <v>16898</v>
      </c>
      <c r="C4179" s="344" t="s">
        <v>7702</v>
      </c>
      <c r="D4179" s="346">
        <v>88.86</v>
      </c>
    </row>
    <row r="4180" spans="1:4" x14ac:dyDescent="0.25">
      <c r="A4180" s="344">
        <v>3108005</v>
      </c>
      <c r="B4180" s="345" t="s">
        <v>16899</v>
      </c>
      <c r="C4180" s="344" t="s">
        <v>7702</v>
      </c>
      <c r="D4180" s="346">
        <v>75.7</v>
      </c>
    </row>
    <row r="4181" spans="1:4" x14ac:dyDescent="0.25">
      <c r="A4181" s="344">
        <v>3106119</v>
      </c>
      <c r="B4181" s="345" t="s">
        <v>16900</v>
      </c>
      <c r="C4181" s="344" t="s">
        <v>7702</v>
      </c>
      <c r="D4181" s="346">
        <v>149.49</v>
      </c>
    </row>
    <row r="4182" spans="1:4" x14ac:dyDescent="0.25">
      <c r="A4182" s="344">
        <v>3106120</v>
      </c>
      <c r="B4182" s="345" t="s">
        <v>16901</v>
      </c>
      <c r="C4182" s="344" t="s">
        <v>7702</v>
      </c>
      <c r="D4182" s="346">
        <v>105.17</v>
      </c>
    </row>
    <row r="4183" spans="1:4" x14ac:dyDescent="0.25">
      <c r="A4183" s="344">
        <v>3106121</v>
      </c>
      <c r="B4183" s="345" t="s">
        <v>16902</v>
      </c>
      <c r="C4183" s="344" t="s">
        <v>7702</v>
      </c>
      <c r="D4183" s="346">
        <v>92.19</v>
      </c>
    </row>
    <row r="4184" spans="1:4" x14ac:dyDescent="0.25">
      <c r="A4184" s="344">
        <v>3103302</v>
      </c>
      <c r="B4184" s="345" t="s">
        <v>16903</v>
      </c>
      <c r="C4184" s="344" t="s">
        <v>7702</v>
      </c>
      <c r="D4184" s="346">
        <v>75.819999999999993</v>
      </c>
    </row>
    <row r="4185" spans="1:4" x14ac:dyDescent="0.25">
      <c r="A4185" s="344">
        <v>3103303</v>
      </c>
      <c r="B4185" s="345" t="s">
        <v>16904</v>
      </c>
      <c r="C4185" s="344" t="s">
        <v>7702</v>
      </c>
      <c r="D4185" s="346">
        <v>39.71</v>
      </c>
    </row>
    <row r="4186" spans="1:4" x14ac:dyDescent="0.25">
      <c r="A4186" s="344">
        <v>3106759</v>
      </c>
      <c r="B4186" s="345" t="s">
        <v>16905</v>
      </c>
      <c r="C4186" s="344" t="s">
        <v>7702</v>
      </c>
      <c r="D4186" s="346">
        <v>107.42</v>
      </c>
    </row>
    <row r="4187" spans="1:4" x14ac:dyDescent="0.25">
      <c r="A4187" s="344">
        <v>3108023</v>
      </c>
      <c r="B4187" s="345" t="s">
        <v>16906</v>
      </c>
      <c r="C4187" s="344" t="s">
        <v>6594</v>
      </c>
      <c r="D4187" s="346">
        <v>5.53</v>
      </c>
    </row>
    <row r="4188" spans="1:4" x14ac:dyDescent="0.25">
      <c r="A4188" s="344">
        <v>3108018</v>
      </c>
      <c r="B4188" s="345" t="s">
        <v>16907</v>
      </c>
      <c r="C4188" s="344" t="s">
        <v>6594</v>
      </c>
      <c r="D4188" s="346">
        <v>4.0199999999999996</v>
      </c>
    </row>
    <row r="4189" spans="1:4" x14ac:dyDescent="0.25">
      <c r="A4189" s="344">
        <v>3108022</v>
      </c>
      <c r="B4189" s="345" t="s">
        <v>16908</v>
      </c>
      <c r="C4189" s="344" t="s">
        <v>6594</v>
      </c>
      <c r="D4189" s="346">
        <v>4.5199999999999996</v>
      </c>
    </row>
    <row r="4190" spans="1:4" x14ac:dyDescent="0.25">
      <c r="A4190" s="344">
        <v>3205864</v>
      </c>
      <c r="B4190" s="345" t="s">
        <v>16909</v>
      </c>
      <c r="C4190" s="344" t="s">
        <v>7701</v>
      </c>
      <c r="D4190" s="346">
        <v>922.34</v>
      </c>
    </row>
    <row r="4191" spans="1:4" x14ac:dyDescent="0.25">
      <c r="A4191" s="344">
        <v>3205863</v>
      </c>
      <c r="B4191" s="345" t="s">
        <v>16910</v>
      </c>
      <c r="C4191" s="344" t="s">
        <v>7701</v>
      </c>
      <c r="D4191" s="346">
        <v>789.5</v>
      </c>
    </row>
    <row r="4192" spans="1:4" x14ac:dyDescent="0.25">
      <c r="A4192" s="344">
        <v>3205868</v>
      </c>
      <c r="B4192" s="345" t="s">
        <v>16911</v>
      </c>
      <c r="C4192" s="344" t="s">
        <v>7701</v>
      </c>
      <c r="D4192" s="346">
        <v>790.79</v>
      </c>
    </row>
    <row r="4193" spans="1:4" x14ac:dyDescent="0.25">
      <c r="A4193" s="344">
        <v>3205867</v>
      </c>
      <c r="B4193" s="345" t="s">
        <v>16912</v>
      </c>
      <c r="C4193" s="344" t="s">
        <v>7701</v>
      </c>
      <c r="D4193" s="346">
        <v>657.95</v>
      </c>
    </row>
    <row r="4194" spans="1:4" x14ac:dyDescent="0.25">
      <c r="A4194" s="344">
        <v>3205866</v>
      </c>
      <c r="B4194" s="345" t="s">
        <v>16913</v>
      </c>
      <c r="C4194" s="344" t="s">
        <v>7701</v>
      </c>
      <c r="D4194" s="346">
        <v>726.25</v>
      </c>
    </row>
    <row r="4195" spans="1:4" x14ac:dyDescent="0.25">
      <c r="A4195" s="344">
        <v>3205865</v>
      </c>
      <c r="B4195" s="345" t="s">
        <v>16914</v>
      </c>
      <c r="C4195" s="344" t="s">
        <v>7701</v>
      </c>
      <c r="D4195" s="346">
        <v>593.41</v>
      </c>
    </row>
    <row r="4196" spans="1:4" x14ac:dyDescent="0.25">
      <c r="A4196" s="344">
        <v>3205870</v>
      </c>
      <c r="B4196" s="345" t="s">
        <v>16915</v>
      </c>
      <c r="C4196" s="344" t="s">
        <v>7701</v>
      </c>
      <c r="D4196" s="346">
        <v>670.79</v>
      </c>
    </row>
    <row r="4197" spans="1:4" x14ac:dyDescent="0.25">
      <c r="A4197" s="344">
        <v>3205869</v>
      </c>
      <c r="B4197" s="345" t="s">
        <v>16916</v>
      </c>
      <c r="C4197" s="344" t="s">
        <v>7701</v>
      </c>
      <c r="D4197" s="346">
        <v>537.95000000000005</v>
      </c>
    </row>
    <row r="4198" spans="1:4" x14ac:dyDescent="0.25">
      <c r="A4198" s="344">
        <v>3205872</v>
      </c>
      <c r="B4198" s="345" t="s">
        <v>16917</v>
      </c>
      <c r="C4198" s="344" t="s">
        <v>7702</v>
      </c>
      <c r="D4198" s="346">
        <v>222.45</v>
      </c>
    </row>
    <row r="4199" spans="1:4" x14ac:dyDescent="0.25">
      <c r="A4199" s="344">
        <v>3205871</v>
      </c>
      <c r="B4199" s="345" t="s">
        <v>16918</v>
      </c>
      <c r="C4199" s="344" t="s">
        <v>7702</v>
      </c>
      <c r="D4199" s="346">
        <v>199.86</v>
      </c>
    </row>
    <row r="4200" spans="1:4" x14ac:dyDescent="0.25">
      <c r="A4200" s="344">
        <v>3205874</v>
      </c>
      <c r="B4200" s="345" t="s">
        <v>16919</v>
      </c>
      <c r="C4200" s="344" t="s">
        <v>7702</v>
      </c>
      <c r="D4200" s="346">
        <v>251.54</v>
      </c>
    </row>
    <row r="4201" spans="1:4" x14ac:dyDescent="0.25">
      <c r="A4201" s="344">
        <v>3205873</v>
      </c>
      <c r="B4201" s="345" t="s">
        <v>16920</v>
      </c>
      <c r="C4201" s="344" t="s">
        <v>7702</v>
      </c>
      <c r="D4201" s="346">
        <v>220.99</v>
      </c>
    </row>
    <row r="4202" spans="1:4" x14ac:dyDescent="0.25">
      <c r="A4202" s="344">
        <v>3205876</v>
      </c>
      <c r="B4202" s="345" t="s">
        <v>16921</v>
      </c>
      <c r="C4202" s="344" t="s">
        <v>7702</v>
      </c>
      <c r="D4202" s="346">
        <v>295.77</v>
      </c>
    </row>
    <row r="4203" spans="1:4" x14ac:dyDescent="0.25">
      <c r="A4203" s="344">
        <v>3205875</v>
      </c>
      <c r="B4203" s="345" t="s">
        <v>16922</v>
      </c>
      <c r="C4203" s="344" t="s">
        <v>7702</v>
      </c>
      <c r="D4203" s="346">
        <v>255.92</v>
      </c>
    </row>
    <row r="4204" spans="1:4" x14ac:dyDescent="0.25">
      <c r="A4204" s="344">
        <v>3205862</v>
      </c>
      <c r="B4204" s="345" t="s">
        <v>16923</v>
      </c>
      <c r="C4204" s="344" t="s">
        <v>7701</v>
      </c>
      <c r="D4204" s="346">
        <v>756.47</v>
      </c>
    </row>
    <row r="4205" spans="1:4" x14ac:dyDescent="0.25">
      <c r="A4205" s="344">
        <v>3205861</v>
      </c>
      <c r="B4205" s="345" t="s">
        <v>16924</v>
      </c>
      <c r="C4205" s="344" t="s">
        <v>7701</v>
      </c>
      <c r="D4205" s="346">
        <v>623.64</v>
      </c>
    </row>
    <row r="4206" spans="1:4" x14ac:dyDescent="0.25">
      <c r="A4206" s="344">
        <v>3606579</v>
      </c>
      <c r="B4206" s="345" t="s">
        <v>16925</v>
      </c>
      <c r="C4206" s="344" t="s">
        <v>7701</v>
      </c>
      <c r="D4206" s="346">
        <v>31.34</v>
      </c>
    </row>
    <row r="4207" spans="1:4" x14ac:dyDescent="0.25">
      <c r="A4207" s="344">
        <v>3606583</v>
      </c>
      <c r="B4207" s="345" t="s">
        <v>16926</v>
      </c>
      <c r="C4207" s="344" t="s">
        <v>7701</v>
      </c>
      <c r="D4207" s="346">
        <v>32.72</v>
      </c>
    </row>
    <row r="4208" spans="1:4" x14ac:dyDescent="0.25">
      <c r="A4208" s="344">
        <v>3606584</v>
      </c>
      <c r="B4208" s="345" t="s">
        <v>16927</v>
      </c>
      <c r="C4208" s="344" t="s">
        <v>7701</v>
      </c>
      <c r="D4208" s="346">
        <v>32.92</v>
      </c>
    </row>
    <row r="4209" spans="1:4" x14ac:dyDescent="0.25">
      <c r="A4209" s="344">
        <v>3606585</v>
      </c>
      <c r="B4209" s="345" t="s">
        <v>16928</v>
      </c>
      <c r="C4209" s="344" t="s">
        <v>7701</v>
      </c>
      <c r="D4209" s="346">
        <v>33.11</v>
      </c>
    </row>
    <row r="4210" spans="1:4" x14ac:dyDescent="0.25">
      <c r="A4210" s="344">
        <v>3606586</v>
      </c>
      <c r="B4210" s="345" t="s">
        <v>16929</v>
      </c>
      <c r="C4210" s="344" t="s">
        <v>7701</v>
      </c>
      <c r="D4210" s="346">
        <v>33.51</v>
      </c>
    </row>
    <row r="4211" spans="1:4" x14ac:dyDescent="0.25">
      <c r="A4211" s="344">
        <v>3606587</v>
      </c>
      <c r="B4211" s="345" t="s">
        <v>16930</v>
      </c>
      <c r="C4211" s="344" t="s">
        <v>7701</v>
      </c>
      <c r="D4211" s="346">
        <v>33.9</v>
      </c>
    </row>
    <row r="4212" spans="1:4" x14ac:dyDescent="0.25">
      <c r="A4212" s="344">
        <v>3606588</v>
      </c>
      <c r="B4212" s="345" t="s">
        <v>16931</v>
      </c>
      <c r="C4212" s="344" t="s">
        <v>7701</v>
      </c>
      <c r="D4212" s="346">
        <v>34.1</v>
      </c>
    </row>
    <row r="4213" spans="1:4" x14ac:dyDescent="0.25">
      <c r="A4213" s="344">
        <v>3606589</v>
      </c>
      <c r="B4213" s="345" t="s">
        <v>16932</v>
      </c>
      <c r="C4213" s="344" t="s">
        <v>7701</v>
      </c>
      <c r="D4213" s="346">
        <v>34.29</v>
      </c>
    </row>
    <row r="4214" spans="1:4" x14ac:dyDescent="0.25">
      <c r="A4214" s="344">
        <v>3606580</v>
      </c>
      <c r="B4214" s="345" t="s">
        <v>16933</v>
      </c>
      <c r="C4214" s="344" t="s">
        <v>7701</v>
      </c>
      <c r="D4214" s="346">
        <v>31.74</v>
      </c>
    </row>
    <row r="4215" spans="1:4" x14ac:dyDescent="0.25">
      <c r="A4215" s="344">
        <v>3606581</v>
      </c>
      <c r="B4215" s="345" t="s">
        <v>16934</v>
      </c>
      <c r="C4215" s="344" t="s">
        <v>7701</v>
      </c>
      <c r="D4215" s="346">
        <v>32.130000000000003</v>
      </c>
    </row>
    <row r="4216" spans="1:4" x14ac:dyDescent="0.25">
      <c r="A4216" s="344">
        <v>3606582</v>
      </c>
      <c r="B4216" s="345" t="s">
        <v>16935</v>
      </c>
      <c r="C4216" s="344" t="s">
        <v>7701</v>
      </c>
      <c r="D4216" s="346">
        <v>32.33</v>
      </c>
    </row>
    <row r="4217" spans="1:4" x14ac:dyDescent="0.25">
      <c r="A4217" s="344">
        <v>3606527</v>
      </c>
      <c r="B4217" s="345" t="s">
        <v>16936</v>
      </c>
      <c r="C4217" s="344" t="s">
        <v>7701</v>
      </c>
      <c r="D4217" s="346">
        <v>55.48</v>
      </c>
    </row>
    <row r="4218" spans="1:4" x14ac:dyDescent="0.25">
      <c r="A4218" s="344">
        <v>3606528</v>
      </c>
      <c r="B4218" s="345" t="s">
        <v>16937</v>
      </c>
      <c r="C4218" s="344" t="s">
        <v>7701</v>
      </c>
      <c r="D4218" s="346">
        <v>56.15</v>
      </c>
    </row>
    <row r="4219" spans="1:4" x14ac:dyDescent="0.25">
      <c r="A4219" s="344">
        <v>3606529</v>
      </c>
      <c r="B4219" s="345" t="s">
        <v>16938</v>
      </c>
      <c r="C4219" s="344" t="s">
        <v>7701</v>
      </c>
      <c r="D4219" s="346">
        <v>59.42</v>
      </c>
    </row>
    <row r="4220" spans="1:4" x14ac:dyDescent="0.25">
      <c r="A4220" s="344">
        <v>3606530</v>
      </c>
      <c r="B4220" s="345" t="s">
        <v>16939</v>
      </c>
      <c r="C4220" s="344" t="s">
        <v>7701</v>
      </c>
      <c r="D4220" s="346">
        <v>60.09</v>
      </c>
    </row>
    <row r="4221" spans="1:4" x14ac:dyDescent="0.25">
      <c r="A4221" s="344">
        <v>3606531</v>
      </c>
      <c r="B4221" s="345" t="s">
        <v>16940</v>
      </c>
      <c r="C4221" s="344" t="s">
        <v>7701</v>
      </c>
      <c r="D4221" s="346">
        <v>60.75</v>
      </c>
    </row>
    <row r="4222" spans="1:4" x14ac:dyDescent="0.25">
      <c r="A4222" s="344">
        <v>3606532</v>
      </c>
      <c r="B4222" s="345" t="s">
        <v>16941</v>
      </c>
      <c r="C4222" s="344" t="s">
        <v>7701</v>
      </c>
      <c r="D4222" s="346">
        <v>61.92</v>
      </c>
    </row>
    <row r="4223" spans="1:4" x14ac:dyDescent="0.25">
      <c r="A4223" s="344">
        <v>3606533</v>
      </c>
      <c r="B4223" s="345" t="s">
        <v>16942</v>
      </c>
      <c r="C4223" s="344" t="s">
        <v>7701</v>
      </c>
      <c r="D4223" s="346">
        <v>63.91</v>
      </c>
    </row>
    <row r="4224" spans="1:4" x14ac:dyDescent="0.25">
      <c r="A4224" s="344">
        <v>3606534</v>
      </c>
      <c r="B4224" s="345" t="s">
        <v>16943</v>
      </c>
      <c r="C4224" s="344" t="s">
        <v>7701</v>
      </c>
      <c r="D4224" s="346">
        <v>67.569999999999993</v>
      </c>
    </row>
    <row r="4225" spans="1:4" x14ac:dyDescent="0.25">
      <c r="A4225" s="344">
        <v>3606535</v>
      </c>
      <c r="B4225" s="345" t="s">
        <v>16944</v>
      </c>
      <c r="C4225" s="344" t="s">
        <v>7701</v>
      </c>
      <c r="D4225" s="346">
        <v>53.27</v>
      </c>
    </row>
    <row r="4226" spans="1:4" x14ac:dyDescent="0.25">
      <c r="A4226" s="344">
        <v>3606536</v>
      </c>
      <c r="B4226" s="345" t="s">
        <v>16945</v>
      </c>
      <c r="C4226" s="344" t="s">
        <v>7701</v>
      </c>
      <c r="D4226" s="346">
        <v>53.71</v>
      </c>
    </row>
    <row r="4227" spans="1:4" x14ac:dyDescent="0.25">
      <c r="A4227" s="344">
        <v>3606537</v>
      </c>
      <c r="B4227" s="345" t="s">
        <v>16946</v>
      </c>
      <c r="C4227" s="344" t="s">
        <v>7701</v>
      </c>
      <c r="D4227" s="346">
        <v>54.15</v>
      </c>
    </row>
    <row r="4228" spans="1:4" x14ac:dyDescent="0.25">
      <c r="A4228" s="344">
        <v>3606538</v>
      </c>
      <c r="B4228" s="345" t="s">
        <v>16947</v>
      </c>
      <c r="C4228" s="344" t="s">
        <v>7701</v>
      </c>
      <c r="D4228" s="346">
        <v>54.6</v>
      </c>
    </row>
    <row r="4229" spans="1:4" x14ac:dyDescent="0.25">
      <c r="A4229" s="344">
        <v>3606539</v>
      </c>
      <c r="B4229" s="345" t="s">
        <v>16948</v>
      </c>
      <c r="C4229" s="344" t="s">
        <v>7701</v>
      </c>
      <c r="D4229" s="346">
        <v>55.04</v>
      </c>
    </row>
    <row r="4230" spans="1:4" x14ac:dyDescent="0.25">
      <c r="A4230" s="344">
        <v>3606540</v>
      </c>
      <c r="B4230" s="345" t="s">
        <v>16949</v>
      </c>
      <c r="C4230" s="344" t="s">
        <v>7701</v>
      </c>
      <c r="D4230" s="346">
        <v>55.82</v>
      </c>
    </row>
    <row r="4231" spans="1:4" x14ac:dyDescent="0.25">
      <c r="A4231" s="344">
        <v>3606541</v>
      </c>
      <c r="B4231" s="345" t="s">
        <v>16950</v>
      </c>
      <c r="C4231" s="344" t="s">
        <v>7701</v>
      </c>
      <c r="D4231" s="346">
        <v>59.59</v>
      </c>
    </row>
    <row r="4232" spans="1:4" x14ac:dyDescent="0.25">
      <c r="A4232" s="344">
        <v>3606542</v>
      </c>
      <c r="B4232" s="345" t="s">
        <v>16951</v>
      </c>
      <c r="C4232" s="344" t="s">
        <v>7701</v>
      </c>
      <c r="D4232" s="346">
        <v>60.25</v>
      </c>
    </row>
    <row r="4233" spans="1:4" x14ac:dyDescent="0.25">
      <c r="A4233" s="344">
        <v>3606543</v>
      </c>
      <c r="B4233" s="345" t="s">
        <v>16952</v>
      </c>
      <c r="C4233" s="344" t="s">
        <v>7701</v>
      </c>
      <c r="D4233" s="346">
        <v>51.83</v>
      </c>
    </row>
    <row r="4234" spans="1:4" x14ac:dyDescent="0.25">
      <c r="A4234" s="344">
        <v>3606544</v>
      </c>
      <c r="B4234" s="345" t="s">
        <v>16953</v>
      </c>
      <c r="C4234" s="344" t="s">
        <v>7701</v>
      </c>
      <c r="D4234" s="346">
        <v>52.27</v>
      </c>
    </row>
    <row r="4235" spans="1:4" x14ac:dyDescent="0.25">
      <c r="A4235" s="344">
        <v>3606545</v>
      </c>
      <c r="B4235" s="345" t="s">
        <v>16954</v>
      </c>
      <c r="C4235" s="344" t="s">
        <v>7701</v>
      </c>
      <c r="D4235" s="346">
        <v>52.6</v>
      </c>
    </row>
    <row r="4236" spans="1:4" x14ac:dyDescent="0.25">
      <c r="A4236" s="344">
        <v>3606546</v>
      </c>
      <c r="B4236" s="345" t="s">
        <v>16955</v>
      </c>
      <c r="C4236" s="344" t="s">
        <v>7701</v>
      </c>
      <c r="D4236" s="346">
        <v>52.93</v>
      </c>
    </row>
    <row r="4237" spans="1:4" x14ac:dyDescent="0.25">
      <c r="A4237" s="344">
        <v>3606547</v>
      </c>
      <c r="B4237" s="345" t="s">
        <v>16956</v>
      </c>
      <c r="C4237" s="344" t="s">
        <v>7701</v>
      </c>
      <c r="D4237" s="346">
        <v>53.38</v>
      </c>
    </row>
    <row r="4238" spans="1:4" x14ac:dyDescent="0.25">
      <c r="A4238" s="344">
        <v>3606548</v>
      </c>
      <c r="B4238" s="345" t="s">
        <v>16957</v>
      </c>
      <c r="C4238" s="344" t="s">
        <v>7701</v>
      </c>
      <c r="D4238" s="346">
        <v>54.04</v>
      </c>
    </row>
    <row r="4239" spans="1:4" x14ac:dyDescent="0.25">
      <c r="A4239" s="344">
        <v>3606549</v>
      </c>
      <c r="B4239" s="345" t="s">
        <v>16958</v>
      </c>
      <c r="C4239" s="344" t="s">
        <v>7701</v>
      </c>
      <c r="D4239" s="346">
        <v>55.04</v>
      </c>
    </row>
    <row r="4240" spans="1:4" x14ac:dyDescent="0.25">
      <c r="A4240" s="344">
        <v>3606550</v>
      </c>
      <c r="B4240" s="345" t="s">
        <v>16959</v>
      </c>
      <c r="C4240" s="344" t="s">
        <v>7701</v>
      </c>
      <c r="D4240" s="346">
        <v>55.59</v>
      </c>
    </row>
    <row r="4241" spans="1:4" x14ac:dyDescent="0.25">
      <c r="A4241" s="344">
        <v>3606500</v>
      </c>
      <c r="B4241" s="345" t="s">
        <v>16960</v>
      </c>
      <c r="C4241" s="344" t="s">
        <v>7701</v>
      </c>
      <c r="D4241" s="346">
        <v>50.34</v>
      </c>
    </row>
    <row r="4242" spans="1:4" x14ac:dyDescent="0.25">
      <c r="A4242" s="344">
        <v>3606501</v>
      </c>
      <c r="B4242" s="345" t="s">
        <v>16961</v>
      </c>
      <c r="C4242" s="344" t="s">
        <v>7701</v>
      </c>
      <c r="D4242" s="346">
        <v>53.45</v>
      </c>
    </row>
    <row r="4243" spans="1:4" x14ac:dyDescent="0.25">
      <c r="A4243" s="344">
        <v>3606502</v>
      </c>
      <c r="B4243" s="345" t="s">
        <v>16962</v>
      </c>
      <c r="C4243" s="344" t="s">
        <v>7701</v>
      </c>
      <c r="D4243" s="346">
        <v>54.28</v>
      </c>
    </row>
    <row r="4244" spans="1:4" x14ac:dyDescent="0.25">
      <c r="A4244" s="344">
        <v>3606503</v>
      </c>
      <c r="B4244" s="345" t="s">
        <v>16963</v>
      </c>
      <c r="C4244" s="344" t="s">
        <v>7701</v>
      </c>
      <c r="D4244" s="346">
        <v>54.95</v>
      </c>
    </row>
    <row r="4245" spans="1:4" x14ac:dyDescent="0.25">
      <c r="A4245" s="344">
        <v>3606504</v>
      </c>
      <c r="B4245" s="345" t="s">
        <v>16964</v>
      </c>
      <c r="C4245" s="344" t="s">
        <v>7701</v>
      </c>
      <c r="D4245" s="346">
        <v>55.61</v>
      </c>
    </row>
    <row r="4246" spans="1:4" x14ac:dyDescent="0.25">
      <c r="A4246" s="344">
        <v>3606505</v>
      </c>
      <c r="B4246" s="345" t="s">
        <v>16965</v>
      </c>
      <c r="C4246" s="344" t="s">
        <v>7701</v>
      </c>
      <c r="D4246" s="346">
        <v>56.77</v>
      </c>
    </row>
    <row r="4247" spans="1:4" x14ac:dyDescent="0.25">
      <c r="A4247" s="344">
        <v>3606506</v>
      </c>
      <c r="B4247" s="345" t="s">
        <v>16966</v>
      </c>
      <c r="C4247" s="344" t="s">
        <v>7701</v>
      </c>
      <c r="D4247" s="346">
        <v>58.77</v>
      </c>
    </row>
    <row r="4248" spans="1:4" x14ac:dyDescent="0.25">
      <c r="A4248" s="344">
        <v>3606507</v>
      </c>
      <c r="B4248" s="345" t="s">
        <v>16967</v>
      </c>
      <c r="C4248" s="344" t="s">
        <v>7701</v>
      </c>
      <c r="D4248" s="346">
        <v>62.32</v>
      </c>
    </row>
    <row r="4249" spans="1:4" x14ac:dyDescent="0.25">
      <c r="A4249" s="344">
        <v>3606509</v>
      </c>
      <c r="B4249" s="345" t="s">
        <v>16968</v>
      </c>
      <c r="C4249" s="344" t="s">
        <v>7701</v>
      </c>
      <c r="D4249" s="346">
        <v>48.13</v>
      </c>
    </row>
    <row r="4250" spans="1:4" x14ac:dyDescent="0.25">
      <c r="A4250" s="344">
        <v>3606510</v>
      </c>
      <c r="B4250" s="345" t="s">
        <v>16969</v>
      </c>
      <c r="C4250" s="344" t="s">
        <v>7701</v>
      </c>
      <c r="D4250" s="346">
        <v>48.57</v>
      </c>
    </row>
    <row r="4251" spans="1:4" x14ac:dyDescent="0.25">
      <c r="A4251" s="344">
        <v>3606511</v>
      </c>
      <c r="B4251" s="345" t="s">
        <v>16970</v>
      </c>
      <c r="C4251" s="344" t="s">
        <v>7701</v>
      </c>
      <c r="D4251" s="346">
        <v>49.01</v>
      </c>
    </row>
    <row r="4252" spans="1:4" x14ac:dyDescent="0.25">
      <c r="A4252" s="344">
        <v>3606512</v>
      </c>
      <c r="B4252" s="345" t="s">
        <v>16971</v>
      </c>
      <c r="C4252" s="344" t="s">
        <v>7701</v>
      </c>
      <c r="D4252" s="346">
        <v>49.46</v>
      </c>
    </row>
    <row r="4253" spans="1:4" x14ac:dyDescent="0.25">
      <c r="A4253" s="344">
        <v>3606513</v>
      </c>
      <c r="B4253" s="345" t="s">
        <v>16972</v>
      </c>
      <c r="C4253" s="344" t="s">
        <v>7701</v>
      </c>
      <c r="D4253" s="346">
        <v>49.9</v>
      </c>
    </row>
    <row r="4254" spans="1:4" x14ac:dyDescent="0.25">
      <c r="A4254" s="344">
        <v>3606514</v>
      </c>
      <c r="B4254" s="345" t="s">
        <v>16973</v>
      </c>
      <c r="C4254" s="344" t="s">
        <v>7701</v>
      </c>
      <c r="D4254" s="346">
        <v>50.67</v>
      </c>
    </row>
    <row r="4255" spans="1:4" x14ac:dyDescent="0.25">
      <c r="A4255" s="344">
        <v>3606515</v>
      </c>
      <c r="B4255" s="345" t="s">
        <v>16974</v>
      </c>
      <c r="C4255" s="344" t="s">
        <v>7701</v>
      </c>
      <c r="D4255" s="346">
        <v>54.45</v>
      </c>
    </row>
    <row r="4256" spans="1:4" x14ac:dyDescent="0.25">
      <c r="A4256" s="344">
        <v>3606516</v>
      </c>
      <c r="B4256" s="345" t="s">
        <v>16975</v>
      </c>
      <c r="C4256" s="344" t="s">
        <v>7701</v>
      </c>
      <c r="D4256" s="346">
        <v>55.11</v>
      </c>
    </row>
    <row r="4257" spans="1:4" x14ac:dyDescent="0.25">
      <c r="A4257" s="344">
        <v>3606518</v>
      </c>
      <c r="B4257" s="345" t="s">
        <v>16976</v>
      </c>
      <c r="C4257" s="344" t="s">
        <v>7701</v>
      </c>
      <c r="D4257" s="346">
        <v>46.8</v>
      </c>
    </row>
    <row r="4258" spans="1:4" x14ac:dyDescent="0.25">
      <c r="A4258" s="344">
        <v>3606519</v>
      </c>
      <c r="B4258" s="345" t="s">
        <v>16977</v>
      </c>
      <c r="C4258" s="344" t="s">
        <v>7701</v>
      </c>
      <c r="D4258" s="346">
        <v>47.25</v>
      </c>
    </row>
    <row r="4259" spans="1:4" x14ac:dyDescent="0.25">
      <c r="A4259" s="344">
        <v>3606520</v>
      </c>
      <c r="B4259" s="345" t="s">
        <v>16978</v>
      </c>
      <c r="C4259" s="344" t="s">
        <v>7701</v>
      </c>
      <c r="D4259" s="346">
        <v>47.58</v>
      </c>
    </row>
    <row r="4260" spans="1:4" x14ac:dyDescent="0.25">
      <c r="A4260" s="344">
        <v>3606521</v>
      </c>
      <c r="B4260" s="345" t="s">
        <v>16979</v>
      </c>
      <c r="C4260" s="344" t="s">
        <v>7701</v>
      </c>
      <c r="D4260" s="346">
        <v>47.91</v>
      </c>
    </row>
    <row r="4261" spans="1:4" x14ac:dyDescent="0.25">
      <c r="A4261" s="344">
        <v>3606522</v>
      </c>
      <c r="B4261" s="345" t="s">
        <v>16980</v>
      </c>
      <c r="C4261" s="344" t="s">
        <v>7701</v>
      </c>
      <c r="D4261" s="346">
        <v>48.24</v>
      </c>
    </row>
    <row r="4262" spans="1:4" x14ac:dyDescent="0.25">
      <c r="A4262" s="344">
        <v>3606523</v>
      </c>
      <c r="B4262" s="345" t="s">
        <v>16981</v>
      </c>
      <c r="C4262" s="344" t="s">
        <v>7701</v>
      </c>
      <c r="D4262" s="346">
        <v>48.91</v>
      </c>
    </row>
    <row r="4263" spans="1:4" x14ac:dyDescent="0.25">
      <c r="A4263" s="344">
        <v>3606524</v>
      </c>
      <c r="B4263" s="345" t="s">
        <v>16982</v>
      </c>
      <c r="C4263" s="344" t="s">
        <v>7701</v>
      </c>
      <c r="D4263" s="346">
        <v>50.01</v>
      </c>
    </row>
    <row r="4264" spans="1:4" x14ac:dyDescent="0.25">
      <c r="A4264" s="344">
        <v>3606525</v>
      </c>
      <c r="B4264" s="345" t="s">
        <v>16983</v>
      </c>
      <c r="C4264" s="344" t="s">
        <v>7701</v>
      </c>
      <c r="D4264" s="346">
        <v>52.99</v>
      </c>
    </row>
    <row r="4265" spans="1:4" x14ac:dyDescent="0.25">
      <c r="A4265" s="344">
        <v>3606577</v>
      </c>
      <c r="B4265" s="345" t="s">
        <v>21220</v>
      </c>
      <c r="C4265" s="344" t="s">
        <v>7701</v>
      </c>
      <c r="D4265" s="346">
        <v>14.98</v>
      </c>
    </row>
    <row r="4266" spans="1:4" x14ac:dyDescent="0.25">
      <c r="A4266" s="344">
        <v>3606576</v>
      </c>
      <c r="B4266" s="345" t="s">
        <v>21221</v>
      </c>
      <c r="C4266" s="344" t="s">
        <v>7701</v>
      </c>
      <c r="D4266" s="346">
        <v>4.84</v>
      </c>
    </row>
    <row r="4267" spans="1:4" x14ac:dyDescent="0.25">
      <c r="A4267" s="344">
        <v>3606561</v>
      </c>
      <c r="B4267" s="345" t="s">
        <v>16984</v>
      </c>
      <c r="C4267" s="344" t="s">
        <v>6608</v>
      </c>
      <c r="D4267" s="346">
        <v>2310.94</v>
      </c>
    </row>
    <row r="4268" spans="1:4" x14ac:dyDescent="0.25">
      <c r="A4268" s="344">
        <v>3606556</v>
      </c>
      <c r="B4268" s="345" t="s">
        <v>16985</v>
      </c>
      <c r="C4268" s="344" t="s">
        <v>6608</v>
      </c>
      <c r="D4268" s="346">
        <v>1577.19</v>
      </c>
    </row>
    <row r="4269" spans="1:4" x14ac:dyDescent="0.25">
      <c r="A4269" s="344">
        <v>3606562</v>
      </c>
      <c r="B4269" s="345" t="s">
        <v>16986</v>
      </c>
      <c r="C4269" s="344" t="s">
        <v>6608</v>
      </c>
      <c r="D4269" s="346">
        <v>2527.89</v>
      </c>
    </row>
    <row r="4270" spans="1:4" x14ac:dyDescent="0.25">
      <c r="A4270" s="344">
        <v>3606557</v>
      </c>
      <c r="B4270" s="345" t="s">
        <v>16987</v>
      </c>
      <c r="C4270" s="344" t="s">
        <v>6608</v>
      </c>
      <c r="D4270" s="346">
        <v>1720.76</v>
      </c>
    </row>
    <row r="4271" spans="1:4" x14ac:dyDescent="0.25">
      <c r="A4271" s="344">
        <v>3606563</v>
      </c>
      <c r="B4271" s="345" t="s">
        <v>16988</v>
      </c>
      <c r="C4271" s="344" t="s">
        <v>6608</v>
      </c>
      <c r="D4271" s="346">
        <v>2753.3</v>
      </c>
    </row>
    <row r="4272" spans="1:4" x14ac:dyDescent="0.25">
      <c r="A4272" s="344">
        <v>3606558</v>
      </c>
      <c r="B4272" s="345" t="s">
        <v>16989</v>
      </c>
      <c r="C4272" s="344" t="s">
        <v>6608</v>
      </c>
      <c r="D4272" s="346">
        <v>1872.8</v>
      </c>
    </row>
    <row r="4273" spans="1:4" x14ac:dyDescent="0.25">
      <c r="A4273" s="344">
        <v>3606559</v>
      </c>
      <c r="B4273" s="345" t="s">
        <v>16990</v>
      </c>
      <c r="C4273" s="344" t="s">
        <v>6608</v>
      </c>
      <c r="D4273" s="346">
        <v>1850.89</v>
      </c>
    </row>
    <row r="4274" spans="1:4" x14ac:dyDescent="0.25">
      <c r="A4274" s="344">
        <v>3606554</v>
      </c>
      <c r="B4274" s="345" t="s">
        <v>16991</v>
      </c>
      <c r="C4274" s="344" t="s">
        <v>6608</v>
      </c>
      <c r="D4274" s="346">
        <v>1263.8900000000001</v>
      </c>
    </row>
    <row r="4275" spans="1:4" x14ac:dyDescent="0.25">
      <c r="A4275" s="344">
        <v>3606560</v>
      </c>
      <c r="B4275" s="345" t="s">
        <v>16992</v>
      </c>
      <c r="C4275" s="344" t="s">
        <v>6608</v>
      </c>
      <c r="D4275" s="346">
        <v>2068.7800000000002</v>
      </c>
    </row>
    <row r="4276" spans="1:4" x14ac:dyDescent="0.25">
      <c r="A4276" s="344">
        <v>3606555</v>
      </c>
      <c r="B4276" s="345" t="s">
        <v>16993</v>
      </c>
      <c r="C4276" s="344" t="s">
        <v>6608</v>
      </c>
      <c r="D4276" s="346">
        <v>1408.41</v>
      </c>
    </row>
    <row r="4277" spans="1:4" x14ac:dyDescent="0.25">
      <c r="A4277" s="344">
        <v>3606571</v>
      </c>
      <c r="B4277" s="345" t="s">
        <v>16994</v>
      </c>
      <c r="C4277" s="344" t="s">
        <v>6608</v>
      </c>
      <c r="D4277" s="346">
        <v>2286.86</v>
      </c>
    </row>
    <row r="4278" spans="1:4" x14ac:dyDescent="0.25">
      <c r="A4278" s="344">
        <v>3606566</v>
      </c>
      <c r="B4278" s="345" t="s">
        <v>16995</v>
      </c>
      <c r="C4278" s="344" t="s">
        <v>6608</v>
      </c>
      <c r="D4278" s="346">
        <v>1553.11</v>
      </c>
    </row>
    <row r="4279" spans="1:4" x14ac:dyDescent="0.25">
      <c r="A4279" s="344">
        <v>3606572</v>
      </c>
      <c r="B4279" s="345" t="s">
        <v>16996</v>
      </c>
      <c r="C4279" s="344" t="s">
        <v>6608</v>
      </c>
      <c r="D4279" s="346">
        <v>2507.06</v>
      </c>
    </row>
    <row r="4280" spans="1:4" x14ac:dyDescent="0.25">
      <c r="A4280" s="344">
        <v>3606567</v>
      </c>
      <c r="B4280" s="345" t="s">
        <v>16997</v>
      </c>
      <c r="C4280" s="344" t="s">
        <v>6608</v>
      </c>
      <c r="D4280" s="346">
        <v>1699.94</v>
      </c>
    </row>
    <row r="4281" spans="1:4" x14ac:dyDescent="0.25">
      <c r="A4281" s="344">
        <v>3606573</v>
      </c>
      <c r="B4281" s="345" t="s">
        <v>16998</v>
      </c>
      <c r="C4281" s="344" t="s">
        <v>6608</v>
      </c>
      <c r="D4281" s="346">
        <v>2726.79</v>
      </c>
    </row>
    <row r="4282" spans="1:4" x14ac:dyDescent="0.25">
      <c r="A4282" s="344">
        <v>3606568</v>
      </c>
      <c r="B4282" s="345" t="s">
        <v>16999</v>
      </c>
      <c r="C4282" s="344" t="s">
        <v>6608</v>
      </c>
      <c r="D4282" s="346">
        <v>1846.29</v>
      </c>
    </row>
    <row r="4283" spans="1:4" x14ac:dyDescent="0.25">
      <c r="A4283" s="344">
        <v>3606569</v>
      </c>
      <c r="B4283" s="345" t="s">
        <v>17000</v>
      </c>
      <c r="C4283" s="344" t="s">
        <v>6608</v>
      </c>
      <c r="D4283" s="346">
        <v>1844.72</v>
      </c>
    </row>
    <row r="4284" spans="1:4" x14ac:dyDescent="0.25">
      <c r="A4284" s="344">
        <v>3606564</v>
      </c>
      <c r="B4284" s="345" t="s">
        <v>17001</v>
      </c>
      <c r="C4284" s="344" t="s">
        <v>6608</v>
      </c>
      <c r="D4284" s="346">
        <v>1257.72</v>
      </c>
    </row>
    <row r="4285" spans="1:4" x14ac:dyDescent="0.25">
      <c r="A4285" s="344">
        <v>3606570</v>
      </c>
      <c r="B4285" s="345" t="s">
        <v>17002</v>
      </c>
      <c r="C4285" s="344" t="s">
        <v>6608</v>
      </c>
      <c r="D4285" s="346">
        <v>2066.11</v>
      </c>
    </row>
    <row r="4286" spans="1:4" x14ac:dyDescent="0.25">
      <c r="A4286" s="344">
        <v>3606565</v>
      </c>
      <c r="B4286" s="345" t="s">
        <v>17003</v>
      </c>
      <c r="C4286" s="344" t="s">
        <v>6608</v>
      </c>
      <c r="D4286" s="346">
        <v>1405.73</v>
      </c>
    </row>
    <row r="4287" spans="1:4" x14ac:dyDescent="0.25">
      <c r="A4287" s="344">
        <v>3606578</v>
      </c>
      <c r="B4287" s="345" t="s">
        <v>17004</v>
      </c>
      <c r="C4287" s="344" t="s">
        <v>6608</v>
      </c>
      <c r="D4287" s="346">
        <v>161.07</v>
      </c>
    </row>
    <row r="4288" spans="1:4" x14ac:dyDescent="0.25">
      <c r="A4288" s="344">
        <v>3606575</v>
      </c>
      <c r="B4288" s="345" t="s">
        <v>17005</v>
      </c>
      <c r="C4288" s="344" t="s">
        <v>7701</v>
      </c>
      <c r="D4288" s="346">
        <v>1.86</v>
      </c>
    </row>
    <row r="4289" spans="1:4" x14ac:dyDescent="0.25">
      <c r="A4289" s="344">
        <v>3606574</v>
      </c>
      <c r="B4289" s="345" t="s">
        <v>17006</v>
      </c>
      <c r="C4289" s="344" t="s">
        <v>7701</v>
      </c>
      <c r="D4289" s="346">
        <v>0.93</v>
      </c>
    </row>
    <row r="4290" spans="1:4" x14ac:dyDescent="0.25">
      <c r="A4290" s="344">
        <v>3713603</v>
      </c>
      <c r="B4290" s="345" t="s">
        <v>17007</v>
      </c>
      <c r="C4290" s="344" t="s">
        <v>6594</v>
      </c>
      <c r="D4290" s="346">
        <v>1034.3800000000001</v>
      </c>
    </row>
    <row r="4291" spans="1:4" x14ac:dyDescent="0.25">
      <c r="A4291" s="344">
        <v>3713601</v>
      </c>
      <c r="B4291" s="345" t="s">
        <v>17008</v>
      </c>
      <c r="C4291" s="344" t="s">
        <v>6594</v>
      </c>
      <c r="D4291" s="346">
        <v>861.94</v>
      </c>
    </row>
    <row r="4292" spans="1:4" x14ac:dyDescent="0.25">
      <c r="A4292" s="344">
        <v>3713607</v>
      </c>
      <c r="B4292" s="345" t="s">
        <v>17009</v>
      </c>
      <c r="C4292" s="344" t="s">
        <v>6594</v>
      </c>
      <c r="D4292" s="346">
        <v>558.29999999999995</v>
      </c>
    </row>
    <row r="4293" spans="1:4" x14ac:dyDescent="0.25">
      <c r="A4293" s="344">
        <v>3713605</v>
      </c>
      <c r="B4293" s="345" t="s">
        <v>17010</v>
      </c>
      <c r="C4293" s="344" t="s">
        <v>6594</v>
      </c>
      <c r="D4293" s="346">
        <v>393.58</v>
      </c>
    </row>
    <row r="4294" spans="1:4" x14ac:dyDescent="0.25">
      <c r="A4294" s="344">
        <v>3719530</v>
      </c>
      <c r="B4294" s="345" t="s">
        <v>17011</v>
      </c>
      <c r="C4294" s="344" t="s">
        <v>6594</v>
      </c>
      <c r="D4294" s="346">
        <v>315.25</v>
      </c>
    </row>
    <row r="4295" spans="1:4" x14ac:dyDescent="0.25">
      <c r="A4295" s="344">
        <v>3713828</v>
      </c>
      <c r="B4295" s="345" t="s">
        <v>17012</v>
      </c>
      <c r="C4295" s="344" t="s">
        <v>6594</v>
      </c>
      <c r="D4295" s="346">
        <v>235.63</v>
      </c>
    </row>
    <row r="4296" spans="1:4" x14ac:dyDescent="0.25">
      <c r="A4296" s="344">
        <v>3713875</v>
      </c>
      <c r="B4296" s="345" t="s">
        <v>17013</v>
      </c>
      <c r="C4296" s="344" t="s">
        <v>6594</v>
      </c>
      <c r="D4296" s="346">
        <v>69.3</v>
      </c>
    </row>
    <row r="4297" spans="1:4" x14ac:dyDescent="0.25">
      <c r="A4297" s="344">
        <v>3713619</v>
      </c>
      <c r="B4297" s="345" t="s">
        <v>17014</v>
      </c>
      <c r="C4297" s="344" t="s">
        <v>6594</v>
      </c>
      <c r="D4297" s="346">
        <v>69.78</v>
      </c>
    </row>
    <row r="4298" spans="1:4" x14ac:dyDescent="0.25">
      <c r="A4298" s="344">
        <v>3713876</v>
      </c>
      <c r="B4298" s="345" t="s">
        <v>17015</v>
      </c>
      <c r="C4298" s="344" t="s">
        <v>6594</v>
      </c>
      <c r="D4298" s="346">
        <v>98</v>
      </c>
    </row>
    <row r="4299" spans="1:4" x14ac:dyDescent="0.25">
      <c r="A4299" s="344">
        <v>3713827</v>
      </c>
      <c r="B4299" s="345" t="s">
        <v>17016</v>
      </c>
      <c r="C4299" s="344" t="s">
        <v>6594</v>
      </c>
      <c r="D4299" s="346">
        <v>96.18</v>
      </c>
    </row>
    <row r="4300" spans="1:4" x14ac:dyDescent="0.25">
      <c r="A4300" s="344">
        <v>3713904</v>
      </c>
      <c r="B4300" s="345" t="s">
        <v>17017</v>
      </c>
      <c r="C4300" s="344" t="s">
        <v>6594</v>
      </c>
      <c r="D4300" s="346">
        <v>273.05</v>
      </c>
    </row>
    <row r="4301" spans="1:4" x14ac:dyDescent="0.25">
      <c r="A4301" s="344">
        <v>3719529</v>
      </c>
      <c r="B4301" s="345" t="s">
        <v>17018</v>
      </c>
      <c r="C4301" s="344" t="s">
        <v>6594</v>
      </c>
      <c r="D4301" s="346">
        <v>199.6</v>
      </c>
    </row>
    <row r="4302" spans="1:4" x14ac:dyDescent="0.25">
      <c r="A4302" s="344">
        <v>3713878</v>
      </c>
      <c r="B4302" s="345" t="s">
        <v>17019</v>
      </c>
      <c r="C4302" s="344" t="s">
        <v>6594</v>
      </c>
      <c r="D4302" s="346">
        <v>68.86</v>
      </c>
    </row>
    <row r="4303" spans="1:4" x14ac:dyDescent="0.25">
      <c r="A4303" s="344">
        <v>3713617</v>
      </c>
      <c r="B4303" s="345" t="s">
        <v>17020</v>
      </c>
      <c r="C4303" s="344" t="s">
        <v>6594</v>
      </c>
      <c r="D4303" s="346">
        <v>69.11</v>
      </c>
    </row>
    <row r="4304" spans="1:4" x14ac:dyDescent="0.25">
      <c r="A4304" s="344">
        <v>3713879</v>
      </c>
      <c r="B4304" s="345" t="s">
        <v>17021</v>
      </c>
      <c r="C4304" s="344" t="s">
        <v>6594</v>
      </c>
      <c r="D4304" s="346">
        <v>86.94</v>
      </c>
    </row>
    <row r="4305" spans="1:4" x14ac:dyDescent="0.25">
      <c r="A4305" s="344">
        <v>3713826</v>
      </c>
      <c r="B4305" s="345" t="s">
        <v>17022</v>
      </c>
      <c r="C4305" s="344" t="s">
        <v>6594</v>
      </c>
      <c r="D4305" s="346">
        <v>82.49</v>
      </c>
    </row>
    <row r="4306" spans="1:4" x14ac:dyDescent="0.25">
      <c r="A4306" s="344">
        <v>3713610</v>
      </c>
      <c r="B4306" s="345" t="s">
        <v>17023</v>
      </c>
      <c r="C4306" s="344" t="s">
        <v>6594</v>
      </c>
      <c r="D4306" s="346">
        <v>34.770000000000003</v>
      </c>
    </row>
    <row r="4307" spans="1:4" x14ac:dyDescent="0.25">
      <c r="A4307" s="344">
        <v>3713609</v>
      </c>
      <c r="B4307" s="345" t="s">
        <v>17024</v>
      </c>
      <c r="C4307" s="344" t="s">
        <v>6594</v>
      </c>
      <c r="D4307" s="346">
        <v>32.83</v>
      </c>
    </row>
    <row r="4308" spans="1:4" x14ac:dyDescent="0.25">
      <c r="A4308" s="344">
        <v>3713612</v>
      </c>
      <c r="B4308" s="345" t="s">
        <v>17025</v>
      </c>
      <c r="C4308" s="344" t="s">
        <v>6594</v>
      </c>
      <c r="D4308" s="346">
        <v>28.52</v>
      </c>
    </row>
    <row r="4309" spans="1:4" x14ac:dyDescent="0.25">
      <c r="A4309" s="344">
        <v>3713611</v>
      </c>
      <c r="B4309" s="345" t="s">
        <v>17026</v>
      </c>
      <c r="C4309" s="344" t="s">
        <v>6594</v>
      </c>
      <c r="D4309" s="346">
        <v>27.68</v>
      </c>
    </row>
    <row r="4310" spans="1:4" x14ac:dyDescent="0.25">
      <c r="A4310" s="344">
        <v>3713608</v>
      </c>
      <c r="B4310" s="345" t="s">
        <v>17027</v>
      </c>
      <c r="C4310" s="344" t="s">
        <v>6594</v>
      </c>
      <c r="D4310" s="346">
        <v>23.23</v>
      </c>
    </row>
    <row r="4311" spans="1:4" x14ac:dyDescent="0.25">
      <c r="A4311" s="344">
        <v>3713613</v>
      </c>
      <c r="B4311" s="345" t="s">
        <v>17028</v>
      </c>
      <c r="C4311" s="344" t="s">
        <v>6594</v>
      </c>
      <c r="D4311" s="346">
        <v>21.26</v>
      </c>
    </row>
    <row r="4312" spans="1:4" x14ac:dyDescent="0.25">
      <c r="A4312" s="344">
        <v>3713822</v>
      </c>
      <c r="B4312" s="345" t="s">
        <v>17029</v>
      </c>
      <c r="C4312" s="344" t="s">
        <v>6594</v>
      </c>
      <c r="D4312" s="346">
        <v>308.17</v>
      </c>
    </row>
    <row r="4313" spans="1:4" x14ac:dyDescent="0.25">
      <c r="A4313" s="344">
        <v>3713824</v>
      </c>
      <c r="B4313" s="345" t="s">
        <v>17030</v>
      </c>
      <c r="C4313" s="344" t="s">
        <v>6594</v>
      </c>
      <c r="D4313" s="346">
        <v>228.55</v>
      </c>
    </row>
    <row r="4314" spans="1:4" x14ac:dyDescent="0.25">
      <c r="A4314" s="344">
        <v>3713825</v>
      </c>
      <c r="B4314" s="345" t="s">
        <v>17031</v>
      </c>
      <c r="C4314" s="344" t="s">
        <v>6594</v>
      </c>
      <c r="D4314" s="346">
        <v>265.97000000000003</v>
      </c>
    </row>
    <row r="4315" spans="1:4" x14ac:dyDescent="0.25">
      <c r="A4315" s="344">
        <v>3713823</v>
      </c>
      <c r="B4315" s="345" t="s">
        <v>17032</v>
      </c>
      <c r="C4315" s="344" t="s">
        <v>6594</v>
      </c>
      <c r="D4315" s="346">
        <v>192.52</v>
      </c>
    </row>
    <row r="4316" spans="1:4" x14ac:dyDescent="0.25">
      <c r="A4316" s="344">
        <v>3713602</v>
      </c>
      <c r="B4316" s="345" t="s">
        <v>17033</v>
      </c>
      <c r="C4316" s="344" t="s">
        <v>6594</v>
      </c>
      <c r="D4316" s="346">
        <v>944.46</v>
      </c>
    </row>
    <row r="4317" spans="1:4" x14ac:dyDescent="0.25">
      <c r="A4317" s="344">
        <v>3713600</v>
      </c>
      <c r="B4317" s="345" t="s">
        <v>17034</v>
      </c>
      <c r="C4317" s="344" t="s">
        <v>6594</v>
      </c>
      <c r="D4317" s="346">
        <v>787.5</v>
      </c>
    </row>
    <row r="4318" spans="1:4" x14ac:dyDescent="0.25">
      <c r="A4318" s="344">
        <v>3713606</v>
      </c>
      <c r="B4318" s="345" t="s">
        <v>17035</v>
      </c>
      <c r="C4318" s="344" t="s">
        <v>6594</v>
      </c>
      <c r="D4318" s="346">
        <v>468.38</v>
      </c>
    </row>
    <row r="4319" spans="1:4" x14ac:dyDescent="0.25">
      <c r="A4319" s="344">
        <v>3713604</v>
      </c>
      <c r="B4319" s="345" t="s">
        <v>17036</v>
      </c>
      <c r="C4319" s="344" t="s">
        <v>6594</v>
      </c>
      <c r="D4319" s="346">
        <v>331.99</v>
      </c>
    </row>
    <row r="4320" spans="1:4" x14ac:dyDescent="0.25">
      <c r="A4320" s="344">
        <v>3716129</v>
      </c>
      <c r="B4320" s="345" t="s">
        <v>17037</v>
      </c>
      <c r="C4320" s="344" t="s">
        <v>6608</v>
      </c>
      <c r="D4320" s="346">
        <v>52.2</v>
      </c>
    </row>
    <row r="4321" spans="1:4" x14ac:dyDescent="0.25">
      <c r="A4321" s="344">
        <v>3716128</v>
      </c>
      <c r="B4321" s="345" t="s">
        <v>17038</v>
      </c>
      <c r="C4321" s="344" t="s">
        <v>6608</v>
      </c>
      <c r="D4321" s="346">
        <v>43.99</v>
      </c>
    </row>
    <row r="4322" spans="1:4" x14ac:dyDescent="0.25">
      <c r="A4322" s="344">
        <v>3716133</v>
      </c>
      <c r="B4322" s="345" t="s">
        <v>17039</v>
      </c>
      <c r="C4322" s="344" t="s">
        <v>6608</v>
      </c>
      <c r="D4322" s="346">
        <v>31.03</v>
      </c>
    </row>
    <row r="4323" spans="1:4" x14ac:dyDescent="0.25">
      <c r="A4323" s="344">
        <v>3716132</v>
      </c>
      <c r="B4323" s="345" t="s">
        <v>17040</v>
      </c>
      <c r="C4323" s="344" t="s">
        <v>6608</v>
      </c>
      <c r="D4323" s="346">
        <v>27.46</v>
      </c>
    </row>
    <row r="4324" spans="1:4" x14ac:dyDescent="0.25">
      <c r="A4324" s="344">
        <v>3716131</v>
      </c>
      <c r="B4324" s="345" t="s">
        <v>17041</v>
      </c>
      <c r="C4324" s="344" t="s">
        <v>6608</v>
      </c>
      <c r="D4324" s="346">
        <v>34.130000000000003</v>
      </c>
    </row>
    <row r="4325" spans="1:4" x14ac:dyDescent="0.25">
      <c r="A4325" s="344">
        <v>3716130</v>
      </c>
      <c r="B4325" s="345" t="s">
        <v>17042</v>
      </c>
      <c r="C4325" s="344" t="s">
        <v>6608</v>
      </c>
      <c r="D4325" s="346">
        <v>29.92</v>
      </c>
    </row>
    <row r="4326" spans="1:4" x14ac:dyDescent="0.25">
      <c r="A4326" s="344">
        <v>3716135</v>
      </c>
      <c r="B4326" s="345" t="s">
        <v>17043</v>
      </c>
      <c r="C4326" s="344" t="s">
        <v>6608</v>
      </c>
      <c r="D4326" s="346">
        <v>21.56</v>
      </c>
    </row>
    <row r="4327" spans="1:4" x14ac:dyDescent="0.25">
      <c r="A4327" s="344">
        <v>3716134</v>
      </c>
      <c r="B4327" s="345" t="s">
        <v>17044</v>
      </c>
      <c r="C4327" s="344" t="s">
        <v>6608</v>
      </c>
      <c r="D4327" s="346">
        <v>19.73</v>
      </c>
    </row>
    <row r="4328" spans="1:4" x14ac:dyDescent="0.25">
      <c r="A4328" s="344">
        <v>3713698</v>
      </c>
      <c r="B4328" s="345" t="s">
        <v>17045</v>
      </c>
      <c r="C4328" s="344" t="s">
        <v>6608</v>
      </c>
      <c r="D4328" s="346">
        <v>331357.84999999998</v>
      </c>
    </row>
    <row r="4329" spans="1:4" x14ac:dyDescent="0.25">
      <c r="A4329" s="344">
        <v>3713699</v>
      </c>
      <c r="B4329" s="345" t="s">
        <v>17046</v>
      </c>
      <c r="C4329" s="344" t="s">
        <v>6608</v>
      </c>
      <c r="D4329" s="346">
        <v>332164.43</v>
      </c>
    </row>
    <row r="4330" spans="1:4" x14ac:dyDescent="0.25">
      <c r="A4330" s="344">
        <v>3713700</v>
      </c>
      <c r="B4330" s="345" t="s">
        <v>17047</v>
      </c>
      <c r="C4330" s="344" t="s">
        <v>6608</v>
      </c>
      <c r="D4330" s="346">
        <v>333719.08</v>
      </c>
    </row>
    <row r="4331" spans="1:4" x14ac:dyDescent="0.25">
      <c r="A4331" s="344">
        <v>3713701</v>
      </c>
      <c r="B4331" s="345" t="s">
        <v>17048</v>
      </c>
      <c r="C4331" s="344" t="s">
        <v>6608</v>
      </c>
      <c r="D4331" s="346">
        <v>342516.63</v>
      </c>
    </row>
    <row r="4332" spans="1:4" x14ac:dyDescent="0.25">
      <c r="A4332" s="344">
        <v>3713702</v>
      </c>
      <c r="B4332" s="345" t="s">
        <v>17049</v>
      </c>
      <c r="C4332" s="344" t="s">
        <v>6608</v>
      </c>
      <c r="D4332" s="346">
        <v>349741.01</v>
      </c>
    </row>
    <row r="4333" spans="1:4" x14ac:dyDescent="0.25">
      <c r="A4333" s="344">
        <v>3713693</v>
      </c>
      <c r="B4333" s="345" t="s">
        <v>17050</v>
      </c>
      <c r="C4333" s="344" t="s">
        <v>6608</v>
      </c>
      <c r="D4333" s="346">
        <v>275681.89</v>
      </c>
    </row>
    <row r="4334" spans="1:4" x14ac:dyDescent="0.25">
      <c r="A4334" s="344">
        <v>3713694</v>
      </c>
      <c r="B4334" s="345" t="s">
        <v>17051</v>
      </c>
      <c r="C4334" s="344" t="s">
        <v>6608</v>
      </c>
      <c r="D4334" s="346">
        <v>289783.90999999997</v>
      </c>
    </row>
    <row r="4335" spans="1:4" x14ac:dyDescent="0.25">
      <c r="A4335" s="344">
        <v>3713695</v>
      </c>
      <c r="B4335" s="345" t="s">
        <v>17052</v>
      </c>
      <c r="C4335" s="344" t="s">
        <v>6608</v>
      </c>
      <c r="D4335" s="346">
        <v>308320.74</v>
      </c>
    </row>
    <row r="4336" spans="1:4" x14ac:dyDescent="0.25">
      <c r="A4336" s="344">
        <v>3713696</v>
      </c>
      <c r="B4336" s="345" t="s">
        <v>17053</v>
      </c>
      <c r="C4336" s="344" t="s">
        <v>6608</v>
      </c>
      <c r="D4336" s="346">
        <v>321861.24</v>
      </c>
    </row>
    <row r="4337" spans="1:4" x14ac:dyDescent="0.25">
      <c r="A4337" s="344">
        <v>3713697</v>
      </c>
      <c r="B4337" s="345" t="s">
        <v>17054</v>
      </c>
      <c r="C4337" s="344" t="s">
        <v>6608</v>
      </c>
      <c r="D4337" s="346">
        <v>325016.65999999997</v>
      </c>
    </row>
    <row r="4338" spans="1:4" x14ac:dyDescent="0.25">
      <c r="A4338" s="344">
        <v>3713692</v>
      </c>
      <c r="B4338" s="345" t="s">
        <v>17055</v>
      </c>
      <c r="C4338" s="344" t="s">
        <v>6608</v>
      </c>
      <c r="D4338" s="346">
        <v>235081.33</v>
      </c>
    </row>
    <row r="4339" spans="1:4" x14ac:dyDescent="0.25">
      <c r="A4339" s="344">
        <v>3713691</v>
      </c>
      <c r="B4339" s="345" t="s">
        <v>17056</v>
      </c>
      <c r="C4339" s="344" t="s">
        <v>6608</v>
      </c>
      <c r="D4339" s="346">
        <v>225109.71</v>
      </c>
    </row>
    <row r="4340" spans="1:4" x14ac:dyDescent="0.25">
      <c r="A4340" s="344">
        <v>3713873</v>
      </c>
      <c r="B4340" s="345" t="s">
        <v>17057</v>
      </c>
      <c r="C4340" s="344" t="s">
        <v>6608</v>
      </c>
      <c r="D4340" s="346">
        <v>6854.66</v>
      </c>
    </row>
    <row r="4341" spans="1:4" x14ac:dyDescent="0.25">
      <c r="A4341" s="344">
        <v>3713705</v>
      </c>
      <c r="B4341" s="345" t="s">
        <v>17058</v>
      </c>
      <c r="C4341" s="344" t="s">
        <v>6594</v>
      </c>
      <c r="D4341" s="346">
        <v>25.92</v>
      </c>
    </row>
    <row r="4342" spans="1:4" x14ac:dyDescent="0.25">
      <c r="A4342" s="344">
        <v>3713902</v>
      </c>
      <c r="B4342" s="345" t="s">
        <v>17059</v>
      </c>
      <c r="C4342" s="344" t="s">
        <v>6608</v>
      </c>
      <c r="D4342" s="346">
        <v>15229.59</v>
      </c>
    </row>
    <row r="4343" spans="1:4" x14ac:dyDescent="0.25">
      <c r="A4343" s="344">
        <v>3713689</v>
      </c>
      <c r="B4343" s="345" t="s">
        <v>17060</v>
      </c>
      <c r="C4343" s="344" t="s">
        <v>6608</v>
      </c>
      <c r="D4343" s="346">
        <v>418.97</v>
      </c>
    </row>
    <row r="4344" spans="1:4" x14ac:dyDescent="0.25">
      <c r="A4344" s="344">
        <v>3713690</v>
      </c>
      <c r="B4344" s="345" t="s">
        <v>17061</v>
      </c>
      <c r="C4344" s="344" t="s">
        <v>6608</v>
      </c>
      <c r="D4344" s="346">
        <v>501.92</v>
      </c>
    </row>
    <row r="4345" spans="1:4" x14ac:dyDescent="0.25">
      <c r="A4345" s="344">
        <v>3713897</v>
      </c>
      <c r="B4345" s="345" t="s">
        <v>17062</v>
      </c>
      <c r="C4345" s="344" t="s">
        <v>6594</v>
      </c>
      <c r="D4345" s="346">
        <v>294.81</v>
      </c>
    </row>
    <row r="4346" spans="1:4" x14ac:dyDescent="0.25">
      <c r="A4346" s="344">
        <v>3713893</v>
      </c>
      <c r="B4346" s="345" t="s">
        <v>17063</v>
      </c>
      <c r="C4346" s="344" t="s">
        <v>6594</v>
      </c>
      <c r="D4346" s="346">
        <v>299.04000000000002</v>
      </c>
    </row>
    <row r="4347" spans="1:4" x14ac:dyDescent="0.25">
      <c r="A4347" s="344">
        <v>3713898</v>
      </c>
      <c r="B4347" s="345" t="s">
        <v>17064</v>
      </c>
      <c r="C4347" s="344" t="s">
        <v>6594</v>
      </c>
      <c r="D4347" s="346">
        <v>316.94</v>
      </c>
    </row>
    <row r="4348" spans="1:4" x14ac:dyDescent="0.25">
      <c r="A4348" s="344">
        <v>3713894</v>
      </c>
      <c r="B4348" s="345" t="s">
        <v>17065</v>
      </c>
      <c r="C4348" s="344" t="s">
        <v>6594</v>
      </c>
      <c r="D4348" s="346">
        <v>318.24</v>
      </c>
    </row>
    <row r="4349" spans="1:4" x14ac:dyDescent="0.25">
      <c r="A4349" s="344">
        <v>3713895</v>
      </c>
      <c r="B4349" s="345" t="s">
        <v>17066</v>
      </c>
      <c r="C4349" s="344" t="s">
        <v>6594</v>
      </c>
      <c r="D4349" s="346">
        <v>273.37</v>
      </c>
    </row>
    <row r="4350" spans="1:4" x14ac:dyDescent="0.25">
      <c r="A4350" s="344">
        <v>3713891</v>
      </c>
      <c r="B4350" s="345" t="s">
        <v>17067</v>
      </c>
      <c r="C4350" s="344" t="s">
        <v>6594</v>
      </c>
      <c r="D4350" s="346">
        <v>272.16000000000003</v>
      </c>
    </row>
    <row r="4351" spans="1:4" x14ac:dyDescent="0.25">
      <c r="A4351" s="344">
        <v>3713896</v>
      </c>
      <c r="B4351" s="345" t="s">
        <v>17068</v>
      </c>
      <c r="C4351" s="344" t="s">
        <v>6594</v>
      </c>
      <c r="D4351" s="346">
        <v>287.76</v>
      </c>
    </row>
    <row r="4352" spans="1:4" x14ac:dyDescent="0.25">
      <c r="A4352" s="344">
        <v>3713892</v>
      </c>
      <c r="B4352" s="345" t="s">
        <v>17069</v>
      </c>
      <c r="C4352" s="344" t="s">
        <v>6594</v>
      </c>
      <c r="D4352" s="346">
        <v>281.93</v>
      </c>
    </row>
    <row r="4353" spans="1:4" x14ac:dyDescent="0.25">
      <c r="A4353" s="344">
        <v>3806412</v>
      </c>
      <c r="B4353" s="345" t="s">
        <v>17070</v>
      </c>
      <c r="C4353" s="344" t="s">
        <v>6608</v>
      </c>
      <c r="D4353" s="346">
        <v>67.61</v>
      </c>
    </row>
    <row r="4354" spans="1:4" x14ac:dyDescent="0.25">
      <c r="A4354" s="344">
        <v>3806413</v>
      </c>
      <c r="B4354" s="345" t="s">
        <v>17071</v>
      </c>
      <c r="C4354" s="344" t="s">
        <v>7702</v>
      </c>
      <c r="D4354" s="346">
        <v>24.43</v>
      </c>
    </row>
    <row r="4355" spans="1:4" x14ac:dyDescent="0.25">
      <c r="A4355" s="344">
        <v>3816190</v>
      </c>
      <c r="B4355" s="345" t="s">
        <v>46339</v>
      </c>
      <c r="C4355" s="344" t="s">
        <v>6629</v>
      </c>
      <c r="D4355" s="346">
        <v>204949.98</v>
      </c>
    </row>
    <row r="4356" spans="1:4" x14ac:dyDescent="0.25">
      <c r="A4356" s="344">
        <v>3816192</v>
      </c>
      <c r="B4356" s="345" t="s">
        <v>46340</v>
      </c>
      <c r="C4356" s="344" t="s">
        <v>6629</v>
      </c>
      <c r="D4356" s="346">
        <v>215378.55</v>
      </c>
    </row>
    <row r="4357" spans="1:4" x14ac:dyDescent="0.25">
      <c r="A4357" s="344">
        <v>3816193</v>
      </c>
      <c r="B4357" s="345" t="s">
        <v>46341</v>
      </c>
      <c r="C4357" s="344" t="s">
        <v>6629</v>
      </c>
      <c r="D4357" s="346">
        <v>291183.78000000003</v>
      </c>
    </row>
    <row r="4358" spans="1:4" x14ac:dyDescent="0.25">
      <c r="A4358" s="344">
        <v>3816191</v>
      </c>
      <c r="B4358" s="345" t="s">
        <v>46342</v>
      </c>
      <c r="C4358" s="344" t="s">
        <v>6629</v>
      </c>
      <c r="D4358" s="346">
        <v>41572.44</v>
      </c>
    </row>
    <row r="4359" spans="1:4" x14ac:dyDescent="0.25">
      <c r="A4359" s="344">
        <v>3807863</v>
      </c>
      <c r="B4359" s="345" t="s">
        <v>17072</v>
      </c>
      <c r="C4359" s="344" t="s">
        <v>6608</v>
      </c>
      <c r="D4359" s="346">
        <v>10.029999999999999</v>
      </c>
    </row>
    <row r="4360" spans="1:4" x14ac:dyDescent="0.25">
      <c r="A4360" s="344">
        <v>3807864</v>
      </c>
      <c r="B4360" s="345" t="s">
        <v>17073</v>
      </c>
      <c r="C4360" s="344" t="s">
        <v>6608</v>
      </c>
      <c r="D4360" s="346">
        <v>12.24</v>
      </c>
    </row>
    <row r="4361" spans="1:4" x14ac:dyDescent="0.25">
      <c r="A4361" s="344">
        <v>3807865</v>
      </c>
      <c r="B4361" s="345" t="s">
        <v>17074</v>
      </c>
      <c r="C4361" s="344" t="s">
        <v>6608</v>
      </c>
      <c r="D4361" s="346">
        <v>16.59</v>
      </c>
    </row>
    <row r="4362" spans="1:4" x14ac:dyDescent="0.25">
      <c r="A4362" s="344">
        <v>3807861</v>
      </c>
      <c r="B4362" s="345" t="s">
        <v>17075</v>
      </c>
      <c r="C4362" s="344" t="s">
        <v>6608</v>
      </c>
      <c r="D4362" s="346">
        <v>3.05</v>
      </c>
    </row>
    <row r="4363" spans="1:4" x14ac:dyDescent="0.25">
      <c r="A4363" s="344">
        <v>3807862</v>
      </c>
      <c r="B4363" s="345" t="s">
        <v>17076</v>
      </c>
      <c r="C4363" s="344" t="s">
        <v>6608</v>
      </c>
      <c r="D4363" s="346">
        <v>4.18</v>
      </c>
    </row>
    <row r="4364" spans="1:4" x14ac:dyDescent="0.25">
      <c r="A4364" s="344">
        <v>3807752</v>
      </c>
      <c r="B4364" s="345" t="s">
        <v>21222</v>
      </c>
      <c r="C4364" s="344" t="s">
        <v>6594</v>
      </c>
      <c r="D4364" s="346">
        <v>8.98</v>
      </c>
    </row>
    <row r="4365" spans="1:4" x14ac:dyDescent="0.25">
      <c r="A4365" s="344">
        <v>3807753</v>
      </c>
      <c r="B4365" s="345" t="s">
        <v>21223</v>
      </c>
      <c r="C4365" s="344" t="s">
        <v>6594</v>
      </c>
      <c r="D4365" s="346">
        <v>12.9</v>
      </c>
    </row>
    <row r="4366" spans="1:4" x14ac:dyDescent="0.25">
      <c r="A4366" s="344">
        <v>3807750</v>
      </c>
      <c r="B4366" s="345" t="s">
        <v>21224</v>
      </c>
      <c r="C4366" s="344" t="s">
        <v>6594</v>
      </c>
      <c r="D4366" s="346">
        <v>5.27</v>
      </c>
    </row>
    <row r="4367" spans="1:4" x14ac:dyDescent="0.25">
      <c r="A4367" s="344">
        <v>3807751</v>
      </c>
      <c r="B4367" s="345" t="s">
        <v>21225</v>
      </c>
      <c r="C4367" s="344" t="s">
        <v>6594</v>
      </c>
      <c r="D4367" s="346">
        <v>6.9</v>
      </c>
    </row>
    <row r="4368" spans="1:4" x14ac:dyDescent="0.25">
      <c r="A4368" s="344">
        <v>3806415</v>
      </c>
      <c r="B4368" s="345" t="s">
        <v>17077</v>
      </c>
      <c r="C4368" s="344" t="s">
        <v>7701</v>
      </c>
      <c r="D4368" s="346">
        <v>715.07</v>
      </c>
    </row>
    <row r="4369" spans="1:4" x14ac:dyDescent="0.25">
      <c r="A4369" s="344">
        <v>3806416</v>
      </c>
      <c r="B4369" s="345" t="s">
        <v>17078</v>
      </c>
      <c r="C4369" s="344" t="s">
        <v>6608</v>
      </c>
      <c r="D4369" s="346">
        <v>84.94</v>
      </c>
    </row>
    <row r="4370" spans="1:4" x14ac:dyDescent="0.25">
      <c r="A4370" s="344">
        <v>3806419</v>
      </c>
      <c r="B4370" s="345" t="s">
        <v>17079</v>
      </c>
      <c r="C4370" s="344" t="s">
        <v>6608</v>
      </c>
      <c r="D4370" s="346">
        <v>115.29</v>
      </c>
    </row>
    <row r="4371" spans="1:4" x14ac:dyDescent="0.25">
      <c r="A4371" s="344">
        <v>3806417</v>
      </c>
      <c r="B4371" s="345" t="s">
        <v>17080</v>
      </c>
      <c r="C4371" s="344" t="s">
        <v>6608</v>
      </c>
      <c r="D4371" s="346">
        <v>95.54</v>
      </c>
    </row>
    <row r="4372" spans="1:4" x14ac:dyDescent="0.25">
      <c r="A4372" s="344">
        <v>3806418</v>
      </c>
      <c r="B4372" s="345" t="s">
        <v>17081</v>
      </c>
      <c r="C4372" s="344" t="s">
        <v>6608</v>
      </c>
      <c r="D4372" s="346">
        <v>114.01</v>
      </c>
    </row>
    <row r="4373" spans="1:4" x14ac:dyDescent="0.25">
      <c r="A4373" s="344">
        <v>3808207</v>
      </c>
      <c r="B4373" s="345" t="s">
        <v>17082</v>
      </c>
      <c r="C4373" s="344" t="s">
        <v>6594</v>
      </c>
      <c r="D4373" s="346">
        <v>170.95</v>
      </c>
    </row>
    <row r="4374" spans="1:4" x14ac:dyDescent="0.25">
      <c r="A4374" s="344">
        <v>3806400</v>
      </c>
      <c r="B4374" s="345" t="s">
        <v>17083</v>
      </c>
      <c r="C4374" s="344" t="s">
        <v>6608</v>
      </c>
      <c r="D4374" s="346">
        <v>160702.64000000001</v>
      </c>
    </row>
    <row r="4375" spans="1:4" x14ac:dyDescent="0.25">
      <c r="A4375" s="344">
        <v>3806399</v>
      </c>
      <c r="B4375" s="345" t="s">
        <v>17084</v>
      </c>
      <c r="C4375" s="344" t="s">
        <v>6608</v>
      </c>
      <c r="D4375" s="346">
        <v>227924.26</v>
      </c>
    </row>
    <row r="4376" spans="1:4" x14ac:dyDescent="0.25">
      <c r="A4376" s="344">
        <v>3806387</v>
      </c>
      <c r="B4376" s="345" t="s">
        <v>17085</v>
      </c>
      <c r="C4376" s="344" t="s">
        <v>6608</v>
      </c>
      <c r="D4376" s="346">
        <v>285218.26</v>
      </c>
    </row>
    <row r="4377" spans="1:4" x14ac:dyDescent="0.25">
      <c r="A4377" s="344">
        <v>3806397</v>
      </c>
      <c r="B4377" s="345" t="s">
        <v>17086</v>
      </c>
      <c r="C4377" s="344" t="s">
        <v>6608</v>
      </c>
      <c r="D4377" s="346">
        <v>381373.83</v>
      </c>
    </row>
    <row r="4378" spans="1:4" x14ac:dyDescent="0.25">
      <c r="A4378" s="344">
        <v>3806396</v>
      </c>
      <c r="B4378" s="345" t="s">
        <v>17087</v>
      </c>
      <c r="C4378" s="344" t="s">
        <v>6608</v>
      </c>
      <c r="D4378" s="346">
        <v>439249.17</v>
      </c>
    </row>
    <row r="4379" spans="1:4" x14ac:dyDescent="0.25">
      <c r="A4379" s="344">
        <v>3816194</v>
      </c>
      <c r="B4379" s="345" t="s">
        <v>46343</v>
      </c>
      <c r="C4379" s="344" t="s">
        <v>6608</v>
      </c>
      <c r="D4379" s="346">
        <v>12022.91</v>
      </c>
    </row>
    <row r="4380" spans="1:4" x14ac:dyDescent="0.25">
      <c r="A4380" s="344">
        <v>3816195</v>
      </c>
      <c r="B4380" s="345" t="s">
        <v>46344</v>
      </c>
      <c r="C4380" s="344" t="s">
        <v>7704</v>
      </c>
      <c r="D4380" s="346">
        <v>132.94999999999999</v>
      </c>
    </row>
    <row r="4381" spans="1:4" x14ac:dyDescent="0.25">
      <c r="A4381" s="344">
        <v>3816118</v>
      </c>
      <c r="B4381" s="345" t="s">
        <v>17088</v>
      </c>
      <c r="C4381" s="344" t="s">
        <v>6594</v>
      </c>
      <c r="D4381" s="346">
        <v>97.68</v>
      </c>
    </row>
    <row r="4382" spans="1:4" x14ac:dyDescent="0.25">
      <c r="A4382" s="344">
        <v>3816117</v>
      </c>
      <c r="B4382" s="345" t="s">
        <v>17089</v>
      </c>
      <c r="C4382" s="344" t="s">
        <v>6594</v>
      </c>
      <c r="D4382" s="346">
        <v>88.12</v>
      </c>
    </row>
    <row r="4383" spans="1:4" x14ac:dyDescent="0.25">
      <c r="A4383" s="344">
        <v>3806386</v>
      </c>
      <c r="B4383" s="345" t="s">
        <v>17090</v>
      </c>
      <c r="C4383" s="344" t="s">
        <v>6594</v>
      </c>
      <c r="D4383" s="346">
        <v>747.27</v>
      </c>
    </row>
    <row r="4384" spans="1:4" x14ac:dyDescent="0.25">
      <c r="A4384" s="344">
        <v>3816196</v>
      </c>
      <c r="B4384" s="345" t="s">
        <v>17091</v>
      </c>
      <c r="C4384" s="344" t="s">
        <v>7701</v>
      </c>
      <c r="D4384" s="346">
        <v>933.5</v>
      </c>
    </row>
    <row r="4385" spans="1:4" x14ac:dyDescent="0.25">
      <c r="A4385" s="344">
        <v>3806426</v>
      </c>
      <c r="B4385" s="345" t="s">
        <v>17092</v>
      </c>
      <c r="C4385" s="344" t="s">
        <v>7415</v>
      </c>
      <c r="D4385" s="346">
        <v>63.89</v>
      </c>
    </row>
    <row r="4386" spans="1:4" x14ac:dyDescent="0.25">
      <c r="A4386" s="344">
        <v>3806401</v>
      </c>
      <c r="B4386" s="345" t="s">
        <v>17093</v>
      </c>
      <c r="C4386" s="344" t="s">
        <v>6608</v>
      </c>
      <c r="D4386" s="346">
        <v>14331.16</v>
      </c>
    </row>
    <row r="4387" spans="1:4" x14ac:dyDescent="0.25">
      <c r="A4387" s="344">
        <v>3806423</v>
      </c>
      <c r="B4387" s="345" t="s">
        <v>17094</v>
      </c>
      <c r="C4387" s="344" t="s">
        <v>6608</v>
      </c>
      <c r="D4387" s="346">
        <v>9707.5300000000007</v>
      </c>
    </row>
    <row r="4388" spans="1:4" x14ac:dyDescent="0.25">
      <c r="A4388" s="344">
        <v>3806421</v>
      </c>
      <c r="B4388" s="345" t="s">
        <v>17095</v>
      </c>
      <c r="C4388" s="344" t="s">
        <v>6608</v>
      </c>
      <c r="D4388" s="346">
        <v>4730.1899999999996</v>
      </c>
    </row>
    <row r="4389" spans="1:4" x14ac:dyDescent="0.25">
      <c r="A4389" s="344">
        <v>3806422</v>
      </c>
      <c r="B4389" s="345" t="s">
        <v>17096</v>
      </c>
      <c r="C4389" s="344" t="s">
        <v>6608</v>
      </c>
      <c r="D4389" s="346">
        <v>8736.7999999999993</v>
      </c>
    </row>
    <row r="4390" spans="1:4" x14ac:dyDescent="0.25">
      <c r="A4390" s="344">
        <v>3806425</v>
      </c>
      <c r="B4390" s="345" t="s">
        <v>17097</v>
      </c>
      <c r="C4390" s="344" t="s">
        <v>6608</v>
      </c>
      <c r="D4390" s="346">
        <v>3554.53</v>
      </c>
    </row>
    <row r="4391" spans="1:4" x14ac:dyDescent="0.25">
      <c r="A4391" s="344">
        <v>3806424</v>
      </c>
      <c r="B4391" s="345" t="s">
        <v>17098</v>
      </c>
      <c r="C4391" s="344" t="s">
        <v>6608</v>
      </c>
      <c r="D4391" s="346">
        <v>5952.47</v>
      </c>
    </row>
    <row r="4392" spans="1:4" x14ac:dyDescent="0.25">
      <c r="A4392" s="344">
        <v>3806420</v>
      </c>
      <c r="B4392" s="345" t="s">
        <v>17099</v>
      </c>
      <c r="C4392" s="344" t="s">
        <v>6608</v>
      </c>
      <c r="D4392" s="346">
        <v>4138.93</v>
      </c>
    </row>
    <row r="4393" spans="1:4" x14ac:dyDescent="0.25">
      <c r="A4393" s="344">
        <v>3806405</v>
      </c>
      <c r="B4393" s="345" t="s">
        <v>17100</v>
      </c>
      <c r="C4393" s="344" t="s">
        <v>6608</v>
      </c>
      <c r="D4393" s="346">
        <v>156.52000000000001</v>
      </c>
    </row>
    <row r="4394" spans="1:4" x14ac:dyDescent="0.25">
      <c r="A4394" s="344">
        <v>3806404</v>
      </c>
      <c r="B4394" s="345" t="s">
        <v>17101</v>
      </c>
      <c r="C4394" s="344" t="s">
        <v>7701</v>
      </c>
      <c r="D4394" s="346">
        <v>148.31</v>
      </c>
    </row>
    <row r="4395" spans="1:4" x14ac:dyDescent="0.25">
      <c r="A4395" s="344">
        <v>3806406</v>
      </c>
      <c r="B4395" s="345" t="s">
        <v>17102</v>
      </c>
      <c r="C4395" s="344" t="s">
        <v>6594</v>
      </c>
      <c r="D4395" s="346">
        <v>6.84</v>
      </c>
    </row>
    <row r="4396" spans="1:4" x14ac:dyDescent="0.25">
      <c r="A4396" s="344">
        <v>3806403</v>
      </c>
      <c r="B4396" s="345" t="s">
        <v>17103</v>
      </c>
      <c r="C4396" s="344" t="s">
        <v>7702</v>
      </c>
      <c r="D4396" s="346">
        <v>9.19</v>
      </c>
    </row>
    <row r="4397" spans="1:4" x14ac:dyDescent="0.25">
      <c r="A4397" s="344">
        <v>3806402</v>
      </c>
      <c r="B4397" s="345" t="s">
        <v>17104</v>
      </c>
      <c r="C4397" s="344" t="s">
        <v>7702</v>
      </c>
      <c r="D4397" s="346">
        <v>2.74</v>
      </c>
    </row>
    <row r="4398" spans="1:4" x14ac:dyDescent="0.25">
      <c r="A4398" s="344">
        <v>3806407</v>
      </c>
      <c r="B4398" s="345" t="s">
        <v>17105</v>
      </c>
      <c r="C4398" s="344" t="s">
        <v>6594</v>
      </c>
      <c r="D4398" s="346">
        <v>187.13</v>
      </c>
    </row>
    <row r="4399" spans="1:4" x14ac:dyDescent="0.25">
      <c r="A4399" s="344">
        <v>3808043</v>
      </c>
      <c r="B4399" s="345" t="s">
        <v>17106</v>
      </c>
      <c r="C4399" s="344" t="s">
        <v>7702</v>
      </c>
      <c r="D4399" s="346">
        <v>4.46</v>
      </c>
    </row>
    <row r="4400" spans="1:4" x14ac:dyDescent="0.25">
      <c r="A4400" s="344">
        <v>3806431</v>
      </c>
      <c r="B4400" s="345" t="s">
        <v>17107</v>
      </c>
      <c r="C4400" s="344" t="s">
        <v>6608</v>
      </c>
      <c r="D4400" s="346">
        <v>6151.86</v>
      </c>
    </row>
    <row r="4401" spans="1:4" x14ac:dyDescent="0.25">
      <c r="A4401" s="344">
        <v>3806432</v>
      </c>
      <c r="B4401" s="345" t="s">
        <v>17108</v>
      </c>
      <c r="C4401" s="344" t="s">
        <v>6608</v>
      </c>
      <c r="D4401" s="346">
        <v>3267.46</v>
      </c>
    </row>
    <row r="4402" spans="1:4" x14ac:dyDescent="0.25">
      <c r="A4402" s="344">
        <v>3806429</v>
      </c>
      <c r="B4402" s="345" t="s">
        <v>17109</v>
      </c>
      <c r="C4402" s="344" t="s">
        <v>7701</v>
      </c>
      <c r="D4402" s="346">
        <v>19.77</v>
      </c>
    </row>
    <row r="4403" spans="1:4" x14ac:dyDescent="0.25">
      <c r="A4403" s="344">
        <v>3806430</v>
      </c>
      <c r="B4403" s="345" t="s">
        <v>17110</v>
      </c>
      <c r="C4403" s="344" t="s">
        <v>7701</v>
      </c>
      <c r="D4403" s="346">
        <v>12.24</v>
      </c>
    </row>
    <row r="4404" spans="1:4" x14ac:dyDescent="0.25">
      <c r="A4404" s="344">
        <v>3806428</v>
      </c>
      <c r="B4404" s="345" t="s">
        <v>17111</v>
      </c>
      <c r="C4404" s="344" t="s">
        <v>7701</v>
      </c>
      <c r="D4404" s="346">
        <v>46.3</v>
      </c>
    </row>
    <row r="4405" spans="1:4" x14ac:dyDescent="0.25">
      <c r="A4405" s="344">
        <v>3816198</v>
      </c>
      <c r="B4405" s="345" t="s">
        <v>17112</v>
      </c>
      <c r="C4405" s="344" t="s">
        <v>7701</v>
      </c>
      <c r="D4405" s="346">
        <v>61.02</v>
      </c>
    </row>
    <row r="4406" spans="1:4" x14ac:dyDescent="0.25">
      <c r="A4406" s="344">
        <v>3816197</v>
      </c>
      <c r="B4406" s="345" t="s">
        <v>17113</v>
      </c>
      <c r="C4406" s="344" t="s">
        <v>7701</v>
      </c>
      <c r="D4406" s="346">
        <v>55.39</v>
      </c>
    </row>
    <row r="4407" spans="1:4" x14ac:dyDescent="0.25">
      <c r="A4407" s="344">
        <v>3806410</v>
      </c>
      <c r="B4407" s="345" t="s">
        <v>17114</v>
      </c>
      <c r="C4407" s="344" t="s">
        <v>7702</v>
      </c>
      <c r="D4407" s="346">
        <v>67.84</v>
      </c>
    </row>
    <row r="4408" spans="1:4" x14ac:dyDescent="0.25">
      <c r="A4408" s="344">
        <v>3806411</v>
      </c>
      <c r="B4408" s="345" t="s">
        <v>17115</v>
      </c>
      <c r="C4408" s="344" t="s">
        <v>7704</v>
      </c>
      <c r="D4408" s="346">
        <v>1233.29</v>
      </c>
    </row>
    <row r="4409" spans="1:4" x14ac:dyDescent="0.25">
      <c r="A4409" s="344">
        <v>3815644</v>
      </c>
      <c r="B4409" s="345" t="s">
        <v>17116</v>
      </c>
      <c r="C4409" s="344" t="s">
        <v>6608</v>
      </c>
      <c r="D4409" s="346">
        <v>103.1</v>
      </c>
    </row>
    <row r="4410" spans="1:4" x14ac:dyDescent="0.25">
      <c r="A4410" s="344">
        <v>3815643</v>
      </c>
      <c r="B4410" s="345" t="s">
        <v>17117</v>
      </c>
      <c r="C4410" s="344" t="s">
        <v>6608</v>
      </c>
      <c r="D4410" s="346">
        <v>97.11</v>
      </c>
    </row>
    <row r="4411" spans="1:4" x14ac:dyDescent="0.25">
      <c r="A4411" s="344">
        <v>3815706</v>
      </c>
      <c r="B4411" s="345" t="s">
        <v>17118</v>
      </c>
      <c r="C4411" s="344" t="s">
        <v>6594</v>
      </c>
      <c r="D4411" s="346">
        <v>132.55000000000001</v>
      </c>
    </row>
    <row r="4412" spans="1:4" x14ac:dyDescent="0.25">
      <c r="A4412" s="344">
        <v>3815597</v>
      </c>
      <c r="B4412" s="345" t="s">
        <v>17119</v>
      </c>
      <c r="C4412" s="344" t="s">
        <v>6594</v>
      </c>
      <c r="D4412" s="346">
        <v>122.99</v>
      </c>
    </row>
    <row r="4413" spans="1:4" x14ac:dyDescent="0.25">
      <c r="A4413" s="344">
        <v>3815600</v>
      </c>
      <c r="B4413" s="345" t="s">
        <v>17120</v>
      </c>
      <c r="C4413" s="344" t="s">
        <v>7702</v>
      </c>
      <c r="D4413" s="346">
        <v>75.680000000000007</v>
      </c>
    </row>
    <row r="4414" spans="1:4" x14ac:dyDescent="0.25">
      <c r="A4414" s="344">
        <v>3815601</v>
      </c>
      <c r="B4414" s="345" t="s">
        <v>17121</v>
      </c>
      <c r="C4414" s="344" t="s">
        <v>7702</v>
      </c>
      <c r="D4414" s="346">
        <v>71.180000000000007</v>
      </c>
    </row>
    <row r="4415" spans="1:4" x14ac:dyDescent="0.25">
      <c r="A4415" s="344">
        <v>3815599</v>
      </c>
      <c r="B4415" s="345" t="s">
        <v>17122</v>
      </c>
      <c r="C4415" s="344" t="s">
        <v>7702</v>
      </c>
      <c r="D4415" s="346">
        <v>26.24</v>
      </c>
    </row>
    <row r="4416" spans="1:4" x14ac:dyDescent="0.25">
      <c r="A4416" s="344">
        <v>3806414</v>
      </c>
      <c r="B4416" s="345" t="s">
        <v>17123</v>
      </c>
      <c r="C4416" s="344" t="s">
        <v>7701</v>
      </c>
      <c r="D4416" s="346">
        <v>876.53</v>
      </c>
    </row>
    <row r="4417" spans="1:4" x14ac:dyDescent="0.25">
      <c r="A4417" s="344">
        <v>3806409</v>
      </c>
      <c r="B4417" s="345" t="s">
        <v>17124</v>
      </c>
      <c r="C4417" s="344" t="s">
        <v>6594</v>
      </c>
      <c r="D4417" s="346">
        <v>65.069999999999993</v>
      </c>
    </row>
    <row r="4418" spans="1:4" x14ac:dyDescent="0.25">
      <c r="A4418" s="344">
        <v>3815602</v>
      </c>
      <c r="B4418" s="345" t="s">
        <v>17125</v>
      </c>
      <c r="C4418" s="344" t="s">
        <v>6594</v>
      </c>
      <c r="D4418" s="346">
        <v>32.1</v>
      </c>
    </row>
    <row r="4419" spans="1:4" x14ac:dyDescent="0.25">
      <c r="A4419" s="344">
        <v>4011444</v>
      </c>
      <c r="B4419" s="345" t="s">
        <v>17126</v>
      </c>
      <c r="C4419" s="344" t="s">
        <v>7415</v>
      </c>
      <c r="D4419" s="346">
        <v>229.35</v>
      </c>
    </row>
    <row r="4420" spans="1:4" x14ac:dyDescent="0.25">
      <c r="A4420" s="344">
        <v>4011443</v>
      </c>
      <c r="B4420" s="345" t="s">
        <v>17127</v>
      </c>
      <c r="C4420" s="344" t="s">
        <v>7415</v>
      </c>
      <c r="D4420" s="346">
        <v>147.59</v>
      </c>
    </row>
    <row r="4421" spans="1:4" x14ac:dyDescent="0.25">
      <c r="A4421" s="344">
        <v>4011446</v>
      </c>
      <c r="B4421" s="345" t="s">
        <v>17128</v>
      </c>
      <c r="C4421" s="344" t="s">
        <v>7415</v>
      </c>
      <c r="D4421" s="346">
        <v>215.24</v>
      </c>
    </row>
    <row r="4422" spans="1:4" x14ac:dyDescent="0.25">
      <c r="A4422" s="344">
        <v>4011445</v>
      </c>
      <c r="B4422" s="345" t="s">
        <v>17129</v>
      </c>
      <c r="C4422" s="344" t="s">
        <v>7415</v>
      </c>
      <c r="D4422" s="346">
        <v>131.69</v>
      </c>
    </row>
    <row r="4423" spans="1:4" x14ac:dyDescent="0.25">
      <c r="A4423" s="344">
        <v>4011448</v>
      </c>
      <c r="B4423" s="345" t="s">
        <v>17130</v>
      </c>
      <c r="C4423" s="344" t="s">
        <v>7415</v>
      </c>
      <c r="D4423" s="346">
        <v>218.55</v>
      </c>
    </row>
    <row r="4424" spans="1:4" x14ac:dyDescent="0.25">
      <c r="A4424" s="344">
        <v>4011447</v>
      </c>
      <c r="B4424" s="345" t="s">
        <v>17131</v>
      </c>
      <c r="C4424" s="344" t="s">
        <v>7415</v>
      </c>
      <c r="D4424" s="346">
        <v>132.63999999999999</v>
      </c>
    </row>
    <row r="4425" spans="1:4" x14ac:dyDescent="0.25">
      <c r="A4425" s="344">
        <v>4011450</v>
      </c>
      <c r="B4425" s="345" t="s">
        <v>17132</v>
      </c>
      <c r="C4425" s="344" t="s">
        <v>7415</v>
      </c>
      <c r="D4425" s="346">
        <v>226.57</v>
      </c>
    </row>
    <row r="4426" spans="1:4" x14ac:dyDescent="0.25">
      <c r="A4426" s="344">
        <v>4011449</v>
      </c>
      <c r="B4426" s="345" t="s">
        <v>17133</v>
      </c>
      <c r="C4426" s="344" t="s">
        <v>7415</v>
      </c>
      <c r="D4426" s="346">
        <v>142.19999999999999</v>
      </c>
    </row>
    <row r="4427" spans="1:4" x14ac:dyDescent="0.25">
      <c r="A4427" s="344">
        <v>4011452</v>
      </c>
      <c r="B4427" s="345" t="s">
        <v>17134</v>
      </c>
      <c r="C4427" s="344" t="s">
        <v>7415</v>
      </c>
      <c r="D4427" s="346">
        <v>231.8</v>
      </c>
    </row>
    <row r="4428" spans="1:4" x14ac:dyDescent="0.25">
      <c r="A4428" s="344">
        <v>4011451</v>
      </c>
      <c r="B4428" s="345" t="s">
        <v>17135</v>
      </c>
      <c r="C4428" s="344" t="s">
        <v>7415</v>
      </c>
      <c r="D4428" s="346">
        <v>148.51</v>
      </c>
    </row>
    <row r="4429" spans="1:4" x14ac:dyDescent="0.25">
      <c r="A4429" s="344">
        <v>4011219</v>
      </c>
      <c r="B4429" s="345" t="s">
        <v>36034</v>
      </c>
      <c r="C4429" s="344" t="s">
        <v>7701</v>
      </c>
      <c r="D4429" s="346">
        <v>17.21</v>
      </c>
    </row>
    <row r="4430" spans="1:4" x14ac:dyDescent="0.25">
      <c r="A4430" s="344">
        <v>4011291</v>
      </c>
      <c r="B4430" s="345" t="s">
        <v>36035</v>
      </c>
      <c r="C4430" s="344" t="s">
        <v>7701</v>
      </c>
      <c r="D4430" s="346">
        <v>68.58</v>
      </c>
    </row>
    <row r="4431" spans="1:4" x14ac:dyDescent="0.25">
      <c r="A4431" s="344">
        <v>4011287</v>
      </c>
      <c r="B4431" s="345" t="s">
        <v>36036</v>
      </c>
      <c r="C4431" s="344" t="s">
        <v>7701</v>
      </c>
      <c r="D4431" s="346">
        <v>55.39</v>
      </c>
    </row>
    <row r="4432" spans="1:4" x14ac:dyDescent="0.25">
      <c r="A4432" s="344">
        <v>4011305</v>
      </c>
      <c r="B4432" s="345" t="s">
        <v>36037</v>
      </c>
      <c r="C4432" s="344" t="s">
        <v>7701</v>
      </c>
      <c r="D4432" s="346">
        <v>119.15</v>
      </c>
    </row>
    <row r="4433" spans="1:4" x14ac:dyDescent="0.25">
      <c r="A4433" s="344">
        <v>4011221</v>
      </c>
      <c r="B4433" s="345" t="s">
        <v>36038</v>
      </c>
      <c r="C4433" s="344" t="s">
        <v>7701</v>
      </c>
      <c r="D4433" s="346">
        <v>18.21</v>
      </c>
    </row>
    <row r="4434" spans="1:4" x14ac:dyDescent="0.25">
      <c r="A4434" s="344">
        <v>4011226</v>
      </c>
      <c r="B4434" s="345" t="s">
        <v>36039</v>
      </c>
      <c r="C4434" s="344" t="s">
        <v>7701</v>
      </c>
      <c r="D4434" s="346">
        <v>40.880000000000003</v>
      </c>
    </row>
    <row r="4435" spans="1:4" x14ac:dyDescent="0.25">
      <c r="A4435" s="344">
        <v>4011276</v>
      </c>
      <c r="B4435" s="345" t="s">
        <v>36040</v>
      </c>
      <c r="C4435" s="344" t="s">
        <v>7701</v>
      </c>
      <c r="D4435" s="346">
        <v>291.97000000000003</v>
      </c>
    </row>
    <row r="4436" spans="1:4" x14ac:dyDescent="0.25">
      <c r="A4436" s="344">
        <v>4011275</v>
      </c>
      <c r="B4436" s="345" t="s">
        <v>36041</v>
      </c>
      <c r="C4436" s="344" t="s">
        <v>7701</v>
      </c>
      <c r="D4436" s="346">
        <v>119.95</v>
      </c>
    </row>
    <row r="4437" spans="1:4" x14ac:dyDescent="0.25">
      <c r="A4437" s="344">
        <v>4011549</v>
      </c>
      <c r="B4437" s="345" t="s">
        <v>36042</v>
      </c>
      <c r="C4437" s="344" t="s">
        <v>7701</v>
      </c>
      <c r="D4437" s="346">
        <v>293.26</v>
      </c>
    </row>
    <row r="4438" spans="1:4" x14ac:dyDescent="0.25">
      <c r="A4438" s="344">
        <v>4011548</v>
      </c>
      <c r="B4438" s="345" t="s">
        <v>36043</v>
      </c>
      <c r="C4438" s="344" t="s">
        <v>7701</v>
      </c>
      <c r="D4438" s="346">
        <v>121.24</v>
      </c>
    </row>
    <row r="4439" spans="1:4" x14ac:dyDescent="0.25">
      <c r="A4439" s="344">
        <v>4011278</v>
      </c>
      <c r="B4439" s="345" t="s">
        <v>36044</v>
      </c>
      <c r="C4439" s="344" t="s">
        <v>7701</v>
      </c>
      <c r="D4439" s="346">
        <v>334.13</v>
      </c>
    </row>
    <row r="4440" spans="1:4" x14ac:dyDescent="0.25">
      <c r="A4440" s="344">
        <v>4011277</v>
      </c>
      <c r="B4440" s="345" t="s">
        <v>36045</v>
      </c>
      <c r="C4440" s="344" t="s">
        <v>7701</v>
      </c>
      <c r="D4440" s="346">
        <v>164.04</v>
      </c>
    </row>
    <row r="4441" spans="1:4" x14ac:dyDescent="0.25">
      <c r="A4441" s="344">
        <v>4011561</v>
      </c>
      <c r="B4441" s="345" t="s">
        <v>36046</v>
      </c>
      <c r="C4441" s="344" t="s">
        <v>7701</v>
      </c>
      <c r="D4441" s="346">
        <v>335.42</v>
      </c>
    </row>
    <row r="4442" spans="1:4" x14ac:dyDescent="0.25">
      <c r="A4442" s="344">
        <v>4011560</v>
      </c>
      <c r="B4442" s="345" t="s">
        <v>36047</v>
      </c>
      <c r="C4442" s="344" t="s">
        <v>7701</v>
      </c>
      <c r="D4442" s="346">
        <v>165.33</v>
      </c>
    </row>
    <row r="4443" spans="1:4" x14ac:dyDescent="0.25">
      <c r="A4443" s="344">
        <v>4011282</v>
      </c>
      <c r="B4443" s="345" t="s">
        <v>36048</v>
      </c>
      <c r="C4443" s="344" t="s">
        <v>7701</v>
      </c>
      <c r="D4443" s="346">
        <v>255.28</v>
      </c>
    </row>
    <row r="4444" spans="1:4" x14ac:dyDescent="0.25">
      <c r="A4444" s="344">
        <v>4011281</v>
      </c>
      <c r="B4444" s="345" t="s">
        <v>36049</v>
      </c>
      <c r="C4444" s="344" t="s">
        <v>7701</v>
      </c>
      <c r="D4444" s="346">
        <v>106.86</v>
      </c>
    </row>
    <row r="4445" spans="1:4" x14ac:dyDescent="0.25">
      <c r="A4445" s="344">
        <v>4011279</v>
      </c>
      <c r="B4445" s="345" t="s">
        <v>36050</v>
      </c>
      <c r="C4445" s="344" t="s">
        <v>7701</v>
      </c>
      <c r="D4445" s="346">
        <v>244.98</v>
      </c>
    </row>
    <row r="4446" spans="1:4" x14ac:dyDescent="0.25">
      <c r="A4446" s="344">
        <v>4011280</v>
      </c>
      <c r="B4446" s="345" t="s">
        <v>36051</v>
      </c>
      <c r="C4446" s="344" t="s">
        <v>7701</v>
      </c>
      <c r="D4446" s="346">
        <v>96.56</v>
      </c>
    </row>
    <row r="4447" spans="1:4" x14ac:dyDescent="0.25">
      <c r="A4447" s="344">
        <v>4011314</v>
      </c>
      <c r="B4447" s="345" t="s">
        <v>36052</v>
      </c>
      <c r="C4447" s="344" t="s">
        <v>7701</v>
      </c>
      <c r="D4447" s="346">
        <v>109.54</v>
      </c>
    </row>
    <row r="4448" spans="1:4" x14ac:dyDescent="0.25">
      <c r="A4448" s="344">
        <v>4011315</v>
      </c>
      <c r="B4448" s="345" t="s">
        <v>36053</v>
      </c>
      <c r="C4448" s="344" t="s">
        <v>7701</v>
      </c>
      <c r="D4448" s="346">
        <v>100.96</v>
      </c>
    </row>
    <row r="4449" spans="1:4" x14ac:dyDescent="0.25">
      <c r="A4449" s="344">
        <v>4011316</v>
      </c>
      <c r="B4449" s="345" t="s">
        <v>36054</v>
      </c>
      <c r="C4449" s="344" t="s">
        <v>7701</v>
      </c>
      <c r="D4449" s="346">
        <v>142.54</v>
      </c>
    </row>
    <row r="4450" spans="1:4" x14ac:dyDescent="0.25">
      <c r="A4450" s="344">
        <v>4011317</v>
      </c>
      <c r="B4450" s="345" t="s">
        <v>36055</v>
      </c>
      <c r="C4450" s="344" t="s">
        <v>7701</v>
      </c>
      <c r="D4450" s="346">
        <v>94.15</v>
      </c>
    </row>
    <row r="4451" spans="1:4" x14ac:dyDescent="0.25">
      <c r="A4451" s="344">
        <v>4011318</v>
      </c>
      <c r="B4451" s="345" t="s">
        <v>36056</v>
      </c>
      <c r="C4451" s="344" t="s">
        <v>7701</v>
      </c>
      <c r="D4451" s="346">
        <v>108.42</v>
      </c>
    </row>
    <row r="4452" spans="1:4" x14ac:dyDescent="0.25">
      <c r="A4452" s="344">
        <v>4011319</v>
      </c>
      <c r="B4452" s="345" t="s">
        <v>36057</v>
      </c>
      <c r="C4452" s="344" t="s">
        <v>7701</v>
      </c>
      <c r="D4452" s="346">
        <v>58.53</v>
      </c>
    </row>
    <row r="4453" spans="1:4" x14ac:dyDescent="0.25">
      <c r="A4453" s="344">
        <v>4011320</v>
      </c>
      <c r="B4453" s="345" t="s">
        <v>36058</v>
      </c>
      <c r="C4453" s="344" t="s">
        <v>7701</v>
      </c>
      <c r="D4453" s="346">
        <v>91.24</v>
      </c>
    </row>
    <row r="4454" spans="1:4" x14ac:dyDescent="0.25">
      <c r="A4454" s="344">
        <v>4011321</v>
      </c>
      <c r="B4454" s="345" t="s">
        <v>36059</v>
      </c>
      <c r="C4454" s="344" t="s">
        <v>7701</v>
      </c>
      <c r="D4454" s="346">
        <v>41.35</v>
      </c>
    </row>
    <row r="4455" spans="1:4" x14ac:dyDescent="0.25">
      <c r="A4455" s="344">
        <v>4011327</v>
      </c>
      <c r="B4455" s="345" t="s">
        <v>36060</v>
      </c>
      <c r="C4455" s="344" t="s">
        <v>7701</v>
      </c>
      <c r="D4455" s="346">
        <v>46.4</v>
      </c>
    </row>
    <row r="4456" spans="1:4" x14ac:dyDescent="0.25">
      <c r="A4456" s="344">
        <v>4011325</v>
      </c>
      <c r="B4456" s="345" t="s">
        <v>36061</v>
      </c>
      <c r="C4456" s="344" t="s">
        <v>7701</v>
      </c>
      <c r="D4456" s="346">
        <v>29.35</v>
      </c>
    </row>
    <row r="4457" spans="1:4" x14ac:dyDescent="0.25">
      <c r="A4457" s="344">
        <v>4011454</v>
      </c>
      <c r="B4457" s="345" t="s">
        <v>36062</v>
      </c>
      <c r="C4457" s="344" t="s">
        <v>7415</v>
      </c>
      <c r="D4457" s="346">
        <v>221.04</v>
      </c>
    </row>
    <row r="4458" spans="1:4" x14ac:dyDescent="0.25">
      <c r="A4458" s="344">
        <v>4011453</v>
      </c>
      <c r="B4458" s="345" t="s">
        <v>36063</v>
      </c>
      <c r="C4458" s="344" t="s">
        <v>7415</v>
      </c>
      <c r="D4458" s="346">
        <v>145.43</v>
      </c>
    </row>
    <row r="4459" spans="1:4" x14ac:dyDescent="0.25">
      <c r="A4459" s="344">
        <v>4011455</v>
      </c>
      <c r="B4459" s="345" t="s">
        <v>36064</v>
      </c>
      <c r="C4459" s="344" t="s">
        <v>7415</v>
      </c>
      <c r="D4459" s="346">
        <v>21.15</v>
      </c>
    </row>
    <row r="4460" spans="1:4" x14ac:dyDescent="0.25">
      <c r="A4460" s="344">
        <v>4011459</v>
      </c>
      <c r="B4460" s="345" t="s">
        <v>36065</v>
      </c>
      <c r="C4460" s="344" t="s">
        <v>7415</v>
      </c>
      <c r="D4460" s="346">
        <v>220.45</v>
      </c>
    </row>
    <row r="4461" spans="1:4" x14ac:dyDescent="0.25">
      <c r="A4461" s="344">
        <v>4011458</v>
      </c>
      <c r="B4461" s="345" t="s">
        <v>36066</v>
      </c>
      <c r="C4461" s="344" t="s">
        <v>7415</v>
      </c>
      <c r="D4461" s="346">
        <v>145.63999999999999</v>
      </c>
    </row>
    <row r="4462" spans="1:4" x14ac:dyDescent="0.25">
      <c r="A4462" s="344">
        <v>4011494</v>
      </c>
      <c r="B4462" s="345" t="s">
        <v>36067</v>
      </c>
      <c r="C4462" s="344" t="s">
        <v>7415</v>
      </c>
      <c r="D4462" s="346">
        <v>21.75</v>
      </c>
    </row>
    <row r="4463" spans="1:4" x14ac:dyDescent="0.25">
      <c r="A4463" s="344">
        <v>4011463</v>
      </c>
      <c r="B4463" s="345" t="s">
        <v>36068</v>
      </c>
      <c r="C4463" s="344" t="s">
        <v>7415</v>
      </c>
      <c r="D4463" s="346">
        <v>218.89</v>
      </c>
    </row>
    <row r="4464" spans="1:4" x14ac:dyDescent="0.25">
      <c r="A4464" s="344">
        <v>4011462</v>
      </c>
      <c r="B4464" s="345" t="s">
        <v>36069</v>
      </c>
      <c r="C4464" s="344" t="s">
        <v>7415</v>
      </c>
      <c r="D4464" s="346">
        <v>145.24</v>
      </c>
    </row>
    <row r="4465" spans="1:4" x14ac:dyDescent="0.25">
      <c r="A4465" s="344">
        <v>4011464</v>
      </c>
      <c r="B4465" s="345" t="s">
        <v>36070</v>
      </c>
      <c r="C4465" s="344" t="s">
        <v>7415</v>
      </c>
      <c r="D4465" s="346">
        <v>21.75</v>
      </c>
    </row>
    <row r="4466" spans="1:4" x14ac:dyDescent="0.25">
      <c r="A4466" s="344">
        <v>4011495</v>
      </c>
      <c r="B4466" s="345" t="s">
        <v>36071</v>
      </c>
      <c r="C4466" s="344" t="s">
        <v>7415</v>
      </c>
      <c r="D4466" s="346">
        <v>217.12</v>
      </c>
    </row>
    <row r="4467" spans="1:4" x14ac:dyDescent="0.25">
      <c r="A4467" s="344">
        <v>4011496</v>
      </c>
      <c r="B4467" s="345" t="s">
        <v>36072</v>
      </c>
      <c r="C4467" s="344" t="s">
        <v>7415</v>
      </c>
      <c r="D4467" s="346">
        <v>145.27000000000001</v>
      </c>
    </row>
    <row r="4468" spans="1:4" x14ac:dyDescent="0.25">
      <c r="A4468" s="344">
        <v>4011497</v>
      </c>
      <c r="B4468" s="345" t="s">
        <v>36073</v>
      </c>
      <c r="C4468" s="344" t="s">
        <v>7415</v>
      </c>
      <c r="D4468" s="346">
        <v>21.75</v>
      </c>
    </row>
    <row r="4469" spans="1:4" x14ac:dyDescent="0.25">
      <c r="A4469" s="344">
        <v>4011457</v>
      </c>
      <c r="B4469" s="345" t="s">
        <v>17136</v>
      </c>
      <c r="C4469" s="344" t="s">
        <v>7415</v>
      </c>
      <c r="D4469" s="346">
        <v>237.95</v>
      </c>
    </row>
    <row r="4470" spans="1:4" x14ac:dyDescent="0.25">
      <c r="A4470" s="344">
        <v>4011456</v>
      </c>
      <c r="B4470" s="345" t="s">
        <v>17137</v>
      </c>
      <c r="C4470" s="344" t="s">
        <v>7415</v>
      </c>
      <c r="D4470" s="346">
        <v>156.37</v>
      </c>
    </row>
    <row r="4471" spans="1:4" x14ac:dyDescent="0.25">
      <c r="A4471" s="344">
        <v>4011461</v>
      </c>
      <c r="B4471" s="345" t="s">
        <v>17138</v>
      </c>
      <c r="C4471" s="344" t="s">
        <v>7415</v>
      </c>
      <c r="D4471" s="346">
        <v>241.66</v>
      </c>
    </row>
    <row r="4472" spans="1:4" x14ac:dyDescent="0.25">
      <c r="A4472" s="344">
        <v>4011460</v>
      </c>
      <c r="B4472" s="345" t="s">
        <v>17139</v>
      </c>
      <c r="C4472" s="344" t="s">
        <v>7415</v>
      </c>
      <c r="D4472" s="346">
        <v>160.81</v>
      </c>
    </row>
    <row r="4473" spans="1:4" x14ac:dyDescent="0.25">
      <c r="A4473" s="344">
        <v>4011466</v>
      </c>
      <c r="B4473" s="345" t="s">
        <v>17140</v>
      </c>
      <c r="C4473" s="344" t="s">
        <v>7415</v>
      </c>
      <c r="D4473" s="346">
        <v>247.84</v>
      </c>
    </row>
    <row r="4474" spans="1:4" x14ac:dyDescent="0.25">
      <c r="A4474" s="344">
        <v>4011465</v>
      </c>
      <c r="B4474" s="345" t="s">
        <v>17141</v>
      </c>
      <c r="C4474" s="344" t="s">
        <v>7415</v>
      </c>
      <c r="D4474" s="346">
        <v>166.83</v>
      </c>
    </row>
    <row r="4475" spans="1:4" x14ac:dyDescent="0.25">
      <c r="A4475" s="344">
        <v>4011469</v>
      </c>
      <c r="B4475" s="345" t="s">
        <v>17142</v>
      </c>
      <c r="C4475" s="344" t="s">
        <v>7415</v>
      </c>
      <c r="D4475" s="346">
        <v>280.44</v>
      </c>
    </row>
    <row r="4476" spans="1:4" x14ac:dyDescent="0.25">
      <c r="A4476" s="344">
        <v>4011473</v>
      </c>
      <c r="B4476" s="345" t="s">
        <v>17143</v>
      </c>
      <c r="C4476" s="344" t="s">
        <v>7415</v>
      </c>
      <c r="D4476" s="346">
        <v>209.22</v>
      </c>
    </row>
    <row r="4477" spans="1:4" x14ac:dyDescent="0.25">
      <c r="A4477" s="344">
        <v>4011470</v>
      </c>
      <c r="B4477" s="345" t="s">
        <v>17144</v>
      </c>
      <c r="C4477" s="344" t="s">
        <v>7415</v>
      </c>
      <c r="D4477" s="346">
        <v>285.89999999999998</v>
      </c>
    </row>
    <row r="4478" spans="1:4" x14ac:dyDescent="0.25">
      <c r="A4478" s="344">
        <v>4011474</v>
      </c>
      <c r="B4478" s="345" t="s">
        <v>17145</v>
      </c>
      <c r="C4478" s="344" t="s">
        <v>7415</v>
      </c>
      <c r="D4478" s="346">
        <v>215.1</v>
      </c>
    </row>
    <row r="4479" spans="1:4" x14ac:dyDescent="0.25">
      <c r="A4479" s="344">
        <v>4011471</v>
      </c>
      <c r="B4479" s="345" t="s">
        <v>17146</v>
      </c>
      <c r="C4479" s="344" t="s">
        <v>7415</v>
      </c>
      <c r="D4479" s="346">
        <v>286.89</v>
      </c>
    </row>
    <row r="4480" spans="1:4" x14ac:dyDescent="0.25">
      <c r="A4480" s="344">
        <v>4011475</v>
      </c>
      <c r="B4480" s="345" t="s">
        <v>17147</v>
      </c>
      <c r="C4480" s="344" t="s">
        <v>7415</v>
      </c>
      <c r="D4480" s="346">
        <v>218.01</v>
      </c>
    </row>
    <row r="4481" spans="1:4" x14ac:dyDescent="0.25">
      <c r="A4481" s="344">
        <v>4011472</v>
      </c>
      <c r="B4481" s="345" t="s">
        <v>17148</v>
      </c>
      <c r="C4481" s="344" t="s">
        <v>7415</v>
      </c>
      <c r="D4481" s="346">
        <v>284.14</v>
      </c>
    </row>
    <row r="4482" spans="1:4" x14ac:dyDescent="0.25">
      <c r="A4482" s="344">
        <v>4011476</v>
      </c>
      <c r="B4482" s="345" t="s">
        <v>17149</v>
      </c>
      <c r="C4482" s="344" t="s">
        <v>7415</v>
      </c>
      <c r="D4482" s="346">
        <v>208.9</v>
      </c>
    </row>
    <row r="4483" spans="1:4" x14ac:dyDescent="0.25">
      <c r="A4483" s="344">
        <v>4011478</v>
      </c>
      <c r="B4483" s="345" t="s">
        <v>17150</v>
      </c>
      <c r="C4483" s="344" t="s">
        <v>7415</v>
      </c>
      <c r="D4483" s="346">
        <v>198.44</v>
      </c>
    </row>
    <row r="4484" spans="1:4" x14ac:dyDescent="0.25">
      <c r="A4484" s="344">
        <v>4011477</v>
      </c>
      <c r="B4484" s="345" t="s">
        <v>17151</v>
      </c>
      <c r="C4484" s="344" t="s">
        <v>7415</v>
      </c>
      <c r="D4484" s="346">
        <v>150.13999999999999</v>
      </c>
    </row>
    <row r="4485" spans="1:4" x14ac:dyDescent="0.25">
      <c r="A4485" s="344">
        <v>4011539</v>
      </c>
      <c r="B4485" s="345" t="s">
        <v>26795</v>
      </c>
      <c r="C4485" s="344" t="s">
        <v>7702</v>
      </c>
      <c r="D4485" s="346">
        <v>0.35</v>
      </c>
    </row>
    <row r="4486" spans="1:4" x14ac:dyDescent="0.25">
      <c r="A4486" s="344">
        <v>4011538</v>
      </c>
      <c r="B4486" s="345" t="s">
        <v>17152</v>
      </c>
      <c r="C4486" s="344" t="s">
        <v>7702</v>
      </c>
      <c r="D4486" s="346">
        <v>0.54</v>
      </c>
    </row>
    <row r="4487" spans="1:4" x14ac:dyDescent="0.25">
      <c r="A4487" s="344">
        <v>4016096</v>
      </c>
      <c r="B4487" s="345" t="s">
        <v>17153</v>
      </c>
      <c r="C4487" s="344" t="s">
        <v>7701</v>
      </c>
      <c r="D4487" s="346">
        <v>1.62</v>
      </c>
    </row>
    <row r="4488" spans="1:4" x14ac:dyDescent="0.25">
      <c r="A4488" s="344">
        <v>4016008</v>
      </c>
      <c r="B4488" s="345" t="s">
        <v>17154</v>
      </c>
      <c r="C4488" s="344" t="s">
        <v>7701</v>
      </c>
      <c r="D4488" s="346">
        <v>5.95</v>
      </c>
    </row>
    <row r="4489" spans="1:4" x14ac:dyDescent="0.25">
      <c r="A4489" s="344">
        <v>4016007</v>
      </c>
      <c r="B4489" s="345" t="s">
        <v>17155</v>
      </c>
      <c r="C4489" s="344" t="s">
        <v>7701</v>
      </c>
      <c r="D4489" s="346">
        <v>7.23</v>
      </c>
    </row>
    <row r="4490" spans="1:4" x14ac:dyDescent="0.25">
      <c r="A4490" s="344">
        <v>4015612</v>
      </c>
      <c r="B4490" s="345" t="s">
        <v>36074</v>
      </c>
      <c r="C4490" s="344" t="s">
        <v>7701</v>
      </c>
      <c r="D4490" s="346">
        <v>15.71</v>
      </c>
    </row>
    <row r="4491" spans="1:4" x14ac:dyDescent="0.25">
      <c r="A4491" s="344">
        <v>4011562</v>
      </c>
      <c r="B4491" s="345" t="s">
        <v>17156</v>
      </c>
      <c r="C4491" s="344" t="s">
        <v>7702</v>
      </c>
      <c r="D4491" s="346">
        <v>43.54</v>
      </c>
    </row>
    <row r="4492" spans="1:4" x14ac:dyDescent="0.25">
      <c r="A4492" s="344">
        <v>4011351</v>
      </c>
      <c r="B4492" s="345" t="s">
        <v>17157</v>
      </c>
      <c r="C4492" s="344" t="s">
        <v>7702</v>
      </c>
      <c r="D4492" s="346">
        <v>0.61</v>
      </c>
    </row>
    <row r="4493" spans="1:4" x14ac:dyDescent="0.25">
      <c r="A4493" s="344">
        <v>4011352</v>
      </c>
      <c r="B4493" s="345" t="s">
        <v>17158</v>
      </c>
      <c r="C4493" s="344" t="s">
        <v>7702</v>
      </c>
      <c r="D4493" s="346">
        <v>0.66</v>
      </c>
    </row>
    <row r="4494" spans="1:4" x14ac:dyDescent="0.25">
      <c r="A4494" s="344">
        <v>4011402</v>
      </c>
      <c r="B4494" s="345" t="s">
        <v>17159</v>
      </c>
      <c r="C4494" s="344" t="s">
        <v>7702</v>
      </c>
      <c r="D4494" s="346">
        <v>1.1299999999999999</v>
      </c>
    </row>
    <row r="4495" spans="1:4" x14ac:dyDescent="0.25">
      <c r="A4495" s="344">
        <v>4011401</v>
      </c>
      <c r="B4495" s="345" t="s">
        <v>17160</v>
      </c>
      <c r="C4495" s="344" t="s">
        <v>7702</v>
      </c>
      <c r="D4495" s="346">
        <v>0.74</v>
      </c>
    </row>
    <row r="4496" spans="1:4" x14ac:dyDescent="0.25">
      <c r="A4496" s="344">
        <v>4011404</v>
      </c>
      <c r="B4496" s="345" t="s">
        <v>17161</v>
      </c>
      <c r="C4496" s="344" t="s">
        <v>7702</v>
      </c>
      <c r="D4496" s="346">
        <v>0.79</v>
      </c>
    </row>
    <row r="4497" spans="1:4" x14ac:dyDescent="0.25">
      <c r="A4497" s="344">
        <v>4011403</v>
      </c>
      <c r="B4497" s="345" t="s">
        <v>17162</v>
      </c>
      <c r="C4497" s="344" t="s">
        <v>7702</v>
      </c>
      <c r="D4497" s="346">
        <v>0.51</v>
      </c>
    </row>
    <row r="4498" spans="1:4" x14ac:dyDescent="0.25">
      <c r="A4498" s="344">
        <v>4011406</v>
      </c>
      <c r="B4498" s="345" t="s">
        <v>17163</v>
      </c>
      <c r="C4498" s="344" t="s">
        <v>7702</v>
      </c>
      <c r="D4498" s="346">
        <v>1.47</v>
      </c>
    </row>
    <row r="4499" spans="1:4" x14ac:dyDescent="0.25">
      <c r="A4499" s="344">
        <v>4011405</v>
      </c>
      <c r="B4499" s="345" t="s">
        <v>17164</v>
      </c>
      <c r="C4499" s="344" t="s">
        <v>7702</v>
      </c>
      <c r="D4499" s="346">
        <v>0.97</v>
      </c>
    </row>
    <row r="4500" spans="1:4" x14ac:dyDescent="0.25">
      <c r="A4500" s="344">
        <v>4011392</v>
      </c>
      <c r="B4500" s="345" t="s">
        <v>17165</v>
      </c>
      <c r="C4500" s="344" t="s">
        <v>7701</v>
      </c>
      <c r="D4500" s="346">
        <v>295.48</v>
      </c>
    </row>
    <row r="4501" spans="1:4" x14ac:dyDescent="0.25">
      <c r="A4501" s="344">
        <v>4011391</v>
      </c>
      <c r="B4501" s="345" t="s">
        <v>17166</v>
      </c>
      <c r="C4501" s="344" t="s">
        <v>7701</v>
      </c>
      <c r="D4501" s="346">
        <v>149.9</v>
      </c>
    </row>
    <row r="4502" spans="1:4" x14ac:dyDescent="0.25">
      <c r="A4502" s="344">
        <v>4011394</v>
      </c>
      <c r="B4502" s="345" t="s">
        <v>17167</v>
      </c>
      <c r="C4502" s="344" t="s">
        <v>7701</v>
      </c>
      <c r="D4502" s="346">
        <v>296.45</v>
      </c>
    </row>
    <row r="4503" spans="1:4" x14ac:dyDescent="0.25">
      <c r="A4503" s="344">
        <v>4011393</v>
      </c>
      <c r="B4503" s="345" t="s">
        <v>17168</v>
      </c>
      <c r="C4503" s="344" t="s">
        <v>7701</v>
      </c>
      <c r="D4503" s="346">
        <v>150.86000000000001</v>
      </c>
    </row>
    <row r="4504" spans="1:4" x14ac:dyDescent="0.25">
      <c r="A4504" s="344">
        <v>4011396</v>
      </c>
      <c r="B4504" s="345" t="s">
        <v>17169</v>
      </c>
      <c r="C4504" s="344" t="s">
        <v>7701</v>
      </c>
      <c r="D4504" s="346">
        <v>300.45999999999998</v>
      </c>
    </row>
    <row r="4505" spans="1:4" x14ac:dyDescent="0.25">
      <c r="A4505" s="344">
        <v>4011395</v>
      </c>
      <c r="B4505" s="345" t="s">
        <v>17170</v>
      </c>
      <c r="C4505" s="344" t="s">
        <v>7701</v>
      </c>
      <c r="D4505" s="346">
        <v>151.93</v>
      </c>
    </row>
    <row r="4506" spans="1:4" x14ac:dyDescent="0.25">
      <c r="A4506" s="344">
        <v>4011398</v>
      </c>
      <c r="B4506" s="345" t="s">
        <v>17171</v>
      </c>
      <c r="C4506" s="344" t="s">
        <v>7701</v>
      </c>
      <c r="D4506" s="346">
        <v>302.91000000000003</v>
      </c>
    </row>
    <row r="4507" spans="1:4" x14ac:dyDescent="0.25">
      <c r="A4507" s="344">
        <v>4011397</v>
      </c>
      <c r="B4507" s="345" t="s">
        <v>17172</v>
      </c>
      <c r="C4507" s="344" t="s">
        <v>7701</v>
      </c>
      <c r="D4507" s="346">
        <v>152.38999999999999</v>
      </c>
    </row>
    <row r="4508" spans="1:4" x14ac:dyDescent="0.25">
      <c r="A4508" s="344">
        <v>4011400</v>
      </c>
      <c r="B4508" s="345" t="s">
        <v>17173</v>
      </c>
      <c r="C4508" s="344" t="s">
        <v>7701</v>
      </c>
      <c r="D4508" s="346">
        <v>321.14999999999998</v>
      </c>
    </row>
    <row r="4509" spans="1:4" x14ac:dyDescent="0.25">
      <c r="A4509" s="344">
        <v>4011399</v>
      </c>
      <c r="B4509" s="345" t="s">
        <v>17174</v>
      </c>
      <c r="C4509" s="344" t="s">
        <v>7701</v>
      </c>
      <c r="D4509" s="346">
        <v>179.79</v>
      </c>
    </row>
    <row r="4510" spans="1:4" x14ac:dyDescent="0.25">
      <c r="A4510" s="344">
        <v>4011490</v>
      </c>
      <c r="B4510" s="345" t="s">
        <v>17175</v>
      </c>
      <c r="C4510" s="344" t="s">
        <v>7702</v>
      </c>
      <c r="D4510" s="346">
        <v>5.33</v>
      </c>
    </row>
    <row r="4511" spans="1:4" x14ac:dyDescent="0.25">
      <c r="A4511" s="344">
        <v>4011536</v>
      </c>
      <c r="B4511" s="345" t="s">
        <v>17176</v>
      </c>
      <c r="C4511" s="344" t="s">
        <v>7702</v>
      </c>
      <c r="D4511" s="346">
        <v>2.02</v>
      </c>
    </row>
    <row r="4512" spans="1:4" x14ac:dyDescent="0.25">
      <c r="A4512" s="344">
        <v>4011415</v>
      </c>
      <c r="B4512" s="345" t="s">
        <v>17177</v>
      </c>
      <c r="C4512" s="344" t="s">
        <v>7415</v>
      </c>
      <c r="D4512" s="346">
        <v>225.18</v>
      </c>
    </row>
    <row r="4513" spans="1:4" x14ac:dyDescent="0.25">
      <c r="A4513" s="344">
        <v>4011416</v>
      </c>
      <c r="B4513" s="345" t="s">
        <v>17178</v>
      </c>
      <c r="C4513" s="344" t="s">
        <v>7415</v>
      </c>
      <c r="D4513" s="346">
        <v>156.66999999999999</v>
      </c>
    </row>
    <row r="4514" spans="1:4" x14ac:dyDescent="0.25">
      <c r="A4514" s="344">
        <v>4011408</v>
      </c>
      <c r="B4514" s="345" t="s">
        <v>21226</v>
      </c>
      <c r="C4514" s="344" t="s">
        <v>7702</v>
      </c>
      <c r="D4514" s="346">
        <v>2.99</v>
      </c>
    </row>
    <row r="4515" spans="1:4" x14ac:dyDescent="0.25">
      <c r="A4515" s="344">
        <v>4011407</v>
      </c>
      <c r="B4515" s="345" t="s">
        <v>21227</v>
      </c>
      <c r="C4515" s="344" t="s">
        <v>7702</v>
      </c>
      <c r="D4515" s="346">
        <v>2.13</v>
      </c>
    </row>
    <row r="4516" spans="1:4" x14ac:dyDescent="0.25">
      <c r="A4516" s="344">
        <v>4011410</v>
      </c>
      <c r="B4516" s="345" t="s">
        <v>21228</v>
      </c>
      <c r="C4516" s="344" t="s">
        <v>7702</v>
      </c>
      <c r="D4516" s="346">
        <v>5.78</v>
      </c>
    </row>
    <row r="4517" spans="1:4" x14ac:dyDescent="0.25">
      <c r="A4517" s="344">
        <v>4011409</v>
      </c>
      <c r="B4517" s="345" t="s">
        <v>21229</v>
      </c>
      <c r="C4517" s="344" t="s">
        <v>7702</v>
      </c>
      <c r="D4517" s="346">
        <v>4.1500000000000004</v>
      </c>
    </row>
    <row r="4518" spans="1:4" x14ac:dyDescent="0.25">
      <c r="A4518" s="344">
        <v>4011412</v>
      </c>
      <c r="B4518" s="345" t="s">
        <v>21230</v>
      </c>
      <c r="C4518" s="344" t="s">
        <v>7702</v>
      </c>
      <c r="D4518" s="346">
        <v>7.71</v>
      </c>
    </row>
    <row r="4519" spans="1:4" x14ac:dyDescent="0.25">
      <c r="A4519" s="344">
        <v>4011411</v>
      </c>
      <c r="B4519" s="345" t="s">
        <v>21231</v>
      </c>
      <c r="C4519" s="344" t="s">
        <v>7702</v>
      </c>
      <c r="D4519" s="346">
        <v>5.53</v>
      </c>
    </row>
    <row r="4520" spans="1:4" x14ac:dyDescent="0.25">
      <c r="A4520" s="344">
        <v>4011520</v>
      </c>
      <c r="B4520" s="345" t="s">
        <v>17179</v>
      </c>
      <c r="C4520" s="344" t="s">
        <v>7701</v>
      </c>
      <c r="D4520" s="346">
        <v>589.21</v>
      </c>
    </row>
    <row r="4521" spans="1:4" x14ac:dyDescent="0.25">
      <c r="A4521" s="344">
        <v>4011507</v>
      </c>
      <c r="B4521" s="345" t="s">
        <v>17180</v>
      </c>
      <c r="C4521" s="344" t="s">
        <v>7701</v>
      </c>
      <c r="D4521" s="346">
        <v>419.33</v>
      </c>
    </row>
    <row r="4522" spans="1:4" x14ac:dyDescent="0.25">
      <c r="A4522" s="344">
        <v>4011535</v>
      </c>
      <c r="B4522" s="345" t="s">
        <v>17181</v>
      </c>
      <c r="C4522" s="344" t="s">
        <v>7701</v>
      </c>
      <c r="D4522" s="346">
        <v>450.38</v>
      </c>
    </row>
    <row r="4523" spans="1:4" x14ac:dyDescent="0.25">
      <c r="A4523" s="344">
        <v>4011534</v>
      </c>
      <c r="B4523" s="345" t="s">
        <v>17182</v>
      </c>
      <c r="C4523" s="344" t="s">
        <v>7701</v>
      </c>
      <c r="D4523" s="346">
        <v>293.49</v>
      </c>
    </row>
    <row r="4524" spans="1:4" x14ac:dyDescent="0.25">
      <c r="A4524" s="344">
        <v>4011533</v>
      </c>
      <c r="B4524" s="345" t="s">
        <v>17183</v>
      </c>
      <c r="C4524" s="344" t="s">
        <v>7701</v>
      </c>
      <c r="D4524" s="346">
        <v>465.15</v>
      </c>
    </row>
    <row r="4525" spans="1:4" x14ac:dyDescent="0.25">
      <c r="A4525" s="344">
        <v>4011532</v>
      </c>
      <c r="B4525" s="345" t="s">
        <v>17184</v>
      </c>
      <c r="C4525" s="344" t="s">
        <v>7701</v>
      </c>
      <c r="D4525" s="346">
        <v>308.26</v>
      </c>
    </row>
    <row r="4526" spans="1:4" x14ac:dyDescent="0.25">
      <c r="A4526" s="344">
        <v>4011492</v>
      </c>
      <c r="B4526" s="345" t="s">
        <v>17185</v>
      </c>
      <c r="C4526" s="344" t="s">
        <v>7701</v>
      </c>
      <c r="D4526" s="346">
        <v>394.45</v>
      </c>
    </row>
    <row r="4527" spans="1:4" x14ac:dyDescent="0.25">
      <c r="A4527" s="344">
        <v>4011491</v>
      </c>
      <c r="B4527" s="345" t="s">
        <v>17186</v>
      </c>
      <c r="C4527" s="344" t="s">
        <v>7701</v>
      </c>
      <c r="D4527" s="346">
        <v>227.21</v>
      </c>
    </row>
    <row r="4528" spans="1:4" x14ac:dyDescent="0.25">
      <c r="A4528" s="344">
        <v>4011353</v>
      </c>
      <c r="B4528" s="345" t="s">
        <v>17187</v>
      </c>
      <c r="C4528" s="344" t="s">
        <v>7702</v>
      </c>
      <c r="D4528" s="346">
        <v>0.46</v>
      </c>
    </row>
    <row r="4529" spans="1:4" x14ac:dyDescent="0.25">
      <c r="A4529" s="344">
        <v>4011354</v>
      </c>
      <c r="B4529" s="345" t="s">
        <v>17188</v>
      </c>
      <c r="C4529" s="344" t="s">
        <v>7702</v>
      </c>
      <c r="D4529" s="346">
        <v>0.46</v>
      </c>
    </row>
    <row r="4530" spans="1:4" x14ac:dyDescent="0.25">
      <c r="A4530" s="344">
        <v>4011418</v>
      </c>
      <c r="B4530" s="345" t="s">
        <v>17189</v>
      </c>
      <c r="C4530" s="344" t="s">
        <v>7701</v>
      </c>
      <c r="D4530" s="346">
        <v>417.03</v>
      </c>
    </row>
    <row r="4531" spans="1:4" x14ac:dyDescent="0.25">
      <c r="A4531" s="344">
        <v>4011417</v>
      </c>
      <c r="B4531" s="345" t="s">
        <v>17190</v>
      </c>
      <c r="C4531" s="344" t="s">
        <v>7701</v>
      </c>
      <c r="D4531" s="346">
        <v>227.91</v>
      </c>
    </row>
    <row r="4532" spans="1:4" x14ac:dyDescent="0.25">
      <c r="A4532" s="344">
        <v>4011420</v>
      </c>
      <c r="B4532" s="345" t="s">
        <v>17191</v>
      </c>
      <c r="C4532" s="344" t="s">
        <v>7701</v>
      </c>
      <c r="D4532" s="346">
        <v>420.52</v>
      </c>
    </row>
    <row r="4533" spans="1:4" x14ac:dyDescent="0.25">
      <c r="A4533" s="344">
        <v>4011419</v>
      </c>
      <c r="B4533" s="345" t="s">
        <v>17192</v>
      </c>
      <c r="C4533" s="344" t="s">
        <v>7701</v>
      </c>
      <c r="D4533" s="346">
        <v>224.72</v>
      </c>
    </row>
    <row r="4534" spans="1:4" x14ac:dyDescent="0.25">
      <c r="A4534" s="344">
        <v>4011422</v>
      </c>
      <c r="B4534" s="345" t="s">
        <v>17193</v>
      </c>
      <c r="C4534" s="344" t="s">
        <v>7701</v>
      </c>
      <c r="D4534" s="346">
        <v>434.27</v>
      </c>
    </row>
    <row r="4535" spans="1:4" x14ac:dyDescent="0.25">
      <c r="A4535" s="344">
        <v>4011421</v>
      </c>
      <c r="B4535" s="345" t="s">
        <v>17194</v>
      </c>
      <c r="C4535" s="344" t="s">
        <v>7701</v>
      </c>
      <c r="D4535" s="346">
        <v>245.66</v>
      </c>
    </row>
    <row r="4536" spans="1:4" x14ac:dyDescent="0.25">
      <c r="A4536" s="344">
        <v>4011424</v>
      </c>
      <c r="B4536" s="345" t="s">
        <v>17195</v>
      </c>
      <c r="C4536" s="344" t="s">
        <v>7701</v>
      </c>
      <c r="D4536" s="346">
        <v>438.33</v>
      </c>
    </row>
    <row r="4537" spans="1:4" x14ac:dyDescent="0.25">
      <c r="A4537" s="344">
        <v>4011423</v>
      </c>
      <c r="B4537" s="345" t="s">
        <v>17196</v>
      </c>
      <c r="C4537" s="344" t="s">
        <v>7701</v>
      </c>
      <c r="D4537" s="346">
        <v>242.48</v>
      </c>
    </row>
    <row r="4538" spans="1:4" x14ac:dyDescent="0.25">
      <c r="A4538" s="344">
        <v>4011426</v>
      </c>
      <c r="B4538" s="345" t="s">
        <v>17197</v>
      </c>
      <c r="C4538" s="344" t="s">
        <v>7701</v>
      </c>
      <c r="D4538" s="346">
        <v>417.03</v>
      </c>
    </row>
    <row r="4539" spans="1:4" x14ac:dyDescent="0.25">
      <c r="A4539" s="344">
        <v>4011425</v>
      </c>
      <c r="B4539" s="345" t="s">
        <v>17198</v>
      </c>
      <c r="C4539" s="344" t="s">
        <v>7701</v>
      </c>
      <c r="D4539" s="346">
        <v>227.91</v>
      </c>
    </row>
    <row r="4540" spans="1:4" x14ac:dyDescent="0.25">
      <c r="A4540" s="344">
        <v>4011428</v>
      </c>
      <c r="B4540" s="345" t="s">
        <v>17199</v>
      </c>
      <c r="C4540" s="344" t="s">
        <v>7701</v>
      </c>
      <c r="D4540" s="346">
        <v>420.52</v>
      </c>
    </row>
    <row r="4541" spans="1:4" x14ac:dyDescent="0.25">
      <c r="A4541" s="344">
        <v>4011427</v>
      </c>
      <c r="B4541" s="345" t="s">
        <v>17200</v>
      </c>
      <c r="C4541" s="344" t="s">
        <v>7701</v>
      </c>
      <c r="D4541" s="346">
        <v>224.72</v>
      </c>
    </row>
    <row r="4542" spans="1:4" x14ac:dyDescent="0.25">
      <c r="A4542" s="344">
        <v>4011430</v>
      </c>
      <c r="B4542" s="345" t="s">
        <v>17201</v>
      </c>
      <c r="C4542" s="344" t="s">
        <v>7701</v>
      </c>
      <c r="D4542" s="346">
        <v>432.74</v>
      </c>
    </row>
    <row r="4543" spans="1:4" x14ac:dyDescent="0.25">
      <c r="A4543" s="344">
        <v>4011429</v>
      </c>
      <c r="B4543" s="345" t="s">
        <v>17202</v>
      </c>
      <c r="C4543" s="344" t="s">
        <v>7701</v>
      </c>
      <c r="D4543" s="346">
        <v>245.03</v>
      </c>
    </row>
    <row r="4544" spans="1:4" x14ac:dyDescent="0.25">
      <c r="A4544" s="344">
        <v>4011432</v>
      </c>
      <c r="B4544" s="345" t="s">
        <v>17203</v>
      </c>
      <c r="C4544" s="344" t="s">
        <v>7701</v>
      </c>
      <c r="D4544" s="346">
        <v>436.78</v>
      </c>
    </row>
    <row r="4545" spans="1:4" x14ac:dyDescent="0.25">
      <c r="A4545" s="344">
        <v>4011431</v>
      </c>
      <c r="B4545" s="345" t="s">
        <v>17204</v>
      </c>
      <c r="C4545" s="344" t="s">
        <v>7701</v>
      </c>
      <c r="D4545" s="346">
        <v>241.86</v>
      </c>
    </row>
    <row r="4546" spans="1:4" x14ac:dyDescent="0.25">
      <c r="A4546" s="344">
        <v>4011434</v>
      </c>
      <c r="B4546" s="345" t="s">
        <v>17205</v>
      </c>
      <c r="C4546" s="344" t="s">
        <v>7415</v>
      </c>
      <c r="D4546" s="346">
        <v>239.34</v>
      </c>
    </row>
    <row r="4547" spans="1:4" x14ac:dyDescent="0.25">
      <c r="A4547" s="344">
        <v>4011433</v>
      </c>
      <c r="B4547" s="345" t="s">
        <v>17206</v>
      </c>
      <c r="C4547" s="344" t="s">
        <v>7415</v>
      </c>
      <c r="D4547" s="346">
        <v>154.52000000000001</v>
      </c>
    </row>
    <row r="4548" spans="1:4" x14ac:dyDescent="0.25">
      <c r="A4548" s="344">
        <v>4011436</v>
      </c>
      <c r="B4548" s="345" t="s">
        <v>17207</v>
      </c>
      <c r="C4548" s="344" t="s">
        <v>7415</v>
      </c>
      <c r="D4548" s="346">
        <v>228.11</v>
      </c>
    </row>
    <row r="4549" spans="1:4" x14ac:dyDescent="0.25">
      <c r="A4549" s="344">
        <v>4011435</v>
      </c>
      <c r="B4549" s="345" t="s">
        <v>17208</v>
      </c>
      <c r="C4549" s="344" t="s">
        <v>7415</v>
      </c>
      <c r="D4549" s="346">
        <v>141.44999999999999</v>
      </c>
    </row>
    <row r="4550" spans="1:4" x14ac:dyDescent="0.25">
      <c r="A4550" s="344">
        <v>4011438</v>
      </c>
      <c r="B4550" s="345" t="s">
        <v>17209</v>
      </c>
      <c r="C4550" s="344" t="s">
        <v>7415</v>
      </c>
      <c r="D4550" s="346">
        <v>238.46</v>
      </c>
    </row>
    <row r="4551" spans="1:4" x14ac:dyDescent="0.25">
      <c r="A4551" s="344">
        <v>4011437</v>
      </c>
      <c r="B4551" s="345" t="s">
        <v>17210</v>
      </c>
      <c r="C4551" s="344" t="s">
        <v>7415</v>
      </c>
      <c r="D4551" s="346">
        <v>153.63999999999999</v>
      </c>
    </row>
    <row r="4552" spans="1:4" x14ac:dyDescent="0.25">
      <c r="A4552" s="344">
        <v>4011440</v>
      </c>
      <c r="B4552" s="345" t="s">
        <v>17211</v>
      </c>
      <c r="C4552" s="344" t="s">
        <v>7415</v>
      </c>
      <c r="D4552" s="346">
        <v>244.1</v>
      </c>
    </row>
    <row r="4553" spans="1:4" x14ac:dyDescent="0.25">
      <c r="A4553" s="344">
        <v>4011439</v>
      </c>
      <c r="B4553" s="345" t="s">
        <v>17212</v>
      </c>
      <c r="C4553" s="344" t="s">
        <v>7415</v>
      </c>
      <c r="D4553" s="346">
        <v>159.87</v>
      </c>
    </row>
    <row r="4554" spans="1:4" x14ac:dyDescent="0.25">
      <c r="A4554" s="344">
        <v>4011442</v>
      </c>
      <c r="B4554" s="345" t="s">
        <v>17213</v>
      </c>
      <c r="C4554" s="344" t="s">
        <v>7415</v>
      </c>
      <c r="D4554" s="346">
        <v>242.34</v>
      </c>
    </row>
    <row r="4555" spans="1:4" x14ac:dyDescent="0.25">
      <c r="A4555" s="344">
        <v>4011441</v>
      </c>
      <c r="B4555" s="345" t="s">
        <v>17214</v>
      </c>
      <c r="C4555" s="344" t="s">
        <v>7415</v>
      </c>
      <c r="D4555" s="346">
        <v>159.44999999999999</v>
      </c>
    </row>
    <row r="4556" spans="1:4" x14ac:dyDescent="0.25">
      <c r="A4556" s="344">
        <v>4011482</v>
      </c>
      <c r="B4556" s="345" t="s">
        <v>36075</v>
      </c>
      <c r="C4556" s="344" t="s">
        <v>7701</v>
      </c>
      <c r="D4556" s="346">
        <v>93.57</v>
      </c>
    </row>
    <row r="4557" spans="1:4" x14ac:dyDescent="0.25">
      <c r="A4557" s="344">
        <v>4011486</v>
      </c>
      <c r="B4557" s="345" t="s">
        <v>36076</v>
      </c>
      <c r="C4557" s="344" t="s">
        <v>7701</v>
      </c>
      <c r="D4557" s="346">
        <v>143.43</v>
      </c>
    </row>
    <row r="4558" spans="1:4" x14ac:dyDescent="0.25">
      <c r="A4558" s="344">
        <v>4011485</v>
      </c>
      <c r="B4558" s="345" t="s">
        <v>36077</v>
      </c>
      <c r="C4558" s="344" t="s">
        <v>7701</v>
      </c>
      <c r="D4558" s="346">
        <v>113.2</v>
      </c>
    </row>
    <row r="4559" spans="1:4" x14ac:dyDescent="0.25">
      <c r="A4559" s="344">
        <v>4011484</v>
      </c>
      <c r="B4559" s="345" t="s">
        <v>36078</v>
      </c>
      <c r="C4559" s="344" t="s">
        <v>7701</v>
      </c>
      <c r="D4559" s="346">
        <v>104.99</v>
      </c>
    </row>
    <row r="4560" spans="1:4" x14ac:dyDescent="0.25">
      <c r="A4560" s="344">
        <v>4011483</v>
      </c>
      <c r="B4560" s="345" t="s">
        <v>36079</v>
      </c>
      <c r="C4560" s="344" t="s">
        <v>7701</v>
      </c>
      <c r="D4560" s="346">
        <v>74.77</v>
      </c>
    </row>
    <row r="4561" spans="1:4" x14ac:dyDescent="0.25">
      <c r="A4561" s="344">
        <v>4011488</v>
      </c>
      <c r="B4561" s="345" t="s">
        <v>36080</v>
      </c>
      <c r="C4561" s="344" t="s">
        <v>7701</v>
      </c>
      <c r="D4561" s="346">
        <v>76.98</v>
      </c>
    </row>
    <row r="4562" spans="1:4" x14ac:dyDescent="0.25">
      <c r="A4562" s="344">
        <v>4011487</v>
      </c>
      <c r="B4562" s="345" t="s">
        <v>36081</v>
      </c>
      <c r="C4562" s="344" t="s">
        <v>7701</v>
      </c>
      <c r="D4562" s="346">
        <v>113.6</v>
      </c>
    </row>
    <row r="4563" spans="1:4" x14ac:dyDescent="0.25">
      <c r="A4563" s="344">
        <v>4011489</v>
      </c>
      <c r="B4563" s="345" t="s">
        <v>36082</v>
      </c>
      <c r="C4563" s="344" t="s">
        <v>7701</v>
      </c>
      <c r="D4563" s="346">
        <v>193.91</v>
      </c>
    </row>
    <row r="4564" spans="1:4" x14ac:dyDescent="0.25">
      <c r="A4564" s="344">
        <v>4011493</v>
      </c>
      <c r="B4564" s="345" t="s">
        <v>36083</v>
      </c>
      <c r="C4564" s="344" t="s">
        <v>7701</v>
      </c>
      <c r="D4564" s="346">
        <v>135.52000000000001</v>
      </c>
    </row>
    <row r="4565" spans="1:4" x14ac:dyDescent="0.25">
      <c r="A4565" s="344">
        <v>4011481</v>
      </c>
      <c r="B4565" s="345" t="s">
        <v>36084</v>
      </c>
      <c r="C4565" s="344" t="s">
        <v>7701</v>
      </c>
      <c r="D4565" s="346">
        <v>55.13</v>
      </c>
    </row>
    <row r="4566" spans="1:4" x14ac:dyDescent="0.25">
      <c r="A4566" s="344">
        <v>4011347</v>
      </c>
      <c r="B4566" s="345" t="s">
        <v>36085</v>
      </c>
      <c r="C4566" s="344" t="s">
        <v>7701</v>
      </c>
      <c r="D4566" s="346">
        <v>77.180000000000007</v>
      </c>
    </row>
    <row r="4567" spans="1:4" x14ac:dyDescent="0.25">
      <c r="A4567" s="344">
        <v>4011342</v>
      </c>
      <c r="B4567" s="345" t="s">
        <v>36086</v>
      </c>
      <c r="C4567" s="344" t="s">
        <v>7701</v>
      </c>
      <c r="D4567" s="346">
        <v>119.97</v>
      </c>
    </row>
    <row r="4568" spans="1:4" x14ac:dyDescent="0.25">
      <c r="A4568" s="344">
        <v>4011344</v>
      </c>
      <c r="B4568" s="345" t="s">
        <v>36087</v>
      </c>
      <c r="C4568" s="344" t="s">
        <v>7701</v>
      </c>
      <c r="D4568" s="346">
        <v>70.08</v>
      </c>
    </row>
    <row r="4569" spans="1:4" x14ac:dyDescent="0.25">
      <c r="A4569" s="344">
        <v>4011341</v>
      </c>
      <c r="B4569" s="345" t="s">
        <v>36088</v>
      </c>
      <c r="C4569" s="344" t="s">
        <v>7701</v>
      </c>
      <c r="D4569" s="346">
        <v>18.28</v>
      </c>
    </row>
    <row r="4570" spans="1:4" x14ac:dyDescent="0.25">
      <c r="A4570" s="344">
        <v>4011346</v>
      </c>
      <c r="B4570" s="345" t="s">
        <v>36089</v>
      </c>
      <c r="C4570" s="344" t="s">
        <v>7701</v>
      </c>
      <c r="D4570" s="346">
        <v>13.83</v>
      </c>
    </row>
    <row r="4571" spans="1:4" x14ac:dyDescent="0.25">
      <c r="A4571" s="344">
        <v>4011211</v>
      </c>
      <c r="B4571" s="345" t="s">
        <v>36090</v>
      </c>
      <c r="C4571" s="344" t="s">
        <v>7701</v>
      </c>
      <c r="D4571" s="346">
        <v>15.71</v>
      </c>
    </row>
    <row r="4572" spans="1:4" x14ac:dyDescent="0.25">
      <c r="A4572" s="344">
        <v>4011304</v>
      </c>
      <c r="B4572" s="345" t="s">
        <v>36091</v>
      </c>
      <c r="C4572" s="344" t="s">
        <v>7701</v>
      </c>
      <c r="D4572" s="346">
        <v>76.209999999999994</v>
      </c>
    </row>
    <row r="4573" spans="1:4" x14ac:dyDescent="0.25">
      <c r="A4573" s="344">
        <v>4011209</v>
      </c>
      <c r="B4573" s="345" t="s">
        <v>36092</v>
      </c>
      <c r="C4573" s="344" t="s">
        <v>7702</v>
      </c>
      <c r="D4573" s="346">
        <v>1.89</v>
      </c>
    </row>
    <row r="4574" spans="1:4" x14ac:dyDescent="0.25">
      <c r="A4574" s="344">
        <v>4011210</v>
      </c>
      <c r="B4574" s="345" t="s">
        <v>36093</v>
      </c>
      <c r="C4574" s="344" t="s">
        <v>7702</v>
      </c>
      <c r="D4574" s="346">
        <v>2.19</v>
      </c>
    </row>
    <row r="4575" spans="1:4" x14ac:dyDescent="0.25">
      <c r="A4575" s="344">
        <v>4011537</v>
      </c>
      <c r="B4575" s="345" t="s">
        <v>17216</v>
      </c>
      <c r="C4575" s="344" t="s">
        <v>6594</v>
      </c>
      <c r="D4575" s="346">
        <v>20.99</v>
      </c>
    </row>
    <row r="4576" spans="1:4" x14ac:dyDescent="0.25">
      <c r="A4576" s="344">
        <v>4011218</v>
      </c>
      <c r="B4576" s="345" t="s">
        <v>17217</v>
      </c>
      <c r="C4576" s="344" t="s">
        <v>7701</v>
      </c>
      <c r="D4576" s="346">
        <v>513.42999999999995</v>
      </c>
    </row>
    <row r="4577" spans="1:4" x14ac:dyDescent="0.25">
      <c r="A4577" s="344">
        <v>4011217</v>
      </c>
      <c r="B4577" s="345" t="s">
        <v>17218</v>
      </c>
      <c r="C4577" s="344" t="s">
        <v>7701</v>
      </c>
      <c r="D4577" s="346">
        <v>331.2</v>
      </c>
    </row>
    <row r="4578" spans="1:4" x14ac:dyDescent="0.25">
      <c r="A4578" s="344">
        <v>4011214</v>
      </c>
      <c r="B4578" s="345" t="s">
        <v>17219</v>
      </c>
      <c r="C4578" s="344" t="s">
        <v>7701</v>
      </c>
      <c r="D4578" s="346">
        <v>352.22</v>
      </c>
    </row>
    <row r="4579" spans="1:4" x14ac:dyDescent="0.25">
      <c r="A4579" s="344">
        <v>4011213</v>
      </c>
      <c r="B4579" s="345" t="s">
        <v>17220</v>
      </c>
      <c r="C4579" s="344" t="s">
        <v>7701</v>
      </c>
      <c r="D4579" s="346">
        <v>177.38</v>
      </c>
    </row>
    <row r="4580" spans="1:4" x14ac:dyDescent="0.25">
      <c r="A4580" s="344">
        <v>4011227</v>
      </c>
      <c r="B4580" s="345" t="s">
        <v>36094</v>
      </c>
      <c r="C4580" s="344" t="s">
        <v>7701</v>
      </c>
      <c r="D4580" s="346">
        <v>15.71</v>
      </c>
    </row>
    <row r="4581" spans="1:4" x14ac:dyDescent="0.25">
      <c r="A4581" s="344">
        <v>4011302</v>
      </c>
      <c r="B4581" s="345" t="s">
        <v>36095</v>
      </c>
      <c r="C4581" s="344" t="s">
        <v>7701</v>
      </c>
      <c r="D4581" s="346">
        <v>65.55</v>
      </c>
    </row>
    <row r="4582" spans="1:4" x14ac:dyDescent="0.25">
      <c r="A4582" s="344">
        <v>4011300</v>
      </c>
      <c r="B4582" s="345" t="s">
        <v>36096</v>
      </c>
      <c r="C4582" s="344" t="s">
        <v>7701</v>
      </c>
      <c r="D4582" s="346">
        <v>54.95</v>
      </c>
    </row>
    <row r="4583" spans="1:4" x14ac:dyDescent="0.25">
      <c r="A4583" s="344">
        <v>4011306</v>
      </c>
      <c r="B4583" s="345" t="s">
        <v>36097</v>
      </c>
      <c r="C4583" s="344" t="s">
        <v>7701</v>
      </c>
      <c r="D4583" s="346">
        <v>116.64</v>
      </c>
    </row>
    <row r="4584" spans="1:4" x14ac:dyDescent="0.25">
      <c r="A4584" s="344">
        <v>4011228</v>
      </c>
      <c r="B4584" s="345" t="s">
        <v>36098</v>
      </c>
      <c r="C4584" s="344" t="s">
        <v>7701</v>
      </c>
      <c r="D4584" s="346">
        <v>17.77</v>
      </c>
    </row>
    <row r="4585" spans="1:4" x14ac:dyDescent="0.25">
      <c r="A4585" s="344">
        <v>4011229</v>
      </c>
      <c r="B4585" s="345" t="s">
        <v>36099</v>
      </c>
      <c r="C4585" s="344" t="s">
        <v>7701</v>
      </c>
      <c r="D4585" s="346">
        <v>37.85</v>
      </c>
    </row>
    <row r="4586" spans="1:4" x14ac:dyDescent="0.25">
      <c r="A4586" s="344">
        <v>4011372</v>
      </c>
      <c r="B4586" s="345" t="s">
        <v>17221</v>
      </c>
      <c r="C4586" s="344" t="s">
        <v>7702</v>
      </c>
      <c r="D4586" s="346">
        <v>8.11</v>
      </c>
    </row>
    <row r="4587" spans="1:4" x14ac:dyDescent="0.25">
      <c r="A4587" s="344">
        <v>4011371</v>
      </c>
      <c r="B4587" s="345" t="s">
        <v>17222</v>
      </c>
      <c r="C4587" s="344" t="s">
        <v>7702</v>
      </c>
      <c r="D4587" s="346">
        <v>5.3</v>
      </c>
    </row>
    <row r="4588" spans="1:4" x14ac:dyDescent="0.25">
      <c r="A4588" s="344">
        <v>4011378</v>
      </c>
      <c r="B4588" s="345" t="s">
        <v>17223</v>
      </c>
      <c r="C4588" s="344" t="s">
        <v>7702</v>
      </c>
      <c r="D4588" s="346">
        <v>8.11</v>
      </c>
    </row>
    <row r="4589" spans="1:4" x14ac:dyDescent="0.25">
      <c r="A4589" s="344">
        <v>4011377</v>
      </c>
      <c r="B4589" s="345" t="s">
        <v>17224</v>
      </c>
      <c r="C4589" s="344" t="s">
        <v>7702</v>
      </c>
      <c r="D4589" s="346">
        <v>5.3</v>
      </c>
    </row>
    <row r="4590" spans="1:4" x14ac:dyDescent="0.25">
      <c r="A4590" s="344">
        <v>4011368</v>
      </c>
      <c r="B4590" s="345" t="s">
        <v>17225</v>
      </c>
      <c r="C4590" s="344" t="s">
        <v>7702</v>
      </c>
      <c r="D4590" s="346">
        <v>6.4</v>
      </c>
    </row>
    <row r="4591" spans="1:4" x14ac:dyDescent="0.25">
      <c r="A4591" s="344">
        <v>4011367</v>
      </c>
      <c r="B4591" s="345" t="s">
        <v>17226</v>
      </c>
      <c r="C4591" s="344" t="s">
        <v>7702</v>
      </c>
      <c r="D4591" s="346">
        <v>3.59</v>
      </c>
    </row>
    <row r="4592" spans="1:4" x14ac:dyDescent="0.25">
      <c r="A4592" s="344">
        <v>4011374</v>
      </c>
      <c r="B4592" s="345" t="s">
        <v>17227</v>
      </c>
      <c r="C4592" s="344" t="s">
        <v>7702</v>
      </c>
      <c r="D4592" s="346">
        <v>6.4</v>
      </c>
    </row>
    <row r="4593" spans="1:4" x14ac:dyDescent="0.25">
      <c r="A4593" s="344">
        <v>4011373</v>
      </c>
      <c r="B4593" s="345" t="s">
        <v>17228</v>
      </c>
      <c r="C4593" s="344" t="s">
        <v>7702</v>
      </c>
      <c r="D4593" s="346">
        <v>3.59</v>
      </c>
    </row>
    <row r="4594" spans="1:4" x14ac:dyDescent="0.25">
      <c r="A4594" s="344">
        <v>4011370</v>
      </c>
      <c r="B4594" s="345" t="s">
        <v>17229</v>
      </c>
      <c r="C4594" s="344" t="s">
        <v>7702</v>
      </c>
      <c r="D4594" s="346">
        <v>7.33</v>
      </c>
    </row>
    <row r="4595" spans="1:4" x14ac:dyDescent="0.25">
      <c r="A4595" s="344">
        <v>4011369</v>
      </c>
      <c r="B4595" s="345" t="s">
        <v>17230</v>
      </c>
      <c r="C4595" s="344" t="s">
        <v>7702</v>
      </c>
      <c r="D4595" s="346">
        <v>4.5199999999999996</v>
      </c>
    </row>
    <row r="4596" spans="1:4" x14ac:dyDescent="0.25">
      <c r="A4596" s="344">
        <v>4011376</v>
      </c>
      <c r="B4596" s="345" t="s">
        <v>17231</v>
      </c>
      <c r="C4596" s="344" t="s">
        <v>7702</v>
      </c>
      <c r="D4596" s="346">
        <v>7.33</v>
      </c>
    </row>
    <row r="4597" spans="1:4" x14ac:dyDescent="0.25">
      <c r="A4597" s="344">
        <v>4011375</v>
      </c>
      <c r="B4597" s="345" t="s">
        <v>17232</v>
      </c>
      <c r="C4597" s="344" t="s">
        <v>7702</v>
      </c>
      <c r="D4597" s="346">
        <v>4.5199999999999996</v>
      </c>
    </row>
    <row r="4598" spans="1:4" x14ac:dyDescent="0.25">
      <c r="A4598" s="344">
        <v>4011360</v>
      </c>
      <c r="B4598" s="345" t="s">
        <v>17233</v>
      </c>
      <c r="C4598" s="344" t="s">
        <v>7702</v>
      </c>
      <c r="D4598" s="346">
        <v>2.89</v>
      </c>
    </row>
    <row r="4599" spans="1:4" x14ac:dyDescent="0.25">
      <c r="A4599" s="344">
        <v>4011359</v>
      </c>
      <c r="B4599" s="345" t="s">
        <v>17234</v>
      </c>
      <c r="C4599" s="344" t="s">
        <v>7702</v>
      </c>
      <c r="D4599" s="346">
        <v>1.98</v>
      </c>
    </row>
    <row r="4600" spans="1:4" x14ac:dyDescent="0.25">
      <c r="A4600" s="344">
        <v>4011366</v>
      </c>
      <c r="B4600" s="345" t="s">
        <v>17235</v>
      </c>
      <c r="C4600" s="344" t="s">
        <v>7702</v>
      </c>
      <c r="D4600" s="346">
        <v>2.89</v>
      </c>
    </row>
    <row r="4601" spans="1:4" x14ac:dyDescent="0.25">
      <c r="A4601" s="344">
        <v>4011365</v>
      </c>
      <c r="B4601" s="345" t="s">
        <v>17236</v>
      </c>
      <c r="C4601" s="344" t="s">
        <v>7702</v>
      </c>
      <c r="D4601" s="346">
        <v>1.98</v>
      </c>
    </row>
    <row r="4602" spans="1:4" x14ac:dyDescent="0.25">
      <c r="A4602" s="344">
        <v>4011356</v>
      </c>
      <c r="B4602" s="345" t="s">
        <v>17237</v>
      </c>
      <c r="C4602" s="344" t="s">
        <v>7702</v>
      </c>
      <c r="D4602" s="346">
        <v>2.1800000000000002</v>
      </c>
    </row>
    <row r="4603" spans="1:4" x14ac:dyDescent="0.25">
      <c r="A4603" s="344">
        <v>4011355</v>
      </c>
      <c r="B4603" s="345" t="s">
        <v>17238</v>
      </c>
      <c r="C4603" s="344" t="s">
        <v>7702</v>
      </c>
      <c r="D4603" s="346">
        <v>1.27</v>
      </c>
    </row>
    <row r="4604" spans="1:4" x14ac:dyDescent="0.25">
      <c r="A4604" s="344">
        <v>4011362</v>
      </c>
      <c r="B4604" s="345" t="s">
        <v>17239</v>
      </c>
      <c r="C4604" s="344" t="s">
        <v>7702</v>
      </c>
      <c r="D4604" s="346">
        <v>2.1800000000000002</v>
      </c>
    </row>
    <row r="4605" spans="1:4" x14ac:dyDescent="0.25">
      <c r="A4605" s="344">
        <v>4011361</v>
      </c>
      <c r="B4605" s="345" t="s">
        <v>17240</v>
      </c>
      <c r="C4605" s="344" t="s">
        <v>7702</v>
      </c>
      <c r="D4605" s="346">
        <v>1.27</v>
      </c>
    </row>
    <row r="4606" spans="1:4" x14ac:dyDescent="0.25">
      <c r="A4606" s="344">
        <v>4011358</v>
      </c>
      <c r="B4606" s="345" t="s">
        <v>17241</v>
      </c>
      <c r="C4606" s="344" t="s">
        <v>7702</v>
      </c>
      <c r="D4606" s="346">
        <v>2.5499999999999998</v>
      </c>
    </row>
    <row r="4607" spans="1:4" x14ac:dyDescent="0.25">
      <c r="A4607" s="344">
        <v>4011357</v>
      </c>
      <c r="B4607" s="345" t="s">
        <v>17242</v>
      </c>
      <c r="C4607" s="344" t="s">
        <v>7702</v>
      </c>
      <c r="D4607" s="346">
        <v>1.64</v>
      </c>
    </row>
    <row r="4608" spans="1:4" x14ac:dyDescent="0.25">
      <c r="A4608" s="344">
        <v>4011364</v>
      </c>
      <c r="B4608" s="345" t="s">
        <v>17243</v>
      </c>
      <c r="C4608" s="344" t="s">
        <v>7702</v>
      </c>
      <c r="D4608" s="346">
        <v>2.5499999999999998</v>
      </c>
    </row>
    <row r="4609" spans="1:4" x14ac:dyDescent="0.25">
      <c r="A4609" s="344">
        <v>4011363</v>
      </c>
      <c r="B4609" s="345" t="s">
        <v>17244</v>
      </c>
      <c r="C4609" s="344" t="s">
        <v>7702</v>
      </c>
      <c r="D4609" s="346">
        <v>1.64</v>
      </c>
    </row>
    <row r="4610" spans="1:4" x14ac:dyDescent="0.25">
      <c r="A4610" s="344">
        <v>4011384</v>
      </c>
      <c r="B4610" s="345" t="s">
        <v>17245</v>
      </c>
      <c r="C4610" s="344" t="s">
        <v>7702</v>
      </c>
      <c r="D4610" s="346">
        <v>8.7899999999999991</v>
      </c>
    </row>
    <row r="4611" spans="1:4" x14ac:dyDescent="0.25">
      <c r="A4611" s="344">
        <v>4011383</v>
      </c>
      <c r="B4611" s="345" t="s">
        <v>17246</v>
      </c>
      <c r="C4611" s="344" t="s">
        <v>7702</v>
      </c>
      <c r="D4611" s="346">
        <v>5.72</v>
      </c>
    </row>
    <row r="4612" spans="1:4" x14ac:dyDescent="0.25">
      <c r="A4612" s="344">
        <v>4011390</v>
      </c>
      <c r="B4612" s="345" t="s">
        <v>17247</v>
      </c>
      <c r="C4612" s="344" t="s">
        <v>7702</v>
      </c>
      <c r="D4612" s="346">
        <v>8.7899999999999991</v>
      </c>
    </row>
    <row r="4613" spans="1:4" x14ac:dyDescent="0.25">
      <c r="A4613" s="344">
        <v>4011389</v>
      </c>
      <c r="B4613" s="345" t="s">
        <v>17248</v>
      </c>
      <c r="C4613" s="344" t="s">
        <v>7702</v>
      </c>
      <c r="D4613" s="346">
        <v>5.72</v>
      </c>
    </row>
    <row r="4614" spans="1:4" x14ac:dyDescent="0.25">
      <c r="A4614" s="344">
        <v>4011380</v>
      </c>
      <c r="B4614" s="345" t="s">
        <v>17249</v>
      </c>
      <c r="C4614" s="344" t="s">
        <v>7702</v>
      </c>
      <c r="D4614" s="346">
        <v>7.08</v>
      </c>
    </row>
    <row r="4615" spans="1:4" x14ac:dyDescent="0.25">
      <c r="A4615" s="344">
        <v>4011379</v>
      </c>
      <c r="B4615" s="345" t="s">
        <v>17250</v>
      </c>
      <c r="C4615" s="344" t="s">
        <v>7702</v>
      </c>
      <c r="D4615" s="346">
        <v>4.01</v>
      </c>
    </row>
    <row r="4616" spans="1:4" x14ac:dyDescent="0.25">
      <c r="A4616" s="344">
        <v>4011386</v>
      </c>
      <c r="B4616" s="345" t="s">
        <v>17251</v>
      </c>
      <c r="C4616" s="344" t="s">
        <v>7702</v>
      </c>
      <c r="D4616" s="346">
        <v>7.08</v>
      </c>
    </row>
    <row r="4617" spans="1:4" x14ac:dyDescent="0.25">
      <c r="A4617" s="344">
        <v>4011385</v>
      </c>
      <c r="B4617" s="345" t="s">
        <v>17252</v>
      </c>
      <c r="C4617" s="344" t="s">
        <v>7702</v>
      </c>
      <c r="D4617" s="346">
        <v>4.01</v>
      </c>
    </row>
    <row r="4618" spans="1:4" x14ac:dyDescent="0.25">
      <c r="A4618" s="344">
        <v>4011382</v>
      </c>
      <c r="B4618" s="345" t="s">
        <v>17253</v>
      </c>
      <c r="C4618" s="344" t="s">
        <v>7702</v>
      </c>
      <c r="D4618" s="346">
        <v>8</v>
      </c>
    </row>
    <row r="4619" spans="1:4" x14ac:dyDescent="0.25">
      <c r="A4619" s="344">
        <v>4011381</v>
      </c>
      <c r="B4619" s="345" t="s">
        <v>17254</v>
      </c>
      <c r="C4619" s="344" t="s">
        <v>7702</v>
      </c>
      <c r="D4619" s="346">
        <v>4.9400000000000004</v>
      </c>
    </row>
    <row r="4620" spans="1:4" x14ac:dyDescent="0.25">
      <c r="A4620" s="344">
        <v>4011388</v>
      </c>
      <c r="B4620" s="345" t="s">
        <v>17255</v>
      </c>
      <c r="C4620" s="344" t="s">
        <v>7702</v>
      </c>
      <c r="D4620" s="346">
        <v>8</v>
      </c>
    </row>
    <row r="4621" spans="1:4" x14ac:dyDescent="0.25">
      <c r="A4621" s="344">
        <v>4011387</v>
      </c>
      <c r="B4621" s="345" t="s">
        <v>17256</v>
      </c>
      <c r="C4621" s="344" t="s">
        <v>7702</v>
      </c>
      <c r="D4621" s="346">
        <v>4.9400000000000004</v>
      </c>
    </row>
    <row r="4622" spans="1:4" x14ac:dyDescent="0.25">
      <c r="A4622" s="344">
        <v>4011212</v>
      </c>
      <c r="B4622" s="345" t="s">
        <v>17257</v>
      </c>
      <c r="C4622" s="344" t="s">
        <v>7702</v>
      </c>
      <c r="D4622" s="346">
        <v>0.08</v>
      </c>
    </row>
    <row r="4623" spans="1:4" x14ac:dyDescent="0.25">
      <c r="A4623" s="344">
        <v>4208197</v>
      </c>
      <c r="B4623" s="345" t="s">
        <v>17258</v>
      </c>
      <c r="C4623" s="344" t="s">
        <v>6608</v>
      </c>
      <c r="D4623" s="346">
        <v>14390.95</v>
      </c>
    </row>
    <row r="4624" spans="1:4" x14ac:dyDescent="0.25">
      <c r="A4624" s="344">
        <v>4208158</v>
      </c>
      <c r="B4624" s="345" t="s">
        <v>17259</v>
      </c>
      <c r="C4624" s="344" t="s">
        <v>6608</v>
      </c>
      <c r="D4624" s="346">
        <v>18990.689999999999</v>
      </c>
    </row>
    <row r="4625" spans="1:4" x14ac:dyDescent="0.25">
      <c r="A4625" s="344">
        <v>4208198</v>
      </c>
      <c r="B4625" s="345" t="s">
        <v>17260</v>
      </c>
      <c r="C4625" s="344" t="s">
        <v>6608</v>
      </c>
      <c r="D4625" s="346">
        <v>22476.03</v>
      </c>
    </row>
    <row r="4626" spans="1:4" x14ac:dyDescent="0.25">
      <c r="A4626" s="344">
        <v>4208159</v>
      </c>
      <c r="B4626" s="345" t="s">
        <v>17261</v>
      </c>
      <c r="C4626" s="344" t="s">
        <v>6608</v>
      </c>
      <c r="D4626" s="346">
        <v>30326.23</v>
      </c>
    </row>
    <row r="4627" spans="1:4" x14ac:dyDescent="0.25">
      <c r="A4627" s="344">
        <v>4208160</v>
      </c>
      <c r="B4627" s="345" t="s">
        <v>17262</v>
      </c>
      <c r="C4627" s="344" t="s">
        <v>6608</v>
      </c>
      <c r="D4627" s="346">
        <v>36023.160000000003</v>
      </c>
    </row>
    <row r="4628" spans="1:4" x14ac:dyDescent="0.25">
      <c r="A4628" s="344">
        <v>4208199</v>
      </c>
      <c r="B4628" s="345" t="s">
        <v>17263</v>
      </c>
      <c r="C4628" s="344" t="s">
        <v>6608</v>
      </c>
      <c r="D4628" s="346">
        <v>41643.74</v>
      </c>
    </row>
    <row r="4629" spans="1:4" x14ac:dyDescent="0.25">
      <c r="A4629" s="344">
        <v>4208161</v>
      </c>
      <c r="B4629" s="345" t="s">
        <v>17264</v>
      </c>
      <c r="C4629" s="344" t="s">
        <v>6608</v>
      </c>
      <c r="D4629" s="346">
        <v>52475.99</v>
      </c>
    </row>
    <row r="4630" spans="1:4" x14ac:dyDescent="0.25">
      <c r="A4630" s="344">
        <v>4208162</v>
      </c>
      <c r="B4630" s="345" t="s">
        <v>17265</v>
      </c>
      <c r="C4630" s="344" t="s">
        <v>6608</v>
      </c>
      <c r="D4630" s="346">
        <v>57863.99</v>
      </c>
    </row>
    <row r="4631" spans="1:4" x14ac:dyDescent="0.25">
      <c r="A4631" s="344">
        <v>4208163</v>
      </c>
      <c r="B4631" s="345" t="s">
        <v>17266</v>
      </c>
      <c r="C4631" s="344" t="s">
        <v>6608</v>
      </c>
      <c r="D4631" s="346">
        <v>68952.600000000006</v>
      </c>
    </row>
    <row r="4632" spans="1:4" x14ac:dyDescent="0.25">
      <c r="A4632" s="344">
        <v>4208200</v>
      </c>
      <c r="B4632" s="345" t="s">
        <v>17267</v>
      </c>
      <c r="C4632" s="344" t="s">
        <v>6608</v>
      </c>
      <c r="D4632" s="346">
        <v>80188.86</v>
      </c>
    </row>
    <row r="4633" spans="1:4" x14ac:dyDescent="0.25">
      <c r="A4633" s="344">
        <v>4208164</v>
      </c>
      <c r="B4633" s="345" t="s">
        <v>17268</v>
      </c>
      <c r="C4633" s="344" t="s">
        <v>6608</v>
      </c>
      <c r="D4633" s="346">
        <v>85432.6</v>
      </c>
    </row>
    <row r="4634" spans="1:4" x14ac:dyDescent="0.25">
      <c r="A4634" s="344">
        <v>4208201</v>
      </c>
      <c r="B4634" s="345" t="s">
        <v>17269</v>
      </c>
      <c r="C4634" s="344" t="s">
        <v>6608</v>
      </c>
      <c r="D4634" s="346">
        <v>25182.01</v>
      </c>
    </row>
    <row r="4635" spans="1:4" x14ac:dyDescent="0.25">
      <c r="A4635" s="344">
        <v>4208151</v>
      </c>
      <c r="B4635" s="345" t="s">
        <v>17270</v>
      </c>
      <c r="C4635" s="344" t="s">
        <v>6608</v>
      </c>
      <c r="D4635" s="346">
        <v>32990.32</v>
      </c>
    </row>
    <row r="4636" spans="1:4" x14ac:dyDescent="0.25">
      <c r="A4636" s="344">
        <v>4208202</v>
      </c>
      <c r="B4636" s="345" t="s">
        <v>17271</v>
      </c>
      <c r="C4636" s="344" t="s">
        <v>6608</v>
      </c>
      <c r="D4636" s="346">
        <v>35199.67</v>
      </c>
    </row>
    <row r="4637" spans="1:4" x14ac:dyDescent="0.25">
      <c r="A4637" s="344">
        <v>4208152</v>
      </c>
      <c r="B4637" s="345" t="s">
        <v>17272</v>
      </c>
      <c r="C4637" s="344" t="s">
        <v>6608</v>
      </c>
      <c r="D4637" s="346">
        <v>52606.49</v>
      </c>
    </row>
    <row r="4638" spans="1:4" x14ac:dyDescent="0.25">
      <c r="A4638" s="344">
        <v>4208153</v>
      </c>
      <c r="B4638" s="345" t="s">
        <v>17273</v>
      </c>
      <c r="C4638" s="344" t="s">
        <v>6608</v>
      </c>
      <c r="D4638" s="346">
        <v>62301.32</v>
      </c>
    </row>
    <row r="4639" spans="1:4" x14ac:dyDescent="0.25">
      <c r="A4639" s="344">
        <v>4208203</v>
      </c>
      <c r="B4639" s="345" t="s">
        <v>17274</v>
      </c>
      <c r="C4639" s="344" t="s">
        <v>6608</v>
      </c>
      <c r="D4639" s="346">
        <v>71344.77</v>
      </c>
    </row>
    <row r="4640" spans="1:4" x14ac:dyDescent="0.25">
      <c r="A4640" s="344">
        <v>4208154</v>
      </c>
      <c r="B4640" s="345" t="s">
        <v>17275</v>
      </c>
      <c r="C4640" s="344" t="s">
        <v>6608</v>
      </c>
      <c r="D4640" s="346">
        <v>91043.3</v>
      </c>
    </row>
    <row r="4641" spans="1:4" x14ac:dyDescent="0.25">
      <c r="A4641" s="344">
        <v>4208155</v>
      </c>
      <c r="B4641" s="345" t="s">
        <v>17276</v>
      </c>
      <c r="C4641" s="344" t="s">
        <v>6608</v>
      </c>
      <c r="D4641" s="346">
        <v>101081.15</v>
      </c>
    </row>
    <row r="4642" spans="1:4" x14ac:dyDescent="0.25">
      <c r="A4642" s="344">
        <v>4208156</v>
      </c>
      <c r="B4642" s="345" t="s">
        <v>17277</v>
      </c>
      <c r="C4642" s="344" t="s">
        <v>6608</v>
      </c>
      <c r="D4642" s="346">
        <v>120286.02</v>
      </c>
    </row>
    <row r="4643" spans="1:4" x14ac:dyDescent="0.25">
      <c r="A4643" s="344">
        <v>4208204</v>
      </c>
      <c r="B4643" s="345" t="s">
        <v>17278</v>
      </c>
      <c r="C4643" s="344" t="s">
        <v>6608</v>
      </c>
      <c r="D4643" s="346">
        <v>139814.09</v>
      </c>
    </row>
    <row r="4644" spans="1:4" x14ac:dyDescent="0.25">
      <c r="A4644" s="344">
        <v>4208157</v>
      </c>
      <c r="B4644" s="345" t="s">
        <v>17279</v>
      </c>
      <c r="C4644" s="344" t="s">
        <v>6608</v>
      </c>
      <c r="D4644" s="346">
        <v>149315.54</v>
      </c>
    </row>
    <row r="4645" spans="1:4" x14ac:dyDescent="0.25">
      <c r="A4645" s="344">
        <v>4208127</v>
      </c>
      <c r="B4645" s="345" t="s">
        <v>17280</v>
      </c>
      <c r="C4645" s="344" t="s">
        <v>7700</v>
      </c>
      <c r="D4645" s="346">
        <v>28.24</v>
      </c>
    </row>
    <row r="4646" spans="1:4" x14ac:dyDescent="0.25">
      <c r="A4646" s="344">
        <v>4208196</v>
      </c>
      <c r="B4646" s="345" t="s">
        <v>17281</v>
      </c>
      <c r="C4646" s="344" t="s">
        <v>6608</v>
      </c>
      <c r="D4646" s="346">
        <v>2728.43</v>
      </c>
    </row>
    <row r="4647" spans="1:4" x14ac:dyDescent="0.25">
      <c r="A4647" s="344">
        <v>4208209</v>
      </c>
      <c r="B4647" s="345" t="s">
        <v>17282</v>
      </c>
      <c r="C4647" s="344" t="s">
        <v>6608</v>
      </c>
      <c r="D4647" s="346">
        <v>14087.64</v>
      </c>
    </row>
    <row r="4648" spans="1:4" x14ac:dyDescent="0.25">
      <c r="A4648" s="344">
        <v>4208206</v>
      </c>
      <c r="B4648" s="345" t="s">
        <v>17283</v>
      </c>
      <c r="C4648" s="344" t="s">
        <v>7704</v>
      </c>
      <c r="D4648" s="346">
        <v>128.26</v>
      </c>
    </row>
    <row r="4649" spans="1:4" x14ac:dyDescent="0.25">
      <c r="A4649" s="344">
        <v>4208210</v>
      </c>
      <c r="B4649" s="345" t="s">
        <v>17284</v>
      </c>
      <c r="C4649" s="344" t="s">
        <v>6608</v>
      </c>
      <c r="D4649" s="346">
        <v>31437.200000000001</v>
      </c>
    </row>
    <row r="4650" spans="1:4" x14ac:dyDescent="0.25">
      <c r="A4650" s="344">
        <v>4208195</v>
      </c>
      <c r="B4650" s="345" t="s">
        <v>17285</v>
      </c>
      <c r="C4650" s="344" t="s">
        <v>6608</v>
      </c>
      <c r="D4650" s="346">
        <v>13022.27</v>
      </c>
    </row>
    <row r="4651" spans="1:4" x14ac:dyDescent="0.25">
      <c r="A4651" s="344">
        <v>4208208</v>
      </c>
      <c r="B4651" s="345" t="s">
        <v>17286</v>
      </c>
      <c r="C4651" s="344" t="s">
        <v>7704</v>
      </c>
      <c r="D4651" s="346">
        <v>543.91999999999996</v>
      </c>
    </row>
    <row r="4652" spans="1:4" x14ac:dyDescent="0.25">
      <c r="A4652" s="344">
        <v>4208135</v>
      </c>
      <c r="B4652" s="345" t="s">
        <v>17287</v>
      </c>
      <c r="C4652" s="344" t="s">
        <v>6594</v>
      </c>
      <c r="D4652" s="346">
        <v>1587.53</v>
      </c>
    </row>
    <row r="4653" spans="1:4" x14ac:dyDescent="0.25">
      <c r="A4653" s="344">
        <v>4208136</v>
      </c>
      <c r="B4653" s="345" t="s">
        <v>17288</v>
      </c>
      <c r="C4653" s="344" t="s">
        <v>6594</v>
      </c>
      <c r="D4653" s="346">
        <v>1792.81</v>
      </c>
    </row>
    <row r="4654" spans="1:4" x14ac:dyDescent="0.25">
      <c r="A4654" s="344">
        <v>4208137</v>
      </c>
      <c r="B4654" s="345" t="s">
        <v>17289</v>
      </c>
      <c r="C4654" s="344" t="s">
        <v>6594</v>
      </c>
      <c r="D4654" s="346">
        <v>2077.7399999999998</v>
      </c>
    </row>
    <row r="4655" spans="1:4" x14ac:dyDescent="0.25">
      <c r="A4655" s="344">
        <v>4208138</v>
      </c>
      <c r="B4655" s="345" t="s">
        <v>17290</v>
      </c>
      <c r="C4655" s="344" t="s">
        <v>6594</v>
      </c>
      <c r="D4655" s="346">
        <v>2335.42</v>
      </c>
    </row>
    <row r="4656" spans="1:4" x14ac:dyDescent="0.25">
      <c r="A4656" s="344">
        <v>4208139</v>
      </c>
      <c r="B4656" s="345" t="s">
        <v>17291</v>
      </c>
      <c r="C4656" s="344" t="s">
        <v>6594</v>
      </c>
      <c r="D4656" s="346">
        <v>2338.31</v>
      </c>
    </row>
    <row r="4657" spans="1:4" x14ac:dyDescent="0.25">
      <c r="A4657" s="344">
        <v>4208140</v>
      </c>
      <c r="B4657" s="345" t="s">
        <v>17292</v>
      </c>
      <c r="C4657" s="344" t="s">
        <v>6594</v>
      </c>
      <c r="D4657" s="346">
        <v>2911.44</v>
      </c>
    </row>
    <row r="4658" spans="1:4" x14ac:dyDescent="0.25">
      <c r="A4658" s="344">
        <v>4208141</v>
      </c>
      <c r="B4658" s="345" t="s">
        <v>17293</v>
      </c>
      <c r="C4658" s="344" t="s">
        <v>6594</v>
      </c>
      <c r="D4658" s="346">
        <v>2919.08</v>
      </c>
    </row>
    <row r="4659" spans="1:4" x14ac:dyDescent="0.25">
      <c r="A4659" s="344">
        <v>4208212</v>
      </c>
      <c r="B4659" s="345" t="s">
        <v>17294</v>
      </c>
      <c r="C4659" s="344" t="s">
        <v>6594</v>
      </c>
      <c r="D4659" s="346">
        <v>2920.85</v>
      </c>
    </row>
    <row r="4660" spans="1:4" x14ac:dyDescent="0.25">
      <c r="A4660" s="344">
        <v>4208213</v>
      </c>
      <c r="B4660" s="345" t="s">
        <v>17295</v>
      </c>
      <c r="C4660" s="344" t="s">
        <v>6594</v>
      </c>
      <c r="D4660" s="346">
        <v>3362.65</v>
      </c>
    </row>
    <row r="4661" spans="1:4" x14ac:dyDescent="0.25">
      <c r="A4661" s="344">
        <v>4208214</v>
      </c>
      <c r="B4661" s="345" t="s">
        <v>17296</v>
      </c>
      <c r="C4661" s="344" t="s">
        <v>6594</v>
      </c>
      <c r="D4661" s="346">
        <v>3802.36</v>
      </c>
    </row>
    <row r="4662" spans="1:4" x14ac:dyDescent="0.25">
      <c r="A4662" s="344">
        <v>4208215</v>
      </c>
      <c r="B4662" s="345" t="s">
        <v>17297</v>
      </c>
      <c r="C4662" s="344" t="s">
        <v>6594</v>
      </c>
      <c r="D4662" s="346">
        <v>3806.71</v>
      </c>
    </row>
    <row r="4663" spans="1:4" x14ac:dyDescent="0.25">
      <c r="A4663" s="344">
        <v>4208216</v>
      </c>
      <c r="B4663" s="345" t="s">
        <v>17298</v>
      </c>
      <c r="C4663" s="344" t="s">
        <v>6594</v>
      </c>
      <c r="D4663" s="346">
        <v>2610.9899999999998</v>
      </c>
    </row>
    <row r="4664" spans="1:4" x14ac:dyDescent="0.25">
      <c r="A4664" s="344">
        <v>4208217</v>
      </c>
      <c r="B4664" s="345" t="s">
        <v>17299</v>
      </c>
      <c r="C4664" s="344" t="s">
        <v>6594</v>
      </c>
      <c r="D4664" s="346">
        <v>3018.07</v>
      </c>
    </row>
    <row r="4665" spans="1:4" x14ac:dyDescent="0.25">
      <c r="A4665" s="344">
        <v>4208218</v>
      </c>
      <c r="B4665" s="345" t="s">
        <v>17300</v>
      </c>
      <c r="C4665" s="344" t="s">
        <v>6594</v>
      </c>
      <c r="D4665" s="346">
        <v>3944.68</v>
      </c>
    </row>
    <row r="4666" spans="1:4" x14ac:dyDescent="0.25">
      <c r="A4666" s="344">
        <v>4208219</v>
      </c>
      <c r="B4666" s="345" t="s">
        <v>17301</v>
      </c>
      <c r="C4666" s="344" t="s">
        <v>6594</v>
      </c>
      <c r="D4666" s="346">
        <v>5082.74</v>
      </c>
    </row>
    <row r="4667" spans="1:4" x14ac:dyDescent="0.25">
      <c r="A4667" s="344">
        <v>4208220</v>
      </c>
      <c r="B4667" s="345" t="s">
        <v>17302</v>
      </c>
      <c r="C4667" s="344" t="s">
        <v>6594</v>
      </c>
      <c r="D4667" s="346">
        <v>5389.2</v>
      </c>
    </row>
    <row r="4668" spans="1:4" x14ac:dyDescent="0.25">
      <c r="A4668" s="344">
        <v>4208221</v>
      </c>
      <c r="B4668" s="345" t="s">
        <v>17303</v>
      </c>
      <c r="C4668" s="344" t="s">
        <v>6594</v>
      </c>
      <c r="D4668" s="346">
        <v>7102.14</v>
      </c>
    </row>
    <row r="4669" spans="1:4" x14ac:dyDescent="0.25">
      <c r="A4669" s="344">
        <v>4208222</v>
      </c>
      <c r="B4669" s="345" t="s">
        <v>17304</v>
      </c>
      <c r="C4669" s="344" t="s">
        <v>6594</v>
      </c>
      <c r="D4669" s="346">
        <v>8965.2800000000007</v>
      </c>
    </row>
    <row r="4670" spans="1:4" x14ac:dyDescent="0.25">
      <c r="A4670" s="344">
        <v>4208223</v>
      </c>
      <c r="B4670" s="345" t="s">
        <v>17305</v>
      </c>
      <c r="C4670" s="344" t="s">
        <v>6594</v>
      </c>
      <c r="D4670" s="346">
        <v>8968.0499999999993</v>
      </c>
    </row>
    <row r="4671" spans="1:4" x14ac:dyDescent="0.25">
      <c r="A4671" s="344">
        <v>4208224</v>
      </c>
      <c r="B4671" s="345" t="s">
        <v>17306</v>
      </c>
      <c r="C4671" s="344" t="s">
        <v>6594</v>
      </c>
      <c r="D4671" s="346">
        <v>10436.85</v>
      </c>
    </row>
    <row r="4672" spans="1:4" x14ac:dyDescent="0.25">
      <c r="A4672" s="344">
        <v>4208225</v>
      </c>
      <c r="B4672" s="345" t="s">
        <v>17307</v>
      </c>
      <c r="C4672" s="344" t="s">
        <v>6594</v>
      </c>
      <c r="D4672" s="346">
        <v>11896.04</v>
      </c>
    </row>
    <row r="4673" spans="1:4" x14ac:dyDescent="0.25">
      <c r="A4673" s="344">
        <v>4208226</v>
      </c>
      <c r="B4673" s="345" t="s">
        <v>17308</v>
      </c>
      <c r="C4673" s="344" t="s">
        <v>6594</v>
      </c>
      <c r="D4673" s="346">
        <v>11916.42</v>
      </c>
    </row>
    <row r="4674" spans="1:4" x14ac:dyDescent="0.25">
      <c r="A4674" s="344">
        <v>4208227</v>
      </c>
      <c r="B4674" s="345" t="s">
        <v>17309</v>
      </c>
      <c r="C4674" s="344" t="s">
        <v>6594</v>
      </c>
      <c r="D4674" s="346">
        <v>1224.32</v>
      </c>
    </row>
    <row r="4675" spans="1:4" x14ac:dyDescent="0.25">
      <c r="A4675" s="344">
        <v>4208228</v>
      </c>
      <c r="B4675" s="345" t="s">
        <v>17310</v>
      </c>
      <c r="C4675" s="344" t="s">
        <v>6594</v>
      </c>
      <c r="D4675" s="346">
        <v>1406.19</v>
      </c>
    </row>
    <row r="4676" spans="1:4" x14ac:dyDescent="0.25">
      <c r="A4676" s="344">
        <v>4208229</v>
      </c>
      <c r="B4676" s="345" t="s">
        <v>17311</v>
      </c>
      <c r="C4676" s="344" t="s">
        <v>6594</v>
      </c>
      <c r="D4676" s="346">
        <v>1833.28</v>
      </c>
    </row>
    <row r="4677" spans="1:4" x14ac:dyDescent="0.25">
      <c r="A4677" s="344">
        <v>4208230</v>
      </c>
      <c r="B4677" s="345" t="s">
        <v>17312</v>
      </c>
      <c r="C4677" s="344" t="s">
        <v>6594</v>
      </c>
      <c r="D4677" s="346">
        <v>2360.4899999999998</v>
      </c>
    </row>
    <row r="4678" spans="1:4" x14ac:dyDescent="0.25">
      <c r="A4678" s="344">
        <v>4208231</v>
      </c>
      <c r="B4678" s="345" t="s">
        <v>17313</v>
      </c>
      <c r="C4678" s="344" t="s">
        <v>6594</v>
      </c>
      <c r="D4678" s="346">
        <v>2509.2199999999998</v>
      </c>
    </row>
    <row r="4679" spans="1:4" x14ac:dyDescent="0.25">
      <c r="A4679" s="344">
        <v>4208232</v>
      </c>
      <c r="B4679" s="345" t="s">
        <v>17314</v>
      </c>
      <c r="C4679" s="344" t="s">
        <v>6594</v>
      </c>
      <c r="D4679" s="346">
        <v>3290.83</v>
      </c>
    </row>
    <row r="4680" spans="1:4" x14ac:dyDescent="0.25">
      <c r="A4680" s="344">
        <v>4208233</v>
      </c>
      <c r="B4680" s="345" t="s">
        <v>17315</v>
      </c>
      <c r="C4680" s="344" t="s">
        <v>6594</v>
      </c>
      <c r="D4680" s="346">
        <v>4129.62</v>
      </c>
    </row>
    <row r="4681" spans="1:4" x14ac:dyDescent="0.25">
      <c r="A4681" s="344">
        <v>4208234</v>
      </c>
      <c r="B4681" s="345" t="s">
        <v>17316</v>
      </c>
      <c r="C4681" s="344" t="s">
        <v>6594</v>
      </c>
      <c r="D4681" s="346">
        <v>4132.1899999999996</v>
      </c>
    </row>
    <row r="4682" spans="1:4" x14ac:dyDescent="0.25">
      <c r="A4682" s="344">
        <v>4208235</v>
      </c>
      <c r="B4682" s="345" t="s">
        <v>17317</v>
      </c>
      <c r="C4682" s="344" t="s">
        <v>6594</v>
      </c>
      <c r="D4682" s="346">
        <v>4834.5</v>
      </c>
    </row>
    <row r="4683" spans="1:4" x14ac:dyDescent="0.25">
      <c r="A4683" s="344">
        <v>4208236</v>
      </c>
      <c r="B4683" s="345" t="s">
        <v>17318</v>
      </c>
      <c r="C4683" s="344" t="s">
        <v>6594</v>
      </c>
      <c r="D4683" s="346">
        <v>5527.22</v>
      </c>
    </row>
    <row r="4684" spans="1:4" x14ac:dyDescent="0.25">
      <c r="A4684" s="344">
        <v>4208237</v>
      </c>
      <c r="B4684" s="345" t="s">
        <v>17319</v>
      </c>
      <c r="C4684" s="344" t="s">
        <v>6594</v>
      </c>
      <c r="D4684" s="346">
        <v>5547.49</v>
      </c>
    </row>
    <row r="4685" spans="1:4" x14ac:dyDescent="0.25">
      <c r="A4685" s="344">
        <v>4208128</v>
      </c>
      <c r="B4685" s="345" t="s">
        <v>17320</v>
      </c>
      <c r="C4685" s="344" t="s">
        <v>6594</v>
      </c>
      <c r="D4685" s="346">
        <v>190.52</v>
      </c>
    </row>
    <row r="4686" spans="1:4" x14ac:dyDescent="0.25">
      <c r="A4686" s="344">
        <v>4208129</v>
      </c>
      <c r="B4686" s="345" t="s">
        <v>17321</v>
      </c>
      <c r="C4686" s="344" t="s">
        <v>6594</v>
      </c>
      <c r="D4686" s="346">
        <v>224.44</v>
      </c>
    </row>
    <row r="4687" spans="1:4" x14ac:dyDescent="0.25">
      <c r="A4687" s="344">
        <v>4208130</v>
      </c>
      <c r="B4687" s="345" t="s">
        <v>17322</v>
      </c>
      <c r="C4687" s="344" t="s">
        <v>6594</v>
      </c>
      <c r="D4687" s="346">
        <v>260.97000000000003</v>
      </c>
    </row>
    <row r="4688" spans="1:4" x14ac:dyDescent="0.25">
      <c r="A4688" s="344">
        <v>4208131</v>
      </c>
      <c r="B4688" s="345" t="s">
        <v>17323</v>
      </c>
      <c r="C4688" s="344" t="s">
        <v>6594</v>
      </c>
      <c r="D4688" s="346">
        <v>305.67</v>
      </c>
    </row>
    <row r="4689" spans="1:4" x14ac:dyDescent="0.25">
      <c r="A4689" s="344">
        <v>4208132</v>
      </c>
      <c r="B4689" s="345" t="s">
        <v>17324</v>
      </c>
      <c r="C4689" s="344" t="s">
        <v>6594</v>
      </c>
      <c r="D4689" s="346">
        <v>351.98</v>
      </c>
    </row>
    <row r="4690" spans="1:4" x14ac:dyDescent="0.25">
      <c r="A4690" s="344">
        <v>4208133</v>
      </c>
      <c r="B4690" s="345" t="s">
        <v>17325</v>
      </c>
      <c r="C4690" s="344" t="s">
        <v>6594</v>
      </c>
      <c r="D4690" s="346">
        <v>407.94</v>
      </c>
    </row>
    <row r="4691" spans="1:4" x14ac:dyDescent="0.25">
      <c r="A4691" s="344">
        <v>4208134</v>
      </c>
      <c r="B4691" s="345" t="s">
        <v>17326</v>
      </c>
      <c r="C4691" s="344" t="s">
        <v>6594</v>
      </c>
      <c r="D4691" s="346">
        <v>468.65</v>
      </c>
    </row>
    <row r="4692" spans="1:4" x14ac:dyDescent="0.25">
      <c r="A4692" s="344">
        <v>4208238</v>
      </c>
      <c r="B4692" s="345" t="s">
        <v>17327</v>
      </c>
      <c r="C4692" s="344" t="s">
        <v>6594</v>
      </c>
      <c r="D4692" s="346">
        <v>522.99</v>
      </c>
    </row>
    <row r="4693" spans="1:4" x14ac:dyDescent="0.25">
      <c r="A4693" s="344">
        <v>4208239</v>
      </c>
      <c r="B4693" s="345" t="s">
        <v>17328</v>
      </c>
      <c r="C4693" s="344" t="s">
        <v>6594</v>
      </c>
      <c r="D4693" s="346">
        <v>554.14</v>
      </c>
    </row>
    <row r="4694" spans="1:4" x14ac:dyDescent="0.25">
      <c r="A4694" s="344">
        <v>4413920</v>
      </c>
      <c r="B4694" s="345" t="s">
        <v>17329</v>
      </c>
      <c r="C4694" s="344" t="s">
        <v>7702</v>
      </c>
      <c r="D4694" s="346">
        <v>0.54</v>
      </c>
    </row>
    <row r="4695" spans="1:4" x14ac:dyDescent="0.25">
      <c r="A4695" s="344">
        <v>4413024</v>
      </c>
      <c r="B4695" s="345" t="s">
        <v>17330</v>
      </c>
      <c r="C4695" s="344" t="s">
        <v>7702</v>
      </c>
      <c r="D4695" s="346">
        <v>0.37</v>
      </c>
    </row>
    <row r="4696" spans="1:4" x14ac:dyDescent="0.25">
      <c r="A4696" s="344">
        <v>4413022</v>
      </c>
      <c r="B4696" s="345" t="s">
        <v>17331</v>
      </c>
      <c r="C4696" s="344" t="s">
        <v>7702</v>
      </c>
      <c r="D4696" s="346">
        <v>0.54</v>
      </c>
    </row>
    <row r="4697" spans="1:4" x14ac:dyDescent="0.25">
      <c r="A4697" s="344">
        <v>4413020</v>
      </c>
      <c r="B4697" s="345" t="s">
        <v>17332</v>
      </c>
      <c r="C4697" s="344" t="s">
        <v>6594</v>
      </c>
      <c r="D4697" s="346">
        <v>41.01</v>
      </c>
    </row>
    <row r="4698" spans="1:4" x14ac:dyDescent="0.25">
      <c r="A4698" s="344">
        <v>4413013</v>
      </c>
      <c r="B4698" s="345" t="s">
        <v>17333</v>
      </c>
      <c r="C4698" s="344" t="s">
        <v>6594</v>
      </c>
      <c r="D4698" s="346">
        <v>82.67</v>
      </c>
    </row>
    <row r="4699" spans="1:4" x14ac:dyDescent="0.25">
      <c r="A4699" s="344">
        <v>4413019</v>
      </c>
      <c r="B4699" s="345" t="s">
        <v>17334</v>
      </c>
      <c r="C4699" s="344" t="s">
        <v>6594</v>
      </c>
      <c r="D4699" s="346">
        <v>34.96</v>
      </c>
    </row>
    <row r="4700" spans="1:4" x14ac:dyDescent="0.25">
      <c r="A4700" s="344">
        <v>4413026</v>
      </c>
      <c r="B4700" s="345" t="s">
        <v>17335</v>
      </c>
      <c r="C4700" s="344" t="s">
        <v>7702</v>
      </c>
      <c r="D4700" s="346">
        <v>252.9</v>
      </c>
    </row>
    <row r="4701" spans="1:4" x14ac:dyDescent="0.25">
      <c r="A4701" s="344">
        <v>4413996</v>
      </c>
      <c r="B4701" s="345" t="s">
        <v>17336</v>
      </c>
      <c r="C4701" s="344" t="s">
        <v>7702</v>
      </c>
      <c r="D4701" s="346">
        <v>10.02</v>
      </c>
    </row>
    <row r="4702" spans="1:4" x14ac:dyDescent="0.25">
      <c r="A4702" s="344">
        <v>4413942</v>
      </c>
      <c r="B4702" s="345" t="s">
        <v>7414</v>
      </c>
      <c r="C4702" s="344" t="s">
        <v>7701</v>
      </c>
      <c r="D4702" s="346">
        <v>2.73</v>
      </c>
    </row>
    <row r="4703" spans="1:4" x14ac:dyDescent="0.25">
      <c r="A4703" s="344">
        <v>4413018</v>
      </c>
      <c r="B4703" s="345" t="s">
        <v>17337</v>
      </c>
      <c r="C4703" s="344" t="s">
        <v>7700</v>
      </c>
      <c r="D4703" s="346">
        <v>12.44</v>
      </c>
    </row>
    <row r="4704" spans="1:4" x14ac:dyDescent="0.25">
      <c r="A4704" s="344">
        <v>4413905</v>
      </c>
      <c r="B4704" s="345" t="s">
        <v>17338</v>
      </c>
      <c r="C4704" s="344" t="s">
        <v>7702</v>
      </c>
      <c r="D4704" s="346">
        <v>6.54</v>
      </c>
    </row>
    <row r="4705" spans="1:4" x14ac:dyDescent="0.25">
      <c r="A4705" s="344">
        <v>4413987</v>
      </c>
      <c r="B4705" s="345" t="s">
        <v>17339</v>
      </c>
      <c r="C4705" s="344" t="s">
        <v>7702</v>
      </c>
      <c r="D4705" s="346">
        <v>0.38</v>
      </c>
    </row>
    <row r="4706" spans="1:4" x14ac:dyDescent="0.25">
      <c r="A4706" s="344">
        <v>4413995</v>
      </c>
      <c r="B4706" s="345" t="s">
        <v>17340</v>
      </c>
      <c r="C4706" s="344" t="s">
        <v>7702</v>
      </c>
      <c r="D4706" s="346">
        <v>3.18</v>
      </c>
    </row>
    <row r="4707" spans="1:4" x14ac:dyDescent="0.25">
      <c r="A4707" s="344">
        <v>4413994</v>
      </c>
      <c r="B4707" s="345" t="s">
        <v>17341</v>
      </c>
      <c r="C4707" s="344" t="s">
        <v>6594</v>
      </c>
      <c r="D4707" s="346">
        <v>668.52</v>
      </c>
    </row>
    <row r="4708" spans="1:4" x14ac:dyDescent="0.25">
      <c r="A4708" s="344">
        <v>4413200</v>
      </c>
      <c r="B4708" s="345" t="s">
        <v>17342</v>
      </c>
      <c r="C4708" s="344" t="s">
        <v>7702</v>
      </c>
      <c r="D4708" s="346">
        <v>19.57</v>
      </c>
    </row>
    <row r="4709" spans="1:4" x14ac:dyDescent="0.25">
      <c r="A4709" s="344">
        <v>4413990</v>
      </c>
      <c r="B4709" s="345" t="s">
        <v>17343</v>
      </c>
      <c r="C4709" s="344" t="s">
        <v>6608</v>
      </c>
      <c r="D4709" s="346">
        <v>34.96</v>
      </c>
    </row>
    <row r="4710" spans="1:4" x14ac:dyDescent="0.25">
      <c r="A4710" s="344">
        <v>4413989</v>
      </c>
      <c r="B4710" s="345" t="s">
        <v>17344</v>
      </c>
      <c r="C4710" s="344" t="s">
        <v>6608</v>
      </c>
      <c r="D4710" s="346">
        <v>41.01</v>
      </c>
    </row>
    <row r="4711" spans="1:4" x14ac:dyDescent="0.25">
      <c r="A4711" s="344">
        <v>4413951</v>
      </c>
      <c r="B4711" s="345" t="s">
        <v>17345</v>
      </c>
      <c r="C4711" s="344" t="s">
        <v>6608</v>
      </c>
      <c r="D4711" s="346">
        <v>50.59</v>
      </c>
    </row>
    <row r="4712" spans="1:4" x14ac:dyDescent="0.25">
      <c r="A4712" s="344">
        <v>4413950</v>
      </c>
      <c r="B4712" s="345" t="s">
        <v>17346</v>
      </c>
      <c r="C4712" s="344" t="s">
        <v>6608</v>
      </c>
      <c r="D4712" s="346">
        <v>91.07</v>
      </c>
    </row>
    <row r="4713" spans="1:4" x14ac:dyDescent="0.25">
      <c r="A4713" s="344">
        <v>4413949</v>
      </c>
      <c r="B4713" s="345" t="s">
        <v>17347</v>
      </c>
      <c r="C4713" s="344" t="s">
        <v>6608</v>
      </c>
      <c r="D4713" s="346">
        <v>217.05</v>
      </c>
    </row>
    <row r="4714" spans="1:4" x14ac:dyDescent="0.25">
      <c r="A4714" s="344">
        <v>4413948</v>
      </c>
      <c r="B4714" s="345" t="s">
        <v>17348</v>
      </c>
      <c r="C4714" s="344" t="s">
        <v>6608</v>
      </c>
      <c r="D4714" s="346">
        <v>44.75</v>
      </c>
    </row>
    <row r="4715" spans="1:4" x14ac:dyDescent="0.25">
      <c r="A4715" s="344">
        <v>4413947</v>
      </c>
      <c r="B4715" s="345" t="s">
        <v>17349</v>
      </c>
      <c r="C4715" s="344" t="s">
        <v>6608</v>
      </c>
      <c r="D4715" s="346">
        <v>78.64</v>
      </c>
    </row>
    <row r="4716" spans="1:4" x14ac:dyDescent="0.25">
      <c r="A4716" s="344">
        <v>4413946</v>
      </c>
      <c r="B4716" s="345" t="s">
        <v>17350</v>
      </c>
      <c r="C4716" s="344" t="s">
        <v>6608</v>
      </c>
      <c r="D4716" s="346">
        <v>145.80000000000001</v>
      </c>
    </row>
    <row r="4717" spans="1:4" x14ac:dyDescent="0.25">
      <c r="A4717" s="344">
        <v>4413952</v>
      </c>
      <c r="B4717" s="345" t="s">
        <v>17351</v>
      </c>
      <c r="C4717" s="344" t="s">
        <v>7702</v>
      </c>
      <c r="D4717" s="346">
        <v>69.989999999999995</v>
      </c>
    </row>
    <row r="4718" spans="1:4" x14ac:dyDescent="0.25">
      <c r="A4718" s="344">
        <v>4413012</v>
      </c>
      <c r="B4718" s="345" t="s">
        <v>17352</v>
      </c>
      <c r="C4718" s="344" t="s">
        <v>7701</v>
      </c>
      <c r="D4718" s="346">
        <v>421.78</v>
      </c>
    </row>
    <row r="4719" spans="1:4" x14ac:dyDescent="0.25">
      <c r="A4719" s="344">
        <v>4413014</v>
      </c>
      <c r="B4719" s="345" t="s">
        <v>17353</v>
      </c>
      <c r="C4719" s="344" t="s">
        <v>7702</v>
      </c>
      <c r="D4719" s="346">
        <v>16.670000000000002</v>
      </c>
    </row>
    <row r="4720" spans="1:4" x14ac:dyDescent="0.25">
      <c r="A4720" s="344">
        <v>4413016</v>
      </c>
      <c r="B4720" s="345" t="s">
        <v>17354</v>
      </c>
      <c r="C4720" s="344" t="s">
        <v>7702</v>
      </c>
      <c r="D4720" s="346">
        <v>10.32</v>
      </c>
    </row>
    <row r="4721" spans="1:4" x14ac:dyDescent="0.25">
      <c r="A4721" s="344">
        <v>4413984</v>
      </c>
      <c r="B4721" s="345" t="s">
        <v>17355</v>
      </c>
      <c r="C4721" s="344" t="s">
        <v>7701</v>
      </c>
      <c r="D4721" s="346">
        <v>4.33</v>
      </c>
    </row>
    <row r="4722" spans="1:4" x14ac:dyDescent="0.25">
      <c r="A4722" s="344">
        <v>4413986</v>
      </c>
      <c r="B4722" s="345" t="s">
        <v>17356</v>
      </c>
      <c r="C4722" s="344" t="s">
        <v>7702</v>
      </c>
      <c r="D4722" s="346">
        <v>0.08</v>
      </c>
    </row>
    <row r="4723" spans="1:4" x14ac:dyDescent="0.25">
      <c r="A4723" s="344">
        <v>4413985</v>
      </c>
      <c r="B4723" s="345" t="s">
        <v>17357</v>
      </c>
      <c r="C4723" s="344" t="s">
        <v>7702</v>
      </c>
      <c r="D4723" s="346">
        <v>22.34</v>
      </c>
    </row>
    <row r="4724" spans="1:4" x14ac:dyDescent="0.25">
      <c r="A4724" s="344">
        <v>4413017</v>
      </c>
      <c r="B4724" s="345" t="s">
        <v>17358</v>
      </c>
      <c r="C4724" s="344" t="s">
        <v>6594</v>
      </c>
      <c r="D4724" s="346">
        <v>61.57</v>
      </c>
    </row>
    <row r="4725" spans="1:4" x14ac:dyDescent="0.25">
      <c r="A4725" s="344">
        <v>4415673</v>
      </c>
      <c r="B4725" s="345" t="s">
        <v>17359</v>
      </c>
      <c r="C4725" s="344" t="s">
        <v>7702</v>
      </c>
      <c r="D4725" s="346">
        <v>8.24</v>
      </c>
    </row>
    <row r="4726" spans="1:4" x14ac:dyDescent="0.25">
      <c r="A4726" s="344">
        <v>4415684</v>
      </c>
      <c r="B4726" s="345" t="s">
        <v>17360</v>
      </c>
      <c r="C4726" s="344" t="s">
        <v>7702</v>
      </c>
      <c r="D4726" s="346">
        <v>4.6399999999999997</v>
      </c>
    </row>
    <row r="4727" spans="1:4" x14ac:dyDescent="0.25">
      <c r="A4727" s="344">
        <v>4413993</v>
      </c>
      <c r="B4727" s="345" t="s">
        <v>17361</v>
      </c>
      <c r="C4727" s="344" t="s">
        <v>7702</v>
      </c>
      <c r="D4727" s="346">
        <v>0.55000000000000004</v>
      </c>
    </row>
    <row r="4728" spans="1:4" x14ac:dyDescent="0.25">
      <c r="A4728" s="344">
        <v>4507754</v>
      </c>
      <c r="B4728" s="345" t="s">
        <v>17362</v>
      </c>
      <c r="C4728" s="344" t="s">
        <v>6608</v>
      </c>
      <c r="D4728" s="346">
        <v>852.72</v>
      </c>
    </row>
    <row r="4729" spans="1:4" x14ac:dyDescent="0.25">
      <c r="A4729" s="344">
        <v>4507738</v>
      </c>
      <c r="B4729" s="345" t="s">
        <v>17363</v>
      </c>
      <c r="C4729" s="344" t="s">
        <v>6608</v>
      </c>
      <c r="D4729" s="346">
        <v>1157.73</v>
      </c>
    </row>
    <row r="4730" spans="1:4" x14ac:dyDescent="0.25">
      <c r="A4730" s="344">
        <v>4507755</v>
      </c>
      <c r="B4730" s="345" t="s">
        <v>17364</v>
      </c>
      <c r="C4730" s="344" t="s">
        <v>6608</v>
      </c>
      <c r="D4730" s="346">
        <v>987.91</v>
      </c>
    </row>
    <row r="4731" spans="1:4" x14ac:dyDescent="0.25">
      <c r="A4731" s="344">
        <v>4507756</v>
      </c>
      <c r="B4731" s="345" t="s">
        <v>17365</v>
      </c>
      <c r="C4731" s="344" t="s">
        <v>6608</v>
      </c>
      <c r="D4731" s="346">
        <v>1313.78</v>
      </c>
    </row>
    <row r="4732" spans="1:4" x14ac:dyDescent="0.25">
      <c r="A4732" s="344">
        <v>4507757</v>
      </c>
      <c r="B4732" s="345" t="s">
        <v>17366</v>
      </c>
      <c r="C4732" s="344" t="s">
        <v>6608</v>
      </c>
      <c r="D4732" s="346">
        <v>1513.13</v>
      </c>
    </row>
    <row r="4733" spans="1:4" x14ac:dyDescent="0.25">
      <c r="A4733" s="344">
        <v>4507758</v>
      </c>
      <c r="B4733" s="345" t="s">
        <v>17367</v>
      </c>
      <c r="C4733" s="344" t="s">
        <v>6608</v>
      </c>
      <c r="D4733" s="346">
        <v>1708.52</v>
      </c>
    </row>
    <row r="4734" spans="1:4" x14ac:dyDescent="0.25">
      <c r="A4734" s="344">
        <v>4507759</v>
      </c>
      <c r="B4734" s="345" t="s">
        <v>17368</v>
      </c>
      <c r="C4734" s="344" t="s">
        <v>6608</v>
      </c>
      <c r="D4734" s="346">
        <v>1874.82</v>
      </c>
    </row>
    <row r="4735" spans="1:4" x14ac:dyDescent="0.25">
      <c r="A4735" s="344">
        <v>4507760</v>
      </c>
      <c r="B4735" s="345" t="s">
        <v>17369</v>
      </c>
      <c r="C4735" s="344" t="s">
        <v>6608</v>
      </c>
      <c r="D4735" s="346">
        <v>2244.5500000000002</v>
      </c>
    </row>
    <row r="4736" spans="1:4" x14ac:dyDescent="0.25">
      <c r="A4736" s="344">
        <v>4507761</v>
      </c>
      <c r="B4736" s="345" t="s">
        <v>17370</v>
      </c>
      <c r="C4736" s="344" t="s">
        <v>6608</v>
      </c>
      <c r="D4736" s="346">
        <v>2438.81</v>
      </c>
    </row>
    <row r="4737" spans="1:4" x14ac:dyDescent="0.25">
      <c r="A4737" s="344">
        <v>4507762</v>
      </c>
      <c r="B4737" s="345" t="s">
        <v>17371</v>
      </c>
      <c r="C4737" s="344" t="s">
        <v>6608</v>
      </c>
      <c r="D4737" s="346">
        <v>2868.34</v>
      </c>
    </row>
    <row r="4738" spans="1:4" x14ac:dyDescent="0.25">
      <c r="A4738" s="344">
        <v>4507763</v>
      </c>
      <c r="B4738" s="345" t="s">
        <v>17372</v>
      </c>
      <c r="C4738" s="344" t="s">
        <v>6608</v>
      </c>
      <c r="D4738" s="346">
        <v>2929.91</v>
      </c>
    </row>
    <row r="4739" spans="1:4" x14ac:dyDescent="0.25">
      <c r="A4739" s="344">
        <v>4507764</v>
      </c>
      <c r="B4739" s="345" t="s">
        <v>17373</v>
      </c>
      <c r="C4739" s="344" t="s">
        <v>6608</v>
      </c>
      <c r="D4739" s="346">
        <v>3767.43</v>
      </c>
    </row>
    <row r="4740" spans="1:4" x14ac:dyDescent="0.25">
      <c r="A4740" s="344">
        <v>4507765</v>
      </c>
      <c r="B4740" s="345" t="s">
        <v>17374</v>
      </c>
      <c r="C4740" s="344" t="s">
        <v>6608</v>
      </c>
      <c r="D4740" s="346">
        <v>2993.74</v>
      </c>
    </row>
    <row r="4741" spans="1:4" x14ac:dyDescent="0.25">
      <c r="A4741" s="344">
        <v>4508192</v>
      </c>
      <c r="B4741" s="345" t="s">
        <v>17375</v>
      </c>
      <c r="C4741" s="344" t="s">
        <v>6608</v>
      </c>
      <c r="D4741" s="346">
        <v>4711.82</v>
      </c>
    </row>
    <row r="4742" spans="1:4" x14ac:dyDescent="0.25">
      <c r="A4742" s="344">
        <v>4507766</v>
      </c>
      <c r="B4742" s="345" t="s">
        <v>17376</v>
      </c>
      <c r="C4742" s="344" t="s">
        <v>6608</v>
      </c>
      <c r="D4742" s="346">
        <v>404.4</v>
      </c>
    </row>
    <row r="4743" spans="1:4" x14ac:dyDescent="0.25">
      <c r="A4743" s="344">
        <v>4507767</v>
      </c>
      <c r="B4743" s="345" t="s">
        <v>17377</v>
      </c>
      <c r="C4743" s="344" t="s">
        <v>6608</v>
      </c>
      <c r="D4743" s="346">
        <v>592.26</v>
      </c>
    </row>
    <row r="4744" spans="1:4" x14ac:dyDescent="0.25">
      <c r="A4744" s="344">
        <v>4507768</v>
      </c>
      <c r="B4744" s="345" t="s">
        <v>17378</v>
      </c>
      <c r="C4744" s="344" t="s">
        <v>6608</v>
      </c>
      <c r="D4744" s="346">
        <v>520.16</v>
      </c>
    </row>
    <row r="4745" spans="1:4" x14ac:dyDescent="0.25">
      <c r="A4745" s="344">
        <v>4507769</v>
      </c>
      <c r="B4745" s="345" t="s">
        <v>17379</v>
      </c>
      <c r="C4745" s="344" t="s">
        <v>6608</v>
      </c>
      <c r="D4745" s="346">
        <v>640.65</v>
      </c>
    </row>
    <row r="4746" spans="1:4" x14ac:dyDescent="0.25">
      <c r="A4746" s="344">
        <v>4507770</v>
      </c>
      <c r="B4746" s="345" t="s">
        <v>17380</v>
      </c>
      <c r="C4746" s="344" t="s">
        <v>6608</v>
      </c>
      <c r="D4746" s="346">
        <v>587.42999999999995</v>
      </c>
    </row>
    <row r="4747" spans="1:4" x14ac:dyDescent="0.25">
      <c r="A4747" s="344">
        <v>4507771</v>
      </c>
      <c r="B4747" s="345" t="s">
        <v>17381</v>
      </c>
      <c r="C4747" s="344" t="s">
        <v>6608</v>
      </c>
      <c r="D4747" s="346">
        <v>710.71</v>
      </c>
    </row>
    <row r="4748" spans="1:4" x14ac:dyDescent="0.25">
      <c r="A4748" s="344">
        <v>4507772</v>
      </c>
      <c r="B4748" s="345" t="s">
        <v>17382</v>
      </c>
      <c r="C4748" s="344" t="s">
        <v>6608</v>
      </c>
      <c r="D4748" s="346">
        <v>758.63</v>
      </c>
    </row>
    <row r="4749" spans="1:4" x14ac:dyDescent="0.25">
      <c r="A4749" s="344">
        <v>4508193</v>
      </c>
      <c r="B4749" s="345" t="s">
        <v>17383</v>
      </c>
      <c r="C4749" s="344" t="s">
        <v>6608</v>
      </c>
      <c r="D4749" s="346">
        <v>936.15</v>
      </c>
    </row>
    <row r="4750" spans="1:4" x14ac:dyDescent="0.25">
      <c r="A4750" s="344">
        <v>4507773</v>
      </c>
      <c r="B4750" s="345" t="s">
        <v>17384</v>
      </c>
      <c r="C4750" s="344" t="s">
        <v>6608</v>
      </c>
      <c r="D4750" s="346">
        <v>792.76</v>
      </c>
    </row>
    <row r="4751" spans="1:4" x14ac:dyDescent="0.25">
      <c r="A4751" s="344">
        <v>4507774</v>
      </c>
      <c r="B4751" s="345" t="s">
        <v>17385</v>
      </c>
      <c r="C4751" s="344" t="s">
        <v>6608</v>
      </c>
      <c r="D4751" s="346">
        <v>1028.1400000000001</v>
      </c>
    </row>
    <row r="4752" spans="1:4" x14ac:dyDescent="0.25">
      <c r="A4752" s="344">
        <v>4507775</v>
      </c>
      <c r="B4752" s="345" t="s">
        <v>17386</v>
      </c>
      <c r="C4752" s="344" t="s">
        <v>6608</v>
      </c>
      <c r="D4752" s="346">
        <v>94.38</v>
      </c>
    </row>
    <row r="4753" spans="1:4" x14ac:dyDescent="0.25">
      <c r="A4753" s="344">
        <v>4507776</v>
      </c>
      <c r="B4753" s="345" t="s">
        <v>17387</v>
      </c>
      <c r="C4753" s="344" t="s">
        <v>6608</v>
      </c>
      <c r="D4753" s="346">
        <v>104.5</v>
      </c>
    </row>
    <row r="4754" spans="1:4" x14ac:dyDescent="0.25">
      <c r="A4754" s="344">
        <v>4507783</v>
      </c>
      <c r="B4754" s="345" t="s">
        <v>17388</v>
      </c>
      <c r="C4754" s="344" t="s">
        <v>6608</v>
      </c>
      <c r="D4754" s="346">
        <v>81.41</v>
      </c>
    </row>
    <row r="4755" spans="1:4" x14ac:dyDescent="0.25">
      <c r="A4755" s="344">
        <v>4507784</v>
      </c>
      <c r="B4755" s="345" t="s">
        <v>17389</v>
      </c>
      <c r="C4755" s="344" t="s">
        <v>6608</v>
      </c>
      <c r="D4755" s="346">
        <v>113.89</v>
      </c>
    </row>
    <row r="4756" spans="1:4" x14ac:dyDescent="0.25">
      <c r="A4756" s="344">
        <v>4507777</v>
      </c>
      <c r="B4756" s="345" t="s">
        <v>17390</v>
      </c>
      <c r="C4756" s="344" t="s">
        <v>6608</v>
      </c>
      <c r="D4756" s="346">
        <v>185.24</v>
      </c>
    </row>
    <row r="4757" spans="1:4" x14ac:dyDescent="0.25">
      <c r="A4757" s="344">
        <v>4507778</v>
      </c>
      <c r="B4757" s="345" t="s">
        <v>17391</v>
      </c>
      <c r="C4757" s="344" t="s">
        <v>6608</v>
      </c>
      <c r="D4757" s="346">
        <v>229.07</v>
      </c>
    </row>
    <row r="4758" spans="1:4" x14ac:dyDescent="0.25">
      <c r="A4758" s="344">
        <v>4507779</v>
      </c>
      <c r="B4758" s="345" t="s">
        <v>17392</v>
      </c>
      <c r="C4758" s="344" t="s">
        <v>6608</v>
      </c>
      <c r="D4758" s="346">
        <v>248.61</v>
      </c>
    </row>
    <row r="4759" spans="1:4" x14ac:dyDescent="0.25">
      <c r="A4759" s="344">
        <v>4507780</v>
      </c>
      <c r="B4759" s="345" t="s">
        <v>17393</v>
      </c>
      <c r="C4759" s="344" t="s">
        <v>6608</v>
      </c>
      <c r="D4759" s="346">
        <v>307.38</v>
      </c>
    </row>
    <row r="4760" spans="1:4" x14ac:dyDescent="0.25">
      <c r="A4760" s="344">
        <v>4507781</v>
      </c>
      <c r="B4760" s="345" t="s">
        <v>17394</v>
      </c>
      <c r="C4760" s="344" t="s">
        <v>6608</v>
      </c>
      <c r="D4760" s="346">
        <v>322.64999999999998</v>
      </c>
    </row>
    <row r="4761" spans="1:4" x14ac:dyDescent="0.25">
      <c r="A4761" s="344">
        <v>4507782</v>
      </c>
      <c r="B4761" s="345" t="s">
        <v>17395</v>
      </c>
      <c r="C4761" s="344" t="s">
        <v>6608</v>
      </c>
      <c r="D4761" s="346">
        <v>380.77</v>
      </c>
    </row>
    <row r="4762" spans="1:4" x14ac:dyDescent="0.25">
      <c r="A4762" s="344">
        <v>4507785</v>
      </c>
      <c r="B4762" s="345" t="s">
        <v>17396</v>
      </c>
      <c r="C4762" s="344" t="s">
        <v>6608</v>
      </c>
      <c r="D4762" s="346">
        <v>138.09</v>
      </c>
    </row>
    <row r="4763" spans="1:4" x14ac:dyDescent="0.25">
      <c r="A4763" s="344">
        <v>4508194</v>
      </c>
      <c r="B4763" s="345" t="s">
        <v>17397</v>
      </c>
      <c r="C4763" s="344" t="s">
        <v>6608</v>
      </c>
      <c r="D4763" s="346">
        <v>156.99</v>
      </c>
    </row>
    <row r="4764" spans="1:4" x14ac:dyDescent="0.25">
      <c r="A4764" s="344">
        <v>4507786</v>
      </c>
      <c r="B4764" s="345" t="s">
        <v>17398</v>
      </c>
      <c r="C4764" s="344" t="s">
        <v>6608</v>
      </c>
      <c r="D4764" s="346">
        <v>161.81</v>
      </c>
    </row>
    <row r="4765" spans="1:4" x14ac:dyDescent="0.25">
      <c r="A4765" s="344">
        <v>4507787</v>
      </c>
      <c r="B4765" s="345" t="s">
        <v>17399</v>
      </c>
      <c r="C4765" s="344" t="s">
        <v>6608</v>
      </c>
      <c r="D4765" s="346">
        <v>164.26</v>
      </c>
    </row>
    <row r="4766" spans="1:4" x14ac:dyDescent="0.25">
      <c r="A4766" s="344">
        <v>4507788</v>
      </c>
      <c r="B4766" s="345" t="s">
        <v>17400</v>
      </c>
      <c r="C4766" s="344" t="s">
        <v>6608</v>
      </c>
      <c r="D4766" s="346">
        <v>214.55</v>
      </c>
    </row>
    <row r="4767" spans="1:4" x14ac:dyDescent="0.25">
      <c r="A4767" s="344">
        <v>4507789</v>
      </c>
      <c r="B4767" s="345" t="s">
        <v>17401</v>
      </c>
      <c r="C4767" s="344" t="s">
        <v>6608</v>
      </c>
      <c r="D4767" s="346">
        <v>245.25</v>
      </c>
    </row>
    <row r="4768" spans="1:4" x14ac:dyDescent="0.25">
      <c r="A4768" s="344">
        <v>4507790</v>
      </c>
      <c r="B4768" s="345" t="s">
        <v>17402</v>
      </c>
      <c r="C4768" s="344" t="s">
        <v>6608</v>
      </c>
      <c r="D4768" s="346">
        <v>264.61</v>
      </c>
    </row>
    <row r="4769" spans="1:4" x14ac:dyDescent="0.25">
      <c r="A4769" s="344">
        <v>4507791</v>
      </c>
      <c r="B4769" s="345" t="s">
        <v>17403</v>
      </c>
      <c r="C4769" s="344" t="s">
        <v>6608</v>
      </c>
      <c r="D4769" s="346">
        <v>260.02</v>
      </c>
    </row>
    <row r="4770" spans="1:4" x14ac:dyDescent="0.25">
      <c r="A4770" s="344">
        <v>4507792</v>
      </c>
      <c r="B4770" s="345" t="s">
        <v>17404</v>
      </c>
      <c r="C4770" s="344" t="s">
        <v>6608</v>
      </c>
      <c r="D4770" s="346">
        <v>307.3</v>
      </c>
    </row>
    <row r="4771" spans="1:4" x14ac:dyDescent="0.25">
      <c r="A4771" s="344">
        <v>4507793</v>
      </c>
      <c r="B4771" s="345" t="s">
        <v>17405</v>
      </c>
      <c r="C4771" s="344" t="s">
        <v>6608</v>
      </c>
      <c r="D4771" s="346">
        <v>321.11</v>
      </c>
    </row>
    <row r="4772" spans="1:4" x14ac:dyDescent="0.25">
      <c r="A4772" s="344">
        <v>4507794</v>
      </c>
      <c r="B4772" s="345" t="s">
        <v>17406</v>
      </c>
      <c r="C4772" s="344" t="s">
        <v>6608</v>
      </c>
      <c r="D4772" s="346">
        <v>384.86</v>
      </c>
    </row>
    <row r="4773" spans="1:4" x14ac:dyDescent="0.25">
      <c r="A4773" s="344">
        <v>4507795</v>
      </c>
      <c r="B4773" s="345" t="s">
        <v>17407</v>
      </c>
      <c r="C4773" s="344" t="s">
        <v>6608</v>
      </c>
      <c r="D4773" s="346">
        <v>405.99</v>
      </c>
    </row>
    <row r="4774" spans="1:4" x14ac:dyDescent="0.25">
      <c r="A4774" s="344">
        <v>4507796</v>
      </c>
      <c r="B4774" s="345" t="s">
        <v>17408</v>
      </c>
      <c r="C4774" s="344" t="s">
        <v>6608</v>
      </c>
      <c r="D4774" s="346">
        <v>441.03</v>
      </c>
    </row>
    <row r="4775" spans="1:4" x14ac:dyDescent="0.25">
      <c r="A4775" s="344">
        <v>4508190</v>
      </c>
      <c r="B4775" s="345" t="s">
        <v>17409</v>
      </c>
      <c r="C4775" s="344" t="s">
        <v>6608</v>
      </c>
      <c r="D4775" s="346">
        <v>472.72</v>
      </c>
    </row>
    <row r="4776" spans="1:4" x14ac:dyDescent="0.25">
      <c r="A4776" s="344">
        <v>4507797</v>
      </c>
      <c r="B4776" s="345" t="s">
        <v>17410</v>
      </c>
      <c r="C4776" s="344" t="s">
        <v>6608</v>
      </c>
      <c r="D4776" s="346">
        <v>65.709999999999994</v>
      </c>
    </row>
    <row r="4777" spans="1:4" x14ac:dyDescent="0.25">
      <c r="A4777" s="344">
        <v>4507798</v>
      </c>
      <c r="B4777" s="345" t="s">
        <v>17411</v>
      </c>
      <c r="C4777" s="344" t="s">
        <v>6608</v>
      </c>
      <c r="D4777" s="346">
        <v>66.09</v>
      </c>
    </row>
    <row r="4778" spans="1:4" x14ac:dyDescent="0.25">
      <c r="A4778" s="344">
        <v>4507799</v>
      </c>
      <c r="B4778" s="345" t="s">
        <v>17412</v>
      </c>
      <c r="C4778" s="344" t="s">
        <v>6608</v>
      </c>
      <c r="D4778" s="346">
        <v>91.34</v>
      </c>
    </row>
    <row r="4779" spans="1:4" x14ac:dyDescent="0.25">
      <c r="A4779" s="344">
        <v>4507800</v>
      </c>
      <c r="B4779" s="345" t="s">
        <v>17413</v>
      </c>
      <c r="C4779" s="344" t="s">
        <v>6608</v>
      </c>
      <c r="D4779" s="346">
        <v>89.95</v>
      </c>
    </row>
    <row r="4780" spans="1:4" x14ac:dyDescent="0.25">
      <c r="A4780" s="344">
        <v>4507801</v>
      </c>
      <c r="B4780" s="345" t="s">
        <v>17414</v>
      </c>
      <c r="C4780" s="344" t="s">
        <v>6608</v>
      </c>
      <c r="D4780" s="346">
        <v>110.59</v>
      </c>
    </row>
    <row r="4781" spans="1:4" x14ac:dyDescent="0.25">
      <c r="A4781" s="344">
        <v>4507802</v>
      </c>
      <c r="B4781" s="345" t="s">
        <v>17415</v>
      </c>
      <c r="C4781" s="344" t="s">
        <v>6608</v>
      </c>
      <c r="D4781" s="346">
        <v>111.49</v>
      </c>
    </row>
    <row r="4782" spans="1:4" x14ac:dyDescent="0.25">
      <c r="A4782" s="344">
        <v>4507803</v>
      </c>
      <c r="B4782" s="345" t="s">
        <v>17416</v>
      </c>
      <c r="C4782" s="344" t="s">
        <v>6608</v>
      </c>
      <c r="D4782" s="346">
        <v>111.07</v>
      </c>
    </row>
    <row r="4783" spans="1:4" x14ac:dyDescent="0.25">
      <c r="A4783" s="344">
        <v>4508191</v>
      </c>
      <c r="B4783" s="345" t="s">
        <v>17417</v>
      </c>
      <c r="C4783" s="344" t="s">
        <v>6608</v>
      </c>
      <c r="D4783" s="346">
        <v>111.97</v>
      </c>
    </row>
    <row r="4784" spans="1:4" x14ac:dyDescent="0.25">
      <c r="A4784" s="344">
        <v>4507804</v>
      </c>
      <c r="B4784" s="345" t="s">
        <v>17418</v>
      </c>
      <c r="C4784" s="344" t="s">
        <v>6608</v>
      </c>
      <c r="D4784" s="346">
        <v>136.57</v>
      </c>
    </row>
    <row r="4785" spans="1:4" x14ac:dyDescent="0.25">
      <c r="A4785" s="344">
        <v>4507805</v>
      </c>
      <c r="B4785" s="345" t="s">
        <v>17419</v>
      </c>
      <c r="C4785" s="344" t="s">
        <v>6608</v>
      </c>
      <c r="D4785" s="346">
        <v>137.94</v>
      </c>
    </row>
    <row r="4786" spans="1:4" x14ac:dyDescent="0.25">
      <c r="A4786" s="344">
        <v>4507806</v>
      </c>
      <c r="B4786" s="345" t="s">
        <v>17420</v>
      </c>
      <c r="C4786" s="344" t="s">
        <v>6608</v>
      </c>
      <c r="D4786" s="346">
        <v>27.28</v>
      </c>
    </row>
    <row r="4787" spans="1:4" x14ac:dyDescent="0.25">
      <c r="A4787" s="344">
        <v>4507807</v>
      </c>
      <c r="B4787" s="345" t="s">
        <v>17421</v>
      </c>
      <c r="C4787" s="344" t="s">
        <v>6608</v>
      </c>
      <c r="D4787" s="346">
        <v>34.67</v>
      </c>
    </row>
    <row r="4788" spans="1:4" x14ac:dyDescent="0.25">
      <c r="A4788" s="344">
        <v>4507866</v>
      </c>
      <c r="B4788" s="345" t="s">
        <v>17422</v>
      </c>
      <c r="C4788" s="344" t="s">
        <v>6608</v>
      </c>
      <c r="D4788" s="346">
        <v>75.650000000000006</v>
      </c>
    </row>
    <row r="4789" spans="1:4" x14ac:dyDescent="0.25">
      <c r="A4789" s="344">
        <v>4507867</v>
      </c>
      <c r="B4789" s="345" t="s">
        <v>17423</v>
      </c>
      <c r="C4789" s="344" t="s">
        <v>6608</v>
      </c>
      <c r="D4789" s="346">
        <v>108.13</v>
      </c>
    </row>
    <row r="4790" spans="1:4" x14ac:dyDescent="0.25">
      <c r="A4790" s="344">
        <v>4507808</v>
      </c>
      <c r="B4790" s="345" t="s">
        <v>17424</v>
      </c>
      <c r="C4790" s="344" t="s">
        <v>6608</v>
      </c>
      <c r="D4790" s="346">
        <v>33.479999999999997</v>
      </c>
    </row>
    <row r="4791" spans="1:4" x14ac:dyDescent="0.25">
      <c r="A4791" s="344">
        <v>4507809</v>
      </c>
      <c r="B4791" s="345" t="s">
        <v>17425</v>
      </c>
      <c r="C4791" s="344" t="s">
        <v>6608</v>
      </c>
      <c r="D4791" s="346">
        <v>41.89</v>
      </c>
    </row>
    <row r="4792" spans="1:4" x14ac:dyDescent="0.25">
      <c r="A4792" s="344">
        <v>4507810</v>
      </c>
      <c r="B4792" s="345" t="s">
        <v>17426</v>
      </c>
      <c r="C4792" s="344" t="s">
        <v>6608</v>
      </c>
      <c r="D4792" s="346">
        <v>60.53</v>
      </c>
    </row>
    <row r="4793" spans="1:4" x14ac:dyDescent="0.25">
      <c r="A4793" s="344">
        <v>4507811</v>
      </c>
      <c r="B4793" s="345" t="s">
        <v>17427</v>
      </c>
      <c r="C4793" s="344" t="s">
        <v>6608</v>
      </c>
      <c r="D4793" s="346">
        <v>65.56</v>
      </c>
    </row>
    <row r="4794" spans="1:4" x14ac:dyDescent="0.25">
      <c r="A4794" s="344">
        <v>4507812</v>
      </c>
      <c r="B4794" s="345" t="s">
        <v>17428</v>
      </c>
      <c r="C4794" s="344" t="s">
        <v>6608</v>
      </c>
      <c r="D4794" s="346">
        <v>66.12</v>
      </c>
    </row>
    <row r="4795" spans="1:4" x14ac:dyDescent="0.25">
      <c r="A4795" s="344">
        <v>4507813</v>
      </c>
      <c r="B4795" s="345" t="s">
        <v>17429</v>
      </c>
      <c r="C4795" s="344" t="s">
        <v>6608</v>
      </c>
      <c r="D4795" s="346">
        <v>70.75</v>
      </c>
    </row>
    <row r="4796" spans="1:4" x14ac:dyDescent="0.25">
      <c r="A4796" s="344">
        <v>4507851</v>
      </c>
      <c r="B4796" s="345" t="s">
        <v>17430</v>
      </c>
      <c r="C4796" s="344" t="s">
        <v>6594</v>
      </c>
      <c r="D4796" s="346">
        <v>23.21</v>
      </c>
    </row>
    <row r="4797" spans="1:4" x14ac:dyDescent="0.25">
      <c r="A4797" s="344">
        <v>4507852</v>
      </c>
      <c r="B4797" s="345" t="s">
        <v>17431</v>
      </c>
      <c r="C4797" s="344" t="s">
        <v>6594</v>
      </c>
      <c r="D4797" s="346">
        <v>23.08</v>
      </c>
    </row>
    <row r="4798" spans="1:4" x14ac:dyDescent="0.25">
      <c r="A4798" s="344">
        <v>4507853</v>
      </c>
      <c r="B4798" s="345" t="s">
        <v>17432</v>
      </c>
      <c r="C4798" s="344" t="s">
        <v>6594</v>
      </c>
      <c r="D4798" s="346">
        <v>26.73</v>
      </c>
    </row>
    <row r="4799" spans="1:4" x14ac:dyDescent="0.25">
      <c r="A4799" s="344">
        <v>4507854</v>
      </c>
      <c r="B4799" s="345" t="s">
        <v>17433</v>
      </c>
      <c r="C4799" s="344" t="s">
        <v>6594</v>
      </c>
      <c r="D4799" s="346">
        <v>27.5</v>
      </c>
    </row>
    <row r="4800" spans="1:4" x14ac:dyDescent="0.25">
      <c r="A4800" s="344">
        <v>4507855</v>
      </c>
      <c r="B4800" s="345" t="s">
        <v>17434</v>
      </c>
      <c r="C4800" s="344" t="s">
        <v>6594</v>
      </c>
      <c r="D4800" s="346">
        <v>23.64</v>
      </c>
    </row>
    <row r="4801" spans="1:4" x14ac:dyDescent="0.25">
      <c r="A4801" s="344">
        <v>4507856</v>
      </c>
      <c r="B4801" s="345" t="s">
        <v>17435</v>
      </c>
      <c r="C4801" s="344" t="s">
        <v>6594</v>
      </c>
      <c r="D4801" s="346">
        <v>23.46</v>
      </c>
    </row>
    <row r="4802" spans="1:4" x14ac:dyDescent="0.25">
      <c r="A4802" s="344">
        <v>4507857</v>
      </c>
      <c r="B4802" s="345" t="s">
        <v>17436</v>
      </c>
      <c r="C4802" s="344" t="s">
        <v>6594</v>
      </c>
      <c r="D4802" s="346">
        <v>28.74</v>
      </c>
    </row>
    <row r="4803" spans="1:4" x14ac:dyDescent="0.25">
      <c r="A4803" s="344">
        <v>4507858</v>
      </c>
      <c r="B4803" s="345" t="s">
        <v>17437</v>
      </c>
      <c r="C4803" s="344" t="s">
        <v>6594</v>
      </c>
      <c r="D4803" s="346">
        <v>30.76</v>
      </c>
    </row>
    <row r="4804" spans="1:4" x14ac:dyDescent="0.25">
      <c r="A4804" s="344">
        <v>4508177</v>
      </c>
      <c r="B4804" s="345" t="s">
        <v>17438</v>
      </c>
      <c r="C4804" s="344" t="s">
        <v>6594</v>
      </c>
      <c r="D4804" s="346">
        <v>55.18</v>
      </c>
    </row>
    <row r="4805" spans="1:4" x14ac:dyDescent="0.25">
      <c r="A4805" s="344">
        <v>4508178</v>
      </c>
      <c r="B4805" s="345" t="s">
        <v>17439</v>
      </c>
      <c r="C4805" s="344" t="s">
        <v>6594</v>
      </c>
      <c r="D4805" s="346">
        <v>55</v>
      </c>
    </row>
    <row r="4806" spans="1:4" x14ac:dyDescent="0.25">
      <c r="A4806" s="344">
        <v>4507821</v>
      </c>
      <c r="B4806" s="345" t="s">
        <v>17440</v>
      </c>
      <c r="C4806" s="344" t="s">
        <v>6594</v>
      </c>
      <c r="D4806" s="346">
        <v>54.63</v>
      </c>
    </row>
    <row r="4807" spans="1:4" x14ac:dyDescent="0.25">
      <c r="A4807" s="344">
        <v>4507822</v>
      </c>
      <c r="B4807" s="345" t="s">
        <v>17441</v>
      </c>
      <c r="C4807" s="344" t="s">
        <v>6594</v>
      </c>
      <c r="D4807" s="346">
        <v>54.45</v>
      </c>
    </row>
    <row r="4808" spans="1:4" x14ac:dyDescent="0.25">
      <c r="A4808" s="344">
        <v>4507823</v>
      </c>
      <c r="B4808" s="345" t="s">
        <v>17442</v>
      </c>
      <c r="C4808" s="344" t="s">
        <v>6594</v>
      </c>
      <c r="D4808" s="346">
        <v>55.2</v>
      </c>
    </row>
    <row r="4809" spans="1:4" x14ac:dyDescent="0.25">
      <c r="A4809" s="344">
        <v>4508188</v>
      </c>
      <c r="B4809" s="345" t="s">
        <v>17443</v>
      </c>
      <c r="C4809" s="344" t="s">
        <v>6594</v>
      </c>
      <c r="D4809" s="346">
        <v>55.07</v>
      </c>
    </row>
    <row r="4810" spans="1:4" x14ac:dyDescent="0.25">
      <c r="A4810" s="344">
        <v>4507824</v>
      </c>
      <c r="B4810" s="345" t="s">
        <v>17444</v>
      </c>
      <c r="C4810" s="344" t="s">
        <v>6594</v>
      </c>
      <c r="D4810" s="346">
        <v>60.17</v>
      </c>
    </row>
    <row r="4811" spans="1:4" x14ac:dyDescent="0.25">
      <c r="A4811" s="344">
        <v>4507825</v>
      </c>
      <c r="B4811" s="345" t="s">
        <v>17445</v>
      </c>
      <c r="C4811" s="344" t="s">
        <v>6594</v>
      </c>
      <c r="D4811" s="346">
        <v>60.38</v>
      </c>
    </row>
    <row r="4812" spans="1:4" x14ac:dyDescent="0.25">
      <c r="A4812" s="344">
        <v>4507826</v>
      </c>
      <c r="B4812" s="345" t="s">
        <v>17446</v>
      </c>
      <c r="C4812" s="344" t="s">
        <v>6594</v>
      </c>
      <c r="D4812" s="346">
        <v>64.19</v>
      </c>
    </row>
    <row r="4813" spans="1:4" x14ac:dyDescent="0.25">
      <c r="A4813" s="344">
        <v>4508179</v>
      </c>
      <c r="B4813" s="345" t="s">
        <v>17447</v>
      </c>
      <c r="C4813" s="344" t="s">
        <v>6594</v>
      </c>
      <c r="D4813" s="346">
        <v>64</v>
      </c>
    </row>
    <row r="4814" spans="1:4" x14ac:dyDescent="0.25">
      <c r="A4814" s="344">
        <v>4507827</v>
      </c>
      <c r="B4814" s="345" t="s">
        <v>17448</v>
      </c>
      <c r="C4814" s="344" t="s">
        <v>6594</v>
      </c>
      <c r="D4814" s="346">
        <v>67.23</v>
      </c>
    </row>
    <row r="4815" spans="1:4" x14ac:dyDescent="0.25">
      <c r="A4815" s="344">
        <v>4508180</v>
      </c>
      <c r="B4815" s="345" t="s">
        <v>17449</v>
      </c>
      <c r="C4815" s="344" t="s">
        <v>6594</v>
      </c>
      <c r="D4815" s="346">
        <v>23.12</v>
      </c>
    </row>
    <row r="4816" spans="1:4" x14ac:dyDescent="0.25">
      <c r="A4816" s="344">
        <v>4507739</v>
      </c>
      <c r="B4816" s="345" t="s">
        <v>17450</v>
      </c>
      <c r="C4816" s="344" t="s">
        <v>6594</v>
      </c>
      <c r="D4816" s="346">
        <v>24.29</v>
      </c>
    </row>
    <row r="4817" spans="1:4" x14ac:dyDescent="0.25">
      <c r="A4817" s="344">
        <v>4508181</v>
      </c>
      <c r="B4817" s="345" t="s">
        <v>17451</v>
      </c>
      <c r="C4817" s="344" t="s">
        <v>6594</v>
      </c>
      <c r="D4817" s="346">
        <v>24.27</v>
      </c>
    </row>
    <row r="4818" spans="1:4" x14ac:dyDescent="0.25">
      <c r="A4818" s="344">
        <v>4508125</v>
      </c>
      <c r="B4818" s="345" t="s">
        <v>17452</v>
      </c>
      <c r="C4818" s="344" t="s">
        <v>6594</v>
      </c>
      <c r="D4818" s="346">
        <v>26.05</v>
      </c>
    </row>
    <row r="4819" spans="1:4" x14ac:dyDescent="0.25">
      <c r="A4819" s="344">
        <v>4507828</v>
      </c>
      <c r="B4819" s="345" t="s">
        <v>17453</v>
      </c>
      <c r="C4819" s="344" t="s">
        <v>6594</v>
      </c>
      <c r="D4819" s="346">
        <v>26.09</v>
      </c>
    </row>
    <row r="4820" spans="1:4" x14ac:dyDescent="0.25">
      <c r="A4820" s="344">
        <v>4507829</v>
      </c>
      <c r="B4820" s="345" t="s">
        <v>17454</v>
      </c>
      <c r="C4820" s="344" t="s">
        <v>6594</v>
      </c>
      <c r="D4820" s="346">
        <v>28.05</v>
      </c>
    </row>
    <row r="4821" spans="1:4" x14ac:dyDescent="0.25">
      <c r="A4821" s="344">
        <v>4508182</v>
      </c>
      <c r="B4821" s="345" t="s">
        <v>17455</v>
      </c>
      <c r="C4821" s="344" t="s">
        <v>6594</v>
      </c>
      <c r="D4821" s="346">
        <v>28.14</v>
      </c>
    </row>
    <row r="4822" spans="1:4" x14ac:dyDescent="0.25">
      <c r="A4822" s="344">
        <v>4508092</v>
      </c>
      <c r="B4822" s="345" t="s">
        <v>17456</v>
      </c>
      <c r="C4822" s="344" t="s">
        <v>6594</v>
      </c>
      <c r="D4822" s="346">
        <v>29.86</v>
      </c>
    </row>
    <row r="4823" spans="1:4" x14ac:dyDescent="0.25">
      <c r="A4823" s="344">
        <v>4507830</v>
      </c>
      <c r="B4823" s="345" t="s">
        <v>17457</v>
      </c>
      <c r="C4823" s="344" t="s">
        <v>6594</v>
      </c>
      <c r="D4823" s="346">
        <v>30.01</v>
      </c>
    </row>
    <row r="4824" spans="1:4" x14ac:dyDescent="0.25">
      <c r="A4824" s="344">
        <v>4508183</v>
      </c>
      <c r="B4824" s="345" t="s">
        <v>17458</v>
      </c>
      <c r="C4824" s="344" t="s">
        <v>6594</v>
      </c>
      <c r="D4824" s="346">
        <v>34.549999999999997</v>
      </c>
    </row>
    <row r="4825" spans="1:4" x14ac:dyDescent="0.25">
      <c r="A4825" s="344">
        <v>4507831</v>
      </c>
      <c r="B4825" s="345" t="s">
        <v>17459</v>
      </c>
      <c r="C4825" s="344" t="s">
        <v>6594</v>
      </c>
      <c r="D4825" s="346">
        <v>32.06</v>
      </c>
    </row>
    <row r="4826" spans="1:4" x14ac:dyDescent="0.25">
      <c r="A4826" s="344">
        <v>4507832</v>
      </c>
      <c r="B4826" s="345" t="s">
        <v>17460</v>
      </c>
      <c r="C4826" s="344" t="s">
        <v>6594</v>
      </c>
      <c r="D4826" s="346">
        <v>35.17</v>
      </c>
    </row>
    <row r="4827" spans="1:4" x14ac:dyDescent="0.25">
      <c r="A4827" s="344">
        <v>4507833</v>
      </c>
      <c r="B4827" s="345" t="s">
        <v>17461</v>
      </c>
      <c r="C4827" s="344" t="s">
        <v>6594</v>
      </c>
      <c r="D4827" s="346">
        <v>35.119999999999997</v>
      </c>
    </row>
    <row r="4828" spans="1:4" x14ac:dyDescent="0.25">
      <c r="A4828" s="344">
        <v>4507834</v>
      </c>
      <c r="B4828" s="345" t="s">
        <v>17462</v>
      </c>
      <c r="C4828" s="344" t="s">
        <v>6594</v>
      </c>
      <c r="D4828" s="346">
        <v>36.9</v>
      </c>
    </row>
    <row r="4829" spans="1:4" x14ac:dyDescent="0.25">
      <c r="A4829" s="344">
        <v>4508184</v>
      </c>
      <c r="B4829" s="345" t="s">
        <v>17463</v>
      </c>
      <c r="C4829" s="344" t="s">
        <v>6594</v>
      </c>
      <c r="D4829" s="346">
        <v>36.770000000000003</v>
      </c>
    </row>
    <row r="4830" spans="1:4" x14ac:dyDescent="0.25">
      <c r="A4830" s="344">
        <v>4507835</v>
      </c>
      <c r="B4830" s="345" t="s">
        <v>17464</v>
      </c>
      <c r="C4830" s="344" t="s">
        <v>6594</v>
      </c>
      <c r="D4830" s="346">
        <v>36.64</v>
      </c>
    </row>
    <row r="4831" spans="1:4" x14ac:dyDescent="0.25">
      <c r="A4831" s="344">
        <v>4508174</v>
      </c>
      <c r="B4831" s="345" t="s">
        <v>17465</v>
      </c>
      <c r="C4831" s="344" t="s">
        <v>6594</v>
      </c>
      <c r="D4831" s="346">
        <v>36.89</v>
      </c>
    </row>
    <row r="4832" spans="1:4" x14ac:dyDescent="0.25">
      <c r="A4832" s="344">
        <v>4507836</v>
      </c>
      <c r="B4832" s="345" t="s">
        <v>17466</v>
      </c>
      <c r="C4832" s="344" t="s">
        <v>6594</v>
      </c>
      <c r="D4832" s="346">
        <v>36.71</v>
      </c>
    </row>
    <row r="4833" spans="1:4" x14ac:dyDescent="0.25">
      <c r="A4833" s="344">
        <v>4507837</v>
      </c>
      <c r="B4833" s="345" t="s">
        <v>17467</v>
      </c>
      <c r="C4833" s="344" t="s">
        <v>6594</v>
      </c>
      <c r="D4833" s="346">
        <v>38.770000000000003</v>
      </c>
    </row>
    <row r="4834" spans="1:4" x14ac:dyDescent="0.25">
      <c r="A4834" s="344">
        <v>4507838</v>
      </c>
      <c r="B4834" s="345" t="s">
        <v>17468</v>
      </c>
      <c r="C4834" s="344" t="s">
        <v>6594</v>
      </c>
      <c r="D4834" s="346">
        <v>39.04</v>
      </c>
    </row>
    <row r="4835" spans="1:4" x14ac:dyDescent="0.25">
      <c r="A4835" s="344">
        <v>4507839</v>
      </c>
      <c r="B4835" s="345" t="s">
        <v>17469</v>
      </c>
      <c r="C4835" s="344" t="s">
        <v>6594</v>
      </c>
      <c r="D4835" s="346">
        <v>40.54</v>
      </c>
    </row>
    <row r="4836" spans="1:4" x14ac:dyDescent="0.25">
      <c r="A4836" s="344">
        <v>4508175</v>
      </c>
      <c r="B4836" s="345" t="s">
        <v>17470</v>
      </c>
      <c r="C4836" s="344" t="s">
        <v>6594</v>
      </c>
      <c r="D4836" s="346">
        <v>40.36</v>
      </c>
    </row>
    <row r="4837" spans="1:4" x14ac:dyDescent="0.25">
      <c r="A4837" s="344">
        <v>4507840</v>
      </c>
      <c r="B4837" s="345" t="s">
        <v>17471</v>
      </c>
      <c r="C4837" s="344" t="s">
        <v>6594</v>
      </c>
      <c r="D4837" s="346">
        <v>40.32</v>
      </c>
    </row>
    <row r="4838" spans="1:4" x14ac:dyDescent="0.25">
      <c r="A4838" s="344">
        <v>4507841</v>
      </c>
      <c r="B4838" s="345" t="s">
        <v>17472</v>
      </c>
      <c r="C4838" s="344" t="s">
        <v>6594</v>
      </c>
      <c r="D4838" s="346">
        <v>40.07</v>
      </c>
    </row>
    <row r="4839" spans="1:4" x14ac:dyDescent="0.25">
      <c r="A4839" s="344">
        <v>4507842</v>
      </c>
      <c r="B4839" s="345" t="s">
        <v>17473</v>
      </c>
      <c r="C4839" s="344" t="s">
        <v>6594</v>
      </c>
      <c r="D4839" s="346">
        <v>43.5</v>
      </c>
    </row>
    <row r="4840" spans="1:4" x14ac:dyDescent="0.25">
      <c r="A4840" s="344">
        <v>4508185</v>
      </c>
      <c r="B4840" s="345" t="s">
        <v>17474</v>
      </c>
      <c r="C4840" s="344" t="s">
        <v>6594</v>
      </c>
      <c r="D4840" s="346">
        <v>43.26</v>
      </c>
    </row>
    <row r="4841" spans="1:4" x14ac:dyDescent="0.25">
      <c r="A4841" s="344">
        <v>4507843</v>
      </c>
      <c r="B4841" s="345" t="s">
        <v>17475</v>
      </c>
      <c r="C4841" s="344" t="s">
        <v>6594</v>
      </c>
      <c r="D4841" s="346">
        <v>43.14</v>
      </c>
    </row>
    <row r="4842" spans="1:4" x14ac:dyDescent="0.25">
      <c r="A4842" s="344">
        <v>4507844</v>
      </c>
      <c r="B4842" s="345" t="s">
        <v>17476</v>
      </c>
      <c r="C4842" s="344" t="s">
        <v>6594</v>
      </c>
      <c r="D4842" s="346">
        <v>45.65</v>
      </c>
    </row>
    <row r="4843" spans="1:4" x14ac:dyDescent="0.25">
      <c r="A4843" s="344">
        <v>4508186</v>
      </c>
      <c r="B4843" s="345" t="s">
        <v>17477</v>
      </c>
      <c r="C4843" s="344" t="s">
        <v>6594</v>
      </c>
      <c r="D4843" s="346">
        <v>45.72</v>
      </c>
    </row>
    <row r="4844" spans="1:4" x14ac:dyDescent="0.25">
      <c r="A4844" s="344">
        <v>4508187</v>
      </c>
      <c r="B4844" s="345" t="s">
        <v>17478</v>
      </c>
      <c r="C4844" s="344" t="s">
        <v>6594</v>
      </c>
      <c r="D4844" s="346">
        <v>45.59</v>
      </c>
    </row>
    <row r="4845" spans="1:4" x14ac:dyDescent="0.25">
      <c r="A4845" s="344">
        <v>4507845</v>
      </c>
      <c r="B4845" s="345" t="s">
        <v>17479</v>
      </c>
      <c r="C4845" s="344" t="s">
        <v>6594</v>
      </c>
      <c r="D4845" s="346">
        <v>45.33</v>
      </c>
    </row>
    <row r="4846" spans="1:4" x14ac:dyDescent="0.25">
      <c r="A4846" s="344">
        <v>4507846</v>
      </c>
      <c r="B4846" s="345" t="s">
        <v>17480</v>
      </c>
      <c r="C4846" s="344" t="s">
        <v>6594</v>
      </c>
      <c r="D4846" s="346">
        <v>45.2</v>
      </c>
    </row>
    <row r="4847" spans="1:4" x14ac:dyDescent="0.25">
      <c r="A4847" s="344">
        <v>4507847</v>
      </c>
      <c r="B4847" s="345" t="s">
        <v>17481</v>
      </c>
      <c r="C4847" s="344" t="s">
        <v>6594</v>
      </c>
      <c r="D4847" s="346">
        <v>50.48</v>
      </c>
    </row>
    <row r="4848" spans="1:4" x14ac:dyDescent="0.25">
      <c r="A4848" s="344">
        <v>4507848</v>
      </c>
      <c r="B4848" s="345" t="s">
        <v>17482</v>
      </c>
      <c r="C4848" s="344" t="s">
        <v>6594</v>
      </c>
      <c r="D4848" s="346">
        <v>50.11</v>
      </c>
    </row>
    <row r="4849" spans="1:4" x14ac:dyDescent="0.25">
      <c r="A4849" s="344">
        <v>4507849</v>
      </c>
      <c r="B4849" s="345" t="s">
        <v>17483</v>
      </c>
      <c r="C4849" s="344" t="s">
        <v>6594</v>
      </c>
      <c r="D4849" s="346">
        <v>49.95</v>
      </c>
    </row>
    <row r="4850" spans="1:4" x14ac:dyDescent="0.25">
      <c r="A4850" s="344">
        <v>4508176</v>
      </c>
      <c r="B4850" s="345" t="s">
        <v>17484</v>
      </c>
      <c r="C4850" s="344" t="s">
        <v>6594</v>
      </c>
      <c r="D4850" s="346">
        <v>48.93</v>
      </c>
    </row>
    <row r="4851" spans="1:4" x14ac:dyDescent="0.25">
      <c r="A4851" s="344">
        <v>4507850</v>
      </c>
      <c r="B4851" s="345" t="s">
        <v>17485</v>
      </c>
      <c r="C4851" s="344" t="s">
        <v>6594</v>
      </c>
      <c r="D4851" s="346">
        <v>48.75</v>
      </c>
    </row>
    <row r="4852" spans="1:4" x14ac:dyDescent="0.25">
      <c r="A4852" s="344">
        <v>4507956</v>
      </c>
      <c r="B4852" s="345" t="s">
        <v>17486</v>
      </c>
      <c r="C4852" s="344" t="s">
        <v>7700</v>
      </c>
      <c r="D4852" s="346">
        <v>10.51</v>
      </c>
    </row>
    <row r="4853" spans="1:4" x14ac:dyDescent="0.25">
      <c r="A4853" s="344">
        <v>4507957</v>
      </c>
      <c r="B4853" s="345" t="s">
        <v>17487</v>
      </c>
      <c r="C4853" s="344" t="s">
        <v>7700</v>
      </c>
      <c r="D4853" s="346">
        <v>10.49</v>
      </c>
    </row>
    <row r="4854" spans="1:4" x14ac:dyDescent="0.25">
      <c r="A4854" s="344">
        <v>4507958</v>
      </c>
      <c r="B4854" s="345" t="s">
        <v>17488</v>
      </c>
      <c r="C4854" s="344" t="s">
        <v>7700</v>
      </c>
      <c r="D4854" s="346">
        <v>15.17</v>
      </c>
    </row>
    <row r="4855" spans="1:4" x14ac:dyDescent="0.25">
      <c r="A4855" s="344">
        <v>4507959</v>
      </c>
      <c r="B4855" s="345" t="s">
        <v>17489</v>
      </c>
      <c r="C4855" s="344" t="s">
        <v>7700</v>
      </c>
      <c r="D4855" s="346">
        <v>15.17</v>
      </c>
    </row>
    <row r="4856" spans="1:4" x14ac:dyDescent="0.25">
      <c r="A4856" s="344">
        <v>4516138</v>
      </c>
      <c r="B4856" s="345" t="s">
        <v>17490</v>
      </c>
      <c r="C4856" s="344" t="s">
        <v>7700</v>
      </c>
      <c r="D4856" s="346">
        <v>9.8000000000000007</v>
      </c>
    </row>
    <row r="4857" spans="1:4" x14ac:dyDescent="0.25">
      <c r="A4857" s="344">
        <v>4516137</v>
      </c>
      <c r="B4857" s="345" t="s">
        <v>17491</v>
      </c>
      <c r="C4857" s="344" t="s">
        <v>7702</v>
      </c>
      <c r="D4857" s="346">
        <v>138.47999999999999</v>
      </c>
    </row>
    <row r="4858" spans="1:4" x14ac:dyDescent="0.25">
      <c r="A4858" s="344">
        <v>4805755</v>
      </c>
      <c r="B4858" s="345" t="s">
        <v>17492</v>
      </c>
      <c r="C4858" s="344" t="s">
        <v>7701</v>
      </c>
      <c r="D4858" s="346">
        <v>33.520000000000003</v>
      </c>
    </row>
    <row r="4859" spans="1:4" x14ac:dyDescent="0.25">
      <c r="A4859" s="344">
        <v>4805756</v>
      </c>
      <c r="B4859" s="345" t="s">
        <v>17493</v>
      </c>
      <c r="C4859" s="344" t="s">
        <v>7702</v>
      </c>
      <c r="D4859" s="346">
        <v>5.03</v>
      </c>
    </row>
    <row r="4860" spans="1:4" x14ac:dyDescent="0.25">
      <c r="A4860" s="344">
        <v>4816020</v>
      </c>
      <c r="B4860" s="345" t="s">
        <v>17494</v>
      </c>
      <c r="C4860" s="344" t="s">
        <v>7701</v>
      </c>
      <c r="D4860" s="346">
        <v>12.98</v>
      </c>
    </row>
    <row r="4861" spans="1:4" x14ac:dyDescent="0.25">
      <c r="A4861" s="344">
        <v>4816019</v>
      </c>
      <c r="B4861" s="345" t="s">
        <v>17495</v>
      </c>
      <c r="C4861" s="344" t="s">
        <v>7701</v>
      </c>
      <c r="D4861" s="346">
        <v>8.09</v>
      </c>
    </row>
    <row r="4862" spans="1:4" x14ac:dyDescent="0.25">
      <c r="A4862" s="344">
        <v>4816018</v>
      </c>
      <c r="B4862" s="345" t="s">
        <v>17496</v>
      </c>
      <c r="C4862" s="344" t="s">
        <v>7701</v>
      </c>
      <c r="D4862" s="346">
        <v>6.49</v>
      </c>
    </row>
    <row r="4863" spans="1:4" x14ac:dyDescent="0.25">
      <c r="A4863" s="344">
        <v>4816012</v>
      </c>
      <c r="B4863" s="345" t="s">
        <v>17497</v>
      </c>
      <c r="C4863" s="344" t="s">
        <v>7701</v>
      </c>
      <c r="D4863" s="346">
        <v>55.76</v>
      </c>
    </row>
    <row r="4864" spans="1:4" x14ac:dyDescent="0.25">
      <c r="A4864" s="344">
        <v>4815805</v>
      </c>
      <c r="B4864" s="345" t="s">
        <v>17498</v>
      </c>
      <c r="C4864" s="344" t="s">
        <v>7702</v>
      </c>
      <c r="D4864" s="346">
        <v>14.41</v>
      </c>
    </row>
    <row r="4865" spans="1:4" x14ac:dyDescent="0.25">
      <c r="A4865" s="344">
        <v>4815802</v>
      </c>
      <c r="B4865" s="345" t="s">
        <v>17499</v>
      </c>
      <c r="C4865" s="344" t="s">
        <v>7702</v>
      </c>
      <c r="D4865" s="346">
        <v>21.28</v>
      </c>
    </row>
    <row r="4866" spans="1:4" x14ac:dyDescent="0.25">
      <c r="A4866" s="344">
        <v>4805754</v>
      </c>
      <c r="B4866" s="345" t="s">
        <v>17500</v>
      </c>
      <c r="C4866" s="344" t="s">
        <v>7701</v>
      </c>
      <c r="D4866" s="346">
        <v>7.53</v>
      </c>
    </row>
    <row r="4867" spans="1:4" x14ac:dyDescent="0.25">
      <c r="A4867" s="344">
        <v>4816145</v>
      </c>
      <c r="B4867" s="345" t="s">
        <v>17501</v>
      </c>
      <c r="C4867" s="344" t="s">
        <v>6594</v>
      </c>
      <c r="D4867" s="346">
        <v>27.78</v>
      </c>
    </row>
    <row r="4868" spans="1:4" x14ac:dyDescent="0.25">
      <c r="A4868" s="344">
        <v>4816144</v>
      </c>
      <c r="B4868" s="345" t="s">
        <v>17502</v>
      </c>
      <c r="C4868" s="344" t="s">
        <v>6594</v>
      </c>
      <c r="D4868" s="346">
        <v>24.93</v>
      </c>
    </row>
    <row r="4869" spans="1:4" x14ac:dyDescent="0.25">
      <c r="A4869" s="344">
        <v>4816147</v>
      </c>
      <c r="B4869" s="345" t="s">
        <v>17503</v>
      </c>
      <c r="C4869" s="344" t="s">
        <v>6594</v>
      </c>
      <c r="D4869" s="346">
        <v>38.65</v>
      </c>
    </row>
    <row r="4870" spans="1:4" x14ac:dyDescent="0.25">
      <c r="A4870" s="344">
        <v>4816146</v>
      </c>
      <c r="B4870" s="345" t="s">
        <v>17504</v>
      </c>
      <c r="C4870" s="344" t="s">
        <v>6594</v>
      </c>
      <c r="D4870" s="346">
        <v>33.51</v>
      </c>
    </row>
    <row r="4871" spans="1:4" x14ac:dyDescent="0.25">
      <c r="A4871" s="344">
        <v>4816121</v>
      </c>
      <c r="B4871" s="345" t="s">
        <v>17505</v>
      </c>
      <c r="C4871" s="344" t="s">
        <v>6594</v>
      </c>
      <c r="D4871" s="346">
        <v>31.19</v>
      </c>
    </row>
    <row r="4872" spans="1:4" x14ac:dyDescent="0.25">
      <c r="A4872" s="344">
        <v>4816120</v>
      </c>
      <c r="B4872" s="345" t="s">
        <v>17506</v>
      </c>
      <c r="C4872" s="344" t="s">
        <v>6594</v>
      </c>
      <c r="D4872" s="346">
        <v>27.19</v>
      </c>
    </row>
    <row r="4873" spans="1:4" x14ac:dyDescent="0.25">
      <c r="A4873" s="344">
        <v>4816123</v>
      </c>
      <c r="B4873" s="345" t="s">
        <v>17507</v>
      </c>
      <c r="C4873" s="344" t="s">
        <v>6594</v>
      </c>
      <c r="D4873" s="346">
        <v>41.39</v>
      </c>
    </row>
    <row r="4874" spans="1:4" x14ac:dyDescent="0.25">
      <c r="A4874" s="344">
        <v>4816122</v>
      </c>
      <c r="B4874" s="345" t="s">
        <v>17508</v>
      </c>
      <c r="C4874" s="344" t="s">
        <v>6594</v>
      </c>
      <c r="D4874" s="346">
        <v>35.68</v>
      </c>
    </row>
    <row r="4875" spans="1:4" x14ac:dyDescent="0.25">
      <c r="A4875" s="344">
        <v>4816125</v>
      </c>
      <c r="B4875" s="345" t="s">
        <v>17509</v>
      </c>
      <c r="C4875" s="344" t="s">
        <v>6594</v>
      </c>
      <c r="D4875" s="346">
        <v>59.17</v>
      </c>
    </row>
    <row r="4876" spans="1:4" x14ac:dyDescent="0.25">
      <c r="A4876" s="344">
        <v>4816124</v>
      </c>
      <c r="B4876" s="345" t="s">
        <v>17510</v>
      </c>
      <c r="C4876" s="344" t="s">
        <v>6594</v>
      </c>
      <c r="D4876" s="346">
        <v>48.9</v>
      </c>
    </row>
    <row r="4877" spans="1:4" x14ac:dyDescent="0.25">
      <c r="A4877" s="344">
        <v>4816022</v>
      </c>
      <c r="B4877" s="345" t="s">
        <v>17511</v>
      </c>
      <c r="C4877" s="344" t="s">
        <v>6594</v>
      </c>
      <c r="D4877" s="346">
        <v>79.88</v>
      </c>
    </row>
    <row r="4878" spans="1:4" x14ac:dyDescent="0.25">
      <c r="A4878" s="344">
        <v>4816021</v>
      </c>
      <c r="B4878" s="345" t="s">
        <v>17512</v>
      </c>
      <c r="C4878" s="344" t="s">
        <v>6594</v>
      </c>
      <c r="D4878" s="346">
        <v>63.86</v>
      </c>
    </row>
    <row r="4879" spans="1:4" x14ac:dyDescent="0.25">
      <c r="A4879" s="344">
        <v>4816106</v>
      </c>
      <c r="B4879" s="345" t="s">
        <v>17513</v>
      </c>
      <c r="C4879" s="344" t="s">
        <v>6594</v>
      </c>
      <c r="D4879" s="346">
        <v>32.299999999999997</v>
      </c>
    </row>
    <row r="4880" spans="1:4" x14ac:dyDescent="0.25">
      <c r="A4880" s="344">
        <v>4816105</v>
      </c>
      <c r="B4880" s="345" t="s">
        <v>17514</v>
      </c>
      <c r="C4880" s="344" t="s">
        <v>6594</v>
      </c>
      <c r="D4880" s="346">
        <v>28.31</v>
      </c>
    </row>
    <row r="4881" spans="1:4" x14ac:dyDescent="0.25">
      <c r="A4881" s="344">
        <v>4816108</v>
      </c>
      <c r="B4881" s="345" t="s">
        <v>17515</v>
      </c>
      <c r="C4881" s="344" t="s">
        <v>6594</v>
      </c>
      <c r="D4881" s="346">
        <v>42.51</v>
      </c>
    </row>
    <row r="4882" spans="1:4" x14ac:dyDescent="0.25">
      <c r="A4882" s="344">
        <v>4816107</v>
      </c>
      <c r="B4882" s="345" t="s">
        <v>17516</v>
      </c>
      <c r="C4882" s="344" t="s">
        <v>6594</v>
      </c>
      <c r="D4882" s="346">
        <v>36.799999999999997</v>
      </c>
    </row>
    <row r="4883" spans="1:4" x14ac:dyDescent="0.25">
      <c r="A4883" s="344">
        <v>4816110</v>
      </c>
      <c r="B4883" s="345" t="s">
        <v>17517</v>
      </c>
      <c r="C4883" s="344" t="s">
        <v>6594</v>
      </c>
      <c r="D4883" s="346">
        <v>60.29</v>
      </c>
    </row>
    <row r="4884" spans="1:4" x14ac:dyDescent="0.25">
      <c r="A4884" s="344">
        <v>4816109</v>
      </c>
      <c r="B4884" s="345" t="s">
        <v>17518</v>
      </c>
      <c r="C4884" s="344" t="s">
        <v>6594</v>
      </c>
      <c r="D4884" s="346">
        <v>50.01</v>
      </c>
    </row>
    <row r="4885" spans="1:4" x14ac:dyDescent="0.25">
      <c r="A4885" s="344">
        <v>4816100</v>
      </c>
      <c r="B4885" s="345" t="s">
        <v>17519</v>
      </c>
      <c r="C4885" s="344" t="s">
        <v>6594</v>
      </c>
      <c r="D4885" s="346">
        <v>31.63</v>
      </c>
    </row>
    <row r="4886" spans="1:4" x14ac:dyDescent="0.25">
      <c r="A4886" s="344">
        <v>4816099</v>
      </c>
      <c r="B4886" s="345" t="s">
        <v>17520</v>
      </c>
      <c r="C4886" s="344" t="s">
        <v>6594</v>
      </c>
      <c r="D4886" s="346">
        <v>28.92</v>
      </c>
    </row>
    <row r="4887" spans="1:4" x14ac:dyDescent="0.25">
      <c r="A4887" s="344">
        <v>4816102</v>
      </c>
      <c r="B4887" s="345" t="s">
        <v>17521</v>
      </c>
      <c r="C4887" s="344" t="s">
        <v>6594</v>
      </c>
      <c r="D4887" s="346">
        <v>40.68</v>
      </c>
    </row>
    <row r="4888" spans="1:4" x14ac:dyDescent="0.25">
      <c r="A4888" s="344">
        <v>4816101</v>
      </c>
      <c r="B4888" s="345" t="s">
        <v>17522</v>
      </c>
      <c r="C4888" s="344" t="s">
        <v>6594</v>
      </c>
      <c r="D4888" s="346">
        <v>37.67</v>
      </c>
    </row>
    <row r="4889" spans="1:4" x14ac:dyDescent="0.25">
      <c r="A4889" s="344">
        <v>4816104</v>
      </c>
      <c r="B4889" s="345" t="s">
        <v>17523</v>
      </c>
      <c r="C4889" s="344" t="s">
        <v>6594</v>
      </c>
      <c r="D4889" s="346">
        <v>57.88</v>
      </c>
    </row>
    <row r="4890" spans="1:4" x14ac:dyDescent="0.25">
      <c r="A4890" s="344">
        <v>4816103</v>
      </c>
      <c r="B4890" s="345" t="s">
        <v>17524</v>
      </c>
      <c r="C4890" s="344" t="s">
        <v>6594</v>
      </c>
      <c r="D4890" s="346">
        <v>50.91</v>
      </c>
    </row>
    <row r="4891" spans="1:4" x14ac:dyDescent="0.25">
      <c r="A4891" s="344">
        <v>4815804</v>
      </c>
      <c r="B4891" s="345" t="s">
        <v>17525</v>
      </c>
      <c r="C4891" s="344" t="s">
        <v>6608</v>
      </c>
      <c r="D4891" s="346">
        <v>0.61</v>
      </c>
    </row>
    <row r="4892" spans="1:4" x14ac:dyDescent="0.25">
      <c r="A4892" s="344">
        <v>4816002</v>
      </c>
      <c r="B4892" s="345" t="s">
        <v>17526</v>
      </c>
      <c r="C4892" s="344" t="s">
        <v>7701</v>
      </c>
      <c r="D4892" s="346">
        <v>1390.14</v>
      </c>
    </row>
    <row r="4893" spans="1:4" x14ac:dyDescent="0.25">
      <c r="A4893" s="344">
        <v>4805765</v>
      </c>
      <c r="B4893" s="345" t="s">
        <v>17527</v>
      </c>
      <c r="C4893" s="344" t="s">
        <v>7701</v>
      </c>
      <c r="D4893" s="346">
        <v>200.99</v>
      </c>
    </row>
    <row r="4894" spans="1:4" x14ac:dyDescent="0.25">
      <c r="A4894" s="344">
        <v>4816000</v>
      </c>
      <c r="B4894" s="345" t="s">
        <v>17528</v>
      </c>
      <c r="C4894" s="344" t="s">
        <v>7701</v>
      </c>
      <c r="D4894" s="346">
        <v>465.68</v>
      </c>
    </row>
    <row r="4895" spans="1:4" x14ac:dyDescent="0.25">
      <c r="A4895" s="344">
        <v>4816001</v>
      </c>
      <c r="B4895" s="345" t="s">
        <v>17529</v>
      </c>
      <c r="C4895" s="344" t="s">
        <v>7701</v>
      </c>
      <c r="D4895" s="346">
        <v>798.71</v>
      </c>
    </row>
    <row r="4896" spans="1:4" x14ac:dyDescent="0.25">
      <c r="A4896" s="344">
        <v>4805749</v>
      </c>
      <c r="B4896" s="345" t="s">
        <v>17530</v>
      </c>
      <c r="C4896" s="344" t="s">
        <v>7701</v>
      </c>
      <c r="D4896" s="346">
        <v>74.48</v>
      </c>
    </row>
    <row r="4897" spans="1:4" x14ac:dyDescent="0.25">
      <c r="A4897" s="344">
        <v>4805751</v>
      </c>
      <c r="B4897" s="345" t="s">
        <v>17531</v>
      </c>
      <c r="C4897" s="344" t="s">
        <v>7701</v>
      </c>
      <c r="D4897" s="346">
        <v>55.86</v>
      </c>
    </row>
    <row r="4898" spans="1:4" x14ac:dyDescent="0.25">
      <c r="A4898" s="344">
        <v>4805752</v>
      </c>
      <c r="B4898" s="345" t="s">
        <v>17532</v>
      </c>
      <c r="C4898" s="344" t="s">
        <v>7701</v>
      </c>
      <c r="D4898" s="346">
        <v>67.03</v>
      </c>
    </row>
    <row r="4899" spans="1:4" x14ac:dyDescent="0.25">
      <c r="A4899" s="344">
        <v>4805753</v>
      </c>
      <c r="B4899" s="345" t="s">
        <v>17533</v>
      </c>
      <c r="C4899" s="344" t="s">
        <v>7701</v>
      </c>
      <c r="D4899" s="346">
        <v>78.209999999999994</v>
      </c>
    </row>
    <row r="4900" spans="1:4" x14ac:dyDescent="0.25">
      <c r="A4900" s="344">
        <v>4805750</v>
      </c>
      <c r="B4900" s="345" t="s">
        <v>17534</v>
      </c>
      <c r="C4900" s="344" t="s">
        <v>7701</v>
      </c>
      <c r="D4900" s="346">
        <v>44.69</v>
      </c>
    </row>
    <row r="4901" spans="1:4" x14ac:dyDescent="0.25">
      <c r="A4901" s="344">
        <v>4805767</v>
      </c>
      <c r="B4901" s="345" t="s">
        <v>17535</v>
      </c>
      <c r="C4901" s="344" t="s">
        <v>7701</v>
      </c>
      <c r="D4901" s="346">
        <v>78.209999999999994</v>
      </c>
    </row>
    <row r="4902" spans="1:4" x14ac:dyDescent="0.25">
      <c r="A4902" s="344">
        <v>4805769</v>
      </c>
      <c r="B4902" s="345" t="s">
        <v>17536</v>
      </c>
      <c r="C4902" s="344" t="s">
        <v>7701</v>
      </c>
      <c r="D4902" s="346">
        <v>93.1</v>
      </c>
    </row>
    <row r="4903" spans="1:4" x14ac:dyDescent="0.25">
      <c r="A4903" s="344">
        <v>4805770</v>
      </c>
      <c r="B4903" s="345" t="s">
        <v>17537</v>
      </c>
      <c r="C4903" s="344" t="s">
        <v>7701</v>
      </c>
      <c r="D4903" s="346">
        <v>108</v>
      </c>
    </row>
    <row r="4904" spans="1:4" x14ac:dyDescent="0.25">
      <c r="A4904" s="344">
        <v>4805760</v>
      </c>
      <c r="B4904" s="345" t="s">
        <v>17538</v>
      </c>
      <c r="C4904" s="344" t="s">
        <v>7701</v>
      </c>
      <c r="D4904" s="346">
        <v>63.31</v>
      </c>
    </row>
    <row r="4905" spans="1:4" x14ac:dyDescent="0.25">
      <c r="A4905" s="344">
        <v>4805757</v>
      </c>
      <c r="B4905" s="345" t="s">
        <v>17539</v>
      </c>
      <c r="C4905" s="344" t="s">
        <v>7701</v>
      </c>
      <c r="D4905" s="346">
        <v>6.98</v>
      </c>
    </row>
    <row r="4906" spans="1:4" x14ac:dyDescent="0.25">
      <c r="A4906" s="344">
        <v>4805762</v>
      </c>
      <c r="B4906" s="345" t="s">
        <v>17540</v>
      </c>
      <c r="C4906" s="344" t="s">
        <v>7701</v>
      </c>
      <c r="D4906" s="346">
        <v>8.7200000000000006</v>
      </c>
    </row>
    <row r="4907" spans="1:4" x14ac:dyDescent="0.25">
      <c r="A4907" s="344">
        <v>4806395</v>
      </c>
      <c r="B4907" s="345" t="s">
        <v>17541</v>
      </c>
      <c r="C4907" s="344" t="s">
        <v>6608</v>
      </c>
      <c r="D4907" s="346">
        <v>6.35</v>
      </c>
    </row>
    <row r="4908" spans="1:4" x14ac:dyDescent="0.25">
      <c r="A4908" s="344">
        <v>4816003</v>
      </c>
      <c r="B4908" s="345" t="s">
        <v>17542</v>
      </c>
      <c r="C4908" s="344" t="s">
        <v>6594</v>
      </c>
      <c r="D4908" s="346">
        <v>42.66</v>
      </c>
    </row>
    <row r="4909" spans="1:4" x14ac:dyDescent="0.25">
      <c r="A4909" s="344">
        <v>4816017</v>
      </c>
      <c r="B4909" s="345" t="s">
        <v>17543</v>
      </c>
      <c r="C4909" s="344" t="s">
        <v>7701</v>
      </c>
      <c r="D4909" s="346">
        <v>22.68</v>
      </c>
    </row>
    <row r="4910" spans="1:4" x14ac:dyDescent="0.25">
      <c r="A4910" s="344">
        <v>4816023</v>
      </c>
      <c r="B4910" s="345" t="s">
        <v>17544</v>
      </c>
      <c r="C4910" s="344" t="s">
        <v>7704</v>
      </c>
      <c r="D4910" s="346">
        <v>282.62</v>
      </c>
    </row>
    <row r="4911" spans="1:4" x14ac:dyDescent="0.25">
      <c r="A4911" s="344">
        <v>4816025</v>
      </c>
      <c r="B4911" s="345" t="s">
        <v>17545</v>
      </c>
      <c r="C4911" s="344" t="s">
        <v>7704</v>
      </c>
      <c r="D4911" s="346">
        <v>540.61</v>
      </c>
    </row>
    <row r="4912" spans="1:4" x14ac:dyDescent="0.25">
      <c r="A4912" s="344">
        <v>4816024</v>
      </c>
      <c r="B4912" s="345" t="s">
        <v>17546</v>
      </c>
      <c r="C4912" s="344" t="s">
        <v>7704</v>
      </c>
      <c r="D4912" s="346">
        <v>367.75</v>
      </c>
    </row>
    <row r="4913" spans="1:4" x14ac:dyDescent="0.25">
      <c r="A4913" s="344">
        <v>4816005</v>
      </c>
      <c r="B4913" s="345" t="s">
        <v>17547</v>
      </c>
      <c r="C4913" s="344" t="s">
        <v>7701</v>
      </c>
      <c r="D4913" s="346">
        <v>89.51</v>
      </c>
    </row>
    <row r="4914" spans="1:4" x14ac:dyDescent="0.25">
      <c r="A4914" s="344">
        <v>4800400</v>
      </c>
      <c r="B4914" s="345" t="s">
        <v>14805</v>
      </c>
      <c r="C4914" s="344" t="s">
        <v>7702</v>
      </c>
      <c r="D4914" s="346">
        <v>5.2</v>
      </c>
    </row>
    <row r="4915" spans="1:4" x14ac:dyDescent="0.25">
      <c r="A4915" s="344">
        <v>4816016</v>
      </c>
      <c r="B4915" s="345" t="s">
        <v>17548</v>
      </c>
      <c r="C4915" s="344" t="s">
        <v>7701</v>
      </c>
      <c r="D4915" s="346">
        <v>42.16</v>
      </c>
    </row>
    <row r="4916" spans="1:4" x14ac:dyDescent="0.25">
      <c r="A4916" s="344">
        <v>4800412</v>
      </c>
      <c r="B4916" s="345" t="s">
        <v>14806</v>
      </c>
      <c r="C4916" s="344" t="s">
        <v>7702</v>
      </c>
      <c r="D4916" s="346">
        <v>4.47</v>
      </c>
    </row>
    <row r="4917" spans="1:4" x14ac:dyDescent="0.25">
      <c r="A4917" s="344">
        <v>4815671</v>
      </c>
      <c r="B4917" s="345" t="s">
        <v>17549</v>
      </c>
      <c r="C4917" s="344" t="s">
        <v>7701</v>
      </c>
      <c r="D4917" s="346">
        <v>18.47</v>
      </c>
    </row>
    <row r="4918" spans="1:4" x14ac:dyDescent="0.25">
      <c r="A4918" s="344">
        <v>4815803</v>
      </c>
      <c r="B4918" s="345" t="s">
        <v>17550</v>
      </c>
      <c r="C4918" s="344" t="s">
        <v>6594</v>
      </c>
      <c r="D4918" s="346">
        <v>8.41</v>
      </c>
    </row>
    <row r="4919" spans="1:4" x14ac:dyDescent="0.25">
      <c r="A4919" s="344">
        <v>4816011</v>
      </c>
      <c r="B4919" s="345" t="s">
        <v>17551</v>
      </c>
      <c r="C4919" s="344" t="s">
        <v>7701</v>
      </c>
      <c r="D4919" s="346">
        <v>1851.81</v>
      </c>
    </row>
    <row r="4920" spans="1:4" x14ac:dyDescent="0.25">
      <c r="A4920" s="344">
        <v>4816014</v>
      </c>
      <c r="B4920" s="345" t="s">
        <v>17552</v>
      </c>
      <c r="C4920" s="344" t="s">
        <v>7701</v>
      </c>
      <c r="D4920" s="346">
        <v>48.6</v>
      </c>
    </row>
    <row r="4921" spans="1:4" x14ac:dyDescent="0.25">
      <c r="A4921" s="344">
        <v>4816010</v>
      </c>
      <c r="B4921" s="345" t="s">
        <v>17553</v>
      </c>
      <c r="C4921" s="344" t="s">
        <v>7701</v>
      </c>
      <c r="D4921" s="346">
        <v>40.01</v>
      </c>
    </row>
    <row r="4922" spans="1:4" x14ac:dyDescent="0.25">
      <c r="A4922" s="344">
        <v>4816015</v>
      </c>
      <c r="B4922" s="345" t="s">
        <v>17554</v>
      </c>
      <c r="C4922" s="344" t="s">
        <v>7701</v>
      </c>
      <c r="D4922" s="346">
        <v>24.66</v>
      </c>
    </row>
    <row r="4923" spans="1:4" x14ac:dyDescent="0.25">
      <c r="A4923" s="344">
        <v>4816119</v>
      </c>
      <c r="B4923" s="345" t="s">
        <v>17555</v>
      </c>
      <c r="C4923" s="344" t="s">
        <v>7701</v>
      </c>
      <c r="D4923" s="346">
        <v>38.08</v>
      </c>
    </row>
    <row r="4924" spans="1:4" x14ac:dyDescent="0.25">
      <c r="A4924" s="344">
        <v>4816004</v>
      </c>
      <c r="B4924" s="345" t="s">
        <v>17556</v>
      </c>
      <c r="C4924" s="344" t="s">
        <v>6594</v>
      </c>
      <c r="D4924" s="346">
        <v>42.43</v>
      </c>
    </row>
    <row r="4925" spans="1:4" x14ac:dyDescent="0.25">
      <c r="A4925" s="344">
        <v>4915652</v>
      </c>
      <c r="B4925" s="345" t="s">
        <v>17557</v>
      </c>
      <c r="C4925" s="344" t="s">
        <v>6608</v>
      </c>
      <c r="D4925" s="346">
        <v>8</v>
      </c>
    </row>
    <row r="4926" spans="1:4" x14ac:dyDescent="0.25">
      <c r="A4926" s="344">
        <v>4915651</v>
      </c>
      <c r="B4926" s="345" t="s">
        <v>17558</v>
      </c>
      <c r="C4926" s="344" t="s">
        <v>6608</v>
      </c>
      <c r="D4926" s="346">
        <v>10.65</v>
      </c>
    </row>
    <row r="4927" spans="1:4" x14ac:dyDescent="0.25">
      <c r="A4927" s="344">
        <v>4915723</v>
      </c>
      <c r="B4927" s="345" t="s">
        <v>17559</v>
      </c>
      <c r="C4927" s="344" t="s">
        <v>7702</v>
      </c>
      <c r="D4927" s="346">
        <v>3.41</v>
      </c>
    </row>
    <row r="4928" spans="1:4" x14ac:dyDescent="0.25">
      <c r="A4928" s="344">
        <v>4915724</v>
      </c>
      <c r="B4928" s="345" t="s">
        <v>17560</v>
      </c>
      <c r="C4928" s="344" t="s">
        <v>7702</v>
      </c>
      <c r="D4928" s="346">
        <v>2.13</v>
      </c>
    </row>
    <row r="4929" spans="1:4" x14ac:dyDescent="0.25">
      <c r="A4929" s="344">
        <v>4915637</v>
      </c>
      <c r="B4929" s="345" t="s">
        <v>17561</v>
      </c>
      <c r="C4929" s="344" t="s">
        <v>7702</v>
      </c>
      <c r="D4929" s="346">
        <v>1.29</v>
      </c>
    </row>
    <row r="4930" spans="1:4" x14ac:dyDescent="0.25">
      <c r="A4930" s="344">
        <v>4915779</v>
      </c>
      <c r="B4930" s="345" t="s">
        <v>17562</v>
      </c>
      <c r="C4930" s="344" t="s">
        <v>7702</v>
      </c>
      <c r="D4930" s="346">
        <v>0.89</v>
      </c>
    </row>
    <row r="4931" spans="1:4" x14ac:dyDescent="0.25">
      <c r="A4931" s="344">
        <v>4915638</v>
      </c>
      <c r="B4931" s="345" t="s">
        <v>17563</v>
      </c>
      <c r="C4931" s="344" t="s">
        <v>7702</v>
      </c>
      <c r="D4931" s="346">
        <v>1.01</v>
      </c>
    </row>
    <row r="4932" spans="1:4" x14ac:dyDescent="0.25">
      <c r="A4932" s="344">
        <v>4915636</v>
      </c>
      <c r="B4932" s="345" t="s">
        <v>17564</v>
      </c>
      <c r="C4932" s="344" t="s">
        <v>7702</v>
      </c>
      <c r="D4932" s="346">
        <v>1.41</v>
      </c>
    </row>
    <row r="4933" spans="1:4" x14ac:dyDescent="0.25">
      <c r="A4933" s="344">
        <v>4915744</v>
      </c>
      <c r="B4933" s="345" t="s">
        <v>17565</v>
      </c>
      <c r="C4933" s="344" t="s">
        <v>7702</v>
      </c>
      <c r="D4933" s="346">
        <v>0.74</v>
      </c>
    </row>
    <row r="4934" spans="1:4" x14ac:dyDescent="0.25">
      <c r="A4934" s="344">
        <v>4915700</v>
      </c>
      <c r="B4934" s="345" t="s">
        <v>17566</v>
      </c>
      <c r="C4934" s="344" t="s">
        <v>7702</v>
      </c>
      <c r="D4934" s="346">
        <v>1.4</v>
      </c>
    </row>
    <row r="4935" spans="1:4" x14ac:dyDescent="0.25">
      <c r="A4935" s="344">
        <v>4915590</v>
      </c>
      <c r="B4935" s="345" t="s">
        <v>17567</v>
      </c>
      <c r="C4935" s="344" t="s">
        <v>7702</v>
      </c>
      <c r="D4935" s="346">
        <v>0.96</v>
      </c>
    </row>
    <row r="4936" spans="1:4" x14ac:dyDescent="0.25">
      <c r="A4936" s="344">
        <v>4915591</v>
      </c>
      <c r="B4936" s="345" t="s">
        <v>17568</v>
      </c>
      <c r="C4936" s="344" t="s">
        <v>7702</v>
      </c>
      <c r="D4936" s="346">
        <v>1.0900000000000001</v>
      </c>
    </row>
    <row r="4937" spans="1:4" x14ac:dyDescent="0.25">
      <c r="A4937" s="344">
        <v>4915701</v>
      </c>
      <c r="B4937" s="345" t="s">
        <v>17569</v>
      </c>
      <c r="C4937" s="344" t="s">
        <v>7702</v>
      </c>
      <c r="D4937" s="346">
        <v>1.5</v>
      </c>
    </row>
    <row r="4938" spans="1:4" x14ac:dyDescent="0.25">
      <c r="A4938" s="344">
        <v>4915703</v>
      </c>
      <c r="B4938" s="345" t="s">
        <v>17570</v>
      </c>
      <c r="C4938" s="344" t="s">
        <v>7701</v>
      </c>
      <c r="D4938" s="346">
        <v>116.66</v>
      </c>
    </row>
    <row r="4939" spans="1:4" x14ac:dyDescent="0.25">
      <c r="A4939" s="344">
        <v>4915705</v>
      </c>
      <c r="B4939" s="345" t="s">
        <v>23414</v>
      </c>
      <c r="C4939" s="344" t="s">
        <v>7701</v>
      </c>
      <c r="D4939" s="346">
        <v>180.83</v>
      </c>
    </row>
    <row r="4940" spans="1:4" x14ac:dyDescent="0.25">
      <c r="A4940" s="344">
        <v>4915743</v>
      </c>
      <c r="B4940" s="345" t="s">
        <v>17571</v>
      </c>
      <c r="C4940" s="344" t="s">
        <v>7702</v>
      </c>
      <c r="D4940" s="346">
        <v>0.09</v>
      </c>
    </row>
    <row r="4941" spans="1:4" x14ac:dyDescent="0.25">
      <c r="A4941" s="344">
        <v>4915768</v>
      </c>
      <c r="B4941" s="345" t="s">
        <v>17572</v>
      </c>
      <c r="C4941" s="344" t="s">
        <v>7701</v>
      </c>
      <c r="D4941" s="346">
        <v>15.52</v>
      </c>
    </row>
    <row r="4942" spans="1:4" x14ac:dyDescent="0.25">
      <c r="A4942" s="344">
        <v>4915713</v>
      </c>
      <c r="B4942" s="345" t="s">
        <v>17573</v>
      </c>
      <c r="C4942" s="344" t="s">
        <v>7701</v>
      </c>
      <c r="D4942" s="346">
        <v>66.790000000000006</v>
      </c>
    </row>
    <row r="4943" spans="1:4" x14ac:dyDescent="0.25">
      <c r="A4943" s="344">
        <v>4915655</v>
      </c>
      <c r="B4943" s="345" t="s">
        <v>23415</v>
      </c>
      <c r="C4943" s="344" t="s">
        <v>7701</v>
      </c>
      <c r="D4943" s="346">
        <v>113.75</v>
      </c>
    </row>
    <row r="4944" spans="1:4" x14ac:dyDescent="0.25">
      <c r="A4944" s="344">
        <v>4915656</v>
      </c>
      <c r="B4944" s="345" t="s">
        <v>23416</v>
      </c>
      <c r="C4944" s="344" t="s">
        <v>7701</v>
      </c>
      <c r="D4944" s="346">
        <v>90.07</v>
      </c>
    </row>
    <row r="4945" spans="1:4" x14ac:dyDescent="0.25">
      <c r="A4945" s="344">
        <v>4915657</v>
      </c>
      <c r="B4945" s="345" t="s">
        <v>23417</v>
      </c>
      <c r="C4945" s="344" t="s">
        <v>7701</v>
      </c>
      <c r="D4945" s="346">
        <v>76.09</v>
      </c>
    </row>
    <row r="4946" spans="1:4" x14ac:dyDescent="0.25">
      <c r="A4946" s="344">
        <v>4915658</v>
      </c>
      <c r="B4946" s="345" t="s">
        <v>23418</v>
      </c>
      <c r="C4946" s="344" t="s">
        <v>7701</v>
      </c>
      <c r="D4946" s="346">
        <v>67.010000000000005</v>
      </c>
    </row>
    <row r="4947" spans="1:4" x14ac:dyDescent="0.25">
      <c r="A4947" s="344">
        <v>4915659</v>
      </c>
      <c r="B4947" s="345" t="s">
        <v>23419</v>
      </c>
      <c r="C4947" s="344" t="s">
        <v>7701</v>
      </c>
      <c r="D4947" s="346">
        <v>60.76</v>
      </c>
    </row>
    <row r="4948" spans="1:4" x14ac:dyDescent="0.25">
      <c r="A4948" s="344">
        <v>4915660</v>
      </c>
      <c r="B4948" s="345" t="s">
        <v>23420</v>
      </c>
      <c r="C4948" s="344" t="s">
        <v>7701</v>
      </c>
      <c r="D4948" s="346">
        <v>56.38</v>
      </c>
    </row>
    <row r="4949" spans="1:4" x14ac:dyDescent="0.25">
      <c r="A4949" s="344">
        <v>4915661</v>
      </c>
      <c r="B4949" s="345" t="s">
        <v>23421</v>
      </c>
      <c r="C4949" s="344" t="s">
        <v>7701</v>
      </c>
      <c r="D4949" s="346">
        <v>162.37</v>
      </c>
    </row>
    <row r="4950" spans="1:4" x14ac:dyDescent="0.25">
      <c r="A4950" s="344">
        <v>4915662</v>
      </c>
      <c r="B4950" s="345" t="s">
        <v>23422</v>
      </c>
      <c r="C4950" s="344" t="s">
        <v>7701</v>
      </c>
      <c r="D4950" s="346">
        <v>129.57</v>
      </c>
    </row>
    <row r="4951" spans="1:4" x14ac:dyDescent="0.25">
      <c r="A4951" s="344">
        <v>4915663</v>
      </c>
      <c r="B4951" s="345" t="s">
        <v>23423</v>
      </c>
      <c r="C4951" s="344" t="s">
        <v>7701</v>
      </c>
      <c r="D4951" s="346">
        <v>108.74</v>
      </c>
    </row>
    <row r="4952" spans="1:4" x14ac:dyDescent="0.25">
      <c r="A4952" s="344">
        <v>4915664</v>
      </c>
      <c r="B4952" s="345" t="s">
        <v>23424</v>
      </c>
      <c r="C4952" s="344" t="s">
        <v>7701</v>
      </c>
      <c r="D4952" s="346">
        <v>96.56</v>
      </c>
    </row>
    <row r="4953" spans="1:4" x14ac:dyDescent="0.25">
      <c r="A4953" s="344">
        <v>4915665</v>
      </c>
      <c r="B4953" s="345" t="s">
        <v>23425</v>
      </c>
      <c r="C4953" s="344" t="s">
        <v>7701</v>
      </c>
      <c r="D4953" s="346">
        <v>88.3</v>
      </c>
    </row>
    <row r="4954" spans="1:4" x14ac:dyDescent="0.25">
      <c r="A4954" s="344">
        <v>4915666</v>
      </c>
      <c r="B4954" s="345" t="s">
        <v>23426</v>
      </c>
      <c r="C4954" s="344" t="s">
        <v>7701</v>
      </c>
      <c r="D4954" s="346">
        <v>82.47</v>
      </c>
    </row>
    <row r="4955" spans="1:4" x14ac:dyDescent="0.25">
      <c r="A4955" s="344">
        <v>4915650</v>
      </c>
      <c r="B4955" s="345" t="s">
        <v>17574</v>
      </c>
      <c r="C4955" s="344" t="s">
        <v>7700</v>
      </c>
      <c r="D4955" s="346">
        <v>296.73</v>
      </c>
    </row>
    <row r="4956" spans="1:4" x14ac:dyDescent="0.25">
      <c r="A4956" s="344">
        <v>4915645</v>
      </c>
      <c r="B4956" s="345" t="s">
        <v>17575</v>
      </c>
      <c r="C4956" s="344" t="s">
        <v>7700</v>
      </c>
      <c r="D4956" s="346">
        <v>217.62</v>
      </c>
    </row>
    <row r="4957" spans="1:4" x14ac:dyDescent="0.25">
      <c r="A4957" s="344">
        <v>4915712</v>
      </c>
      <c r="B4957" s="345" t="s">
        <v>17576</v>
      </c>
      <c r="C4957" s="344" t="s">
        <v>7701</v>
      </c>
      <c r="D4957" s="346">
        <v>22.26</v>
      </c>
    </row>
    <row r="4958" spans="1:4" x14ac:dyDescent="0.25">
      <c r="A4958" s="344">
        <v>4915711</v>
      </c>
      <c r="B4958" s="345" t="s">
        <v>17577</v>
      </c>
      <c r="C4958" s="344" t="s">
        <v>6594</v>
      </c>
      <c r="D4958" s="346">
        <v>1.48</v>
      </c>
    </row>
    <row r="4959" spans="1:4" x14ac:dyDescent="0.25">
      <c r="A4959" s="344">
        <v>4915718</v>
      </c>
      <c r="B4959" s="345" t="s">
        <v>46345</v>
      </c>
      <c r="C4959" s="344" t="s">
        <v>7702</v>
      </c>
      <c r="D4959" s="346">
        <v>10.01</v>
      </c>
    </row>
    <row r="4960" spans="1:4" x14ac:dyDescent="0.25">
      <c r="A4960" s="344">
        <v>4915790</v>
      </c>
      <c r="B4960" s="345" t="s">
        <v>17578</v>
      </c>
      <c r="C4960" s="344" t="s">
        <v>7415</v>
      </c>
      <c r="D4960" s="346">
        <v>262.67</v>
      </c>
    </row>
    <row r="4961" spans="1:4" x14ac:dyDescent="0.25">
      <c r="A4961" s="344">
        <v>4915793</v>
      </c>
      <c r="B4961" s="345" t="s">
        <v>17579</v>
      </c>
      <c r="C4961" s="344" t="s">
        <v>7415</v>
      </c>
      <c r="D4961" s="346">
        <v>206.08</v>
      </c>
    </row>
    <row r="4962" spans="1:4" x14ac:dyDescent="0.25">
      <c r="A4962" s="344">
        <v>4915792</v>
      </c>
      <c r="B4962" s="345" t="s">
        <v>17580</v>
      </c>
      <c r="C4962" s="344" t="s">
        <v>7415</v>
      </c>
      <c r="D4962" s="346">
        <v>90.41</v>
      </c>
    </row>
    <row r="4963" spans="1:4" x14ac:dyDescent="0.25">
      <c r="A4963" s="344">
        <v>4915672</v>
      </c>
      <c r="B4963" s="345" t="s">
        <v>17581</v>
      </c>
      <c r="C4963" s="344" t="s">
        <v>6594</v>
      </c>
      <c r="D4963" s="346">
        <v>4.45</v>
      </c>
    </row>
    <row r="4964" spans="1:4" x14ac:dyDescent="0.25">
      <c r="A4964" s="344">
        <v>4915708</v>
      </c>
      <c r="B4964" s="345" t="s">
        <v>17582</v>
      </c>
      <c r="C4964" s="344" t="s">
        <v>6594</v>
      </c>
      <c r="D4964" s="346">
        <v>0.74</v>
      </c>
    </row>
    <row r="4965" spans="1:4" x14ac:dyDescent="0.25">
      <c r="A4965" s="344">
        <v>4915710</v>
      </c>
      <c r="B4965" s="345" t="s">
        <v>17583</v>
      </c>
      <c r="C4965" s="344" t="s">
        <v>6594</v>
      </c>
      <c r="D4965" s="346">
        <v>4.45</v>
      </c>
    </row>
    <row r="4966" spans="1:4" x14ac:dyDescent="0.25">
      <c r="A4966" s="344">
        <v>4915709</v>
      </c>
      <c r="B4966" s="345" t="s">
        <v>17584</v>
      </c>
      <c r="C4966" s="344" t="s">
        <v>6594</v>
      </c>
      <c r="D4966" s="346">
        <v>1.1100000000000001</v>
      </c>
    </row>
    <row r="4967" spans="1:4" x14ac:dyDescent="0.25">
      <c r="A4967" s="344">
        <v>4915686</v>
      </c>
      <c r="B4967" s="345" t="s">
        <v>17585</v>
      </c>
      <c r="C4967" s="344" t="s">
        <v>6608</v>
      </c>
      <c r="D4967" s="346">
        <v>4.45</v>
      </c>
    </row>
    <row r="4968" spans="1:4" x14ac:dyDescent="0.25">
      <c r="A4968" s="344">
        <v>4915687</v>
      </c>
      <c r="B4968" s="345" t="s">
        <v>17586</v>
      </c>
      <c r="C4968" s="344" t="s">
        <v>6608</v>
      </c>
      <c r="D4968" s="346">
        <v>2.78</v>
      </c>
    </row>
    <row r="4969" spans="1:4" x14ac:dyDescent="0.25">
      <c r="A4969" s="344">
        <v>4915634</v>
      </c>
      <c r="B4969" s="345" t="s">
        <v>17587</v>
      </c>
      <c r="C4969" s="344" t="s">
        <v>6594</v>
      </c>
      <c r="D4969" s="346">
        <v>71.739999999999995</v>
      </c>
    </row>
    <row r="4970" spans="1:4" x14ac:dyDescent="0.25">
      <c r="A4970" s="344">
        <v>4915633</v>
      </c>
      <c r="B4970" s="345" t="s">
        <v>17588</v>
      </c>
      <c r="C4970" s="344" t="s">
        <v>6594</v>
      </c>
      <c r="D4970" s="346">
        <v>23.66</v>
      </c>
    </row>
    <row r="4971" spans="1:4" x14ac:dyDescent="0.25">
      <c r="A4971" s="344">
        <v>4915714</v>
      </c>
      <c r="B4971" s="345" t="s">
        <v>17589</v>
      </c>
      <c r="C4971" s="344" t="s">
        <v>6594</v>
      </c>
      <c r="D4971" s="346">
        <v>3.01</v>
      </c>
    </row>
    <row r="4972" spans="1:4" x14ac:dyDescent="0.25">
      <c r="A4972" s="344">
        <v>4915507</v>
      </c>
      <c r="B4972" s="345" t="s">
        <v>46346</v>
      </c>
      <c r="C4972" s="344" t="s">
        <v>6594</v>
      </c>
      <c r="D4972" s="346">
        <v>65.98</v>
      </c>
    </row>
    <row r="4973" spans="1:4" x14ac:dyDescent="0.25">
      <c r="A4973" s="344">
        <v>4915587</v>
      </c>
      <c r="B4973" s="345" t="s">
        <v>46347</v>
      </c>
      <c r="C4973" s="344" t="s">
        <v>6594</v>
      </c>
      <c r="D4973" s="346">
        <v>46.01</v>
      </c>
    </row>
    <row r="4974" spans="1:4" x14ac:dyDescent="0.25">
      <c r="A4974" s="344">
        <v>4915759</v>
      </c>
      <c r="B4974" s="345" t="s">
        <v>17590</v>
      </c>
      <c r="C4974" s="344" t="s">
        <v>6608</v>
      </c>
      <c r="D4974" s="346">
        <v>7.48</v>
      </c>
    </row>
    <row r="4975" spans="1:4" x14ac:dyDescent="0.25">
      <c r="A4975" s="344">
        <v>4915758</v>
      </c>
      <c r="B4975" s="345" t="s">
        <v>17591</v>
      </c>
      <c r="C4975" s="344" t="s">
        <v>6594</v>
      </c>
      <c r="D4975" s="346">
        <v>4.47</v>
      </c>
    </row>
    <row r="4976" spans="1:4" x14ac:dyDescent="0.25">
      <c r="A4976" s="344">
        <v>4915640</v>
      </c>
      <c r="B4976" s="345" t="s">
        <v>17592</v>
      </c>
      <c r="C4976" s="344" t="s">
        <v>7701</v>
      </c>
      <c r="D4976" s="346">
        <v>22.26</v>
      </c>
    </row>
    <row r="4977" spans="1:4" x14ac:dyDescent="0.25">
      <c r="A4977" s="344">
        <v>4915639</v>
      </c>
      <c r="B4977" s="345" t="s">
        <v>17593</v>
      </c>
      <c r="C4977" s="344" t="s">
        <v>7702</v>
      </c>
      <c r="D4977" s="346">
        <v>4.45</v>
      </c>
    </row>
    <row r="4978" spans="1:4" x14ac:dyDescent="0.25">
      <c r="A4978" s="344">
        <v>4915508</v>
      </c>
      <c r="B4978" s="345" t="s">
        <v>46348</v>
      </c>
      <c r="C4978" s="344" t="s">
        <v>7702</v>
      </c>
      <c r="D4978" s="346">
        <v>66</v>
      </c>
    </row>
    <row r="4979" spans="1:4" x14ac:dyDescent="0.25">
      <c r="A4979" s="344">
        <v>4915588</v>
      </c>
      <c r="B4979" s="345" t="s">
        <v>46349</v>
      </c>
      <c r="C4979" s="344" t="s">
        <v>7702</v>
      </c>
      <c r="D4979" s="346">
        <v>46.03</v>
      </c>
    </row>
    <row r="4980" spans="1:4" x14ac:dyDescent="0.25">
      <c r="A4980" s="344">
        <v>4915695</v>
      </c>
      <c r="B4980" s="345" t="s">
        <v>17594</v>
      </c>
      <c r="C4980" s="344" t="s">
        <v>6594</v>
      </c>
      <c r="D4980" s="346">
        <v>7.36</v>
      </c>
    </row>
    <row r="4981" spans="1:4" x14ac:dyDescent="0.25">
      <c r="A4981" s="344">
        <v>4915696</v>
      </c>
      <c r="B4981" s="345" t="s">
        <v>17595</v>
      </c>
      <c r="C4981" s="344" t="s">
        <v>6594</v>
      </c>
      <c r="D4981" s="346">
        <v>7.36</v>
      </c>
    </row>
    <row r="4982" spans="1:4" x14ac:dyDescent="0.25">
      <c r="A4982" s="344">
        <v>4915694</v>
      </c>
      <c r="B4982" s="345" t="s">
        <v>17596</v>
      </c>
      <c r="C4982" s="344" t="s">
        <v>6594</v>
      </c>
      <c r="D4982" s="346">
        <v>31.22</v>
      </c>
    </row>
    <row r="4983" spans="1:4" x14ac:dyDescent="0.25">
      <c r="A4983" s="344">
        <v>4915654</v>
      </c>
      <c r="B4983" s="345" t="s">
        <v>17597</v>
      </c>
      <c r="C4983" s="344" t="s">
        <v>7702</v>
      </c>
      <c r="D4983" s="346">
        <v>12.9</v>
      </c>
    </row>
    <row r="4984" spans="1:4" x14ac:dyDescent="0.25">
      <c r="A4984" s="344">
        <v>4900001</v>
      </c>
      <c r="B4984" s="345" t="s">
        <v>17598</v>
      </c>
      <c r="C4984" s="344" t="s">
        <v>7701</v>
      </c>
      <c r="D4984" s="346">
        <v>0</v>
      </c>
    </row>
    <row r="4985" spans="1:4" x14ac:dyDescent="0.25">
      <c r="A4985" s="344">
        <v>4915801</v>
      </c>
      <c r="B4985" s="345" t="s">
        <v>17599</v>
      </c>
      <c r="C4985" s="344" t="s">
        <v>7701</v>
      </c>
      <c r="D4985" s="346">
        <v>0</v>
      </c>
    </row>
    <row r="4986" spans="1:4" x14ac:dyDescent="0.25">
      <c r="A4986" s="344">
        <v>4916290</v>
      </c>
      <c r="B4986" s="345" t="s">
        <v>17600</v>
      </c>
      <c r="C4986" s="344" t="s">
        <v>7701</v>
      </c>
      <c r="D4986" s="346">
        <v>444.56</v>
      </c>
    </row>
    <row r="4987" spans="1:4" x14ac:dyDescent="0.25">
      <c r="A4987" s="344">
        <v>4915765</v>
      </c>
      <c r="B4987" s="345" t="s">
        <v>17601</v>
      </c>
      <c r="C4987" s="344" t="s">
        <v>7701</v>
      </c>
      <c r="D4987" s="346">
        <v>191.03</v>
      </c>
    </row>
    <row r="4988" spans="1:4" x14ac:dyDescent="0.25">
      <c r="A4988" s="344">
        <v>4915766</v>
      </c>
      <c r="B4988" s="345" t="s">
        <v>17602</v>
      </c>
      <c r="C4988" s="344" t="s">
        <v>7701</v>
      </c>
      <c r="D4988" s="346">
        <v>112.12</v>
      </c>
    </row>
    <row r="4989" spans="1:4" x14ac:dyDescent="0.25">
      <c r="A4989" s="344">
        <v>4915764</v>
      </c>
      <c r="B4989" s="345" t="s">
        <v>17603</v>
      </c>
      <c r="C4989" s="344" t="s">
        <v>7701</v>
      </c>
      <c r="D4989" s="346">
        <v>343.85</v>
      </c>
    </row>
    <row r="4990" spans="1:4" x14ac:dyDescent="0.25">
      <c r="A4990" s="344">
        <v>4915767</v>
      </c>
      <c r="B4990" s="345" t="s">
        <v>17604</v>
      </c>
      <c r="C4990" s="344" t="s">
        <v>7701</v>
      </c>
      <c r="D4990" s="346">
        <v>73.680000000000007</v>
      </c>
    </row>
    <row r="4991" spans="1:4" x14ac:dyDescent="0.25">
      <c r="A4991" s="344">
        <v>4915777</v>
      </c>
      <c r="B4991" s="345" t="s">
        <v>17605</v>
      </c>
      <c r="C4991" s="344" t="s">
        <v>6594</v>
      </c>
      <c r="D4991" s="346">
        <v>14.62</v>
      </c>
    </row>
    <row r="4992" spans="1:4" x14ac:dyDescent="0.25">
      <c r="A4992" s="344">
        <v>4915618</v>
      </c>
      <c r="B4992" s="345" t="s">
        <v>36100</v>
      </c>
      <c r="C4992" s="344" t="s">
        <v>7702</v>
      </c>
      <c r="D4992" s="346">
        <v>4.8499999999999996</v>
      </c>
    </row>
    <row r="4993" spans="1:4" x14ac:dyDescent="0.25">
      <c r="A4993" s="344">
        <v>4915774</v>
      </c>
      <c r="B4993" s="345" t="s">
        <v>17606</v>
      </c>
      <c r="C4993" s="344" t="s">
        <v>7701</v>
      </c>
      <c r="D4993" s="346">
        <v>25.59</v>
      </c>
    </row>
    <row r="4994" spans="1:4" x14ac:dyDescent="0.25">
      <c r="A4994" s="344">
        <v>4915719</v>
      </c>
      <c r="B4994" s="345" t="s">
        <v>17607</v>
      </c>
      <c r="C4994" s="344" t="s">
        <v>7702</v>
      </c>
      <c r="D4994" s="346">
        <v>37.72</v>
      </c>
    </row>
    <row r="4995" spans="1:4" x14ac:dyDescent="0.25">
      <c r="A4995" s="344">
        <v>4915611</v>
      </c>
      <c r="B4995" s="345" t="s">
        <v>36101</v>
      </c>
      <c r="C4995" s="344" t="s">
        <v>7701</v>
      </c>
      <c r="D4995" s="346">
        <v>12.19</v>
      </c>
    </row>
    <row r="4996" spans="1:4" x14ac:dyDescent="0.25">
      <c r="A4996" s="344">
        <v>4915733</v>
      </c>
      <c r="B4996" s="345" t="s">
        <v>17608</v>
      </c>
      <c r="C4996" s="344" t="s">
        <v>7701</v>
      </c>
      <c r="D4996" s="346">
        <v>41.48</v>
      </c>
    </row>
    <row r="4997" spans="1:4" x14ac:dyDescent="0.25">
      <c r="A4997" s="344">
        <v>4915734</v>
      </c>
      <c r="B4997" s="345" t="s">
        <v>17609</v>
      </c>
      <c r="C4997" s="344" t="s">
        <v>7701</v>
      </c>
      <c r="D4997" s="346">
        <v>14.36</v>
      </c>
    </row>
    <row r="4998" spans="1:4" x14ac:dyDescent="0.25">
      <c r="A4998" s="344">
        <v>4915727</v>
      </c>
      <c r="B4998" s="345" t="s">
        <v>17610</v>
      </c>
      <c r="C4998" s="344" t="s">
        <v>6594</v>
      </c>
      <c r="D4998" s="346">
        <v>11.3</v>
      </c>
    </row>
    <row r="4999" spans="1:4" x14ac:dyDescent="0.25">
      <c r="A4999" s="344">
        <v>4915726</v>
      </c>
      <c r="B4999" s="345" t="s">
        <v>17611</v>
      </c>
      <c r="C4999" s="344" t="s">
        <v>6594</v>
      </c>
      <c r="D4999" s="346">
        <v>25.85</v>
      </c>
    </row>
    <row r="5000" spans="1:4" x14ac:dyDescent="0.25">
      <c r="A5000" s="344">
        <v>4915594</v>
      </c>
      <c r="B5000" s="345" t="s">
        <v>17612</v>
      </c>
      <c r="C5000" s="344" t="s">
        <v>6594</v>
      </c>
      <c r="D5000" s="346">
        <v>23.91</v>
      </c>
    </row>
    <row r="5001" spans="1:4" x14ac:dyDescent="0.25">
      <c r="A5001" s="344">
        <v>4915729</v>
      </c>
      <c r="B5001" s="345" t="s">
        <v>17613</v>
      </c>
      <c r="C5001" s="344" t="s">
        <v>6594</v>
      </c>
      <c r="D5001" s="346">
        <v>20.14</v>
      </c>
    </row>
    <row r="5002" spans="1:4" x14ac:dyDescent="0.25">
      <c r="A5002" s="344">
        <v>4915596</v>
      </c>
      <c r="B5002" s="345" t="s">
        <v>17614</v>
      </c>
      <c r="C5002" s="344" t="s">
        <v>6594</v>
      </c>
      <c r="D5002" s="346">
        <v>19.3</v>
      </c>
    </row>
    <row r="5003" spans="1:4" x14ac:dyDescent="0.25">
      <c r="A5003" s="344">
        <v>4915732</v>
      </c>
      <c r="B5003" s="345" t="s">
        <v>17615</v>
      </c>
      <c r="C5003" s="344" t="s">
        <v>6594</v>
      </c>
      <c r="D5003" s="346">
        <v>8.68</v>
      </c>
    </row>
    <row r="5004" spans="1:4" x14ac:dyDescent="0.25">
      <c r="A5004" s="344">
        <v>4915731</v>
      </c>
      <c r="B5004" s="345" t="s">
        <v>17616</v>
      </c>
      <c r="C5004" s="344" t="s">
        <v>6594</v>
      </c>
      <c r="D5004" s="346">
        <v>20.22</v>
      </c>
    </row>
    <row r="5005" spans="1:4" x14ac:dyDescent="0.25">
      <c r="A5005" s="344">
        <v>4915725</v>
      </c>
      <c r="B5005" s="345" t="s">
        <v>17617</v>
      </c>
      <c r="C5005" s="344" t="s">
        <v>6594</v>
      </c>
      <c r="D5005" s="346">
        <v>31.17</v>
      </c>
    </row>
    <row r="5006" spans="1:4" x14ac:dyDescent="0.25">
      <c r="A5006" s="344">
        <v>4915593</v>
      </c>
      <c r="B5006" s="345" t="s">
        <v>17618</v>
      </c>
      <c r="C5006" s="344" t="s">
        <v>6594</v>
      </c>
      <c r="D5006" s="346">
        <v>29.24</v>
      </c>
    </row>
    <row r="5007" spans="1:4" x14ac:dyDescent="0.25">
      <c r="A5007" s="344">
        <v>4915728</v>
      </c>
      <c r="B5007" s="345" t="s">
        <v>17619</v>
      </c>
      <c r="C5007" s="344" t="s">
        <v>6594</v>
      </c>
      <c r="D5007" s="346">
        <v>30.97</v>
      </c>
    </row>
    <row r="5008" spans="1:4" x14ac:dyDescent="0.25">
      <c r="A5008" s="344">
        <v>4915595</v>
      </c>
      <c r="B5008" s="345" t="s">
        <v>17620</v>
      </c>
      <c r="C5008" s="344" t="s">
        <v>6594</v>
      </c>
      <c r="D5008" s="346">
        <v>30.13</v>
      </c>
    </row>
    <row r="5009" spans="1:4" x14ac:dyDescent="0.25">
      <c r="A5009" s="344">
        <v>4915730</v>
      </c>
      <c r="B5009" s="345" t="s">
        <v>17621</v>
      </c>
      <c r="C5009" s="344" t="s">
        <v>6594</v>
      </c>
      <c r="D5009" s="346">
        <v>27.98</v>
      </c>
    </row>
    <row r="5010" spans="1:4" x14ac:dyDescent="0.25">
      <c r="A5010" s="344">
        <v>4915598</v>
      </c>
      <c r="B5010" s="345" t="s">
        <v>17622</v>
      </c>
      <c r="C5010" s="344" t="s">
        <v>7702</v>
      </c>
      <c r="D5010" s="346">
        <v>0.12</v>
      </c>
    </row>
    <row r="5011" spans="1:4" x14ac:dyDescent="0.25">
      <c r="A5011" s="344">
        <v>4915748</v>
      </c>
      <c r="B5011" s="345" t="s">
        <v>17623</v>
      </c>
      <c r="C5011" s="344" t="s">
        <v>7702</v>
      </c>
      <c r="D5011" s="346">
        <v>244.31</v>
      </c>
    </row>
    <row r="5012" spans="1:4" x14ac:dyDescent="0.25">
      <c r="A5012" s="344">
        <v>4915608</v>
      </c>
      <c r="B5012" s="345" t="s">
        <v>17624</v>
      </c>
      <c r="C5012" s="344" t="s">
        <v>7702</v>
      </c>
      <c r="D5012" s="346">
        <v>2.77</v>
      </c>
    </row>
    <row r="5013" spans="1:4" x14ac:dyDescent="0.25">
      <c r="A5013" s="344">
        <v>4915613</v>
      </c>
      <c r="B5013" s="345" t="s">
        <v>17625</v>
      </c>
      <c r="C5013" s="344" t="s">
        <v>7702</v>
      </c>
      <c r="D5013" s="346">
        <v>0.26</v>
      </c>
    </row>
    <row r="5014" spans="1:4" x14ac:dyDescent="0.25">
      <c r="A5014" s="344">
        <v>4915692</v>
      </c>
      <c r="B5014" s="345" t="s">
        <v>17626</v>
      </c>
      <c r="C5014" s="344" t="s">
        <v>7701</v>
      </c>
      <c r="D5014" s="346">
        <v>408.34</v>
      </c>
    </row>
    <row r="5015" spans="1:4" x14ac:dyDescent="0.25">
      <c r="A5015" s="344">
        <v>4915746</v>
      </c>
      <c r="B5015" s="345" t="s">
        <v>17627</v>
      </c>
      <c r="C5015" s="344" t="s">
        <v>7701</v>
      </c>
      <c r="D5015" s="346">
        <v>313.01</v>
      </c>
    </row>
    <row r="5016" spans="1:4" x14ac:dyDescent="0.25">
      <c r="A5016" s="344">
        <v>4915630</v>
      </c>
      <c r="B5016" s="345" t="s">
        <v>17628</v>
      </c>
      <c r="C5016" s="344" t="s">
        <v>7701</v>
      </c>
      <c r="D5016" s="346">
        <v>408.34</v>
      </c>
    </row>
    <row r="5017" spans="1:4" x14ac:dyDescent="0.25">
      <c r="A5017" s="344">
        <v>4915631</v>
      </c>
      <c r="B5017" s="345" t="s">
        <v>17629</v>
      </c>
      <c r="C5017" s="344" t="s">
        <v>7701</v>
      </c>
      <c r="D5017" s="346">
        <v>313.01</v>
      </c>
    </row>
    <row r="5018" spans="1:4" x14ac:dyDescent="0.25">
      <c r="A5018" s="344">
        <v>4915785</v>
      </c>
      <c r="B5018" s="345" t="s">
        <v>17630</v>
      </c>
      <c r="C5018" s="344" t="s">
        <v>7415</v>
      </c>
      <c r="D5018" s="346">
        <v>411.55</v>
      </c>
    </row>
    <row r="5019" spans="1:4" x14ac:dyDescent="0.25">
      <c r="A5019" s="344">
        <v>4915786</v>
      </c>
      <c r="B5019" s="345" t="s">
        <v>17631</v>
      </c>
      <c r="C5019" s="344" t="s">
        <v>7415</v>
      </c>
      <c r="D5019" s="346">
        <v>170.9</v>
      </c>
    </row>
    <row r="5020" spans="1:4" x14ac:dyDescent="0.25">
      <c r="A5020" s="344">
        <v>4915795</v>
      </c>
      <c r="B5020" s="345" t="s">
        <v>17632</v>
      </c>
      <c r="C5020" s="344" t="s">
        <v>7415</v>
      </c>
      <c r="D5020" s="346">
        <v>388.96</v>
      </c>
    </row>
    <row r="5021" spans="1:4" x14ac:dyDescent="0.25">
      <c r="A5021" s="344">
        <v>4915800</v>
      </c>
      <c r="B5021" s="345" t="s">
        <v>17633</v>
      </c>
      <c r="C5021" s="344" t="s">
        <v>7415</v>
      </c>
      <c r="D5021" s="346">
        <v>51.81</v>
      </c>
    </row>
    <row r="5022" spans="1:4" x14ac:dyDescent="0.25">
      <c r="A5022" s="344">
        <v>4915799</v>
      </c>
      <c r="B5022" s="345" t="s">
        <v>17634</v>
      </c>
      <c r="C5022" s="344" t="s">
        <v>7415</v>
      </c>
      <c r="D5022" s="346">
        <v>40.06</v>
      </c>
    </row>
    <row r="5023" spans="1:4" x14ac:dyDescent="0.25">
      <c r="A5023" s="344">
        <v>4915698</v>
      </c>
      <c r="B5023" s="345" t="s">
        <v>17635</v>
      </c>
      <c r="C5023" s="344" t="s">
        <v>7415</v>
      </c>
      <c r="D5023" s="346">
        <v>20.85</v>
      </c>
    </row>
    <row r="5024" spans="1:4" x14ac:dyDescent="0.25">
      <c r="A5024" s="344">
        <v>4915794</v>
      </c>
      <c r="B5024" s="345" t="s">
        <v>17636</v>
      </c>
      <c r="C5024" s="344" t="s">
        <v>7415</v>
      </c>
      <c r="D5024" s="346">
        <v>626.01</v>
      </c>
    </row>
    <row r="5025" spans="1:4" x14ac:dyDescent="0.25">
      <c r="A5025" s="344">
        <v>4915789</v>
      </c>
      <c r="B5025" s="345" t="s">
        <v>17637</v>
      </c>
      <c r="C5025" s="344" t="s">
        <v>6608</v>
      </c>
      <c r="D5025" s="346">
        <v>2137.63</v>
      </c>
    </row>
    <row r="5026" spans="1:4" x14ac:dyDescent="0.25">
      <c r="A5026" s="344">
        <v>4915798</v>
      </c>
      <c r="B5026" s="345" t="s">
        <v>17638</v>
      </c>
      <c r="C5026" s="344" t="s">
        <v>6608</v>
      </c>
      <c r="D5026" s="346">
        <v>1755.03</v>
      </c>
    </row>
    <row r="5027" spans="1:4" x14ac:dyDescent="0.25">
      <c r="A5027" s="344">
        <v>4915788</v>
      </c>
      <c r="B5027" s="345" t="s">
        <v>17639</v>
      </c>
      <c r="C5027" s="344" t="s">
        <v>6608</v>
      </c>
      <c r="D5027" s="346">
        <v>1938.66</v>
      </c>
    </row>
    <row r="5028" spans="1:4" x14ac:dyDescent="0.25">
      <c r="A5028" s="344">
        <v>4915797</v>
      </c>
      <c r="B5028" s="345" t="s">
        <v>17640</v>
      </c>
      <c r="C5028" s="344" t="s">
        <v>6608</v>
      </c>
      <c r="D5028" s="346">
        <v>1014.83</v>
      </c>
    </row>
    <row r="5029" spans="1:4" x14ac:dyDescent="0.25">
      <c r="A5029" s="344">
        <v>4915787</v>
      </c>
      <c r="B5029" s="345" t="s">
        <v>17641</v>
      </c>
      <c r="C5029" s="344" t="s">
        <v>6608</v>
      </c>
      <c r="D5029" s="346">
        <v>922.7</v>
      </c>
    </row>
    <row r="5030" spans="1:4" x14ac:dyDescent="0.25">
      <c r="A5030" s="344">
        <v>4915796</v>
      </c>
      <c r="B5030" s="345" t="s">
        <v>17642</v>
      </c>
      <c r="C5030" s="344" t="s">
        <v>6608</v>
      </c>
      <c r="D5030" s="346">
        <v>364.43</v>
      </c>
    </row>
    <row r="5031" spans="1:4" x14ac:dyDescent="0.25">
      <c r="A5031" s="344">
        <v>4915760</v>
      </c>
      <c r="B5031" s="345" t="s">
        <v>17643</v>
      </c>
      <c r="C5031" s="344" t="s">
        <v>7702</v>
      </c>
      <c r="D5031" s="346">
        <v>22.14</v>
      </c>
    </row>
    <row r="5032" spans="1:4" x14ac:dyDescent="0.25">
      <c r="A5032" s="344">
        <v>4915699</v>
      </c>
      <c r="B5032" s="345" t="s">
        <v>17644</v>
      </c>
      <c r="C5032" s="344" t="s">
        <v>7415</v>
      </c>
      <c r="D5032" s="346">
        <v>32.33</v>
      </c>
    </row>
    <row r="5033" spans="1:4" x14ac:dyDescent="0.25">
      <c r="A5033" s="344">
        <v>4915736</v>
      </c>
      <c r="B5033" s="345" t="s">
        <v>17645</v>
      </c>
      <c r="C5033" s="344" t="s">
        <v>7701</v>
      </c>
      <c r="D5033" s="346">
        <v>16.68</v>
      </c>
    </row>
    <row r="5034" spans="1:4" x14ac:dyDescent="0.25">
      <c r="A5034" s="344">
        <v>4915735</v>
      </c>
      <c r="B5034" s="345" t="s">
        <v>17646</v>
      </c>
      <c r="C5034" s="344" t="s">
        <v>7701</v>
      </c>
      <c r="D5034" s="346">
        <v>13.34</v>
      </c>
    </row>
    <row r="5035" spans="1:4" x14ac:dyDescent="0.25">
      <c r="A5035" s="344">
        <v>4915670</v>
      </c>
      <c r="B5035" s="345" t="s">
        <v>17647</v>
      </c>
      <c r="C5035" s="344" t="s">
        <v>7701</v>
      </c>
      <c r="D5035" s="346">
        <v>196.87</v>
      </c>
    </row>
    <row r="5036" spans="1:4" x14ac:dyDescent="0.25">
      <c r="A5036" s="344">
        <v>4915668</v>
      </c>
      <c r="B5036" s="345" t="s">
        <v>17648</v>
      </c>
      <c r="C5036" s="344" t="s">
        <v>7701</v>
      </c>
      <c r="D5036" s="346">
        <v>311.64</v>
      </c>
    </row>
    <row r="5037" spans="1:4" x14ac:dyDescent="0.25">
      <c r="A5037" s="344">
        <v>4915761</v>
      </c>
      <c r="B5037" s="345" t="s">
        <v>17649</v>
      </c>
      <c r="C5037" s="344" t="s">
        <v>7702</v>
      </c>
      <c r="D5037" s="346">
        <v>4.45</v>
      </c>
    </row>
    <row r="5038" spans="1:4" x14ac:dyDescent="0.25">
      <c r="A5038" s="344">
        <v>4915762</v>
      </c>
      <c r="B5038" s="345" t="s">
        <v>17650</v>
      </c>
      <c r="C5038" s="344" t="s">
        <v>6594</v>
      </c>
      <c r="D5038" s="346">
        <v>2.2200000000000002</v>
      </c>
    </row>
    <row r="5039" spans="1:4" x14ac:dyDescent="0.25">
      <c r="A5039" s="344">
        <v>4915738</v>
      </c>
      <c r="B5039" s="345" t="s">
        <v>17651</v>
      </c>
      <c r="C5039" s="344" t="s">
        <v>7701</v>
      </c>
      <c r="D5039" s="346">
        <v>6.16</v>
      </c>
    </row>
    <row r="5040" spans="1:4" x14ac:dyDescent="0.25">
      <c r="A5040" s="344">
        <v>4915737</v>
      </c>
      <c r="B5040" s="345" t="s">
        <v>17652</v>
      </c>
      <c r="C5040" s="344" t="s">
        <v>7701</v>
      </c>
      <c r="D5040" s="346">
        <v>5.14</v>
      </c>
    </row>
    <row r="5041" spans="1:4" x14ac:dyDescent="0.25">
      <c r="A5041" s="344">
        <v>4915669</v>
      </c>
      <c r="B5041" s="345" t="s">
        <v>17653</v>
      </c>
      <c r="C5041" s="344" t="s">
        <v>7701</v>
      </c>
      <c r="D5041" s="346">
        <v>8.36</v>
      </c>
    </row>
    <row r="5042" spans="1:4" x14ac:dyDescent="0.25">
      <c r="A5042" s="344">
        <v>4915667</v>
      </c>
      <c r="B5042" s="345" t="s">
        <v>17654</v>
      </c>
      <c r="C5042" s="344" t="s">
        <v>7701</v>
      </c>
      <c r="D5042" s="346">
        <v>13.41</v>
      </c>
    </row>
    <row r="5043" spans="1:4" x14ac:dyDescent="0.25">
      <c r="A5043" s="344">
        <v>4915632</v>
      </c>
      <c r="B5043" s="345" t="s">
        <v>17655</v>
      </c>
      <c r="C5043" s="344" t="s">
        <v>7701</v>
      </c>
      <c r="D5043" s="346">
        <v>445.42</v>
      </c>
    </row>
    <row r="5044" spans="1:4" x14ac:dyDescent="0.25">
      <c r="A5044" s="344">
        <v>4915753</v>
      </c>
      <c r="B5044" s="345" t="s">
        <v>17656</v>
      </c>
      <c r="C5044" s="344" t="s">
        <v>7701</v>
      </c>
      <c r="D5044" s="346">
        <v>1442.2</v>
      </c>
    </row>
    <row r="5045" spans="1:4" x14ac:dyDescent="0.25">
      <c r="A5045" s="344">
        <v>4915776</v>
      </c>
      <c r="B5045" s="345" t="s">
        <v>17657</v>
      </c>
      <c r="C5045" s="344" t="s">
        <v>7417</v>
      </c>
      <c r="D5045" s="346">
        <v>776.39</v>
      </c>
    </row>
    <row r="5046" spans="1:4" x14ac:dyDescent="0.25">
      <c r="A5046" s="344">
        <v>4915740</v>
      </c>
      <c r="B5046" s="345" t="s">
        <v>17658</v>
      </c>
      <c r="C5046" s="344" t="s">
        <v>7417</v>
      </c>
      <c r="D5046" s="346">
        <v>1852.88</v>
      </c>
    </row>
    <row r="5047" spans="1:4" x14ac:dyDescent="0.25">
      <c r="A5047" s="344">
        <v>4915741</v>
      </c>
      <c r="B5047" s="345" t="s">
        <v>17659</v>
      </c>
      <c r="C5047" s="344" t="s">
        <v>7417</v>
      </c>
      <c r="D5047" s="346">
        <v>4446.92</v>
      </c>
    </row>
    <row r="5048" spans="1:4" x14ac:dyDescent="0.25">
      <c r="A5048" s="344">
        <v>4915775</v>
      </c>
      <c r="B5048" s="345" t="s">
        <v>17660</v>
      </c>
      <c r="C5048" s="344" t="s">
        <v>7417</v>
      </c>
      <c r="D5048" s="346">
        <v>885.15</v>
      </c>
    </row>
    <row r="5049" spans="1:4" x14ac:dyDescent="0.25">
      <c r="A5049" s="344">
        <v>4915742</v>
      </c>
      <c r="B5049" s="345" t="s">
        <v>17661</v>
      </c>
      <c r="C5049" s="344" t="s">
        <v>7417</v>
      </c>
      <c r="D5049" s="346">
        <v>516.76</v>
      </c>
    </row>
    <row r="5050" spans="1:4" x14ac:dyDescent="0.25">
      <c r="A5050" s="344">
        <v>4915626</v>
      </c>
      <c r="B5050" s="345" t="s">
        <v>17662</v>
      </c>
      <c r="C5050" s="344" t="s">
        <v>6594</v>
      </c>
      <c r="D5050" s="346">
        <v>2.89</v>
      </c>
    </row>
    <row r="5051" spans="1:4" x14ac:dyDescent="0.25">
      <c r="A5051" s="344">
        <v>4915653</v>
      </c>
      <c r="B5051" s="345" t="s">
        <v>17663</v>
      </c>
      <c r="C5051" s="344" t="s">
        <v>7700</v>
      </c>
      <c r="D5051" s="346">
        <v>72.08</v>
      </c>
    </row>
    <row r="5052" spans="1:4" x14ac:dyDescent="0.25">
      <c r="A5052" s="344">
        <v>4915623</v>
      </c>
      <c r="B5052" s="345" t="s">
        <v>17664</v>
      </c>
      <c r="C5052" s="344" t="s">
        <v>7701</v>
      </c>
      <c r="D5052" s="346">
        <v>78.56</v>
      </c>
    </row>
    <row r="5053" spans="1:4" x14ac:dyDescent="0.25">
      <c r="A5053" s="344">
        <v>4915625</v>
      </c>
      <c r="B5053" s="345" t="s">
        <v>17665</v>
      </c>
      <c r="C5053" s="344" t="s">
        <v>7701</v>
      </c>
      <c r="D5053" s="346">
        <v>41.55</v>
      </c>
    </row>
    <row r="5054" spans="1:4" x14ac:dyDescent="0.25">
      <c r="A5054" s="344">
        <v>4915621</v>
      </c>
      <c r="B5054" s="345" t="s">
        <v>17666</v>
      </c>
      <c r="C5054" s="344" t="s">
        <v>7701</v>
      </c>
      <c r="D5054" s="346">
        <v>5.15</v>
      </c>
    </row>
    <row r="5055" spans="1:4" x14ac:dyDescent="0.25">
      <c r="A5055" s="344">
        <v>4915720</v>
      </c>
      <c r="B5055" s="345" t="s">
        <v>17667</v>
      </c>
      <c r="C5055" s="344" t="s">
        <v>6608</v>
      </c>
      <c r="D5055" s="346">
        <v>33.1</v>
      </c>
    </row>
    <row r="5056" spans="1:4" x14ac:dyDescent="0.25">
      <c r="A5056" s="344">
        <v>4915592</v>
      </c>
      <c r="B5056" s="345" t="s">
        <v>17668</v>
      </c>
      <c r="C5056" s="344" t="s">
        <v>6608</v>
      </c>
      <c r="D5056" s="346">
        <v>32.04</v>
      </c>
    </row>
    <row r="5057" spans="1:4" x14ac:dyDescent="0.25">
      <c r="A5057" s="344">
        <v>4913703</v>
      </c>
      <c r="B5057" s="345" t="s">
        <v>17669</v>
      </c>
      <c r="C5057" s="344" t="s">
        <v>6608</v>
      </c>
      <c r="D5057" s="346">
        <v>5572.1</v>
      </c>
    </row>
    <row r="5058" spans="1:4" x14ac:dyDescent="0.25">
      <c r="A5058" s="344">
        <v>4913704</v>
      </c>
      <c r="B5058" s="345" t="s">
        <v>17670</v>
      </c>
      <c r="C5058" s="344" t="s">
        <v>6608</v>
      </c>
      <c r="D5058" s="346">
        <v>5452.14</v>
      </c>
    </row>
    <row r="5059" spans="1:4" x14ac:dyDescent="0.25">
      <c r="A5059" s="344">
        <v>4915757</v>
      </c>
      <c r="B5059" s="345" t="s">
        <v>17671</v>
      </c>
      <c r="C5059" s="344" t="s">
        <v>7701</v>
      </c>
      <c r="D5059" s="346">
        <v>467.96</v>
      </c>
    </row>
    <row r="5060" spans="1:4" x14ac:dyDescent="0.25">
      <c r="A5060" s="344">
        <v>4915678</v>
      </c>
      <c r="B5060" s="345" t="s">
        <v>17672</v>
      </c>
      <c r="C5060" s="344" t="s">
        <v>7701</v>
      </c>
      <c r="D5060" s="346">
        <v>415.68</v>
      </c>
    </row>
    <row r="5061" spans="1:4" x14ac:dyDescent="0.25">
      <c r="A5061" s="344">
        <v>4919547</v>
      </c>
      <c r="B5061" s="345" t="s">
        <v>17673</v>
      </c>
      <c r="C5061" s="344" t="s">
        <v>6608</v>
      </c>
      <c r="D5061" s="346">
        <v>482.78</v>
      </c>
    </row>
    <row r="5062" spans="1:4" x14ac:dyDescent="0.25">
      <c r="A5062" s="344">
        <v>4915716</v>
      </c>
      <c r="B5062" s="345" t="s">
        <v>17674</v>
      </c>
      <c r="C5062" s="344" t="s">
        <v>7702</v>
      </c>
      <c r="D5062" s="346">
        <v>11.43</v>
      </c>
    </row>
    <row r="5063" spans="1:4" x14ac:dyDescent="0.25">
      <c r="A5063" s="344">
        <v>4915750</v>
      </c>
      <c r="B5063" s="345" t="s">
        <v>17675</v>
      </c>
      <c r="C5063" s="344" t="s">
        <v>6594</v>
      </c>
      <c r="D5063" s="346">
        <v>213.6</v>
      </c>
    </row>
    <row r="5064" spans="1:4" x14ac:dyDescent="0.25">
      <c r="A5064" s="344">
        <v>4915769</v>
      </c>
      <c r="B5064" s="345" t="s">
        <v>17676</v>
      </c>
      <c r="C5064" s="344" t="s">
        <v>7701</v>
      </c>
      <c r="D5064" s="346">
        <v>33.76</v>
      </c>
    </row>
    <row r="5065" spans="1:4" x14ac:dyDescent="0.25">
      <c r="A5065" s="344">
        <v>5213836</v>
      </c>
      <c r="B5065" s="345" t="s">
        <v>17677</v>
      </c>
      <c r="C5065" s="344" t="s">
        <v>7706</v>
      </c>
      <c r="D5065" s="346">
        <v>1.24</v>
      </c>
    </row>
    <row r="5066" spans="1:4" x14ac:dyDescent="0.25">
      <c r="A5066" s="344">
        <v>5213368</v>
      </c>
      <c r="B5066" s="345" t="s">
        <v>17678</v>
      </c>
      <c r="C5066" s="344" t="s">
        <v>6608</v>
      </c>
      <c r="D5066" s="346">
        <v>20.309999999999999</v>
      </c>
    </row>
    <row r="5067" spans="1:4" x14ac:dyDescent="0.25">
      <c r="A5067" s="344">
        <v>5213367</v>
      </c>
      <c r="B5067" s="345" t="s">
        <v>17679</v>
      </c>
      <c r="C5067" s="344" t="s">
        <v>6608</v>
      </c>
      <c r="D5067" s="346">
        <v>18.59</v>
      </c>
    </row>
    <row r="5068" spans="1:4" x14ac:dyDescent="0.25">
      <c r="A5068" s="344">
        <v>5213385</v>
      </c>
      <c r="B5068" s="345" t="s">
        <v>17680</v>
      </c>
      <c r="C5068" s="344" t="s">
        <v>6608</v>
      </c>
      <c r="D5068" s="346">
        <v>343.57</v>
      </c>
    </row>
    <row r="5069" spans="1:4" x14ac:dyDescent="0.25">
      <c r="A5069" s="344">
        <v>5213343</v>
      </c>
      <c r="B5069" s="345" t="s">
        <v>17681</v>
      </c>
      <c r="C5069" s="344" t="s">
        <v>7706</v>
      </c>
      <c r="D5069" s="346">
        <v>3.84</v>
      </c>
    </row>
    <row r="5070" spans="1:4" x14ac:dyDescent="0.25">
      <c r="A5070" s="344">
        <v>5213390</v>
      </c>
      <c r="B5070" s="345" t="s">
        <v>17682</v>
      </c>
      <c r="C5070" s="344" t="s">
        <v>6594</v>
      </c>
      <c r="D5070" s="346">
        <v>292.74</v>
      </c>
    </row>
    <row r="5071" spans="1:4" x14ac:dyDescent="0.25">
      <c r="A5071" s="344">
        <v>5213344</v>
      </c>
      <c r="B5071" s="345" t="s">
        <v>17683</v>
      </c>
      <c r="C5071" s="344" t="s">
        <v>7707</v>
      </c>
      <c r="D5071" s="346">
        <v>3.34</v>
      </c>
    </row>
    <row r="5072" spans="1:4" x14ac:dyDescent="0.25">
      <c r="A5072" s="344">
        <v>5213386</v>
      </c>
      <c r="B5072" s="345" t="s">
        <v>17684</v>
      </c>
      <c r="C5072" s="344" t="s">
        <v>6608</v>
      </c>
      <c r="D5072" s="346">
        <v>589.67999999999995</v>
      </c>
    </row>
    <row r="5073" spans="1:4" x14ac:dyDescent="0.25">
      <c r="A5073" s="344">
        <v>5213345</v>
      </c>
      <c r="B5073" s="345" t="s">
        <v>17685</v>
      </c>
      <c r="C5073" s="344" t="s">
        <v>7706</v>
      </c>
      <c r="D5073" s="346">
        <v>5.83</v>
      </c>
    </row>
    <row r="5074" spans="1:4" x14ac:dyDescent="0.25">
      <c r="A5074" s="344">
        <v>5213387</v>
      </c>
      <c r="B5074" s="345" t="s">
        <v>17686</v>
      </c>
      <c r="C5074" s="344" t="s">
        <v>6608</v>
      </c>
      <c r="D5074" s="346">
        <v>853.97</v>
      </c>
    </row>
    <row r="5075" spans="1:4" x14ac:dyDescent="0.25">
      <c r="A5075" s="344">
        <v>5213346</v>
      </c>
      <c r="B5075" s="345" t="s">
        <v>17687</v>
      </c>
      <c r="C5075" s="344" t="s">
        <v>7706</v>
      </c>
      <c r="D5075" s="346">
        <v>8.2200000000000006</v>
      </c>
    </row>
    <row r="5076" spans="1:4" x14ac:dyDescent="0.25">
      <c r="A5076" s="344">
        <v>5213843</v>
      </c>
      <c r="B5076" s="345" t="s">
        <v>17688</v>
      </c>
      <c r="C5076" s="344" t="s">
        <v>7707</v>
      </c>
      <c r="D5076" s="346">
        <v>1.04</v>
      </c>
    </row>
    <row r="5077" spans="1:4" x14ac:dyDescent="0.25">
      <c r="A5077" s="344">
        <v>5213833</v>
      </c>
      <c r="B5077" s="345" t="s">
        <v>17689</v>
      </c>
      <c r="C5077" s="344" t="s">
        <v>7706</v>
      </c>
      <c r="D5077" s="346">
        <v>11.77</v>
      </c>
    </row>
    <row r="5078" spans="1:4" x14ac:dyDescent="0.25">
      <c r="A5078" s="344">
        <v>5213834</v>
      </c>
      <c r="B5078" s="345" t="s">
        <v>17690</v>
      </c>
      <c r="C5078" s="344" t="s">
        <v>7706</v>
      </c>
      <c r="D5078" s="346">
        <v>7.72</v>
      </c>
    </row>
    <row r="5079" spans="1:4" x14ac:dyDescent="0.25">
      <c r="A5079" s="344">
        <v>5219544</v>
      </c>
      <c r="B5079" s="345" t="s">
        <v>17691</v>
      </c>
      <c r="C5079" s="344" t="s">
        <v>6608</v>
      </c>
      <c r="D5079" s="346">
        <v>236.65</v>
      </c>
    </row>
    <row r="5080" spans="1:4" x14ac:dyDescent="0.25">
      <c r="A5080" s="344">
        <v>5213383</v>
      </c>
      <c r="B5080" s="345" t="s">
        <v>17692</v>
      </c>
      <c r="C5080" s="344" t="s">
        <v>7706</v>
      </c>
      <c r="D5080" s="346">
        <v>0.83</v>
      </c>
    </row>
    <row r="5081" spans="1:4" x14ac:dyDescent="0.25">
      <c r="A5081" s="344">
        <v>5213380</v>
      </c>
      <c r="B5081" s="345" t="s">
        <v>17693</v>
      </c>
      <c r="C5081" s="344" t="s">
        <v>7706</v>
      </c>
      <c r="D5081" s="346">
        <v>1.92</v>
      </c>
    </row>
    <row r="5082" spans="1:4" x14ac:dyDescent="0.25">
      <c r="A5082" s="344">
        <v>5213838</v>
      </c>
      <c r="B5082" s="345" t="s">
        <v>17694</v>
      </c>
      <c r="C5082" s="344" t="s">
        <v>7706</v>
      </c>
      <c r="D5082" s="346">
        <v>5.22</v>
      </c>
    </row>
    <row r="5083" spans="1:4" x14ac:dyDescent="0.25">
      <c r="A5083" s="344">
        <v>5213837</v>
      </c>
      <c r="B5083" s="345" t="s">
        <v>17695</v>
      </c>
      <c r="C5083" s="344" t="s">
        <v>6608</v>
      </c>
      <c r="D5083" s="346">
        <v>183.05</v>
      </c>
    </row>
    <row r="5084" spans="1:4" x14ac:dyDescent="0.25">
      <c r="A5084" s="344">
        <v>5213835</v>
      </c>
      <c r="B5084" s="345" t="s">
        <v>17696</v>
      </c>
      <c r="C5084" s="344" t="s">
        <v>7706</v>
      </c>
      <c r="D5084" s="346">
        <v>0.79</v>
      </c>
    </row>
    <row r="5085" spans="1:4" x14ac:dyDescent="0.25">
      <c r="A5085" s="344">
        <v>5213839</v>
      </c>
      <c r="B5085" s="345" t="s">
        <v>17697</v>
      </c>
      <c r="C5085" s="344" t="s">
        <v>7702</v>
      </c>
      <c r="D5085" s="346">
        <v>332.65</v>
      </c>
    </row>
    <row r="5086" spans="1:4" x14ac:dyDescent="0.25">
      <c r="A5086" s="344">
        <v>5213347</v>
      </c>
      <c r="B5086" s="345" t="s">
        <v>17698</v>
      </c>
      <c r="C5086" s="344" t="s">
        <v>7708</v>
      </c>
      <c r="D5086" s="346">
        <v>7.55</v>
      </c>
    </row>
    <row r="5087" spans="1:4" x14ac:dyDescent="0.25">
      <c r="A5087" s="344">
        <v>5213840</v>
      </c>
      <c r="B5087" s="345" t="s">
        <v>17699</v>
      </c>
      <c r="C5087" s="344" t="s">
        <v>7702</v>
      </c>
      <c r="D5087" s="346">
        <v>27.93</v>
      </c>
    </row>
    <row r="5088" spans="1:4" x14ac:dyDescent="0.25">
      <c r="A5088" s="344">
        <v>5213349</v>
      </c>
      <c r="B5088" s="345" t="s">
        <v>17700</v>
      </c>
      <c r="C5088" s="344" t="s">
        <v>7708</v>
      </c>
      <c r="D5088" s="346">
        <v>0.63</v>
      </c>
    </row>
    <row r="5089" spans="1:4" x14ac:dyDescent="0.25">
      <c r="A5089" s="344">
        <v>5213841</v>
      </c>
      <c r="B5089" s="345" t="s">
        <v>17701</v>
      </c>
      <c r="C5089" s="344" t="s">
        <v>7702</v>
      </c>
      <c r="D5089" s="346">
        <v>58.59</v>
      </c>
    </row>
    <row r="5090" spans="1:4" x14ac:dyDescent="0.25">
      <c r="A5090" s="344">
        <v>5213348</v>
      </c>
      <c r="B5090" s="345" t="s">
        <v>17702</v>
      </c>
      <c r="C5090" s="344" t="s">
        <v>7708</v>
      </c>
      <c r="D5090" s="346">
        <v>0.75</v>
      </c>
    </row>
    <row r="5091" spans="1:4" x14ac:dyDescent="0.25">
      <c r="A5091" s="344">
        <v>5216116</v>
      </c>
      <c r="B5091" s="345" t="s">
        <v>17703</v>
      </c>
      <c r="C5091" s="344" t="s">
        <v>6608</v>
      </c>
      <c r="D5091" s="346">
        <v>17.45</v>
      </c>
    </row>
    <row r="5092" spans="1:4" x14ac:dyDescent="0.25">
      <c r="A5092" s="344">
        <v>5216115</v>
      </c>
      <c r="B5092" s="345" t="s">
        <v>17704</v>
      </c>
      <c r="C5092" s="344" t="s">
        <v>6608</v>
      </c>
      <c r="D5092" s="346">
        <v>16.39</v>
      </c>
    </row>
    <row r="5093" spans="1:4" x14ac:dyDescent="0.25">
      <c r="A5093" s="344">
        <v>5213842</v>
      </c>
      <c r="B5093" s="345" t="s">
        <v>17705</v>
      </c>
      <c r="C5093" s="344" t="s">
        <v>6594</v>
      </c>
      <c r="D5093" s="346">
        <v>0.14000000000000001</v>
      </c>
    </row>
    <row r="5094" spans="1:4" x14ac:dyDescent="0.25">
      <c r="A5094" s="344">
        <v>5213358</v>
      </c>
      <c r="B5094" s="345" t="s">
        <v>17706</v>
      </c>
      <c r="C5094" s="344" t="s">
        <v>7702</v>
      </c>
      <c r="D5094" s="346">
        <v>189.92</v>
      </c>
    </row>
    <row r="5095" spans="1:4" x14ac:dyDescent="0.25">
      <c r="A5095" s="344">
        <v>5213848</v>
      </c>
      <c r="B5095" s="345" t="s">
        <v>17707</v>
      </c>
      <c r="C5095" s="344" t="s">
        <v>7706</v>
      </c>
      <c r="D5095" s="346">
        <v>1.0900000000000001</v>
      </c>
    </row>
    <row r="5096" spans="1:4" x14ac:dyDescent="0.25">
      <c r="A5096" s="344">
        <v>5214012</v>
      </c>
      <c r="B5096" s="345" t="s">
        <v>17708</v>
      </c>
      <c r="C5096" s="344" t="s">
        <v>7702</v>
      </c>
      <c r="D5096" s="346">
        <v>19.7</v>
      </c>
    </row>
    <row r="5097" spans="1:4" x14ac:dyDescent="0.25">
      <c r="A5097" s="344">
        <v>5213356</v>
      </c>
      <c r="B5097" s="345" t="s">
        <v>17709</v>
      </c>
      <c r="C5097" s="344" t="s">
        <v>7702</v>
      </c>
      <c r="D5097" s="346">
        <v>27.13</v>
      </c>
    </row>
    <row r="5098" spans="1:4" x14ac:dyDescent="0.25">
      <c r="A5098" s="344">
        <v>5214011</v>
      </c>
      <c r="B5098" s="345" t="s">
        <v>17710</v>
      </c>
      <c r="C5098" s="344" t="s">
        <v>7702</v>
      </c>
      <c r="D5098" s="346">
        <v>12.32</v>
      </c>
    </row>
    <row r="5099" spans="1:4" x14ac:dyDescent="0.25">
      <c r="A5099" s="344">
        <v>5213354</v>
      </c>
      <c r="B5099" s="345" t="s">
        <v>17711</v>
      </c>
      <c r="C5099" s="344" t="s">
        <v>7702</v>
      </c>
      <c r="D5099" s="346">
        <v>14.74</v>
      </c>
    </row>
    <row r="5100" spans="1:4" x14ac:dyDescent="0.25">
      <c r="A5100" s="344">
        <v>5213355</v>
      </c>
      <c r="B5100" s="345" t="s">
        <v>17712</v>
      </c>
      <c r="C5100" s="344" t="s">
        <v>7702</v>
      </c>
      <c r="D5100" s="346">
        <v>17.2</v>
      </c>
    </row>
    <row r="5101" spans="1:4" x14ac:dyDescent="0.25">
      <c r="A5101" s="344">
        <v>5213850</v>
      </c>
      <c r="B5101" s="345" t="s">
        <v>17713</v>
      </c>
      <c r="C5101" s="344" t="s">
        <v>7704</v>
      </c>
      <c r="D5101" s="346">
        <v>22.23</v>
      </c>
    </row>
    <row r="5102" spans="1:4" x14ac:dyDescent="0.25">
      <c r="A5102" s="344">
        <v>5213846</v>
      </c>
      <c r="B5102" s="345" t="s">
        <v>17714</v>
      </c>
      <c r="C5102" s="344" t="s">
        <v>7704</v>
      </c>
      <c r="D5102" s="346">
        <v>6.56</v>
      </c>
    </row>
    <row r="5103" spans="1:4" x14ac:dyDescent="0.25">
      <c r="A5103" s="344">
        <v>5213847</v>
      </c>
      <c r="B5103" s="345" t="s">
        <v>17715</v>
      </c>
      <c r="C5103" s="344" t="s">
        <v>7704</v>
      </c>
      <c r="D5103" s="346">
        <v>110.25</v>
      </c>
    </row>
    <row r="5104" spans="1:4" x14ac:dyDescent="0.25">
      <c r="A5104" s="344">
        <v>5213845</v>
      </c>
      <c r="B5104" s="345" t="s">
        <v>17716</v>
      </c>
      <c r="C5104" s="344" t="s">
        <v>7704</v>
      </c>
      <c r="D5104" s="346">
        <v>28.86</v>
      </c>
    </row>
    <row r="5105" spans="1:4" x14ac:dyDescent="0.25">
      <c r="A5105" s="344">
        <v>5213412</v>
      </c>
      <c r="B5105" s="345" t="s">
        <v>17717</v>
      </c>
      <c r="C5105" s="344" t="s">
        <v>7702</v>
      </c>
      <c r="D5105" s="346">
        <v>124.93</v>
      </c>
    </row>
    <row r="5106" spans="1:4" x14ac:dyDescent="0.25">
      <c r="A5106" s="344">
        <v>5213411</v>
      </c>
      <c r="B5106" s="345" t="s">
        <v>17718</v>
      </c>
      <c r="C5106" s="344" t="s">
        <v>7702</v>
      </c>
      <c r="D5106" s="346">
        <v>218.32</v>
      </c>
    </row>
    <row r="5107" spans="1:4" x14ac:dyDescent="0.25">
      <c r="A5107" s="344">
        <v>5214009</v>
      </c>
      <c r="B5107" s="345" t="s">
        <v>17719</v>
      </c>
      <c r="C5107" s="344" t="s">
        <v>7702</v>
      </c>
      <c r="D5107" s="346">
        <v>124.93</v>
      </c>
    </row>
    <row r="5108" spans="1:4" x14ac:dyDescent="0.25">
      <c r="A5108" s="344">
        <v>5214010</v>
      </c>
      <c r="B5108" s="345" t="s">
        <v>17720</v>
      </c>
      <c r="C5108" s="344" t="s">
        <v>7702</v>
      </c>
      <c r="D5108" s="346">
        <v>226.44</v>
      </c>
    </row>
    <row r="5109" spans="1:4" x14ac:dyDescent="0.25">
      <c r="A5109" s="344">
        <v>5213413</v>
      </c>
      <c r="B5109" s="345" t="s">
        <v>17721</v>
      </c>
      <c r="C5109" s="344" t="s">
        <v>7702</v>
      </c>
      <c r="D5109" s="346">
        <v>68.400000000000006</v>
      </c>
    </row>
    <row r="5110" spans="1:4" x14ac:dyDescent="0.25">
      <c r="A5110" s="344">
        <v>5213410</v>
      </c>
      <c r="B5110" s="345" t="s">
        <v>17722</v>
      </c>
      <c r="C5110" s="344" t="s">
        <v>7702</v>
      </c>
      <c r="D5110" s="346">
        <v>148.29</v>
      </c>
    </row>
    <row r="5111" spans="1:4" x14ac:dyDescent="0.25">
      <c r="A5111" s="344">
        <v>5214004</v>
      </c>
      <c r="B5111" s="345" t="s">
        <v>17723</v>
      </c>
      <c r="C5111" s="344" t="s">
        <v>7702</v>
      </c>
      <c r="D5111" s="346">
        <v>174.5</v>
      </c>
    </row>
    <row r="5112" spans="1:4" x14ac:dyDescent="0.25">
      <c r="A5112" s="344">
        <v>5214005</v>
      </c>
      <c r="B5112" s="345" t="s">
        <v>17724</v>
      </c>
      <c r="C5112" s="344" t="s">
        <v>7702</v>
      </c>
      <c r="D5112" s="346">
        <v>158.35</v>
      </c>
    </row>
    <row r="5113" spans="1:4" x14ac:dyDescent="0.25">
      <c r="A5113" s="344">
        <v>5214006</v>
      </c>
      <c r="B5113" s="345" t="s">
        <v>17725</v>
      </c>
      <c r="C5113" s="344" t="s">
        <v>7702</v>
      </c>
      <c r="D5113" s="346">
        <v>108.26</v>
      </c>
    </row>
    <row r="5114" spans="1:4" x14ac:dyDescent="0.25">
      <c r="A5114" s="344">
        <v>5214007</v>
      </c>
      <c r="B5114" s="345" t="s">
        <v>17726</v>
      </c>
      <c r="C5114" s="344" t="s">
        <v>7702</v>
      </c>
      <c r="D5114" s="346">
        <v>95.15</v>
      </c>
    </row>
    <row r="5115" spans="1:4" x14ac:dyDescent="0.25">
      <c r="A5115" s="344">
        <v>5214008</v>
      </c>
      <c r="B5115" s="345" t="s">
        <v>17727</v>
      </c>
      <c r="C5115" s="344" t="s">
        <v>7702</v>
      </c>
      <c r="D5115" s="346">
        <v>93.75</v>
      </c>
    </row>
    <row r="5116" spans="1:4" x14ac:dyDescent="0.25">
      <c r="A5116" s="344">
        <v>5213408</v>
      </c>
      <c r="B5116" s="345" t="s">
        <v>17728</v>
      </c>
      <c r="C5116" s="344" t="s">
        <v>7702</v>
      </c>
      <c r="D5116" s="346">
        <v>47.2</v>
      </c>
    </row>
    <row r="5117" spans="1:4" x14ac:dyDescent="0.25">
      <c r="A5117" s="344">
        <v>5213400</v>
      </c>
      <c r="B5117" s="345" t="s">
        <v>17729</v>
      </c>
      <c r="C5117" s="344" t="s">
        <v>7702</v>
      </c>
      <c r="D5117" s="346">
        <v>19.98</v>
      </c>
    </row>
    <row r="5118" spans="1:4" x14ac:dyDescent="0.25">
      <c r="A5118" s="344">
        <v>5213401</v>
      </c>
      <c r="B5118" s="345" t="s">
        <v>17730</v>
      </c>
      <c r="C5118" s="344" t="s">
        <v>7702</v>
      </c>
      <c r="D5118" s="346">
        <v>27.46</v>
      </c>
    </row>
    <row r="5119" spans="1:4" x14ac:dyDescent="0.25">
      <c r="A5119" s="344">
        <v>5214001</v>
      </c>
      <c r="B5119" s="345" t="s">
        <v>17731</v>
      </c>
      <c r="C5119" s="344" t="s">
        <v>7702</v>
      </c>
      <c r="D5119" s="346">
        <v>12.58</v>
      </c>
    </row>
    <row r="5120" spans="1:4" x14ac:dyDescent="0.25">
      <c r="A5120" s="344">
        <v>5213402</v>
      </c>
      <c r="B5120" s="345" t="s">
        <v>17732</v>
      </c>
      <c r="C5120" s="344" t="s">
        <v>7702</v>
      </c>
      <c r="D5120" s="346">
        <v>15.02</v>
      </c>
    </row>
    <row r="5121" spans="1:4" x14ac:dyDescent="0.25">
      <c r="A5121" s="344">
        <v>5213403</v>
      </c>
      <c r="B5121" s="345" t="s">
        <v>17733</v>
      </c>
      <c r="C5121" s="344" t="s">
        <v>7702</v>
      </c>
      <c r="D5121" s="346">
        <v>17.5</v>
      </c>
    </row>
    <row r="5122" spans="1:4" x14ac:dyDescent="0.25">
      <c r="A5122" s="344">
        <v>5214003</v>
      </c>
      <c r="B5122" s="345" t="s">
        <v>17734</v>
      </c>
      <c r="C5122" s="344" t="s">
        <v>7702</v>
      </c>
      <c r="D5122" s="346">
        <v>59.53</v>
      </c>
    </row>
    <row r="5123" spans="1:4" x14ac:dyDescent="0.25">
      <c r="A5123" s="344">
        <v>5213409</v>
      </c>
      <c r="B5123" s="345" t="s">
        <v>17735</v>
      </c>
      <c r="C5123" s="344" t="s">
        <v>7702</v>
      </c>
      <c r="D5123" s="346">
        <v>94.67</v>
      </c>
    </row>
    <row r="5124" spans="1:4" x14ac:dyDescent="0.25">
      <c r="A5124" s="344">
        <v>5213404</v>
      </c>
      <c r="B5124" s="345" t="s">
        <v>17736</v>
      </c>
      <c r="C5124" s="344" t="s">
        <v>7702</v>
      </c>
      <c r="D5124" s="346">
        <v>35.75</v>
      </c>
    </row>
    <row r="5125" spans="1:4" x14ac:dyDescent="0.25">
      <c r="A5125" s="344">
        <v>5213405</v>
      </c>
      <c r="B5125" s="345" t="s">
        <v>17737</v>
      </c>
      <c r="C5125" s="344" t="s">
        <v>7702</v>
      </c>
      <c r="D5125" s="346">
        <v>42.64</v>
      </c>
    </row>
    <row r="5126" spans="1:4" x14ac:dyDescent="0.25">
      <c r="A5126" s="344">
        <v>5214002</v>
      </c>
      <c r="B5126" s="345" t="s">
        <v>17738</v>
      </c>
      <c r="C5126" s="344" t="s">
        <v>7702</v>
      </c>
      <c r="D5126" s="346">
        <v>28.59</v>
      </c>
    </row>
    <row r="5127" spans="1:4" x14ac:dyDescent="0.25">
      <c r="A5127" s="344">
        <v>5213406</v>
      </c>
      <c r="B5127" s="345" t="s">
        <v>17739</v>
      </c>
      <c r="C5127" s="344" t="s">
        <v>7702</v>
      </c>
      <c r="D5127" s="346">
        <v>30.79</v>
      </c>
    </row>
    <row r="5128" spans="1:4" x14ac:dyDescent="0.25">
      <c r="A5128" s="344">
        <v>5213407</v>
      </c>
      <c r="B5128" s="345" t="s">
        <v>17740</v>
      </c>
      <c r="C5128" s="344" t="s">
        <v>7702</v>
      </c>
      <c r="D5128" s="346">
        <v>33</v>
      </c>
    </row>
    <row r="5129" spans="1:4" x14ac:dyDescent="0.25">
      <c r="A5129" s="344">
        <v>5212552</v>
      </c>
      <c r="B5129" s="345" t="s">
        <v>17741</v>
      </c>
      <c r="C5129" s="344" t="s">
        <v>7702</v>
      </c>
      <c r="D5129" s="346">
        <v>16.649999999999999</v>
      </c>
    </row>
    <row r="5130" spans="1:4" x14ac:dyDescent="0.25">
      <c r="A5130" s="344">
        <v>5213464</v>
      </c>
      <c r="B5130" s="345" t="s">
        <v>17742</v>
      </c>
      <c r="C5130" s="344" t="s">
        <v>6608</v>
      </c>
      <c r="D5130" s="346">
        <v>283.91000000000003</v>
      </c>
    </row>
    <row r="5131" spans="1:4" x14ac:dyDescent="0.25">
      <c r="A5131" s="344">
        <v>5213465</v>
      </c>
      <c r="B5131" s="345" t="s">
        <v>17743</v>
      </c>
      <c r="C5131" s="344" t="s">
        <v>6608</v>
      </c>
      <c r="D5131" s="346">
        <v>484.96</v>
      </c>
    </row>
    <row r="5132" spans="1:4" x14ac:dyDescent="0.25">
      <c r="A5132" s="344">
        <v>5213466</v>
      </c>
      <c r="B5132" s="345" t="s">
        <v>17744</v>
      </c>
      <c r="C5132" s="344" t="s">
        <v>6608</v>
      </c>
      <c r="D5132" s="346">
        <v>678.92</v>
      </c>
    </row>
    <row r="5133" spans="1:4" x14ac:dyDescent="0.25">
      <c r="A5133" s="344">
        <v>5213467</v>
      </c>
      <c r="B5133" s="345" t="s">
        <v>17745</v>
      </c>
      <c r="C5133" s="344" t="s">
        <v>6608</v>
      </c>
      <c r="D5133" s="346">
        <v>1109.07</v>
      </c>
    </row>
    <row r="5134" spans="1:4" x14ac:dyDescent="0.25">
      <c r="A5134" s="344">
        <v>5213468</v>
      </c>
      <c r="B5134" s="345" t="s">
        <v>17746</v>
      </c>
      <c r="C5134" s="344" t="s">
        <v>6608</v>
      </c>
      <c r="D5134" s="346">
        <v>273.38</v>
      </c>
    </row>
    <row r="5135" spans="1:4" x14ac:dyDescent="0.25">
      <c r="A5135" s="344">
        <v>5213469</v>
      </c>
      <c r="B5135" s="345" t="s">
        <v>17747</v>
      </c>
      <c r="C5135" s="344" t="s">
        <v>6608</v>
      </c>
      <c r="D5135" s="346">
        <v>464.9</v>
      </c>
    </row>
    <row r="5136" spans="1:4" x14ac:dyDescent="0.25">
      <c r="A5136" s="344">
        <v>5213470</v>
      </c>
      <c r="B5136" s="345" t="s">
        <v>17748</v>
      </c>
      <c r="C5136" s="344" t="s">
        <v>6608</v>
      </c>
      <c r="D5136" s="346">
        <v>649.67999999999995</v>
      </c>
    </row>
    <row r="5137" spans="1:4" x14ac:dyDescent="0.25">
      <c r="A5137" s="344">
        <v>5213471</v>
      </c>
      <c r="B5137" s="345" t="s">
        <v>17749</v>
      </c>
      <c r="C5137" s="344" t="s">
        <v>6608</v>
      </c>
      <c r="D5137" s="346">
        <v>1066.95</v>
      </c>
    </row>
    <row r="5138" spans="1:4" x14ac:dyDescent="0.25">
      <c r="A5138" s="344">
        <v>5212560</v>
      </c>
      <c r="B5138" s="345" t="s">
        <v>17750</v>
      </c>
      <c r="C5138" s="344" t="s">
        <v>7706</v>
      </c>
      <c r="D5138" s="346">
        <v>4.01</v>
      </c>
    </row>
    <row r="5139" spans="1:4" x14ac:dyDescent="0.25">
      <c r="A5139" s="344">
        <v>5213472</v>
      </c>
      <c r="B5139" s="345" t="s">
        <v>17751</v>
      </c>
      <c r="C5139" s="344" t="s">
        <v>6608</v>
      </c>
      <c r="D5139" s="346">
        <v>299.51</v>
      </c>
    </row>
    <row r="5140" spans="1:4" x14ac:dyDescent="0.25">
      <c r="A5140" s="344">
        <v>5213473</v>
      </c>
      <c r="B5140" s="345" t="s">
        <v>17752</v>
      </c>
      <c r="C5140" s="344" t="s">
        <v>6608</v>
      </c>
      <c r="D5140" s="346">
        <v>386.19</v>
      </c>
    </row>
    <row r="5141" spans="1:4" x14ac:dyDescent="0.25">
      <c r="A5141" s="344">
        <v>5213474</v>
      </c>
      <c r="B5141" s="345" t="s">
        <v>17753</v>
      </c>
      <c r="C5141" s="344" t="s">
        <v>6608</v>
      </c>
      <c r="D5141" s="346">
        <v>281.97000000000003</v>
      </c>
    </row>
    <row r="5142" spans="1:4" x14ac:dyDescent="0.25">
      <c r="A5142" s="344">
        <v>5213475</v>
      </c>
      <c r="B5142" s="345" t="s">
        <v>17754</v>
      </c>
      <c r="C5142" s="344" t="s">
        <v>6608</v>
      </c>
      <c r="D5142" s="346">
        <v>364.26</v>
      </c>
    </row>
    <row r="5143" spans="1:4" x14ac:dyDescent="0.25">
      <c r="A5143" s="344">
        <v>5213440</v>
      </c>
      <c r="B5143" s="345" t="s">
        <v>17755</v>
      </c>
      <c r="C5143" s="344" t="s">
        <v>6608</v>
      </c>
      <c r="D5143" s="346">
        <v>283.87</v>
      </c>
    </row>
    <row r="5144" spans="1:4" x14ac:dyDescent="0.25">
      <c r="A5144" s="344">
        <v>5213441</v>
      </c>
      <c r="B5144" s="345" t="s">
        <v>17756</v>
      </c>
      <c r="C5144" s="344" t="s">
        <v>6608</v>
      </c>
      <c r="D5144" s="346">
        <v>485</v>
      </c>
    </row>
    <row r="5145" spans="1:4" x14ac:dyDescent="0.25">
      <c r="A5145" s="344">
        <v>5213442</v>
      </c>
      <c r="B5145" s="345" t="s">
        <v>17757</v>
      </c>
      <c r="C5145" s="344" t="s">
        <v>6608</v>
      </c>
      <c r="D5145" s="346">
        <v>678.92</v>
      </c>
    </row>
    <row r="5146" spans="1:4" x14ac:dyDescent="0.25">
      <c r="A5146" s="344">
        <v>5213443</v>
      </c>
      <c r="B5146" s="345" t="s">
        <v>17758</v>
      </c>
      <c r="C5146" s="344" t="s">
        <v>6608</v>
      </c>
      <c r="D5146" s="346">
        <v>1109.0899999999999</v>
      </c>
    </row>
    <row r="5147" spans="1:4" x14ac:dyDescent="0.25">
      <c r="A5147" s="344">
        <v>5213444</v>
      </c>
      <c r="B5147" s="345" t="s">
        <v>17759</v>
      </c>
      <c r="C5147" s="344" t="s">
        <v>6608</v>
      </c>
      <c r="D5147" s="346">
        <v>283.93</v>
      </c>
    </row>
    <row r="5148" spans="1:4" x14ac:dyDescent="0.25">
      <c r="A5148" s="344">
        <v>5213445</v>
      </c>
      <c r="B5148" s="345" t="s">
        <v>17760</v>
      </c>
      <c r="C5148" s="344" t="s">
        <v>6608</v>
      </c>
      <c r="D5148" s="346">
        <v>484.92</v>
      </c>
    </row>
    <row r="5149" spans="1:4" x14ac:dyDescent="0.25">
      <c r="A5149" s="344">
        <v>5213446</v>
      </c>
      <c r="B5149" s="345" t="s">
        <v>17761</v>
      </c>
      <c r="C5149" s="344" t="s">
        <v>6608</v>
      </c>
      <c r="D5149" s="346">
        <v>678.92</v>
      </c>
    </row>
    <row r="5150" spans="1:4" x14ac:dyDescent="0.25">
      <c r="A5150" s="344">
        <v>5213447</v>
      </c>
      <c r="B5150" s="345" t="s">
        <v>17762</v>
      </c>
      <c r="C5150" s="344" t="s">
        <v>6608</v>
      </c>
      <c r="D5150" s="346">
        <v>1109.1500000000001</v>
      </c>
    </row>
    <row r="5151" spans="1:4" x14ac:dyDescent="0.25">
      <c r="A5151" s="344">
        <v>5213448</v>
      </c>
      <c r="B5151" s="345" t="s">
        <v>17763</v>
      </c>
      <c r="C5151" s="344" t="s">
        <v>6608</v>
      </c>
      <c r="D5151" s="346">
        <v>196.38</v>
      </c>
    </row>
    <row r="5152" spans="1:4" x14ac:dyDescent="0.25">
      <c r="A5152" s="344">
        <v>5213449</v>
      </c>
      <c r="B5152" s="345" t="s">
        <v>17764</v>
      </c>
      <c r="C5152" s="344" t="s">
        <v>6608</v>
      </c>
      <c r="D5152" s="346">
        <v>308.58</v>
      </c>
    </row>
    <row r="5153" spans="1:4" x14ac:dyDescent="0.25">
      <c r="A5153" s="344">
        <v>5213450</v>
      </c>
      <c r="B5153" s="345" t="s">
        <v>17765</v>
      </c>
      <c r="C5153" s="344" t="s">
        <v>6608</v>
      </c>
      <c r="D5153" s="346">
        <v>432.02</v>
      </c>
    </row>
    <row r="5154" spans="1:4" x14ac:dyDescent="0.25">
      <c r="A5154" s="344">
        <v>5213451</v>
      </c>
      <c r="B5154" s="345" t="s">
        <v>17766</v>
      </c>
      <c r="C5154" s="344" t="s">
        <v>6608</v>
      </c>
      <c r="D5154" s="346">
        <v>643.55999999999995</v>
      </c>
    </row>
    <row r="5155" spans="1:4" x14ac:dyDescent="0.25">
      <c r="A5155" s="344">
        <v>5213452</v>
      </c>
      <c r="B5155" s="345" t="s">
        <v>17767</v>
      </c>
      <c r="C5155" s="344" t="s">
        <v>6608</v>
      </c>
      <c r="D5155" s="346">
        <v>273.35000000000002</v>
      </c>
    </row>
    <row r="5156" spans="1:4" x14ac:dyDescent="0.25">
      <c r="A5156" s="344">
        <v>5213453</v>
      </c>
      <c r="B5156" s="345" t="s">
        <v>17768</v>
      </c>
      <c r="C5156" s="344" t="s">
        <v>6608</v>
      </c>
      <c r="D5156" s="346">
        <v>464.95</v>
      </c>
    </row>
    <row r="5157" spans="1:4" x14ac:dyDescent="0.25">
      <c r="A5157" s="344">
        <v>5213454</v>
      </c>
      <c r="B5157" s="345" t="s">
        <v>17769</v>
      </c>
      <c r="C5157" s="344" t="s">
        <v>6608</v>
      </c>
      <c r="D5157" s="346">
        <v>649.67999999999995</v>
      </c>
    </row>
    <row r="5158" spans="1:4" x14ac:dyDescent="0.25">
      <c r="A5158" s="344">
        <v>5213455</v>
      </c>
      <c r="B5158" s="345" t="s">
        <v>17770</v>
      </c>
      <c r="C5158" s="344" t="s">
        <v>6608</v>
      </c>
      <c r="D5158" s="346">
        <v>1066.97</v>
      </c>
    </row>
    <row r="5159" spans="1:4" x14ac:dyDescent="0.25">
      <c r="A5159" s="344">
        <v>5213456</v>
      </c>
      <c r="B5159" s="345" t="s">
        <v>17771</v>
      </c>
      <c r="C5159" s="344" t="s">
        <v>6608</v>
      </c>
      <c r="D5159" s="346">
        <v>273.41000000000003</v>
      </c>
    </row>
    <row r="5160" spans="1:4" x14ac:dyDescent="0.25">
      <c r="A5160" s="344">
        <v>5213457</v>
      </c>
      <c r="B5160" s="345" t="s">
        <v>17772</v>
      </c>
      <c r="C5160" s="344" t="s">
        <v>6608</v>
      </c>
      <c r="D5160" s="346">
        <v>464.87</v>
      </c>
    </row>
    <row r="5161" spans="1:4" x14ac:dyDescent="0.25">
      <c r="A5161" s="344">
        <v>5213458</v>
      </c>
      <c r="B5161" s="345" t="s">
        <v>17773</v>
      </c>
      <c r="C5161" s="344" t="s">
        <v>6608</v>
      </c>
      <c r="D5161" s="346">
        <v>649.67999999999995</v>
      </c>
    </row>
    <row r="5162" spans="1:4" x14ac:dyDescent="0.25">
      <c r="A5162" s="344">
        <v>5213459</v>
      </c>
      <c r="B5162" s="345" t="s">
        <v>17774</v>
      </c>
      <c r="C5162" s="344" t="s">
        <v>6608</v>
      </c>
      <c r="D5162" s="346">
        <v>1067.03</v>
      </c>
    </row>
    <row r="5163" spans="1:4" x14ac:dyDescent="0.25">
      <c r="A5163" s="344">
        <v>5213460</v>
      </c>
      <c r="B5163" s="345" t="s">
        <v>17775</v>
      </c>
      <c r="C5163" s="344" t="s">
        <v>6608</v>
      </c>
      <c r="D5163" s="346">
        <v>190</v>
      </c>
    </row>
    <row r="5164" spans="1:4" x14ac:dyDescent="0.25">
      <c r="A5164" s="344">
        <v>5213461</v>
      </c>
      <c r="B5164" s="345" t="s">
        <v>17776</v>
      </c>
      <c r="C5164" s="344" t="s">
        <v>6608</v>
      </c>
      <c r="D5164" s="346">
        <v>296.88</v>
      </c>
    </row>
    <row r="5165" spans="1:4" x14ac:dyDescent="0.25">
      <c r="A5165" s="344">
        <v>5213462</v>
      </c>
      <c r="B5165" s="345" t="s">
        <v>17777</v>
      </c>
      <c r="C5165" s="344" t="s">
        <v>6608</v>
      </c>
      <c r="D5165" s="346">
        <v>414.48</v>
      </c>
    </row>
    <row r="5166" spans="1:4" x14ac:dyDescent="0.25">
      <c r="A5166" s="344">
        <v>5213463</v>
      </c>
      <c r="B5166" s="345" t="s">
        <v>17778</v>
      </c>
      <c r="C5166" s="344" t="s">
        <v>6608</v>
      </c>
      <c r="D5166" s="346">
        <v>532.07000000000005</v>
      </c>
    </row>
    <row r="5167" spans="1:4" x14ac:dyDescent="0.25">
      <c r="A5167" s="344">
        <v>5212557</v>
      </c>
      <c r="B5167" s="345" t="s">
        <v>17779</v>
      </c>
      <c r="C5167" s="344" t="s">
        <v>7706</v>
      </c>
      <c r="D5167" s="346">
        <v>3.78</v>
      </c>
    </row>
    <row r="5168" spans="1:4" x14ac:dyDescent="0.25">
      <c r="A5168" s="344">
        <v>5212558</v>
      </c>
      <c r="B5168" s="345" t="s">
        <v>17780</v>
      </c>
      <c r="C5168" s="344" t="s">
        <v>7706</v>
      </c>
      <c r="D5168" s="346">
        <v>3.82</v>
      </c>
    </row>
    <row r="5169" spans="1:4" x14ac:dyDescent="0.25">
      <c r="A5169" s="344">
        <v>5212559</v>
      </c>
      <c r="B5169" s="345" t="s">
        <v>17781</v>
      </c>
      <c r="C5169" s="344" t="s">
        <v>7706</v>
      </c>
      <c r="D5169" s="346">
        <v>3.39</v>
      </c>
    </row>
    <row r="5170" spans="1:4" x14ac:dyDescent="0.25">
      <c r="A5170" s="344">
        <v>5213477</v>
      </c>
      <c r="B5170" s="345" t="s">
        <v>17782</v>
      </c>
      <c r="C5170" s="344" t="s">
        <v>6608</v>
      </c>
      <c r="D5170" s="346">
        <v>167.42</v>
      </c>
    </row>
    <row r="5171" spans="1:4" x14ac:dyDescent="0.25">
      <c r="A5171" s="344">
        <v>5213476</v>
      </c>
      <c r="B5171" s="345" t="s">
        <v>17783</v>
      </c>
      <c r="C5171" s="344" t="s">
        <v>6608</v>
      </c>
      <c r="D5171" s="346">
        <v>179.17</v>
      </c>
    </row>
    <row r="5172" spans="1:4" x14ac:dyDescent="0.25">
      <c r="A5172" s="344">
        <v>5213479</v>
      </c>
      <c r="B5172" s="345" t="s">
        <v>17784</v>
      </c>
      <c r="C5172" s="344" t="s">
        <v>6608</v>
      </c>
      <c r="D5172" s="346">
        <v>159.53</v>
      </c>
    </row>
    <row r="5173" spans="1:4" x14ac:dyDescent="0.25">
      <c r="A5173" s="344">
        <v>5213478</v>
      </c>
      <c r="B5173" s="345" t="s">
        <v>17785</v>
      </c>
      <c r="C5173" s="344" t="s">
        <v>6608</v>
      </c>
      <c r="D5173" s="346">
        <v>170.39</v>
      </c>
    </row>
    <row r="5174" spans="1:4" x14ac:dyDescent="0.25">
      <c r="A5174" s="344">
        <v>5213489</v>
      </c>
      <c r="B5174" s="345" t="s">
        <v>17786</v>
      </c>
      <c r="C5174" s="344" t="s">
        <v>6608</v>
      </c>
      <c r="D5174" s="346">
        <v>885.24</v>
      </c>
    </row>
    <row r="5175" spans="1:4" x14ac:dyDescent="0.25">
      <c r="A5175" s="344">
        <v>5213498</v>
      </c>
      <c r="B5175" s="345" t="s">
        <v>17787</v>
      </c>
      <c r="C5175" s="344" t="s">
        <v>6608</v>
      </c>
      <c r="D5175" s="346">
        <v>957.82</v>
      </c>
    </row>
    <row r="5176" spans="1:4" x14ac:dyDescent="0.25">
      <c r="A5176" s="344">
        <v>5213365</v>
      </c>
      <c r="B5176" s="345" t="s">
        <v>17788</v>
      </c>
      <c r="C5176" s="344" t="s">
        <v>6608</v>
      </c>
      <c r="D5176" s="346">
        <v>1102.22</v>
      </c>
    </row>
    <row r="5177" spans="1:4" x14ac:dyDescent="0.25">
      <c r="A5177" s="344">
        <v>5213507</v>
      </c>
      <c r="B5177" s="345" t="s">
        <v>17789</v>
      </c>
      <c r="C5177" s="344" t="s">
        <v>6608</v>
      </c>
      <c r="D5177" s="346">
        <v>1139.22</v>
      </c>
    </row>
    <row r="5178" spans="1:4" x14ac:dyDescent="0.25">
      <c r="A5178" s="344">
        <v>5213372</v>
      </c>
      <c r="B5178" s="345" t="s">
        <v>17790</v>
      </c>
      <c r="C5178" s="344" t="s">
        <v>6608</v>
      </c>
      <c r="D5178" s="346">
        <v>1283.6199999999999</v>
      </c>
    </row>
    <row r="5179" spans="1:4" x14ac:dyDescent="0.25">
      <c r="A5179" s="344">
        <v>5213490</v>
      </c>
      <c r="B5179" s="345" t="s">
        <v>17791</v>
      </c>
      <c r="C5179" s="344" t="s">
        <v>6608</v>
      </c>
      <c r="D5179" s="346">
        <v>1876.06</v>
      </c>
    </row>
    <row r="5180" spans="1:4" x14ac:dyDescent="0.25">
      <c r="A5180" s="344">
        <v>5213499</v>
      </c>
      <c r="B5180" s="345" t="s">
        <v>17792</v>
      </c>
      <c r="C5180" s="344" t="s">
        <v>6608</v>
      </c>
      <c r="D5180" s="346">
        <v>2039.37</v>
      </c>
    </row>
    <row r="5181" spans="1:4" x14ac:dyDescent="0.25">
      <c r="A5181" s="344">
        <v>5213366</v>
      </c>
      <c r="B5181" s="345" t="s">
        <v>17793</v>
      </c>
      <c r="C5181" s="344" t="s">
        <v>6608</v>
      </c>
      <c r="D5181" s="346">
        <v>2364.27</v>
      </c>
    </row>
    <row r="5182" spans="1:4" x14ac:dyDescent="0.25">
      <c r="A5182" s="344">
        <v>5213508</v>
      </c>
      <c r="B5182" s="345" t="s">
        <v>17794</v>
      </c>
      <c r="C5182" s="344" t="s">
        <v>6608</v>
      </c>
      <c r="D5182" s="346">
        <v>2447.52</v>
      </c>
    </row>
    <row r="5183" spans="1:4" x14ac:dyDescent="0.25">
      <c r="A5183" s="344">
        <v>5213373</v>
      </c>
      <c r="B5183" s="345" t="s">
        <v>17795</v>
      </c>
      <c r="C5183" s="344" t="s">
        <v>6608</v>
      </c>
      <c r="D5183" s="346">
        <v>2772.42</v>
      </c>
    </row>
    <row r="5184" spans="1:4" x14ac:dyDescent="0.25">
      <c r="A5184" s="344">
        <v>5213491</v>
      </c>
      <c r="B5184" s="345" t="s">
        <v>17796</v>
      </c>
      <c r="C5184" s="344" t="s">
        <v>6608</v>
      </c>
      <c r="D5184" s="346">
        <v>2470.56</v>
      </c>
    </row>
    <row r="5185" spans="1:4" x14ac:dyDescent="0.25">
      <c r="A5185" s="344">
        <v>5213500</v>
      </c>
      <c r="B5185" s="345" t="s">
        <v>17797</v>
      </c>
      <c r="C5185" s="344" t="s">
        <v>6608</v>
      </c>
      <c r="D5185" s="346">
        <v>2688.3</v>
      </c>
    </row>
    <row r="5186" spans="1:4" x14ac:dyDescent="0.25">
      <c r="A5186" s="344">
        <v>5213369</v>
      </c>
      <c r="B5186" s="345" t="s">
        <v>17798</v>
      </c>
      <c r="C5186" s="344" t="s">
        <v>6608</v>
      </c>
      <c r="D5186" s="346">
        <v>3121.5</v>
      </c>
    </row>
    <row r="5187" spans="1:4" x14ac:dyDescent="0.25">
      <c r="A5187" s="344">
        <v>5213509</v>
      </c>
      <c r="B5187" s="345" t="s">
        <v>17799</v>
      </c>
      <c r="C5187" s="344" t="s">
        <v>6608</v>
      </c>
      <c r="D5187" s="346">
        <v>3232.5</v>
      </c>
    </row>
    <row r="5188" spans="1:4" x14ac:dyDescent="0.25">
      <c r="A5188" s="344">
        <v>5213374</v>
      </c>
      <c r="B5188" s="345" t="s">
        <v>17800</v>
      </c>
      <c r="C5188" s="344" t="s">
        <v>6608</v>
      </c>
      <c r="D5188" s="346">
        <v>3665.7</v>
      </c>
    </row>
    <row r="5189" spans="1:4" x14ac:dyDescent="0.25">
      <c r="A5189" s="344">
        <v>5213492</v>
      </c>
      <c r="B5189" s="345" t="s">
        <v>17801</v>
      </c>
      <c r="C5189" s="344" t="s">
        <v>6608</v>
      </c>
      <c r="D5189" s="346">
        <v>3355.79</v>
      </c>
    </row>
    <row r="5190" spans="1:4" x14ac:dyDescent="0.25">
      <c r="A5190" s="344">
        <v>5213501</v>
      </c>
      <c r="B5190" s="345" t="s">
        <v>17802</v>
      </c>
      <c r="C5190" s="344" t="s">
        <v>6608</v>
      </c>
      <c r="D5190" s="346">
        <v>3646.11</v>
      </c>
    </row>
    <row r="5191" spans="1:4" x14ac:dyDescent="0.25">
      <c r="A5191" s="344">
        <v>5213370</v>
      </c>
      <c r="B5191" s="345" t="s">
        <v>17803</v>
      </c>
      <c r="C5191" s="344" t="s">
        <v>6608</v>
      </c>
      <c r="D5191" s="346">
        <v>4223.71</v>
      </c>
    </row>
    <row r="5192" spans="1:4" x14ac:dyDescent="0.25">
      <c r="A5192" s="344">
        <v>5213510</v>
      </c>
      <c r="B5192" s="345" t="s">
        <v>17804</v>
      </c>
      <c r="C5192" s="344" t="s">
        <v>6608</v>
      </c>
      <c r="D5192" s="346">
        <v>4371.71</v>
      </c>
    </row>
    <row r="5193" spans="1:4" x14ac:dyDescent="0.25">
      <c r="A5193" s="344">
        <v>5213375</v>
      </c>
      <c r="B5193" s="345" t="s">
        <v>17805</v>
      </c>
      <c r="C5193" s="344" t="s">
        <v>6608</v>
      </c>
      <c r="D5193" s="346">
        <v>4949.3100000000004</v>
      </c>
    </row>
    <row r="5194" spans="1:4" x14ac:dyDescent="0.25">
      <c r="A5194" s="344">
        <v>5213494</v>
      </c>
      <c r="B5194" s="345" t="s">
        <v>17806</v>
      </c>
      <c r="C5194" s="344" t="s">
        <v>6608</v>
      </c>
      <c r="D5194" s="346">
        <v>4941.1099999999997</v>
      </c>
    </row>
    <row r="5195" spans="1:4" x14ac:dyDescent="0.25">
      <c r="A5195" s="344">
        <v>5213503</v>
      </c>
      <c r="B5195" s="345" t="s">
        <v>17807</v>
      </c>
      <c r="C5195" s="344" t="s">
        <v>6608</v>
      </c>
      <c r="D5195" s="346">
        <v>5376.59</v>
      </c>
    </row>
    <row r="5196" spans="1:4" x14ac:dyDescent="0.25">
      <c r="A5196" s="344">
        <v>5213371</v>
      </c>
      <c r="B5196" s="345" t="s">
        <v>17808</v>
      </c>
      <c r="C5196" s="344" t="s">
        <v>6608</v>
      </c>
      <c r="D5196" s="346">
        <v>6242.99</v>
      </c>
    </row>
    <row r="5197" spans="1:4" x14ac:dyDescent="0.25">
      <c r="A5197" s="344">
        <v>5213512</v>
      </c>
      <c r="B5197" s="345" t="s">
        <v>17809</v>
      </c>
      <c r="C5197" s="344" t="s">
        <v>6608</v>
      </c>
      <c r="D5197" s="346">
        <v>6464.99</v>
      </c>
    </row>
    <row r="5198" spans="1:4" x14ac:dyDescent="0.25">
      <c r="A5198" s="344">
        <v>5213376</v>
      </c>
      <c r="B5198" s="345" t="s">
        <v>17810</v>
      </c>
      <c r="C5198" s="344" t="s">
        <v>6608</v>
      </c>
      <c r="D5198" s="346">
        <v>7331.39</v>
      </c>
    </row>
    <row r="5199" spans="1:4" x14ac:dyDescent="0.25">
      <c r="A5199" s="344">
        <v>5213377</v>
      </c>
      <c r="B5199" s="345" t="s">
        <v>17811</v>
      </c>
      <c r="C5199" s="344" t="s">
        <v>7702</v>
      </c>
      <c r="D5199" s="346">
        <v>323.98</v>
      </c>
    </row>
    <row r="5200" spans="1:4" x14ac:dyDescent="0.25">
      <c r="A5200" s="344">
        <v>5213570</v>
      </c>
      <c r="B5200" s="345" t="s">
        <v>17812</v>
      </c>
      <c r="C5200" s="344" t="s">
        <v>7702</v>
      </c>
      <c r="D5200" s="346">
        <v>458.05</v>
      </c>
    </row>
    <row r="5201" spans="1:4" x14ac:dyDescent="0.25">
      <c r="A5201" s="344">
        <v>5213378</v>
      </c>
      <c r="B5201" s="345" t="s">
        <v>17813</v>
      </c>
      <c r="C5201" s="344" t="s">
        <v>7702</v>
      </c>
      <c r="D5201" s="346">
        <v>360.26</v>
      </c>
    </row>
    <row r="5202" spans="1:4" x14ac:dyDescent="0.25">
      <c r="A5202" s="344">
        <v>5213571</v>
      </c>
      <c r="B5202" s="345" t="s">
        <v>17814</v>
      </c>
      <c r="C5202" s="344" t="s">
        <v>7702</v>
      </c>
      <c r="D5202" s="346">
        <v>494.34</v>
      </c>
    </row>
    <row r="5203" spans="1:4" x14ac:dyDescent="0.25">
      <c r="A5203" s="344">
        <v>5213379</v>
      </c>
      <c r="B5203" s="345" t="s">
        <v>17815</v>
      </c>
      <c r="C5203" s="344" t="s">
        <v>7702</v>
      </c>
      <c r="D5203" s="346">
        <v>450.96</v>
      </c>
    </row>
    <row r="5204" spans="1:4" x14ac:dyDescent="0.25">
      <c r="A5204" s="344">
        <v>5213572</v>
      </c>
      <c r="B5204" s="345" t="s">
        <v>17816</v>
      </c>
      <c r="C5204" s="344" t="s">
        <v>7702</v>
      </c>
      <c r="D5204" s="346">
        <v>585.04</v>
      </c>
    </row>
    <row r="5205" spans="1:4" x14ac:dyDescent="0.25">
      <c r="A5205" s="344">
        <v>5212553</v>
      </c>
      <c r="B5205" s="345" t="s">
        <v>17817</v>
      </c>
      <c r="C5205" s="344" t="s">
        <v>7702</v>
      </c>
      <c r="D5205" s="346">
        <v>262.26</v>
      </c>
    </row>
    <row r="5206" spans="1:4" x14ac:dyDescent="0.25">
      <c r="A5206" s="344">
        <v>5213416</v>
      </c>
      <c r="B5206" s="345" t="s">
        <v>17818</v>
      </c>
      <c r="C5206" s="344" t="s">
        <v>7702</v>
      </c>
      <c r="D5206" s="346">
        <v>396.33</v>
      </c>
    </row>
    <row r="5207" spans="1:4" x14ac:dyDescent="0.25">
      <c r="A5207" s="344">
        <v>5212554</v>
      </c>
      <c r="B5207" s="345" t="s">
        <v>17819</v>
      </c>
      <c r="C5207" s="344" t="s">
        <v>7702</v>
      </c>
      <c r="D5207" s="346">
        <v>298.54000000000002</v>
      </c>
    </row>
    <row r="5208" spans="1:4" x14ac:dyDescent="0.25">
      <c r="A5208" s="344">
        <v>5213417</v>
      </c>
      <c r="B5208" s="345" t="s">
        <v>17820</v>
      </c>
      <c r="C5208" s="344" t="s">
        <v>7702</v>
      </c>
      <c r="D5208" s="346">
        <v>432.62</v>
      </c>
    </row>
    <row r="5209" spans="1:4" x14ac:dyDescent="0.25">
      <c r="A5209" s="344">
        <v>5213421</v>
      </c>
      <c r="B5209" s="345" t="s">
        <v>17821</v>
      </c>
      <c r="C5209" s="344" t="s">
        <v>7702</v>
      </c>
      <c r="D5209" s="346">
        <v>391.5</v>
      </c>
    </row>
    <row r="5210" spans="1:4" x14ac:dyDescent="0.25">
      <c r="A5210" s="344">
        <v>5213414</v>
      </c>
      <c r="B5210" s="345" t="s">
        <v>17822</v>
      </c>
      <c r="C5210" s="344" t="s">
        <v>7702</v>
      </c>
      <c r="D5210" s="346">
        <v>617.20000000000005</v>
      </c>
    </row>
    <row r="5211" spans="1:4" x14ac:dyDescent="0.25">
      <c r="A5211" s="344">
        <v>5213419</v>
      </c>
      <c r="B5211" s="345" t="s">
        <v>17823</v>
      </c>
      <c r="C5211" s="344" t="s">
        <v>7702</v>
      </c>
      <c r="D5211" s="346">
        <v>504.82</v>
      </c>
    </row>
    <row r="5212" spans="1:4" x14ac:dyDescent="0.25">
      <c r="A5212" s="344">
        <v>5212555</v>
      </c>
      <c r="B5212" s="345" t="s">
        <v>17824</v>
      </c>
      <c r="C5212" s="344" t="s">
        <v>7702</v>
      </c>
      <c r="D5212" s="346">
        <v>389.24</v>
      </c>
    </row>
    <row r="5213" spans="1:4" x14ac:dyDescent="0.25">
      <c r="A5213" s="344">
        <v>5213418</v>
      </c>
      <c r="B5213" s="345" t="s">
        <v>17825</v>
      </c>
      <c r="C5213" s="344" t="s">
        <v>7702</v>
      </c>
      <c r="D5213" s="346">
        <v>523.32000000000005</v>
      </c>
    </row>
    <row r="5214" spans="1:4" x14ac:dyDescent="0.25">
      <c r="A5214" s="344">
        <v>5213415</v>
      </c>
      <c r="B5214" s="345" t="s">
        <v>17826</v>
      </c>
      <c r="C5214" s="344" t="s">
        <v>7702</v>
      </c>
      <c r="D5214" s="346">
        <v>727.33</v>
      </c>
    </row>
    <row r="5215" spans="1:4" x14ac:dyDescent="0.25">
      <c r="A5215" s="344">
        <v>5213420</v>
      </c>
      <c r="B5215" s="345" t="s">
        <v>17827</v>
      </c>
      <c r="C5215" s="344" t="s">
        <v>7702</v>
      </c>
      <c r="D5215" s="346">
        <v>595.52</v>
      </c>
    </row>
    <row r="5216" spans="1:4" x14ac:dyDescent="0.25">
      <c r="A5216" s="344">
        <v>5213543</v>
      </c>
      <c r="B5216" s="345" t="s">
        <v>17828</v>
      </c>
      <c r="C5216" s="344" t="s">
        <v>6608</v>
      </c>
      <c r="D5216" s="346">
        <v>1126.68</v>
      </c>
    </row>
    <row r="5217" spans="1:4" x14ac:dyDescent="0.25">
      <c r="A5217" s="344">
        <v>5213552</v>
      </c>
      <c r="B5217" s="345" t="s">
        <v>17829</v>
      </c>
      <c r="C5217" s="344" t="s">
        <v>6608</v>
      </c>
      <c r="D5217" s="346">
        <v>1199.24</v>
      </c>
    </row>
    <row r="5218" spans="1:4" x14ac:dyDescent="0.25">
      <c r="A5218" s="344">
        <v>5213561</v>
      </c>
      <c r="B5218" s="345" t="s">
        <v>17830</v>
      </c>
      <c r="C5218" s="344" t="s">
        <v>6608</v>
      </c>
      <c r="D5218" s="346">
        <v>1380.64</v>
      </c>
    </row>
    <row r="5219" spans="1:4" x14ac:dyDescent="0.25">
      <c r="A5219" s="344">
        <v>5213544</v>
      </c>
      <c r="B5219" s="345" t="s">
        <v>17831</v>
      </c>
      <c r="C5219" s="344" t="s">
        <v>6608</v>
      </c>
      <c r="D5219" s="346">
        <v>2419.3000000000002</v>
      </c>
    </row>
    <row r="5220" spans="1:4" x14ac:dyDescent="0.25">
      <c r="A5220" s="344">
        <v>5213553</v>
      </c>
      <c r="B5220" s="345" t="s">
        <v>17832</v>
      </c>
      <c r="C5220" s="344" t="s">
        <v>6608</v>
      </c>
      <c r="D5220" s="346">
        <v>2582.56</v>
      </c>
    </row>
    <row r="5221" spans="1:4" x14ac:dyDescent="0.25">
      <c r="A5221" s="344">
        <v>5213562</v>
      </c>
      <c r="B5221" s="345" t="s">
        <v>17833</v>
      </c>
      <c r="C5221" s="344" t="s">
        <v>6608</v>
      </c>
      <c r="D5221" s="346">
        <v>2990.71</v>
      </c>
    </row>
    <row r="5222" spans="1:4" x14ac:dyDescent="0.25">
      <c r="A5222" s="344">
        <v>5213545</v>
      </c>
      <c r="B5222" s="345" t="s">
        <v>17834</v>
      </c>
      <c r="C5222" s="344" t="s">
        <v>6608</v>
      </c>
      <c r="D5222" s="346">
        <v>3194.88</v>
      </c>
    </row>
    <row r="5223" spans="1:4" x14ac:dyDescent="0.25">
      <c r="A5223" s="344">
        <v>5213554</v>
      </c>
      <c r="B5223" s="345" t="s">
        <v>17835</v>
      </c>
      <c r="C5223" s="344" t="s">
        <v>6608</v>
      </c>
      <c r="D5223" s="346">
        <v>3412.56</v>
      </c>
    </row>
    <row r="5224" spans="1:4" x14ac:dyDescent="0.25">
      <c r="A5224" s="344">
        <v>5213563</v>
      </c>
      <c r="B5224" s="345" t="s">
        <v>17836</v>
      </c>
      <c r="C5224" s="344" t="s">
        <v>6608</v>
      </c>
      <c r="D5224" s="346">
        <v>3956.76</v>
      </c>
    </row>
    <row r="5225" spans="1:4" x14ac:dyDescent="0.25">
      <c r="A5225" s="344">
        <v>5213546</v>
      </c>
      <c r="B5225" s="345" t="s">
        <v>17837</v>
      </c>
      <c r="C5225" s="344" t="s">
        <v>6608</v>
      </c>
      <c r="D5225" s="346">
        <v>4321.55</v>
      </c>
    </row>
    <row r="5226" spans="1:4" x14ac:dyDescent="0.25">
      <c r="A5226" s="344">
        <v>5213555</v>
      </c>
      <c r="B5226" s="345" t="s">
        <v>17838</v>
      </c>
      <c r="C5226" s="344" t="s">
        <v>6608</v>
      </c>
      <c r="D5226" s="346">
        <v>4611.79</v>
      </c>
    </row>
    <row r="5227" spans="1:4" x14ac:dyDescent="0.25">
      <c r="A5227" s="344">
        <v>5213564</v>
      </c>
      <c r="B5227" s="345" t="s">
        <v>17839</v>
      </c>
      <c r="C5227" s="344" t="s">
        <v>6608</v>
      </c>
      <c r="D5227" s="346">
        <v>5337.39</v>
      </c>
    </row>
    <row r="5228" spans="1:4" x14ac:dyDescent="0.25">
      <c r="A5228" s="344">
        <v>5213548</v>
      </c>
      <c r="B5228" s="345" t="s">
        <v>17840</v>
      </c>
      <c r="C5228" s="344" t="s">
        <v>6608</v>
      </c>
      <c r="D5228" s="346">
        <v>6389.75</v>
      </c>
    </row>
    <row r="5229" spans="1:4" x14ac:dyDescent="0.25">
      <c r="A5229" s="344">
        <v>5213557</v>
      </c>
      <c r="B5229" s="345" t="s">
        <v>17841</v>
      </c>
      <c r="C5229" s="344" t="s">
        <v>6608</v>
      </c>
      <c r="D5229" s="346">
        <v>6825.11</v>
      </c>
    </row>
    <row r="5230" spans="1:4" x14ac:dyDescent="0.25">
      <c r="A5230" s="344">
        <v>5213566</v>
      </c>
      <c r="B5230" s="345" t="s">
        <v>17842</v>
      </c>
      <c r="C5230" s="344" t="s">
        <v>6608</v>
      </c>
      <c r="D5230" s="346">
        <v>7913.51</v>
      </c>
    </row>
    <row r="5231" spans="1:4" x14ac:dyDescent="0.25">
      <c r="A5231" s="344">
        <v>5213576</v>
      </c>
      <c r="B5231" s="345" t="s">
        <v>17843</v>
      </c>
      <c r="C5231" s="344" t="s">
        <v>7702</v>
      </c>
      <c r="D5231" s="346">
        <v>578.77</v>
      </c>
    </row>
    <row r="5232" spans="1:4" x14ac:dyDescent="0.25">
      <c r="A5232" s="344">
        <v>5213577</v>
      </c>
      <c r="B5232" s="345" t="s">
        <v>17844</v>
      </c>
      <c r="C5232" s="344" t="s">
        <v>7702</v>
      </c>
      <c r="D5232" s="346">
        <v>615.04999999999995</v>
      </c>
    </row>
    <row r="5233" spans="1:4" x14ac:dyDescent="0.25">
      <c r="A5233" s="344">
        <v>5213578</v>
      </c>
      <c r="B5233" s="345" t="s">
        <v>17845</v>
      </c>
      <c r="C5233" s="344" t="s">
        <v>7702</v>
      </c>
      <c r="D5233" s="346">
        <v>705.75</v>
      </c>
    </row>
    <row r="5234" spans="1:4" x14ac:dyDescent="0.25">
      <c r="A5234" s="344">
        <v>5213425</v>
      </c>
      <c r="B5234" s="345" t="s">
        <v>17846</v>
      </c>
      <c r="C5234" s="344" t="s">
        <v>7702</v>
      </c>
      <c r="D5234" s="346">
        <v>564.42999999999995</v>
      </c>
    </row>
    <row r="5235" spans="1:4" x14ac:dyDescent="0.25">
      <c r="A5235" s="344">
        <v>5213426</v>
      </c>
      <c r="B5235" s="345" t="s">
        <v>17847</v>
      </c>
      <c r="C5235" s="344" t="s">
        <v>7702</v>
      </c>
      <c r="D5235" s="346">
        <v>655.14</v>
      </c>
    </row>
    <row r="5236" spans="1:4" x14ac:dyDescent="0.25">
      <c r="A5236" s="344">
        <v>5213427</v>
      </c>
      <c r="B5236" s="345" t="s">
        <v>17848</v>
      </c>
      <c r="C5236" s="344" t="s">
        <v>7702</v>
      </c>
      <c r="D5236" s="346">
        <v>727.34</v>
      </c>
    </row>
    <row r="5237" spans="1:4" x14ac:dyDescent="0.25">
      <c r="A5237" s="344">
        <v>5213567</v>
      </c>
      <c r="B5237" s="345" t="s">
        <v>17849</v>
      </c>
      <c r="C5237" s="344" t="s">
        <v>7702</v>
      </c>
      <c r="D5237" s="346">
        <v>978.82</v>
      </c>
    </row>
    <row r="5238" spans="1:4" x14ac:dyDescent="0.25">
      <c r="A5238" s="344">
        <v>5213486</v>
      </c>
      <c r="B5238" s="345" t="s">
        <v>17850</v>
      </c>
      <c r="C5238" s="344" t="s">
        <v>7702</v>
      </c>
      <c r="D5238" s="346">
        <v>919.18</v>
      </c>
    </row>
    <row r="5239" spans="1:4" x14ac:dyDescent="0.25">
      <c r="A5239" s="344">
        <v>5213487</v>
      </c>
      <c r="B5239" s="345" t="s">
        <v>17851</v>
      </c>
      <c r="C5239" s="344" t="s">
        <v>7702</v>
      </c>
      <c r="D5239" s="346">
        <v>1009.89</v>
      </c>
    </row>
    <row r="5240" spans="1:4" x14ac:dyDescent="0.25">
      <c r="A5240" s="344">
        <v>5213488</v>
      </c>
      <c r="B5240" s="345" t="s">
        <v>17852</v>
      </c>
      <c r="C5240" s="344" t="s">
        <v>7702</v>
      </c>
      <c r="D5240" s="346">
        <v>1082.0899999999999</v>
      </c>
    </row>
    <row r="5241" spans="1:4" x14ac:dyDescent="0.25">
      <c r="A5241" s="344">
        <v>5213568</v>
      </c>
      <c r="B5241" s="345" t="s">
        <v>17853</v>
      </c>
      <c r="C5241" s="344" t="s">
        <v>7702</v>
      </c>
      <c r="D5241" s="346">
        <v>1333.57</v>
      </c>
    </row>
    <row r="5242" spans="1:4" x14ac:dyDescent="0.25">
      <c r="A5242" s="344">
        <v>5213483</v>
      </c>
      <c r="B5242" s="345" t="s">
        <v>17854</v>
      </c>
      <c r="C5242" s="344" t="s">
        <v>7702</v>
      </c>
      <c r="D5242" s="346">
        <v>948.93</v>
      </c>
    </row>
    <row r="5243" spans="1:4" x14ac:dyDescent="0.25">
      <c r="A5243" s="344">
        <v>5213484</v>
      </c>
      <c r="B5243" s="345" t="s">
        <v>17855</v>
      </c>
      <c r="C5243" s="344" t="s">
        <v>7702</v>
      </c>
      <c r="D5243" s="346">
        <v>1039.6300000000001</v>
      </c>
    </row>
    <row r="5244" spans="1:4" x14ac:dyDescent="0.25">
      <c r="A5244" s="344">
        <v>5213485</v>
      </c>
      <c r="B5244" s="345" t="s">
        <v>17856</v>
      </c>
      <c r="C5244" s="344" t="s">
        <v>7702</v>
      </c>
      <c r="D5244" s="346">
        <v>1111.8399999999999</v>
      </c>
    </row>
    <row r="5245" spans="1:4" x14ac:dyDescent="0.25">
      <c r="A5245" s="344">
        <v>5213434</v>
      </c>
      <c r="B5245" s="345" t="s">
        <v>17857</v>
      </c>
      <c r="C5245" s="344" t="s">
        <v>7702</v>
      </c>
      <c r="D5245" s="346">
        <v>594.17999999999995</v>
      </c>
    </row>
    <row r="5246" spans="1:4" x14ac:dyDescent="0.25">
      <c r="A5246" s="344">
        <v>5213435</v>
      </c>
      <c r="B5246" s="345" t="s">
        <v>17858</v>
      </c>
      <c r="C5246" s="344" t="s">
        <v>7702</v>
      </c>
      <c r="D5246" s="346">
        <v>684.88</v>
      </c>
    </row>
    <row r="5247" spans="1:4" x14ac:dyDescent="0.25">
      <c r="A5247" s="344">
        <v>5213436</v>
      </c>
      <c r="B5247" s="345" t="s">
        <v>17859</v>
      </c>
      <c r="C5247" s="344" t="s">
        <v>7702</v>
      </c>
      <c r="D5247" s="346">
        <v>757.09</v>
      </c>
    </row>
    <row r="5248" spans="1:4" x14ac:dyDescent="0.25">
      <c r="A5248" s="344">
        <v>5213430</v>
      </c>
      <c r="B5248" s="345" t="s">
        <v>17860</v>
      </c>
      <c r="C5248" s="344" t="s">
        <v>7702</v>
      </c>
      <c r="D5248" s="346">
        <v>367.09</v>
      </c>
    </row>
    <row r="5249" spans="1:4" x14ac:dyDescent="0.25">
      <c r="A5249" s="344">
        <v>5213431</v>
      </c>
      <c r="B5249" s="345" t="s">
        <v>17861</v>
      </c>
      <c r="C5249" s="344" t="s">
        <v>7702</v>
      </c>
      <c r="D5249" s="346">
        <v>403.37</v>
      </c>
    </row>
    <row r="5250" spans="1:4" x14ac:dyDescent="0.25">
      <c r="A5250" s="344">
        <v>5213433</v>
      </c>
      <c r="B5250" s="345" t="s">
        <v>17862</v>
      </c>
      <c r="C5250" s="344" t="s">
        <v>7702</v>
      </c>
      <c r="D5250" s="346">
        <v>362.26</v>
      </c>
    </row>
    <row r="5251" spans="1:4" x14ac:dyDescent="0.25">
      <c r="A5251" s="344">
        <v>5213428</v>
      </c>
      <c r="B5251" s="345" t="s">
        <v>17863</v>
      </c>
      <c r="C5251" s="344" t="s">
        <v>7702</v>
      </c>
      <c r="D5251" s="346">
        <v>587.96</v>
      </c>
    </row>
    <row r="5252" spans="1:4" x14ac:dyDescent="0.25">
      <c r="A5252" s="344">
        <v>5213432</v>
      </c>
      <c r="B5252" s="345" t="s">
        <v>17864</v>
      </c>
      <c r="C5252" s="344" t="s">
        <v>7702</v>
      </c>
      <c r="D5252" s="346">
        <v>494.08</v>
      </c>
    </row>
    <row r="5253" spans="1:4" x14ac:dyDescent="0.25">
      <c r="A5253" s="344">
        <v>5213429</v>
      </c>
      <c r="B5253" s="345" t="s">
        <v>17865</v>
      </c>
      <c r="C5253" s="344" t="s">
        <v>7702</v>
      </c>
      <c r="D5253" s="346">
        <v>698.08</v>
      </c>
    </row>
    <row r="5254" spans="1:4" x14ac:dyDescent="0.25">
      <c r="A5254" s="344">
        <v>5213516</v>
      </c>
      <c r="B5254" s="345" t="s">
        <v>17866</v>
      </c>
      <c r="C5254" s="344" t="s">
        <v>6608</v>
      </c>
      <c r="D5254" s="346">
        <v>826.76</v>
      </c>
    </row>
    <row r="5255" spans="1:4" x14ac:dyDescent="0.25">
      <c r="A5255" s="344">
        <v>5213525</v>
      </c>
      <c r="B5255" s="345" t="s">
        <v>17867</v>
      </c>
      <c r="C5255" s="344" t="s">
        <v>6608</v>
      </c>
      <c r="D5255" s="346">
        <v>899.32</v>
      </c>
    </row>
    <row r="5256" spans="1:4" x14ac:dyDescent="0.25">
      <c r="A5256" s="344">
        <v>5213534</v>
      </c>
      <c r="B5256" s="345" t="s">
        <v>17868</v>
      </c>
      <c r="C5256" s="344" t="s">
        <v>6608</v>
      </c>
      <c r="D5256" s="346">
        <v>1080.74</v>
      </c>
    </row>
    <row r="5257" spans="1:4" x14ac:dyDescent="0.25">
      <c r="A5257" s="344">
        <v>5213517</v>
      </c>
      <c r="B5257" s="345" t="s">
        <v>17869</v>
      </c>
      <c r="C5257" s="344" t="s">
        <v>6608</v>
      </c>
      <c r="D5257" s="346">
        <v>1744.48</v>
      </c>
    </row>
    <row r="5258" spans="1:4" x14ac:dyDescent="0.25">
      <c r="A5258" s="344">
        <v>5213526</v>
      </c>
      <c r="B5258" s="345" t="s">
        <v>17870</v>
      </c>
      <c r="C5258" s="344" t="s">
        <v>6608</v>
      </c>
      <c r="D5258" s="346">
        <v>1907.74</v>
      </c>
    </row>
    <row r="5259" spans="1:4" x14ac:dyDescent="0.25">
      <c r="A5259" s="344">
        <v>5213535</v>
      </c>
      <c r="B5259" s="345" t="s">
        <v>17871</v>
      </c>
      <c r="C5259" s="344" t="s">
        <v>6608</v>
      </c>
      <c r="D5259" s="346">
        <v>2315.94</v>
      </c>
    </row>
    <row r="5260" spans="1:4" x14ac:dyDescent="0.25">
      <c r="A5260" s="344">
        <v>5213518</v>
      </c>
      <c r="B5260" s="345" t="s">
        <v>17872</v>
      </c>
      <c r="C5260" s="344" t="s">
        <v>6608</v>
      </c>
      <c r="D5260" s="346">
        <v>2295.12</v>
      </c>
    </row>
    <row r="5261" spans="1:4" x14ac:dyDescent="0.25">
      <c r="A5261" s="344">
        <v>5213527</v>
      </c>
      <c r="B5261" s="345" t="s">
        <v>17873</v>
      </c>
      <c r="C5261" s="344" t="s">
        <v>6608</v>
      </c>
      <c r="D5261" s="346">
        <v>2512.8000000000002</v>
      </c>
    </row>
    <row r="5262" spans="1:4" x14ac:dyDescent="0.25">
      <c r="A5262" s="344">
        <v>5213536</v>
      </c>
      <c r="B5262" s="345" t="s">
        <v>17874</v>
      </c>
      <c r="C5262" s="344" t="s">
        <v>6608</v>
      </c>
      <c r="D5262" s="346">
        <v>3057.06</v>
      </c>
    </row>
    <row r="5263" spans="1:4" x14ac:dyDescent="0.25">
      <c r="A5263" s="344">
        <v>5213519</v>
      </c>
      <c r="B5263" s="345" t="s">
        <v>17875</v>
      </c>
      <c r="C5263" s="344" t="s">
        <v>6608</v>
      </c>
      <c r="D5263" s="346">
        <v>3121.87</v>
      </c>
    </row>
    <row r="5264" spans="1:4" x14ac:dyDescent="0.25">
      <c r="A5264" s="344">
        <v>5213528</v>
      </c>
      <c r="B5264" s="345" t="s">
        <v>17876</v>
      </c>
      <c r="C5264" s="344" t="s">
        <v>6608</v>
      </c>
      <c r="D5264" s="346">
        <v>3412.11</v>
      </c>
    </row>
    <row r="5265" spans="1:4" x14ac:dyDescent="0.25">
      <c r="A5265" s="344">
        <v>5213537</v>
      </c>
      <c r="B5265" s="345" t="s">
        <v>17877</v>
      </c>
      <c r="C5265" s="344" t="s">
        <v>6608</v>
      </c>
      <c r="D5265" s="346">
        <v>4137.79</v>
      </c>
    </row>
    <row r="5266" spans="1:4" x14ac:dyDescent="0.25">
      <c r="A5266" s="344">
        <v>5213521</v>
      </c>
      <c r="B5266" s="345" t="s">
        <v>17878</v>
      </c>
      <c r="C5266" s="344" t="s">
        <v>6608</v>
      </c>
      <c r="D5266" s="346">
        <v>4590.2299999999996</v>
      </c>
    </row>
    <row r="5267" spans="1:4" x14ac:dyDescent="0.25">
      <c r="A5267" s="344">
        <v>5213530</v>
      </c>
      <c r="B5267" s="345" t="s">
        <v>17879</v>
      </c>
      <c r="C5267" s="344" t="s">
        <v>6608</v>
      </c>
      <c r="D5267" s="346">
        <v>5025.59</v>
      </c>
    </row>
    <row r="5268" spans="1:4" x14ac:dyDescent="0.25">
      <c r="A5268" s="344">
        <v>5213539</v>
      </c>
      <c r="B5268" s="345" t="s">
        <v>17880</v>
      </c>
      <c r="C5268" s="344" t="s">
        <v>6608</v>
      </c>
      <c r="D5268" s="346">
        <v>6114.11</v>
      </c>
    </row>
    <row r="5269" spans="1:4" x14ac:dyDescent="0.25">
      <c r="A5269" s="344">
        <v>5213573</v>
      </c>
      <c r="B5269" s="345" t="s">
        <v>17881</v>
      </c>
      <c r="C5269" s="344" t="s">
        <v>7702</v>
      </c>
      <c r="D5269" s="346">
        <v>428.81</v>
      </c>
    </row>
    <row r="5270" spans="1:4" x14ac:dyDescent="0.25">
      <c r="A5270" s="344">
        <v>5213574</v>
      </c>
      <c r="B5270" s="345" t="s">
        <v>17882</v>
      </c>
      <c r="C5270" s="344" t="s">
        <v>7702</v>
      </c>
      <c r="D5270" s="346">
        <v>465.09</v>
      </c>
    </row>
    <row r="5271" spans="1:4" x14ac:dyDescent="0.25">
      <c r="A5271" s="344">
        <v>5213575</v>
      </c>
      <c r="B5271" s="345" t="s">
        <v>17883</v>
      </c>
      <c r="C5271" s="344" t="s">
        <v>7702</v>
      </c>
      <c r="D5271" s="346">
        <v>555.79999999999995</v>
      </c>
    </row>
    <row r="5272" spans="1:4" x14ac:dyDescent="0.25">
      <c r="A5272" s="344">
        <v>5213480</v>
      </c>
      <c r="B5272" s="345" t="s">
        <v>17884</v>
      </c>
      <c r="C5272" s="344" t="s">
        <v>7702</v>
      </c>
      <c r="D5272" s="346">
        <v>870.04</v>
      </c>
    </row>
    <row r="5273" spans="1:4" x14ac:dyDescent="0.25">
      <c r="A5273" s="344">
        <v>5213481</v>
      </c>
      <c r="B5273" s="345" t="s">
        <v>17885</v>
      </c>
      <c r="C5273" s="344" t="s">
        <v>7702</v>
      </c>
      <c r="D5273" s="346">
        <v>960.74</v>
      </c>
    </row>
    <row r="5274" spans="1:4" x14ac:dyDescent="0.25">
      <c r="A5274" s="344">
        <v>5213482</v>
      </c>
      <c r="B5274" s="345" t="s">
        <v>17886</v>
      </c>
      <c r="C5274" s="344" t="s">
        <v>7702</v>
      </c>
      <c r="D5274" s="346">
        <v>1032.95</v>
      </c>
    </row>
    <row r="5275" spans="1:4" x14ac:dyDescent="0.25">
      <c r="A5275" s="344">
        <v>5213422</v>
      </c>
      <c r="B5275" s="345" t="s">
        <v>17887</v>
      </c>
      <c r="C5275" s="344" t="s">
        <v>7702</v>
      </c>
      <c r="D5275" s="346">
        <v>517.04999999999995</v>
      </c>
    </row>
    <row r="5276" spans="1:4" x14ac:dyDescent="0.25">
      <c r="A5276" s="344">
        <v>5213423</v>
      </c>
      <c r="B5276" s="345" t="s">
        <v>17888</v>
      </c>
      <c r="C5276" s="344" t="s">
        <v>7702</v>
      </c>
      <c r="D5276" s="346">
        <v>553.33000000000004</v>
      </c>
    </row>
    <row r="5277" spans="1:4" x14ac:dyDescent="0.25">
      <c r="A5277" s="344">
        <v>5213424</v>
      </c>
      <c r="B5277" s="345" t="s">
        <v>17889</v>
      </c>
      <c r="C5277" s="344" t="s">
        <v>7702</v>
      </c>
      <c r="D5277" s="346">
        <v>644.03</v>
      </c>
    </row>
    <row r="5278" spans="1:4" x14ac:dyDescent="0.25">
      <c r="A5278" s="344">
        <v>5213437</v>
      </c>
      <c r="B5278" s="345" t="s">
        <v>17890</v>
      </c>
      <c r="C5278" s="344" t="s">
        <v>7702</v>
      </c>
      <c r="D5278" s="346">
        <v>515.29</v>
      </c>
    </row>
    <row r="5279" spans="1:4" x14ac:dyDescent="0.25">
      <c r="A5279" s="344">
        <v>5213438</v>
      </c>
      <c r="B5279" s="345" t="s">
        <v>17891</v>
      </c>
      <c r="C5279" s="344" t="s">
        <v>7702</v>
      </c>
      <c r="D5279" s="346">
        <v>605.99</v>
      </c>
    </row>
    <row r="5280" spans="1:4" x14ac:dyDescent="0.25">
      <c r="A5280" s="344">
        <v>5213439</v>
      </c>
      <c r="B5280" s="345" t="s">
        <v>17892</v>
      </c>
      <c r="C5280" s="344" t="s">
        <v>7702</v>
      </c>
      <c r="D5280" s="346">
        <v>678.2</v>
      </c>
    </row>
    <row r="5281" spans="1:4" x14ac:dyDescent="0.25">
      <c r="A5281" s="344">
        <v>5212556</v>
      </c>
      <c r="B5281" s="345" t="s">
        <v>17893</v>
      </c>
      <c r="C5281" s="344" t="s">
        <v>7706</v>
      </c>
      <c r="D5281" s="346">
        <v>1.97</v>
      </c>
    </row>
    <row r="5282" spans="1:4" x14ac:dyDescent="0.25">
      <c r="A5282" s="344">
        <v>5213649</v>
      </c>
      <c r="B5282" s="345" t="s">
        <v>17894</v>
      </c>
      <c r="C5282" s="344" t="s">
        <v>6608</v>
      </c>
      <c r="D5282" s="346">
        <v>102283.42</v>
      </c>
    </row>
    <row r="5283" spans="1:4" x14ac:dyDescent="0.25">
      <c r="A5283" s="344">
        <v>5213591</v>
      </c>
      <c r="B5283" s="345" t="s">
        <v>17895</v>
      </c>
      <c r="C5283" s="344" t="s">
        <v>6608</v>
      </c>
      <c r="D5283" s="346">
        <v>102283.42</v>
      </c>
    </row>
    <row r="5284" spans="1:4" x14ac:dyDescent="0.25">
      <c r="A5284" s="344">
        <v>5213718</v>
      </c>
      <c r="B5284" s="345" t="s">
        <v>17896</v>
      </c>
      <c r="C5284" s="344" t="s">
        <v>6608</v>
      </c>
      <c r="D5284" s="346">
        <v>111849.69</v>
      </c>
    </row>
    <row r="5285" spans="1:4" x14ac:dyDescent="0.25">
      <c r="A5285" s="344">
        <v>5213741</v>
      </c>
      <c r="B5285" s="345" t="s">
        <v>17897</v>
      </c>
      <c r="C5285" s="344" t="s">
        <v>6608</v>
      </c>
      <c r="D5285" s="346">
        <v>111849.69</v>
      </c>
    </row>
    <row r="5286" spans="1:4" x14ac:dyDescent="0.25">
      <c r="A5286" s="344">
        <v>5213776</v>
      </c>
      <c r="B5286" s="345" t="s">
        <v>17898</v>
      </c>
      <c r="C5286" s="344" t="s">
        <v>6608</v>
      </c>
      <c r="D5286" s="346">
        <v>112535.74</v>
      </c>
    </row>
    <row r="5287" spans="1:4" x14ac:dyDescent="0.25">
      <c r="A5287" s="344">
        <v>5213799</v>
      </c>
      <c r="B5287" s="345" t="s">
        <v>17899</v>
      </c>
      <c r="C5287" s="344" t="s">
        <v>6608</v>
      </c>
      <c r="D5287" s="346">
        <v>112535.74</v>
      </c>
    </row>
    <row r="5288" spans="1:4" x14ac:dyDescent="0.25">
      <c r="A5288" s="344">
        <v>5213363</v>
      </c>
      <c r="B5288" s="345" t="s">
        <v>17900</v>
      </c>
      <c r="C5288" s="344" t="s">
        <v>7702</v>
      </c>
      <c r="D5288" s="346">
        <v>35.119999999999997</v>
      </c>
    </row>
    <row r="5289" spans="1:4" x14ac:dyDescent="0.25">
      <c r="A5289" s="344">
        <v>5213667</v>
      </c>
      <c r="B5289" s="345" t="s">
        <v>17901</v>
      </c>
      <c r="C5289" s="344" t="s">
        <v>6608</v>
      </c>
      <c r="D5289" s="346">
        <v>362.14</v>
      </c>
    </row>
    <row r="5290" spans="1:4" x14ac:dyDescent="0.25">
      <c r="A5290" s="344">
        <v>5213683</v>
      </c>
      <c r="B5290" s="345" t="s">
        <v>17902</v>
      </c>
      <c r="C5290" s="344" t="s">
        <v>6608</v>
      </c>
      <c r="D5290" s="346">
        <v>258.26</v>
      </c>
    </row>
    <row r="5291" spans="1:4" x14ac:dyDescent="0.25">
      <c r="A5291" s="344">
        <v>5213660</v>
      </c>
      <c r="B5291" s="345" t="s">
        <v>17903</v>
      </c>
      <c r="C5291" s="344" t="s">
        <v>6608</v>
      </c>
      <c r="D5291" s="346">
        <v>215.22</v>
      </c>
    </row>
    <row r="5292" spans="1:4" x14ac:dyDescent="0.25">
      <c r="A5292" s="344">
        <v>5213364</v>
      </c>
      <c r="B5292" s="345" t="s">
        <v>17904</v>
      </c>
      <c r="C5292" s="344" t="s">
        <v>7702</v>
      </c>
      <c r="D5292" s="346">
        <v>22.81</v>
      </c>
    </row>
    <row r="5293" spans="1:4" x14ac:dyDescent="0.25">
      <c r="A5293" s="344">
        <v>5213832</v>
      </c>
      <c r="B5293" s="345" t="s">
        <v>17905</v>
      </c>
      <c r="C5293" s="344" t="s">
        <v>7702</v>
      </c>
      <c r="D5293" s="346">
        <v>3.98</v>
      </c>
    </row>
    <row r="5294" spans="1:4" x14ac:dyDescent="0.25">
      <c r="A5294" s="344">
        <v>5213830</v>
      </c>
      <c r="B5294" s="345" t="s">
        <v>17906</v>
      </c>
      <c r="C5294" s="344" t="s">
        <v>7702</v>
      </c>
      <c r="D5294" s="346">
        <v>4.8499999999999996</v>
      </c>
    </row>
    <row r="5295" spans="1:4" x14ac:dyDescent="0.25">
      <c r="A5295" s="344">
        <v>5213831</v>
      </c>
      <c r="B5295" s="345" t="s">
        <v>17907</v>
      </c>
      <c r="C5295" s="344" t="s">
        <v>7702</v>
      </c>
      <c r="D5295" s="346">
        <v>78.099999999999994</v>
      </c>
    </row>
    <row r="5296" spans="1:4" x14ac:dyDescent="0.25">
      <c r="A5296" s="344">
        <v>5213849</v>
      </c>
      <c r="B5296" s="345" t="s">
        <v>17908</v>
      </c>
      <c r="C5296" s="344" t="s">
        <v>7704</v>
      </c>
      <c r="D5296" s="346">
        <v>3.71</v>
      </c>
    </row>
    <row r="5297" spans="1:4" x14ac:dyDescent="0.25">
      <c r="A5297" s="344">
        <v>5213636</v>
      </c>
      <c r="B5297" s="345" t="s">
        <v>17909</v>
      </c>
      <c r="C5297" s="344" t="s">
        <v>6608</v>
      </c>
      <c r="D5297" s="346">
        <v>100755.56</v>
      </c>
    </row>
    <row r="5298" spans="1:4" x14ac:dyDescent="0.25">
      <c r="A5298" s="344">
        <v>5213642</v>
      </c>
      <c r="B5298" s="345" t="s">
        <v>17910</v>
      </c>
      <c r="C5298" s="344" t="s">
        <v>6608</v>
      </c>
      <c r="D5298" s="346">
        <v>100755.56</v>
      </c>
    </row>
    <row r="5299" spans="1:4" x14ac:dyDescent="0.25">
      <c r="A5299" s="344">
        <v>5213757</v>
      </c>
      <c r="B5299" s="345" t="s">
        <v>17911</v>
      </c>
      <c r="C5299" s="344" t="s">
        <v>6608</v>
      </c>
      <c r="D5299" s="346">
        <v>111730</v>
      </c>
    </row>
    <row r="5300" spans="1:4" x14ac:dyDescent="0.25">
      <c r="A5300" s="344">
        <v>5213763</v>
      </c>
      <c r="B5300" s="345" t="s">
        <v>17912</v>
      </c>
      <c r="C5300" s="344" t="s">
        <v>6608</v>
      </c>
      <c r="D5300" s="346">
        <v>111730</v>
      </c>
    </row>
    <row r="5301" spans="1:4" x14ac:dyDescent="0.25">
      <c r="A5301" s="344">
        <v>5213815</v>
      </c>
      <c r="B5301" s="345" t="s">
        <v>17913</v>
      </c>
      <c r="C5301" s="344" t="s">
        <v>6608</v>
      </c>
      <c r="D5301" s="346">
        <v>122704.44</v>
      </c>
    </row>
    <row r="5302" spans="1:4" x14ac:dyDescent="0.25">
      <c r="A5302" s="344">
        <v>5213821</v>
      </c>
      <c r="B5302" s="345" t="s">
        <v>17914</v>
      </c>
      <c r="C5302" s="344" t="s">
        <v>6608</v>
      </c>
      <c r="D5302" s="346">
        <v>122704.44</v>
      </c>
    </row>
    <row r="5303" spans="1:4" x14ac:dyDescent="0.25">
      <c r="A5303" s="344">
        <v>5213630</v>
      </c>
      <c r="B5303" s="345" t="s">
        <v>17915</v>
      </c>
      <c r="C5303" s="344" t="s">
        <v>6608</v>
      </c>
      <c r="D5303" s="346">
        <v>65395.07</v>
      </c>
    </row>
    <row r="5304" spans="1:4" x14ac:dyDescent="0.25">
      <c r="A5304" s="344">
        <v>5213584</v>
      </c>
      <c r="B5304" s="345" t="s">
        <v>17916</v>
      </c>
      <c r="C5304" s="344" t="s">
        <v>6608</v>
      </c>
      <c r="D5304" s="346">
        <v>65395.07</v>
      </c>
    </row>
    <row r="5305" spans="1:4" x14ac:dyDescent="0.25">
      <c r="A5305" s="344">
        <v>5213711</v>
      </c>
      <c r="B5305" s="345" t="s">
        <v>17917</v>
      </c>
      <c r="C5305" s="344" t="s">
        <v>6608</v>
      </c>
      <c r="D5305" s="346">
        <v>66106.36</v>
      </c>
    </row>
    <row r="5306" spans="1:4" x14ac:dyDescent="0.25">
      <c r="A5306" s="344">
        <v>5213734</v>
      </c>
      <c r="B5306" s="345" t="s">
        <v>17918</v>
      </c>
      <c r="C5306" s="344" t="s">
        <v>6608</v>
      </c>
      <c r="D5306" s="346">
        <v>66106.36</v>
      </c>
    </row>
    <row r="5307" spans="1:4" x14ac:dyDescent="0.25">
      <c r="A5307" s="344">
        <v>5213769</v>
      </c>
      <c r="B5307" s="345" t="s">
        <v>17919</v>
      </c>
      <c r="C5307" s="344" t="s">
        <v>6608</v>
      </c>
      <c r="D5307" s="346">
        <v>73416.850000000006</v>
      </c>
    </row>
    <row r="5308" spans="1:4" x14ac:dyDescent="0.25">
      <c r="A5308" s="344">
        <v>5213792</v>
      </c>
      <c r="B5308" s="345" t="s">
        <v>17920</v>
      </c>
      <c r="C5308" s="344" t="s">
        <v>6608</v>
      </c>
      <c r="D5308" s="346">
        <v>73416.850000000006</v>
      </c>
    </row>
    <row r="5309" spans="1:4" x14ac:dyDescent="0.25">
      <c r="A5309" s="344">
        <v>5213844</v>
      </c>
      <c r="B5309" s="345" t="s">
        <v>17921</v>
      </c>
      <c r="C5309" s="344" t="s">
        <v>7704</v>
      </c>
      <c r="D5309" s="346">
        <v>4.17</v>
      </c>
    </row>
    <row r="5310" spans="1:4" x14ac:dyDescent="0.25">
      <c r="A5310" s="344">
        <v>5213869</v>
      </c>
      <c r="B5310" s="345" t="s">
        <v>17922</v>
      </c>
      <c r="C5310" s="344" t="s">
        <v>6608</v>
      </c>
      <c r="D5310" s="346">
        <v>2521.2199999999998</v>
      </c>
    </row>
    <row r="5311" spans="1:4" x14ac:dyDescent="0.25">
      <c r="A5311" s="344">
        <v>5213870</v>
      </c>
      <c r="B5311" s="345" t="s">
        <v>17923</v>
      </c>
      <c r="C5311" s="344" t="s">
        <v>6608</v>
      </c>
      <c r="D5311" s="346">
        <v>3451.75</v>
      </c>
    </row>
    <row r="5312" spans="1:4" x14ac:dyDescent="0.25">
      <c r="A5312" s="344">
        <v>5213871</v>
      </c>
      <c r="B5312" s="345" t="s">
        <v>17924</v>
      </c>
      <c r="C5312" s="344" t="s">
        <v>6608</v>
      </c>
      <c r="D5312" s="346">
        <v>3542.76</v>
      </c>
    </row>
    <row r="5313" spans="1:4" x14ac:dyDescent="0.25">
      <c r="A5313" s="344">
        <v>5213872</v>
      </c>
      <c r="B5313" s="345" t="s">
        <v>17925</v>
      </c>
      <c r="C5313" s="344" t="s">
        <v>6608</v>
      </c>
      <c r="D5313" s="346">
        <v>5582.97</v>
      </c>
    </row>
    <row r="5314" spans="1:4" x14ac:dyDescent="0.25">
      <c r="A5314" s="344">
        <v>5213867</v>
      </c>
      <c r="B5314" s="345" t="s">
        <v>17926</v>
      </c>
      <c r="C5314" s="344" t="s">
        <v>6608</v>
      </c>
      <c r="D5314" s="346">
        <v>595.91</v>
      </c>
    </row>
    <row r="5315" spans="1:4" x14ac:dyDescent="0.25">
      <c r="A5315" s="344">
        <v>5213863</v>
      </c>
      <c r="B5315" s="345" t="s">
        <v>17927</v>
      </c>
      <c r="C5315" s="344" t="s">
        <v>6608</v>
      </c>
      <c r="D5315" s="346">
        <v>475.75</v>
      </c>
    </row>
    <row r="5316" spans="1:4" x14ac:dyDescent="0.25">
      <c r="A5316" s="344">
        <v>5213864</v>
      </c>
      <c r="B5316" s="345" t="s">
        <v>17928</v>
      </c>
      <c r="C5316" s="344" t="s">
        <v>6608</v>
      </c>
      <c r="D5316" s="346">
        <v>506.3</v>
      </c>
    </row>
    <row r="5317" spans="1:4" x14ac:dyDescent="0.25">
      <c r="A5317" s="344">
        <v>5213865</v>
      </c>
      <c r="B5317" s="345" t="s">
        <v>17929</v>
      </c>
      <c r="C5317" s="344" t="s">
        <v>6608</v>
      </c>
      <c r="D5317" s="346">
        <v>537.08000000000004</v>
      </c>
    </row>
    <row r="5318" spans="1:4" x14ac:dyDescent="0.25">
      <c r="A5318" s="344">
        <v>5213866</v>
      </c>
      <c r="B5318" s="345" t="s">
        <v>17930</v>
      </c>
      <c r="C5318" s="344" t="s">
        <v>6608</v>
      </c>
      <c r="D5318" s="346">
        <v>606.1</v>
      </c>
    </row>
    <row r="5319" spans="1:4" x14ac:dyDescent="0.25">
      <c r="A5319" s="344">
        <v>5213855</v>
      </c>
      <c r="B5319" s="345" t="s">
        <v>17931</v>
      </c>
      <c r="C5319" s="344" t="s">
        <v>6608</v>
      </c>
      <c r="D5319" s="346">
        <v>427.9</v>
      </c>
    </row>
    <row r="5320" spans="1:4" x14ac:dyDescent="0.25">
      <c r="A5320" s="344">
        <v>5213856</v>
      </c>
      <c r="B5320" s="345" t="s">
        <v>17932</v>
      </c>
      <c r="C5320" s="344" t="s">
        <v>6608</v>
      </c>
      <c r="D5320" s="346">
        <v>443.7</v>
      </c>
    </row>
    <row r="5321" spans="1:4" x14ac:dyDescent="0.25">
      <c r="A5321" s="344">
        <v>5213857</v>
      </c>
      <c r="B5321" s="345" t="s">
        <v>17933</v>
      </c>
      <c r="C5321" s="344" t="s">
        <v>6608</v>
      </c>
      <c r="D5321" s="346">
        <v>458.78</v>
      </c>
    </row>
    <row r="5322" spans="1:4" x14ac:dyDescent="0.25">
      <c r="A5322" s="344">
        <v>5213858</v>
      </c>
      <c r="B5322" s="345" t="s">
        <v>17934</v>
      </c>
      <c r="C5322" s="344" t="s">
        <v>6608</v>
      </c>
      <c r="D5322" s="346">
        <v>474.81</v>
      </c>
    </row>
    <row r="5323" spans="1:4" x14ac:dyDescent="0.25">
      <c r="A5323" s="344">
        <v>5213859</v>
      </c>
      <c r="B5323" s="345" t="s">
        <v>17935</v>
      </c>
      <c r="C5323" s="344" t="s">
        <v>6608</v>
      </c>
      <c r="D5323" s="346">
        <v>469.96</v>
      </c>
    </row>
    <row r="5324" spans="1:4" x14ac:dyDescent="0.25">
      <c r="A5324" s="344">
        <v>5213860</v>
      </c>
      <c r="B5324" s="345" t="s">
        <v>17936</v>
      </c>
      <c r="C5324" s="344" t="s">
        <v>6608</v>
      </c>
      <c r="D5324" s="346">
        <v>485.69</v>
      </c>
    </row>
    <row r="5325" spans="1:4" x14ac:dyDescent="0.25">
      <c r="A5325" s="344">
        <v>5213861</v>
      </c>
      <c r="B5325" s="345" t="s">
        <v>17937</v>
      </c>
      <c r="C5325" s="344" t="s">
        <v>6608</v>
      </c>
      <c r="D5325" s="346">
        <v>514.99</v>
      </c>
    </row>
    <row r="5326" spans="1:4" x14ac:dyDescent="0.25">
      <c r="A5326" s="344">
        <v>5213862</v>
      </c>
      <c r="B5326" s="345" t="s">
        <v>17938</v>
      </c>
      <c r="C5326" s="344" t="s">
        <v>6608</v>
      </c>
      <c r="D5326" s="346">
        <v>583.61</v>
      </c>
    </row>
    <row r="5327" spans="1:4" x14ac:dyDescent="0.25">
      <c r="A5327" s="344">
        <v>5213868</v>
      </c>
      <c r="B5327" s="345" t="s">
        <v>17939</v>
      </c>
      <c r="C5327" s="344" t="s">
        <v>6608</v>
      </c>
      <c r="D5327" s="346">
        <v>1170.68</v>
      </c>
    </row>
    <row r="5328" spans="1:4" x14ac:dyDescent="0.25">
      <c r="A5328" s="344">
        <v>5219546</v>
      </c>
      <c r="B5328" s="345" t="s">
        <v>17940</v>
      </c>
      <c r="C5328" s="344" t="s">
        <v>6608</v>
      </c>
      <c r="D5328" s="346">
        <v>344.85</v>
      </c>
    </row>
    <row r="5329" spans="1:4" x14ac:dyDescent="0.25">
      <c r="A5329" s="344">
        <v>5216111</v>
      </c>
      <c r="B5329" s="345" t="s">
        <v>17941</v>
      </c>
      <c r="C5329" s="344" t="s">
        <v>6608</v>
      </c>
      <c r="D5329" s="346">
        <v>135.61000000000001</v>
      </c>
    </row>
    <row r="5330" spans="1:4" x14ac:dyDescent="0.25">
      <c r="A5330" s="344">
        <v>5213351</v>
      </c>
      <c r="B5330" s="345" t="s">
        <v>17942</v>
      </c>
      <c r="C5330" s="344" t="s">
        <v>6608</v>
      </c>
      <c r="D5330" s="346">
        <v>676.2</v>
      </c>
    </row>
    <row r="5331" spans="1:4" x14ac:dyDescent="0.25">
      <c r="A5331" s="344">
        <v>5213350</v>
      </c>
      <c r="B5331" s="345" t="s">
        <v>17943</v>
      </c>
      <c r="C5331" s="344" t="s">
        <v>6608</v>
      </c>
      <c r="D5331" s="346">
        <v>1797.76</v>
      </c>
    </row>
    <row r="5332" spans="1:4" x14ac:dyDescent="0.25">
      <c r="A5332" s="344">
        <v>5213352</v>
      </c>
      <c r="B5332" s="345" t="s">
        <v>17944</v>
      </c>
      <c r="C5332" s="344" t="s">
        <v>6608</v>
      </c>
      <c r="D5332" s="346">
        <v>1115.44</v>
      </c>
    </row>
    <row r="5333" spans="1:4" x14ac:dyDescent="0.25">
      <c r="A5333" s="344">
        <v>5213353</v>
      </c>
      <c r="B5333" s="345" t="s">
        <v>17945</v>
      </c>
      <c r="C5333" s="344" t="s">
        <v>6608</v>
      </c>
      <c r="D5333" s="346">
        <v>2849.52</v>
      </c>
    </row>
    <row r="5334" spans="1:4" x14ac:dyDescent="0.25">
      <c r="A5334" s="344">
        <v>5213360</v>
      </c>
      <c r="B5334" s="345" t="s">
        <v>17946</v>
      </c>
      <c r="C5334" s="344" t="s">
        <v>6608</v>
      </c>
      <c r="D5334" s="346">
        <v>34.54</v>
      </c>
    </row>
    <row r="5335" spans="1:4" x14ac:dyDescent="0.25">
      <c r="A5335" s="344">
        <v>5219605</v>
      </c>
      <c r="B5335" s="345" t="s">
        <v>17947</v>
      </c>
      <c r="C5335" s="344" t="s">
        <v>6608</v>
      </c>
      <c r="D5335" s="346">
        <v>31.72</v>
      </c>
    </row>
    <row r="5336" spans="1:4" x14ac:dyDescent="0.25">
      <c r="A5336" s="344">
        <v>5219606</v>
      </c>
      <c r="B5336" s="345" t="s">
        <v>17948</v>
      </c>
      <c r="C5336" s="344" t="s">
        <v>6608</v>
      </c>
      <c r="D5336" s="346">
        <v>38.119999999999997</v>
      </c>
    </row>
    <row r="5337" spans="1:4" x14ac:dyDescent="0.25">
      <c r="A5337" s="344">
        <v>5219607</v>
      </c>
      <c r="B5337" s="345" t="s">
        <v>17949</v>
      </c>
      <c r="C5337" s="344" t="s">
        <v>6608</v>
      </c>
      <c r="D5337" s="346">
        <v>34.840000000000003</v>
      </c>
    </row>
    <row r="5338" spans="1:4" x14ac:dyDescent="0.25">
      <c r="A5338" s="344">
        <v>5219608</v>
      </c>
      <c r="B5338" s="345" t="s">
        <v>17950</v>
      </c>
      <c r="C5338" s="344" t="s">
        <v>6608</v>
      </c>
      <c r="D5338" s="346">
        <v>39.44</v>
      </c>
    </row>
    <row r="5339" spans="1:4" x14ac:dyDescent="0.25">
      <c r="A5339" s="344">
        <v>5219609</v>
      </c>
      <c r="B5339" s="345" t="s">
        <v>17951</v>
      </c>
      <c r="C5339" s="344" t="s">
        <v>6608</v>
      </c>
      <c r="D5339" s="346">
        <v>37.11</v>
      </c>
    </row>
    <row r="5340" spans="1:4" x14ac:dyDescent="0.25">
      <c r="A5340" s="344">
        <v>5219610</v>
      </c>
      <c r="B5340" s="345" t="s">
        <v>17952</v>
      </c>
      <c r="C5340" s="344" t="s">
        <v>6608</v>
      </c>
      <c r="D5340" s="346">
        <v>45.2</v>
      </c>
    </row>
    <row r="5341" spans="1:4" x14ac:dyDescent="0.25">
      <c r="A5341" s="344">
        <v>5219611</v>
      </c>
      <c r="B5341" s="345" t="s">
        <v>17953</v>
      </c>
      <c r="C5341" s="344" t="s">
        <v>6608</v>
      </c>
      <c r="D5341" s="346">
        <v>41.58</v>
      </c>
    </row>
    <row r="5342" spans="1:4" x14ac:dyDescent="0.25">
      <c r="A5342" s="344">
        <v>5213359</v>
      </c>
      <c r="B5342" s="345" t="s">
        <v>17954</v>
      </c>
      <c r="C5342" s="344" t="s">
        <v>6608</v>
      </c>
      <c r="D5342" s="346">
        <v>30.76</v>
      </c>
    </row>
    <row r="5343" spans="1:4" x14ac:dyDescent="0.25">
      <c r="A5343" s="344">
        <v>5219612</v>
      </c>
      <c r="B5343" s="345" t="s">
        <v>17955</v>
      </c>
      <c r="C5343" s="344" t="s">
        <v>6608</v>
      </c>
      <c r="D5343" s="346">
        <v>27.82</v>
      </c>
    </row>
    <row r="5344" spans="1:4" x14ac:dyDescent="0.25">
      <c r="A5344" s="344">
        <v>5219613</v>
      </c>
      <c r="B5344" s="345" t="s">
        <v>17956</v>
      </c>
      <c r="C5344" s="344" t="s">
        <v>6608</v>
      </c>
      <c r="D5344" s="346">
        <v>35.32</v>
      </c>
    </row>
    <row r="5345" spans="1:4" x14ac:dyDescent="0.25">
      <c r="A5345" s="344">
        <v>5219614</v>
      </c>
      <c r="B5345" s="345" t="s">
        <v>17957</v>
      </c>
      <c r="C5345" s="344" t="s">
        <v>6608</v>
      </c>
      <c r="D5345" s="346">
        <v>32.700000000000003</v>
      </c>
    </row>
    <row r="5346" spans="1:4" x14ac:dyDescent="0.25">
      <c r="A5346" s="344">
        <v>5219615</v>
      </c>
      <c r="B5346" s="345" t="s">
        <v>17958</v>
      </c>
      <c r="C5346" s="344" t="s">
        <v>6608</v>
      </c>
      <c r="D5346" s="346">
        <v>36.299999999999997</v>
      </c>
    </row>
    <row r="5347" spans="1:4" x14ac:dyDescent="0.25">
      <c r="A5347" s="344">
        <v>5219616</v>
      </c>
      <c r="B5347" s="345" t="s">
        <v>17959</v>
      </c>
      <c r="C5347" s="344" t="s">
        <v>6608</v>
      </c>
      <c r="D5347" s="346">
        <v>33.25</v>
      </c>
    </row>
    <row r="5348" spans="1:4" x14ac:dyDescent="0.25">
      <c r="A5348" s="344">
        <v>5219617</v>
      </c>
      <c r="B5348" s="345" t="s">
        <v>17960</v>
      </c>
      <c r="C5348" s="344" t="s">
        <v>6608</v>
      </c>
      <c r="D5348" s="346">
        <v>43.1</v>
      </c>
    </row>
    <row r="5349" spans="1:4" x14ac:dyDescent="0.25">
      <c r="A5349" s="344">
        <v>5219618</v>
      </c>
      <c r="B5349" s="345" t="s">
        <v>17961</v>
      </c>
      <c r="C5349" s="344" t="s">
        <v>6608</v>
      </c>
      <c r="D5349" s="346">
        <v>40.39</v>
      </c>
    </row>
    <row r="5350" spans="1:4" x14ac:dyDescent="0.25">
      <c r="A5350" s="344">
        <v>5219619</v>
      </c>
      <c r="B5350" s="345" t="s">
        <v>17962</v>
      </c>
      <c r="C5350" s="344" t="s">
        <v>6608</v>
      </c>
      <c r="D5350" s="346">
        <v>44.56</v>
      </c>
    </row>
    <row r="5351" spans="1:4" x14ac:dyDescent="0.25">
      <c r="A5351" s="344">
        <v>5219620</v>
      </c>
      <c r="B5351" s="345" t="s">
        <v>17963</v>
      </c>
      <c r="C5351" s="344" t="s">
        <v>6608</v>
      </c>
      <c r="D5351" s="346">
        <v>40.200000000000003</v>
      </c>
    </row>
    <row r="5352" spans="1:4" x14ac:dyDescent="0.25">
      <c r="A5352" s="344">
        <v>5219621</v>
      </c>
      <c r="B5352" s="345" t="s">
        <v>17964</v>
      </c>
      <c r="C5352" s="344" t="s">
        <v>6608</v>
      </c>
      <c r="D5352" s="346">
        <v>49.95</v>
      </c>
    </row>
    <row r="5353" spans="1:4" x14ac:dyDescent="0.25">
      <c r="A5353" s="344">
        <v>5219622</v>
      </c>
      <c r="B5353" s="345" t="s">
        <v>17965</v>
      </c>
      <c r="C5353" s="344" t="s">
        <v>6608</v>
      </c>
      <c r="D5353" s="346">
        <v>47.22</v>
      </c>
    </row>
    <row r="5354" spans="1:4" x14ac:dyDescent="0.25">
      <c r="A5354" s="344">
        <v>5219623</v>
      </c>
      <c r="B5354" s="345" t="s">
        <v>17966</v>
      </c>
      <c r="C5354" s="344" t="s">
        <v>6608</v>
      </c>
      <c r="D5354" s="346">
        <v>54.21</v>
      </c>
    </row>
    <row r="5355" spans="1:4" x14ac:dyDescent="0.25">
      <c r="A5355" s="344">
        <v>5219624</v>
      </c>
      <c r="B5355" s="345" t="s">
        <v>17967</v>
      </c>
      <c r="C5355" s="344" t="s">
        <v>6608</v>
      </c>
      <c r="D5355" s="346">
        <v>51.34</v>
      </c>
    </row>
    <row r="5356" spans="1:4" x14ac:dyDescent="0.25">
      <c r="A5356" s="344">
        <v>5219625</v>
      </c>
      <c r="B5356" s="345" t="s">
        <v>17968</v>
      </c>
      <c r="C5356" s="344" t="s">
        <v>6608</v>
      </c>
      <c r="D5356" s="346">
        <v>60.12</v>
      </c>
    </row>
    <row r="5357" spans="1:4" x14ac:dyDescent="0.25">
      <c r="A5357" s="344">
        <v>5219626</v>
      </c>
      <c r="B5357" s="345" t="s">
        <v>17969</v>
      </c>
      <c r="C5357" s="344" t="s">
        <v>6608</v>
      </c>
      <c r="D5357" s="346">
        <v>57.35</v>
      </c>
    </row>
    <row r="5358" spans="1:4" x14ac:dyDescent="0.25">
      <c r="A5358" s="344">
        <v>5219627</v>
      </c>
      <c r="B5358" s="345" t="s">
        <v>17970</v>
      </c>
      <c r="C5358" s="344" t="s">
        <v>6608</v>
      </c>
      <c r="D5358" s="346">
        <v>42.84</v>
      </c>
    </row>
    <row r="5359" spans="1:4" x14ac:dyDescent="0.25">
      <c r="A5359" s="344">
        <v>5219628</v>
      </c>
      <c r="B5359" s="345" t="s">
        <v>17971</v>
      </c>
      <c r="C5359" s="344" t="s">
        <v>6608</v>
      </c>
      <c r="D5359" s="346">
        <v>40.06</v>
      </c>
    </row>
    <row r="5360" spans="1:4" x14ac:dyDescent="0.25">
      <c r="A5360" s="344">
        <v>5219629</v>
      </c>
      <c r="B5360" s="345" t="s">
        <v>17972</v>
      </c>
      <c r="C5360" s="344" t="s">
        <v>6608</v>
      </c>
      <c r="D5360" s="346">
        <v>49.95</v>
      </c>
    </row>
    <row r="5361" spans="1:4" x14ac:dyDescent="0.25">
      <c r="A5361" s="344">
        <v>5219630</v>
      </c>
      <c r="B5361" s="345" t="s">
        <v>17973</v>
      </c>
      <c r="C5361" s="344" t="s">
        <v>6608</v>
      </c>
      <c r="D5361" s="346">
        <v>47.16</v>
      </c>
    </row>
    <row r="5362" spans="1:4" x14ac:dyDescent="0.25">
      <c r="A5362" s="344">
        <v>5219631</v>
      </c>
      <c r="B5362" s="345" t="s">
        <v>17974</v>
      </c>
      <c r="C5362" s="344" t="s">
        <v>6608</v>
      </c>
      <c r="D5362" s="346">
        <v>54.21</v>
      </c>
    </row>
    <row r="5363" spans="1:4" x14ac:dyDescent="0.25">
      <c r="A5363" s="344">
        <v>5219632</v>
      </c>
      <c r="B5363" s="345" t="s">
        <v>17975</v>
      </c>
      <c r="C5363" s="344" t="s">
        <v>6608</v>
      </c>
      <c r="D5363" s="346">
        <v>51.34</v>
      </c>
    </row>
    <row r="5364" spans="1:4" x14ac:dyDescent="0.25">
      <c r="A5364" s="344">
        <v>5219633</v>
      </c>
      <c r="B5364" s="345" t="s">
        <v>17976</v>
      </c>
      <c r="C5364" s="344" t="s">
        <v>6608</v>
      </c>
      <c r="D5364" s="346">
        <v>58.56</v>
      </c>
    </row>
    <row r="5365" spans="1:4" x14ac:dyDescent="0.25">
      <c r="A5365" s="344">
        <v>5219634</v>
      </c>
      <c r="B5365" s="345" t="s">
        <v>17977</v>
      </c>
      <c r="C5365" s="344" t="s">
        <v>6608</v>
      </c>
      <c r="D5365" s="346">
        <v>55.85</v>
      </c>
    </row>
    <row r="5366" spans="1:4" x14ac:dyDescent="0.25">
      <c r="A5366" s="344">
        <v>5213395</v>
      </c>
      <c r="B5366" s="345" t="s">
        <v>17978</v>
      </c>
      <c r="C5366" s="344" t="s">
        <v>6608</v>
      </c>
      <c r="D5366" s="346">
        <v>41.82</v>
      </c>
    </row>
    <row r="5367" spans="1:4" x14ac:dyDescent="0.25">
      <c r="A5367" s="344">
        <v>5213394</v>
      </c>
      <c r="B5367" s="345" t="s">
        <v>17979</v>
      </c>
      <c r="C5367" s="344" t="s">
        <v>6608</v>
      </c>
      <c r="D5367" s="346">
        <v>36.869999999999997</v>
      </c>
    </row>
    <row r="5368" spans="1:4" x14ac:dyDescent="0.25">
      <c r="A5368" s="344">
        <v>5219635</v>
      </c>
      <c r="B5368" s="345" t="s">
        <v>17980</v>
      </c>
      <c r="C5368" s="344" t="s">
        <v>6608</v>
      </c>
      <c r="D5368" s="346">
        <v>38.51</v>
      </c>
    </row>
    <row r="5369" spans="1:4" x14ac:dyDescent="0.25">
      <c r="A5369" s="344">
        <v>5219636</v>
      </c>
      <c r="B5369" s="345" t="s">
        <v>17981</v>
      </c>
      <c r="C5369" s="344" t="s">
        <v>6608</v>
      </c>
      <c r="D5369" s="346">
        <v>34.090000000000003</v>
      </c>
    </row>
    <row r="5370" spans="1:4" x14ac:dyDescent="0.25">
      <c r="A5370" s="344">
        <v>5219637</v>
      </c>
      <c r="B5370" s="345" t="s">
        <v>17982</v>
      </c>
      <c r="C5370" s="344" t="s">
        <v>6608</v>
      </c>
      <c r="D5370" s="346">
        <v>73.81</v>
      </c>
    </row>
    <row r="5371" spans="1:4" x14ac:dyDescent="0.25">
      <c r="A5371" s="344">
        <v>5219638</v>
      </c>
      <c r="B5371" s="345" t="s">
        <v>17983</v>
      </c>
      <c r="C5371" s="344" t="s">
        <v>6608</v>
      </c>
      <c r="D5371" s="346">
        <v>70.39</v>
      </c>
    </row>
    <row r="5372" spans="1:4" x14ac:dyDescent="0.25">
      <c r="A5372" s="344">
        <v>5213393</v>
      </c>
      <c r="B5372" s="345" t="s">
        <v>17984</v>
      </c>
      <c r="C5372" s="344" t="s">
        <v>6608</v>
      </c>
      <c r="D5372" s="346">
        <v>36.380000000000003</v>
      </c>
    </row>
    <row r="5373" spans="1:4" x14ac:dyDescent="0.25">
      <c r="A5373" s="344">
        <v>5213392</v>
      </c>
      <c r="B5373" s="345" t="s">
        <v>17985</v>
      </c>
      <c r="C5373" s="344" t="s">
        <v>6608</v>
      </c>
      <c r="D5373" s="346">
        <v>30.43</v>
      </c>
    </row>
    <row r="5374" spans="1:4" x14ac:dyDescent="0.25">
      <c r="A5374" s="344">
        <v>5219639</v>
      </c>
      <c r="B5374" s="345" t="s">
        <v>17986</v>
      </c>
      <c r="C5374" s="344" t="s">
        <v>6608</v>
      </c>
      <c r="D5374" s="346">
        <v>34.4</v>
      </c>
    </row>
    <row r="5375" spans="1:4" x14ac:dyDescent="0.25">
      <c r="A5375" s="344">
        <v>5219640</v>
      </c>
      <c r="B5375" s="345" t="s">
        <v>17987</v>
      </c>
      <c r="C5375" s="344" t="s">
        <v>6608</v>
      </c>
      <c r="D5375" s="346">
        <v>30.04</v>
      </c>
    </row>
    <row r="5376" spans="1:4" x14ac:dyDescent="0.25">
      <c r="A5376" s="344">
        <v>5219641</v>
      </c>
      <c r="B5376" s="345" t="s">
        <v>17988</v>
      </c>
      <c r="C5376" s="344" t="s">
        <v>6608</v>
      </c>
      <c r="D5376" s="346">
        <v>66.56</v>
      </c>
    </row>
    <row r="5377" spans="1:4" x14ac:dyDescent="0.25">
      <c r="A5377" s="344">
        <v>5219642</v>
      </c>
      <c r="B5377" s="345" t="s">
        <v>17989</v>
      </c>
      <c r="C5377" s="344" t="s">
        <v>6608</v>
      </c>
      <c r="D5377" s="346">
        <v>64.3</v>
      </c>
    </row>
    <row r="5378" spans="1:4" x14ac:dyDescent="0.25">
      <c r="A5378" s="344">
        <v>5213362</v>
      </c>
      <c r="B5378" s="345" t="s">
        <v>17990</v>
      </c>
      <c r="C5378" s="344" t="s">
        <v>6608</v>
      </c>
      <c r="D5378" s="346">
        <v>87.74</v>
      </c>
    </row>
    <row r="5379" spans="1:4" x14ac:dyDescent="0.25">
      <c r="A5379" s="344">
        <v>5213361</v>
      </c>
      <c r="B5379" s="345" t="s">
        <v>17991</v>
      </c>
      <c r="C5379" s="344" t="s">
        <v>6608</v>
      </c>
      <c r="D5379" s="346">
        <v>85.51</v>
      </c>
    </row>
    <row r="5380" spans="1:4" x14ac:dyDescent="0.25">
      <c r="A5380" s="344">
        <v>5219643</v>
      </c>
      <c r="B5380" s="345" t="s">
        <v>17992</v>
      </c>
      <c r="C5380" s="344" t="s">
        <v>6608</v>
      </c>
      <c r="D5380" s="346">
        <v>77.739999999999995</v>
      </c>
    </row>
    <row r="5381" spans="1:4" x14ac:dyDescent="0.25">
      <c r="A5381" s="344">
        <v>5219644</v>
      </c>
      <c r="B5381" s="345" t="s">
        <v>17993</v>
      </c>
      <c r="C5381" s="344" t="s">
        <v>6608</v>
      </c>
      <c r="D5381" s="346">
        <v>75.78</v>
      </c>
    </row>
    <row r="5382" spans="1:4" x14ac:dyDescent="0.25">
      <c r="A5382" s="344">
        <v>5214000</v>
      </c>
      <c r="B5382" s="345" t="s">
        <v>17994</v>
      </c>
      <c r="C5382" s="344" t="s">
        <v>7702</v>
      </c>
      <c r="D5382" s="346">
        <v>341.1</v>
      </c>
    </row>
    <row r="5383" spans="1:4" x14ac:dyDescent="0.25">
      <c r="A5383" s="344">
        <v>5301014</v>
      </c>
      <c r="B5383" s="345" t="s">
        <v>17995</v>
      </c>
      <c r="C5383" s="344" t="s">
        <v>7416</v>
      </c>
      <c r="D5383" s="346">
        <v>148.44999999999999</v>
      </c>
    </row>
    <row r="5384" spans="1:4" x14ac:dyDescent="0.25">
      <c r="A5384" s="344">
        <v>5300995</v>
      </c>
      <c r="B5384" s="345" t="s">
        <v>17996</v>
      </c>
      <c r="C5384" s="344" t="s">
        <v>6608</v>
      </c>
      <c r="D5384" s="346">
        <v>2570.9</v>
      </c>
    </row>
    <row r="5385" spans="1:4" x14ac:dyDescent="0.25">
      <c r="A5385" s="344">
        <v>5300996</v>
      </c>
      <c r="B5385" s="345" t="s">
        <v>17997</v>
      </c>
      <c r="C5385" s="344" t="s">
        <v>6608</v>
      </c>
      <c r="D5385" s="346">
        <v>3357.64</v>
      </c>
    </row>
    <row r="5386" spans="1:4" x14ac:dyDescent="0.25">
      <c r="A5386" s="344">
        <v>5300998</v>
      </c>
      <c r="B5386" s="345" t="s">
        <v>17998</v>
      </c>
      <c r="C5386" s="344" t="s">
        <v>6608</v>
      </c>
      <c r="D5386" s="346">
        <v>6621.65</v>
      </c>
    </row>
    <row r="5387" spans="1:4" x14ac:dyDescent="0.25">
      <c r="A5387" s="344">
        <v>5300997</v>
      </c>
      <c r="B5387" s="345" t="s">
        <v>17999</v>
      </c>
      <c r="C5387" s="344" t="s">
        <v>6608</v>
      </c>
      <c r="D5387" s="346">
        <v>5481.47</v>
      </c>
    </row>
    <row r="5388" spans="1:4" x14ac:dyDescent="0.25">
      <c r="A5388" s="344">
        <v>5300999</v>
      </c>
      <c r="B5388" s="345" t="s">
        <v>18000</v>
      </c>
      <c r="C5388" s="344" t="s">
        <v>6608</v>
      </c>
      <c r="D5388" s="346">
        <v>780.99</v>
      </c>
    </row>
    <row r="5389" spans="1:4" x14ac:dyDescent="0.25">
      <c r="A5389" s="344">
        <v>5301000</v>
      </c>
      <c r="B5389" s="345" t="s">
        <v>18001</v>
      </c>
      <c r="C5389" s="344" t="s">
        <v>6608</v>
      </c>
      <c r="D5389" s="346">
        <v>1165.98</v>
      </c>
    </row>
    <row r="5390" spans="1:4" x14ac:dyDescent="0.25">
      <c r="A5390" s="344">
        <v>5301001</v>
      </c>
      <c r="B5390" s="345" t="s">
        <v>18002</v>
      </c>
      <c r="C5390" s="344" t="s">
        <v>6608</v>
      </c>
      <c r="D5390" s="346">
        <v>531.80999999999995</v>
      </c>
    </row>
    <row r="5391" spans="1:4" x14ac:dyDescent="0.25">
      <c r="A5391" s="344">
        <v>5301002</v>
      </c>
      <c r="B5391" s="345" t="s">
        <v>18003</v>
      </c>
      <c r="C5391" s="344" t="s">
        <v>6608</v>
      </c>
      <c r="D5391" s="346">
        <v>342.62</v>
      </c>
    </row>
    <row r="5392" spans="1:4" x14ac:dyDescent="0.25">
      <c r="A5392" s="344">
        <v>5301003</v>
      </c>
      <c r="B5392" s="345" t="s">
        <v>18004</v>
      </c>
      <c r="C5392" s="344" t="s">
        <v>6608</v>
      </c>
      <c r="D5392" s="346">
        <v>332.44</v>
      </c>
    </row>
    <row r="5393" spans="1:4" x14ac:dyDescent="0.25">
      <c r="A5393" s="344">
        <v>5301064</v>
      </c>
      <c r="B5393" s="345" t="s">
        <v>18005</v>
      </c>
      <c r="C5393" s="344" t="s">
        <v>6608</v>
      </c>
      <c r="D5393" s="346">
        <v>689.81</v>
      </c>
    </row>
    <row r="5394" spans="1:4" x14ac:dyDescent="0.25">
      <c r="A5394" s="344">
        <v>5301046</v>
      </c>
      <c r="B5394" s="345" t="s">
        <v>18006</v>
      </c>
      <c r="C5394" s="344" t="s">
        <v>6608</v>
      </c>
      <c r="D5394" s="346">
        <v>1377.09</v>
      </c>
    </row>
    <row r="5395" spans="1:4" x14ac:dyDescent="0.25">
      <c r="A5395" s="344">
        <v>5301065</v>
      </c>
      <c r="B5395" s="345" t="s">
        <v>18007</v>
      </c>
      <c r="C5395" s="344" t="s">
        <v>6608</v>
      </c>
      <c r="D5395" s="346">
        <v>1210.8499999999999</v>
      </c>
    </row>
    <row r="5396" spans="1:4" x14ac:dyDescent="0.25">
      <c r="A5396" s="344">
        <v>5301047</v>
      </c>
      <c r="B5396" s="345" t="s">
        <v>18008</v>
      </c>
      <c r="C5396" s="344" t="s">
        <v>6608</v>
      </c>
      <c r="D5396" s="346">
        <v>2343.98</v>
      </c>
    </row>
    <row r="5397" spans="1:4" x14ac:dyDescent="0.25">
      <c r="A5397" s="344">
        <v>5301066</v>
      </c>
      <c r="B5397" s="345" t="s">
        <v>18009</v>
      </c>
      <c r="C5397" s="344" t="s">
        <v>6608</v>
      </c>
      <c r="D5397" s="346">
        <v>1354.48</v>
      </c>
    </row>
    <row r="5398" spans="1:4" x14ac:dyDescent="0.25">
      <c r="A5398" s="344">
        <v>5301048</v>
      </c>
      <c r="B5398" s="345" t="s">
        <v>18010</v>
      </c>
      <c r="C5398" s="344" t="s">
        <v>6608</v>
      </c>
      <c r="D5398" s="346">
        <v>2551.56</v>
      </c>
    </row>
    <row r="5399" spans="1:4" x14ac:dyDescent="0.25">
      <c r="A5399" s="344">
        <v>5301040</v>
      </c>
      <c r="B5399" s="345" t="s">
        <v>18011</v>
      </c>
      <c r="C5399" s="344" t="s">
        <v>6608</v>
      </c>
      <c r="D5399" s="346">
        <v>2389.37</v>
      </c>
    </row>
    <row r="5400" spans="1:4" x14ac:dyDescent="0.25">
      <c r="A5400" s="344">
        <v>5301058</v>
      </c>
      <c r="B5400" s="345" t="s">
        <v>18012</v>
      </c>
      <c r="C5400" s="344" t="s">
        <v>6608</v>
      </c>
      <c r="D5400" s="346">
        <v>1696.48</v>
      </c>
    </row>
    <row r="5401" spans="1:4" x14ac:dyDescent="0.25">
      <c r="A5401" s="344">
        <v>5301041</v>
      </c>
      <c r="B5401" s="345" t="s">
        <v>18013</v>
      </c>
      <c r="C5401" s="344" t="s">
        <v>6608</v>
      </c>
      <c r="D5401" s="346">
        <v>5300.1</v>
      </c>
    </row>
    <row r="5402" spans="1:4" x14ac:dyDescent="0.25">
      <c r="A5402" s="344">
        <v>5301059</v>
      </c>
      <c r="B5402" s="345" t="s">
        <v>18014</v>
      </c>
      <c r="C5402" s="344" t="s">
        <v>6608</v>
      </c>
      <c r="D5402" s="346">
        <v>4149.8100000000004</v>
      </c>
    </row>
    <row r="5403" spans="1:4" x14ac:dyDescent="0.25">
      <c r="A5403" s="344">
        <v>5301060</v>
      </c>
      <c r="B5403" s="345" t="s">
        <v>18015</v>
      </c>
      <c r="C5403" s="344" t="s">
        <v>6608</v>
      </c>
      <c r="D5403" s="346">
        <v>4591.79</v>
      </c>
    </row>
    <row r="5404" spans="1:4" x14ac:dyDescent="0.25">
      <c r="A5404" s="344">
        <v>5301042</v>
      </c>
      <c r="B5404" s="345" t="s">
        <v>18016</v>
      </c>
      <c r="C5404" s="344" t="s">
        <v>6608</v>
      </c>
      <c r="D5404" s="346">
        <v>5807.42</v>
      </c>
    </row>
    <row r="5405" spans="1:4" x14ac:dyDescent="0.25">
      <c r="A5405" s="344">
        <v>5301072</v>
      </c>
      <c r="B5405" s="345" t="s">
        <v>18017</v>
      </c>
      <c r="C5405" s="344" t="s">
        <v>6608</v>
      </c>
      <c r="D5405" s="346">
        <v>5147.63</v>
      </c>
    </row>
    <row r="5406" spans="1:4" x14ac:dyDescent="0.25">
      <c r="A5406" s="344">
        <v>5301054</v>
      </c>
      <c r="B5406" s="345" t="s">
        <v>18018</v>
      </c>
      <c r="C5406" s="344" t="s">
        <v>6608</v>
      </c>
      <c r="D5406" s="346">
        <v>5721.09</v>
      </c>
    </row>
    <row r="5407" spans="1:4" x14ac:dyDescent="0.25">
      <c r="A5407" s="344">
        <v>5301070</v>
      </c>
      <c r="B5407" s="345" t="s">
        <v>18019</v>
      </c>
      <c r="C5407" s="344" t="s">
        <v>6608</v>
      </c>
      <c r="D5407" s="346">
        <v>2591.46</v>
      </c>
    </row>
    <row r="5408" spans="1:4" x14ac:dyDescent="0.25">
      <c r="A5408" s="344">
        <v>5301052</v>
      </c>
      <c r="B5408" s="345" t="s">
        <v>18020</v>
      </c>
      <c r="C5408" s="344" t="s">
        <v>6608</v>
      </c>
      <c r="D5408" s="346">
        <v>3141.51</v>
      </c>
    </row>
    <row r="5409" spans="1:4" x14ac:dyDescent="0.25">
      <c r="A5409" s="344">
        <v>5301071</v>
      </c>
      <c r="B5409" s="345" t="s">
        <v>18021</v>
      </c>
      <c r="C5409" s="344" t="s">
        <v>6608</v>
      </c>
      <c r="D5409" s="346">
        <v>3441.68</v>
      </c>
    </row>
    <row r="5410" spans="1:4" x14ac:dyDescent="0.25">
      <c r="A5410" s="344">
        <v>5301053</v>
      </c>
      <c r="B5410" s="345" t="s">
        <v>18022</v>
      </c>
      <c r="C5410" s="344" t="s">
        <v>6608</v>
      </c>
      <c r="D5410" s="346">
        <v>3992.16</v>
      </c>
    </row>
    <row r="5411" spans="1:4" x14ac:dyDescent="0.25">
      <c r="A5411" s="344">
        <v>5301061</v>
      </c>
      <c r="B5411" s="345" t="s">
        <v>18023</v>
      </c>
      <c r="C5411" s="344" t="s">
        <v>6608</v>
      </c>
      <c r="D5411" s="346">
        <v>216.52</v>
      </c>
    </row>
    <row r="5412" spans="1:4" x14ac:dyDescent="0.25">
      <c r="A5412" s="344">
        <v>5301043</v>
      </c>
      <c r="B5412" s="345" t="s">
        <v>18024</v>
      </c>
      <c r="C5412" s="344" t="s">
        <v>6608</v>
      </c>
      <c r="D5412" s="346">
        <v>761.5</v>
      </c>
    </row>
    <row r="5413" spans="1:4" x14ac:dyDescent="0.25">
      <c r="A5413" s="344">
        <v>5301062</v>
      </c>
      <c r="B5413" s="345" t="s">
        <v>18025</v>
      </c>
      <c r="C5413" s="344" t="s">
        <v>6608</v>
      </c>
      <c r="D5413" s="346">
        <v>363.54</v>
      </c>
    </row>
    <row r="5414" spans="1:4" x14ac:dyDescent="0.25">
      <c r="A5414" s="344">
        <v>5301044</v>
      </c>
      <c r="B5414" s="345" t="s">
        <v>18026</v>
      </c>
      <c r="C5414" s="344" t="s">
        <v>6608</v>
      </c>
      <c r="D5414" s="346">
        <v>1142.24</v>
      </c>
    </row>
    <row r="5415" spans="1:4" x14ac:dyDescent="0.25">
      <c r="A5415" s="344">
        <v>5301063</v>
      </c>
      <c r="B5415" s="345" t="s">
        <v>18027</v>
      </c>
      <c r="C5415" s="344" t="s">
        <v>6608</v>
      </c>
      <c r="D5415" s="346">
        <v>420.2</v>
      </c>
    </row>
    <row r="5416" spans="1:4" x14ac:dyDescent="0.25">
      <c r="A5416" s="344">
        <v>5301045</v>
      </c>
      <c r="B5416" s="345" t="s">
        <v>18028</v>
      </c>
      <c r="C5416" s="344" t="s">
        <v>6608</v>
      </c>
      <c r="D5416" s="346">
        <v>1254.2</v>
      </c>
    </row>
    <row r="5417" spans="1:4" x14ac:dyDescent="0.25">
      <c r="A5417" s="344">
        <v>5301037</v>
      </c>
      <c r="B5417" s="345" t="s">
        <v>18029</v>
      </c>
      <c r="C5417" s="344" t="s">
        <v>6608</v>
      </c>
      <c r="D5417" s="346">
        <v>1256.69</v>
      </c>
    </row>
    <row r="5418" spans="1:4" x14ac:dyDescent="0.25">
      <c r="A5418" s="344">
        <v>5301055</v>
      </c>
      <c r="B5418" s="345" t="s">
        <v>18030</v>
      </c>
      <c r="C5418" s="344" t="s">
        <v>6608</v>
      </c>
      <c r="D5418" s="346">
        <v>708.85</v>
      </c>
    </row>
    <row r="5419" spans="1:4" x14ac:dyDescent="0.25">
      <c r="A5419" s="344">
        <v>5301038</v>
      </c>
      <c r="B5419" s="345" t="s">
        <v>18031</v>
      </c>
      <c r="C5419" s="344" t="s">
        <v>6608</v>
      </c>
      <c r="D5419" s="346">
        <v>2597.84</v>
      </c>
    </row>
    <row r="5420" spans="1:4" x14ac:dyDescent="0.25">
      <c r="A5420" s="344">
        <v>5301056</v>
      </c>
      <c r="B5420" s="345" t="s">
        <v>18032</v>
      </c>
      <c r="C5420" s="344" t="s">
        <v>6608</v>
      </c>
      <c r="D5420" s="346">
        <v>1810.28</v>
      </c>
    </row>
    <row r="5421" spans="1:4" x14ac:dyDescent="0.25">
      <c r="A5421" s="344">
        <v>5301057</v>
      </c>
      <c r="B5421" s="345" t="s">
        <v>18033</v>
      </c>
      <c r="C5421" s="344" t="s">
        <v>6608</v>
      </c>
      <c r="D5421" s="346">
        <v>2013.42</v>
      </c>
    </row>
    <row r="5422" spans="1:4" x14ac:dyDescent="0.25">
      <c r="A5422" s="344">
        <v>5301039</v>
      </c>
      <c r="B5422" s="345" t="s">
        <v>18034</v>
      </c>
      <c r="C5422" s="344" t="s">
        <v>6608</v>
      </c>
      <c r="D5422" s="346">
        <v>2857.48</v>
      </c>
    </row>
    <row r="5423" spans="1:4" x14ac:dyDescent="0.25">
      <c r="A5423" s="344">
        <v>5301069</v>
      </c>
      <c r="B5423" s="345" t="s">
        <v>18035</v>
      </c>
      <c r="C5423" s="344" t="s">
        <v>6608</v>
      </c>
      <c r="D5423" s="346">
        <v>2303.83</v>
      </c>
    </row>
    <row r="5424" spans="1:4" x14ac:dyDescent="0.25">
      <c r="A5424" s="344">
        <v>5301051</v>
      </c>
      <c r="B5424" s="345" t="s">
        <v>18036</v>
      </c>
      <c r="C5424" s="344" t="s">
        <v>6608</v>
      </c>
      <c r="D5424" s="346">
        <v>2776.02</v>
      </c>
    </row>
    <row r="5425" spans="1:4" x14ac:dyDescent="0.25">
      <c r="A5425" s="344">
        <v>5301067</v>
      </c>
      <c r="B5425" s="345" t="s">
        <v>18037</v>
      </c>
      <c r="C5425" s="344" t="s">
        <v>6608</v>
      </c>
      <c r="D5425" s="346">
        <v>1165.73</v>
      </c>
    </row>
    <row r="5426" spans="1:4" x14ac:dyDescent="0.25">
      <c r="A5426" s="344">
        <v>5301049</v>
      </c>
      <c r="B5426" s="345" t="s">
        <v>18038</v>
      </c>
      <c r="C5426" s="344" t="s">
        <v>6608</v>
      </c>
      <c r="D5426" s="346">
        <v>1636.95</v>
      </c>
    </row>
    <row r="5427" spans="1:4" x14ac:dyDescent="0.25">
      <c r="A5427" s="344">
        <v>5301068</v>
      </c>
      <c r="B5427" s="345" t="s">
        <v>18039</v>
      </c>
      <c r="C5427" s="344" t="s">
        <v>6608</v>
      </c>
      <c r="D5427" s="346">
        <v>1473.69</v>
      </c>
    </row>
    <row r="5428" spans="1:4" x14ac:dyDescent="0.25">
      <c r="A5428" s="344">
        <v>5301050</v>
      </c>
      <c r="B5428" s="345" t="s">
        <v>18040</v>
      </c>
      <c r="C5428" s="344" t="s">
        <v>6608</v>
      </c>
      <c r="D5428" s="346">
        <v>1945.13</v>
      </c>
    </row>
    <row r="5429" spans="1:4" x14ac:dyDescent="0.25">
      <c r="A5429" s="344">
        <v>5301022</v>
      </c>
      <c r="B5429" s="345" t="s">
        <v>18041</v>
      </c>
      <c r="C5429" s="344" t="s">
        <v>6608</v>
      </c>
      <c r="D5429" s="346">
        <v>928.04</v>
      </c>
    </row>
    <row r="5430" spans="1:4" x14ac:dyDescent="0.25">
      <c r="A5430" s="344">
        <v>5301021</v>
      </c>
      <c r="B5430" s="345" t="s">
        <v>18042</v>
      </c>
      <c r="C5430" s="344" t="s">
        <v>6608</v>
      </c>
      <c r="D5430" s="346">
        <v>602.04</v>
      </c>
    </row>
    <row r="5431" spans="1:4" x14ac:dyDescent="0.25">
      <c r="A5431" s="344">
        <v>5301020</v>
      </c>
      <c r="B5431" s="345" t="s">
        <v>18043</v>
      </c>
      <c r="C5431" s="344" t="s">
        <v>6594</v>
      </c>
      <c r="D5431" s="346">
        <v>394.72</v>
      </c>
    </row>
    <row r="5432" spans="1:4" x14ac:dyDescent="0.25">
      <c r="A5432" s="344">
        <v>5301018</v>
      </c>
      <c r="B5432" s="345" t="s">
        <v>18044</v>
      </c>
      <c r="C5432" s="344" t="s">
        <v>6594</v>
      </c>
      <c r="D5432" s="346">
        <v>98.07</v>
      </c>
    </row>
    <row r="5433" spans="1:4" x14ac:dyDescent="0.25">
      <c r="A5433" s="344">
        <v>5301019</v>
      </c>
      <c r="B5433" s="345" t="s">
        <v>18045</v>
      </c>
      <c r="C5433" s="344" t="s">
        <v>6594</v>
      </c>
      <c r="D5433" s="346">
        <v>220.85</v>
      </c>
    </row>
    <row r="5434" spans="1:4" x14ac:dyDescent="0.25">
      <c r="A5434" s="344">
        <v>5301077</v>
      </c>
      <c r="B5434" s="345" t="s">
        <v>18046</v>
      </c>
      <c r="C5434" s="344" t="s">
        <v>6608</v>
      </c>
      <c r="D5434" s="346">
        <v>4946.1099999999997</v>
      </c>
    </row>
    <row r="5435" spans="1:4" x14ac:dyDescent="0.25">
      <c r="A5435" s="344">
        <v>5301078</v>
      </c>
      <c r="B5435" s="345" t="s">
        <v>18047</v>
      </c>
      <c r="C5435" s="344" t="s">
        <v>6608</v>
      </c>
      <c r="D5435" s="346">
        <v>7055.72</v>
      </c>
    </row>
    <row r="5436" spans="1:4" x14ac:dyDescent="0.25">
      <c r="A5436" s="344">
        <v>5301079</v>
      </c>
      <c r="B5436" s="345" t="s">
        <v>18048</v>
      </c>
      <c r="C5436" s="344" t="s">
        <v>6608</v>
      </c>
      <c r="D5436" s="346">
        <v>9633.43</v>
      </c>
    </row>
    <row r="5437" spans="1:4" x14ac:dyDescent="0.25">
      <c r="A5437" s="344">
        <v>5301080</v>
      </c>
      <c r="B5437" s="345" t="s">
        <v>18049</v>
      </c>
      <c r="C5437" s="344" t="s">
        <v>6608</v>
      </c>
      <c r="D5437" s="346">
        <v>10973.46</v>
      </c>
    </row>
    <row r="5438" spans="1:4" x14ac:dyDescent="0.25">
      <c r="A5438" s="344">
        <v>5301081</v>
      </c>
      <c r="B5438" s="345" t="s">
        <v>18050</v>
      </c>
      <c r="C5438" s="344" t="s">
        <v>6608</v>
      </c>
      <c r="D5438" s="346">
        <v>13556.19</v>
      </c>
    </row>
    <row r="5439" spans="1:4" x14ac:dyDescent="0.25">
      <c r="A5439" s="344">
        <v>5301023</v>
      </c>
      <c r="B5439" s="345" t="s">
        <v>18051</v>
      </c>
      <c r="C5439" s="344" t="s">
        <v>6608</v>
      </c>
      <c r="D5439" s="346">
        <v>3706.03</v>
      </c>
    </row>
    <row r="5440" spans="1:4" x14ac:dyDescent="0.25">
      <c r="A5440" s="344">
        <v>5301024</v>
      </c>
      <c r="B5440" s="345" t="s">
        <v>18052</v>
      </c>
      <c r="C5440" s="344" t="s">
        <v>6608</v>
      </c>
      <c r="D5440" s="346">
        <v>5815.64</v>
      </c>
    </row>
    <row r="5441" spans="1:4" x14ac:dyDescent="0.25">
      <c r="A5441" s="344">
        <v>5301025</v>
      </c>
      <c r="B5441" s="345" t="s">
        <v>18053</v>
      </c>
      <c r="C5441" s="344" t="s">
        <v>6608</v>
      </c>
      <c r="D5441" s="346">
        <v>8393.35</v>
      </c>
    </row>
    <row r="5442" spans="1:4" x14ac:dyDescent="0.25">
      <c r="A5442" s="344">
        <v>5301026</v>
      </c>
      <c r="B5442" s="345" t="s">
        <v>18054</v>
      </c>
      <c r="C5442" s="344" t="s">
        <v>6608</v>
      </c>
      <c r="D5442" s="346">
        <v>9733.3799999999992</v>
      </c>
    </row>
    <row r="5443" spans="1:4" x14ac:dyDescent="0.25">
      <c r="A5443" s="344">
        <v>5301027</v>
      </c>
      <c r="B5443" s="345" t="s">
        <v>18055</v>
      </c>
      <c r="C5443" s="344" t="s">
        <v>6608</v>
      </c>
      <c r="D5443" s="346">
        <v>12316.11</v>
      </c>
    </row>
    <row r="5444" spans="1:4" x14ac:dyDescent="0.25">
      <c r="A5444" s="344">
        <v>5301028</v>
      </c>
      <c r="B5444" s="345" t="s">
        <v>18056</v>
      </c>
      <c r="C5444" s="344" t="s">
        <v>6608</v>
      </c>
      <c r="D5444" s="346">
        <v>3646.99</v>
      </c>
    </row>
    <row r="5445" spans="1:4" x14ac:dyDescent="0.25">
      <c r="A5445" s="344">
        <v>5301082</v>
      </c>
      <c r="B5445" s="345" t="s">
        <v>18057</v>
      </c>
      <c r="C5445" s="344" t="s">
        <v>6608</v>
      </c>
      <c r="D5445" s="346">
        <v>4786.57</v>
      </c>
    </row>
    <row r="5446" spans="1:4" x14ac:dyDescent="0.25">
      <c r="A5446" s="344">
        <v>5301029</v>
      </c>
      <c r="B5446" s="345" t="s">
        <v>18058</v>
      </c>
      <c r="C5446" s="344" t="s">
        <v>6608</v>
      </c>
      <c r="D5446" s="346">
        <v>5756.6</v>
      </c>
    </row>
    <row r="5447" spans="1:4" x14ac:dyDescent="0.25">
      <c r="A5447" s="344">
        <v>5301083</v>
      </c>
      <c r="B5447" s="345" t="s">
        <v>18059</v>
      </c>
      <c r="C5447" s="344" t="s">
        <v>6608</v>
      </c>
      <c r="D5447" s="346">
        <v>6896.18</v>
      </c>
    </row>
    <row r="5448" spans="1:4" x14ac:dyDescent="0.25">
      <c r="A5448" s="344">
        <v>5301030</v>
      </c>
      <c r="B5448" s="345" t="s">
        <v>18060</v>
      </c>
      <c r="C5448" s="344" t="s">
        <v>6608</v>
      </c>
      <c r="D5448" s="346">
        <v>8334.31</v>
      </c>
    </row>
    <row r="5449" spans="1:4" x14ac:dyDescent="0.25">
      <c r="A5449" s="344">
        <v>5301084</v>
      </c>
      <c r="B5449" s="345" t="s">
        <v>18061</v>
      </c>
      <c r="C5449" s="344" t="s">
        <v>6608</v>
      </c>
      <c r="D5449" s="346">
        <v>9473.89</v>
      </c>
    </row>
    <row r="5450" spans="1:4" x14ac:dyDescent="0.25">
      <c r="A5450" s="344">
        <v>5301031</v>
      </c>
      <c r="B5450" s="345" t="s">
        <v>18062</v>
      </c>
      <c r="C5450" s="344" t="s">
        <v>6608</v>
      </c>
      <c r="D5450" s="346">
        <v>9674.35</v>
      </c>
    </row>
    <row r="5451" spans="1:4" x14ac:dyDescent="0.25">
      <c r="A5451" s="344">
        <v>5301085</v>
      </c>
      <c r="B5451" s="345" t="s">
        <v>18063</v>
      </c>
      <c r="C5451" s="344" t="s">
        <v>6608</v>
      </c>
      <c r="D5451" s="346">
        <v>10813.92</v>
      </c>
    </row>
    <row r="5452" spans="1:4" x14ac:dyDescent="0.25">
      <c r="A5452" s="344">
        <v>5301032</v>
      </c>
      <c r="B5452" s="345" t="s">
        <v>18064</v>
      </c>
      <c r="C5452" s="344" t="s">
        <v>6608</v>
      </c>
      <c r="D5452" s="346">
        <v>12257.07</v>
      </c>
    </row>
    <row r="5453" spans="1:4" x14ac:dyDescent="0.25">
      <c r="A5453" s="344">
        <v>5301086</v>
      </c>
      <c r="B5453" s="345" t="s">
        <v>18065</v>
      </c>
      <c r="C5453" s="344" t="s">
        <v>6608</v>
      </c>
      <c r="D5453" s="346">
        <v>13396.65</v>
      </c>
    </row>
    <row r="5454" spans="1:4" x14ac:dyDescent="0.25">
      <c r="A5454" s="344">
        <v>5301033</v>
      </c>
      <c r="B5454" s="345" t="s">
        <v>18066</v>
      </c>
      <c r="C5454" s="344" t="s">
        <v>6608</v>
      </c>
      <c r="D5454" s="346">
        <v>86.19</v>
      </c>
    </row>
    <row r="5455" spans="1:4" x14ac:dyDescent="0.25">
      <c r="A5455" s="344">
        <v>5301034</v>
      </c>
      <c r="B5455" s="345" t="s">
        <v>18067</v>
      </c>
      <c r="C5455" s="344" t="s">
        <v>6608</v>
      </c>
      <c r="D5455" s="346">
        <v>610.23</v>
      </c>
    </row>
    <row r="5456" spans="1:4" x14ac:dyDescent="0.25">
      <c r="A5456" s="344">
        <v>5301073</v>
      </c>
      <c r="B5456" s="345" t="s">
        <v>18068</v>
      </c>
      <c r="C5456" s="344" t="s">
        <v>6608</v>
      </c>
      <c r="D5456" s="346">
        <v>481.92</v>
      </c>
    </row>
    <row r="5457" spans="1:4" x14ac:dyDescent="0.25">
      <c r="A5457" s="344">
        <v>5301074</v>
      </c>
      <c r="B5457" s="345" t="s">
        <v>18069</v>
      </c>
      <c r="C5457" s="344" t="s">
        <v>6608</v>
      </c>
      <c r="D5457" s="346">
        <v>1733.99</v>
      </c>
    </row>
    <row r="5458" spans="1:4" x14ac:dyDescent="0.25">
      <c r="A5458" s="344">
        <v>5301015</v>
      </c>
      <c r="B5458" s="345" t="s">
        <v>18070</v>
      </c>
      <c r="C5458" s="344" t="s">
        <v>6608</v>
      </c>
      <c r="D5458" s="346">
        <v>1086.81</v>
      </c>
    </row>
    <row r="5459" spans="1:4" x14ac:dyDescent="0.25">
      <c r="A5459" s="344">
        <v>5300992</v>
      </c>
      <c r="B5459" s="345" t="s">
        <v>26796</v>
      </c>
      <c r="C5459" s="344" t="s">
        <v>7702</v>
      </c>
      <c r="D5459" s="346">
        <v>10.53</v>
      </c>
    </row>
    <row r="5460" spans="1:4" x14ac:dyDescent="0.25">
      <c r="A5460" s="344">
        <v>5300994</v>
      </c>
      <c r="B5460" s="345" t="s">
        <v>26797</v>
      </c>
      <c r="C5460" s="344" t="s">
        <v>7702</v>
      </c>
      <c r="D5460" s="346">
        <v>9.57</v>
      </c>
    </row>
    <row r="5461" spans="1:4" x14ac:dyDescent="0.25">
      <c r="A5461" s="344">
        <v>5300993</v>
      </c>
      <c r="B5461" s="345" t="s">
        <v>18071</v>
      </c>
      <c r="C5461" s="344" t="s">
        <v>7702</v>
      </c>
      <c r="D5461" s="346">
        <v>8.9700000000000006</v>
      </c>
    </row>
    <row r="5462" spans="1:4" x14ac:dyDescent="0.25">
      <c r="A5462" s="344">
        <v>5301088</v>
      </c>
      <c r="B5462" s="345" t="s">
        <v>18072</v>
      </c>
      <c r="C5462" s="344" t="s">
        <v>6608</v>
      </c>
      <c r="D5462" s="346">
        <v>354.88</v>
      </c>
    </row>
    <row r="5463" spans="1:4" x14ac:dyDescent="0.25">
      <c r="A5463" s="344">
        <v>5301004</v>
      </c>
      <c r="B5463" s="345" t="s">
        <v>18073</v>
      </c>
      <c r="C5463" s="344" t="s">
        <v>6608</v>
      </c>
      <c r="D5463" s="346">
        <v>508.46</v>
      </c>
    </row>
    <row r="5464" spans="1:4" x14ac:dyDescent="0.25">
      <c r="A5464" s="344">
        <v>5301087</v>
      </c>
      <c r="B5464" s="345" t="s">
        <v>18074</v>
      </c>
      <c r="C5464" s="344" t="s">
        <v>6608</v>
      </c>
      <c r="D5464" s="346">
        <v>205.22</v>
      </c>
    </row>
    <row r="5465" spans="1:4" x14ac:dyDescent="0.25">
      <c r="A5465" s="344">
        <v>5301005</v>
      </c>
      <c r="B5465" s="345" t="s">
        <v>18075</v>
      </c>
      <c r="C5465" s="344" t="s">
        <v>6608</v>
      </c>
      <c r="D5465" s="346">
        <v>313.94</v>
      </c>
    </row>
    <row r="5466" spans="1:4" x14ac:dyDescent="0.25">
      <c r="A5466" s="344">
        <v>5301006</v>
      </c>
      <c r="B5466" s="345" t="s">
        <v>18076</v>
      </c>
      <c r="C5466" s="344" t="s">
        <v>6608</v>
      </c>
      <c r="D5466" s="346">
        <v>384.89</v>
      </c>
    </row>
    <row r="5467" spans="1:4" x14ac:dyDescent="0.25">
      <c r="A5467" s="344">
        <v>5301008</v>
      </c>
      <c r="B5467" s="345" t="s">
        <v>18077</v>
      </c>
      <c r="C5467" s="344" t="s">
        <v>6608</v>
      </c>
      <c r="D5467" s="346">
        <v>687.86</v>
      </c>
    </row>
    <row r="5468" spans="1:4" x14ac:dyDescent="0.25">
      <c r="A5468" s="344">
        <v>5301007</v>
      </c>
      <c r="B5468" s="345" t="s">
        <v>18078</v>
      </c>
      <c r="C5468" s="344" t="s">
        <v>6608</v>
      </c>
      <c r="D5468" s="346">
        <v>629.03</v>
      </c>
    </row>
    <row r="5469" spans="1:4" x14ac:dyDescent="0.25">
      <c r="A5469" s="344">
        <v>5301009</v>
      </c>
      <c r="B5469" s="345" t="s">
        <v>18079</v>
      </c>
      <c r="C5469" s="344" t="s">
        <v>6608</v>
      </c>
      <c r="D5469" s="346">
        <v>195.14</v>
      </c>
    </row>
    <row r="5470" spans="1:4" x14ac:dyDescent="0.25">
      <c r="A5470" s="344">
        <v>5301010</v>
      </c>
      <c r="B5470" s="345" t="s">
        <v>18080</v>
      </c>
      <c r="C5470" s="344" t="s">
        <v>6608</v>
      </c>
      <c r="D5470" s="346">
        <v>291.63</v>
      </c>
    </row>
    <row r="5471" spans="1:4" x14ac:dyDescent="0.25">
      <c r="A5471" s="344">
        <v>5301011</v>
      </c>
      <c r="B5471" s="345" t="s">
        <v>18081</v>
      </c>
      <c r="C5471" s="344" t="s">
        <v>6608</v>
      </c>
      <c r="D5471" s="346">
        <v>257.01</v>
      </c>
    </row>
    <row r="5472" spans="1:4" x14ac:dyDescent="0.25">
      <c r="A5472" s="344">
        <v>5301012</v>
      </c>
      <c r="B5472" s="345" t="s">
        <v>18082</v>
      </c>
      <c r="C5472" s="344" t="s">
        <v>6608</v>
      </c>
      <c r="D5472" s="346">
        <v>182.26</v>
      </c>
    </row>
    <row r="5473" spans="1:4" x14ac:dyDescent="0.25">
      <c r="A5473" s="344">
        <v>5301013</v>
      </c>
      <c r="B5473" s="345" t="s">
        <v>18083</v>
      </c>
      <c r="C5473" s="344" t="s">
        <v>6608</v>
      </c>
      <c r="D5473" s="346">
        <v>159.05000000000001</v>
      </c>
    </row>
    <row r="5474" spans="1:4" x14ac:dyDescent="0.25">
      <c r="A5474" s="344">
        <v>5301016</v>
      </c>
      <c r="B5474" s="345" t="s">
        <v>18084</v>
      </c>
      <c r="C5474" s="344" t="s">
        <v>6608</v>
      </c>
      <c r="D5474" s="346">
        <v>1794.88</v>
      </c>
    </row>
    <row r="5475" spans="1:4" x14ac:dyDescent="0.25">
      <c r="A5475" s="344">
        <v>5301017</v>
      </c>
      <c r="B5475" s="345" t="s">
        <v>18085</v>
      </c>
      <c r="C5475" s="344" t="s">
        <v>6608</v>
      </c>
      <c r="D5475" s="346">
        <v>1315.13</v>
      </c>
    </row>
    <row r="5476" spans="1:4" x14ac:dyDescent="0.25">
      <c r="A5476" s="344">
        <v>5301035</v>
      </c>
      <c r="B5476" s="345" t="s">
        <v>18086</v>
      </c>
      <c r="C5476" s="344" t="s">
        <v>6608</v>
      </c>
      <c r="D5476" s="346">
        <v>123.94</v>
      </c>
    </row>
    <row r="5477" spans="1:4" x14ac:dyDescent="0.25">
      <c r="A5477" s="344">
        <v>5301036</v>
      </c>
      <c r="B5477" s="345" t="s">
        <v>18087</v>
      </c>
      <c r="C5477" s="344" t="s">
        <v>6608</v>
      </c>
      <c r="D5477" s="346">
        <v>1220.46</v>
      </c>
    </row>
    <row r="5478" spans="1:4" x14ac:dyDescent="0.25">
      <c r="A5478" s="344">
        <v>5301075</v>
      </c>
      <c r="B5478" s="345" t="s">
        <v>18088</v>
      </c>
      <c r="C5478" s="344" t="s">
        <v>6608</v>
      </c>
      <c r="D5478" s="346">
        <v>557.55999999999995</v>
      </c>
    </row>
    <row r="5479" spans="1:4" x14ac:dyDescent="0.25">
      <c r="A5479" s="344">
        <v>5301076</v>
      </c>
      <c r="B5479" s="345" t="s">
        <v>18089</v>
      </c>
      <c r="C5479" s="344" t="s">
        <v>6608</v>
      </c>
      <c r="D5479" s="346">
        <v>1920.96</v>
      </c>
    </row>
    <row r="5480" spans="1:4" x14ac:dyDescent="0.25">
      <c r="A5480" s="344">
        <v>5405977</v>
      </c>
      <c r="B5480" s="345" t="s">
        <v>18090</v>
      </c>
      <c r="C5480" s="344" t="s">
        <v>7701</v>
      </c>
      <c r="D5480" s="346">
        <v>39.119999999999997</v>
      </c>
    </row>
    <row r="5481" spans="1:4" x14ac:dyDescent="0.25">
      <c r="A5481" s="344">
        <v>5406044</v>
      </c>
      <c r="B5481" s="345" t="s">
        <v>18091</v>
      </c>
      <c r="C5481" s="344" t="s">
        <v>7701</v>
      </c>
      <c r="D5481" s="346">
        <v>214.85</v>
      </c>
    </row>
    <row r="5482" spans="1:4" x14ac:dyDescent="0.25">
      <c r="A5482" s="344">
        <v>5406045</v>
      </c>
      <c r="B5482" s="345" t="s">
        <v>18092</v>
      </c>
      <c r="C5482" s="344" t="s">
        <v>7701</v>
      </c>
      <c r="D5482" s="346">
        <v>228.42</v>
      </c>
    </row>
    <row r="5483" spans="1:4" x14ac:dyDescent="0.25">
      <c r="A5483" s="344">
        <v>5406046</v>
      </c>
      <c r="B5483" s="345" t="s">
        <v>18093</v>
      </c>
      <c r="C5483" s="344" t="s">
        <v>7701</v>
      </c>
      <c r="D5483" s="346">
        <v>255.39</v>
      </c>
    </row>
    <row r="5484" spans="1:4" x14ac:dyDescent="0.25">
      <c r="A5484" s="344">
        <v>5406047</v>
      </c>
      <c r="B5484" s="345" t="s">
        <v>18094</v>
      </c>
      <c r="C5484" s="344" t="s">
        <v>7701</v>
      </c>
      <c r="D5484" s="346">
        <v>336.47</v>
      </c>
    </row>
    <row r="5485" spans="1:4" x14ac:dyDescent="0.25">
      <c r="A5485" s="344">
        <v>5405978</v>
      </c>
      <c r="B5485" s="345" t="s">
        <v>18095</v>
      </c>
      <c r="C5485" s="344" t="s">
        <v>7701</v>
      </c>
      <c r="D5485" s="346">
        <v>66.260000000000005</v>
      </c>
    </row>
    <row r="5486" spans="1:4" x14ac:dyDescent="0.25">
      <c r="A5486" s="344">
        <v>5405982</v>
      </c>
      <c r="B5486" s="345" t="s">
        <v>18096</v>
      </c>
      <c r="C5486" s="344" t="s">
        <v>7701</v>
      </c>
      <c r="D5486" s="346">
        <v>79.66</v>
      </c>
    </row>
    <row r="5487" spans="1:4" x14ac:dyDescent="0.25">
      <c r="A5487" s="344">
        <v>5405983</v>
      </c>
      <c r="B5487" s="345" t="s">
        <v>18097</v>
      </c>
      <c r="C5487" s="344" t="s">
        <v>7701</v>
      </c>
      <c r="D5487" s="346">
        <v>93.23</v>
      </c>
    </row>
    <row r="5488" spans="1:4" x14ac:dyDescent="0.25">
      <c r="A5488" s="344">
        <v>5405984</v>
      </c>
      <c r="B5488" s="345" t="s">
        <v>18098</v>
      </c>
      <c r="C5488" s="344" t="s">
        <v>7701</v>
      </c>
      <c r="D5488" s="346">
        <v>120.2</v>
      </c>
    </row>
    <row r="5489" spans="1:4" x14ac:dyDescent="0.25">
      <c r="A5489" s="344">
        <v>5405985</v>
      </c>
      <c r="B5489" s="345" t="s">
        <v>18099</v>
      </c>
      <c r="C5489" s="344" t="s">
        <v>7701</v>
      </c>
      <c r="D5489" s="346">
        <v>147.34</v>
      </c>
    </row>
    <row r="5490" spans="1:4" x14ac:dyDescent="0.25">
      <c r="A5490" s="344">
        <v>5406043</v>
      </c>
      <c r="B5490" s="345" t="s">
        <v>18100</v>
      </c>
      <c r="C5490" s="344" t="s">
        <v>7701</v>
      </c>
      <c r="D5490" s="346">
        <v>174.31</v>
      </c>
    </row>
    <row r="5491" spans="1:4" x14ac:dyDescent="0.25">
      <c r="A5491" s="344">
        <v>5405975</v>
      </c>
      <c r="B5491" s="345" t="s">
        <v>18101</v>
      </c>
      <c r="C5491" s="344" t="s">
        <v>7702</v>
      </c>
      <c r="D5491" s="346">
        <v>32.69</v>
      </c>
    </row>
    <row r="5492" spans="1:4" x14ac:dyDescent="0.25">
      <c r="A5492" s="344">
        <v>5405970</v>
      </c>
      <c r="B5492" s="345" t="s">
        <v>18102</v>
      </c>
      <c r="C5492" s="344" t="s">
        <v>7701</v>
      </c>
      <c r="D5492" s="346">
        <v>1465.44</v>
      </c>
    </row>
    <row r="5493" spans="1:4" x14ac:dyDescent="0.25">
      <c r="A5493" s="344">
        <v>5405972</v>
      </c>
      <c r="B5493" s="345" t="s">
        <v>18103</v>
      </c>
      <c r="C5493" s="344" t="s">
        <v>7701</v>
      </c>
      <c r="D5493" s="346">
        <v>1292.6199999999999</v>
      </c>
    </row>
    <row r="5494" spans="1:4" x14ac:dyDescent="0.25">
      <c r="A5494" s="344">
        <v>5405971</v>
      </c>
      <c r="B5494" s="345" t="s">
        <v>18104</v>
      </c>
      <c r="C5494" s="344" t="s">
        <v>7701</v>
      </c>
      <c r="D5494" s="346">
        <v>1639.61</v>
      </c>
    </row>
    <row r="5495" spans="1:4" x14ac:dyDescent="0.25">
      <c r="A5495" s="344">
        <v>5405973</v>
      </c>
      <c r="B5495" s="345" t="s">
        <v>18105</v>
      </c>
      <c r="C5495" s="344" t="s">
        <v>7701</v>
      </c>
      <c r="D5495" s="346">
        <v>1466.79</v>
      </c>
    </row>
    <row r="5496" spans="1:4" x14ac:dyDescent="0.25">
      <c r="A5496" s="344">
        <v>5405986</v>
      </c>
      <c r="B5496" s="345" t="s">
        <v>18106</v>
      </c>
      <c r="C5496" s="344" t="s">
        <v>7702</v>
      </c>
      <c r="D5496" s="346">
        <v>9.43</v>
      </c>
    </row>
    <row r="5497" spans="1:4" x14ac:dyDescent="0.25">
      <c r="A5497" s="344">
        <v>5405976</v>
      </c>
      <c r="B5497" s="345" t="s">
        <v>18107</v>
      </c>
      <c r="C5497" s="344" t="s">
        <v>7702</v>
      </c>
      <c r="D5497" s="346">
        <v>133.43</v>
      </c>
    </row>
    <row r="5498" spans="1:4" x14ac:dyDescent="0.25">
      <c r="A5498" s="344">
        <v>5406023</v>
      </c>
      <c r="B5498" s="345" t="s">
        <v>18108</v>
      </c>
      <c r="C5498" s="344" t="s">
        <v>7702</v>
      </c>
      <c r="D5498" s="346">
        <v>356.98</v>
      </c>
    </row>
    <row r="5499" spans="1:4" x14ac:dyDescent="0.25">
      <c r="A5499" s="344">
        <v>5406033</v>
      </c>
      <c r="B5499" s="345" t="s">
        <v>18109</v>
      </c>
      <c r="C5499" s="344" t="s">
        <v>7702</v>
      </c>
      <c r="D5499" s="346">
        <v>332.78</v>
      </c>
    </row>
    <row r="5500" spans="1:4" x14ac:dyDescent="0.25">
      <c r="A5500" s="344">
        <v>5406024</v>
      </c>
      <c r="B5500" s="345" t="s">
        <v>18110</v>
      </c>
      <c r="C5500" s="344" t="s">
        <v>7702</v>
      </c>
      <c r="D5500" s="346">
        <v>381.36</v>
      </c>
    </row>
    <row r="5501" spans="1:4" x14ac:dyDescent="0.25">
      <c r="A5501" s="344">
        <v>5406034</v>
      </c>
      <c r="B5501" s="345" t="s">
        <v>18111</v>
      </c>
      <c r="C5501" s="344" t="s">
        <v>7702</v>
      </c>
      <c r="D5501" s="346">
        <v>357.17</v>
      </c>
    </row>
    <row r="5502" spans="1:4" x14ac:dyDescent="0.25">
      <c r="A5502" s="344">
        <v>5406031</v>
      </c>
      <c r="B5502" s="345" t="s">
        <v>18112</v>
      </c>
      <c r="C5502" s="344" t="s">
        <v>7702</v>
      </c>
      <c r="D5502" s="346">
        <v>341.93</v>
      </c>
    </row>
    <row r="5503" spans="1:4" x14ac:dyDescent="0.25">
      <c r="A5503" s="344">
        <v>5406041</v>
      </c>
      <c r="B5503" s="345" t="s">
        <v>18113</v>
      </c>
      <c r="C5503" s="344" t="s">
        <v>7702</v>
      </c>
      <c r="D5503" s="346">
        <v>317.74</v>
      </c>
    </row>
    <row r="5504" spans="1:4" x14ac:dyDescent="0.25">
      <c r="A5504" s="344">
        <v>5406032</v>
      </c>
      <c r="B5504" s="345" t="s">
        <v>18114</v>
      </c>
      <c r="C5504" s="344" t="s">
        <v>7702</v>
      </c>
      <c r="D5504" s="346">
        <v>366.32</v>
      </c>
    </row>
    <row r="5505" spans="1:4" x14ac:dyDescent="0.25">
      <c r="A5505" s="344">
        <v>5406042</v>
      </c>
      <c r="B5505" s="345" t="s">
        <v>18115</v>
      </c>
      <c r="C5505" s="344" t="s">
        <v>7702</v>
      </c>
      <c r="D5505" s="346">
        <v>342.12</v>
      </c>
    </row>
    <row r="5506" spans="1:4" x14ac:dyDescent="0.25">
      <c r="A5506" s="344">
        <v>5406025</v>
      </c>
      <c r="B5506" s="345" t="s">
        <v>18116</v>
      </c>
      <c r="C5506" s="344" t="s">
        <v>7702</v>
      </c>
      <c r="D5506" s="346">
        <v>345.95</v>
      </c>
    </row>
    <row r="5507" spans="1:4" x14ac:dyDescent="0.25">
      <c r="A5507" s="344">
        <v>5406035</v>
      </c>
      <c r="B5507" s="345" t="s">
        <v>18117</v>
      </c>
      <c r="C5507" s="344" t="s">
        <v>7702</v>
      </c>
      <c r="D5507" s="346">
        <v>321.75</v>
      </c>
    </row>
    <row r="5508" spans="1:4" x14ac:dyDescent="0.25">
      <c r="A5508" s="344">
        <v>5406026</v>
      </c>
      <c r="B5508" s="345" t="s">
        <v>18118</v>
      </c>
      <c r="C5508" s="344" t="s">
        <v>7702</v>
      </c>
      <c r="D5508" s="346">
        <v>370.33</v>
      </c>
    </row>
    <row r="5509" spans="1:4" x14ac:dyDescent="0.25">
      <c r="A5509" s="344">
        <v>5406036</v>
      </c>
      <c r="B5509" s="345" t="s">
        <v>18119</v>
      </c>
      <c r="C5509" s="344" t="s">
        <v>7702</v>
      </c>
      <c r="D5509" s="346">
        <v>346.14</v>
      </c>
    </row>
    <row r="5510" spans="1:4" x14ac:dyDescent="0.25">
      <c r="A5510" s="344">
        <v>5406027</v>
      </c>
      <c r="B5510" s="345" t="s">
        <v>18120</v>
      </c>
      <c r="C5510" s="344" t="s">
        <v>7702</v>
      </c>
      <c r="D5510" s="346">
        <v>343.85</v>
      </c>
    </row>
    <row r="5511" spans="1:4" x14ac:dyDescent="0.25">
      <c r="A5511" s="344">
        <v>5406037</v>
      </c>
      <c r="B5511" s="345" t="s">
        <v>18121</v>
      </c>
      <c r="C5511" s="344" t="s">
        <v>7702</v>
      </c>
      <c r="D5511" s="346">
        <v>319.64999999999998</v>
      </c>
    </row>
    <row r="5512" spans="1:4" x14ac:dyDescent="0.25">
      <c r="A5512" s="344">
        <v>5406028</v>
      </c>
      <c r="B5512" s="345" t="s">
        <v>18122</v>
      </c>
      <c r="C5512" s="344" t="s">
        <v>7702</v>
      </c>
      <c r="D5512" s="346">
        <v>368.23</v>
      </c>
    </row>
    <row r="5513" spans="1:4" x14ac:dyDescent="0.25">
      <c r="A5513" s="344">
        <v>5406038</v>
      </c>
      <c r="B5513" s="345" t="s">
        <v>18123</v>
      </c>
      <c r="C5513" s="344" t="s">
        <v>7702</v>
      </c>
      <c r="D5513" s="346">
        <v>344.03</v>
      </c>
    </row>
    <row r="5514" spans="1:4" x14ac:dyDescent="0.25">
      <c r="A5514" s="344">
        <v>5406029</v>
      </c>
      <c r="B5514" s="345" t="s">
        <v>18124</v>
      </c>
      <c r="C5514" s="344" t="s">
        <v>7702</v>
      </c>
      <c r="D5514" s="346">
        <v>342.68</v>
      </c>
    </row>
    <row r="5515" spans="1:4" x14ac:dyDescent="0.25">
      <c r="A5515" s="344">
        <v>5406039</v>
      </c>
      <c r="B5515" s="345" t="s">
        <v>18125</v>
      </c>
      <c r="C5515" s="344" t="s">
        <v>7702</v>
      </c>
      <c r="D5515" s="346">
        <v>318.48</v>
      </c>
    </row>
    <row r="5516" spans="1:4" x14ac:dyDescent="0.25">
      <c r="A5516" s="344">
        <v>5406030</v>
      </c>
      <c r="B5516" s="345" t="s">
        <v>18126</v>
      </c>
      <c r="C5516" s="344" t="s">
        <v>7702</v>
      </c>
      <c r="D5516" s="346">
        <v>367.06</v>
      </c>
    </row>
    <row r="5517" spans="1:4" x14ac:dyDescent="0.25">
      <c r="A5517" s="344">
        <v>5406040</v>
      </c>
      <c r="B5517" s="345" t="s">
        <v>18127</v>
      </c>
      <c r="C5517" s="344" t="s">
        <v>7702</v>
      </c>
      <c r="D5517" s="346">
        <v>342.87</v>
      </c>
    </row>
    <row r="5518" spans="1:4" x14ac:dyDescent="0.25">
      <c r="A5518" s="344">
        <v>5405987</v>
      </c>
      <c r="B5518" s="345" t="s">
        <v>18128</v>
      </c>
      <c r="C5518" s="344" t="s">
        <v>6608</v>
      </c>
      <c r="D5518" s="346">
        <v>9.33</v>
      </c>
    </row>
    <row r="5519" spans="1:4" x14ac:dyDescent="0.25">
      <c r="A5519" s="344">
        <v>5405979</v>
      </c>
      <c r="B5519" s="345" t="s">
        <v>18129</v>
      </c>
      <c r="C5519" s="344" t="s">
        <v>7702</v>
      </c>
      <c r="D5519" s="346">
        <v>16.96</v>
      </c>
    </row>
    <row r="5520" spans="1:4" x14ac:dyDescent="0.25">
      <c r="A5520" s="344">
        <v>5502806</v>
      </c>
      <c r="B5520" s="345" t="s">
        <v>18130</v>
      </c>
      <c r="C5520" s="344" t="s">
        <v>7701</v>
      </c>
      <c r="D5520" s="346">
        <v>166.85</v>
      </c>
    </row>
    <row r="5521" spans="1:4" x14ac:dyDescent="0.25">
      <c r="A5521" s="344">
        <v>5502807</v>
      </c>
      <c r="B5521" s="345" t="s">
        <v>18131</v>
      </c>
      <c r="C5521" s="344" t="s">
        <v>7701</v>
      </c>
      <c r="D5521" s="346">
        <v>17.399999999999999</v>
      </c>
    </row>
    <row r="5522" spans="1:4" x14ac:dyDescent="0.25">
      <c r="A5522" s="344">
        <v>5503041</v>
      </c>
      <c r="B5522" s="345" t="s">
        <v>18132</v>
      </c>
      <c r="C5522" s="344" t="s">
        <v>7701</v>
      </c>
      <c r="D5522" s="346">
        <v>6.83</v>
      </c>
    </row>
    <row r="5523" spans="1:4" x14ac:dyDescent="0.25">
      <c r="A5523" s="344">
        <v>5502978</v>
      </c>
      <c r="B5523" s="345" t="s">
        <v>18133</v>
      </c>
      <c r="C5523" s="344" t="s">
        <v>7701</v>
      </c>
      <c r="D5523" s="346">
        <v>5.88</v>
      </c>
    </row>
    <row r="5524" spans="1:4" x14ac:dyDescent="0.25">
      <c r="A5524" s="344">
        <v>5502822</v>
      </c>
      <c r="B5524" s="345" t="s">
        <v>18134</v>
      </c>
      <c r="C5524" s="344" t="s">
        <v>7701</v>
      </c>
      <c r="D5524" s="346">
        <v>42.68</v>
      </c>
    </row>
    <row r="5525" spans="1:4" x14ac:dyDescent="0.25">
      <c r="A5525" s="344">
        <v>5502979</v>
      </c>
      <c r="B5525" s="345" t="s">
        <v>18135</v>
      </c>
      <c r="C5525" s="344" t="s">
        <v>7701</v>
      </c>
      <c r="D5525" s="346">
        <v>21.96</v>
      </c>
    </row>
    <row r="5526" spans="1:4" x14ac:dyDescent="0.25">
      <c r="A5526" s="344">
        <v>5501700</v>
      </c>
      <c r="B5526" s="345" t="s">
        <v>21232</v>
      </c>
      <c r="C5526" s="344" t="s">
        <v>7702</v>
      </c>
      <c r="D5526" s="346">
        <v>0.74</v>
      </c>
    </row>
    <row r="5527" spans="1:4" x14ac:dyDescent="0.25">
      <c r="A5527" s="344">
        <v>5500991</v>
      </c>
      <c r="B5527" s="345" t="s">
        <v>18136</v>
      </c>
      <c r="C5527" s="344" t="s">
        <v>7701</v>
      </c>
      <c r="D5527" s="346">
        <v>176.96</v>
      </c>
    </row>
    <row r="5528" spans="1:4" x14ac:dyDescent="0.25">
      <c r="A5528" s="344">
        <v>5515739</v>
      </c>
      <c r="B5528" s="345" t="s">
        <v>18137</v>
      </c>
      <c r="C5528" s="344" t="s">
        <v>7701</v>
      </c>
      <c r="D5528" s="346">
        <v>50.23</v>
      </c>
    </row>
    <row r="5529" spans="1:4" x14ac:dyDescent="0.25">
      <c r="A5529" s="344">
        <v>5505766</v>
      </c>
      <c r="B5529" s="345" t="s">
        <v>18138</v>
      </c>
      <c r="C5529" s="344" t="s">
        <v>7701</v>
      </c>
      <c r="D5529" s="346">
        <v>383.1</v>
      </c>
    </row>
    <row r="5530" spans="1:4" x14ac:dyDescent="0.25">
      <c r="A5530" s="344">
        <v>5501701</v>
      </c>
      <c r="B5530" s="345" t="s">
        <v>18139</v>
      </c>
      <c r="C5530" s="344" t="s">
        <v>6608</v>
      </c>
      <c r="D5530" s="346">
        <v>55.01</v>
      </c>
    </row>
    <row r="5531" spans="1:4" x14ac:dyDescent="0.25">
      <c r="A5531" s="344">
        <v>5501702</v>
      </c>
      <c r="B5531" s="345" t="s">
        <v>18140</v>
      </c>
      <c r="C5531" s="344" t="s">
        <v>6608</v>
      </c>
      <c r="D5531" s="346">
        <v>137.53</v>
      </c>
    </row>
    <row r="5532" spans="1:4" x14ac:dyDescent="0.25">
      <c r="A5532" s="344">
        <v>5502972</v>
      </c>
      <c r="B5532" s="345" t="s">
        <v>18141</v>
      </c>
      <c r="C5532" s="344" t="s">
        <v>7701</v>
      </c>
      <c r="D5532" s="346">
        <v>209.29</v>
      </c>
    </row>
    <row r="5533" spans="1:4" x14ac:dyDescent="0.25">
      <c r="A5533" s="344">
        <v>5502968</v>
      </c>
      <c r="B5533" s="345" t="s">
        <v>18142</v>
      </c>
      <c r="C5533" s="344" t="s">
        <v>7701</v>
      </c>
      <c r="D5533" s="346">
        <v>23.6</v>
      </c>
    </row>
    <row r="5534" spans="1:4" x14ac:dyDescent="0.25">
      <c r="A5534" s="344">
        <v>5502969</v>
      </c>
      <c r="B5534" s="345" t="s">
        <v>18143</v>
      </c>
      <c r="C5534" s="344" t="s">
        <v>7701</v>
      </c>
      <c r="D5534" s="346">
        <v>29.78</v>
      </c>
    </row>
    <row r="5535" spans="1:4" x14ac:dyDescent="0.25">
      <c r="A5535" s="344">
        <v>5502970</v>
      </c>
      <c r="B5535" s="345" t="s">
        <v>18144</v>
      </c>
      <c r="C5535" s="344" t="s">
        <v>7701</v>
      </c>
      <c r="D5535" s="346">
        <v>54.55</v>
      </c>
    </row>
    <row r="5536" spans="1:4" x14ac:dyDescent="0.25">
      <c r="A5536" s="344">
        <v>5502971</v>
      </c>
      <c r="B5536" s="345" t="s">
        <v>18145</v>
      </c>
      <c r="C5536" s="344" t="s">
        <v>7701</v>
      </c>
      <c r="D5536" s="346">
        <v>101.57</v>
      </c>
    </row>
    <row r="5537" spans="1:4" x14ac:dyDescent="0.25">
      <c r="A5537" s="344">
        <v>5502663</v>
      </c>
      <c r="B5537" s="345" t="s">
        <v>18146</v>
      </c>
      <c r="C5537" s="344" t="s">
        <v>7701</v>
      </c>
      <c r="D5537" s="346">
        <v>39.119999999999997</v>
      </c>
    </row>
    <row r="5538" spans="1:4" x14ac:dyDescent="0.25">
      <c r="A5538" s="344">
        <v>5502993</v>
      </c>
      <c r="B5538" s="345" t="s">
        <v>18147</v>
      </c>
      <c r="C5538" s="344" t="s">
        <v>7701</v>
      </c>
      <c r="D5538" s="346">
        <v>27.63</v>
      </c>
    </row>
    <row r="5539" spans="1:4" x14ac:dyDescent="0.25">
      <c r="A5539" s="344">
        <v>5502967</v>
      </c>
      <c r="B5539" s="345" t="s">
        <v>18148</v>
      </c>
      <c r="C5539" s="344" t="s">
        <v>7701</v>
      </c>
      <c r="D5539" s="346">
        <v>115.81</v>
      </c>
    </row>
    <row r="5540" spans="1:4" x14ac:dyDescent="0.25">
      <c r="A5540" s="344">
        <v>5502963</v>
      </c>
      <c r="B5540" s="345" t="s">
        <v>18149</v>
      </c>
      <c r="C5540" s="344" t="s">
        <v>7701</v>
      </c>
      <c r="D5540" s="346">
        <v>14.13</v>
      </c>
    </row>
    <row r="5541" spans="1:4" x14ac:dyDescent="0.25">
      <c r="A5541" s="344">
        <v>5502964</v>
      </c>
      <c r="B5541" s="345" t="s">
        <v>18150</v>
      </c>
      <c r="C5541" s="344" t="s">
        <v>7701</v>
      </c>
      <c r="D5541" s="346">
        <v>17.7</v>
      </c>
    </row>
    <row r="5542" spans="1:4" x14ac:dyDescent="0.25">
      <c r="A5542" s="344">
        <v>5502965</v>
      </c>
      <c r="B5542" s="345" t="s">
        <v>18151</v>
      </c>
      <c r="C5542" s="344" t="s">
        <v>7701</v>
      </c>
      <c r="D5542" s="346">
        <v>31.87</v>
      </c>
    </row>
    <row r="5543" spans="1:4" x14ac:dyDescent="0.25">
      <c r="A5543" s="344">
        <v>5502966</v>
      </c>
      <c r="B5543" s="345" t="s">
        <v>18152</v>
      </c>
      <c r="C5543" s="344" t="s">
        <v>7701</v>
      </c>
      <c r="D5543" s="346">
        <v>58.43</v>
      </c>
    </row>
    <row r="5544" spans="1:4" x14ac:dyDescent="0.25">
      <c r="A5544" s="344">
        <v>5501706</v>
      </c>
      <c r="B5544" s="345" t="s">
        <v>18153</v>
      </c>
      <c r="C5544" s="344" t="s">
        <v>7701</v>
      </c>
      <c r="D5544" s="346">
        <v>7.28</v>
      </c>
    </row>
    <row r="5545" spans="1:4" x14ac:dyDescent="0.25">
      <c r="A5545" s="344">
        <v>5501880</v>
      </c>
      <c r="B5545" s="345" t="s">
        <v>18154</v>
      </c>
      <c r="C5545" s="344" t="s">
        <v>7701</v>
      </c>
      <c r="D5545" s="346">
        <v>14.1</v>
      </c>
    </row>
    <row r="5546" spans="1:4" x14ac:dyDescent="0.25">
      <c r="A5546" s="344">
        <v>5502114</v>
      </c>
      <c r="B5546" s="345" t="s">
        <v>18155</v>
      </c>
      <c r="C5546" s="344" t="s">
        <v>7701</v>
      </c>
      <c r="D5546" s="346">
        <v>8.66</v>
      </c>
    </row>
    <row r="5547" spans="1:4" x14ac:dyDescent="0.25">
      <c r="A5547" s="344">
        <v>5501906</v>
      </c>
      <c r="B5547" s="345" t="s">
        <v>18156</v>
      </c>
      <c r="C5547" s="344" t="s">
        <v>7701</v>
      </c>
      <c r="D5547" s="346">
        <v>12.75</v>
      </c>
    </row>
    <row r="5548" spans="1:4" x14ac:dyDescent="0.25">
      <c r="A5548" s="344">
        <v>5502140</v>
      </c>
      <c r="B5548" s="345" t="s">
        <v>18157</v>
      </c>
      <c r="C5548" s="344" t="s">
        <v>7701</v>
      </c>
      <c r="D5548" s="346">
        <v>7.29</v>
      </c>
    </row>
    <row r="5549" spans="1:4" x14ac:dyDescent="0.25">
      <c r="A5549" s="344">
        <v>5501932</v>
      </c>
      <c r="B5549" s="345" t="s">
        <v>18158</v>
      </c>
      <c r="C5549" s="344" t="s">
        <v>7701</v>
      </c>
      <c r="D5549" s="346">
        <v>12.75</v>
      </c>
    </row>
    <row r="5550" spans="1:4" x14ac:dyDescent="0.25">
      <c r="A5550" s="344">
        <v>5502166</v>
      </c>
      <c r="B5550" s="345" t="s">
        <v>18159</v>
      </c>
      <c r="C5550" s="344" t="s">
        <v>7701</v>
      </c>
      <c r="D5550" s="346">
        <v>7.78</v>
      </c>
    </row>
    <row r="5551" spans="1:4" x14ac:dyDescent="0.25">
      <c r="A5551" s="344">
        <v>5501881</v>
      </c>
      <c r="B5551" s="345" t="s">
        <v>18160</v>
      </c>
      <c r="C5551" s="344" t="s">
        <v>7701</v>
      </c>
      <c r="D5551" s="346">
        <v>14.38</v>
      </c>
    </row>
    <row r="5552" spans="1:4" x14ac:dyDescent="0.25">
      <c r="A5552" s="344">
        <v>5502115</v>
      </c>
      <c r="B5552" s="345" t="s">
        <v>18161</v>
      </c>
      <c r="C5552" s="344" t="s">
        <v>7701</v>
      </c>
      <c r="D5552" s="346">
        <v>9.42</v>
      </c>
    </row>
    <row r="5553" spans="1:4" x14ac:dyDescent="0.25">
      <c r="A5553" s="344">
        <v>5501907</v>
      </c>
      <c r="B5553" s="345" t="s">
        <v>18162</v>
      </c>
      <c r="C5553" s="344" t="s">
        <v>7701</v>
      </c>
      <c r="D5553" s="346">
        <v>12.93</v>
      </c>
    </row>
    <row r="5554" spans="1:4" x14ac:dyDescent="0.25">
      <c r="A5554" s="344">
        <v>5502141</v>
      </c>
      <c r="B5554" s="345" t="s">
        <v>18163</v>
      </c>
      <c r="C5554" s="344" t="s">
        <v>7701</v>
      </c>
      <c r="D5554" s="346">
        <v>7.93</v>
      </c>
    </row>
    <row r="5555" spans="1:4" x14ac:dyDescent="0.25">
      <c r="A5555" s="344">
        <v>5501933</v>
      </c>
      <c r="B5555" s="345" t="s">
        <v>18164</v>
      </c>
      <c r="C5555" s="344" t="s">
        <v>7701</v>
      </c>
      <c r="D5555" s="346">
        <v>12.93</v>
      </c>
    </row>
    <row r="5556" spans="1:4" x14ac:dyDescent="0.25">
      <c r="A5556" s="344">
        <v>5502167</v>
      </c>
      <c r="B5556" s="345" t="s">
        <v>18165</v>
      </c>
      <c r="C5556" s="344" t="s">
        <v>7701</v>
      </c>
      <c r="D5556" s="346">
        <v>7.93</v>
      </c>
    </row>
    <row r="5557" spans="1:4" x14ac:dyDescent="0.25">
      <c r="A5557" s="344">
        <v>5501882</v>
      </c>
      <c r="B5557" s="345" t="s">
        <v>18166</v>
      </c>
      <c r="C5557" s="344" t="s">
        <v>7701</v>
      </c>
      <c r="D5557" s="346">
        <v>14.66</v>
      </c>
    </row>
    <row r="5558" spans="1:4" x14ac:dyDescent="0.25">
      <c r="A5558" s="344">
        <v>5502116</v>
      </c>
      <c r="B5558" s="345" t="s">
        <v>18167</v>
      </c>
      <c r="C5558" s="344" t="s">
        <v>7701</v>
      </c>
      <c r="D5558" s="346">
        <v>9.66</v>
      </c>
    </row>
    <row r="5559" spans="1:4" x14ac:dyDescent="0.25">
      <c r="A5559" s="344">
        <v>5501908</v>
      </c>
      <c r="B5559" s="345" t="s">
        <v>18168</v>
      </c>
      <c r="C5559" s="344" t="s">
        <v>7701</v>
      </c>
      <c r="D5559" s="346">
        <v>13.12</v>
      </c>
    </row>
    <row r="5560" spans="1:4" x14ac:dyDescent="0.25">
      <c r="A5560" s="344">
        <v>5502142</v>
      </c>
      <c r="B5560" s="345" t="s">
        <v>18169</v>
      </c>
      <c r="C5560" s="344" t="s">
        <v>7701</v>
      </c>
      <c r="D5560" s="346">
        <v>8.1199999999999992</v>
      </c>
    </row>
    <row r="5561" spans="1:4" x14ac:dyDescent="0.25">
      <c r="A5561" s="344">
        <v>5501934</v>
      </c>
      <c r="B5561" s="345" t="s">
        <v>18170</v>
      </c>
      <c r="C5561" s="344" t="s">
        <v>7701</v>
      </c>
      <c r="D5561" s="346">
        <v>13.07</v>
      </c>
    </row>
    <row r="5562" spans="1:4" x14ac:dyDescent="0.25">
      <c r="A5562" s="344">
        <v>5502168</v>
      </c>
      <c r="B5562" s="345" t="s">
        <v>18171</v>
      </c>
      <c r="C5562" s="344" t="s">
        <v>7701</v>
      </c>
      <c r="D5562" s="346">
        <v>8.07</v>
      </c>
    </row>
    <row r="5563" spans="1:4" x14ac:dyDescent="0.25">
      <c r="A5563" s="344">
        <v>5501883</v>
      </c>
      <c r="B5563" s="345" t="s">
        <v>18172</v>
      </c>
      <c r="C5563" s="344" t="s">
        <v>7701</v>
      </c>
      <c r="D5563" s="346">
        <v>14.93</v>
      </c>
    </row>
    <row r="5564" spans="1:4" x14ac:dyDescent="0.25">
      <c r="A5564" s="344">
        <v>5502117</v>
      </c>
      <c r="B5564" s="345" t="s">
        <v>18173</v>
      </c>
      <c r="C5564" s="344" t="s">
        <v>7701</v>
      </c>
      <c r="D5564" s="346">
        <v>9.9499999999999993</v>
      </c>
    </row>
    <row r="5565" spans="1:4" x14ac:dyDescent="0.25">
      <c r="A5565" s="344">
        <v>5501909</v>
      </c>
      <c r="B5565" s="345" t="s">
        <v>18174</v>
      </c>
      <c r="C5565" s="344" t="s">
        <v>7701</v>
      </c>
      <c r="D5565" s="346">
        <v>13.3</v>
      </c>
    </row>
    <row r="5566" spans="1:4" x14ac:dyDescent="0.25">
      <c r="A5566" s="344">
        <v>5502143</v>
      </c>
      <c r="B5566" s="345" t="s">
        <v>18175</v>
      </c>
      <c r="C5566" s="344" t="s">
        <v>7701</v>
      </c>
      <c r="D5566" s="346">
        <v>8.32</v>
      </c>
    </row>
    <row r="5567" spans="1:4" x14ac:dyDescent="0.25">
      <c r="A5567" s="344">
        <v>5501935</v>
      </c>
      <c r="B5567" s="345" t="s">
        <v>18176</v>
      </c>
      <c r="C5567" s="344" t="s">
        <v>7701</v>
      </c>
      <c r="D5567" s="346">
        <v>13.25</v>
      </c>
    </row>
    <row r="5568" spans="1:4" x14ac:dyDescent="0.25">
      <c r="A5568" s="344">
        <v>5502169</v>
      </c>
      <c r="B5568" s="345" t="s">
        <v>18177</v>
      </c>
      <c r="C5568" s="344" t="s">
        <v>7701</v>
      </c>
      <c r="D5568" s="346">
        <v>8.27</v>
      </c>
    </row>
    <row r="5569" spans="1:4" x14ac:dyDescent="0.25">
      <c r="A5569" s="344">
        <v>5501884</v>
      </c>
      <c r="B5569" s="345" t="s">
        <v>18178</v>
      </c>
      <c r="C5569" s="344" t="s">
        <v>7701</v>
      </c>
      <c r="D5569" s="346">
        <v>15.65</v>
      </c>
    </row>
    <row r="5570" spans="1:4" x14ac:dyDescent="0.25">
      <c r="A5570" s="344">
        <v>5502118</v>
      </c>
      <c r="B5570" s="345" t="s">
        <v>18179</v>
      </c>
      <c r="C5570" s="344" t="s">
        <v>7701</v>
      </c>
      <c r="D5570" s="346">
        <v>10.24</v>
      </c>
    </row>
    <row r="5571" spans="1:4" x14ac:dyDescent="0.25">
      <c r="A5571" s="344">
        <v>5501910</v>
      </c>
      <c r="B5571" s="345" t="s">
        <v>18180</v>
      </c>
      <c r="C5571" s="344" t="s">
        <v>7701</v>
      </c>
      <c r="D5571" s="346">
        <v>13.48</v>
      </c>
    </row>
    <row r="5572" spans="1:4" x14ac:dyDescent="0.25">
      <c r="A5572" s="344">
        <v>5502144</v>
      </c>
      <c r="B5572" s="345" t="s">
        <v>18181</v>
      </c>
      <c r="C5572" s="344" t="s">
        <v>7701</v>
      </c>
      <c r="D5572" s="346">
        <v>8.4600000000000009</v>
      </c>
    </row>
    <row r="5573" spans="1:4" x14ac:dyDescent="0.25">
      <c r="A5573" s="344">
        <v>5501936</v>
      </c>
      <c r="B5573" s="345" t="s">
        <v>18182</v>
      </c>
      <c r="C5573" s="344" t="s">
        <v>7701</v>
      </c>
      <c r="D5573" s="346">
        <v>13.39</v>
      </c>
    </row>
    <row r="5574" spans="1:4" x14ac:dyDescent="0.25">
      <c r="A5574" s="344">
        <v>5502170</v>
      </c>
      <c r="B5574" s="345" t="s">
        <v>18183</v>
      </c>
      <c r="C5574" s="344" t="s">
        <v>7701</v>
      </c>
      <c r="D5574" s="346">
        <v>8.42</v>
      </c>
    </row>
    <row r="5575" spans="1:4" x14ac:dyDescent="0.25">
      <c r="A5575" s="344">
        <v>5501885</v>
      </c>
      <c r="B5575" s="345" t="s">
        <v>18184</v>
      </c>
      <c r="C5575" s="344" t="s">
        <v>7701</v>
      </c>
      <c r="D5575" s="346">
        <v>16.16</v>
      </c>
    </row>
    <row r="5576" spans="1:4" x14ac:dyDescent="0.25">
      <c r="A5576" s="344">
        <v>5502119</v>
      </c>
      <c r="B5576" s="345" t="s">
        <v>18185</v>
      </c>
      <c r="C5576" s="344" t="s">
        <v>7701</v>
      </c>
      <c r="D5576" s="346">
        <v>11.2</v>
      </c>
    </row>
    <row r="5577" spans="1:4" x14ac:dyDescent="0.25">
      <c r="A5577" s="344">
        <v>5501911</v>
      </c>
      <c r="B5577" s="345" t="s">
        <v>18186</v>
      </c>
      <c r="C5577" s="344" t="s">
        <v>7701</v>
      </c>
      <c r="D5577" s="346">
        <v>14.21</v>
      </c>
    </row>
    <row r="5578" spans="1:4" x14ac:dyDescent="0.25">
      <c r="A5578" s="344">
        <v>5502145</v>
      </c>
      <c r="B5578" s="345" t="s">
        <v>18187</v>
      </c>
      <c r="C5578" s="344" t="s">
        <v>7701</v>
      </c>
      <c r="D5578" s="346">
        <v>8.81</v>
      </c>
    </row>
    <row r="5579" spans="1:4" x14ac:dyDescent="0.25">
      <c r="A5579" s="344">
        <v>5501937</v>
      </c>
      <c r="B5579" s="345" t="s">
        <v>18188</v>
      </c>
      <c r="C5579" s="344" t="s">
        <v>7701</v>
      </c>
      <c r="D5579" s="346">
        <v>14.16</v>
      </c>
    </row>
    <row r="5580" spans="1:4" x14ac:dyDescent="0.25">
      <c r="A5580" s="344">
        <v>5502171</v>
      </c>
      <c r="B5580" s="345" t="s">
        <v>18189</v>
      </c>
      <c r="C5580" s="344" t="s">
        <v>7701</v>
      </c>
      <c r="D5580" s="346">
        <v>8.7100000000000009</v>
      </c>
    </row>
    <row r="5581" spans="1:4" x14ac:dyDescent="0.25">
      <c r="A5581" s="344">
        <v>5501886</v>
      </c>
      <c r="B5581" s="345" t="s">
        <v>18190</v>
      </c>
      <c r="C5581" s="344" t="s">
        <v>7701</v>
      </c>
      <c r="D5581" s="346">
        <v>17.350000000000001</v>
      </c>
    </row>
    <row r="5582" spans="1:4" x14ac:dyDescent="0.25">
      <c r="A5582" s="344">
        <v>5502120</v>
      </c>
      <c r="B5582" s="345" t="s">
        <v>18191</v>
      </c>
      <c r="C5582" s="344" t="s">
        <v>7701</v>
      </c>
      <c r="D5582" s="346">
        <v>12.42</v>
      </c>
    </row>
    <row r="5583" spans="1:4" x14ac:dyDescent="0.25">
      <c r="A5583" s="344">
        <v>5501912</v>
      </c>
      <c r="B5583" s="345" t="s">
        <v>18192</v>
      </c>
      <c r="C5583" s="344" t="s">
        <v>7701</v>
      </c>
      <c r="D5583" s="346">
        <v>14.71</v>
      </c>
    </row>
    <row r="5584" spans="1:4" x14ac:dyDescent="0.25">
      <c r="A5584" s="344">
        <v>5502146</v>
      </c>
      <c r="B5584" s="345" t="s">
        <v>18193</v>
      </c>
      <c r="C5584" s="344" t="s">
        <v>7701</v>
      </c>
      <c r="D5584" s="346">
        <v>9.77</v>
      </c>
    </row>
    <row r="5585" spans="1:4" x14ac:dyDescent="0.25">
      <c r="A5585" s="344">
        <v>5501938</v>
      </c>
      <c r="B5585" s="345" t="s">
        <v>18194</v>
      </c>
      <c r="C5585" s="344" t="s">
        <v>7701</v>
      </c>
      <c r="D5585" s="346">
        <v>14.6</v>
      </c>
    </row>
    <row r="5586" spans="1:4" x14ac:dyDescent="0.25">
      <c r="A5586" s="344">
        <v>5502172</v>
      </c>
      <c r="B5586" s="345" t="s">
        <v>18195</v>
      </c>
      <c r="C5586" s="344" t="s">
        <v>7701</v>
      </c>
      <c r="D5586" s="346">
        <v>9.66</v>
      </c>
    </row>
    <row r="5587" spans="1:4" x14ac:dyDescent="0.25">
      <c r="A5587" s="344">
        <v>5501876</v>
      </c>
      <c r="B5587" s="345" t="s">
        <v>18196</v>
      </c>
      <c r="C5587" s="344" t="s">
        <v>7701</v>
      </c>
      <c r="D5587" s="346">
        <v>11.92</v>
      </c>
    </row>
    <row r="5588" spans="1:4" x14ac:dyDescent="0.25">
      <c r="A5588" s="344">
        <v>5502110</v>
      </c>
      <c r="B5588" s="345" t="s">
        <v>18197</v>
      </c>
      <c r="C5588" s="344" t="s">
        <v>7701</v>
      </c>
      <c r="D5588" s="346">
        <v>6.9</v>
      </c>
    </row>
    <row r="5589" spans="1:4" x14ac:dyDescent="0.25">
      <c r="A5589" s="344">
        <v>5501902</v>
      </c>
      <c r="B5589" s="345" t="s">
        <v>18198</v>
      </c>
      <c r="C5589" s="344" t="s">
        <v>7701</v>
      </c>
      <c r="D5589" s="346">
        <v>11.48</v>
      </c>
    </row>
    <row r="5590" spans="1:4" x14ac:dyDescent="0.25">
      <c r="A5590" s="344">
        <v>5502136</v>
      </c>
      <c r="B5590" s="345" t="s">
        <v>18199</v>
      </c>
      <c r="C5590" s="344" t="s">
        <v>7701</v>
      </c>
      <c r="D5590" s="346">
        <v>6.47</v>
      </c>
    </row>
    <row r="5591" spans="1:4" x14ac:dyDescent="0.25">
      <c r="A5591" s="344">
        <v>5501928</v>
      </c>
      <c r="B5591" s="345" t="s">
        <v>18200</v>
      </c>
      <c r="C5591" s="344" t="s">
        <v>7701</v>
      </c>
      <c r="D5591" s="346">
        <v>11.55</v>
      </c>
    </row>
    <row r="5592" spans="1:4" x14ac:dyDescent="0.25">
      <c r="A5592" s="344">
        <v>5502162</v>
      </c>
      <c r="B5592" s="345" t="s">
        <v>18201</v>
      </c>
      <c r="C5592" s="344" t="s">
        <v>7701</v>
      </c>
      <c r="D5592" s="346">
        <v>6.55</v>
      </c>
    </row>
    <row r="5593" spans="1:4" x14ac:dyDescent="0.25">
      <c r="A5593" s="344">
        <v>5501877</v>
      </c>
      <c r="B5593" s="345" t="s">
        <v>18202</v>
      </c>
      <c r="C5593" s="344" t="s">
        <v>7701</v>
      </c>
      <c r="D5593" s="346">
        <v>12.75</v>
      </c>
    </row>
    <row r="5594" spans="1:4" x14ac:dyDescent="0.25">
      <c r="A5594" s="344">
        <v>5502111</v>
      </c>
      <c r="B5594" s="345" t="s">
        <v>18203</v>
      </c>
      <c r="C5594" s="344" t="s">
        <v>7701</v>
      </c>
      <c r="D5594" s="346">
        <v>7.29</v>
      </c>
    </row>
    <row r="5595" spans="1:4" x14ac:dyDescent="0.25">
      <c r="A5595" s="344">
        <v>5501903</v>
      </c>
      <c r="B5595" s="345" t="s">
        <v>18204</v>
      </c>
      <c r="C5595" s="344" t="s">
        <v>7701</v>
      </c>
      <c r="D5595" s="346">
        <v>11.74</v>
      </c>
    </row>
    <row r="5596" spans="1:4" x14ac:dyDescent="0.25">
      <c r="A5596" s="344">
        <v>5502137</v>
      </c>
      <c r="B5596" s="345" t="s">
        <v>18205</v>
      </c>
      <c r="C5596" s="344" t="s">
        <v>7701</v>
      </c>
      <c r="D5596" s="346">
        <v>6.7</v>
      </c>
    </row>
    <row r="5597" spans="1:4" x14ac:dyDescent="0.25">
      <c r="A5597" s="344">
        <v>5501929</v>
      </c>
      <c r="B5597" s="345" t="s">
        <v>18206</v>
      </c>
      <c r="C5597" s="344" t="s">
        <v>7701</v>
      </c>
      <c r="D5597" s="346">
        <v>11.78</v>
      </c>
    </row>
    <row r="5598" spans="1:4" x14ac:dyDescent="0.25">
      <c r="A5598" s="344">
        <v>5502163</v>
      </c>
      <c r="B5598" s="345" t="s">
        <v>18207</v>
      </c>
      <c r="C5598" s="344" t="s">
        <v>7701</v>
      </c>
      <c r="D5598" s="346">
        <v>6.74</v>
      </c>
    </row>
    <row r="5599" spans="1:4" x14ac:dyDescent="0.25">
      <c r="A5599" s="344">
        <v>5501875</v>
      </c>
      <c r="B5599" s="345" t="s">
        <v>18208</v>
      </c>
      <c r="C5599" s="344" t="s">
        <v>7701</v>
      </c>
      <c r="D5599" s="346">
        <v>11.48</v>
      </c>
    </row>
    <row r="5600" spans="1:4" x14ac:dyDescent="0.25">
      <c r="A5600" s="344">
        <v>5502109</v>
      </c>
      <c r="B5600" s="345" t="s">
        <v>18209</v>
      </c>
      <c r="C5600" s="344" t="s">
        <v>7701</v>
      </c>
      <c r="D5600" s="346">
        <v>6.47</v>
      </c>
    </row>
    <row r="5601" spans="1:4" x14ac:dyDescent="0.25">
      <c r="A5601" s="344">
        <v>5501901</v>
      </c>
      <c r="B5601" s="345" t="s">
        <v>18210</v>
      </c>
      <c r="C5601" s="344" t="s">
        <v>7701</v>
      </c>
      <c r="D5601" s="346">
        <v>10.75</v>
      </c>
    </row>
    <row r="5602" spans="1:4" x14ac:dyDescent="0.25">
      <c r="A5602" s="344">
        <v>5502135</v>
      </c>
      <c r="B5602" s="345" t="s">
        <v>18211</v>
      </c>
      <c r="C5602" s="344" t="s">
        <v>7701</v>
      </c>
      <c r="D5602" s="346">
        <v>5.7</v>
      </c>
    </row>
    <row r="5603" spans="1:4" x14ac:dyDescent="0.25">
      <c r="A5603" s="344">
        <v>5501927</v>
      </c>
      <c r="B5603" s="345" t="s">
        <v>18212</v>
      </c>
      <c r="C5603" s="344" t="s">
        <v>7701</v>
      </c>
      <c r="D5603" s="346">
        <v>11.3</v>
      </c>
    </row>
    <row r="5604" spans="1:4" x14ac:dyDescent="0.25">
      <c r="A5604" s="344">
        <v>5502161</v>
      </c>
      <c r="B5604" s="345" t="s">
        <v>18213</v>
      </c>
      <c r="C5604" s="344" t="s">
        <v>7701</v>
      </c>
      <c r="D5604" s="346">
        <v>5.78</v>
      </c>
    </row>
    <row r="5605" spans="1:4" x14ac:dyDescent="0.25">
      <c r="A5605" s="344">
        <v>5501878</v>
      </c>
      <c r="B5605" s="345" t="s">
        <v>18214</v>
      </c>
      <c r="C5605" s="344" t="s">
        <v>7701</v>
      </c>
      <c r="D5605" s="346">
        <v>13.07</v>
      </c>
    </row>
    <row r="5606" spans="1:4" x14ac:dyDescent="0.25">
      <c r="A5606" s="344">
        <v>5502112</v>
      </c>
      <c r="B5606" s="345" t="s">
        <v>18215</v>
      </c>
      <c r="C5606" s="344" t="s">
        <v>7701</v>
      </c>
      <c r="D5606" s="346">
        <v>8.07</v>
      </c>
    </row>
    <row r="5607" spans="1:4" x14ac:dyDescent="0.25">
      <c r="A5607" s="344">
        <v>5501904</v>
      </c>
      <c r="B5607" s="345" t="s">
        <v>18216</v>
      </c>
      <c r="C5607" s="344" t="s">
        <v>7701</v>
      </c>
      <c r="D5607" s="346">
        <v>11.92</v>
      </c>
    </row>
    <row r="5608" spans="1:4" x14ac:dyDescent="0.25">
      <c r="A5608" s="344">
        <v>5502138</v>
      </c>
      <c r="B5608" s="345" t="s">
        <v>18217</v>
      </c>
      <c r="C5608" s="344" t="s">
        <v>7701</v>
      </c>
      <c r="D5608" s="346">
        <v>6.94</v>
      </c>
    </row>
    <row r="5609" spans="1:4" x14ac:dyDescent="0.25">
      <c r="A5609" s="344">
        <v>5501930</v>
      </c>
      <c r="B5609" s="345" t="s">
        <v>18218</v>
      </c>
      <c r="C5609" s="344" t="s">
        <v>7701</v>
      </c>
      <c r="D5609" s="346">
        <v>11.96</v>
      </c>
    </row>
    <row r="5610" spans="1:4" x14ac:dyDescent="0.25">
      <c r="A5610" s="344">
        <v>5502164</v>
      </c>
      <c r="B5610" s="345" t="s">
        <v>18219</v>
      </c>
      <c r="C5610" s="344" t="s">
        <v>7701</v>
      </c>
      <c r="D5610" s="346">
        <v>6.94</v>
      </c>
    </row>
    <row r="5611" spans="1:4" x14ac:dyDescent="0.25">
      <c r="A5611" s="344">
        <v>5501879</v>
      </c>
      <c r="B5611" s="345" t="s">
        <v>18220</v>
      </c>
      <c r="C5611" s="344" t="s">
        <v>7701</v>
      </c>
      <c r="D5611" s="346">
        <v>13.39</v>
      </c>
    </row>
    <row r="5612" spans="1:4" x14ac:dyDescent="0.25">
      <c r="A5612" s="344">
        <v>5502113</v>
      </c>
      <c r="B5612" s="345" t="s">
        <v>18221</v>
      </c>
      <c r="C5612" s="344" t="s">
        <v>7701</v>
      </c>
      <c r="D5612" s="346">
        <v>8.3699999999999992</v>
      </c>
    </row>
    <row r="5613" spans="1:4" x14ac:dyDescent="0.25">
      <c r="A5613" s="344">
        <v>5501905</v>
      </c>
      <c r="B5613" s="345" t="s">
        <v>18222</v>
      </c>
      <c r="C5613" s="344" t="s">
        <v>7701</v>
      </c>
      <c r="D5613" s="346">
        <v>12.15</v>
      </c>
    </row>
    <row r="5614" spans="1:4" x14ac:dyDescent="0.25">
      <c r="A5614" s="344">
        <v>5502139</v>
      </c>
      <c r="B5614" s="345" t="s">
        <v>18223</v>
      </c>
      <c r="C5614" s="344" t="s">
        <v>7701</v>
      </c>
      <c r="D5614" s="346">
        <v>7.13</v>
      </c>
    </row>
    <row r="5615" spans="1:4" x14ac:dyDescent="0.25">
      <c r="A5615" s="344">
        <v>5501931</v>
      </c>
      <c r="B5615" s="345" t="s">
        <v>18224</v>
      </c>
      <c r="C5615" s="344" t="s">
        <v>7701</v>
      </c>
      <c r="D5615" s="346">
        <v>12.61</v>
      </c>
    </row>
    <row r="5616" spans="1:4" x14ac:dyDescent="0.25">
      <c r="A5616" s="344">
        <v>5502165</v>
      </c>
      <c r="B5616" s="345" t="s">
        <v>18225</v>
      </c>
      <c r="C5616" s="344" t="s">
        <v>7701</v>
      </c>
      <c r="D5616" s="346">
        <v>7.13</v>
      </c>
    </row>
    <row r="5617" spans="1:4" x14ac:dyDescent="0.25">
      <c r="A5617" s="344">
        <v>5502825</v>
      </c>
      <c r="B5617" s="345" t="s">
        <v>18226</v>
      </c>
      <c r="C5617" s="344" t="s">
        <v>7701</v>
      </c>
      <c r="D5617" s="346">
        <v>18.260000000000002</v>
      </c>
    </row>
    <row r="5618" spans="1:4" x14ac:dyDescent="0.25">
      <c r="A5618" s="344">
        <v>5502834</v>
      </c>
      <c r="B5618" s="345" t="s">
        <v>18227</v>
      </c>
      <c r="C5618" s="344" t="s">
        <v>7701</v>
      </c>
      <c r="D5618" s="346">
        <v>12.89</v>
      </c>
    </row>
    <row r="5619" spans="1:4" x14ac:dyDescent="0.25">
      <c r="A5619" s="344">
        <v>5502826</v>
      </c>
      <c r="B5619" s="345" t="s">
        <v>18228</v>
      </c>
      <c r="C5619" s="344" t="s">
        <v>7701</v>
      </c>
      <c r="D5619" s="346">
        <v>14.99</v>
      </c>
    </row>
    <row r="5620" spans="1:4" x14ac:dyDescent="0.25">
      <c r="A5620" s="344">
        <v>5502835</v>
      </c>
      <c r="B5620" s="345" t="s">
        <v>18229</v>
      </c>
      <c r="C5620" s="344" t="s">
        <v>7701</v>
      </c>
      <c r="D5620" s="346">
        <v>10.07</v>
      </c>
    </row>
    <row r="5621" spans="1:4" x14ac:dyDescent="0.25">
      <c r="A5621" s="344">
        <v>5502827</v>
      </c>
      <c r="B5621" s="345" t="s">
        <v>18230</v>
      </c>
      <c r="C5621" s="344" t="s">
        <v>7701</v>
      </c>
      <c r="D5621" s="346">
        <v>14.82</v>
      </c>
    </row>
    <row r="5622" spans="1:4" x14ac:dyDescent="0.25">
      <c r="A5622" s="344">
        <v>5502836</v>
      </c>
      <c r="B5622" s="345" t="s">
        <v>18231</v>
      </c>
      <c r="C5622" s="344" t="s">
        <v>7701</v>
      </c>
      <c r="D5622" s="346">
        <v>9.89</v>
      </c>
    </row>
    <row r="5623" spans="1:4" x14ac:dyDescent="0.25">
      <c r="A5623" s="344">
        <v>5502356</v>
      </c>
      <c r="B5623" s="345" t="s">
        <v>18232</v>
      </c>
      <c r="C5623" s="344" t="s">
        <v>7701</v>
      </c>
      <c r="D5623" s="346">
        <v>22.85</v>
      </c>
    </row>
    <row r="5624" spans="1:4" x14ac:dyDescent="0.25">
      <c r="A5624" s="344">
        <v>5502590</v>
      </c>
      <c r="B5624" s="345" t="s">
        <v>18233</v>
      </c>
      <c r="C5624" s="344" t="s">
        <v>7701</v>
      </c>
      <c r="D5624" s="346">
        <v>11.93</v>
      </c>
    </row>
    <row r="5625" spans="1:4" x14ac:dyDescent="0.25">
      <c r="A5625" s="344">
        <v>5502382</v>
      </c>
      <c r="B5625" s="345" t="s">
        <v>18234</v>
      </c>
      <c r="C5625" s="344" t="s">
        <v>7701</v>
      </c>
      <c r="D5625" s="346">
        <v>21.27</v>
      </c>
    </row>
    <row r="5626" spans="1:4" x14ac:dyDescent="0.25">
      <c r="A5626" s="344">
        <v>5502616</v>
      </c>
      <c r="B5626" s="345" t="s">
        <v>18235</v>
      </c>
      <c r="C5626" s="344" t="s">
        <v>7701</v>
      </c>
      <c r="D5626" s="346">
        <v>10.17</v>
      </c>
    </row>
    <row r="5627" spans="1:4" x14ac:dyDescent="0.25">
      <c r="A5627" s="344">
        <v>5502408</v>
      </c>
      <c r="B5627" s="345" t="s">
        <v>18236</v>
      </c>
      <c r="C5627" s="344" t="s">
        <v>7701</v>
      </c>
      <c r="D5627" s="346">
        <v>21.27</v>
      </c>
    </row>
    <row r="5628" spans="1:4" x14ac:dyDescent="0.25">
      <c r="A5628" s="344">
        <v>5502642</v>
      </c>
      <c r="B5628" s="345" t="s">
        <v>18237</v>
      </c>
      <c r="C5628" s="344" t="s">
        <v>7701</v>
      </c>
      <c r="D5628" s="346">
        <v>10.119999999999999</v>
      </c>
    </row>
    <row r="5629" spans="1:4" x14ac:dyDescent="0.25">
      <c r="A5629" s="344">
        <v>5502357</v>
      </c>
      <c r="B5629" s="345" t="s">
        <v>18238</v>
      </c>
      <c r="C5629" s="344" t="s">
        <v>7701</v>
      </c>
      <c r="D5629" s="346">
        <v>23.17</v>
      </c>
    </row>
    <row r="5630" spans="1:4" x14ac:dyDescent="0.25">
      <c r="A5630" s="344">
        <v>5502591</v>
      </c>
      <c r="B5630" s="345" t="s">
        <v>18239</v>
      </c>
      <c r="C5630" s="344" t="s">
        <v>7701</v>
      </c>
      <c r="D5630" s="346">
        <v>12.27</v>
      </c>
    </row>
    <row r="5631" spans="1:4" x14ac:dyDescent="0.25">
      <c r="A5631" s="344">
        <v>5502383</v>
      </c>
      <c r="B5631" s="345" t="s">
        <v>18240</v>
      </c>
      <c r="C5631" s="344" t="s">
        <v>7701</v>
      </c>
      <c r="D5631" s="346">
        <v>21.47</v>
      </c>
    </row>
    <row r="5632" spans="1:4" x14ac:dyDescent="0.25">
      <c r="A5632" s="344">
        <v>5502617</v>
      </c>
      <c r="B5632" s="345" t="s">
        <v>18241</v>
      </c>
      <c r="C5632" s="344" t="s">
        <v>7701</v>
      </c>
      <c r="D5632" s="346">
        <v>10.32</v>
      </c>
    </row>
    <row r="5633" spans="1:4" x14ac:dyDescent="0.25">
      <c r="A5633" s="344">
        <v>5502409</v>
      </c>
      <c r="B5633" s="345" t="s">
        <v>18242</v>
      </c>
      <c r="C5633" s="344" t="s">
        <v>7701</v>
      </c>
      <c r="D5633" s="346">
        <v>21.42</v>
      </c>
    </row>
    <row r="5634" spans="1:4" x14ac:dyDescent="0.25">
      <c r="A5634" s="344">
        <v>5502643</v>
      </c>
      <c r="B5634" s="345" t="s">
        <v>18243</v>
      </c>
      <c r="C5634" s="344" t="s">
        <v>7701</v>
      </c>
      <c r="D5634" s="346">
        <v>10.32</v>
      </c>
    </row>
    <row r="5635" spans="1:4" x14ac:dyDescent="0.25">
      <c r="A5635" s="344">
        <v>5502358</v>
      </c>
      <c r="B5635" s="345" t="s">
        <v>18244</v>
      </c>
      <c r="C5635" s="344" t="s">
        <v>7701</v>
      </c>
      <c r="D5635" s="346">
        <v>23.49</v>
      </c>
    </row>
    <row r="5636" spans="1:4" x14ac:dyDescent="0.25">
      <c r="A5636" s="344">
        <v>5502592</v>
      </c>
      <c r="B5636" s="345" t="s">
        <v>18245</v>
      </c>
      <c r="C5636" s="344" t="s">
        <v>7701</v>
      </c>
      <c r="D5636" s="346">
        <v>12.55</v>
      </c>
    </row>
    <row r="5637" spans="1:4" x14ac:dyDescent="0.25">
      <c r="A5637" s="344">
        <v>5502384</v>
      </c>
      <c r="B5637" s="345" t="s">
        <v>18246</v>
      </c>
      <c r="C5637" s="344" t="s">
        <v>7701</v>
      </c>
      <c r="D5637" s="346">
        <v>21.67</v>
      </c>
    </row>
    <row r="5638" spans="1:4" x14ac:dyDescent="0.25">
      <c r="A5638" s="344">
        <v>5502618</v>
      </c>
      <c r="B5638" s="345" t="s">
        <v>18247</v>
      </c>
      <c r="C5638" s="344" t="s">
        <v>7701</v>
      </c>
      <c r="D5638" s="346">
        <v>11.38</v>
      </c>
    </row>
    <row r="5639" spans="1:4" x14ac:dyDescent="0.25">
      <c r="A5639" s="344">
        <v>5502410</v>
      </c>
      <c r="B5639" s="345" t="s">
        <v>18248</v>
      </c>
      <c r="C5639" s="344" t="s">
        <v>7701</v>
      </c>
      <c r="D5639" s="346">
        <v>21.62</v>
      </c>
    </row>
    <row r="5640" spans="1:4" x14ac:dyDescent="0.25">
      <c r="A5640" s="344">
        <v>5502644</v>
      </c>
      <c r="B5640" s="345" t="s">
        <v>18249</v>
      </c>
      <c r="C5640" s="344" t="s">
        <v>7701</v>
      </c>
      <c r="D5640" s="346">
        <v>11.31</v>
      </c>
    </row>
    <row r="5641" spans="1:4" x14ac:dyDescent="0.25">
      <c r="A5641" s="344">
        <v>5502359</v>
      </c>
      <c r="B5641" s="345" t="s">
        <v>18250</v>
      </c>
      <c r="C5641" s="344" t="s">
        <v>7701</v>
      </c>
      <c r="D5641" s="346">
        <v>23.81</v>
      </c>
    </row>
    <row r="5642" spans="1:4" x14ac:dyDescent="0.25">
      <c r="A5642" s="344">
        <v>5502593</v>
      </c>
      <c r="B5642" s="345" t="s">
        <v>18251</v>
      </c>
      <c r="C5642" s="344" t="s">
        <v>7701</v>
      </c>
      <c r="D5642" s="346">
        <v>12.89</v>
      </c>
    </row>
    <row r="5643" spans="1:4" x14ac:dyDescent="0.25">
      <c r="A5643" s="344">
        <v>5502385</v>
      </c>
      <c r="B5643" s="345" t="s">
        <v>18252</v>
      </c>
      <c r="C5643" s="344" t="s">
        <v>7701</v>
      </c>
      <c r="D5643" s="346">
        <v>21.88</v>
      </c>
    </row>
    <row r="5644" spans="1:4" x14ac:dyDescent="0.25">
      <c r="A5644" s="344">
        <v>5502619</v>
      </c>
      <c r="B5644" s="345" t="s">
        <v>18253</v>
      </c>
      <c r="C5644" s="344" t="s">
        <v>7701</v>
      </c>
      <c r="D5644" s="346">
        <v>11.59</v>
      </c>
    </row>
    <row r="5645" spans="1:4" x14ac:dyDescent="0.25">
      <c r="A5645" s="344">
        <v>5502411</v>
      </c>
      <c r="B5645" s="345" t="s">
        <v>18254</v>
      </c>
      <c r="C5645" s="344" t="s">
        <v>7701</v>
      </c>
      <c r="D5645" s="346">
        <v>21.82</v>
      </c>
    </row>
    <row r="5646" spans="1:4" x14ac:dyDescent="0.25">
      <c r="A5646" s="344">
        <v>5502645</v>
      </c>
      <c r="B5646" s="345" t="s">
        <v>18255</v>
      </c>
      <c r="C5646" s="344" t="s">
        <v>7701</v>
      </c>
      <c r="D5646" s="346">
        <v>11.52</v>
      </c>
    </row>
    <row r="5647" spans="1:4" x14ac:dyDescent="0.25">
      <c r="A5647" s="344">
        <v>5502360</v>
      </c>
      <c r="B5647" s="345" t="s">
        <v>18256</v>
      </c>
      <c r="C5647" s="344" t="s">
        <v>7701</v>
      </c>
      <c r="D5647" s="346">
        <v>24.69</v>
      </c>
    </row>
    <row r="5648" spans="1:4" x14ac:dyDescent="0.25">
      <c r="A5648" s="344">
        <v>5502594</v>
      </c>
      <c r="B5648" s="345" t="s">
        <v>18257</v>
      </c>
      <c r="C5648" s="344" t="s">
        <v>7701</v>
      </c>
      <c r="D5648" s="346">
        <v>14.03</v>
      </c>
    </row>
    <row r="5649" spans="1:4" x14ac:dyDescent="0.25">
      <c r="A5649" s="344">
        <v>5502386</v>
      </c>
      <c r="B5649" s="345" t="s">
        <v>18258</v>
      </c>
      <c r="C5649" s="344" t="s">
        <v>7701</v>
      </c>
      <c r="D5649" s="346">
        <v>22.66</v>
      </c>
    </row>
    <row r="5650" spans="1:4" x14ac:dyDescent="0.25">
      <c r="A5650" s="344">
        <v>5502620</v>
      </c>
      <c r="B5650" s="345" t="s">
        <v>18259</v>
      </c>
      <c r="C5650" s="344" t="s">
        <v>7701</v>
      </c>
      <c r="D5650" s="346">
        <v>11.72</v>
      </c>
    </row>
    <row r="5651" spans="1:4" x14ac:dyDescent="0.25">
      <c r="A5651" s="344">
        <v>5502412</v>
      </c>
      <c r="B5651" s="345" t="s">
        <v>18260</v>
      </c>
      <c r="C5651" s="344" t="s">
        <v>7701</v>
      </c>
      <c r="D5651" s="346">
        <v>22.6</v>
      </c>
    </row>
    <row r="5652" spans="1:4" x14ac:dyDescent="0.25">
      <c r="A5652" s="344">
        <v>5502646</v>
      </c>
      <c r="B5652" s="345" t="s">
        <v>18261</v>
      </c>
      <c r="C5652" s="344" t="s">
        <v>7701</v>
      </c>
      <c r="D5652" s="346">
        <v>11.66</v>
      </c>
    </row>
    <row r="5653" spans="1:4" x14ac:dyDescent="0.25">
      <c r="A5653" s="344">
        <v>5502361</v>
      </c>
      <c r="B5653" s="345" t="s">
        <v>18262</v>
      </c>
      <c r="C5653" s="344" t="s">
        <v>7701</v>
      </c>
      <c r="D5653" s="346">
        <v>25.23</v>
      </c>
    </row>
    <row r="5654" spans="1:4" x14ac:dyDescent="0.25">
      <c r="A5654" s="344">
        <v>5502595</v>
      </c>
      <c r="B5654" s="345" t="s">
        <v>18263</v>
      </c>
      <c r="C5654" s="344" t="s">
        <v>7701</v>
      </c>
      <c r="D5654" s="346">
        <v>14.55</v>
      </c>
    </row>
    <row r="5655" spans="1:4" x14ac:dyDescent="0.25">
      <c r="A5655" s="344">
        <v>5502387</v>
      </c>
      <c r="B5655" s="345" t="s">
        <v>18264</v>
      </c>
      <c r="C5655" s="344" t="s">
        <v>7701</v>
      </c>
      <c r="D5655" s="346">
        <v>23.04</v>
      </c>
    </row>
    <row r="5656" spans="1:4" x14ac:dyDescent="0.25">
      <c r="A5656" s="344">
        <v>5502621</v>
      </c>
      <c r="B5656" s="345" t="s">
        <v>18265</v>
      </c>
      <c r="C5656" s="344" t="s">
        <v>7701</v>
      </c>
      <c r="D5656" s="346">
        <v>12.13</v>
      </c>
    </row>
    <row r="5657" spans="1:4" x14ac:dyDescent="0.25">
      <c r="A5657" s="344">
        <v>5502413</v>
      </c>
      <c r="B5657" s="345" t="s">
        <v>18266</v>
      </c>
      <c r="C5657" s="344" t="s">
        <v>7701</v>
      </c>
      <c r="D5657" s="346">
        <v>22.92</v>
      </c>
    </row>
    <row r="5658" spans="1:4" x14ac:dyDescent="0.25">
      <c r="A5658" s="344">
        <v>5502647</v>
      </c>
      <c r="B5658" s="345" t="s">
        <v>18267</v>
      </c>
      <c r="C5658" s="344" t="s">
        <v>7701</v>
      </c>
      <c r="D5658" s="346">
        <v>12</v>
      </c>
    </row>
    <row r="5659" spans="1:4" x14ac:dyDescent="0.25">
      <c r="A5659" s="344">
        <v>5502362</v>
      </c>
      <c r="B5659" s="345" t="s">
        <v>18268</v>
      </c>
      <c r="C5659" s="344" t="s">
        <v>7701</v>
      </c>
      <c r="D5659" s="346">
        <v>26.76</v>
      </c>
    </row>
    <row r="5660" spans="1:4" x14ac:dyDescent="0.25">
      <c r="A5660" s="344">
        <v>5502596</v>
      </c>
      <c r="B5660" s="345" t="s">
        <v>18269</v>
      </c>
      <c r="C5660" s="344" t="s">
        <v>7701</v>
      </c>
      <c r="D5660" s="346">
        <v>15.4</v>
      </c>
    </row>
    <row r="5661" spans="1:4" x14ac:dyDescent="0.25">
      <c r="A5661" s="344">
        <v>5502388</v>
      </c>
      <c r="B5661" s="345" t="s">
        <v>18270</v>
      </c>
      <c r="C5661" s="344" t="s">
        <v>7701</v>
      </c>
      <c r="D5661" s="346">
        <v>23.55</v>
      </c>
    </row>
    <row r="5662" spans="1:4" x14ac:dyDescent="0.25">
      <c r="A5662" s="344">
        <v>5502622</v>
      </c>
      <c r="B5662" s="345" t="s">
        <v>18271</v>
      </c>
      <c r="C5662" s="344" t="s">
        <v>7701</v>
      </c>
      <c r="D5662" s="346">
        <v>12.68</v>
      </c>
    </row>
    <row r="5663" spans="1:4" x14ac:dyDescent="0.25">
      <c r="A5663" s="344">
        <v>5502414</v>
      </c>
      <c r="B5663" s="345" t="s">
        <v>18272</v>
      </c>
      <c r="C5663" s="344" t="s">
        <v>7701</v>
      </c>
      <c r="D5663" s="346">
        <v>23.42</v>
      </c>
    </row>
    <row r="5664" spans="1:4" x14ac:dyDescent="0.25">
      <c r="A5664" s="344">
        <v>5502648</v>
      </c>
      <c r="B5664" s="345" t="s">
        <v>18273</v>
      </c>
      <c r="C5664" s="344" t="s">
        <v>7701</v>
      </c>
      <c r="D5664" s="346">
        <v>12.55</v>
      </c>
    </row>
    <row r="5665" spans="1:4" x14ac:dyDescent="0.25">
      <c r="A5665" s="344">
        <v>5502352</v>
      </c>
      <c r="B5665" s="345" t="s">
        <v>18274</v>
      </c>
      <c r="C5665" s="344" t="s">
        <v>7701</v>
      </c>
      <c r="D5665" s="346">
        <v>20.81</v>
      </c>
    </row>
    <row r="5666" spans="1:4" x14ac:dyDescent="0.25">
      <c r="A5666" s="344">
        <v>5502586</v>
      </c>
      <c r="B5666" s="345" t="s">
        <v>18275</v>
      </c>
      <c r="C5666" s="344" t="s">
        <v>7701</v>
      </c>
      <c r="D5666" s="346">
        <v>9.7100000000000009</v>
      </c>
    </row>
    <row r="5667" spans="1:4" x14ac:dyDescent="0.25">
      <c r="A5667" s="344">
        <v>5502378</v>
      </c>
      <c r="B5667" s="345" t="s">
        <v>18276</v>
      </c>
      <c r="C5667" s="344" t="s">
        <v>7701</v>
      </c>
      <c r="D5667" s="346">
        <v>19.7</v>
      </c>
    </row>
    <row r="5668" spans="1:4" x14ac:dyDescent="0.25">
      <c r="A5668" s="344">
        <v>5502612</v>
      </c>
      <c r="B5668" s="345" t="s">
        <v>18277</v>
      </c>
      <c r="C5668" s="344" t="s">
        <v>7701</v>
      </c>
      <c r="D5668" s="346">
        <v>9.19</v>
      </c>
    </row>
    <row r="5669" spans="1:4" x14ac:dyDescent="0.25">
      <c r="A5669" s="344">
        <v>5502404</v>
      </c>
      <c r="B5669" s="345" t="s">
        <v>18278</v>
      </c>
      <c r="C5669" s="344" t="s">
        <v>7701</v>
      </c>
      <c r="D5669" s="346">
        <v>19.78</v>
      </c>
    </row>
    <row r="5670" spans="1:4" x14ac:dyDescent="0.25">
      <c r="A5670" s="344">
        <v>5502638</v>
      </c>
      <c r="B5670" s="345" t="s">
        <v>18279</v>
      </c>
      <c r="C5670" s="344" t="s">
        <v>7701</v>
      </c>
      <c r="D5670" s="346">
        <v>9.2899999999999991</v>
      </c>
    </row>
    <row r="5671" spans="1:4" x14ac:dyDescent="0.25">
      <c r="A5671" s="344">
        <v>5502353</v>
      </c>
      <c r="B5671" s="345" t="s">
        <v>18280</v>
      </c>
      <c r="C5671" s="344" t="s">
        <v>7701</v>
      </c>
      <c r="D5671" s="346">
        <v>21.21</v>
      </c>
    </row>
    <row r="5672" spans="1:4" x14ac:dyDescent="0.25">
      <c r="A5672" s="344">
        <v>5502587</v>
      </c>
      <c r="B5672" s="345" t="s">
        <v>18281</v>
      </c>
      <c r="C5672" s="344" t="s">
        <v>7701</v>
      </c>
      <c r="D5672" s="346">
        <v>10.119999999999999</v>
      </c>
    </row>
    <row r="5673" spans="1:4" x14ac:dyDescent="0.25">
      <c r="A5673" s="344">
        <v>5502379</v>
      </c>
      <c r="B5673" s="345" t="s">
        <v>18282</v>
      </c>
      <c r="C5673" s="344" t="s">
        <v>7701</v>
      </c>
      <c r="D5673" s="346">
        <v>20.010000000000002</v>
      </c>
    </row>
    <row r="5674" spans="1:4" x14ac:dyDescent="0.25">
      <c r="A5674" s="344">
        <v>5502613</v>
      </c>
      <c r="B5674" s="345" t="s">
        <v>18283</v>
      </c>
      <c r="C5674" s="344" t="s">
        <v>7701</v>
      </c>
      <c r="D5674" s="346">
        <v>9.5</v>
      </c>
    </row>
    <row r="5675" spans="1:4" x14ac:dyDescent="0.25">
      <c r="A5675" s="344">
        <v>5502405</v>
      </c>
      <c r="B5675" s="345" t="s">
        <v>18284</v>
      </c>
      <c r="C5675" s="344" t="s">
        <v>7701</v>
      </c>
      <c r="D5675" s="346">
        <v>20.66</v>
      </c>
    </row>
    <row r="5676" spans="1:4" x14ac:dyDescent="0.25">
      <c r="A5676" s="344">
        <v>5502639</v>
      </c>
      <c r="B5676" s="345" t="s">
        <v>18285</v>
      </c>
      <c r="C5676" s="344" t="s">
        <v>7701</v>
      </c>
      <c r="D5676" s="346">
        <v>9.5500000000000007</v>
      </c>
    </row>
    <row r="5677" spans="1:4" x14ac:dyDescent="0.25">
      <c r="A5677" s="344">
        <v>5502351</v>
      </c>
      <c r="B5677" s="345" t="s">
        <v>18286</v>
      </c>
      <c r="C5677" s="344" t="s">
        <v>7701</v>
      </c>
      <c r="D5677" s="346">
        <v>19.7</v>
      </c>
    </row>
    <row r="5678" spans="1:4" x14ac:dyDescent="0.25">
      <c r="A5678" s="344">
        <v>5502585</v>
      </c>
      <c r="B5678" s="345" t="s">
        <v>18287</v>
      </c>
      <c r="C5678" s="344" t="s">
        <v>7701</v>
      </c>
      <c r="D5678" s="346">
        <v>9.19</v>
      </c>
    </row>
    <row r="5679" spans="1:4" x14ac:dyDescent="0.25">
      <c r="A5679" s="344">
        <v>5502377</v>
      </c>
      <c r="B5679" s="345" t="s">
        <v>18288</v>
      </c>
      <c r="C5679" s="344" t="s">
        <v>7701</v>
      </c>
      <c r="D5679" s="346">
        <v>19.399999999999999</v>
      </c>
    </row>
    <row r="5680" spans="1:4" x14ac:dyDescent="0.25">
      <c r="A5680" s="344">
        <v>5502611</v>
      </c>
      <c r="B5680" s="345" t="s">
        <v>18289</v>
      </c>
      <c r="C5680" s="344" t="s">
        <v>7701</v>
      </c>
      <c r="D5680" s="346">
        <v>8.8800000000000008</v>
      </c>
    </row>
    <row r="5681" spans="1:4" x14ac:dyDescent="0.25">
      <c r="A5681" s="344">
        <v>5502403</v>
      </c>
      <c r="B5681" s="345" t="s">
        <v>18290</v>
      </c>
      <c r="C5681" s="344" t="s">
        <v>7701</v>
      </c>
      <c r="D5681" s="346">
        <v>19.510000000000002</v>
      </c>
    </row>
    <row r="5682" spans="1:4" x14ac:dyDescent="0.25">
      <c r="A5682" s="344">
        <v>5502637</v>
      </c>
      <c r="B5682" s="345" t="s">
        <v>18291</v>
      </c>
      <c r="C5682" s="344" t="s">
        <v>7701</v>
      </c>
      <c r="D5682" s="346">
        <v>8.99</v>
      </c>
    </row>
    <row r="5683" spans="1:4" x14ac:dyDescent="0.25">
      <c r="A5683" s="344">
        <v>5502187</v>
      </c>
      <c r="B5683" s="345" t="s">
        <v>18292</v>
      </c>
      <c r="C5683" s="344" t="s">
        <v>7701</v>
      </c>
      <c r="D5683" s="346">
        <v>10.16</v>
      </c>
    </row>
    <row r="5684" spans="1:4" x14ac:dyDescent="0.25">
      <c r="A5684" s="344">
        <v>5502354</v>
      </c>
      <c r="B5684" s="345" t="s">
        <v>18293</v>
      </c>
      <c r="C5684" s="344" t="s">
        <v>7701</v>
      </c>
      <c r="D5684" s="346">
        <v>21.62</v>
      </c>
    </row>
    <row r="5685" spans="1:4" x14ac:dyDescent="0.25">
      <c r="A5685" s="344">
        <v>5502588</v>
      </c>
      <c r="B5685" s="345" t="s">
        <v>18294</v>
      </c>
      <c r="C5685" s="344" t="s">
        <v>7701</v>
      </c>
      <c r="D5685" s="346">
        <v>11.31</v>
      </c>
    </row>
    <row r="5686" spans="1:4" x14ac:dyDescent="0.25">
      <c r="A5686" s="344">
        <v>5502380</v>
      </c>
      <c r="B5686" s="345" t="s">
        <v>18295</v>
      </c>
      <c r="C5686" s="344" t="s">
        <v>7701</v>
      </c>
      <c r="D5686" s="346">
        <v>20.86</v>
      </c>
    </row>
    <row r="5687" spans="1:4" x14ac:dyDescent="0.25">
      <c r="A5687" s="344">
        <v>5502614</v>
      </c>
      <c r="B5687" s="345" t="s">
        <v>18296</v>
      </c>
      <c r="C5687" s="344" t="s">
        <v>7701</v>
      </c>
      <c r="D5687" s="346">
        <v>9.7100000000000009</v>
      </c>
    </row>
    <row r="5688" spans="1:4" x14ac:dyDescent="0.25">
      <c r="A5688" s="344">
        <v>5502406</v>
      </c>
      <c r="B5688" s="345" t="s">
        <v>18297</v>
      </c>
      <c r="C5688" s="344" t="s">
        <v>7701</v>
      </c>
      <c r="D5688" s="346">
        <v>20.86</v>
      </c>
    </row>
    <row r="5689" spans="1:4" x14ac:dyDescent="0.25">
      <c r="A5689" s="344">
        <v>5502640</v>
      </c>
      <c r="B5689" s="345" t="s">
        <v>18298</v>
      </c>
      <c r="C5689" s="344" t="s">
        <v>7701</v>
      </c>
      <c r="D5689" s="346">
        <v>9.76</v>
      </c>
    </row>
    <row r="5690" spans="1:4" x14ac:dyDescent="0.25">
      <c r="A5690" s="344">
        <v>5502355</v>
      </c>
      <c r="B5690" s="345" t="s">
        <v>18299</v>
      </c>
      <c r="C5690" s="344" t="s">
        <v>7701</v>
      </c>
      <c r="D5690" s="346">
        <v>21.93</v>
      </c>
    </row>
    <row r="5691" spans="1:4" x14ac:dyDescent="0.25">
      <c r="A5691" s="344">
        <v>5502589</v>
      </c>
      <c r="B5691" s="345" t="s">
        <v>18300</v>
      </c>
      <c r="C5691" s="344" t="s">
        <v>7701</v>
      </c>
      <c r="D5691" s="346">
        <v>11.66</v>
      </c>
    </row>
    <row r="5692" spans="1:4" x14ac:dyDescent="0.25">
      <c r="A5692" s="344">
        <v>5502381</v>
      </c>
      <c r="B5692" s="345" t="s">
        <v>18301</v>
      </c>
      <c r="C5692" s="344" t="s">
        <v>7701</v>
      </c>
      <c r="D5692" s="346">
        <v>21.06</v>
      </c>
    </row>
    <row r="5693" spans="1:4" x14ac:dyDescent="0.25">
      <c r="A5693" s="344">
        <v>5502615</v>
      </c>
      <c r="B5693" s="345" t="s">
        <v>18302</v>
      </c>
      <c r="C5693" s="344" t="s">
        <v>7701</v>
      </c>
      <c r="D5693" s="346">
        <v>9.9600000000000009</v>
      </c>
    </row>
    <row r="5694" spans="1:4" x14ac:dyDescent="0.25">
      <c r="A5694" s="344">
        <v>5502407</v>
      </c>
      <c r="B5694" s="345" t="s">
        <v>18303</v>
      </c>
      <c r="C5694" s="344" t="s">
        <v>7701</v>
      </c>
      <c r="D5694" s="346">
        <v>21.06</v>
      </c>
    </row>
    <row r="5695" spans="1:4" x14ac:dyDescent="0.25">
      <c r="A5695" s="344">
        <v>5502641</v>
      </c>
      <c r="B5695" s="345" t="s">
        <v>18304</v>
      </c>
      <c r="C5695" s="344" t="s">
        <v>7701</v>
      </c>
      <c r="D5695" s="346">
        <v>9.9600000000000009</v>
      </c>
    </row>
    <row r="5696" spans="1:4" x14ac:dyDescent="0.25">
      <c r="A5696" s="344">
        <v>5502880</v>
      </c>
      <c r="B5696" s="345" t="s">
        <v>18305</v>
      </c>
      <c r="C5696" s="344" t="s">
        <v>7701</v>
      </c>
      <c r="D5696" s="346">
        <v>16.690000000000001</v>
      </c>
    </row>
    <row r="5697" spans="1:4" x14ac:dyDescent="0.25">
      <c r="A5697" s="344">
        <v>5502857</v>
      </c>
      <c r="B5697" s="345" t="s">
        <v>18306</v>
      </c>
      <c r="C5697" s="344" t="s">
        <v>7701</v>
      </c>
      <c r="D5697" s="346">
        <v>27.21</v>
      </c>
    </row>
    <row r="5698" spans="1:4" x14ac:dyDescent="0.25">
      <c r="A5698" s="344">
        <v>5502881</v>
      </c>
      <c r="B5698" s="345" t="s">
        <v>18307</v>
      </c>
      <c r="C5698" s="344" t="s">
        <v>7701</v>
      </c>
      <c r="D5698" s="346">
        <v>12.96</v>
      </c>
    </row>
    <row r="5699" spans="1:4" x14ac:dyDescent="0.25">
      <c r="A5699" s="344">
        <v>5502859</v>
      </c>
      <c r="B5699" s="345" t="s">
        <v>18308</v>
      </c>
      <c r="C5699" s="344" t="s">
        <v>7701</v>
      </c>
      <c r="D5699" s="346">
        <v>23.68</v>
      </c>
    </row>
    <row r="5700" spans="1:4" x14ac:dyDescent="0.25">
      <c r="A5700" s="344">
        <v>5502882</v>
      </c>
      <c r="B5700" s="345" t="s">
        <v>18309</v>
      </c>
      <c r="C5700" s="344" t="s">
        <v>7701</v>
      </c>
      <c r="D5700" s="346">
        <v>12.82</v>
      </c>
    </row>
    <row r="5701" spans="1:4" x14ac:dyDescent="0.25">
      <c r="A5701" s="344">
        <v>5502858</v>
      </c>
      <c r="B5701" s="345" t="s">
        <v>18310</v>
      </c>
      <c r="C5701" s="344" t="s">
        <v>7701</v>
      </c>
      <c r="D5701" s="346">
        <v>24.47</v>
      </c>
    </row>
    <row r="5702" spans="1:4" x14ac:dyDescent="0.25">
      <c r="A5702" s="344">
        <v>5502747</v>
      </c>
      <c r="B5702" s="345" t="s">
        <v>18311</v>
      </c>
      <c r="C5702" s="344" t="s">
        <v>7701</v>
      </c>
      <c r="D5702" s="346">
        <v>52.42</v>
      </c>
    </row>
    <row r="5703" spans="1:4" x14ac:dyDescent="0.25">
      <c r="A5703" s="344">
        <v>5502773</v>
      </c>
      <c r="B5703" s="345" t="s">
        <v>18312</v>
      </c>
      <c r="C5703" s="344" t="s">
        <v>7701</v>
      </c>
      <c r="D5703" s="346">
        <v>50.86</v>
      </c>
    </row>
    <row r="5704" spans="1:4" x14ac:dyDescent="0.25">
      <c r="A5704" s="344">
        <v>5502799</v>
      </c>
      <c r="B5704" s="345" t="s">
        <v>18313</v>
      </c>
      <c r="C5704" s="344" t="s">
        <v>7701</v>
      </c>
      <c r="D5704" s="346">
        <v>47.12</v>
      </c>
    </row>
    <row r="5705" spans="1:4" x14ac:dyDescent="0.25">
      <c r="A5705" s="344">
        <v>5502748</v>
      </c>
      <c r="B5705" s="345" t="s">
        <v>18314</v>
      </c>
      <c r="C5705" s="344" t="s">
        <v>7701</v>
      </c>
      <c r="D5705" s="346">
        <v>52.97</v>
      </c>
    </row>
    <row r="5706" spans="1:4" x14ac:dyDescent="0.25">
      <c r="A5706" s="344">
        <v>5502774</v>
      </c>
      <c r="B5706" s="345" t="s">
        <v>18315</v>
      </c>
      <c r="C5706" s="344" t="s">
        <v>7701</v>
      </c>
      <c r="D5706" s="346">
        <v>51.19</v>
      </c>
    </row>
    <row r="5707" spans="1:4" x14ac:dyDescent="0.25">
      <c r="A5707" s="344">
        <v>5502800</v>
      </c>
      <c r="B5707" s="345" t="s">
        <v>18316</v>
      </c>
      <c r="C5707" s="344" t="s">
        <v>7701</v>
      </c>
      <c r="D5707" s="346">
        <v>49.11</v>
      </c>
    </row>
    <row r="5708" spans="1:4" x14ac:dyDescent="0.25">
      <c r="A5708" s="344">
        <v>5502749</v>
      </c>
      <c r="B5708" s="345" t="s">
        <v>18317</v>
      </c>
      <c r="C5708" s="344" t="s">
        <v>7701</v>
      </c>
      <c r="D5708" s="346">
        <v>53.42</v>
      </c>
    </row>
    <row r="5709" spans="1:4" x14ac:dyDescent="0.25">
      <c r="A5709" s="344">
        <v>5502775</v>
      </c>
      <c r="B5709" s="345" t="s">
        <v>18318</v>
      </c>
      <c r="C5709" s="344" t="s">
        <v>7701</v>
      </c>
      <c r="D5709" s="346">
        <v>51.53</v>
      </c>
    </row>
    <row r="5710" spans="1:4" x14ac:dyDescent="0.25">
      <c r="A5710" s="344">
        <v>5502801</v>
      </c>
      <c r="B5710" s="345" t="s">
        <v>18319</v>
      </c>
      <c r="C5710" s="344" t="s">
        <v>7701</v>
      </c>
      <c r="D5710" s="346">
        <v>49.44</v>
      </c>
    </row>
    <row r="5711" spans="1:4" x14ac:dyDescent="0.25">
      <c r="A5711" s="344">
        <v>5502750</v>
      </c>
      <c r="B5711" s="345" t="s">
        <v>18320</v>
      </c>
      <c r="C5711" s="344" t="s">
        <v>7701</v>
      </c>
      <c r="D5711" s="346">
        <v>53.86</v>
      </c>
    </row>
    <row r="5712" spans="1:4" x14ac:dyDescent="0.25">
      <c r="A5712" s="344">
        <v>5502776</v>
      </c>
      <c r="B5712" s="345" t="s">
        <v>18321</v>
      </c>
      <c r="C5712" s="344" t="s">
        <v>7701</v>
      </c>
      <c r="D5712" s="346">
        <v>51.86</v>
      </c>
    </row>
    <row r="5713" spans="1:4" x14ac:dyDescent="0.25">
      <c r="A5713" s="344">
        <v>5502802</v>
      </c>
      <c r="B5713" s="345" t="s">
        <v>18322</v>
      </c>
      <c r="C5713" s="344" t="s">
        <v>7701</v>
      </c>
      <c r="D5713" s="346">
        <v>49.66</v>
      </c>
    </row>
    <row r="5714" spans="1:4" x14ac:dyDescent="0.25">
      <c r="A5714" s="344">
        <v>5502751</v>
      </c>
      <c r="B5714" s="345" t="s">
        <v>18323</v>
      </c>
      <c r="C5714" s="344" t="s">
        <v>7701</v>
      </c>
      <c r="D5714" s="346">
        <v>56.37</v>
      </c>
    </row>
    <row r="5715" spans="1:4" x14ac:dyDescent="0.25">
      <c r="A5715" s="344">
        <v>5502777</v>
      </c>
      <c r="B5715" s="345" t="s">
        <v>18324</v>
      </c>
      <c r="C5715" s="344" t="s">
        <v>7701</v>
      </c>
      <c r="D5715" s="346">
        <v>52.08</v>
      </c>
    </row>
    <row r="5716" spans="1:4" x14ac:dyDescent="0.25">
      <c r="A5716" s="344">
        <v>5502803</v>
      </c>
      <c r="B5716" s="345" t="s">
        <v>18325</v>
      </c>
      <c r="C5716" s="344" t="s">
        <v>7701</v>
      </c>
      <c r="D5716" s="346">
        <v>50</v>
      </c>
    </row>
    <row r="5717" spans="1:4" x14ac:dyDescent="0.25">
      <c r="A5717" s="344">
        <v>5502752</v>
      </c>
      <c r="B5717" s="345" t="s">
        <v>18326</v>
      </c>
      <c r="C5717" s="344" t="s">
        <v>7701</v>
      </c>
      <c r="D5717" s="346">
        <v>57.11</v>
      </c>
    </row>
    <row r="5718" spans="1:4" x14ac:dyDescent="0.25">
      <c r="A5718" s="344">
        <v>5502778</v>
      </c>
      <c r="B5718" s="345" t="s">
        <v>18327</v>
      </c>
      <c r="C5718" s="344" t="s">
        <v>7701</v>
      </c>
      <c r="D5718" s="346">
        <v>52.75</v>
      </c>
    </row>
    <row r="5719" spans="1:4" x14ac:dyDescent="0.25">
      <c r="A5719" s="344">
        <v>5502804</v>
      </c>
      <c r="B5719" s="345" t="s">
        <v>18328</v>
      </c>
      <c r="C5719" s="344" t="s">
        <v>7701</v>
      </c>
      <c r="D5719" s="346">
        <v>50.44</v>
      </c>
    </row>
    <row r="5720" spans="1:4" x14ac:dyDescent="0.25">
      <c r="A5720" s="344">
        <v>5502753</v>
      </c>
      <c r="B5720" s="345" t="s">
        <v>18329</v>
      </c>
      <c r="C5720" s="344" t="s">
        <v>7701</v>
      </c>
      <c r="D5720" s="346">
        <v>58.59</v>
      </c>
    </row>
    <row r="5721" spans="1:4" x14ac:dyDescent="0.25">
      <c r="A5721" s="344">
        <v>5502779</v>
      </c>
      <c r="B5721" s="345" t="s">
        <v>18330</v>
      </c>
      <c r="C5721" s="344" t="s">
        <v>7701</v>
      </c>
      <c r="D5721" s="346">
        <v>53.53</v>
      </c>
    </row>
    <row r="5722" spans="1:4" x14ac:dyDescent="0.25">
      <c r="A5722" s="344">
        <v>5502805</v>
      </c>
      <c r="B5722" s="345" t="s">
        <v>18331</v>
      </c>
      <c r="C5722" s="344" t="s">
        <v>7701</v>
      </c>
      <c r="D5722" s="346">
        <v>51.22</v>
      </c>
    </row>
    <row r="5723" spans="1:4" x14ac:dyDescent="0.25">
      <c r="A5723" s="344">
        <v>5502743</v>
      </c>
      <c r="B5723" s="345" t="s">
        <v>18332</v>
      </c>
      <c r="C5723" s="344" t="s">
        <v>7701</v>
      </c>
      <c r="D5723" s="346">
        <v>48.31</v>
      </c>
    </row>
    <row r="5724" spans="1:4" x14ac:dyDescent="0.25">
      <c r="A5724" s="344">
        <v>5502769</v>
      </c>
      <c r="B5724" s="345" t="s">
        <v>18333</v>
      </c>
      <c r="C5724" s="344" t="s">
        <v>7701</v>
      </c>
      <c r="D5724" s="346">
        <v>47.5</v>
      </c>
    </row>
    <row r="5725" spans="1:4" x14ac:dyDescent="0.25">
      <c r="A5725" s="344">
        <v>5502795</v>
      </c>
      <c r="B5725" s="345" t="s">
        <v>18334</v>
      </c>
      <c r="C5725" s="344" t="s">
        <v>7701</v>
      </c>
      <c r="D5725" s="346">
        <v>45.86</v>
      </c>
    </row>
    <row r="5726" spans="1:4" x14ac:dyDescent="0.25">
      <c r="A5726" s="344">
        <v>5502744</v>
      </c>
      <c r="B5726" s="345" t="s">
        <v>18335</v>
      </c>
      <c r="C5726" s="344" t="s">
        <v>7701</v>
      </c>
      <c r="D5726" s="346">
        <v>50.86</v>
      </c>
    </row>
    <row r="5727" spans="1:4" x14ac:dyDescent="0.25">
      <c r="A5727" s="344">
        <v>5502770</v>
      </c>
      <c r="B5727" s="345" t="s">
        <v>18336</v>
      </c>
      <c r="C5727" s="344" t="s">
        <v>7701</v>
      </c>
      <c r="D5727" s="346">
        <v>47.94</v>
      </c>
    </row>
    <row r="5728" spans="1:4" x14ac:dyDescent="0.25">
      <c r="A5728" s="344">
        <v>5502796</v>
      </c>
      <c r="B5728" s="345" t="s">
        <v>18337</v>
      </c>
      <c r="C5728" s="344" t="s">
        <v>7701</v>
      </c>
      <c r="D5728" s="346">
        <v>46.23</v>
      </c>
    </row>
    <row r="5729" spans="1:4" x14ac:dyDescent="0.25">
      <c r="A5729" s="344">
        <v>5502742</v>
      </c>
      <c r="B5729" s="345" t="s">
        <v>18338</v>
      </c>
      <c r="C5729" s="344" t="s">
        <v>7701</v>
      </c>
      <c r="D5729" s="346">
        <v>47.5</v>
      </c>
    </row>
    <row r="5730" spans="1:4" x14ac:dyDescent="0.25">
      <c r="A5730" s="344">
        <v>5502768</v>
      </c>
      <c r="B5730" s="345" t="s">
        <v>18339</v>
      </c>
      <c r="C5730" s="344" t="s">
        <v>7701</v>
      </c>
      <c r="D5730" s="346">
        <v>46.98</v>
      </c>
    </row>
    <row r="5731" spans="1:4" x14ac:dyDescent="0.25">
      <c r="A5731" s="344">
        <v>5502794</v>
      </c>
      <c r="B5731" s="345" t="s">
        <v>18340</v>
      </c>
      <c r="C5731" s="344" t="s">
        <v>7701</v>
      </c>
      <c r="D5731" s="346">
        <v>45.41</v>
      </c>
    </row>
    <row r="5732" spans="1:4" x14ac:dyDescent="0.25">
      <c r="A5732" s="344">
        <v>5502745</v>
      </c>
      <c r="B5732" s="345" t="s">
        <v>18341</v>
      </c>
      <c r="C5732" s="344" t="s">
        <v>7701</v>
      </c>
      <c r="D5732" s="346">
        <v>51.42</v>
      </c>
    </row>
    <row r="5733" spans="1:4" x14ac:dyDescent="0.25">
      <c r="A5733" s="344">
        <v>5502771</v>
      </c>
      <c r="B5733" s="345" t="s">
        <v>18342</v>
      </c>
      <c r="C5733" s="344" t="s">
        <v>7701</v>
      </c>
      <c r="D5733" s="346">
        <v>48.31</v>
      </c>
    </row>
    <row r="5734" spans="1:4" x14ac:dyDescent="0.25">
      <c r="A5734" s="344">
        <v>5502797</v>
      </c>
      <c r="B5734" s="345" t="s">
        <v>18343</v>
      </c>
      <c r="C5734" s="344" t="s">
        <v>7701</v>
      </c>
      <c r="D5734" s="346">
        <v>46.6</v>
      </c>
    </row>
    <row r="5735" spans="1:4" x14ac:dyDescent="0.25">
      <c r="A5735" s="344">
        <v>5502746</v>
      </c>
      <c r="B5735" s="345" t="s">
        <v>18344</v>
      </c>
      <c r="C5735" s="344" t="s">
        <v>7701</v>
      </c>
      <c r="D5735" s="346">
        <v>51.97</v>
      </c>
    </row>
    <row r="5736" spans="1:4" x14ac:dyDescent="0.25">
      <c r="A5736" s="344">
        <v>5502772</v>
      </c>
      <c r="B5736" s="345" t="s">
        <v>18345</v>
      </c>
      <c r="C5736" s="344" t="s">
        <v>7701</v>
      </c>
      <c r="D5736" s="346">
        <v>48.68</v>
      </c>
    </row>
    <row r="5737" spans="1:4" x14ac:dyDescent="0.25">
      <c r="A5737" s="344">
        <v>5502798</v>
      </c>
      <c r="B5737" s="345" t="s">
        <v>18346</v>
      </c>
      <c r="C5737" s="344" t="s">
        <v>7701</v>
      </c>
      <c r="D5737" s="346">
        <v>46.89</v>
      </c>
    </row>
    <row r="5738" spans="1:4" x14ac:dyDescent="0.25">
      <c r="A5738" s="344">
        <v>5502886</v>
      </c>
      <c r="B5738" s="345" t="s">
        <v>18347</v>
      </c>
      <c r="C5738" s="344" t="s">
        <v>7701</v>
      </c>
      <c r="D5738" s="346">
        <v>59.33</v>
      </c>
    </row>
    <row r="5739" spans="1:4" x14ac:dyDescent="0.25">
      <c r="A5739" s="344">
        <v>5502887</v>
      </c>
      <c r="B5739" s="345" t="s">
        <v>18348</v>
      </c>
      <c r="C5739" s="344" t="s">
        <v>7701</v>
      </c>
      <c r="D5739" s="346">
        <v>54.08</v>
      </c>
    </row>
    <row r="5740" spans="1:4" x14ac:dyDescent="0.25">
      <c r="A5740" s="344">
        <v>5502888</v>
      </c>
      <c r="B5740" s="345" t="s">
        <v>18349</v>
      </c>
      <c r="C5740" s="344" t="s">
        <v>7701</v>
      </c>
      <c r="D5740" s="346">
        <v>51.66</v>
      </c>
    </row>
    <row r="5741" spans="1:4" x14ac:dyDescent="0.25">
      <c r="A5741" s="344">
        <v>5502820</v>
      </c>
      <c r="B5741" s="345" t="s">
        <v>18350</v>
      </c>
      <c r="C5741" s="344" t="s">
        <v>7701</v>
      </c>
      <c r="D5741" s="346">
        <v>7.89</v>
      </c>
    </row>
    <row r="5742" spans="1:4" x14ac:dyDescent="0.25">
      <c r="A5742" s="344">
        <v>5502904</v>
      </c>
      <c r="B5742" s="345" t="s">
        <v>18351</v>
      </c>
      <c r="C5742" s="344" t="s">
        <v>7701</v>
      </c>
      <c r="D5742" s="346">
        <v>22.26</v>
      </c>
    </row>
    <row r="5743" spans="1:4" x14ac:dyDescent="0.25">
      <c r="A5743" s="344">
        <v>5502930</v>
      </c>
      <c r="B5743" s="345" t="s">
        <v>18352</v>
      </c>
      <c r="C5743" s="344" t="s">
        <v>7701</v>
      </c>
      <c r="D5743" s="346">
        <v>21.17</v>
      </c>
    </row>
    <row r="5744" spans="1:4" x14ac:dyDescent="0.25">
      <c r="A5744" s="344">
        <v>5502956</v>
      </c>
      <c r="B5744" s="345" t="s">
        <v>18353</v>
      </c>
      <c r="C5744" s="344" t="s">
        <v>7701</v>
      </c>
      <c r="D5744" s="346">
        <v>20.77</v>
      </c>
    </row>
    <row r="5745" spans="1:4" x14ac:dyDescent="0.25">
      <c r="A5745" s="344">
        <v>5502905</v>
      </c>
      <c r="B5745" s="345" t="s">
        <v>18354</v>
      </c>
      <c r="C5745" s="344" t="s">
        <v>7701</v>
      </c>
      <c r="D5745" s="346">
        <v>24.98</v>
      </c>
    </row>
    <row r="5746" spans="1:4" x14ac:dyDescent="0.25">
      <c r="A5746" s="344">
        <v>5502931</v>
      </c>
      <c r="B5746" s="345" t="s">
        <v>18355</v>
      </c>
      <c r="C5746" s="344" t="s">
        <v>7701</v>
      </c>
      <c r="D5746" s="346">
        <v>21.37</v>
      </c>
    </row>
    <row r="5747" spans="1:4" x14ac:dyDescent="0.25">
      <c r="A5747" s="344">
        <v>5502957</v>
      </c>
      <c r="B5747" s="345" t="s">
        <v>18356</v>
      </c>
      <c r="C5747" s="344" t="s">
        <v>7701</v>
      </c>
      <c r="D5747" s="346">
        <v>20.97</v>
      </c>
    </row>
    <row r="5748" spans="1:4" x14ac:dyDescent="0.25">
      <c r="A5748" s="344">
        <v>5502906</v>
      </c>
      <c r="B5748" s="345" t="s">
        <v>18357</v>
      </c>
      <c r="C5748" s="344" t="s">
        <v>7701</v>
      </c>
      <c r="D5748" s="346">
        <v>25.28</v>
      </c>
    </row>
    <row r="5749" spans="1:4" x14ac:dyDescent="0.25">
      <c r="A5749" s="344">
        <v>5502932</v>
      </c>
      <c r="B5749" s="345" t="s">
        <v>18358</v>
      </c>
      <c r="C5749" s="344" t="s">
        <v>7701</v>
      </c>
      <c r="D5749" s="346">
        <v>21.57</v>
      </c>
    </row>
    <row r="5750" spans="1:4" x14ac:dyDescent="0.25">
      <c r="A5750" s="344">
        <v>5502958</v>
      </c>
      <c r="B5750" s="345" t="s">
        <v>18359</v>
      </c>
      <c r="C5750" s="344" t="s">
        <v>7701</v>
      </c>
      <c r="D5750" s="346">
        <v>21.17</v>
      </c>
    </row>
    <row r="5751" spans="1:4" x14ac:dyDescent="0.25">
      <c r="A5751" s="344">
        <v>5502907</v>
      </c>
      <c r="B5751" s="345" t="s">
        <v>18360</v>
      </c>
      <c r="C5751" s="344" t="s">
        <v>7701</v>
      </c>
      <c r="D5751" s="346">
        <v>25.73</v>
      </c>
    </row>
    <row r="5752" spans="1:4" x14ac:dyDescent="0.25">
      <c r="A5752" s="344">
        <v>5502933</v>
      </c>
      <c r="B5752" s="345" t="s">
        <v>18361</v>
      </c>
      <c r="C5752" s="344" t="s">
        <v>7701</v>
      </c>
      <c r="D5752" s="346">
        <v>21.86</v>
      </c>
    </row>
    <row r="5753" spans="1:4" x14ac:dyDescent="0.25">
      <c r="A5753" s="344">
        <v>5502959</v>
      </c>
      <c r="B5753" s="345" t="s">
        <v>18362</v>
      </c>
      <c r="C5753" s="344" t="s">
        <v>7701</v>
      </c>
      <c r="D5753" s="346">
        <v>21.37</v>
      </c>
    </row>
    <row r="5754" spans="1:4" x14ac:dyDescent="0.25">
      <c r="A5754" s="344">
        <v>5502908</v>
      </c>
      <c r="B5754" s="345" t="s">
        <v>18363</v>
      </c>
      <c r="C5754" s="344" t="s">
        <v>7701</v>
      </c>
      <c r="D5754" s="346">
        <v>26.02</v>
      </c>
    </row>
    <row r="5755" spans="1:4" x14ac:dyDescent="0.25">
      <c r="A5755" s="344">
        <v>5502934</v>
      </c>
      <c r="B5755" s="345" t="s">
        <v>18364</v>
      </c>
      <c r="C5755" s="344" t="s">
        <v>7701</v>
      </c>
      <c r="D5755" s="346">
        <v>22.06</v>
      </c>
    </row>
    <row r="5756" spans="1:4" x14ac:dyDescent="0.25">
      <c r="A5756" s="344">
        <v>5502960</v>
      </c>
      <c r="B5756" s="345" t="s">
        <v>18365</v>
      </c>
      <c r="C5756" s="344" t="s">
        <v>7701</v>
      </c>
      <c r="D5756" s="346">
        <v>21.47</v>
      </c>
    </row>
    <row r="5757" spans="1:4" x14ac:dyDescent="0.25">
      <c r="A5757" s="344">
        <v>5502909</v>
      </c>
      <c r="B5757" s="345" t="s">
        <v>18366</v>
      </c>
      <c r="C5757" s="344" t="s">
        <v>7701</v>
      </c>
      <c r="D5757" s="346">
        <v>26.62</v>
      </c>
    </row>
    <row r="5758" spans="1:4" x14ac:dyDescent="0.25">
      <c r="A5758" s="344">
        <v>5502935</v>
      </c>
      <c r="B5758" s="345" t="s">
        <v>18367</v>
      </c>
      <c r="C5758" s="344" t="s">
        <v>7701</v>
      </c>
      <c r="D5758" s="346">
        <v>22.46</v>
      </c>
    </row>
    <row r="5759" spans="1:4" x14ac:dyDescent="0.25">
      <c r="A5759" s="344">
        <v>5502961</v>
      </c>
      <c r="B5759" s="345" t="s">
        <v>18368</v>
      </c>
      <c r="C5759" s="344" t="s">
        <v>7701</v>
      </c>
      <c r="D5759" s="346">
        <v>21.86</v>
      </c>
    </row>
    <row r="5760" spans="1:4" x14ac:dyDescent="0.25">
      <c r="A5760" s="344">
        <v>5502910</v>
      </c>
      <c r="B5760" s="345" t="s">
        <v>18369</v>
      </c>
      <c r="C5760" s="344" t="s">
        <v>7701</v>
      </c>
      <c r="D5760" s="346">
        <v>27.66</v>
      </c>
    </row>
    <row r="5761" spans="1:4" x14ac:dyDescent="0.25">
      <c r="A5761" s="344">
        <v>5502936</v>
      </c>
      <c r="B5761" s="345" t="s">
        <v>18370</v>
      </c>
      <c r="C5761" s="344" t="s">
        <v>7701</v>
      </c>
      <c r="D5761" s="346">
        <v>25.43</v>
      </c>
    </row>
    <row r="5762" spans="1:4" x14ac:dyDescent="0.25">
      <c r="A5762" s="344">
        <v>5502962</v>
      </c>
      <c r="B5762" s="345" t="s">
        <v>18371</v>
      </c>
      <c r="C5762" s="344" t="s">
        <v>7701</v>
      </c>
      <c r="D5762" s="346">
        <v>22.36</v>
      </c>
    </row>
    <row r="5763" spans="1:4" x14ac:dyDescent="0.25">
      <c r="A5763" s="344">
        <v>5502900</v>
      </c>
      <c r="B5763" s="345" t="s">
        <v>18372</v>
      </c>
      <c r="C5763" s="344" t="s">
        <v>7701</v>
      </c>
      <c r="D5763" s="346">
        <v>20.67</v>
      </c>
    </row>
    <row r="5764" spans="1:4" x14ac:dyDescent="0.25">
      <c r="A5764" s="344">
        <v>5502926</v>
      </c>
      <c r="B5764" s="345" t="s">
        <v>18373</v>
      </c>
      <c r="C5764" s="344" t="s">
        <v>7701</v>
      </c>
      <c r="D5764" s="346">
        <v>20.079999999999998</v>
      </c>
    </row>
    <row r="5765" spans="1:4" x14ac:dyDescent="0.25">
      <c r="A5765" s="344">
        <v>5502952</v>
      </c>
      <c r="B5765" s="345" t="s">
        <v>18374</v>
      </c>
      <c r="C5765" s="344" t="s">
        <v>7701</v>
      </c>
      <c r="D5765" s="346">
        <v>19.88</v>
      </c>
    </row>
    <row r="5766" spans="1:4" x14ac:dyDescent="0.25">
      <c r="A5766" s="344">
        <v>5502901</v>
      </c>
      <c r="B5766" s="345" t="s">
        <v>18375</v>
      </c>
      <c r="C5766" s="344" t="s">
        <v>7701</v>
      </c>
      <c r="D5766" s="346">
        <v>21.07</v>
      </c>
    </row>
    <row r="5767" spans="1:4" x14ac:dyDescent="0.25">
      <c r="A5767" s="344">
        <v>5502927</v>
      </c>
      <c r="B5767" s="345" t="s">
        <v>18376</v>
      </c>
      <c r="C5767" s="344" t="s">
        <v>7701</v>
      </c>
      <c r="D5767" s="346">
        <v>20.38</v>
      </c>
    </row>
    <row r="5768" spans="1:4" x14ac:dyDescent="0.25">
      <c r="A5768" s="344">
        <v>5502953</v>
      </c>
      <c r="B5768" s="345" t="s">
        <v>18377</v>
      </c>
      <c r="C5768" s="344" t="s">
        <v>7701</v>
      </c>
      <c r="D5768" s="346">
        <v>20.18</v>
      </c>
    </row>
    <row r="5769" spans="1:4" x14ac:dyDescent="0.25">
      <c r="A5769" s="344">
        <v>5502899</v>
      </c>
      <c r="B5769" s="345" t="s">
        <v>18378</v>
      </c>
      <c r="C5769" s="344" t="s">
        <v>7701</v>
      </c>
      <c r="D5769" s="346">
        <v>20.079999999999998</v>
      </c>
    </row>
    <row r="5770" spans="1:4" x14ac:dyDescent="0.25">
      <c r="A5770" s="344">
        <v>5502925</v>
      </c>
      <c r="B5770" s="345" t="s">
        <v>18379</v>
      </c>
      <c r="C5770" s="344" t="s">
        <v>7701</v>
      </c>
      <c r="D5770" s="346">
        <v>19.78</v>
      </c>
    </row>
    <row r="5771" spans="1:4" x14ac:dyDescent="0.25">
      <c r="A5771" s="344">
        <v>5502951</v>
      </c>
      <c r="B5771" s="345" t="s">
        <v>18380</v>
      </c>
      <c r="C5771" s="344" t="s">
        <v>7701</v>
      </c>
      <c r="D5771" s="346">
        <v>19.579999999999998</v>
      </c>
    </row>
    <row r="5772" spans="1:4" x14ac:dyDescent="0.25">
      <c r="A5772" s="344">
        <v>5502902</v>
      </c>
      <c r="B5772" s="345" t="s">
        <v>18381</v>
      </c>
      <c r="C5772" s="344" t="s">
        <v>7701</v>
      </c>
      <c r="D5772" s="346">
        <v>21.57</v>
      </c>
    </row>
    <row r="5773" spans="1:4" x14ac:dyDescent="0.25">
      <c r="A5773" s="344">
        <v>5502928</v>
      </c>
      <c r="B5773" s="345" t="s">
        <v>18382</v>
      </c>
      <c r="C5773" s="344" t="s">
        <v>7701</v>
      </c>
      <c r="D5773" s="346">
        <v>20.67</v>
      </c>
    </row>
    <row r="5774" spans="1:4" x14ac:dyDescent="0.25">
      <c r="A5774" s="344">
        <v>5502954</v>
      </c>
      <c r="B5774" s="345" t="s">
        <v>18383</v>
      </c>
      <c r="C5774" s="344" t="s">
        <v>7701</v>
      </c>
      <c r="D5774" s="346">
        <v>20.38</v>
      </c>
    </row>
    <row r="5775" spans="1:4" x14ac:dyDescent="0.25">
      <c r="A5775" s="344">
        <v>5502903</v>
      </c>
      <c r="B5775" s="345" t="s">
        <v>18384</v>
      </c>
      <c r="C5775" s="344" t="s">
        <v>7701</v>
      </c>
      <c r="D5775" s="346">
        <v>21.86</v>
      </c>
    </row>
    <row r="5776" spans="1:4" x14ac:dyDescent="0.25">
      <c r="A5776" s="344">
        <v>5502929</v>
      </c>
      <c r="B5776" s="345" t="s">
        <v>18385</v>
      </c>
      <c r="C5776" s="344" t="s">
        <v>7701</v>
      </c>
      <c r="D5776" s="346">
        <v>20.87</v>
      </c>
    </row>
    <row r="5777" spans="1:4" x14ac:dyDescent="0.25">
      <c r="A5777" s="344">
        <v>5502955</v>
      </c>
      <c r="B5777" s="345" t="s">
        <v>18386</v>
      </c>
      <c r="C5777" s="344" t="s">
        <v>7701</v>
      </c>
      <c r="D5777" s="346">
        <v>20.57</v>
      </c>
    </row>
    <row r="5778" spans="1:4" x14ac:dyDescent="0.25">
      <c r="A5778" s="344">
        <v>5502889</v>
      </c>
      <c r="B5778" s="345" t="s">
        <v>18387</v>
      </c>
      <c r="C5778" s="344" t="s">
        <v>7701</v>
      </c>
      <c r="D5778" s="346">
        <v>28.1</v>
      </c>
    </row>
    <row r="5779" spans="1:4" x14ac:dyDescent="0.25">
      <c r="A5779" s="344">
        <v>5502996</v>
      </c>
      <c r="B5779" s="345" t="s">
        <v>18388</v>
      </c>
      <c r="C5779" s="344" t="s">
        <v>7701</v>
      </c>
      <c r="D5779" s="346">
        <v>25.73</v>
      </c>
    </row>
    <row r="5780" spans="1:4" x14ac:dyDescent="0.25">
      <c r="A5780" s="344">
        <v>5502997</v>
      </c>
      <c r="B5780" s="345" t="s">
        <v>18389</v>
      </c>
      <c r="C5780" s="344" t="s">
        <v>7701</v>
      </c>
      <c r="D5780" s="346">
        <v>24.98</v>
      </c>
    </row>
    <row r="5781" spans="1:4" x14ac:dyDescent="0.25">
      <c r="A5781" s="344">
        <v>5501716</v>
      </c>
      <c r="B5781" s="345" t="s">
        <v>18390</v>
      </c>
      <c r="C5781" s="344" t="s">
        <v>7701</v>
      </c>
      <c r="D5781" s="346">
        <v>24.04</v>
      </c>
    </row>
    <row r="5782" spans="1:4" x14ac:dyDescent="0.25">
      <c r="A5782" s="344">
        <v>5501717</v>
      </c>
      <c r="B5782" s="345" t="s">
        <v>18391</v>
      </c>
      <c r="C5782" s="344" t="s">
        <v>7701</v>
      </c>
      <c r="D5782" s="346">
        <v>27.04</v>
      </c>
    </row>
    <row r="5783" spans="1:4" x14ac:dyDescent="0.25">
      <c r="A5783" s="344">
        <v>5501712</v>
      </c>
      <c r="B5783" s="345" t="s">
        <v>18392</v>
      </c>
      <c r="C5783" s="344" t="s">
        <v>7701</v>
      </c>
      <c r="D5783" s="346">
        <v>14.22</v>
      </c>
    </row>
    <row r="5784" spans="1:4" x14ac:dyDescent="0.25">
      <c r="A5784" s="344">
        <v>5501713</v>
      </c>
      <c r="B5784" s="345" t="s">
        <v>18393</v>
      </c>
      <c r="C5784" s="344" t="s">
        <v>7701</v>
      </c>
      <c r="D5784" s="346">
        <v>15.61</v>
      </c>
    </row>
    <row r="5785" spans="1:4" x14ac:dyDescent="0.25">
      <c r="A5785" s="344">
        <v>5501711</v>
      </c>
      <c r="B5785" s="345" t="s">
        <v>18394</v>
      </c>
      <c r="C5785" s="344" t="s">
        <v>7701</v>
      </c>
      <c r="D5785" s="346">
        <v>11.48</v>
      </c>
    </row>
    <row r="5786" spans="1:4" x14ac:dyDescent="0.25">
      <c r="A5786" s="344">
        <v>5501710</v>
      </c>
      <c r="B5786" s="345" t="s">
        <v>18395</v>
      </c>
      <c r="C5786" s="344" t="s">
        <v>7701</v>
      </c>
      <c r="D5786" s="346">
        <v>3.86</v>
      </c>
    </row>
    <row r="5787" spans="1:4" x14ac:dyDescent="0.25">
      <c r="A5787" s="344">
        <v>5501714</v>
      </c>
      <c r="B5787" s="345" t="s">
        <v>18396</v>
      </c>
      <c r="C5787" s="344" t="s">
        <v>7701</v>
      </c>
      <c r="D5787" s="346">
        <v>18.309999999999999</v>
      </c>
    </row>
    <row r="5788" spans="1:4" x14ac:dyDescent="0.25">
      <c r="A5788" s="344">
        <v>5501715</v>
      </c>
      <c r="B5788" s="345" t="s">
        <v>18397</v>
      </c>
      <c r="C5788" s="344" t="s">
        <v>7701</v>
      </c>
      <c r="D5788" s="346">
        <v>21.05</v>
      </c>
    </row>
    <row r="5789" spans="1:4" x14ac:dyDescent="0.25">
      <c r="A5789" s="344">
        <v>5502986</v>
      </c>
      <c r="B5789" s="345" t="s">
        <v>18398</v>
      </c>
      <c r="C5789" s="344" t="s">
        <v>7701</v>
      </c>
      <c r="D5789" s="346">
        <v>4.59</v>
      </c>
    </row>
    <row r="5790" spans="1:4" x14ac:dyDescent="0.25">
      <c r="A5790" s="344">
        <v>5502977</v>
      </c>
      <c r="B5790" s="345" t="s">
        <v>18399</v>
      </c>
      <c r="C5790" s="344" t="s">
        <v>7701</v>
      </c>
      <c r="D5790" s="346">
        <v>9.1</v>
      </c>
    </row>
    <row r="5791" spans="1:4" x14ac:dyDescent="0.25">
      <c r="A5791" s="344">
        <v>5502985</v>
      </c>
      <c r="B5791" s="345" t="s">
        <v>18400</v>
      </c>
      <c r="C5791" s="344" t="s">
        <v>7702</v>
      </c>
      <c r="D5791" s="346">
        <v>0.81</v>
      </c>
    </row>
    <row r="5792" spans="1:4" x14ac:dyDescent="0.25">
      <c r="A5792" s="344">
        <v>5503018</v>
      </c>
      <c r="B5792" s="345" t="s">
        <v>18401</v>
      </c>
      <c r="C5792" s="344" t="s">
        <v>7416</v>
      </c>
      <c r="D5792" s="346">
        <v>82.26</v>
      </c>
    </row>
    <row r="5793" spans="1:4" x14ac:dyDescent="0.25">
      <c r="A5793" s="344">
        <v>5505768</v>
      </c>
      <c r="B5793" s="345" t="s">
        <v>18402</v>
      </c>
      <c r="C5793" s="344" t="s">
        <v>7702</v>
      </c>
      <c r="D5793" s="346">
        <v>94.53</v>
      </c>
    </row>
    <row r="5794" spans="1:4" x14ac:dyDescent="0.25">
      <c r="A5794" s="344">
        <v>5503020</v>
      </c>
      <c r="B5794" s="345" t="s">
        <v>18403</v>
      </c>
      <c r="C5794" s="344" t="s">
        <v>7416</v>
      </c>
      <c r="D5794" s="346">
        <v>322.98</v>
      </c>
    </row>
    <row r="5795" spans="1:4" x14ac:dyDescent="0.25">
      <c r="A5795" s="344">
        <v>5605798</v>
      </c>
      <c r="B5795" s="345" t="s">
        <v>26798</v>
      </c>
      <c r="C5795" s="344" t="s">
        <v>6594</v>
      </c>
      <c r="D5795" s="346">
        <v>114.21</v>
      </c>
    </row>
    <row r="5796" spans="1:4" x14ac:dyDescent="0.25">
      <c r="A5796" s="344">
        <v>5605925</v>
      </c>
      <c r="B5796" s="345" t="s">
        <v>26799</v>
      </c>
      <c r="C5796" s="344" t="s">
        <v>6594</v>
      </c>
      <c r="D5796" s="346">
        <v>109.15</v>
      </c>
    </row>
    <row r="5797" spans="1:4" x14ac:dyDescent="0.25">
      <c r="A5797" s="344">
        <v>5605799</v>
      </c>
      <c r="B5797" s="345" t="s">
        <v>26800</v>
      </c>
      <c r="C5797" s="344" t="s">
        <v>6594</v>
      </c>
      <c r="D5797" s="346">
        <v>121.94</v>
      </c>
    </row>
    <row r="5798" spans="1:4" x14ac:dyDescent="0.25">
      <c r="A5798" s="344">
        <v>5605800</v>
      </c>
      <c r="B5798" s="345" t="s">
        <v>26801</v>
      </c>
      <c r="C5798" s="344" t="s">
        <v>6594</v>
      </c>
      <c r="D5798" s="346">
        <v>134.22</v>
      </c>
    </row>
    <row r="5799" spans="1:4" x14ac:dyDescent="0.25">
      <c r="A5799" s="344">
        <v>5613944</v>
      </c>
      <c r="B5799" s="345" t="s">
        <v>26802</v>
      </c>
      <c r="C5799" s="344" t="s">
        <v>6594</v>
      </c>
      <c r="D5799" s="346">
        <v>146.19</v>
      </c>
    </row>
    <row r="5800" spans="1:4" x14ac:dyDescent="0.25">
      <c r="A5800" s="344">
        <v>5605894</v>
      </c>
      <c r="B5800" s="345" t="s">
        <v>18404</v>
      </c>
      <c r="C5800" s="344" t="s">
        <v>6594</v>
      </c>
      <c r="D5800" s="346">
        <v>56.54</v>
      </c>
    </row>
    <row r="5801" spans="1:4" x14ac:dyDescent="0.25">
      <c r="A5801" s="344">
        <v>5605895</v>
      </c>
      <c r="B5801" s="345" t="s">
        <v>18405</v>
      </c>
      <c r="C5801" s="344" t="s">
        <v>6594</v>
      </c>
      <c r="D5801" s="346">
        <v>60.26</v>
      </c>
    </row>
    <row r="5802" spans="1:4" x14ac:dyDescent="0.25">
      <c r="A5802" s="344">
        <v>5605896</v>
      </c>
      <c r="B5802" s="345" t="s">
        <v>18406</v>
      </c>
      <c r="C5802" s="344" t="s">
        <v>6594</v>
      </c>
      <c r="D5802" s="346">
        <v>65.88</v>
      </c>
    </row>
    <row r="5803" spans="1:4" x14ac:dyDescent="0.25">
      <c r="A5803" s="344">
        <v>5605911</v>
      </c>
      <c r="B5803" s="345" t="s">
        <v>18407</v>
      </c>
      <c r="C5803" s="344" t="s">
        <v>6594</v>
      </c>
      <c r="D5803" s="346">
        <v>50.17</v>
      </c>
    </row>
    <row r="5804" spans="1:4" x14ac:dyDescent="0.25">
      <c r="A5804" s="344">
        <v>5605912</v>
      </c>
      <c r="B5804" s="345" t="s">
        <v>18408</v>
      </c>
      <c r="C5804" s="344" t="s">
        <v>6594</v>
      </c>
      <c r="D5804" s="346">
        <v>82.78</v>
      </c>
    </row>
    <row r="5805" spans="1:4" x14ac:dyDescent="0.25">
      <c r="A5805" s="344">
        <v>5605938</v>
      </c>
      <c r="B5805" s="345" t="s">
        <v>18409</v>
      </c>
      <c r="C5805" s="344" t="s">
        <v>6594</v>
      </c>
      <c r="D5805" s="346">
        <v>32.729999999999997</v>
      </c>
    </row>
    <row r="5806" spans="1:4" x14ac:dyDescent="0.25">
      <c r="A5806" s="344">
        <v>5605939</v>
      </c>
      <c r="B5806" s="345" t="s">
        <v>18410</v>
      </c>
      <c r="C5806" s="344" t="s">
        <v>6594</v>
      </c>
      <c r="D5806" s="346">
        <v>39.32</v>
      </c>
    </row>
    <row r="5807" spans="1:4" x14ac:dyDescent="0.25">
      <c r="A5807" s="344">
        <v>5605940</v>
      </c>
      <c r="B5807" s="345" t="s">
        <v>18411</v>
      </c>
      <c r="C5807" s="344" t="s">
        <v>6594</v>
      </c>
      <c r="D5807" s="346">
        <v>86.95</v>
      </c>
    </row>
    <row r="5808" spans="1:4" x14ac:dyDescent="0.25">
      <c r="A5808" s="344">
        <v>5605942</v>
      </c>
      <c r="B5808" s="345" t="s">
        <v>18412</v>
      </c>
      <c r="C5808" s="344" t="s">
        <v>7702</v>
      </c>
      <c r="D5808" s="346">
        <v>47.48</v>
      </c>
    </row>
    <row r="5809" spans="1:4" x14ac:dyDescent="0.25">
      <c r="A5809" s="344">
        <v>5605955</v>
      </c>
      <c r="B5809" s="345" t="s">
        <v>18413</v>
      </c>
      <c r="C5809" s="344" t="s">
        <v>6608</v>
      </c>
      <c r="D5809" s="346">
        <v>1078.97</v>
      </c>
    </row>
    <row r="5810" spans="1:4" x14ac:dyDescent="0.25">
      <c r="A5810" s="344">
        <v>5605956</v>
      </c>
      <c r="B5810" s="345" t="s">
        <v>18414</v>
      </c>
      <c r="C5810" s="344" t="s">
        <v>6608</v>
      </c>
      <c r="D5810" s="346">
        <v>1166.5899999999999</v>
      </c>
    </row>
    <row r="5811" spans="1:4" x14ac:dyDescent="0.25">
      <c r="A5811" s="344">
        <v>5605953</v>
      </c>
      <c r="B5811" s="345" t="s">
        <v>18415</v>
      </c>
      <c r="C5811" s="344" t="s">
        <v>6608</v>
      </c>
      <c r="D5811" s="346">
        <v>747.57</v>
      </c>
    </row>
    <row r="5812" spans="1:4" x14ac:dyDescent="0.25">
      <c r="A5812" s="344">
        <v>5605954</v>
      </c>
      <c r="B5812" s="345" t="s">
        <v>18416</v>
      </c>
      <c r="C5812" s="344" t="s">
        <v>6608</v>
      </c>
      <c r="D5812" s="346">
        <v>855.14</v>
      </c>
    </row>
    <row r="5813" spans="1:4" x14ac:dyDescent="0.25">
      <c r="A5813" s="344">
        <v>5605909</v>
      </c>
      <c r="B5813" s="345" t="s">
        <v>18417</v>
      </c>
      <c r="C5813" s="344" t="s">
        <v>6608</v>
      </c>
      <c r="D5813" s="346">
        <v>559.91999999999996</v>
      </c>
    </row>
    <row r="5814" spans="1:4" x14ac:dyDescent="0.25">
      <c r="A5814" s="344">
        <v>5605908</v>
      </c>
      <c r="B5814" s="345" t="s">
        <v>18418</v>
      </c>
      <c r="C5814" s="344" t="s">
        <v>6608</v>
      </c>
      <c r="D5814" s="346">
        <v>559.91999999999996</v>
      </c>
    </row>
    <row r="5815" spans="1:4" x14ac:dyDescent="0.25">
      <c r="A5815" s="344">
        <v>5605907</v>
      </c>
      <c r="B5815" s="345" t="s">
        <v>18419</v>
      </c>
      <c r="C5815" s="344" t="s">
        <v>6608</v>
      </c>
      <c r="D5815" s="346">
        <v>598</v>
      </c>
    </row>
    <row r="5816" spans="1:4" x14ac:dyDescent="0.25">
      <c r="A5816" s="344">
        <v>5605906</v>
      </c>
      <c r="B5816" s="345" t="s">
        <v>18420</v>
      </c>
      <c r="C5816" s="344" t="s">
        <v>6608</v>
      </c>
      <c r="D5816" s="346">
        <v>726.89</v>
      </c>
    </row>
    <row r="5817" spans="1:4" x14ac:dyDescent="0.25">
      <c r="A5817" s="344">
        <v>5605905</v>
      </c>
      <c r="B5817" s="345" t="s">
        <v>18421</v>
      </c>
      <c r="C5817" s="344" t="s">
        <v>6608</v>
      </c>
      <c r="D5817" s="346">
        <v>846.68</v>
      </c>
    </row>
    <row r="5818" spans="1:4" x14ac:dyDescent="0.25">
      <c r="A5818" s="344">
        <v>5605944</v>
      </c>
      <c r="B5818" s="345" t="s">
        <v>18422</v>
      </c>
      <c r="C5818" s="344" t="s">
        <v>6608</v>
      </c>
      <c r="D5818" s="346">
        <v>497</v>
      </c>
    </row>
    <row r="5819" spans="1:4" x14ac:dyDescent="0.25">
      <c r="A5819" s="344">
        <v>5605910</v>
      </c>
      <c r="B5819" s="345" t="s">
        <v>28955</v>
      </c>
      <c r="C5819" s="344" t="s">
        <v>6608</v>
      </c>
      <c r="D5819" s="346">
        <v>556.32000000000005</v>
      </c>
    </row>
    <row r="5820" spans="1:4" x14ac:dyDescent="0.25">
      <c r="A5820" s="344">
        <v>5605945</v>
      </c>
      <c r="B5820" s="345" t="s">
        <v>18423</v>
      </c>
      <c r="C5820" s="344" t="s">
        <v>6608</v>
      </c>
      <c r="D5820" s="346">
        <v>581.82000000000005</v>
      </c>
    </row>
    <row r="5821" spans="1:4" x14ac:dyDescent="0.25">
      <c r="A5821" s="344">
        <v>5605946</v>
      </c>
      <c r="B5821" s="345" t="s">
        <v>18424</v>
      </c>
      <c r="C5821" s="344" t="s">
        <v>6608</v>
      </c>
      <c r="D5821" s="346">
        <v>598</v>
      </c>
    </row>
    <row r="5822" spans="1:4" x14ac:dyDescent="0.25">
      <c r="A5822" s="344">
        <v>5605947</v>
      </c>
      <c r="B5822" s="345" t="s">
        <v>18425</v>
      </c>
      <c r="C5822" s="344" t="s">
        <v>6608</v>
      </c>
      <c r="D5822" s="346">
        <v>673.21</v>
      </c>
    </row>
    <row r="5823" spans="1:4" x14ac:dyDescent="0.25">
      <c r="A5823" s="344">
        <v>5605948</v>
      </c>
      <c r="B5823" s="345" t="s">
        <v>18426</v>
      </c>
      <c r="C5823" s="344" t="s">
        <v>6608</v>
      </c>
      <c r="D5823" s="346">
        <v>846.68</v>
      </c>
    </row>
    <row r="5824" spans="1:4" x14ac:dyDescent="0.25">
      <c r="A5824" s="344">
        <v>5605949</v>
      </c>
      <c r="B5824" s="345" t="s">
        <v>18427</v>
      </c>
      <c r="C5824" s="344" t="s">
        <v>6608</v>
      </c>
      <c r="D5824" s="346">
        <v>1107.18</v>
      </c>
    </row>
    <row r="5825" spans="1:4" x14ac:dyDescent="0.25">
      <c r="A5825" s="344">
        <v>5605950</v>
      </c>
      <c r="B5825" s="345" t="s">
        <v>18428</v>
      </c>
      <c r="C5825" s="344" t="s">
        <v>6608</v>
      </c>
      <c r="D5825" s="346">
        <v>1256.06</v>
      </c>
    </row>
    <row r="5826" spans="1:4" x14ac:dyDescent="0.25">
      <c r="A5826" s="344">
        <v>5605951</v>
      </c>
      <c r="B5826" s="345" t="s">
        <v>18429</v>
      </c>
      <c r="C5826" s="344" t="s">
        <v>6608</v>
      </c>
      <c r="D5826" s="346">
        <v>2008.94</v>
      </c>
    </row>
    <row r="5827" spans="1:4" x14ac:dyDescent="0.25">
      <c r="A5827" s="344">
        <v>5605952</v>
      </c>
      <c r="B5827" s="345" t="s">
        <v>18430</v>
      </c>
      <c r="C5827" s="344" t="s">
        <v>6608</v>
      </c>
      <c r="D5827" s="346">
        <v>3073.74</v>
      </c>
    </row>
    <row r="5828" spans="1:4" x14ac:dyDescent="0.25">
      <c r="A5828" s="344">
        <v>5605932</v>
      </c>
      <c r="B5828" s="345" t="s">
        <v>28956</v>
      </c>
      <c r="C5828" s="344" t="s">
        <v>6594</v>
      </c>
      <c r="D5828" s="346">
        <v>159.57</v>
      </c>
    </row>
    <row r="5829" spans="1:4" x14ac:dyDescent="0.25">
      <c r="A5829" s="344">
        <v>5605934</v>
      </c>
      <c r="B5829" s="345" t="s">
        <v>28957</v>
      </c>
      <c r="C5829" s="344" t="s">
        <v>6594</v>
      </c>
      <c r="D5829" s="346">
        <v>174.31</v>
      </c>
    </row>
    <row r="5830" spans="1:4" x14ac:dyDescent="0.25">
      <c r="A5830" s="344">
        <v>5605928</v>
      </c>
      <c r="B5830" s="345" t="s">
        <v>28958</v>
      </c>
      <c r="C5830" s="344" t="s">
        <v>6594</v>
      </c>
      <c r="D5830" s="346">
        <v>178.66</v>
      </c>
    </row>
    <row r="5831" spans="1:4" x14ac:dyDescent="0.25">
      <c r="A5831" s="344">
        <v>5605935</v>
      </c>
      <c r="B5831" s="345" t="s">
        <v>28959</v>
      </c>
      <c r="C5831" s="344" t="s">
        <v>6594</v>
      </c>
      <c r="D5831" s="346">
        <v>200.27</v>
      </c>
    </row>
    <row r="5832" spans="1:4" x14ac:dyDescent="0.25">
      <c r="A5832" s="344">
        <v>5605936</v>
      </c>
      <c r="B5832" s="345" t="s">
        <v>28960</v>
      </c>
      <c r="C5832" s="344" t="s">
        <v>6594</v>
      </c>
      <c r="D5832" s="346">
        <v>292.20999999999998</v>
      </c>
    </row>
    <row r="5833" spans="1:4" x14ac:dyDescent="0.25">
      <c r="A5833" s="344">
        <v>5605937</v>
      </c>
      <c r="B5833" s="345" t="s">
        <v>28961</v>
      </c>
      <c r="C5833" s="344" t="s">
        <v>6594</v>
      </c>
      <c r="D5833" s="346">
        <v>373.95</v>
      </c>
    </row>
    <row r="5834" spans="1:4" x14ac:dyDescent="0.25">
      <c r="A5834" s="344">
        <v>5605957</v>
      </c>
      <c r="B5834" s="345" t="s">
        <v>18431</v>
      </c>
      <c r="C5834" s="344" t="s">
        <v>6594</v>
      </c>
      <c r="D5834" s="346">
        <v>302.02999999999997</v>
      </c>
    </row>
    <row r="5835" spans="1:4" x14ac:dyDescent="0.25">
      <c r="A5835" s="344">
        <v>5605958</v>
      </c>
      <c r="B5835" s="345" t="s">
        <v>18432</v>
      </c>
      <c r="C5835" s="344" t="s">
        <v>6594</v>
      </c>
      <c r="D5835" s="346">
        <v>343.32</v>
      </c>
    </row>
    <row r="5836" spans="1:4" x14ac:dyDescent="0.25">
      <c r="A5836" s="344">
        <v>5605959</v>
      </c>
      <c r="B5836" s="345" t="s">
        <v>18433</v>
      </c>
      <c r="C5836" s="344" t="s">
        <v>6594</v>
      </c>
      <c r="D5836" s="346">
        <v>384.75</v>
      </c>
    </row>
    <row r="5837" spans="1:4" x14ac:dyDescent="0.25">
      <c r="A5837" s="344">
        <v>5605960</v>
      </c>
      <c r="B5837" s="345" t="s">
        <v>18434</v>
      </c>
      <c r="C5837" s="344" t="s">
        <v>6594</v>
      </c>
      <c r="D5837" s="346">
        <v>507.93</v>
      </c>
    </row>
    <row r="5838" spans="1:4" x14ac:dyDescent="0.25">
      <c r="A5838" s="344">
        <v>5605961</v>
      </c>
      <c r="B5838" s="345" t="s">
        <v>18435</v>
      </c>
      <c r="C5838" s="344" t="s">
        <v>6594</v>
      </c>
      <c r="D5838" s="346">
        <v>588.54999999999995</v>
      </c>
    </row>
    <row r="5839" spans="1:4" x14ac:dyDescent="0.25">
      <c r="A5839" s="344">
        <v>5605885</v>
      </c>
      <c r="B5839" s="345" t="s">
        <v>18436</v>
      </c>
      <c r="C5839" s="344" t="s">
        <v>6594</v>
      </c>
      <c r="D5839" s="346">
        <v>217.27</v>
      </c>
    </row>
    <row r="5840" spans="1:4" x14ac:dyDescent="0.25">
      <c r="A5840" s="344">
        <v>5605886</v>
      </c>
      <c r="B5840" s="345" t="s">
        <v>18437</v>
      </c>
      <c r="C5840" s="344" t="s">
        <v>6594</v>
      </c>
      <c r="D5840" s="346">
        <v>235.44</v>
      </c>
    </row>
    <row r="5841" spans="1:4" x14ac:dyDescent="0.25">
      <c r="A5841" s="344">
        <v>5605883</v>
      </c>
      <c r="B5841" s="345" t="s">
        <v>18438</v>
      </c>
      <c r="C5841" s="344" t="s">
        <v>6594</v>
      </c>
      <c r="D5841" s="346">
        <v>176.59</v>
      </c>
    </row>
    <row r="5842" spans="1:4" x14ac:dyDescent="0.25">
      <c r="A5842" s="344">
        <v>5605884</v>
      </c>
      <c r="B5842" s="345" t="s">
        <v>18439</v>
      </c>
      <c r="C5842" s="344" t="s">
        <v>6594</v>
      </c>
      <c r="D5842" s="346">
        <v>194.76</v>
      </c>
    </row>
    <row r="5843" spans="1:4" x14ac:dyDescent="0.25">
      <c r="A5843" s="344">
        <v>5605962</v>
      </c>
      <c r="B5843" s="345" t="s">
        <v>18440</v>
      </c>
      <c r="C5843" s="344" t="s">
        <v>6594</v>
      </c>
      <c r="D5843" s="346">
        <v>197.87</v>
      </c>
    </row>
    <row r="5844" spans="1:4" x14ac:dyDescent="0.25">
      <c r="A5844" s="344">
        <v>5605881</v>
      </c>
      <c r="B5844" s="345" t="s">
        <v>28962</v>
      </c>
      <c r="C5844" s="344" t="s">
        <v>6594</v>
      </c>
      <c r="D5844" s="346">
        <v>243.29</v>
      </c>
    </row>
    <row r="5845" spans="1:4" x14ac:dyDescent="0.25">
      <c r="A5845" s="344">
        <v>5605882</v>
      </c>
      <c r="B5845" s="345" t="s">
        <v>18441</v>
      </c>
      <c r="C5845" s="344" t="s">
        <v>6594</v>
      </c>
      <c r="D5845" s="346">
        <v>376.53</v>
      </c>
    </row>
    <row r="5846" spans="1:4" x14ac:dyDescent="0.25">
      <c r="A5846" s="344">
        <v>5605963</v>
      </c>
      <c r="B5846" s="345" t="s">
        <v>18442</v>
      </c>
      <c r="C5846" s="344" t="s">
        <v>6594</v>
      </c>
      <c r="D5846" s="346">
        <v>315.02</v>
      </c>
    </row>
    <row r="5847" spans="1:4" x14ac:dyDescent="0.25">
      <c r="A5847" s="344">
        <v>5605964</v>
      </c>
      <c r="B5847" s="345" t="s">
        <v>18443</v>
      </c>
      <c r="C5847" s="344" t="s">
        <v>6594</v>
      </c>
      <c r="D5847" s="346">
        <v>380.34</v>
      </c>
    </row>
    <row r="5848" spans="1:4" x14ac:dyDescent="0.25">
      <c r="A5848" s="344">
        <v>5605965</v>
      </c>
      <c r="B5848" s="345" t="s">
        <v>18444</v>
      </c>
      <c r="C5848" s="344" t="s">
        <v>6594</v>
      </c>
      <c r="D5848" s="346">
        <v>429.74</v>
      </c>
    </row>
    <row r="5849" spans="1:4" x14ac:dyDescent="0.25">
      <c r="A5849" s="344">
        <v>5605966</v>
      </c>
      <c r="B5849" s="345" t="s">
        <v>18445</v>
      </c>
      <c r="C5849" s="344" t="s">
        <v>6594</v>
      </c>
      <c r="D5849" s="346">
        <v>435.98</v>
      </c>
    </row>
    <row r="5850" spans="1:4" x14ac:dyDescent="0.25">
      <c r="A5850" s="344">
        <v>5605967</v>
      </c>
      <c r="B5850" s="345" t="s">
        <v>18446</v>
      </c>
      <c r="C5850" s="344" t="s">
        <v>6594</v>
      </c>
      <c r="D5850" s="346">
        <v>603.91999999999996</v>
      </c>
    </row>
    <row r="5851" spans="1:4" x14ac:dyDescent="0.25">
      <c r="A5851" s="344">
        <v>5605968</v>
      </c>
      <c r="B5851" s="345" t="s">
        <v>18447</v>
      </c>
      <c r="C5851" s="344" t="s">
        <v>6594</v>
      </c>
      <c r="D5851" s="346">
        <v>740.77</v>
      </c>
    </row>
    <row r="5852" spans="1:4" x14ac:dyDescent="0.25">
      <c r="A5852" s="344">
        <v>5605969</v>
      </c>
      <c r="B5852" s="345" t="s">
        <v>18448</v>
      </c>
      <c r="C5852" s="344" t="s">
        <v>6594</v>
      </c>
      <c r="D5852" s="346">
        <v>898.88</v>
      </c>
    </row>
    <row r="5853" spans="1:4" x14ac:dyDescent="0.25">
      <c r="A5853" s="344">
        <v>5909130</v>
      </c>
      <c r="B5853" s="345" t="s">
        <v>39871</v>
      </c>
      <c r="C5853" s="344" t="s">
        <v>7415</v>
      </c>
      <c r="D5853" s="346">
        <v>27.33</v>
      </c>
    </row>
    <row r="5854" spans="1:4" x14ac:dyDescent="0.25">
      <c r="A5854" s="344">
        <v>5914703</v>
      </c>
      <c r="B5854" s="345" t="s">
        <v>18450</v>
      </c>
      <c r="C5854" s="344" t="s">
        <v>7415</v>
      </c>
      <c r="D5854" s="346">
        <v>5.87</v>
      </c>
    </row>
    <row r="5855" spans="1:4" x14ac:dyDescent="0.25">
      <c r="A5855" s="344">
        <v>5914704</v>
      </c>
      <c r="B5855" s="345" t="s">
        <v>18451</v>
      </c>
      <c r="C5855" s="344" t="s">
        <v>7415</v>
      </c>
      <c r="D5855" s="346">
        <v>6.02</v>
      </c>
    </row>
    <row r="5856" spans="1:4" x14ac:dyDescent="0.25">
      <c r="A5856" s="344">
        <v>5914710</v>
      </c>
      <c r="B5856" s="345" t="s">
        <v>18452</v>
      </c>
      <c r="C5856" s="344" t="s">
        <v>7415</v>
      </c>
      <c r="D5856" s="346">
        <v>11.32</v>
      </c>
    </row>
    <row r="5857" spans="1:4" x14ac:dyDescent="0.25">
      <c r="A5857" s="344">
        <v>5914711</v>
      </c>
      <c r="B5857" s="345" t="s">
        <v>18453</v>
      </c>
      <c r="C5857" s="344" t="s">
        <v>7415</v>
      </c>
      <c r="D5857" s="346">
        <v>10.14</v>
      </c>
    </row>
    <row r="5858" spans="1:4" x14ac:dyDescent="0.25">
      <c r="A5858" s="344">
        <v>5914712</v>
      </c>
      <c r="B5858" s="345" t="s">
        <v>18454</v>
      </c>
      <c r="C5858" s="344" t="s">
        <v>7415</v>
      </c>
      <c r="D5858" s="346">
        <v>10.26</v>
      </c>
    </row>
    <row r="5859" spans="1:4" x14ac:dyDescent="0.25">
      <c r="A5859" s="344">
        <v>5915369</v>
      </c>
      <c r="B5859" s="345" t="s">
        <v>18455</v>
      </c>
      <c r="C5859" s="344" t="s">
        <v>6608</v>
      </c>
      <c r="D5859" s="346">
        <v>7150.79</v>
      </c>
    </row>
    <row r="5860" spans="1:4" x14ac:dyDescent="0.25">
      <c r="A5860" s="344">
        <v>5915401</v>
      </c>
      <c r="B5860" s="345" t="s">
        <v>18456</v>
      </c>
      <c r="C5860" s="344" t="s">
        <v>6608</v>
      </c>
      <c r="D5860" s="346">
        <v>6272.9</v>
      </c>
    </row>
    <row r="5861" spans="1:4" x14ac:dyDescent="0.25">
      <c r="A5861" s="344">
        <v>5915402</v>
      </c>
      <c r="B5861" s="345" t="s">
        <v>18457</v>
      </c>
      <c r="C5861" s="344" t="s">
        <v>6608</v>
      </c>
      <c r="D5861" s="346">
        <v>3787.02</v>
      </c>
    </row>
    <row r="5862" spans="1:4" x14ac:dyDescent="0.25">
      <c r="A5862" s="344">
        <v>5915400</v>
      </c>
      <c r="B5862" s="345" t="s">
        <v>18458</v>
      </c>
      <c r="C5862" s="344" t="s">
        <v>6608</v>
      </c>
      <c r="D5862" s="346">
        <v>3307.95</v>
      </c>
    </row>
    <row r="5863" spans="1:4" x14ac:dyDescent="0.25">
      <c r="A5863" s="344">
        <v>5914651</v>
      </c>
      <c r="B5863" s="345" t="s">
        <v>18459</v>
      </c>
      <c r="C5863" s="344" t="s">
        <v>7415</v>
      </c>
      <c r="D5863" s="346">
        <v>2.65</v>
      </c>
    </row>
    <row r="5864" spans="1:4" x14ac:dyDescent="0.25">
      <c r="A5864" s="344">
        <v>5914648</v>
      </c>
      <c r="B5864" s="345" t="s">
        <v>18460</v>
      </c>
      <c r="C5864" s="344" t="s">
        <v>7415</v>
      </c>
      <c r="D5864" s="346">
        <v>8.01</v>
      </c>
    </row>
    <row r="5865" spans="1:4" x14ac:dyDescent="0.25">
      <c r="A5865" s="344">
        <v>5914647</v>
      </c>
      <c r="B5865" s="345" t="s">
        <v>18461</v>
      </c>
      <c r="C5865" s="344" t="s">
        <v>7415</v>
      </c>
      <c r="D5865" s="346">
        <v>1.85</v>
      </c>
    </row>
    <row r="5866" spans="1:4" x14ac:dyDescent="0.25">
      <c r="A5866" s="344">
        <v>5915411</v>
      </c>
      <c r="B5866" s="345" t="s">
        <v>18462</v>
      </c>
      <c r="C5866" s="344" t="s">
        <v>7415</v>
      </c>
      <c r="D5866" s="346">
        <v>3.81</v>
      </c>
    </row>
    <row r="5867" spans="1:4" x14ac:dyDescent="0.25">
      <c r="A5867" s="344">
        <v>5915409</v>
      </c>
      <c r="B5867" s="345" t="s">
        <v>18463</v>
      </c>
      <c r="C5867" s="344" t="s">
        <v>7415</v>
      </c>
      <c r="D5867" s="346">
        <v>9.17</v>
      </c>
    </row>
    <row r="5868" spans="1:4" x14ac:dyDescent="0.25">
      <c r="A5868" s="344">
        <v>5915407</v>
      </c>
      <c r="B5868" s="345" t="s">
        <v>18464</v>
      </c>
      <c r="C5868" s="344" t="s">
        <v>7415</v>
      </c>
      <c r="D5868" s="346">
        <v>3.01</v>
      </c>
    </row>
    <row r="5869" spans="1:4" x14ac:dyDescent="0.25">
      <c r="A5869" s="344">
        <v>5914354</v>
      </c>
      <c r="B5869" s="345" t="s">
        <v>18465</v>
      </c>
      <c r="C5869" s="344" t="s">
        <v>7415</v>
      </c>
      <c r="D5869" s="346">
        <v>1.92</v>
      </c>
    </row>
    <row r="5870" spans="1:4" x14ac:dyDescent="0.25">
      <c r="A5870" s="344">
        <v>5915406</v>
      </c>
      <c r="B5870" s="345" t="s">
        <v>18466</v>
      </c>
      <c r="C5870" s="344" t="s">
        <v>7415</v>
      </c>
      <c r="D5870" s="346">
        <v>9.8000000000000007</v>
      </c>
    </row>
    <row r="5871" spans="1:4" x14ac:dyDescent="0.25">
      <c r="A5871" s="344">
        <v>5914652</v>
      </c>
      <c r="B5871" s="345" t="s">
        <v>18467</v>
      </c>
      <c r="C5871" s="344" t="s">
        <v>7415</v>
      </c>
      <c r="D5871" s="346">
        <v>3.55</v>
      </c>
    </row>
    <row r="5872" spans="1:4" x14ac:dyDescent="0.25">
      <c r="A5872" s="344">
        <v>5915417</v>
      </c>
      <c r="B5872" s="345" t="s">
        <v>18468</v>
      </c>
      <c r="C5872" s="344" t="s">
        <v>7415</v>
      </c>
      <c r="D5872" s="346">
        <v>5.6</v>
      </c>
    </row>
    <row r="5873" spans="1:4" x14ac:dyDescent="0.25">
      <c r="A5873" s="344">
        <v>5915414</v>
      </c>
      <c r="B5873" s="345" t="s">
        <v>18469</v>
      </c>
      <c r="C5873" s="344" t="s">
        <v>7415</v>
      </c>
      <c r="D5873" s="346">
        <v>2.94</v>
      </c>
    </row>
    <row r="5874" spans="1:4" x14ac:dyDescent="0.25">
      <c r="A5874" s="344">
        <v>5914351</v>
      </c>
      <c r="B5874" s="345" t="s">
        <v>18470</v>
      </c>
      <c r="C5874" s="344" t="s">
        <v>7415</v>
      </c>
      <c r="D5874" s="346">
        <v>2.96</v>
      </c>
    </row>
    <row r="5875" spans="1:4" x14ac:dyDescent="0.25">
      <c r="A5875" s="344">
        <v>5914645</v>
      </c>
      <c r="B5875" s="345" t="s">
        <v>18471</v>
      </c>
      <c r="C5875" s="344" t="s">
        <v>7415</v>
      </c>
      <c r="D5875" s="346">
        <v>3.13</v>
      </c>
    </row>
    <row r="5876" spans="1:4" x14ac:dyDescent="0.25">
      <c r="A5876" s="344">
        <v>5914642</v>
      </c>
      <c r="B5876" s="345" t="s">
        <v>18472</v>
      </c>
      <c r="C5876" s="344" t="s">
        <v>7415</v>
      </c>
      <c r="D5876" s="346">
        <v>6.06</v>
      </c>
    </row>
    <row r="5877" spans="1:4" x14ac:dyDescent="0.25">
      <c r="A5877" s="344">
        <v>5914641</v>
      </c>
      <c r="B5877" s="345" t="s">
        <v>18473</v>
      </c>
      <c r="C5877" s="344" t="s">
        <v>7415</v>
      </c>
      <c r="D5877" s="346">
        <v>2.1800000000000002</v>
      </c>
    </row>
    <row r="5878" spans="1:4" x14ac:dyDescent="0.25">
      <c r="A5878" s="344">
        <v>5915456</v>
      </c>
      <c r="B5878" s="345" t="s">
        <v>18474</v>
      </c>
      <c r="C5878" s="344" t="s">
        <v>7415</v>
      </c>
      <c r="D5878" s="346">
        <v>4.09</v>
      </c>
    </row>
    <row r="5879" spans="1:4" x14ac:dyDescent="0.25">
      <c r="A5879" s="344">
        <v>5915454</v>
      </c>
      <c r="B5879" s="345" t="s">
        <v>18475</v>
      </c>
      <c r="C5879" s="344" t="s">
        <v>7415</v>
      </c>
      <c r="D5879" s="346">
        <v>7.02</v>
      </c>
    </row>
    <row r="5880" spans="1:4" x14ac:dyDescent="0.25">
      <c r="A5880" s="344">
        <v>5915399</v>
      </c>
      <c r="B5880" s="345" t="s">
        <v>18476</v>
      </c>
      <c r="C5880" s="344" t="s">
        <v>7415</v>
      </c>
      <c r="D5880" s="346">
        <v>3.13</v>
      </c>
    </row>
    <row r="5881" spans="1:4" x14ac:dyDescent="0.25">
      <c r="A5881" s="344">
        <v>5914353</v>
      </c>
      <c r="B5881" s="345" t="s">
        <v>18477</v>
      </c>
      <c r="C5881" s="344" t="s">
        <v>7415</v>
      </c>
      <c r="D5881" s="346">
        <v>1.63</v>
      </c>
    </row>
    <row r="5882" spans="1:4" x14ac:dyDescent="0.25">
      <c r="A5882" s="344">
        <v>5915470</v>
      </c>
      <c r="B5882" s="345" t="s">
        <v>18478</v>
      </c>
      <c r="C5882" s="344" t="s">
        <v>7415</v>
      </c>
      <c r="D5882" s="346">
        <v>2.41</v>
      </c>
    </row>
    <row r="5883" spans="1:4" x14ac:dyDescent="0.25">
      <c r="A5883" s="344">
        <v>5915459</v>
      </c>
      <c r="B5883" s="345" t="s">
        <v>18479</v>
      </c>
      <c r="C5883" s="344" t="s">
        <v>7415</v>
      </c>
      <c r="D5883" s="346">
        <v>8.1</v>
      </c>
    </row>
    <row r="5884" spans="1:4" x14ac:dyDescent="0.25">
      <c r="A5884" s="344">
        <v>5915476</v>
      </c>
      <c r="B5884" s="345" t="s">
        <v>18480</v>
      </c>
      <c r="C5884" s="344" t="s">
        <v>7415</v>
      </c>
      <c r="D5884" s="346">
        <v>30.68</v>
      </c>
    </row>
    <row r="5885" spans="1:4" x14ac:dyDescent="0.25">
      <c r="A5885" s="344">
        <v>5914702</v>
      </c>
      <c r="B5885" s="345" t="s">
        <v>18481</v>
      </c>
      <c r="C5885" s="344" t="s">
        <v>7415</v>
      </c>
      <c r="D5885" s="346">
        <v>15.2</v>
      </c>
    </row>
    <row r="5886" spans="1:4" x14ac:dyDescent="0.25">
      <c r="A5886" s="344">
        <v>5914701</v>
      </c>
      <c r="B5886" s="345" t="s">
        <v>18482</v>
      </c>
      <c r="C5886" s="344" t="s">
        <v>7415</v>
      </c>
      <c r="D5886" s="346">
        <v>15.76</v>
      </c>
    </row>
    <row r="5887" spans="1:4" x14ac:dyDescent="0.25">
      <c r="A5887" s="344">
        <v>5915018</v>
      </c>
      <c r="B5887" s="345" t="s">
        <v>39872</v>
      </c>
      <c r="C5887" s="344" t="s">
        <v>7415</v>
      </c>
      <c r="D5887" s="346">
        <v>8.84</v>
      </c>
    </row>
    <row r="5888" spans="1:4" x14ac:dyDescent="0.25">
      <c r="A5888" s="344">
        <v>5906592</v>
      </c>
      <c r="B5888" s="345" t="s">
        <v>39873</v>
      </c>
      <c r="C5888" s="344" t="s">
        <v>6608</v>
      </c>
      <c r="D5888" s="346">
        <v>42.31</v>
      </c>
    </row>
    <row r="5889" spans="1:4" x14ac:dyDescent="0.25">
      <c r="A5889" s="344">
        <v>5906591</v>
      </c>
      <c r="B5889" s="345" t="s">
        <v>39874</v>
      </c>
      <c r="C5889" s="344" t="s">
        <v>6608</v>
      </c>
      <c r="D5889" s="346">
        <v>40.44</v>
      </c>
    </row>
    <row r="5890" spans="1:4" x14ac:dyDescent="0.25">
      <c r="A5890" s="344">
        <v>5914653</v>
      </c>
      <c r="B5890" s="345" t="s">
        <v>18483</v>
      </c>
      <c r="C5890" s="344" t="s">
        <v>7415</v>
      </c>
      <c r="D5890" s="346">
        <v>3.77</v>
      </c>
    </row>
    <row r="5891" spans="1:4" x14ac:dyDescent="0.25">
      <c r="A5891" s="344">
        <v>5915405</v>
      </c>
      <c r="B5891" s="345" t="s">
        <v>18484</v>
      </c>
      <c r="C5891" s="344" t="s">
        <v>7415</v>
      </c>
      <c r="D5891" s="346">
        <v>5.72</v>
      </c>
    </row>
    <row r="5892" spans="1:4" x14ac:dyDescent="0.25">
      <c r="A5892" s="344">
        <v>5914657</v>
      </c>
      <c r="B5892" s="345" t="s">
        <v>18485</v>
      </c>
      <c r="C5892" s="344" t="s">
        <v>7415</v>
      </c>
      <c r="D5892" s="346">
        <v>19.12</v>
      </c>
    </row>
    <row r="5893" spans="1:4" x14ac:dyDescent="0.25">
      <c r="A5893" s="344">
        <v>5914363</v>
      </c>
      <c r="B5893" s="345" t="s">
        <v>18486</v>
      </c>
      <c r="C5893" s="344" t="s">
        <v>7415</v>
      </c>
      <c r="D5893" s="346">
        <v>19.38</v>
      </c>
    </row>
    <row r="5894" spans="1:4" x14ac:dyDescent="0.25">
      <c r="A5894" s="344">
        <v>5914646</v>
      </c>
      <c r="B5894" s="345" t="s">
        <v>18487</v>
      </c>
      <c r="C5894" s="344" t="s">
        <v>7415</v>
      </c>
      <c r="D5894" s="346">
        <v>9.11</v>
      </c>
    </row>
    <row r="5895" spans="1:4" x14ac:dyDescent="0.25">
      <c r="A5895" s="344">
        <v>5919535</v>
      </c>
      <c r="B5895" s="345" t="s">
        <v>18488</v>
      </c>
      <c r="C5895" s="344" t="s">
        <v>7415</v>
      </c>
      <c r="D5895" s="346">
        <v>24.48</v>
      </c>
    </row>
    <row r="5896" spans="1:4" x14ac:dyDescent="0.25">
      <c r="A5896" s="344">
        <v>5919533</v>
      </c>
      <c r="B5896" s="345" t="s">
        <v>18489</v>
      </c>
      <c r="C5896" s="344" t="s">
        <v>7415</v>
      </c>
      <c r="D5896" s="346">
        <v>81.87</v>
      </c>
    </row>
    <row r="5897" spans="1:4" x14ac:dyDescent="0.25">
      <c r="A5897" s="344">
        <v>5919534</v>
      </c>
      <c r="B5897" s="345" t="s">
        <v>18490</v>
      </c>
      <c r="C5897" s="344" t="s">
        <v>7415</v>
      </c>
      <c r="D5897" s="346">
        <v>74.760000000000005</v>
      </c>
    </row>
    <row r="5898" spans="1:4" x14ac:dyDescent="0.25">
      <c r="A5898" s="344">
        <v>5909007</v>
      </c>
      <c r="B5898" s="345" t="s">
        <v>18491</v>
      </c>
      <c r="C5898" s="344" t="s">
        <v>7415</v>
      </c>
      <c r="D5898" s="346">
        <v>22.63</v>
      </c>
    </row>
    <row r="5899" spans="1:4" x14ac:dyDescent="0.25">
      <c r="A5899" s="344">
        <v>5919538</v>
      </c>
      <c r="B5899" s="345" t="s">
        <v>18492</v>
      </c>
      <c r="C5899" s="344" t="s">
        <v>7415</v>
      </c>
      <c r="D5899" s="346">
        <v>19.100000000000001</v>
      </c>
    </row>
    <row r="5900" spans="1:4" x14ac:dyDescent="0.25">
      <c r="A5900" s="344">
        <v>5919540</v>
      </c>
      <c r="B5900" s="345" t="s">
        <v>39875</v>
      </c>
      <c r="C5900" s="344" t="s">
        <v>7415</v>
      </c>
      <c r="D5900" s="346">
        <v>3.15</v>
      </c>
    </row>
    <row r="5901" spans="1:4" x14ac:dyDescent="0.25">
      <c r="A5901" s="344">
        <v>5914705</v>
      </c>
      <c r="B5901" s="345" t="s">
        <v>18494</v>
      </c>
      <c r="C5901" s="344" t="s">
        <v>7415</v>
      </c>
      <c r="D5901" s="346">
        <v>22.83</v>
      </c>
    </row>
    <row r="5902" spans="1:4" x14ac:dyDescent="0.25">
      <c r="A5902" s="344">
        <v>5914706</v>
      </c>
      <c r="B5902" s="345" t="s">
        <v>18495</v>
      </c>
      <c r="C5902" s="344" t="s">
        <v>7415</v>
      </c>
      <c r="D5902" s="346">
        <v>20.440000000000001</v>
      </c>
    </row>
    <row r="5903" spans="1:4" x14ac:dyDescent="0.25">
      <c r="A5903" s="344">
        <v>5914707</v>
      </c>
      <c r="B5903" s="345" t="s">
        <v>18496</v>
      </c>
      <c r="C5903" s="344" t="s">
        <v>7415</v>
      </c>
      <c r="D5903" s="346">
        <v>20.71</v>
      </c>
    </row>
    <row r="5904" spans="1:4" x14ac:dyDescent="0.25">
      <c r="A5904" s="344">
        <v>5914677</v>
      </c>
      <c r="B5904" s="345" t="s">
        <v>18497</v>
      </c>
      <c r="C5904" s="344" t="s">
        <v>7415</v>
      </c>
      <c r="D5904" s="346">
        <v>30.49</v>
      </c>
    </row>
    <row r="5905" spans="1:4" x14ac:dyDescent="0.25">
      <c r="A5905" s="344">
        <v>5914676</v>
      </c>
      <c r="B5905" s="345" t="s">
        <v>18498</v>
      </c>
      <c r="C5905" s="344" t="s">
        <v>7415</v>
      </c>
      <c r="D5905" s="346">
        <v>25.98</v>
      </c>
    </row>
    <row r="5906" spans="1:4" x14ac:dyDescent="0.25">
      <c r="A5906" s="344">
        <v>5915016</v>
      </c>
      <c r="B5906" s="345" t="s">
        <v>39876</v>
      </c>
      <c r="C5906" s="344" t="s">
        <v>7415</v>
      </c>
      <c r="D5906" s="346">
        <v>14.37</v>
      </c>
    </row>
    <row r="5907" spans="1:4" x14ac:dyDescent="0.25">
      <c r="A5907" s="344">
        <v>5915017</v>
      </c>
      <c r="B5907" s="345" t="s">
        <v>39877</v>
      </c>
      <c r="C5907" s="344" t="s">
        <v>7415</v>
      </c>
      <c r="D5907" s="346">
        <v>17.75</v>
      </c>
    </row>
    <row r="5908" spans="1:4" x14ac:dyDescent="0.25">
      <c r="A5908" s="344">
        <v>5914678</v>
      </c>
      <c r="B5908" s="345" t="s">
        <v>18499</v>
      </c>
      <c r="C5908" s="344" t="s">
        <v>7415</v>
      </c>
      <c r="D5908" s="346">
        <v>36.380000000000003</v>
      </c>
    </row>
    <row r="5909" spans="1:4" x14ac:dyDescent="0.25">
      <c r="A5909" s="344">
        <v>5914679</v>
      </c>
      <c r="B5909" s="345" t="s">
        <v>18500</v>
      </c>
      <c r="C5909" s="344" t="s">
        <v>7415</v>
      </c>
      <c r="D5909" s="346">
        <v>57.34</v>
      </c>
    </row>
    <row r="5910" spans="1:4" x14ac:dyDescent="0.25">
      <c r="A5910" s="344">
        <v>5914681</v>
      </c>
      <c r="B5910" s="345" t="s">
        <v>18501</v>
      </c>
      <c r="C5910" s="344" t="s">
        <v>7415</v>
      </c>
      <c r="D5910" s="346">
        <v>68.83</v>
      </c>
    </row>
    <row r="5911" spans="1:4" x14ac:dyDescent="0.25">
      <c r="A5911" s="344">
        <v>5914680</v>
      </c>
      <c r="B5911" s="345" t="s">
        <v>18502</v>
      </c>
      <c r="C5911" s="344" t="s">
        <v>7415</v>
      </c>
      <c r="D5911" s="346">
        <v>48.43</v>
      </c>
    </row>
    <row r="5912" spans="1:4" x14ac:dyDescent="0.25">
      <c r="A5912" s="344">
        <v>5915015</v>
      </c>
      <c r="B5912" s="345" t="s">
        <v>39878</v>
      </c>
      <c r="C5912" s="344" t="s">
        <v>7415</v>
      </c>
      <c r="D5912" s="346">
        <v>21.47</v>
      </c>
    </row>
    <row r="5913" spans="1:4" x14ac:dyDescent="0.25">
      <c r="A5913" s="344">
        <v>5915373</v>
      </c>
      <c r="B5913" s="345" t="s">
        <v>39879</v>
      </c>
      <c r="C5913" s="344" t="s">
        <v>7415</v>
      </c>
      <c r="D5913" s="346">
        <v>19.12</v>
      </c>
    </row>
    <row r="5914" spans="1:4" x14ac:dyDescent="0.25">
      <c r="A5914" s="344">
        <v>5914333</v>
      </c>
      <c r="B5914" s="345" t="s">
        <v>39880</v>
      </c>
      <c r="C5914" s="344" t="s">
        <v>7415</v>
      </c>
      <c r="D5914" s="346">
        <v>34.24</v>
      </c>
    </row>
    <row r="5915" spans="1:4" x14ac:dyDescent="0.25">
      <c r="A5915" s="344">
        <v>5914655</v>
      </c>
      <c r="B5915" s="345" t="s">
        <v>18506</v>
      </c>
      <c r="C5915" s="344" t="s">
        <v>7415</v>
      </c>
      <c r="D5915" s="346">
        <v>33.92</v>
      </c>
    </row>
    <row r="5916" spans="1:4" x14ac:dyDescent="0.25">
      <c r="A5916" s="344">
        <v>5915474</v>
      </c>
      <c r="B5916" s="345" t="s">
        <v>18507</v>
      </c>
      <c r="C5916" s="344" t="s">
        <v>7415</v>
      </c>
      <c r="D5916" s="346">
        <v>34.090000000000003</v>
      </c>
    </row>
    <row r="5917" spans="1:4" x14ac:dyDescent="0.25">
      <c r="A5917" s="344">
        <v>5914654</v>
      </c>
      <c r="B5917" s="345" t="s">
        <v>18508</v>
      </c>
      <c r="C5917" s="344" t="s">
        <v>7415</v>
      </c>
      <c r="D5917" s="346">
        <v>27.37</v>
      </c>
    </row>
    <row r="5918" spans="1:4" x14ac:dyDescent="0.25">
      <c r="A5918" s="344">
        <v>5914686</v>
      </c>
      <c r="B5918" s="345" t="s">
        <v>18509</v>
      </c>
      <c r="C5918" s="344" t="s">
        <v>7415</v>
      </c>
      <c r="D5918" s="346">
        <v>25.51</v>
      </c>
    </row>
    <row r="5919" spans="1:4" x14ac:dyDescent="0.25">
      <c r="A5919" s="344">
        <v>5914685</v>
      </c>
      <c r="B5919" s="345" t="s">
        <v>18510</v>
      </c>
      <c r="C5919" s="344" t="s">
        <v>7415</v>
      </c>
      <c r="D5919" s="346">
        <v>25.96</v>
      </c>
    </row>
    <row r="5920" spans="1:4" x14ac:dyDescent="0.25">
      <c r="A5920" s="344">
        <v>5914682</v>
      </c>
      <c r="B5920" s="345" t="s">
        <v>18511</v>
      </c>
      <c r="C5920" s="344" t="s">
        <v>7415</v>
      </c>
      <c r="D5920" s="346">
        <v>33.32</v>
      </c>
    </row>
    <row r="5921" spans="1:4" x14ac:dyDescent="0.25">
      <c r="A5921" s="344">
        <v>5915019</v>
      </c>
      <c r="B5921" s="345" t="s">
        <v>39881</v>
      </c>
      <c r="C5921" s="344" t="s">
        <v>7415</v>
      </c>
      <c r="D5921" s="346">
        <v>14.71</v>
      </c>
    </row>
    <row r="5922" spans="1:4" x14ac:dyDescent="0.25">
      <c r="A5922" s="344">
        <v>5914683</v>
      </c>
      <c r="B5922" s="345" t="s">
        <v>18512</v>
      </c>
      <c r="C5922" s="344" t="s">
        <v>7415</v>
      </c>
      <c r="D5922" s="346">
        <v>37.85</v>
      </c>
    </row>
    <row r="5923" spans="1:4" x14ac:dyDescent="0.25">
      <c r="A5923" s="344">
        <v>5915020</v>
      </c>
      <c r="B5923" s="345" t="s">
        <v>39882</v>
      </c>
      <c r="C5923" s="344" t="s">
        <v>7415</v>
      </c>
      <c r="D5923" s="346">
        <v>16.91</v>
      </c>
    </row>
    <row r="5924" spans="1:4" x14ac:dyDescent="0.25">
      <c r="A5924" s="344">
        <v>5914684</v>
      </c>
      <c r="B5924" s="345" t="s">
        <v>18513</v>
      </c>
      <c r="C5924" s="344" t="s">
        <v>7415</v>
      </c>
      <c r="D5924" s="346">
        <v>28.88</v>
      </c>
    </row>
    <row r="5925" spans="1:4" x14ac:dyDescent="0.25">
      <c r="A5925" s="344">
        <v>5915021</v>
      </c>
      <c r="B5925" s="345" t="s">
        <v>39883</v>
      </c>
      <c r="C5925" s="344" t="s">
        <v>7415</v>
      </c>
      <c r="D5925" s="346">
        <v>12.75</v>
      </c>
    </row>
    <row r="5926" spans="1:4" x14ac:dyDescent="0.25">
      <c r="A5926" s="344">
        <v>5914675</v>
      </c>
      <c r="B5926" s="345" t="s">
        <v>18514</v>
      </c>
      <c r="C5926" s="344" t="s">
        <v>7415</v>
      </c>
      <c r="D5926" s="346">
        <v>3.25</v>
      </c>
    </row>
    <row r="5927" spans="1:4" x14ac:dyDescent="0.25">
      <c r="A5927" s="344">
        <v>5915433</v>
      </c>
      <c r="B5927" s="345" t="s">
        <v>18515</v>
      </c>
      <c r="C5927" s="344" t="s">
        <v>7415</v>
      </c>
      <c r="D5927" s="346">
        <v>37.090000000000003</v>
      </c>
    </row>
    <row r="5928" spans="1:4" x14ac:dyDescent="0.25">
      <c r="A5928" s="344">
        <v>5914304</v>
      </c>
      <c r="B5928" s="345" t="s">
        <v>23427</v>
      </c>
      <c r="C5928" s="344" t="s">
        <v>7415</v>
      </c>
      <c r="D5928" s="346">
        <v>3.68</v>
      </c>
    </row>
    <row r="5929" spans="1:4" x14ac:dyDescent="0.25">
      <c r="A5929" s="344">
        <v>5914305</v>
      </c>
      <c r="B5929" s="345" t="s">
        <v>23428</v>
      </c>
      <c r="C5929" s="344" t="s">
        <v>7415</v>
      </c>
      <c r="D5929" s="346">
        <v>3.62</v>
      </c>
    </row>
    <row r="5930" spans="1:4" x14ac:dyDescent="0.25">
      <c r="A5930" s="344">
        <v>5915440</v>
      </c>
      <c r="B5930" s="345" t="s">
        <v>23429</v>
      </c>
      <c r="C5930" s="344" t="s">
        <v>7415</v>
      </c>
      <c r="D5930" s="346">
        <v>3.24</v>
      </c>
    </row>
    <row r="5931" spans="1:4" x14ac:dyDescent="0.25">
      <c r="A5931" s="344">
        <v>5914306</v>
      </c>
      <c r="B5931" s="345" t="s">
        <v>23430</v>
      </c>
      <c r="C5931" s="344" t="s">
        <v>7415</v>
      </c>
      <c r="D5931" s="346">
        <v>3.01</v>
      </c>
    </row>
    <row r="5932" spans="1:4" x14ac:dyDescent="0.25">
      <c r="A5932" s="344">
        <v>5914307</v>
      </c>
      <c r="B5932" s="345" t="s">
        <v>23431</v>
      </c>
      <c r="C5932" s="344" t="s">
        <v>7415</v>
      </c>
      <c r="D5932" s="346">
        <v>2.85</v>
      </c>
    </row>
    <row r="5933" spans="1:4" x14ac:dyDescent="0.25">
      <c r="A5933" s="344">
        <v>5914308</v>
      </c>
      <c r="B5933" s="345" t="s">
        <v>23432</v>
      </c>
      <c r="C5933" s="344" t="s">
        <v>7415</v>
      </c>
      <c r="D5933" s="346">
        <v>2.76</v>
      </c>
    </row>
    <row r="5934" spans="1:4" x14ac:dyDescent="0.25">
      <c r="A5934" s="344">
        <v>5914309</v>
      </c>
      <c r="B5934" s="345" t="s">
        <v>23433</v>
      </c>
      <c r="C5934" s="344" t="s">
        <v>7415</v>
      </c>
      <c r="D5934" s="346">
        <v>6.11</v>
      </c>
    </row>
    <row r="5935" spans="1:4" x14ac:dyDescent="0.25">
      <c r="A5935" s="344">
        <v>5914310</v>
      </c>
      <c r="B5935" s="345" t="s">
        <v>23434</v>
      </c>
      <c r="C5935" s="344" t="s">
        <v>7415</v>
      </c>
      <c r="D5935" s="346">
        <v>5.0999999999999996</v>
      </c>
    </row>
    <row r="5936" spans="1:4" x14ac:dyDescent="0.25">
      <c r="A5936" s="344">
        <v>5914352</v>
      </c>
      <c r="B5936" s="345" t="s">
        <v>23435</v>
      </c>
      <c r="C5936" s="344" t="s">
        <v>7415</v>
      </c>
      <c r="D5936" s="346">
        <v>4.54</v>
      </c>
    </row>
    <row r="5937" spans="1:4" x14ac:dyDescent="0.25">
      <c r="A5937" s="344">
        <v>5914311</v>
      </c>
      <c r="B5937" s="345" t="s">
        <v>23436</v>
      </c>
      <c r="C5937" s="344" t="s">
        <v>7415</v>
      </c>
      <c r="D5937" s="346">
        <v>4.18</v>
      </c>
    </row>
    <row r="5938" spans="1:4" x14ac:dyDescent="0.25">
      <c r="A5938" s="344">
        <v>5914312</v>
      </c>
      <c r="B5938" s="345" t="s">
        <v>23437</v>
      </c>
      <c r="C5938" s="344" t="s">
        <v>7415</v>
      </c>
      <c r="D5938" s="346">
        <v>3.95</v>
      </c>
    </row>
    <row r="5939" spans="1:4" x14ac:dyDescent="0.25">
      <c r="A5939" s="344">
        <v>5914313</v>
      </c>
      <c r="B5939" s="345" t="s">
        <v>23438</v>
      </c>
      <c r="C5939" s="344" t="s">
        <v>7415</v>
      </c>
      <c r="D5939" s="346">
        <v>3.78</v>
      </c>
    </row>
    <row r="5940" spans="1:4" x14ac:dyDescent="0.25">
      <c r="A5940" s="344">
        <v>5914339</v>
      </c>
      <c r="B5940" s="345" t="s">
        <v>23439</v>
      </c>
      <c r="C5940" s="344" t="s">
        <v>7415</v>
      </c>
      <c r="D5940" s="346">
        <v>10.16</v>
      </c>
    </row>
    <row r="5941" spans="1:4" x14ac:dyDescent="0.25">
      <c r="A5941" s="344">
        <v>5914650</v>
      </c>
      <c r="B5941" s="345" t="s">
        <v>18516</v>
      </c>
      <c r="C5941" s="344" t="s">
        <v>7415</v>
      </c>
      <c r="D5941" s="346">
        <v>11.73</v>
      </c>
    </row>
    <row r="5942" spans="1:4" x14ac:dyDescent="0.25">
      <c r="A5942" s="344">
        <v>5914358</v>
      </c>
      <c r="B5942" s="345" t="s">
        <v>18517</v>
      </c>
      <c r="C5942" s="344" t="s">
        <v>7415</v>
      </c>
      <c r="D5942" s="346">
        <v>9.74</v>
      </c>
    </row>
    <row r="5943" spans="1:4" x14ac:dyDescent="0.25">
      <c r="A5943" s="344">
        <v>5915421</v>
      </c>
      <c r="B5943" s="345" t="s">
        <v>18518</v>
      </c>
      <c r="C5943" s="344" t="s">
        <v>7415</v>
      </c>
      <c r="D5943" s="346">
        <v>27.69</v>
      </c>
    </row>
    <row r="5944" spans="1:4" x14ac:dyDescent="0.25">
      <c r="A5944" s="344">
        <v>5914649</v>
      </c>
      <c r="B5944" s="345" t="s">
        <v>18519</v>
      </c>
      <c r="C5944" s="344" t="s">
        <v>7415</v>
      </c>
      <c r="D5944" s="346">
        <v>8.14</v>
      </c>
    </row>
    <row r="5945" spans="1:4" x14ac:dyDescent="0.25">
      <c r="A5945" s="344">
        <v>5914643</v>
      </c>
      <c r="B5945" s="345" t="s">
        <v>18520</v>
      </c>
      <c r="C5945" s="344" t="s">
        <v>7415</v>
      </c>
      <c r="D5945" s="346">
        <v>5.85</v>
      </c>
    </row>
    <row r="5946" spans="1:4" x14ac:dyDescent="0.25">
      <c r="A5946" s="344">
        <v>5914328</v>
      </c>
      <c r="B5946" s="345" t="s">
        <v>18521</v>
      </c>
      <c r="C5946" s="344" t="s">
        <v>7415</v>
      </c>
      <c r="D5946" s="346">
        <v>28.63</v>
      </c>
    </row>
    <row r="5947" spans="1:4" x14ac:dyDescent="0.25">
      <c r="A5947" s="344">
        <v>5914610</v>
      </c>
      <c r="B5947" s="345" t="s">
        <v>18522</v>
      </c>
      <c r="C5947" s="344" t="s">
        <v>7415</v>
      </c>
      <c r="D5947" s="346">
        <v>28.97</v>
      </c>
    </row>
    <row r="5948" spans="1:4" x14ac:dyDescent="0.25">
      <c r="A5948" s="344">
        <v>5915408</v>
      </c>
      <c r="B5948" s="345" t="s">
        <v>18523</v>
      </c>
      <c r="C5948" s="344" t="s">
        <v>7415</v>
      </c>
      <c r="D5948" s="346">
        <v>5.87</v>
      </c>
    </row>
    <row r="5949" spans="1:4" x14ac:dyDescent="0.25">
      <c r="A5949" s="344">
        <v>5915306</v>
      </c>
      <c r="B5949" s="345" t="s">
        <v>39884</v>
      </c>
      <c r="C5949" s="344" t="s">
        <v>6608</v>
      </c>
      <c r="D5949" s="346">
        <v>39.94</v>
      </c>
    </row>
    <row r="5950" spans="1:4" x14ac:dyDescent="0.25">
      <c r="A5950" s="344">
        <v>5914708</v>
      </c>
      <c r="B5950" s="345" t="s">
        <v>18524</v>
      </c>
      <c r="C5950" s="344" t="s">
        <v>7415</v>
      </c>
      <c r="D5950" s="346">
        <v>41.75</v>
      </c>
    </row>
    <row r="5951" spans="1:4" x14ac:dyDescent="0.25">
      <c r="A5951" s="344">
        <v>5914687</v>
      </c>
      <c r="B5951" s="345" t="s">
        <v>18525</v>
      </c>
      <c r="C5951" s="344" t="s">
        <v>7415</v>
      </c>
      <c r="D5951" s="346">
        <v>42.54</v>
      </c>
    </row>
    <row r="5952" spans="1:4" x14ac:dyDescent="0.25">
      <c r="A5952" s="344">
        <v>5914709</v>
      </c>
      <c r="B5952" s="345" t="s">
        <v>18526</v>
      </c>
      <c r="C5952" s="344" t="s">
        <v>7415</v>
      </c>
      <c r="D5952" s="346">
        <v>46.01</v>
      </c>
    </row>
    <row r="5953" spans="1:4" x14ac:dyDescent="0.25">
      <c r="A5953" s="344">
        <v>5914688</v>
      </c>
      <c r="B5953" s="345" t="s">
        <v>18527</v>
      </c>
      <c r="C5953" s="344" t="s">
        <v>7415</v>
      </c>
      <c r="D5953" s="346">
        <v>46.33</v>
      </c>
    </row>
    <row r="5954" spans="1:4" x14ac:dyDescent="0.25">
      <c r="A5954" s="344">
        <v>5914695</v>
      </c>
      <c r="B5954" s="345" t="s">
        <v>18528</v>
      </c>
      <c r="C5954" s="344" t="s">
        <v>7415</v>
      </c>
      <c r="D5954" s="346">
        <v>32.770000000000003</v>
      </c>
    </row>
    <row r="5955" spans="1:4" x14ac:dyDescent="0.25">
      <c r="A5955" s="344">
        <v>5914689</v>
      </c>
      <c r="B5955" s="345" t="s">
        <v>18529</v>
      </c>
      <c r="C5955" s="344" t="s">
        <v>7415</v>
      </c>
      <c r="D5955" s="346">
        <v>33.380000000000003</v>
      </c>
    </row>
    <row r="5956" spans="1:4" x14ac:dyDescent="0.25">
      <c r="A5956" s="344">
        <v>5914696</v>
      </c>
      <c r="B5956" s="345" t="s">
        <v>18530</v>
      </c>
      <c r="C5956" s="344" t="s">
        <v>7415</v>
      </c>
      <c r="D5956" s="346">
        <v>36.1</v>
      </c>
    </row>
    <row r="5957" spans="1:4" x14ac:dyDescent="0.25">
      <c r="A5957" s="344">
        <v>5914690</v>
      </c>
      <c r="B5957" s="345" t="s">
        <v>18531</v>
      </c>
      <c r="C5957" s="344" t="s">
        <v>7415</v>
      </c>
      <c r="D5957" s="346">
        <v>36.36</v>
      </c>
    </row>
    <row r="5958" spans="1:4" x14ac:dyDescent="0.25">
      <c r="A5958" s="344">
        <v>5914697</v>
      </c>
      <c r="B5958" s="345" t="s">
        <v>18532</v>
      </c>
      <c r="C5958" s="344" t="s">
        <v>7415</v>
      </c>
      <c r="D5958" s="346">
        <v>27.66</v>
      </c>
    </row>
    <row r="5959" spans="1:4" x14ac:dyDescent="0.25">
      <c r="A5959" s="344">
        <v>5914691</v>
      </c>
      <c r="B5959" s="345" t="s">
        <v>18533</v>
      </c>
      <c r="C5959" s="344" t="s">
        <v>7415</v>
      </c>
      <c r="D5959" s="346">
        <v>28.17</v>
      </c>
    </row>
    <row r="5960" spans="1:4" x14ac:dyDescent="0.25">
      <c r="A5960" s="344">
        <v>5914698</v>
      </c>
      <c r="B5960" s="345" t="s">
        <v>18534</v>
      </c>
      <c r="C5960" s="344" t="s">
        <v>7415</v>
      </c>
      <c r="D5960" s="346">
        <v>30.47</v>
      </c>
    </row>
    <row r="5961" spans="1:4" x14ac:dyDescent="0.25">
      <c r="A5961" s="344">
        <v>5914692</v>
      </c>
      <c r="B5961" s="345" t="s">
        <v>18535</v>
      </c>
      <c r="C5961" s="344" t="s">
        <v>7415</v>
      </c>
      <c r="D5961" s="346">
        <v>30.69</v>
      </c>
    </row>
    <row r="5962" spans="1:4" x14ac:dyDescent="0.25">
      <c r="A5962" s="344">
        <v>5914699</v>
      </c>
      <c r="B5962" s="345" t="s">
        <v>18536</v>
      </c>
      <c r="C5962" s="344" t="s">
        <v>7415</v>
      </c>
      <c r="D5962" s="346">
        <v>30.96</v>
      </c>
    </row>
    <row r="5963" spans="1:4" x14ac:dyDescent="0.25">
      <c r="A5963" s="344">
        <v>5914693</v>
      </c>
      <c r="B5963" s="345" t="s">
        <v>18537</v>
      </c>
      <c r="C5963" s="344" t="s">
        <v>7415</v>
      </c>
      <c r="D5963" s="346">
        <v>31.54</v>
      </c>
    </row>
    <row r="5964" spans="1:4" x14ac:dyDescent="0.25">
      <c r="A5964" s="344">
        <v>5914700</v>
      </c>
      <c r="B5964" s="345" t="s">
        <v>18538</v>
      </c>
      <c r="C5964" s="344" t="s">
        <v>7415</v>
      </c>
      <c r="D5964" s="346">
        <v>34.119999999999997</v>
      </c>
    </row>
    <row r="5965" spans="1:4" x14ac:dyDescent="0.25">
      <c r="A5965" s="344">
        <v>5914694</v>
      </c>
      <c r="B5965" s="345" t="s">
        <v>18539</v>
      </c>
      <c r="C5965" s="344" t="s">
        <v>7415</v>
      </c>
      <c r="D5965" s="346">
        <v>34.36</v>
      </c>
    </row>
    <row r="5966" spans="1:4" x14ac:dyDescent="0.25">
      <c r="A5966" s="344">
        <v>5915441</v>
      </c>
      <c r="B5966" s="345" t="s">
        <v>18540</v>
      </c>
      <c r="C5966" s="344" t="s">
        <v>7415</v>
      </c>
      <c r="D5966" s="346">
        <v>109.46</v>
      </c>
    </row>
    <row r="5967" spans="1:4" x14ac:dyDescent="0.25">
      <c r="A5967" s="344">
        <v>5901639</v>
      </c>
      <c r="B5967" s="345" t="s">
        <v>18541</v>
      </c>
      <c r="C5967" s="344" t="s">
        <v>7709</v>
      </c>
      <c r="D5967" s="346">
        <v>0.94</v>
      </c>
    </row>
    <row r="5968" spans="1:4" x14ac:dyDescent="0.25">
      <c r="A5968" s="344">
        <v>5901638</v>
      </c>
      <c r="B5968" s="345" t="s">
        <v>18542</v>
      </c>
      <c r="C5968" s="344" t="s">
        <v>7709</v>
      </c>
      <c r="D5968" s="346">
        <v>0.75</v>
      </c>
    </row>
    <row r="5969" spans="1:4" x14ac:dyDescent="0.25">
      <c r="A5969" s="344">
        <v>5901640</v>
      </c>
      <c r="B5969" s="345" t="s">
        <v>18543</v>
      </c>
      <c r="C5969" s="344" t="s">
        <v>7709</v>
      </c>
      <c r="D5969" s="346">
        <v>0.69</v>
      </c>
    </row>
    <row r="5970" spans="1:4" x14ac:dyDescent="0.25">
      <c r="A5970" s="344">
        <v>5914359</v>
      </c>
      <c r="B5970" s="345" t="s">
        <v>18544</v>
      </c>
      <c r="C5970" s="344" t="s">
        <v>7709</v>
      </c>
      <c r="D5970" s="346">
        <v>1.25</v>
      </c>
    </row>
    <row r="5971" spans="1:4" x14ac:dyDescent="0.25">
      <c r="A5971" s="344">
        <v>5914374</v>
      </c>
      <c r="B5971" s="345" t="s">
        <v>18545</v>
      </c>
      <c r="C5971" s="344" t="s">
        <v>7709</v>
      </c>
      <c r="D5971" s="346">
        <v>1</v>
      </c>
    </row>
    <row r="5972" spans="1:4" x14ac:dyDescent="0.25">
      <c r="A5972" s="344">
        <v>5914389</v>
      </c>
      <c r="B5972" s="345" t="s">
        <v>18546</v>
      </c>
      <c r="C5972" s="344" t="s">
        <v>7709</v>
      </c>
      <c r="D5972" s="346">
        <v>0.83</v>
      </c>
    </row>
    <row r="5973" spans="1:4" x14ac:dyDescent="0.25">
      <c r="A5973" s="344">
        <v>5915319</v>
      </c>
      <c r="B5973" s="345" t="s">
        <v>18547</v>
      </c>
      <c r="C5973" s="344" t="s">
        <v>7709</v>
      </c>
      <c r="D5973" s="346">
        <v>0.93</v>
      </c>
    </row>
    <row r="5974" spans="1:4" x14ac:dyDescent="0.25">
      <c r="A5974" s="344">
        <v>5915320</v>
      </c>
      <c r="B5974" s="345" t="s">
        <v>18548</v>
      </c>
      <c r="C5974" s="344" t="s">
        <v>7709</v>
      </c>
      <c r="D5974" s="346">
        <v>0.75</v>
      </c>
    </row>
    <row r="5975" spans="1:4" x14ac:dyDescent="0.25">
      <c r="A5975" s="344">
        <v>5915321</v>
      </c>
      <c r="B5975" s="345" t="s">
        <v>18549</v>
      </c>
      <c r="C5975" s="344" t="s">
        <v>7709</v>
      </c>
      <c r="D5975" s="346">
        <v>0.69</v>
      </c>
    </row>
    <row r="5976" spans="1:4" x14ac:dyDescent="0.25">
      <c r="A5976" s="344">
        <v>5914314</v>
      </c>
      <c r="B5976" s="345" t="s">
        <v>18550</v>
      </c>
      <c r="C5976" s="344" t="s">
        <v>7709</v>
      </c>
      <c r="D5976" s="346">
        <v>1.35</v>
      </c>
    </row>
    <row r="5977" spans="1:4" x14ac:dyDescent="0.25">
      <c r="A5977" s="344">
        <v>5914329</v>
      </c>
      <c r="B5977" s="345" t="s">
        <v>18551</v>
      </c>
      <c r="C5977" s="344" t="s">
        <v>7709</v>
      </c>
      <c r="D5977" s="346">
        <v>1.08</v>
      </c>
    </row>
    <row r="5978" spans="1:4" x14ac:dyDescent="0.25">
      <c r="A5978" s="344">
        <v>5914344</v>
      </c>
      <c r="B5978" s="345" t="s">
        <v>18552</v>
      </c>
      <c r="C5978" s="344" t="s">
        <v>7709</v>
      </c>
      <c r="D5978" s="346">
        <v>0.89</v>
      </c>
    </row>
    <row r="5979" spans="1:4" x14ac:dyDescent="0.25">
      <c r="A5979" s="344">
        <v>5914539</v>
      </c>
      <c r="B5979" s="345" t="s">
        <v>18553</v>
      </c>
      <c r="C5979" s="344" t="s">
        <v>7709</v>
      </c>
      <c r="D5979" s="346">
        <v>1.23</v>
      </c>
    </row>
    <row r="5980" spans="1:4" x14ac:dyDescent="0.25">
      <c r="A5980" s="344">
        <v>5914554</v>
      </c>
      <c r="B5980" s="345" t="s">
        <v>18554</v>
      </c>
      <c r="C5980" s="344" t="s">
        <v>7709</v>
      </c>
      <c r="D5980" s="346">
        <v>0.98</v>
      </c>
    </row>
    <row r="5981" spans="1:4" x14ac:dyDescent="0.25">
      <c r="A5981" s="344">
        <v>5914569</v>
      </c>
      <c r="B5981" s="345" t="s">
        <v>18555</v>
      </c>
      <c r="C5981" s="344" t="s">
        <v>7709</v>
      </c>
      <c r="D5981" s="346">
        <v>0.81</v>
      </c>
    </row>
    <row r="5982" spans="1:4" x14ac:dyDescent="0.25">
      <c r="A5982" s="344">
        <v>5915012</v>
      </c>
      <c r="B5982" s="345" t="s">
        <v>39885</v>
      </c>
      <c r="C5982" s="344" t="s">
        <v>7709</v>
      </c>
      <c r="D5982" s="346">
        <v>2.0299999999999998</v>
      </c>
    </row>
    <row r="5983" spans="1:4" x14ac:dyDescent="0.25">
      <c r="A5983" s="344">
        <v>5915013</v>
      </c>
      <c r="B5983" s="345" t="s">
        <v>39886</v>
      </c>
      <c r="C5983" s="344" t="s">
        <v>7709</v>
      </c>
      <c r="D5983" s="346">
        <v>1.63</v>
      </c>
    </row>
    <row r="5984" spans="1:4" x14ac:dyDescent="0.25">
      <c r="A5984" s="344">
        <v>5915014</v>
      </c>
      <c r="B5984" s="345" t="s">
        <v>39887</v>
      </c>
      <c r="C5984" s="344" t="s">
        <v>7709</v>
      </c>
      <c r="D5984" s="346">
        <v>1.34</v>
      </c>
    </row>
    <row r="5985" spans="1:4" x14ac:dyDescent="0.25">
      <c r="A5985" s="344">
        <v>5914584</v>
      </c>
      <c r="B5985" s="345" t="s">
        <v>39888</v>
      </c>
      <c r="C5985" s="344" t="s">
        <v>7709</v>
      </c>
      <c r="D5985" s="346">
        <v>2.8</v>
      </c>
    </row>
    <row r="5986" spans="1:4" x14ac:dyDescent="0.25">
      <c r="A5986" s="344">
        <v>5914599</v>
      </c>
      <c r="B5986" s="345" t="s">
        <v>39889</v>
      </c>
      <c r="C5986" s="344" t="s">
        <v>7709</v>
      </c>
      <c r="D5986" s="346">
        <v>2.2400000000000002</v>
      </c>
    </row>
    <row r="5987" spans="1:4" x14ac:dyDescent="0.25">
      <c r="A5987" s="344">
        <v>5914614</v>
      </c>
      <c r="B5987" s="345" t="s">
        <v>39890</v>
      </c>
      <c r="C5987" s="344" t="s">
        <v>7709</v>
      </c>
      <c r="D5987" s="346">
        <v>1.85</v>
      </c>
    </row>
    <row r="5988" spans="1:4" x14ac:dyDescent="0.25">
      <c r="A5988" s="344">
        <v>5914581</v>
      </c>
      <c r="B5988" s="345" t="s">
        <v>39891</v>
      </c>
      <c r="C5988" s="344" t="s">
        <v>7709</v>
      </c>
      <c r="D5988" s="346">
        <v>2.06</v>
      </c>
    </row>
    <row r="5989" spans="1:4" x14ac:dyDescent="0.25">
      <c r="A5989" s="344">
        <v>5914582</v>
      </c>
      <c r="B5989" s="345" t="s">
        <v>39892</v>
      </c>
      <c r="C5989" s="344" t="s">
        <v>7709</v>
      </c>
      <c r="D5989" s="346">
        <v>1.65</v>
      </c>
    </row>
    <row r="5990" spans="1:4" x14ac:dyDescent="0.25">
      <c r="A5990" s="344">
        <v>5914583</v>
      </c>
      <c r="B5990" s="345" t="s">
        <v>39893</v>
      </c>
      <c r="C5990" s="344" t="s">
        <v>7709</v>
      </c>
      <c r="D5990" s="346">
        <v>1.36</v>
      </c>
    </row>
    <row r="5991" spans="1:4" x14ac:dyDescent="0.25">
      <c r="A5991" s="344">
        <v>5914449</v>
      </c>
      <c r="B5991" s="345" t="s">
        <v>18562</v>
      </c>
      <c r="C5991" s="344" t="s">
        <v>7709</v>
      </c>
      <c r="D5991" s="346">
        <v>1.1000000000000001</v>
      </c>
    </row>
    <row r="5992" spans="1:4" x14ac:dyDescent="0.25">
      <c r="A5992" s="344">
        <v>5914464</v>
      </c>
      <c r="B5992" s="345" t="s">
        <v>18563</v>
      </c>
      <c r="C5992" s="344" t="s">
        <v>7709</v>
      </c>
      <c r="D5992" s="346">
        <v>0.88</v>
      </c>
    </row>
    <row r="5993" spans="1:4" x14ac:dyDescent="0.25">
      <c r="A5993" s="344">
        <v>5914479</v>
      </c>
      <c r="B5993" s="345" t="s">
        <v>18564</v>
      </c>
      <c r="C5993" s="344" t="s">
        <v>7709</v>
      </c>
      <c r="D5993" s="346">
        <v>0.72</v>
      </c>
    </row>
    <row r="5994" spans="1:4" x14ac:dyDescent="0.25">
      <c r="A5994" s="344">
        <v>5915322</v>
      </c>
      <c r="B5994" s="345" t="s">
        <v>18565</v>
      </c>
      <c r="C5994" s="344" t="s">
        <v>7709</v>
      </c>
      <c r="D5994" s="346">
        <v>2.09</v>
      </c>
    </row>
    <row r="5995" spans="1:4" x14ac:dyDescent="0.25">
      <c r="A5995" s="344">
        <v>5915323</v>
      </c>
      <c r="B5995" s="345" t="s">
        <v>18566</v>
      </c>
      <c r="C5995" s="344" t="s">
        <v>7709</v>
      </c>
      <c r="D5995" s="346">
        <v>1.67</v>
      </c>
    </row>
    <row r="5996" spans="1:4" x14ac:dyDescent="0.25">
      <c r="A5996" s="344">
        <v>5915324</v>
      </c>
      <c r="B5996" s="345" t="s">
        <v>18567</v>
      </c>
      <c r="C5996" s="344" t="s">
        <v>7709</v>
      </c>
      <c r="D5996" s="346">
        <v>1.38</v>
      </c>
    </row>
    <row r="5997" spans="1:4" x14ac:dyDescent="0.25">
      <c r="A5997" s="344">
        <v>5914404</v>
      </c>
      <c r="B5997" s="345" t="s">
        <v>18568</v>
      </c>
      <c r="C5997" s="344" t="s">
        <v>7709</v>
      </c>
      <c r="D5997" s="346">
        <v>1.26</v>
      </c>
    </row>
    <row r="5998" spans="1:4" x14ac:dyDescent="0.25">
      <c r="A5998" s="344">
        <v>5914419</v>
      </c>
      <c r="B5998" s="345" t="s">
        <v>18569</v>
      </c>
      <c r="C5998" s="344" t="s">
        <v>7709</v>
      </c>
      <c r="D5998" s="346">
        <v>1.01</v>
      </c>
    </row>
    <row r="5999" spans="1:4" x14ac:dyDescent="0.25">
      <c r="A5999" s="344">
        <v>5914434</v>
      </c>
      <c r="B5999" s="345" t="s">
        <v>18570</v>
      </c>
      <c r="C5999" s="344" t="s">
        <v>7709</v>
      </c>
      <c r="D5999" s="346">
        <v>0.83</v>
      </c>
    </row>
    <row r="6000" spans="1:4" x14ac:dyDescent="0.25">
      <c r="A6000" s="344">
        <v>5914635</v>
      </c>
      <c r="B6000" s="345" t="s">
        <v>39894</v>
      </c>
      <c r="C6000" s="344" t="s">
        <v>7709</v>
      </c>
      <c r="D6000" s="346">
        <v>1.27</v>
      </c>
    </row>
    <row r="6001" spans="1:4" x14ac:dyDescent="0.25">
      <c r="A6001" s="344">
        <v>5914636</v>
      </c>
      <c r="B6001" s="345" t="s">
        <v>39895</v>
      </c>
      <c r="C6001" s="344" t="s">
        <v>7709</v>
      </c>
      <c r="D6001" s="346">
        <v>1.02</v>
      </c>
    </row>
    <row r="6002" spans="1:4" x14ac:dyDescent="0.25">
      <c r="A6002" s="344">
        <v>5914637</v>
      </c>
      <c r="B6002" s="345" t="s">
        <v>39896</v>
      </c>
      <c r="C6002" s="344" t="s">
        <v>7709</v>
      </c>
      <c r="D6002" s="346">
        <v>0.84</v>
      </c>
    </row>
    <row r="6003" spans="1:4" x14ac:dyDescent="0.25">
      <c r="A6003" s="344">
        <v>5914638</v>
      </c>
      <c r="B6003" s="345" t="s">
        <v>39897</v>
      </c>
      <c r="C6003" s="344" t="s">
        <v>7709</v>
      </c>
      <c r="D6003" s="346">
        <v>0.89</v>
      </c>
    </row>
    <row r="6004" spans="1:4" x14ac:dyDescent="0.25">
      <c r="A6004" s="344">
        <v>5914639</v>
      </c>
      <c r="B6004" s="345" t="s">
        <v>39898</v>
      </c>
      <c r="C6004" s="344" t="s">
        <v>7709</v>
      </c>
      <c r="D6004" s="346">
        <v>0.71</v>
      </c>
    </row>
    <row r="6005" spans="1:4" x14ac:dyDescent="0.25">
      <c r="A6005" s="344">
        <v>5914640</v>
      </c>
      <c r="B6005" s="345" t="s">
        <v>39899</v>
      </c>
      <c r="C6005" s="344" t="s">
        <v>7709</v>
      </c>
      <c r="D6005" s="346">
        <v>0.59</v>
      </c>
    </row>
    <row r="6006" spans="1:4" x14ac:dyDescent="0.25">
      <c r="A6006" s="344">
        <v>5915466</v>
      </c>
      <c r="B6006" s="345" t="s">
        <v>18574</v>
      </c>
      <c r="C6006" s="344" t="s">
        <v>7709</v>
      </c>
      <c r="D6006" s="346">
        <v>2.1800000000000002</v>
      </c>
    </row>
    <row r="6007" spans="1:4" x14ac:dyDescent="0.25">
      <c r="A6007" s="344">
        <v>5915467</v>
      </c>
      <c r="B6007" s="345" t="s">
        <v>18575</v>
      </c>
      <c r="C6007" s="344" t="s">
        <v>7709</v>
      </c>
      <c r="D6007" s="346">
        <v>1.74</v>
      </c>
    </row>
    <row r="6008" spans="1:4" x14ac:dyDescent="0.25">
      <c r="A6008" s="344">
        <v>5915468</v>
      </c>
      <c r="B6008" s="345" t="s">
        <v>18576</v>
      </c>
      <c r="C6008" s="344" t="s">
        <v>7709</v>
      </c>
      <c r="D6008" s="346">
        <v>1.44</v>
      </c>
    </row>
    <row r="6009" spans="1:4" x14ac:dyDescent="0.25">
      <c r="A6009" s="344">
        <v>5914617</v>
      </c>
      <c r="B6009" s="345" t="s">
        <v>18577</v>
      </c>
      <c r="C6009" s="344" t="s">
        <v>7709</v>
      </c>
      <c r="D6009" s="346">
        <v>1.68</v>
      </c>
    </row>
    <row r="6010" spans="1:4" x14ac:dyDescent="0.25">
      <c r="A6010" s="344">
        <v>5914618</v>
      </c>
      <c r="B6010" s="345" t="s">
        <v>18578</v>
      </c>
      <c r="C6010" s="344" t="s">
        <v>7709</v>
      </c>
      <c r="D6010" s="346">
        <v>1.35</v>
      </c>
    </row>
    <row r="6011" spans="1:4" x14ac:dyDescent="0.25">
      <c r="A6011" s="344">
        <v>5914619</v>
      </c>
      <c r="B6011" s="345" t="s">
        <v>18579</v>
      </c>
      <c r="C6011" s="344" t="s">
        <v>7709</v>
      </c>
      <c r="D6011" s="346">
        <v>1.1100000000000001</v>
      </c>
    </row>
    <row r="6012" spans="1:4" x14ac:dyDescent="0.25">
      <c r="A6012" s="344">
        <v>5915451</v>
      </c>
      <c r="B6012" s="345" t="s">
        <v>18580</v>
      </c>
      <c r="C6012" s="344" t="s">
        <v>7709</v>
      </c>
      <c r="D6012" s="346">
        <v>2.84</v>
      </c>
    </row>
    <row r="6013" spans="1:4" x14ac:dyDescent="0.25">
      <c r="A6013" s="344">
        <v>5915452</v>
      </c>
      <c r="B6013" s="345" t="s">
        <v>18581</v>
      </c>
      <c r="C6013" s="344" t="s">
        <v>7709</v>
      </c>
      <c r="D6013" s="346">
        <v>2.27</v>
      </c>
    </row>
    <row r="6014" spans="1:4" x14ac:dyDescent="0.25">
      <c r="A6014" s="344">
        <v>5915453</v>
      </c>
      <c r="B6014" s="345" t="s">
        <v>18582</v>
      </c>
      <c r="C6014" s="344" t="s">
        <v>7709</v>
      </c>
      <c r="D6014" s="346">
        <v>1.87</v>
      </c>
    </row>
    <row r="6015" spans="1:4" x14ac:dyDescent="0.25">
      <c r="A6015" s="344">
        <v>5915448</v>
      </c>
      <c r="B6015" s="345" t="s">
        <v>18583</v>
      </c>
      <c r="C6015" s="344" t="s">
        <v>7709</v>
      </c>
      <c r="D6015" s="346">
        <v>2.14</v>
      </c>
    </row>
    <row r="6016" spans="1:4" x14ac:dyDescent="0.25">
      <c r="A6016" s="344">
        <v>5915449</v>
      </c>
      <c r="B6016" s="345" t="s">
        <v>18584</v>
      </c>
      <c r="C6016" s="344" t="s">
        <v>7709</v>
      </c>
      <c r="D6016" s="346">
        <v>1.72</v>
      </c>
    </row>
    <row r="6017" spans="1:4" x14ac:dyDescent="0.25">
      <c r="A6017" s="344">
        <v>5915450</v>
      </c>
      <c r="B6017" s="345" t="s">
        <v>18585</v>
      </c>
      <c r="C6017" s="344" t="s">
        <v>7709</v>
      </c>
      <c r="D6017" s="346">
        <v>1.42</v>
      </c>
    </row>
    <row r="6018" spans="1:4" x14ac:dyDescent="0.25">
      <c r="A6018" s="344">
        <v>5901641</v>
      </c>
      <c r="B6018" s="345" t="s">
        <v>18586</v>
      </c>
      <c r="C6018" s="344" t="s">
        <v>7710</v>
      </c>
      <c r="D6018" s="346">
        <v>2.12</v>
      </c>
    </row>
    <row r="6019" spans="1:4" x14ac:dyDescent="0.25">
      <c r="A6019" s="344">
        <v>5901642</v>
      </c>
      <c r="B6019" s="345" t="s">
        <v>18587</v>
      </c>
      <c r="C6019" s="344" t="s">
        <v>7710</v>
      </c>
      <c r="D6019" s="346">
        <v>0.52</v>
      </c>
    </row>
    <row r="6020" spans="1:4" x14ac:dyDescent="0.25">
      <c r="A6020" s="344">
        <v>5901643</v>
      </c>
      <c r="B6020" s="345" t="s">
        <v>18588</v>
      </c>
      <c r="C6020" s="344" t="s">
        <v>7710</v>
      </c>
      <c r="D6020" s="346">
        <v>0.49</v>
      </c>
    </row>
    <row r="6021" spans="1:4" x14ac:dyDescent="0.25">
      <c r="A6021" s="344">
        <v>5901644</v>
      </c>
      <c r="B6021" s="345" t="s">
        <v>18589</v>
      </c>
      <c r="C6021" s="344" t="s">
        <v>7710</v>
      </c>
      <c r="D6021" s="346">
        <v>1.23</v>
      </c>
    </row>
    <row r="6022" spans="1:4" x14ac:dyDescent="0.25">
      <c r="A6022" s="344">
        <v>5901645</v>
      </c>
      <c r="B6022" s="345" t="s">
        <v>18590</v>
      </c>
      <c r="C6022" s="344" t="s">
        <v>7710</v>
      </c>
      <c r="D6022" s="346">
        <v>0.47</v>
      </c>
    </row>
    <row r="6023" spans="1:4" x14ac:dyDescent="0.25">
      <c r="A6023" s="344">
        <v>5901646</v>
      </c>
      <c r="B6023" s="345" t="s">
        <v>18591</v>
      </c>
      <c r="C6023" s="344" t="s">
        <v>7710</v>
      </c>
      <c r="D6023" s="346">
        <v>0.96</v>
      </c>
    </row>
    <row r="6024" spans="1:4" x14ac:dyDescent="0.25">
      <c r="A6024" s="344">
        <v>5901647</v>
      </c>
      <c r="B6024" s="345" t="s">
        <v>18592</v>
      </c>
      <c r="C6024" s="344" t="s">
        <v>7710</v>
      </c>
      <c r="D6024" s="346">
        <v>0.82</v>
      </c>
    </row>
    <row r="6025" spans="1:4" x14ac:dyDescent="0.25">
      <c r="A6025" s="344">
        <v>5901648</v>
      </c>
      <c r="B6025" s="345" t="s">
        <v>18593</v>
      </c>
      <c r="C6025" s="344" t="s">
        <v>7710</v>
      </c>
      <c r="D6025" s="346">
        <v>0.72</v>
      </c>
    </row>
    <row r="6026" spans="1:4" x14ac:dyDescent="0.25">
      <c r="A6026" s="344">
        <v>5901649</v>
      </c>
      <c r="B6026" s="345" t="s">
        <v>18594</v>
      </c>
      <c r="C6026" s="344" t="s">
        <v>7710</v>
      </c>
      <c r="D6026" s="346">
        <v>3.1</v>
      </c>
    </row>
    <row r="6027" spans="1:4" x14ac:dyDescent="0.25">
      <c r="A6027" s="344">
        <v>5901650</v>
      </c>
      <c r="B6027" s="345" t="s">
        <v>18595</v>
      </c>
      <c r="C6027" s="344" t="s">
        <v>7710</v>
      </c>
      <c r="D6027" s="346">
        <v>2.06</v>
      </c>
    </row>
    <row r="6028" spans="1:4" x14ac:dyDescent="0.25">
      <c r="A6028" s="344">
        <v>5901651</v>
      </c>
      <c r="B6028" s="345" t="s">
        <v>18596</v>
      </c>
      <c r="C6028" s="344" t="s">
        <v>7710</v>
      </c>
      <c r="D6028" s="346">
        <v>0.51</v>
      </c>
    </row>
    <row r="6029" spans="1:4" x14ac:dyDescent="0.25">
      <c r="A6029" s="344">
        <v>5901652</v>
      </c>
      <c r="B6029" s="345" t="s">
        <v>18597</v>
      </c>
      <c r="C6029" s="344" t="s">
        <v>7710</v>
      </c>
      <c r="D6029" s="346">
        <v>0.47</v>
      </c>
    </row>
    <row r="6030" spans="1:4" x14ac:dyDescent="0.25">
      <c r="A6030" s="344">
        <v>5901653</v>
      </c>
      <c r="B6030" s="345" t="s">
        <v>18598</v>
      </c>
      <c r="C6030" s="344" t="s">
        <v>7710</v>
      </c>
      <c r="D6030" s="346">
        <v>1.2</v>
      </c>
    </row>
    <row r="6031" spans="1:4" x14ac:dyDescent="0.25">
      <c r="A6031" s="344">
        <v>5901654</v>
      </c>
      <c r="B6031" s="345" t="s">
        <v>18599</v>
      </c>
      <c r="C6031" s="344" t="s">
        <v>7710</v>
      </c>
      <c r="D6031" s="346">
        <v>0.46</v>
      </c>
    </row>
    <row r="6032" spans="1:4" x14ac:dyDescent="0.25">
      <c r="A6032" s="344">
        <v>5901655</v>
      </c>
      <c r="B6032" s="345" t="s">
        <v>18600</v>
      </c>
      <c r="C6032" s="344" t="s">
        <v>7710</v>
      </c>
      <c r="D6032" s="346">
        <v>0.93</v>
      </c>
    </row>
    <row r="6033" spans="1:4" x14ac:dyDescent="0.25">
      <c r="A6033" s="344">
        <v>5901656</v>
      </c>
      <c r="B6033" s="345" t="s">
        <v>18601</v>
      </c>
      <c r="C6033" s="344" t="s">
        <v>7710</v>
      </c>
      <c r="D6033" s="346">
        <v>0.8</v>
      </c>
    </row>
    <row r="6034" spans="1:4" x14ac:dyDescent="0.25">
      <c r="A6034" s="344">
        <v>5901657</v>
      </c>
      <c r="B6034" s="345" t="s">
        <v>18602</v>
      </c>
      <c r="C6034" s="344" t="s">
        <v>7710</v>
      </c>
      <c r="D6034" s="346">
        <v>0.7</v>
      </c>
    </row>
    <row r="6035" spans="1:4" x14ac:dyDescent="0.25">
      <c r="A6035" s="344">
        <v>5901658</v>
      </c>
      <c r="B6035" s="345" t="s">
        <v>18603</v>
      </c>
      <c r="C6035" s="344" t="s">
        <v>7710</v>
      </c>
      <c r="D6035" s="346">
        <v>3.02</v>
      </c>
    </row>
    <row r="6036" spans="1:4" x14ac:dyDescent="0.25">
      <c r="A6036" s="344">
        <v>5901659</v>
      </c>
      <c r="B6036" s="345" t="s">
        <v>18604</v>
      </c>
      <c r="C6036" s="344" t="s">
        <v>7710</v>
      </c>
      <c r="D6036" s="346">
        <v>2.09</v>
      </c>
    </row>
    <row r="6037" spans="1:4" x14ac:dyDescent="0.25">
      <c r="A6037" s="344">
        <v>5901660</v>
      </c>
      <c r="B6037" s="345" t="s">
        <v>18605</v>
      </c>
      <c r="C6037" s="344" t="s">
        <v>7710</v>
      </c>
      <c r="D6037" s="346">
        <v>0.51</v>
      </c>
    </row>
    <row r="6038" spans="1:4" x14ac:dyDescent="0.25">
      <c r="A6038" s="344">
        <v>5901661</v>
      </c>
      <c r="B6038" s="345" t="s">
        <v>18606</v>
      </c>
      <c r="C6038" s="344" t="s">
        <v>7710</v>
      </c>
      <c r="D6038" s="346">
        <v>0.48</v>
      </c>
    </row>
    <row r="6039" spans="1:4" x14ac:dyDescent="0.25">
      <c r="A6039" s="344">
        <v>5901662</v>
      </c>
      <c r="B6039" s="345" t="s">
        <v>18607</v>
      </c>
      <c r="C6039" s="344" t="s">
        <v>7710</v>
      </c>
      <c r="D6039" s="346">
        <v>1.21</v>
      </c>
    </row>
    <row r="6040" spans="1:4" x14ac:dyDescent="0.25">
      <c r="A6040" s="344">
        <v>5901663</v>
      </c>
      <c r="B6040" s="345" t="s">
        <v>18608</v>
      </c>
      <c r="C6040" s="344" t="s">
        <v>7710</v>
      </c>
      <c r="D6040" s="346">
        <v>0.46</v>
      </c>
    </row>
    <row r="6041" spans="1:4" x14ac:dyDescent="0.25">
      <c r="A6041" s="344">
        <v>5901664</v>
      </c>
      <c r="B6041" s="345" t="s">
        <v>18609</v>
      </c>
      <c r="C6041" s="344" t="s">
        <v>7710</v>
      </c>
      <c r="D6041" s="346">
        <v>0.95</v>
      </c>
    </row>
    <row r="6042" spans="1:4" x14ac:dyDescent="0.25">
      <c r="A6042" s="344">
        <v>5901665</v>
      </c>
      <c r="B6042" s="345" t="s">
        <v>18610</v>
      </c>
      <c r="C6042" s="344" t="s">
        <v>7710</v>
      </c>
      <c r="D6042" s="346">
        <v>0.81</v>
      </c>
    </row>
    <row r="6043" spans="1:4" x14ac:dyDescent="0.25">
      <c r="A6043" s="344">
        <v>5901666</v>
      </c>
      <c r="B6043" s="345" t="s">
        <v>18611</v>
      </c>
      <c r="C6043" s="344" t="s">
        <v>7710</v>
      </c>
      <c r="D6043" s="346">
        <v>0.71</v>
      </c>
    </row>
    <row r="6044" spans="1:4" x14ac:dyDescent="0.25">
      <c r="A6044" s="344">
        <v>5901667</v>
      </c>
      <c r="B6044" s="345" t="s">
        <v>18612</v>
      </c>
      <c r="C6044" s="344" t="s">
        <v>7710</v>
      </c>
      <c r="D6044" s="346">
        <v>3.05</v>
      </c>
    </row>
    <row r="6045" spans="1:4" x14ac:dyDescent="0.25">
      <c r="A6045" s="344">
        <v>5914511</v>
      </c>
      <c r="B6045" s="345" t="s">
        <v>18613</v>
      </c>
      <c r="C6045" s="344" t="s">
        <v>7709</v>
      </c>
      <c r="D6045" s="346">
        <v>0.28000000000000003</v>
      </c>
    </row>
    <row r="6046" spans="1:4" x14ac:dyDescent="0.25">
      <c r="A6046" s="344">
        <v>5914510</v>
      </c>
      <c r="B6046" s="345" t="s">
        <v>18614</v>
      </c>
      <c r="C6046" s="344" t="s">
        <v>7709</v>
      </c>
      <c r="D6046" s="346">
        <v>0.25</v>
      </c>
    </row>
    <row r="6047" spans="1:4" x14ac:dyDescent="0.25">
      <c r="A6047" s="344">
        <v>5906597</v>
      </c>
      <c r="B6047" s="345" t="s">
        <v>39900</v>
      </c>
      <c r="C6047" s="344" t="s">
        <v>7711</v>
      </c>
      <c r="D6047" s="346">
        <v>14.36</v>
      </c>
    </row>
    <row r="6048" spans="1:4" x14ac:dyDescent="0.25">
      <c r="A6048" s="344">
        <v>5906598</v>
      </c>
      <c r="B6048" s="345" t="s">
        <v>39901</v>
      </c>
      <c r="C6048" s="344" t="s">
        <v>7711</v>
      </c>
      <c r="D6048" s="346">
        <v>11.5</v>
      </c>
    </row>
    <row r="6049" spans="1:4" x14ac:dyDescent="0.25">
      <c r="A6049" s="344">
        <v>5906599</v>
      </c>
      <c r="B6049" s="345" t="s">
        <v>39902</v>
      </c>
      <c r="C6049" s="344" t="s">
        <v>7711</v>
      </c>
      <c r="D6049" s="346">
        <v>9.49</v>
      </c>
    </row>
    <row r="6050" spans="1:4" x14ac:dyDescent="0.25">
      <c r="A6050" s="344">
        <v>5906594</v>
      </c>
      <c r="B6050" s="345" t="s">
        <v>39903</v>
      </c>
      <c r="C6050" s="344" t="s">
        <v>7711</v>
      </c>
      <c r="D6050" s="346">
        <v>9.57</v>
      </c>
    </row>
    <row r="6051" spans="1:4" x14ac:dyDescent="0.25">
      <c r="A6051" s="344">
        <v>5906595</v>
      </c>
      <c r="B6051" s="345" t="s">
        <v>39904</v>
      </c>
      <c r="C6051" s="344" t="s">
        <v>7711</v>
      </c>
      <c r="D6051" s="346">
        <v>7.66</v>
      </c>
    </row>
    <row r="6052" spans="1:4" x14ac:dyDescent="0.25">
      <c r="A6052" s="344">
        <v>5906596</v>
      </c>
      <c r="B6052" s="345" t="s">
        <v>39905</v>
      </c>
      <c r="C6052" s="344" t="s">
        <v>7711</v>
      </c>
      <c r="D6052" s="346">
        <v>6.33</v>
      </c>
    </row>
    <row r="6053" spans="1:4" x14ac:dyDescent="0.25">
      <c r="A6053" s="344">
        <v>5901668</v>
      </c>
      <c r="B6053" s="345" t="s">
        <v>18615</v>
      </c>
      <c r="C6053" s="344" t="s">
        <v>7710</v>
      </c>
      <c r="D6053" s="346">
        <v>2.14</v>
      </c>
    </row>
    <row r="6054" spans="1:4" x14ac:dyDescent="0.25">
      <c r="A6054" s="344">
        <v>5901669</v>
      </c>
      <c r="B6054" s="345" t="s">
        <v>18616</v>
      </c>
      <c r="C6054" s="344" t="s">
        <v>7710</v>
      </c>
      <c r="D6054" s="346">
        <v>0.52</v>
      </c>
    </row>
    <row r="6055" spans="1:4" x14ac:dyDescent="0.25">
      <c r="A6055" s="344">
        <v>5901670</v>
      </c>
      <c r="B6055" s="345" t="s">
        <v>18617</v>
      </c>
      <c r="C6055" s="344" t="s">
        <v>7710</v>
      </c>
      <c r="D6055" s="346">
        <v>0.49</v>
      </c>
    </row>
    <row r="6056" spans="1:4" x14ac:dyDescent="0.25">
      <c r="A6056" s="344">
        <v>5901671</v>
      </c>
      <c r="B6056" s="345" t="s">
        <v>18618</v>
      </c>
      <c r="C6056" s="344" t="s">
        <v>7710</v>
      </c>
      <c r="D6056" s="346">
        <v>1.24</v>
      </c>
    </row>
    <row r="6057" spans="1:4" x14ac:dyDescent="0.25">
      <c r="A6057" s="344">
        <v>5901672</v>
      </c>
      <c r="B6057" s="345" t="s">
        <v>18619</v>
      </c>
      <c r="C6057" s="344" t="s">
        <v>7710</v>
      </c>
      <c r="D6057" s="346">
        <v>0.47</v>
      </c>
    </row>
    <row r="6058" spans="1:4" x14ac:dyDescent="0.25">
      <c r="A6058" s="344">
        <v>5901673</v>
      </c>
      <c r="B6058" s="345" t="s">
        <v>18620</v>
      </c>
      <c r="C6058" s="344" t="s">
        <v>7710</v>
      </c>
      <c r="D6058" s="346">
        <v>0.97</v>
      </c>
    </row>
    <row r="6059" spans="1:4" x14ac:dyDescent="0.25">
      <c r="A6059" s="344">
        <v>5901674</v>
      </c>
      <c r="B6059" s="345" t="s">
        <v>18621</v>
      </c>
      <c r="C6059" s="344" t="s">
        <v>7710</v>
      </c>
      <c r="D6059" s="346">
        <v>0.83</v>
      </c>
    </row>
    <row r="6060" spans="1:4" x14ac:dyDescent="0.25">
      <c r="A6060" s="344">
        <v>5901675</v>
      </c>
      <c r="B6060" s="345" t="s">
        <v>18622</v>
      </c>
      <c r="C6060" s="344" t="s">
        <v>7710</v>
      </c>
      <c r="D6060" s="346">
        <v>0.73</v>
      </c>
    </row>
    <row r="6061" spans="1:4" x14ac:dyDescent="0.25">
      <c r="A6061" s="344">
        <v>5901676</v>
      </c>
      <c r="B6061" s="345" t="s">
        <v>18623</v>
      </c>
      <c r="C6061" s="344" t="s">
        <v>7710</v>
      </c>
      <c r="D6061" s="346">
        <v>3.12</v>
      </c>
    </row>
    <row r="6062" spans="1:4" x14ac:dyDescent="0.25">
      <c r="A6062" s="344">
        <v>5901677</v>
      </c>
      <c r="B6062" s="345" t="s">
        <v>18624</v>
      </c>
      <c r="C6062" s="344" t="s">
        <v>7710</v>
      </c>
      <c r="D6062" s="346">
        <v>2.1</v>
      </c>
    </row>
    <row r="6063" spans="1:4" x14ac:dyDescent="0.25">
      <c r="A6063" s="344">
        <v>5901678</v>
      </c>
      <c r="B6063" s="345" t="s">
        <v>18625</v>
      </c>
      <c r="C6063" s="344" t="s">
        <v>7710</v>
      </c>
      <c r="D6063" s="346">
        <v>0.51</v>
      </c>
    </row>
    <row r="6064" spans="1:4" x14ac:dyDescent="0.25">
      <c r="A6064" s="344">
        <v>5901679</v>
      </c>
      <c r="B6064" s="345" t="s">
        <v>18626</v>
      </c>
      <c r="C6064" s="344" t="s">
        <v>7710</v>
      </c>
      <c r="D6064" s="346">
        <v>0.48</v>
      </c>
    </row>
    <row r="6065" spans="1:4" x14ac:dyDescent="0.25">
      <c r="A6065" s="344">
        <v>5901680</v>
      </c>
      <c r="B6065" s="345" t="s">
        <v>18627</v>
      </c>
      <c r="C6065" s="344" t="s">
        <v>7710</v>
      </c>
      <c r="D6065" s="346">
        <v>1.22</v>
      </c>
    </row>
    <row r="6066" spans="1:4" x14ac:dyDescent="0.25">
      <c r="A6066" s="344">
        <v>5901681</v>
      </c>
      <c r="B6066" s="345" t="s">
        <v>18628</v>
      </c>
      <c r="C6066" s="344" t="s">
        <v>7710</v>
      </c>
      <c r="D6066" s="346">
        <v>0.47</v>
      </c>
    </row>
    <row r="6067" spans="1:4" x14ac:dyDescent="0.25">
      <c r="A6067" s="344">
        <v>5901682</v>
      </c>
      <c r="B6067" s="345" t="s">
        <v>18629</v>
      </c>
      <c r="C6067" s="344" t="s">
        <v>7710</v>
      </c>
      <c r="D6067" s="346">
        <v>0.95</v>
      </c>
    </row>
    <row r="6068" spans="1:4" x14ac:dyDescent="0.25">
      <c r="A6068" s="344">
        <v>5901683</v>
      </c>
      <c r="B6068" s="345" t="s">
        <v>18630</v>
      </c>
      <c r="C6068" s="344" t="s">
        <v>7710</v>
      </c>
      <c r="D6068" s="346">
        <v>0.82</v>
      </c>
    </row>
    <row r="6069" spans="1:4" x14ac:dyDescent="0.25">
      <c r="A6069" s="344">
        <v>5901684</v>
      </c>
      <c r="B6069" s="345" t="s">
        <v>18631</v>
      </c>
      <c r="C6069" s="344" t="s">
        <v>7710</v>
      </c>
      <c r="D6069" s="346">
        <v>0.71</v>
      </c>
    </row>
    <row r="6070" spans="1:4" x14ac:dyDescent="0.25">
      <c r="A6070" s="344">
        <v>5901685</v>
      </c>
      <c r="B6070" s="345" t="s">
        <v>18632</v>
      </c>
      <c r="C6070" s="344" t="s">
        <v>7710</v>
      </c>
      <c r="D6070" s="346">
        <v>3.07</v>
      </c>
    </row>
    <row r="6071" spans="1:4" x14ac:dyDescent="0.25">
      <c r="A6071" s="344">
        <v>5914360</v>
      </c>
      <c r="B6071" s="345" t="s">
        <v>39906</v>
      </c>
      <c r="C6071" s="344" t="s">
        <v>7709</v>
      </c>
      <c r="D6071" s="346">
        <v>1.32</v>
      </c>
    </row>
    <row r="6072" spans="1:4" x14ac:dyDescent="0.25">
      <c r="A6072" s="344">
        <v>5914361</v>
      </c>
      <c r="B6072" s="345" t="s">
        <v>39907</v>
      </c>
      <c r="C6072" s="344" t="s">
        <v>7709</v>
      </c>
      <c r="D6072" s="346">
        <v>1.06</v>
      </c>
    </row>
    <row r="6073" spans="1:4" x14ac:dyDescent="0.25">
      <c r="A6073" s="344">
        <v>5914362</v>
      </c>
      <c r="B6073" s="345" t="s">
        <v>39908</v>
      </c>
      <c r="C6073" s="344" t="s">
        <v>7709</v>
      </c>
      <c r="D6073" s="346">
        <v>0.98</v>
      </c>
    </row>
    <row r="6074" spans="1:4" x14ac:dyDescent="0.25">
      <c r="A6074" s="344">
        <v>5914364</v>
      </c>
      <c r="B6074" s="345" t="s">
        <v>18633</v>
      </c>
      <c r="C6074" s="344" t="s">
        <v>7709</v>
      </c>
      <c r="D6074" s="346">
        <v>0.97</v>
      </c>
    </row>
    <row r="6075" spans="1:4" x14ac:dyDescent="0.25">
      <c r="A6075" s="344">
        <v>5914365</v>
      </c>
      <c r="B6075" s="345" t="s">
        <v>18634</v>
      </c>
      <c r="C6075" s="344" t="s">
        <v>7709</v>
      </c>
      <c r="D6075" s="346">
        <v>0.78</v>
      </c>
    </row>
    <row r="6076" spans="1:4" x14ac:dyDescent="0.25">
      <c r="A6076" s="344">
        <v>5914366</v>
      </c>
      <c r="B6076" s="345" t="s">
        <v>18635</v>
      </c>
      <c r="C6076" s="344" t="s">
        <v>7709</v>
      </c>
      <c r="D6076" s="346">
        <v>0.68</v>
      </c>
    </row>
    <row r="6077" spans="1:4" x14ac:dyDescent="0.25">
      <c r="A6077" s="344">
        <v>5914315</v>
      </c>
      <c r="B6077" s="345" t="s">
        <v>39909</v>
      </c>
      <c r="C6077" s="344" t="s">
        <v>7709</v>
      </c>
      <c r="D6077" s="346">
        <v>0.92</v>
      </c>
    </row>
    <row r="6078" spans="1:4" x14ac:dyDescent="0.25">
      <c r="A6078" s="344">
        <v>5914330</v>
      </c>
      <c r="B6078" s="345" t="s">
        <v>39910</v>
      </c>
      <c r="C6078" s="344" t="s">
        <v>7709</v>
      </c>
      <c r="D6078" s="346">
        <v>0.73</v>
      </c>
    </row>
    <row r="6079" spans="1:4" x14ac:dyDescent="0.25">
      <c r="A6079" s="344">
        <v>5914345</v>
      </c>
      <c r="B6079" s="345" t="s">
        <v>39911</v>
      </c>
      <c r="C6079" s="344" t="s">
        <v>7709</v>
      </c>
      <c r="D6079" s="346">
        <v>0.67</v>
      </c>
    </row>
    <row r="6080" spans="1:4" x14ac:dyDescent="0.25">
      <c r="A6080" s="344">
        <v>5914367</v>
      </c>
      <c r="B6080" s="345" t="s">
        <v>18639</v>
      </c>
      <c r="C6080" s="344" t="s">
        <v>7709</v>
      </c>
      <c r="D6080" s="346">
        <v>1.88</v>
      </c>
    </row>
    <row r="6081" spans="1:4" x14ac:dyDescent="0.25">
      <c r="A6081" s="344">
        <v>5914368</v>
      </c>
      <c r="B6081" s="345" t="s">
        <v>18640</v>
      </c>
      <c r="C6081" s="344" t="s">
        <v>7709</v>
      </c>
      <c r="D6081" s="346">
        <v>1.5</v>
      </c>
    </row>
    <row r="6082" spans="1:4" x14ac:dyDescent="0.25">
      <c r="A6082" s="344">
        <v>5914369</v>
      </c>
      <c r="B6082" s="345" t="s">
        <v>18641</v>
      </c>
      <c r="C6082" s="344" t="s">
        <v>7709</v>
      </c>
      <c r="D6082" s="346">
        <v>1.24</v>
      </c>
    </row>
    <row r="6083" spans="1:4" x14ac:dyDescent="0.25">
      <c r="A6083" s="344">
        <v>5914489</v>
      </c>
      <c r="B6083" s="345" t="s">
        <v>18642</v>
      </c>
      <c r="C6083" s="344" t="s">
        <v>7709</v>
      </c>
      <c r="D6083" s="346">
        <v>0.25</v>
      </c>
    </row>
    <row r="6084" spans="1:4" x14ac:dyDescent="0.25">
      <c r="A6084" s="344">
        <v>5914491</v>
      </c>
      <c r="B6084" s="345" t="s">
        <v>18643</v>
      </c>
      <c r="C6084" s="344" t="s">
        <v>7709</v>
      </c>
      <c r="D6084" s="346">
        <v>0.28000000000000003</v>
      </c>
    </row>
    <row r="6085" spans="1:4" x14ac:dyDescent="0.25">
      <c r="A6085" s="344">
        <v>5914490</v>
      </c>
      <c r="B6085" s="345" t="s">
        <v>18644</v>
      </c>
      <c r="C6085" s="344" t="s">
        <v>7709</v>
      </c>
      <c r="D6085" s="346">
        <v>0.26</v>
      </c>
    </row>
    <row r="6086" spans="1:4" x14ac:dyDescent="0.25">
      <c r="A6086" s="344">
        <v>5914495</v>
      </c>
      <c r="B6086" s="345" t="s">
        <v>18645</v>
      </c>
      <c r="C6086" s="344" t="s">
        <v>7709</v>
      </c>
      <c r="D6086" s="346">
        <v>1.63</v>
      </c>
    </row>
    <row r="6087" spans="1:4" x14ac:dyDescent="0.25">
      <c r="A6087" s="344">
        <v>5914494</v>
      </c>
      <c r="B6087" s="345" t="s">
        <v>18646</v>
      </c>
      <c r="C6087" s="344" t="s">
        <v>7709</v>
      </c>
      <c r="D6087" s="346">
        <v>3.58</v>
      </c>
    </row>
    <row r="6088" spans="1:4" x14ac:dyDescent="0.25">
      <c r="A6088" s="344">
        <v>5914487</v>
      </c>
      <c r="B6088" s="345" t="s">
        <v>18647</v>
      </c>
      <c r="C6088" s="344" t="s">
        <v>7709</v>
      </c>
      <c r="D6088" s="346">
        <v>0.25</v>
      </c>
    </row>
    <row r="6089" spans="1:4" x14ac:dyDescent="0.25">
      <c r="A6089" s="344">
        <v>5914488</v>
      </c>
      <c r="B6089" s="345" t="s">
        <v>18648</v>
      </c>
      <c r="C6089" s="344" t="s">
        <v>7709</v>
      </c>
      <c r="D6089" s="346">
        <v>0.28000000000000003</v>
      </c>
    </row>
    <row r="6090" spans="1:4" x14ac:dyDescent="0.25">
      <c r="A6090" s="344">
        <v>5914493</v>
      </c>
      <c r="B6090" s="345" t="s">
        <v>18649</v>
      </c>
      <c r="C6090" s="344" t="s">
        <v>7709</v>
      </c>
      <c r="D6090" s="346">
        <v>6.03</v>
      </c>
    </row>
    <row r="6091" spans="1:4" x14ac:dyDescent="0.25">
      <c r="A6091" s="344">
        <v>5914492</v>
      </c>
      <c r="B6091" s="345" t="s">
        <v>18650</v>
      </c>
      <c r="C6091" s="344" t="s">
        <v>7709</v>
      </c>
      <c r="D6091" s="346">
        <v>14.24</v>
      </c>
    </row>
    <row r="6092" spans="1:4" x14ac:dyDescent="0.25">
      <c r="A6092" s="344">
        <v>5914482</v>
      </c>
      <c r="B6092" s="345" t="s">
        <v>18651</v>
      </c>
      <c r="C6092" s="344" t="s">
        <v>7709</v>
      </c>
      <c r="D6092" s="346">
        <v>0.64</v>
      </c>
    </row>
    <row r="6093" spans="1:4" x14ac:dyDescent="0.25">
      <c r="A6093" s="344">
        <v>5914483</v>
      </c>
      <c r="B6093" s="345" t="s">
        <v>18652</v>
      </c>
      <c r="C6093" s="344" t="s">
        <v>7709</v>
      </c>
      <c r="D6093" s="346">
        <v>0.47</v>
      </c>
    </row>
    <row r="6094" spans="1:4" x14ac:dyDescent="0.25">
      <c r="A6094" s="344">
        <v>5914480</v>
      </c>
      <c r="B6094" s="345" t="s">
        <v>18653</v>
      </c>
      <c r="C6094" s="344" t="s">
        <v>7709</v>
      </c>
      <c r="D6094" s="346">
        <v>0.66</v>
      </c>
    </row>
    <row r="6095" spans="1:4" x14ac:dyDescent="0.25">
      <c r="A6095" s="344">
        <v>5914481</v>
      </c>
      <c r="B6095" s="345" t="s">
        <v>18654</v>
      </c>
      <c r="C6095" s="344" t="s">
        <v>7709</v>
      </c>
      <c r="D6095" s="346">
        <v>0.44</v>
      </c>
    </row>
    <row r="6096" spans="1:4" x14ac:dyDescent="0.25">
      <c r="A6096" s="344">
        <v>5914485</v>
      </c>
      <c r="B6096" s="345" t="s">
        <v>18655</v>
      </c>
      <c r="C6096" s="344" t="s">
        <v>7709</v>
      </c>
      <c r="D6096" s="346">
        <v>4.1500000000000004</v>
      </c>
    </row>
    <row r="6097" spans="1:4" x14ac:dyDescent="0.25">
      <c r="A6097" s="344">
        <v>5914486</v>
      </c>
      <c r="B6097" s="345" t="s">
        <v>18656</v>
      </c>
      <c r="C6097" s="344" t="s">
        <v>7709</v>
      </c>
      <c r="D6097" s="346">
        <v>5.12</v>
      </c>
    </row>
    <row r="6098" spans="1:4" x14ac:dyDescent="0.25">
      <c r="A6098" s="344">
        <v>5914484</v>
      </c>
      <c r="B6098" s="345" t="s">
        <v>18657</v>
      </c>
      <c r="C6098" s="344" t="s">
        <v>7709</v>
      </c>
      <c r="D6098" s="346">
        <v>3.59</v>
      </c>
    </row>
    <row r="6099" spans="1:4" x14ac:dyDescent="0.25">
      <c r="A6099" s="344">
        <v>5914620</v>
      </c>
      <c r="B6099" s="345" t="s">
        <v>18658</v>
      </c>
      <c r="C6099" s="344" t="s">
        <v>7709</v>
      </c>
      <c r="D6099" s="346">
        <v>3.39</v>
      </c>
    </row>
    <row r="6100" spans="1:4" x14ac:dyDescent="0.25">
      <c r="A6100" s="344">
        <v>5914621</v>
      </c>
      <c r="B6100" s="345" t="s">
        <v>18659</v>
      </c>
      <c r="C6100" s="344" t="s">
        <v>7709</v>
      </c>
      <c r="D6100" s="346">
        <v>2.72</v>
      </c>
    </row>
    <row r="6101" spans="1:4" x14ac:dyDescent="0.25">
      <c r="A6101" s="344">
        <v>5914622</v>
      </c>
      <c r="B6101" s="345" t="s">
        <v>18660</v>
      </c>
      <c r="C6101" s="344" t="s">
        <v>7709</v>
      </c>
      <c r="D6101" s="346">
        <v>2.2400000000000002</v>
      </c>
    </row>
    <row r="6102" spans="1:4" x14ac:dyDescent="0.25">
      <c r="A6102" s="344">
        <v>5901695</v>
      </c>
      <c r="B6102" s="345" t="s">
        <v>18661</v>
      </c>
      <c r="C6102" s="344" t="s">
        <v>7710</v>
      </c>
      <c r="D6102" s="346">
        <v>1.1599999999999999</v>
      </c>
    </row>
    <row r="6103" spans="1:4" x14ac:dyDescent="0.25">
      <c r="A6103" s="344">
        <v>5901696</v>
      </c>
      <c r="B6103" s="345" t="s">
        <v>18662</v>
      </c>
      <c r="C6103" s="344" t="s">
        <v>7710</v>
      </c>
      <c r="D6103" s="346">
        <v>0.86</v>
      </c>
    </row>
    <row r="6104" spans="1:4" x14ac:dyDescent="0.25">
      <c r="A6104" s="344">
        <v>5901697</v>
      </c>
      <c r="B6104" s="345" t="s">
        <v>18663</v>
      </c>
      <c r="C6104" s="344" t="s">
        <v>7710</v>
      </c>
      <c r="D6104" s="346">
        <v>2.44</v>
      </c>
    </row>
    <row r="6105" spans="1:4" x14ac:dyDescent="0.25">
      <c r="A6105" s="344">
        <v>5901698</v>
      </c>
      <c r="B6105" s="345" t="s">
        <v>18664</v>
      </c>
      <c r="C6105" s="344" t="s">
        <v>7710</v>
      </c>
      <c r="D6105" s="346">
        <v>2.44</v>
      </c>
    </row>
    <row r="6106" spans="1:4" x14ac:dyDescent="0.25">
      <c r="A6106" s="344">
        <v>5916654</v>
      </c>
      <c r="B6106" s="345" t="s">
        <v>18665</v>
      </c>
      <c r="C6106" s="344" t="s">
        <v>7710</v>
      </c>
      <c r="D6106" s="346">
        <v>2.09</v>
      </c>
    </row>
    <row r="6107" spans="1:4" x14ac:dyDescent="0.25">
      <c r="A6107" s="344">
        <v>5916637</v>
      </c>
      <c r="B6107" s="345" t="s">
        <v>18666</v>
      </c>
      <c r="C6107" s="344" t="s">
        <v>7710</v>
      </c>
      <c r="D6107" s="346">
        <v>7.04</v>
      </c>
    </row>
    <row r="6108" spans="1:4" x14ac:dyDescent="0.25">
      <c r="A6108" s="344">
        <v>5916618</v>
      </c>
      <c r="B6108" s="345" t="s">
        <v>18667</v>
      </c>
      <c r="C6108" s="344" t="s">
        <v>7710</v>
      </c>
      <c r="D6108" s="346">
        <v>7.04</v>
      </c>
    </row>
    <row r="6109" spans="1:4" x14ac:dyDescent="0.25">
      <c r="A6109" s="344">
        <v>5914334</v>
      </c>
      <c r="B6109" s="345" t="s">
        <v>18668</v>
      </c>
      <c r="C6109" s="344" t="s">
        <v>7709</v>
      </c>
      <c r="D6109" s="346">
        <v>1.19</v>
      </c>
    </row>
    <row r="6110" spans="1:4" x14ac:dyDescent="0.25">
      <c r="A6110" s="344">
        <v>5914335</v>
      </c>
      <c r="B6110" s="345" t="s">
        <v>18669</v>
      </c>
      <c r="C6110" s="344" t="s">
        <v>7709</v>
      </c>
      <c r="D6110" s="346">
        <v>0.95</v>
      </c>
    </row>
    <row r="6111" spans="1:4" x14ac:dyDescent="0.25">
      <c r="A6111" s="344">
        <v>5914336</v>
      </c>
      <c r="B6111" s="345" t="s">
        <v>18670</v>
      </c>
      <c r="C6111" s="344" t="s">
        <v>7709</v>
      </c>
      <c r="D6111" s="346">
        <v>0.83</v>
      </c>
    </row>
    <row r="6112" spans="1:4" x14ac:dyDescent="0.25">
      <c r="A6112" s="344">
        <v>5914346</v>
      </c>
      <c r="B6112" s="345" t="s">
        <v>18671</v>
      </c>
      <c r="C6112" s="344" t="s">
        <v>7709</v>
      </c>
      <c r="D6112" s="346">
        <v>1.66</v>
      </c>
    </row>
    <row r="6113" spans="1:4" x14ac:dyDescent="0.25">
      <c r="A6113" s="344">
        <v>5914347</v>
      </c>
      <c r="B6113" s="345" t="s">
        <v>18672</v>
      </c>
      <c r="C6113" s="344" t="s">
        <v>7709</v>
      </c>
      <c r="D6113" s="346">
        <v>1.33</v>
      </c>
    </row>
    <row r="6114" spans="1:4" x14ac:dyDescent="0.25">
      <c r="A6114" s="344">
        <v>5914348</v>
      </c>
      <c r="B6114" s="345" t="s">
        <v>18673</v>
      </c>
      <c r="C6114" s="344" t="s">
        <v>7709</v>
      </c>
      <c r="D6114" s="346">
        <v>1.1000000000000001</v>
      </c>
    </row>
    <row r="6115" spans="1:4" x14ac:dyDescent="0.25">
      <c r="A6115" s="344">
        <v>5914611</v>
      </c>
      <c r="B6115" s="345" t="s">
        <v>18674</v>
      </c>
      <c r="C6115" s="344" t="s">
        <v>7709</v>
      </c>
      <c r="D6115" s="346">
        <v>1.37</v>
      </c>
    </row>
    <row r="6116" spans="1:4" x14ac:dyDescent="0.25">
      <c r="A6116" s="344">
        <v>5914613</v>
      </c>
      <c r="B6116" s="345" t="s">
        <v>18675</v>
      </c>
      <c r="C6116" s="344" t="s">
        <v>7709</v>
      </c>
      <c r="D6116" s="346">
        <v>1.0900000000000001</v>
      </c>
    </row>
    <row r="6117" spans="1:4" x14ac:dyDescent="0.25">
      <c r="A6117" s="344">
        <v>5914612</v>
      </c>
      <c r="B6117" s="345" t="s">
        <v>18676</v>
      </c>
      <c r="C6117" s="344" t="s">
        <v>7709</v>
      </c>
      <c r="D6117" s="346">
        <v>0.9</v>
      </c>
    </row>
    <row r="6118" spans="1:4" x14ac:dyDescent="0.25">
      <c r="A6118" s="344">
        <v>5901686</v>
      </c>
      <c r="B6118" s="345" t="s">
        <v>18677</v>
      </c>
      <c r="C6118" s="344" t="s">
        <v>7710</v>
      </c>
      <c r="D6118" s="346">
        <v>6.07</v>
      </c>
    </row>
    <row r="6119" spans="1:4" x14ac:dyDescent="0.25">
      <c r="A6119" s="344">
        <v>5901687</v>
      </c>
      <c r="B6119" s="345" t="s">
        <v>18678</v>
      </c>
      <c r="C6119" s="344" t="s">
        <v>7710</v>
      </c>
      <c r="D6119" s="346">
        <v>1.49</v>
      </c>
    </row>
    <row r="6120" spans="1:4" x14ac:dyDescent="0.25">
      <c r="A6120" s="344">
        <v>5901688</v>
      </c>
      <c r="B6120" s="345" t="s">
        <v>18679</v>
      </c>
      <c r="C6120" s="344" t="s">
        <v>7710</v>
      </c>
      <c r="D6120" s="346">
        <v>1.39</v>
      </c>
    </row>
    <row r="6121" spans="1:4" x14ac:dyDescent="0.25">
      <c r="A6121" s="344">
        <v>5901689</v>
      </c>
      <c r="B6121" s="345" t="s">
        <v>18680</v>
      </c>
      <c r="C6121" s="344" t="s">
        <v>7710</v>
      </c>
      <c r="D6121" s="346">
        <v>3.53</v>
      </c>
    </row>
    <row r="6122" spans="1:4" x14ac:dyDescent="0.25">
      <c r="A6122" s="344">
        <v>5901690</v>
      </c>
      <c r="B6122" s="345" t="s">
        <v>18681</v>
      </c>
      <c r="C6122" s="344" t="s">
        <v>7710</v>
      </c>
      <c r="D6122" s="346">
        <v>1.35</v>
      </c>
    </row>
    <row r="6123" spans="1:4" x14ac:dyDescent="0.25">
      <c r="A6123" s="344">
        <v>5901691</v>
      </c>
      <c r="B6123" s="345" t="s">
        <v>18682</v>
      </c>
      <c r="C6123" s="344" t="s">
        <v>7710</v>
      </c>
      <c r="D6123" s="346">
        <v>2.75</v>
      </c>
    </row>
    <row r="6124" spans="1:4" x14ac:dyDescent="0.25">
      <c r="A6124" s="344">
        <v>5901692</v>
      </c>
      <c r="B6124" s="345" t="s">
        <v>18683</v>
      </c>
      <c r="C6124" s="344" t="s">
        <v>7710</v>
      </c>
      <c r="D6124" s="346">
        <v>2.36</v>
      </c>
    </row>
    <row r="6125" spans="1:4" x14ac:dyDescent="0.25">
      <c r="A6125" s="344">
        <v>5901693</v>
      </c>
      <c r="B6125" s="345" t="s">
        <v>18684</v>
      </c>
      <c r="C6125" s="344" t="s">
        <v>7710</v>
      </c>
      <c r="D6125" s="346">
        <v>2.0699999999999998</v>
      </c>
    </row>
    <row r="6126" spans="1:4" x14ac:dyDescent="0.25">
      <c r="A6126" s="344">
        <v>5901694</v>
      </c>
      <c r="B6126" s="345" t="s">
        <v>18685</v>
      </c>
      <c r="C6126" s="344" t="s">
        <v>7710</v>
      </c>
      <c r="D6126" s="346">
        <v>8.8800000000000008</v>
      </c>
    </row>
    <row r="6127" spans="1:4" x14ac:dyDescent="0.25">
      <c r="A6127" s="344">
        <v>5914512</v>
      </c>
      <c r="B6127" s="345" t="s">
        <v>18686</v>
      </c>
      <c r="C6127" s="344" t="s">
        <v>7709</v>
      </c>
      <c r="D6127" s="346">
        <v>1.51</v>
      </c>
    </row>
    <row r="6128" spans="1:4" x14ac:dyDescent="0.25">
      <c r="A6128" s="344">
        <v>5914496</v>
      </c>
      <c r="B6128" s="345" t="s">
        <v>18687</v>
      </c>
      <c r="C6128" s="344" t="s">
        <v>7709</v>
      </c>
      <c r="D6128" s="346">
        <v>1.19</v>
      </c>
    </row>
    <row r="6129" spans="1:4" x14ac:dyDescent="0.25">
      <c r="A6129" s="344">
        <v>5914513</v>
      </c>
      <c r="B6129" s="345" t="s">
        <v>18688</v>
      </c>
      <c r="C6129" s="344" t="s">
        <v>7709</v>
      </c>
      <c r="D6129" s="346">
        <v>0.85</v>
      </c>
    </row>
    <row r="6130" spans="1:4" x14ac:dyDescent="0.25">
      <c r="A6130" s="344">
        <v>5914497</v>
      </c>
      <c r="B6130" s="345" t="s">
        <v>18689</v>
      </c>
      <c r="C6130" s="344" t="s">
        <v>7709</v>
      </c>
      <c r="D6130" s="346">
        <v>0.66</v>
      </c>
    </row>
    <row r="6131" spans="1:4" x14ac:dyDescent="0.25">
      <c r="A6131" s="344">
        <v>5914500</v>
      </c>
      <c r="B6131" s="345" t="s">
        <v>18690</v>
      </c>
      <c r="C6131" s="344" t="s">
        <v>7709</v>
      </c>
      <c r="D6131" s="346">
        <v>1.19</v>
      </c>
    </row>
    <row r="6132" spans="1:4" x14ac:dyDescent="0.25">
      <c r="A6132" s="344">
        <v>5914498</v>
      </c>
      <c r="B6132" s="345" t="s">
        <v>18691</v>
      </c>
      <c r="C6132" s="344" t="s">
        <v>7709</v>
      </c>
      <c r="D6132" s="346">
        <v>0.94</v>
      </c>
    </row>
    <row r="6133" spans="1:4" x14ac:dyDescent="0.25">
      <c r="A6133" s="344">
        <v>5914501</v>
      </c>
      <c r="B6133" s="345" t="s">
        <v>18692</v>
      </c>
      <c r="C6133" s="344" t="s">
        <v>7709</v>
      </c>
      <c r="D6133" s="346">
        <v>0.66</v>
      </c>
    </row>
    <row r="6134" spans="1:4" x14ac:dyDescent="0.25">
      <c r="A6134" s="344">
        <v>5914499</v>
      </c>
      <c r="B6134" s="345" t="s">
        <v>18693</v>
      </c>
      <c r="C6134" s="344" t="s">
        <v>7709</v>
      </c>
      <c r="D6134" s="346">
        <v>0.52</v>
      </c>
    </row>
    <row r="6135" spans="1:4" x14ac:dyDescent="0.25">
      <c r="A6135" s="344">
        <v>5914504</v>
      </c>
      <c r="B6135" s="345" t="s">
        <v>18694</v>
      </c>
      <c r="C6135" s="344" t="s">
        <v>7709</v>
      </c>
      <c r="D6135" s="346">
        <v>1</v>
      </c>
    </row>
    <row r="6136" spans="1:4" x14ac:dyDescent="0.25">
      <c r="A6136" s="344">
        <v>5914502</v>
      </c>
      <c r="B6136" s="345" t="s">
        <v>18695</v>
      </c>
      <c r="C6136" s="344" t="s">
        <v>7709</v>
      </c>
      <c r="D6136" s="346">
        <v>0.79</v>
      </c>
    </row>
    <row r="6137" spans="1:4" x14ac:dyDescent="0.25">
      <c r="A6137" s="344">
        <v>5914505</v>
      </c>
      <c r="B6137" s="345" t="s">
        <v>18696</v>
      </c>
      <c r="C6137" s="344" t="s">
        <v>7709</v>
      </c>
      <c r="D6137" s="346">
        <v>0.56000000000000005</v>
      </c>
    </row>
    <row r="6138" spans="1:4" x14ac:dyDescent="0.25">
      <c r="A6138" s="344">
        <v>5914503</v>
      </c>
      <c r="B6138" s="345" t="s">
        <v>18697</v>
      </c>
      <c r="C6138" s="344" t="s">
        <v>7709</v>
      </c>
      <c r="D6138" s="346">
        <v>0.44</v>
      </c>
    </row>
    <row r="6139" spans="1:4" x14ac:dyDescent="0.25">
      <c r="A6139" s="344">
        <v>5914508</v>
      </c>
      <c r="B6139" s="345" t="s">
        <v>18698</v>
      </c>
      <c r="C6139" s="344" t="s">
        <v>7709</v>
      </c>
      <c r="D6139" s="346">
        <v>1.1200000000000001</v>
      </c>
    </row>
    <row r="6140" spans="1:4" x14ac:dyDescent="0.25">
      <c r="A6140" s="344">
        <v>5914506</v>
      </c>
      <c r="B6140" s="345" t="s">
        <v>18699</v>
      </c>
      <c r="C6140" s="344" t="s">
        <v>7709</v>
      </c>
      <c r="D6140" s="346">
        <v>0.89</v>
      </c>
    </row>
    <row r="6141" spans="1:4" x14ac:dyDescent="0.25">
      <c r="A6141" s="344">
        <v>5914509</v>
      </c>
      <c r="B6141" s="345" t="s">
        <v>18700</v>
      </c>
      <c r="C6141" s="344" t="s">
        <v>7709</v>
      </c>
      <c r="D6141" s="346">
        <v>0.63</v>
      </c>
    </row>
    <row r="6142" spans="1:4" x14ac:dyDescent="0.25">
      <c r="A6142" s="344">
        <v>5914507</v>
      </c>
      <c r="B6142" s="345" t="s">
        <v>18701</v>
      </c>
      <c r="C6142" s="344" t="s">
        <v>7709</v>
      </c>
      <c r="D6142" s="346">
        <v>0.49</v>
      </c>
    </row>
    <row r="6143" spans="1:4" x14ac:dyDescent="0.25">
      <c r="A6143" s="344">
        <v>5915491</v>
      </c>
      <c r="B6143" s="345" t="s">
        <v>18702</v>
      </c>
      <c r="C6143" s="344" t="s">
        <v>7416</v>
      </c>
      <c r="D6143" s="346">
        <v>25.08</v>
      </c>
    </row>
    <row r="6144" spans="1:4" x14ac:dyDescent="0.25">
      <c r="A6144" s="344">
        <v>5915492</v>
      </c>
      <c r="B6144" s="345" t="s">
        <v>18703</v>
      </c>
      <c r="C6144" s="344" t="s">
        <v>7416</v>
      </c>
      <c r="D6144" s="346">
        <v>20.079999999999998</v>
      </c>
    </row>
    <row r="6145" spans="1:4" x14ac:dyDescent="0.25">
      <c r="A6145" s="344">
        <v>5915493</v>
      </c>
      <c r="B6145" s="345" t="s">
        <v>18704</v>
      </c>
      <c r="C6145" s="344" t="s">
        <v>7416</v>
      </c>
      <c r="D6145" s="346">
        <v>16.59</v>
      </c>
    </row>
    <row r="6146" spans="1:4" x14ac:dyDescent="0.25">
      <c r="A6146" s="344">
        <v>5915488</v>
      </c>
      <c r="B6146" s="345" t="s">
        <v>39912</v>
      </c>
      <c r="C6146" s="344" t="s">
        <v>7416</v>
      </c>
      <c r="D6146" s="346">
        <v>15.98</v>
      </c>
    </row>
    <row r="6147" spans="1:4" x14ac:dyDescent="0.25">
      <c r="A6147" s="344">
        <v>5915489</v>
      </c>
      <c r="B6147" s="345" t="s">
        <v>39913</v>
      </c>
      <c r="C6147" s="344" t="s">
        <v>7416</v>
      </c>
      <c r="D6147" s="346">
        <v>12.79</v>
      </c>
    </row>
    <row r="6148" spans="1:4" x14ac:dyDescent="0.25">
      <c r="A6148" s="344">
        <v>5915490</v>
      </c>
      <c r="B6148" s="345" t="s">
        <v>39914</v>
      </c>
      <c r="C6148" s="344" t="s">
        <v>7416</v>
      </c>
      <c r="D6148" s="346">
        <v>10.55</v>
      </c>
    </row>
    <row r="6149" spans="1:4" x14ac:dyDescent="0.25">
      <c r="A6149" s="344">
        <v>5915494</v>
      </c>
      <c r="B6149" s="345" t="s">
        <v>18705</v>
      </c>
      <c r="C6149" s="344" t="s">
        <v>7416</v>
      </c>
      <c r="D6149" s="346">
        <v>34.39</v>
      </c>
    </row>
    <row r="6150" spans="1:4" x14ac:dyDescent="0.25">
      <c r="A6150" s="344">
        <v>5915495</v>
      </c>
      <c r="B6150" s="345" t="s">
        <v>18706</v>
      </c>
      <c r="C6150" s="344" t="s">
        <v>7416</v>
      </c>
      <c r="D6150" s="346">
        <v>27.53</v>
      </c>
    </row>
    <row r="6151" spans="1:4" x14ac:dyDescent="0.25">
      <c r="A6151" s="344">
        <v>5915496</v>
      </c>
      <c r="B6151" s="345" t="s">
        <v>18707</v>
      </c>
      <c r="C6151" s="344" t="s">
        <v>7416</v>
      </c>
      <c r="D6151" s="346">
        <v>22.72</v>
      </c>
    </row>
    <row r="6152" spans="1:4" x14ac:dyDescent="0.25">
      <c r="A6152" s="344">
        <v>5915325</v>
      </c>
      <c r="B6152" s="345" t="s">
        <v>18708</v>
      </c>
      <c r="C6152" s="344" t="s">
        <v>7416</v>
      </c>
      <c r="D6152" s="346">
        <v>79.66</v>
      </c>
    </row>
    <row r="6153" spans="1:4" x14ac:dyDescent="0.25">
      <c r="A6153" s="344">
        <v>5915326</v>
      </c>
      <c r="B6153" s="345" t="s">
        <v>18709</v>
      </c>
      <c r="C6153" s="344" t="s">
        <v>7416</v>
      </c>
      <c r="D6153" s="346">
        <v>63.75</v>
      </c>
    </row>
    <row r="6154" spans="1:4" x14ac:dyDescent="0.25">
      <c r="A6154" s="344">
        <v>5915327</v>
      </c>
      <c r="B6154" s="345" t="s">
        <v>18710</v>
      </c>
      <c r="C6154" s="344" t="s">
        <v>7416</v>
      </c>
      <c r="D6154" s="346">
        <v>52.59</v>
      </c>
    </row>
    <row r="6155" spans="1:4" x14ac:dyDescent="0.25">
      <c r="A6155" s="344">
        <v>5915328</v>
      </c>
      <c r="B6155" s="345" t="s">
        <v>18711</v>
      </c>
      <c r="C6155" s="344" t="s">
        <v>7416</v>
      </c>
      <c r="D6155" s="346">
        <v>89.82</v>
      </c>
    </row>
    <row r="6156" spans="1:4" x14ac:dyDescent="0.25">
      <c r="A6156" s="344">
        <v>5915329</v>
      </c>
      <c r="B6156" s="345" t="s">
        <v>18712</v>
      </c>
      <c r="C6156" s="344" t="s">
        <v>7416</v>
      </c>
      <c r="D6156" s="346">
        <v>71.89</v>
      </c>
    </row>
    <row r="6157" spans="1:4" x14ac:dyDescent="0.25">
      <c r="A6157" s="344">
        <v>5915330</v>
      </c>
      <c r="B6157" s="345" t="s">
        <v>18713</v>
      </c>
      <c r="C6157" s="344" t="s">
        <v>7416</v>
      </c>
      <c r="D6157" s="346">
        <v>59.26</v>
      </c>
    </row>
    <row r="6158" spans="1:4" x14ac:dyDescent="0.25">
      <c r="A6158" s="344">
        <v>5915331</v>
      </c>
      <c r="B6158" s="345" t="s">
        <v>18714</v>
      </c>
      <c r="C6158" s="344" t="s">
        <v>7416</v>
      </c>
      <c r="D6158" s="346">
        <v>176.83</v>
      </c>
    </row>
    <row r="6159" spans="1:4" x14ac:dyDescent="0.25">
      <c r="A6159" s="344">
        <v>5915332</v>
      </c>
      <c r="B6159" s="345" t="s">
        <v>18715</v>
      </c>
      <c r="C6159" s="344" t="s">
        <v>7416</v>
      </c>
      <c r="D6159" s="346">
        <v>141.54</v>
      </c>
    </row>
    <row r="6160" spans="1:4" x14ac:dyDescent="0.25">
      <c r="A6160" s="344">
        <v>5915333</v>
      </c>
      <c r="B6160" s="345" t="s">
        <v>18716</v>
      </c>
      <c r="C6160" s="344" t="s">
        <v>7416</v>
      </c>
      <c r="D6160" s="346">
        <v>116.46</v>
      </c>
    </row>
    <row r="6161" spans="1:4" x14ac:dyDescent="0.25">
      <c r="A6161" s="344">
        <v>5915364</v>
      </c>
      <c r="B6161" s="345" t="s">
        <v>18717</v>
      </c>
      <c r="C6161" s="344" t="s">
        <v>7416</v>
      </c>
      <c r="D6161" s="346">
        <v>238.31</v>
      </c>
    </row>
    <row r="6162" spans="1:4" x14ac:dyDescent="0.25">
      <c r="A6162" s="344">
        <v>5915365</v>
      </c>
      <c r="B6162" s="345" t="s">
        <v>18718</v>
      </c>
      <c r="C6162" s="344" t="s">
        <v>7416</v>
      </c>
      <c r="D6162" s="346">
        <v>190.76</v>
      </c>
    </row>
    <row r="6163" spans="1:4" x14ac:dyDescent="0.25">
      <c r="A6163" s="344">
        <v>5915361</v>
      </c>
      <c r="B6163" s="345" t="s">
        <v>18719</v>
      </c>
      <c r="C6163" s="344" t="s">
        <v>7416</v>
      </c>
      <c r="D6163" s="346">
        <v>156.80000000000001</v>
      </c>
    </row>
    <row r="6164" spans="1:4" x14ac:dyDescent="0.25">
      <c r="A6164" s="344">
        <v>5919716</v>
      </c>
      <c r="B6164" s="345" t="s">
        <v>18720</v>
      </c>
      <c r="C6164" s="344" t="s">
        <v>7416</v>
      </c>
      <c r="D6164" s="346">
        <v>209.51</v>
      </c>
    </row>
    <row r="6165" spans="1:4" x14ac:dyDescent="0.25">
      <c r="A6165" s="344">
        <v>5919717</v>
      </c>
      <c r="B6165" s="345" t="s">
        <v>18721</v>
      </c>
      <c r="C6165" s="344" t="s">
        <v>7416</v>
      </c>
      <c r="D6165" s="346">
        <v>173.09</v>
      </c>
    </row>
    <row r="6166" spans="1:4" x14ac:dyDescent="0.25">
      <c r="A6166" s="344">
        <v>6106220</v>
      </c>
      <c r="B6166" s="345" t="s">
        <v>18722</v>
      </c>
      <c r="C6166" s="344" t="s">
        <v>7700</v>
      </c>
      <c r="D6166" s="346">
        <v>11.91</v>
      </c>
    </row>
    <row r="6167" spans="1:4" x14ac:dyDescent="0.25">
      <c r="A6167" s="344">
        <v>6106183</v>
      </c>
      <c r="B6167" s="345" t="s">
        <v>18723</v>
      </c>
      <c r="C6167" s="344" t="s">
        <v>7701</v>
      </c>
      <c r="D6167" s="346">
        <v>352.23</v>
      </c>
    </row>
    <row r="6168" spans="1:4" x14ac:dyDescent="0.25">
      <c r="A6168" s="344">
        <v>6106182</v>
      </c>
      <c r="B6168" s="345" t="s">
        <v>18724</v>
      </c>
      <c r="C6168" s="344" t="s">
        <v>7701</v>
      </c>
      <c r="D6168" s="346">
        <v>301.91000000000003</v>
      </c>
    </row>
    <row r="6169" spans="1:4" x14ac:dyDescent="0.25">
      <c r="A6169" s="344">
        <v>6106194</v>
      </c>
      <c r="B6169" s="345" t="s">
        <v>18725</v>
      </c>
      <c r="C6169" s="344" t="s">
        <v>7701</v>
      </c>
      <c r="D6169" s="346">
        <v>840.39</v>
      </c>
    </row>
    <row r="6170" spans="1:4" x14ac:dyDescent="0.25">
      <c r="A6170" s="344">
        <v>6106195</v>
      </c>
      <c r="B6170" s="345" t="s">
        <v>18726</v>
      </c>
      <c r="C6170" s="344" t="s">
        <v>7701</v>
      </c>
      <c r="D6170" s="346">
        <v>931.58</v>
      </c>
    </row>
    <row r="6171" spans="1:4" x14ac:dyDescent="0.25">
      <c r="A6171" s="344">
        <v>6106331</v>
      </c>
      <c r="B6171" s="345" t="s">
        <v>18727</v>
      </c>
      <c r="C6171" s="344" t="s">
        <v>7701</v>
      </c>
      <c r="D6171" s="346">
        <v>2070.0300000000002</v>
      </c>
    </row>
    <row r="6172" spans="1:4" x14ac:dyDescent="0.25">
      <c r="A6172" s="344">
        <v>6106332</v>
      </c>
      <c r="B6172" s="345" t="s">
        <v>18728</v>
      </c>
      <c r="C6172" s="344" t="s">
        <v>7701</v>
      </c>
      <c r="D6172" s="346">
        <v>2202.81</v>
      </c>
    </row>
    <row r="6173" spans="1:4" x14ac:dyDescent="0.25">
      <c r="A6173" s="344">
        <v>6106206</v>
      </c>
      <c r="B6173" s="345" t="s">
        <v>18729</v>
      </c>
      <c r="C6173" s="344" t="s">
        <v>7701</v>
      </c>
      <c r="D6173" s="346">
        <v>2414.2199999999998</v>
      </c>
    </row>
    <row r="6174" spans="1:4" x14ac:dyDescent="0.25">
      <c r="A6174" s="344">
        <v>6106207</v>
      </c>
      <c r="B6174" s="345" t="s">
        <v>18730</v>
      </c>
      <c r="C6174" s="344" t="s">
        <v>7701</v>
      </c>
      <c r="D6174" s="346">
        <v>2574.1</v>
      </c>
    </row>
    <row r="6175" spans="1:4" x14ac:dyDescent="0.25">
      <c r="A6175" s="344">
        <v>6106222</v>
      </c>
      <c r="B6175" s="345" t="s">
        <v>18731</v>
      </c>
      <c r="C6175" s="344" t="s">
        <v>7701</v>
      </c>
      <c r="D6175" s="346">
        <v>352.23</v>
      </c>
    </row>
    <row r="6176" spans="1:4" x14ac:dyDescent="0.25">
      <c r="A6176" s="344">
        <v>6106221</v>
      </c>
      <c r="B6176" s="345" t="s">
        <v>18732</v>
      </c>
      <c r="C6176" s="344" t="s">
        <v>7701</v>
      </c>
      <c r="D6176" s="346">
        <v>301.91000000000003</v>
      </c>
    </row>
    <row r="6177" spans="1:4" x14ac:dyDescent="0.25">
      <c r="A6177" s="344">
        <v>6106224</v>
      </c>
      <c r="B6177" s="345" t="s">
        <v>18733</v>
      </c>
      <c r="C6177" s="344" t="s">
        <v>7701</v>
      </c>
      <c r="D6177" s="346">
        <v>840.39</v>
      </c>
    </row>
    <row r="6178" spans="1:4" x14ac:dyDescent="0.25">
      <c r="A6178" s="344">
        <v>6106225</v>
      </c>
      <c r="B6178" s="345" t="s">
        <v>18734</v>
      </c>
      <c r="C6178" s="344" t="s">
        <v>7701</v>
      </c>
      <c r="D6178" s="346">
        <v>931.58</v>
      </c>
    </row>
    <row r="6179" spans="1:4" x14ac:dyDescent="0.25">
      <c r="A6179" s="344">
        <v>6106228</v>
      </c>
      <c r="B6179" s="345" t="s">
        <v>18735</v>
      </c>
      <c r="C6179" s="344" t="s">
        <v>7701</v>
      </c>
      <c r="D6179" s="346">
        <v>2167.73</v>
      </c>
    </row>
    <row r="6180" spans="1:4" x14ac:dyDescent="0.25">
      <c r="A6180" s="344">
        <v>6106229</v>
      </c>
      <c r="B6180" s="345" t="s">
        <v>18736</v>
      </c>
      <c r="C6180" s="344" t="s">
        <v>7701</v>
      </c>
      <c r="D6180" s="346">
        <v>2310.0100000000002</v>
      </c>
    </row>
    <row r="6181" spans="1:4" x14ac:dyDescent="0.25">
      <c r="A6181" s="344">
        <v>6106328</v>
      </c>
      <c r="B6181" s="345" t="s">
        <v>18737</v>
      </c>
      <c r="C6181" s="344" t="s">
        <v>7701</v>
      </c>
      <c r="D6181" s="346">
        <v>197.09</v>
      </c>
    </row>
    <row r="6182" spans="1:4" x14ac:dyDescent="0.25">
      <c r="A6182" s="344">
        <v>6106330</v>
      </c>
      <c r="B6182" s="345" t="s">
        <v>18738</v>
      </c>
      <c r="C6182" s="344" t="s">
        <v>7701</v>
      </c>
      <c r="D6182" s="346">
        <v>981.22</v>
      </c>
    </row>
    <row r="6183" spans="1:4" x14ac:dyDescent="0.25">
      <c r="A6183" s="344">
        <v>6106326</v>
      </c>
      <c r="B6183" s="345" t="s">
        <v>18739</v>
      </c>
      <c r="C6183" s="344" t="s">
        <v>7701</v>
      </c>
      <c r="D6183" s="346">
        <v>81.53</v>
      </c>
    </row>
    <row r="6184" spans="1:4" x14ac:dyDescent="0.25">
      <c r="A6184" s="344">
        <v>6106324</v>
      </c>
      <c r="B6184" s="345" t="s">
        <v>18740</v>
      </c>
      <c r="C6184" s="344" t="s">
        <v>7701</v>
      </c>
      <c r="D6184" s="346">
        <v>42.58</v>
      </c>
    </row>
    <row r="6185" spans="1:4" x14ac:dyDescent="0.25">
      <c r="A6185" s="344">
        <v>6106327</v>
      </c>
      <c r="B6185" s="345" t="s">
        <v>18741</v>
      </c>
      <c r="C6185" s="344" t="s">
        <v>7701</v>
      </c>
      <c r="D6185" s="346">
        <v>197.18</v>
      </c>
    </row>
    <row r="6186" spans="1:4" x14ac:dyDescent="0.25">
      <c r="A6186" s="344">
        <v>6106329</v>
      </c>
      <c r="B6186" s="345" t="s">
        <v>18742</v>
      </c>
      <c r="C6186" s="344" t="s">
        <v>7701</v>
      </c>
      <c r="D6186" s="346">
        <v>982.9</v>
      </c>
    </row>
    <row r="6187" spans="1:4" x14ac:dyDescent="0.25">
      <c r="A6187" s="344">
        <v>6106325</v>
      </c>
      <c r="B6187" s="345" t="s">
        <v>18743</v>
      </c>
      <c r="C6187" s="344" t="s">
        <v>7701</v>
      </c>
      <c r="D6187" s="346">
        <v>81.739999999999995</v>
      </c>
    </row>
    <row r="6188" spans="1:4" x14ac:dyDescent="0.25">
      <c r="A6188" s="344">
        <v>6208126</v>
      </c>
      <c r="B6188" s="345" t="s">
        <v>18744</v>
      </c>
      <c r="C6188" s="344" t="s">
        <v>7700</v>
      </c>
      <c r="D6188" s="346">
        <v>21.2</v>
      </c>
    </row>
    <row r="6189" spans="1:4" x14ac:dyDescent="0.25">
      <c r="A6189" s="344">
        <v>6205797</v>
      </c>
      <c r="B6189" s="345" t="s">
        <v>18745</v>
      </c>
      <c r="C6189" s="344" t="s">
        <v>7700</v>
      </c>
      <c r="D6189" s="346">
        <v>13.05</v>
      </c>
    </row>
    <row r="6190" spans="1:4" x14ac:dyDescent="0.25">
      <c r="A6190" s="344">
        <v>6205791</v>
      </c>
      <c r="B6190" s="345" t="s">
        <v>18746</v>
      </c>
      <c r="C6190" s="344" t="s">
        <v>6594</v>
      </c>
      <c r="D6190" s="346">
        <v>467.3</v>
      </c>
    </row>
    <row r="6191" spans="1:4" x14ac:dyDescent="0.25">
      <c r="A6191" s="344">
        <v>6205792</v>
      </c>
      <c r="B6191" s="345" t="s">
        <v>18747</v>
      </c>
      <c r="C6191" s="344" t="s">
        <v>6594</v>
      </c>
      <c r="D6191" s="346">
        <v>556.36</v>
      </c>
    </row>
    <row r="6192" spans="1:4" x14ac:dyDescent="0.25">
      <c r="A6192" s="344">
        <v>6205793</v>
      </c>
      <c r="B6192" s="345" t="s">
        <v>18748</v>
      </c>
      <c r="C6192" s="344" t="s">
        <v>6594</v>
      </c>
      <c r="D6192" s="346">
        <v>649.14</v>
      </c>
    </row>
    <row r="6193" spans="1:4" x14ac:dyDescent="0.25">
      <c r="A6193" s="344">
        <v>6205796</v>
      </c>
      <c r="B6193" s="345" t="s">
        <v>18749</v>
      </c>
      <c r="C6193" s="344" t="s">
        <v>6594</v>
      </c>
      <c r="D6193" s="346">
        <v>1125.55</v>
      </c>
    </row>
    <row r="6194" spans="1:4" x14ac:dyDescent="0.25">
      <c r="A6194" s="344">
        <v>6219451</v>
      </c>
      <c r="B6194" s="345" t="s">
        <v>18750</v>
      </c>
      <c r="C6194" s="344" t="s">
        <v>6594</v>
      </c>
      <c r="D6194" s="346">
        <v>1200.54</v>
      </c>
    </row>
    <row r="6195" spans="1:4" x14ac:dyDescent="0.25">
      <c r="A6195" s="344">
        <v>6219452</v>
      </c>
      <c r="B6195" s="345" t="s">
        <v>18751</v>
      </c>
      <c r="C6195" s="344" t="s">
        <v>6594</v>
      </c>
      <c r="D6195" s="346">
        <v>1279.23</v>
      </c>
    </row>
    <row r="6196" spans="1:4" x14ac:dyDescent="0.25">
      <c r="A6196" s="344">
        <v>6205794</v>
      </c>
      <c r="B6196" s="345" t="s">
        <v>18752</v>
      </c>
      <c r="C6196" s="344" t="s">
        <v>6594</v>
      </c>
      <c r="D6196" s="346">
        <v>986.71</v>
      </c>
    </row>
    <row r="6197" spans="1:4" x14ac:dyDescent="0.25">
      <c r="A6197" s="344">
        <v>6205795</v>
      </c>
      <c r="B6197" s="345" t="s">
        <v>18753</v>
      </c>
      <c r="C6197" s="344" t="s">
        <v>6594</v>
      </c>
      <c r="D6197" s="346">
        <v>1054.27</v>
      </c>
    </row>
    <row r="6198" spans="1:4" x14ac:dyDescent="0.25">
      <c r="A6198" s="344">
        <v>6219521</v>
      </c>
      <c r="B6198" s="345" t="s">
        <v>18754</v>
      </c>
      <c r="C6198" s="344" t="s">
        <v>7701</v>
      </c>
      <c r="D6198" s="346">
        <v>203.66</v>
      </c>
    </row>
    <row r="6199" spans="1:4" x14ac:dyDescent="0.25">
      <c r="A6199" s="344">
        <v>6219527</v>
      </c>
      <c r="B6199" s="345" t="s">
        <v>18755</v>
      </c>
      <c r="C6199" s="344" t="s">
        <v>7702</v>
      </c>
      <c r="D6199" s="346">
        <v>414.9</v>
      </c>
    </row>
    <row r="6200" spans="1:4" x14ac:dyDescent="0.25">
      <c r="A6200" s="344">
        <v>6219526</v>
      </c>
      <c r="B6200" s="345" t="s">
        <v>18756</v>
      </c>
      <c r="C6200" s="344" t="s">
        <v>6594</v>
      </c>
      <c r="D6200" s="346">
        <v>70.430000000000007</v>
      </c>
    </row>
    <row r="6201" spans="1:4" x14ac:dyDescent="0.25">
      <c r="A6201" s="344">
        <v>6219525</v>
      </c>
      <c r="B6201" s="345" t="s">
        <v>18757</v>
      </c>
      <c r="C6201" s="344" t="s">
        <v>6594</v>
      </c>
      <c r="D6201" s="346">
        <v>66.39</v>
      </c>
    </row>
    <row r="6202" spans="1:4" x14ac:dyDescent="0.25">
      <c r="A6202" s="344">
        <v>6219508</v>
      </c>
      <c r="B6202" s="345" t="s">
        <v>18758</v>
      </c>
      <c r="C6202" s="344" t="s">
        <v>6594</v>
      </c>
      <c r="D6202" s="346">
        <v>393.58</v>
      </c>
    </row>
    <row r="6203" spans="1:4" x14ac:dyDescent="0.25">
      <c r="A6203" s="344">
        <v>6219511</v>
      </c>
      <c r="B6203" s="345" t="s">
        <v>18759</v>
      </c>
      <c r="C6203" s="344" t="s">
        <v>6594</v>
      </c>
      <c r="D6203" s="346">
        <v>311.54000000000002</v>
      </c>
    </row>
    <row r="6204" spans="1:4" x14ac:dyDescent="0.25">
      <c r="A6204" s="344">
        <v>6219500</v>
      </c>
      <c r="B6204" s="345" t="s">
        <v>18760</v>
      </c>
      <c r="C6204" s="344" t="s">
        <v>7701</v>
      </c>
      <c r="D6204" s="346">
        <v>146.75</v>
      </c>
    </row>
    <row r="6205" spans="1:4" x14ac:dyDescent="0.25">
      <c r="A6205" s="344">
        <v>6219418</v>
      </c>
      <c r="B6205" s="345" t="s">
        <v>18761</v>
      </c>
      <c r="C6205" s="344" t="s">
        <v>7701</v>
      </c>
      <c r="D6205" s="346">
        <v>318.93</v>
      </c>
    </row>
    <row r="6206" spans="1:4" x14ac:dyDescent="0.25">
      <c r="A6206" s="344">
        <v>6219412</v>
      </c>
      <c r="B6206" s="345" t="s">
        <v>18762</v>
      </c>
      <c r="C6206" s="344" t="s">
        <v>7701</v>
      </c>
      <c r="D6206" s="346">
        <v>223.71</v>
      </c>
    </row>
    <row r="6207" spans="1:4" x14ac:dyDescent="0.25">
      <c r="A6207" s="344">
        <v>6219406</v>
      </c>
      <c r="B6207" s="345" t="s">
        <v>18763</v>
      </c>
      <c r="C6207" s="344" t="s">
        <v>7701</v>
      </c>
      <c r="D6207" s="346">
        <v>157.55000000000001</v>
      </c>
    </row>
    <row r="6208" spans="1:4" x14ac:dyDescent="0.25">
      <c r="A6208" s="344">
        <v>6219501</v>
      </c>
      <c r="B6208" s="345" t="s">
        <v>18764</v>
      </c>
      <c r="C6208" s="344" t="s">
        <v>7701</v>
      </c>
      <c r="D6208" s="346">
        <v>158.97999999999999</v>
      </c>
    </row>
    <row r="6209" spans="1:4" x14ac:dyDescent="0.25">
      <c r="A6209" s="344">
        <v>6219419</v>
      </c>
      <c r="B6209" s="345" t="s">
        <v>18765</v>
      </c>
      <c r="C6209" s="344" t="s">
        <v>7701</v>
      </c>
      <c r="D6209" s="346">
        <v>351.67</v>
      </c>
    </row>
    <row r="6210" spans="1:4" x14ac:dyDescent="0.25">
      <c r="A6210" s="344">
        <v>6219413</v>
      </c>
      <c r="B6210" s="345" t="s">
        <v>18766</v>
      </c>
      <c r="C6210" s="344" t="s">
        <v>7701</v>
      </c>
      <c r="D6210" s="346">
        <v>244.22</v>
      </c>
    </row>
    <row r="6211" spans="1:4" x14ac:dyDescent="0.25">
      <c r="A6211" s="344">
        <v>6219407</v>
      </c>
      <c r="B6211" s="345" t="s">
        <v>18767</v>
      </c>
      <c r="C6211" s="344" t="s">
        <v>7701</v>
      </c>
      <c r="D6211" s="346">
        <v>170.9</v>
      </c>
    </row>
    <row r="6212" spans="1:4" x14ac:dyDescent="0.25">
      <c r="A6212" s="344">
        <v>6219502</v>
      </c>
      <c r="B6212" s="345" t="s">
        <v>18768</v>
      </c>
      <c r="C6212" s="344" t="s">
        <v>7701</v>
      </c>
      <c r="D6212" s="346">
        <v>171.41</v>
      </c>
    </row>
    <row r="6213" spans="1:4" x14ac:dyDescent="0.25">
      <c r="A6213" s="344">
        <v>6219420</v>
      </c>
      <c r="B6213" s="345" t="s">
        <v>18769</v>
      </c>
      <c r="C6213" s="344" t="s">
        <v>7701</v>
      </c>
      <c r="D6213" s="346">
        <v>393.57</v>
      </c>
    </row>
    <row r="6214" spans="1:4" x14ac:dyDescent="0.25">
      <c r="A6214" s="344">
        <v>6219414</v>
      </c>
      <c r="B6214" s="345" t="s">
        <v>18770</v>
      </c>
      <c r="C6214" s="344" t="s">
        <v>7701</v>
      </c>
      <c r="D6214" s="346">
        <v>268.79000000000002</v>
      </c>
    </row>
    <row r="6215" spans="1:4" x14ac:dyDescent="0.25">
      <c r="A6215" s="344">
        <v>6219408</v>
      </c>
      <c r="B6215" s="345" t="s">
        <v>18771</v>
      </c>
      <c r="C6215" s="344" t="s">
        <v>7701</v>
      </c>
      <c r="D6215" s="346">
        <v>184.32</v>
      </c>
    </row>
    <row r="6216" spans="1:4" x14ac:dyDescent="0.25">
      <c r="A6216" s="344">
        <v>6219503</v>
      </c>
      <c r="B6216" s="345" t="s">
        <v>18772</v>
      </c>
      <c r="C6216" s="344" t="s">
        <v>7701</v>
      </c>
      <c r="D6216" s="346">
        <v>198.22</v>
      </c>
    </row>
    <row r="6217" spans="1:4" x14ac:dyDescent="0.25">
      <c r="A6217" s="344">
        <v>6219421</v>
      </c>
      <c r="B6217" s="345" t="s">
        <v>18773</v>
      </c>
      <c r="C6217" s="344" t="s">
        <v>7701</v>
      </c>
      <c r="D6217" s="346">
        <v>467.69</v>
      </c>
    </row>
    <row r="6218" spans="1:4" x14ac:dyDescent="0.25">
      <c r="A6218" s="344">
        <v>6219415</v>
      </c>
      <c r="B6218" s="345" t="s">
        <v>18774</v>
      </c>
      <c r="C6218" s="344" t="s">
        <v>7701</v>
      </c>
      <c r="D6218" s="346">
        <v>313.2</v>
      </c>
    </row>
    <row r="6219" spans="1:4" x14ac:dyDescent="0.25">
      <c r="A6219" s="344">
        <v>6219409</v>
      </c>
      <c r="B6219" s="345" t="s">
        <v>18775</v>
      </c>
      <c r="C6219" s="344" t="s">
        <v>7701</v>
      </c>
      <c r="D6219" s="346">
        <v>214.67</v>
      </c>
    </row>
    <row r="6220" spans="1:4" x14ac:dyDescent="0.25">
      <c r="A6220" s="344">
        <v>6219518</v>
      </c>
      <c r="B6220" s="345" t="s">
        <v>18776</v>
      </c>
      <c r="C6220" s="344" t="s">
        <v>7701</v>
      </c>
      <c r="D6220" s="346">
        <v>59.89</v>
      </c>
    </row>
    <row r="6221" spans="1:4" x14ac:dyDescent="0.25">
      <c r="A6221" s="344">
        <v>6219504</v>
      </c>
      <c r="B6221" s="345" t="s">
        <v>18777</v>
      </c>
      <c r="C6221" s="344" t="s">
        <v>7701</v>
      </c>
      <c r="D6221" s="346">
        <v>110.03</v>
      </c>
    </row>
    <row r="6222" spans="1:4" x14ac:dyDescent="0.25">
      <c r="A6222" s="344">
        <v>6219422</v>
      </c>
      <c r="B6222" s="345" t="s">
        <v>18778</v>
      </c>
      <c r="C6222" s="344" t="s">
        <v>7701</v>
      </c>
      <c r="D6222" s="346">
        <v>245.98</v>
      </c>
    </row>
    <row r="6223" spans="1:4" x14ac:dyDescent="0.25">
      <c r="A6223" s="344">
        <v>6219416</v>
      </c>
      <c r="B6223" s="345" t="s">
        <v>18779</v>
      </c>
      <c r="C6223" s="344" t="s">
        <v>7701</v>
      </c>
      <c r="D6223" s="346">
        <v>188.66</v>
      </c>
    </row>
    <row r="6224" spans="1:4" x14ac:dyDescent="0.25">
      <c r="A6224" s="344">
        <v>6219410</v>
      </c>
      <c r="B6224" s="345" t="s">
        <v>18780</v>
      </c>
      <c r="C6224" s="344" t="s">
        <v>7701</v>
      </c>
      <c r="D6224" s="346">
        <v>131.44</v>
      </c>
    </row>
    <row r="6225" spans="1:4" x14ac:dyDescent="0.25">
      <c r="A6225" s="344">
        <v>6219505</v>
      </c>
      <c r="B6225" s="345" t="s">
        <v>18781</v>
      </c>
      <c r="C6225" s="344" t="s">
        <v>7701</v>
      </c>
      <c r="D6225" s="346">
        <v>105.55</v>
      </c>
    </row>
    <row r="6226" spans="1:4" x14ac:dyDescent="0.25">
      <c r="A6226" s="344">
        <v>6219423</v>
      </c>
      <c r="B6226" s="345" t="s">
        <v>18782</v>
      </c>
      <c r="C6226" s="344" t="s">
        <v>7701</v>
      </c>
      <c r="D6226" s="346">
        <v>248.11</v>
      </c>
    </row>
    <row r="6227" spans="1:4" x14ac:dyDescent="0.25">
      <c r="A6227" s="344">
        <v>6219417</v>
      </c>
      <c r="B6227" s="345" t="s">
        <v>18783</v>
      </c>
      <c r="C6227" s="344" t="s">
        <v>7701</v>
      </c>
      <c r="D6227" s="346">
        <v>187.91</v>
      </c>
    </row>
    <row r="6228" spans="1:4" x14ac:dyDescent="0.25">
      <c r="A6228" s="344">
        <v>6219411</v>
      </c>
      <c r="B6228" s="345" t="s">
        <v>18784</v>
      </c>
      <c r="C6228" s="344" t="s">
        <v>7701</v>
      </c>
      <c r="D6228" s="346">
        <v>127.8</v>
      </c>
    </row>
    <row r="6229" spans="1:4" x14ac:dyDescent="0.25">
      <c r="A6229" s="344">
        <v>6219520</v>
      </c>
      <c r="B6229" s="345" t="s">
        <v>18785</v>
      </c>
      <c r="C6229" s="344" t="s">
        <v>7702</v>
      </c>
      <c r="D6229" s="346">
        <v>62.57</v>
      </c>
    </row>
    <row r="6230" spans="1:4" x14ac:dyDescent="0.25">
      <c r="A6230" s="344">
        <v>6219433</v>
      </c>
      <c r="B6230" s="345" t="s">
        <v>18786</v>
      </c>
      <c r="C6230" s="344" t="s">
        <v>6594</v>
      </c>
      <c r="D6230" s="346">
        <v>132</v>
      </c>
    </row>
    <row r="6231" spans="1:4" x14ac:dyDescent="0.25">
      <c r="A6231" s="344">
        <v>6205801</v>
      </c>
      <c r="B6231" s="345" t="s">
        <v>18787</v>
      </c>
      <c r="C6231" s="344" t="s">
        <v>6594</v>
      </c>
      <c r="D6231" s="346">
        <v>94.33</v>
      </c>
    </row>
    <row r="6232" spans="1:4" x14ac:dyDescent="0.25">
      <c r="A6232" s="344">
        <v>6219524</v>
      </c>
      <c r="B6232" s="345" t="s">
        <v>18788</v>
      </c>
      <c r="C6232" s="344" t="s">
        <v>6608</v>
      </c>
      <c r="D6232" s="346">
        <v>13.8</v>
      </c>
    </row>
    <row r="6233" spans="1:4" x14ac:dyDescent="0.25">
      <c r="A6233" s="344">
        <v>6416036</v>
      </c>
      <c r="B6233" s="345" t="s">
        <v>21233</v>
      </c>
      <c r="C6233" s="344" t="s">
        <v>7701</v>
      </c>
      <c r="D6233" s="346">
        <v>179.9</v>
      </c>
    </row>
    <row r="6234" spans="1:4" x14ac:dyDescent="0.25">
      <c r="A6234" s="344">
        <v>6416038</v>
      </c>
      <c r="B6234" s="345" t="s">
        <v>21234</v>
      </c>
      <c r="C6234" s="344" t="s">
        <v>7701</v>
      </c>
      <c r="D6234" s="346">
        <v>72.400000000000006</v>
      </c>
    </row>
    <row r="6235" spans="1:4" x14ac:dyDescent="0.25">
      <c r="A6235" s="344">
        <v>6416037</v>
      </c>
      <c r="B6235" s="345" t="s">
        <v>21235</v>
      </c>
      <c r="C6235" s="344" t="s">
        <v>7701</v>
      </c>
      <c r="D6235" s="346">
        <v>191.79</v>
      </c>
    </row>
    <row r="6236" spans="1:4" x14ac:dyDescent="0.25">
      <c r="A6236" s="344">
        <v>6416035</v>
      </c>
      <c r="B6236" s="345" t="s">
        <v>21236</v>
      </c>
      <c r="C6236" s="344" t="s">
        <v>7701</v>
      </c>
      <c r="D6236" s="346">
        <v>83.1</v>
      </c>
    </row>
    <row r="6237" spans="1:4" x14ac:dyDescent="0.25">
      <c r="A6237" s="344">
        <v>6416076</v>
      </c>
      <c r="B6237" s="345" t="s">
        <v>18789</v>
      </c>
      <c r="C6237" s="344" t="s">
        <v>7415</v>
      </c>
      <c r="D6237" s="346">
        <v>206.99</v>
      </c>
    </row>
    <row r="6238" spans="1:4" x14ac:dyDescent="0.25">
      <c r="A6238" s="344">
        <v>6416075</v>
      </c>
      <c r="B6238" s="345" t="s">
        <v>18790</v>
      </c>
      <c r="C6238" s="344" t="s">
        <v>7415</v>
      </c>
      <c r="D6238" s="346">
        <v>125.23</v>
      </c>
    </row>
    <row r="6239" spans="1:4" x14ac:dyDescent="0.25">
      <c r="A6239" s="344">
        <v>6416226</v>
      </c>
      <c r="B6239" s="345" t="s">
        <v>18791</v>
      </c>
      <c r="C6239" s="344" t="s">
        <v>7415</v>
      </c>
      <c r="D6239" s="346">
        <v>192.88</v>
      </c>
    </row>
    <row r="6240" spans="1:4" x14ac:dyDescent="0.25">
      <c r="A6240" s="344">
        <v>6416225</v>
      </c>
      <c r="B6240" s="345" t="s">
        <v>18792</v>
      </c>
      <c r="C6240" s="344" t="s">
        <v>7415</v>
      </c>
      <c r="D6240" s="346">
        <v>109.33</v>
      </c>
    </row>
    <row r="6241" spans="1:4" x14ac:dyDescent="0.25">
      <c r="A6241" s="344">
        <v>6416084</v>
      </c>
      <c r="B6241" s="345" t="s">
        <v>18793</v>
      </c>
      <c r="C6241" s="344" t="s">
        <v>7415</v>
      </c>
      <c r="D6241" s="346">
        <v>196.19</v>
      </c>
    </row>
    <row r="6242" spans="1:4" x14ac:dyDescent="0.25">
      <c r="A6242" s="344">
        <v>6416083</v>
      </c>
      <c r="B6242" s="345" t="s">
        <v>18794</v>
      </c>
      <c r="C6242" s="344" t="s">
        <v>7415</v>
      </c>
      <c r="D6242" s="346">
        <v>110.28</v>
      </c>
    </row>
    <row r="6243" spans="1:4" x14ac:dyDescent="0.25">
      <c r="A6243" s="344">
        <v>6416234</v>
      </c>
      <c r="B6243" s="345" t="s">
        <v>18795</v>
      </c>
      <c r="C6243" s="344" t="s">
        <v>7415</v>
      </c>
      <c r="D6243" s="346">
        <v>204.21</v>
      </c>
    </row>
    <row r="6244" spans="1:4" x14ac:dyDescent="0.25">
      <c r="A6244" s="344">
        <v>6416233</v>
      </c>
      <c r="B6244" s="345" t="s">
        <v>18796</v>
      </c>
      <c r="C6244" s="344" t="s">
        <v>7415</v>
      </c>
      <c r="D6244" s="346">
        <v>119.84</v>
      </c>
    </row>
    <row r="6245" spans="1:4" x14ac:dyDescent="0.25">
      <c r="A6245" s="344">
        <v>6416236</v>
      </c>
      <c r="B6245" s="345" t="s">
        <v>18797</v>
      </c>
      <c r="C6245" s="344" t="s">
        <v>7415</v>
      </c>
      <c r="D6245" s="346">
        <v>209.44</v>
      </c>
    </row>
    <row r="6246" spans="1:4" x14ac:dyDescent="0.25">
      <c r="A6246" s="344">
        <v>6416235</v>
      </c>
      <c r="B6246" s="345" t="s">
        <v>18798</v>
      </c>
      <c r="C6246" s="344" t="s">
        <v>7415</v>
      </c>
      <c r="D6246" s="346">
        <v>126.15</v>
      </c>
    </row>
    <row r="6247" spans="1:4" x14ac:dyDescent="0.25">
      <c r="A6247" s="344">
        <v>6416040</v>
      </c>
      <c r="B6247" s="345" t="s">
        <v>18799</v>
      </c>
      <c r="C6247" s="344" t="s">
        <v>7701</v>
      </c>
      <c r="D6247" s="346">
        <v>273.35000000000002</v>
      </c>
    </row>
    <row r="6248" spans="1:4" x14ac:dyDescent="0.25">
      <c r="A6248" s="344">
        <v>6416039</v>
      </c>
      <c r="B6248" s="345" t="s">
        <v>18800</v>
      </c>
      <c r="C6248" s="344" t="s">
        <v>7701</v>
      </c>
      <c r="D6248" s="346">
        <v>101.33</v>
      </c>
    </row>
    <row r="6249" spans="1:4" x14ac:dyDescent="0.25">
      <c r="A6249" s="344">
        <v>6416042</v>
      </c>
      <c r="B6249" s="345" t="s">
        <v>18801</v>
      </c>
      <c r="C6249" s="344" t="s">
        <v>7701</v>
      </c>
      <c r="D6249" s="346">
        <v>315.51</v>
      </c>
    </row>
    <row r="6250" spans="1:4" x14ac:dyDescent="0.25">
      <c r="A6250" s="344">
        <v>6416041</v>
      </c>
      <c r="B6250" s="345" t="s">
        <v>18802</v>
      </c>
      <c r="C6250" s="344" t="s">
        <v>7701</v>
      </c>
      <c r="D6250" s="346">
        <v>145.41999999999999</v>
      </c>
    </row>
    <row r="6251" spans="1:4" x14ac:dyDescent="0.25">
      <c r="A6251" s="344">
        <v>6416080</v>
      </c>
      <c r="B6251" s="345" t="s">
        <v>36102</v>
      </c>
      <c r="C6251" s="344" t="s">
        <v>7415</v>
      </c>
      <c r="D6251" s="346">
        <v>199.89</v>
      </c>
    </row>
    <row r="6252" spans="1:4" x14ac:dyDescent="0.25">
      <c r="A6252" s="344">
        <v>6416079</v>
      </c>
      <c r="B6252" s="345" t="s">
        <v>36103</v>
      </c>
      <c r="C6252" s="344" t="s">
        <v>7415</v>
      </c>
      <c r="D6252" s="346">
        <v>124.28</v>
      </c>
    </row>
    <row r="6253" spans="1:4" x14ac:dyDescent="0.25">
      <c r="A6253" s="344">
        <v>6416143</v>
      </c>
      <c r="B6253" s="345" t="s">
        <v>36104</v>
      </c>
      <c r="C6253" s="344" t="s">
        <v>7415</v>
      </c>
      <c r="D6253" s="346">
        <v>198.7</v>
      </c>
    </row>
    <row r="6254" spans="1:4" x14ac:dyDescent="0.25">
      <c r="A6254" s="344">
        <v>6416262</v>
      </c>
      <c r="B6254" s="345" t="s">
        <v>36105</v>
      </c>
      <c r="C6254" s="344" t="s">
        <v>7415</v>
      </c>
      <c r="D6254" s="346">
        <v>123.89</v>
      </c>
    </row>
    <row r="6255" spans="1:4" x14ac:dyDescent="0.25">
      <c r="A6255" s="344">
        <v>6416078</v>
      </c>
      <c r="B6255" s="345" t="s">
        <v>36106</v>
      </c>
      <c r="C6255" s="344" t="s">
        <v>7415</v>
      </c>
      <c r="D6255" s="346">
        <v>197.14</v>
      </c>
    </row>
    <row r="6256" spans="1:4" x14ac:dyDescent="0.25">
      <c r="A6256" s="344">
        <v>6416077</v>
      </c>
      <c r="B6256" s="345" t="s">
        <v>36107</v>
      </c>
      <c r="C6256" s="344" t="s">
        <v>7415</v>
      </c>
      <c r="D6256" s="346">
        <v>123.49</v>
      </c>
    </row>
    <row r="6257" spans="1:4" x14ac:dyDescent="0.25">
      <c r="A6257" s="344">
        <v>6416071</v>
      </c>
      <c r="B6257" s="345" t="s">
        <v>36108</v>
      </c>
      <c r="C6257" s="344" t="s">
        <v>7415</v>
      </c>
      <c r="D6257" s="346">
        <v>195.37</v>
      </c>
    </row>
    <row r="6258" spans="1:4" x14ac:dyDescent="0.25">
      <c r="A6258" s="344">
        <v>6416072</v>
      </c>
      <c r="B6258" s="345" t="s">
        <v>36109</v>
      </c>
      <c r="C6258" s="344" t="s">
        <v>7415</v>
      </c>
      <c r="D6258" s="346">
        <v>123.52</v>
      </c>
    </row>
    <row r="6259" spans="1:4" x14ac:dyDescent="0.25">
      <c r="A6259" s="344">
        <v>6416088</v>
      </c>
      <c r="B6259" s="345" t="s">
        <v>18803</v>
      </c>
      <c r="C6259" s="344" t="s">
        <v>7415</v>
      </c>
      <c r="D6259" s="346">
        <v>216.2</v>
      </c>
    </row>
    <row r="6260" spans="1:4" x14ac:dyDescent="0.25">
      <c r="A6260" s="344">
        <v>6416087</v>
      </c>
      <c r="B6260" s="345" t="s">
        <v>18804</v>
      </c>
      <c r="C6260" s="344" t="s">
        <v>7415</v>
      </c>
      <c r="D6260" s="346">
        <v>134.62</v>
      </c>
    </row>
    <row r="6261" spans="1:4" x14ac:dyDescent="0.25">
      <c r="A6261" s="344">
        <v>6416246</v>
      </c>
      <c r="B6261" s="345" t="s">
        <v>18805</v>
      </c>
      <c r="C6261" s="344" t="s">
        <v>7415</v>
      </c>
      <c r="D6261" s="346">
        <v>219.91</v>
      </c>
    </row>
    <row r="6262" spans="1:4" x14ac:dyDescent="0.25">
      <c r="A6262" s="344">
        <v>6416245</v>
      </c>
      <c r="B6262" s="345" t="s">
        <v>18806</v>
      </c>
      <c r="C6262" s="344" t="s">
        <v>7415</v>
      </c>
      <c r="D6262" s="346">
        <v>139.06</v>
      </c>
    </row>
    <row r="6263" spans="1:4" x14ac:dyDescent="0.25">
      <c r="A6263" s="344">
        <v>6416248</v>
      </c>
      <c r="B6263" s="345" t="s">
        <v>18807</v>
      </c>
      <c r="C6263" s="344" t="s">
        <v>7415</v>
      </c>
      <c r="D6263" s="346">
        <v>226.09</v>
      </c>
    </row>
    <row r="6264" spans="1:4" x14ac:dyDescent="0.25">
      <c r="A6264" s="344">
        <v>6416247</v>
      </c>
      <c r="B6264" s="345" t="s">
        <v>18808</v>
      </c>
      <c r="C6264" s="344" t="s">
        <v>7415</v>
      </c>
      <c r="D6264" s="346">
        <v>145.08000000000001</v>
      </c>
    </row>
    <row r="6265" spans="1:4" x14ac:dyDescent="0.25">
      <c r="A6265" s="344">
        <v>6416214</v>
      </c>
      <c r="B6265" s="345" t="s">
        <v>18809</v>
      </c>
      <c r="C6265" s="344" t="s">
        <v>7415</v>
      </c>
      <c r="D6265" s="346">
        <v>259.24</v>
      </c>
    </row>
    <row r="6266" spans="1:4" x14ac:dyDescent="0.25">
      <c r="A6266" s="344">
        <v>6416218</v>
      </c>
      <c r="B6266" s="345" t="s">
        <v>18810</v>
      </c>
      <c r="C6266" s="344" t="s">
        <v>7415</v>
      </c>
      <c r="D6266" s="346">
        <v>184</v>
      </c>
    </row>
    <row r="6267" spans="1:4" x14ac:dyDescent="0.25">
      <c r="A6267" s="344">
        <v>6416211</v>
      </c>
      <c r="B6267" s="345" t="s">
        <v>18811</v>
      </c>
      <c r="C6267" s="344" t="s">
        <v>7415</v>
      </c>
      <c r="D6267" s="346">
        <v>255.86</v>
      </c>
    </row>
    <row r="6268" spans="1:4" x14ac:dyDescent="0.25">
      <c r="A6268" s="344">
        <v>6416215</v>
      </c>
      <c r="B6268" s="345" t="s">
        <v>18812</v>
      </c>
      <c r="C6268" s="344" t="s">
        <v>7415</v>
      </c>
      <c r="D6268" s="346">
        <v>184.64</v>
      </c>
    </row>
    <row r="6269" spans="1:4" x14ac:dyDescent="0.25">
      <c r="A6269" s="344">
        <v>6416212</v>
      </c>
      <c r="B6269" s="345" t="s">
        <v>18813</v>
      </c>
      <c r="C6269" s="344" t="s">
        <v>7415</v>
      </c>
      <c r="D6269" s="346">
        <v>261.32</v>
      </c>
    </row>
    <row r="6270" spans="1:4" x14ac:dyDescent="0.25">
      <c r="A6270" s="344">
        <v>6416216</v>
      </c>
      <c r="B6270" s="345" t="s">
        <v>18814</v>
      </c>
      <c r="C6270" s="344" t="s">
        <v>7415</v>
      </c>
      <c r="D6270" s="346">
        <v>190.52</v>
      </c>
    </row>
    <row r="6271" spans="1:4" x14ac:dyDescent="0.25">
      <c r="A6271" s="344">
        <v>6416213</v>
      </c>
      <c r="B6271" s="345" t="s">
        <v>18815</v>
      </c>
      <c r="C6271" s="344" t="s">
        <v>7415</v>
      </c>
      <c r="D6271" s="346">
        <v>262.31</v>
      </c>
    </row>
    <row r="6272" spans="1:4" x14ac:dyDescent="0.25">
      <c r="A6272" s="344">
        <v>6416217</v>
      </c>
      <c r="B6272" s="345" t="s">
        <v>18816</v>
      </c>
      <c r="C6272" s="344" t="s">
        <v>7415</v>
      </c>
      <c r="D6272" s="346">
        <v>193.43</v>
      </c>
    </row>
    <row r="6273" spans="1:4" x14ac:dyDescent="0.25">
      <c r="A6273" s="344">
        <v>6416289</v>
      </c>
      <c r="B6273" s="345" t="s">
        <v>18817</v>
      </c>
      <c r="C6273" s="344" t="s">
        <v>7701</v>
      </c>
      <c r="D6273" s="346">
        <v>165.18</v>
      </c>
    </row>
    <row r="6274" spans="1:4" x14ac:dyDescent="0.25">
      <c r="A6274" s="344">
        <v>6416288</v>
      </c>
      <c r="B6274" s="345" t="s">
        <v>24627</v>
      </c>
      <c r="C6274" s="344" t="s">
        <v>7701</v>
      </c>
      <c r="D6274" s="346">
        <v>106.79</v>
      </c>
    </row>
    <row r="6275" spans="1:4" x14ac:dyDescent="0.25">
      <c r="A6275" s="344">
        <v>6416098</v>
      </c>
      <c r="B6275" s="345" t="s">
        <v>18818</v>
      </c>
      <c r="C6275" s="344" t="s">
        <v>7415</v>
      </c>
      <c r="D6275" s="346">
        <v>176.69</v>
      </c>
    </row>
    <row r="6276" spans="1:4" x14ac:dyDescent="0.25">
      <c r="A6276" s="344">
        <v>6416097</v>
      </c>
      <c r="B6276" s="345" t="s">
        <v>18819</v>
      </c>
      <c r="C6276" s="344" t="s">
        <v>7415</v>
      </c>
      <c r="D6276" s="346">
        <v>128.38999999999999</v>
      </c>
    </row>
    <row r="6277" spans="1:4" x14ac:dyDescent="0.25">
      <c r="A6277" s="344">
        <v>6416258</v>
      </c>
      <c r="B6277" s="345" t="s">
        <v>18820</v>
      </c>
      <c r="C6277" s="344" t="s">
        <v>7415</v>
      </c>
      <c r="D6277" s="346">
        <v>203.43</v>
      </c>
    </row>
    <row r="6278" spans="1:4" x14ac:dyDescent="0.25">
      <c r="A6278" s="344">
        <v>6416259</v>
      </c>
      <c r="B6278" s="345" t="s">
        <v>18821</v>
      </c>
      <c r="C6278" s="344" t="s">
        <v>7415</v>
      </c>
      <c r="D6278" s="346">
        <v>134.91999999999999</v>
      </c>
    </row>
    <row r="6279" spans="1:4" x14ac:dyDescent="0.25">
      <c r="A6279" s="344">
        <v>6416074</v>
      </c>
      <c r="B6279" s="345" t="s">
        <v>18822</v>
      </c>
      <c r="C6279" s="344" t="s">
        <v>7701</v>
      </c>
      <c r="D6279" s="346">
        <v>333.9</v>
      </c>
    </row>
    <row r="6280" spans="1:4" x14ac:dyDescent="0.25">
      <c r="A6280" s="344">
        <v>6416073</v>
      </c>
      <c r="B6280" s="345" t="s">
        <v>18823</v>
      </c>
      <c r="C6280" s="344" t="s">
        <v>7701</v>
      </c>
      <c r="D6280" s="346">
        <v>144.78</v>
      </c>
    </row>
    <row r="6281" spans="1:4" x14ac:dyDescent="0.25">
      <c r="A6281" s="344">
        <v>6416220</v>
      </c>
      <c r="B6281" s="345" t="s">
        <v>18824</v>
      </c>
      <c r="C6281" s="344" t="s">
        <v>7701</v>
      </c>
      <c r="D6281" s="346">
        <v>337.39</v>
      </c>
    </row>
    <row r="6282" spans="1:4" x14ac:dyDescent="0.25">
      <c r="A6282" s="344">
        <v>6416219</v>
      </c>
      <c r="B6282" s="345" t="s">
        <v>18825</v>
      </c>
      <c r="C6282" s="344" t="s">
        <v>7701</v>
      </c>
      <c r="D6282" s="346">
        <v>141.59</v>
      </c>
    </row>
    <row r="6283" spans="1:4" x14ac:dyDescent="0.25">
      <c r="A6283" s="344">
        <v>6416222</v>
      </c>
      <c r="B6283" s="345" t="s">
        <v>18826</v>
      </c>
      <c r="C6283" s="344" t="s">
        <v>7701</v>
      </c>
      <c r="D6283" s="346">
        <v>351.14</v>
      </c>
    </row>
    <row r="6284" spans="1:4" x14ac:dyDescent="0.25">
      <c r="A6284" s="344">
        <v>6416221</v>
      </c>
      <c r="B6284" s="345" t="s">
        <v>18827</v>
      </c>
      <c r="C6284" s="344" t="s">
        <v>7701</v>
      </c>
      <c r="D6284" s="346">
        <v>162.53</v>
      </c>
    </row>
    <row r="6285" spans="1:4" x14ac:dyDescent="0.25">
      <c r="A6285" s="344">
        <v>6416224</v>
      </c>
      <c r="B6285" s="345" t="s">
        <v>18828</v>
      </c>
      <c r="C6285" s="344" t="s">
        <v>7701</v>
      </c>
      <c r="D6285" s="346">
        <v>355.2</v>
      </c>
    </row>
    <row r="6286" spans="1:4" x14ac:dyDescent="0.25">
      <c r="A6286" s="344">
        <v>6416223</v>
      </c>
      <c r="B6286" s="345" t="s">
        <v>18829</v>
      </c>
      <c r="C6286" s="344" t="s">
        <v>7701</v>
      </c>
      <c r="D6286" s="346">
        <v>159.35</v>
      </c>
    </row>
    <row r="6287" spans="1:4" x14ac:dyDescent="0.25">
      <c r="A6287" s="344">
        <v>6416082</v>
      </c>
      <c r="B6287" s="345" t="s">
        <v>18830</v>
      </c>
      <c r="C6287" s="344" t="s">
        <v>7701</v>
      </c>
      <c r="D6287" s="346">
        <v>333.9</v>
      </c>
    </row>
    <row r="6288" spans="1:4" x14ac:dyDescent="0.25">
      <c r="A6288" s="344">
        <v>6416081</v>
      </c>
      <c r="B6288" s="345" t="s">
        <v>18831</v>
      </c>
      <c r="C6288" s="344" t="s">
        <v>7701</v>
      </c>
      <c r="D6288" s="346">
        <v>144.78</v>
      </c>
    </row>
    <row r="6289" spans="1:4" x14ac:dyDescent="0.25">
      <c r="A6289" s="344">
        <v>6416228</v>
      </c>
      <c r="B6289" s="345" t="s">
        <v>18832</v>
      </c>
      <c r="C6289" s="344" t="s">
        <v>7701</v>
      </c>
      <c r="D6289" s="346">
        <v>337.39</v>
      </c>
    </row>
    <row r="6290" spans="1:4" x14ac:dyDescent="0.25">
      <c r="A6290" s="344">
        <v>6416227</v>
      </c>
      <c r="B6290" s="345" t="s">
        <v>18833</v>
      </c>
      <c r="C6290" s="344" t="s">
        <v>7701</v>
      </c>
      <c r="D6290" s="346">
        <v>141.59</v>
      </c>
    </row>
    <row r="6291" spans="1:4" x14ac:dyDescent="0.25">
      <c r="A6291" s="344">
        <v>6416230</v>
      </c>
      <c r="B6291" s="345" t="s">
        <v>18834</v>
      </c>
      <c r="C6291" s="344" t="s">
        <v>7701</v>
      </c>
      <c r="D6291" s="346">
        <v>349.61</v>
      </c>
    </row>
    <row r="6292" spans="1:4" x14ac:dyDescent="0.25">
      <c r="A6292" s="344">
        <v>6416229</v>
      </c>
      <c r="B6292" s="345" t="s">
        <v>18835</v>
      </c>
      <c r="C6292" s="344" t="s">
        <v>7701</v>
      </c>
      <c r="D6292" s="346">
        <v>161.9</v>
      </c>
    </row>
    <row r="6293" spans="1:4" x14ac:dyDescent="0.25">
      <c r="A6293" s="344">
        <v>6416232</v>
      </c>
      <c r="B6293" s="345" t="s">
        <v>18836</v>
      </c>
      <c r="C6293" s="344" t="s">
        <v>7701</v>
      </c>
      <c r="D6293" s="346">
        <v>353.65</v>
      </c>
    </row>
    <row r="6294" spans="1:4" x14ac:dyDescent="0.25">
      <c r="A6294" s="344">
        <v>6416231</v>
      </c>
      <c r="B6294" s="345" t="s">
        <v>18837</v>
      </c>
      <c r="C6294" s="344" t="s">
        <v>7701</v>
      </c>
      <c r="D6294" s="346">
        <v>158.72999999999999</v>
      </c>
    </row>
    <row r="6295" spans="1:4" x14ac:dyDescent="0.25">
      <c r="A6295" s="344">
        <v>6416086</v>
      </c>
      <c r="B6295" s="345" t="s">
        <v>18838</v>
      </c>
      <c r="C6295" s="344" t="s">
        <v>7415</v>
      </c>
      <c r="D6295" s="346">
        <v>218.25</v>
      </c>
    </row>
    <row r="6296" spans="1:4" x14ac:dyDescent="0.25">
      <c r="A6296" s="344">
        <v>6416085</v>
      </c>
      <c r="B6296" s="345" t="s">
        <v>18839</v>
      </c>
      <c r="C6296" s="344" t="s">
        <v>7415</v>
      </c>
      <c r="D6296" s="346">
        <v>133.43</v>
      </c>
    </row>
    <row r="6297" spans="1:4" x14ac:dyDescent="0.25">
      <c r="A6297" s="344">
        <v>6416238</v>
      </c>
      <c r="B6297" s="345" t="s">
        <v>18840</v>
      </c>
      <c r="C6297" s="344" t="s">
        <v>7415</v>
      </c>
      <c r="D6297" s="346">
        <v>207.02</v>
      </c>
    </row>
    <row r="6298" spans="1:4" x14ac:dyDescent="0.25">
      <c r="A6298" s="344">
        <v>6416237</v>
      </c>
      <c r="B6298" s="345" t="s">
        <v>18841</v>
      </c>
      <c r="C6298" s="344" t="s">
        <v>7415</v>
      </c>
      <c r="D6298" s="346">
        <v>120.36</v>
      </c>
    </row>
    <row r="6299" spans="1:4" x14ac:dyDescent="0.25">
      <c r="A6299" s="344">
        <v>6416240</v>
      </c>
      <c r="B6299" s="345" t="s">
        <v>18842</v>
      </c>
      <c r="C6299" s="344" t="s">
        <v>7415</v>
      </c>
      <c r="D6299" s="346">
        <v>217.37</v>
      </c>
    </row>
    <row r="6300" spans="1:4" x14ac:dyDescent="0.25">
      <c r="A6300" s="344">
        <v>6416239</v>
      </c>
      <c r="B6300" s="345" t="s">
        <v>18843</v>
      </c>
      <c r="C6300" s="344" t="s">
        <v>7415</v>
      </c>
      <c r="D6300" s="346">
        <v>132.55000000000001</v>
      </c>
    </row>
    <row r="6301" spans="1:4" x14ac:dyDescent="0.25">
      <c r="A6301" s="344">
        <v>6416242</v>
      </c>
      <c r="B6301" s="345" t="s">
        <v>18844</v>
      </c>
      <c r="C6301" s="344" t="s">
        <v>7415</v>
      </c>
      <c r="D6301" s="346">
        <v>223.01</v>
      </c>
    </row>
    <row r="6302" spans="1:4" x14ac:dyDescent="0.25">
      <c r="A6302" s="344">
        <v>6416241</v>
      </c>
      <c r="B6302" s="345" t="s">
        <v>18845</v>
      </c>
      <c r="C6302" s="344" t="s">
        <v>7415</v>
      </c>
      <c r="D6302" s="346">
        <v>138.78</v>
      </c>
    </row>
    <row r="6303" spans="1:4" x14ac:dyDescent="0.25">
      <c r="A6303" s="344">
        <v>6416244</v>
      </c>
      <c r="B6303" s="345" t="s">
        <v>18846</v>
      </c>
      <c r="C6303" s="344" t="s">
        <v>7415</v>
      </c>
      <c r="D6303" s="346">
        <v>221.25</v>
      </c>
    </row>
    <row r="6304" spans="1:4" x14ac:dyDescent="0.25">
      <c r="A6304" s="344">
        <v>6416243</v>
      </c>
      <c r="B6304" s="345" t="s">
        <v>18847</v>
      </c>
      <c r="C6304" s="344" t="s">
        <v>7415</v>
      </c>
      <c r="D6304" s="346">
        <v>138.36000000000001</v>
      </c>
    </row>
    <row r="6305" spans="1:4" x14ac:dyDescent="0.25">
      <c r="A6305" s="344">
        <v>6416250</v>
      </c>
      <c r="B6305" s="345" t="s">
        <v>18848</v>
      </c>
      <c r="C6305" s="344" t="s">
        <v>7701</v>
      </c>
      <c r="D6305" s="346">
        <v>78.16</v>
      </c>
    </row>
    <row r="6306" spans="1:4" x14ac:dyDescent="0.25">
      <c r="A6306" s="344">
        <v>6416153</v>
      </c>
      <c r="B6306" s="345" t="s">
        <v>18849</v>
      </c>
      <c r="C6306" s="344" t="s">
        <v>7701</v>
      </c>
      <c r="D6306" s="346">
        <v>20.63</v>
      </c>
    </row>
    <row r="6307" spans="1:4" x14ac:dyDescent="0.25">
      <c r="A6307" s="344">
        <v>6416185</v>
      </c>
      <c r="B6307" s="345" t="s">
        <v>18850</v>
      </c>
      <c r="C6307" s="344" t="s">
        <v>7701</v>
      </c>
      <c r="D6307" s="346">
        <v>122.29</v>
      </c>
    </row>
    <row r="6308" spans="1:4" x14ac:dyDescent="0.25">
      <c r="A6308" s="344">
        <v>6416184</v>
      </c>
      <c r="B6308" s="345" t="s">
        <v>18851</v>
      </c>
      <c r="C6308" s="344" t="s">
        <v>7701</v>
      </c>
      <c r="D6308" s="346">
        <v>73.900000000000006</v>
      </c>
    </row>
    <row r="6309" spans="1:4" x14ac:dyDescent="0.25">
      <c r="A6309" s="344">
        <v>6416030</v>
      </c>
      <c r="B6309" s="345" t="s">
        <v>18852</v>
      </c>
      <c r="C6309" s="344" t="s">
        <v>7701</v>
      </c>
      <c r="D6309" s="346">
        <v>88.17</v>
      </c>
    </row>
    <row r="6310" spans="1:4" x14ac:dyDescent="0.25">
      <c r="A6310" s="344">
        <v>6416029</v>
      </c>
      <c r="B6310" s="345" t="s">
        <v>18853</v>
      </c>
      <c r="C6310" s="344" t="s">
        <v>7701</v>
      </c>
      <c r="D6310" s="346">
        <v>38.28</v>
      </c>
    </row>
    <row r="6311" spans="1:4" x14ac:dyDescent="0.25">
      <c r="A6311" s="344">
        <v>6416056</v>
      </c>
      <c r="B6311" s="345" t="s">
        <v>18854</v>
      </c>
      <c r="C6311" s="344" t="s">
        <v>7701</v>
      </c>
      <c r="D6311" s="346">
        <v>92.76</v>
      </c>
    </row>
    <row r="6312" spans="1:4" x14ac:dyDescent="0.25">
      <c r="A6312" s="344">
        <v>6416278</v>
      </c>
      <c r="B6312" s="345" t="s">
        <v>18855</v>
      </c>
      <c r="C6312" s="344" t="s">
        <v>7701</v>
      </c>
      <c r="D6312" s="346">
        <v>29.18</v>
      </c>
    </row>
    <row r="6313" spans="1:4" x14ac:dyDescent="0.25">
      <c r="A6313" s="344">
        <v>6416047</v>
      </c>
      <c r="B6313" s="345" t="s">
        <v>18856</v>
      </c>
      <c r="C6313" s="344" t="s">
        <v>7701</v>
      </c>
      <c r="D6313" s="346">
        <v>48.33</v>
      </c>
    </row>
    <row r="6314" spans="1:4" x14ac:dyDescent="0.25">
      <c r="A6314" s="344">
        <v>6416090</v>
      </c>
      <c r="B6314" s="345" t="s">
        <v>18857</v>
      </c>
      <c r="C6314" s="344" t="s">
        <v>7701</v>
      </c>
      <c r="D6314" s="346">
        <v>423.71</v>
      </c>
    </row>
    <row r="6315" spans="1:4" x14ac:dyDescent="0.25">
      <c r="A6315" s="344">
        <v>6416089</v>
      </c>
      <c r="B6315" s="345" t="s">
        <v>18858</v>
      </c>
      <c r="C6315" s="344" t="s">
        <v>7701</v>
      </c>
      <c r="D6315" s="346">
        <v>266.82</v>
      </c>
    </row>
    <row r="6316" spans="1:4" x14ac:dyDescent="0.25">
      <c r="A6316" s="344">
        <v>6416094</v>
      </c>
      <c r="B6316" s="345" t="s">
        <v>18859</v>
      </c>
      <c r="C6316" s="344" t="s">
        <v>7701</v>
      </c>
      <c r="D6316" s="346">
        <v>379.14</v>
      </c>
    </row>
    <row r="6317" spans="1:4" x14ac:dyDescent="0.25">
      <c r="A6317" s="344">
        <v>6416093</v>
      </c>
      <c r="B6317" s="345" t="s">
        <v>18860</v>
      </c>
      <c r="C6317" s="344" t="s">
        <v>7701</v>
      </c>
      <c r="D6317" s="346">
        <v>211.9</v>
      </c>
    </row>
    <row r="6318" spans="1:4" x14ac:dyDescent="0.25">
      <c r="A6318" s="344">
        <v>6416092</v>
      </c>
      <c r="B6318" s="345" t="s">
        <v>18861</v>
      </c>
      <c r="C6318" s="344" t="s">
        <v>7701</v>
      </c>
      <c r="D6318" s="346">
        <v>336.82</v>
      </c>
    </row>
    <row r="6319" spans="1:4" x14ac:dyDescent="0.25">
      <c r="A6319" s="344">
        <v>6416091</v>
      </c>
      <c r="B6319" s="345" t="s">
        <v>18862</v>
      </c>
      <c r="C6319" s="344" t="s">
        <v>7701</v>
      </c>
      <c r="D6319" s="346">
        <v>161.97999999999999</v>
      </c>
    </row>
    <row r="6320" spans="1:4" x14ac:dyDescent="0.25">
      <c r="A6320" s="344">
        <v>6817809</v>
      </c>
      <c r="B6320" s="345" t="s">
        <v>18863</v>
      </c>
      <c r="C6320" s="344" t="s">
        <v>6594</v>
      </c>
      <c r="D6320" s="346">
        <v>1067.73</v>
      </c>
    </row>
    <row r="6321" spans="1:4" x14ac:dyDescent="0.25">
      <c r="A6321" s="344">
        <v>6817810</v>
      </c>
      <c r="B6321" s="345" t="s">
        <v>18864</v>
      </c>
      <c r="C6321" s="344" t="s">
        <v>6594</v>
      </c>
      <c r="D6321" s="346">
        <v>935.3</v>
      </c>
    </row>
    <row r="6322" spans="1:4" x14ac:dyDescent="0.25">
      <c r="A6322" s="344">
        <v>6817811</v>
      </c>
      <c r="B6322" s="345" t="s">
        <v>18865</v>
      </c>
      <c r="C6322" s="344" t="s">
        <v>6594</v>
      </c>
      <c r="D6322" s="346">
        <v>1142.8499999999999</v>
      </c>
    </row>
    <row r="6323" spans="1:4" x14ac:dyDescent="0.25">
      <c r="A6323" s="344">
        <v>6817812</v>
      </c>
      <c r="B6323" s="345" t="s">
        <v>18866</v>
      </c>
      <c r="C6323" s="344" t="s">
        <v>6594</v>
      </c>
      <c r="D6323" s="346">
        <v>996.48</v>
      </c>
    </row>
    <row r="6324" spans="1:4" x14ac:dyDescent="0.25">
      <c r="A6324" s="344">
        <v>6817813</v>
      </c>
      <c r="B6324" s="345" t="s">
        <v>18867</v>
      </c>
      <c r="C6324" s="344" t="s">
        <v>6594</v>
      </c>
      <c r="D6324" s="346">
        <v>1791.76</v>
      </c>
    </row>
    <row r="6325" spans="1:4" x14ac:dyDescent="0.25">
      <c r="A6325" s="344">
        <v>6817814</v>
      </c>
      <c r="B6325" s="345" t="s">
        <v>18868</v>
      </c>
      <c r="C6325" s="344" t="s">
        <v>6594</v>
      </c>
      <c r="D6325" s="346">
        <v>1561.75</v>
      </c>
    </row>
    <row r="6326" spans="1:4" x14ac:dyDescent="0.25">
      <c r="A6326" s="344">
        <v>6817815</v>
      </c>
      <c r="B6326" s="345" t="s">
        <v>18869</v>
      </c>
      <c r="C6326" s="344" t="s">
        <v>6594</v>
      </c>
      <c r="D6326" s="346">
        <v>1518.17</v>
      </c>
    </row>
    <row r="6327" spans="1:4" x14ac:dyDescent="0.25">
      <c r="A6327" s="344">
        <v>6817816</v>
      </c>
      <c r="B6327" s="345" t="s">
        <v>18870</v>
      </c>
      <c r="C6327" s="344" t="s">
        <v>6594</v>
      </c>
      <c r="D6327" s="346">
        <v>1288.1600000000001</v>
      </c>
    </row>
    <row r="6328" spans="1:4" x14ac:dyDescent="0.25">
      <c r="A6328" s="344">
        <v>6817817</v>
      </c>
      <c r="B6328" s="345" t="s">
        <v>18871</v>
      </c>
      <c r="C6328" s="344" t="s">
        <v>6594</v>
      </c>
      <c r="D6328" s="346">
        <v>1228.72</v>
      </c>
    </row>
    <row r="6329" spans="1:4" x14ac:dyDescent="0.25">
      <c r="A6329" s="344">
        <v>6817818</v>
      </c>
      <c r="B6329" s="345" t="s">
        <v>18872</v>
      </c>
      <c r="C6329" s="344" t="s">
        <v>6594</v>
      </c>
      <c r="D6329" s="346">
        <v>1070.1500000000001</v>
      </c>
    </row>
    <row r="6330" spans="1:4" x14ac:dyDescent="0.25">
      <c r="A6330" s="344">
        <v>6817819</v>
      </c>
      <c r="B6330" s="345" t="s">
        <v>18873</v>
      </c>
      <c r="C6330" s="344" t="s">
        <v>6594</v>
      </c>
      <c r="D6330" s="346">
        <v>1883.87</v>
      </c>
    </row>
    <row r="6331" spans="1:4" x14ac:dyDescent="0.25">
      <c r="A6331" s="344">
        <v>6817820</v>
      </c>
      <c r="B6331" s="345" t="s">
        <v>18874</v>
      </c>
      <c r="C6331" s="344" t="s">
        <v>6594</v>
      </c>
      <c r="D6331" s="346">
        <v>1636.44</v>
      </c>
    </row>
    <row r="6332" spans="1:4" x14ac:dyDescent="0.25">
      <c r="A6332" s="344">
        <v>6817821</v>
      </c>
      <c r="B6332" s="345" t="s">
        <v>18875</v>
      </c>
      <c r="C6332" s="344" t="s">
        <v>6594</v>
      </c>
      <c r="D6332" s="346">
        <v>1619.33</v>
      </c>
    </row>
    <row r="6333" spans="1:4" x14ac:dyDescent="0.25">
      <c r="A6333" s="344">
        <v>6817822</v>
      </c>
      <c r="B6333" s="345" t="s">
        <v>18876</v>
      </c>
      <c r="C6333" s="344" t="s">
        <v>6594</v>
      </c>
      <c r="D6333" s="346">
        <v>1371.89</v>
      </c>
    </row>
    <row r="6334" spans="1:4" x14ac:dyDescent="0.25">
      <c r="A6334" s="344">
        <v>6817823</v>
      </c>
      <c r="B6334" s="345" t="s">
        <v>18877</v>
      </c>
      <c r="C6334" s="344" t="s">
        <v>6594</v>
      </c>
      <c r="D6334" s="346">
        <v>1319.46</v>
      </c>
    </row>
    <row r="6335" spans="1:4" x14ac:dyDescent="0.25">
      <c r="A6335" s="344">
        <v>6817824</v>
      </c>
      <c r="B6335" s="345" t="s">
        <v>18878</v>
      </c>
      <c r="C6335" s="344" t="s">
        <v>6594</v>
      </c>
      <c r="D6335" s="346">
        <v>1146.95</v>
      </c>
    </row>
    <row r="6336" spans="1:4" x14ac:dyDescent="0.25">
      <c r="A6336" s="344">
        <v>6817825</v>
      </c>
      <c r="B6336" s="345" t="s">
        <v>18879</v>
      </c>
      <c r="C6336" s="344" t="s">
        <v>6594</v>
      </c>
      <c r="D6336" s="346">
        <v>1916.06</v>
      </c>
    </row>
    <row r="6337" spans="1:4" x14ac:dyDescent="0.25">
      <c r="A6337" s="344">
        <v>6817826</v>
      </c>
      <c r="B6337" s="345" t="s">
        <v>18880</v>
      </c>
      <c r="C6337" s="344" t="s">
        <v>6594</v>
      </c>
      <c r="D6337" s="346">
        <v>1651.2</v>
      </c>
    </row>
    <row r="6338" spans="1:4" x14ac:dyDescent="0.25">
      <c r="A6338" s="344">
        <v>6817827</v>
      </c>
      <c r="B6338" s="345" t="s">
        <v>18881</v>
      </c>
      <c r="C6338" s="344" t="s">
        <v>6594</v>
      </c>
      <c r="D6338" s="346">
        <v>1720.48</v>
      </c>
    </row>
    <row r="6339" spans="1:4" x14ac:dyDescent="0.25">
      <c r="A6339" s="344">
        <v>6817828</v>
      </c>
      <c r="B6339" s="345" t="s">
        <v>18882</v>
      </c>
      <c r="C6339" s="344" t="s">
        <v>6594</v>
      </c>
      <c r="D6339" s="346">
        <v>1455.62</v>
      </c>
    </row>
    <row r="6340" spans="1:4" x14ac:dyDescent="0.25">
      <c r="A6340" s="344">
        <v>6817753</v>
      </c>
      <c r="B6340" s="345" t="s">
        <v>18883</v>
      </c>
      <c r="C6340" s="344" t="s">
        <v>6594</v>
      </c>
      <c r="D6340" s="346">
        <v>1443.2</v>
      </c>
    </row>
    <row r="6341" spans="1:4" x14ac:dyDescent="0.25">
      <c r="A6341" s="344">
        <v>6817754</v>
      </c>
      <c r="B6341" s="345" t="s">
        <v>18884</v>
      </c>
      <c r="C6341" s="344" t="s">
        <v>6594</v>
      </c>
      <c r="D6341" s="346">
        <v>1256.75</v>
      </c>
    </row>
    <row r="6342" spans="1:4" x14ac:dyDescent="0.25">
      <c r="A6342" s="344">
        <v>6817755</v>
      </c>
      <c r="B6342" s="345" t="s">
        <v>18885</v>
      </c>
      <c r="C6342" s="344" t="s">
        <v>6594</v>
      </c>
      <c r="D6342" s="346">
        <v>1382.76</v>
      </c>
    </row>
    <row r="6343" spans="1:4" x14ac:dyDescent="0.25">
      <c r="A6343" s="344">
        <v>6817756</v>
      </c>
      <c r="B6343" s="345" t="s">
        <v>18886</v>
      </c>
      <c r="C6343" s="344" t="s">
        <v>6594</v>
      </c>
      <c r="D6343" s="346">
        <v>1196.31</v>
      </c>
    </row>
    <row r="6344" spans="1:4" x14ac:dyDescent="0.25">
      <c r="A6344" s="344">
        <v>6817763</v>
      </c>
      <c r="B6344" s="345" t="s">
        <v>18887</v>
      </c>
      <c r="C6344" s="344" t="s">
        <v>6594</v>
      </c>
      <c r="D6344" s="346">
        <v>1744.91</v>
      </c>
    </row>
    <row r="6345" spans="1:4" x14ac:dyDescent="0.25">
      <c r="A6345" s="344">
        <v>6817764</v>
      </c>
      <c r="B6345" s="345" t="s">
        <v>18888</v>
      </c>
      <c r="C6345" s="344" t="s">
        <v>6594</v>
      </c>
      <c r="D6345" s="346">
        <v>1497.46</v>
      </c>
    </row>
    <row r="6346" spans="1:4" x14ac:dyDescent="0.25">
      <c r="A6346" s="344">
        <v>6817765</v>
      </c>
      <c r="B6346" s="345" t="s">
        <v>18889</v>
      </c>
      <c r="C6346" s="344" t="s">
        <v>6594</v>
      </c>
      <c r="D6346" s="346">
        <v>2008.54</v>
      </c>
    </row>
    <row r="6347" spans="1:4" x14ac:dyDescent="0.25">
      <c r="A6347" s="344">
        <v>6817766</v>
      </c>
      <c r="B6347" s="345" t="s">
        <v>18890</v>
      </c>
      <c r="C6347" s="344" t="s">
        <v>6594</v>
      </c>
      <c r="D6347" s="346">
        <v>1776.33</v>
      </c>
    </row>
    <row r="6348" spans="1:4" x14ac:dyDescent="0.25">
      <c r="A6348" s="344">
        <v>6817757</v>
      </c>
      <c r="B6348" s="345" t="s">
        <v>18891</v>
      </c>
      <c r="C6348" s="344" t="s">
        <v>6594</v>
      </c>
      <c r="D6348" s="346">
        <v>1382.76</v>
      </c>
    </row>
    <row r="6349" spans="1:4" x14ac:dyDescent="0.25">
      <c r="A6349" s="344">
        <v>6817758</v>
      </c>
      <c r="B6349" s="345" t="s">
        <v>18892</v>
      </c>
      <c r="C6349" s="344" t="s">
        <v>6594</v>
      </c>
      <c r="D6349" s="346">
        <v>1196.31</v>
      </c>
    </row>
    <row r="6350" spans="1:4" x14ac:dyDescent="0.25">
      <c r="A6350" s="344">
        <v>6817759</v>
      </c>
      <c r="B6350" s="345" t="s">
        <v>18893</v>
      </c>
      <c r="C6350" s="344" t="s">
        <v>6594</v>
      </c>
      <c r="D6350" s="346">
        <v>1499.81</v>
      </c>
    </row>
    <row r="6351" spans="1:4" x14ac:dyDescent="0.25">
      <c r="A6351" s="344">
        <v>6817760</v>
      </c>
      <c r="B6351" s="345" t="s">
        <v>18894</v>
      </c>
      <c r="C6351" s="344" t="s">
        <v>6594</v>
      </c>
      <c r="D6351" s="346">
        <v>1315.94</v>
      </c>
    </row>
    <row r="6352" spans="1:4" x14ac:dyDescent="0.25">
      <c r="A6352" s="344">
        <v>6817761</v>
      </c>
      <c r="B6352" s="345" t="s">
        <v>18895</v>
      </c>
      <c r="C6352" s="344" t="s">
        <v>6594</v>
      </c>
      <c r="D6352" s="346">
        <v>1845.21</v>
      </c>
    </row>
    <row r="6353" spans="1:4" x14ac:dyDescent="0.25">
      <c r="A6353" s="344">
        <v>6817762</v>
      </c>
      <c r="B6353" s="345" t="s">
        <v>18896</v>
      </c>
      <c r="C6353" s="344" t="s">
        <v>6594</v>
      </c>
      <c r="D6353" s="346">
        <v>1597.76</v>
      </c>
    </row>
    <row r="6354" spans="1:4" x14ac:dyDescent="0.25">
      <c r="A6354" s="344">
        <v>6817767</v>
      </c>
      <c r="B6354" s="345" t="s">
        <v>18897</v>
      </c>
      <c r="C6354" s="344" t="s">
        <v>6594</v>
      </c>
      <c r="D6354" s="346">
        <v>2104.2600000000002</v>
      </c>
    </row>
    <row r="6355" spans="1:4" x14ac:dyDescent="0.25">
      <c r="A6355" s="344">
        <v>6817768</v>
      </c>
      <c r="B6355" s="345" t="s">
        <v>18898</v>
      </c>
      <c r="C6355" s="344" t="s">
        <v>6594</v>
      </c>
      <c r="D6355" s="346">
        <v>1865.53</v>
      </c>
    </row>
    <row r="6356" spans="1:4" x14ac:dyDescent="0.25">
      <c r="A6356" s="344">
        <v>6817769</v>
      </c>
      <c r="B6356" s="345" t="s">
        <v>18899</v>
      </c>
      <c r="C6356" s="344" t="s">
        <v>6594</v>
      </c>
      <c r="D6356" s="346">
        <v>1779.53</v>
      </c>
    </row>
    <row r="6357" spans="1:4" x14ac:dyDescent="0.25">
      <c r="A6357" s="344">
        <v>6817770</v>
      </c>
      <c r="B6357" s="345" t="s">
        <v>18900</v>
      </c>
      <c r="C6357" s="344" t="s">
        <v>6594</v>
      </c>
      <c r="D6357" s="346">
        <v>1540.81</v>
      </c>
    </row>
    <row r="6358" spans="1:4" x14ac:dyDescent="0.25">
      <c r="A6358" s="344">
        <v>6817777</v>
      </c>
      <c r="B6358" s="345" t="s">
        <v>18901</v>
      </c>
      <c r="C6358" s="344" t="s">
        <v>6594</v>
      </c>
      <c r="D6358" s="346">
        <v>2886.21</v>
      </c>
    </row>
    <row r="6359" spans="1:4" x14ac:dyDescent="0.25">
      <c r="A6359" s="344">
        <v>6817778</v>
      </c>
      <c r="B6359" s="345" t="s">
        <v>18902</v>
      </c>
      <c r="C6359" s="344" t="s">
        <v>6594</v>
      </c>
      <c r="D6359" s="346">
        <v>2596.91</v>
      </c>
    </row>
    <row r="6360" spans="1:4" x14ac:dyDescent="0.25">
      <c r="A6360" s="344">
        <v>6817779</v>
      </c>
      <c r="B6360" s="345" t="s">
        <v>18903</v>
      </c>
      <c r="C6360" s="344" t="s">
        <v>6594</v>
      </c>
      <c r="D6360" s="346">
        <v>3413.05</v>
      </c>
    </row>
    <row r="6361" spans="1:4" x14ac:dyDescent="0.25">
      <c r="A6361" s="344">
        <v>6817780</v>
      </c>
      <c r="B6361" s="345" t="s">
        <v>18904</v>
      </c>
      <c r="C6361" s="344" t="s">
        <v>6594</v>
      </c>
      <c r="D6361" s="346">
        <v>3046.7</v>
      </c>
    </row>
    <row r="6362" spans="1:4" x14ac:dyDescent="0.25">
      <c r="A6362" s="344">
        <v>6817771</v>
      </c>
      <c r="B6362" s="345" t="s">
        <v>18905</v>
      </c>
      <c r="C6362" s="344" t="s">
        <v>6594</v>
      </c>
      <c r="D6362" s="346">
        <v>2030.47</v>
      </c>
    </row>
    <row r="6363" spans="1:4" x14ac:dyDescent="0.25">
      <c r="A6363" s="344">
        <v>6817772</v>
      </c>
      <c r="B6363" s="345" t="s">
        <v>18906</v>
      </c>
      <c r="C6363" s="344" t="s">
        <v>6594</v>
      </c>
      <c r="D6363" s="346">
        <v>1795.05</v>
      </c>
    </row>
    <row r="6364" spans="1:4" x14ac:dyDescent="0.25">
      <c r="A6364" s="344">
        <v>6817773</v>
      </c>
      <c r="B6364" s="345" t="s">
        <v>18907</v>
      </c>
      <c r="C6364" s="344" t="s">
        <v>6594</v>
      </c>
      <c r="D6364" s="346">
        <v>2446.88</v>
      </c>
    </row>
    <row r="6365" spans="1:4" x14ac:dyDescent="0.25">
      <c r="A6365" s="344">
        <v>6817774</v>
      </c>
      <c r="B6365" s="345" t="s">
        <v>18908</v>
      </c>
      <c r="C6365" s="344" t="s">
        <v>6594</v>
      </c>
      <c r="D6365" s="346">
        <v>2130.69</v>
      </c>
    </row>
    <row r="6366" spans="1:4" x14ac:dyDescent="0.25">
      <c r="A6366" s="344">
        <v>6817775</v>
      </c>
      <c r="B6366" s="345" t="s">
        <v>18909</v>
      </c>
      <c r="C6366" s="344" t="s">
        <v>6594</v>
      </c>
      <c r="D6366" s="346">
        <v>2663.96</v>
      </c>
    </row>
    <row r="6367" spans="1:4" x14ac:dyDescent="0.25">
      <c r="A6367" s="344">
        <v>6817776</v>
      </c>
      <c r="B6367" s="345" t="s">
        <v>18910</v>
      </c>
      <c r="C6367" s="344" t="s">
        <v>6594</v>
      </c>
      <c r="D6367" s="346">
        <v>2367.2399999999998</v>
      </c>
    </row>
    <row r="6368" spans="1:4" x14ac:dyDescent="0.25">
      <c r="A6368" s="344">
        <v>6817781</v>
      </c>
      <c r="B6368" s="345" t="s">
        <v>18911</v>
      </c>
      <c r="C6368" s="344" t="s">
        <v>6594</v>
      </c>
      <c r="D6368" s="346">
        <v>2866.19</v>
      </c>
    </row>
    <row r="6369" spans="1:4" x14ac:dyDescent="0.25">
      <c r="A6369" s="344">
        <v>6817782</v>
      </c>
      <c r="B6369" s="345" t="s">
        <v>18912</v>
      </c>
      <c r="C6369" s="344" t="s">
        <v>6594</v>
      </c>
      <c r="D6369" s="346">
        <v>2575.19</v>
      </c>
    </row>
    <row r="6370" spans="1:4" x14ac:dyDescent="0.25">
      <c r="A6370" s="344">
        <v>6817783</v>
      </c>
      <c r="B6370" s="345" t="s">
        <v>18913</v>
      </c>
      <c r="C6370" s="344" t="s">
        <v>6594</v>
      </c>
      <c r="D6370" s="346">
        <v>2353.96</v>
      </c>
    </row>
    <row r="6371" spans="1:4" x14ac:dyDescent="0.25">
      <c r="A6371" s="344">
        <v>6817784</v>
      </c>
      <c r="B6371" s="345" t="s">
        <v>18914</v>
      </c>
      <c r="C6371" s="344" t="s">
        <v>6594</v>
      </c>
      <c r="D6371" s="346">
        <v>2062.96</v>
      </c>
    </row>
    <row r="6372" spans="1:4" x14ac:dyDescent="0.25">
      <c r="A6372" s="344">
        <v>6817791</v>
      </c>
      <c r="B6372" s="345" t="s">
        <v>18915</v>
      </c>
      <c r="C6372" s="344" t="s">
        <v>6594</v>
      </c>
      <c r="D6372" s="346">
        <v>4227.63</v>
      </c>
    </row>
    <row r="6373" spans="1:4" x14ac:dyDescent="0.25">
      <c r="A6373" s="344">
        <v>6817792</v>
      </c>
      <c r="B6373" s="345" t="s">
        <v>18916</v>
      </c>
      <c r="C6373" s="344" t="s">
        <v>6594</v>
      </c>
      <c r="D6373" s="346">
        <v>3782.67</v>
      </c>
    </row>
    <row r="6374" spans="1:4" x14ac:dyDescent="0.25">
      <c r="A6374" s="344">
        <v>6817793</v>
      </c>
      <c r="B6374" s="345" t="s">
        <v>18917</v>
      </c>
      <c r="C6374" s="344" t="s">
        <v>6594</v>
      </c>
      <c r="D6374" s="346">
        <v>4797.6000000000004</v>
      </c>
    </row>
    <row r="6375" spans="1:4" x14ac:dyDescent="0.25">
      <c r="A6375" s="344">
        <v>6817794</v>
      </c>
      <c r="B6375" s="345" t="s">
        <v>18918</v>
      </c>
      <c r="C6375" s="344" t="s">
        <v>6594</v>
      </c>
      <c r="D6375" s="346">
        <v>4352.6400000000003</v>
      </c>
    </row>
    <row r="6376" spans="1:4" x14ac:dyDescent="0.25">
      <c r="A6376" s="344">
        <v>6817785</v>
      </c>
      <c r="B6376" s="345" t="s">
        <v>18919</v>
      </c>
      <c r="C6376" s="344" t="s">
        <v>6594</v>
      </c>
      <c r="D6376" s="346">
        <v>3000.13</v>
      </c>
    </row>
    <row r="6377" spans="1:4" x14ac:dyDescent="0.25">
      <c r="A6377" s="344">
        <v>6817786</v>
      </c>
      <c r="B6377" s="345" t="s">
        <v>18920</v>
      </c>
      <c r="C6377" s="344" t="s">
        <v>6594</v>
      </c>
      <c r="D6377" s="346">
        <v>2615.21</v>
      </c>
    </row>
    <row r="6378" spans="1:4" x14ac:dyDescent="0.25">
      <c r="A6378" s="344">
        <v>6817787</v>
      </c>
      <c r="B6378" s="345" t="s">
        <v>18921</v>
      </c>
      <c r="C6378" s="344" t="s">
        <v>6594</v>
      </c>
      <c r="D6378" s="346">
        <v>3442.08</v>
      </c>
    </row>
    <row r="6379" spans="1:4" x14ac:dyDescent="0.25">
      <c r="A6379" s="344">
        <v>6817788</v>
      </c>
      <c r="B6379" s="345" t="s">
        <v>18922</v>
      </c>
      <c r="C6379" s="344" t="s">
        <v>6594</v>
      </c>
      <c r="D6379" s="346">
        <v>3080.85</v>
      </c>
    </row>
    <row r="6380" spans="1:4" x14ac:dyDescent="0.25">
      <c r="A6380" s="344">
        <v>6817789</v>
      </c>
      <c r="B6380" s="345" t="s">
        <v>18923</v>
      </c>
      <c r="C6380" s="344" t="s">
        <v>6594</v>
      </c>
      <c r="D6380" s="346">
        <v>3830.63</v>
      </c>
    </row>
    <row r="6381" spans="1:4" x14ac:dyDescent="0.25">
      <c r="A6381" s="344">
        <v>6817790</v>
      </c>
      <c r="B6381" s="345" t="s">
        <v>18924</v>
      </c>
      <c r="C6381" s="344" t="s">
        <v>6594</v>
      </c>
      <c r="D6381" s="346">
        <v>3478.44</v>
      </c>
    </row>
    <row r="6382" spans="1:4" x14ac:dyDescent="0.25">
      <c r="A6382" s="344">
        <v>6817795</v>
      </c>
      <c r="B6382" s="345" t="s">
        <v>18925</v>
      </c>
      <c r="C6382" s="344" t="s">
        <v>6594</v>
      </c>
      <c r="D6382" s="346">
        <v>3681.92</v>
      </c>
    </row>
    <row r="6383" spans="1:4" x14ac:dyDescent="0.25">
      <c r="A6383" s="344">
        <v>6817796</v>
      </c>
      <c r="B6383" s="345" t="s">
        <v>18926</v>
      </c>
      <c r="C6383" s="344" t="s">
        <v>6594</v>
      </c>
      <c r="D6383" s="346">
        <v>3343.39</v>
      </c>
    </row>
    <row r="6384" spans="1:4" x14ac:dyDescent="0.25">
      <c r="A6384" s="344">
        <v>6817797</v>
      </c>
      <c r="B6384" s="345" t="s">
        <v>18927</v>
      </c>
      <c r="C6384" s="344" t="s">
        <v>6594</v>
      </c>
      <c r="D6384" s="346">
        <v>3144.61</v>
      </c>
    </row>
    <row r="6385" spans="1:4" x14ac:dyDescent="0.25">
      <c r="A6385" s="344">
        <v>6817798</v>
      </c>
      <c r="B6385" s="345" t="s">
        <v>18928</v>
      </c>
      <c r="C6385" s="344" t="s">
        <v>6594</v>
      </c>
      <c r="D6385" s="346">
        <v>2806.09</v>
      </c>
    </row>
    <row r="6386" spans="1:4" x14ac:dyDescent="0.25">
      <c r="A6386" s="344">
        <v>6817805</v>
      </c>
      <c r="B6386" s="345" t="s">
        <v>18929</v>
      </c>
      <c r="C6386" s="344" t="s">
        <v>6594</v>
      </c>
      <c r="D6386" s="346">
        <v>5935.66</v>
      </c>
    </row>
    <row r="6387" spans="1:4" x14ac:dyDescent="0.25">
      <c r="A6387" s="344">
        <v>6817806</v>
      </c>
      <c r="B6387" s="345" t="s">
        <v>18930</v>
      </c>
      <c r="C6387" s="344" t="s">
        <v>6594</v>
      </c>
      <c r="D6387" s="346">
        <v>5412.08</v>
      </c>
    </row>
    <row r="6388" spans="1:4" x14ac:dyDescent="0.25">
      <c r="A6388" s="344">
        <v>6817807</v>
      </c>
      <c r="B6388" s="345" t="s">
        <v>18931</v>
      </c>
      <c r="C6388" s="344" t="s">
        <v>6594</v>
      </c>
      <c r="D6388" s="346">
        <v>6565.52</v>
      </c>
    </row>
    <row r="6389" spans="1:4" x14ac:dyDescent="0.25">
      <c r="A6389" s="344">
        <v>6817808</v>
      </c>
      <c r="B6389" s="345" t="s">
        <v>18932</v>
      </c>
      <c r="C6389" s="344" t="s">
        <v>6594</v>
      </c>
      <c r="D6389" s="346">
        <v>6041.95</v>
      </c>
    </row>
    <row r="6390" spans="1:4" x14ac:dyDescent="0.25">
      <c r="A6390" s="344">
        <v>6817799</v>
      </c>
      <c r="B6390" s="345" t="s">
        <v>18933</v>
      </c>
      <c r="C6390" s="344" t="s">
        <v>6594</v>
      </c>
      <c r="D6390" s="346">
        <v>3941.44</v>
      </c>
    </row>
    <row r="6391" spans="1:4" x14ac:dyDescent="0.25">
      <c r="A6391" s="344">
        <v>6817800</v>
      </c>
      <c r="B6391" s="345" t="s">
        <v>18934</v>
      </c>
      <c r="C6391" s="344" t="s">
        <v>6594</v>
      </c>
      <c r="D6391" s="346">
        <v>3487.78</v>
      </c>
    </row>
    <row r="6392" spans="1:4" x14ac:dyDescent="0.25">
      <c r="A6392" s="344">
        <v>6817801</v>
      </c>
      <c r="B6392" s="345" t="s">
        <v>18935</v>
      </c>
      <c r="C6392" s="344" t="s">
        <v>6594</v>
      </c>
      <c r="D6392" s="346">
        <v>4744.04</v>
      </c>
    </row>
    <row r="6393" spans="1:4" x14ac:dyDescent="0.25">
      <c r="A6393" s="344">
        <v>6817802</v>
      </c>
      <c r="B6393" s="345" t="s">
        <v>18936</v>
      </c>
      <c r="C6393" s="344" t="s">
        <v>6594</v>
      </c>
      <c r="D6393" s="346">
        <v>4328.95</v>
      </c>
    </row>
    <row r="6394" spans="1:4" x14ac:dyDescent="0.25">
      <c r="A6394" s="344">
        <v>6817803</v>
      </c>
      <c r="B6394" s="345" t="s">
        <v>18937</v>
      </c>
      <c r="C6394" s="344" t="s">
        <v>6594</v>
      </c>
      <c r="D6394" s="346">
        <v>5375.93</v>
      </c>
    </row>
    <row r="6395" spans="1:4" x14ac:dyDescent="0.25">
      <c r="A6395" s="344">
        <v>6817804</v>
      </c>
      <c r="B6395" s="345" t="s">
        <v>18938</v>
      </c>
      <c r="C6395" s="344" t="s">
        <v>6594</v>
      </c>
      <c r="D6395" s="346">
        <v>4852.3500000000004</v>
      </c>
    </row>
    <row r="6396" spans="1:4" x14ac:dyDescent="0.25">
      <c r="A6396" s="344">
        <v>6817885</v>
      </c>
      <c r="B6396" s="345" t="s">
        <v>18939</v>
      </c>
      <c r="C6396" s="344" t="s">
        <v>6594</v>
      </c>
      <c r="D6396" s="346">
        <v>1342.24</v>
      </c>
    </row>
    <row r="6397" spans="1:4" x14ac:dyDescent="0.25">
      <c r="A6397" s="344">
        <v>6817886</v>
      </c>
      <c r="B6397" s="345" t="s">
        <v>18940</v>
      </c>
      <c r="C6397" s="344" t="s">
        <v>6594</v>
      </c>
      <c r="D6397" s="346">
        <v>1162.18</v>
      </c>
    </row>
    <row r="6398" spans="1:4" x14ac:dyDescent="0.25">
      <c r="A6398" s="344">
        <v>6817887</v>
      </c>
      <c r="B6398" s="345" t="s">
        <v>18941</v>
      </c>
      <c r="C6398" s="344" t="s">
        <v>6594</v>
      </c>
      <c r="D6398" s="346">
        <v>1462.22</v>
      </c>
    </row>
    <row r="6399" spans="1:4" x14ac:dyDescent="0.25">
      <c r="A6399" s="344">
        <v>6817888</v>
      </c>
      <c r="B6399" s="345" t="s">
        <v>18942</v>
      </c>
      <c r="C6399" s="344" t="s">
        <v>6594</v>
      </c>
      <c r="D6399" s="346">
        <v>1256.94</v>
      </c>
    </row>
    <row r="6400" spans="1:4" x14ac:dyDescent="0.25">
      <c r="A6400" s="344">
        <v>6817889</v>
      </c>
      <c r="B6400" s="345" t="s">
        <v>18943</v>
      </c>
      <c r="C6400" s="344" t="s">
        <v>6594</v>
      </c>
      <c r="D6400" s="346">
        <v>2157.29</v>
      </c>
    </row>
    <row r="6401" spans="1:4" x14ac:dyDescent="0.25">
      <c r="A6401" s="344">
        <v>6817890</v>
      </c>
      <c r="B6401" s="345" t="s">
        <v>18944</v>
      </c>
      <c r="C6401" s="344" t="s">
        <v>6594</v>
      </c>
      <c r="D6401" s="346">
        <v>1866.4</v>
      </c>
    </row>
    <row r="6402" spans="1:4" x14ac:dyDescent="0.25">
      <c r="A6402" s="344">
        <v>6817891</v>
      </c>
      <c r="B6402" s="345" t="s">
        <v>18945</v>
      </c>
      <c r="C6402" s="344" t="s">
        <v>6594</v>
      </c>
      <c r="D6402" s="346">
        <v>1883.7</v>
      </c>
    </row>
    <row r="6403" spans="1:4" x14ac:dyDescent="0.25">
      <c r="A6403" s="344">
        <v>6817892</v>
      </c>
      <c r="B6403" s="345" t="s">
        <v>18946</v>
      </c>
      <c r="C6403" s="344" t="s">
        <v>6594</v>
      </c>
      <c r="D6403" s="346">
        <v>1592.81</v>
      </c>
    </row>
    <row r="6404" spans="1:4" x14ac:dyDescent="0.25">
      <c r="A6404" s="344">
        <v>6817893</v>
      </c>
      <c r="B6404" s="345" t="s">
        <v>18947</v>
      </c>
      <c r="C6404" s="344" t="s">
        <v>6594</v>
      </c>
      <c r="D6404" s="346">
        <v>1637.44</v>
      </c>
    </row>
    <row r="6405" spans="1:4" x14ac:dyDescent="0.25">
      <c r="A6405" s="344">
        <v>6817894</v>
      </c>
      <c r="B6405" s="345" t="s">
        <v>18948</v>
      </c>
      <c r="C6405" s="344" t="s">
        <v>6594</v>
      </c>
      <c r="D6405" s="346">
        <v>1405.58</v>
      </c>
    </row>
    <row r="6406" spans="1:4" x14ac:dyDescent="0.25">
      <c r="A6406" s="344">
        <v>6817895</v>
      </c>
      <c r="B6406" s="345" t="s">
        <v>18949</v>
      </c>
      <c r="C6406" s="344" t="s">
        <v>6594</v>
      </c>
      <c r="D6406" s="346">
        <v>2322.5</v>
      </c>
    </row>
    <row r="6407" spans="1:4" x14ac:dyDescent="0.25">
      <c r="A6407" s="344">
        <v>6817896</v>
      </c>
      <c r="B6407" s="345" t="s">
        <v>18950</v>
      </c>
      <c r="C6407" s="344" t="s">
        <v>6594</v>
      </c>
      <c r="D6407" s="346">
        <v>2001.47</v>
      </c>
    </row>
    <row r="6408" spans="1:4" x14ac:dyDescent="0.25">
      <c r="A6408" s="344">
        <v>6817897</v>
      </c>
      <c r="B6408" s="345" t="s">
        <v>18951</v>
      </c>
      <c r="C6408" s="344" t="s">
        <v>6594</v>
      </c>
      <c r="D6408" s="346">
        <v>2057.96</v>
      </c>
    </row>
    <row r="6409" spans="1:4" x14ac:dyDescent="0.25">
      <c r="A6409" s="344">
        <v>6817898</v>
      </c>
      <c r="B6409" s="345" t="s">
        <v>18952</v>
      </c>
      <c r="C6409" s="344" t="s">
        <v>6594</v>
      </c>
      <c r="D6409" s="346">
        <v>1736.92</v>
      </c>
    </row>
    <row r="6410" spans="1:4" x14ac:dyDescent="0.25">
      <c r="A6410" s="344">
        <v>6817899</v>
      </c>
      <c r="B6410" s="345" t="s">
        <v>18953</v>
      </c>
      <c r="C6410" s="344" t="s">
        <v>6594</v>
      </c>
      <c r="D6410" s="346">
        <v>1800.95</v>
      </c>
    </row>
    <row r="6411" spans="1:4" x14ac:dyDescent="0.25">
      <c r="A6411" s="344">
        <v>6817900</v>
      </c>
      <c r="B6411" s="345" t="s">
        <v>18954</v>
      </c>
      <c r="C6411" s="344" t="s">
        <v>6594</v>
      </c>
      <c r="D6411" s="346">
        <v>1542.19</v>
      </c>
    </row>
    <row r="6412" spans="1:4" x14ac:dyDescent="0.25">
      <c r="A6412" s="344">
        <v>6817901</v>
      </c>
      <c r="B6412" s="345" t="s">
        <v>18955</v>
      </c>
      <c r="C6412" s="344" t="s">
        <v>6594</v>
      </c>
      <c r="D6412" s="346">
        <v>2432.0700000000002</v>
      </c>
    </row>
    <row r="6413" spans="1:4" x14ac:dyDescent="0.25">
      <c r="A6413" s="344">
        <v>6817902</v>
      </c>
      <c r="B6413" s="345" t="s">
        <v>18956</v>
      </c>
      <c r="C6413" s="344" t="s">
        <v>6594</v>
      </c>
      <c r="D6413" s="346">
        <v>2078.9899999999998</v>
      </c>
    </row>
    <row r="6414" spans="1:4" x14ac:dyDescent="0.25">
      <c r="A6414" s="344">
        <v>6817903</v>
      </c>
      <c r="B6414" s="345" t="s">
        <v>18957</v>
      </c>
      <c r="C6414" s="344" t="s">
        <v>6594</v>
      </c>
      <c r="D6414" s="346">
        <v>2236.4899999999998</v>
      </c>
    </row>
    <row r="6415" spans="1:4" x14ac:dyDescent="0.25">
      <c r="A6415" s="344">
        <v>6817904</v>
      </c>
      <c r="B6415" s="345" t="s">
        <v>18958</v>
      </c>
      <c r="C6415" s="344" t="s">
        <v>6594</v>
      </c>
      <c r="D6415" s="346">
        <v>1883.41</v>
      </c>
    </row>
    <row r="6416" spans="1:4" x14ac:dyDescent="0.25">
      <c r="A6416" s="344">
        <v>6817829</v>
      </c>
      <c r="B6416" s="345" t="s">
        <v>18959</v>
      </c>
      <c r="C6416" s="344" t="s">
        <v>6594</v>
      </c>
      <c r="D6416" s="346">
        <v>1788.01</v>
      </c>
    </row>
    <row r="6417" spans="1:4" x14ac:dyDescent="0.25">
      <c r="A6417" s="344">
        <v>6817830</v>
      </c>
      <c r="B6417" s="345" t="s">
        <v>18960</v>
      </c>
      <c r="C6417" s="344" t="s">
        <v>6594</v>
      </c>
      <c r="D6417" s="346">
        <v>1553.51</v>
      </c>
    </row>
    <row r="6418" spans="1:4" x14ac:dyDescent="0.25">
      <c r="A6418" s="344">
        <v>6817831</v>
      </c>
      <c r="B6418" s="345" t="s">
        <v>18961</v>
      </c>
      <c r="C6418" s="344" t="s">
        <v>6594</v>
      </c>
      <c r="D6418" s="346">
        <v>1727.57</v>
      </c>
    </row>
    <row r="6419" spans="1:4" x14ac:dyDescent="0.25">
      <c r="A6419" s="344">
        <v>6817832</v>
      </c>
      <c r="B6419" s="345" t="s">
        <v>18962</v>
      </c>
      <c r="C6419" s="344" t="s">
        <v>6594</v>
      </c>
      <c r="D6419" s="346">
        <v>1493.07</v>
      </c>
    </row>
    <row r="6420" spans="1:4" x14ac:dyDescent="0.25">
      <c r="A6420" s="344">
        <v>6817839</v>
      </c>
      <c r="B6420" s="345" t="s">
        <v>18963</v>
      </c>
      <c r="C6420" s="344" t="s">
        <v>6594</v>
      </c>
      <c r="D6420" s="346">
        <v>2096</v>
      </c>
    </row>
    <row r="6421" spans="1:4" x14ac:dyDescent="0.25">
      <c r="A6421" s="344">
        <v>6817840</v>
      </c>
      <c r="B6421" s="345" t="s">
        <v>18964</v>
      </c>
      <c r="C6421" s="344" t="s">
        <v>6594</v>
      </c>
      <c r="D6421" s="346">
        <v>1798.78</v>
      </c>
    </row>
    <row r="6422" spans="1:4" x14ac:dyDescent="0.25">
      <c r="A6422" s="344">
        <v>6817841</v>
      </c>
      <c r="B6422" s="345" t="s">
        <v>18965</v>
      </c>
      <c r="C6422" s="344" t="s">
        <v>6594</v>
      </c>
      <c r="D6422" s="346">
        <v>2359.63</v>
      </c>
    </row>
    <row r="6423" spans="1:4" x14ac:dyDescent="0.25">
      <c r="A6423" s="344">
        <v>6817842</v>
      </c>
      <c r="B6423" s="345" t="s">
        <v>18966</v>
      </c>
      <c r="C6423" s="344" t="s">
        <v>6594</v>
      </c>
      <c r="D6423" s="346">
        <v>2077.65</v>
      </c>
    </row>
    <row r="6424" spans="1:4" x14ac:dyDescent="0.25">
      <c r="A6424" s="344">
        <v>6817833</v>
      </c>
      <c r="B6424" s="345" t="s">
        <v>18967</v>
      </c>
      <c r="C6424" s="344" t="s">
        <v>6594</v>
      </c>
      <c r="D6424" s="346">
        <v>1727.57</v>
      </c>
    </row>
    <row r="6425" spans="1:4" x14ac:dyDescent="0.25">
      <c r="A6425" s="344">
        <v>6817834</v>
      </c>
      <c r="B6425" s="345" t="s">
        <v>18968</v>
      </c>
      <c r="C6425" s="344" t="s">
        <v>6594</v>
      </c>
      <c r="D6425" s="346">
        <v>1493.07</v>
      </c>
    </row>
    <row r="6426" spans="1:4" x14ac:dyDescent="0.25">
      <c r="A6426" s="344">
        <v>6817835</v>
      </c>
      <c r="B6426" s="345" t="s">
        <v>18969</v>
      </c>
      <c r="C6426" s="344" t="s">
        <v>6594</v>
      </c>
      <c r="D6426" s="346">
        <v>1844.62</v>
      </c>
    </row>
    <row r="6427" spans="1:4" x14ac:dyDescent="0.25">
      <c r="A6427" s="344">
        <v>6817836</v>
      </c>
      <c r="B6427" s="345" t="s">
        <v>18970</v>
      </c>
      <c r="C6427" s="344" t="s">
        <v>6594</v>
      </c>
      <c r="D6427" s="346">
        <v>1612.7</v>
      </c>
    </row>
    <row r="6428" spans="1:4" x14ac:dyDescent="0.25">
      <c r="A6428" s="344">
        <v>6817837</v>
      </c>
      <c r="B6428" s="345" t="s">
        <v>18971</v>
      </c>
      <c r="C6428" s="344" t="s">
        <v>6594</v>
      </c>
      <c r="D6428" s="346">
        <v>2196.3000000000002</v>
      </c>
    </row>
    <row r="6429" spans="1:4" x14ac:dyDescent="0.25">
      <c r="A6429" s="344">
        <v>6817838</v>
      </c>
      <c r="B6429" s="345" t="s">
        <v>18972</v>
      </c>
      <c r="C6429" s="344" t="s">
        <v>6594</v>
      </c>
      <c r="D6429" s="346">
        <v>1899.08</v>
      </c>
    </row>
    <row r="6430" spans="1:4" x14ac:dyDescent="0.25">
      <c r="A6430" s="344">
        <v>6817843</v>
      </c>
      <c r="B6430" s="345" t="s">
        <v>18973</v>
      </c>
      <c r="C6430" s="344" t="s">
        <v>6594</v>
      </c>
      <c r="D6430" s="346">
        <v>2520.4299999999998</v>
      </c>
    </row>
    <row r="6431" spans="1:4" x14ac:dyDescent="0.25">
      <c r="A6431" s="344">
        <v>6817844</v>
      </c>
      <c r="B6431" s="345" t="s">
        <v>18974</v>
      </c>
      <c r="C6431" s="344" t="s">
        <v>6594</v>
      </c>
      <c r="D6431" s="346">
        <v>2221.9499999999998</v>
      </c>
    </row>
    <row r="6432" spans="1:4" x14ac:dyDescent="0.25">
      <c r="A6432" s="344">
        <v>6817845</v>
      </c>
      <c r="B6432" s="345" t="s">
        <v>18975</v>
      </c>
      <c r="C6432" s="344" t="s">
        <v>6594</v>
      </c>
      <c r="D6432" s="346">
        <v>2195.6999999999998</v>
      </c>
    </row>
    <row r="6433" spans="1:4" x14ac:dyDescent="0.25">
      <c r="A6433" s="344">
        <v>6817846</v>
      </c>
      <c r="B6433" s="345" t="s">
        <v>18976</v>
      </c>
      <c r="C6433" s="344" t="s">
        <v>6594</v>
      </c>
      <c r="D6433" s="346">
        <v>1897.23</v>
      </c>
    </row>
    <row r="6434" spans="1:4" x14ac:dyDescent="0.25">
      <c r="A6434" s="344">
        <v>6817853</v>
      </c>
      <c r="B6434" s="345" t="s">
        <v>18977</v>
      </c>
      <c r="C6434" s="344" t="s">
        <v>6594</v>
      </c>
      <c r="D6434" s="346">
        <v>3313.28</v>
      </c>
    </row>
    <row r="6435" spans="1:4" x14ac:dyDescent="0.25">
      <c r="A6435" s="344">
        <v>6817854</v>
      </c>
      <c r="B6435" s="345" t="s">
        <v>18978</v>
      </c>
      <c r="C6435" s="344" t="s">
        <v>6594</v>
      </c>
      <c r="D6435" s="346">
        <v>2960.84</v>
      </c>
    </row>
    <row r="6436" spans="1:4" x14ac:dyDescent="0.25">
      <c r="A6436" s="344">
        <v>6817855</v>
      </c>
      <c r="B6436" s="345" t="s">
        <v>18979</v>
      </c>
      <c r="C6436" s="344" t="s">
        <v>6594</v>
      </c>
      <c r="D6436" s="346">
        <v>3841.78</v>
      </c>
    </row>
    <row r="6437" spans="1:4" x14ac:dyDescent="0.25">
      <c r="A6437" s="344">
        <v>6817856</v>
      </c>
      <c r="B6437" s="345" t="s">
        <v>18980</v>
      </c>
      <c r="C6437" s="344" t="s">
        <v>6594</v>
      </c>
      <c r="D6437" s="346">
        <v>3412.25</v>
      </c>
    </row>
    <row r="6438" spans="1:4" x14ac:dyDescent="0.25">
      <c r="A6438" s="344">
        <v>6817847</v>
      </c>
      <c r="B6438" s="345" t="s">
        <v>18981</v>
      </c>
      <c r="C6438" s="344" t="s">
        <v>6594</v>
      </c>
      <c r="D6438" s="346">
        <v>2451.2600000000002</v>
      </c>
    </row>
    <row r="6439" spans="1:4" x14ac:dyDescent="0.25">
      <c r="A6439" s="344">
        <v>6817848</v>
      </c>
      <c r="B6439" s="345" t="s">
        <v>18982</v>
      </c>
      <c r="C6439" s="344" t="s">
        <v>6594</v>
      </c>
      <c r="D6439" s="346">
        <v>2154.41</v>
      </c>
    </row>
    <row r="6440" spans="1:4" x14ac:dyDescent="0.25">
      <c r="A6440" s="344">
        <v>6817849</v>
      </c>
      <c r="B6440" s="345" t="s">
        <v>18983</v>
      </c>
      <c r="C6440" s="344" t="s">
        <v>6594</v>
      </c>
      <c r="D6440" s="346">
        <v>2869.33</v>
      </c>
    </row>
    <row r="6441" spans="1:4" x14ac:dyDescent="0.25">
      <c r="A6441" s="344">
        <v>6817850</v>
      </c>
      <c r="B6441" s="345" t="s">
        <v>18984</v>
      </c>
      <c r="C6441" s="344" t="s">
        <v>6594</v>
      </c>
      <c r="D6441" s="346">
        <v>2491.67</v>
      </c>
    </row>
    <row r="6442" spans="1:4" x14ac:dyDescent="0.25">
      <c r="A6442" s="344">
        <v>6817851</v>
      </c>
      <c r="B6442" s="345" t="s">
        <v>18985</v>
      </c>
      <c r="C6442" s="344" t="s">
        <v>6594</v>
      </c>
      <c r="D6442" s="346">
        <v>3091.03</v>
      </c>
    </row>
    <row r="6443" spans="1:4" x14ac:dyDescent="0.25">
      <c r="A6443" s="344">
        <v>6817852</v>
      </c>
      <c r="B6443" s="345" t="s">
        <v>18986</v>
      </c>
      <c r="C6443" s="344" t="s">
        <v>6594</v>
      </c>
      <c r="D6443" s="346">
        <v>2731.17</v>
      </c>
    </row>
    <row r="6444" spans="1:4" x14ac:dyDescent="0.25">
      <c r="A6444" s="344">
        <v>6817857</v>
      </c>
      <c r="B6444" s="345" t="s">
        <v>18987</v>
      </c>
      <c r="C6444" s="344" t="s">
        <v>6594</v>
      </c>
      <c r="D6444" s="346">
        <v>3363.29</v>
      </c>
    </row>
    <row r="6445" spans="1:4" x14ac:dyDescent="0.25">
      <c r="A6445" s="344">
        <v>6817858</v>
      </c>
      <c r="B6445" s="345" t="s">
        <v>18988</v>
      </c>
      <c r="C6445" s="344" t="s">
        <v>6594</v>
      </c>
      <c r="D6445" s="346">
        <v>2997.73</v>
      </c>
    </row>
    <row r="6446" spans="1:4" x14ac:dyDescent="0.25">
      <c r="A6446" s="344">
        <v>6817859</v>
      </c>
      <c r="B6446" s="345" t="s">
        <v>18989</v>
      </c>
      <c r="C6446" s="344" t="s">
        <v>6594</v>
      </c>
      <c r="D6446" s="346">
        <v>2851.06</v>
      </c>
    </row>
    <row r="6447" spans="1:4" x14ac:dyDescent="0.25">
      <c r="A6447" s="344">
        <v>6817860</v>
      </c>
      <c r="B6447" s="345" t="s">
        <v>18990</v>
      </c>
      <c r="C6447" s="344" t="s">
        <v>6594</v>
      </c>
      <c r="D6447" s="346">
        <v>2485.5</v>
      </c>
    </row>
    <row r="6448" spans="1:4" x14ac:dyDescent="0.25">
      <c r="A6448" s="344">
        <v>6817867</v>
      </c>
      <c r="B6448" s="345" t="s">
        <v>18991</v>
      </c>
      <c r="C6448" s="344" t="s">
        <v>6594</v>
      </c>
      <c r="D6448" s="346">
        <v>4737.29</v>
      </c>
    </row>
    <row r="6449" spans="1:4" x14ac:dyDescent="0.25">
      <c r="A6449" s="344">
        <v>6817868</v>
      </c>
      <c r="B6449" s="345" t="s">
        <v>18992</v>
      </c>
      <c r="C6449" s="344" t="s">
        <v>6594</v>
      </c>
      <c r="D6449" s="346">
        <v>4214.34</v>
      </c>
    </row>
    <row r="6450" spans="1:4" x14ac:dyDescent="0.25">
      <c r="A6450" s="344">
        <v>6817869</v>
      </c>
      <c r="B6450" s="345" t="s">
        <v>18993</v>
      </c>
      <c r="C6450" s="344" t="s">
        <v>6594</v>
      </c>
      <c r="D6450" s="346">
        <v>5311.87</v>
      </c>
    </row>
    <row r="6451" spans="1:4" x14ac:dyDescent="0.25">
      <c r="A6451" s="344">
        <v>6817870</v>
      </c>
      <c r="B6451" s="345" t="s">
        <v>18994</v>
      </c>
      <c r="C6451" s="344" t="s">
        <v>6594</v>
      </c>
      <c r="D6451" s="346">
        <v>4787.26</v>
      </c>
    </row>
    <row r="6452" spans="1:4" x14ac:dyDescent="0.25">
      <c r="A6452" s="344">
        <v>6817861</v>
      </c>
      <c r="B6452" s="345" t="s">
        <v>18995</v>
      </c>
      <c r="C6452" s="344" t="s">
        <v>6594</v>
      </c>
      <c r="D6452" s="346">
        <v>3498.89</v>
      </c>
    </row>
    <row r="6453" spans="1:4" x14ac:dyDescent="0.25">
      <c r="A6453" s="344">
        <v>6817862</v>
      </c>
      <c r="B6453" s="345" t="s">
        <v>18996</v>
      </c>
      <c r="C6453" s="344" t="s">
        <v>6594</v>
      </c>
      <c r="D6453" s="346">
        <v>3039.37</v>
      </c>
    </row>
    <row r="6454" spans="1:4" x14ac:dyDescent="0.25">
      <c r="A6454" s="344">
        <v>6817863</v>
      </c>
      <c r="B6454" s="345" t="s">
        <v>18997</v>
      </c>
      <c r="C6454" s="344" t="s">
        <v>6594</v>
      </c>
      <c r="D6454" s="346">
        <v>3945.46</v>
      </c>
    </row>
    <row r="6455" spans="1:4" x14ac:dyDescent="0.25">
      <c r="A6455" s="344">
        <v>6817864</v>
      </c>
      <c r="B6455" s="345" t="s">
        <v>18998</v>
      </c>
      <c r="C6455" s="344" t="s">
        <v>6594</v>
      </c>
      <c r="D6455" s="346">
        <v>3507.96</v>
      </c>
    </row>
    <row r="6456" spans="1:4" x14ac:dyDescent="0.25">
      <c r="A6456" s="344">
        <v>6817865</v>
      </c>
      <c r="B6456" s="345" t="s">
        <v>18999</v>
      </c>
      <c r="C6456" s="344" t="s">
        <v>6594</v>
      </c>
      <c r="D6456" s="346">
        <v>4334.01</v>
      </c>
    </row>
    <row r="6457" spans="1:4" x14ac:dyDescent="0.25">
      <c r="A6457" s="344">
        <v>6817866</v>
      </c>
      <c r="B6457" s="345" t="s">
        <v>19000</v>
      </c>
      <c r="C6457" s="344" t="s">
        <v>6594</v>
      </c>
      <c r="D6457" s="346">
        <v>3905.55</v>
      </c>
    </row>
    <row r="6458" spans="1:4" x14ac:dyDescent="0.25">
      <c r="A6458" s="344">
        <v>6817871</v>
      </c>
      <c r="B6458" s="345" t="s">
        <v>19001</v>
      </c>
      <c r="C6458" s="344" t="s">
        <v>6594</v>
      </c>
      <c r="D6458" s="346">
        <v>4284.1000000000004</v>
      </c>
    </row>
    <row r="6459" spans="1:4" x14ac:dyDescent="0.25">
      <c r="A6459" s="344">
        <v>6817872</v>
      </c>
      <c r="B6459" s="345" t="s">
        <v>19002</v>
      </c>
      <c r="C6459" s="344" t="s">
        <v>6594</v>
      </c>
      <c r="D6459" s="346">
        <v>3857.64</v>
      </c>
    </row>
    <row r="6460" spans="1:4" x14ac:dyDescent="0.25">
      <c r="A6460" s="344">
        <v>6817873</v>
      </c>
      <c r="B6460" s="345" t="s">
        <v>19003</v>
      </c>
      <c r="C6460" s="344" t="s">
        <v>6594</v>
      </c>
      <c r="D6460" s="346">
        <v>3746.79</v>
      </c>
    </row>
    <row r="6461" spans="1:4" x14ac:dyDescent="0.25">
      <c r="A6461" s="344">
        <v>6817874</v>
      </c>
      <c r="B6461" s="345" t="s">
        <v>19004</v>
      </c>
      <c r="C6461" s="344" t="s">
        <v>6594</v>
      </c>
      <c r="D6461" s="346">
        <v>3320.34</v>
      </c>
    </row>
    <row r="6462" spans="1:4" x14ac:dyDescent="0.25">
      <c r="A6462" s="344">
        <v>6817881</v>
      </c>
      <c r="B6462" s="345" t="s">
        <v>19005</v>
      </c>
      <c r="C6462" s="344" t="s">
        <v>6594</v>
      </c>
      <c r="D6462" s="346">
        <v>6550.28</v>
      </c>
    </row>
    <row r="6463" spans="1:4" x14ac:dyDescent="0.25">
      <c r="A6463" s="344">
        <v>6817882</v>
      </c>
      <c r="B6463" s="345" t="s">
        <v>19006</v>
      </c>
      <c r="C6463" s="344" t="s">
        <v>6594</v>
      </c>
      <c r="D6463" s="346">
        <v>5935.38</v>
      </c>
    </row>
    <row r="6464" spans="1:4" x14ac:dyDescent="0.25">
      <c r="A6464" s="344">
        <v>6817883</v>
      </c>
      <c r="B6464" s="345" t="s">
        <v>19007</v>
      </c>
      <c r="C6464" s="344" t="s">
        <v>6594</v>
      </c>
      <c r="D6464" s="346">
        <v>7184.76</v>
      </c>
    </row>
    <row r="6465" spans="1:4" x14ac:dyDescent="0.25">
      <c r="A6465" s="344">
        <v>6817884</v>
      </c>
      <c r="B6465" s="345" t="s">
        <v>19008</v>
      </c>
      <c r="C6465" s="344" t="s">
        <v>6594</v>
      </c>
      <c r="D6465" s="346">
        <v>6568.19</v>
      </c>
    </row>
    <row r="6466" spans="1:4" x14ac:dyDescent="0.25">
      <c r="A6466" s="344">
        <v>6817875</v>
      </c>
      <c r="B6466" s="345" t="s">
        <v>19009</v>
      </c>
      <c r="C6466" s="344" t="s">
        <v>6594</v>
      </c>
      <c r="D6466" s="346">
        <v>4549.8999999999996</v>
      </c>
    </row>
    <row r="6467" spans="1:4" x14ac:dyDescent="0.25">
      <c r="A6467" s="344">
        <v>6817876</v>
      </c>
      <c r="B6467" s="345" t="s">
        <v>19010</v>
      </c>
      <c r="C6467" s="344" t="s">
        <v>6594</v>
      </c>
      <c r="D6467" s="346">
        <v>4006.59</v>
      </c>
    </row>
    <row r="6468" spans="1:4" x14ac:dyDescent="0.25">
      <c r="A6468" s="344">
        <v>6817877</v>
      </c>
      <c r="B6468" s="345" t="s">
        <v>19011</v>
      </c>
      <c r="C6468" s="344" t="s">
        <v>6594</v>
      </c>
      <c r="D6468" s="346">
        <v>5352.5</v>
      </c>
    </row>
    <row r="6469" spans="1:4" x14ac:dyDescent="0.25">
      <c r="A6469" s="344">
        <v>6817878</v>
      </c>
      <c r="B6469" s="345" t="s">
        <v>19012</v>
      </c>
      <c r="C6469" s="344" t="s">
        <v>6594</v>
      </c>
      <c r="D6469" s="346">
        <v>4847.76</v>
      </c>
    </row>
    <row r="6470" spans="1:4" x14ac:dyDescent="0.25">
      <c r="A6470" s="344">
        <v>6817879</v>
      </c>
      <c r="B6470" s="345" t="s">
        <v>19013</v>
      </c>
      <c r="C6470" s="344" t="s">
        <v>6594</v>
      </c>
      <c r="D6470" s="346">
        <v>5990.67</v>
      </c>
    </row>
    <row r="6471" spans="1:4" x14ac:dyDescent="0.25">
      <c r="A6471" s="344">
        <v>6817880</v>
      </c>
      <c r="B6471" s="345" t="s">
        <v>19014</v>
      </c>
      <c r="C6471" s="344" t="s">
        <v>6594</v>
      </c>
      <c r="D6471" s="346">
        <v>5375.73</v>
      </c>
    </row>
    <row r="6472" spans="1:4" x14ac:dyDescent="0.25">
      <c r="A6472" s="344">
        <v>7119788</v>
      </c>
      <c r="B6472" s="345" t="s">
        <v>46350</v>
      </c>
      <c r="C6472" s="344" t="s">
        <v>6629</v>
      </c>
      <c r="D6472" s="346">
        <v>214718.7</v>
      </c>
    </row>
    <row r="6473" spans="1:4" x14ac:dyDescent="0.25">
      <c r="A6473" s="344">
        <v>7107389</v>
      </c>
      <c r="B6473" s="345" t="s">
        <v>46351</v>
      </c>
      <c r="C6473" s="344" t="s">
        <v>6608</v>
      </c>
      <c r="D6473" s="346">
        <v>4463.93</v>
      </c>
    </row>
    <row r="6474" spans="1:4" x14ac:dyDescent="0.25">
      <c r="A6474" s="344">
        <v>7107388</v>
      </c>
      <c r="B6474" s="345" t="s">
        <v>46352</v>
      </c>
      <c r="C6474" s="344" t="s">
        <v>6608</v>
      </c>
      <c r="D6474" s="346">
        <v>3328.08</v>
      </c>
    </row>
    <row r="6475" spans="1:4" x14ac:dyDescent="0.25">
      <c r="A6475" s="344">
        <v>7107387</v>
      </c>
      <c r="B6475" s="345" t="s">
        <v>46353</v>
      </c>
      <c r="C6475" s="344" t="s">
        <v>6608</v>
      </c>
      <c r="D6475" s="346">
        <v>1830.5</v>
      </c>
    </row>
    <row r="6476" spans="1:4" x14ac:dyDescent="0.25">
      <c r="A6476" s="344">
        <v>7107386</v>
      </c>
      <c r="B6476" s="345" t="s">
        <v>46354</v>
      </c>
      <c r="C6476" s="344" t="s">
        <v>6608</v>
      </c>
      <c r="D6476" s="346">
        <v>694.21</v>
      </c>
    </row>
    <row r="6477" spans="1:4" x14ac:dyDescent="0.25">
      <c r="A6477" s="344">
        <v>7119715</v>
      </c>
      <c r="B6477" s="345" t="s">
        <v>19015</v>
      </c>
      <c r="C6477" s="344" t="s">
        <v>6608</v>
      </c>
      <c r="D6477" s="346">
        <v>1393.09</v>
      </c>
    </row>
    <row r="6478" spans="1:4" x14ac:dyDescent="0.25">
      <c r="A6478" s="344">
        <v>7119678</v>
      </c>
      <c r="B6478" s="345" t="s">
        <v>19016</v>
      </c>
      <c r="C6478" s="344" t="s">
        <v>7415</v>
      </c>
      <c r="D6478" s="346">
        <v>9522.0400000000009</v>
      </c>
    </row>
    <row r="6479" spans="1:4" x14ac:dyDescent="0.25">
      <c r="A6479" s="344">
        <v>7119712</v>
      </c>
      <c r="B6479" s="345" t="s">
        <v>19017</v>
      </c>
      <c r="C6479" s="344" t="s">
        <v>6608</v>
      </c>
      <c r="D6479" s="346">
        <v>9380.9500000000007</v>
      </c>
    </row>
    <row r="6480" spans="1:4" x14ac:dyDescent="0.25">
      <c r="A6480" s="344">
        <v>7119694</v>
      </c>
      <c r="B6480" s="345" t="s">
        <v>19018</v>
      </c>
      <c r="C6480" s="344" t="s">
        <v>6608</v>
      </c>
      <c r="D6480" s="346">
        <v>7857.89</v>
      </c>
    </row>
    <row r="6481" spans="1:4" x14ac:dyDescent="0.25">
      <c r="A6481" s="344">
        <v>7119695</v>
      </c>
      <c r="B6481" s="345" t="s">
        <v>19019</v>
      </c>
      <c r="C6481" s="344" t="s">
        <v>6608</v>
      </c>
      <c r="D6481" s="346">
        <v>8548.8700000000008</v>
      </c>
    </row>
    <row r="6482" spans="1:4" x14ac:dyDescent="0.25">
      <c r="A6482" s="344">
        <v>7119696</v>
      </c>
      <c r="B6482" s="345" t="s">
        <v>19020</v>
      </c>
      <c r="C6482" s="344" t="s">
        <v>6608</v>
      </c>
      <c r="D6482" s="346">
        <v>13725.17</v>
      </c>
    </row>
    <row r="6483" spans="1:4" x14ac:dyDescent="0.25">
      <c r="A6483" s="344">
        <v>7119697</v>
      </c>
      <c r="B6483" s="345" t="s">
        <v>19021</v>
      </c>
      <c r="C6483" s="344" t="s">
        <v>6608</v>
      </c>
      <c r="D6483" s="346">
        <v>21902.06</v>
      </c>
    </row>
    <row r="6484" spans="1:4" x14ac:dyDescent="0.25">
      <c r="A6484" s="344">
        <v>7119698</v>
      </c>
      <c r="B6484" s="345" t="s">
        <v>19022</v>
      </c>
      <c r="C6484" s="344" t="s">
        <v>6608</v>
      </c>
      <c r="D6484" s="346">
        <v>27973.439999999999</v>
      </c>
    </row>
    <row r="6485" spans="1:4" x14ac:dyDescent="0.25">
      <c r="A6485" s="344">
        <v>7119688</v>
      </c>
      <c r="B6485" s="345" t="s">
        <v>19023</v>
      </c>
      <c r="C6485" s="344" t="s">
        <v>6608</v>
      </c>
      <c r="D6485" s="346">
        <v>8491.7900000000009</v>
      </c>
    </row>
    <row r="6486" spans="1:4" x14ac:dyDescent="0.25">
      <c r="A6486" s="344">
        <v>7119689</v>
      </c>
      <c r="B6486" s="345" t="s">
        <v>19024</v>
      </c>
      <c r="C6486" s="344" t="s">
        <v>6608</v>
      </c>
      <c r="D6486" s="346">
        <v>16318.48</v>
      </c>
    </row>
    <row r="6487" spans="1:4" x14ac:dyDescent="0.25">
      <c r="A6487" s="344">
        <v>7119690</v>
      </c>
      <c r="B6487" s="345" t="s">
        <v>19025</v>
      </c>
      <c r="C6487" s="344" t="s">
        <v>6608</v>
      </c>
      <c r="D6487" s="346">
        <v>19478.12</v>
      </c>
    </row>
    <row r="6488" spans="1:4" x14ac:dyDescent="0.25">
      <c r="A6488" s="344">
        <v>7119691</v>
      </c>
      <c r="B6488" s="345" t="s">
        <v>19026</v>
      </c>
      <c r="C6488" s="344" t="s">
        <v>6608</v>
      </c>
      <c r="D6488" s="346">
        <v>26983.17</v>
      </c>
    </row>
    <row r="6489" spans="1:4" x14ac:dyDescent="0.25">
      <c r="A6489" s="344">
        <v>7119692</v>
      </c>
      <c r="B6489" s="345" t="s">
        <v>19027</v>
      </c>
      <c r="C6489" s="344" t="s">
        <v>6608</v>
      </c>
      <c r="D6489" s="346">
        <v>29661.25</v>
      </c>
    </row>
    <row r="6490" spans="1:4" x14ac:dyDescent="0.25">
      <c r="A6490" s="344">
        <v>7119693</v>
      </c>
      <c r="B6490" s="345" t="s">
        <v>19028</v>
      </c>
      <c r="C6490" s="344" t="s">
        <v>6608</v>
      </c>
      <c r="D6490" s="346">
        <v>37686.949999999997</v>
      </c>
    </row>
    <row r="6491" spans="1:4" x14ac:dyDescent="0.25">
      <c r="A6491" s="344">
        <v>7119687</v>
      </c>
      <c r="B6491" s="345" t="s">
        <v>19029</v>
      </c>
      <c r="C6491" s="344" t="s">
        <v>6608</v>
      </c>
      <c r="D6491" s="346">
        <v>4456.17</v>
      </c>
    </row>
    <row r="6492" spans="1:4" x14ac:dyDescent="0.25">
      <c r="A6492" s="344">
        <v>7119681</v>
      </c>
      <c r="B6492" s="345" t="s">
        <v>19030</v>
      </c>
      <c r="C6492" s="344" t="s">
        <v>6608</v>
      </c>
      <c r="D6492" s="346">
        <v>9215.8700000000008</v>
      </c>
    </row>
    <row r="6493" spans="1:4" x14ac:dyDescent="0.25">
      <c r="A6493" s="344">
        <v>7119682</v>
      </c>
      <c r="B6493" s="345" t="s">
        <v>19031</v>
      </c>
      <c r="C6493" s="344" t="s">
        <v>6608</v>
      </c>
      <c r="D6493" s="346">
        <v>17630.13</v>
      </c>
    </row>
    <row r="6494" spans="1:4" x14ac:dyDescent="0.25">
      <c r="A6494" s="344">
        <v>7119683</v>
      </c>
      <c r="B6494" s="345" t="s">
        <v>19032</v>
      </c>
      <c r="C6494" s="344" t="s">
        <v>6608</v>
      </c>
      <c r="D6494" s="346">
        <v>21041.279999999999</v>
      </c>
    </row>
    <row r="6495" spans="1:4" x14ac:dyDescent="0.25">
      <c r="A6495" s="344">
        <v>7119684</v>
      </c>
      <c r="B6495" s="345" t="s">
        <v>19033</v>
      </c>
      <c r="C6495" s="344" t="s">
        <v>6608</v>
      </c>
      <c r="D6495" s="346">
        <v>29123.93</v>
      </c>
    </row>
    <row r="6496" spans="1:4" x14ac:dyDescent="0.25">
      <c r="A6496" s="344">
        <v>7119685</v>
      </c>
      <c r="B6496" s="345" t="s">
        <v>19034</v>
      </c>
      <c r="C6496" s="344" t="s">
        <v>6608</v>
      </c>
      <c r="D6496" s="346">
        <v>32007.61</v>
      </c>
    </row>
    <row r="6497" spans="1:4" x14ac:dyDescent="0.25">
      <c r="A6497" s="344">
        <v>7119686</v>
      </c>
      <c r="B6497" s="345" t="s">
        <v>19035</v>
      </c>
      <c r="C6497" s="344" t="s">
        <v>6608</v>
      </c>
      <c r="D6497" s="346">
        <v>40653.33</v>
      </c>
    </row>
    <row r="6498" spans="1:4" x14ac:dyDescent="0.25">
      <c r="A6498" s="344">
        <v>7119680</v>
      </c>
      <c r="B6498" s="345" t="s">
        <v>19036</v>
      </c>
      <c r="C6498" s="344" t="s">
        <v>6608</v>
      </c>
      <c r="D6498" s="346">
        <v>4832.45</v>
      </c>
    </row>
    <row r="6499" spans="1:4" x14ac:dyDescent="0.25">
      <c r="A6499" s="344">
        <v>7119710</v>
      </c>
      <c r="B6499" s="345" t="s">
        <v>19037</v>
      </c>
      <c r="C6499" s="344" t="s">
        <v>6608</v>
      </c>
      <c r="D6499" s="346">
        <v>761.16</v>
      </c>
    </row>
    <row r="6500" spans="1:4" x14ac:dyDescent="0.25">
      <c r="A6500" s="344">
        <v>7107375</v>
      </c>
      <c r="B6500" s="345" t="s">
        <v>19038</v>
      </c>
      <c r="C6500" s="344" t="s">
        <v>6608</v>
      </c>
      <c r="D6500" s="346">
        <v>24646.45</v>
      </c>
    </row>
    <row r="6501" spans="1:4" x14ac:dyDescent="0.25">
      <c r="A6501" s="344">
        <v>7107376</v>
      </c>
      <c r="B6501" s="345" t="s">
        <v>19039</v>
      </c>
      <c r="C6501" s="344" t="s">
        <v>6608</v>
      </c>
      <c r="D6501" s="346">
        <v>39393.24</v>
      </c>
    </row>
    <row r="6502" spans="1:4" x14ac:dyDescent="0.25">
      <c r="A6502" s="344">
        <v>7107377</v>
      </c>
      <c r="B6502" s="345" t="s">
        <v>19040</v>
      </c>
      <c r="C6502" s="344" t="s">
        <v>6608</v>
      </c>
      <c r="D6502" s="346">
        <v>56480.78</v>
      </c>
    </row>
    <row r="6503" spans="1:4" x14ac:dyDescent="0.25">
      <c r="A6503" s="344">
        <v>7107374</v>
      </c>
      <c r="B6503" s="345" t="s">
        <v>19041</v>
      </c>
      <c r="C6503" s="344" t="s">
        <v>6608</v>
      </c>
      <c r="D6503" s="346">
        <v>18014.150000000001</v>
      </c>
    </row>
    <row r="6504" spans="1:4" x14ac:dyDescent="0.25">
      <c r="A6504" s="344">
        <v>7119708</v>
      </c>
      <c r="B6504" s="345" t="s">
        <v>19042</v>
      </c>
      <c r="C6504" s="344" t="s">
        <v>6608</v>
      </c>
      <c r="D6504" s="346">
        <v>220937.21</v>
      </c>
    </row>
    <row r="6505" spans="1:4" x14ac:dyDescent="0.25">
      <c r="A6505" s="344">
        <v>7119709</v>
      </c>
      <c r="B6505" s="345" t="s">
        <v>19043</v>
      </c>
      <c r="C6505" s="344" t="s">
        <v>6608</v>
      </c>
      <c r="D6505" s="346">
        <v>355574.05</v>
      </c>
    </row>
    <row r="6506" spans="1:4" x14ac:dyDescent="0.25">
      <c r="A6506" s="344">
        <v>7119706</v>
      </c>
      <c r="B6506" s="345" t="s">
        <v>19044</v>
      </c>
      <c r="C6506" s="344" t="s">
        <v>6608</v>
      </c>
      <c r="D6506" s="346">
        <v>55886.03</v>
      </c>
    </row>
    <row r="6507" spans="1:4" x14ac:dyDescent="0.25">
      <c r="A6507" s="344">
        <v>7119707</v>
      </c>
      <c r="B6507" s="345" t="s">
        <v>19045</v>
      </c>
      <c r="C6507" s="344" t="s">
        <v>6608</v>
      </c>
      <c r="D6507" s="346">
        <v>129889.81</v>
      </c>
    </row>
    <row r="6508" spans="1:4" x14ac:dyDescent="0.25">
      <c r="A6508" s="344">
        <v>7119648</v>
      </c>
      <c r="B6508" s="345" t="s">
        <v>46355</v>
      </c>
      <c r="C6508" s="344" t="s">
        <v>6608</v>
      </c>
      <c r="D6508" s="346">
        <v>2582.66</v>
      </c>
    </row>
    <row r="6509" spans="1:4" x14ac:dyDescent="0.25">
      <c r="A6509" s="344">
        <v>7107385</v>
      </c>
      <c r="B6509" s="345" t="s">
        <v>46356</v>
      </c>
      <c r="C6509" s="344" t="s">
        <v>7415</v>
      </c>
      <c r="D6509" s="346">
        <v>1103.8499999999999</v>
      </c>
    </row>
    <row r="6510" spans="1:4" x14ac:dyDescent="0.25">
      <c r="A6510" s="344">
        <v>7107390</v>
      </c>
      <c r="B6510" s="345" t="s">
        <v>46357</v>
      </c>
      <c r="C6510" s="344" t="s">
        <v>7415</v>
      </c>
      <c r="D6510" s="346">
        <v>691.63</v>
      </c>
    </row>
    <row r="6511" spans="1:4" x14ac:dyDescent="0.25">
      <c r="A6511" s="344">
        <v>7119711</v>
      </c>
      <c r="B6511" s="345" t="s">
        <v>19046</v>
      </c>
      <c r="C6511" s="344" t="s">
        <v>6608</v>
      </c>
      <c r="D6511" s="346">
        <v>865.85</v>
      </c>
    </row>
    <row r="6512" spans="1:4" x14ac:dyDescent="0.25">
      <c r="A6512" s="344">
        <v>7107379</v>
      </c>
      <c r="B6512" s="345" t="s">
        <v>26803</v>
      </c>
      <c r="C6512" s="344" t="s">
        <v>7702</v>
      </c>
      <c r="D6512" s="346">
        <v>49.55</v>
      </c>
    </row>
    <row r="6513" spans="1:4" x14ac:dyDescent="0.25">
      <c r="A6513" s="344">
        <v>7107381</v>
      </c>
      <c r="B6513" s="345" t="s">
        <v>26804</v>
      </c>
      <c r="C6513" s="344" t="s">
        <v>7702</v>
      </c>
      <c r="D6513" s="346">
        <v>51.25</v>
      </c>
    </row>
    <row r="6514" spans="1:4" x14ac:dyDescent="0.25">
      <c r="A6514" s="344">
        <v>7107380</v>
      </c>
      <c r="B6514" s="345" t="s">
        <v>26805</v>
      </c>
      <c r="C6514" s="344" t="s">
        <v>7702</v>
      </c>
      <c r="D6514" s="346">
        <v>55.94</v>
      </c>
    </row>
    <row r="6515" spans="1:4" x14ac:dyDescent="0.25">
      <c r="A6515" s="344">
        <v>7107382</v>
      </c>
      <c r="B6515" s="345" t="s">
        <v>26806</v>
      </c>
      <c r="C6515" s="344" t="s">
        <v>7702</v>
      </c>
      <c r="D6515" s="346">
        <v>134.28</v>
      </c>
    </row>
    <row r="6516" spans="1:4" x14ac:dyDescent="0.25">
      <c r="A6516" s="344">
        <v>7119713</v>
      </c>
      <c r="B6516" s="345" t="s">
        <v>19047</v>
      </c>
      <c r="C6516" s="344" t="s">
        <v>6608</v>
      </c>
      <c r="D6516" s="346">
        <v>320122.77</v>
      </c>
    </row>
    <row r="6517" spans="1:4" x14ac:dyDescent="0.25">
      <c r="A6517" s="344">
        <v>7119646</v>
      </c>
      <c r="B6517" s="345" t="s">
        <v>46358</v>
      </c>
      <c r="C6517" s="344" t="s">
        <v>7415</v>
      </c>
      <c r="D6517" s="346">
        <v>1673.04</v>
      </c>
    </row>
    <row r="6518" spans="1:4" x14ac:dyDescent="0.25">
      <c r="A6518" s="344">
        <v>7107384</v>
      </c>
      <c r="B6518" s="345" t="s">
        <v>26807</v>
      </c>
      <c r="C6518" s="344" t="s">
        <v>7702</v>
      </c>
      <c r="D6518" s="346">
        <v>114.41</v>
      </c>
    </row>
    <row r="6519" spans="1:4" x14ac:dyDescent="0.25">
      <c r="A6519" s="344">
        <v>7107378</v>
      </c>
      <c r="B6519" s="345" t="s">
        <v>26808</v>
      </c>
      <c r="C6519" s="344" t="s">
        <v>7702</v>
      </c>
      <c r="D6519" s="346">
        <v>185.88</v>
      </c>
    </row>
    <row r="6520" spans="1:4" x14ac:dyDescent="0.25">
      <c r="A6520" s="366" t="s">
        <v>9844</v>
      </c>
      <c r="B6520" s="345" t="s">
        <v>19048</v>
      </c>
      <c r="C6520" s="366" t="s">
        <v>7700</v>
      </c>
      <c r="D6520" s="367">
        <v>6.5765000000000002</v>
      </c>
    </row>
    <row r="6521" spans="1:4" x14ac:dyDescent="0.25">
      <c r="A6521" s="366" t="s">
        <v>9845</v>
      </c>
      <c r="B6521" s="345" t="s">
        <v>19049</v>
      </c>
      <c r="C6521" s="366" t="s">
        <v>7700</v>
      </c>
      <c r="D6521" s="367">
        <v>6.2323000000000004</v>
      </c>
    </row>
    <row r="6522" spans="1:4" x14ac:dyDescent="0.25">
      <c r="A6522" s="366" t="s">
        <v>9846</v>
      </c>
      <c r="B6522" s="345" t="s">
        <v>19050</v>
      </c>
      <c r="C6522" s="366" t="s">
        <v>7701</v>
      </c>
      <c r="D6522" s="367">
        <v>193.7527</v>
      </c>
    </row>
    <row r="6523" spans="1:4" x14ac:dyDescent="0.25">
      <c r="A6523" s="366" t="s">
        <v>9847</v>
      </c>
      <c r="B6523" s="345" t="s">
        <v>19051</v>
      </c>
      <c r="C6523" s="366" t="s">
        <v>7700</v>
      </c>
      <c r="D6523" s="367">
        <v>27.382300000000001</v>
      </c>
    </row>
    <row r="6524" spans="1:4" x14ac:dyDescent="0.25">
      <c r="A6524" s="366" t="s">
        <v>9848</v>
      </c>
      <c r="B6524" s="345" t="s">
        <v>19052</v>
      </c>
      <c r="C6524" s="366" t="s">
        <v>7700</v>
      </c>
      <c r="D6524" s="367">
        <v>16.524000000000001</v>
      </c>
    </row>
    <row r="6525" spans="1:4" x14ac:dyDescent="0.25">
      <c r="A6525" s="366" t="s">
        <v>9849</v>
      </c>
      <c r="B6525" s="345" t="s">
        <v>19053</v>
      </c>
      <c r="C6525" s="366" t="s">
        <v>9850</v>
      </c>
      <c r="D6525" s="367">
        <v>4.0811000000000002</v>
      </c>
    </row>
    <row r="6526" spans="1:4" x14ac:dyDescent="0.25">
      <c r="A6526" s="366" t="s">
        <v>9851</v>
      </c>
      <c r="B6526" s="345" t="s">
        <v>19054</v>
      </c>
      <c r="C6526" s="366" t="s">
        <v>7700</v>
      </c>
      <c r="D6526" s="367">
        <v>9.3975000000000009</v>
      </c>
    </row>
    <row r="6527" spans="1:4" x14ac:dyDescent="0.25">
      <c r="A6527" s="366" t="s">
        <v>9852</v>
      </c>
      <c r="B6527" s="345" t="s">
        <v>46359</v>
      </c>
      <c r="C6527" s="366" t="s">
        <v>7700</v>
      </c>
      <c r="D6527" s="367">
        <v>13.4254</v>
      </c>
    </row>
    <row r="6528" spans="1:4" x14ac:dyDescent="0.25">
      <c r="A6528" s="366" t="s">
        <v>9853</v>
      </c>
      <c r="B6528" s="345" t="s">
        <v>19055</v>
      </c>
      <c r="C6528" s="366" t="s">
        <v>7700</v>
      </c>
      <c r="D6528" s="367">
        <v>9.1675000000000004</v>
      </c>
    </row>
    <row r="6529" spans="1:4" x14ac:dyDescent="0.25">
      <c r="A6529" s="366" t="s">
        <v>9854</v>
      </c>
      <c r="B6529" s="345" t="s">
        <v>19056</v>
      </c>
      <c r="C6529" s="366" t="s">
        <v>7700</v>
      </c>
      <c r="D6529" s="367">
        <v>1.9229000000000001</v>
      </c>
    </row>
    <row r="6530" spans="1:4" x14ac:dyDescent="0.25">
      <c r="A6530" s="366" t="s">
        <v>9855</v>
      </c>
      <c r="B6530" s="345" t="s">
        <v>19057</v>
      </c>
      <c r="C6530" s="366" t="s">
        <v>7700</v>
      </c>
      <c r="D6530" s="367">
        <v>6.2424999999999997</v>
      </c>
    </row>
    <row r="6531" spans="1:4" x14ac:dyDescent="0.25">
      <c r="A6531" s="366" t="s">
        <v>9856</v>
      </c>
      <c r="B6531" s="345" t="s">
        <v>19058</v>
      </c>
      <c r="C6531" s="366" t="s">
        <v>7700</v>
      </c>
      <c r="D6531" s="367">
        <v>8.4776000000000007</v>
      </c>
    </row>
    <row r="6532" spans="1:4" x14ac:dyDescent="0.25">
      <c r="A6532" s="366" t="s">
        <v>9857</v>
      </c>
      <c r="B6532" s="345" t="s">
        <v>19059</v>
      </c>
      <c r="C6532" s="366" t="s">
        <v>6608</v>
      </c>
      <c r="D6532" s="367">
        <v>20.4251</v>
      </c>
    </row>
    <row r="6533" spans="1:4" x14ac:dyDescent="0.25">
      <c r="A6533" s="366" t="s">
        <v>9858</v>
      </c>
      <c r="B6533" s="345" t="s">
        <v>19060</v>
      </c>
      <c r="C6533" s="366" t="s">
        <v>6608</v>
      </c>
      <c r="D6533" s="367">
        <v>43.2438</v>
      </c>
    </row>
    <row r="6534" spans="1:4" x14ac:dyDescent="0.25">
      <c r="A6534" s="366" t="s">
        <v>9859</v>
      </c>
      <c r="B6534" s="345" t="s">
        <v>19061</v>
      </c>
      <c r="C6534" s="366" t="s">
        <v>6608</v>
      </c>
      <c r="D6534" s="367">
        <v>2.1974999999999998</v>
      </c>
    </row>
    <row r="6535" spans="1:4" x14ac:dyDescent="0.25">
      <c r="A6535" s="366" t="s">
        <v>9860</v>
      </c>
      <c r="B6535" s="345" t="s">
        <v>19062</v>
      </c>
      <c r="C6535" s="366" t="s">
        <v>6608</v>
      </c>
      <c r="D6535" s="367">
        <v>18.046199999999999</v>
      </c>
    </row>
    <row r="6536" spans="1:4" x14ac:dyDescent="0.25">
      <c r="A6536" s="366" t="s">
        <v>9861</v>
      </c>
      <c r="B6536" s="345" t="s">
        <v>19063</v>
      </c>
      <c r="C6536" s="366" t="s">
        <v>6608</v>
      </c>
      <c r="D6536" s="367">
        <v>143.7313</v>
      </c>
    </row>
    <row r="6537" spans="1:4" x14ac:dyDescent="0.25">
      <c r="A6537" s="366" t="s">
        <v>9862</v>
      </c>
      <c r="B6537" s="345" t="s">
        <v>19064</v>
      </c>
      <c r="C6537" s="366" t="s">
        <v>7700</v>
      </c>
      <c r="D6537" s="367">
        <v>6.8856999999999999</v>
      </c>
    </row>
    <row r="6538" spans="1:4" x14ac:dyDescent="0.25">
      <c r="A6538" s="366" t="s">
        <v>9863</v>
      </c>
      <c r="B6538" s="345" t="s">
        <v>19065</v>
      </c>
      <c r="C6538" s="366" t="s">
        <v>9850</v>
      </c>
      <c r="D6538" s="367">
        <v>23.976400000000002</v>
      </c>
    </row>
    <row r="6539" spans="1:4" x14ac:dyDescent="0.25">
      <c r="A6539" s="366" t="s">
        <v>9864</v>
      </c>
      <c r="B6539" s="345" t="s">
        <v>19066</v>
      </c>
      <c r="C6539" s="366" t="s">
        <v>7700</v>
      </c>
      <c r="D6539" s="367">
        <v>52.597299999999997</v>
      </c>
    </row>
    <row r="6540" spans="1:4" x14ac:dyDescent="0.25">
      <c r="A6540" s="366" t="s">
        <v>9865</v>
      </c>
      <c r="B6540" s="345" t="s">
        <v>19067</v>
      </c>
      <c r="C6540" s="366" t="s">
        <v>9850</v>
      </c>
      <c r="D6540" s="367">
        <v>8.0938999999999997</v>
      </c>
    </row>
    <row r="6541" spans="1:4" x14ac:dyDescent="0.25">
      <c r="A6541" s="366" t="s">
        <v>9866</v>
      </c>
      <c r="B6541" s="345" t="s">
        <v>19068</v>
      </c>
      <c r="C6541" s="366" t="s">
        <v>7701</v>
      </c>
      <c r="D6541" s="367">
        <v>154.1473</v>
      </c>
    </row>
    <row r="6542" spans="1:4" x14ac:dyDescent="0.25">
      <c r="A6542" s="366" t="s">
        <v>9867</v>
      </c>
      <c r="B6542" s="345" t="s">
        <v>19069</v>
      </c>
      <c r="C6542" s="366" t="s">
        <v>7700</v>
      </c>
      <c r="D6542" s="367">
        <v>1.8367</v>
      </c>
    </row>
    <row r="6543" spans="1:4" x14ac:dyDescent="0.25">
      <c r="A6543" s="366" t="s">
        <v>9868</v>
      </c>
      <c r="B6543" s="345" t="s">
        <v>19070</v>
      </c>
      <c r="C6543" s="366" t="s">
        <v>7700</v>
      </c>
      <c r="D6543" s="367">
        <v>6.7175000000000002</v>
      </c>
    </row>
    <row r="6544" spans="1:4" x14ac:dyDescent="0.25">
      <c r="A6544" s="366" t="s">
        <v>9869</v>
      </c>
      <c r="B6544" s="345" t="s">
        <v>19071</v>
      </c>
      <c r="C6544" s="366" t="s">
        <v>7700</v>
      </c>
      <c r="D6544" s="367">
        <v>51.081299999999999</v>
      </c>
    </row>
    <row r="6545" spans="1:4" x14ac:dyDescent="0.25">
      <c r="A6545" s="366" t="s">
        <v>9870</v>
      </c>
      <c r="B6545" s="345" t="s">
        <v>19072</v>
      </c>
      <c r="C6545" s="366" t="s">
        <v>9850</v>
      </c>
      <c r="D6545" s="367">
        <v>15.9457</v>
      </c>
    </row>
    <row r="6546" spans="1:4" x14ac:dyDescent="0.25">
      <c r="A6546" s="366" t="s">
        <v>9871</v>
      </c>
      <c r="B6546" s="345" t="s">
        <v>19073</v>
      </c>
      <c r="C6546" s="366" t="s">
        <v>9850</v>
      </c>
      <c r="D6546" s="367">
        <v>5.2149000000000001</v>
      </c>
    </row>
    <row r="6547" spans="1:4" x14ac:dyDescent="0.25">
      <c r="A6547" s="366" t="s">
        <v>9872</v>
      </c>
      <c r="B6547" s="345" t="s">
        <v>19074</v>
      </c>
      <c r="C6547" s="366" t="s">
        <v>6608</v>
      </c>
      <c r="D6547" s="367">
        <v>80865.010299999994</v>
      </c>
    </row>
    <row r="6548" spans="1:4" x14ac:dyDescent="0.25">
      <c r="A6548" s="366" t="s">
        <v>9873</v>
      </c>
      <c r="B6548" s="345" t="s">
        <v>19075</v>
      </c>
      <c r="C6548" s="366" t="s">
        <v>6608</v>
      </c>
      <c r="D6548" s="367">
        <v>33405.877399999998</v>
      </c>
    </row>
    <row r="6549" spans="1:4" x14ac:dyDescent="0.25">
      <c r="A6549" s="366" t="s">
        <v>9874</v>
      </c>
      <c r="B6549" s="345" t="s">
        <v>19076</v>
      </c>
      <c r="C6549" s="366" t="s">
        <v>9850</v>
      </c>
      <c r="D6549" s="367">
        <v>5.4447000000000001</v>
      </c>
    </row>
    <row r="6550" spans="1:4" x14ac:dyDescent="0.25">
      <c r="A6550" s="366" t="s">
        <v>9875</v>
      </c>
      <c r="B6550" s="345" t="s">
        <v>19077</v>
      </c>
      <c r="C6550" s="366" t="s">
        <v>7700</v>
      </c>
      <c r="D6550" s="367">
        <v>12.684200000000001</v>
      </c>
    </row>
    <row r="6551" spans="1:4" x14ac:dyDescent="0.25">
      <c r="A6551" s="366" t="s">
        <v>9876</v>
      </c>
      <c r="B6551" s="345" t="s">
        <v>19078</v>
      </c>
      <c r="C6551" s="366" t="s">
        <v>6608</v>
      </c>
      <c r="D6551" s="367">
        <v>436.62079999999997</v>
      </c>
    </row>
    <row r="6552" spans="1:4" x14ac:dyDescent="0.25">
      <c r="A6552" s="366" t="s">
        <v>9877</v>
      </c>
      <c r="B6552" s="345" t="s">
        <v>19079</v>
      </c>
      <c r="C6552" s="366" t="s">
        <v>6608</v>
      </c>
      <c r="D6552" s="367">
        <v>311.95519999999999</v>
      </c>
    </row>
    <row r="6553" spans="1:4" x14ac:dyDescent="0.25">
      <c r="A6553" s="366" t="s">
        <v>9878</v>
      </c>
      <c r="B6553" s="345" t="s">
        <v>19080</v>
      </c>
      <c r="C6553" s="366" t="s">
        <v>6608</v>
      </c>
      <c r="D6553" s="367">
        <v>98.4</v>
      </c>
    </row>
    <row r="6554" spans="1:4" x14ac:dyDescent="0.25">
      <c r="A6554" s="366" t="s">
        <v>9879</v>
      </c>
      <c r="B6554" s="345" t="s">
        <v>19081</v>
      </c>
      <c r="C6554" s="366" t="s">
        <v>6608</v>
      </c>
      <c r="D6554" s="367">
        <v>155.12639999999999</v>
      </c>
    </row>
    <row r="6555" spans="1:4" x14ac:dyDescent="0.25">
      <c r="A6555" s="366" t="s">
        <v>9880</v>
      </c>
      <c r="B6555" s="345" t="s">
        <v>19082</v>
      </c>
      <c r="C6555" s="366" t="s">
        <v>6608</v>
      </c>
      <c r="D6555" s="367">
        <v>176.91489999999999</v>
      </c>
    </row>
    <row r="6556" spans="1:4" x14ac:dyDescent="0.25">
      <c r="A6556" s="366" t="s">
        <v>9881</v>
      </c>
      <c r="B6556" s="345" t="s">
        <v>19083</v>
      </c>
      <c r="C6556" s="366" t="s">
        <v>7700</v>
      </c>
      <c r="D6556" s="367">
        <v>68.119600000000005</v>
      </c>
    </row>
    <row r="6557" spans="1:4" x14ac:dyDescent="0.25">
      <c r="A6557" s="366" t="s">
        <v>9882</v>
      </c>
      <c r="B6557" s="345" t="s">
        <v>19084</v>
      </c>
      <c r="C6557" s="366" t="s">
        <v>6608</v>
      </c>
      <c r="D6557" s="367">
        <v>168.81540000000001</v>
      </c>
    </row>
    <row r="6558" spans="1:4" x14ac:dyDescent="0.25">
      <c r="A6558" s="366" t="s">
        <v>9883</v>
      </c>
      <c r="B6558" s="345" t="s">
        <v>19085</v>
      </c>
      <c r="C6558" s="366" t="s">
        <v>6594</v>
      </c>
      <c r="D6558" s="367">
        <v>0.12</v>
      </c>
    </row>
    <row r="6559" spans="1:4" x14ac:dyDescent="0.25">
      <c r="A6559" s="366" t="s">
        <v>9884</v>
      </c>
      <c r="B6559" s="345" t="s">
        <v>19086</v>
      </c>
      <c r="C6559" s="366" t="s">
        <v>6594</v>
      </c>
      <c r="D6559" s="367">
        <v>1.79</v>
      </c>
    </row>
    <row r="6560" spans="1:4" x14ac:dyDescent="0.25">
      <c r="A6560" s="366" t="s">
        <v>9885</v>
      </c>
      <c r="B6560" s="345" t="s">
        <v>19087</v>
      </c>
      <c r="C6560" s="366" t="s">
        <v>6594</v>
      </c>
      <c r="D6560" s="367">
        <v>8.3000000000000004E-2</v>
      </c>
    </row>
    <row r="6561" spans="1:4" x14ac:dyDescent="0.25">
      <c r="A6561" s="366" t="s">
        <v>9886</v>
      </c>
      <c r="B6561" s="345" t="s">
        <v>19088</v>
      </c>
      <c r="C6561" s="366" t="s">
        <v>6608</v>
      </c>
      <c r="D6561" s="367">
        <v>1319.6188</v>
      </c>
    </row>
    <row r="6562" spans="1:4" x14ac:dyDescent="0.25">
      <c r="A6562" s="366" t="s">
        <v>9887</v>
      </c>
      <c r="B6562" s="345" t="s">
        <v>19089</v>
      </c>
      <c r="C6562" s="366" t="s">
        <v>6608</v>
      </c>
      <c r="D6562" s="367">
        <v>7434.8032999999996</v>
      </c>
    </row>
    <row r="6563" spans="1:4" x14ac:dyDescent="0.25">
      <c r="A6563" s="366" t="s">
        <v>9888</v>
      </c>
      <c r="B6563" s="345" t="s">
        <v>19090</v>
      </c>
      <c r="C6563" s="366" t="s">
        <v>6608</v>
      </c>
      <c r="D6563" s="367">
        <v>129222.43859999999</v>
      </c>
    </row>
    <row r="6564" spans="1:4" x14ac:dyDescent="0.25">
      <c r="A6564" s="366" t="s">
        <v>9889</v>
      </c>
      <c r="B6564" s="345" t="s">
        <v>19091</v>
      </c>
      <c r="C6564" s="366" t="s">
        <v>6608</v>
      </c>
      <c r="D6564" s="367">
        <v>134237.43859999999</v>
      </c>
    </row>
    <row r="6565" spans="1:4" x14ac:dyDescent="0.25">
      <c r="A6565" s="366" t="s">
        <v>9890</v>
      </c>
      <c r="B6565" s="345" t="s">
        <v>19092</v>
      </c>
      <c r="C6565" s="366" t="s">
        <v>6608</v>
      </c>
      <c r="D6565" s="367">
        <v>54653.870799999997</v>
      </c>
    </row>
    <row r="6566" spans="1:4" x14ac:dyDescent="0.25">
      <c r="A6566" s="366" t="s">
        <v>9891</v>
      </c>
      <c r="B6566" s="345" t="s">
        <v>46360</v>
      </c>
      <c r="C6566" s="366" t="s">
        <v>6608</v>
      </c>
      <c r="D6566" s="367">
        <v>120696.93859999999</v>
      </c>
    </row>
    <row r="6567" spans="1:4" x14ac:dyDescent="0.25">
      <c r="A6567" s="366" t="s">
        <v>9892</v>
      </c>
      <c r="B6567" s="345" t="s">
        <v>19093</v>
      </c>
      <c r="C6567" s="366" t="s">
        <v>6594</v>
      </c>
      <c r="D6567" s="367">
        <v>143.37459999999999</v>
      </c>
    </row>
    <row r="6568" spans="1:4" x14ac:dyDescent="0.25">
      <c r="A6568" s="366" t="s">
        <v>9893</v>
      </c>
      <c r="B6568" s="345" t="s">
        <v>19094</v>
      </c>
      <c r="C6568" s="366" t="s">
        <v>6594</v>
      </c>
      <c r="D6568" s="367">
        <v>11.12</v>
      </c>
    </row>
    <row r="6569" spans="1:4" x14ac:dyDescent="0.25">
      <c r="A6569" s="366" t="s">
        <v>9894</v>
      </c>
      <c r="B6569" s="345" t="s">
        <v>19095</v>
      </c>
      <c r="C6569" s="366" t="s">
        <v>6594</v>
      </c>
      <c r="D6569" s="367">
        <v>0.81479999999999997</v>
      </c>
    </row>
    <row r="6570" spans="1:4" x14ac:dyDescent="0.25">
      <c r="A6570" s="366" t="s">
        <v>9895</v>
      </c>
      <c r="B6570" s="345" t="s">
        <v>19096</v>
      </c>
      <c r="C6570" s="366" t="s">
        <v>6608</v>
      </c>
      <c r="D6570" s="367">
        <v>40103.131399999998</v>
      </c>
    </row>
    <row r="6571" spans="1:4" x14ac:dyDescent="0.25">
      <c r="A6571" s="366" t="s">
        <v>9896</v>
      </c>
      <c r="B6571" s="345" t="s">
        <v>19097</v>
      </c>
      <c r="C6571" s="366" t="s">
        <v>7700</v>
      </c>
      <c r="D6571" s="367">
        <v>19.035799999999998</v>
      </c>
    </row>
    <row r="6572" spans="1:4" x14ac:dyDescent="0.25">
      <c r="A6572" s="366" t="s">
        <v>9897</v>
      </c>
      <c r="B6572" s="345" t="s">
        <v>19098</v>
      </c>
      <c r="C6572" s="366" t="s">
        <v>6608</v>
      </c>
      <c r="D6572" s="367">
        <v>16.7925</v>
      </c>
    </row>
    <row r="6573" spans="1:4" x14ac:dyDescent="0.25">
      <c r="A6573" s="366" t="s">
        <v>9898</v>
      </c>
      <c r="B6573" s="345" t="s">
        <v>19099</v>
      </c>
      <c r="C6573" s="366" t="s">
        <v>6608</v>
      </c>
      <c r="D6573" s="367">
        <v>21.071999999999999</v>
      </c>
    </row>
    <row r="6574" spans="1:4" x14ac:dyDescent="0.25">
      <c r="A6574" s="366" t="s">
        <v>9899</v>
      </c>
      <c r="B6574" s="345" t="s">
        <v>19100</v>
      </c>
      <c r="C6574" s="366" t="s">
        <v>7700</v>
      </c>
      <c r="D6574" s="367">
        <v>10.790100000000001</v>
      </c>
    </row>
    <row r="6575" spans="1:4" x14ac:dyDescent="0.25">
      <c r="A6575" s="366" t="s">
        <v>9900</v>
      </c>
      <c r="B6575" s="345" t="s">
        <v>19101</v>
      </c>
      <c r="C6575" s="366" t="s">
        <v>6608</v>
      </c>
      <c r="D6575" s="367">
        <v>22.073699999999999</v>
      </c>
    </row>
    <row r="6576" spans="1:4" x14ac:dyDescent="0.25">
      <c r="A6576" s="366" t="s">
        <v>9901</v>
      </c>
      <c r="B6576" s="345" t="s">
        <v>19102</v>
      </c>
      <c r="C6576" s="366" t="s">
        <v>7701</v>
      </c>
      <c r="D6576" s="367">
        <v>158.8871</v>
      </c>
    </row>
    <row r="6577" spans="1:4" x14ac:dyDescent="0.25">
      <c r="A6577" s="366" t="s">
        <v>9902</v>
      </c>
      <c r="B6577" s="345" t="s">
        <v>19103</v>
      </c>
      <c r="C6577" s="366" t="s">
        <v>7701</v>
      </c>
      <c r="D6577" s="367">
        <v>145.6926</v>
      </c>
    </row>
    <row r="6578" spans="1:4" x14ac:dyDescent="0.25">
      <c r="A6578" s="366" t="s">
        <v>9903</v>
      </c>
      <c r="B6578" s="345" t="s">
        <v>19104</v>
      </c>
      <c r="C6578" s="366" t="s">
        <v>7701</v>
      </c>
      <c r="D6578" s="367">
        <v>157.22040000000001</v>
      </c>
    </row>
    <row r="6579" spans="1:4" x14ac:dyDescent="0.25">
      <c r="A6579" s="366" t="s">
        <v>9904</v>
      </c>
      <c r="B6579" s="345" t="s">
        <v>19105</v>
      </c>
      <c r="C6579" s="366" t="s">
        <v>7700</v>
      </c>
      <c r="D6579" s="367">
        <v>1.6</v>
      </c>
    </row>
    <row r="6580" spans="1:4" x14ac:dyDescent="0.25">
      <c r="A6580" s="366" t="s">
        <v>9905</v>
      </c>
      <c r="B6580" s="345" t="s">
        <v>19106</v>
      </c>
      <c r="C6580" s="366" t="s">
        <v>7700</v>
      </c>
      <c r="D6580" s="367">
        <v>1.7390000000000001</v>
      </c>
    </row>
    <row r="6581" spans="1:4" x14ac:dyDescent="0.25">
      <c r="A6581" s="366" t="s">
        <v>9906</v>
      </c>
      <c r="B6581" s="345" t="s">
        <v>19107</v>
      </c>
      <c r="C6581" s="366" t="s">
        <v>6608</v>
      </c>
      <c r="D6581" s="367">
        <v>361.81979999999999</v>
      </c>
    </row>
    <row r="6582" spans="1:4" x14ac:dyDescent="0.25">
      <c r="A6582" s="366" t="s">
        <v>9907</v>
      </c>
      <c r="B6582" s="345" t="s">
        <v>19108</v>
      </c>
      <c r="C6582" s="366" t="s">
        <v>6608</v>
      </c>
      <c r="D6582" s="367">
        <v>471.1481</v>
      </c>
    </row>
    <row r="6583" spans="1:4" x14ac:dyDescent="0.25">
      <c r="A6583" s="366" t="s">
        <v>9908</v>
      </c>
      <c r="B6583" s="345" t="s">
        <v>19109</v>
      </c>
      <c r="C6583" s="366" t="s">
        <v>6608</v>
      </c>
      <c r="D6583" s="367">
        <v>536.67409999999995</v>
      </c>
    </row>
    <row r="6584" spans="1:4" x14ac:dyDescent="0.25">
      <c r="A6584" s="366" t="s">
        <v>9909</v>
      </c>
      <c r="B6584" s="345" t="s">
        <v>19110</v>
      </c>
      <c r="C6584" s="366" t="s">
        <v>6608</v>
      </c>
      <c r="D6584" s="367">
        <v>700.02369999999996</v>
      </c>
    </row>
    <row r="6585" spans="1:4" x14ac:dyDescent="0.25">
      <c r="A6585" s="366" t="s">
        <v>9910</v>
      </c>
      <c r="B6585" s="345" t="s">
        <v>19111</v>
      </c>
      <c r="C6585" s="366" t="s">
        <v>6608</v>
      </c>
      <c r="D6585" s="367">
        <v>732.3895</v>
      </c>
    </row>
    <row r="6586" spans="1:4" x14ac:dyDescent="0.25">
      <c r="A6586" s="366" t="s">
        <v>9911</v>
      </c>
      <c r="B6586" s="345" t="s">
        <v>19112</v>
      </c>
      <c r="C6586" s="366" t="s">
        <v>6608</v>
      </c>
      <c r="D6586" s="367">
        <v>790.57979999999998</v>
      </c>
    </row>
    <row r="6587" spans="1:4" x14ac:dyDescent="0.25">
      <c r="A6587" s="366" t="s">
        <v>9912</v>
      </c>
      <c r="B6587" s="345" t="s">
        <v>19113</v>
      </c>
      <c r="C6587" s="366" t="s">
        <v>6608</v>
      </c>
      <c r="D6587" s="367">
        <v>922.24360000000001</v>
      </c>
    </row>
    <row r="6588" spans="1:4" x14ac:dyDescent="0.25">
      <c r="A6588" s="366" t="s">
        <v>9913</v>
      </c>
      <c r="B6588" s="345" t="s">
        <v>19114</v>
      </c>
      <c r="C6588" s="366" t="s">
        <v>6608</v>
      </c>
      <c r="D6588" s="367">
        <v>1419.8726999999999</v>
      </c>
    </row>
    <row r="6589" spans="1:4" x14ac:dyDescent="0.25">
      <c r="A6589" s="366" t="s">
        <v>9914</v>
      </c>
      <c r="B6589" s="345" t="s">
        <v>19115</v>
      </c>
      <c r="C6589" s="366" t="s">
        <v>6608</v>
      </c>
      <c r="D6589" s="367">
        <v>1773.4785999999999</v>
      </c>
    </row>
    <row r="6590" spans="1:4" x14ac:dyDescent="0.25">
      <c r="A6590" s="366" t="s">
        <v>9915</v>
      </c>
      <c r="B6590" s="345" t="s">
        <v>19116</v>
      </c>
      <c r="C6590" s="366" t="s">
        <v>6594</v>
      </c>
      <c r="D6590" s="367">
        <v>21.1463</v>
      </c>
    </row>
    <row r="6591" spans="1:4" x14ac:dyDescent="0.25">
      <c r="A6591" s="366" t="s">
        <v>9916</v>
      </c>
      <c r="B6591" s="345" t="s">
        <v>19117</v>
      </c>
      <c r="C6591" s="366" t="s">
        <v>6608</v>
      </c>
      <c r="D6591" s="367">
        <v>2317.8062</v>
      </c>
    </row>
    <row r="6592" spans="1:4" x14ac:dyDescent="0.25">
      <c r="A6592" s="366" t="s">
        <v>9917</v>
      </c>
      <c r="B6592" s="345" t="s">
        <v>19118</v>
      </c>
      <c r="C6592" s="366" t="s">
        <v>6608</v>
      </c>
      <c r="D6592" s="367">
        <v>2798.5565000000001</v>
      </c>
    </row>
    <row r="6593" spans="1:4" x14ac:dyDescent="0.25">
      <c r="A6593" s="366" t="s">
        <v>9918</v>
      </c>
      <c r="B6593" s="345" t="s">
        <v>19119</v>
      </c>
      <c r="C6593" s="366" t="s">
        <v>6608</v>
      </c>
      <c r="D6593" s="367">
        <v>2847.884</v>
      </c>
    </row>
    <row r="6594" spans="1:4" x14ac:dyDescent="0.25">
      <c r="A6594" s="366" t="s">
        <v>9919</v>
      </c>
      <c r="B6594" s="345" t="s">
        <v>19120</v>
      </c>
      <c r="C6594" s="366" t="s">
        <v>7700</v>
      </c>
      <c r="D6594" s="367">
        <v>7.5026999999999999</v>
      </c>
    </row>
    <row r="6595" spans="1:4" x14ac:dyDescent="0.25">
      <c r="A6595" s="366" t="s">
        <v>9920</v>
      </c>
      <c r="B6595" s="345" t="s">
        <v>19121</v>
      </c>
      <c r="C6595" s="366" t="s">
        <v>7415</v>
      </c>
      <c r="D6595" s="367" t="s">
        <v>19122</v>
      </c>
    </row>
    <row r="6596" spans="1:4" x14ac:dyDescent="0.25">
      <c r="A6596" s="366" t="s">
        <v>9921</v>
      </c>
      <c r="B6596" s="345" t="s">
        <v>19123</v>
      </c>
      <c r="C6596" s="366" t="s">
        <v>6608</v>
      </c>
      <c r="D6596" s="367">
        <v>546.8193</v>
      </c>
    </row>
    <row r="6597" spans="1:4" x14ac:dyDescent="0.25">
      <c r="A6597" s="366" t="s">
        <v>9922</v>
      </c>
      <c r="B6597" s="345" t="s">
        <v>19124</v>
      </c>
      <c r="C6597" s="366" t="s">
        <v>6608</v>
      </c>
      <c r="D6597" s="367">
        <v>586.94550000000004</v>
      </c>
    </row>
    <row r="6598" spans="1:4" x14ac:dyDescent="0.25">
      <c r="A6598" s="366" t="s">
        <v>9923</v>
      </c>
      <c r="B6598" s="345" t="s">
        <v>19125</v>
      </c>
      <c r="C6598" s="366" t="s">
        <v>7702</v>
      </c>
      <c r="D6598" s="367">
        <v>43.016500000000001</v>
      </c>
    </row>
    <row r="6599" spans="1:4" x14ac:dyDescent="0.25">
      <c r="A6599" s="366" t="s">
        <v>9924</v>
      </c>
      <c r="B6599" s="345" t="s">
        <v>19126</v>
      </c>
      <c r="C6599" s="366" t="s">
        <v>6608</v>
      </c>
      <c r="D6599" s="367">
        <v>655.17960000000005</v>
      </c>
    </row>
    <row r="6600" spans="1:4" x14ac:dyDescent="0.25">
      <c r="A6600" s="366" t="s">
        <v>9925</v>
      </c>
      <c r="B6600" s="345" t="s">
        <v>19127</v>
      </c>
      <c r="C6600" s="366" t="s">
        <v>6594</v>
      </c>
      <c r="D6600" s="367">
        <v>5.18</v>
      </c>
    </row>
    <row r="6601" spans="1:4" x14ac:dyDescent="0.25">
      <c r="A6601" s="366" t="s">
        <v>9926</v>
      </c>
      <c r="B6601" s="345" t="s">
        <v>19128</v>
      </c>
      <c r="C6601" s="366" t="s">
        <v>6608</v>
      </c>
      <c r="D6601" s="367">
        <v>1086.4855</v>
      </c>
    </row>
    <row r="6602" spans="1:4" x14ac:dyDescent="0.25">
      <c r="A6602" s="366" t="s">
        <v>9927</v>
      </c>
      <c r="B6602" s="345" t="s">
        <v>19129</v>
      </c>
      <c r="C6602" s="366" t="s">
        <v>6608</v>
      </c>
      <c r="D6602" s="367">
        <v>959.14959999999996</v>
      </c>
    </row>
    <row r="6603" spans="1:4" x14ac:dyDescent="0.25">
      <c r="A6603" s="366" t="s">
        <v>9928</v>
      </c>
      <c r="B6603" s="345" t="s">
        <v>19130</v>
      </c>
      <c r="C6603" s="366" t="s">
        <v>6608</v>
      </c>
      <c r="D6603" s="367">
        <v>6188.9340000000002</v>
      </c>
    </row>
    <row r="6604" spans="1:4" x14ac:dyDescent="0.25">
      <c r="A6604" s="366" t="s">
        <v>9929</v>
      </c>
      <c r="B6604" s="345" t="s">
        <v>19131</v>
      </c>
      <c r="C6604" s="366" t="s">
        <v>6608</v>
      </c>
      <c r="D6604" s="367">
        <v>1238.5503000000001</v>
      </c>
    </row>
    <row r="6605" spans="1:4" x14ac:dyDescent="0.25">
      <c r="A6605" s="366" t="s">
        <v>9930</v>
      </c>
      <c r="B6605" s="345" t="s">
        <v>19132</v>
      </c>
      <c r="C6605" s="366" t="s">
        <v>6608</v>
      </c>
      <c r="D6605" s="367">
        <v>26131.8655</v>
      </c>
    </row>
    <row r="6606" spans="1:4" x14ac:dyDescent="0.25">
      <c r="A6606" s="366" t="s">
        <v>9931</v>
      </c>
      <c r="B6606" s="345" t="s">
        <v>19133</v>
      </c>
      <c r="C6606" s="366" t="s">
        <v>7702</v>
      </c>
      <c r="D6606" s="367">
        <v>6.5</v>
      </c>
    </row>
    <row r="6607" spans="1:4" x14ac:dyDescent="0.25">
      <c r="A6607" s="366" t="s">
        <v>9932</v>
      </c>
      <c r="B6607" s="345" t="s">
        <v>19134</v>
      </c>
      <c r="C6607" s="366" t="s">
        <v>6608</v>
      </c>
      <c r="D6607" s="367">
        <v>10391.4879</v>
      </c>
    </row>
    <row r="6608" spans="1:4" x14ac:dyDescent="0.25">
      <c r="A6608" s="366" t="s">
        <v>9933</v>
      </c>
      <c r="B6608" s="345" t="s">
        <v>19135</v>
      </c>
      <c r="C6608" s="366" t="s">
        <v>6608</v>
      </c>
      <c r="D6608" s="367">
        <v>17788.332699999999</v>
      </c>
    </row>
    <row r="6609" spans="1:4" x14ac:dyDescent="0.25">
      <c r="A6609" s="366" t="s">
        <v>9934</v>
      </c>
      <c r="B6609" s="345" t="s">
        <v>19136</v>
      </c>
      <c r="C6609" s="366" t="s">
        <v>6608</v>
      </c>
      <c r="D6609" s="367">
        <v>25378.999100000001</v>
      </c>
    </row>
    <row r="6610" spans="1:4" x14ac:dyDescent="0.25">
      <c r="A6610" s="366" t="s">
        <v>9935</v>
      </c>
      <c r="B6610" s="345" t="s">
        <v>19137</v>
      </c>
      <c r="C6610" s="366" t="s">
        <v>6608</v>
      </c>
      <c r="D6610" s="367">
        <v>29449.9699</v>
      </c>
    </row>
    <row r="6611" spans="1:4" x14ac:dyDescent="0.25">
      <c r="A6611" s="366" t="s">
        <v>9936</v>
      </c>
      <c r="B6611" s="345" t="s">
        <v>19138</v>
      </c>
      <c r="C6611" s="366" t="s">
        <v>6594</v>
      </c>
      <c r="D6611" s="367">
        <v>323.78750000000002</v>
      </c>
    </row>
    <row r="6612" spans="1:4" x14ac:dyDescent="0.25">
      <c r="A6612" s="366" t="s">
        <v>9937</v>
      </c>
      <c r="B6612" s="345" t="s">
        <v>19139</v>
      </c>
      <c r="C6612" s="366" t="s">
        <v>6594</v>
      </c>
      <c r="D6612" s="367">
        <v>2091.8903</v>
      </c>
    </row>
    <row r="6613" spans="1:4" x14ac:dyDescent="0.25">
      <c r="A6613" s="366" t="s">
        <v>9938</v>
      </c>
      <c r="B6613" s="345" t="s">
        <v>19140</v>
      </c>
      <c r="C6613" s="366" t="s">
        <v>6594</v>
      </c>
      <c r="D6613" s="367">
        <v>2626.0731000000001</v>
      </c>
    </row>
    <row r="6614" spans="1:4" x14ac:dyDescent="0.25">
      <c r="A6614" s="366" t="s">
        <v>9939</v>
      </c>
      <c r="B6614" s="345" t="s">
        <v>19141</v>
      </c>
      <c r="C6614" s="366" t="s">
        <v>6594</v>
      </c>
      <c r="D6614" s="367">
        <v>2939.4412000000002</v>
      </c>
    </row>
    <row r="6615" spans="1:4" x14ac:dyDescent="0.25">
      <c r="A6615" s="366" t="s">
        <v>9940</v>
      </c>
      <c r="B6615" s="345" t="s">
        <v>19142</v>
      </c>
      <c r="C6615" s="366" t="s">
        <v>6608</v>
      </c>
      <c r="D6615" s="367">
        <v>4785.6716999999999</v>
      </c>
    </row>
    <row r="6616" spans="1:4" x14ac:dyDescent="0.25">
      <c r="A6616" s="366" t="s">
        <v>9941</v>
      </c>
      <c r="B6616" s="345" t="s">
        <v>19143</v>
      </c>
      <c r="C6616" s="366" t="s">
        <v>6608</v>
      </c>
      <c r="D6616" s="367">
        <v>6546.8606</v>
      </c>
    </row>
    <row r="6617" spans="1:4" x14ac:dyDescent="0.25">
      <c r="A6617" s="366" t="s">
        <v>9942</v>
      </c>
      <c r="B6617" s="345" t="s">
        <v>19144</v>
      </c>
      <c r="C6617" s="366" t="s">
        <v>6608</v>
      </c>
      <c r="D6617" s="367">
        <v>7553.4611999999997</v>
      </c>
    </row>
    <row r="6618" spans="1:4" x14ac:dyDescent="0.25">
      <c r="A6618" s="366" t="s">
        <v>9943</v>
      </c>
      <c r="B6618" s="345" t="s">
        <v>19145</v>
      </c>
      <c r="C6618" s="366" t="s">
        <v>6608</v>
      </c>
      <c r="D6618" s="367">
        <v>8097.4168</v>
      </c>
    </row>
    <row r="6619" spans="1:4" x14ac:dyDescent="0.25">
      <c r="A6619" s="366" t="s">
        <v>9944</v>
      </c>
      <c r="B6619" s="345" t="s">
        <v>19146</v>
      </c>
      <c r="C6619" s="366" t="s">
        <v>7702</v>
      </c>
      <c r="D6619" s="367">
        <v>5.9</v>
      </c>
    </row>
    <row r="6620" spans="1:4" x14ac:dyDescent="0.25">
      <c r="A6620" s="366" t="s">
        <v>9945</v>
      </c>
      <c r="B6620" s="345" t="s">
        <v>19147</v>
      </c>
      <c r="C6620" s="366" t="s">
        <v>6594</v>
      </c>
      <c r="D6620" s="367">
        <v>58.173999999999999</v>
      </c>
    </row>
    <row r="6621" spans="1:4" x14ac:dyDescent="0.25">
      <c r="A6621" s="366" t="s">
        <v>9946</v>
      </c>
      <c r="B6621" s="345" t="s">
        <v>19148</v>
      </c>
      <c r="C6621" s="366" t="s">
        <v>6608</v>
      </c>
      <c r="D6621" s="367">
        <v>1614.7031999999999</v>
      </c>
    </row>
    <row r="6622" spans="1:4" x14ac:dyDescent="0.25">
      <c r="A6622" s="366" t="s">
        <v>9947</v>
      </c>
      <c r="B6622" s="345" t="s">
        <v>19149</v>
      </c>
      <c r="C6622" s="366" t="s">
        <v>6594</v>
      </c>
      <c r="D6622" s="367">
        <v>220.4915</v>
      </c>
    </row>
    <row r="6623" spans="1:4" x14ac:dyDescent="0.25">
      <c r="A6623" s="366" t="s">
        <v>9948</v>
      </c>
      <c r="B6623" s="345" t="s">
        <v>19150</v>
      </c>
      <c r="C6623" s="366" t="s">
        <v>6594</v>
      </c>
      <c r="D6623" s="367">
        <v>312.00729999999999</v>
      </c>
    </row>
    <row r="6624" spans="1:4" x14ac:dyDescent="0.25">
      <c r="A6624" s="366" t="s">
        <v>9949</v>
      </c>
      <c r="B6624" s="345" t="s">
        <v>19151</v>
      </c>
      <c r="C6624" s="366" t="s">
        <v>6594</v>
      </c>
      <c r="D6624" s="367">
        <v>387.43079999999998</v>
      </c>
    </row>
    <row r="6625" spans="1:4" x14ac:dyDescent="0.25">
      <c r="A6625" s="366" t="s">
        <v>9950</v>
      </c>
      <c r="B6625" s="345" t="s">
        <v>19152</v>
      </c>
      <c r="C6625" s="366" t="s">
        <v>6594</v>
      </c>
      <c r="D6625" s="367">
        <v>529.23569999999995</v>
      </c>
    </row>
    <row r="6626" spans="1:4" x14ac:dyDescent="0.25">
      <c r="A6626" s="366" t="s">
        <v>9951</v>
      </c>
      <c r="B6626" s="345" t="s">
        <v>19153</v>
      </c>
      <c r="C6626" s="366" t="s">
        <v>6594</v>
      </c>
      <c r="D6626" s="367">
        <v>737.7568</v>
      </c>
    </row>
    <row r="6627" spans="1:4" x14ac:dyDescent="0.25">
      <c r="A6627" s="366" t="s">
        <v>9952</v>
      </c>
      <c r="B6627" s="345" t="s">
        <v>19154</v>
      </c>
      <c r="C6627" s="366" t="s">
        <v>6594</v>
      </c>
      <c r="D6627" s="367">
        <v>776.46019999999999</v>
      </c>
    </row>
    <row r="6628" spans="1:4" x14ac:dyDescent="0.25">
      <c r="A6628" s="366" t="s">
        <v>9953</v>
      </c>
      <c r="B6628" s="345" t="s">
        <v>19155</v>
      </c>
      <c r="C6628" s="366" t="s">
        <v>6594</v>
      </c>
      <c r="D6628" s="367">
        <v>1262.8897999999999</v>
      </c>
    </row>
    <row r="6629" spans="1:4" x14ac:dyDescent="0.25">
      <c r="A6629" s="366" t="s">
        <v>9954</v>
      </c>
      <c r="B6629" s="345" t="s">
        <v>19156</v>
      </c>
      <c r="C6629" s="366" t="s">
        <v>6608</v>
      </c>
      <c r="D6629" s="367">
        <v>2142.3199</v>
      </c>
    </row>
    <row r="6630" spans="1:4" x14ac:dyDescent="0.25">
      <c r="A6630" s="366" t="s">
        <v>9955</v>
      </c>
      <c r="B6630" s="345" t="s">
        <v>19157</v>
      </c>
      <c r="C6630" s="366" t="s">
        <v>6594</v>
      </c>
      <c r="D6630" s="367">
        <v>1375.8954000000001</v>
      </c>
    </row>
    <row r="6631" spans="1:4" x14ac:dyDescent="0.25">
      <c r="A6631" s="366" t="s">
        <v>9956</v>
      </c>
      <c r="B6631" s="345" t="s">
        <v>19158</v>
      </c>
      <c r="C6631" s="366" t="s">
        <v>7700</v>
      </c>
      <c r="D6631" s="367">
        <v>2.7818000000000001</v>
      </c>
    </row>
    <row r="6632" spans="1:4" x14ac:dyDescent="0.25">
      <c r="A6632" s="366" t="s">
        <v>9957</v>
      </c>
      <c r="B6632" s="345" t="s">
        <v>19159</v>
      </c>
      <c r="C6632" s="366" t="s">
        <v>6594</v>
      </c>
      <c r="D6632" s="367">
        <v>1414.1454000000001</v>
      </c>
    </row>
    <row r="6633" spans="1:4" x14ac:dyDescent="0.25">
      <c r="A6633" s="366" t="s">
        <v>9958</v>
      </c>
      <c r="B6633" s="345" t="s">
        <v>19160</v>
      </c>
      <c r="C6633" s="366" t="s">
        <v>6594</v>
      </c>
      <c r="D6633" s="367">
        <v>1855.9346</v>
      </c>
    </row>
    <row r="6634" spans="1:4" x14ac:dyDescent="0.25">
      <c r="A6634" s="366" t="s">
        <v>9959</v>
      </c>
      <c r="B6634" s="345" t="s">
        <v>19161</v>
      </c>
      <c r="C6634" s="366" t="s">
        <v>6594</v>
      </c>
      <c r="D6634" s="367">
        <v>3263.9796999999999</v>
      </c>
    </row>
    <row r="6635" spans="1:4" x14ac:dyDescent="0.25">
      <c r="A6635" s="366" t="s">
        <v>9960</v>
      </c>
      <c r="B6635" s="345" t="s">
        <v>19162</v>
      </c>
      <c r="C6635" s="366" t="s">
        <v>6608</v>
      </c>
      <c r="D6635" s="367">
        <v>2745.3824</v>
      </c>
    </row>
    <row r="6636" spans="1:4" x14ac:dyDescent="0.25">
      <c r="A6636" s="366" t="s">
        <v>9961</v>
      </c>
      <c r="B6636" s="345" t="s">
        <v>19163</v>
      </c>
      <c r="C6636" s="366" t="s">
        <v>6608</v>
      </c>
      <c r="D6636" s="367">
        <v>3635.8969999999999</v>
      </c>
    </row>
    <row r="6637" spans="1:4" x14ac:dyDescent="0.25">
      <c r="A6637" s="366" t="s">
        <v>9962</v>
      </c>
      <c r="B6637" s="345" t="s">
        <v>19164</v>
      </c>
      <c r="C6637" s="366" t="s">
        <v>6608</v>
      </c>
      <c r="D6637" s="367">
        <v>80.576899999999995</v>
      </c>
    </row>
    <row r="6638" spans="1:4" x14ac:dyDescent="0.25">
      <c r="A6638" s="366" t="s">
        <v>9963</v>
      </c>
      <c r="B6638" s="345" t="s">
        <v>19165</v>
      </c>
      <c r="C6638" s="366" t="s">
        <v>6608</v>
      </c>
      <c r="D6638" s="367">
        <v>157.58269999999999</v>
      </c>
    </row>
    <row r="6639" spans="1:4" x14ac:dyDescent="0.25">
      <c r="A6639" s="366" t="s">
        <v>9964</v>
      </c>
      <c r="B6639" s="345" t="s">
        <v>19166</v>
      </c>
      <c r="C6639" s="366" t="s">
        <v>6608</v>
      </c>
      <c r="D6639" s="367">
        <v>216.88050000000001</v>
      </c>
    </row>
    <row r="6640" spans="1:4" x14ac:dyDescent="0.25">
      <c r="A6640" s="366" t="s">
        <v>9965</v>
      </c>
      <c r="B6640" s="345" t="s">
        <v>19167</v>
      </c>
      <c r="C6640" s="366" t="s">
        <v>6608</v>
      </c>
      <c r="D6640" s="367">
        <v>288.30509999999998</v>
      </c>
    </row>
    <row r="6641" spans="1:4" x14ac:dyDescent="0.25">
      <c r="A6641" s="366" t="s">
        <v>9966</v>
      </c>
      <c r="B6641" s="345" t="s">
        <v>19168</v>
      </c>
      <c r="C6641" s="366" t="s">
        <v>6608</v>
      </c>
      <c r="D6641" s="367">
        <v>5.0999999999999996</v>
      </c>
    </row>
    <row r="6642" spans="1:4" x14ac:dyDescent="0.25">
      <c r="A6642" s="366" t="s">
        <v>9967</v>
      </c>
      <c r="B6642" s="345" t="s">
        <v>19169</v>
      </c>
      <c r="C6642" s="366" t="s">
        <v>6608</v>
      </c>
      <c r="D6642" s="367">
        <v>463.1293</v>
      </c>
    </row>
    <row r="6643" spans="1:4" x14ac:dyDescent="0.25">
      <c r="A6643" s="366" t="s">
        <v>9968</v>
      </c>
      <c r="B6643" s="345" t="s">
        <v>19170</v>
      </c>
      <c r="C6643" s="366" t="s">
        <v>6608</v>
      </c>
      <c r="D6643" s="367">
        <v>593.4</v>
      </c>
    </row>
    <row r="6644" spans="1:4" x14ac:dyDescent="0.25">
      <c r="A6644" s="366" t="s">
        <v>9969</v>
      </c>
      <c r="B6644" s="345" t="s">
        <v>19171</v>
      </c>
      <c r="C6644" s="366" t="s">
        <v>6594</v>
      </c>
      <c r="D6644" s="367">
        <v>58.38</v>
      </c>
    </row>
    <row r="6645" spans="1:4" x14ac:dyDescent="0.25">
      <c r="A6645" s="366" t="s">
        <v>9970</v>
      </c>
      <c r="B6645" s="345" t="s">
        <v>19172</v>
      </c>
      <c r="C6645" s="366" t="s">
        <v>6594</v>
      </c>
      <c r="D6645" s="367">
        <v>7.1277999999999997</v>
      </c>
    </row>
    <row r="6646" spans="1:4" x14ac:dyDescent="0.25">
      <c r="A6646" s="366" t="s">
        <v>9971</v>
      </c>
      <c r="B6646" s="345" t="s">
        <v>19173</v>
      </c>
      <c r="C6646" s="366" t="s">
        <v>6608</v>
      </c>
      <c r="D6646" s="367">
        <v>2.371</v>
      </c>
    </row>
    <row r="6647" spans="1:4" x14ac:dyDescent="0.25">
      <c r="A6647" s="366" t="s">
        <v>9972</v>
      </c>
      <c r="B6647" s="345" t="s">
        <v>19174</v>
      </c>
      <c r="C6647" s="366" t="s">
        <v>6594</v>
      </c>
      <c r="D6647" s="367">
        <v>11.3704</v>
      </c>
    </row>
    <row r="6648" spans="1:4" x14ac:dyDescent="0.25">
      <c r="A6648" s="366" t="s">
        <v>9973</v>
      </c>
      <c r="B6648" s="345" t="s">
        <v>19175</v>
      </c>
      <c r="C6648" s="366" t="s">
        <v>6594</v>
      </c>
      <c r="D6648" s="367">
        <v>26.5913</v>
      </c>
    </row>
    <row r="6649" spans="1:4" x14ac:dyDescent="0.25">
      <c r="A6649" s="366" t="s">
        <v>9974</v>
      </c>
      <c r="B6649" s="345" t="s">
        <v>19176</v>
      </c>
      <c r="C6649" s="366" t="s">
        <v>7702</v>
      </c>
      <c r="D6649" s="367">
        <v>13.3757</v>
      </c>
    </row>
    <row r="6650" spans="1:4" x14ac:dyDescent="0.25">
      <c r="A6650" s="366" t="s">
        <v>9975</v>
      </c>
      <c r="B6650" s="345" t="s">
        <v>19177</v>
      </c>
      <c r="C6650" s="366" t="s">
        <v>6608</v>
      </c>
      <c r="D6650" s="367">
        <v>0.17899999999999999</v>
      </c>
    </row>
    <row r="6651" spans="1:4" x14ac:dyDescent="0.25">
      <c r="A6651" s="366" t="s">
        <v>9976</v>
      </c>
      <c r="B6651" s="345" t="s">
        <v>19178</v>
      </c>
      <c r="C6651" s="366" t="s">
        <v>6608</v>
      </c>
      <c r="D6651" s="367">
        <v>82.506699999999995</v>
      </c>
    </row>
    <row r="6652" spans="1:4" x14ac:dyDescent="0.25">
      <c r="A6652" s="366" t="s">
        <v>9977</v>
      </c>
      <c r="B6652" s="345" t="s">
        <v>19179</v>
      </c>
      <c r="C6652" s="366" t="s">
        <v>6608</v>
      </c>
      <c r="D6652" s="367">
        <v>89.278899999999993</v>
      </c>
    </row>
    <row r="6653" spans="1:4" x14ac:dyDescent="0.25">
      <c r="A6653" s="366" t="s">
        <v>9978</v>
      </c>
      <c r="B6653" s="345" t="s">
        <v>19180</v>
      </c>
      <c r="C6653" s="366" t="s">
        <v>6608</v>
      </c>
      <c r="D6653" s="367">
        <v>200.3716</v>
      </c>
    </row>
    <row r="6654" spans="1:4" x14ac:dyDescent="0.25">
      <c r="A6654" s="366" t="s">
        <v>9979</v>
      </c>
      <c r="B6654" s="345" t="s">
        <v>19181</v>
      </c>
      <c r="C6654" s="366" t="s">
        <v>6608</v>
      </c>
      <c r="D6654" s="367">
        <v>274.52440000000001</v>
      </c>
    </row>
    <row r="6655" spans="1:4" x14ac:dyDescent="0.25">
      <c r="A6655" s="366" t="s">
        <v>9980</v>
      </c>
      <c r="B6655" s="345" t="s">
        <v>19182</v>
      </c>
      <c r="C6655" s="366" t="s">
        <v>6608</v>
      </c>
      <c r="D6655" s="367">
        <v>344.34870000000001</v>
      </c>
    </row>
    <row r="6656" spans="1:4" x14ac:dyDescent="0.25">
      <c r="A6656" s="366" t="s">
        <v>9981</v>
      </c>
      <c r="B6656" s="345" t="s">
        <v>19183</v>
      </c>
      <c r="C6656" s="366" t="s">
        <v>7701</v>
      </c>
      <c r="D6656" s="367">
        <v>178.40889999999999</v>
      </c>
    </row>
    <row r="6657" spans="1:4" x14ac:dyDescent="0.25">
      <c r="A6657" s="366" t="s">
        <v>9982</v>
      </c>
      <c r="B6657" s="345" t="s">
        <v>19184</v>
      </c>
      <c r="C6657" s="366" t="s">
        <v>7701</v>
      </c>
      <c r="D6657" s="367">
        <v>168.52109999999999</v>
      </c>
    </row>
    <row r="6658" spans="1:4" x14ac:dyDescent="0.25">
      <c r="A6658" s="366" t="s">
        <v>9983</v>
      </c>
      <c r="B6658" s="345" t="s">
        <v>19185</v>
      </c>
      <c r="C6658" s="366" t="s">
        <v>7701</v>
      </c>
      <c r="D6658" s="367">
        <v>166.66929999999999</v>
      </c>
    </row>
    <row r="6659" spans="1:4" x14ac:dyDescent="0.25">
      <c r="A6659" s="366" t="s">
        <v>9984</v>
      </c>
      <c r="B6659" s="345" t="s">
        <v>19186</v>
      </c>
      <c r="C6659" s="366" t="s">
        <v>7701</v>
      </c>
      <c r="D6659" s="367">
        <v>16.5</v>
      </c>
    </row>
    <row r="6660" spans="1:4" x14ac:dyDescent="0.25">
      <c r="A6660" s="366" t="s">
        <v>9985</v>
      </c>
      <c r="B6660" s="345" t="s">
        <v>19187</v>
      </c>
      <c r="C6660" s="366" t="s">
        <v>6608</v>
      </c>
      <c r="D6660" s="367">
        <v>0.31</v>
      </c>
    </row>
    <row r="6661" spans="1:4" x14ac:dyDescent="0.25">
      <c r="A6661" s="366" t="s">
        <v>9986</v>
      </c>
      <c r="B6661" s="345" t="s">
        <v>19188</v>
      </c>
      <c r="C6661" s="366" t="s">
        <v>6608</v>
      </c>
      <c r="D6661" s="367">
        <v>344.57799999999997</v>
      </c>
    </row>
    <row r="6662" spans="1:4" x14ac:dyDescent="0.25">
      <c r="A6662" s="366" t="s">
        <v>9987</v>
      </c>
      <c r="B6662" s="345" t="s">
        <v>19189</v>
      </c>
      <c r="C6662" s="366" t="s">
        <v>6608</v>
      </c>
      <c r="D6662" s="367">
        <v>832.56830000000002</v>
      </c>
    </row>
    <row r="6663" spans="1:4" x14ac:dyDescent="0.25">
      <c r="A6663" s="366" t="s">
        <v>9988</v>
      </c>
      <c r="B6663" s="345" t="s">
        <v>19190</v>
      </c>
      <c r="C6663" s="366" t="s">
        <v>6608</v>
      </c>
      <c r="D6663" s="367">
        <v>743.80899999999997</v>
      </c>
    </row>
    <row r="6664" spans="1:4" x14ac:dyDescent="0.25">
      <c r="A6664" s="366" t="s">
        <v>9989</v>
      </c>
      <c r="B6664" s="345" t="s">
        <v>19191</v>
      </c>
      <c r="C6664" s="366" t="s">
        <v>7700</v>
      </c>
      <c r="D6664" s="367">
        <v>3.0802999999999998</v>
      </c>
    </row>
    <row r="6665" spans="1:4" x14ac:dyDescent="0.25">
      <c r="A6665" s="366" t="s">
        <v>9990</v>
      </c>
      <c r="B6665" s="345" t="s">
        <v>19192</v>
      </c>
      <c r="C6665" s="366" t="s">
        <v>7700</v>
      </c>
      <c r="D6665" s="367">
        <v>2.726</v>
      </c>
    </row>
    <row r="6666" spans="1:4" x14ac:dyDescent="0.25">
      <c r="A6666" s="366" t="s">
        <v>9991</v>
      </c>
      <c r="B6666" s="345" t="s">
        <v>19193</v>
      </c>
      <c r="C6666" s="366" t="s">
        <v>7700</v>
      </c>
      <c r="D6666" s="367">
        <v>0.26</v>
      </c>
    </row>
    <row r="6667" spans="1:4" x14ac:dyDescent="0.25">
      <c r="A6667" s="366" t="s">
        <v>9992</v>
      </c>
      <c r="B6667" s="345" t="s">
        <v>19194</v>
      </c>
      <c r="C6667" s="366" t="s">
        <v>7700</v>
      </c>
      <c r="D6667" s="367">
        <v>30.408000000000001</v>
      </c>
    </row>
    <row r="6668" spans="1:4" x14ac:dyDescent="0.25">
      <c r="A6668" s="366" t="s">
        <v>9993</v>
      </c>
      <c r="B6668" s="345" t="s">
        <v>19195</v>
      </c>
      <c r="C6668" s="366" t="s">
        <v>6608</v>
      </c>
      <c r="D6668" s="367">
        <v>59.204000000000001</v>
      </c>
    </row>
    <row r="6669" spans="1:4" x14ac:dyDescent="0.25">
      <c r="A6669" s="366" t="s">
        <v>9994</v>
      </c>
      <c r="B6669" s="345" t="s">
        <v>19196</v>
      </c>
      <c r="C6669" s="366" t="s">
        <v>7700</v>
      </c>
      <c r="D6669" s="367">
        <v>0.39800000000000002</v>
      </c>
    </row>
    <row r="6670" spans="1:4" x14ac:dyDescent="0.25">
      <c r="A6670" s="366" t="s">
        <v>9995</v>
      </c>
      <c r="B6670" s="345" t="s">
        <v>19197</v>
      </c>
      <c r="C6670" s="366" t="s">
        <v>7702</v>
      </c>
      <c r="D6670" s="367">
        <v>158.52170000000001</v>
      </c>
    </row>
    <row r="6671" spans="1:4" x14ac:dyDescent="0.25">
      <c r="A6671" s="366" t="s">
        <v>9996</v>
      </c>
      <c r="B6671" s="345" t="s">
        <v>19198</v>
      </c>
      <c r="C6671" s="366" t="s">
        <v>6608</v>
      </c>
      <c r="D6671" s="367">
        <v>489.03019999999998</v>
      </c>
    </row>
    <row r="6672" spans="1:4" x14ac:dyDescent="0.25">
      <c r="A6672" s="366" t="s">
        <v>9997</v>
      </c>
      <c r="B6672" s="345" t="s">
        <v>19199</v>
      </c>
      <c r="C6672" s="366" t="s">
        <v>6608</v>
      </c>
      <c r="D6672" s="367">
        <v>754.11540000000002</v>
      </c>
    </row>
    <row r="6673" spans="1:4" x14ac:dyDescent="0.25">
      <c r="A6673" s="366" t="s">
        <v>9998</v>
      </c>
      <c r="B6673" s="345" t="s">
        <v>19200</v>
      </c>
      <c r="C6673" s="366" t="s">
        <v>6608</v>
      </c>
      <c r="D6673" s="367">
        <v>620.78440000000001</v>
      </c>
    </row>
    <row r="6674" spans="1:4" x14ac:dyDescent="0.25">
      <c r="A6674" s="366" t="s">
        <v>9999</v>
      </c>
      <c r="B6674" s="345" t="s">
        <v>19201</v>
      </c>
      <c r="C6674" s="366" t="s">
        <v>6608</v>
      </c>
      <c r="D6674" s="367">
        <v>865.2047</v>
      </c>
    </row>
    <row r="6675" spans="1:4" x14ac:dyDescent="0.25">
      <c r="A6675" s="366" t="s">
        <v>10000</v>
      </c>
      <c r="B6675" s="345" t="s">
        <v>19202</v>
      </c>
      <c r="C6675" s="366" t="s">
        <v>7701</v>
      </c>
      <c r="D6675" s="367">
        <v>455.85149999999999</v>
      </c>
    </row>
    <row r="6676" spans="1:4" x14ac:dyDescent="0.25">
      <c r="A6676" s="366" t="s">
        <v>10001</v>
      </c>
      <c r="B6676" s="345" t="s">
        <v>19203</v>
      </c>
      <c r="C6676" s="366" t="s">
        <v>7702</v>
      </c>
      <c r="D6676" s="367">
        <v>170.0309</v>
      </c>
    </row>
    <row r="6677" spans="1:4" x14ac:dyDescent="0.25">
      <c r="A6677" s="366" t="s">
        <v>10002</v>
      </c>
      <c r="B6677" s="345" t="s">
        <v>19204</v>
      </c>
      <c r="C6677" s="366" t="s">
        <v>7702</v>
      </c>
      <c r="D6677" s="367">
        <v>195.93870000000001</v>
      </c>
    </row>
    <row r="6678" spans="1:4" x14ac:dyDescent="0.25">
      <c r="A6678" s="366" t="s">
        <v>10003</v>
      </c>
      <c r="B6678" s="345" t="s">
        <v>19205</v>
      </c>
      <c r="C6678" s="366" t="s">
        <v>10004</v>
      </c>
      <c r="D6678" s="367">
        <v>1.1403000000000001</v>
      </c>
    </row>
    <row r="6679" spans="1:4" x14ac:dyDescent="0.25">
      <c r="A6679" s="366" t="s">
        <v>10005</v>
      </c>
      <c r="B6679" s="345" t="s">
        <v>19206</v>
      </c>
      <c r="C6679" s="366" t="s">
        <v>6594</v>
      </c>
      <c r="D6679" s="367">
        <v>14.041600000000001</v>
      </c>
    </row>
    <row r="6680" spans="1:4" x14ac:dyDescent="0.25">
      <c r="A6680" s="366" t="s">
        <v>10006</v>
      </c>
      <c r="B6680" s="345" t="s">
        <v>19207</v>
      </c>
      <c r="C6680" s="366" t="s">
        <v>7701</v>
      </c>
      <c r="D6680" s="367">
        <v>47.774000000000001</v>
      </c>
    </row>
    <row r="6681" spans="1:4" x14ac:dyDescent="0.25">
      <c r="A6681" s="366" t="s">
        <v>10007</v>
      </c>
      <c r="B6681" s="345" t="s">
        <v>19208</v>
      </c>
      <c r="C6681" s="366" t="s">
        <v>9850</v>
      </c>
      <c r="D6681" s="367">
        <v>252.07220000000001</v>
      </c>
    </row>
    <row r="6682" spans="1:4" x14ac:dyDescent="0.25">
      <c r="A6682" s="366" t="s">
        <v>10008</v>
      </c>
      <c r="B6682" s="345" t="s">
        <v>19209</v>
      </c>
      <c r="C6682" s="366" t="s">
        <v>9850</v>
      </c>
      <c r="D6682" s="367">
        <v>32.023899999999998</v>
      </c>
    </row>
    <row r="6683" spans="1:4" x14ac:dyDescent="0.25">
      <c r="A6683" s="366" t="s">
        <v>10009</v>
      </c>
      <c r="B6683" s="345" t="s">
        <v>19210</v>
      </c>
      <c r="C6683" s="366" t="s">
        <v>6594</v>
      </c>
      <c r="D6683" s="367">
        <v>4.9607999999999999</v>
      </c>
    </row>
    <row r="6684" spans="1:4" x14ac:dyDescent="0.25">
      <c r="A6684" s="366" t="s">
        <v>10010</v>
      </c>
      <c r="B6684" s="345" t="s">
        <v>19211</v>
      </c>
      <c r="C6684" s="366" t="s">
        <v>6608</v>
      </c>
      <c r="D6684" s="367">
        <v>30876.918399999999</v>
      </c>
    </row>
    <row r="6685" spans="1:4" x14ac:dyDescent="0.25">
      <c r="A6685" s="366" t="s">
        <v>10011</v>
      </c>
      <c r="B6685" s="345" t="s">
        <v>19212</v>
      </c>
      <c r="C6685" s="366" t="s">
        <v>6608</v>
      </c>
      <c r="D6685" s="367">
        <v>19465.030200000001</v>
      </c>
    </row>
    <row r="6686" spans="1:4" x14ac:dyDescent="0.25">
      <c r="A6686" s="366" t="s">
        <v>10012</v>
      </c>
      <c r="B6686" s="345" t="s">
        <v>19213</v>
      </c>
      <c r="C6686" s="366" t="s">
        <v>6594</v>
      </c>
      <c r="D6686" s="367">
        <v>161.71299999999999</v>
      </c>
    </row>
    <row r="6687" spans="1:4" x14ac:dyDescent="0.25">
      <c r="A6687" s="366" t="s">
        <v>10013</v>
      </c>
      <c r="B6687" s="345" t="s">
        <v>19214</v>
      </c>
      <c r="C6687" s="366" t="s">
        <v>6608</v>
      </c>
      <c r="D6687" s="367">
        <v>3407.8416000000002</v>
      </c>
    </row>
    <row r="6688" spans="1:4" x14ac:dyDescent="0.25">
      <c r="A6688" s="366" t="s">
        <v>10014</v>
      </c>
      <c r="B6688" s="345" t="s">
        <v>19215</v>
      </c>
      <c r="C6688" s="366" t="s">
        <v>6608</v>
      </c>
      <c r="D6688" s="367">
        <v>2736.3452000000002</v>
      </c>
    </row>
    <row r="6689" spans="1:4" x14ac:dyDescent="0.25">
      <c r="A6689" s="366" t="s">
        <v>10015</v>
      </c>
      <c r="B6689" s="345" t="s">
        <v>19216</v>
      </c>
      <c r="C6689" s="366" t="s">
        <v>6594</v>
      </c>
      <c r="D6689" s="367">
        <v>33.308599999999998</v>
      </c>
    </row>
    <row r="6690" spans="1:4" x14ac:dyDescent="0.25">
      <c r="A6690" s="366" t="s">
        <v>10016</v>
      </c>
      <c r="B6690" s="345" t="s">
        <v>19217</v>
      </c>
      <c r="C6690" s="366" t="s">
        <v>6594</v>
      </c>
      <c r="D6690" s="367">
        <v>8.3402999999999992</v>
      </c>
    </row>
    <row r="6691" spans="1:4" x14ac:dyDescent="0.25">
      <c r="A6691" s="366" t="s">
        <v>10017</v>
      </c>
      <c r="B6691" s="345" t="s">
        <v>19218</v>
      </c>
      <c r="C6691" s="366" t="s">
        <v>6594</v>
      </c>
      <c r="D6691" s="367">
        <v>6.0609999999999999</v>
      </c>
    </row>
    <row r="6692" spans="1:4" x14ac:dyDescent="0.25">
      <c r="A6692" s="366" t="s">
        <v>10018</v>
      </c>
      <c r="B6692" s="345" t="s">
        <v>19219</v>
      </c>
      <c r="C6692" s="366" t="s">
        <v>6594</v>
      </c>
      <c r="D6692" s="367">
        <v>15.6488</v>
      </c>
    </row>
    <row r="6693" spans="1:4" x14ac:dyDescent="0.25">
      <c r="A6693" s="366" t="s">
        <v>10019</v>
      </c>
      <c r="B6693" s="345" t="s">
        <v>19220</v>
      </c>
      <c r="C6693" s="366" t="s">
        <v>6594</v>
      </c>
      <c r="D6693" s="367">
        <v>5.6333000000000002</v>
      </c>
    </row>
    <row r="6694" spans="1:4" x14ac:dyDescent="0.25">
      <c r="A6694" s="366" t="s">
        <v>10020</v>
      </c>
      <c r="B6694" s="345" t="s">
        <v>19221</v>
      </c>
      <c r="C6694" s="366" t="s">
        <v>6594</v>
      </c>
      <c r="D6694" s="367">
        <v>4.1909000000000001</v>
      </c>
    </row>
    <row r="6695" spans="1:4" x14ac:dyDescent="0.25">
      <c r="A6695" s="366" t="s">
        <v>10021</v>
      </c>
      <c r="B6695" s="345" t="s">
        <v>19222</v>
      </c>
      <c r="C6695" s="366" t="s">
        <v>6594</v>
      </c>
      <c r="D6695" s="367">
        <v>4.5610999999999997</v>
      </c>
    </row>
    <row r="6696" spans="1:4" x14ac:dyDescent="0.25">
      <c r="A6696" s="366" t="s">
        <v>10022</v>
      </c>
      <c r="B6696" s="345" t="s">
        <v>19223</v>
      </c>
      <c r="C6696" s="366" t="s">
        <v>6594</v>
      </c>
      <c r="D6696" s="367">
        <v>3.2216999999999998</v>
      </c>
    </row>
    <row r="6697" spans="1:4" x14ac:dyDescent="0.25">
      <c r="A6697" s="366" t="s">
        <v>10023</v>
      </c>
      <c r="B6697" s="345" t="s">
        <v>19224</v>
      </c>
      <c r="C6697" s="366" t="s">
        <v>6608</v>
      </c>
      <c r="D6697" s="367">
        <v>349.6087</v>
      </c>
    </row>
    <row r="6698" spans="1:4" x14ac:dyDescent="0.25">
      <c r="A6698" s="366" t="s">
        <v>10024</v>
      </c>
      <c r="B6698" s="345" t="s">
        <v>19225</v>
      </c>
      <c r="C6698" s="366" t="s">
        <v>6608</v>
      </c>
      <c r="D6698" s="367">
        <v>316.04910000000001</v>
      </c>
    </row>
    <row r="6699" spans="1:4" x14ac:dyDescent="0.25">
      <c r="A6699" s="366" t="s">
        <v>10025</v>
      </c>
      <c r="B6699" s="345" t="s">
        <v>19226</v>
      </c>
      <c r="C6699" s="366" t="s">
        <v>7700</v>
      </c>
      <c r="D6699" s="367">
        <v>0.66600000000000004</v>
      </c>
    </row>
    <row r="6700" spans="1:4" x14ac:dyDescent="0.25">
      <c r="A6700" s="366" t="s">
        <v>10026</v>
      </c>
      <c r="B6700" s="345" t="s">
        <v>19227</v>
      </c>
      <c r="C6700" s="366" t="s">
        <v>7700</v>
      </c>
      <c r="D6700" s="367">
        <v>0.73299999999999998</v>
      </c>
    </row>
    <row r="6701" spans="1:4" x14ac:dyDescent="0.25">
      <c r="A6701" s="366" t="s">
        <v>10027</v>
      </c>
      <c r="B6701" s="345" t="s">
        <v>19228</v>
      </c>
      <c r="C6701" s="366" t="s">
        <v>6608</v>
      </c>
      <c r="D6701" s="367">
        <v>339.89069999999998</v>
      </c>
    </row>
    <row r="6702" spans="1:4" x14ac:dyDescent="0.25">
      <c r="A6702" s="366" t="s">
        <v>10028</v>
      </c>
      <c r="B6702" s="345" t="s">
        <v>19229</v>
      </c>
      <c r="C6702" s="366" t="s">
        <v>6608</v>
      </c>
      <c r="D6702" s="367">
        <v>1497.8982000000001</v>
      </c>
    </row>
    <row r="6703" spans="1:4" x14ac:dyDescent="0.25">
      <c r="A6703" s="366" t="s">
        <v>10029</v>
      </c>
      <c r="B6703" s="345" t="s">
        <v>19230</v>
      </c>
      <c r="C6703" s="366" t="s">
        <v>6608</v>
      </c>
      <c r="D6703" s="367">
        <v>285.2903</v>
      </c>
    </row>
    <row r="6704" spans="1:4" x14ac:dyDescent="0.25">
      <c r="A6704" s="366" t="s">
        <v>10030</v>
      </c>
      <c r="B6704" s="345" t="s">
        <v>19231</v>
      </c>
      <c r="C6704" s="366" t="s">
        <v>6608</v>
      </c>
      <c r="D6704" s="367">
        <v>671.27679999999998</v>
      </c>
    </row>
    <row r="6705" spans="1:4" x14ac:dyDescent="0.25">
      <c r="A6705" s="366" t="s">
        <v>10031</v>
      </c>
      <c r="B6705" s="345" t="s">
        <v>19232</v>
      </c>
      <c r="C6705" s="366" t="s">
        <v>6608</v>
      </c>
      <c r="D6705" s="367">
        <v>291.74799999999999</v>
      </c>
    </row>
    <row r="6706" spans="1:4" x14ac:dyDescent="0.25">
      <c r="A6706" s="366" t="s">
        <v>10032</v>
      </c>
      <c r="B6706" s="345" t="s">
        <v>19233</v>
      </c>
      <c r="C6706" s="366" t="s">
        <v>6594</v>
      </c>
      <c r="D6706" s="367">
        <v>376.90719999999999</v>
      </c>
    </row>
    <row r="6707" spans="1:4" x14ac:dyDescent="0.25">
      <c r="A6707" s="366" t="s">
        <v>24118</v>
      </c>
      <c r="B6707" s="345" t="s">
        <v>24119</v>
      </c>
      <c r="C6707" s="366" t="s">
        <v>6594</v>
      </c>
      <c r="D6707" s="367">
        <v>121.61499999999999</v>
      </c>
    </row>
    <row r="6708" spans="1:4" x14ac:dyDescent="0.25">
      <c r="A6708" s="366" t="s">
        <v>10033</v>
      </c>
      <c r="B6708" s="345" t="s">
        <v>19234</v>
      </c>
      <c r="C6708" s="366" t="s">
        <v>7700</v>
      </c>
      <c r="D6708" s="367">
        <v>9.5754000000000001</v>
      </c>
    </row>
    <row r="6709" spans="1:4" x14ac:dyDescent="0.25">
      <c r="A6709" s="366" t="s">
        <v>10034</v>
      </c>
      <c r="B6709" s="345" t="s">
        <v>19235</v>
      </c>
      <c r="C6709" s="366" t="s">
        <v>7700</v>
      </c>
      <c r="D6709" s="367">
        <v>9.7070000000000007</v>
      </c>
    </row>
    <row r="6710" spans="1:4" x14ac:dyDescent="0.25">
      <c r="A6710" s="366" t="s">
        <v>28963</v>
      </c>
      <c r="B6710" s="345" t="s">
        <v>28964</v>
      </c>
      <c r="C6710" s="366" t="s">
        <v>6608</v>
      </c>
      <c r="D6710" s="367">
        <v>113.44889999999999</v>
      </c>
    </row>
    <row r="6711" spans="1:4" x14ac:dyDescent="0.25">
      <c r="A6711" s="366" t="s">
        <v>46361</v>
      </c>
      <c r="B6711" s="345" t="s">
        <v>46362</v>
      </c>
      <c r="C6711" s="366" t="s">
        <v>6608</v>
      </c>
      <c r="D6711" s="367">
        <v>9000</v>
      </c>
    </row>
    <row r="6712" spans="1:4" x14ac:dyDescent="0.25">
      <c r="A6712" s="366" t="s">
        <v>46363</v>
      </c>
      <c r="B6712" s="345" t="s">
        <v>46364</v>
      </c>
      <c r="C6712" s="366" t="s">
        <v>6608</v>
      </c>
      <c r="D6712" s="367">
        <v>37250</v>
      </c>
    </row>
    <row r="6713" spans="1:4" x14ac:dyDescent="0.25">
      <c r="A6713" s="366" t="s">
        <v>46365</v>
      </c>
      <c r="B6713" s="345" t="s">
        <v>46366</v>
      </c>
      <c r="C6713" s="366" t="s">
        <v>6608</v>
      </c>
      <c r="D6713" s="367">
        <v>1475.13</v>
      </c>
    </row>
    <row r="6714" spans="1:4" x14ac:dyDescent="0.25">
      <c r="A6714" s="366" t="s">
        <v>46367</v>
      </c>
      <c r="B6714" s="345" t="s">
        <v>46368</v>
      </c>
      <c r="C6714" s="366" t="s">
        <v>6608</v>
      </c>
      <c r="D6714" s="367">
        <v>35.56</v>
      </c>
    </row>
    <row r="6715" spans="1:4" x14ac:dyDescent="0.25">
      <c r="A6715" s="366" t="s">
        <v>46369</v>
      </c>
      <c r="B6715" s="345" t="s">
        <v>46370</v>
      </c>
      <c r="C6715" s="366" t="s">
        <v>6608</v>
      </c>
      <c r="D6715" s="367">
        <v>37.130000000000003</v>
      </c>
    </row>
    <row r="6716" spans="1:4" x14ac:dyDescent="0.25">
      <c r="A6716" s="366" t="s">
        <v>46371</v>
      </c>
      <c r="B6716" s="345" t="s">
        <v>46372</v>
      </c>
      <c r="C6716" s="366" t="s">
        <v>6608</v>
      </c>
      <c r="D6716" s="367">
        <v>30.1</v>
      </c>
    </row>
    <row r="6717" spans="1:4" x14ac:dyDescent="0.25">
      <c r="A6717" s="366" t="s">
        <v>46373</v>
      </c>
      <c r="B6717" s="345" t="s">
        <v>46374</v>
      </c>
      <c r="C6717" s="366" t="s">
        <v>6608</v>
      </c>
      <c r="D6717" s="367">
        <v>61.6</v>
      </c>
    </row>
    <row r="6718" spans="1:4" x14ac:dyDescent="0.25">
      <c r="A6718" s="366" t="s">
        <v>10035</v>
      </c>
      <c r="B6718" s="345" t="s">
        <v>19236</v>
      </c>
      <c r="C6718" s="366" t="s">
        <v>7702</v>
      </c>
      <c r="D6718" s="367">
        <v>162.3955</v>
      </c>
    </row>
    <row r="6719" spans="1:4" x14ac:dyDescent="0.25">
      <c r="A6719" s="366" t="s">
        <v>10036</v>
      </c>
      <c r="B6719" s="345" t="s">
        <v>19237</v>
      </c>
      <c r="C6719" s="366" t="s">
        <v>6608</v>
      </c>
      <c r="D6719" s="367">
        <v>7.0571000000000002</v>
      </c>
    </row>
    <row r="6720" spans="1:4" x14ac:dyDescent="0.25">
      <c r="A6720" s="366" t="s">
        <v>10037</v>
      </c>
      <c r="B6720" s="345" t="s">
        <v>19238</v>
      </c>
      <c r="C6720" s="366" t="s">
        <v>6608</v>
      </c>
      <c r="D6720" s="367">
        <v>0.68189999999999995</v>
      </c>
    </row>
    <row r="6721" spans="1:4" x14ac:dyDescent="0.25">
      <c r="A6721" s="366" t="s">
        <v>10038</v>
      </c>
      <c r="B6721" s="345" t="s">
        <v>19239</v>
      </c>
      <c r="C6721" s="366" t="s">
        <v>6608</v>
      </c>
      <c r="D6721" s="367">
        <v>13.0463</v>
      </c>
    </row>
    <row r="6722" spans="1:4" x14ac:dyDescent="0.25">
      <c r="A6722" s="366" t="s">
        <v>10039</v>
      </c>
      <c r="B6722" s="345" t="s">
        <v>19240</v>
      </c>
      <c r="C6722" s="366" t="s">
        <v>6608</v>
      </c>
      <c r="D6722" s="367">
        <v>2.6861000000000002</v>
      </c>
    </row>
    <row r="6723" spans="1:4" x14ac:dyDescent="0.25">
      <c r="A6723" s="366" t="s">
        <v>10040</v>
      </c>
      <c r="B6723" s="345" t="s">
        <v>19241</v>
      </c>
      <c r="C6723" s="366" t="s">
        <v>6608</v>
      </c>
      <c r="D6723" s="367">
        <v>9.1571999999999996</v>
      </c>
    </row>
    <row r="6724" spans="1:4" x14ac:dyDescent="0.25">
      <c r="A6724" s="366" t="s">
        <v>10041</v>
      </c>
      <c r="B6724" s="345" t="s">
        <v>19242</v>
      </c>
      <c r="C6724" s="366" t="s">
        <v>6608</v>
      </c>
      <c r="D6724" s="367">
        <v>33.8934</v>
      </c>
    </row>
    <row r="6725" spans="1:4" x14ac:dyDescent="0.25">
      <c r="A6725" s="366" t="s">
        <v>10042</v>
      </c>
      <c r="B6725" s="345" t="s">
        <v>19243</v>
      </c>
      <c r="C6725" s="366" t="s">
        <v>7700</v>
      </c>
      <c r="D6725" s="367">
        <v>13.1198</v>
      </c>
    </row>
    <row r="6726" spans="1:4" x14ac:dyDescent="0.25">
      <c r="A6726" s="366" t="s">
        <v>10043</v>
      </c>
      <c r="B6726" s="345" t="s">
        <v>19244</v>
      </c>
      <c r="C6726" s="366" t="s">
        <v>7700</v>
      </c>
      <c r="D6726" s="367">
        <v>0.55669999999999997</v>
      </c>
    </row>
    <row r="6727" spans="1:4" x14ac:dyDescent="0.25">
      <c r="A6727" s="366" t="s">
        <v>10044</v>
      </c>
      <c r="B6727" s="345" t="s">
        <v>19245</v>
      </c>
      <c r="C6727" s="366" t="s">
        <v>7700</v>
      </c>
      <c r="D6727" s="367">
        <v>9.6029999999999998</v>
      </c>
    </row>
    <row r="6728" spans="1:4" x14ac:dyDescent="0.25">
      <c r="A6728" s="366" t="s">
        <v>10045</v>
      </c>
      <c r="B6728" s="345" t="s">
        <v>19246</v>
      </c>
      <c r="C6728" s="366" t="s">
        <v>7700</v>
      </c>
      <c r="D6728" s="367">
        <v>9.6029999999999998</v>
      </c>
    </row>
    <row r="6729" spans="1:4" x14ac:dyDescent="0.25">
      <c r="A6729" s="366" t="s">
        <v>10046</v>
      </c>
      <c r="B6729" s="345" t="s">
        <v>19247</v>
      </c>
      <c r="C6729" s="366" t="s">
        <v>6594</v>
      </c>
      <c r="D6729" s="367">
        <v>13.8027</v>
      </c>
    </row>
    <row r="6730" spans="1:4" x14ac:dyDescent="0.25">
      <c r="A6730" s="366" t="s">
        <v>10047</v>
      </c>
      <c r="B6730" s="345" t="s">
        <v>19248</v>
      </c>
      <c r="C6730" s="366" t="s">
        <v>6594</v>
      </c>
      <c r="D6730" s="367">
        <v>261.92309999999998</v>
      </c>
    </row>
    <row r="6731" spans="1:4" x14ac:dyDescent="0.25">
      <c r="A6731" s="366" t="s">
        <v>10048</v>
      </c>
      <c r="B6731" s="345" t="s">
        <v>19249</v>
      </c>
      <c r="C6731" s="366" t="s">
        <v>7702</v>
      </c>
      <c r="D6731" s="367">
        <v>32.099200000000003</v>
      </c>
    </row>
    <row r="6732" spans="1:4" x14ac:dyDescent="0.25">
      <c r="A6732" s="366" t="s">
        <v>10049</v>
      </c>
      <c r="B6732" s="345" t="s">
        <v>19250</v>
      </c>
      <c r="C6732" s="366" t="s">
        <v>7702</v>
      </c>
      <c r="D6732" s="367">
        <v>45.568300000000001</v>
      </c>
    </row>
    <row r="6733" spans="1:4" x14ac:dyDescent="0.25">
      <c r="A6733" s="366" t="s">
        <v>10050</v>
      </c>
      <c r="B6733" s="345" t="s">
        <v>19251</v>
      </c>
      <c r="C6733" s="366" t="s">
        <v>6608</v>
      </c>
      <c r="D6733" s="367">
        <v>17.04</v>
      </c>
    </row>
    <row r="6734" spans="1:4" x14ac:dyDescent="0.25">
      <c r="A6734" s="366" t="s">
        <v>10051</v>
      </c>
      <c r="B6734" s="345" t="s">
        <v>19252</v>
      </c>
      <c r="C6734" s="366" t="s">
        <v>6608</v>
      </c>
      <c r="D6734" s="367">
        <v>24.32</v>
      </c>
    </row>
    <row r="6735" spans="1:4" x14ac:dyDescent="0.25">
      <c r="A6735" s="366" t="s">
        <v>10052</v>
      </c>
      <c r="B6735" s="345" t="s">
        <v>19253</v>
      </c>
      <c r="C6735" s="366" t="s">
        <v>7702</v>
      </c>
      <c r="D6735" s="367">
        <v>25.577999999999999</v>
      </c>
    </row>
    <row r="6736" spans="1:4" x14ac:dyDescent="0.25">
      <c r="A6736" s="366" t="s">
        <v>10053</v>
      </c>
      <c r="B6736" s="345" t="s">
        <v>19254</v>
      </c>
      <c r="C6736" s="366" t="s">
        <v>7702</v>
      </c>
      <c r="D6736" s="367">
        <v>28.223800000000001</v>
      </c>
    </row>
    <row r="6737" spans="1:4" x14ac:dyDescent="0.25">
      <c r="A6737" s="366" t="s">
        <v>10054</v>
      </c>
      <c r="B6737" s="345" t="s">
        <v>19255</v>
      </c>
      <c r="C6737" s="366" t="s">
        <v>7702</v>
      </c>
      <c r="D6737" s="367">
        <v>37.481000000000002</v>
      </c>
    </row>
    <row r="6738" spans="1:4" x14ac:dyDescent="0.25">
      <c r="A6738" s="366" t="s">
        <v>10055</v>
      </c>
      <c r="B6738" s="345" t="s">
        <v>19256</v>
      </c>
      <c r="C6738" s="366" t="s">
        <v>7702</v>
      </c>
      <c r="D6738" s="367">
        <v>34.458500000000001</v>
      </c>
    </row>
    <row r="6739" spans="1:4" x14ac:dyDescent="0.25">
      <c r="A6739" s="366" t="s">
        <v>10056</v>
      </c>
      <c r="B6739" s="345" t="s">
        <v>19257</v>
      </c>
      <c r="C6739" s="366" t="s">
        <v>7701</v>
      </c>
      <c r="D6739" s="367" t="s">
        <v>19122</v>
      </c>
    </row>
    <row r="6740" spans="1:4" x14ac:dyDescent="0.25">
      <c r="A6740" s="366" t="s">
        <v>10057</v>
      </c>
      <c r="B6740" s="345" t="s">
        <v>19258</v>
      </c>
      <c r="C6740" s="366" t="s">
        <v>7701</v>
      </c>
      <c r="D6740" s="367" t="s">
        <v>19122</v>
      </c>
    </row>
    <row r="6741" spans="1:4" x14ac:dyDescent="0.25">
      <c r="A6741" s="366" t="s">
        <v>10058</v>
      </c>
      <c r="B6741" s="345" t="s">
        <v>19259</v>
      </c>
      <c r="C6741" s="366" t="s">
        <v>7701</v>
      </c>
      <c r="D6741" s="367" t="s">
        <v>19122</v>
      </c>
    </row>
    <row r="6742" spans="1:4" x14ac:dyDescent="0.25">
      <c r="A6742" s="366" t="s">
        <v>10059</v>
      </c>
      <c r="B6742" s="345" t="s">
        <v>19260</v>
      </c>
      <c r="C6742" s="366" t="s">
        <v>7701</v>
      </c>
      <c r="D6742" s="367" t="s">
        <v>19122</v>
      </c>
    </row>
    <row r="6743" spans="1:4" x14ac:dyDescent="0.25">
      <c r="A6743" s="366" t="s">
        <v>10060</v>
      </c>
      <c r="B6743" s="345" t="s">
        <v>19261</v>
      </c>
      <c r="C6743" s="366" t="s">
        <v>7702</v>
      </c>
      <c r="D6743" s="367">
        <v>46.688099999999999</v>
      </c>
    </row>
    <row r="6744" spans="1:4" x14ac:dyDescent="0.25">
      <c r="A6744" s="366" t="s">
        <v>10061</v>
      </c>
      <c r="B6744" s="345" t="s">
        <v>19262</v>
      </c>
      <c r="C6744" s="366" t="s">
        <v>6608</v>
      </c>
      <c r="D6744" s="367">
        <v>34.33</v>
      </c>
    </row>
    <row r="6745" spans="1:4" x14ac:dyDescent="0.25">
      <c r="A6745" s="366" t="s">
        <v>10062</v>
      </c>
      <c r="B6745" s="345" t="s">
        <v>19263</v>
      </c>
      <c r="C6745" s="366" t="s">
        <v>6608</v>
      </c>
      <c r="D6745" s="367">
        <v>59.73</v>
      </c>
    </row>
    <row r="6746" spans="1:4" x14ac:dyDescent="0.25">
      <c r="A6746" s="366" t="s">
        <v>10063</v>
      </c>
      <c r="B6746" s="345" t="s">
        <v>19264</v>
      </c>
      <c r="C6746" s="366" t="s">
        <v>6608</v>
      </c>
      <c r="D6746" s="367">
        <v>137.85</v>
      </c>
    </row>
    <row r="6747" spans="1:4" x14ac:dyDescent="0.25">
      <c r="A6747" s="366" t="s">
        <v>10064</v>
      </c>
      <c r="B6747" s="345" t="s">
        <v>19265</v>
      </c>
      <c r="C6747" s="366" t="s">
        <v>6608</v>
      </c>
      <c r="D6747" s="367">
        <v>11.65</v>
      </c>
    </row>
    <row r="6748" spans="1:4" x14ac:dyDescent="0.25">
      <c r="A6748" s="366" t="s">
        <v>10065</v>
      </c>
      <c r="B6748" s="345" t="s">
        <v>19266</v>
      </c>
      <c r="C6748" s="366" t="s">
        <v>6608</v>
      </c>
      <c r="D6748" s="367">
        <v>17.59</v>
      </c>
    </row>
    <row r="6749" spans="1:4" x14ac:dyDescent="0.25">
      <c r="A6749" s="366" t="s">
        <v>10066</v>
      </c>
      <c r="B6749" s="345" t="s">
        <v>19267</v>
      </c>
      <c r="C6749" s="366" t="s">
        <v>6608</v>
      </c>
      <c r="D6749" s="367">
        <v>25.05</v>
      </c>
    </row>
    <row r="6750" spans="1:4" x14ac:dyDescent="0.25">
      <c r="A6750" s="366" t="s">
        <v>10067</v>
      </c>
      <c r="B6750" s="345" t="s">
        <v>19268</v>
      </c>
      <c r="C6750" s="366" t="s">
        <v>6608</v>
      </c>
      <c r="D6750" s="367">
        <v>34.479999999999997</v>
      </c>
    </row>
    <row r="6751" spans="1:4" x14ac:dyDescent="0.25">
      <c r="A6751" s="366" t="s">
        <v>10068</v>
      </c>
      <c r="B6751" s="345" t="s">
        <v>19269</v>
      </c>
      <c r="C6751" s="366" t="s">
        <v>6608</v>
      </c>
      <c r="D6751" s="367">
        <v>60.7273</v>
      </c>
    </row>
    <row r="6752" spans="1:4" x14ac:dyDescent="0.25">
      <c r="A6752" s="366" t="s">
        <v>10069</v>
      </c>
      <c r="B6752" s="345" t="s">
        <v>19270</v>
      </c>
      <c r="C6752" s="366" t="s">
        <v>6608</v>
      </c>
      <c r="D6752" s="367">
        <v>5.7705000000000002</v>
      </c>
    </row>
    <row r="6753" spans="1:4" x14ac:dyDescent="0.25">
      <c r="A6753" s="366" t="s">
        <v>10070</v>
      </c>
      <c r="B6753" s="345" t="s">
        <v>19271</v>
      </c>
      <c r="C6753" s="366" t="s">
        <v>6608</v>
      </c>
      <c r="D6753" s="367">
        <v>9.1212999999999997</v>
      </c>
    </row>
    <row r="6754" spans="1:4" x14ac:dyDescent="0.25">
      <c r="A6754" s="366" t="s">
        <v>10071</v>
      </c>
      <c r="B6754" s="345" t="s">
        <v>19272</v>
      </c>
      <c r="C6754" s="366" t="s">
        <v>7700</v>
      </c>
      <c r="D6754" s="367">
        <v>10.417899999999999</v>
      </c>
    </row>
    <row r="6755" spans="1:4" x14ac:dyDescent="0.25">
      <c r="A6755" s="366" t="s">
        <v>10072</v>
      </c>
      <c r="B6755" s="345" t="s">
        <v>19273</v>
      </c>
      <c r="C6755" s="366" t="s">
        <v>6608</v>
      </c>
      <c r="D6755" s="367">
        <v>631.51179999999999</v>
      </c>
    </row>
    <row r="6756" spans="1:4" x14ac:dyDescent="0.25">
      <c r="A6756" s="366" t="s">
        <v>10073</v>
      </c>
      <c r="B6756" s="345" t="s">
        <v>19274</v>
      </c>
      <c r="C6756" s="366" t="s">
        <v>7702</v>
      </c>
      <c r="D6756" s="367">
        <v>168.50399999999999</v>
      </c>
    </row>
    <row r="6757" spans="1:4" x14ac:dyDescent="0.25">
      <c r="A6757" s="366" t="s">
        <v>10074</v>
      </c>
      <c r="B6757" s="345" t="s">
        <v>19275</v>
      </c>
      <c r="C6757" s="366" t="s">
        <v>7700</v>
      </c>
      <c r="D6757" s="367">
        <v>21.555900000000001</v>
      </c>
    </row>
    <row r="6758" spans="1:4" x14ac:dyDescent="0.25">
      <c r="A6758" s="366" t="s">
        <v>10075</v>
      </c>
      <c r="B6758" s="345" t="s">
        <v>19276</v>
      </c>
      <c r="C6758" s="366" t="s">
        <v>6608</v>
      </c>
      <c r="D6758" s="367">
        <v>221.524</v>
      </c>
    </row>
    <row r="6759" spans="1:4" x14ac:dyDescent="0.25">
      <c r="A6759" s="366" t="s">
        <v>10076</v>
      </c>
      <c r="B6759" s="345" t="s">
        <v>19277</v>
      </c>
      <c r="C6759" s="366" t="s">
        <v>6608</v>
      </c>
      <c r="D6759" s="367">
        <v>230.744</v>
      </c>
    </row>
    <row r="6760" spans="1:4" x14ac:dyDescent="0.25">
      <c r="A6760" s="366" t="s">
        <v>10077</v>
      </c>
      <c r="B6760" s="345" t="s">
        <v>19278</v>
      </c>
      <c r="C6760" s="366" t="s">
        <v>6608</v>
      </c>
      <c r="D6760" s="367">
        <v>461.14699999999999</v>
      </c>
    </row>
    <row r="6761" spans="1:4" x14ac:dyDescent="0.25">
      <c r="A6761" s="366" t="s">
        <v>10078</v>
      </c>
      <c r="B6761" s="345" t="s">
        <v>19279</v>
      </c>
      <c r="C6761" s="366" t="s">
        <v>6608</v>
      </c>
      <c r="D6761" s="367">
        <v>93.257199999999997</v>
      </c>
    </row>
    <row r="6762" spans="1:4" x14ac:dyDescent="0.25">
      <c r="A6762" s="366" t="s">
        <v>10079</v>
      </c>
      <c r="B6762" s="345" t="s">
        <v>19280</v>
      </c>
      <c r="C6762" s="366" t="s">
        <v>6594</v>
      </c>
      <c r="D6762" s="367">
        <v>185.8904</v>
      </c>
    </row>
    <row r="6763" spans="1:4" x14ac:dyDescent="0.25">
      <c r="A6763" s="366" t="s">
        <v>10080</v>
      </c>
      <c r="B6763" s="345" t="s">
        <v>19281</v>
      </c>
      <c r="C6763" s="366" t="s">
        <v>6608</v>
      </c>
      <c r="D6763" s="367">
        <v>197.66489999999999</v>
      </c>
    </row>
    <row r="6764" spans="1:4" x14ac:dyDescent="0.25">
      <c r="A6764" s="366" t="s">
        <v>10081</v>
      </c>
      <c r="B6764" s="345" t="s">
        <v>19282</v>
      </c>
      <c r="C6764" s="366" t="s">
        <v>6608</v>
      </c>
      <c r="D6764" s="367">
        <v>211.16249999999999</v>
      </c>
    </row>
    <row r="6765" spans="1:4" x14ac:dyDescent="0.25">
      <c r="A6765" s="366" t="s">
        <v>10082</v>
      </c>
      <c r="B6765" s="345" t="s">
        <v>19283</v>
      </c>
      <c r="C6765" s="366" t="s">
        <v>6608</v>
      </c>
      <c r="D6765" s="367">
        <v>222.5882</v>
      </c>
    </row>
    <row r="6766" spans="1:4" x14ac:dyDescent="0.25">
      <c r="A6766" s="366" t="s">
        <v>10083</v>
      </c>
      <c r="B6766" s="345" t="s">
        <v>19284</v>
      </c>
      <c r="C6766" s="366" t="s">
        <v>6608</v>
      </c>
      <c r="D6766" s="367">
        <v>68.581299999999999</v>
      </c>
    </row>
    <row r="6767" spans="1:4" x14ac:dyDescent="0.25">
      <c r="A6767" s="366" t="s">
        <v>10084</v>
      </c>
      <c r="B6767" s="345" t="s">
        <v>19285</v>
      </c>
      <c r="C6767" s="366" t="s">
        <v>6608</v>
      </c>
      <c r="D6767" s="367">
        <v>71.363799999999998</v>
      </c>
    </row>
    <row r="6768" spans="1:4" x14ac:dyDescent="0.25">
      <c r="A6768" s="366" t="s">
        <v>10085</v>
      </c>
      <c r="B6768" s="345" t="s">
        <v>19286</v>
      </c>
      <c r="C6768" s="366" t="s">
        <v>6608</v>
      </c>
      <c r="D6768" s="367">
        <v>87.020099999999999</v>
      </c>
    </row>
    <row r="6769" spans="1:4" x14ac:dyDescent="0.25">
      <c r="A6769" s="366" t="s">
        <v>10086</v>
      </c>
      <c r="B6769" s="345" t="s">
        <v>19287</v>
      </c>
      <c r="C6769" s="366" t="s">
        <v>6608</v>
      </c>
      <c r="D6769" s="367">
        <v>200.15790000000001</v>
      </c>
    </row>
    <row r="6770" spans="1:4" x14ac:dyDescent="0.25">
      <c r="A6770" s="366" t="s">
        <v>10087</v>
      </c>
      <c r="B6770" s="345" t="s">
        <v>19288</v>
      </c>
      <c r="C6770" s="366" t="s">
        <v>6608</v>
      </c>
      <c r="D6770" s="367">
        <v>230.17009999999999</v>
      </c>
    </row>
    <row r="6771" spans="1:4" x14ac:dyDescent="0.25">
      <c r="A6771" s="366" t="s">
        <v>10088</v>
      </c>
      <c r="B6771" s="345" t="s">
        <v>19289</v>
      </c>
      <c r="C6771" s="366" t="s">
        <v>6608</v>
      </c>
      <c r="D6771" s="367">
        <v>302.12009999999998</v>
      </c>
    </row>
    <row r="6772" spans="1:4" x14ac:dyDescent="0.25">
      <c r="A6772" s="366" t="s">
        <v>10089</v>
      </c>
      <c r="B6772" s="345" t="s">
        <v>19290</v>
      </c>
      <c r="C6772" s="366" t="s">
        <v>6608</v>
      </c>
      <c r="D6772" s="367">
        <v>281.57440000000003</v>
      </c>
    </row>
    <row r="6773" spans="1:4" x14ac:dyDescent="0.25">
      <c r="A6773" s="366" t="s">
        <v>10090</v>
      </c>
      <c r="B6773" s="345" t="s">
        <v>19291</v>
      </c>
      <c r="C6773" s="366" t="s">
        <v>6608</v>
      </c>
      <c r="D6773" s="367">
        <v>290.49779999999998</v>
      </c>
    </row>
    <row r="6774" spans="1:4" x14ac:dyDescent="0.25">
      <c r="A6774" s="366" t="s">
        <v>10091</v>
      </c>
      <c r="B6774" s="345" t="s">
        <v>19292</v>
      </c>
      <c r="C6774" s="366" t="s">
        <v>6608</v>
      </c>
      <c r="D6774" s="367">
        <v>390.7978</v>
      </c>
    </row>
    <row r="6775" spans="1:4" x14ac:dyDescent="0.25">
      <c r="A6775" s="366" t="s">
        <v>10092</v>
      </c>
      <c r="B6775" s="345" t="s">
        <v>19293</v>
      </c>
      <c r="C6775" s="366" t="s">
        <v>9850</v>
      </c>
      <c r="D6775" s="367">
        <v>11.3888</v>
      </c>
    </row>
    <row r="6776" spans="1:4" x14ac:dyDescent="0.25">
      <c r="A6776" s="366" t="s">
        <v>10093</v>
      </c>
      <c r="B6776" s="345" t="s">
        <v>19294</v>
      </c>
      <c r="C6776" s="366" t="s">
        <v>6608</v>
      </c>
      <c r="D6776" s="367">
        <v>56.968600000000002</v>
      </c>
    </row>
    <row r="6777" spans="1:4" x14ac:dyDescent="0.25">
      <c r="A6777" s="366" t="s">
        <v>10094</v>
      </c>
      <c r="B6777" s="345" t="s">
        <v>19295</v>
      </c>
      <c r="C6777" s="366" t="s">
        <v>6608</v>
      </c>
      <c r="D6777" s="367">
        <v>103.1589</v>
      </c>
    </row>
    <row r="6778" spans="1:4" x14ac:dyDescent="0.25">
      <c r="A6778" s="366" t="s">
        <v>10095</v>
      </c>
      <c r="B6778" s="345" t="s">
        <v>19296</v>
      </c>
      <c r="C6778" s="366" t="s">
        <v>6608</v>
      </c>
      <c r="D6778" s="367">
        <v>141.27010000000001</v>
      </c>
    </row>
    <row r="6779" spans="1:4" x14ac:dyDescent="0.25">
      <c r="A6779" s="366" t="s">
        <v>10096</v>
      </c>
      <c r="B6779" s="345" t="s">
        <v>19297</v>
      </c>
      <c r="C6779" s="366" t="s">
        <v>6608</v>
      </c>
      <c r="D6779" s="367">
        <v>295.31169999999997</v>
      </c>
    </row>
    <row r="6780" spans="1:4" x14ac:dyDescent="0.25">
      <c r="A6780" s="366" t="s">
        <v>10097</v>
      </c>
      <c r="B6780" s="345" t="s">
        <v>19298</v>
      </c>
      <c r="C6780" s="366" t="s">
        <v>6608</v>
      </c>
      <c r="D6780" s="367">
        <v>507.76440000000002</v>
      </c>
    </row>
    <row r="6781" spans="1:4" x14ac:dyDescent="0.25">
      <c r="A6781" s="366" t="s">
        <v>10098</v>
      </c>
      <c r="B6781" s="345" t="s">
        <v>19299</v>
      </c>
      <c r="C6781" s="366" t="s">
        <v>6608</v>
      </c>
      <c r="D6781" s="367">
        <v>174.71369999999999</v>
      </c>
    </row>
    <row r="6782" spans="1:4" x14ac:dyDescent="0.25">
      <c r="A6782" s="366" t="s">
        <v>10099</v>
      </c>
      <c r="B6782" s="345" t="s">
        <v>19300</v>
      </c>
      <c r="C6782" s="366" t="s">
        <v>6608</v>
      </c>
      <c r="D6782" s="367">
        <v>301.98169999999999</v>
      </c>
    </row>
    <row r="6783" spans="1:4" x14ac:dyDescent="0.25">
      <c r="A6783" s="366" t="s">
        <v>10100</v>
      </c>
      <c r="B6783" s="345" t="s">
        <v>19301</v>
      </c>
      <c r="C6783" s="366" t="s">
        <v>6608</v>
      </c>
      <c r="D6783" s="367">
        <v>410.47</v>
      </c>
    </row>
    <row r="6784" spans="1:4" x14ac:dyDescent="0.25">
      <c r="A6784" s="366" t="s">
        <v>10101</v>
      </c>
      <c r="B6784" s="345" t="s">
        <v>19302</v>
      </c>
      <c r="C6784" s="366" t="s">
        <v>6608</v>
      </c>
      <c r="D6784" s="367">
        <v>293.37079999999997</v>
      </c>
    </row>
    <row r="6785" spans="1:4" x14ac:dyDescent="0.25">
      <c r="A6785" s="366" t="s">
        <v>10102</v>
      </c>
      <c r="B6785" s="345" t="s">
        <v>19303</v>
      </c>
      <c r="C6785" s="366" t="s">
        <v>6608</v>
      </c>
      <c r="D6785" s="367">
        <v>329.42529999999999</v>
      </c>
    </row>
    <row r="6786" spans="1:4" x14ac:dyDescent="0.25">
      <c r="A6786" s="366" t="s">
        <v>10103</v>
      </c>
      <c r="B6786" s="345" t="s">
        <v>19304</v>
      </c>
      <c r="C6786" s="366" t="s">
        <v>6608</v>
      </c>
      <c r="D6786" s="367">
        <v>584.89179999999999</v>
      </c>
    </row>
    <row r="6787" spans="1:4" x14ac:dyDescent="0.25">
      <c r="A6787" s="366" t="s">
        <v>10104</v>
      </c>
      <c r="B6787" s="345" t="s">
        <v>19305</v>
      </c>
      <c r="C6787" s="366" t="s">
        <v>6608</v>
      </c>
      <c r="D6787" s="367">
        <v>3650.6104999999998</v>
      </c>
    </row>
    <row r="6788" spans="1:4" x14ac:dyDescent="0.25">
      <c r="A6788" s="366" t="s">
        <v>10105</v>
      </c>
      <c r="B6788" s="345" t="s">
        <v>19306</v>
      </c>
      <c r="C6788" s="366" t="s">
        <v>6608</v>
      </c>
      <c r="D6788" s="367">
        <v>608.94939999999997</v>
      </c>
    </row>
    <row r="6789" spans="1:4" x14ac:dyDescent="0.25">
      <c r="A6789" s="366" t="s">
        <v>10106</v>
      </c>
      <c r="B6789" s="345" t="s">
        <v>19307</v>
      </c>
      <c r="C6789" s="366" t="s">
        <v>6608</v>
      </c>
      <c r="D6789" s="367">
        <v>817.6223</v>
      </c>
    </row>
    <row r="6790" spans="1:4" x14ac:dyDescent="0.25">
      <c r="A6790" s="366" t="s">
        <v>10107</v>
      </c>
      <c r="B6790" s="345" t="s">
        <v>19308</v>
      </c>
      <c r="C6790" s="366" t="s">
        <v>6608</v>
      </c>
      <c r="D6790" s="367">
        <v>282.0136</v>
      </c>
    </row>
    <row r="6791" spans="1:4" x14ac:dyDescent="0.25">
      <c r="A6791" s="366" t="s">
        <v>10108</v>
      </c>
      <c r="B6791" s="345" t="s">
        <v>19309</v>
      </c>
      <c r="C6791" s="366" t="s">
        <v>6608</v>
      </c>
      <c r="D6791" s="367">
        <v>811.82389999999998</v>
      </c>
    </row>
    <row r="6792" spans="1:4" x14ac:dyDescent="0.25">
      <c r="A6792" s="366" t="s">
        <v>10109</v>
      </c>
      <c r="B6792" s="345" t="s">
        <v>19310</v>
      </c>
      <c r="C6792" s="366" t="s">
        <v>6608</v>
      </c>
      <c r="D6792" s="367">
        <v>7587.1859000000004</v>
      </c>
    </row>
    <row r="6793" spans="1:4" x14ac:dyDescent="0.25">
      <c r="A6793" s="366" t="s">
        <v>10110</v>
      </c>
      <c r="B6793" s="345" t="s">
        <v>19311</v>
      </c>
      <c r="C6793" s="366" t="s">
        <v>6608</v>
      </c>
      <c r="D6793" s="367">
        <v>6190.7754999999997</v>
      </c>
    </row>
    <row r="6794" spans="1:4" x14ac:dyDescent="0.25">
      <c r="A6794" s="366" t="s">
        <v>10111</v>
      </c>
      <c r="B6794" s="345" t="s">
        <v>19312</v>
      </c>
      <c r="C6794" s="366" t="s">
        <v>7701</v>
      </c>
      <c r="D6794" s="367" t="s">
        <v>19122</v>
      </c>
    </row>
    <row r="6795" spans="1:4" x14ac:dyDescent="0.25">
      <c r="A6795" s="366" t="s">
        <v>10112</v>
      </c>
      <c r="B6795" s="345" t="s">
        <v>19313</v>
      </c>
      <c r="C6795" s="366" t="s">
        <v>7700</v>
      </c>
      <c r="D6795" s="367">
        <v>7.3639999999999999</v>
      </c>
    </row>
    <row r="6796" spans="1:4" x14ac:dyDescent="0.25">
      <c r="A6796" s="366" t="s">
        <v>10113</v>
      </c>
      <c r="B6796" s="345" t="s">
        <v>19314</v>
      </c>
      <c r="C6796" s="366" t="s">
        <v>6608</v>
      </c>
      <c r="D6796" s="367">
        <v>115.1063</v>
      </c>
    </row>
    <row r="6797" spans="1:4" x14ac:dyDescent="0.25">
      <c r="A6797" s="366" t="s">
        <v>10114</v>
      </c>
      <c r="B6797" s="345" t="s">
        <v>19315</v>
      </c>
      <c r="C6797" s="366" t="s">
        <v>6608</v>
      </c>
      <c r="D6797" s="367">
        <v>112.3198</v>
      </c>
    </row>
    <row r="6798" spans="1:4" x14ac:dyDescent="0.25">
      <c r="A6798" s="366" t="s">
        <v>10115</v>
      </c>
      <c r="B6798" s="345" t="s">
        <v>19316</v>
      </c>
      <c r="C6798" s="366" t="s">
        <v>6608</v>
      </c>
      <c r="D6798" s="367">
        <v>1541.6110000000001</v>
      </c>
    </row>
    <row r="6799" spans="1:4" x14ac:dyDescent="0.25">
      <c r="A6799" s="366" t="s">
        <v>10116</v>
      </c>
      <c r="B6799" s="345" t="s">
        <v>19317</v>
      </c>
      <c r="C6799" s="366" t="s">
        <v>6608</v>
      </c>
      <c r="D6799" s="367">
        <v>776.40219999999999</v>
      </c>
    </row>
    <row r="6800" spans="1:4" x14ac:dyDescent="0.25">
      <c r="A6800" s="366" t="s">
        <v>10117</v>
      </c>
      <c r="B6800" s="345" t="s">
        <v>19318</v>
      </c>
      <c r="C6800" s="366" t="s">
        <v>6608</v>
      </c>
      <c r="D6800" s="367">
        <v>208.0522</v>
      </c>
    </row>
    <row r="6801" spans="1:4" x14ac:dyDescent="0.25">
      <c r="A6801" s="366" t="s">
        <v>10118</v>
      </c>
      <c r="B6801" s="345" t="s">
        <v>19319</v>
      </c>
      <c r="C6801" s="366" t="s">
        <v>6608</v>
      </c>
      <c r="D6801" s="367">
        <v>125.4151</v>
      </c>
    </row>
    <row r="6802" spans="1:4" x14ac:dyDescent="0.25">
      <c r="A6802" s="366" t="s">
        <v>10119</v>
      </c>
      <c r="B6802" s="345" t="s">
        <v>19320</v>
      </c>
      <c r="C6802" s="366" t="s">
        <v>6608</v>
      </c>
      <c r="D6802" s="367">
        <v>197.2098</v>
      </c>
    </row>
    <row r="6803" spans="1:4" x14ac:dyDescent="0.25">
      <c r="A6803" s="366" t="s">
        <v>10120</v>
      </c>
      <c r="B6803" s="345" t="s">
        <v>19321</v>
      </c>
      <c r="C6803" s="366" t="s">
        <v>6594</v>
      </c>
      <c r="D6803" s="367">
        <v>275</v>
      </c>
    </row>
    <row r="6804" spans="1:4" x14ac:dyDescent="0.25">
      <c r="A6804" s="366" t="s">
        <v>10121</v>
      </c>
      <c r="B6804" s="345" t="s">
        <v>19322</v>
      </c>
      <c r="C6804" s="366" t="s">
        <v>6594</v>
      </c>
      <c r="D6804" s="367">
        <v>87</v>
      </c>
    </row>
    <row r="6805" spans="1:4" x14ac:dyDescent="0.25">
      <c r="A6805" s="366" t="s">
        <v>10122</v>
      </c>
      <c r="B6805" s="345" t="s">
        <v>19323</v>
      </c>
      <c r="C6805" s="366" t="s">
        <v>6594</v>
      </c>
      <c r="D6805" s="367">
        <v>116</v>
      </c>
    </row>
    <row r="6806" spans="1:4" x14ac:dyDescent="0.25">
      <c r="A6806" s="366" t="s">
        <v>10123</v>
      </c>
      <c r="B6806" s="345" t="s">
        <v>19324</v>
      </c>
      <c r="C6806" s="366" t="s">
        <v>6594</v>
      </c>
      <c r="D6806" s="367">
        <v>124</v>
      </c>
    </row>
    <row r="6807" spans="1:4" x14ac:dyDescent="0.25">
      <c r="A6807" s="366" t="s">
        <v>10124</v>
      </c>
      <c r="B6807" s="345" t="s">
        <v>19325</v>
      </c>
      <c r="C6807" s="366" t="s">
        <v>6594</v>
      </c>
      <c r="D6807" s="367">
        <v>185</v>
      </c>
    </row>
    <row r="6808" spans="1:4" x14ac:dyDescent="0.25">
      <c r="A6808" s="366" t="s">
        <v>10125</v>
      </c>
      <c r="B6808" s="345" t="s">
        <v>19326</v>
      </c>
      <c r="C6808" s="366" t="s">
        <v>6608</v>
      </c>
      <c r="D6808" s="367">
        <v>8881.3259999999991</v>
      </c>
    </row>
    <row r="6809" spans="1:4" x14ac:dyDescent="0.25">
      <c r="A6809" s="366" t="s">
        <v>10126</v>
      </c>
      <c r="B6809" s="345" t="s">
        <v>19327</v>
      </c>
      <c r="C6809" s="366" t="s">
        <v>6608</v>
      </c>
      <c r="D6809" s="367">
        <v>14786.362999999999</v>
      </c>
    </row>
    <row r="6810" spans="1:4" x14ac:dyDescent="0.25">
      <c r="A6810" s="366" t="s">
        <v>10127</v>
      </c>
      <c r="B6810" s="345" t="s">
        <v>19328</v>
      </c>
      <c r="C6810" s="366" t="s">
        <v>6608</v>
      </c>
      <c r="D6810" s="367">
        <v>18253.632000000001</v>
      </c>
    </row>
    <row r="6811" spans="1:4" x14ac:dyDescent="0.25">
      <c r="A6811" s="366" t="s">
        <v>10128</v>
      </c>
      <c r="B6811" s="345" t="s">
        <v>19329</v>
      </c>
      <c r="C6811" s="366" t="s">
        <v>6608</v>
      </c>
      <c r="D6811" s="367">
        <v>30427.8226</v>
      </c>
    </row>
    <row r="6812" spans="1:4" x14ac:dyDescent="0.25">
      <c r="A6812" s="366" t="s">
        <v>10129</v>
      </c>
      <c r="B6812" s="345" t="s">
        <v>19330</v>
      </c>
      <c r="C6812" s="366" t="s">
        <v>6594</v>
      </c>
      <c r="D6812" s="367">
        <v>176</v>
      </c>
    </row>
    <row r="6813" spans="1:4" x14ac:dyDescent="0.25">
      <c r="A6813" s="366" t="s">
        <v>10130</v>
      </c>
      <c r="B6813" s="345" t="s">
        <v>19331</v>
      </c>
      <c r="C6813" s="366" t="s">
        <v>6594</v>
      </c>
      <c r="D6813" s="367">
        <v>219</v>
      </c>
    </row>
    <row r="6814" spans="1:4" x14ac:dyDescent="0.25">
      <c r="A6814" s="366" t="s">
        <v>10131</v>
      </c>
      <c r="B6814" s="345" t="s">
        <v>19332</v>
      </c>
      <c r="C6814" s="366" t="s">
        <v>7700</v>
      </c>
      <c r="D6814" s="367">
        <v>9.8901000000000003</v>
      </c>
    </row>
    <row r="6815" spans="1:4" x14ac:dyDescent="0.25">
      <c r="A6815" s="366" t="s">
        <v>10132</v>
      </c>
      <c r="B6815" s="345" t="s">
        <v>19333</v>
      </c>
      <c r="C6815" s="366" t="s">
        <v>6594</v>
      </c>
      <c r="D6815" s="367">
        <v>243</v>
      </c>
    </row>
    <row r="6816" spans="1:4" x14ac:dyDescent="0.25">
      <c r="A6816" s="366" t="s">
        <v>26809</v>
      </c>
      <c r="B6816" s="345" t="s">
        <v>26810</v>
      </c>
      <c r="C6816" s="366" t="s">
        <v>6608</v>
      </c>
      <c r="D6816" s="367">
        <v>372.20949999999999</v>
      </c>
    </row>
    <row r="6817" spans="1:4" x14ac:dyDescent="0.25">
      <c r="A6817" s="366" t="s">
        <v>26811</v>
      </c>
      <c r="B6817" s="345" t="s">
        <v>26812</v>
      </c>
      <c r="C6817" s="366" t="s">
        <v>9850</v>
      </c>
      <c r="D6817" s="367">
        <v>96.352400000000003</v>
      </c>
    </row>
    <row r="6818" spans="1:4" x14ac:dyDescent="0.25">
      <c r="A6818" s="366" t="s">
        <v>26813</v>
      </c>
      <c r="B6818" s="345" t="s">
        <v>26814</v>
      </c>
      <c r="C6818" s="366" t="s">
        <v>9850</v>
      </c>
      <c r="D6818" s="367">
        <v>128.4607</v>
      </c>
    </row>
    <row r="6819" spans="1:4" x14ac:dyDescent="0.25">
      <c r="A6819" s="366" t="s">
        <v>26815</v>
      </c>
      <c r="B6819" s="345" t="s">
        <v>26816</v>
      </c>
      <c r="C6819" s="366" t="s">
        <v>9850</v>
      </c>
      <c r="D6819" s="367">
        <v>193.32910000000001</v>
      </c>
    </row>
    <row r="6820" spans="1:4" x14ac:dyDescent="0.25">
      <c r="A6820" s="366" t="s">
        <v>10133</v>
      </c>
      <c r="B6820" s="345" t="s">
        <v>19334</v>
      </c>
      <c r="C6820" s="366" t="s">
        <v>9850</v>
      </c>
      <c r="D6820" s="367">
        <v>301.09460000000001</v>
      </c>
    </row>
    <row r="6821" spans="1:4" x14ac:dyDescent="0.25">
      <c r="A6821" s="366" t="s">
        <v>10134</v>
      </c>
      <c r="B6821" s="345" t="s">
        <v>19335</v>
      </c>
      <c r="C6821" s="366" t="s">
        <v>9850</v>
      </c>
      <c r="D6821" s="367">
        <v>62.712000000000003</v>
      </c>
    </row>
    <row r="6822" spans="1:4" x14ac:dyDescent="0.25">
      <c r="A6822" s="366" t="s">
        <v>10135</v>
      </c>
      <c r="B6822" s="345" t="s">
        <v>19336</v>
      </c>
      <c r="C6822" s="366" t="s">
        <v>9850</v>
      </c>
      <c r="D6822" s="367">
        <v>40.577399999999997</v>
      </c>
    </row>
    <row r="6823" spans="1:4" x14ac:dyDescent="0.25">
      <c r="A6823" s="366" t="s">
        <v>10136</v>
      </c>
      <c r="B6823" s="345" t="s">
        <v>19337</v>
      </c>
      <c r="C6823" s="366" t="s">
        <v>9850</v>
      </c>
      <c r="D6823" s="367">
        <v>33.326599999999999</v>
      </c>
    </row>
    <row r="6824" spans="1:4" x14ac:dyDescent="0.25">
      <c r="A6824" s="366" t="s">
        <v>10137</v>
      </c>
      <c r="B6824" s="345" t="s">
        <v>19338</v>
      </c>
      <c r="C6824" s="366" t="s">
        <v>6594</v>
      </c>
      <c r="D6824" s="367">
        <v>315</v>
      </c>
    </row>
    <row r="6825" spans="1:4" x14ac:dyDescent="0.25">
      <c r="A6825" s="366" t="s">
        <v>10138</v>
      </c>
      <c r="B6825" s="345" t="s">
        <v>19339</v>
      </c>
      <c r="C6825" s="366" t="s">
        <v>9850</v>
      </c>
      <c r="D6825" s="367">
        <v>4.4554</v>
      </c>
    </row>
    <row r="6826" spans="1:4" x14ac:dyDescent="0.25">
      <c r="A6826" s="366" t="s">
        <v>10139</v>
      </c>
      <c r="B6826" s="345" t="s">
        <v>19340</v>
      </c>
      <c r="C6826" s="366" t="s">
        <v>6594</v>
      </c>
      <c r="D6826" s="367">
        <v>523.15</v>
      </c>
    </row>
    <row r="6827" spans="1:4" x14ac:dyDescent="0.25">
      <c r="A6827" s="366" t="s">
        <v>10140</v>
      </c>
      <c r="B6827" s="345" t="s">
        <v>19341</v>
      </c>
      <c r="C6827" s="366" t="s">
        <v>7702</v>
      </c>
      <c r="D6827" s="367">
        <v>7.5613999999999999</v>
      </c>
    </row>
    <row r="6828" spans="1:4" x14ac:dyDescent="0.25">
      <c r="A6828" s="366" t="s">
        <v>10141</v>
      </c>
      <c r="B6828" s="345" t="s">
        <v>19342</v>
      </c>
      <c r="C6828" s="366" t="s">
        <v>7700</v>
      </c>
      <c r="D6828" s="367">
        <v>16.972799999999999</v>
      </c>
    </row>
    <row r="6829" spans="1:4" x14ac:dyDescent="0.25">
      <c r="A6829" s="366" t="s">
        <v>10142</v>
      </c>
      <c r="B6829" s="345" t="s">
        <v>19343</v>
      </c>
      <c r="C6829" s="366" t="s">
        <v>6594</v>
      </c>
      <c r="D6829" s="367">
        <v>622</v>
      </c>
    </row>
    <row r="6830" spans="1:4" x14ac:dyDescent="0.25">
      <c r="A6830" s="366" t="s">
        <v>10143</v>
      </c>
      <c r="B6830" s="345" t="s">
        <v>19344</v>
      </c>
      <c r="C6830" s="366" t="s">
        <v>6594</v>
      </c>
      <c r="D6830" s="367">
        <v>870.81510000000003</v>
      </c>
    </row>
    <row r="6831" spans="1:4" x14ac:dyDescent="0.25">
      <c r="A6831" s="366" t="s">
        <v>10144</v>
      </c>
      <c r="B6831" s="345" t="s">
        <v>19345</v>
      </c>
      <c r="C6831" s="366" t="s">
        <v>6608</v>
      </c>
      <c r="D6831" s="367">
        <v>213.89189999999999</v>
      </c>
    </row>
    <row r="6832" spans="1:4" x14ac:dyDescent="0.25">
      <c r="A6832" s="366" t="s">
        <v>10145</v>
      </c>
      <c r="B6832" s="345" t="s">
        <v>19346</v>
      </c>
      <c r="C6832" s="366" t="s">
        <v>7702</v>
      </c>
      <c r="D6832" s="367">
        <v>1.7516</v>
      </c>
    </row>
    <row r="6833" spans="1:4" x14ac:dyDescent="0.25">
      <c r="A6833" s="366" t="s">
        <v>10146</v>
      </c>
      <c r="B6833" s="345" t="s">
        <v>19347</v>
      </c>
      <c r="C6833" s="366" t="s">
        <v>6608</v>
      </c>
      <c r="D6833" s="367">
        <v>366.48939999999999</v>
      </c>
    </row>
    <row r="6834" spans="1:4" x14ac:dyDescent="0.25">
      <c r="A6834" s="366" t="s">
        <v>10147</v>
      </c>
      <c r="B6834" s="345" t="s">
        <v>19348</v>
      </c>
      <c r="C6834" s="366" t="s">
        <v>6594</v>
      </c>
      <c r="D6834" s="367">
        <v>53.187899999999999</v>
      </c>
    </row>
    <row r="6835" spans="1:4" x14ac:dyDescent="0.25">
      <c r="A6835" s="366" t="s">
        <v>36032</v>
      </c>
      <c r="B6835" s="345" t="s">
        <v>36033</v>
      </c>
      <c r="C6835" s="366" t="s">
        <v>7415</v>
      </c>
      <c r="D6835" s="367" t="s">
        <v>19122</v>
      </c>
    </row>
    <row r="6836" spans="1:4" x14ac:dyDescent="0.25">
      <c r="A6836" s="366" t="s">
        <v>10148</v>
      </c>
      <c r="B6836" s="345" t="s">
        <v>19349</v>
      </c>
      <c r="C6836" s="366" t="s">
        <v>7701</v>
      </c>
      <c r="D6836" s="367">
        <v>355</v>
      </c>
    </row>
    <row r="6837" spans="1:4" x14ac:dyDescent="0.25">
      <c r="A6837" s="366" t="s">
        <v>10149</v>
      </c>
      <c r="B6837" s="345" t="s">
        <v>19350</v>
      </c>
      <c r="C6837" s="366" t="s">
        <v>7700</v>
      </c>
      <c r="D6837" s="367">
        <v>30.237400000000001</v>
      </c>
    </row>
    <row r="6838" spans="1:4" x14ac:dyDescent="0.25">
      <c r="A6838" s="366" t="s">
        <v>10150</v>
      </c>
      <c r="B6838" s="345" t="s">
        <v>19351</v>
      </c>
      <c r="C6838" s="366" t="s">
        <v>7700</v>
      </c>
      <c r="D6838" s="367">
        <v>35.537799999999997</v>
      </c>
    </row>
    <row r="6839" spans="1:4" x14ac:dyDescent="0.25">
      <c r="A6839" s="366" t="s">
        <v>10151</v>
      </c>
      <c r="B6839" s="345" t="s">
        <v>19352</v>
      </c>
      <c r="C6839" s="366" t="s">
        <v>6608</v>
      </c>
      <c r="D6839" s="367">
        <v>63673.669900000001</v>
      </c>
    </row>
    <row r="6840" spans="1:4" x14ac:dyDescent="0.25">
      <c r="A6840" s="366" t="s">
        <v>10152</v>
      </c>
      <c r="B6840" s="345" t="s">
        <v>19353</v>
      </c>
      <c r="C6840" s="366" t="s">
        <v>7699</v>
      </c>
      <c r="D6840" s="367">
        <v>120.5873</v>
      </c>
    </row>
    <row r="6841" spans="1:4" x14ac:dyDescent="0.25">
      <c r="A6841" s="366" t="s">
        <v>10153</v>
      </c>
      <c r="B6841" s="345" t="s">
        <v>19354</v>
      </c>
      <c r="C6841" s="366" t="s">
        <v>6594</v>
      </c>
      <c r="D6841" s="367">
        <v>29.887499999999999</v>
      </c>
    </row>
    <row r="6842" spans="1:4" x14ac:dyDescent="0.25">
      <c r="A6842" s="366" t="s">
        <v>10154</v>
      </c>
      <c r="B6842" s="345" t="s">
        <v>19355</v>
      </c>
      <c r="C6842" s="366" t="s">
        <v>6608</v>
      </c>
      <c r="D6842" s="367">
        <v>99034.153200000001</v>
      </c>
    </row>
    <row r="6843" spans="1:4" x14ac:dyDescent="0.25">
      <c r="A6843" s="366" t="s">
        <v>10155</v>
      </c>
      <c r="B6843" s="345" t="s">
        <v>19356</v>
      </c>
      <c r="C6843" s="366" t="s">
        <v>7701</v>
      </c>
      <c r="D6843" s="367">
        <v>164.14689999999999</v>
      </c>
    </row>
    <row r="6844" spans="1:4" x14ac:dyDescent="0.25">
      <c r="A6844" s="366" t="s">
        <v>10156</v>
      </c>
      <c r="B6844" s="345" t="s">
        <v>19357</v>
      </c>
      <c r="C6844" s="366" t="s">
        <v>6594</v>
      </c>
      <c r="D6844" s="367">
        <v>8.6509</v>
      </c>
    </row>
    <row r="6845" spans="1:4" x14ac:dyDescent="0.25">
      <c r="A6845" s="366" t="s">
        <v>10157</v>
      </c>
      <c r="B6845" s="345" t="s">
        <v>19358</v>
      </c>
      <c r="C6845" s="366" t="s">
        <v>6594</v>
      </c>
      <c r="D6845" s="367">
        <v>545.54309999999998</v>
      </c>
    </row>
    <row r="6846" spans="1:4" x14ac:dyDescent="0.25">
      <c r="A6846" s="366" t="s">
        <v>10158</v>
      </c>
      <c r="B6846" s="345" t="s">
        <v>19359</v>
      </c>
      <c r="C6846" s="366" t="s">
        <v>6608</v>
      </c>
      <c r="D6846" s="367">
        <v>3.9</v>
      </c>
    </row>
    <row r="6847" spans="1:4" x14ac:dyDescent="0.25">
      <c r="A6847" s="366" t="s">
        <v>10159</v>
      </c>
      <c r="B6847" s="345" t="s">
        <v>19360</v>
      </c>
      <c r="C6847" s="366" t="s">
        <v>6608</v>
      </c>
      <c r="D6847" s="367">
        <v>64384.958899999998</v>
      </c>
    </row>
    <row r="6848" spans="1:4" x14ac:dyDescent="0.25">
      <c r="A6848" s="366" t="s">
        <v>10160</v>
      </c>
      <c r="B6848" s="345" t="s">
        <v>19361</v>
      </c>
      <c r="C6848" s="366" t="s">
        <v>6608</v>
      </c>
      <c r="D6848" s="367">
        <v>110008.5944</v>
      </c>
    </row>
    <row r="6849" spans="1:4" x14ac:dyDescent="0.25">
      <c r="A6849" s="366" t="s">
        <v>10161</v>
      </c>
      <c r="B6849" s="345" t="s">
        <v>19362</v>
      </c>
      <c r="C6849" s="366" t="s">
        <v>6608</v>
      </c>
      <c r="D6849" s="367">
        <v>108577.5218</v>
      </c>
    </row>
    <row r="6850" spans="1:4" x14ac:dyDescent="0.25">
      <c r="A6850" s="366" t="s">
        <v>10162</v>
      </c>
      <c r="B6850" s="345" t="s">
        <v>19363</v>
      </c>
      <c r="C6850" s="366" t="s">
        <v>6608</v>
      </c>
      <c r="D6850" s="367">
        <v>71695.452799999999</v>
      </c>
    </row>
    <row r="6851" spans="1:4" x14ac:dyDescent="0.25">
      <c r="A6851" s="366" t="s">
        <v>10163</v>
      </c>
      <c r="B6851" s="345" t="s">
        <v>19364</v>
      </c>
      <c r="C6851" s="366" t="s">
        <v>6594</v>
      </c>
      <c r="D6851" s="367">
        <v>2.5691999999999999</v>
      </c>
    </row>
    <row r="6852" spans="1:4" x14ac:dyDescent="0.25">
      <c r="A6852" s="366" t="s">
        <v>10164</v>
      </c>
      <c r="B6852" s="345" t="s">
        <v>19365</v>
      </c>
      <c r="C6852" s="366" t="s">
        <v>6608</v>
      </c>
      <c r="D6852" s="367">
        <v>0.94799999999999995</v>
      </c>
    </row>
    <row r="6853" spans="1:4" x14ac:dyDescent="0.25">
      <c r="A6853" s="366" t="s">
        <v>10165</v>
      </c>
      <c r="B6853" s="345" t="s">
        <v>19366</v>
      </c>
      <c r="C6853" s="366" t="s">
        <v>6608</v>
      </c>
      <c r="D6853" s="367">
        <v>6662.3063000000002</v>
      </c>
    </row>
    <row r="6854" spans="1:4" x14ac:dyDescent="0.25">
      <c r="A6854" s="366" t="s">
        <v>10166</v>
      </c>
      <c r="B6854" s="345" t="s">
        <v>19367</v>
      </c>
      <c r="C6854" s="366" t="s">
        <v>6608</v>
      </c>
      <c r="D6854" s="367">
        <v>120983.0356</v>
      </c>
    </row>
    <row r="6855" spans="1:4" x14ac:dyDescent="0.25">
      <c r="A6855" s="366" t="s">
        <v>10167</v>
      </c>
      <c r="B6855" s="345" t="s">
        <v>19368</v>
      </c>
      <c r="C6855" s="366" t="s">
        <v>6608</v>
      </c>
      <c r="D6855" s="367">
        <v>109263.5738</v>
      </c>
    </row>
    <row r="6856" spans="1:4" x14ac:dyDescent="0.25">
      <c r="A6856" s="366" t="s">
        <v>10168</v>
      </c>
      <c r="B6856" s="345" t="s">
        <v>19369</v>
      </c>
      <c r="C6856" s="366" t="s">
        <v>6608</v>
      </c>
      <c r="D6856" s="367">
        <v>12.5869</v>
      </c>
    </row>
    <row r="6857" spans="1:4" x14ac:dyDescent="0.25">
      <c r="A6857" s="366" t="s">
        <v>10169</v>
      </c>
      <c r="B6857" s="345" t="s">
        <v>19370</v>
      </c>
      <c r="C6857" s="366" t="s">
        <v>7702</v>
      </c>
      <c r="D6857" s="367">
        <v>40.882800000000003</v>
      </c>
    </row>
    <row r="6858" spans="1:4" x14ac:dyDescent="0.25">
      <c r="A6858" s="366" t="s">
        <v>10170</v>
      </c>
      <c r="B6858" s="345" t="s">
        <v>19371</v>
      </c>
      <c r="C6858" s="366" t="s">
        <v>7702</v>
      </c>
      <c r="D6858" s="367">
        <v>43.417000000000002</v>
      </c>
    </row>
    <row r="6859" spans="1:4" x14ac:dyDescent="0.25">
      <c r="A6859" s="366" t="s">
        <v>10171</v>
      </c>
      <c r="B6859" s="345" t="s">
        <v>19372</v>
      </c>
      <c r="C6859" s="366" t="s">
        <v>6608</v>
      </c>
      <c r="D6859" s="367">
        <v>2.6665999999999999</v>
      </c>
    </row>
    <row r="6860" spans="1:4" x14ac:dyDescent="0.25">
      <c r="A6860" s="366" t="s">
        <v>10172</v>
      </c>
      <c r="B6860" s="345" t="s">
        <v>19373</v>
      </c>
      <c r="C6860" s="366" t="s">
        <v>7700</v>
      </c>
      <c r="D6860" s="367">
        <v>16.965199999999999</v>
      </c>
    </row>
    <row r="6861" spans="1:4" x14ac:dyDescent="0.25">
      <c r="A6861" s="366" t="s">
        <v>10173</v>
      </c>
      <c r="B6861" s="345" t="s">
        <v>19374</v>
      </c>
      <c r="C6861" s="366" t="s">
        <v>6596</v>
      </c>
      <c r="D6861" s="367">
        <v>0.54500000000000004</v>
      </c>
    </row>
    <row r="6862" spans="1:4" x14ac:dyDescent="0.25">
      <c r="A6862" s="366" t="s">
        <v>10174</v>
      </c>
      <c r="B6862" s="345" t="s">
        <v>19375</v>
      </c>
      <c r="C6862" s="366" t="s">
        <v>7700</v>
      </c>
      <c r="D6862" s="367">
        <v>12.376300000000001</v>
      </c>
    </row>
    <row r="6863" spans="1:4" x14ac:dyDescent="0.25">
      <c r="A6863" s="366" t="s">
        <v>10175</v>
      </c>
      <c r="B6863" s="345" t="s">
        <v>19376</v>
      </c>
      <c r="C6863" s="366" t="s">
        <v>6596</v>
      </c>
      <c r="D6863" s="367">
        <v>1.8</v>
      </c>
    </row>
    <row r="6864" spans="1:4" x14ac:dyDescent="0.25">
      <c r="A6864" s="366" t="s">
        <v>10176</v>
      </c>
      <c r="B6864" s="345" t="s">
        <v>19377</v>
      </c>
      <c r="C6864" s="366" t="s">
        <v>6608</v>
      </c>
      <c r="D6864" s="367">
        <v>0.95230000000000004</v>
      </c>
    </row>
    <row r="6865" spans="1:4" x14ac:dyDescent="0.25">
      <c r="A6865" s="366" t="s">
        <v>10177</v>
      </c>
      <c r="B6865" s="345" t="s">
        <v>19378</v>
      </c>
      <c r="C6865" s="366" t="s">
        <v>6608</v>
      </c>
      <c r="D6865" s="367">
        <v>1.2942</v>
      </c>
    </row>
    <row r="6866" spans="1:4" x14ac:dyDescent="0.25">
      <c r="A6866" s="366" t="s">
        <v>10178</v>
      </c>
      <c r="B6866" s="345" t="s">
        <v>19379</v>
      </c>
      <c r="C6866" s="366" t="s">
        <v>6608</v>
      </c>
      <c r="D6866" s="367">
        <v>1.6336999999999999</v>
      </c>
    </row>
    <row r="6867" spans="1:4" x14ac:dyDescent="0.25">
      <c r="A6867" s="366" t="s">
        <v>10179</v>
      </c>
      <c r="B6867" s="345" t="s">
        <v>19380</v>
      </c>
      <c r="C6867" s="366" t="s">
        <v>6608</v>
      </c>
      <c r="D6867" s="367">
        <v>2.3378999999999999</v>
      </c>
    </row>
    <row r="6868" spans="1:4" x14ac:dyDescent="0.25">
      <c r="A6868" s="366" t="s">
        <v>10180</v>
      </c>
      <c r="B6868" s="345" t="s">
        <v>19381</v>
      </c>
      <c r="C6868" s="366" t="s">
        <v>6608</v>
      </c>
      <c r="D6868" s="367">
        <v>2.4438</v>
      </c>
    </row>
    <row r="6869" spans="1:4" x14ac:dyDescent="0.25">
      <c r="A6869" s="366" t="s">
        <v>10181</v>
      </c>
      <c r="B6869" s="345" t="s">
        <v>19382</v>
      </c>
      <c r="C6869" s="366" t="s">
        <v>6608</v>
      </c>
      <c r="D6869" s="367">
        <v>2.6977000000000002</v>
      </c>
    </row>
    <row r="6870" spans="1:4" x14ac:dyDescent="0.25">
      <c r="A6870" s="366" t="s">
        <v>10182</v>
      </c>
      <c r="B6870" s="345" t="s">
        <v>19383</v>
      </c>
      <c r="C6870" s="366" t="s">
        <v>6608</v>
      </c>
      <c r="D6870" s="367">
        <v>2.9243000000000001</v>
      </c>
    </row>
    <row r="6871" spans="1:4" x14ac:dyDescent="0.25">
      <c r="A6871" s="366" t="s">
        <v>10183</v>
      </c>
      <c r="B6871" s="345" t="s">
        <v>19384</v>
      </c>
      <c r="C6871" s="366" t="s">
        <v>6608</v>
      </c>
      <c r="D6871" s="367">
        <v>4.1212</v>
      </c>
    </row>
    <row r="6872" spans="1:4" x14ac:dyDescent="0.25">
      <c r="A6872" s="366" t="s">
        <v>10184</v>
      </c>
      <c r="B6872" s="345" t="s">
        <v>19385</v>
      </c>
      <c r="C6872" s="366" t="s">
        <v>6608</v>
      </c>
      <c r="D6872" s="367">
        <v>4.4518000000000004</v>
      </c>
    </row>
    <row r="6873" spans="1:4" x14ac:dyDescent="0.25">
      <c r="A6873" s="366" t="s">
        <v>10185</v>
      </c>
      <c r="B6873" s="345" t="s">
        <v>19386</v>
      </c>
      <c r="C6873" s="366" t="s">
        <v>6608</v>
      </c>
      <c r="D6873" s="367">
        <v>5.7446000000000002</v>
      </c>
    </row>
    <row r="6874" spans="1:4" x14ac:dyDescent="0.25">
      <c r="A6874" s="366" t="s">
        <v>10186</v>
      </c>
      <c r="B6874" s="345" t="s">
        <v>19387</v>
      </c>
      <c r="C6874" s="366" t="s">
        <v>6608</v>
      </c>
      <c r="D6874" s="367">
        <v>6.6707999999999998</v>
      </c>
    </row>
    <row r="6875" spans="1:4" x14ac:dyDescent="0.25">
      <c r="A6875" s="366" t="s">
        <v>10187</v>
      </c>
      <c r="B6875" s="345" t="s">
        <v>19388</v>
      </c>
      <c r="C6875" s="366" t="s">
        <v>6608</v>
      </c>
      <c r="D6875" s="367">
        <v>7.2184999999999997</v>
      </c>
    </row>
    <row r="6876" spans="1:4" x14ac:dyDescent="0.25">
      <c r="A6876" s="366" t="s">
        <v>10188</v>
      </c>
      <c r="B6876" s="345" t="s">
        <v>19389</v>
      </c>
      <c r="C6876" s="366" t="s">
        <v>6608</v>
      </c>
      <c r="D6876" s="367">
        <v>8.1240000000000006</v>
      </c>
    </row>
    <row r="6877" spans="1:4" x14ac:dyDescent="0.25">
      <c r="A6877" s="366" t="s">
        <v>10189</v>
      </c>
      <c r="B6877" s="345" t="s">
        <v>19390</v>
      </c>
      <c r="C6877" s="366" t="s">
        <v>6608</v>
      </c>
      <c r="D6877" s="367">
        <v>9.6740999999999993</v>
      </c>
    </row>
    <row r="6878" spans="1:4" x14ac:dyDescent="0.25">
      <c r="A6878" s="366" t="s">
        <v>10190</v>
      </c>
      <c r="B6878" s="345" t="s">
        <v>19391</v>
      </c>
      <c r="C6878" s="366" t="s">
        <v>6594</v>
      </c>
      <c r="D6878" s="367">
        <v>29.9438</v>
      </c>
    </row>
    <row r="6879" spans="1:4" x14ac:dyDescent="0.25">
      <c r="A6879" s="366" t="s">
        <v>10191</v>
      </c>
      <c r="B6879" s="345" t="s">
        <v>19392</v>
      </c>
      <c r="C6879" s="366" t="s">
        <v>6594</v>
      </c>
      <c r="D6879" s="367">
        <v>70.661299999999997</v>
      </c>
    </row>
    <row r="6880" spans="1:4" x14ac:dyDescent="0.25">
      <c r="A6880" s="366" t="s">
        <v>10192</v>
      </c>
      <c r="B6880" s="345" t="s">
        <v>19393</v>
      </c>
      <c r="C6880" s="366" t="s">
        <v>7700</v>
      </c>
      <c r="D6880" s="367">
        <v>13.678900000000001</v>
      </c>
    </row>
    <row r="6881" spans="1:4" x14ac:dyDescent="0.25">
      <c r="A6881" s="366" t="s">
        <v>10193</v>
      </c>
      <c r="B6881" s="345" t="s">
        <v>19394</v>
      </c>
      <c r="C6881" s="366" t="s">
        <v>6608</v>
      </c>
      <c r="D6881" s="367">
        <v>7.0384000000000002</v>
      </c>
    </row>
    <row r="6882" spans="1:4" x14ac:dyDescent="0.25">
      <c r="A6882" s="366" t="s">
        <v>10194</v>
      </c>
      <c r="B6882" s="345" t="s">
        <v>19395</v>
      </c>
      <c r="C6882" s="366" t="s">
        <v>6608</v>
      </c>
      <c r="D6882" s="367">
        <v>1.1000000000000001</v>
      </c>
    </row>
    <row r="6883" spans="1:4" x14ac:dyDescent="0.25">
      <c r="A6883" s="366" t="s">
        <v>10195</v>
      </c>
      <c r="B6883" s="345" t="s">
        <v>19396</v>
      </c>
      <c r="C6883" s="366" t="s">
        <v>6608</v>
      </c>
      <c r="D6883" s="367">
        <v>2.0238</v>
      </c>
    </row>
    <row r="6884" spans="1:4" x14ac:dyDescent="0.25">
      <c r="A6884" s="366" t="s">
        <v>10196</v>
      </c>
      <c r="B6884" s="345" t="s">
        <v>19397</v>
      </c>
      <c r="C6884" s="366" t="s">
        <v>6608</v>
      </c>
      <c r="D6884" s="367">
        <v>3.5708000000000002</v>
      </c>
    </row>
    <row r="6885" spans="1:4" x14ac:dyDescent="0.25">
      <c r="A6885" s="366" t="s">
        <v>10197</v>
      </c>
      <c r="B6885" s="345" t="s">
        <v>19398</v>
      </c>
      <c r="C6885" s="366" t="s">
        <v>7702</v>
      </c>
      <c r="D6885" s="367">
        <v>120</v>
      </c>
    </row>
    <row r="6886" spans="1:4" x14ac:dyDescent="0.25">
      <c r="A6886" s="366" t="s">
        <v>10198</v>
      </c>
      <c r="B6886" s="345" t="s">
        <v>19399</v>
      </c>
      <c r="C6886" s="366" t="s">
        <v>7700</v>
      </c>
      <c r="D6886" s="367">
        <v>16.129300000000001</v>
      </c>
    </row>
    <row r="6887" spans="1:4" x14ac:dyDescent="0.25">
      <c r="A6887" s="366" t="s">
        <v>10199</v>
      </c>
      <c r="B6887" s="345" t="s">
        <v>19400</v>
      </c>
      <c r="C6887" s="366" t="s">
        <v>6608</v>
      </c>
      <c r="D6887" s="367">
        <v>22.2836</v>
      </c>
    </row>
    <row r="6888" spans="1:4" x14ac:dyDescent="0.25">
      <c r="A6888" s="366" t="s">
        <v>10200</v>
      </c>
      <c r="B6888" s="345" t="s">
        <v>19401</v>
      </c>
      <c r="C6888" s="366" t="s">
        <v>9850</v>
      </c>
      <c r="D6888" s="367">
        <v>22.7486</v>
      </c>
    </row>
    <row r="6889" spans="1:4" x14ac:dyDescent="0.25">
      <c r="A6889" s="366" t="s">
        <v>10201</v>
      </c>
      <c r="B6889" s="345" t="s">
        <v>19402</v>
      </c>
      <c r="C6889" s="366" t="s">
        <v>7701</v>
      </c>
      <c r="D6889" s="367">
        <v>3000</v>
      </c>
    </row>
    <row r="6890" spans="1:4" x14ac:dyDescent="0.25">
      <c r="A6890" s="366" t="s">
        <v>10202</v>
      </c>
      <c r="B6890" s="345" t="s">
        <v>19403</v>
      </c>
      <c r="C6890" s="366" t="s">
        <v>7700</v>
      </c>
      <c r="D6890" s="367">
        <v>8.6167999999999996</v>
      </c>
    </row>
    <row r="6891" spans="1:4" x14ac:dyDescent="0.25">
      <c r="A6891" s="366" t="s">
        <v>10203</v>
      </c>
      <c r="B6891" s="345" t="s">
        <v>19404</v>
      </c>
      <c r="C6891" s="366" t="s">
        <v>7702</v>
      </c>
      <c r="D6891" s="367">
        <v>18.376300000000001</v>
      </c>
    </row>
    <row r="6892" spans="1:4" x14ac:dyDescent="0.25">
      <c r="A6892" s="366" t="s">
        <v>10204</v>
      </c>
      <c r="B6892" s="345" t="s">
        <v>19405</v>
      </c>
      <c r="C6892" s="366" t="s">
        <v>7702</v>
      </c>
      <c r="D6892" s="367">
        <v>60.736600000000003</v>
      </c>
    </row>
    <row r="6893" spans="1:4" x14ac:dyDescent="0.25">
      <c r="A6893" s="366" t="s">
        <v>10205</v>
      </c>
      <c r="B6893" s="345" t="s">
        <v>19406</v>
      </c>
      <c r="C6893" s="366" t="s">
        <v>7702</v>
      </c>
      <c r="D6893" s="367">
        <v>157.20419999999999</v>
      </c>
    </row>
    <row r="6894" spans="1:4" x14ac:dyDescent="0.25">
      <c r="A6894" s="366" t="s">
        <v>10206</v>
      </c>
      <c r="B6894" s="345" t="s">
        <v>19407</v>
      </c>
      <c r="C6894" s="366" t="s">
        <v>7702</v>
      </c>
      <c r="D6894" s="367">
        <v>202.49449999999999</v>
      </c>
    </row>
    <row r="6895" spans="1:4" x14ac:dyDescent="0.25">
      <c r="A6895" s="366" t="s">
        <v>10207</v>
      </c>
      <c r="B6895" s="345" t="s">
        <v>19408</v>
      </c>
      <c r="C6895" s="366" t="s">
        <v>7700</v>
      </c>
      <c r="D6895" s="367">
        <v>4.6852</v>
      </c>
    </row>
    <row r="6896" spans="1:4" x14ac:dyDescent="0.25">
      <c r="A6896" s="366" t="s">
        <v>10208</v>
      </c>
      <c r="B6896" s="345" t="s">
        <v>19409</v>
      </c>
      <c r="C6896" s="366" t="s">
        <v>7700</v>
      </c>
      <c r="D6896" s="367">
        <v>30.946899999999999</v>
      </c>
    </row>
    <row r="6897" spans="1:4" x14ac:dyDescent="0.25">
      <c r="A6897" s="366" t="s">
        <v>10209</v>
      </c>
      <c r="B6897" s="345" t="s">
        <v>19410</v>
      </c>
      <c r="C6897" s="366" t="s">
        <v>6608</v>
      </c>
      <c r="D6897" s="367">
        <v>6.5918000000000001</v>
      </c>
    </row>
    <row r="6898" spans="1:4" x14ac:dyDescent="0.25">
      <c r="A6898" s="366" t="s">
        <v>10210</v>
      </c>
      <c r="B6898" s="345" t="s">
        <v>46375</v>
      </c>
      <c r="C6898" s="366" t="s">
        <v>6608</v>
      </c>
      <c r="D6898" s="367">
        <v>0.38</v>
      </c>
    </row>
    <row r="6899" spans="1:4" x14ac:dyDescent="0.25">
      <c r="A6899" s="366" t="s">
        <v>10211</v>
      </c>
      <c r="B6899" s="345" t="s">
        <v>19411</v>
      </c>
      <c r="C6899" s="366" t="s">
        <v>7701</v>
      </c>
      <c r="D6899" s="367">
        <v>159.40690000000001</v>
      </c>
    </row>
    <row r="6900" spans="1:4" x14ac:dyDescent="0.25">
      <c r="A6900" s="366" t="s">
        <v>10212</v>
      </c>
      <c r="B6900" s="345" t="s">
        <v>19412</v>
      </c>
      <c r="C6900" s="366" t="s">
        <v>7701</v>
      </c>
      <c r="D6900" s="367">
        <v>192.65809999999999</v>
      </c>
    </row>
    <row r="6901" spans="1:4" x14ac:dyDescent="0.25">
      <c r="A6901" s="366" t="s">
        <v>10213</v>
      </c>
      <c r="B6901" s="345" t="s">
        <v>19413</v>
      </c>
      <c r="C6901" s="366" t="s">
        <v>6608</v>
      </c>
      <c r="D6901" s="367">
        <v>137.80799999999999</v>
      </c>
    </row>
    <row r="6902" spans="1:4" x14ac:dyDescent="0.25">
      <c r="A6902" s="366" t="s">
        <v>10214</v>
      </c>
      <c r="B6902" s="345" t="s">
        <v>13167</v>
      </c>
      <c r="C6902" s="366" t="s">
        <v>6594</v>
      </c>
      <c r="D6902" s="367" t="s">
        <v>19122</v>
      </c>
    </row>
    <row r="6903" spans="1:4" x14ac:dyDescent="0.25">
      <c r="A6903" s="366" t="s">
        <v>10215</v>
      </c>
      <c r="B6903" s="345" t="s">
        <v>19414</v>
      </c>
      <c r="C6903" s="366" t="s">
        <v>7700</v>
      </c>
      <c r="D6903" s="367">
        <v>110.5368</v>
      </c>
    </row>
    <row r="6904" spans="1:4" x14ac:dyDescent="0.25">
      <c r="A6904" s="366" t="s">
        <v>10216</v>
      </c>
      <c r="B6904" s="345" t="s">
        <v>19415</v>
      </c>
      <c r="C6904" s="366" t="s">
        <v>6594</v>
      </c>
      <c r="D6904" s="367">
        <v>0.7611</v>
      </c>
    </row>
    <row r="6905" spans="1:4" x14ac:dyDescent="0.25">
      <c r="A6905" s="366" t="s">
        <v>10217</v>
      </c>
      <c r="B6905" s="345" t="s">
        <v>19416</v>
      </c>
      <c r="C6905" s="366" t="s">
        <v>6594</v>
      </c>
      <c r="D6905" s="367">
        <v>186.36439999999999</v>
      </c>
    </row>
    <row r="6906" spans="1:4" x14ac:dyDescent="0.25">
      <c r="A6906" s="366" t="s">
        <v>10218</v>
      </c>
      <c r="B6906" s="345" t="s">
        <v>19417</v>
      </c>
      <c r="C6906" s="366" t="s">
        <v>6594</v>
      </c>
      <c r="D6906" s="367">
        <v>206.01490000000001</v>
      </c>
    </row>
    <row r="6907" spans="1:4" x14ac:dyDescent="0.25">
      <c r="A6907" s="366" t="s">
        <v>10219</v>
      </c>
      <c r="B6907" s="345" t="s">
        <v>19418</v>
      </c>
      <c r="C6907" s="366" t="s">
        <v>7701</v>
      </c>
      <c r="D6907" s="367">
        <v>157.81829999999999</v>
      </c>
    </row>
    <row r="6908" spans="1:4" x14ac:dyDescent="0.25">
      <c r="A6908" s="366" t="s">
        <v>10220</v>
      </c>
      <c r="B6908" s="345" t="s">
        <v>19419</v>
      </c>
      <c r="C6908" s="366" t="s">
        <v>6594</v>
      </c>
      <c r="D6908" s="367">
        <v>0.2555</v>
      </c>
    </row>
    <row r="6909" spans="1:4" x14ac:dyDescent="0.25">
      <c r="A6909" s="366" t="s">
        <v>10221</v>
      </c>
      <c r="B6909" s="345" t="s">
        <v>19420</v>
      </c>
      <c r="C6909" s="366" t="s">
        <v>6594</v>
      </c>
      <c r="D6909" s="367">
        <v>301.95240000000001</v>
      </c>
    </row>
    <row r="6910" spans="1:4" x14ac:dyDescent="0.25">
      <c r="A6910" s="366" t="s">
        <v>10222</v>
      </c>
      <c r="B6910" s="345" t="s">
        <v>19421</v>
      </c>
      <c r="C6910" s="366" t="s">
        <v>7700</v>
      </c>
      <c r="D6910" s="367">
        <v>134.8125</v>
      </c>
    </row>
    <row r="6911" spans="1:4" x14ac:dyDescent="0.25">
      <c r="A6911" s="366" t="s">
        <v>10223</v>
      </c>
      <c r="B6911" s="345" t="s">
        <v>19422</v>
      </c>
      <c r="C6911" s="366" t="s">
        <v>6594</v>
      </c>
      <c r="D6911" s="367">
        <v>409.53699999999998</v>
      </c>
    </row>
    <row r="6912" spans="1:4" x14ac:dyDescent="0.25">
      <c r="A6912" s="366" t="s">
        <v>10224</v>
      </c>
      <c r="B6912" s="345" t="s">
        <v>19423</v>
      </c>
      <c r="C6912" s="366" t="s">
        <v>6594</v>
      </c>
      <c r="D6912" s="367">
        <v>418.36689999999999</v>
      </c>
    </row>
    <row r="6913" spans="1:4" x14ac:dyDescent="0.25">
      <c r="A6913" s="366" t="s">
        <v>10225</v>
      </c>
      <c r="B6913" s="345" t="s">
        <v>19424</v>
      </c>
      <c r="C6913" s="366" t="s">
        <v>7700</v>
      </c>
      <c r="D6913" s="367">
        <v>19</v>
      </c>
    </row>
    <row r="6914" spans="1:4" x14ac:dyDescent="0.25">
      <c r="A6914" s="366" t="s">
        <v>10226</v>
      </c>
      <c r="B6914" s="345" t="s">
        <v>19425</v>
      </c>
      <c r="C6914" s="366" t="s">
        <v>7700</v>
      </c>
      <c r="D6914" s="367">
        <v>15.2544</v>
      </c>
    </row>
    <row r="6915" spans="1:4" x14ac:dyDescent="0.25">
      <c r="A6915" s="366" t="s">
        <v>10227</v>
      </c>
      <c r="B6915" s="345" t="s">
        <v>19426</v>
      </c>
      <c r="C6915" s="366" t="s">
        <v>6608</v>
      </c>
      <c r="D6915" s="367">
        <v>99011.256699999998</v>
      </c>
    </row>
    <row r="6916" spans="1:4" x14ac:dyDescent="0.25">
      <c r="A6916" s="366" t="s">
        <v>10228</v>
      </c>
      <c r="B6916" s="345" t="s">
        <v>19427</v>
      </c>
      <c r="C6916" s="366" t="s">
        <v>6608</v>
      </c>
      <c r="D6916" s="367">
        <v>480.07299999999998</v>
      </c>
    </row>
    <row r="6917" spans="1:4" x14ac:dyDescent="0.25">
      <c r="A6917" s="366" t="s">
        <v>10229</v>
      </c>
      <c r="B6917" s="345" t="s">
        <v>19428</v>
      </c>
      <c r="C6917" s="366" t="s">
        <v>6608</v>
      </c>
      <c r="D6917" s="367">
        <v>236.1516</v>
      </c>
    </row>
    <row r="6918" spans="1:4" x14ac:dyDescent="0.25">
      <c r="A6918" s="366" t="s">
        <v>10230</v>
      </c>
      <c r="B6918" s="345" t="s">
        <v>19429</v>
      </c>
      <c r="C6918" s="366" t="s">
        <v>6608</v>
      </c>
      <c r="D6918" s="367">
        <v>256.90710000000001</v>
      </c>
    </row>
    <row r="6919" spans="1:4" x14ac:dyDescent="0.25">
      <c r="A6919" s="366" t="s">
        <v>10231</v>
      </c>
      <c r="B6919" s="345" t="s">
        <v>19430</v>
      </c>
      <c r="C6919" s="366" t="s">
        <v>6608</v>
      </c>
      <c r="D6919" s="367">
        <v>293.16410000000002</v>
      </c>
    </row>
    <row r="6920" spans="1:4" x14ac:dyDescent="0.25">
      <c r="A6920" s="366" t="s">
        <v>10232</v>
      </c>
      <c r="B6920" s="345" t="s">
        <v>19431</v>
      </c>
      <c r="C6920" s="366" t="s">
        <v>6594</v>
      </c>
      <c r="D6920" s="367">
        <v>9.8755000000000006</v>
      </c>
    </row>
    <row r="6921" spans="1:4" x14ac:dyDescent="0.25">
      <c r="A6921" s="366" t="s">
        <v>10233</v>
      </c>
      <c r="B6921" s="345" t="s">
        <v>19432</v>
      </c>
      <c r="C6921" s="366" t="s">
        <v>6608</v>
      </c>
      <c r="D6921" s="367">
        <v>279662.59460000001</v>
      </c>
    </row>
    <row r="6922" spans="1:4" x14ac:dyDescent="0.25">
      <c r="A6922" s="366" t="s">
        <v>10234</v>
      </c>
      <c r="B6922" s="345" t="s">
        <v>19433</v>
      </c>
      <c r="C6922" s="366" t="s">
        <v>6608</v>
      </c>
      <c r="D6922" s="367">
        <v>300534.45429999998</v>
      </c>
    </row>
    <row r="6923" spans="1:4" x14ac:dyDescent="0.25">
      <c r="A6923" s="366" t="s">
        <v>10235</v>
      </c>
      <c r="B6923" s="345" t="s">
        <v>19434</v>
      </c>
      <c r="C6923" s="366" t="s">
        <v>6608</v>
      </c>
      <c r="D6923" s="367">
        <v>321470.72039999999</v>
      </c>
    </row>
    <row r="6924" spans="1:4" x14ac:dyDescent="0.25">
      <c r="A6924" s="366" t="s">
        <v>10236</v>
      </c>
      <c r="B6924" s="345" t="s">
        <v>19435</v>
      </c>
      <c r="C6924" s="366" t="s">
        <v>6608</v>
      </c>
      <c r="D6924" s="367">
        <v>358429.36930000002</v>
      </c>
    </row>
    <row r="6925" spans="1:4" x14ac:dyDescent="0.25">
      <c r="A6925" s="366" t="s">
        <v>10237</v>
      </c>
      <c r="B6925" s="345" t="s">
        <v>19436</v>
      </c>
      <c r="C6925" s="366" t="s">
        <v>6608</v>
      </c>
      <c r="D6925" s="367">
        <v>396641.14039999997</v>
      </c>
    </row>
    <row r="6926" spans="1:4" x14ac:dyDescent="0.25">
      <c r="A6926" s="366" t="s">
        <v>10238</v>
      </c>
      <c r="B6926" s="345" t="s">
        <v>19437</v>
      </c>
      <c r="C6926" s="366" t="s">
        <v>6608</v>
      </c>
      <c r="D6926" s="367">
        <v>402671.8272</v>
      </c>
    </row>
    <row r="6927" spans="1:4" x14ac:dyDescent="0.25">
      <c r="A6927" s="366" t="s">
        <v>10239</v>
      </c>
      <c r="B6927" s="345" t="s">
        <v>19438</v>
      </c>
      <c r="C6927" s="366" t="s">
        <v>6608</v>
      </c>
      <c r="D6927" s="367">
        <v>518197.54560000001</v>
      </c>
    </row>
    <row r="6928" spans="1:4" x14ac:dyDescent="0.25">
      <c r="A6928" s="366" t="s">
        <v>10240</v>
      </c>
      <c r="B6928" s="345" t="s">
        <v>19439</v>
      </c>
      <c r="C6928" s="366" t="s">
        <v>6608</v>
      </c>
      <c r="D6928" s="367">
        <v>526555.00419999997</v>
      </c>
    </row>
    <row r="6929" spans="1:4" x14ac:dyDescent="0.25">
      <c r="A6929" s="366" t="s">
        <v>10241</v>
      </c>
      <c r="B6929" s="345" t="s">
        <v>19440</v>
      </c>
      <c r="C6929" s="366" t="s">
        <v>6608</v>
      </c>
      <c r="D6929" s="367">
        <v>590097.68779999996</v>
      </c>
    </row>
    <row r="6930" spans="1:4" x14ac:dyDescent="0.25">
      <c r="A6930" s="366" t="s">
        <v>10242</v>
      </c>
      <c r="B6930" s="345" t="s">
        <v>19441</v>
      </c>
      <c r="C6930" s="366" t="s">
        <v>6608</v>
      </c>
      <c r="D6930" s="367">
        <v>646531.61120000004</v>
      </c>
    </row>
    <row r="6931" spans="1:4" x14ac:dyDescent="0.25">
      <c r="A6931" s="366" t="s">
        <v>10243</v>
      </c>
      <c r="B6931" s="345" t="s">
        <v>19442</v>
      </c>
      <c r="C6931" s="366" t="s">
        <v>6608</v>
      </c>
      <c r="D6931" s="367">
        <v>663627.74679999996</v>
      </c>
    </row>
    <row r="6932" spans="1:4" x14ac:dyDescent="0.25">
      <c r="A6932" s="366" t="s">
        <v>10244</v>
      </c>
      <c r="B6932" s="345" t="s">
        <v>19443</v>
      </c>
      <c r="C6932" s="366" t="s">
        <v>6608</v>
      </c>
      <c r="D6932" s="367">
        <v>718280.13060000003</v>
      </c>
    </row>
    <row r="6933" spans="1:4" x14ac:dyDescent="0.25">
      <c r="A6933" s="366" t="s">
        <v>10245</v>
      </c>
      <c r="B6933" s="345" t="s">
        <v>19444</v>
      </c>
      <c r="C6933" s="366" t="s">
        <v>6608</v>
      </c>
      <c r="D6933" s="367">
        <v>238503.4669</v>
      </c>
    </row>
    <row r="6934" spans="1:4" x14ac:dyDescent="0.25">
      <c r="A6934" s="366" t="s">
        <v>10246</v>
      </c>
      <c r="B6934" s="345" t="s">
        <v>19445</v>
      </c>
      <c r="C6934" s="366" t="s">
        <v>6608</v>
      </c>
      <c r="D6934" s="367">
        <v>244763.59039999999</v>
      </c>
    </row>
    <row r="6935" spans="1:4" x14ac:dyDescent="0.25">
      <c r="A6935" s="366" t="s">
        <v>10247</v>
      </c>
      <c r="B6935" s="345" t="s">
        <v>19446</v>
      </c>
      <c r="C6935" s="366" t="s">
        <v>6608</v>
      </c>
      <c r="D6935" s="367">
        <v>263401.53759999998</v>
      </c>
    </row>
    <row r="6936" spans="1:4" x14ac:dyDescent="0.25">
      <c r="A6936" s="366" t="s">
        <v>10248</v>
      </c>
      <c r="B6936" s="345" t="s">
        <v>19447</v>
      </c>
      <c r="C6936" s="366" t="s">
        <v>6608</v>
      </c>
      <c r="D6936" s="367">
        <v>282038.73340000003</v>
      </c>
    </row>
    <row r="6937" spans="1:4" x14ac:dyDescent="0.25">
      <c r="A6937" s="366" t="s">
        <v>10249</v>
      </c>
      <c r="B6937" s="345" t="s">
        <v>19448</v>
      </c>
      <c r="C6937" s="366" t="s">
        <v>6608</v>
      </c>
      <c r="D6937" s="367">
        <v>300680.76270000002</v>
      </c>
    </row>
    <row r="6938" spans="1:4" x14ac:dyDescent="0.25">
      <c r="A6938" s="366" t="s">
        <v>10250</v>
      </c>
      <c r="B6938" s="345" t="s">
        <v>19449</v>
      </c>
      <c r="C6938" s="366" t="s">
        <v>6608</v>
      </c>
      <c r="D6938" s="367">
        <v>333194.14970000001</v>
      </c>
    </row>
    <row r="6939" spans="1:4" x14ac:dyDescent="0.25">
      <c r="A6939" s="366" t="s">
        <v>10251</v>
      </c>
      <c r="B6939" s="345" t="s">
        <v>19450</v>
      </c>
      <c r="C6939" s="366" t="s">
        <v>6608</v>
      </c>
      <c r="D6939" s="367">
        <v>366938.97399999999</v>
      </c>
    </row>
    <row r="6940" spans="1:4" x14ac:dyDescent="0.25">
      <c r="A6940" s="366" t="s">
        <v>10252</v>
      </c>
      <c r="B6940" s="345" t="s">
        <v>19451</v>
      </c>
      <c r="C6940" s="366" t="s">
        <v>6608</v>
      </c>
      <c r="D6940" s="367">
        <v>372866.40399999998</v>
      </c>
    </row>
    <row r="6941" spans="1:4" x14ac:dyDescent="0.25">
      <c r="A6941" s="366" t="s">
        <v>10253</v>
      </c>
      <c r="B6941" s="345" t="s">
        <v>19452</v>
      </c>
      <c r="C6941" s="366" t="s">
        <v>6608</v>
      </c>
      <c r="D6941" s="367">
        <v>399985.63819999999</v>
      </c>
    </row>
    <row r="6942" spans="1:4" x14ac:dyDescent="0.25">
      <c r="A6942" s="366" t="s">
        <v>10254</v>
      </c>
      <c r="B6942" s="345" t="s">
        <v>19453</v>
      </c>
      <c r="C6942" s="366" t="s">
        <v>6608</v>
      </c>
      <c r="D6942" s="367">
        <v>408198.53690000001</v>
      </c>
    </row>
    <row r="6943" spans="1:4" x14ac:dyDescent="0.25">
      <c r="A6943" s="366" t="s">
        <v>10255</v>
      </c>
      <c r="B6943" s="345" t="s">
        <v>19454</v>
      </c>
      <c r="C6943" s="366" t="s">
        <v>6608</v>
      </c>
      <c r="D6943" s="367">
        <v>435225.12410000002</v>
      </c>
    </row>
    <row r="6944" spans="1:4" x14ac:dyDescent="0.25">
      <c r="A6944" s="366" t="s">
        <v>10256</v>
      </c>
      <c r="B6944" s="345" t="s">
        <v>19455</v>
      </c>
      <c r="C6944" s="366" t="s">
        <v>6608</v>
      </c>
      <c r="D6944" s="367">
        <v>498760.6899</v>
      </c>
    </row>
    <row r="6945" spans="1:4" x14ac:dyDescent="0.25">
      <c r="A6945" s="366" t="s">
        <v>10257</v>
      </c>
      <c r="B6945" s="345" t="s">
        <v>19456</v>
      </c>
      <c r="C6945" s="366" t="s">
        <v>6608</v>
      </c>
      <c r="D6945" s="367">
        <v>515562.54229999997</v>
      </c>
    </row>
    <row r="6946" spans="1:4" x14ac:dyDescent="0.25">
      <c r="A6946" s="366" t="s">
        <v>10258</v>
      </c>
      <c r="B6946" s="345" t="s">
        <v>19457</v>
      </c>
      <c r="C6946" s="366" t="s">
        <v>6608</v>
      </c>
      <c r="D6946" s="367">
        <v>555629.38459999999</v>
      </c>
    </row>
    <row r="6947" spans="1:4" x14ac:dyDescent="0.25">
      <c r="A6947" s="366" t="s">
        <v>10259</v>
      </c>
      <c r="B6947" s="345" t="s">
        <v>19458</v>
      </c>
      <c r="C6947" s="366" t="s">
        <v>6594</v>
      </c>
      <c r="D6947" s="367">
        <v>1.5</v>
      </c>
    </row>
    <row r="6948" spans="1:4" x14ac:dyDescent="0.25">
      <c r="A6948" s="366" t="s">
        <v>10260</v>
      </c>
      <c r="B6948" s="345" t="s">
        <v>19459</v>
      </c>
      <c r="C6948" s="366" t="s">
        <v>6608</v>
      </c>
      <c r="D6948" s="367">
        <v>1166.1512</v>
      </c>
    </row>
    <row r="6949" spans="1:4" x14ac:dyDescent="0.25">
      <c r="A6949" s="366" t="s">
        <v>10261</v>
      </c>
      <c r="B6949" s="345" t="s">
        <v>19460</v>
      </c>
      <c r="C6949" s="366" t="s">
        <v>6608</v>
      </c>
      <c r="D6949" s="367">
        <v>5.8471000000000002</v>
      </c>
    </row>
    <row r="6950" spans="1:4" x14ac:dyDescent="0.25">
      <c r="A6950" s="366" t="s">
        <v>10262</v>
      </c>
      <c r="B6950" s="345" t="s">
        <v>19461</v>
      </c>
      <c r="C6950" s="366" t="s">
        <v>6608</v>
      </c>
      <c r="D6950" s="367">
        <v>113.05</v>
      </c>
    </row>
    <row r="6951" spans="1:4" x14ac:dyDescent="0.25">
      <c r="A6951" s="366" t="s">
        <v>10263</v>
      </c>
      <c r="B6951" s="345" t="s">
        <v>19462</v>
      </c>
      <c r="C6951" s="366" t="s">
        <v>6608</v>
      </c>
      <c r="D6951" s="367">
        <v>54.426200000000001</v>
      </c>
    </row>
    <row r="6952" spans="1:4" x14ac:dyDescent="0.25">
      <c r="A6952" s="366" t="s">
        <v>10264</v>
      </c>
      <c r="B6952" s="345" t="s">
        <v>19463</v>
      </c>
      <c r="C6952" s="366" t="s">
        <v>6608</v>
      </c>
      <c r="D6952" s="367">
        <v>24.1525</v>
      </c>
    </row>
    <row r="6953" spans="1:4" x14ac:dyDescent="0.25">
      <c r="A6953" s="366" t="s">
        <v>10265</v>
      </c>
      <c r="B6953" s="345" t="s">
        <v>19464</v>
      </c>
      <c r="C6953" s="366" t="s">
        <v>6594</v>
      </c>
      <c r="D6953" s="367">
        <v>2.1217000000000001</v>
      </c>
    </row>
    <row r="6954" spans="1:4" x14ac:dyDescent="0.25">
      <c r="A6954" s="366" t="s">
        <v>10266</v>
      </c>
      <c r="B6954" s="345" t="s">
        <v>19465</v>
      </c>
      <c r="C6954" s="366" t="s">
        <v>6608</v>
      </c>
      <c r="D6954" s="367">
        <v>184.29740000000001</v>
      </c>
    </row>
    <row r="6955" spans="1:4" x14ac:dyDescent="0.25">
      <c r="A6955" s="366" t="s">
        <v>10267</v>
      </c>
      <c r="B6955" s="345" t="s">
        <v>19466</v>
      </c>
      <c r="C6955" s="366" t="s">
        <v>6608</v>
      </c>
      <c r="D6955" s="367">
        <v>66.849999999999994</v>
      </c>
    </row>
    <row r="6956" spans="1:4" x14ac:dyDescent="0.25">
      <c r="A6956" s="366" t="s">
        <v>10268</v>
      </c>
      <c r="B6956" s="345" t="s">
        <v>19467</v>
      </c>
      <c r="C6956" s="366" t="s">
        <v>6608</v>
      </c>
      <c r="D6956" s="367">
        <v>30.0016</v>
      </c>
    </row>
    <row r="6957" spans="1:4" x14ac:dyDescent="0.25">
      <c r="A6957" s="366" t="s">
        <v>10269</v>
      </c>
      <c r="B6957" s="345" t="s">
        <v>19468</v>
      </c>
      <c r="C6957" s="366" t="s">
        <v>7702</v>
      </c>
      <c r="D6957" s="367">
        <v>52.829099999999997</v>
      </c>
    </row>
    <row r="6958" spans="1:4" x14ac:dyDescent="0.25">
      <c r="A6958" s="366" t="s">
        <v>10270</v>
      </c>
      <c r="B6958" s="345" t="s">
        <v>19469</v>
      </c>
      <c r="C6958" s="366" t="s">
        <v>9850</v>
      </c>
      <c r="D6958" s="367">
        <v>21.735199999999999</v>
      </c>
    </row>
    <row r="6959" spans="1:4" x14ac:dyDescent="0.25">
      <c r="A6959" s="366" t="s">
        <v>10271</v>
      </c>
      <c r="B6959" s="345" t="s">
        <v>19470</v>
      </c>
      <c r="C6959" s="366" t="s">
        <v>9850</v>
      </c>
      <c r="D6959" s="367">
        <v>24.199400000000001</v>
      </c>
    </row>
    <row r="6960" spans="1:4" x14ac:dyDescent="0.25">
      <c r="A6960" s="366" t="s">
        <v>10272</v>
      </c>
      <c r="B6960" s="345" t="s">
        <v>19471</v>
      </c>
      <c r="C6960" s="366" t="s">
        <v>7700</v>
      </c>
      <c r="D6960" s="367">
        <v>11.1478</v>
      </c>
    </row>
    <row r="6961" spans="1:4" x14ac:dyDescent="0.25">
      <c r="A6961" s="366" t="s">
        <v>10273</v>
      </c>
      <c r="B6961" s="345" t="s">
        <v>19472</v>
      </c>
      <c r="C6961" s="366" t="s">
        <v>6594</v>
      </c>
      <c r="D6961" s="367">
        <v>169.69460000000001</v>
      </c>
    </row>
    <row r="6962" spans="1:4" x14ac:dyDescent="0.25">
      <c r="A6962" s="366" t="s">
        <v>10274</v>
      </c>
      <c r="B6962" s="345" t="s">
        <v>19473</v>
      </c>
      <c r="C6962" s="366" t="s">
        <v>9850</v>
      </c>
      <c r="D6962" s="367">
        <v>9.2416</v>
      </c>
    </row>
    <row r="6963" spans="1:4" x14ac:dyDescent="0.25">
      <c r="A6963" s="366" t="s">
        <v>10275</v>
      </c>
      <c r="B6963" s="345" t="s">
        <v>19474</v>
      </c>
      <c r="C6963" s="366" t="s">
        <v>9850</v>
      </c>
      <c r="D6963" s="367">
        <v>7.9977999999999998</v>
      </c>
    </row>
    <row r="6964" spans="1:4" x14ac:dyDescent="0.25">
      <c r="A6964" s="366" t="s">
        <v>46376</v>
      </c>
      <c r="B6964" s="345" t="s">
        <v>46377</v>
      </c>
      <c r="C6964" s="366" t="s">
        <v>7700</v>
      </c>
      <c r="D6964" s="367">
        <v>5.87</v>
      </c>
    </row>
    <row r="6965" spans="1:4" x14ac:dyDescent="0.25">
      <c r="A6965" s="366" t="s">
        <v>46378</v>
      </c>
      <c r="B6965" s="345" t="s">
        <v>46379</v>
      </c>
      <c r="C6965" s="366" t="s">
        <v>7700</v>
      </c>
      <c r="D6965" s="367">
        <v>6.5</v>
      </c>
    </row>
    <row r="6966" spans="1:4" x14ac:dyDescent="0.25">
      <c r="A6966" s="366" t="s">
        <v>10276</v>
      </c>
      <c r="B6966" s="345" t="s">
        <v>19475</v>
      </c>
      <c r="C6966" s="366" t="s">
        <v>7700</v>
      </c>
      <c r="D6966" s="367">
        <v>9.8899000000000008</v>
      </c>
    </row>
    <row r="6967" spans="1:4" x14ac:dyDescent="0.25">
      <c r="A6967" s="366" t="s">
        <v>10277</v>
      </c>
      <c r="B6967" s="345" t="s">
        <v>19476</v>
      </c>
      <c r="C6967" s="366" t="s">
        <v>7700</v>
      </c>
      <c r="D6967" s="367">
        <v>8.48</v>
      </c>
    </row>
    <row r="6968" spans="1:4" x14ac:dyDescent="0.25">
      <c r="A6968" s="366" t="s">
        <v>10278</v>
      </c>
      <c r="B6968" s="345" t="s">
        <v>19477</v>
      </c>
      <c r="C6968" s="366" t="s">
        <v>7700</v>
      </c>
      <c r="D6968" s="367">
        <v>9.6068999999999996</v>
      </c>
    </row>
    <row r="6969" spans="1:4" x14ac:dyDescent="0.25">
      <c r="A6969" s="366" t="s">
        <v>10279</v>
      </c>
      <c r="B6969" s="345" t="s">
        <v>19478</v>
      </c>
      <c r="C6969" s="366" t="s">
        <v>7700</v>
      </c>
      <c r="D6969" s="367">
        <v>4.8924000000000003</v>
      </c>
    </row>
    <row r="6970" spans="1:4" x14ac:dyDescent="0.25">
      <c r="A6970" s="366" t="s">
        <v>10280</v>
      </c>
      <c r="B6970" s="345" t="s">
        <v>19479</v>
      </c>
      <c r="C6970" s="366" t="s">
        <v>7701</v>
      </c>
      <c r="D6970" s="367">
        <v>151.11160000000001</v>
      </c>
    </row>
    <row r="6971" spans="1:4" x14ac:dyDescent="0.25">
      <c r="A6971" s="366" t="s">
        <v>10281</v>
      </c>
      <c r="B6971" s="345" t="s">
        <v>19480</v>
      </c>
      <c r="C6971" s="366" t="s">
        <v>7701</v>
      </c>
      <c r="D6971" s="367">
        <v>189.50370000000001</v>
      </c>
    </row>
    <row r="6972" spans="1:4" x14ac:dyDescent="0.25">
      <c r="A6972" s="366" t="s">
        <v>10282</v>
      </c>
      <c r="B6972" s="345" t="s">
        <v>19481</v>
      </c>
      <c r="C6972" s="366" t="s">
        <v>7700</v>
      </c>
      <c r="D6972" s="367">
        <v>25.043900000000001</v>
      </c>
    </row>
    <row r="6973" spans="1:4" x14ac:dyDescent="0.25">
      <c r="A6973" s="366" t="s">
        <v>10283</v>
      </c>
      <c r="B6973" s="345" t="s">
        <v>19482</v>
      </c>
      <c r="C6973" s="366" t="s">
        <v>6608</v>
      </c>
      <c r="D6973" s="367">
        <v>461.38</v>
      </c>
    </row>
    <row r="6974" spans="1:4" x14ac:dyDescent="0.25">
      <c r="A6974" s="366" t="s">
        <v>10284</v>
      </c>
      <c r="B6974" s="345" t="s">
        <v>19483</v>
      </c>
      <c r="C6974" s="366" t="s">
        <v>7700</v>
      </c>
      <c r="D6974" s="367">
        <v>64.338999999999999</v>
      </c>
    </row>
    <row r="6975" spans="1:4" x14ac:dyDescent="0.25">
      <c r="A6975" s="366" t="s">
        <v>10285</v>
      </c>
      <c r="B6975" s="345" t="s">
        <v>19484</v>
      </c>
      <c r="C6975" s="366" t="s">
        <v>7700</v>
      </c>
      <c r="D6975" s="367">
        <v>24.687799999999999</v>
      </c>
    </row>
    <row r="6976" spans="1:4" x14ac:dyDescent="0.25">
      <c r="A6976" s="366" t="s">
        <v>10286</v>
      </c>
      <c r="B6976" s="345" t="s">
        <v>19485</v>
      </c>
      <c r="C6976" s="366" t="s">
        <v>7700</v>
      </c>
      <c r="D6976" s="367">
        <v>188.69220000000001</v>
      </c>
    </row>
    <row r="6977" spans="1:4" x14ac:dyDescent="0.25">
      <c r="A6977" s="366" t="s">
        <v>10287</v>
      </c>
      <c r="B6977" s="345" t="s">
        <v>19486</v>
      </c>
      <c r="C6977" s="366" t="s">
        <v>6608</v>
      </c>
      <c r="D6977" s="367">
        <v>491.53449999999998</v>
      </c>
    </row>
    <row r="6978" spans="1:4" x14ac:dyDescent="0.25">
      <c r="A6978" s="366" t="s">
        <v>10288</v>
      </c>
      <c r="B6978" s="345" t="s">
        <v>19487</v>
      </c>
      <c r="C6978" s="366" t="s">
        <v>7700</v>
      </c>
      <c r="D6978" s="367">
        <v>31.772300000000001</v>
      </c>
    </row>
    <row r="6979" spans="1:4" x14ac:dyDescent="0.25">
      <c r="A6979" s="366" t="s">
        <v>10289</v>
      </c>
      <c r="B6979" s="345" t="s">
        <v>19488</v>
      </c>
      <c r="C6979" s="366" t="s">
        <v>7700</v>
      </c>
      <c r="D6979" s="367">
        <v>33.499200000000002</v>
      </c>
    </row>
    <row r="6980" spans="1:4" x14ac:dyDescent="0.25">
      <c r="A6980" s="366" t="s">
        <v>10290</v>
      </c>
      <c r="B6980" s="345" t="s">
        <v>19489</v>
      </c>
      <c r="C6980" s="366" t="s">
        <v>6608</v>
      </c>
      <c r="D6980" s="367">
        <v>31.127800000000001</v>
      </c>
    </row>
    <row r="6981" spans="1:4" x14ac:dyDescent="0.25">
      <c r="A6981" s="366" t="s">
        <v>10291</v>
      </c>
      <c r="B6981" s="345" t="s">
        <v>19490</v>
      </c>
      <c r="C6981" s="366" t="s">
        <v>7700</v>
      </c>
      <c r="D6981" s="367">
        <v>57.5443</v>
      </c>
    </row>
    <row r="6982" spans="1:4" x14ac:dyDescent="0.25">
      <c r="A6982" s="366" t="s">
        <v>10292</v>
      </c>
      <c r="B6982" s="345" t="s">
        <v>19491</v>
      </c>
      <c r="C6982" s="366" t="s">
        <v>6608</v>
      </c>
      <c r="D6982" s="367">
        <v>7.7168999999999999</v>
      </c>
    </row>
    <row r="6983" spans="1:4" x14ac:dyDescent="0.25">
      <c r="A6983" s="366" t="s">
        <v>10293</v>
      </c>
      <c r="B6983" s="345" t="s">
        <v>19492</v>
      </c>
      <c r="C6983" s="366" t="s">
        <v>6608</v>
      </c>
      <c r="D6983" s="367">
        <v>6.5194999999999999</v>
      </c>
    </row>
    <row r="6984" spans="1:4" x14ac:dyDescent="0.25">
      <c r="A6984" s="366" t="s">
        <v>10294</v>
      </c>
      <c r="B6984" s="345" t="s">
        <v>19493</v>
      </c>
      <c r="C6984" s="366" t="s">
        <v>6608</v>
      </c>
      <c r="D6984" s="367">
        <v>3080.1496999999999</v>
      </c>
    </row>
    <row r="6985" spans="1:4" x14ac:dyDescent="0.25">
      <c r="A6985" s="366" t="s">
        <v>10295</v>
      </c>
      <c r="B6985" s="345" t="s">
        <v>19494</v>
      </c>
      <c r="C6985" s="366" t="s">
        <v>6608</v>
      </c>
      <c r="D6985" s="367">
        <v>562.77359999999999</v>
      </c>
    </row>
    <row r="6986" spans="1:4" x14ac:dyDescent="0.25">
      <c r="A6986" s="366" t="s">
        <v>10296</v>
      </c>
      <c r="B6986" s="345" t="s">
        <v>19495</v>
      </c>
      <c r="C6986" s="366" t="s">
        <v>6608</v>
      </c>
      <c r="D6986" s="367">
        <v>36.892099999999999</v>
      </c>
    </row>
    <row r="6987" spans="1:4" x14ac:dyDescent="0.25">
      <c r="A6987" s="366" t="s">
        <v>10297</v>
      </c>
      <c r="B6987" s="345" t="s">
        <v>19496</v>
      </c>
      <c r="C6987" s="366" t="s">
        <v>6608</v>
      </c>
      <c r="D6987" s="367">
        <v>394.73520000000002</v>
      </c>
    </row>
    <row r="6988" spans="1:4" x14ac:dyDescent="0.25">
      <c r="A6988" s="366" t="s">
        <v>10298</v>
      </c>
      <c r="B6988" s="345" t="s">
        <v>19497</v>
      </c>
      <c r="C6988" s="366" t="s">
        <v>6594</v>
      </c>
      <c r="D6988" s="367">
        <v>90.974199999999996</v>
      </c>
    </row>
    <row r="6989" spans="1:4" x14ac:dyDescent="0.25">
      <c r="A6989" s="366" t="s">
        <v>10299</v>
      </c>
      <c r="B6989" s="345" t="s">
        <v>19498</v>
      </c>
      <c r="C6989" s="366" t="s">
        <v>7702</v>
      </c>
      <c r="D6989" s="367">
        <v>46.902799999999999</v>
      </c>
    </row>
    <row r="6990" spans="1:4" x14ac:dyDescent="0.25">
      <c r="A6990" s="366" t="s">
        <v>10300</v>
      </c>
      <c r="B6990" s="345" t="s">
        <v>19499</v>
      </c>
      <c r="C6990" s="366" t="s">
        <v>6608</v>
      </c>
      <c r="D6990" s="367">
        <v>581.58309999999994</v>
      </c>
    </row>
    <row r="6991" spans="1:4" x14ac:dyDescent="0.25">
      <c r="A6991" s="366" t="s">
        <v>10301</v>
      </c>
      <c r="B6991" s="345" t="s">
        <v>19500</v>
      </c>
      <c r="C6991" s="366" t="s">
        <v>6608</v>
      </c>
      <c r="D6991" s="367">
        <v>294.9785</v>
      </c>
    </row>
    <row r="6992" spans="1:4" x14ac:dyDescent="0.25">
      <c r="A6992" s="366" t="s">
        <v>10302</v>
      </c>
      <c r="B6992" s="345" t="s">
        <v>19501</v>
      </c>
      <c r="C6992" s="366" t="s">
        <v>6594</v>
      </c>
      <c r="D6992" s="367">
        <v>159.4427</v>
      </c>
    </row>
    <row r="6993" spans="1:4" x14ac:dyDescent="0.25">
      <c r="A6993" s="366" t="s">
        <v>10303</v>
      </c>
      <c r="B6993" s="345" t="s">
        <v>19502</v>
      </c>
      <c r="C6993" s="366" t="s">
        <v>7702</v>
      </c>
      <c r="D6993" s="367">
        <v>41.369100000000003</v>
      </c>
    </row>
    <row r="6994" spans="1:4" x14ac:dyDescent="0.25">
      <c r="A6994" s="366" t="s">
        <v>10304</v>
      </c>
      <c r="B6994" s="345" t="s">
        <v>19503</v>
      </c>
      <c r="C6994" s="366" t="s">
        <v>7702</v>
      </c>
      <c r="D6994" s="367">
        <v>21.249300000000002</v>
      </c>
    </row>
    <row r="6995" spans="1:4" x14ac:dyDescent="0.25">
      <c r="A6995" s="366" t="s">
        <v>10305</v>
      </c>
      <c r="B6995" s="345" t="s">
        <v>19504</v>
      </c>
      <c r="C6995" s="366" t="s">
        <v>7702</v>
      </c>
      <c r="D6995" s="367">
        <v>27.6235</v>
      </c>
    </row>
    <row r="6996" spans="1:4" x14ac:dyDescent="0.25">
      <c r="A6996" s="366" t="s">
        <v>10306</v>
      </c>
      <c r="B6996" s="345" t="s">
        <v>19505</v>
      </c>
      <c r="C6996" s="366" t="s">
        <v>7702</v>
      </c>
      <c r="D6996" s="367">
        <v>28.625599999999999</v>
      </c>
    </row>
    <row r="6997" spans="1:4" x14ac:dyDescent="0.25">
      <c r="A6997" s="366" t="s">
        <v>10307</v>
      </c>
      <c r="B6997" s="345" t="s">
        <v>19506</v>
      </c>
      <c r="C6997" s="366" t="s">
        <v>7702</v>
      </c>
      <c r="D6997" s="367">
        <v>30.743400000000001</v>
      </c>
    </row>
    <row r="6998" spans="1:4" x14ac:dyDescent="0.25">
      <c r="A6998" s="366" t="s">
        <v>10308</v>
      </c>
      <c r="B6998" s="345" t="s">
        <v>19507</v>
      </c>
      <c r="C6998" s="366" t="s">
        <v>7702</v>
      </c>
      <c r="D6998" s="367">
        <v>40.8264</v>
      </c>
    </row>
    <row r="6999" spans="1:4" x14ac:dyDescent="0.25">
      <c r="A6999" s="366" t="s">
        <v>10309</v>
      </c>
      <c r="B6999" s="345" t="s">
        <v>19508</v>
      </c>
      <c r="C6999" s="366" t="s">
        <v>7702</v>
      </c>
      <c r="D6999" s="367">
        <v>60.971600000000002</v>
      </c>
    </row>
    <row r="7000" spans="1:4" x14ac:dyDescent="0.25">
      <c r="A7000" s="366" t="s">
        <v>10310</v>
      </c>
      <c r="B7000" s="345" t="s">
        <v>19509</v>
      </c>
      <c r="C7000" s="366" t="s">
        <v>7702</v>
      </c>
      <c r="D7000" s="367">
        <v>81.096199999999996</v>
      </c>
    </row>
    <row r="7001" spans="1:4" x14ac:dyDescent="0.25">
      <c r="A7001" s="366" t="s">
        <v>10311</v>
      </c>
      <c r="B7001" s="345" t="s">
        <v>19510</v>
      </c>
      <c r="C7001" s="366" t="s">
        <v>7702</v>
      </c>
      <c r="D7001" s="367">
        <v>39.832500000000003</v>
      </c>
    </row>
    <row r="7002" spans="1:4" x14ac:dyDescent="0.25">
      <c r="A7002" s="366" t="s">
        <v>10312</v>
      </c>
      <c r="B7002" s="345" t="s">
        <v>19511</v>
      </c>
      <c r="C7002" s="366" t="s">
        <v>7702</v>
      </c>
      <c r="D7002" s="367">
        <v>51.381900000000002</v>
      </c>
    </row>
    <row r="7003" spans="1:4" x14ac:dyDescent="0.25">
      <c r="A7003" s="366" t="s">
        <v>10313</v>
      </c>
      <c r="B7003" s="345" t="s">
        <v>19512</v>
      </c>
      <c r="C7003" s="366" t="s">
        <v>7702</v>
      </c>
      <c r="D7003" s="367">
        <v>67.147999999999996</v>
      </c>
    </row>
    <row r="7004" spans="1:4" x14ac:dyDescent="0.25">
      <c r="A7004" s="366" t="s">
        <v>10314</v>
      </c>
      <c r="B7004" s="345" t="s">
        <v>19513</v>
      </c>
      <c r="C7004" s="366" t="s">
        <v>7702</v>
      </c>
      <c r="D7004" s="367">
        <v>76.423400000000001</v>
      </c>
    </row>
    <row r="7005" spans="1:4" x14ac:dyDescent="0.25">
      <c r="A7005" s="366" t="s">
        <v>10315</v>
      </c>
      <c r="B7005" s="345" t="s">
        <v>19514</v>
      </c>
      <c r="C7005" s="366" t="s">
        <v>7702</v>
      </c>
      <c r="D7005" s="367">
        <v>33.8292</v>
      </c>
    </row>
    <row r="7006" spans="1:4" x14ac:dyDescent="0.25">
      <c r="A7006" s="366" t="s">
        <v>10316</v>
      </c>
      <c r="B7006" s="345" t="s">
        <v>19515</v>
      </c>
      <c r="C7006" s="366" t="s">
        <v>7702</v>
      </c>
      <c r="D7006" s="367">
        <v>38.447200000000002</v>
      </c>
    </row>
    <row r="7007" spans="1:4" x14ac:dyDescent="0.25">
      <c r="A7007" s="366" t="s">
        <v>10317</v>
      </c>
      <c r="B7007" s="345" t="s">
        <v>19516</v>
      </c>
      <c r="C7007" s="366" t="s">
        <v>7702</v>
      </c>
      <c r="D7007" s="367">
        <v>52.155799999999999</v>
      </c>
    </row>
    <row r="7008" spans="1:4" x14ac:dyDescent="0.25">
      <c r="A7008" s="366" t="s">
        <v>10318</v>
      </c>
      <c r="B7008" s="345" t="s">
        <v>19517</v>
      </c>
      <c r="C7008" s="366" t="s">
        <v>7702</v>
      </c>
      <c r="D7008" s="367">
        <v>63.804200000000002</v>
      </c>
    </row>
    <row r="7009" spans="1:4" x14ac:dyDescent="0.25">
      <c r="A7009" s="366" t="s">
        <v>10319</v>
      </c>
      <c r="B7009" s="345" t="s">
        <v>19518</v>
      </c>
      <c r="C7009" s="366" t="s">
        <v>7702</v>
      </c>
      <c r="D7009" s="367">
        <v>28.514500000000002</v>
      </c>
    </row>
    <row r="7010" spans="1:4" x14ac:dyDescent="0.25">
      <c r="A7010" s="366" t="s">
        <v>10320</v>
      </c>
      <c r="B7010" s="345" t="s">
        <v>19519</v>
      </c>
      <c r="C7010" s="366" t="s">
        <v>7702</v>
      </c>
      <c r="D7010" s="367">
        <v>37.179600000000001</v>
      </c>
    </row>
    <row r="7011" spans="1:4" x14ac:dyDescent="0.25">
      <c r="A7011" s="366" t="s">
        <v>10321</v>
      </c>
      <c r="B7011" s="345" t="s">
        <v>19520</v>
      </c>
      <c r="C7011" s="366" t="s">
        <v>7702</v>
      </c>
      <c r="D7011" s="367">
        <v>51.1265</v>
      </c>
    </row>
    <row r="7012" spans="1:4" x14ac:dyDescent="0.25">
      <c r="A7012" s="366" t="s">
        <v>10322</v>
      </c>
      <c r="B7012" s="345" t="s">
        <v>19521</v>
      </c>
      <c r="C7012" s="366" t="s">
        <v>7702</v>
      </c>
      <c r="D7012" s="367">
        <v>60.685400000000001</v>
      </c>
    </row>
    <row r="7013" spans="1:4" x14ac:dyDescent="0.25">
      <c r="A7013" s="366" t="s">
        <v>10323</v>
      </c>
      <c r="B7013" s="345" t="s">
        <v>19522</v>
      </c>
      <c r="C7013" s="366" t="s">
        <v>6594</v>
      </c>
      <c r="D7013" s="367">
        <v>66.989999999999995</v>
      </c>
    </row>
    <row r="7014" spans="1:4" x14ac:dyDescent="0.25">
      <c r="A7014" s="366" t="s">
        <v>10324</v>
      </c>
      <c r="B7014" s="345" t="s">
        <v>19523</v>
      </c>
      <c r="C7014" s="366" t="s">
        <v>6608</v>
      </c>
      <c r="D7014" s="367">
        <v>332.59249999999997</v>
      </c>
    </row>
    <row r="7015" spans="1:4" x14ac:dyDescent="0.25">
      <c r="A7015" s="366" t="s">
        <v>10325</v>
      </c>
      <c r="B7015" s="345" t="s">
        <v>19524</v>
      </c>
      <c r="C7015" s="366" t="s">
        <v>6608</v>
      </c>
      <c r="D7015" s="367">
        <v>337.315</v>
      </c>
    </row>
    <row r="7016" spans="1:4" x14ac:dyDescent="0.25">
      <c r="A7016" s="366" t="s">
        <v>10326</v>
      </c>
      <c r="B7016" s="345" t="s">
        <v>19525</v>
      </c>
      <c r="C7016" s="366" t="s">
        <v>6608</v>
      </c>
      <c r="D7016" s="367">
        <v>359.12700000000001</v>
      </c>
    </row>
    <row r="7017" spans="1:4" x14ac:dyDescent="0.25">
      <c r="A7017" s="366" t="s">
        <v>10327</v>
      </c>
      <c r="B7017" s="345" t="s">
        <v>19526</v>
      </c>
      <c r="C7017" s="366" t="s">
        <v>6608</v>
      </c>
      <c r="D7017" s="367">
        <v>381.03840000000002</v>
      </c>
    </row>
    <row r="7018" spans="1:4" x14ac:dyDescent="0.25">
      <c r="A7018" s="366" t="s">
        <v>10328</v>
      </c>
      <c r="B7018" s="345" t="s">
        <v>19527</v>
      </c>
      <c r="C7018" s="366" t="s">
        <v>6608</v>
      </c>
      <c r="D7018" s="367">
        <v>429.97719999999998</v>
      </c>
    </row>
    <row r="7019" spans="1:4" x14ac:dyDescent="0.25">
      <c r="A7019" s="366" t="s">
        <v>10329</v>
      </c>
      <c r="B7019" s="345" t="s">
        <v>19528</v>
      </c>
      <c r="C7019" s="366" t="s">
        <v>6608</v>
      </c>
      <c r="D7019" s="367">
        <v>599.85440000000006</v>
      </c>
    </row>
    <row r="7020" spans="1:4" x14ac:dyDescent="0.25">
      <c r="A7020" s="366" t="s">
        <v>10330</v>
      </c>
      <c r="B7020" s="345" t="s">
        <v>19529</v>
      </c>
      <c r="C7020" s="366" t="s">
        <v>6608</v>
      </c>
      <c r="D7020" s="367">
        <v>755.22090000000003</v>
      </c>
    </row>
    <row r="7021" spans="1:4" x14ac:dyDescent="0.25">
      <c r="A7021" s="366" t="s">
        <v>10331</v>
      </c>
      <c r="B7021" s="345" t="s">
        <v>19530</v>
      </c>
      <c r="C7021" s="366" t="s">
        <v>6608</v>
      </c>
      <c r="D7021" s="367">
        <v>12.242599999999999</v>
      </c>
    </row>
    <row r="7022" spans="1:4" x14ac:dyDescent="0.25">
      <c r="A7022" s="366" t="s">
        <v>10332</v>
      </c>
      <c r="B7022" s="345" t="s">
        <v>19531</v>
      </c>
      <c r="C7022" s="366" t="s">
        <v>6608</v>
      </c>
      <c r="D7022" s="367">
        <v>20.520199999999999</v>
      </c>
    </row>
    <row r="7023" spans="1:4" x14ac:dyDescent="0.25">
      <c r="A7023" s="366" t="s">
        <v>10333</v>
      </c>
      <c r="B7023" s="345" t="s">
        <v>19532</v>
      </c>
      <c r="C7023" s="366" t="s">
        <v>7702</v>
      </c>
      <c r="D7023" s="367">
        <v>41.165100000000002</v>
      </c>
    </row>
    <row r="7024" spans="1:4" x14ac:dyDescent="0.25">
      <c r="A7024" s="366" t="s">
        <v>10334</v>
      </c>
      <c r="B7024" s="345" t="s">
        <v>19533</v>
      </c>
      <c r="C7024" s="366" t="s">
        <v>7702</v>
      </c>
      <c r="D7024" s="367">
        <v>15.6854</v>
      </c>
    </row>
    <row r="7025" spans="1:4" x14ac:dyDescent="0.25">
      <c r="A7025" s="366" t="s">
        <v>10335</v>
      </c>
      <c r="B7025" s="345" t="s">
        <v>19534</v>
      </c>
      <c r="C7025" s="366" t="s">
        <v>7701</v>
      </c>
      <c r="D7025" s="367" t="s">
        <v>19122</v>
      </c>
    </row>
    <row r="7026" spans="1:4" x14ac:dyDescent="0.25">
      <c r="A7026" s="366" t="s">
        <v>10336</v>
      </c>
      <c r="B7026" s="345" t="s">
        <v>19535</v>
      </c>
      <c r="C7026" s="366" t="s">
        <v>9850</v>
      </c>
      <c r="D7026" s="367">
        <v>13.937099999999999</v>
      </c>
    </row>
    <row r="7027" spans="1:4" x14ac:dyDescent="0.25">
      <c r="A7027" s="366" t="s">
        <v>10337</v>
      </c>
      <c r="B7027" s="345" t="s">
        <v>19536</v>
      </c>
      <c r="C7027" s="366" t="s">
        <v>7700</v>
      </c>
      <c r="D7027" s="367">
        <v>33.802500000000002</v>
      </c>
    </row>
    <row r="7028" spans="1:4" x14ac:dyDescent="0.25">
      <c r="A7028" s="366" t="s">
        <v>10338</v>
      </c>
      <c r="B7028" s="345" t="s">
        <v>19537</v>
      </c>
      <c r="C7028" s="366" t="s">
        <v>7700</v>
      </c>
      <c r="D7028" s="367">
        <v>11.3842</v>
      </c>
    </row>
    <row r="7029" spans="1:4" x14ac:dyDescent="0.25">
      <c r="A7029" s="366" t="s">
        <v>10339</v>
      </c>
      <c r="B7029" s="345" t="s">
        <v>19538</v>
      </c>
      <c r="C7029" s="366" t="s">
        <v>6594</v>
      </c>
      <c r="D7029" s="367">
        <v>170.5573</v>
      </c>
    </row>
    <row r="7030" spans="1:4" x14ac:dyDescent="0.25">
      <c r="A7030" s="366" t="s">
        <v>10340</v>
      </c>
      <c r="B7030" s="345" t="s">
        <v>19539</v>
      </c>
      <c r="C7030" s="366" t="s">
        <v>7700</v>
      </c>
      <c r="D7030" s="367">
        <v>5.1006</v>
      </c>
    </row>
    <row r="7031" spans="1:4" x14ac:dyDescent="0.25">
      <c r="A7031" s="366" t="s">
        <v>10341</v>
      </c>
      <c r="B7031" s="345" t="s">
        <v>19540</v>
      </c>
      <c r="C7031" s="366" t="s">
        <v>7700</v>
      </c>
      <c r="D7031" s="367">
        <v>5.1006999999999998</v>
      </c>
    </row>
    <row r="7032" spans="1:4" x14ac:dyDescent="0.25">
      <c r="A7032" s="366" t="s">
        <v>10342</v>
      </c>
      <c r="B7032" s="345" t="s">
        <v>19541</v>
      </c>
      <c r="C7032" s="366" t="s">
        <v>7700</v>
      </c>
      <c r="D7032" s="367">
        <v>5.1006</v>
      </c>
    </row>
    <row r="7033" spans="1:4" x14ac:dyDescent="0.25">
      <c r="A7033" s="366" t="s">
        <v>10343</v>
      </c>
      <c r="B7033" s="345" t="s">
        <v>19542</v>
      </c>
      <c r="C7033" s="366" t="s">
        <v>7700</v>
      </c>
      <c r="D7033" s="367">
        <v>5.1006</v>
      </c>
    </row>
    <row r="7034" spans="1:4" x14ac:dyDescent="0.25">
      <c r="A7034" s="366" t="s">
        <v>10344</v>
      </c>
      <c r="B7034" s="345" t="s">
        <v>19543</v>
      </c>
      <c r="C7034" s="366" t="s">
        <v>7700</v>
      </c>
      <c r="D7034" s="367">
        <v>5.1006999999999998</v>
      </c>
    </row>
    <row r="7035" spans="1:4" x14ac:dyDescent="0.25">
      <c r="A7035" s="366" t="s">
        <v>10345</v>
      </c>
      <c r="B7035" s="345" t="s">
        <v>19544</v>
      </c>
      <c r="C7035" s="366" t="s">
        <v>6594</v>
      </c>
      <c r="D7035" s="367">
        <v>69.865799999999993</v>
      </c>
    </row>
    <row r="7036" spans="1:4" x14ac:dyDescent="0.25">
      <c r="A7036" s="366" t="s">
        <v>10346</v>
      </c>
      <c r="B7036" s="345" t="s">
        <v>19545</v>
      </c>
      <c r="C7036" s="366" t="s">
        <v>6594</v>
      </c>
      <c r="D7036" s="367">
        <v>14.488200000000001</v>
      </c>
    </row>
    <row r="7037" spans="1:4" x14ac:dyDescent="0.25">
      <c r="A7037" s="366" t="s">
        <v>10347</v>
      </c>
      <c r="B7037" s="345" t="s">
        <v>19546</v>
      </c>
      <c r="C7037" s="366" t="s">
        <v>6594</v>
      </c>
      <c r="D7037" s="367">
        <v>132.6482</v>
      </c>
    </row>
    <row r="7038" spans="1:4" x14ac:dyDescent="0.25">
      <c r="A7038" s="366" t="s">
        <v>10348</v>
      </c>
      <c r="B7038" s="345" t="s">
        <v>19547</v>
      </c>
      <c r="C7038" s="366" t="s">
        <v>6594</v>
      </c>
      <c r="D7038" s="367">
        <v>143.7938</v>
      </c>
    </row>
    <row r="7039" spans="1:4" x14ac:dyDescent="0.25">
      <c r="A7039" s="366" t="s">
        <v>10349</v>
      </c>
      <c r="B7039" s="345" t="s">
        <v>19548</v>
      </c>
      <c r="C7039" s="366" t="s">
        <v>6594</v>
      </c>
      <c r="D7039" s="367">
        <v>263.2002</v>
      </c>
    </row>
    <row r="7040" spans="1:4" x14ac:dyDescent="0.25">
      <c r="A7040" s="366" t="s">
        <v>10350</v>
      </c>
      <c r="B7040" s="345" t="s">
        <v>19549</v>
      </c>
      <c r="C7040" s="366" t="s">
        <v>6594</v>
      </c>
      <c r="D7040" s="367">
        <v>506.2296</v>
      </c>
    </row>
    <row r="7041" spans="1:4" x14ac:dyDescent="0.25">
      <c r="A7041" s="366" t="s">
        <v>10351</v>
      </c>
      <c r="B7041" s="345" t="s">
        <v>19550</v>
      </c>
      <c r="C7041" s="366" t="s">
        <v>6608</v>
      </c>
      <c r="D7041" s="367">
        <v>23.2027</v>
      </c>
    </row>
    <row r="7042" spans="1:4" x14ac:dyDescent="0.25">
      <c r="A7042" s="366" t="s">
        <v>10352</v>
      </c>
      <c r="B7042" s="345" t="s">
        <v>19551</v>
      </c>
      <c r="C7042" s="366" t="s">
        <v>6608</v>
      </c>
      <c r="D7042" s="367">
        <v>46.0289</v>
      </c>
    </row>
    <row r="7043" spans="1:4" x14ac:dyDescent="0.25">
      <c r="A7043" s="366" t="s">
        <v>10353</v>
      </c>
      <c r="B7043" s="345" t="s">
        <v>19552</v>
      </c>
      <c r="C7043" s="366" t="s">
        <v>6608</v>
      </c>
      <c r="D7043" s="367">
        <v>245.2296</v>
      </c>
    </row>
    <row r="7044" spans="1:4" x14ac:dyDescent="0.25">
      <c r="A7044" s="366" t="s">
        <v>10354</v>
      </c>
      <c r="B7044" s="345" t="s">
        <v>19553</v>
      </c>
      <c r="C7044" s="366" t="s">
        <v>6608</v>
      </c>
      <c r="D7044" s="367">
        <v>3443.4285</v>
      </c>
    </row>
    <row r="7045" spans="1:4" x14ac:dyDescent="0.25">
      <c r="A7045" s="366" t="s">
        <v>10355</v>
      </c>
      <c r="B7045" s="345" t="s">
        <v>19554</v>
      </c>
      <c r="C7045" s="366" t="s">
        <v>6608</v>
      </c>
      <c r="D7045" s="367">
        <v>7950.8393999999998</v>
      </c>
    </row>
    <row r="7046" spans="1:4" x14ac:dyDescent="0.25">
      <c r="A7046" s="366" t="s">
        <v>10356</v>
      </c>
      <c r="B7046" s="345" t="s">
        <v>19555</v>
      </c>
      <c r="C7046" s="366" t="s">
        <v>6608</v>
      </c>
      <c r="D7046" s="367">
        <v>9550.7860000000001</v>
      </c>
    </row>
    <row r="7047" spans="1:4" x14ac:dyDescent="0.25">
      <c r="A7047" s="366" t="s">
        <v>10357</v>
      </c>
      <c r="B7047" s="345" t="s">
        <v>19556</v>
      </c>
      <c r="C7047" s="366" t="s">
        <v>6608</v>
      </c>
      <c r="D7047" s="367">
        <v>14534.073700000001</v>
      </c>
    </row>
    <row r="7048" spans="1:4" x14ac:dyDescent="0.25">
      <c r="A7048" s="366" t="s">
        <v>10358</v>
      </c>
      <c r="B7048" s="345" t="s">
        <v>19557</v>
      </c>
      <c r="C7048" s="366" t="s">
        <v>6608</v>
      </c>
      <c r="D7048" s="367">
        <v>10842.106299999999</v>
      </c>
    </row>
    <row r="7049" spans="1:4" x14ac:dyDescent="0.25">
      <c r="A7049" s="366" t="s">
        <v>10359</v>
      </c>
      <c r="B7049" s="345" t="s">
        <v>19558</v>
      </c>
      <c r="C7049" s="366" t="s">
        <v>6608</v>
      </c>
      <c r="D7049" s="367">
        <v>34.535499999999999</v>
      </c>
    </row>
    <row r="7050" spans="1:4" x14ac:dyDescent="0.25">
      <c r="A7050" s="366" t="s">
        <v>10360</v>
      </c>
      <c r="B7050" s="345" t="s">
        <v>19559</v>
      </c>
      <c r="C7050" s="366" t="s">
        <v>6608</v>
      </c>
      <c r="D7050" s="367">
        <v>2383.3696</v>
      </c>
    </row>
    <row r="7051" spans="1:4" x14ac:dyDescent="0.25">
      <c r="A7051" s="366" t="s">
        <v>10361</v>
      </c>
      <c r="B7051" s="345" t="s">
        <v>19560</v>
      </c>
      <c r="C7051" s="366" t="s">
        <v>6608</v>
      </c>
      <c r="D7051" s="367">
        <v>890</v>
      </c>
    </row>
    <row r="7052" spans="1:4" x14ac:dyDescent="0.25">
      <c r="A7052" s="366" t="s">
        <v>10362</v>
      </c>
      <c r="B7052" s="345" t="s">
        <v>19561</v>
      </c>
      <c r="C7052" s="366" t="s">
        <v>6608</v>
      </c>
      <c r="D7052" s="367">
        <v>365.44009999999997</v>
      </c>
    </row>
    <row r="7053" spans="1:4" x14ac:dyDescent="0.25">
      <c r="A7053" s="366" t="s">
        <v>10363</v>
      </c>
      <c r="B7053" s="345" t="s">
        <v>19562</v>
      </c>
      <c r="C7053" s="366" t="s">
        <v>6608</v>
      </c>
      <c r="D7053" s="367">
        <v>1368.2882999999999</v>
      </c>
    </row>
    <row r="7054" spans="1:4" x14ac:dyDescent="0.25">
      <c r="A7054" s="366" t="s">
        <v>10364</v>
      </c>
      <c r="B7054" s="345" t="s">
        <v>19563</v>
      </c>
      <c r="C7054" s="366" t="s">
        <v>6594</v>
      </c>
      <c r="D7054" s="367">
        <v>8.8531999999999993</v>
      </c>
    </row>
    <row r="7055" spans="1:4" x14ac:dyDescent="0.25">
      <c r="A7055" s="366" t="s">
        <v>10365</v>
      </c>
      <c r="B7055" s="345" t="s">
        <v>19564</v>
      </c>
      <c r="C7055" s="366" t="s">
        <v>6594</v>
      </c>
      <c r="D7055" s="367">
        <v>13.9841</v>
      </c>
    </row>
    <row r="7056" spans="1:4" x14ac:dyDescent="0.25">
      <c r="A7056" s="366" t="s">
        <v>10366</v>
      </c>
      <c r="B7056" s="345" t="s">
        <v>19565</v>
      </c>
      <c r="C7056" s="366" t="s">
        <v>6594</v>
      </c>
      <c r="D7056" s="367">
        <v>26.8276</v>
      </c>
    </row>
    <row r="7057" spans="1:4" x14ac:dyDescent="0.25">
      <c r="A7057" s="366" t="s">
        <v>10367</v>
      </c>
      <c r="B7057" s="345" t="s">
        <v>19566</v>
      </c>
      <c r="C7057" s="366" t="s">
        <v>6594</v>
      </c>
      <c r="D7057" s="367">
        <v>38.836100000000002</v>
      </c>
    </row>
    <row r="7058" spans="1:4" x14ac:dyDescent="0.25">
      <c r="A7058" s="366" t="s">
        <v>10368</v>
      </c>
      <c r="B7058" s="345" t="s">
        <v>19567</v>
      </c>
      <c r="C7058" s="366" t="s">
        <v>6594</v>
      </c>
      <c r="D7058" s="367">
        <v>17.920000000000002</v>
      </c>
    </row>
    <row r="7059" spans="1:4" x14ac:dyDescent="0.25">
      <c r="A7059" s="366" t="s">
        <v>10369</v>
      </c>
      <c r="B7059" s="345" t="s">
        <v>19568</v>
      </c>
      <c r="C7059" s="366" t="s">
        <v>6594</v>
      </c>
      <c r="D7059" s="367">
        <v>26.946999999999999</v>
      </c>
    </row>
    <row r="7060" spans="1:4" x14ac:dyDescent="0.25">
      <c r="A7060" s="366" t="s">
        <v>10370</v>
      </c>
      <c r="B7060" s="345" t="s">
        <v>19569</v>
      </c>
      <c r="C7060" s="366" t="s">
        <v>6594</v>
      </c>
      <c r="D7060" s="367">
        <v>78.898300000000006</v>
      </c>
    </row>
    <row r="7061" spans="1:4" x14ac:dyDescent="0.25">
      <c r="A7061" s="366" t="s">
        <v>10371</v>
      </c>
      <c r="B7061" s="345" t="s">
        <v>19570</v>
      </c>
      <c r="C7061" s="366" t="s">
        <v>6594</v>
      </c>
      <c r="D7061" s="367">
        <v>85.878</v>
      </c>
    </row>
    <row r="7062" spans="1:4" x14ac:dyDescent="0.25">
      <c r="A7062" s="366" t="s">
        <v>10372</v>
      </c>
      <c r="B7062" s="345" t="s">
        <v>19571</v>
      </c>
      <c r="C7062" s="366" t="s">
        <v>6594</v>
      </c>
      <c r="D7062" s="367">
        <v>146.10589999999999</v>
      </c>
    </row>
    <row r="7063" spans="1:4" x14ac:dyDescent="0.25">
      <c r="A7063" s="366" t="s">
        <v>10373</v>
      </c>
      <c r="B7063" s="345" t="s">
        <v>19572</v>
      </c>
      <c r="C7063" s="366" t="s">
        <v>6608</v>
      </c>
      <c r="D7063" s="367">
        <v>505.1268</v>
      </c>
    </row>
    <row r="7064" spans="1:4" x14ac:dyDescent="0.25">
      <c r="A7064" s="366" t="s">
        <v>10374</v>
      </c>
      <c r="B7064" s="345" t="s">
        <v>19573</v>
      </c>
      <c r="C7064" s="366" t="s">
        <v>7702</v>
      </c>
      <c r="D7064" s="367">
        <v>5.5350999999999999</v>
      </c>
    </row>
    <row r="7065" spans="1:4" x14ac:dyDescent="0.25">
      <c r="A7065" s="366" t="s">
        <v>26817</v>
      </c>
      <c r="B7065" s="345" t="s">
        <v>26818</v>
      </c>
      <c r="C7065" s="366" t="s">
        <v>6608</v>
      </c>
      <c r="D7065" s="367">
        <v>815.89099999999996</v>
      </c>
    </row>
    <row r="7066" spans="1:4" x14ac:dyDescent="0.25">
      <c r="A7066" s="366" t="s">
        <v>26819</v>
      </c>
      <c r="B7066" s="345" t="s">
        <v>26820</v>
      </c>
      <c r="C7066" s="366" t="s">
        <v>6608</v>
      </c>
      <c r="D7066" s="367">
        <v>1416.5262</v>
      </c>
    </row>
    <row r="7067" spans="1:4" x14ac:dyDescent="0.25">
      <c r="A7067" s="366" t="s">
        <v>26821</v>
      </c>
      <c r="B7067" s="345" t="s">
        <v>26822</v>
      </c>
      <c r="C7067" s="366" t="s">
        <v>6608</v>
      </c>
      <c r="D7067" s="367">
        <v>292.35719999999998</v>
      </c>
    </row>
    <row r="7068" spans="1:4" x14ac:dyDescent="0.25">
      <c r="A7068" s="366" t="s">
        <v>10375</v>
      </c>
      <c r="B7068" s="345" t="s">
        <v>19574</v>
      </c>
      <c r="C7068" s="366" t="s">
        <v>6608</v>
      </c>
      <c r="D7068" s="367">
        <v>1630.6958</v>
      </c>
    </row>
    <row r="7069" spans="1:4" x14ac:dyDescent="0.25">
      <c r="A7069" s="366" t="s">
        <v>10376</v>
      </c>
      <c r="B7069" s="345" t="s">
        <v>19575</v>
      </c>
      <c r="C7069" s="366" t="s">
        <v>6608</v>
      </c>
      <c r="D7069" s="367">
        <v>17.969899999999999</v>
      </c>
    </row>
    <row r="7070" spans="1:4" x14ac:dyDescent="0.25">
      <c r="A7070" s="366" t="s">
        <v>10377</v>
      </c>
      <c r="B7070" s="345" t="s">
        <v>19576</v>
      </c>
      <c r="C7070" s="366" t="s">
        <v>7702</v>
      </c>
      <c r="D7070" s="367">
        <v>42.249000000000002</v>
      </c>
    </row>
    <row r="7071" spans="1:4" x14ac:dyDescent="0.25">
      <c r="A7071" s="366" t="s">
        <v>10378</v>
      </c>
      <c r="B7071" s="345" t="s">
        <v>19577</v>
      </c>
      <c r="C7071" s="366" t="s">
        <v>6608</v>
      </c>
      <c r="D7071" s="367">
        <v>7371.9362000000001</v>
      </c>
    </row>
    <row r="7072" spans="1:4" x14ac:dyDescent="0.25">
      <c r="A7072" s="366" t="s">
        <v>10379</v>
      </c>
      <c r="B7072" s="345" t="s">
        <v>19578</v>
      </c>
      <c r="C7072" s="366" t="s">
        <v>7700</v>
      </c>
      <c r="D7072" s="367">
        <v>57.314900000000002</v>
      </c>
    </row>
    <row r="7073" spans="1:4" x14ac:dyDescent="0.25">
      <c r="A7073" s="366" t="s">
        <v>10380</v>
      </c>
      <c r="B7073" s="345" t="s">
        <v>19579</v>
      </c>
      <c r="C7073" s="366" t="s">
        <v>6594</v>
      </c>
      <c r="D7073" s="367">
        <v>205.67859999999999</v>
      </c>
    </row>
    <row r="7074" spans="1:4" x14ac:dyDescent="0.25">
      <c r="A7074" s="366" t="s">
        <v>10381</v>
      </c>
      <c r="B7074" s="345" t="s">
        <v>19580</v>
      </c>
      <c r="C7074" s="366" t="s">
        <v>6608</v>
      </c>
      <c r="D7074" s="367">
        <v>4886.7232000000004</v>
      </c>
    </row>
    <row r="7075" spans="1:4" x14ac:dyDescent="0.25">
      <c r="A7075" s="366" t="s">
        <v>10382</v>
      </c>
      <c r="B7075" s="345" t="s">
        <v>19581</v>
      </c>
      <c r="C7075" s="366" t="s">
        <v>6608</v>
      </c>
      <c r="D7075" s="367">
        <v>2602.3411999999998</v>
      </c>
    </row>
    <row r="7076" spans="1:4" x14ac:dyDescent="0.25">
      <c r="A7076" s="366" t="s">
        <v>10383</v>
      </c>
      <c r="B7076" s="345" t="s">
        <v>19582</v>
      </c>
      <c r="C7076" s="366" t="s">
        <v>6608</v>
      </c>
      <c r="D7076" s="367">
        <v>560.66449999999998</v>
      </c>
    </row>
    <row r="7077" spans="1:4" x14ac:dyDescent="0.25">
      <c r="A7077" s="366" t="s">
        <v>10384</v>
      </c>
      <c r="B7077" s="345" t="s">
        <v>19583</v>
      </c>
      <c r="C7077" s="366" t="s">
        <v>6608</v>
      </c>
      <c r="D7077" s="367">
        <v>1268.2045000000001</v>
      </c>
    </row>
    <row r="7078" spans="1:4" x14ac:dyDescent="0.25">
      <c r="A7078" s="366" t="s">
        <v>10385</v>
      </c>
      <c r="B7078" s="345" t="s">
        <v>19584</v>
      </c>
      <c r="C7078" s="366" t="s">
        <v>6594</v>
      </c>
      <c r="D7078" s="367">
        <v>151.11680000000001</v>
      </c>
    </row>
    <row r="7079" spans="1:4" x14ac:dyDescent="0.25">
      <c r="A7079" s="366" t="s">
        <v>10386</v>
      </c>
      <c r="B7079" s="345" t="s">
        <v>19585</v>
      </c>
      <c r="C7079" s="366" t="s">
        <v>6608</v>
      </c>
      <c r="D7079" s="367">
        <v>1236.7562</v>
      </c>
    </row>
    <row r="7080" spans="1:4" x14ac:dyDescent="0.25">
      <c r="A7080" s="366" t="s">
        <v>10387</v>
      </c>
      <c r="B7080" s="345" t="s">
        <v>19586</v>
      </c>
      <c r="C7080" s="366" t="s">
        <v>6608</v>
      </c>
      <c r="D7080" s="367">
        <v>12154.0321</v>
      </c>
    </row>
    <row r="7081" spans="1:4" x14ac:dyDescent="0.25">
      <c r="A7081" s="366" t="s">
        <v>10388</v>
      </c>
      <c r="B7081" s="345" t="s">
        <v>19587</v>
      </c>
      <c r="C7081" s="366" t="s">
        <v>6608</v>
      </c>
      <c r="D7081" s="367">
        <v>11166.338100000001</v>
      </c>
    </row>
    <row r="7082" spans="1:4" x14ac:dyDescent="0.25">
      <c r="A7082" s="366" t="s">
        <v>10389</v>
      </c>
      <c r="B7082" s="345" t="s">
        <v>19588</v>
      </c>
      <c r="C7082" s="366" t="s">
        <v>6608</v>
      </c>
      <c r="D7082" s="367">
        <v>6.0895000000000001</v>
      </c>
    </row>
    <row r="7083" spans="1:4" x14ac:dyDescent="0.25">
      <c r="A7083" s="366" t="s">
        <v>10390</v>
      </c>
      <c r="B7083" s="345" t="s">
        <v>19589</v>
      </c>
      <c r="C7083" s="366" t="s">
        <v>6608</v>
      </c>
      <c r="D7083" s="367">
        <v>390</v>
      </c>
    </row>
    <row r="7084" spans="1:4" x14ac:dyDescent="0.25">
      <c r="A7084" s="366" t="s">
        <v>10391</v>
      </c>
      <c r="B7084" s="345" t="s">
        <v>19590</v>
      </c>
      <c r="C7084" s="366" t="s">
        <v>6608</v>
      </c>
      <c r="D7084" s="367">
        <v>39.3401</v>
      </c>
    </row>
    <row r="7085" spans="1:4" x14ac:dyDescent="0.25">
      <c r="A7085" s="366" t="s">
        <v>10392</v>
      </c>
      <c r="B7085" s="345" t="s">
        <v>19591</v>
      </c>
      <c r="C7085" s="366" t="s">
        <v>6608</v>
      </c>
      <c r="D7085" s="367">
        <v>3792.1289999999999</v>
      </c>
    </row>
    <row r="7086" spans="1:4" x14ac:dyDescent="0.25">
      <c r="A7086" s="366" t="s">
        <v>10393</v>
      </c>
      <c r="B7086" s="345" t="s">
        <v>19592</v>
      </c>
      <c r="C7086" s="366" t="s">
        <v>7700</v>
      </c>
      <c r="D7086" s="367">
        <v>0.14879999999999999</v>
      </c>
    </row>
    <row r="7087" spans="1:4" x14ac:dyDescent="0.25">
      <c r="A7087" s="366" t="s">
        <v>10394</v>
      </c>
      <c r="B7087" s="345" t="s">
        <v>19593</v>
      </c>
      <c r="C7087" s="366" t="s">
        <v>7700</v>
      </c>
      <c r="D7087" s="367">
        <v>3.37</v>
      </c>
    </row>
    <row r="7088" spans="1:4" x14ac:dyDescent="0.25">
      <c r="A7088" s="366" t="s">
        <v>10395</v>
      </c>
      <c r="B7088" s="345" t="s">
        <v>19594</v>
      </c>
      <c r="C7088" s="366" t="s">
        <v>6594</v>
      </c>
      <c r="D7088" s="367">
        <v>116.72539999999999</v>
      </c>
    </row>
    <row r="7089" spans="1:4" x14ac:dyDescent="0.25">
      <c r="A7089" s="366" t="s">
        <v>10396</v>
      </c>
      <c r="B7089" s="345" t="s">
        <v>19595</v>
      </c>
      <c r="C7089" s="366" t="s">
        <v>6608</v>
      </c>
      <c r="D7089" s="367">
        <v>31293.9663</v>
      </c>
    </row>
    <row r="7090" spans="1:4" x14ac:dyDescent="0.25">
      <c r="A7090" s="366" t="s">
        <v>10397</v>
      </c>
      <c r="B7090" s="345" t="s">
        <v>19596</v>
      </c>
      <c r="C7090" s="366" t="s">
        <v>6608</v>
      </c>
      <c r="D7090" s="367">
        <v>50571.784800000001</v>
      </c>
    </row>
    <row r="7091" spans="1:4" x14ac:dyDescent="0.25">
      <c r="A7091" s="366" t="s">
        <v>10398</v>
      </c>
      <c r="B7091" s="345" t="s">
        <v>19597</v>
      </c>
      <c r="C7091" s="366" t="s">
        <v>6608</v>
      </c>
      <c r="D7091" s="367">
        <v>60005.8171</v>
      </c>
    </row>
    <row r="7092" spans="1:4" x14ac:dyDescent="0.25">
      <c r="A7092" s="366" t="s">
        <v>10399</v>
      </c>
      <c r="B7092" s="345" t="s">
        <v>19598</v>
      </c>
      <c r="C7092" s="366" t="s">
        <v>6608</v>
      </c>
      <c r="D7092" s="367">
        <v>87915.634300000005</v>
      </c>
    </row>
    <row r="7093" spans="1:4" x14ac:dyDescent="0.25">
      <c r="A7093" s="366" t="s">
        <v>10400</v>
      </c>
      <c r="B7093" s="345" t="s">
        <v>19599</v>
      </c>
      <c r="C7093" s="366" t="s">
        <v>6608</v>
      </c>
      <c r="D7093" s="367">
        <v>97042.934299999994</v>
      </c>
    </row>
    <row r="7094" spans="1:4" x14ac:dyDescent="0.25">
      <c r="A7094" s="366" t="s">
        <v>10401</v>
      </c>
      <c r="B7094" s="345" t="s">
        <v>19600</v>
      </c>
      <c r="C7094" s="366" t="s">
        <v>6608</v>
      </c>
      <c r="D7094" s="367">
        <v>115505.68210000001</v>
      </c>
    </row>
    <row r="7095" spans="1:4" x14ac:dyDescent="0.25">
      <c r="A7095" s="366" t="s">
        <v>10402</v>
      </c>
      <c r="B7095" s="345" t="s">
        <v>19601</v>
      </c>
      <c r="C7095" s="366" t="s">
        <v>6608</v>
      </c>
      <c r="D7095" s="367">
        <v>143233.76869999999</v>
      </c>
    </row>
    <row r="7096" spans="1:4" x14ac:dyDescent="0.25">
      <c r="A7096" s="366" t="s">
        <v>10403</v>
      </c>
      <c r="B7096" s="345" t="s">
        <v>19602</v>
      </c>
      <c r="C7096" s="366" t="s">
        <v>6608</v>
      </c>
      <c r="D7096" s="367">
        <v>18363.286400000001</v>
      </c>
    </row>
    <row r="7097" spans="1:4" x14ac:dyDescent="0.25">
      <c r="A7097" s="366" t="s">
        <v>10404</v>
      </c>
      <c r="B7097" s="345" t="s">
        <v>19603</v>
      </c>
      <c r="C7097" s="366" t="s">
        <v>6608</v>
      </c>
      <c r="D7097" s="367">
        <v>29609.084800000001</v>
      </c>
    </row>
    <row r="7098" spans="1:4" x14ac:dyDescent="0.25">
      <c r="A7098" s="366" t="s">
        <v>10405</v>
      </c>
      <c r="B7098" s="345" t="s">
        <v>19604</v>
      </c>
      <c r="C7098" s="366" t="s">
        <v>6608</v>
      </c>
      <c r="D7098" s="367">
        <v>35227.943299999999</v>
      </c>
    </row>
    <row r="7099" spans="1:4" x14ac:dyDescent="0.25">
      <c r="A7099" s="366" t="s">
        <v>10406</v>
      </c>
      <c r="B7099" s="345" t="s">
        <v>19605</v>
      </c>
      <c r="C7099" s="366" t="s">
        <v>6608</v>
      </c>
      <c r="D7099" s="367">
        <v>51497.928599999999</v>
      </c>
    </row>
    <row r="7100" spans="1:4" x14ac:dyDescent="0.25">
      <c r="A7100" s="366" t="s">
        <v>10407</v>
      </c>
      <c r="B7100" s="345" t="s">
        <v>19606</v>
      </c>
      <c r="C7100" s="366" t="s">
        <v>6608</v>
      </c>
      <c r="D7100" s="367">
        <v>56822.634299999998</v>
      </c>
    </row>
    <row r="7101" spans="1:4" x14ac:dyDescent="0.25">
      <c r="A7101" s="366" t="s">
        <v>10408</v>
      </c>
      <c r="B7101" s="345" t="s">
        <v>19607</v>
      </c>
      <c r="C7101" s="366" t="s">
        <v>6608</v>
      </c>
      <c r="D7101" s="367">
        <v>67762.882100000003</v>
      </c>
    </row>
    <row r="7102" spans="1:4" x14ac:dyDescent="0.25">
      <c r="A7102" s="366" t="s">
        <v>10409</v>
      </c>
      <c r="B7102" s="345" t="s">
        <v>19608</v>
      </c>
      <c r="C7102" s="366" t="s">
        <v>6608</v>
      </c>
      <c r="D7102" s="367">
        <v>84056.768700000001</v>
      </c>
    </row>
    <row r="7103" spans="1:4" x14ac:dyDescent="0.25">
      <c r="A7103" s="366" t="s">
        <v>10410</v>
      </c>
      <c r="B7103" s="345" t="s">
        <v>19609</v>
      </c>
      <c r="C7103" s="366" t="s">
        <v>6608</v>
      </c>
      <c r="D7103" s="367">
        <v>9.3653999999999993</v>
      </c>
    </row>
    <row r="7104" spans="1:4" x14ac:dyDescent="0.25">
      <c r="A7104" s="366" t="s">
        <v>10411</v>
      </c>
      <c r="B7104" s="345" t="s">
        <v>19610</v>
      </c>
      <c r="C7104" s="366" t="s">
        <v>6608</v>
      </c>
      <c r="D7104" s="367">
        <v>4548.8837000000003</v>
      </c>
    </row>
    <row r="7105" spans="1:4" x14ac:dyDescent="0.25">
      <c r="A7105" s="366" t="s">
        <v>10412</v>
      </c>
      <c r="B7105" s="345" t="s">
        <v>19611</v>
      </c>
      <c r="C7105" s="366" t="s">
        <v>7700</v>
      </c>
      <c r="D7105" s="367">
        <v>8.6538000000000004</v>
      </c>
    </row>
    <row r="7106" spans="1:4" x14ac:dyDescent="0.25">
      <c r="A7106" s="366" t="s">
        <v>10413</v>
      </c>
      <c r="B7106" s="345" t="s">
        <v>19612</v>
      </c>
      <c r="C7106" s="366" t="s">
        <v>7701</v>
      </c>
      <c r="D7106" s="367">
        <v>14.627800000000001</v>
      </c>
    </row>
    <row r="7107" spans="1:4" x14ac:dyDescent="0.25">
      <c r="A7107" s="366" t="s">
        <v>10414</v>
      </c>
      <c r="B7107" s="345" t="s">
        <v>19613</v>
      </c>
      <c r="C7107" s="366" t="s">
        <v>7700</v>
      </c>
      <c r="D7107" s="367">
        <v>85.892899999999997</v>
      </c>
    </row>
    <row r="7108" spans="1:4" x14ac:dyDescent="0.25">
      <c r="A7108" s="366" t="s">
        <v>10415</v>
      </c>
      <c r="B7108" s="345" t="s">
        <v>19614</v>
      </c>
      <c r="C7108" s="366" t="s">
        <v>6594</v>
      </c>
      <c r="D7108" s="367">
        <v>3.2240000000000002</v>
      </c>
    </row>
    <row r="7109" spans="1:4" x14ac:dyDescent="0.25">
      <c r="A7109" s="366" t="s">
        <v>10416</v>
      </c>
      <c r="B7109" s="345" t="s">
        <v>19615</v>
      </c>
      <c r="C7109" s="366" t="s">
        <v>7702</v>
      </c>
      <c r="D7109" s="367">
        <v>41.603900000000003</v>
      </c>
    </row>
    <row r="7110" spans="1:4" x14ac:dyDescent="0.25">
      <c r="A7110" s="366" t="s">
        <v>10417</v>
      </c>
      <c r="B7110" s="345" t="s">
        <v>19616</v>
      </c>
      <c r="C7110" s="366" t="s">
        <v>6594</v>
      </c>
      <c r="D7110" s="367">
        <v>46.626300000000001</v>
      </c>
    </row>
    <row r="7111" spans="1:4" x14ac:dyDescent="0.25">
      <c r="A7111" s="366" t="s">
        <v>10418</v>
      </c>
      <c r="B7111" s="345" t="s">
        <v>19617</v>
      </c>
      <c r="C7111" s="366" t="s">
        <v>6594</v>
      </c>
      <c r="D7111" s="367">
        <v>25</v>
      </c>
    </row>
    <row r="7112" spans="1:4" x14ac:dyDescent="0.25">
      <c r="A7112" s="366" t="s">
        <v>10419</v>
      </c>
      <c r="B7112" s="345" t="s">
        <v>19618</v>
      </c>
      <c r="C7112" s="366" t="s">
        <v>6608</v>
      </c>
      <c r="D7112" s="367">
        <v>498.70010000000002</v>
      </c>
    </row>
    <row r="7113" spans="1:4" x14ac:dyDescent="0.25">
      <c r="A7113" s="366" t="s">
        <v>10420</v>
      </c>
      <c r="B7113" s="345" t="s">
        <v>19619</v>
      </c>
      <c r="C7113" s="366" t="s">
        <v>6608</v>
      </c>
      <c r="D7113" s="367">
        <v>3.2521</v>
      </c>
    </row>
    <row r="7114" spans="1:4" x14ac:dyDescent="0.25">
      <c r="A7114" s="366" t="s">
        <v>10421</v>
      </c>
      <c r="B7114" s="345" t="s">
        <v>19620</v>
      </c>
      <c r="C7114" s="366" t="s">
        <v>6608</v>
      </c>
      <c r="D7114" s="367">
        <v>15.158099999999999</v>
      </c>
    </row>
    <row r="7115" spans="1:4" x14ac:dyDescent="0.25">
      <c r="A7115" s="366" t="s">
        <v>10422</v>
      </c>
      <c r="B7115" s="345" t="s">
        <v>19621</v>
      </c>
      <c r="C7115" s="366" t="s">
        <v>6608</v>
      </c>
      <c r="D7115" s="367">
        <v>871.06029999999998</v>
      </c>
    </row>
    <row r="7116" spans="1:4" x14ac:dyDescent="0.25">
      <c r="A7116" s="366" t="s">
        <v>10423</v>
      </c>
      <c r="B7116" s="345" t="s">
        <v>19622</v>
      </c>
      <c r="C7116" s="366" t="s">
        <v>6608</v>
      </c>
      <c r="D7116" s="367">
        <v>142.92590000000001</v>
      </c>
    </row>
    <row r="7117" spans="1:4" x14ac:dyDescent="0.25">
      <c r="A7117" s="366" t="s">
        <v>10424</v>
      </c>
      <c r="B7117" s="345" t="s">
        <v>19623</v>
      </c>
      <c r="C7117" s="366" t="s">
        <v>7700</v>
      </c>
      <c r="D7117" s="367">
        <v>87.4011</v>
      </c>
    </row>
    <row r="7118" spans="1:4" x14ac:dyDescent="0.25">
      <c r="A7118" s="366" t="s">
        <v>10425</v>
      </c>
      <c r="B7118" s="345" t="s">
        <v>21237</v>
      </c>
      <c r="C7118" s="366" t="s">
        <v>6608</v>
      </c>
      <c r="D7118" s="367">
        <v>2463.0389</v>
      </c>
    </row>
    <row r="7119" spans="1:4" x14ac:dyDescent="0.25">
      <c r="A7119" s="366" t="s">
        <v>10426</v>
      </c>
      <c r="B7119" s="345" t="s">
        <v>19624</v>
      </c>
      <c r="C7119" s="366" t="s">
        <v>6608</v>
      </c>
      <c r="D7119" s="367">
        <v>15.6533</v>
      </c>
    </row>
    <row r="7120" spans="1:4" x14ac:dyDescent="0.25">
      <c r="A7120" s="366" t="s">
        <v>10427</v>
      </c>
      <c r="B7120" s="345" t="s">
        <v>19625</v>
      </c>
      <c r="C7120" s="366" t="s">
        <v>6608</v>
      </c>
      <c r="D7120" s="367">
        <v>10221.6201</v>
      </c>
    </row>
    <row r="7121" spans="1:4" x14ac:dyDescent="0.25">
      <c r="A7121" s="366" t="s">
        <v>10428</v>
      </c>
      <c r="B7121" s="345" t="s">
        <v>19626</v>
      </c>
      <c r="C7121" s="366" t="s">
        <v>6594</v>
      </c>
      <c r="D7121" s="367">
        <v>695.26020000000005</v>
      </c>
    </row>
    <row r="7122" spans="1:4" x14ac:dyDescent="0.25">
      <c r="A7122" s="366" t="s">
        <v>10429</v>
      </c>
      <c r="B7122" s="345" t="s">
        <v>19627</v>
      </c>
      <c r="C7122" s="366" t="s">
        <v>6608</v>
      </c>
      <c r="D7122" s="367">
        <v>2.2829999999999999</v>
      </c>
    </row>
    <row r="7123" spans="1:4" x14ac:dyDescent="0.25">
      <c r="A7123" s="366" t="s">
        <v>10430</v>
      </c>
      <c r="B7123" s="345" t="s">
        <v>19628</v>
      </c>
      <c r="C7123" s="366" t="s">
        <v>6608</v>
      </c>
      <c r="D7123" s="367">
        <v>3.9331</v>
      </c>
    </row>
    <row r="7124" spans="1:4" x14ac:dyDescent="0.25">
      <c r="A7124" s="366" t="s">
        <v>10431</v>
      </c>
      <c r="B7124" s="345" t="s">
        <v>19629</v>
      </c>
      <c r="C7124" s="366" t="s">
        <v>6594</v>
      </c>
      <c r="D7124" s="367">
        <v>6.8571999999999997</v>
      </c>
    </row>
    <row r="7125" spans="1:4" x14ac:dyDescent="0.25">
      <c r="A7125" s="366" t="s">
        <v>10432</v>
      </c>
      <c r="B7125" s="345" t="s">
        <v>19630</v>
      </c>
      <c r="C7125" s="366" t="s">
        <v>6594</v>
      </c>
      <c r="D7125" s="367">
        <v>4.3339999999999996</v>
      </c>
    </row>
    <row r="7126" spans="1:4" x14ac:dyDescent="0.25">
      <c r="A7126" s="366" t="s">
        <v>26823</v>
      </c>
      <c r="B7126" s="345" t="s">
        <v>26824</v>
      </c>
      <c r="C7126" s="366" t="s">
        <v>6594</v>
      </c>
      <c r="D7126" s="367">
        <v>38.489600000000003</v>
      </c>
    </row>
    <row r="7127" spans="1:4" x14ac:dyDescent="0.25">
      <c r="A7127" s="366" t="s">
        <v>26825</v>
      </c>
      <c r="B7127" s="345" t="s">
        <v>26826</v>
      </c>
      <c r="C7127" s="366" t="s">
        <v>6608</v>
      </c>
      <c r="D7127" s="367">
        <v>442.73250000000002</v>
      </c>
    </row>
    <row r="7128" spans="1:4" x14ac:dyDescent="0.25">
      <c r="A7128" s="366" t="s">
        <v>24628</v>
      </c>
      <c r="B7128" s="345" t="s">
        <v>24629</v>
      </c>
      <c r="C7128" s="366" t="s">
        <v>7700</v>
      </c>
      <c r="D7128" s="367">
        <v>35.651800000000001</v>
      </c>
    </row>
    <row r="7129" spans="1:4" x14ac:dyDescent="0.25">
      <c r="A7129" s="366" t="s">
        <v>26827</v>
      </c>
      <c r="B7129" s="345" t="s">
        <v>26828</v>
      </c>
      <c r="C7129" s="366" t="s">
        <v>7702</v>
      </c>
      <c r="D7129" s="367">
        <v>187.77510000000001</v>
      </c>
    </row>
    <row r="7130" spans="1:4" x14ac:dyDescent="0.25">
      <c r="A7130" s="366" t="s">
        <v>10433</v>
      </c>
      <c r="B7130" s="345" t="s">
        <v>19631</v>
      </c>
      <c r="C7130" s="366" t="s">
        <v>6594</v>
      </c>
      <c r="D7130" s="367">
        <v>5.6430999999999996</v>
      </c>
    </row>
    <row r="7131" spans="1:4" x14ac:dyDescent="0.25">
      <c r="A7131" s="366" t="s">
        <v>10434</v>
      </c>
      <c r="B7131" s="345" t="s">
        <v>19632</v>
      </c>
      <c r="C7131" s="366" t="s">
        <v>6594</v>
      </c>
      <c r="D7131" s="367">
        <v>8.3255999999999997</v>
      </c>
    </row>
    <row r="7132" spans="1:4" x14ac:dyDescent="0.25">
      <c r="A7132" s="366" t="s">
        <v>10435</v>
      </c>
      <c r="B7132" s="345" t="s">
        <v>19633</v>
      </c>
      <c r="C7132" s="366" t="s">
        <v>6594</v>
      </c>
      <c r="D7132" s="367">
        <v>12.7164</v>
      </c>
    </row>
    <row r="7133" spans="1:4" x14ac:dyDescent="0.25">
      <c r="A7133" s="366" t="s">
        <v>10436</v>
      </c>
      <c r="B7133" s="345" t="s">
        <v>19634</v>
      </c>
      <c r="C7133" s="366" t="s">
        <v>6594</v>
      </c>
      <c r="D7133" s="367">
        <v>22.2471</v>
      </c>
    </row>
    <row r="7134" spans="1:4" x14ac:dyDescent="0.25">
      <c r="A7134" s="366" t="s">
        <v>10437</v>
      </c>
      <c r="B7134" s="345" t="s">
        <v>19635</v>
      </c>
      <c r="C7134" s="366" t="s">
        <v>6594</v>
      </c>
      <c r="D7134" s="367">
        <v>28.591699999999999</v>
      </c>
    </row>
    <row r="7135" spans="1:4" x14ac:dyDescent="0.25">
      <c r="A7135" s="366" t="s">
        <v>10438</v>
      </c>
      <c r="B7135" s="345" t="s">
        <v>19636</v>
      </c>
      <c r="C7135" s="366" t="s">
        <v>6594</v>
      </c>
      <c r="D7135" s="367">
        <v>68.849400000000003</v>
      </c>
    </row>
    <row r="7136" spans="1:4" x14ac:dyDescent="0.25">
      <c r="A7136" s="366" t="s">
        <v>26829</v>
      </c>
      <c r="B7136" s="345" t="s">
        <v>26830</v>
      </c>
      <c r="C7136" s="366" t="s">
        <v>6594</v>
      </c>
      <c r="D7136" s="367">
        <v>28.497299999999999</v>
      </c>
    </row>
    <row r="7137" spans="1:4" x14ac:dyDescent="0.25">
      <c r="A7137" s="366" t="s">
        <v>10439</v>
      </c>
      <c r="B7137" s="345" t="s">
        <v>19637</v>
      </c>
      <c r="C7137" s="366" t="s">
        <v>6594</v>
      </c>
      <c r="D7137" s="367">
        <v>2.1286</v>
      </c>
    </row>
    <row r="7138" spans="1:4" x14ac:dyDescent="0.25">
      <c r="A7138" s="366" t="s">
        <v>26831</v>
      </c>
      <c r="B7138" s="345" t="s">
        <v>26832</v>
      </c>
      <c r="C7138" s="366" t="s">
        <v>6594</v>
      </c>
      <c r="D7138" s="367">
        <v>12.0036</v>
      </c>
    </row>
    <row r="7139" spans="1:4" x14ac:dyDescent="0.25">
      <c r="A7139" s="366" t="s">
        <v>10440</v>
      </c>
      <c r="B7139" s="345" t="s">
        <v>19638</v>
      </c>
      <c r="C7139" s="366" t="s">
        <v>6608</v>
      </c>
      <c r="D7139" s="367">
        <v>1.1604000000000001</v>
      </c>
    </row>
    <row r="7140" spans="1:4" x14ac:dyDescent="0.25">
      <c r="A7140" s="366" t="s">
        <v>10441</v>
      </c>
      <c r="B7140" s="345" t="s">
        <v>19639</v>
      </c>
      <c r="C7140" s="366" t="s">
        <v>6608</v>
      </c>
      <c r="D7140" s="367">
        <v>1.1604000000000001</v>
      </c>
    </row>
    <row r="7141" spans="1:4" x14ac:dyDescent="0.25">
      <c r="A7141" s="366" t="s">
        <v>10442</v>
      </c>
      <c r="B7141" s="345" t="s">
        <v>19640</v>
      </c>
      <c r="C7141" s="366" t="s">
        <v>6608</v>
      </c>
      <c r="D7141" s="367">
        <v>1.1604000000000001</v>
      </c>
    </row>
    <row r="7142" spans="1:4" x14ac:dyDescent="0.25">
      <c r="A7142" s="366" t="s">
        <v>10443</v>
      </c>
      <c r="B7142" s="345" t="s">
        <v>19641</v>
      </c>
      <c r="C7142" s="366" t="s">
        <v>6608</v>
      </c>
      <c r="D7142" s="367">
        <v>1.1604000000000001</v>
      </c>
    </row>
    <row r="7143" spans="1:4" x14ac:dyDescent="0.25">
      <c r="A7143" s="366" t="s">
        <v>10444</v>
      </c>
      <c r="B7143" s="345" t="s">
        <v>19642</v>
      </c>
      <c r="C7143" s="366" t="s">
        <v>6608</v>
      </c>
      <c r="D7143" s="367">
        <v>3.6185</v>
      </c>
    </row>
    <row r="7144" spans="1:4" x14ac:dyDescent="0.25">
      <c r="A7144" s="366" t="s">
        <v>10445</v>
      </c>
      <c r="B7144" s="345" t="s">
        <v>19643</v>
      </c>
      <c r="C7144" s="366" t="s">
        <v>6608</v>
      </c>
      <c r="D7144" s="367">
        <v>3.6173999999999999</v>
      </c>
    </row>
    <row r="7145" spans="1:4" x14ac:dyDescent="0.25">
      <c r="A7145" s="366" t="s">
        <v>10446</v>
      </c>
      <c r="B7145" s="345" t="s">
        <v>19644</v>
      </c>
      <c r="C7145" s="366" t="s">
        <v>6608</v>
      </c>
      <c r="D7145" s="367">
        <v>4.0541999999999998</v>
      </c>
    </row>
    <row r="7146" spans="1:4" x14ac:dyDescent="0.25">
      <c r="A7146" s="366" t="s">
        <v>10447</v>
      </c>
      <c r="B7146" s="345" t="s">
        <v>19645</v>
      </c>
      <c r="C7146" s="366" t="s">
        <v>9850</v>
      </c>
      <c r="D7146" s="367">
        <v>5.4973000000000001</v>
      </c>
    </row>
    <row r="7147" spans="1:4" x14ac:dyDescent="0.25">
      <c r="A7147" s="366" t="s">
        <v>10448</v>
      </c>
      <c r="B7147" s="345" t="s">
        <v>19646</v>
      </c>
      <c r="C7147" s="366" t="s">
        <v>6608</v>
      </c>
      <c r="D7147" s="367">
        <v>4.0580999999999996</v>
      </c>
    </row>
    <row r="7148" spans="1:4" x14ac:dyDescent="0.25">
      <c r="A7148" s="366" t="s">
        <v>10449</v>
      </c>
      <c r="B7148" s="345" t="s">
        <v>19647</v>
      </c>
      <c r="C7148" s="366" t="s">
        <v>7415</v>
      </c>
      <c r="D7148" s="367" t="s">
        <v>19122</v>
      </c>
    </row>
    <row r="7149" spans="1:4" x14ac:dyDescent="0.25">
      <c r="A7149" s="366" t="s">
        <v>10450</v>
      </c>
      <c r="B7149" s="345" t="s">
        <v>19648</v>
      </c>
      <c r="C7149" s="366" t="s">
        <v>7415</v>
      </c>
      <c r="D7149" s="367" t="s">
        <v>19122</v>
      </c>
    </row>
    <row r="7150" spans="1:4" x14ac:dyDescent="0.25">
      <c r="A7150" s="366" t="s">
        <v>10451</v>
      </c>
      <c r="B7150" s="345" t="s">
        <v>19649</v>
      </c>
      <c r="C7150" s="366" t="s">
        <v>7415</v>
      </c>
      <c r="D7150" s="367" t="s">
        <v>19122</v>
      </c>
    </row>
    <row r="7151" spans="1:4" x14ac:dyDescent="0.25">
      <c r="A7151" s="366" t="s">
        <v>10452</v>
      </c>
      <c r="B7151" s="345" t="s">
        <v>19650</v>
      </c>
      <c r="C7151" s="366" t="s">
        <v>7415</v>
      </c>
      <c r="D7151" s="367" t="s">
        <v>19122</v>
      </c>
    </row>
    <row r="7152" spans="1:4" x14ac:dyDescent="0.25">
      <c r="A7152" s="366" t="s">
        <v>10453</v>
      </c>
      <c r="B7152" s="345" t="s">
        <v>19651</v>
      </c>
      <c r="C7152" s="366" t="s">
        <v>7415</v>
      </c>
      <c r="D7152" s="367" t="s">
        <v>19122</v>
      </c>
    </row>
    <row r="7153" spans="1:4" x14ac:dyDescent="0.25">
      <c r="A7153" s="366" t="s">
        <v>10454</v>
      </c>
      <c r="B7153" s="345" t="s">
        <v>19652</v>
      </c>
      <c r="C7153" s="366" t="s">
        <v>6608</v>
      </c>
      <c r="D7153" s="367">
        <v>4.0597000000000003</v>
      </c>
    </row>
    <row r="7154" spans="1:4" x14ac:dyDescent="0.25">
      <c r="A7154" s="366" t="s">
        <v>10455</v>
      </c>
      <c r="B7154" s="345" t="s">
        <v>19653</v>
      </c>
      <c r="C7154" s="366" t="s">
        <v>7415</v>
      </c>
      <c r="D7154" s="367" t="s">
        <v>19122</v>
      </c>
    </row>
    <row r="7155" spans="1:4" x14ac:dyDescent="0.25">
      <c r="A7155" s="366" t="s">
        <v>10456</v>
      </c>
      <c r="B7155" s="345" t="s">
        <v>19654</v>
      </c>
      <c r="C7155" s="366" t="s">
        <v>7415</v>
      </c>
      <c r="D7155" s="367" t="s">
        <v>19122</v>
      </c>
    </row>
    <row r="7156" spans="1:4" x14ac:dyDescent="0.25">
      <c r="A7156" s="366" t="s">
        <v>10457</v>
      </c>
      <c r="B7156" s="345" t="s">
        <v>19655</v>
      </c>
      <c r="C7156" s="366" t="s">
        <v>7415</v>
      </c>
      <c r="D7156" s="367" t="s">
        <v>19122</v>
      </c>
    </row>
    <row r="7157" spans="1:4" x14ac:dyDescent="0.25">
      <c r="A7157" s="366" t="s">
        <v>10458</v>
      </c>
      <c r="B7157" s="345" t="s">
        <v>19656</v>
      </c>
      <c r="C7157" s="366" t="s">
        <v>7415</v>
      </c>
      <c r="D7157" s="367">
        <v>7641.8594999999996</v>
      </c>
    </row>
    <row r="7158" spans="1:4" x14ac:dyDescent="0.25">
      <c r="A7158" s="366" t="s">
        <v>10459</v>
      </c>
      <c r="B7158" s="345" t="s">
        <v>19657</v>
      </c>
      <c r="C7158" s="366" t="s">
        <v>7700</v>
      </c>
      <c r="D7158" s="367">
        <v>0.52290000000000003</v>
      </c>
    </row>
    <row r="7159" spans="1:4" x14ac:dyDescent="0.25">
      <c r="A7159" s="366" t="s">
        <v>10460</v>
      </c>
      <c r="B7159" s="345" t="s">
        <v>19658</v>
      </c>
      <c r="C7159" s="366" t="s">
        <v>7415</v>
      </c>
      <c r="D7159" s="367" t="s">
        <v>19122</v>
      </c>
    </row>
    <row r="7160" spans="1:4" x14ac:dyDescent="0.25">
      <c r="A7160" s="366" t="s">
        <v>10461</v>
      </c>
      <c r="B7160" s="345" t="s">
        <v>19659</v>
      </c>
      <c r="C7160" s="366" t="s">
        <v>7415</v>
      </c>
      <c r="D7160" s="367" t="s">
        <v>19122</v>
      </c>
    </row>
    <row r="7161" spans="1:4" x14ac:dyDescent="0.25">
      <c r="A7161" s="366" t="s">
        <v>10462</v>
      </c>
      <c r="B7161" s="345" t="s">
        <v>19660</v>
      </c>
      <c r="C7161" s="366" t="s">
        <v>7415</v>
      </c>
      <c r="D7161" s="367" t="s">
        <v>19122</v>
      </c>
    </row>
    <row r="7162" spans="1:4" x14ac:dyDescent="0.25">
      <c r="A7162" s="366" t="s">
        <v>10463</v>
      </c>
      <c r="B7162" s="345" t="s">
        <v>19661</v>
      </c>
      <c r="C7162" s="366" t="s">
        <v>6608</v>
      </c>
      <c r="D7162" s="367">
        <v>5.0693999999999999</v>
      </c>
    </row>
    <row r="7163" spans="1:4" x14ac:dyDescent="0.25">
      <c r="A7163" s="366" t="s">
        <v>10464</v>
      </c>
      <c r="B7163" s="345" t="s">
        <v>19662</v>
      </c>
      <c r="C7163" s="366" t="s">
        <v>6608</v>
      </c>
      <c r="D7163" s="367">
        <v>9.0051000000000005</v>
      </c>
    </row>
    <row r="7164" spans="1:4" x14ac:dyDescent="0.25">
      <c r="A7164" s="366" t="s">
        <v>10465</v>
      </c>
      <c r="B7164" s="345" t="s">
        <v>19663</v>
      </c>
      <c r="C7164" s="366" t="s">
        <v>6608</v>
      </c>
      <c r="D7164" s="367">
        <v>10.0044</v>
      </c>
    </row>
    <row r="7165" spans="1:4" x14ac:dyDescent="0.25">
      <c r="A7165" s="366" t="s">
        <v>10466</v>
      </c>
      <c r="B7165" s="345" t="s">
        <v>19664</v>
      </c>
      <c r="C7165" s="366" t="s">
        <v>6608</v>
      </c>
      <c r="D7165" s="367">
        <v>10.006600000000001</v>
      </c>
    </row>
    <row r="7166" spans="1:4" x14ac:dyDescent="0.25">
      <c r="A7166" s="366" t="s">
        <v>10467</v>
      </c>
      <c r="B7166" s="345" t="s">
        <v>19665</v>
      </c>
      <c r="C7166" s="366" t="s">
        <v>7700</v>
      </c>
      <c r="D7166" s="367">
        <v>9.7004999999999999</v>
      </c>
    </row>
    <row r="7167" spans="1:4" x14ac:dyDescent="0.25">
      <c r="A7167" s="366" t="s">
        <v>10468</v>
      </c>
      <c r="B7167" s="345" t="s">
        <v>19666</v>
      </c>
      <c r="C7167" s="366" t="s">
        <v>6608</v>
      </c>
      <c r="D7167" s="367">
        <v>3096.5160999999998</v>
      </c>
    </row>
    <row r="7168" spans="1:4" x14ac:dyDescent="0.25">
      <c r="A7168" s="366" t="s">
        <v>10469</v>
      </c>
      <c r="B7168" s="345" t="s">
        <v>19667</v>
      </c>
      <c r="C7168" s="366" t="s">
        <v>6608</v>
      </c>
      <c r="D7168" s="367">
        <v>3703.2743999999998</v>
      </c>
    </row>
    <row r="7169" spans="1:4" x14ac:dyDescent="0.25">
      <c r="A7169" s="366" t="s">
        <v>10470</v>
      </c>
      <c r="B7169" s="345" t="s">
        <v>19668</v>
      </c>
      <c r="C7169" s="366" t="s">
        <v>6608</v>
      </c>
      <c r="D7169" s="367">
        <v>1295.6512</v>
      </c>
    </row>
    <row r="7170" spans="1:4" x14ac:dyDescent="0.25">
      <c r="A7170" s="366" t="s">
        <v>10471</v>
      </c>
      <c r="B7170" s="345" t="s">
        <v>19669</v>
      </c>
      <c r="C7170" s="366" t="s">
        <v>6608</v>
      </c>
      <c r="D7170" s="367">
        <v>1799.1079</v>
      </c>
    </row>
    <row r="7171" spans="1:4" x14ac:dyDescent="0.25">
      <c r="A7171" s="366" t="s">
        <v>10472</v>
      </c>
      <c r="B7171" s="345" t="s">
        <v>19670</v>
      </c>
      <c r="C7171" s="366" t="s">
        <v>6608</v>
      </c>
      <c r="D7171" s="367">
        <v>37.904000000000003</v>
      </c>
    </row>
    <row r="7172" spans="1:4" x14ac:dyDescent="0.25">
      <c r="A7172" s="366" t="s">
        <v>10473</v>
      </c>
      <c r="B7172" s="345" t="s">
        <v>19671</v>
      </c>
      <c r="C7172" s="366" t="s">
        <v>6608</v>
      </c>
      <c r="D7172" s="367">
        <v>6737.3092999999999</v>
      </c>
    </row>
    <row r="7173" spans="1:4" x14ac:dyDescent="0.25">
      <c r="A7173" s="366" t="s">
        <v>10474</v>
      </c>
      <c r="B7173" s="345" t="s">
        <v>23440</v>
      </c>
      <c r="C7173" s="366" t="s">
        <v>6608</v>
      </c>
      <c r="D7173" s="367">
        <v>40.040399999999998</v>
      </c>
    </row>
    <row r="7174" spans="1:4" x14ac:dyDescent="0.25">
      <c r="A7174" s="366" t="s">
        <v>10475</v>
      </c>
      <c r="B7174" s="345" t="s">
        <v>19672</v>
      </c>
      <c r="C7174" s="366" t="s">
        <v>6608</v>
      </c>
      <c r="D7174" s="367">
        <v>386.91449999999998</v>
      </c>
    </row>
    <row r="7175" spans="1:4" x14ac:dyDescent="0.25">
      <c r="A7175" s="366" t="s">
        <v>10476</v>
      </c>
      <c r="B7175" s="345" t="s">
        <v>19673</v>
      </c>
      <c r="C7175" s="366" t="s">
        <v>6608</v>
      </c>
      <c r="D7175" s="367">
        <v>386.91449999999998</v>
      </c>
    </row>
    <row r="7176" spans="1:4" x14ac:dyDescent="0.25">
      <c r="A7176" s="366" t="s">
        <v>10477</v>
      </c>
      <c r="B7176" s="345" t="s">
        <v>19674</v>
      </c>
      <c r="C7176" s="366" t="s">
        <v>6608</v>
      </c>
      <c r="D7176" s="367">
        <v>86.204099999999997</v>
      </c>
    </row>
    <row r="7177" spans="1:4" x14ac:dyDescent="0.25">
      <c r="A7177" s="366" t="s">
        <v>10478</v>
      </c>
      <c r="B7177" s="345" t="s">
        <v>19675</v>
      </c>
      <c r="C7177" s="366" t="s">
        <v>6608</v>
      </c>
      <c r="D7177" s="367">
        <v>96.4392</v>
      </c>
    </row>
    <row r="7178" spans="1:4" x14ac:dyDescent="0.25">
      <c r="A7178" s="366" t="s">
        <v>10479</v>
      </c>
      <c r="B7178" s="345" t="s">
        <v>19676</v>
      </c>
      <c r="C7178" s="366" t="s">
        <v>6608</v>
      </c>
      <c r="D7178" s="367">
        <v>135.8236</v>
      </c>
    </row>
    <row r="7179" spans="1:4" x14ac:dyDescent="0.25">
      <c r="A7179" s="366" t="s">
        <v>10480</v>
      </c>
      <c r="B7179" s="345" t="s">
        <v>19677</v>
      </c>
      <c r="C7179" s="366" t="s">
        <v>6608</v>
      </c>
      <c r="D7179" s="367">
        <v>101.1585</v>
      </c>
    </row>
    <row r="7180" spans="1:4" x14ac:dyDescent="0.25">
      <c r="A7180" s="366" t="s">
        <v>10481</v>
      </c>
      <c r="B7180" s="345" t="s">
        <v>19678</v>
      </c>
      <c r="C7180" s="366" t="s">
        <v>6608</v>
      </c>
      <c r="D7180" s="367">
        <v>145.70410000000001</v>
      </c>
    </row>
    <row r="7181" spans="1:4" x14ac:dyDescent="0.25">
      <c r="A7181" s="366" t="s">
        <v>10482</v>
      </c>
      <c r="B7181" s="345" t="s">
        <v>19679</v>
      </c>
      <c r="C7181" s="366" t="s">
        <v>6608</v>
      </c>
      <c r="D7181" s="367">
        <v>206.68219999999999</v>
      </c>
    </row>
    <row r="7182" spans="1:4" x14ac:dyDescent="0.25">
      <c r="A7182" s="366" t="s">
        <v>10483</v>
      </c>
      <c r="B7182" s="345" t="s">
        <v>19680</v>
      </c>
      <c r="C7182" s="366" t="s">
        <v>6608</v>
      </c>
      <c r="D7182" s="367">
        <v>212.83099999999999</v>
      </c>
    </row>
    <row r="7183" spans="1:4" x14ac:dyDescent="0.25">
      <c r="A7183" s="366" t="s">
        <v>10484</v>
      </c>
      <c r="B7183" s="345" t="s">
        <v>19681</v>
      </c>
      <c r="C7183" s="366" t="s">
        <v>6608</v>
      </c>
      <c r="D7183" s="367">
        <v>251.44800000000001</v>
      </c>
    </row>
    <row r="7184" spans="1:4" x14ac:dyDescent="0.25">
      <c r="A7184" s="366" t="s">
        <v>10485</v>
      </c>
      <c r="B7184" s="345" t="s">
        <v>19682</v>
      </c>
      <c r="C7184" s="366" t="s">
        <v>6608</v>
      </c>
      <c r="D7184" s="367">
        <v>279.68049999999999</v>
      </c>
    </row>
    <row r="7185" spans="1:4" x14ac:dyDescent="0.25">
      <c r="A7185" s="366" t="s">
        <v>10486</v>
      </c>
      <c r="B7185" s="345" t="s">
        <v>19683</v>
      </c>
      <c r="C7185" s="366" t="s">
        <v>6608</v>
      </c>
      <c r="D7185" s="367">
        <v>376.27249999999998</v>
      </c>
    </row>
    <row r="7186" spans="1:4" x14ac:dyDescent="0.25">
      <c r="A7186" s="366" t="s">
        <v>10487</v>
      </c>
      <c r="B7186" s="345" t="s">
        <v>19684</v>
      </c>
      <c r="C7186" s="366" t="s">
        <v>6608</v>
      </c>
      <c r="D7186" s="367">
        <v>126.65470000000001</v>
      </c>
    </row>
    <row r="7187" spans="1:4" x14ac:dyDescent="0.25">
      <c r="A7187" s="366" t="s">
        <v>10488</v>
      </c>
      <c r="B7187" s="345" t="s">
        <v>19685</v>
      </c>
      <c r="C7187" s="366" t="s">
        <v>6608</v>
      </c>
      <c r="D7187" s="367">
        <v>197.89609999999999</v>
      </c>
    </row>
    <row r="7188" spans="1:4" x14ac:dyDescent="0.25">
      <c r="A7188" s="366" t="s">
        <v>10489</v>
      </c>
      <c r="B7188" s="345" t="s">
        <v>19686</v>
      </c>
      <c r="C7188" s="366" t="s">
        <v>6608</v>
      </c>
      <c r="D7188" s="367">
        <v>272.12720000000002</v>
      </c>
    </row>
    <row r="7189" spans="1:4" x14ac:dyDescent="0.25">
      <c r="A7189" s="366" t="s">
        <v>10490</v>
      </c>
      <c r="B7189" s="345" t="s">
        <v>19687</v>
      </c>
      <c r="C7189" s="366" t="s">
        <v>6608</v>
      </c>
      <c r="D7189" s="367">
        <v>179648.18100000001</v>
      </c>
    </row>
    <row r="7190" spans="1:4" x14ac:dyDescent="0.25">
      <c r="A7190" s="366" t="s">
        <v>10491</v>
      </c>
      <c r="B7190" s="345" t="s">
        <v>19688</v>
      </c>
      <c r="C7190" s="366" t="s">
        <v>6608</v>
      </c>
      <c r="D7190" s="367">
        <v>189619.8033</v>
      </c>
    </row>
    <row r="7191" spans="1:4" x14ac:dyDescent="0.25">
      <c r="A7191" s="366" t="s">
        <v>10492</v>
      </c>
      <c r="B7191" s="345" t="s">
        <v>19689</v>
      </c>
      <c r="C7191" s="366" t="s">
        <v>6608</v>
      </c>
      <c r="D7191" s="367">
        <v>230220.36840000001</v>
      </c>
    </row>
    <row r="7192" spans="1:4" x14ac:dyDescent="0.25">
      <c r="A7192" s="366" t="s">
        <v>10493</v>
      </c>
      <c r="B7192" s="345" t="s">
        <v>19690</v>
      </c>
      <c r="C7192" s="366" t="s">
        <v>6608</v>
      </c>
      <c r="D7192" s="367">
        <v>243973.99830000001</v>
      </c>
    </row>
    <row r="7193" spans="1:4" x14ac:dyDescent="0.25">
      <c r="A7193" s="366" t="s">
        <v>10494</v>
      </c>
      <c r="B7193" s="345" t="s">
        <v>19691</v>
      </c>
      <c r="C7193" s="366" t="s">
        <v>6608</v>
      </c>
      <c r="D7193" s="367">
        <v>262859.21710000001</v>
      </c>
    </row>
    <row r="7194" spans="1:4" x14ac:dyDescent="0.25">
      <c r="A7194" s="366" t="s">
        <v>10495</v>
      </c>
      <c r="B7194" s="345" t="s">
        <v>46380</v>
      </c>
      <c r="C7194" s="366" t="s">
        <v>6608</v>
      </c>
      <c r="D7194" s="367">
        <v>15.497199999999999</v>
      </c>
    </row>
    <row r="7195" spans="1:4" x14ac:dyDescent="0.25">
      <c r="A7195" s="366" t="s">
        <v>10496</v>
      </c>
      <c r="B7195" s="345" t="s">
        <v>19692</v>
      </c>
      <c r="C7195" s="366" t="s">
        <v>6608</v>
      </c>
      <c r="D7195" s="367">
        <v>276399.71710000001</v>
      </c>
    </row>
    <row r="7196" spans="1:4" x14ac:dyDescent="0.25">
      <c r="A7196" s="366" t="s">
        <v>10497</v>
      </c>
      <c r="B7196" s="345" t="s">
        <v>24630</v>
      </c>
      <c r="C7196" s="366" t="s">
        <v>6608</v>
      </c>
      <c r="D7196" s="367">
        <v>274104.5197</v>
      </c>
    </row>
    <row r="7197" spans="1:4" x14ac:dyDescent="0.25">
      <c r="A7197" s="366" t="s">
        <v>10498</v>
      </c>
      <c r="B7197" s="345" t="s">
        <v>19693</v>
      </c>
      <c r="C7197" s="366" t="s">
        <v>6608</v>
      </c>
      <c r="D7197" s="367">
        <v>274995.08600000001</v>
      </c>
    </row>
    <row r="7198" spans="1:4" x14ac:dyDescent="0.25">
      <c r="A7198" s="366" t="s">
        <v>10499</v>
      </c>
      <c r="B7198" s="345" t="s">
        <v>19694</v>
      </c>
      <c r="C7198" s="366" t="s">
        <v>6608</v>
      </c>
      <c r="D7198" s="367">
        <v>618.4547</v>
      </c>
    </row>
    <row r="7199" spans="1:4" x14ac:dyDescent="0.25">
      <c r="A7199" s="366" t="s">
        <v>10500</v>
      </c>
      <c r="B7199" s="345" t="s">
        <v>19695</v>
      </c>
      <c r="C7199" s="366" t="s">
        <v>6608</v>
      </c>
      <c r="D7199" s="367">
        <v>734.45370000000003</v>
      </c>
    </row>
    <row r="7200" spans="1:4" x14ac:dyDescent="0.25">
      <c r="A7200" s="366" t="s">
        <v>10501</v>
      </c>
      <c r="B7200" s="345" t="s">
        <v>19696</v>
      </c>
      <c r="C7200" s="366" t="s">
        <v>6608</v>
      </c>
      <c r="D7200" s="367">
        <v>1419.3847000000001</v>
      </c>
    </row>
    <row r="7201" spans="1:4" x14ac:dyDescent="0.25">
      <c r="A7201" s="366" t="s">
        <v>10502</v>
      </c>
      <c r="B7201" s="345" t="s">
        <v>19697</v>
      </c>
      <c r="C7201" s="366" t="s">
        <v>6608</v>
      </c>
      <c r="D7201" s="367">
        <v>2424.3669</v>
      </c>
    </row>
    <row r="7202" spans="1:4" x14ac:dyDescent="0.25">
      <c r="A7202" s="366" t="s">
        <v>10503</v>
      </c>
      <c r="B7202" s="345" t="s">
        <v>19698</v>
      </c>
      <c r="C7202" s="366" t="s">
        <v>6608</v>
      </c>
      <c r="D7202" s="367">
        <v>475.0093</v>
      </c>
    </row>
    <row r="7203" spans="1:4" x14ac:dyDescent="0.25">
      <c r="A7203" s="366" t="s">
        <v>10504</v>
      </c>
      <c r="B7203" s="345" t="s">
        <v>19699</v>
      </c>
      <c r="C7203" s="366" t="s">
        <v>6608</v>
      </c>
      <c r="D7203" s="367">
        <v>545.91980000000001</v>
      </c>
    </row>
    <row r="7204" spans="1:4" x14ac:dyDescent="0.25">
      <c r="A7204" s="366" t="s">
        <v>10505</v>
      </c>
      <c r="B7204" s="345" t="s">
        <v>19700</v>
      </c>
      <c r="C7204" s="366" t="s">
        <v>6608</v>
      </c>
      <c r="D7204" s="367">
        <v>733.95270000000005</v>
      </c>
    </row>
    <row r="7205" spans="1:4" x14ac:dyDescent="0.25">
      <c r="A7205" s="366" t="s">
        <v>10506</v>
      </c>
      <c r="B7205" s="345" t="s">
        <v>19701</v>
      </c>
      <c r="C7205" s="366" t="s">
        <v>6608</v>
      </c>
      <c r="D7205" s="367">
        <v>785.93799999999999</v>
      </c>
    </row>
    <row r="7206" spans="1:4" x14ac:dyDescent="0.25">
      <c r="A7206" s="366" t="s">
        <v>10507</v>
      </c>
      <c r="B7206" s="345" t="s">
        <v>19702</v>
      </c>
      <c r="C7206" s="366" t="s">
        <v>6608</v>
      </c>
      <c r="D7206" s="367">
        <v>26.5</v>
      </c>
    </row>
    <row r="7207" spans="1:4" x14ac:dyDescent="0.25">
      <c r="A7207" s="366" t="s">
        <v>10508</v>
      </c>
      <c r="B7207" s="345" t="s">
        <v>19703</v>
      </c>
      <c r="C7207" s="366" t="s">
        <v>6608</v>
      </c>
      <c r="D7207" s="367">
        <v>275681.70409999997</v>
      </c>
    </row>
    <row r="7208" spans="1:4" x14ac:dyDescent="0.25">
      <c r="A7208" s="366" t="s">
        <v>10509</v>
      </c>
      <c r="B7208" s="345" t="s">
        <v>28965</v>
      </c>
      <c r="C7208" s="366" t="s">
        <v>6608</v>
      </c>
      <c r="D7208" s="367">
        <v>49.729399999999998</v>
      </c>
    </row>
    <row r="7209" spans="1:4" x14ac:dyDescent="0.25">
      <c r="A7209" s="366" t="s">
        <v>10510</v>
      </c>
      <c r="B7209" s="345" t="s">
        <v>19704</v>
      </c>
      <c r="C7209" s="366" t="s">
        <v>6594</v>
      </c>
      <c r="D7209" s="367">
        <v>3.8054999999999999</v>
      </c>
    </row>
    <row r="7210" spans="1:4" x14ac:dyDescent="0.25">
      <c r="A7210" s="366" t="s">
        <v>10511</v>
      </c>
      <c r="B7210" s="345" t="s">
        <v>28966</v>
      </c>
      <c r="C7210" s="366" t="s">
        <v>6608</v>
      </c>
      <c r="D7210" s="367">
        <v>59.910699999999999</v>
      </c>
    </row>
    <row r="7211" spans="1:4" x14ac:dyDescent="0.25">
      <c r="A7211" s="366" t="s">
        <v>10512</v>
      </c>
      <c r="B7211" s="345" t="s">
        <v>28967</v>
      </c>
      <c r="C7211" s="366" t="s">
        <v>6608</v>
      </c>
      <c r="D7211" s="367">
        <v>61.8767</v>
      </c>
    </row>
    <row r="7212" spans="1:4" x14ac:dyDescent="0.25">
      <c r="A7212" s="366" t="s">
        <v>10513</v>
      </c>
      <c r="B7212" s="345" t="s">
        <v>19705</v>
      </c>
      <c r="C7212" s="366" t="s">
        <v>6608</v>
      </c>
      <c r="D7212" s="367">
        <v>277236.3541</v>
      </c>
    </row>
    <row r="7213" spans="1:4" x14ac:dyDescent="0.25">
      <c r="A7213" s="366" t="s">
        <v>10514</v>
      </c>
      <c r="B7213" s="345" t="s">
        <v>19706</v>
      </c>
      <c r="C7213" s="366" t="s">
        <v>6594</v>
      </c>
      <c r="D7213" s="367">
        <v>2.4236</v>
      </c>
    </row>
    <row r="7214" spans="1:4" x14ac:dyDescent="0.25">
      <c r="A7214" s="366" t="s">
        <v>10515</v>
      </c>
      <c r="B7214" s="345" t="s">
        <v>19707</v>
      </c>
      <c r="C7214" s="366" t="s">
        <v>6608</v>
      </c>
      <c r="D7214" s="367">
        <v>24.9527</v>
      </c>
    </row>
    <row r="7215" spans="1:4" x14ac:dyDescent="0.25">
      <c r="A7215" s="366" t="s">
        <v>10516</v>
      </c>
      <c r="B7215" s="345" t="s">
        <v>19708</v>
      </c>
      <c r="C7215" s="366" t="s">
        <v>6594</v>
      </c>
      <c r="D7215" s="367">
        <v>2.9537</v>
      </c>
    </row>
    <row r="7216" spans="1:4" x14ac:dyDescent="0.25">
      <c r="A7216" s="366" t="s">
        <v>10517</v>
      </c>
      <c r="B7216" s="345" t="s">
        <v>19709</v>
      </c>
      <c r="C7216" s="366" t="s">
        <v>9850</v>
      </c>
      <c r="D7216" s="367">
        <v>31.733599999999999</v>
      </c>
    </row>
    <row r="7217" spans="1:4" x14ac:dyDescent="0.25">
      <c r="A7217" s="366" t="s">
        <v>10518</v>
      </c>
      <c r="B7217" s="345" t="s">
        <v>19710</v>
      </c>
      <c r="C7217" s="366" t="s">
        <v>6608</v>
      </c>
      <c r="D7217" s="367">
        <v>1181.0522000000001</v>
      </c>
    </row>
    <row r="7218" spans="1:4" x14ac:dyDescent="0.25">
      <c r="A7218" s="366" t="s">
        <v>10519</v>
      </c>
      <c r="B7218" s="345" t="s">
        <v>28968</v>
      </c>
      <c r="C7218" s="366" t="s">
        <v>6608</v>
      </c>
      <c r="D7218" s="367">
        <v>90.522900000000007</v>
      </c>
    </row>
    <row r="7219" spans="1:4" x14ac:dyDescent="0.25">
      <c r="A7219" s="366" t="s">
        <v>10520</v>
      </c>
      <c r="B7219" s="345" t="s">
        <v>28969</v>
      </c>
      <c r="C7219" s="366" t="s">
        <v>6608</v>
      </c>
      <c r="D7219" s="367">
        <v>154.911</v>
      </c>
    </row>
    <row r="7220" spans="1:4" x14ac:dyDescent="0.25">
      <c r="A7220" s="366" t="s">
        <v>10521</v>
      </c>
      <c r="B7220" s="345" t="s">
        <v>28970</v>
      </c>
      <c r="C7220" s="366" t="s">
        <v>6608</v>
      </c>
      <c r="D7220" s="367">
        <v>176.29089999999999</v>
      </c>
    </row>
    <row r="7221" spans="1:4" x14ac:dyDescent="0.25">
      <c r="A7221" s="366" t="s">
        <v>10522</v>
      </c>
      <c r="B7221" s="345" t="s">
        <v>28971</v>
      </c>
      <c r="C7221" s="366" t="s">
        <v>6608</v>
      </c>
      <c r="D7221" s="367">
        <v>194.3287</v>
      </c>
    </row>
    <row r="7222" spans="1:4" x14ac:dyDescent="0.25">
      <c r="A7222" s="366" t="s">
        <v>10523</v>
      </c>
      <c r="B7222" s="345" t="s">
        <v>28972</v>
      </c>
      <c r="C7222" s="366" t="s">
        <v>6608</v>
      </c>
      <c r="D7222" s="367">
        <v>244.62360000000001</v>
      </c>
    </row>
    <row r="7223" spans="1:4" x14ac:dyDescent="0.25">
      <c r="A7223" s="366" t="s">
        <v>10524</v>
      </c>
      <c r="B7223" s="345" t="s">
        <v>19711</v>
      </c>
      <c r="C7223" s="366" t="s">
        <v>9850</v>
      </c>
      <c r="D7223" s="367">
        <v>16.4938</v>
      </c>
    </row>
    <row r="7224" spans="1:4" x14ac:dyDescent="0.25">
      <c r="A7224" s="366" t="s">
        <v>10525</v>
      </c>
      <c r="B7224" s="345" t="s">
        <v>28973</v>
      </c>
      <c r="C7224" s="366" t="s">
        <v>6608</v>
      </c>
      <c r="D7224" s="367">
        <v>280.52839999999998</v>
      </c>
    </row>
    <row r="7225" spans="1:4" x14ac:dyDescent="0.25">
      <c r="A7225" s="366" t="s">
        <v>10526</v>
      </c>
      <c r="B7225" s="345" t="s">
        <v>19712</v>
      </c>
      <c r="C7225" s="366" t="s">
        <v>9850</v>
      </c>
      <c r="D7225" s="367">
        <v>20.158799999999999</v>
      </c>
    </row>
    <row r="7226" spans="1:4" x14ac:dyDescent="0.25">
      <c r="A7226" s="366" t="s">
        <v>10527</v>
      </c>
      <c r="B7226" s="345" t="s">
        <v>19713</v>
      </c>
      <c r="C7226" s="366" t="s">
        <v>7700</v>
      </c>
      <c r="D7226" s="367">
        <v>9.0673999999999992</v>
      </c>
    </row>
    <row r="7227" spans="1:4" x14ac:dyDescent="0.25">
      <c r="A7227" s="366" t="s">
        <v>10528</v>
      </c>
      <c r="B7227" s="345" t="s">
        <v>19714</v>
      </c>
      <c r="C7227" s="366" t="s">
        <v>7700</v>
      </c>
      <c r="D7227" s="367">
        <v>8.3902999999999999</v>
      </c>
    </row>
    <row r="7228" spans="1:4" x14ac:dyDescent="0.25">
      <c r="A7228" s="366" t="s">
        <v>10529</v>
      </c>
      <c r="B7228" s="345" t="s">
        <v>19715</v>
      </c>
      <c r="C7228" s="366" t="s">
        <v>7700</v>
      </c>
      <c r="D7228" s="367">
        <v>11.3744</v>
      </c>
    </row>
    <row r="7229" spans="1:4" x14ac:dyDescent="0.25">
      <c r="A7229" s="366" t="s">
        <v>10530</v>
      </c>
      <c r="B7229" s="345" t="s">
        <v>19716</v>
      </c>
      <c r="C7229" s="366" t="s">
        <v>7700</v>
      </c>
      <c r="D7229" s="367">
        <v>26.3964</v>
      </c>
    </row>
    <row r="7230" spans="1:4" x14ac:dyDescent="0.25">
      <c r="A7230" s="366" t="s">
        <v>10531</v>
      </c>
      <c r="B7230" s="345" t="s">
        <v>19717</v>
      </c>
      <c r="C7230" s="366" t="s">
        <v>7700</v>
      </c>
      <c r="D7230" s="367">
        <v>14.0571</v>
      </c>
    </row>
    <row r="7231" spans="1:4" x14ac:dyDescent="0.25">
      <c r="A7231" s="366" t="s">
        <v>10532</v>
      </c>
      <c r="B7231" s="345" t="s">
        <v>19718</v>
      </c>
      <c r="C7231" s="366" t="s">
        <v>9850</v>
      </c>
      <c r="D7231" s="367">
        <v>20.158799999999999</v>
      </c>
    </row>
    <row r="7232" spans="1:4" x14ac:dyDescent="0.25">
      <c r="A7232" s="366" t="s">
        <v>10533</v>
      </c>
      <c r="B7232" s="345" t="s">
        <v>19719</v>
      </c>
      <c r="C7232" s="366" t="s">
        <v>7700</v>
      </c>
      <c r="D7232" s="367">
        <v>11.3803</v>
      </c>
    </row>
    <row r="7233" spans="1:4" x14ac:dyDescent="0.25">
      <c r="A7233" s="366" t="s">
        <v>10534</v>
      </c>
      <c r="B7233" s="345" t="s">
        <v>19720</v>
      </c>
      <c r="C7233" s="366" t="s">
        <v>6608</v>
      </c>
      <c r="D7233" s="367">
        <v>1719.8902</v>
      </c>
    </row>
    <row r="7234" spans="1:4" x14ac:dyDescent="0.25">
      <c r="A7234" s="366" t="s">
        <v>10535</v>
      </c>
      <c r="B7234" s="345" t="s">
        <v>19721</v>
      </c>
      <c r="C7234" s="366" t="s">
        <v>6594</v>
      </c>
      <c r="D7234" s="367">
        <v>239.04490000000001</v>
      </c>
    </row>
    <row r="7235" spans="1:4" x14ac:dyDescent="0.25">
      <c r="A7235" s="366" t="s">
        <v>10536</v>
      </c>
      <c r="B7235" s="345" t="s">
        <v>19722</v>
      </c>
      <c r="C7235" s="366" t="s">
        <v>6594</v>
      </c>
      <c r="D7235" s="367">
        <v>278.3458</v>
      </c>
    </row>
    <row r="7236" spans="1:4" x14ac:dyDescent="0.25">
      <c r="A7236" s="366" t="s">
        <v>10537</v>
      </c>
      <c r="B7236" s="345" t="s">
        <v>19723</v>
      </c>
      <c r="C7236" s="366" t="s">
        <v>6594</v>
      </c>
      <c r="D7236" s="367">
        <v>317.78129999999999</v>
      </c>
    </row>
    <row r="7237" spans="1:4" x14ac:dyDescent="0.25">
      <c r="A7237" s="366" t="s">
        <v>10538</v>
      </c>
      <c r="B7237" s="345" t="s">
        <v>19724</v>
      </c>
      <c r="C7237" s="366" t="s">
        <v>7702</v>
      </c>
      <c r="D7237" s="367">
        <v>5.1329000000000002</v>
      </c>
    </row>
    <row r="7238" spans="1:4" x14ac:dyDescent="0.25">
      <c r="A7238" s="366" t="s">
        <v>10539</v>
      </c>
      <c r="B7238" s="345" t="s">
        <v>19725</v>
      </c>
      <c r="C7238" s="366" t="s">
        <v>7702</v>
      </c>
      <c r="D7238" s="367">
        <v>6.7979000000000003</v>
      </c>
    </row>
    <row r="7239" spans="1:4" x14ac:dyDescent="0.25">
      <c r="A7239" s="366" t="s">
        <v>10540</v>
      </c>
      <c r="B7239" s="345" t="s">
        <v>19726</v>
      </c>
      <c r="C7239" s="366" t="s">
        <v>6594</v>
      </c>
      <c r="D7239" s="367">
        <v>420.27190000000002</v>
      </c>
    </row>
    <row r="7240" spans="1:4" x14ac:dyDescent="0.25">
      <c r="A7240" s="366" t="s">
        <v>10541</v>
      </c>
      <c r="B7240" s="345" t="s">
        <v>19727</v>
      </c>
      <c r="C7240" s="366" t="s">
        <v>6594</v>
      </c>
      <c r="D7240" s="367">
        <v>497.00970000000001</v>
      </c>
    </row>
    <row r="7241" spans="1:4" x14ac:dyDescent="0.25">
      <c r="A7241" s="366" t="s">
        <v>10542</v>
      </c>
      <c r="B7241" s="345" t="s">
        <v>19728</v>
      </c>
      <c r="C7241" s="366" t="s">
        <v>6594</v>
      </c>
      <c r="D7241" s="367">
        <v>148.7534</v>
      </c>
    </row>
    <row r="7242" spans="1:4" x14ac:dyDescent="0.25">
      <c r="A7242" s="366" t="s">
        <v>10543</v>
      </c>
      <c r="B7242" s="345" t="s">
        <v>19729</v>
      </c>
      <c r="C7242" s="366" t="s">
        <v>6594</v>
      </c>
      <c r="D7242" s="367">
        <v>251.3441</v>
      </c>
    </row>
    <row r="7243" spans="1:4" x14ac:dyDescent="0.25">
      <c r="A7243" s="366" t="s">
        <v>10544</v>
      </c>
      <c r="B7243" s="345" t="s">
        <v>19730</v>
      </c>
      <c r="C7243" s="366" t="s">
        <v>6594</v>
      </c>
      <c r="D7243" s="367">
        <v>303.63060000000002</v>
      </c>
    </row>
    <row r="7244" spans="1:4" x14ac:dyDescent="0.25">
      <c r="A7244" s="366" t="s">
        <v>10545</v>
      </c>
      <c r="B7244" s="345" t="s">
        <v>19731</v>
      </c>
      <c r="C7244" s="366" t="s">
        <v>6594</v>
      </c>
      <c r="D7244" s="367">
        <v>345.7303</v>
      </c>
    </row>
    <row r="7245" spans="1:4" x14ac:dyDescent="0.25">
      <c r="A7245" s="366" t="s">
        <v>10546</v>
      </c>
      <c r="B7245" s="345" t="s">
        <v>19732</v>
      </c>
      <c r="C7245" s="366" t="s">
        <v>6594</v>
      </c>
      <c r="D7245" s="367">
        <v>350.31220000000002</v>
      </c>
    </row>
    <row r="7246" spans="1:4" x14ac:dyDescent="0.25">
      <c r="A7246" s="366" t="s">
        <v>10547</v>
      </c>
      <c r="B7246" s="345" t="s">
        <v>19733</v>
      </c>
      <c r="C7246" s="366" t="s">
        <v>6594</v>
      </c>
      <c r="D7246" s="367">
        <v>502.39179999999999</v>
      </c>
    </row>
    <row r="7247" spans="1:4" x14ac:dyDescent="0.25">
      <c r="A7247" s="366" t="s">
        <v>10548</v>
      </c>
      <c r="B7247" s="345" t="s">
        <v>19734</v>
      </c>
      <c r="C7247" s="366" t="s">
        <v>6608</v>
      </c>
      <c r="D7247" s="367">
        <v>280463.3198</v>
      </c>
    </row>
    <row r="7248" spans="1:4" x14ac:dyDescent="0.25">
      <c r="A7248" s="366" t="s">
        <v>10549</v>
      </c>
      <c r="B7248" s="345" t="s">
        <v>19735</v>
      </c>
      <c r="C7248" s="366" t="s">
        <v>6608</v>
      </c>
      <c r="D7248" s="367">
        <v>282117.11739999999</v>
      </c>
    </row>
    <row r="7249" spans="1:4" x14ac:dyDescent="0.25">
      <c r="A7249" s="366" t="s">
        <v>10550</v>
      </c>
      <c r="B7249" s="345" t="s">
        <v>19736</v>
      </c>
      <c r="C7249" s="366" t="s">
        <v>6608</v>
      </c>
      <c r="D7249" s="367">
        <v>659.47249999999997</v>
      </c>
    </row>
    <row r="7250" spans="1:4" x14ac:dyDescent="0.25">
      <c r="A7250" s="366" t="s">
        <v>10551</v>
      </c>
      <c r="B7250" s="345" t="s">
        <v>19737</v>
      </c>
      <c r="C7250" s="366" t="s">
        <v>6594</v>
      </c>
      <c r="D7250" s="367">
        <v>625.68200000000002</v>
      </c>
    </row>
    <row r="7251" spans="1:4" x14ac:dyDescent="0.25">
      <c r="A7251" s="366" t="s">
        <v>10552</v>
      </c>
      <c r="B7251" s="345" t="s">
        <v>19738</v>
      </c>
      <c r="C7251" s="366" t="s">
        <v>7702</v>
      </c>
      <c r="D7251" s="367">
        <v>321.95069999999998</v>
      </c>
    </row>
    <row r="7252" spans="1:4" x14ac:dyDescent="0.25">
      <c r="A7252" s="366" t="s">
        <v>10553</v>
      </c>
      <c r="B7252" s="345" t="s">
        <v>19739</v>
      </c>
      <c r="C7252" s="366" t="s">
        <v>6608</v>
      </c>
      <c r="D7252" s="367">
        <v>2217.8973999999998</v>
      </c>
    </row>
    <row r="7253" spans="1:4" x14ac:dyDescent="0.25">
      <c r="A7253" s="366" t="s">
        <v>10554</v>
      </c>
      <c r="B7253" s="345" t="s">
        <v>19740</v>
      </c>
      <c r="C7253" s="366" t="s">
        <v>6608</v>
      </c>
      <c r="D7253" s="367">
        <v>349.92380000000003</v>
      </c>
    </row>
    <row r="7254" spans="1:4" x14ac:dyDescent="0.25">
      <c r="A7254" s="366" t="s">
        <v>10555</v>
      </c>
      <c r="B7254" s="345" t="s">
        <v>19741</v>
      </c>
      <c r="C7254" s="366" t="s">
        <v>6608</v>
      </c>
      <c r="D7254" s="367">
        <v>1132.0204000000001</v>
      </c>
    </row>
    <row r="7255" spans="1:4" x14ac:dyDescent="0.25">
      <c r="A7255" s="366" t="s">
        <v>10556</v>
      </c>
      <c r="B7255" s="345" t="s">
        <v>19742</v>
      </c>
      <c r="C7255" s="366" t="s">
        <v>6594</v>
      </c>
      <c r="D7255" s="367">
        <v>761.1626</v>
      </c>
    </row>
    <row r="7256" spans="1:4" x14ac:dyDescent="0.25">
      <c r="A7256" s="366" t="s">
        <v>10557</v>
      </c>
      <c r="B7256" s="345" t="s">
        <v>19743</v>
      </c>
      <c r="C7256" s="366" t="s">
        <v>6608</v>
      </c>
      <c r="D7256" s="367">
        <v>4518.7582000000002</v>
      </c>
    </row>
    <row r="7257" spans="1:4" x14ac:dyDescent="0.25">
      <c r="A7257" s="366" t="s">
        <v>10558</v>
      </c>
      <c r="B7257" s="345" t="s">
        <v>19744</v>
      </c>
      <c r="C7257" s="366" t="s">
        <v>6608</v>
      </c>
      <c r="D7257" s="367">
        <v>652.66459999999995</v>
      </c>
    </row>
    <row r="7258" spans="1:4" x14ac:dyDescent="0.25">
      <c r="A7258" s="366" t="s">
        <v>10559</v>
      </c>
      <c r="B7258" s="345" t="s">
        <v>19745</v>
      </c>
      <c r="C7258" s="366" t="s">
        <v>6608</v>
      </c>
      <c r="D7258" s="367">
        <v>266.25740000000002</v>
      </c>
    </row>
    <row r="7259" spans="1:4" x14ac:dyDescent="0.25">
      <c r="A7259" s="366" t="s">
        <v>10560</v>
      </c>
      <c r="B7259" s="345" t="s">
        <v>19746</v>
      </c>
      <c r="C7259" s="366" t="s">
        <v>6608</v>
      </c>
      <c r="D7259" s="367">
        <v>1761.5509999999999</v>
      </c>
    </row>
    <row r="7260" spans="1:4" x14ac:dyDescent="0.25">
      <c r="A7260" s="366" t="s">
        <v>10561</v>
      </c>
      <c r="B7260" s="345" t="s">
        <v>19747</v>
      </c>
      <c r="C7260" s="366" t="s">
        <v>6608</v>
      </c>
      <c r="D7260" s="367">
        <v>5570.5824000000002</v>
      </c>
    </row>
    <row r="7261" spans="1:4" x14ac:dyDescent="0.25">
      <c r="A7261" s="366" t="s">
        <v>10562</v>
      </c>
      <c r="B7261" s="345" t="s">
        <v>19748</v>
      </c>
      <c r="C7261" s="366" t="s">
        <v>6608</v>
      </c>
      <c r="D7261" s="367">
        <v>5450.6196</v>
      </c>
    </row>
    <row r="7262" spans="1:4" x14ac:dyDescent="0.25">
      <c r="A7262" s="366" t="s">
        <v>10563</v>
      </c>
      <c r="B7262" s="345" t="s">
        <v>19749</v>
      </c>
      <c r="C7262" s="366" t="s">
        <v>6594</v>
      </c>
      <c r="D7262" s="367">
        <v>8.5599999999999996E-2</v>
      </c>
    </row>
    <row r="7263" spans="1:4" x14ac:dyDescent="0.25">
      <c r="A7263" s="366" t="s">
        <v>10564</v>
      </c>
      <c r="B7263" s="345" t="s">
        <v>19750</v>
      </c>
      <c r="C7263" s="366" t="s">
        <v>6608</v>
      </c>
      <c r="D7263" s="367">
        <v>391.81400000000002</v>
      </c>
    </row>
    <row r="7264" spans="1:4" x14ac:dyDescent="0.25">
      <c r="A7264" s="366" t="s">
        <v>10565</v>
      </c>
      <c r="B7264" s="345" t="s">
        <v>19751</v>
      </c>
      <c r="C7264" s="366" t="s">
        <v>6608</v>
      </c>
      <c r="D7264" s="367">
        <v>235.31800000000001</v>
      </c>
    </row>
    <row r="7265" spans="1:4" x14ac:dyDescent="0.25">
      <c r="A7265" s="366" t="s">
        <v>10566</v>
      </c>
      <c r="B7265" s="345" t="s">
        <v>28974</v>
      </c>
      <c r="C7265" s="366" t="s">
        <v>6608</v>
      </c>
      <c r="D7265" s="367">
        <v>91.813900000000004</v>
      </c>
    </row>
    <row r="7266" spans="1:4" x14ac:dyDescent="0.25">
      <c r="A7266" s="366" t="s">
        <v>10567</v>
      </c>
      <c r="B7266" s="345" t="s">
        <v>28975</v>
      </c>
      <c r="C7266" s="366" t="s">
        <v>6608</v>
      </c>
      <c r="D7266" s="367">
        <v>113.53060000000001</v>
      </c>
    </row>
    <row r="7267" spans="1:4" x14ac:dyDescent="0.25">
      <c r="A7267" s="366" t="s">
        <v>10568</v>
      </c>
      <c r="B7267" s="345" t="s">
        <v>28976</v>
      </c>
      <c r="C7267" s="366" t="s">
        <v>6608</v>
      </c>
      <c r="D7267" s="367">
        <v>66.945899999999995</v>
      </c>
    </row>
    <row r="7268" spans="1:4" x14ac:dyDescent="0.25">
      <c r="A7268" s="366" t="s">
        <v>10569</v>
      </c>
      <c r="B7268" s="345" t="s">
        <v>19752</v>
      </c>
      <c r="C7268" s="366" t="s">
        <v>7415</v>
      </c>
      <c r="D7268" s="367" t="s">
        <v>19122</v>
      </c>
    </row>
    <row r="7269" spans="1:4" x14ac:dyDescent="0.25">
      <c r="A7269" s="366" t="s">
        <v>10570</v>
      </c>
      <c r="B7269" s="345" t="s">
        <v>19753</v>
      </c>
      <c r="C7269" s="366" t="s">
        <v>7701</v>
      </c>
      <c r="D7269" s="367" t="s">
        <v>19122</v>
      </c>
    </row>
    <row r="7270" spans="1:4" x14ac:dyDescent="0.25">
      <c r="A7270" s="366" t="s">
        <v>10571</v>
      </c>
      <c r="B7270" s="345" t="s">
        <v>28977</v>
      </c>
      <c r="C7270" s="366" t="s">
        <v>6608</v>
      </c>
      <c r="D7270" s="367">
        <v>73.961500000000001</v>
      </c>
    </row>
    <row r="7271" spans="1:4" x14ac:dyDescent="0.25">
      <c r="A7271" s="366" t="s">
        <v>10572</v>
      </c>
      <c r="B7271" s="345" t="s">
        <v>28978</v>
      </c>
      <c r="C7271" s="366" t="s">
        <v>6608</v>
      </c>
      <c r="D7271" s="367">
        <v>88.510400000000004</v>
      </c>
    </row>
    <row r="7272" spans="1:4" x14ac:dyDescent="0.25">
      <c r="A7272" s="366" t="s">
        <v>10573</v>
      </c>
      <c r="B7272" s="345" t="s">
        <v>28979</v>
      </c>
      <c r="C7272" s="366" t="s">
        <v>6608</v>
      </c>
      <c r="D7272" s="367">
        <v>142.56909999999999</v>
      </c>
    </row>
    <row r="7273" spans="1:4" x14ac:dyDescent="0.25">
      <c r="A7273" s="366" t="s">
        <v>10574</v>
      </c>
      <c r="B7273" s="345" t="s">
        <v>19754</v>
      </c>
      <c r="C7273" s="366" t="s">
        <v>7415</v>
      </c>
      <c r="D7273" s="367" t="s">
        <v>19122</v>
      </c>
    </row>
    <row r="7274" spans="1:4" x14ac:dyDescent="0.25">
      <c r="A7274" s="366" t="s">
        <v>10575</v>
      </c>
      <c r="B7274" s="345" t="s">
        <v>19755</v>
      </c>
      <c r="C7274" s="366" t="s">
        <v>6608</v>
      </c>
      <c r="D7274" s="367">
        <v>96.729900000000001</v>
      </c>
    </row>
    <row r="7275" spans="1:4" x14ac:dyDescent="0.25">
      <c r="A7275" s="366" t="s">
        <v>10576</v>
      </c>
      <c r="B7275" s="345" t="s">
        <v>28980</v>
      </c>
      <c r="C7275" s="366" t="s">
        <v>6608</v>
      </c>
      <c r="D7275" s="367">
        <v>48.463000000000001</v>
      </c>
    </row>
    <row r="7276" spans="1:4" x14ac:dyDescent="0.25">
      <c r="A7276" s="366" t="s">
        <v>10577</v>
      </c>
      <c r="B7276" s="345" t="s">
        <v>19756</v>
      </c>
      <c r="C7276" s="366" t="s">
        <v>7700</v>
      </c>
      <c r="D7276" s="367">
        <v>13.5053</v>
      </c>
    </row>
    <row r="7277" spans="1:4" x14ac:dyDescent="0.25">
      <c r="A7277" s="366" t="s">
        <v>10578</v>
      </c>
      <c r="B7277" s="345" t="s">
        <v>19757</v>
      </c>
      <c r="C7277" s="366" t="s">
        <v>6608</v>
      </c>
      <c r="D7277" s="367">
        <v>21443.498599999999</v>
      </c>
    </row>
    <row r="7278" spans="1:4" x14ac:dyDescent="0.25">
      <c r="A7278" s="366" t="s">
        <v>10579</v>
      </c>
      <c r="B7278" s="345" t="s">
        <v>19758</v>
      </c>
      <c r="C7278" s="366" t="s">
        <v>6608</v>
      </c>
      <c r="D7278" s="367">
        <v>27213.542700000002</v>
      </c>
    </row>
    <row r="7279" spans="1:4" x14ac:dyDescent="0.25">
      <c r="A7279" s="366" t="s">
        <v>10580</v>
      </c>
      <c r="B7279" s="345" t="s">
        <v>19759</v>
      </c>
      <c r="C7279" s="366" t="s">
        <v>6608</v>
      </c>
      <c r="D7279" s="367">
        <v>20512.035899999999</v>
      </c>
    </row>
    <row r="7280" spans="1:4" x14ac:dyDescent="0.25">
      <c r="A7280" s="366" t="s">
        <v>10581</v>
      </c>
      <c r="B7280" s="345" t="s">
        <v>19760</v>
      </c>
      <c r="C7280" s="366" t="s">
        <v>6608</v>
      </c>
      <c r="D7280" s="367">
        <v>21168.836299999999</v>
      </c>
    </row>
    <row r="7281" spans="1:4" x14ac:dyDescent="0.25">
      <c r="A7281" s="366" t="s">
        <v>10582</v>
      </c>
      <c r="B7281" s="345" t="s">
        <v>19761</v>
      </c>
      <c r="C7281" s="366" t="s">
        <v>6608</v>
      </c>
      <c r="D7281" s="367">
        <v>2351.1138999999998</v>
      </c>
    </row>
    <row r="7282" spans="1:4" x14ac:dyDescent="0.25">
      <c r="A7282" s="366" t="s">
        <v>10583</v>
      </c>
      <c r="B7282" s="345" t="s">
        <v>19762</v>
      </c>
      <c r="C7282" s="366" t="s">
        <v>6608</v>
      </c>
      <c r="D7282" s="367">
        <v>1833.7706000000001</v>
      </c>
    </row>
    <row r="7283" spans="1:4" x14ac:dyDescent="0.25">
      <c r="A7283" s="366" t="s">
        <v>10584</v>
      </c>
      <c r="B7283" s="345" t="s">
        <v>19763</v>
      </c>
      <c r="C7283" s="366" t="s">
        <v>6594</v>
      </c>
      <c r="D7283" s="367">
        <v>46.216299999999997</v>
      </c>
    </row>
    <row r="7284" spans="1:4" x14ac:dyDescent="0.25">
      <c r="A7284" s="366" t="s">
        <v>10585</v>
      </c>
      <c r="B7284" s="345" t="s">
        <v>19764</v>
      </c>
      <c r="C7284" s="366" t="s">
        <v>6594</v>
      </c>
      <c r="D7284" s="367">
        <v>515.04999999999995</v>
      </c>
    </row>
    <row r="7285" spans="1:4" x14ac:dyDescent="0.25">
      <c r="A7285" s="366" t="s">
        <v>10586</v>
      </c>
      <c r="B7285" s="345" t="s">
        <v>19765</v>
      </c>
      <c r="C7285" s="366" t="s">
        <v>6608</v>
      </c>
      <c r="D7285" s="367">
        <v>62.021999999999998</v>
      </c>
    </row>
    <row r="7286" spans="1:4" x14ac:dyDescent="0.25">
      <c r="A7286" s="366" t="s">
        <v>10587</v>
      </c>
      <c r="B7286" s="345" t="s">
        <v>19766</v>
      </c>
      <c r="C7286" s="366" t="s">
        <v>9850</v>
      </c>
      <c r="D7286" s="367">
        <v>34.098700000000001</v>
      </c>
    </row>
    <row r="7287" spans="1:4" x14ac:dyDescent="0.25">
      <c r="A7287" s="366" t="s">
        <v>10588</v>
      </c>
      <c r="B7287" s="345" t="s">
        <v>19767</v>
      </c>
      <c r="C7287" s="366" t="s">
        <v>7700</v>
      </c>
      <c r="D7287" s="367">
        <v>32.912300000000002</v>
      </c>
    </row>
    <row r="7288" spans="1:4" x14ac:dyDescent="0.25">
      <c r="A7288" s="366" t="s">
        <v>46381</v>
      </c>
      <c r="B7288" s="345" t="s">
        <v>46382</v>
      </c>
      <c r="C7288" s="366" t="s">
        <v>7700</v>
      </c>
      <c r="D7288" s="367">
        <v>78.234399999999994</v>
      </c>
    </row>
    <row r="7289" spans="1:4" x14ac:dyDescent="0.25">
      <c r="A7289" s="366" t="s">
        <v>10589</v>
      </c>
      <c r="B7289" s="345" t="s">
        <v>19768</v>
      </c>
      <c r="C7289" s="366" t="s">
        <v>6608</v>
      </c>
      <c r="D7289" s="367">
        <v>20.767199999999999</v>
      </c>
    </row>
    <row r="7290" spans="1:4" x14ac:dyDescent="0.25">
      <c r="A7290" s="366" t="s">
        <v>10590</v>
      </c>
      <c r="B7290" s="345" t="s">
        <v>19769</v>
      </c>
      <c r="C7290" s="366" t="s">
        <v>6594</v>
      </c>
      <c r="D7290" s="367">
        <v>12.916600000000001</v>
      </c>
    </row>
    <row r="7291" spans="1:4" x14ac:dyDescent="0.25">
      <c r="A7291" s="366" t="s">
        <v>10591</v>
      </c>
      <c r="B7291" s="345" t="s">
        <v>19770</v>
      </c>
      <c r="C7291" s="366" t="s">
        <v>6608</v>
      </c>
      <c r="D7291" s="367">
        <v>19.140499999999999</v>
      </c>
    </row>
    <row r="7292" spans="1:4" x14ac:dyDescent="0.25">
      <c r="A7292" s="366" t="s">
        <v>10592</v>
      </c>
      <c r="B7292" s="345" t="s">
        <v>19771</v>
      </c>
      <c r="C7292" s="366" t="s">
        <v>6608</v>
      </c>
      <c r="D7292" s="367">
        <v>796.84720000000004</v>
      </c>
    </row>
    <row r="7293" spans="1:4" x14ac:dyDescent="0.25">
      <c r="A7293" s="366" t="s">
        <v>10593</v>
      </c>
      <c r="B7293" s="345" t="s">
        <v>19772</v>
      </c>
      <c r="C7293" s="366" t="s">
        <v>6608</v>
      </c>
      <c r="D7293" s="367">
        <v>18.626899999999999</v>
      </c>
    </row>
    <row r="7294" spans="1:4" x14ac:dyDescent="0.25">
      <c r="A7294" s="366" t="s">
        <v>10594</v>
      </c>
      <c r="B7294" s="345" t="s">
        <v>19773</v>
      </c>
      <c r="C7294" s="366" t="s">
        <v>6608</v>
      </c>
      <c r="D7294" s="367">
        <v>13.7521</v>
      </c>
    </row>
    <row r="7295" spans="1:4" x14ac:dyDescent="0.25">
      <c r="A7295" s="366" t="s">
        <v>10595</v>
      </c>
      <c r="B7295" s="345" t="s">
        <v>19774</v>
      </c>
      <c r="C7295" s="366" t="s">
        <v>6608</v>
      </c>
      <c r="D7295" s="367">
        <v>17.238600000000002</v>
      </c>
    </row>
    <row r="7296" spans="1:4" x14ac:dyDescent="0.25">
      <c r="A7296" s="366" t="s">
        <v>10596</v>
      </c>
      <c r="B7296" s="345" t="s">
        <v>19775</v>
      </c>
      <c r="C7296" s="366" t="s">
        <v>6608</v>
      </c>
      <c r="D7296" s="367">
        <v>16.677499999999998</v>
      </c>
    </row>
    <row r="7297" spans="1:4" x14ac:dyDescent="0.25">
      <c r="A7297" s="366" t="s">
        <v>10597</v>
      </c>
      <c r="B7297" s="345" t="s">
        <v>19776</v>
      </c>
      <c r="C7297" s="366" t="s">
        <v>6608</v>
      </c>
      <c r="D7297" s="367">
        <v>1173.5136</v>
      </c>
    </row>
    <row r="7298" spans="1:4" x14ac:dyDescent="0.25">
      <c r="A7298" s="366" t="s">
        <v>10598</v>
      </c>
      <c r="B7298" s="345" t="s">
        <v>19777</v>
      </c>
      <c r="C7298" s="366" t="s">
        <v>6608</v>
      </c>
      <c r="D7298" s="367">
        <v>146.22</v>
      </c>
    </row>
    <row r="7299" spans="1:4" x14ac:dyDescent="0.25">
      <c r="A7299" s="366" t="s">
        <v>10599</v>
      </c>
      <c r="B7299" s="345" t="s">
        <v>19778</v>
      </c>
      <c r="C7299" s="366" t="s">
        <v>6608</v>
      </c>
      <c r="D7299" s="367">
        <v>54.032200000000003</v>
      </c>
    </row>
    <row r="7300" spans="1:4" x14ac:dyDescent="0.25">
      <c r="A7300" s="366" t="s">
        <v>10600</v>
      </c>
      <c r="B7300" s="345" t="s">
        <v>19779</v>
      </c>
      <c r="C7300" s="366" t="s">
        <v>6608</v>
      </c>
      <c r="D7300" s="367">
        <v>487.35719999999998</v>
      </c>
    </row>
    <row r="7301" spans="1:4" x14ac:dyDescent="0.25">
      <c r="A7301" s="366" t="s">
        <v>10601</v>
      </c>
      <c r="B7301" s="345" t="s">
        <v>19780</v>
      </c>
      <c r="C7301" s="366" t="s">
        <v>7700</v>
      </c>
      <c r="D7301" s="367">
        <v>46.2654</v>
      </c>
    </row>
    <row r="7302" spans="1:4" x14ac:dyDescent="0.25">
      <c r="A7302" s="366" t="s">
        <v>10602</v>
      </c>
      <c r="B7302" s="345" t="s">
        <v>19781</v>
      </c>
      <c r="C7302" s="366" t="s">
        <v>7700</v>
      </c>
      <c r="D7302" s="367">
        <v>11.079000000000001</v>
      </c>
    </row>
    <row r="7303" spans="1:4" x14ac:dyDescent="0.25">
      <c r="A7303" s="366" t="s">
        <v>10603</v>
      </c>
      <c r="B7303" s="345" t="s">
        <v>19782</v>
      </c>
      <c r="C7303" s="366" t="s">
        <v>6608</v>
      </c>
      <c r="D7303" s="367">
        <v>1828.6239</v>
      </c>
    </row>
    <row r="7304" spans="1:4" x14ac:dyDescent="0.25">
      <c r="A7304" s="366" t="s">
        <v>10604</v>
      </c>
      <c r="B7304" s="345" t="s">
        <v>19783</v>
      </c>
      <c r="C7304" s="366" t="s">
        <v>6608</v>
      </c>
      <c r="D7304" s="367">
        <v>1364.9276</v>
      </c>
    </row>
    <row r="7305" spans="1:4" x14ac:dyDescent="0.25">
      <c r="A7305" s="366" t="s">
        <v>10605</v>
      </c>
      <c r="B7305" s="345" t="s">
        <v>19784</v>
      </c>
      <c r="C7305" s="366" t="s">
        <v>7700</v>
      </c>
      <c r="D7305" s="367">
        <v>27.199400000000001</v>
      </c>
    </row>
    <row r="7306" spans="1:4" x14ac:dyDescent="0.25">
      <c r="A7306" s="366" t="s">
        <v>10606</v>
      </c>
      <c r="B7306" s="345" t="s">
        <v>19785</v>
      </c>
      <c r="C7306" s="366" t="s">
        <v>6594</v>
      </c>
      <c r="D7306" s="367">
        <v>20.196400000000001</v>
      </c>
    </row>
    <row r="7307" spans="1:4" x14ac:dyDescent="0.25">
      <c r="A7307" s="366" t="s">
        <v>10607</v>
      </c>
      <c r="B7307" s="345" t="s">
        <v>19786</v>
      </c>
      <c r="C7307" s="366" t="s">
        <v>6608</v>
      </c>
      <c r="D7307" s="367">
        <v>400.46910000000003</v>
      </c>
    </row>
    <row r="7308" spans="1:4" x14ac:dyDescent="0.25">
      <c r="A7308" s="366" t="s">
        <v>10608</v>
      </c>
      <c r="B7308" s="345" t="s">
        <v>19787</v>
      </c>
      <c r="C7308" s="366" t="s">
        <v>6594</v>
      </c>
      <c r="D7308" s="367">
        <v>135.49160000000001</v>
      </c>
    </row>
    <row r="7309" spans="1:4" x14ac:dyDescent="0.25">
      <c r="A7309" s="366" t="s">
        <v>10609</v>
      </c>
      <c r="B7309" s="345" t="s">
        <v>19788</v>
      </c>
      <c r="C7309" s="366" t="s">
        <v>6594</v>
      </c>
      <c r="D7309" s="367">
        <v>164.3</v>
      </c>
    </row>
    <row r="7310" spans="1:4" x14ac:dyDescent="0.25">
      <c r="A7310" s="366" t="s">
        <v>10610</v>
      </c>
      <c r="B7310" s="345" t="s">
        <v>19789</v>
      </c>
      <c r="C7310" s="366" t="s">
        <v>6594</v>
      </c>
      <c r="D7310" s="367">
        <v>184.7</v>
      </c>
    </row>
    <row r="7311" spans="1:4" x14ac:dyDescent="0.25">
      <c r="A7311" s="366" t="s">
        <v>10611</v>
      </c>
      <c r="B7311" s="345" t="s">
        <v>19790</v>
      </c>
      <c r="C7311" s="366" t="s">
        <v>6594</v>
      </c>
      <c r="D7311" s="367">
        <v>202.48099999999999</v>
      </c>
    </row>
    <row r="7312" spans="1:4" x14ac:dyDescent="0.25">
      <c r="A7312" s="366" t="s">
        <v>10612</v>
      </c>
      <c r="B7312" s="345" t="s">
        <v>19791</v>
      </c>
      <c r="C7312" s="366" t="s">
        <v>6594</v>
      </c>
      <c r="D7312" s="367">
        <v>211.9</v>
      </c>
    </row>
    <row r="7313" spans="1:4" x14ac:dyDescent="0.25">
      <c r="A7313" s="366" t="s">
        <v>10613</v>
      </c>
      <c r="B7313" s="345" t="s">
        <v>19792</v>
      </c>
      <c r="C7313" s="366" t="s">
        <v>6594</v>
      </c>
      <c r="D7313" s="367">
        <v>247.95869999999999</v>
      </c>
    </row>
    <row r="7314" spans="1:4" x14ac:dyDescent="0.25">
      <c r="A7314" s="366" t="s">
        <v>10614</v>
      </c>
      <c r="B7314" s="345" t="s">
        <v>19793</v>
      </c>
      <c r="C7314" s="366" t="s">
        <v>6594</v>
      </c>
      <c r="D7314" s="367">
        <v>331.97899999999998</v>
      </c>
    </row>
    <row r="7315" spans="1:4" x14ac:dyDescent="0.25">
      <c r="A7315" s="366" t="s">
        <v>10615</v>
      </c>
      <c r="B7315" s="345" t="s">
        <v>19794</v>
      </c>
      <c r="C7315" s="366" t="s">
        <v>6594</v>
      </c>
      <c r="D7315" s="367">
        <v>413</v>
      </c>
    </row>
    <row r="7316" spans="1:4" x14ac:dyDescent="0.25">
      <c r="A7316" s="366" t="s">
        <v>10616</v>
      </c>
      <c r="B7316" s="345" t="s">
        <v>19795</v>
      </c>
      <c r="C7316" s="366" t="s">
        <v>6594</v>
      </c>
      <c r="D7316" s="367">
        <v>383.375</v>
      </c>
    </row>
    <row r="7317" spans="1:4" x14ac:dyDescent="0.25">
      <c r="A7317" s="366" t="s">
        <v>10617</v>
      </c>
      <c r="B7317" s="345" t="s">
        <v>19796</v>
      </c>
      <c r="C7317" s="366" t="s">
        <v>6594</v>
      </c>
      <c r="D7317" s="367">
        <v>422.7647</v>
      </c>
    </row>
    <row r="7318" spans="1:4" x14ac:dyDescent="0.25">
      <c r="A7318" s="366" t="s">
        <v>10618</v>
      </c>
      <c r="B7318" s="345" t="s">
        <v>19797</v>
      </c>
      <c r="C7318" s="366" t="s">
        <v>6594</v>
      </c>
      <c r="D7318" s="367">
        <v>486.75</v>
      </c>
    </row>
    <row r="7319" spans="1:4" x14ac:dyDescent="0.25">
      <c r="A7319" s="366" t="s">
        <v>10619</v>
      </c>
      <c r="B7319" s="345" t="s">
        <v>19798</v>
      </c>
      <c r="C7319" s="366" t="s">
        <v>6594</v>
      </c>
      <c r="D7319" s="367">
        <v>484.39819999999997</v>
      </c>
    </row>
    <row r="7320" spans="1:4" x14ac:dyDescent="0.25">
      <c r="A7320" s="366" t="s">
        <v>10620</v>
      </c>
      <c r="B7320" s="345" t="s">
        <v>19799</v>
      </c>
      <c r="C7320" s="366" t="s">
        <v>6594</v>
      </c>
      <c r="D7320" s="367">
        <v>491.375</v>
      </c>
    </row>
    <row r="7321" spans="1:4" x14ac:dyDescent="0.25">
      <c r="A7321" s="366" t="s">
        <v>10621</v>
      </c>
      <c r="B7321" s="345" t="s">
        <v>19800</v>
      </c>
      <c r="C7321" s="366" t="s">
        <v>6594</v>
      </c>
      <c r="D7321" s="367">
        <v>600.46659999999997</v>
      </c>
    </row>
    <row r="7322" spans="1:4" x14ac:dyDescent="0.25">
      <c r="A7322" s="366" t="s">
        <v>10622</v>
      </c>
      <c r="B7322" s="345" t="s">
        <v>19801</v>
      </c>
      <c r="C7322" s="366" t="s">
        <v>6594</v>
      </c>
      <c r="D7322" s="367">
        <v>567.76760000000002</v>
      </c>
    </row>
    <row r="7323" spans="1:4" x14ac:dyDescent="0.25">
      <c r="A7323" s="366" t="s">
        <v>10623</v>
      </c>
      <c r="B7323" s="345" t="s">
        <v>19802</v>
      </c>
      <c r="C7323" s="366" t="s">
        <v>6594</v>
      </c>
      <c r="D7323" s="367">
        <v>604.33889999999997</v>
      </c>
    </row>
    <row r="7324" spans="1:4" x14ac:dyDescent="0.25">
      <c r="A7324" s="366" t="s">
        <v>10624</v>
      </c>
      <c r="B7324" s="345" t="s">
        <v>19803</v>
      </c>
      <c r="C7324" s="366" t="s">
        <v>6594</v>
      </c>
      <c r="D7324" s="367">
        <v>725.19159999999999</v>
      </c>
    </row>
    <row r="7325" spans="1:4" x14ac:dyDescent="0.25">
      <c r="A7325" s="366" t="s">
        <v>10625</v>
      </c>
      <c r="B7325" s="345" t="s">
        <v>19804</v>
      </c>
      <c r="C7325" s="366" t="s">
        <v>6594</v>
      </c>
      <c r="D7325" s="367">
        <v>790.68</v>
      </c>
    </row>
    <row r="7326" spans="1:4" x14ac:dyDescent="0.25">
      <c r="A7326" s="366" t="s">
        <v>10626</v>
      </c>
      <c r="B7326" s="345" t="s">
        <v>19805</v>
      </c>
      <c r="C7326" s="366" t="s">
        <v>6594</v>
      </c>
      <c r="D7326" s="367">
        <v>1040.2877000000001</v>
      </c>
    </row>
    <row r="7327" spans="1:4" x14ac:dyDescent="0.25">
      <c r="A7327" s="366" t="s">
        <v>10627</v>
      </c>
      <c r="B7327" s="345" t="s">
        <v>19806</v>
      </c>
      <c r="C7327" s="366" t="s">
        <v>6594</v>
      </c>
      <c r="D7327" s="367">
        <v>1035.2516000000001</v>
      </c>
    </row>
    <row r="7328" spans="1:4" x14ac:dyDescent="0.25">
      <c r="A7328" s="366" t="s">
        <v>10628</v>
      </c>
      <c r="B7328" s="345" t="s">
        <v>19807</v>
      </c>
      <c r="C7328" s="366" t="s">
        <v>6594</v>
      </c>
      <c r="D7328" s="367">
        <v>1282.0597</v>
      </c>
    </row>
    <row r="7329" spans="1:4" x14ac:dyDescent="0.25">
      <c r="A7329" s="366" t="s">
        <v>10629</v>
      </c>
      <c r="B7329" s="345" t="s">
        <v>19808</v>
      </c>
      <c r="C7329" s="366" t="s">
        <v>6594</v>
      </c>
      <c r="D7329" s="367">
        <v>1293.5999999999999</v>
      </c>
    </row>
    <row r="7330" spans="1:4" x14ac:dyDescent="0.25">
      <c r="A7330" s="366" t="s">
        <v>10630</v>
      </c>
      <c r="B7330" s="345" t="s">
        <v>19809</v>
      </c>
      <c r="C7330" s="366" t="s">
        <v>6594</v>
      </c>
      <c r="D7330" s="367">
        <v>1323.9574</v>
      </c>
    </row>
    <row r="7331" spans="1:4" x14ac:dyDescent="0.25">
      <c r="A7331" s="366" t="s">
        <v>10631</v>
      </c>
      <c r="B7331" s="345" t="s">
        <v>19810</v>
      </c>
      <c r="C7331" s="366" t="s">
        <v>6594</v>
      </c>
      <c r="D7331" s="367">
        <v>1387.1967</v>
      </c>
    </row>
    <row r="7332" spans="1:4" x14ac:dyDescent="0.25">
      <c r="A7332" s="366" t="s">
        <v>10632</v>
      </c>
      <c r="B7332" s="345" t="s">
        <v>19811</v>
      </c>
      <c r="C7332" s="366" t="s">
        <v>6594</v>
      </c>
      <c r="D7332" s="367">
        <v>191.33330000000001</v>
      </c>
    </row>
    <row r="7333" spans="1:4" x14ac:dyDescent="0.25">
      <c r="A7333" s="366" t="s">
        <v>10633</v>
      </c>
      <c r="B7333" s="345" t="s">
        <v>19812</v>
      </c>
      <c r="C7333" s="366" t="s">
        <v>6594</v>
      </c>
      <c r="D7333" s="367">
        <v>194.5993</v>
      </c>
    </row>
    <row r="7334" spans="1:4" x14ac:dyDescent="0.25">
      <c r="A7334" s="366" t="s">
        <v>10634</v>
      </c>
      <c r="B7334" s="345" t="s">
        <v>19813</v>
      </c>
      <c r="C7334" s="366" t="s">
        <v>6594</v>
      </c>
      <c r="D7334" s="367">
        <v>232.5</v>
      </c>
    </row>
    <row r="7335" spans="1:4" x14ac:dyDescent="0.25">
      <c r="A7335" s="366" t="s">
        <v>10635</v>
      </c>
      <c r="B7335" s="345" t="s">
        <v>19814</v>
      </c>
      <c r="C7335" s="366" t="s">
        <v>6594</v>
      </c>
      <c r="D7335" s="367">
        <v>283.2903</v>
      </c>
    </row>
    <row r="7336" spans="1:4" x14ac:dyDescent="0.25">
      <c r="A7336" s="366" t="s">
        <v>10636</v>
      </c>
      <c r="B7336" s="345" t="s">
        <v>19815</v>
      </c>
      <c r="C7336" s="366" t="s">
        <v>6608</v>
      </c>
      <c r="D7336" s="367">
        <v>673.21500000000003</v>
      </c>
    </row>
    <row r="7337" spans="1:4" x14ac:dyDescent="0.25">
      <c r="A7337" s="366" t="s">
        <v>10637</v>
      </c>
      <c r="B7337" s="345" t="s">
        <v>19816</v>
      </c>
      <c r="C7337" s="366" t="s">
        <v>6608</v>
      </c>
      <c r="D7337" s="367">
        <v>578.78650000000005</v>
      </c>
    </row>
    <row r="7338" spans="1:4" x14ac:dyDescent="0.25">
      <c r="A7338" s="366" t="s">
        <v>10638</v>
      </c>
      <c r="B7338" s="345" t="s">
        <v>19817</v>
      </c>
      <c r="C7338" s="366" t="s">
        <v>6594</v>
      </c>
      <c r="D7338" s="367">
        <v>728.58920000000001</v>
      </c>
    </row>
    <row r="7339" spans="1:4" x14ac:dyDescent="0.25">
      <c r="A7339" s="366" t="s">
        <v>10639</v>
      </c>
      <c r="B7339" s="345" t="s">
        <v>19818</v>
      </c>
      <c r="C7339" s="366" t="s">
        <v>7415</v>
      </c>
      <c r="D7339" s="367">
        <v>10106.711600000001</v>
      </c>
    </row>
    <row r="7340" spans="1:4" x14ac:dyDescent="0.25">
      <c r="A7340" s="366" t="s">
        <v>10640</v>
      </c>
      <c r="B7340" s="345" t="s">
        <v>19819</v>
      </c>
      <c r="C7340" s="366" t="s">
        <v>7415</v>
      </c>
      <c r="D7340" s="367">
        <v>8602.2116000000005</v>
      </c>
    </row>
    <row r="7341" spans="1:4" x14ac:dyDescent="0.25">
      <c r="A7341" s="366" t="s">
        <v>10641</v>
      </c>
      <c r="B7341" s="345" t="s">
        <v>19820</v>
      </c>
      <c r="C7341" s="366" t="s">
        <v>7415</v>
      </c>
      <c r="D7341" s="367">
        <v>9605.2116000000005</v>
      </c>
    </row>
    <row r="7342" spans="1:4" x14ac:dyDescent="0.25">
      <c r="A7342" s="366" t="s">
        <v>10642</v>
      </c>
      <c r="B7342" s="345" t="s">
        <v>19821</v>
      </c>
      <c r="C7342" s="366" t="s">
        <v>7415</v>
      </c>
      <c r="D7342" s="367">
        <v>10106.711600000001</v>
      </c>
    </row>
    <row r="7343" spans="1:4" x14ac:dyDescent="0.25">
      <c r="A7343" s="366" t="s">
        <v>10643</v>
      </c>
      <c r="B7343" s="345" t="s">
        <v>16739</v>
      </c>
      <c r="C7343" s="366" t="s">
        <v>6608</v>
      </c>
      <c r="D7343" s="367">
        <v>91480.311799999996</v>
      </c>
    </row>
    <row r="7344" spans="1:4" x14ac:dyDescent="0.25">
      <c r="A7344" s="366" t="s">
        <v>10644</v>
      </c>
      <c r="B7344" s="345" t="s">
        <v>19822</v>
      </c>
      <c r="C7344" s="366" t="s">
        <v>6608</v>
      </c>
      <c r="D7344" s="367">
        <v>13.645099999999999</v>
      </c>
    </row>
    <row r="7345" spans="1:4" x14ac:dyDescent="0.25">
      <c r="A7345" s="366" t="s">
        <v>10645</v>
      </c>
      <c r="B7345" s="345" t="s">
        <v>19823</v>
      </c>
      <c r="C7345" s="366" t="s">
        <v>6608</v>
      </c>
      <c r="D7345" s="367">
        <v>11.317500000000001</v>
      </c>
    </row>
    <row r="7346" spans="1:4" x14ac:dyDescent="0.25">
      <c r="A7346" s="366" t="s">
        <v>10646</v>
      </c>
      <c r="B7346" s="345" t="s">
        <v>19824</v>
      </c>
      <c r="C7346" s="366" t="s">
        <v>6608</v>
      </c>
      <c r="D7346" s="367">
        <v>54.563200000000002</v>
      </c>
    </row>
    <row r="7347" spans="1:4" x14ac:dyDescent="0.25">
      <c r="A7347" s="366" t="s">
        <v>10647</v>
      </c>
      <c r="B7347" s="345" t="s">
        <v>19825</v>
      </c>
      <c r="C7347" s="366" t="s">
        <v>6608</v>
      </c>
      <c r="D7347" s="367">
        <v>56.368600000000001</v>
      </c>
    </row>
    <row r="7348" spans="1:4" x14ac:dyDescent="0.25">
      <c r="A7348" s="366" t="s">
        <v>10648</v>
      </c>
      <c r="B7348" s="345" t="s">
        <v>19826</v>
      </c>
      <c r="C7348" s="366" t="s">
        <v>6608</v>
      </c>
      <c r="D7348" s="367">
        <v>59.527999999999999</v>
      </c>
    </row>
    <row r="7349" spans="1:4" x14ac:dyDescent="0.25">
      <c r="A7349" s="366" t="s">
        <v>10649</v>
      </c>
      <c r="B7349" s="345" t="s">
        <v>19827</v>
      </c>
      <c r="C7349" s="366" t="s">
        <v>6608</v>
      </c>
      <c r="D7349" s="367">
        <v>124.55670000000001</v>
      </c>
    </row>
    <row r="7350" spans="1:4" x14ac:dyDescent="0.25">
      <c r="A7350" s="366" t="s">
        <v>10650</v>
      </c>
      <c r="B7350" s="345" t="s">
        <v>19828</v>
      </c>
      <c r="C7350" s="366" t="s">
        <v>6608</v>
      </c>
      <c r="D7350" s="367">
        <v>14.019399999999999</v>
      </c>
    </row>
    <row r="7351" spans="1:4" x14ac:dyDescent="0.25">
      <c r="A7351" s="366" t="s">
        <v>10651</v>
      </c>
      <c r="B7351" s="345" t="s">
        <v>19829</v>
      </c>
      <c r="C7351" s="366" t="s">
        <v>6608</v>
      </c>
      <c r="D7351" s="367">
        <v>100.3</v>
      </c>
    </row>
    <row r="7352" spans="1:4" x14ac:dyDescent="0.25">
      <c r="A7352" s="366" t="s">
        <v>10652</v>
      </c>
      <c r="B7352" s="345" t="s">
        <v>19830</v>
      </c>
      <c r="C7352" s="366" t="s">
        <v>6608</v>
      </c>
      <c r="D7352" s="367">
        <v>113.8409</v>
      </c>
    </row>
    <row r="7353" spans="1:4" x14ac:dyDescent="0.25">
      <c r="A7353" s="366" t="s">
        <v>10653</v>
      </c>
      <c r="B7353" s="345" t="s">
        <v>19831</v>
      </c>
      <c r="C7353" s="366" t="s">
        <v>6608</v>
      </c>
      <c r="D7353" s="367">
        <v>120.36</v>
      </c>
    </row>
    <row r="7354" spans="1:4" x14ac:dyDescent="0.25">
      <c r="A7354" s="366" t="s">
        <v>10654</v>
      </c>
      <c r="B7354" s="345" t="s">
        <v>19832</v>
      </c>
      <c r="C7354" s="366" t="s">
        <v>6608</v>
      </c>
      <c r="D7354" s="367">
        <v>70.209999999999994</v>
      </c>
    </row>
    <row r="7355" spans="1:4" x14ac:dyDescent="0.25">
      <c r="A7355" s="366" t="s">
        <v>10655</v>
      </c>
      <c r="B7355" s="345" t="s">
        <v>19833</v>
      </c>
      <c r="C7355" s="366" t="s">
        <v>6608</v>
      </c>
      <c r="D7355" s="367">
        <v>96.947599999999994</v>
      </c>
    </row>
    <row r="7356" spans="1:4" x14ac:dyDescent="0.25">
      <c r="A7356" s="366" t="s">
        <v>10656</v>
      </c>
      <c r="B7356" s="345" t="s">
        <v>19834</v>
      </c>
      <c r="C7356" s="366" t="s">
        <v>6608</v>
      </c>
      <c r="D7356" s="367">
        <v>96.5899</v>
      </c>
    </row>
    <row r="7357" spans="1:4" x14ac:dyDescent="0.25">
      <c r="A7357" s="366" t="s">
        <v>10657</v>
      </c>
      <c r="B7357" s="345" t="s">
        <v>19835</v>
      </c>
      <c r="C7357" s="366" t="s">
        <v>6608</v>
      </c>
      <c r="D7357" s="367">
        <v>61.985399999999998</v>
      </c>
    </row>
    <row r="7358" spans="1:4" x14ac:dyDescent="0.25">
      <c r="A7358" s="366" t="s">
        <v>10658</v>
      </c>
      <c r="B7358" s="345" t="s">
        <v>19836</v>
      </c>
      <c r="C7358" s="366" t="s">
        <v>6608</v>
      </c>
      <c r="D7358" s="367">
        <v>122.74420000000001</v>
      </c>
    </row>
    <row r="7359" spans="1:4" x14ac:dyDescent="0.25">
      <c r="A7359" s="366" t="s">
        <v>10659</v>
      </c>
      <c r="B7359" s="345" t="s">
        <v>19837</v>
      </c>
      <c r="C7359" s="366" t="s">
        <v>10660</v>
      </c>
      <c r="D7359" s="367">
        <v>751.75040000000001</v>
      </c>
    </row>
    <row r="7360" spans="1:4" x14ac:dyDescent="0.25">
      <c r="A7360" s="366" t="s">
        <v>10661</v>
      </c>
      <c r="B7360" s="345" t="s">
        <v>19838</v>
      </c>
      <c r="C7360" s="366" t="s">
        <v>10660</v>
      </c>
      <c r="D7360" s="367">
        <v>879.49950000000001</v>
      </c>
    </row>
    <row r="7361" spans="1:4" x14ac:dyDescent="0.25">
      <c r="A7361" s="366" t="s">
        <v>10662</v>
      </c>
      <c r="B7361" s="345" t="s">
        <v>19839</v>
      </c>
      <c r="C7361" s="366" t="s">
        <v>10660</v>
      </c>
      <c r="D7361" s="367">
        <v>1031.7221</v>
      </c>
    </row>
    <row r="7362" spans="1:4" x14ac:dyDescent="0.25">
      <c r="A7362" s="366" t="s">
        <v>10663</v>
      </c>
      <c r="B7362" s="345" t="s">
        <v>19840</v>
      </c>
      <c r="C7362" s="366" t="s">
        <v>6608</v>
      </c>
      <c r="D7362" s="367">
        <v>50.15</v>
      </c>
    </row>
    <row r="7363" spans="1:4" x14ac:dyDescent="0.25">
      <c r="A7363" s="366" t="s">
        <v>10664</v>
      </c>
      <c r="B7363" s="345" t="s">
        <v>19841</v>
      </c>
      <c r="C7363" s="366" t="s">
        <v>10660</v>
      </c>
      <c r="D7363" s="367">
        <v>934.79359999999997</v>
      </c>
    </row>
    <row r="7364" spans="1:4" x14ac:dyDescent="0.25">
      <c r="A7364" s="366" t="s">
        <v>10665</v>
      </c>
      <c r="B7364" s="345" t="s">
        <v>19842</v>
      </c>
      <c r="C7364" s="366" t="s">
        <v>6608</v>
      </c>
      <c r="D7364" s="367">
        <v>436118.00280000002</v>
      </c>
    </row>
    <row r="7365" spans="1:4" x14ac:dyDescent="0.25">
      <c r="A7365" s="366" t="s">
        <v>10666</v>
      </c>
      <c r="B7365" s="345" t="s">
        <v>19843</v>
      </c>
      <c r="C7365" s="366" t="s">
        <v>6608</v>
      </c>
      <c r="D7365" s="367">
        <v>479518.3371</v>
      </c>
    </row>
    <row r="7366" spans="1:4" x14ac:dyDescent="0.25">
      <c r="A7366" s="366" t="s">
        <v>10667</v>
      </c>
      <c r="B7366" s="345" t="s">
        <v>19844</v>
      </c>
      <c r="C7366" s="366" t="s">
        <v>6608</v>
      </c>
      <c r="D7366" s="367">
        <v>527259.15449999995</v>
      </c>
    </row>
    <row r="7367" spans="1:4" x14ac:dyDescent="0.25">
      <c r="A7367" s="366" t="s">
        <v>10668</v>
      </c>
      <c r="B7367" s="345" t="s">
        <v>19845</v>
      </c>
      <c r="C7367" s="366" t="s">
        <v>6608</v>
      </c>
      <c r="D7367" s="367">
        <v>580935.64650000003</v>
      </c>
    </row>
    <row r="7368" spans="1:4" x14ac:dyDescent="0.25">
      <c r="A7368" s="366" t="s">
        <v>10669</v>
      </c>
      <c r="B7368" s="345" t="s">
        <v>19846</v>
      </c>
      <c r="C7368" s="366" t="s">
        <v>6608</v>
      </c>
      <c r="D7368" s="367">
        <v>552902.10069999995</v>
      </c>
    </row>
    <row r="7369" spans="1:4" x14ac:dyDescent="0.25">
      <c r="A7369" s="366" t="s">
        <v>10670</v>
      </c>
      <c r="B7369" s="345" t="s">
        <v>19847</v>
      </c>
      <c r="C7369" s="366" t="s">
        <v>6608</v>
      </c>
      <c r="D7369" s="367">
        <v>607864.63399999996</v>
      </c>
    </row>
    <row r="7370" spans="1:4" x14ac:dyDescent="0.25">
      <c r="A7370" s="366" t="s">
        <v>10671</v>
      </c>
      <c r="B7370" s="345" t="s">
        <v>19848</v>
      </c>
      <c r="C7370" s="366" t="s">
        <v>6608</v>
      </c>
      <c r="D7370" s="367">
        <v>667307.74990000005</v>
      </c>
    </row>
    <row r="7371" spans="1:4" x14ac:dyDescent="0.25">
      <c r="A7371" s="366" t="s">
        <v>10672</v>
      </c>
      <c r="B7371" s="345" t="s">
        <v>19849</v>
      </c>
      <c r="C7371" s="366" t="s">
        <v>6608</v>
      </c>
      <c r="D7371" s="367">
        <v>733812.56299999997</v>
      </c>
    </row>
    <row r="7372" spans="1:4" x14ac:dyDescent="0.25">
      <c r="A7372" s="366" t="s">
        <v>10673</v>
      </c>
      <c r="B7372" s="345" t="s">
        <v>19850</v>
      </c>
      <c r="C7372" s="366" t="s">
        <v>6608</v>
      </c>
      <c r="D7372" s="367">
        <v>882776.75659999996</v>
      </c>
    </row>
    <row r="7373" spans="1:4" x14ac:dyDescent="0.25">
      <c r="A7373" s="366" t="s">
        <v>10674</v>
      </c>
      <c r="B7373" s="345" t="s">
        <v>19851</v>
      </c>
      <c r="C7373" s="366" t="s">
        <v>6608</v>
      </c>
      <c r="D7373" s="367">
        <v>723398.55500000005</v>
      </c>
    </row>
    <row r="7374" spans="1:4" x14ac:dyDescent="0.25">
      <c r="A7374" s="366" t="s">
        <v>10675</v>
      </c>
      <c r="B7374" s="345" t="s">
        <v>19852</v>
      </c>
      <c r="C7374" s="366" t="s">
        <v>6608</v>
      </c>
      <c r="D7374" s="367">
        <v>796584.04980000004</v>
      </c>
    </row>
    <row r="7375" spans="1:4" x14ac:dyDescent="0.25">
      <c r="A7375" s="366" t="s">
        <v>10676</v>
      </c>
      <c r="B7375" s="345" t="s">
        <v>19853</v>
      </c>
      <c r="C7375" s="366" t="s">
        <v>6608</v>
      </c>
      <c r="D7375" s="367">
        <v>875925.25569999998</v>
      </c>
    </row>
    <row r="7376" spans="1:4" x14ac:dyDescent="0.25">
      <c r="A7376" s="366" t="s">
        <v>10677</v>
      </c>
      <c r="B7376" s="345" t="s">
        <v>19854</v>
      </c>
      <c r="C7376" s="366" t="s">
        <v>6608</v>
      </c>
      <c r="D7376" s="367">
        <v>638565.07960000006</v>
      </c>
    </row>
    <row r="7377" spans="1:4" x14ac:dyDescent="0.25">
      <c r="A7377" s="366" t="s">
        <v>10678</v>
      </c>
      <c r="B7377" s="345" t="s">
        <v>19855</v>
      </c>
      <c r="C7377" s="366" t="s">
        <v>6608</v>
      </c>
      <c r="D7377" s="367">
        <v>1050476.2943</v>
      </c>
    </row>
    <row r="7378" spans="1:4" x14ac:dyDescent="0.25">
      <c r="A7378" s="366" t="s">
        <v>10679</v>
      </c>
      <c r="B7378" s="345" t="s">
        <v>19856</v>
      </c>
      <c r="C7378" s="366" t="s">
        <v>6608</v>
      </c>
      <c r="D7378" s="367">
        <v>501122.12040000001</v>
      </c>
    </row>
    <row r="7379" spans="1:4" x14ac:dyDescent="0.25">
      <c r="A7379" s="366" t="s">
        <v>10680</v>
      </c>
      <c r="B7379" s="345" t="s">
        <v>19857</v>
      </c>
      <c r="C7379" s="366" t="s">
        <v>6608</v>
      </c>
      <c r="D7379" s="367">
        <v>551022.89850000001</v>
      </c>
    </row>
    <row r="7380" spans="1:4" x14ac:dyDescent="0.25">
      <c r="A7380" s="366" t="s">
        <v>10681</v>
      </c>
      <c r="B7380" s="345" t="s">
        <v>19858</v>
      </c>
      <c r="C7380" s="366" t="s">
        <v>6608</v>
      </c>
      <c r="D7380" s="367">
        <v>605914.10789999994</v>
      </c>
    </row>
    <row r="7381" spans="1:4" x14ac:dyDescent="0.25">
      <c r="A7381" s="366" t="s">
        <v>10682</v>
      </c>
      <c r="B7381" s="345" t="s">
        <v>19859</v>
      </c>
      <c r="C7381" s="366" t="s">
        <v>6608</v>
      </c>
      <c r="D7381" s="367">
        <v>666294.05260000005</v>
      </c>
    </row>
    <row r="7382" spans="1:4" x14ac:dyDescent="0.25">
      <c r="A7382" s="366" t="s">
        <v>10683</v>
      </c>
      <c r="B7382" s="345" t="s">
        <v>19860</v>
      </c>
      <c r="C7382" s="366" t="s">
        <v>6608</v>
      </c>
      <c r="D7382" s="367">
        <v>635289.03430000006</v>
      </c>
    </row>
    <row r="7383" spans="1:4" x14ac:dyDescent="0.25">
      <c r="A7383" s="366" t="s">
        <v>10684</v>
      </c>
      <c r="B7383" s="345" t="s">
        <v>19861</v>
      </c>
      <c r="C7383" s="366" t="s">
        <v>6608</v>
      </c>
      <c r="D7383" s="367">
        <v>698539.93079999997</v>
      </c>
    </row>
    <row r="7384" spans="1:4" x14ac:dyDescent="0.25">
      <c r="A7384" s="366" t="s">
        <v>10685</v>
      </c>
      <c r="B7384" s="345" t="s">
        <v>19862</v>
      </c>
      <c r="C7384" s="366" t="s">
        <v>6608</v>
      </c>
      <c r="D7384" s="367">
        <v>768066.37560000003</v>
      </c>
    </row>
    <row r="7385" spans="1:4" x14ac:dyDescent="0.25">
      <c r="A7385" s="366" t="s">
        <v>10686</v>
      </c>
      <c r="B7385" s="345" t="s">
        <v>19863</v>
      </c>
      <c r="C7385" s="366" t="s">
        <v>6608</v>
      </c>
      <c r="D7385" s="367">
        <v>846183.04539999994</v>
      </c>
    </row>
    <row r="7386" spans="1:4" x14ac:dyDescent="0.25">
      <c r="A7386" s="366" t="s">
        <v>10687</v>
      </c>
      <c r="B7386" s="345" t="s">
        <v>19864</v>
      </c>
      <c r="C7386" s="366" t="s">
        <v>6608</v>
      </c>
      <c r="D7386" s="367">
        <v>1014437.0098999999</v>
      </c>
    </row>
    <row r="7387" spans="1:4" x14ac:dyDescent="0.25">
      <c r="A7387" s="366" t="s">
        <v>10688</v>
      </c>
      <c r="B7387" s="345" t="s">
        <v>19865</v>
      </c>
      <c r="C7387" s="366" t="s">
        <v>6608</v>
      </c>
      <c r="D7387" s="367">
        <v>834397.87849999999</v>
      </c>
    </row>
    <row r="7388" spans="1:4" x14ac:dyDescent="0.25">
      <c r="A7388" s="366" t="s">
        <v>10689</v>
      </c>
      <c r="B7388" s="345" t="s">
        <v>19866</v>
      </c>
      <c r="C7388" s="366" t="s">
        <v>6608</v>
      </c>
      <c r="D7388" s="367">
        <v>915603.24809999997</v>
      </c>
    </row>
    <row r="7389" spans="1:4" x14ac:dyDescent="0.25">
      <c r="A7389" s="366" t="s">
        <v>10690</v>
      </c>
      <c r="B7389" s="345" t="s">
        <v>19867</v>
      </c>
      <c r="C7389" s="366" t="s">
        <v>6608</v>
      </c>
      <c r="D7389" s="367">
        <v>1008589.7267999999</v>
      </c>
    </row>
    <row r="7390" spans="1:4" x14ac:dyDescent="0.25">
      <c r="A7390" s="366" t="s">
        <v>10691</v>
      </c>
      <c r="B7390" s="345" t="s">
        <v>19868</v>
      </c>
      <c r="C7390" s="366" t="s">
        <v>6608</v>
      </c>
      <c r="D7390" s="367">
        <v>733993.06090000004</v>
      </c>
    </row>
    <row r="7391" spans="1:4" x14ac:dyDescent="0.25">
      <c r="A7391" s="366" t="s">
        <v>10692</v>
      </c>
      <c r="B7391" s="345" t="s">
        <v>19869</v>
      </c>
      <c r="C7391" s="366" t="s">
        <v>6608</v>
      </c>
      <c r="D7391" s="367">
        <v>1210751.9304</v>
      </c>
    </row>
    <row r="7392" spans="1:4" x14ac:dyDescent="0.25">
      <c r="A7392" s="366" t="s">
        <v>10693</v>
      </c>
      <c r="B7392" s="345" t="s">
        <v>19870</v>
      </c>
      <c r="C7392" s="366" t="s">
        <v>6608</v>
      </c>
      <c r="D7392" s="367">
        <v>601902.65430000005</v>
      </c>
    </row>
    <row r="7393" spans="1:4" x14ac:dyDescent="0.25">
      <c r="A7393" s="366" t="s">
        <v>10694</v>
      </c>
      <c r="B7393" s="345" t="s">
        <v>19871</v>
      </c>
      <c r="C7393" s="366" t="s">
        <v>6608</v>
      </c>
      <c r="D7393" s="367">
        <v>661765.33929999999</v>
      </c>
    </row>
    <row r="7394" spans="1:4" x14ac:dyDescent="0.25">
      <c r="A7394" s="366" t="s">
        <v>10695</v>
      </c>
      <c r="B7394" s="345" t="s">
        <v>19872</v>
      </c>
      <c r="C7394" s="366" t="s">
        <v>6608</v>
      </c>
      <c r="D7394" s="367">
        <v>727614.42139999999</v>
      </c>
    </row>
    <row r="7395" spans="1:4" x14ac:dyDescent="0.25">
      <c r="A7395" s="366" t="s">
        <v>10696</v>
      </c>
      <c r="B7395" s="345" t="s">
        <v>19873</v>
      </c>
      <c r="C7395" s="366" t="s">
        <v>6608</v>
      </c>
      <c r="D7395" s="367">
        <v>801685.86369999999</v>
      </c>
    </row>
    <row r="7396" spans="1:4" x14ac:dyDescent="0.25">
      <c r="A7396" s="366" t="s">
        <v>10697</v>
      </c>
      <c r="B7396" s="345" t="s">
        <v>19874</v>
      </c>
      <c r="C7396" s="366" t="s">
        <v>6608</v>
      </c>
      <c r="D7396" s="367">
        <v>761818.13600000006</v>
      </c>
    </row>
    <row r="7397" spans="1:4" x14ac:dyDescent="0.25">
      <c r="A7397" s="366" t="s">
        <v>10698</v>
      </c>
      <c r="B7397" s="345" t="s">
        <v>19875</v>
      </c>
      <c r="C7397" s="366" t="s">
        <v>6608</v>
      </c>
      <c r="D7397" s="367">
        <v>839309.91760000004</v>
      </c>
    </row>
    <row r="7398" spans="1:4" x14ac:dyDescent="0.25">
      <c r="A7398" s="366" t="s">
        <v>10699</v>
      </c>
      <c r="B7398" s="345" t="s">
        <v>19876</v>
      </c>
      <c r="C7398" s="366" t="s">
        <v>6608</v>
      </c>
      <c r="D7398" s="367">
        <v>922749.68339999998</v>
      </c>
    </row>
    <row r="7399" spans="1:4" x14ac:dyDescent="0.25">
      <c r="A7399" s="366" t="s">
        <v>10700</v>
      </c>
      <c r="B7399" s="345" t="s">
        <v>19877</v>
      </c>
      <c r="C7399" s="366" t="s">
        <v>6608</v>
      </c>
      <c r="D7399" s="367">
        <v>1012790.2335</v>
      </c>
    </row>
    <row r="7400" spans="1:4" x14ac:dyDescent="0.25">
      <c r="A7400" s="366" t="s">
        <v>10701</v>
      </c>
      <c r="B7400" s="345" t="s">
        <v>19878</v>
      </c>
      <c r="C7400" s="366" t="s">
        <v>6608</v>
      </c>
      <c r="D7400" s="367">
        <v>1221370.6510000001</v>
      </c>
    </row>
    <row r="7401" spans="1:4" x14ac:dyDescent="0.25">
      <c r="A7401" s="366" t="s">
        <v>10702</v>
      </c>
      <c r="B7401" s="345" t="s">
        <v>19879</v>
      </c>
      <c r="C7401" s="366" t="s">
        <v>6608</v>
      </c>
      <c r="D7401" s="367">
        <v>1000347.9491</v>
      </c>
    </row>
    <row r="7402" spans="1:4" x14ac:dyDescent="0.25">
      <c r="A7402" s="366" t="s">
        <v>10703</v>
      </c>
      <c r="B7402" s="345" t="s">
        <v>19880</v>
      </c>
      <c r="C7402" s="366" t="s">
        <v>6608</v>
      </c>
      <c r="D7402" s="367">
        <v>1098148.358</v>
      </c>
    </row>
    <row r="7403" spans="1:4" x14ac:dyDescent="0.25">
      <c r="A7403" s="366" t="s">
        <v>10704</v>
      </c>
      <c r="B7403" s="345" t="s">
        <v>19881</v>
      </c>
      <c r="C7403" s="366" t="s">
        <v>6608</v>
      </c>
      <c r="D7403" s="367">
        <v>1210816.1862999999</v>
      </c>
    </row>
    <row r="7404" spans="1:4" x14ac:dyDescent="0.25">
      <c r="A7404" s="366" t="s">
        <v>10705</v>
      </c>
      <c r="B7404" s="345" t="s">
        <v>19882</v>
      </c>
      <c r="C7404" s="366" t="s">
        <v>6594</v>
      </c>
      <c r="D7404" s="367">
        <v>380.32600000000002</v>
      </c>
    </row>
    <row r="7405" spans="1:4" x14ac:dyDescent="0.25">
      <c r="A7405" s="366" t="s">
        <v>10706</v>
      </c>
      <c r="B7405" s="345" t="s">
        <v>19883</v>
      </c>
      <c r="C7405" s="366" t="s">
        <v>6608</v>
      </c>
      <c r="D7405" s="367">
        <v>1451711.3983</v>
      </c>
    </row>
    <row r="7406" spans="1:4" x14ac:dyDescent="0.25">
      <c r="A7406" s="366" t="s">
        <v>10707</v>
      </c>
      <c r="B7406" s="345" t="s">
        <v>19884</v>
      </c>
      <c r="C7406" s="366" t="s">
        <v>6608</v>
      </c>
      <c r="D7406" s="367">
        <v>439</v>
      </c>
    </row>
    <row r="7407" spans="1:4" x14ac:dyDescent="0.25">
      <c r="A7407" s="366" t="s">
        <v>10708</v>
      </c>
      <c r="B7407" s="345" t="s">
        <v>19885</v>
      </c>
      <c r="C7407" s="366" t="s">
        <v>6608</v>
      </c>
      <c r="D7407" s="367">
        <v>229.8486</v>
      </c>
    </row>
    <row r="7408" spans="1:4" x14ac:dyDescent="0.25">
      <c r="A7408" s="366" t="s">
        <v>10709</v>
      </c>
      <c r="B7408" s="345" t="s">
        <v>19886</v>
      </c>
      <c r="C7408" s="366" t="s">
        <v>6594</v>
      </c>
      <c r="D7408" s="367">
        <v>792.10059999999999</v>
      </c>
    </row>
    <row r="7409" spans="1:4" x14ac:dyDescent="0.25">
      <c r="A7409" s="366" t="s">
        <v>10710</v>
      </c>
      <c r="B7409" s="345" t="s">
        <v>19887</v>
      </c>
      <c r="C7409" s="366" t="s">
        <v>6594</v>
      </c>
      <c r="D7409" s="367">
        <v>629.95659999999998</v>
      </c>
    </row>
    <row r="7410" spans="1:4" x14ac:dyDescent="0.25">
      <c r="A7410" s="366" t="s">
        <v>10711</v>
      </c>
      <c r="B7410" s="345" t="s">
        <v>19888</v>
      </c>
      <c r="C7410" s="366" t="s">
        <v>6608</v>
      </c>
      <c r="D7410" s="367">
        <v>702210.18579999998</v>
      </c>
    </row>
    <row r="7411" spans="1:4" x14ac:dyDescent="0.25">
      <c r="A7411" s="366" t="s">
        <v>10712</v>
      </c>
      <c r="B7411" s="345" t="s">
        <v>19889</v>
      </c>
      <c r="C7411" s="366" t="s">
        <v>6608</v>
      </c>
      <c r="D7411" s="367">
        <v>772219.83470000001</v>
      </c>
    </row>
    <row r="7412" spans="1:4" x14ac:dyDescent="0.25">
      <c r="A7412" s="366" t="s">
        <v>10713</v>
      </c>
      <c r="B7412" s="345" t="s">
        <v>19890</v>
      </c>
      <c r="C7412" s="366" t="s">
        <v>6608</v>
      </c>
      <c r="D7412" s="367">
        <v>927297.81429999997</v>
      </c>
    </row>
    <row r="7413" spans="1:4" x14ac:dyDescent="0.25">
      <c r="A7413" s="366" t="s">
        <v>10714</v>
      </c>
      <c r="B7413" s="345" t="s">
        <v>19891</v>
      </c>
      <c r="C7413" s="366" t="s">
        <v>6608</v>
      </c>
      <c r="D7413" s="367">
        <v>881510.37490000005</v>
      </c>
    </row>
    <row r="7414" spans="1:4" x14ac:dyDescent="0.25">
      <c r="A7414" s="366" t="s">
        <v>10715</v>
      </c>
      <c r="B7414" s="345" t="s">
        <v>19892</v>
      </c>
      <c r="C7414" s="366" t="s">
        <v>6608</v>
      </c>
      <c r="D7414" s="367">
        <v>969344.59889999998</v>
      </c>
    </row>
    <row r="7415" spans="1:4" x14ac:dyDescent="0.25">
      <c r="A7415" s="366" t="s">
        <v>10716</v>
      </c>
      <c r="B7415" s="345" t="s">
        <v>19893</v>
      </c>
      <c r="C7415" s="366" t="s">
        <v>6608</v>
      </c>
      <c r="D7415" s="367">
        <v>1065961.9561000001</v>
      </c>
    </row>
    <row r="7416" spans="1:4" x14ac:dyDescent="0.25">
      <c r="A7416" s="366" t="s">
        <v>10717</v>
      </c>
      <c r="B7416" s="345" t="s">
        <v>19894</v>
      </c>
      <c r="C7416" s="366" t="s">
        <v>6608</v>
      </c>
      <c r="D7416" s="367">
        <v>1281690.3977999999</v>
      </c>
    </row>
    <row r="7417" spans="1:4" x14ac:dyDescent="0.25">
      <c r="A7417" s="366" t="s">
        <v>10718</v>
      </c>
      <c r="B7417" s="345" t="s">
        <v>19895</v>
      </c>
      <c r="C7417" s="366" t="s">
        <v>6608</v>
      </c>
      <c r="D7417" s="367">
        <v>498.24610000000001</v>
      </c>
    </row>
    <row r="7418" spans="1:4" x14ac:dyDescent="0.25">
      <c r="A7418" s="366" t="s">
        <v>10719</v>
      </c>
      <c r="B7418" s="345" t="s">
        <v>19896</v>
      </c>
      <c r="C7418" s="366" t="s">
        <v>6608</v>
      </c>
      <c r="D7418" s="367">
        <v>1835.7805000000001</v>
      </c>
    </row>
    <row r="7419" spans="1:4" x14ac:dyDescent="0.25">
      <c r="A7419" s="366" t="s">
        <v>10720</v>
      </c>
      <c r="B7419" s="345" t="s">
        <v>19897</v>
      </c>
      <c r="C7419" s="366" t="s">
        <v>6608</v>
      </c>
      <c r="D7419" s="367">
        <v>512.00319999999999</v>
      </c>
    </row>
    <row r="7420" spans="1:4" x14ac:dyDescent="0.25">
      <c r="A7420" s="366" t="s">
        <v>10721</v>
      </c>
      <c r="B7420" s="345" t="s">
        <v>19898</v>
      </c>
      <c r="C7420" s="366" t="s">
        <v>6608</v>
      </c>
      <c r="D7420" s="367">
        <v>808237.49219999998</v>
      </c>
    </row>
    <row r="7421" spans="1:4" x14ac:dyDescent="0.25">
      <c r="A7421" s="366" t="s">
        <v>10722</v>
      </c>
      <c r="B7421" s="345" t="s">
        <v>19899</v>
      </c>
      <c r="C7421" s="366" t="s">
        <v>6608</v>
      </c>
      <c r="D7421" s="367">
        <v>888744.29940000002</v>
      </c>
    </row>
    <row r="7422" spans="1:4" x14ac:dyDescent="0.25">
      <c r="A7422" s="366" t="s">
        <v>10723</v>
      </c>
      <c r="B7422" s="345" t="s">
        <v>19900</v>
      </c>
      <c r="C7422" s="366" t="s">
        <v>6608</v>
      </c>
      <c r="D7422" s="367">
        <v>1065859.1466999999</v>
      </c>
    </row>
    <row r="7423" spans="1:4" x14ac:dyDescent="0.25">
      <c r="A7423" s="366" t="s">
        <v>10724</v>
      </c>
      <c r="B7423" s="345" t="s">
        <v>19901</v>
      </c>
      <c r="C7423" s="366" t="s">
        <v>6594</v>
      </c>
      <c r="D7423" s="367">
        <v>460.83609999999999</v>
      </c>
    </row>
    <row r="7424" spans="1:4" x14ac:dyDescent="0.25">
      <c r="A7424" s="366" t="s">
        <v>10725</v>
      </c>
      <c r="B7424" s="345" t="s">
        <v>19902</v>
      </c>
      <c r="C7424" s="366" t="s">
        <v>6594</v>
      </c>
      <c r="D7424" s="367">
        <v>570.79669999999999</v>
      </c>
    </row>
    <row r="7425" spans="1:4" x14ac:dyDescent="0.25">
      <c r="A7425" s="366" t="s">
        <v>10726</v>
      </c>
      <c r="B7425" s="345" t="s">
        <v>19903</v>
      </c>
      <c r="C7425" s="366" t="s">
        <v>6594</v>
      </c>
      <c r="D7425" s="367">
        <v>754.9366</v>
      </c>
    </row>
    <row r="7426" spans="1:4" x14ac:dyDescent="0.25">
      <c r="A7426" s="366" t="s">
        <v>10727</v>
      </c>
      <c r="B7426" s="345" t="s">
        <v>19904</v>
      </c>
      <c r="C7426" s="366" t="s">
        <v>6594</v>
      </c>
      <c r="D7426" s="367">
        <v>1231.2641000000001</v>
      </c>
    </row>
    <row r="7427" spans="1:4" x14ac:dyDescent="0.25">
      <c r="A7427" s="366" t="s">
        <v>10728</v>
      </c>
      <c r="B7427" s="345" t="s">
        <v>19905</v>
      </c>
      <c r="C7427" s="366" t="s">
        <v>6594</v>
      </c>
      <c r="D7427" s="367">
        <v>1559.1168</v>
      </c>
    </row>
    <row r="7428" spans="1:4" x14ac:dyDescent="0.25">
      <c r="A7428" s="366" t="s">
        <v>10729</v>
      </c>
      <c r="B7428" s="345" t="s">
        <v>19906</v>
      </c>
      <c r="C7428" s="366" t="s">
        <v>6594</v>
      </c>
      <c r="D7428" s="367">
        <v>3009.9403000000002</v>
      </c>
    </row>
    <row r="7429" spans="1:4" x14ac:dyDescent="0.25">
      <c r="A7429" s="366" t="s">
        <v>10730</v>
      </c>
      <c r="B7429" s="345" t="s">
        <v>28981</v>
      </c>
      <c r="C7429" s="366" t="s">
        <v>6608</v>
      </c>
      <c r="D7429" s="367">
        <v>70.678399999999996</v>
      </c>
    </row>
    <row r="7430" spans="1:4" x14ac:dyDescent="0.25">
      <c r="A7430" s="366" t="s">
        <v>10731</v>
      </c>
      <c r="B7430" s="345" t="s">
        <v>28982</v>
      </c>
      <c r="C7430" s="366" t="s">
        <v>6608</v>
      </c>
      <c r="D7430" s="367">
        <v>87.471199999999996</v>
      </c>
    </row>
    <row r="7431" spans="1:4" x14ac:dyDescent="0.25">
      <c r="A7431" s="366" t="s">
        <v>10732</v>
      </c>
      <c r="B7431" s="345" t="s">
        <v>28983</v>
      </c>
      <c r="C7431" s="366" t="s">
        <v>6608</v>
      </c>
      <c r="D7431" s="367">
        <v>104.9139</v>
      </c>
    </row>
    <row r="7432" spans="1:4" x14ac:dyDescent="0.25">
      <c r="A7432" s="366" t="s">
        <v>10733</v>
      </c>
      <c r="B7432" s="345" t="s">
        <v>28984</v>
      </c>
      <c r="C7432" s="366" t="s">
        <v>6608</v>
      </c>
      <c r="D7432" s="367">
        <v>120.2769</v>
      </c>
    </row>
    <row r="7433" spans="1:4" x14ac:dyDescent="0.25">
      <c r="A7433" s="366" t="s">
        <v>10734</v>
      </c>
      <c r="B7433" s="345" t="s">
        <v>28985</v>
      </c>
      <c r="C7433" s="366" t="s">
        <v>6608</v>
      </c>
      <c r="D7433" s="367">
        <v>132.5702</v>
      </c>
    </row>
    <row r="7434" spans="1:4" x14ac:dyDescent="0.25">
      <c r="A7434" s="366" t="s">
        <v>10735</v>
      </c>
      <c r="B7434" s="345" t="s">
        <v>28986</v>
      </c>
      <c r="C7434" s="366" t="s">
        <v>6608</v>
      </c>
      <c r="D7434" s="367">
        <v>144.8545</v>
      </c>
    </row>
    <row r="7435" spans="1:4" x14ac:dyDescent="0.25">
      <c r="A7435" s="366" t="s">
        <v>10736</v>
      </c>
      <c r="B7435" s="345" t="s">
        <v>28987</v>
      </c>
      <c r="C7435" s="366" t="s">
        <v>6608</v>
      </c>
      <c r="D7435" s="367">
        <v>158.64609999999999</v>
      </c>
    </row>
    <row r="7436" spans="1:4" x14ac:dyDescent="0.25">
      <c r="A7436" s="366" t="s">
        <v>10737</v>
      </c>
      <c r="B7436" s="345" t="s">
        <v>28988</v>
      </c>
      <c r="C7436" s="366" t="s">
        <v>6608</v>
      </c>
      <c r="D7436" s="367">
        <v>175.6996</v>
      </c>
    </row>
    <row r="7437" spans="1:4" x14ac:dyDescent="0.25">
      <c r="A7437" s="366" t="s">
        <v>10738</v>
      </c>
      <c r="B7437" s="345" t="s">
        <v>28989</v>
      </c>
      <c r="C7437" s="366" t="s">
        <v>6608</v>
      </c>
      <c r="D7437" s="367">
        <v>198.73589999999999</v>
      </c>
    </row>
    <row r="7438" spans="1:4" x14ac:dyDescent="0.25">
      <c r="A7438" s="366" t="s">
        <v>10739</v>
      </c>
      <c r="B7438" s="345" t="s">
        <v>19907</v>
      </c>
      <c r="C7438" s="366" t="s">
        <v>6608</v>
      </c>
      <c r="D7438" s="367">
        <v>470.18720000000002</v>
      </c>
    </row>
    <row r="7439" spans="1:4" x14ac:dyDescent="0.25">
      <c r="A7439" s="366" t="s">
        <v>46383</v>
      </c>
      <c r="B7439" s="345" t="s">
        <v>46384</v>
      </c>
      <c r="C7439" s="366" t="s">
        <v>6608</v>
      </c>
      <c r="D7439" s="367">
        <v>37910.813999999998</v>
      </c>
    </row>
    <row r="7440" spans="1:4" x14ac:dyDescent="0.25">
      <c r="A7440" s="366" t="s">
        <v>46385</v>
      </c>
      <c r="B7440" s="345" t="s">
        <v>46386</v>
      </c>
      <c r="C7440" s="366" t="s">
        <v>6608</v>
      </c>
      <c r="D7440" s="367">
        <v>75970.575700000001</v>
      </c>
    </row>
    <row r="7441" spans="1:4" x14ac:dyDescent="0.25">
      <c r="A7441" s="366" t="s">
        <v>46387</v>
      </c>
      <c r="B7441" s="345" t="s">
        <v>46388</v>
      </c>
      <c r="C7441" s="366" t="s">
        <v>6608</v>
      </c>
      <c r="D7441" s="367">
        <v>104164.1972</v>
      </c>
    </row>
    <row r="7442" spans="1:4" x14ac:dyDescent="0.25">
      <c r="A7442" s="366" t="s">
        <v>46389</v>
      </c>
      <c r="B7442" s="345" t="s">
        <v>46390</v>
      </c>
      <c r="C7442" s="366" t="s">
        <v>6608</v>
      </c>
      <c r="D7442" s="367">
        <v>43410.072</v>
      </c>
    </row>
    <row r="7443" spans="1:4" x14ac:dyDescent="0.25">
      <c r="A7443" s="366" t="s">
        <v>46391</v>
      </c>
      <c r="B7443" s="345" t="s">
        <v>46392</v>
      </c>
      <c r="C7443" s="366" t="s">
        <v>6608</v>
      </c>
      <c r="D7443" s="367">
        <v>85616.175700000007</v>
      </c>
    </row>
    <row r="7444" spans="1:4" x14ac:dyDescent="0.25">
      <c r="A7444" s="366" t="s">
        <v>46393</v>
      </c>
      <c r="B7444" s="345" t="s">
        <v>46394</v>
      </c>
      <c r="C7444" s="366" t="s">
        <v>6608</v>
      </c>
      <c r="D7444" s="367">
        <v>117389.39720000001</v>
      </c>
    </row>
    <row r="7445" spans="1:4" x14ac:dyDescent="0.25">
      <c r="A7445" s="366" t="s">
        <v>46395</v>
      </c>
      <c r="B7445" s="345" t="s">
        <v>46396</v>
      </c>
      <c r="C7445" s="366" t="s">
        <v>6608</v>
      </c>
      <c r="D7445" s="367">
        <v>52899.942000000003</v>
      </c>
    </row>
    <row r="7446" spans="1:4" x14ac:dyDescent="0.25">
      <c r="A7446" s="366" t="s">
        <v>46397</v>
      </c>
      <c r="B7446" s="345" t="s">
        <v>46398</v>
      </c>
      <c r="C7446" s="366" t="s">
        <v>6608</v>
      </c>
      <c r="D7446" s="367">
        <v>100589.8238</v>
      </c>
    </row>
    <row r="7447" spans="1:4" x14ac:dyDescent="0.25">
      <c r="A7447" s="366" t="s">
        <v>46399</v>
      </c>
      <c r="B7447" s="345" t="s">
        <v>46400</v>
      </c>
      <c r="C7447" s="366" t="s">
        <v>6608</v>
      </c>
      <c r="D7447" s="367">
        <v>137919.9516</v>
      </c>
    </row>
    <row r="7448" spans="1:4" x14ac:dyDescent="0.25">
      <c r="A7448" s="366" t="s">
        <v>46401</v>
      </c>
      <c r="B7448" s="345" t="s">
        <v>46402</v>
      </c>
      <c r="C7448" s="366" t="s">
        <v>6608</v>
      </c>
      <c r="D7448" s="367">
        <v>66477.755999999994</v>
      </c>
    </row>
    <row r="7449" spans="1:4" x14ac:dyDescent="0.25">
      <c r="A7449" s="366" t="s">
        <v>46403</v>
      </c>
      <c r="B7449" s="345" t="s">
        <v>46404</v>
      </c>
      <c r="C7449" s="366" t="s">
        <v>6608</v>
      </c>
      <c r="D7449" s="367">
        <v>132604.0319</v>
      </c>
    </row>
    <row r="7450" spans="1:4" x14ac:dyDescent="0.25">
      <c r="A7450" s="366" t="s">
        <v>46405</v>
      </c>
      <c r="B7450" s="345" t="s">
        <v>46406</v>
      </c>
      <c r="C7450" s="366" t="s">
        <v>6608</v>
      </c>
      <c r="D7450" s="367">
        <v>181815.0055</v>
      </c>
    </row>
    <row r="7451" spans="1:4" x14ac:dyDescent="0.25">
      <c r="A7451" s="366" t="s">
        <v>10740</v>
      </c>
      <c r="B7451" s="345" t="s">
        <v>19908</v>
      </c>
      <c r="C7451" s="366" t="s">
        <v>6608</v>
      </c>
      <c r="D7451" s="367">
        <v>1434.98</v>
      </c>
    </row>
    <row r="7452" spans="1:4" x14ac:dyDescent="0.25">
      <c r="A7452" s="366" t="s">
        <v>10741</v>
      </c>
      <c r="B7452" s="345" t="s">
        <v>19909</v>
      </c>
      <c r="C7452" s="366" t="s">
        <v>6608</v>
      </c>
      <c r="D7452" s="367">
        <v>1419.61</v>
      </c>
    </row>
    <row r="7453" spans="1:4" x14ac:dyDescent="0.25">
      <c r="A7453" s="366" t="s">
        <v>10742</v>
      </c>
      <c r="B7453" s="345" t="s">
        <v>19910</v>
      </c>
      <c r="C7453" s="366" t="s">
        <v>6608</v>
      </c>
      <c r="D7453" s="367">
        <v>1486.34</v>
      </c>
    </row>
    <row r="7454" spans="1:4" x14ac:dyDescent="0.25">
      <c r="A7454" s="366" t="s">
        <v>10743</v>
      </c>
      <c r="B7454" s="345" t="s">
        <v>19911</v>
      </c>
      <c r="C7454" s="366" t="s">
        <v>6608</v>
      </c>
      <c r="D7454" s="367">
        <v>1435.12</v>
      </c>
    </row>
    <row r="7455" spans="1:4" x14ac:dyDescent="0.25">
      <c r="A7455" s="366" t="s">
        <v>10744</v>
      </c>
      <c r="B7455" s="345" t="s">
        <v>19912</v>
      </c>
      <c r="C7455" s="366" t="s">
        <v>7701</v>
      </c>
      <c r="D7455" s="367">
        <v>167.16419999999999</v>
      </c>
    </row>
    <row r="7456" spans="1:4" x14ac:dyDescent="0.25">
      <c r="A7456" s="366" t="s">
        <v>10745</v>
      </c>
      <c r="B7456" s="345" t="s">
        <v>19913</v>
      </c>
      <c r="C7456" s="366" t="s">
        <v>6608</v>
      </c>
      <c r="D7456" s="367">
        <v>9.5108999999999995</v>
      </c>
    </row>
    <row r="7457" spans="1:4" x14ac:dyDescent="0.25">
      <c r="A7457" s="366" t="s">
        <v>10746</v>
      </c>
      <c r="B7457" s="345" t="s">
        <v>19914</v>
      </c>
      <c r="C7457" s="366" t="s">
        <v>6608</v>
      </c>
      <c r="D7457" s="367">
        <v>1352.5391</v>
      </c>
    </row>
    <row r="7458" spans="1:4" x14ac:dyDescent="0.25">
      <c r="A7458" s="366" t="s">
        <v>10747</v>
      </c>
      <c r="B7458" s="345" t="s">
        <v>19915</v>
      </c>
      <c r="C7458" s="366" t="s">
        <v>6608</v>
      </c>
      <c r="D7458" s="367">
        <v>25.9358</v>
      </c>
    </row>
    <row r="7459" spans="1:4" x14ac:dyDescent="0.25">
      <c r="A7459" s="366" t="s">
        <v>10748</v>
      </c>
      <c r="B7459" s="345" t="s">
        <v>19916</v>
      </c>
      <c r="C7459" s="366" t="s">
        <v>7701</v>
      </c>
      <c r="D7459" s="367">
        <v>3705.9479999999999</v>
      </c>
    </row>
    <row r="7460" spans="1:4" x14ac:dyDescent="0.25">
      <c r="A7460" s="366" t="s">
        <v>10749</v>
      </c>
      <c r="B7460" s="345" t="s">
        <v>19917</v>
      </c>
      <c r="C7460" s="366" t="s">
        <v>6608</v>
      </c>
      <c r="D7460" s="367">
        <v>1013.2249</v>
      </c>
    </row>
    <row r="7461" spans="1:4" x14ac:dyDescent="0.25">
      <c r="A7461" s="366" t="s">
        <v>10750</v>
      </c>
      <c r="B7461" s="345" t="s">
        <v>19918</v>
      </c>
      <c r="C7461" s="366" t="s">
        <v>6594</v>
      </c>
      <c r="D7461" s="367">
        <v>518.0557</v>
      </c>
    </row>
    <row r="7462" spans="1:4" x14ac:dyDescent="0.25">
      <c r="A7462" s="366" t="s">
        <v>10751</v>
      </c>
      <c r="B7462" s="345" t="s">
        <v>19919</v>
      </c>
      <c r="C7462" s="366" t="s">
        <v>6594</v>
      </c>
      <c r="D7462" s="367">
        <v>4.32</v>
      </c>
    </row>
    <row r="7463" spans="1:4" x14ac:dyDescent="0.25">
      <c r="A7463" s="366" t="s">
        <v>10752</v>
      </c>
      <c r="B7463" s="345" t="s">
        <v>19920</v>
      </c>
      <c r="C7463" s="366" t="s">
        <v>6608</v>
      </c>
      <c r="D7463" s="367">
        <v>38.043300000000002</v>
      </c>
    </row>
    <row r="7464" spans="1:4" x14ac:dyDescent="0.25">
      <c r="A7464" s="366" t="s">
        <v>10753</v>
      </c>
      <c r="B7464" s="345" t="s">
        <v>19921</v>
      </c>
      <c r="C7464" s="366" t="s">
        <v>6608</v>
      </c>
      <c r="D7464" s="367">
        <v>80.936199999999999</v>
      </c>
    </row>
    <row r="7465" spans="1:4" x14ac:dyDescent="0.25">
      <c r="A7465" s="366" t="s">
        <v>10754</v>
      </c>
      <c r="B7465" s="345" t="s">
        <v>19922</v>
      </c>
      <c r="C7465" s="366" t="s">
        <v>6608</v>
      </c>
      <c r="D7465" s="367">
        <v>0.9546</v>
      </c>
    </row>
    <row r="7466" spans="1:4" x14ac:dyDescent="0.25">
      <c r="A7466" s="366" t="s">
        <v>10755</v>
      </c>
      <c r="B7466" s="345" t="s">
        <v>19923</v>
      </c>
      <c r="C7466" s="366" t="s">
        <v>6608</v>
      </c>
      <c r="D7466" s="367">
        <v>2.7526999999999999</v>
      </c>
    </row>
    <row r="7467" spans="1:4" x14ac:dyDescent="0.25">
      <c r="A7467" s="366" t="s">
        <v>10756</v>
      </c>
      <c r="B7467" s="345" t="s">
        <v>19924</v>
      </c>
      <c r="C7467" s="366" t="s">
        <v>6594</v>
      </c>
      <c r="D7467" s="367">
        <v>3.5768</v>
      </c>
    </row>
    <row r="7468" spans="1:4" x14ac:dyDescent="0.25">
      <c r="A7468" s="366" t="s">
        <v>10757</v>
      </c>
      <c r="B7468" s="345" t="s">
        <v>19925</v>
      </c>
      <c r="C7468" s="366" t="s">
        <v>6608</v>
      </c>
      <c r="D7468" s="367">
        <v>2.4569999999999999</v>
      </c>
    </row>
    <row r="7469" spans="1:4" x14ac:dyDescent="0.25">
      <c r="A7469" s="366" t="s">
        <v>10758</v>
      </c>
      <c r="B7469" s="345" t="s">
        <v>19926</v>
      </c>
      <c r="C7469" s="366" t="s">
        <v>6608</v>
      </c>
      <c r="D7469" s="367">
        <v>1.0757000000000001</v>
      </c>
    </row>
    <row r="7470" spans="1:4" x14ac:dyDescent="0.25">
      <c r="A7470" s="366" t="s">
        <v>10759</v>
      </c>
      <c r="B7470" s="345" t="s">
        <v>19927</v>
      </c>
      <c r="C7470" s="366" t="s">
        <v>7700</v>
      </c>
      <c r="D7470" s="367">
        <v>12.660500000000001</v>
      </c>
    </row>
    <row r="7471" spans="1:4" x14ac:dyDescent="0.25">
      <c r="A7471" s="366" t="s">
        <v>10760</v>
      </c>
      <c r="B7471" s="345" t="s">
        <v>19928</v>
      </c>
      <c r="C7471" s="366" t="s">
        <v>7700</v>
      </c>
      <c r="D7471" s="367">
        <v>12.660500000000001</v>
      </c>
    </row>
    <row r="7472" spans="1:4" x14ac:dyDescent="0.25">
      <c r="A7472" s="366" t="s">
        <v>10761</v>
      </c>
      <c r="B7472" s="345" t="s">
        <v>19929</v>
      </c>
      <c r="C7472" s="366" t="s">
        <v>6594</v>
      </c>
      <c r="D7472" s="367">
        <v>12.317399999999999</v>
      </c>
    </row>
    <row r="7473" spans="1:4" x14ac:dyDescent="0.25">
      <c r="A7473" s="366" t="s">
        <v>10762</v>
      </c>
      <c r="B7473" s="345" t="s">
        <v>19930</v>
      </c>
      <c r="C7473" s="366" t="s">
        <v>6594</v>
      </c>
      <c r="D7473" s="367">
        <v>11.679600000000001</v>
      </c>
    </row>
    <row r="7474" spans="1:4" x14ac:dyDescent="0.25">
      <c r="A7474" s="366" t="s">
        <v>10763</v>
      </c>
      <c r="B7474" s="345" t="s">
        <v>19931</v>
      </c>
      <c r="C7474" s="366" t="s">
        <v>6608</v>
      </c>
      <c r="D7474" s="367">
        <v>99.043199999999999</v>
      </c>
    </row>
    <row r="7475" spans="1:4" x14ac:dyDescent="0.25">
      <c r="A7475" s="366" t="s">
        <v>10764</v>
      </c>
      <c r="B7475" s="345" t="s">
        <v>19932</v>
      </c>
      <c r="C7475" s="366" t="s">
        <v>6608</v>
      </c>
      <c r="D7475" s="367">
        <v>447.45400000000001</v>
      </c>
    </row>
    <row r="7476" spans="1:4" x14ac:dyDescent="0.25">
      <c r="A7476" s="366" t="s">
        <v>10765</v>
      </c>
      <c r="B7476" s="345" t="s">
        <v>19933</v>
      </c>
      <c r="C7476" s="366" t="s">
        <v>6608</v>
      </c>
      <c r="D7476" s="367">
        <v>69.419399999999996</v>
      </c>
    </row>
    <row r="7477" spans="1:4" x14ac:dyDescent="0.25">
      <c r="A7477" s="366" t="s">
        <v>10766</v>
      </c>
      <c r="B7477" s="345" t="s">
        <v>19934</v>
      </c>
      <c r="C7477" s="366" t="s">
        <v>6608</v>
      </c>
      <c r="D7477" s="367">
        <v>100.51819999999999</v>
      </c>
    </row>
    <row r="7478" spans="1:4" x14ac:dyDescent="0.25">
      <c r="A7478" s="366" t="s">
        <v>10767</v>
      </c>
      <c r="B7478" s="345" t="s">
        <v>19935</v>
      </c>
      <c r="C7478" s="366" t="s">
        <v>6608</v>
      </c>
      <c r="D7478" s="367">
        <v>124.15349999999999</v>
      </c>
    </row>
    <row r="7479" spans="1:4" x14ac:dyDescent="0.25">
      <c r="A7479" s="366" t="s">
        <v>10768</v>
      </c>
      <c r="B7479" s="345" t="s">
        <v>19936</v>
      </c>
      <c r="C7479" s="366" t="s">
        <v>6608</v>
      </c>
      <c r="D7479" s="367">
        <v>146.9016</v>
      </c>
    </row>
    <row r="7480" spans="1:4" x14ac:dyDescent="0.25">
      <c r="A7480" s="366" t="s">
        <v>10769</v>
      </c>
      <c r="B7480" s="345" t="s">
        <v>19937</v>
      </c>
      <c r="C7480" s="366" t="s">
        <v>6608</v>
      </c>
      <c r="D7480" s="367">
        <v>149.1344</v>
      </c>
    </row>
    <row r="7481" spans="1:4" x14ac:dyDescent="0.25">
      <c r="A7481" s="366" t="s">
        <v>10770</v>
      </c>
      <c r="B7481" s="345" t="s">
        <v>19938</v>
      </c>
      <c r="C7481" s="366" t="s">
        <v>6608</v>
      </c>
      <c r="D7481" s="367">
        <v>198.08070000000001</v>
      </c>
    </row>
    <row r="7482" spans="1:4" x14ac:dyDescent="0.25">
      <c r="A7482" s="366" t="s">
        <v>10771</v>
      </c>
      <c r="B7482" s="345" t="s">
        <v>19939</v>
      </c>
      <c r="C7482" s="366" t="s">
        <v>6608</v>
      </c>
      <c r="D7482" s="367">
        <v>228.58510000000001</v>
      </c>
    </row>
    <row r="7483" spans="1:4" x14ac:dyDescent="0.25">
      <c r="A7483" s="366" t="s">
        <v>10772</v>
      </c>
      <c r="B7483" s="345" t="s">
        <v>19940</v>
      </c>
      <c r="C7483" s="366" t="s">
        <v>6608</v>
      </c>
      <c r="D7483" s="367">
        <v>246.02680000000001</v>
      </c>
    </row>
    <row r="7484" spans="1:4" x14ac:dyDescent="0.25">
      <c r="A7484" s="366" t="s">
        <v>10773</v>
      </c>
      <c r="B7484" s="345" t="s">
        <v>19941</v>
      </c>
      <c r="C7484" s="366" t="s">
        <v>6608</v>
      </c>
      <c r="D7484" s="367">
        <v>241.22929999999999</v>
      </c>
    </row>
    <row r="7485" spans="1:4" x14ac:dyDescent="0.25">
      <c r="A7485" s="366" t="s">
        <v>10774</v>
      </c>
      <c r="B7485" s="345" t="s">
        <v>19942</v>
      </c>
      <c r="C7485" s="366" t="s">
        <v>6608</v>
      </c>
      <c r="D7485" s="367">
        <v>287.15969999999999</v>
      </c>
    </row>
    <row r="7486" spans="1:4" x14ac:dyDescent="0.25">
      <c r="A7486" s="366" t="s">
        <v>10775</v>
      </c>
      <c r="B7486" s="345" t="s">
        <v>19943</v>
      </c>
      <c r="C7486" s="366" t="s">
        <v>6608</v>
      </c>
      <c r="D7486" s="367">
        <v>300.72329999999999</v>
      </c>
    </row>
    <row r="7487" spans="1:4" x14ac:dyDescent="0.25">
      <c r="A7487" s="366" t="s">
        <v>10776</v>
      </c>
      <c r="B7487" s="345" t="s">
        <v>19944</v>
      </c>
      <c r="C7487" s="366" t="s">
        <v>6608</v>
      </c>
      <c r="D7487" s="367">
        <v>362.17180000000002</v>
      </c>
    </row>
    <row r="7488" spans="1:4" x14ac:dyDescent="0.25">
      <c r="A7488" s="366" t="s">
        <v>10777</v>
      </c>
      <c r="B7488" s="345" t="s">
        <v>19945</v>
      </c>
      <c r="C7488" s="366" t="s">
        <v>6608</v>
      </c>
      <c r="D7488" s="367">
        <v>382.92649999999998</v>
      </c>
    </row>
    <row r="7489" spans="1:4" x14ac:dyDescent="0.25">
      <c r="A7489" s="366" t="s">
        <v>10778</v>
      </c>
      <c r="B7489" s="345" t="s">
        <v>19946</v>
      </c>
      <c r="C7489" s="366" t="s">
        <v>6608</v>
      </c>
      <c r="D7489" s="367">
        <v>416.16449999999998</v>
      </c>
    </row>
    <row r="7490" spans="1:4" x14ac:dyDescent="0.25">
      <c r="A7490" s="366" t="s">
        <v>10779</v>
      </c>
      <c r="B7490" s="345" t="s">
        <v>19947</v>
      </c>
      <c r="C7490" s="366" t="s">
        <v>6608</v>
      </c>
      <c r="D7490" s="367">
        <v>55.044800000000002</v>
      </c>
    </row>
    <row r="7491" spans="1:4" x14ac:dyDescent="0.25">
      <c r="A7491" s="366" t="s">
        <v>10780</v>
      </c>
      <c r="B7491" s="345" t="s">
        <v>19948</v>
      </c>
      <c r="C7491" s="366" t="s">
        <v>6608</v>
      </c>
      <c r="D7491" s="367">
        <v>55.387099999999997</v>
      </c>
    </row>
    <row r="7492" spans="1:4" x14ac:dyDescent="0.25">
      <c r="A7492" s="366" t="s">
        <v>10781</v>
      </c>
      <c r="B7492" s="345" t="s">
        <v>19949</v>
      </c>
      <c r="C7492" s="366" t="s">
        <v>6608</v>
      </c>
      <c r="D7492" s="367">
        <v>79.578199999999995</v>
      </c>
    </row>
    <row r="7493" spans="1:4" x14ac:dyDescent="0.25">
      <c r="A7493" s="366" t="s">
        <v>10782</v>
      </c>
      <c r="B7493" s="345" t="s">
        <v>19950</v>
      </c>
      <c r="C7493" s="366" t="s">
        <v>6608</v>
      </c>
      <c r="D7493" s="367">
        <v>78.070499999999996</v>
      </c>
    </row>
    <row r="7494" spans="1:4" x14ac:dyDescent="0.25">
      <c r="A7494" s="366" t="s">
        <v>10783</v>
      </c>
      <c r="B7494" s="345" t="s">
        <v>19951</v>
      </c>
      <c r="C7494" s="366" t="s">
        <v>6608</v>
      </c>
      <c r="D7494" s="367">
        <v>98.264099999999999</v>
      </c>
    </row>
    <row r="7495" spans="1:4" x14ac:dyDescent="0.25">
      <c r="A7495" s="366" t="s">
        <v>10784</v>
      </c>
      <c r="B7495" s="345" t="s">
        <v>19952</v>
      </c>
      <c r="C7495" s="366" t="s">
        <v>6608</v>
      </c>
      <c r="D7495" s="367">
        <v>99.043199999999999</v>
      </c>
    </row>
    <row r="7496" spans="1:4" x14ac:dyDescent="0.25">
      <c r="A7496" s="366" t="s">
        <v>10785</v>
      </c>
      <c r="B7496" s="345" t="s">
        <v>19953</v>
      </c>
      <c r="C7496" s="366" t="s">
        <v>6608</v>
      </c>
      <c r="D7496" s="367">
        <v>98.264099999999999</v>
      </c>
    </row>
    <row r="7497" spans="1:4" x14ac:dyDescent="0.25">
      <c r="A7497" s="366" t="s">
        <v>10786</v>
      </c>
      <c r="B7497" s="345" t="s">
        <v>19954</v>
      </c>
      <c r="C7497" s="366" t="s">
        <v>6608</v>
      </c>
      <c r="D7497" s="367">
        <v>123.1934</v>
      </c>
    </row>
    <row r="7498" spans="1:4" x14ac:dyDescent="0.25">
      <c r="A7498" s="366" t="s">
        <v>10787</v>
      </c>
      <c r="B7498" s="345" t="s">
        <v>19955</v>
      </c>
      <c r="C7498" s="366" t="s">
        <v>6608</v>
      </c>
      <c r="D7498" s="367">
        <v>124.4447</v>
      </c>
    </row>
    <row r="7499" spans="1:4" x14ac:dyDescent="0.25">
      <c r="A7499" s="366" t="s">
        <v>10788</v>
      </c>
      <c r="B7499" s="345" t="s">
        <v>19956</v>
      </c>
      <c r="C7499" s="366" t="s">
        <v>6608</v>
      </c>
      <c r="D7499" s="367">
        <v>18.0943</v>
      </c>
    </row>
    <row r="7500" spans="1:4" x14ac:dyDescent="0.25">
      <c r="A7500" s="366" t="s">
        <v>10789</v>
      </c>
      <c r="B7500" s="345" t="s">
        <v>19957</v>
      </c>
      <c r="C7500" s="366" t="s">
        <v>6608</v>
      </c>
      <c r="D7500" s="367">
        <v>25.454999999999998</v>
      </c>
    </row>
    <row r="7501" spans="1:4" x14ac:dyDescent="0.25">
      <c r="A7501" s="366" t="s">
        <v>10790</v>
      </c>
      <c r="B7501" s="345" t="s">
        <v>19958</v>
      </c>
      <c r="C7501" s="366" t="s">
        <v>6608</v>
      </c>
      <c r="D7501" s="367">
        <v>23.786100000000001</v>
      </c>
    </row>
    <row r="7502" spans="1:4" x14ac:dyDescent="0.25">
      <c r="A7502" s="366" t="s">
        <v>10791</v>
      </c>
      <c r="B7502" s="345" t="s">
        <v>19959</v>
      </c>
      <c r="C7502" s="366" t="s">
        <v>6608</v>
      </c>
      <c r="D7502" s="367">
        <v>32.139200000000002</v>
      </c>
    </row>
    <row r="7503" spans="1:4" x14ac:dyDescent="0.25">
      <c r="A7503" s="366" t="s">
        <v>10792</v>
      </c>
      <c r="B7503" s="345" t="s">
        <v>19960</v>
      </c>
      <c r="C7503" s="366" t="s">
        <v>6608</v>
      </c>
      <c r="D7503" s="367">
        <v>50.271599999999999</v>
      </c>
    </row>
    <row r="7504" spans="1:4" x14ac:dyDescent="0.25">
      <c r="A7504" s="366" t="s">
        <v>10793</v>
      </c>
      <c r="B7504" s="345" t="s">
        <v>19961</v>
      </c>
      <c r="C7504" s="366" t="s">
        <v>6608</v>
      </c>
      <c r="D7504" s="367">
        <v>55.157499999999999</v>
      </c>
    </row>
    <row r="7505" spans="1:4" x14ac:dyDescent="0.25">
      <c r="A7505" s="366" t="s">
        <v>10794</v>
      </c>
      <c r="B7505" s="345" t="s">
        <v>19962</v>
      </c>
      <c r="C7505" s="366" t="s">
        <v>6608</v>
      </c>
      <c r="D7505" s="367">
        <v>55.277000000000001</v>
      </c>
    </row>
    <row r="7506" spans="1:4" x14ac:dyDescent="0.25">
      <c r="A7506" s="366" t="s">
        <v>10795</v>
      </c>
      <c r="B7506" s="345" t="s">
        <v>19963</v>
      </c>
      <c r="C7506" s="366" t="s">
        <v>6608</v>
      </c>
      <c r="D7506" s="367">
        <v>59.776400000000002</v>
      </c>
    </row>
    <row r="7507" spans="1:4" x14ac:dyDescent="0.25">
      <c r="A7507" s="366" t="s">
        <v>10796</v>
      </c>
      <c r="B7507" s="345" t="s">
        <v>19964</v>
      </c>
      <c r="C7507" s="366" t="s">
        <v>6594</v>
      </c>
      <c r="D7507" s="367">
        <v>8.3895</v>
      </c>
    </row>
    <row r="7508" spans="1:4" x14ac:dyDescent="0.25">
      <c r="A7508" s="366" t="s">
        <v>10797</v>
      </c>
      <c r="B7508" s="345" t="s">
        <v>19965</v>
      </c>
      <c r="C7508" s="366" t="s">
        <v>6594</v>
      </c>
      <c r="D7508" s="367">
        <v>13.550800000000001</v>
      </c>
    </row>
    <row r="7509" spans="1:4" x14ac:dyDescent="0.25">
      <c r="A7509" s="366" t="s">
        <v>10798</v>
      </c>
      <c r="B7509" s="345" t="s">
        <v>19966</v>
      </c>
      <c r="C7509" s="366" t="s">
        <v>6594</v>
      </c>
      <c r="D7509" s="367">
        <v>14.860900000000001</v>
      </c>
    </row>
    <row r="7510" spans="1:4" x14ac:dyDescent="0.25">
      <c r="A7510" s="366" t="s">
        <v>10799</v>
      </c>
      <c r="B7510" s="345" t="s">
        <v>19967</v>
      </c>
      <c r="C7510" s="366" t="s">
        <v>6594</v>
      </c>
      <c r="D7510" s="367">
        <v>16.047699999999999</v>
      </c>
    </row>
    <row r="7511" spans="1:4" x14ac:dyDescent="0.25">
      <c r="A7511" s="366" t="s">
        <v>10800</v>
      </c>
      <c r="B7511" s="345" t="s">
        <v>19968</v>
      </c>
      <c r="C7511" s="366" t="s">
        <v>6594</v>
      </c>
      <c r="D7511" s="367">
        <v>17.4178</v>
      </c>
    </row>
    <row r="7512" spans="1:4" x14ac:dyDescent="0.25">
      <c r="A7512" s="366" t="s">
        <v>10801</v>
      </c>
      <c r="B7512" s="345" t="s">
        <v>19969</v>
      </c>
      <c r="C7512" s="366" t="s">
        <v>6594</v>
      </c>
      <c r="D7512" s="367">
        <v>19.691500000000001</v>
      </c>
    </row>
    <row r="7513" spans="1:4" x14ac:dyDescent="0.25">
      <c r="A7513" s="366" t="s">
        <v>10802</v>
      </c>
      <c r="B7513" s="345" t="s">
        <v>19970</v>
      </c>
      <c r="C7513" s="366" t="s">
        <v>6594</v>
      </c>
      <c r="D7513" s="367">
        <v>20.6495</v>
      </c>
    </row>
    <row r="7514" spans="1:4" x14ac:dyDescent="0.25">
      <c r="A7514" s="366" t="s">
        <v>10803</v>
      </c>
      <c r="B7514" s="345" t="s">
        <v>19971</v>
      </c>
      <c r="C7514" s="366" t="s">
        <v>6594</v>
      </c>
      <c r="D7514" s="367">
        <v>22.176100000000002</v>
      </c>
    </row>
    <row r="7515" spans="1:4" x14ac:dyDescent="0.25">
      <c r="A7515" s="366" t="s">
        <v>10804</v>
      </c>
      <c r="B7515" s="345" t="s">
        <v>19972</v>
      </c>
      <c r="C7515" s="366" t="s">
        <v>6594</v>
      </c>
      <c r="D7515" s="367">
        <v>22.850300000000001</v>
      </c>
    </row>
    <row r="7516" spans="1:4" x14ac:dyDescent="0.25">
      <c r="A7516" s="366" t="s">
        <v>10805</v>
      </c>
      <c r="B7516" s="345" t="s">
        <v>19973</v>
      </c>
      <c r="C7516" s="366" t="s">
        <v>6594</v>
      </c>
      <c r="D7516" s="367">
        <v>25.095099999999999</v>
      </c>
    </row>
    <row r="7517" spans="1:4" x14ac:dyDescent="0.25">
      <c r="A7517" s="366" t="s">
        <v>10806</v>
      </c>
      <c r="B7517" s="345" t="s">
        <v>19974</v>
      </c>
      <c r="C7517" s="366" t="s">
        <v>6594</v>
      </c>
      <c r="D7517" s="367">
        <v>26.706900000000001</v>
      </c>
    </row>
    <row r="7518" spans="1:4" x14ac:dyDescent="0.25">
      <c r="A7518" s="366" t="s">
        <v>10807</v>
      </c>
      <c r="B7518" s="345" t="s">
        <v>19975</v>
      </c>
      <c r="C7518" s="366" t="s">
        <v>6594</v>
      </c>
      <c r="D7518" s="367">
        <v>30.4224</v>
      </c>
    </row>
    <row r="7519" spans="1:4" x14ac:dyDescent="0.25">
      <c r="A7519" s="366" t="s">
        <v>10808</v>
      </c>
      <c r="B7519" s="345" t="s">
        <v>19976</v>
      </c>
      <c r="C7519" s="366" t="s">
        <v>6594</v>
      </c>
      <c r="D7519" s="367">
        <v>28.335999999999999</v>
      </c>
    </row>
    <row r="7520" spans="1:4" x14ac:dyDescent="0.25">
      <c r="A7520" s="366" t="s">
        <v>10809</v>
      </c>
      <c r="B7520" s="345" t="s">
        <v>19977</v>
      </c>
      <c r="C7520" s="366" t="s">
        <v>6594</v>
      </c>
      <c r="D7520" s="367">
        <v>33.539200000000001</v>
      </c>
    </row>
    <row r="7521" spans="1:4" x14ac:dyDescent="0.25">
      <c r="A7521" s="366" t="s">
        <v>10810</v>
      </c>
      <c r="B7521" s="345" t="s">
        <v>19978</v>
      </c>
      <c r="C7521" s="366" t="s">
        <v>6594</v>
      </c>
      <c r="D7521" s="367">
        <v>37.364800000000002</v>
      </c>
    </row>
    <row r="7522" spans="1:4" x14ac:dyDescent="0.25">
      <c r="A7522" s="366" t="s">
        <v>10811</v>
      </c>
      <c r="B7522" s="345" t="s">
        <v>19979</v>
      </c>
      <c r="C7522" s="366" t="s">
        <v>6594</v>
      </c>
      <c r="D7522" s="367">
        <v>39.526600000000002</v>
      </c>
    </row>
    <row r="7523" spans="1:4" x14ac:dyDescent="0.25">
      <c r="A7523" s="366" t="s">
        <v>10812</v>
      </c>
      <c r="B7523" s="345" t="s">
        <v>19980</v>
      </c>
      <c r="C7523" s="366" t="s">
        <v>6594</v>
      </c>
      <c r="D7523" s="367">
        <v>41.1935</v>
      </c>
    </row>
    <row r="7524" spans="1:4" x14ac:dyDescent="0.25">
      <c r="A7524" s="366" t="s">
        <v>10813</v>
      </c>
      <c r="B7524" s="345" t="s">
        <v>19981</v>
      </c>
      <c r="C7524" s="366" t="s">
        <v>6594</v>
      </c>
      <c r="D7524" s="367">
        <v>11.6578</v>
      </c>
    </row>
    <row r="7525" spans="1:4" x14ac:dyDescent="0.25">
      <c r="A7525" s="366" t="s">
        <v>10814</v>
      </c>
      <c r="B7525" s="345" t="s">
        <v>19982</v>
      </c>
      <c r="C7525" s="366" t="s">
        <v>6594</v>
      </c>
      <c r="D7525" s="367">
        <v>14.7117</v>
      </c>
    </row>
    <row r="7526" spans="1:4" x14ac:dyDescent="0.25">
      <c r="A7526" s="366" t="s">
        <v>10815</v>
      </c>
      <c r="B7526" s="345" t="s">
        <v>19983</v>
      </c>
      <c r="C7526" s="366" t="s">
        <v>6594</v>
      </c>
      <c r="D7526" s="367">
        <v>14.991099999999999</v>
      </c>
    </row>
    <row r="7527" spans="1:4" x14ac:dyDescent="0.25">
      <c r="A7527" s="366" t="s">
        <v>10816</v>
      </c>
      <c r="B7527" s="345" t="s">
        <v>19984</v>
      </c>
      <c r="C7527" s="366" t="s">
        <v>6594</v>
      </c>
      <c r="D7527" s="367">
        <v>11.920500000000001</v>
      </c>
    </row>
    <row r="7528" spans="1:4" x14ac:dyDescent="0.25">
      <c r="A7528" s="366" t="s">
        <v>10817</v>
      </c>
      <c r="B7528" s="345" t="s">
        <v>19985</v>
      </c>
      <c r="C7528" s="366" t="s">
        <v>6594</v>
      </c>
      <c r="D7528" s="367">
        <v>16.068300000000001</v>
      </c>
    </row>
    <row r="7529" spans="1:4" x14ac:dyDescent="0.25">
      <c r="A7529" s="366" t="s">
        <v>10818</v>
      </c>
      <c r="B7529" s="345" t="s">
        <v>19986</v>
      </c>
      <c r="C7529" s="366" t="s">
        <v>6594</v>
      </c>
      <c r="D7529" s="367">
        <v>17.403300000000002</v>
      </c>
    </row>
    <row r="7530" spans="1:4" x14ac:dyDescent="0.25">
      <c r="A7530" s="366" t="s">
        <v>10819</v>
      </c>
      <c r="B7530" s="345" t="s">
        <v>19987</v>
      </c>
      <c r="C7530" s="366" t="s">
        <v>6608</v>
      </c>
      <c r="D7530" s="367">
        <v>0.52229999999999999</v>
      </c>
    </row>
    <row r="7531" spans="1:4" x14ac:dyDescent="0.25">
      <c r="A7531" s="366" t="s">
        <v>10820</v>
      </c>
      <c r="B7531" s="345" t="s">
        <v>19988</v>
      </c>
      <c r="C7531" s="366" t="s">
        <v>6608</v>
      </c>
      <c r="D7531" s="367">
        <v>1495.6974</v>
      </c>
    </row>
    <row r="7532" spans="1:4" x14ac:dyDescent="0.25">
      <c r="A7532" s="366" t="s">
        <v>10821</v>
      </c>
      <c r="B7532" s="345" t="s">
        <v>19989</v>
      </c>
      <c r="C7532" s="366" t="s">
        <v>6608</v>
      </c>
      <c r="D7532" s="367">
        <v>2861.5722000000001</v>
      </c>
    </row>
    <row r="7533" spans="1:4" x14ac:dyDescent="0.25">
      <c r="A7533" s="366" t="s">
        <v>23441</v>
      </c>
      <c r="B7533" s="345" t="s">
        <v>23442</v>
      </c>
      <c r="C7533" s="366" t="s">
        <v>6608</v>
      </c>
      <c r="D7533" s="367">
        <v>31.49</v>
      </c>
    </row>
    <row r="7534" spans="1:4" x14ac:dyDescent="0.25">
      <c r="A7534" s="366" t="s">
        <v>10822</v>
      </c>
      <c r="B7534" s="345" t="s">
        <v>19990</v>
      </c>
      <c r="C7534" s="366" t="s">
        <v>6594</v>
      </c>
      <c r="D7534" s="367">
        <v>3101.3582999999999</v>
      </c>
    </row>
    <row r="7535" spans="1:4" x14ac:dyDescent="0.25">
      <c r="A7535" s="366" t="s">
        <v>10823</v>
      </c>
      <c r="B7535" s="345" t="s">
        <v>19991</v>
      </c>
      <c r="C7535" s="366" t="s">
        <v>6594</v>
      </c>
      <c r="D7535" s="367">
        <v>3521.3431</v>
      </c>
    </row>
    <row r="7536" spans="1:4" x14ac:dyDescent="0.25">
      <c r="A7536" s="366" t="s">
        <v>10824</v>
      </c>
      <c r="B7536" s="345" t="s">
        <v>19992</v>
      </c>
      <c r="C7536" s="366" t="s">
        <v>6594</v>
      </c>
      <c r="D7536" s="367">
        <v>4167.4578000000001</v>
      </c>
    </row>
    <row r="7537" spans="1:4" x14ac:dyDescent="0.25">
      <c r="A7537" s="366" t="s">
        <v>10825</v>
      </c>
      <c r="B7537" s="345" t="s">
        <v>19993</v>
      </c>
      <c r="C7537" s="366" t="s">
        <v>6594</v>
      </c>
      <c r="D7537" s="367">
        <v>4752.0947999999999</v>
      </c>
    </row>
    <row r="7538" spans="1:4" x14ac:dyDescent="0.25">
      <c r="A7538" s="366" t="s">
        <v>10826</v>
      </c>
      <c r="B7538" s="345" t="s">
        <v>19994</v>
      </c>
      <c r="C7538" s="366" t="s">
        <v>6594</v>
      </c>
      <c r="D7538" s="367">
        <v>5237.05</v>
      </c>
    </row>
    <row r="7539" spans="1:4" x14ac:dyDescent="0.25">
      <c r="A7539" s="366" t="s">
        <v>10827</v>
      </c>
      <c r="B7539" s="345" t="s">
        <v>19995</v>
      </c>
      <c r="C7539" s="366" t="s">
        <v>6594</v>
      </c>
      <c r="D7539" s="367">
        <v>5786.7392</v>
      </c>
    </row>
    <row r="7540" spans="1:4" x14ac:dyDescent="0.25">
      <c r="A7540" s="366" t="s">
        <v>10828</v>
      </c>
      <c r="B7540" s="345" t="s">
        <v>19996</v>
      </c>
      <c r="C7540" s="366" t="s">
        <v>6594</v>
      </c>
      <c r="D7540" s="367">
        <v>6239.3303999999998</v>
      </c>
    </row>
    <row r="7541" spans="1:4" x14ac:dyDescent="0.25">
      <c r="A7541" s="366" t="s">
        <v>10829</v>
      </c>
      <c r="B7541" s="345" t="s">
        <v>19997</v>
      </c>
      <c r="C7541" s="366" t="s">
        <v>6594</v>
      </c>
      <c r="D7541" s="367">
        <v>6788.8325999999997</v>
      </c>
    </row>
    <row r="7542" spans="1:4" x14ac:dyDescent="0.25">
      <c r="A7542" s="366" t="s">
        <v>10830</v>
      </c>
      <c r="B7542" s="345" t="s">
        <v>19998</v>
      </c>
      <c r="C7542" s="366" t="s">
        <v>6594</v>
      </c>
      <c r="D7542" s="367">
        <v>7273.6057000000001</v>
      </c>
    </row>
    <row r="7543" spans="1:4" x14ac:dyDescent="0.25">
      <c r="A7543" s="366" t="s">
        <v>10831</v>
      </c>
      <c r="B7543" s="345" t="s">
        <v>19999</v>
      </c>
      <c r="C7543" s="366" t="s">
        <v>6594</v>
      </c>
      <c r="D7543" s="367">
        <v>7855.6370999999999</v>
      </c>
    </row>
    <row r="7544" spans="1:4" x14ac:dyDescent="0.25">
      <c r="A7544" s="366" t="s">
        <v>10832</v>
      </c>
      <c r="B7544" s="345" t="s">
        <v>20000</v>
      </c>
      <c r="C7544" s="366" t="s">
        <v>6594</v>
      </c>
      <c r="D7544" s="367">
        <v>9450.3808000000008</v>
      </c>
    </row>
    <row r="7545" spans="1:4" x14ac:dyDescent="0.25">
      <c r="A7545" s="366" t="s">
        <v>10833</v>
      </c>
      <c r="B7545" s="345" t="s">
        <v>20001</v>
      </c>
      <c r="C7545" s="366" t="s">
        <v>6594</v>
      </c>
      <c r="D7545" s="367">
        <v>10118.7603</v>
      </c>
    </row>
    <row r="7546" spans="1:4" x14ac:dyDescent="0.25">
      <c r="A7546" s="366" t="s">
        <v>10834</v>
      </c>
      <c r="B7546" s="345" t="s">
        <v>20002</v>
      </c>
      <c r="C7546" s="366" t="s">
        <v>6594</v>
      </c>
      <c r="D7546" s="367">
        <v>10635.4635</v>
      </c>
    </row>
    <row r="7547" spans="1:4" x14ac:dyDescent="0.25">
      <c r="A7547" s="366" t="s">
        <v>10835</v>
      </c>
      <c r="B7547" s="345" t="s">
        <v>20003</v>
      </c>
      <c r="C7547" s="366" t="s">
        <v>6594</v>
      </c>
      <c r="D7547" s="367">
        <v>11243.2299</v>
      </c>
    </row>
    <row r="7548" spans="1:4" x14ac:dyDescent="0.25">
      <c r="A7548" s="366" t="s">
        <v>10836</v>
      </c>
      <c r="B7548" s="345" t="s">
        <v>20004</v>
      </c>
      <c r="C7548" s="366" t="s">
        <v>6594</v>
      </c>
      <c r="D7548" s="367">
        <v>11769.772999999999</v>
      </c>
    </row>
    <row r="7549" spans="1:4" x14ac:dyDescent="0.25">
      <c r="A7549" s="366" t="s">
        <v>10837</v>
      </c>
      <c r="B7549" s="345" t="s">
        <v>20005</v>
      </c>
      <c r="C7549" s="366" t="s">
        <v>6594</v>
      </c>
      <c r="D7549" s="367">
        <v>14761.277899999999</v>
      </c>
    </row>
    <row r="7550" spans="1:4" x14ac:dyDescent="0.25">
      <c r="A7550" s="366" t="s">
        <v>10838</v>
      </c>
      <c r="B7550" s="345" t="s">
        <v>20006</v>
      </c>
      <c r="C7550" s="366" t="s">
        <v>6594</v>
      </c>
      <c r="D7550" s="367">
        <v>15400.769</v>
      </c>
    </row>
    <row r="7551" spans="1:4" x14ac:dyDescent="0.25">
      <c r="A7551" s="366" t="s">
        <v>10839</v>
      </c>
      <c r="B7551" s="345" t="s">
        <v>20007</v>
      </c>
      <c r="C7551" s="366" t="s">
        <v>6594</v>
      </c>
      <c r="D7551" s="367">
        <v>16156.332200000001</v>
      </c>
    </row>
    <row r="7552" spans="1:4" x14ac:dyDescent="0.25">
      <c r="A7552" s="366" t="s">
        <v>10840</v>
      </c>
      <c r="B7552" s="345" t="s">
        <v>20008</v>
      </c>
      <c r="C7552" s="366" t="s">
        <v>6594</v>
      </c>
      <c r="D7552" s="367">
        <v>18516.177599999999</v>
      </c>
    </row>
    <row r="7553" spans="1:4" x14ac:dyDescent="0.25">
      <c r="A7553" s="366" t="s">
        <v>10841</v>
      </c>
      <c r="B7553" s="345" t="s">
        <v>20009</v>
      </c>
      <c r="C7553" s="366" t="s">
        <v>6594</v>
      </c>
      <c r="D7553" s="367">
        <v>19375.702099999999</v>
      </c>
    </row>
    <row r="7554" spans="1:4" x14ac:dyDescent="0.25">
      <c r="A7554" s="366" t="s">
        <v>10842</v>
      </c>
      <c r="B7554" s="345" t="s">
        <v>20010</v>
      </c>
      <c r="C7554" s="366" t="s">
        <v>6594</v>
      </c>
      <c r="D7554" s="367">
        <v>3248.7431999999999</v>
      </c>
    </row>
    <row r="7555" spans="1:4" x14ac:dyDescent="0.25">
      <c r="A7555" s="366" t="s">
        <v>10843</v>
      </c>
      <c r="B7555" s="345" t="s">
        <v>20011</v>
      </c>
      <c r="C7555" s="366" t="s">
        <v>6594</v>
      </c>
      <c r="D7555" s="367">
        <v>3688.6822000000002</v>
      </c>
    </row>
    <row r="7556" spans="1:4" x14ac:dyDescent="0.25">
      <c r="A7556" s="366" t="s">
        <v>10844</v>
      </c>
      <c r="B7556" s="345" t="s">
        <v>20012</v>
      </c>
      <c r="C7556" s="366" t="s">
        <v>6594</v>
      </c>
      <c r="D7556" s="367">
        <v>4365.5101999999997</v>
      </c>
    </row>
    <row r="7557" spans="1:4" x14ac:dyDescent="0.25">
      <c r="A7557" s="366" t="s">
        <v>10845</v>
      </c>
      <c r="B7557" s="345" t="s">
        <v>20013</v>
      </c>
      <c r="C7557" s="366" t="s">
        <v>6594</v>
      </c>
      <c r="D7557" s="367">
        <v>4977.7798000000003</v>
      </c>
    </row>
    <row r="7558" spans="1:4" x14ac:dyDescent="0.25">
      <c r="A7558" s="366" t="s">
        <v>10846</v>
      </c>
      <c r="B7558" s="345" t="s">
        <v>20014</v>
      </c>
      <c r="C7558" s="366" t="s">
        <v>6594</v>
      </c>
      <c r="D7558" s="367">
        <v>5485.7638999999999</v>
      </c>
    </row>
    <row r="7559" spans="1:4" x14ac:dyDescent="0.25">
      <c r="A7559" s="366" t="s">
        <v>10847</v>
      </c>
      <c r="B7559" s="345" t="s">
        <v>20015</v>
      </c>
      <c r="C7559" s="366" t="s">
        <v>6594</v>
      </c>
      <c r="D7559" s="367">
        <v>6061.5511999999999</v>
      </c>
    </row>
    <row r="7560" spans="1:4" x14ac:dyDescent="0.25">
      <c r="A7560" s="366" t="s">
        <v>10848</v>
      </c>
      <c r="B7560" s="345" t="s">
        <v>20016</v>
      </c>
      <c r="C7560" s="366" t="s">
        <v>6594</v>
      </c>
      <c r="D7560" s="367">
        <v>6535.6365999999998</v>
      </c>
    </row>
    <row r="7561" spans="1:4" x14ac:dyDescent="0.25">
      <c r="A7561" s="366" t="s">
        <v>10849</v>
      </c>
      <c r="B7561" s="345" t="s">
        <v>20017</v>
      </c>
      <c r="C7561" s="366" t="s">
        <v>6594</v>
      </c>
      <c r="D7561" s="367">
        <v>7111.2368999999999</v>
      </c>
    </row>
    <row r="7562" spans="1:4" x14ac:dyDescent="0.25">
      <c r="A7562" s="366" t="s">
        <v>10850</v>
      </c>
      <c r="B7562" s="345" t="s">
        <v>20018</v>
      </c>
      <c r="C7562" s="366" t="s">
        <v>6594</v>
      </c>
      <c r="D7562" s="367">
        <v>7619.0388999999996</v>
      </c>
    </row>
    <row r="7563" spans="1:4" x14ac:dyDescent="0.25">
      <c r="A7563" s="366" t="s">
        <v>10851</v>
      </c>
      <c r="B7563" s="345" t="s">
        <v>20019</v>
      </c>
      <c r="C7563" s="366" t="s">
        <v>6594</v>
      </c>
      <c r="D7563" s="367">
        <v>8228.7029999999995</v>
      </c>
    </row>
    <row r="7564" spans="1:4" x14ac:dyDescent="0.25">
      <c r="A7564" s="366" t="s">
        <v>10852</v>
      </c>
      <c r="B7564" s="345" t="s">
        <v>20020</v>
      </c>
      <c r="C7564" s="366" t="s">
        <v>6594</v>
      </c>
      <c r="D7564" s="367">
        <v>9996.0529999999999</v>
      </c>
    </row>
    <row r="7565" spans="1:4" x14ac:dyDescent="0.25">
      <c r="A7565" s="366" t="s">
        <v>10853</v>
      </c>
      <c r="B7565" s="345" t="s">
        <v>20021</v>
      </c>
      <c r="C7565" s="366" t="s">
        <v>6594</v>
      </c>
      <c r="D7565" s="367">
        <v>1289.0751</v>
      </c>
    </row>
    <row r="7566" spans="1:4" x14ac:dyDescent="0.25">
      <c r="A7566" s="366" t="s">
        <v>10854</v>
      </c>
      <c r="B7566" s="345" t="s">
        <v>20022</v>
      </c>
      <c r="C7566" s="366" t="s">
        <v>6594</v>
      </c>
      <c r="D7566" s="367">
        <v>1490.491</v>
      </c>
    </row>
    <row r="7567" spans="1:4" x14ac:dyDescent="0.25">
      <c r="A7567" s="366" t="s">
        <v>10855</v>
      </c>
      <c r="B7567" s="345" t="s">
        <v>20023</v>
      </c>
      <c r="C7567" s="366" t="s">
        <v>6594</v>
      </c>
      <c r="D7567" s="367">
        <v>1691.9077</v>
      </c>
    </row>
    <row r="7568" spans="1:4" x14ac:dyDescent="0.25">
      <c r="A7568" s="366" t="s">
        <v>10856</v>
      </c>
      <c r="B7568" s="345" t="s">
        <v>20024</v>
      </c>
      <c r="C7568" s="366" t="s">
        <v>6594</v>
      </c>
      <c r="D7568" s="367">
        <v>1853.0378000000001</v>
      </c>
    </row>
    <row r="7569" spans="1:4" x14ac:dyDescent="0.25">
      <c r="A7569" s="366" t="s">
        <v>10857</v>
      </c>
      <c r="B7569" s="345" t="s">
        <v>20025</v>
      </c>
      <c r="C7569" s="366" t="s">
        <v>6594</v>
      </c>
      <c r="D7569" s="367">
        <v>2054.4643999999998</v>
      </c>
    </row>
    <row r="7570" spans="1:4" x14ac:dyDescent="0.25">
      <c r="A7570" s="366" t="s">
        <v>10858</v>
      </c>
      <c r="B7570" s="345" t="s">
        <v>20026</v>
      </c>
      <c r="C7570" s="366" t="s">
        <v>6594</v>
      </c>
      <c r="D7570" s="367">
        <v>2336.4551000000001</v>
      </c>
    </row>
    <row r="7571" spans="1:4" x14ac:dyDescent="0.25">
      <c r="A7571" s="366" t="s">
        <v>10859</v>
      </c>
      <c r="B7571" s="345" t="s">
        <v>20027</v>
      </c>
      <c r="C7571" s="366" t="s">
        <v>6594</v>
      </c>
      <c r="D7571" s="367">
        <v>2497.5861</v>
      </c>
    </row>
    <row r="7572" spans="1:4" x14ac:dyDescent="0.25">
      <c r="A7572" s="366" t="s">
        <v>10860</v>
      </c>
      <c r="B7572" s="345" t="s">
        <v>20028</v>
      </c>
      <c r="C7572" s="366" t="s">
        <v>6594</v>
      </c>
      <c r="D7572" s="367">
        <v>2699.0012999999999</v>
      </c>
    </row>
    <row r="7573" spans="1:4" x14ac:dyDescent="0.25">
      <c r="A7573" s="366" t="s">
        <v>10861</v>
      </c>
      <c r="B7573" s="345" t="s">
        <v>20029</v>
      </c>
      <c r="C7573" s="366" t="s">
        <v>6594</v>
      </c>
      <c r="D7573" s="367">
        <v>2860.1345999999999</v>
      </c>
    </row>
    <row r="7574" spans="1:4" x14ac:dyDescent="0.25">
      <c r="A7574" s="366" t="s">
        <v>10862</v>
      </c>
      <c r="B7574" s="345" t="s">
        <v>20030</v>
      </c>
      <c r="C7574" s="366" t="s">
        <v>6594</v>
      </c>
      <c r="D7574" s="367">
        <v>3061.5522999999998</v>
      </c>
    </row>
    <row r="7575" spans="1:4" x14ac:dyDescent="0.25">
      <c r="A7575" s="366" t="s">
        <v>10863</v>
      </c>
      <c r="B7575" s="345" t="s">
        <v>20031</v>
      </c>
      <c r="C7575" s="366" t="s">
        <v>6594</v>
      </c>
      <c r="D7575" s="367">
        <v>3262.9751000000001</v>
      </c>
    </row>
    <row r="7576" spans="1:4" x14ac:dyDescent="0.25">
      <c r="A7576" s="366" t="s">
        <v>10864</v>
      </c>
      <c r="B7576" s="345" t="s">
        <v>20032</v>
      </c>
      <c r="C7576" s="366" t="s">
        <v>6594</v>
      </c>
      <c r="D7576" s="367">
        <v>3424.1041</v>
      </c>
    </row>
    <row r="7577" spans="1:4" x14ac:dyDescent="0.25">
      <c r="A7577" s="366" t="s">
        <v>10865</v>
      </c>
      <c r="B7577" s="345" t="s">
        <v>20033</v>
      </c>
      <c r="C7577" s="366" t="s">
        <v>6594</v>
      </c>
      <c r="D7577" s="367">
        <v>3625.5129000000002</v>
      </c>
    </row>
    <row r="7578" spans="1:4" x14ac:dyDescent="0.25">
      <c r="A7578" s="366" t="s">
        <v>10866</v>
      </c>
      <c r="B7578" s="345" t="s">
        <v>20034</v>
      </c>
      <c r="C7578" s="366" t="s">
        <v>6594</v>
      </c>
      <c r="D7578" s="367">
        <v>4229.5590000000002</v>
      </c>
    </row>
    <row r="7579" spans="1:4" x14ac:dyDescent="0.25">
      <c r="A7579" s="366" t="s">
        <v>10867</v>
      </c>
      <c r="B7579" s="345" t="s">
        <v>20035</v>
      </c>
      <c r="C7579" s="366" t="s">
        <v>6594</v>
      </c>
      <c r="D7579" s="367">
        <v>4458.1866</v>
      </c>
    </row>
    <row r="7580" spans="1:4" x14ac:dyDescent="0.25">
      <c r="A7580" s="366" t="s">
        <v>10868</v>
      </c>
      <c r="B7580" s="345" t="s">
        <v>20036</v>
      </c>
      <c r="C7580" s="366" t="s">
        <v>6594</v>
      </c>
      <c r="D7580" s="367">
        <v>4762.9979999999996</v>
      </c>
    </row>
    <row r="7581" spans="1:4" x14ac:dyDescent="0.25">
      <c r="A7581" s="366" t="s">
        <v>10869</v>
      </c>
      <c r="B7581" s="345" t="s">
        <v>20037</v>
      </c>
      <c r="C7581" s="366" t="s">
        <v>6594</v>
      </c>
      <c r="D7581" s="367">
        <v>4877.3353999999999</v>
      </c>
    </row>
    <row r="7582" spans="1:4" x14ac:dyDescent="0.25">
      <c r="A7582" s="366" t="s">
        <v>10870</v>
      </c>
      <c r="B7582" s="345" t="s">
        <v>20038</v>
      </c>
      <c r="C7582" s="366" t="s">
        <v>6594</v>
      </c>
      <c r="D7582" s="367">
        <v>5067.8413</v>
      </c>
    </row>
    <row r="7583" spans="1:4" x14ac:dyDescent="0.25">
      <c r="A7583" s="366" t="s">
        <v>10871</v>
      </c>
      <c r="B7583" s="345" t="s">
        <v>20039</v>
      </c>
      <c r="C7583" s="366" t="s">
        <v>6594</v>
      </c>
      <c r="D7583" s="367">
        <v>6715.17</v>
      </c>
    </row>
    <row r="7584" spans="1:4" x14ac:dyDescent="0.25">
      <c r="A7584" s="366" t="s">
        <v>10872</v>
      </c>
      <c r="B7584" s="345" t="s">
        <v>20040</v>
      </c>
      <c r="C7584" s="366" t="s">
        <v>6594</v>
      </c>
      <c r="D7584" s="367">
        <v>8534.0617000000002</v>
      </c>
    </row>
    <row r="7585" spans="1:4" x14ac:dyDescent="0.25">
      <c r="A7585" s="366" t="s">
        <v>10873</v>
      </c>
      <c r="B7585" s="345" t="s">
        <v>20041</v>
      </c>
      <c r="C7585" s="366" t="s">
        <v>6594</v>
      </c>
      <c r="D7585" s="367">
        <v>9019.6201999999994</v>
      </c>
    </row>
    <row r="7586" spans="1:4" x14ac:dyDescent="0.25">
      <c r="A7586" s="366" t="s">
        <v>10874</v>
      </c>
      <c r="B7586" s="345" t="s">
        <v>20042</v>
      </c>
      <c r="C7586" s="366" t="s">
        <v>6594</v>
      </c>
      <c r="D7586" s="367">
        <v>9193.1936000000005</v>
      </c>
    </row>
    <row r="7587" spans="1:4" x14ac:dyDescent="0.25">
      <c r="A7587" s="366" t="s">
        <v>10875</v>
      </c>
      <c r="B7587" s="345" t="s">
        <v>20043</v>
      </c>
      <c r="C7587" s="366" t="s">
        <v>6594</v>
      </c>
      <c r="D7587" s="367">
        <v>9644.1972999999998</v>
      </c>
    </row>
    <row r="7588" spans="1:4" x14ac:dyDescent="0.25">
      <c r="A7588" s="366" t="s">
        <v>10876</v>
      </c>
      <c r="B7588" s="345" t="s">
        <v>20044</v>
      </c>
      <c r="C7588" s="366" t="s">
        <v>6594</v>
      </c>
      <c r="D7588" s="367">
        <v>6400.3721999999998</v>
      </c>
    </row>
    <row r="7589" spans="1:4" x14ac:dyDescent="0.25">
      <c r="A7589" s="366" t="s">
        <v>10877</v>
      </c>
      <c r="B7589" s="345" t="s">
        <v>20045</v>
      </c>
      <c r="C7589" s="366" t="s">
        <v>6594</v>
      </c>
      <c r="D7589" s="367">
        <v>7739.0281000000004</v>
      </c>
    </row>
    <row r="7590" spans="1:4" x14ac:dyDescent="0.25">
      <c r="A7590" s="366" t="s">
        <v>10878</v>
      </c>
      <c r="B7590" s="345" t="s">
        <v>20046</v>
      </c>
      <c r="C7590" s="366" t="s">
        <v>6594</v>
      </c>
      <c r="D7590" s="367">
        <v>7990.0586999999996</v>
      </c>
    </row>
    <row r="7591" spans="1:4" x14ac:dyDescent="0.25">
      <c r="A7591" s="366" t="s">
        <v>10879</v>
      </c>
      <c r="B7591" s="345" t="s">
        <v>20047</v>
      </c>
      <c r="C7591" s="366" t="s">
        <v>6594</v>
      </c>
      <c r="D7591" s="367">
        <v>9077.6926000000003</v>
      </c>
    </row>
    <row r="7592" spans="1:4" x14ac:dyDescent="0.25">
      <c r="A7592" s="366" t="s">
        <v>10880</v>
      </c>
      <c r="B7592" s="345" t="s">
        <v>20048</v>
      </c>
      <c r="C7592" s="366" t="s">
        <v>6594</v>
      </c>
      <c r="D7592" s="367">
        <v>9579.7008999999998</v>
      </c>
    </row>
    <row r="7593" spans="1:4" x14ac:dyDescent="0.25">
      <c r="A7593" s="366" t="s">
        <v>10881</v>
      </c>
      <c r="B7593" s="345" t="s">
        <v>20049</v>
      </c>
      <c r="C7593" s="366" t="s">
        <v>6594</v>
      </c>
      <c r="D7593" s="367">
        <v>11211.2534</v>
      </c>
    </row>
    <row r="7594" spans="1:4" x14ac:dyDescent="0.25">
      <c r="A7594" s="366" t="s">
        <v>10882</v>
      </c>
      <c r="B7594" s="345" t="s">
        <v>20050</v>
      </c>
      <c r="C7594" s="366" t="s">
        <v>6594</v>
      </c>
      <c r="D7594" s="367">
        <v>12800.754499999999</v>
      </c>
    </row>
    <row r="7595" spans="1:4" x14ac:dyDescent="0.25">
      <c r="A7595" s="366" t="s">
        <v>10883</v>
      </c>
      <c r="B7595" s="345" t="s">
        <v>20051</v>
      </c>
      <c r="C7595" s="366" t="s">
        <v>6594</v>
      </c>
      <c r="D7595" s="367">
        <v>13595.6715</v>
      </c>
    </row>
    <row r="7596" spans="1:4" x14ac:dyDescent="0.25">
      <c r="A7596" s="366" t="s">
        <v>10884</v>
      </c>
      <c r="B7596" s="345" t="s">
        <v>20052</v>
      </c>
      <c r="C7596" s="366" t="s">
        <v>6594</v>
      </c>
      <c r="D7596" s="367">
        <v>14390.599200000001</v>
      </c>
    </row>
    <row r="7597" spans="1:4" x14ac:dyDescent="0.25">
      <c r="A7597" s="366" t="s">
        <v>10885</v>
      </c>
      <c r="B7597" s="345" t="s">
        <v>20053</v>
      </c>
      <c r="C7597" s="366" t="s">
        <v>6594</v>
      </c>
      <c r="D7597" s="367">
        <v>15436.492</v>
      </c>
    </row>
    <row r="7598" spans="1:4" x14ac:dyDescent="0.25">
      <c r="A7598" s="366" t="s">
        <v>10886</v>
      </c>
      <c r="B7598" s="345" t="s">
        <v>20054</v>
      </c>
      <c r="C7598" s="366" t="s">
        <v>6594</v>
      </c>
      <c r="D7598" s="367">
        <v>15980.2791</v>
      </c>
    </row>
    <row r="7599" spans="1:4" x14ac:dyDescent="0.25">
      <c r="A7599" s="366" t="s">
        <v>10887</v>
      </c>
      <c r="B7599" s="345" t="s">
        <v>20055</v>
      </c>
      <c r="C7599" s="366" t="s">
        <v>6594</v>
      </c>
      <c r="D7599" s="367">
        <v>17611.846300000001</v>
      </c>
    </row>
    <row r="7600" spans="1:4" x14ac:dyDescent="0.25">
      <c r="A7600" s="366" t="s">
        <v>10888</v>
      </c>
      <c r="B7600" s="345" t="s">
        <v>20056</v>
      </c>
      <c r="C7600" s="366" t="s">
        <v>6594</v>
      </c>
      <c r="D7600" s="367">
        <v>19201.126700000001</v>
      </c>
    </row>
    <row r="7601" spans="1:4" x14ac:dyDescent="0.25">
      <c r="A7601" s="366" t="s">
        <v>10889</v>
      </c>
      <c r="B7601" s="345" t="s">
        <v>20057</v>
      </c>
      <c r="C7601" s="366" t="s">
        <v>6594</v>
      </c>
      <c r="D7601" s="367">
        <v>21779.835299999999</v>
      </c>
    </row>
    <row r="7602" spans="1:4" x14ac:dyDescent="0.25">
      <c r="A7602" s="366" t="s">
        <v>10890</v>
      </c>
      <c r="B7602" s="345" t="s">
        <v>20058</v>
      </c>
      <c r="C7602" s="366" t="s">
        <v>6594</v>
      </c>
      <c r="D7602" s="367">
        <v>22394.852599999998</v>
      </c>
    </row>
    <row r="7603" spans="1:4" x14ac:dyDescent="0.25">
      <c r="A7603" s="366" t="s">
        <v>10891</v>
      </c>
      <c r="B7603" s="345" t="s">
        <v>20059</v>
      </c>
      <c r="C7603" s="366" t="s">
        <v>6594</v>
      </c>
      <c r="D7603" s="367">
        <v>28076.224200000001</v>
      </c>
    </row>
    <row r="7604" spans="1:4" x14ac:dyDescent="0.25">
      <c r="A7604" s="366" t="s">
        <v>10892</v>
      </c>
      <c r="B7604" s="345" t="s">
        <v>20060</v>
      </c>
      <c r="C7604" s="366" t="s">
        <v>6594</v>
      </c>
      <c r="D7604" s="367">
        <v>30084.4856</v>
      </c>
    </row>
    <row r="7605" spans="1:4" x14ac:dyDescent="0.25">
      <c r="A7605" s="366" t="s">
        <v>10893</v>
      </c>
      <c r="B7605" s="345" t="s">
        <v>20061</v>
      </c>
      <c r="C7605" s="366" t="s">
        <v>6594</v>
      </c>
      <c r="D7605" s="367">
        <v>37157.561399999999</v>
      </c>
    </row>
    <row r="7606" spans="1:4" x14ac:dyDescent="0.25">
      <c r="A7606" s="366" t="s">
        <v>10894</v>
      </c>
      <c r="B7606" s="345" t="s">
        <v>20062</v>
      </c>
      <c r="C7606" s="366" t="s">
        <v>6594</v>
      </c>
      <c r="D7606" s="367">
        <v>44074.282299999999</v>
      </c>
    </row>
    <row r="7607" spans="1:4" x14ac:dyDescent="0.25">
      <c r="A7607" s="366" t="s">
        <v>10895</v>
      </c>
      <c r="B7607" s="345" t="s">
        <v>20063</v>
      </c>
      <c r="C7607" s="366" t="s">
        <v>6594</v>
      </c>
      <c r="D7607" s="367">
        <v>46487.646699999998</v>
      </c>
    </row>
    <row r="7608" spans="1:4" x14ac:dyDescent="0.25">
      <c r="A7608" s="366" t="s">
        <v>10896</v>
      </c>
      <c r="B7608" s="345" t="s">
        <v>20064</v>
      </c>
      <c r="C7608" s="366" t="s">
        <v>6594</v>
      </c>
      <c r="D7608" s="367">
        <v>49238.717100000002</v>
      </c>
    </row>
    <row r="7609" spans="1:4" x14ac:dyDescent="0.25">
      <c r="A7609" s="366" t="s">
        <v>10897</v>
      </c>
      <c r="B7609" s="345" t="s">
        <v>20065</v>
      </c>
      <c r="C7609" s="366" t="s">
        <v>6596</v>
      </c>
      <c r="D7609" s="367">
        <v>0.8629</v>
      </c>
    </row>
    <row r="7610" spans="1:4" x14ac:dyDescent="0.25">
      <c r="A7610" s="366" t="s">
        <v>28990</v>
      </c>
      <c r="B7610" s="345" t="s">
        <v>28991</v>
      </c>
      <c r="C7610" s="366" t="s">
        <v>6594</v>
      </c>
      <c r="D7610" s="367">
        <v>72.694199999999995</v>
      </c>
    </row>
    <row r="7611" spans="1:4" x14ac:dyDescent="0.25">
      <c r="A7611" s="366" t="s">
        <v>28992</v>
      </c>
      <c r="B7611" s="345" t="s">
        <v>28993</v>
      </c>
      <c r="C7611" s="366" t="s">
        <v>6594</v>
      </c>
      <c r="D7611" s="367">
        <v>47.432000000000002</v>
      </c>
    </row>
    <row r="7612" spans="1:4" x14ac:dyDescent="0.25">
      <c r="A7612" s="366" t="s">
        <v>28994</v>
      </c>
      <c r="B7612" s="345" t="s">
        <v>28995</v>
      </c>
      <c r="C7612" s="366" t="s">
        <v>6594</v>
      </c>
      <c r="D7612" s="367">
        <v>62.633600000000001</v>
      </c>
    </row>
    <row r="7613" spans="1:4" x14ac:dyDescent="0.25">
      <c r="A7613" s="366" t="s">
        <v>28996</v>
      </c>
      <c r="B7613" s="345" t="s">
        <v>28997</v>
      </c>
      <c r="C7613" s="366" t="s">
        <v>6594</v>
      </c>
      <c r="D7613" s="367">
        <v>80.087599999999995</v>
      </c>
    </row>
    <row r="7614" spans="1:4" x14ac:dyDescent="0.25">
      <c r="A7614" s="366" t="s">
        <v>28998</v>
      </c>
      <c r="B7614" s="345" t="s">
        <v>28999</v>
      </c>
      <c r="C7614" s="366" t="s">
        <v>6594</v>
      </c>
      <c r="D7614" s="367">
        <v>129.45840000000001</v>
      </c>
    </row>
    <row r="7615" spans="1:4" x14ac:dyDescent="0.25">
      <c r="A7615" s="366" t="s">
        <v>29000</v>
      </c>
      <c r="B7615" s="345" t="s">
        <v>29001</v>
      </c>
      <c r="C7615" s="366" t="s">
        <v>6594</v>
      </c>
      <c r="D7615" s="367">
        <v>160.71360000000001</v>
      </c>
    </row>
    <row r="7616" spans="1:4" x14ac:dyDescent="0.25">
      <c r="A7616" s="366" t="s">
        <v>29002</v>
      </c>
      <c r="B7616" s="345" t="s">
        <v>29003</v>
      </c>
      <c r="C7616" s="366" t="s">
        <v>6608</v>
      </c>
      <c r="D7616" s="367">
        <v>199.00399999999999</v>
      </c>
    </row>
    <row r="7617" spans="1:4" x14ac:dyDescent="0.25">
      <c r="A7617" s="366" t="s">
        <v>10898</v>
      </c>
      <c r="B7617" s="345" t="s">
        <v>20066</v>
      </c>
      <c r="C7617" s="366" t="s">
        <v>7701</v>
      </c>
      <c r="D7617" s="367" t="s">
        <v>19122</v>
      </c>
    </row>
    <row r="7618" spans="1:4" x14ac:dyDescent="0.25">
      <c r="A7618" s="366" t="s">
        <v>10899</v>
      </c>
      <c r="B7618" s="345" t="s">
        <v>20067</v>
      </c>
      <c r="C7618" s="366" t="s">
        <v>7701</v>
      </c>
      <c r="D7618" s="367" t="s">
        <v>19122</v>
      </c>
    </row>
    <row r="7619" spans="1:4" x14ac:dyDescent="0.25">
      <c r="A7619" s="366" t="s">
        <v>10900</v>
      </c>
      <c r="B7619" s="345" t="s">
        <v>20068</v>
      </c>
      <c r="C7619" s="366" t="s">
        <v>7701</v>
      </c>
      <c r="D7619" s="367" t="s">
        <v>19122</v>
      </c>
    </row>
    <row r="7620" spans="1:4" x14ac:dyDescent="0.25">
      <c r="A7620" s="366" t="s">
        <v>10901</v>
      </c>
      <c r="B7620" s="345" t="s">
        <v>20069</v>
      </c>
      <c r="C7620" s="366" t="s">
        <v>6608</v>
      </c>
      <c r="D7620" s="367">
        <v>8003.6774999999998</v>
      </c>
    </row>
    <row r="7621" spans="1:4" x14ac:dyDescent="0.25">
      <c r="A7621" s="366" t="s">
        <v>10902</v>
      </c>
      <c r="B7621" s="345" t="s">
        <v>20070</v>
      </c>
      <c r="C7621" s="366" t="s">
        <v>6608</v>
      </c>
      <c r="D7621" s="367">
        <v>15674.4246</v>
      </c>
    </row>
    <row r="7622" spans="1:4" x14ac:dyDescent="0.25">
      <c r="A7622" s="366" t="s">
        <v>10903</v>
      </c>
      <c r="B7622" s="345" t="s">
        <v>20071</v>
      </c>
      <c r="C7622" s="366" t="s">
        <v>6608</v>
      </c>
      <c r="D7622" s="367">
        <v>12692.8688</v>
      </c>
    </row>
    <row r="7623" spans="1:4" x14ac:dyDescent="0.25">
      <c r="A7623" s="366" t="s">
        <v>10904</v>
      </c>
      <c r="B7623" s="345" t="s">
        <v>20072</v>
      </c>
      <c r="C7623" s="366" t="s">
        <v>6608</v>
      </c>
      <c r="D7623" s="367">
        <v>14587.298699999999</v>
      </c>
    </row>
    <row r="7624" spans="1:4" x14ac:dyDescent="0.25">
      <c r="A7624" s="366" t="s">
        <v>10905</v>
      </c>
      <c r="B7624" s="345" t="s">
        <v>20073</v>
      </c>
      <c r="C7624" s="366" t="s">
        <v>6608</v>
      </c>
      <c r="D7624" s="367">
        <v>17624.474699999999</v>
      </c>
    </row>
    <row r="7625" spans="1:4" x14ac:dyDescent="0.25">
      <c r="A7625" s="366" t="s">
        <v>10906</v>
      </c>
      <c r="B7625" s="345" t="s">
        <v>20074</v>
      </c>
      <c r="C7625" s="366" t="s">
        <v>6608</v>
      </c>
      <c r="D7625" s="367">
        <v>20646.208600000002</v>
      </c>
    </row>
    <row r="7626" spans="1:4" x14ac:dyDescent="0.25">
      <c r="A7626" s="366" t="s">
        <v>10907</v>
      </c>
      <c r="B7626" s="345" t="s">
        <v>20075</v>
      </c>
      <c r="C7626" s="366" t="s">
        <v>6608</v>
      </c>
      <c r="D7626" s="367">
        <v>24400.397799999999</v>
      </c>
    </row>
    <row r="7627" spans="1:4" x14ac:dyDescent="0.25">
      <c r="A7627" s="366" t="s">
        <v>10908</v>
      </c>
      <c r="B7627" s="345" t="s">
        <v>20076</v>
      </c>
      <c r="C7627" s="366" t="s">
        <v>6608</v>
      </c>
      <c r="D7627" s="367">
        <v>33343.7526</v>
      </c>
    </row>
    <row r="7628" spans="1:4" x14ac:dyDescent="0.25">
      <c r="A7628" s="366" t="s">
        <v>10909</v>
      </c>
      <c r="B7628" s="345" t="s">
        <v>20077</v>
      </c>
      <c r="C7628" s="366" t="s">
        <v>6608</v>
      </c>
      <c r="D7628" s="367">
        <v>11462.9997</v>
      </c>
    </row>
    <row r="7629" spans="1:4" x14ac:dyDescent="0.25">
      <c r="A7629" s="366" t="s">
        <v>10910</v>
      </c>
      <c r="B7629" s="345" t="s">
        <v>20078</v>
      </c>
      <c r="C7629" s="366" t="s">
        <v>6608</v>
      </c>
      <c r="D7629" s="367">
        <v>19132.8449</v>
      </c>
    </row>
    <row r="7630" spans="1:4" x14ac:dyDescent="0.25">
      <c r="A7630" s="366" t="s">
        <v>10911</v>
      </c>
      <c r="B7630" s="345" t="s">
        <v>20079</v>
      </c>
      <c r="C7630" s="366" t="s">
        <v>6608</v>
      </c>
      <c r="D7630" s="367">
        <v>22738.652900000001</v>
      </c>
    </row>
    <row r="7631" spans="1:4" x14ac:dyDescent="0.25">
      <c r="A7631" s="366" t="s">
        <v>10912</v>
      </c>
      <c r="B7631" s="345" t="s">
        <v>20080</v>
      </c>
      <c r="C7631" s="366" t="s">
        <v>6608</v>
      </c>
      <c r="D7631" s="367">
        <v>26040.642599999999</v>
      </c>
    </row>
    <row r="7632" spans="1:4" x14ac:dyDescent="0.25">
      <c r="A7632" s="366" t="s">
        <v>10913</v>
      </c>
      <c r="B7632" s="345" t="s">
        <v>20081</v>
      </c>
      <c r="C7632" s="366" t="s">
        <v>6608</v>
      </c>
      <c r="D7632" s="367">
        <v>30218.896000000001</v>
      </c>
    </row>
    <row r="7633" spans="1:4" x14ac:dyDescent="0.25">
      <c r="A7633" s="366" t="s">
        <v>10914</v>
      </c>
      <c r="B7633" s="345" t="s">
        <v>20082</v>
      </c>
      <c r="C7633" s="366" t="s">
        <v>6608</v>
      </c>
      <c r="D7633" s="367">
        <v>33858.054799999998</v>
      </c>
    </row>
    <row r="7634" spans="1:4" x14ac:dyDescent="0.25">
      <c r="A7634" s="366" t="s">
        <v>10915</v>
      </c>
      <c r="B7634" s="345" t="s">
        <v>20083</v>
      </c>
      <c r="C7634" s="366" t="s">
        <v>6608</v>
      </c>
      <c r="D7634" s="367">
        <v>35887.395199999999</v>
      </c>
    </row>
    <row r="7635" spans="1:4" x14ac:dyDescent="0.25">
      <c r="A7635" s="366" t="s">
        <v>10916</v>
      </c>
      <c r="B7635" s="345" t="s">
        <v>20084</v>
      </c>
      <c r="C7635" s="366" t="s">
        <v>6608</v>
      </c>
      <c r="D7635" s="367">
        <v>39220.35</v>
      </c>
    </row>
    <row r="7636" spans="1:4" x14ac:dyDescent="0.25">
      <c r="A7636" s="366" t="s">
        <v>10917</v>
      </c>
      <c r="B7636" s="345" t="s">
        <v>20085</v>
      </c>
      <c r="C7636" s="366" t="s">
        <v>6608</v>
      </c>
      <c r="D7636" s="367">
        <v>40183.551700000004</v>
      </c>
    </row>
    <row r="7637" spans="1:4" x14ac:dyDescent="0.25">
      <c r="A7637" s="366" t="s">
        <v>10918</v>
      </c>
      <c r="B7637" s="345" t="s">
        <v>20086</v>
      </c>
      <c r="C7637" s="366" t="s">
        <v>6608</v>
      </c>
      <c r="D7637" s="367">
        <v>45291.277499999997</v>
      </c>
    </row>
    <row r="7638" spans="1:4" x14ac:dyDescent="0.25">
      <c r="A7638" s="366" t="s">
        <v>10919</v>
      </c>
      <c r="B7638" s="345" t="s">
        <v>20087</v>
      </c>
      <c r="C7638" s="366" t="s">
        <v>6608</v>
      </c>
      <c r="D7638" s="367">
        <v>48929.0363</v>
      </c>
    </row>
    <row r="7639" spans="1:4" x14ac:dyDescent="0.25">
      <c r="A7639" s="366" t="s">
        <v>10920</v>
      </c>
      <c r="B7639" s="345" t="s">
        <v>20088</v>
      </c>
      <c r="C7639" s="366" t="s">
        <v>6608</v>
      </c>
      <c r="D7639" s="367">
        <v>58092.3122</v>
      </c>
    </row>
    <row r="7640" spans="1:4" x14ac:dyDescent="0.25">
      <c r="A7640" s="366" t="s">
        <v>10921</v>
      </c>
      <c r="B7640" s="345" t="s">
        <v>20089</v>
      </c>
      <c r="C7640" s="366" t="s">
        <v>6608</v>
      </c>
      <c r="D7640" s="367">
        <v>60110.652600000001</v>
      </c>
    </row>
    <row r="7641" spans="1:4" x14ac:dyDescent="0.25">
      <c r="A7641" s="366" t="s">
        <v>10922</v>
      </c>
      <c r="B7641" s="345" t="s">
        <v>20090</v>
      </c>
      <c r="C7641" s="366" t="s">
        <v>6608</v>
      </c>
      <c r="D7641" s="367">
        <v>60757.234700000001</v>
      </c>
    </row>
    <row r="7642" spans="1:4" x14ac:dyDescent="0.25">
      <c r="A7642" s="366" t="s">
        <v>10923</v>
      </c>
      <c r="B7642" s="345" t="s">
        <v>20091</v>
      </c>
      <c r="C7642" s="366" t="s">
        <v>6608</v>
      </c>
      <c r="D7642" s="367">
        <v>483</v>
      </c>
    </row>
    <row r="7643" spans="1:4" x14ac:dyDescent="0.25">
      <c r="A7643" s="366" t="s">
        <v>10924</v>
      </c>
      <c r="B7643" s="345" t="s">
        <v>20092</v>
      </c>
      <c r="C7643" s="366" t="s">
        <v>6608</v>
      </c>
      <c r="D7643" s="367">
        <v>70.712400000000002</v>
      </c>
    </row>
    <row r="7644" spans="1:4" x14ac:dyDescent="0.25">
      <c r="A7644" s="366" t="s">
        <v>10925</v>
      </c>
      <c r="B7644" s="345" t="s">
        <v>20093</v>
      </c>
      <c r="C7644" s="366" t="s">
        <v>6608</v>
      </c>
      <c r="D7644" s="367">
        <v>85.867900000000006</v>
      </c>
    </row>
    <row r="7645" spans="1:4" x14ac:dyDescent="0.25">
      <c r="A7645" s="366" t="s">
        <v>10926</v>
      </c>
      <c r="B7645" s="345" t="s">
        <v>20094</v>
      </c>
      <c r="C7645" s="366" t="s">
        <v>6608</v>
      </c>
      <c r="D7645" s="367">
        <v>89.737899999999996</v>
      </c>
    </row>
    <row r="7646" spans="1:4" x14ac:dyDescent="0.25">
      <c r="A7646" s="366" t="s">
        <v>10927</v>
      </c>
      <c r="B7646" s="345" t="s">
        <v>20095</v>
      </c>
      <c r="C7646" s="366" t="s">
        <v>6608</v>
      </c>
      <c r="D7646" s="367">
        <v>129.34200000000001</v>
      </c>
    </row>
    <row r="7647" spans="1:4" x14ac:dyDescent="0.25">
      <c r="A7647" s="366" t="s">
        <v>10928</v>
      </c>
      <c r="B7647" s="345" t="s">
        <v>20096</v>
      </c>
      <c r="C7647" s="366" t="s">
        <v>6608</v>
      </c>
      <c r="D7647" s="367">
        <v>118.2076</v>
      </c>
    </row>
    <row r="7648" spans="1:4" x14ac:dyDescent="0.25">
      <c r="A7648" s="366" t="s">
        <v>10929</v>
      </c>
      <c r="B7648" s="345" t="s">
        <v>20097</v>
      </c>
      <c r="C7648" s="366" t="s">
        <v>6608</v>
      </c>
      <c r="D7648" s="367">
        <v>139.78819999999999</v>
      </c>
    </row>
    <row r="7649" spans="1:4" x14ac:dyDescent="0.25">
      <c r="A7649" s="366" t="s">
        <v>10930</v>
      </c>
      <c r="B7649" s="345" t="s">
        <v>20098</v>
      </c>
      <c r="C7649" s="366" t="s">
        <v>6608</v>
      </c>
      <c r="D7649" s="367">
        <v>78.852199999999996</v>
      </c>
    </row>
    <row r="7650" spans="1:4" x14ac:dyDescent="0.25">
      <c r="A7650" s="366" t="s">
        <v>10931</v>
      </c>
      <c r="B7650" s="345" t="s">
        <v>20099</v>
      </c>
      <c r="C7650" s="366" t="s">
        <v>6608</v>
      </c>
      <c r="D7650" s="367">
        <v>153.4494</v>
      </c>
    </row>
    <row r="7651" spans="1:4" x14ac:dyDescent="0.25">
      <c r="A7651" s="366" t="s">
        <v>10932</v>
      </c>
      <c r="B7651" s="345" t="s">
        <v>20100</v>
      </c>
      <c r="C7651" s="366" t="s">
        <v>6594</v>
      </c>
      <c r="D7651" s="367">
        <v>140.07570000000001</v>
      </c>
    </row>
    <row r="7652" spans="1:4" x14ac:dyDescent="0.25">
      <c r="A7652" s="366" t="s">
        <v>10933</v>
      </c>
      <c r="B7652" s="345" t="s">
        <v>20101</v>
      </c>
      <c r="C7652" s="366" t="s">
        <v>6608</v>
      </c>
      <c r="D7652" s="367">
        <v>281.20280000000002</v>
      </c>
    </row>
    <row r="7653" spans="1:4" x14ac:dyDescent="0.25">
      <c r="A7653" s="366" t="s">
        <v>10934</v>
      </c>
      <c r="B7653" s="345" t="s">
        <v>20102</v>
      </c>
      <c r="C7653" s="366" t="s">
        <v>6594</v>
      </c>
      <c r="D7653" s="367">
        <v>115.345</v>
      </c>
    </row>
    <row r="7654" spans="1:4" x14ac:dyDescent="0.25">
      <c r="A7654" s="366" t="s">
        <v>10935</v>
      </c>
      <c r="B7654" s="345" t="s">
        <v>20103</v>
      </c>
      <c r="C7654" s="366" t="s">
        <v>6594</v>
      </c>
      <c r="D7654" s="367">
        <v>80.990700000000004</v>
      </c>
    </row>
    <row r="7655" spans="1:4" x14ac:dyDescent="0.25">
      <c r="A7655" s="366" t="s">
        <v>10936</v>
      </c>
      <c r="B7655" s="345" t="s">
        <v>20104</v>
      </c>
      <c r="C7655" s="366" t="s">
        <v>6608</v>
      </c>
      <c r="D7655" s="367">
        <v>60763.062100000003</v>
      </c>
    </row>
    <row r="7656" spans="1:4" x14ac:dyDescent="0.25">
      <c r="A7656" s="366" t="s">
        <v>10937</v>
      </c>
      <c r="B7656" s="345" t="s">
        <v>20105</v>
      </c>
      <c r="C7656" s="366" t="s">
        <v>6608</v>
      </c>
      <c r="D7656" s="367">
        <v>71572.834600000002</v>
      </c>
    </row>
    <row r="7657" spans="1:4" x14ac:dyDescent="0.25">
      <c r="A7657" s="366" t="s">
        <v>10938</v>
      </c>
      <c r="B7657" s="345" t="s">
        <v>20106</v>
      </c>
      <c r="C7657" s="366" t="s">
        <v>6608</v>
      </c>
      <c r="D7657" s="367">
        <v>75954.359400000001</v>
      </c>
    </row>
    <row r="7658" spans="1:4" x14ac:dyDescent="0.25">
      <c r="A7658" s="366" t="s">
        <v>10939</v>
      </c>
      <c r="B7658" s="345" t="s">
        <v>20107</v>
      </c>
      <c r="C7658" s="366" t="s">
        <v>6608</v>
      </c>
      <c r="D7658" s="367">
        <v>79772.709499999997</v>
      </c>
    </row>
    <row r="7659" spans="1:4" x14ac:dyDescent="0.25">
      <c r="A7659" s="366" t="s">
        <v>10940</v>
      </c>
      <c r="B7659" s="345" t="s">
        <v>20108</v>
      </c>
      <c r="C7659" s="366" t="s">
        <v>6608</v>
      </c>
      <c r="D7659" s="367">
        <v>38817.298699999999</v>
      </c>
    </row>
    <row r="7660" spans="1:4" x14ac:dyDescent="0.25">
      <c r="A7660" s="366" t="s">
        <v>10941</v>
      </c>
      <c r="B7660" s="345" t="s">
        <v>20109</v>
      </c>
      <c r="C7660" s="366" t="s">
        <v>6608</v>
      </c>
      <c r="D7660" s="367">
        <v>44890.808599999997</v>
      </c>
    </row>
    <row r="7661" spans="1:4" x14ac:dyDescent="0.25">
      <c r="A7661" s="366" t="s">
        <v>10942</v>
      </c>
      <c r="B7661" s="345" t="s">
        <v>20110</v>
      </c>
      <c r="C7661" s="366" t="s">
        <v>6608</v>
      </c>
      <c r="D7661" s="367">
        <v>46533.233699999997</v>
      </c>
    </row>
    <row r="7662" spans="1:4" x14ac:dyDescent="0.25">
      <c r="A7662" s="366" t="s">
        <v>10943</v>
      </c>
      <c r="B7662" s="345" t="s">
        <v>20111</v>
      </c>
      <c r="C7662" s="366" t="s">
        <v>6608</v>
      </c>
      <c r="D7662" s="367">
        <v>52129.162499999999</v>
      </c>
    </row>
    <row r="7663" spans="1:4" x14ac:dyDescent="0.25">
      <c r="A7663" s="366" t="s">
        <v>10944</v>
      </c>
      <c r="B7663" s="345" t="s">
        <v>20112</v>
      </c>
      <c r="C7663" s="366" t="s">
        <v>6608</v>
      </c>
      <c r="D7663" s="367">
        <v>55771.723299999998</v>
      </c>
    </row>
    <row r="7664" spans="1:4" x14ac:dyDescent="0.25">
      <c r="A7664" s="366" t="s">
        <v>10945</v>
      </c>
      <c r="B7664" s="345" t="s">
        <v>20113</v>
      </c>
      <c r="C7664" s="366" t="s">
        <v>6608</v>
      </c>
      <c r="D7664" s="367">
        <v>59899.9061</v>
      </c>
    </row>
    <row r="7665" spans="1:4" x14ac:dyDescent="0.25">
      <c r="A7665" s="366" t="s">
        <v>10946</v>
      </c>
      <c r="B7665" s="345" t="s">
        <v>20114</v>
      </c>
      <c r="C7665" s="366" t="s">
        <v>6608</v>
      </c>
      <c r="D7665" s="367">
        <v>64311.074399999998</v>
      </c>
    </row>
    <row r="7666" spans="1:4" x14ac:dyDescent="0.25">
      <c r="A7666" s="366" t="s">
        <v>10947</v>
      </c>
      <c r="B7666" s="345" t="s">
        <v>20115</v>
      </c>
      <c r="C7666" s="366" t="s">
        <v>6608</v>
      </c>
      <c r="D7666" s="367">
        <v>1.3726</v>
      </c>
    </row>
    <row r="7667" spans="1:4" x14ac:dyDescent="0.25">
      <c r="A7667" s="366" t="s">
        <v>10948</v>
      </c>
      <c r="B7667" s="345" t="s">
        <v>20116</v>
      </c>
      <c r="C7667" s="366" t="s">
        <v>6608</v>
      </c>
      <c r="D7667" s="367">
        <v>68307.146800000002</v>
      </c>
    </row>
    <row r="7668" spans="1:4" x14ac:dyDescent="0.25">
      <c r="A7668" s="366" t="s">
        <v>10949</v>
      </c>
      <c r="B7668" s="345" t="s">
        <v>20117</v>
      </c>
      <c r="C7668" s="366" t="s">
        <v>6608</v>
      </c>
      <c r="D7668" s="367">
        <v>73636.837299999999</v>
      </c>
    </row>
    <row r="7669" spans="1:4" x14ac:dyDescent="0.25">
      <c r="A7669" s="366" t="s">
        <v>10950</v>
      </c>
      <c r="B7669" s="345" t="s">
        <v>20118</v>
      </c>
      <c r="C7669" s="366" t="s">
        <v>6594</v>
      </c>
      <c r="D7669" s="367">
        <v>1354.4305999999999</v>
      </c>
    </row>
    <row r="7670" spans="1:4" x14ac:dyDescent="0.25">
      <c r="A7670" s="366" t="s">
        <v>10951</v>
      </c>
      <c r="B7670" s="345" t="s">
        <v>20119</v>
      </c>
      <c r="C7670" s="366" t="s">
        <v>6594</v>
      </c>
      <c r="D7670" s="367">
        <v>1566.057</v>
      </c>
    </row>
    <row r="7671" spans="1:4" x14ac:dyDescent="0.25">
      <c r="A7671" s="366" t="s">
        <v>10952</v>
      </c>
      <c r="B7671" s="345" t="s">
        <v>20120</v>
      </c>
      <c r="C7671" s="366" t="s">
        <v>6594</v>
      </c>
      <c r="D7671" s="367">
        <v>1777.6943000000001</v>
      </c>
    </row>
    <row r="7672" spans="1:4" x14ac:dyDescent="0.25">
      <c r="A7672" s="366" t="s">
        <v>10953</v>
      </c>
      <c r="B7672" s="345" t="s">
        <v>20121</v>
      </c>
      <c r="C7672" s="366" t="s">
        <v>6594</v>
      </c>
      <c r="D7672" s="367">
        <v>1946.9989</v>
      </c>
    </row>
    <row r="7673" spans="1:4" x14ac:dyDescent="0.25">
      <c r="A7673" s="366" t="s">
        <v>10954</v>
      </c>
      <c r="B7673" s="345" t="s">
        <v>20122</v>
      </c>
      <c r="C7673" s="366" t="s">
        <v>6594</v>
      </c>
      <c r="D7673" s="367">
        <v>2158.6260000000002</v>
      </c>
    </row>
    <row r="7674" spans="1:4" x14ac:dyDescent="0.25">
      <c r="A7674" s="366" t="s">
        <v>10955</v>
      </c>
      <c r="B7674" s="345" t="s">
        <v>20123</v>
      </c>
      <c r="C7674" s="366" t="s">
        <v>6594</v>
      </c>
      <c r="D7674" s="367">
        <v>2454.9094</v>
      </c>
    </row>
    <row r="7675" spans="1:4" x14ac:dyDescent="0.25">
      <c r="A7675" s="366" t="s">
        <v>10956</v>
      </c>
      <c r="B7675" s="345" t="s">
        <v>20124</v>
      </c>
      <c r="C7675" s="366" t="s">
        <v>6594</v>
      </c>
      <c r="D7675" s="367">
        <v>2624.2148000000002</v>
      </c>
    </row>
    <row r="7676" spans="1:4" x14ac:dyDescent="0.25">
      <c r="A7676" s="366" t="s">
        <v>10957</v>
      </c>
      <c r="B7676" s="345" t="s">
        <v>20125</v>
      </c>
      <c r="C7676" s="366" t="s">
        <v>6594</v>
      </c>
      <c r="D7676" s="367">
        <v>2835.8406</v>
      </c>
    </row>
    <row r="7677" spans="1:4" x14ac:dyDescent="0.25">
      <c r="A7677" s="366" t="s">
        <v>10958</v>
      </c>
      <c r="B7677" s="345" t="s">
        <v>20126</v>
      </c>
      <c r="C7677" s="366" t="s">
        <v>6594</v>
      </c>
      <c r="D7677" s="367">
        <v>3005.1482999999998</v>
      </c>
    </row>
    <row r="7678" spans="1:4" x14ac:dyDescent="0.25">
      <c r="A7678" s="366" t="s">
        <v>10959</v>
      </c>
      <c r="B7678" s="345" t="s">
        <v>20127</v>
      </c>
      <c r="C7678" s="366" t="s">
        <v>6594</v>
      </c>
      <c r="D7678" s="367">
        <v>3216.7766000000001</v>
      </c>
    </row>
    <row r="7679" spans="1:4" x14ac:dyDescent="0.25">
      <c r="A7679" s="366" t="s">
        <v>10960</v>
      </c>
      <c r="B7679" s="345" t="s">
        <v>20128</v>
      </c>
      <c r="C7679" s="366" t="s">
        <v>6594</v>
      </c>
      <c r="D7679" s="367">
        <v>3428.4099000000001</v>
      </c>
    </row>
    <row r="7680" spans="1:4" x14ac:dyDescent="0.25">
      <c r="A7680" s="366" t="s">
        <v>10961</v>
      </c>
      <c r="B7680" s="345" t="s">
        <v>20129</v>
      </c>
      <c r="C7680" s="366" t="s">
        <v>6594</v>
      </c>
      <c r="D7680" s="367">
        <v>3597.7134000000001</v>
      </c>
    </row>
    <row r="7681" spans="1:4" x14ac:dyDescent="0.25">
      <c r="A7681" s="366" t="s">
        <v>10962</v>
      </c>
      <c r="B7681" s="345" t="s">
        <v>20130</v>
      </c>
      <c r="C7681" s="366" t="s">
        <v>6594</v>
      </c>
      <c r="D7681" s="367">
        <v>3809.3326999999999</v>
      </c>
    </row>
    <row r="7682" spans="1:4" x14ac:dyDescent="0.25">
      <c r="A7682" s="366" t="s">
        <v>10963</v>
      </c>
      <c r="B7682" s="345" t="s">
        <v>20131</v>
      </c>
      <c r="C7682" s="366" t="s">
        <v>6594</v>
      </c>
      <c r="D7682" s="367">
        <v>4469.9579999999996</v>
      </c>
    </row>
    <row r="7683" spans="1:4" x14ac:dyDescent="0.25">
      <c r="A7683" s="366" t="s">
        <v>10964</v>
      </c>
      <c r="B7683" s="345" t="s">
        <v>20132</v>
      </c>
      <c r="C7683" s="366" t="s">
        <v>6594</v>
      </c>
      <c r="D7683" s="367">
        <v>4711.5865999999996</v>
      </c>
    </row>
    <row r="7684" spans="1:4" x14ac:dyDescent="0.25">
      <c r="A7684" s="366" t="s">
        <v>10965</v>
      </c>
      <c r="B7684" s="345" t="s">
        <v>20133</v>
      </c>
      <c r="C7684" s="366" t="s">
        <v>6594</v>
      </c>
      <c r="D7684" s="367">
        <v>5033.7277999999997</v>
      </c>
    </row>
    <row r="7685" spans="1:4" x14ac:dyDescent="0.25">
      <c r="A7685" s="366" t="s">
        <v>10966</v>
      </c>
      <c r="B7685" s="345" t="s">
        <v>20134</v>
      </c>
      <c r="C7685" s="366" t="s">
        <v>6594</v>
      </c>
      <c r="D7685" s="367">
        <v>5154.5546000000004</v>
      </c>
    </row>
    <row r="7686" spans="1:4" x14ac:dyDescent="0.25">
      <c r="A7686" s="366" t="s">
        <v>10967</v>
      </c>
      <c r="B7686" s="345" t="s">
        <v>20135</v>
      </c>
      <c r="C7686" s="366" t="s">
        <v>6594</v>
      </c>
      <c r="D7686" s="367">
        <v>5355.9029</v>
      </c>
    </row>
    <row r="7687" spans="1:4" x14ac:dyDescent="0.25">
      <c r="A7687" s="366" t="s">
        <v>10968</v>
      </c>
      <c r="B7687" s="345" t="s">
        <v>20136</v>
      </c>
      <c r="C7687" s="366" t="s">
        <v>6594</v>
      </c>
      <c r="D7687" s="367">
        <v>7197.0814</v>
      </c>
    </row>
    <row r="7688" spans="1:4" x14ac:dyDescent="0.25">
      <c r="A7688" s="366" t="s">
        <v>10969</v>
      </c>
      <c r="B7688" s="345" t="s">
        <v>20137</v>
      </c>
      <c r="C7688" s="366" t="s">
        <v>6594</v>
      </c>
      <c r="D7688" s="367">
        <v>9218.5992000000006</v>
      </c>
    </row>
    <row r="7689" spans="1:4" x14ac:dyDescent="0.25">
      <c r="A7689" s="366" t="s">
        <v>10970</v>
      </c>
      <c r="B7689" s="345" t="s">
        <v>20138</v>
      </c>
      <c r="C7689" s="366" t="s">
        <v>6594</v>
      </c>
      <c r="D7689" s="367">
        <v>9743.1041000000005</v>
      </c>
    </row>
    <row r="7690" spans="1:4" x14ac:dyDescent="0.25">
      <c r="A7690" s="366" t="s">
        <v>10971</v>
      </c>
      <c r="B7690" s="345" t="s">
        <v>20139</v>
      </c>
      <c r="C7690" s="366" t="s">
        <v>6594</v>
      </c>
      <c r="D7690" s="367">
        <v>9930.5992000000006</v>
      </c>
    </row>
    <row r="7691" spans="1:4" x14ac:dyDescent="0.25">
      <c r="A7691" s="366" t="s">
        <v>10972</v>
      </c>
      <c r="B7691" s="345" t="s">
        <v>20140</v>
      </c>
      <c r="C7691" s="366" t="s">
        <v>6594</v>
      </c>
      <c r="D7691" s="367">
        <v>10417.7711</v>
      </c>
    </row>
    <row r="7692" spans="1:4" x14ac:dyDescent="0.25">
      <c r="A7692" s="366" t="s">
        <v>10973</v>
      </c>
      <c r="B7692" s="345" t="s">
        <v>20141</v>
      </c>
      <c r="C7692" s="366" t="s">
        <v>6594</v>
      </c>
      <c r="D7692" s="367">
        <v>6614.3020999999999</v>
      </c>
    </row>
    <row r="7693" spans="1:4" x14ac:dyDescent="0.25">
      <c r="A7693" s="366" t="s">
        <v>10974</v>
      </c>
      <c r="B7693" s="345" t="s">
        <v>20142</v>
      </c>
      <c r="C7693" s="366" t="s">
        <v>6594</v>
      </c>
      <c r="D7693" s="367">
        <v>7997.6917000000003</v>
      </c>
    </row>
    <row r="7694" spans="1:4" x14ac:dyDescent="0.25">
      <c r="A7694" s="366" t="s">
        <v>10975</v>
      </c>
      <c r="B7694" s="345" t="s">
        <v>20143</v>
      </c>
      <c r="C7694" s="366" t="s">
        <v>6594</v>
      </c>
      <c r="D7694" s="367">
        <v>8257.1074000000008</v>
      </c>
    </row>
    <row r="7695" spans="1:4" x14ac:dyDescent="0.25">
      <c r="A7695" s="366" t="s">
        <v>10976</v>
      </c>
      <c r="B7695" s="345" t="s">
        <v>20144</v>
      </c>
      <c r="C7695" s="366" t="s">
        <v>6594</v>
      </c>
      <c r="D7695" s="367">
        <v>9381.09</v>
      </c>
    </row>
    <row r="7696" spans="1:4" x14ac:dyDescent="0.25">
      <c r="A7696" s="366" t="s">
        <v>10977</v>
      </c>
      <c r="B7696" s="345" t="s">
        <v>20145</v>
      </c>
      <c r="C7696" s="366" t="s">
        <v>6594</v>
      </c>
      <c r="D7696" s="367">
        <v>9899.8786</v>
      </c>
    </row>
    <row r="7697" spans="1:4" x14ac:dyDescent="0.25">
      <c r="A7697" s="366" t="s">
        <v>10978</v>
      </c>
      <c r="B7697" s="345" t="s">
        <v>20146</v>
      </c>
      <c r="C7697" s="366" t="s">
        <v>6594</v>
      </c>
      <c r="D7697" s="367">
        <v>11585.974200000001</v>
      </c>
    </row>
    <row r="7698" spans="1:4" x14ac:dyDescent="0.25">
      <c r="A7698" s="366" t="s">
        <v>10979</v>
      </c>
      <c r="B7698" s="345" t="s">
        <v>20147</v>
      </c>
      <c r="C7698" s="366" t="s">
        <v>6594</v>
      </c>
      <c r="D7698" s="367">
        <v>13228.5941</v>
      </c>
    </row>
    <row r="7699" spans="1:4" x14ac:dyDescent="0.25">
      <c r="A7699" s="366" t="s">
        <v>10980</v>
      </c>
      <c r="B7699" s="345" t="s">
        <v>20148</v>
      </c>
      <c r="C7699" s="366" t="s">
        <v>6594</v>
      </c>
      <c r="D7699" s="367">
        <v>14050.080599999999</v>
      </c>
    </row>
    <row r="7700" spans="1:4" x14ac:dyDescent="0.25">
      <c r="A7700" s="366" t="s">
        <v>10981</v>
      </c>
      <c r="B7700" s="345" t="s">
        <v>20149</v>
      </c>
      <c r="C7700" s="366" t="s">
        <v>6594</v>
      </c>
      <c r="D7700" s="367">
        <v>14871.567800000001</v>
      </c>
    </row>
    <row r="7701" spans="1:4" x14ac:dyDescent="0.25">
      <c r="A7701" s="366" t="s">
        <v>10982</v>
      </c>
      <c r="B7701" s="345" t="s">
        <v>20150</v>
      </c>
      <c r="C7701" s="366" t="s">
        <v>6594</v>
      </c>
      <c r="D7701" s="367">
        <v>15952.415199999999</v>
      </c>
    </row>
    <row r="7702" spans="1:4" x14ac:dyDescent="0.25">
      <c r="A7702" s="366" t="s">
        <v>10983</v>
      </c>
      <c r="B7702" s="345" t="s">
        <v>20151</v>
      </c>
      <c r="C7702" s="366" t="s">
        <v>6594</v>
      </c>
      <c r="D7702" s="367">
        <v>16514.386699999999</v>
      </c>
    </row>
    <row r="7703" spans="1:4" x14ac:dyDescent="0.25">
      <c r="A7703" s="366" t="s">
        <v>10984</v>
      </c>
      <c r="B7703" s="345" t="s">
        <v>20152</v>
      </c>
      <c r="C7703" s="366" t="s">
        <v>6594</v>
      </c>
      <c r="D7703" s="367">
        <v>18200.476900000001</v>
      </c>
    </row>
    <row r="7704" spans="1:4" x14ac:dyDescent="0.25">
      <c r="A7704" s="366" t="s">
        <v>10985</v>
      </c>
      <c r="B7704" s="345" t="s">
        <v>20153</v>
      </c>
      <c r="C7704" s="366" t="s">
        <v>6594</v>
      </c>
      <c r="D7704" s="367">
        <v>19842.896199999999</v>
      </c>
    </row>
    <row r="7705" spans="1:4" x14ac:dyDescent="0.25">
      <c r="A7705" s="366" t="s">
        <v>10986</v>
      </c>
      <c r="B7705" s="345" t="s">
        <v>20154</v>
      </c>
      <c r="C7705" s="366" t="s">
        <v>6594</v>
      </c>
      <c r="D7705" s="367">
        <v>25480.8652</v>
      </c>
    </row>
    <row r="7706" spans="1:4" x14ac:dyDescent="0.25">
      <c r="A7706" s="366" t="s">
        <v>10987</v>
      </c>
      <c r="B7706" s="345" t="s">
        <v>20155</v>
      </c>
      <c r="C7706" s="366" t="s">
        <v>6594</v>
      </c>
      <c r="D7706" s="367">
        <v>26200.395100000002</v>
      </c>
    </row>
    <row r="7707" spans="1:4" x14ac:dyDescent="0.25">
      <c r="A7707" s="366" t="s">
        <v>10988</v>
      </c>
      <c r="B7707" s="345" t="s">
        <v>20156</v>
      </c>
      <c r="C7707" s="366" t="s">
        <v>6594</v>
      </c>
      <c r="D7707" s="367">
        <v>31684.998100000001</v>
      </c>
    </row>
    <row r="7708" spans="1:4" x14ac:dyDescent="0.25">
      <c r="A7708" s="366" t="s">
        <v>10989</v>
      </c>
      <c r="B7708" s="345" t="s">
        <v>20157</v>
      </c>
      <c r="C7708" s="366" t="s">
        <v>6594</v>
      </c>
      <c r="D7708" s="367">
        <v>33951.361499999999</v>
      </c>
    </row>
    <row r="7709" spans="1:4" x14ac:dyDescent="0.25">
      <c r="A7709" s="366" t="s">
        <v>10990</v>
      </c>
      <c r="B7709" s="345" t="s">
        <v>20158</v>
      </c>
      <c r="C7709" s="366" t="s">
        <v>6594</v>
      </c>
      <c r="D7709" s="367">
        <v>41510.621500000001</v>
      </c>
    </row>
    <row r="7710" spans="1:4" x14ac:dyDescent="0.25">
      <c r="A7710" s="366" t="s">
        <v>10991</v>
      </c>
      <c r="B7710" s="345" t="s">
        <v>20159</v>
      </c>
      <c r="C7710" s="366" t="s">
        <v>6594</v>
      </c>
      <c r="D7710" s="367">
        <v>53233.858800000002</v>
      </c>
    </row>
    <row r="7711" spans="1:4" x14ac:dyDescent="0.25">
      <c r="A7711" s="366" t="s">
        <v>10992</v>
      </c>
      <c r="B7711" s="345" t="s">
        <v>20160</v>
      </c>
      <c r="C7711" s="366" t="s">
        <v>6594</v>
      </c>
      <c r="D7711" s="367">
        <v>53845.196600000003</v>
      </c>
    </row>
    <row r="7712" spans="1:4" x14ac:dyDescent="0.25">
      <c r="A7712" s="366" t="s">
        <v>10993</v>
      </c>
      <c r="B7712" s="345" t="s">
        <v>20161</v>
      </c>
      <c r="C7712" s="366" t="s">
        <v>6594</v>
      </c>
      <c r="D7712" s="367">
        <v>59471.634100000003</v>
      </c>
    </row>
    <row r="7713" spans="1:4" x14ac:dyDescent="0.25">
      <c r="A7713" s="366" t="s">
        <v>10994</v>
      </c>
      <c r="B7713" s="345" t="s">
        <v>20162</v>
      </c>
      <c r="C7713" s="366" t="s">
        <v>6608</v>
      </c>
      <c r="D7713" s="367">
        <v>77956.189799999993</v>
      </c>
    </row>
    <row r="7714" spans="1:4" x14ac:dyDescent="0.25">
      <c r="A7714" s="366" t="s">
        <v>10995</v>
      </c>
      <c r="B7714" s="345" t="s">
        <v>20163</v>
      </c>
      <c r="C7714" s="366" t="s">
        <v>6608</v>
      </c>
      <c r="D7714" s="367">
        <v>82441.064299999998</v>
      </c>
    </row>
    <row r="7715" spans="1:4" x14ac:dyDescent="0.25">
      <c r="A7715" s="366" t="s">
        <v>10996</v>
      </c>
      <c r="B7715" s="345" t="s">
        <v>20164</v>
      </c>
      <c r="C7715" s="366" t="s">
        <v>6608</v>
      </c>
      <c r="D7715" s="367">
        <v>86825.888800000001</v>
      </c>
    </row>
    <row r="7716" spans="1:4" x14ac:dyDescent="0.25">
      <c r="A7716" s="366" t="s">
        <v>10997</v>
      </c>
      <c r="B7716" s="345" t="s">
        <v>20165</v>
      </c>
      <c r="C7716" s="366" t="s">
        <v>6608</v>
      </c>
      <c r="D7716" s="367">
        <v>0.99809999999999999</v>
      </c>
    </row>
    <row r="7717" spans="1:4" x14ac:dyDescent="0.25">
      <c r="A7717" s="366" t="s">
        <v>10998</v>
      </c>
      <c r="B7717" s="345" t="s">
        <v>20166</v>
      </c>
      <c r="C7717" s="366" t="s">
        <v>6594</v>
      </c>
      <c r="D7717" s="367">
        <v>2760.5095999999999</v>
      </c>
    </row>
    <row r="7718" spans="1:4" x14ac:dyDescent="0.25">
      <c r="A7718" s="366" t="s">
        <v>10999</v>
      </c>
      <c r="B7718" s="345" t="s">
        <v>20167</v>
      </c>
      <c r="C7718" s="366" t="s">
        <v>6594</v>
      </c>
      <c r="D7718" s="367">
        <v>2833.4773</v>
      </c>
    </row>
    <row r="7719" spans="1:4" x14ac:dyDescent="0.25">
      <c r="A7719" s="366" t="s">
        <v>11000</v>
      </c>
      <c r="B7719" s="345" t="s">
        <v>20168</v>
      </c>
      <c r="C7719" s="366" t="s">
        <v>6594</v>
      </c>
      <c r="D7719" s="367">
        <v>2859.2869000000001</v>
      </c>
    </row>
    <row r="7720" spans="1:4" x14ac:dyDescent="0.25">
      <c r="A7720" s="366" t="s">
        <v>11001</v>
      </c>
      <c r="B7720" s="345" t="s">
        <v>20169</v>
      </c>
      <c r="C7720" s="366" t="s">
        <v>6594</v>
      </c>
      <c r="D7720" s="367">
        <v>2887.8328999999999</v>
      </c>
    </row>
    <row r="7721" spans="1:4" x14ac:dyDescent="0.25">
      <c r="A7721" s="366" t="s">
        <v>11002</v>
      </c>
      <c r="B7721" s="345" t="s">
        <v>20170</v>
      </c>
      <c r="C7721" s="366" t="s">
        <v>6594</v>
      </c>
      <c r="D7721" s="367">
        <v>3774.8890999999999</v>
      </c>
    </row>
    <row r="7722" spans="1:4" x14ac:dyDescent="0.25">
      <c r="A7722" s="366" t="s">
        <v>11003</v>
      </c>
      <c r="B7722" s="345" t="s">
        <v>20171</v>
      </c>
      <c r="C7722" s="366" t="s">
        <v>6594</v>
      </c>
      <c r="D7722" s="367">
        <v>3857.6381000000001</v>
      </c>
    </row>
    <row r="7723" spans="1:4" x14ac:dyDescent="0.25">
      <c r="A7723" s="366" t="s">
        <v>11004</v>
      </c>
      <c r="B7723" s="345" t="s">
        <v>20172</v>
      </c>
      <c r="C7723" s="366" t="s">
        <v>6594</v>
      </c>
      <c r="D7723" s="367">
        <v>3910.7289999999998</v>
      </c>
    </row>
    <row r="7724" spans="1:4" x14ac:dyDescent="0.25">
      <c r="A7724" s="366" t="s">
        <v>11005</v>
      </c>
      <c r="B7724" s="345" t="s">
        <v>20173</v>
      </c>
      <c r="C7724" s="366" t="s">
        <v>6594</v>
      </c>
      <c r="D7724" s="367">
        <v>3604.3816999999999</v>
      </c>
    </row>
    <row r="7725" spans="1:4" x14ac:dyDescent="0.25">
      <c r="A7725" s="366" t="s">
        <v>11006</v>
      </c>
      <c r="B7725" s="345" t="s">
        <v>20174</v>
      </c>
      <c r="C7725" s="366" t="s">
        <v>6594</v>
      </c>
      <c r="D7725" s="367">
        <v>3663.4308000000001</v>
      </c>
    </row>
    <row r="7726" spans="1:4" x14ac:dyDescent="0.25">
      <c r="A7726" s="366" t="s">
        <v>11007</v>
      </c>
      <c r="B7726" s="345" t="s">
        <v>20175</v>
      </c>
      <c r="C7726" s="366" t="s">
        <v>6594</v>
      </c>
      <c r="D7726" s="367">
        <v>3738.5727000000002</v>
      </c>
    </row>
    <row r="7727" spans="1:4" x14ac:dyDescent="0.25">
      <c r="A7727" s="366" t="s">
        <v>11008</v>
      </c>
      <c r="B7727" s="345" t="s">
        <v>20176</v>
      </c>
      <c r="C7727" s="366" t="s">
        <v>6594</v>
      </c>
      <c r="D7727" s="367">
        <v>4483.3774999999996</v>
      </c>
    </row>
    <row r="7728" spans="1:4" x14ac:dyDescent="0.25">
      <c r="A7728" s="366" t="s">
        <v>11009</v>
      </c>
      <c r="B7728" s="345" t="s">
        <v>20177</v>
      </c>
      <c r="C7728" s="366" t="s">
        <v>6594</v>
      </c>
      <c r="D7728" s="367">
        <v>4681.1196</v>
      </c>
    </row>
    <row r="7729" spans="1:4" x14ac:dyDescent="0.25">
      <c r="A7729" s="366" t="s">
        <v>11010</v>
      </c>
      <c r="B7729" s="345" t="s">
        <v>20178</v>
      </c>
      <c r="C7729" s="366" t="s">
        <v>6594</v>
      </c>
      <c r="D7729" s="367">
        <v>4776.0200000000004</v>
      </c>
    </row>
    <row r="7730" spans="1:4" x14ac:dyDescent="0.25">
      <c r="A7730" s="366" t="s">
        <v>11011</v>
      </c>
      <c r="B7730" s="345" t="s">
        <v>20179</v>
      </c>
      <c r="C7730" s="366" t="s">
        <v>6594</v>
      </c>
      <c r="D7730" s="367">
        <v>5342.7641999999996</v>
      </c>
    </row>
    <row r="7731" spans="1:4" x14ac:dyDescent="0.25">
      <c r="A7731" s="366" t="s">
        <v>11012</v>
      </c>
      <c r="B7731" s="345" t="s">
        <v>20180</v>
      </c>
      <c r="C7731" s="366" t="s">
        <v>6594</v>
      </c>
      <c r="D7731" s="367">
        <v>3863.9391999999998</v>
      </c>
    </row>
    <row r="7732" spans="1:4" x14ac:dyDescent="0.25">
      <c r="A7732" s="366" t="s">
        <v>11013</v>
      </c>
      <c r="B7732" s="345" t="s">
        <v>20181</v>
      </c>
      <c r="C7732" s="366" t="s">
        <v>6594</v>
      </c>
      <c r="D7732" s="367">
        <v>4328.2179999999998</v>
      </c>
    </row>
    <row r="7733" spans="1:4" x14ac:dyDescent="0.25">
      <c r="A7733" s="366" t="s">
        <v>11014</v>
      </c>
      <c r="B7733" s="345" t="s">
        <v>20182</v>
      </c>
      <c r="C7733" s="366" t="s">
        <v>6594</v>
      </c>
      <c r="D7733" s="367">
        <v>5533.8723</v>
      </c>
    </row>
    <row r="7734" spans="1:4" x14ac:dyDescent="0.25">
      <c r="A7734" s="366" t="s">
        <v>11015</v>
      </c>
      <c r="B7734" s="345" t="s">
        <v>20183</v>
      </c>
      <c r="C7734" s="366" t="s">
        <v>6594</v>
      </c>
      <c r="D7734" s="367">
        <v>5597.4070000000002</v>
      </c>
    </row>
    <row r="7735" spans="1:4" x14ac:dyDescent="0.25">
      <c r="A7735" s="366" t="s">
        <v>11016</v>
      </c>
      <c r="B7735" s="345" t="s">
        <v>20184</v>
      </c>
      <c r="C7735" s="366" t="s">
        <v>6594</v>
      </c>
      <c r="D7735" s="367">
        <v>5837.0461999999998</v>
      </c>
    </row>
    <row r="7736" spans="1:4" x14ac:dyDescent="0.25">
      <c r="A7736" s="366" t="s">
        <v>11017</v>
      </c>
      <c r="B7736" s="345" t="s">
        <v>20185</v>
      </c>
      <c r="C7736" s="366" t="s">
        <v>6594</v>
      </c>
      <c r="D7736" s="367">
        <v>7015.8703999999998</v>
      </c>
    </row>
    <row r="7737" spans="1:4" x14ac:dyDescent="0.25">
      <c r="A7737" s="366" t="s">
        <v>11018</v>
      </c>
      <c r="B7737" s="345" t="s">
        <v>20186</v>
      </c>
      <c r="C7737" s="366" t="s">
        <v>6594</v>
      </c>
      <c r="D7737" s="367">
        <v>7334.0231000000003</v>
      </c>
    </row>
    <row r="7738" spans="1:4" x14ac:dyDescent="0.25">
      <c r="A7738" s="366" t="s">
        <v>11019</v>
      </c>
      <c r="B7738" s="345" t="s">
        <v>20187</v>
      </c>
      <c r="C7738" s="366" t="s">
        <v>6594</v>
      </c>
      <c r="D7738" s="367">
        <v>5744.4243999999999</v>
      </c>
    </row>
    <row r="7739" spans="1:4" x14ac:dyDescent="0.25">
      <c r="A7739" s="366" t="s">
        <v>11020</v>
      </c>
      <c r="B7739" s="345" t="s">
        <v>20188</v>
      </c>
      <c r="C7739" s="366" t="s">
        <v>6594</v>
      </c>
      <c r="D7739" s="367">
        <v>5993.0857999999998</v>
      </c>
    </row>
    <row r="7740" spans="1:4" x14ac:dyDescent="0.25">
      <c r="A7740" s="366" t="s">
        <v>11021</v>
      </c>
      <c r="B7740" s="345" t="s">
        <v>20189</v>
      </c>
      <c r="C7740" s="366" t="s">
        <v>6594</v>
      </c>
      <c r="D7740" s="367">
        <v>7346.2966999999999</v>
      </c>
    </row>
    <row r="7741" spans="1:4" x14ac:dyDescent="0.25">
      <c r="A7741" s="366" t="s">
        <v>11022</v>
      </c>
      <c r="B7741" s="345" t="s">
        <v>20190</v>
      </c>
      <c r="C7741" s="366" t="s">
        <v>6594</v>
      </c>
      <c r="D7741" s="367">
        <v>7612.1406999999999</v>
      </c>
    </row>
    <row r="7742" spans="1:4" x14ac:dyDescent="0.25">
      <c r="A7742" s="366" t="s">
        <v>11023</v>
      </c>
      <c r="B7742" s="345" t="s">
        <v>20191</v>
      </c>
      <c r="C7742" s="366" t="s">
        <v>6594</v>
      </c>
      <c r="D7742" s="367">
        <v>8477.0985000000001</v>
      </c>
    </row>
    <row r="7743" spans="1:4" x14ac:dyDescent="0.25">
      <c r="A7743" s="366" t="s">
        <v>11024</v>
      </c>
      <c r="B7743" s="345" t="s">
        <v>20192</v>
      </c>
      <c r="C7743" s="366" t="s">
        <v>6594</v>
      </c>
      <c r="D7743" s="367">
        <v>8495.3261999999995</v>
      </c>
    </row>
    <row r="7744" spans="1:4" x14ac:dyDescent="0.25">
      <c r="A7744" s="366" t="s">
        <v>11025</v>
      </c>
      <c r="B7744" s="345" t="s">
        <v>20193</v>
      </c>
      <c r="C7744" s="366" t="s">
        <v>6594</v>
      </c>
      <c r="D7744" s="367">
        <v>9411.0694999999996</v>
      </c>
    </row>
    <row r="7745" spans="1:4" x14ac:dyDescent="0.25">
      <c r="A7745" s="366" t="s">
        <v>11026</v>
      </c>
      <c r="B7745" s="345" t="s">
        <v>20194</v>
      </c>
      <c r="C7745" s="366" t="s">
        <v>6594</v>
      </c>
      <c r="D7745" s="367">
        <v>2151.8973999999998</v>
      </c>
    </row>
    <row r="7746" spans="1:4" x14ac:dyDescent="0.25">
      <c r="A7746" s="366" t="s">
        <v>11027</v>
      </c>
      <c r="B7746" s="345" t="s">
        <v>20195</v>
      </c>
      <c r="C7746" s="366" t="s">
        <v>6594</v>
      </c>
      <c r="D7746" s="367">
        <v>2341.8512000000001</v>
      </c>
    </row>
    <row r="7747" spans="1:4" x14ac:dyDescent="0.25">
      <c r="A7747" s="366" t="s">
        <v>11028</v>
      </c>
      <c r="B7747" s="345" t="s">
        <v>20196</v>
      </c>
      <c r="C7747" s="366" t="s">
        <v>6594</v>
      </c>
      <c r="D7747" s="367">
        <v>3604.0410000000002</v>
      </c>
    </row>
    <row r="7748" spans="1:4" x14ac:dyDescent="0.25">
      <c r="A7748" s="366" t="s">
        <v>11029</v>
      </c>
      <c r="B7748" s="345" t="s">
        <v>20197</v>
      </c>
      <c r="C7748" s="366" t="s">
        <v>6594</v>
      </c>
      <c r="D7748" s="367">
        <v>3752.3638000000001</v>
      </c>
    </row>
    <row r="7749" spans="1:4" x14ac:dyDescent="0.25">
      <c r="A7749" s="366" t="s">
        <v>11030</v>
      </c>
      <c r="B7749" s="345" t="s">
        <v>20198</v>
      </c>
      <c r="C7749" s="366" t="s">
        <v>6594</v>
      </c>
      <c r="D7749" s="367">
        <v>2520.4050000000002</v>
      </c>
    </row>
    <row r="7750" spans="1:4" x14ac:dyDescent="0.25">
      <c r="A7750" s="366" t="s">
        <v>11031</v>
      </c>
      <c r="B7750" s="345" t="s">
        <v>20199</v>
      </c>
      <c r="C7750" s="366" t="s">
        <v>6594</v>
      </c>
      <c r="D7750" s="367">
        <v>3878.4380000000001</v>
      </c>
    </row>
    <row r="7751" spans="1:4" x14ac:dyDescent="0.25">
      <c r="A7751" s="366" t="s">
        <v>11032</v>
      </c>
      <c r="B7751" s="345" t="s">
        <v>20200</v>
      </c>
      <c r="C7751" s="366" t="s">
        <v>6594</v>
      </c>
      <c r="D7751" s="367">
        <v>4037.1945999999998</v>
      </c>
    </row>
    <row r="7752" spans="1:4" x14ac:dyDescent="0.25">
      <c r="A7752" s="366" t="s">
        <v>11033</v>
      </c>
      <c r="B7752" s="345" t="s">
        <v>20201</v>
      </c>
      <c r="C7752" s="366" t="s">
        <v>6594</v>
      </c>
      <c r="D7752" s="367">
        <v>2883.3490000000002</v>
      </c>
    </row>
    <row r="7753" spans="1:4" x14ac:dyDescent="0.25">
      <c r="A7753" s="366" t="s">
        <v>11034</v>
      </c>
      <c r="B7753" s="345" t="s">
        <v>20202</v>
      </c>
      <c r="C7753" s="366" t="s">
        <v>6594</v>
      </c>
      <c r="D7753" s="367">
        <v>4255.2722999999996</v>
      </c>
    </row>
    <row r="7754" spans="1:4" x14ac:dyDescent="0.25">
      <c r="A7754" s="366" t="s">
        <v>11035</v>
      </c>
      <c r="B7754" s="345" t="s">
        <v>20203</v>
      </c>
      <c r="C7754" s="366" t="s">
        <v>6594</v>
      </c>
      <c r="D7754" s="367">
        <v>4422.8465999999999</v>
      </c>
    </row>
    <row r="7755" spans="1:4" x14ac:dyDescent="0.25">
      <c r="A7755" s="366" t="s">
        <v>11036</v>
      </c>
      <c r="B7755" s="345" t="s">
        <v>20204</v>
      </c>
      <c r="C7755" s="366" t="s">
        <v>6608</v>
      </c>
      <c r="D7755" s="367">
        <v>8554.7173999999995</v>
      </c>
    </row>
    <row r="7756" spans="1:4" x14ac:dyDescent="0.25">
      <c r="A7756" s="366" t="s">
        <v>11037</v>
      </c>
      <c r="B7756" s="345" t="s">
        <v>20205</v>
      </c>
      <c r="C7756" s="366" t="s">
        <v>6608</v>
      </c>
      <c r="D7756" s="367">
        <v>11971.2006</v>
      </c>
    </row>
    <row r="7757" spans="1:4" x14ac:dyDescent="0.25">
      <c r="A7757" s="366" t="s">
        <v>11038</v>
      </c>
      <c r="B7757" s="345" t="s">
        <v>20206</v>
      </c>
      <c r="C7757" s="366" t="s">
        <v>6608</v>
      </c>
      <c r="D7757" s="367">
        <v>15773.5617</v>
      </c>
    </row>
    <row r="7758" spans="1:4" x14ac:dyDescent="0.25">
      <c r="A7758" s="366" t="s">
        <v>11039</v>
      </c>
      <c r="B7758" s="345" t="s">
        <v>20207</v>
      </c>
      <c r="C7758" s="366" t="s">
        <v>6608</v>
      </c>
      <c r="D7758" s="367">
        <v>18898.499199999998</v>
      </c>
    </row>
    <row r="7759" spans="1:4" x14ac:dyDescent="0.25">
      <c r="A7759" s="366" t="s">
        <v>11040</v>
      </c>
      <c r="B7759" s="345" t="s">
        <v>20208</v>
      </c>
      <c r="C7759" s="366" t="s">
        <v>6608</v>
      </c>
      <c r="D7759" s="367">
        <v>21856.401600000001</v>
      </c>
    </row>
    <row r="7760" spans="1:4" x14ac:dyDescent="0.25">
      <c r="A7760" s="366" t="s">
        <v>11041</v>
      </c>
      <c r="B7760" s="345" t="s">
        <v>20209</v>
      </c>
      <c r="C7760" s="366" t="s">
        <v>6608</v>
      </c>
      <c r="D7760" s="367">
        <v>24743.244500000001</v>
      </c>
    </row>
    <row r="7761" spans="1:4" x14ac:dyDescent="0.25">
      <c r="A7761" s="366" t="s">
        <v>11042</v>
      </c>
      <c r="B7761" s="345" t="s">
        <v>20210</v>
      </c>
      <c r="C7761" s="366" t="s">
        <v>6608</v>
      </c>
      <c r="D7761" s="367">
        <v>28088.5969</v>
      </c>
    </row>
    <row r="7762" spans="1:4" x14ac:dyDescent="0.25">
      <c r="A7762" s="366" t="s">
        <v>11043</v>
      </c>
      <c r="B7762" s="345" t="s">
        <v>20211</v>
      </c>
      <c r="C7762" s="366" t="s">
        <v>6608</v>
      </c>
      <c r="D7762" s="367">
        <v>32457.982199999999</v>
      </c>
    </row>
    <row r="7763" spans="1:4" x14ac:dyDescent="0.25">
      <c r="A7763" s="366" t="s">
        <v>11044</v>
      </c>
      <c r="B7763" s="345" t="s">
        <v>20212</v>
      </c>
      <c r="C7763" s="366" t="s">
        <v>6608</v>
      </c>
      <c r="D7763" s="367">
        <v>36151.302300000003</v>
      </c>
    </row>
    <row r="7764" spans="1:4" x14ac:dyDescent="0.25">
      <c r="A7764" s="366" t="s">
        <v>11045</v>
      </c>
      <c r="B7764" s="345" t="s">
        <v>20213</v>
      </c>
      <c r="C7764" s="366" t="s">
        <v>6608</v>
      </c>
      <c r="D7764" s="367">
        <v>39106.209300000002</v>
      </c>
    </row>
    <row r="7765" spans="1:4" x14ac:dyDescent="0.25">
      <c r="A7765" s="366" t="s">
        <v>11046</v>
      </c>
      <c r="B7765" s="345" t="s">
        <v>20214</v>
      </c>
      <c r="C7765" s="366" t="s">
        <v>6608</v>
      </c>
      <c r="D7765" s="367">
        <v>44342.922500000001</v>
      </c>
    </row>
    <row r="7766" spans="1:4" x14ac:dyDescent="0.25">
      <c r="A7766" s="366" t="s">
        <v>11047</v>
      </c>
      <c r="B7766" s="345" t="s">
        <v>20215</v>
      </c>
      <c r="C7766" s="366" t="s">
        <v>6608</v>
      </c>
      <c r="D7766" s="367">
        <v>47933.301299999999</v>
      </c>
    </row>
    <row r="7767" spans="1:4" x14ac:dyDescent="0.25">
      <c r="A7767" s="366" t="s">
        <v>11048</v>
      </c>
      <c r="B7767" s="345" t="s">
        <v>20216</v>
      </c>
      <c r="C7767" s="366" t="s">
        <v>6608</v>
      </c>
      <c r="D7767" s="367">
        <v>51617.581200000001</v>
      </c>
    </row>
    <row r="7768" spans="1:4" x14ac:dyDescent="0.25">
      <c r="A7768" s="366" t="s">
        <v>11049</v>
      </c>
      <c r="B7768" s="345" t="s">
        <v>20217</v>
      </c>
      <c r="C7768" s="366" t="s">
        <v>6608</v>
      </c>
      <c r="D7768" s="367">
        <v>55680.757700000002</v>
      </c>
    </row>
    <row r="7769" spans="1:4" x14ac:dyDescent="0.25">
      <c r="A7769" s="366" t="s">
        <v>11050</v>
      </c>
      <c r="B7769" s="345" t="s">
        <v>20218</v>
      </c>
      <c r="C7769" s="366" t="s">
        <v>6608</v>
      </c>
      <c r="D7769" s="367">
        <v>59224.283300000003</v>
      </c>
    </row>
    <row r="7770" spans="1:4" x14ac:dyDescent="0.25">
      <c r="A7770" s="366" t="s">
        <v>11051</v>
      </c>
      <c r="B7770" s="345" t="s">
        <v>20219</v>
      </c>
      <c r="C7770" s="366" t="s">
        <v>6608</v>
      </c>
      <c r="D7770" s="367">
        <v>64518.658100000001</v>
      </c>
    </row>
    <row r="7771" spans="1:4" x14ac:dyDescent="0.25">
      <c r="A7771" s="366" t="s">
        <v>11052</v>
      </c>
      <c r="B7771" s="345" t="s">
        <v>20220</v>
      </c>
      <c r="C7771" s="366" t="s">
        <v>6608</v>
      </c>
      <c r="D7771" s="367">
        <v>68207.994200000001</v>
      </c>
    </row>
    <row r="7772" spans="1:4" x14ac:dyDescent="0.25">
      <c r="A7772" s="366" t="s">
        <v>11053</v>
      </c>
      <c r="B7772" s="345" t="s">
        <v>20221</v>
      </c>
      <c r="C7772" s="366" t="s">
        <v>6608</v>
      </c>
      <c r="D7772" s="367">
        <v>72365.371899999998</v>
      </c>
    </row>
    <row r="7773" spans="1:4" x14ac:dyDescent="0.25">
      <c r="A7773" s="366" t="s">
        <v>11054</v>
      </c>
      <c r="B7773" s="345" t="s">
        <v>20222</v>
      </c>
      <c r="C7773" s="366" t="s">
        <v>6608</v>
      </c>
      <c r="D7773" s="367">
        <v>75979.440700000006</v>
      </c>
    </row>
    <row r="7774" spans="1:4" x14ac:dyDescent="0.25">
      <c r="A7774" s="366" t="s">
        <v>11055</v>
      </c>
      <c r="B7774" s="345" t="s">
        <v>20223</v>
      </c>
      <c r="C7774" s="366" t="s">
        <v>6608</v>
      </c>
      <c r="D7774" s="367">
        <v>2443.6671000000001</v>
      </c>
    </row>
    <row r="7775" spans="1:4" x14ac:dyDescent="0.25">
      <c r="A7775" s="366" t="s">
        <v>11056</v>
      </c>
      <c r="B7775" s="345" t="s">
        <v>20224</v>
      </c>
      <c r="C7775" s="366" t="s">
        <v>6608</v>
      </c>
      <c r="D7775" s="367">
        <v>4544.6921000000002</v>
      </c>
    </row>
    <row r="7776" spans="1:4" x14ac:dyDescent="0.25">
      <c r="A7776" s="366" t="s">
        <v>11057</v>
      </c>
      <c r="B7776" s="345" t="s">
        <v>20225</v>
      </c>
      <c r="C7776" s="366" t="s">
        <v>6608</v>
      </c>
      <c r="D7776" s="367">
        <v>7772.5423000000001</v>
      </c>
    </row>
    <row r="7777" spans="1:4" x14ac:dyDescent="0.25">
      <c r="A7777" s="366" t="s">
        <v>11058</v>
      </c>
      <c r="B7777" s="345" t="s">
        <v>20226</v>
      </c>
      <c r="C7777" s="366" t="s">
        <v>6608</v>
      </c>
      <c r="D7777" s="367">
        <v>9777.7386000000006</v>
      </c>
    </row>
    <row r="7778" spans="1:4" x14ac:dyDescent="0.25">
      <c r="A7778" s="366" t="s">
        <v>11059</v>
      </c>
      <c r="B7778" s="345" t="s">
        <v>20227</v>
      </c>
      <c r="C7778" s="366" t="s">
        <v>6608</v>
      </c>
      <c r="D7778" s="367">
        <v>14258.439</v>
      </c>
    </row>
    <row r="7779" spans="1:4" x14ac:dyDescent="0.25">
      <c r="A7779" s="366" t="s">
        <v>11060</v>
      </c>
      <c r="B7779" s="345" t="s">
        <v>20228</v>
      </c>
      <c r="C7779" s="366" t="s">
        <v>6608</v>
      </c>
      <c r="D7779" s="367">
        <v>20125.4002</v>
      </c>
    </row>
    <row r="7780" spans="1:4" x14ac:dyDescent="0.25">
      <c r="A7780" s="366" t="s">
        <v>11061</v>
      </c>
      <c r="B7780" s="345" t="s">
        <v>20229</v>
      </c>
      <c r="C7780" s="366" t="s">
        <v>6608</v>
      </c>
      <c r="D7780" s="367">
        <v>28676.027099999999</v>
      </c>
    </row>
    <row r="7781" spans="1:4" x14ac:dyDescent="0.25">
      <c r="A7781" s="366" t="s">
        <v>11062</v>
      </c>
      <c r="B7781" s="345" t="s">
        <v>20230</v>
      </c>
      <c r="C7781" s="366" t="s">
        <v>6608</v>
      </c>
      <c r="D7781" s="367">
        <v>4738.3278</v>
      </c>
    </row>
    <row r="7782" spans="1:4" x14ac:dyDescent="0.25">
      <c r="A7782" s="366" t="s">
        <v>11063</v>
      </c>
      <c r="B7782" s="345" t="s">
        <v>20231</v>
      </c>
      <c r="C7782" s="366" t="s">
        <v>6608</v>
      </c>
      <c r="D7782" s="367">
        <v>6332.7776000000003</v>
      </c>
    </row>
    <row r="7783" spans="1:4" x14ac:dyDescent="0.25">
      <c r="A7783" s="366" t="s">
        <v>11064</v>
      </c>
      <c r="B7783" s="345" t="s">
        <v>20232</v>
      </c>
      <c r="C7783" s="366" t="s">
        <v>6608</v>
      </c>
      <c r="D7783" s="367">
        <v>9194.1221000000005</v>
      </c>
    </row>
    <row r="7784" spans="1:4" x14ac:dyDescent="0.25">
      <c r="A7784" s="366" t="s">
        <v>11065</v>
      </c>
      <c r="B7784" s="345" t="s">
        <v>20233</v>
      </c>
      <c r="C7784" s="366" t="s">
        <v>6608</v>
      </c>
      <c r="D7784" s="367">
        <v>17981.336200000002</v>
      </c>
    </row>
    <row r="7785" spans="1:4" x14ac:dyDescent="0.25">
      <c r="A7785" s="366" t="s">
        <v>11066</v>
      </c>
      <c r="B7785" s="345" t="s">
        <v>20234</v>
      </c>
      <c r="C7785" s="366" t="s">
        <v>6608</v>
      </c>
      <c r="D7785" s="367">
        <v>24513.464199999999</v>
      </c>
    </row>
    <row r="7786" spans="1:4" x14ac:dyDescent="0.25">
      <c r="A7786" s="366" t="s">
        <v>11067</v>
      </c>
      <c r="B7786" s="345" t="s">
        <v>20235</v>
      </c>
      <c r="C7786" s="366" t="s">
        <v>6608</v>
      </c>
      <c r="D7786" s="367">
        <v>26031.3145</v>
      </c>
    </row>
    <row r="7787" spans="1:4" x14ac:dyDescent="0.25">
      <c r="A7787" s="366" t="s">
        <v>11068</v>
      </c>
      <c r="B7787" s="345" t="s">
        <v>20236</v>
      </c>
      <c r="C7787" s="366" t="s">
        <v>6608</v>
      </c>
      <c r="D7787" s="367">
        <v>47927.667999999998</v>
      </c>
    </row>
    <row r="7788" spans="1:4" x14ac:dyDescent="0.25">
      <c r="A7788" s="366" t="s">
        <v>11069</v>
      </c>
      <c r="B7788" s="345" t="s">
        <v>20237</v>
      </c>
      <c r="C7788" s="366" t="s">
        <v>6608</v>
      </c>
      <c r="D7788" s="367">
        <v>4782.3325000000004</v>
      </c>
    </row>
    <row r="7789" spans="1:4" x14ac:dyDescent="0.25">
      <c r="A7789" s="366" t="s">
        <v>11070</v>
      </c>
      <c r="B7789" s="345" t="s">
        <v>20238</v>
      </c>
      <c r="C7789" s="366" t="s">
        <v>6608</v>
      </c>
      <c r="D7789" s="367">
        <v>4793.3743000000004</v>
      </c>
    </row>
    <row r="7790" spans="1:4" x14ac:dyDescent="0.25">
      <c r="A7790" s="366" t="s">
        <v>11071</v>
      </c>
      <c r="B7790" s="345" t="s">
        <v>20239</v>
      </c>
      <c r="C7790" s="366" t="s">
        <v>6608</v>
      </c>
      <c r="D7790" s="367">
        <v>7671.8240999999998</v>
      </c>
    </row>
    <row r="7791" spans="1:4" x14ac:dyDescent="0.25">
      <c r="A7791" s="366" t="s">
        <v>11072</v>
      </c>
      <c r="B7791" s="345" t="s">
        <v>20240</v>
      </c>
      <c r="C7791" s="366" t="s">
        <v>6608</v>
      </c>
      <c r="D7791" s="367">
        <v>11331.795899999999</v>
      </c>
    </row>
    <row r="7792" spans="1:4" x14ac:dyDescent="0.25">
      <c r="A7792" s="366" t="s">
        <v>11073</v>
      </c>
      <c r="B7792" s="345" t="s">
        <v>20241</v>
      </c>
      <c r="C7792" s="366" t="s">
        <v>6608</v>
      </c>
      <c r="D7792" s="367">
        <v>16051.6585</v>
      </c>
    </row>
    <row r="7793" spans="1:4" x14ac:dyDescent="0.25">
      <c r="A7793" s="366" t="s">
        <v>11074</v>
      </c>
      <c r="B7793" s="345" t="s">
        <v>20242</v>
      </c>
      <c r="C7793" s="366" t="s">
        <v>6608</v>
      </c>
      <c r="D7793" s="367">
        <v>22298.568800000001</v>
      </c>
    </row>
    <row r="7794" spans="1:4" x14ac:dyDescent="0.25">
      <c r="A7794" s="366" t="s">
        <v>11075</v>
      </c>
      <c r="B7794" s="345" t="s">
        <v>20243</v>
      </c>
      <c r="C7794" s="366" t="s">
        <v>6608</v>
      </c>
      <c r="D7794" s="367">
        <v>30035.543399999999</v>
      </c>
    </row>
    <row r="7795" spans="1:4" x14ac:dyDescent="0.25">
      <c r="A7795" s="366" t="s">
        <v>11076</v>
      </c>
      <c r="B7795" s="345" t="s">
        <v>20244</v>
      </c>
      <c r="C7795" s="366" t="s">
        <v>6594</v>
      </c>
      <c r="D7795" s="367">
        <v>3585.6273999999999</v>
      </c>
    </row>
    <row r="7796" spans="1:4" x14ac:dyDescent="0.25">
      <c r="A7796" s="366" t="s">
        <v>11077</v>
      </c>
      <c r="B7796" s="345" t="s">
        <v>20245</v>
      </c>
      <c r="C7796" s="366" t="s">
        <v>6594</v>
      </c>
      <c r="D7796" s="367">
        <v>4041.4286999999999</v>
      </c>
    </row>
    <row r="7797" spans="1:4" x14ac:dyDescent="0.25">
      <c r="A7797" s="366" t="s">
        <v>11078</v>
      </c>
      <c r="B7797" s="345" t="s">
        <v>20246</v>
      </c>
      <c r="C7797" s="366" t="s">
        <v>6594</v>
      </c>
      <c r="D7797" s="367">
        <v>4709.9369999999999</v>
      </c>
    </row>
    <row r="7798" spans="1:4" x14ac:dyDescent="0.25">
      <c r="A7798" s="366" t="s">
        <v>11079</v>
      </c>
      <c r="B7798" s="345" t="s">
        <v>20247</v>
      </c>
      <c r="C7798" s="366" t="s">
        <v>6594</v>
      </c>
      <c r="D7798" s="367">
        <v>5378.4381999999996</v>
      </c>
    </row>
    <row r="7799" spans="1:4" x14ac:dyDescent="0.25">
      <c r="A7799" s="366" t="s">
        <v>11080</v>
      </c>
      <c r="B7799" s="345" t="s">
        <v>20248</v>
      </c>
      <c r="C7799" s="366" t="s">
        <v>6594</v>
      </c>
      <c r="D7799" s="367">
        <v>5925.4489999999996</v>
      </c>
    </row>
    <row r="7800" spans="1:4" x14ac:dyDescent="0.25">
      <c r="A7800" s="366" t="s">
        <v>11081</v>
      </c>
      <c r="B7800" s="345" t="s">
        <v>20249</v>
      </c>
      <c r="C7800" s="366" t="s">
        <v>6594</v>
      </c>
      <c r="D7800" s="367">
        <v>7758.2876999999999</v>
      </c>
    </row>
    <row r="7801" spans="1:4" x14ac:dyDescent="0.25">
      <c r="A7801" s="366" t="s">
        <v>11082</v>
      </c>
      <c r="B7801" s="345" t="s">
        <v>20250</v>
      </c>
      <c r="C7801" s="366" t="s">
        <v>6594</v>
      </c>
      <c r="D7801" s="367">
        <v>8397.5908999999992</v>
      </c>
    </row>
    <row r="7802" spans="1:4" x14ac:dyDescent="0.25">
      <c r="A7802" s="366" t="s">
        <v>11083</v>
      </c>
      <c r="B7802" s="345" t="s">
        <v>20251</v>
      </c>
      <c r="C7802" s="366" t="s">
        <v>6594</v>
      </c>
      <c r="D7802" s="367">
        <v>9153.1324000000004</v>
      </c>
    </row>
    <row r="7803" spans="1:4" x14ac:dyDescent="0.25">
      <c r="A7803" s="366" t="s">
        <v>11084</v>
      </c>
      <c r="B7803" s="345" t="s">
        <v>20252</v>
      </c>
      <c r="C7803" s="366" t="s">
        <v>6594</v>
      </c>
      <c r="D7803" s="367">
        <v>9792.3284999999996</v>
      </c>
    </row>
    <row r="7804" spans="1:4" x14ac:dyDescent="0.25">
      <c r="A7804" s="366" t="s">
        <v>11085</v>
      </c>
      <c r="B7804" s="345" t="s">
        <v>20253</v>
      </c>
      <c r="C7804" s="366" t="s">
        <v>6594</v>
      </c>
      <c r="D7804" s="367">
        <v>10547.967500000001</v>
      </c>
    </row>
    <row r="7805" spans="1:4" x14ac:dyDescent="0.25">
      <c r="A7805" s="366" t="s">
        <v>11086</v>
      </c>
      <c r="B7805" s="345" t="s">
        <v>20254</v>
      </c>
      <c r="C7805" s="366" t="s">
        <v>6594</v>
      </c>
      <c r="D7805" s="367">
        <v>11187.23</v>
      </c>
    </row>
    <row r="7806" spans="1:4" x14ac:dyDescent="0.25">
      <c r="A7806" s="366" t="s">
        <v>11087</v>
      </c>
      <c r="B7806" s="345" t="s">
        <v>20255</v>
      </c>
      <c r="C7806" s="366" t="s">
        <v>6594</v>
      </c>
      <c r="D7806" s="367">
        <v>13183.873900000001</v>
      </c>
    </row>
    <row r="7807" spans="1:4" x14ac:dyDescent="0.25">
      <c r="A7807" s="366" t="s">
        <v>11088</v>
      </c>
      <c r="B7807" s="345" t="s">
        <v>20256</v>
      </c>
      <c r="C7807" s="366" t="s">
        <v>6594</v>
      </c>
      <c r="D7807" s="367">
        <v>13905.5872</v>
      </c>
    </row>
    <row r="7808" spans="1:4" x14ac:dyDescent="0.25">
      <c r="A7808" s="366" t="s">
        <v>11089</v>
      </c>
      <c r="B7808" s="345" t="s">
        <v>20257</v>
      </c>
      <c r="C7808" s="366" t="s">
        <v>6594</v>
      </c>
      <c r="D7808" s="367">
        <v>14765.890100000001</v>
      </c>
    </row>
    <row r="7809" spans="1:4" x14ac:dyDescent="0.25">
      <c r="A7809" s="366" t="s">
        <v>11090</v>
      </c>
      <c r="B7809" s="345" t="s">
        <v>20258</v>
      </c>
      <c r="C7809" s="366" t="s">
        <v>6594</v>
      </c>
      <c r="D7809" s="367">
        <v>15432.2965</v>
      </c>
    </row>
    <row r="7810" spans="1:4" x14ac:dyDescent="0.25">
      <c r="A7810" s="366" t="s">
        <v>11091</v>
      </c>
      <c r="B7810" s="345" t="s">
        <v>20259</v>
      </c>
      <c r="C7810" s="366" t="s">
        <v>6594</v>
      </c>
      <c r="D7810" s="367">
        <v>16264.895200000001</v>
      </c>
    </row>
    <row r="7811" spans="1:4" x14ac:dyDescent="0.25">
      <c r="A7811" s="366" t="s">
        <v>11092</v>
      </c>
      <c r="B7811" s="345" t="s">
        <v>20260</v>
      </c>
      <c r="C7811" s="366" t="s">
        <v>6594</v>
      </c>
      <c r="D7811" s="367">
        <v>17013.992300000002</v>
      </c>
    </row>
    <row r="7812" spans="1:4" x14ac:dyDescent="0.25">
      <c r="A7812" s="366" t="s">
        <v>11093</v>
      </c>
      <c r="B7812" s="345" t="s">
        <v>20261</v>
      </c>
      <c r="C7812" s="366" t="s">
        <v>6594</v>
      </c>
      <c r="D7812" s="367">
        <v>17790.9611</v>
      </c>
    </row>
    <row r="7813" spans="1:4" x14ac:dyDescent="0.25">
      <c r="A7813" s="366" t="s">
        <v>11094</v>
      </c>
      <c r="B7813" s="345" t="s">
        <v>20262</v>
      </c>
      <c r="C7813" s="366" t="s">
        <v>6594</v>
      </c>
      <c r="D7813" s="367">
        <v>20207.4028</v>
      </c>
    </row>
    <row r="7814" spans="1:4" x14ac:dyDescent="0.25">
      <c r="A7814" s="366" t="s">
        <v>11095</v>
      </c>
      <c r="B7814" s="345" t="s">
        <v>20263</v>
      </c>
      <c r="C7814" s="366" t="s">
        <v>6594</v>
      </c>
      <c r="D7814" s="367">
        <v>21156.9431</v>
      </c>
    </row>
    <row r="7815" spans="1:4" x14ac:dyDescent="0.25">
      <c r="A7815" s="366" t="s">
        <v>11096</v>
      </c>
      <c r="B7815" s="345" t="s">
        <v>20264</v>
      </c>
      <c r="C7815" s="366" t="s">
        <v>6594</v>
      </c>
      <c r="D7815" s="367">
        <v>3792.6646999999998</v>
      </c>
    </row>
    <row r="7816" spans="1:4" x14ac:dyDescent="0.25">
      <c r="A7816" s="366" t="s">
        <v>11097</v>
      </c>
      <c r="B7816" s="345" t="s">
        <v>20265</v>
      </c>
      <c r="C7816" s="366" t="s">
        <v>6594</v>
      </c>
      <c r="D7816" s="367">
        <v>4274.7879999999996</v>
      </c>
    </row>
    <row r="7817" spans="1:4" x14ac:dyDescent="0.25">
      <c r="A7817" s="366" t="s">
        <v>11098</v>
      </c>
      <c r="B7817" s="345" t="s">
        <v>20266</v>
      </c>
      <c r="C7817" s="366" t="s">
        <v>6594</v>
      </c>
      <c r="D7817" s="367">
        <v>4981.9004000000004</v>
      </c>
    </row>
    <row r="7818" spans="1:4" x14ac:dyDescent="0.25">
      <c r="A7818" s="366" t="s">
        <v>11099</v>
      </c>
      <c r="B7818" s="345" t="s">
        <v>20267</v>
      </c>
      <c r="C7818" s="366" t="s">
        <v>6594</v>
      </c>
      <c r="D7818" s="367">
        <v>5688.9970999999996</v>
      </c>
    </row>
    <row r="7819" spans="1:4" x14ac:dyDescent="0.25">
      <c r="A7819" s="366" t="s">
        <v>11100</v>
      </c>
      <c r="B7819" s="345" t="s">
        <v>20268</v>
      </c>
      <c r="C7819" s="366" t="s">
        <v>6594</v>
      </c>
      <c r="D7819" s="367">
        <v>6267.5924000000005</v>
      </c>
    </row>
    <row r="7820" spans="1:4" x14ac:dyDescent="0.25">
      <c r="A7820" s="366" t="s">
        <v>11101</v>
      </c>
      <c r="B7820" s="345" t="s">
        <v>20269</v>
      </c>
      <c r="C7820" s="366" t="s">
        <v>6594</v>
      </c>
      <c r="D7820" s="367">
        <v>8307.2796999999991</v>
      </c>
    </row>
    <row r="7821" spans="1:4" x14ac:dyDescent="0.25">
      <c r="A7821" s="366" t="s">
        <v>11102</v>
      </c>
      <c r="B7821" s="345" t="s">
        <v>20270</v>
      </c>
      <c r="C7821" s="366" t="s">
        <v>6594</v>
      </c>
      <c r="D7821" s="367">
        <v>8991.8183000000008</v>
      </c>
    </row>
    <row r="7822" spans="1:4" x14ac:dyDescent="0.25">
      <c r="A7822" s="366" t="s">
        <v>11103</v>
      </c>
      <c r="B7822" s="345" t="s">
        <v>20271</v>
      </c>
      <c r="C7822" s="366" t="s">
        <v>6594</v>
      </c>
      <c r="D7822" s="367">
        <v>9800.8196000000007</v>
      </c>
    </row>
    <row r="7823" spans="1:4" x14ac:dyDescent="0.25">
      <c r="A7823" s="366" t="s">
        <v>11104</v>
      </c>
      <c r="B7823" s="345" t="s">
        <v>20272</v>
      </c>
      <c r="C7823" s="366" t="s">
        <v>6594</v>
      </c>
      <c r="D7823" s="367">
        <v>10485.251099999999</v>
      </c>
    </row>
    <row r="7824" spans="1:4" x14ac:dyDescent="0.25">
      <c r="A7824" s="366" t="s">
        <v>11105</v>
      </c>
      <c r="B7824" s="345" t="s">
        <v>20273</v>
      </c>
      <c r="C7824" s="366" t="s">
        <v>6594</v>
      </c>
      <c r="D7824" s="367">
        <v>11294.349899999999</v>
      </c>
    </row>
    <row r="7825" spans="1:4" x14ac:dyDescent="0.25">
      <c r="A7825" s="366" t="s">
        <v>11106</v>
      </c>
      <c r="B7825" s="345" t="s">
        <v>20274</v>
      </c>
      <c r="C7825" s="366" t="s">
        <v>6594</v>
      </c>
      <c r="D7825" s="367">
        <v>11978.8478</v>
      </c>
    </row>
    <row r="7826" spans="1:4" x14ac:dyDescent="0.25">
      <c r="A7826" s="366" t="s">
        <v>11107</v>
      </c>
      <c r="B7826" s="345" t="s">
        <v>20275</v>
      </c>
      <c r="C7826" s="366" t="s">
        <v>6594</v>
      </c>
      <c r="D7826" s="367">
        <v>7674.9040999999997</v>
      </c>
    </row>
    <row r="7827" spans="1:4" x14ac:dyDescent="0.25">
      <c r="A7827" s="366" t="s">
        <v>11108</v>
      </c>
      <c r="B7827" s="345" t="s">
        <v>20276</v>
      </c>
      <c r="C7827" s="366" t="s">
        <v>6594</v>
      </c>
      <c r="D7827" s="367">
        <v>8480.5609999999997</v>
      </c>
    </row>
    <row r="7828" spans="1:4" x14ac:dyDescent="0.25">
      <c r="A7828" s="366" t="s">
        <v>11109</v>
      </c>
      <c r="B7828" s="345" t="s">
        <v>20277</v>
      </c>
      <c r="C7828" s="366" t="s">
        <v>6594</v>
      </c>
      <c r="D7828" s="367">
        <v>9045.9032999999999</v>
      </c>
    </row>
    <row r="7829" spans="1:4" x14ac:dyDescent="0.25">
      <c r="A7829" s="366" t="s">
        <v>11110</v>
      </c>
      <c r="B7829" s="345" t="s">
        <v>20278</v>
      </c>
      <c r="C7829" s="366" t="s">
        <v>6594</v>
      </c>
      <c r="D7829" s="367">
        <v>9597.2255999999998</v>
      </c>
    </row>
    <row r="7830" spans="1:4" x14ac:dyDescent="0.25">
      <c r="A7830" s="366" t="s">
        <v>11111</v>
      </c>
      <c r="B7830" s="345" t="s">
        <v>20279</v>
      </c>
      <c r="C7830" s="366" t="s">
        <v>6594</v>
      </c>
      <c r="D7830" s="367">
        <v>10402.804700000001</v>
      </c>
    </row>
    <row r="7831" spans="1:4" x14ac:dyDescent="0.25">
      <c r="A7831" s="366" t="s">
        <v>11112</v>
      </c>
      <c r="B7831" s="345" t="s">
        <v>20280</v>
      </c>
      <c r="C7831" s="366" t="s">
        <v>6594</v>
      </c>
      <c r="D7831" s="367">
        <v>10685.4997</v>
      </c>
    </row>
    <row r="7832" spans="1:4" x14ac:dyDescent="0.25">
      <c r="A7832" s="366" t="s">
        <v>11113</v>
      </c>
      <c r="B7832" s="345" t="s">
        <v>20281</v>
      </c>
      <c r="C7832" s="366" t="s">
        <v>6594</v>
      </c>
      <c r="D7832" s="367">
        <v>11236.749900000001</v>
      </c>
    </row>
    <row r="7833" spans="1:4" x14ac:dyDescent="0.25">
      <c r="A7833" s="366" t="s">
        <v>11114</v>
      </c>
      <c r="B7833" s="345" t="s">
        <v>20282</v>
      </c>
      <c r="C7833" s="366" t="s">
        <v>6594</v>
      </c>
      <c r="D7833" s="367">
        <v>11787.9843</v>
      </c>
    </row>
    <row r="7834" spans="1:4" x14ac:dyDescent="0.25">
      <c r="A7834" s="366" t="s">
        <v>11115</v>
      </c>
      <c r="B7834" s="345" t="s">
        <v>20283</v>
      </c>
      <c r="C7834" s="366" t="s">
        <v>6594</v>
      </c>
      <c r="D7834" s="367">
        <v>12339.153200000001</v>
      </c>
    </row>
    <row r="7835" spans="1:4" x14ac:dyDescent="0.25">
      <c r="A7835" s="366" t="s">
        <v>11116</v>
      </c>
      <c r="B7835" s="345" t="s">
        <v>20284</v>
      </c>
      <c r="C7835" s="366" t="s">
        <v>6594</v>
      </c>
      <c r="D7835" s="367">
        <v>12890.451999999999</v>
      </c>
    </row>
    <row r="7836" spans="1:4" x14ac:dyDescent="0.25">
      <c r="A7836" s="366" t="s">
        <v>11117</v>
      </c>
      <c r="B7836" s="345" t="s">
        <v>20285</v>
      </c>
      <c r="C7836" s="366" t="s">
        <v>6594</v>
      </c>
      <c r="D7836" s="367">
        <v>13696.1459</v>
      </c>
    </row>
    <row r="7837" spans="1:4" x14ac:dyDescent="0.25">
      <c r="A7837" s="366" t="s">
        <v>11118</v>
      </c>
      <c r="B7837" s="345" t="s">
        <v>20286</v>
      </c>
      <c r="C7837" s="366" t="s">
        <v>6594</v>
      </c>
      <c r="D7837" s="367">
        <v>14261.6217</v>
      </c>
    </row>
    <row r="7838" spans="1:4" x14ac:dyDescent="0.25">
      <c r="A7838" s="366" t="s">
        <v>11119</v>
      </c>
      <c r="B7838" s="345" t="s">
        <v>20287</v>
      </c>
      <c r="C7838" s="366" t="s">
        <v>6594</v>
      </c>
      <c r="D7838" s="367">
        <v>14812.8622</v>
      </c>
    </row>
    <row r="7839" spans="1:4" x14ac:dyDescent="0.25">
      <c r="A7839" s="366" t="s">
        <v>11120</v>
      </c>
      <c r="B7839" s="345" t="s">
        <v>20288</v>
      </c>
      <c r="C7839" s="366" t="s">
        <v>6594</v>
      </c>
      <c r="D7839" s="367">
        <v>15363.9004</v>
      </c>
    </row>
    <row r="7840" spans="1:4" x14ac:dyDescent="0.25">
      <c r="A7840" s="366" t="s">
        <v>11121</v>
      </c>
      <c r="B7840" s="345" t="s">
        <v>20289</v>
      </c>
      <c r="C7840" s="366" t="s">
        <v>6594</v>
      </c>
      <c r="D7840" s="367">
        <v>15915.344300000001</v>
      </c>
    </row>
    <row r="7841" spans="1:4" x14ac:dyDescent="0.25">
      <c r="A7841" s="366" t="s">
        <v>11122</v>
      </c>
      <c r="B7841" s="345" t="s">
        <v>20290</v>
      </c>
      <c r="C7841" s="366" t="s">
        <v>6594</v>
      </c>
      <c r="D7841" s="367">
        <v>16735.167099999999</v>
      </c>
    </row>
    <row r="7842" spans="1:4" x14ac:dyDescent="0.25">
      <c r="A7842" s="366" t="s">
        <v>11123</v>
      </c>
      <c r="B7842" s="345" t="s">
        <v>20291</v>
      </c>
      <c r="C7842" s="366" t="s">
        <v>6594</v>
      </c>
      <c r="D7842" s="367">
        <v>20645.679</v>
      </c>
    </row>
    <row r="7843" spans="1:4" x14ac:dyDescent="0.25">
      <c r="A7843" s="366" t="s">
        <v>11124</v>
      </c>
      <c r="B7843" s="345" t="s">
        <v>20292</v>
      </c>
      <c r="C7843" s="366" t="s">
        <v>6594</v>
      </c>
      <c r="D7843" s="367">
        <v>21609.4054</v>
      </c>
    </row>
    <row r="7844" spans="1:4" x14ac:dyDescent="0.25">
      <c r="A7844" s="366" t="s">
        <v>11125</v>
      </c>
      <c r="B7844" s="345" t="s">
        <v>20293</v>
      </c>
      <c r="C7844" s="366" t="s">
        <v>6594</v>
      </c>
      <c r="D7844" s="367">
        <v>22288.345399999998</v>
      </c>
    </row>
    <row r="7845" spans="1:4" x14ac:dyDescent="0.25">
      <c r="A7845" s="366" t="s">
        <v>11126</v>
      </c>
      <c r="B7845" s="345" t="s">
        <v>20294</v>
      </c>
      <c r="C7845" s="366" t="s">
        <v>6594</v>
      </c>
      <c r="D7845" s="367">
        <v>25338.706600000001</v>
      </c>
    </row>
    <row r="7846" spans="1:4" x14ac:dyDescent="0.25">
      <c r="A7846" s="366" t="s">
        <v>11127</v>
      </c>
      <c r="B7846" s="345" t="s">
        <v>20295</v>
      </c>
      <c r="C7846" s="366" t="s">
        <v>6594</v>
      </c>
      <c r="D7846" s="367">
        <v>25715.1276</v>
      </c>
    </row>
    <row r="7847" spans="1:4" x14ac:dyDescent="0.25">
      <c r="A7847" s="366" t="s">
        <v>11128</v>
      </c>
      <c r="B7847" s="345" t="s">
        <v>20296</v>
      </c>
      <c r="C7847" s="366" t="s">
        <v>6594</v>
      </c>
      <c r="D7847" s="367">
        <v>30957.2212</v>
      </c>
    </row>
    <row r="7848" spans="1:4" x14ac:dyDescent="0.25">
      <c r="A7848" s="366" t="s">
        <v>11129</v>
      </c>
      <c r="B7848" s="345" t="s">
        <v>20297</v>
      </c>
      <c r="C7848" s="366" t="s">
        <v>6594</v>
      </c>
      <c r="D7848" s="367">
        <v>31389.483199999999</v>
      </c>
    </row>
    <row r="7849" spans="1:4" x14ac:dyDescent="0.25">
      <c r="A7849" s="366" t="s">
        <v>11130</v>
      </c>
      <c r="B7849" s="345" t="s">
        <v>20298</v>
      </c>
      <c r="C7849" s="366" t="s">
        <v>6594</v>
      </c>
      <c r="D7849" s="367">
        <v>32596.2238</v>
      </c>
    </row>
    <row r="7850" spans="1:4" x14ac:dyDescent="0.25">
      <c r="A7850" s="366" t="s">
        <v>11131</v>
      </c>
      <c r="B7850" s="345" t="s">
        <v>20299</v>
      </c>
      <c r="C7850" s="366" t="s">
        <v>6594</v>
      </c>
      <c r="D7850" s="367">
        <v>33028.665999999997</v>
      </c>
    </row>
    <row r="7851" spans="1:4" x14ac:dyDescent="0.25">
      <c r="A7851" s="366" t="s">
        <v>11132</v>
      </c>
      <c r="B7851" s="345" t="s">
        <v>20300</v>
      </c>
      <c r="C7851" s="366" t="s">
        <v>6594</v>
      </c>
      <c r="D7851" s="367">
        <v>44879.257599999997</v>
      </c>
    </row>
    <row r="7852" spans="1:4" x14ac:dyDescent="0.25">
      <c r="A7852" s="366" t="s">
        <v>11133</v>
      </c>
      <c r="B7852" s="345" t="s">
        <v>20301</v>
      </c>
      <c r="C7852" s="366" t="s">
        <v>6594</v>
      </c>
      <c r="D7852" s="367">
        <v>46456.671300000002</v>
      </c>
    </row>
    <row r="7853" spans="1:4" x14ac:dyDescent="0.25">
      <c r="A7853" s="366" t="s">
        <v>11134</v>
      </c>
      <c r="B7853" s="345" t="s">
        <v>20302</v>
      </c>
      <c r="C7853" s="366" t="s">
        <v>6594</v>
      </c>
      <c r="D7853" s="367">
        <v>10431.1363</v>
      </c>
    </row>
    <row r="7854" spans="1:4" x14ac:dyDescent="0.25">
      <c r="A7854" s="366" t="s">
        <v>11135</v>
      </c>
      <c r="B7854" s="345" t="s">
        <v>20303</v>
      </c>
      <c r="C7854" s="366" t="s">
        <v>6594</v>
      </c>
      <c r="D7854" s="367">
        <v>13696.1459</v>
      </c>
    </row>
    <row r="7855" spans="1:4" x14ac:dyDescent="0.25">
      <c r="A7855" s="366" t="s">
        <v>11136</v>
      </c>
      <c r="B7855" s="345" t="s">
        <v>20304</v>
      </c>
      <c r="C7855" s="366" t="s">
        <v>6594</v>
      </c>
      <c r="D7855" s="367">
        <v>15901.242099999999</v>
      </c>
    </row>
    <row r="7856" spans="1:4" x14ac:dyDescent="0.25">
      <c r="A7856" s="366" t="s">
        <v>11137</v>
      </c>
      <c r="B7856" s="345" t="s">
        <v>20305</v>
      </c>
      <c r="C7856" s="366" t="s">
        <v>6594</v>
      </c>
      <c r="D7856" s="367">
        <v>16721.064900000001</v>
      </c>
    </row>
    <row r="7857" spans="1:4" x14ac:dyDescent="0.25">
      <c r="A7857" s="366" t="s">
        <v>11138</v>
      </c>
      <c r="B7857" s="345" t="s">
        <v>20306</v>
      </c>
      <c r="C7857" s="366" t="s">
        <v>6594</v>
      </c>
      <c r="D7857" s="367">
        <v>17272.059799999999</v>
      </c>
    </row>
    <row r="7858" spans="1:4" x14ac:dyDescent="0.25">
      <c r="A7858" s="366" t="s">
        <v>11139</v>
      </c>
      <c r="B7858" s="345" t="s">
        <v>20307</v>
      </c>
      <c r="C7858" s="366" t="s">
        <v>6594</v>
      </c>
      <c r="D7858" s="367">
        <v>17823.506600000001</v>
      </c>
    </row>
    <row r="7859" spans="1:4" x14ac:dyDescent="0.25">
      <c r="A7859" s="366" t="s">
        <v>11140</v>
      </c>
      <c r="B7859" s="345" t="s">
        <v>20308</v>
      </c>
      <c r="C7859" s="366" t="s">
        <v>6594</v>
      </c>
      <c r="D7859" s="367">
        <v>18374.651000000002</v>
      </c>
    </row>
    <row r="7860" spans="1:4" x14ac:dyDescent="0.25">
      <c r="A7860" s="366" t="s">
        <v>11141</v>
      </c>
      <c r="B7860" s="345" t="s">
        <v>20309</v>
      </c>
      <c r="C7860" s="366" t="s">
        <v>6594</v>
      </c>
      <c r="D7860" s="367">
        <v>19194.676299999999</v>
      </c>
    </row>
    <row r="7861" spans="1:4" x14ac:dyDescent="0.25">
      <c r="A7861" s="366" t="s">
        <v>11142</v>
      </c>
      <c r="B7861" s="345" t="s">
        <v>20310</v>
      </c>
      <c r="C7861" s="366" t="s">
        <v>6594</v>
      </c>
      <c r="D7861" s="367">
        <v>19745.535</v>
      </c>
    </row>
    <row r="7862" spans="1:4" x14ac:dyDescent="0.25">
      <c r="A7862" s="366" t="s">
        <v>11143</v>
      </c>
      <c r="B7862" s="345" t="s">
        <v>20311</v>
      </c>
      <c r="C7862" s="366" t="s">
        <v>6594</v>
      </c>
      <c r="D7862" s="367">
        <v>24256.7791</v>
      </c>
    </row>
    <row r="7863" spans="1:4" x14ac:dyDescent="0.25">
      <c r="A7863" s="366" t="s">
        <v>11144</v>
      </c>
      <c r="B7863" s="345" t="s">
        <v>20312</v>
      </c>
      <c r="C7863" s="366" t="s">
        <v>6594</v>
      </c>
      <c r="D7863" s="367">
        <v>25491.408500000001</v>
      </c>
    </row>
    <row r="7864" spans="1:4" x14ac:dyDescent="0.25">
      <c r="A7864" s="366" t="s">
        <v>11145</v>
      </c>
      <c r="B7864" s="345" t="s">
        <v>20313</v>
      </c>
      <c r="C7864" s="366" t="s">
        <v>6594</v>
      </c>
      <c r="D7864" s="367">
        <v>26170.196100000001</v>
      </c>
    </row>
    <row r="7865" spans="1:4" x14ac:dyDescent="0.25">
      <c r="A7865" s="366" t="s">
        <v>11146</v>
      </c>
      <c r="B7865" s="345" t="s">
        <v>20314</v>
      </c>
      <c r="C7865" s="366" t="s">
        <v>6594</v>
      </c>
      <c r="D7865" s="367">
        <v>26849.0792</v>
      </c>
    </row>
    <row r="7866" spans="1:4" x14ac:dyDescent="0.25">
      <c r="A7866" s="366" t="s">
        <v>11147</v>
      </c>
      <c r="B7866" s="345" t="s">
        <v>20315</v>
      </c>
      <c r="C7866" s="366" t="s">
        <v>6594</v>
      </c>
      <c r="D7866" s="367">
        <v>27175.027900000001</v>
      </c>
    </row>
    <row r="7867" spans="1:4" x14ac:dyDescent="0.25">
      <c r="A7867" s="366" t="s">
        <v>11148</v>
      </c>
      <c r="B7867" s="345" t="s">
        <v>20316</v>
      </c>
      <c r="C7867" s="366" t="s">
        <v>6594</v>
      </c>
      <c r="D7867" s="367">
        <v>28423.849600000001</v>
      </c>
    </row>
    <row r="7868" spans="1:4" x14ac:dyDescent="0.25">
      <c r="A7868" s="366" t="s">
        <v>11149</v>
      </c>
      <c r="B7868" s="345" t="s">
        <v>20317</v>
      </c>
      <c r="C7868" s="366" t="s">
        <v>6594</v>
      </c>
      <c r="D7868" s="367">
        <v>32388.557100000002</v>
      </c>
    </row>
    <row r="7869" spans="1:4" x14ac:dyDescent="0.25">
      <c r="A7869" s="366" t="s">
        <v>11150</v>
      </c>
      <c r="B7869" s="345" t="s">
        <v>20318</v>
      </c>
      <c r="C7869" s="366" t="s">
        <v>6594</v>
      </c>
      <c r="D7869" s="367">
        <v>38616.888599999998</v>
      </c>
    </row>
    <row r="7870" spans="1:4" x14ac:dyDescent="0.25">
      <c r="A7870" s="366" t="s">
        <v>11151</v>
      </c>
      <c r="B7870" s="345" t="s">
        <v>20319</v>
      </c>
      <c r="C7870" s="366" t="s">
        <v>6594</v>
      </c>
      <c r="D7870" s="367">
        <v>39480.7209</v>
      </c>
    </row>
    <row r="7871" spans="1:4" x14ac:dyDescent="0.25">
      <c r="A7871" s="366" t="s">
        <v>11152</v>
      </c>
      <c r="B7871" s="345" t="s">
        <v>20320</v>
      </c>
      <c r="C7871" s="366" t="s">
        <v>6594</v>
      </c>
      <c r="D7871" s="367">
        <v>40357.332000000002</v>
      </c>
    </row>
    <row r="7872" spans="1:4" x14ac:dyDescent="0.25">
      <c r="A7872" s="366" t="s">
        <v>11153</v>
      </c>
      <c r="B7872" s="345" t="s">
        <v>20321</v>
      </c>
      <c r="C7872" s="366" t="s">
        <v>6594</v>
      </c>
      <c r="D7872" s="367">
        <v>23594.393800000002</v>
      </c>
    </row>
    <row r="7873" spans="1:4" x14ac:dyDescent="0.25">
      <c r="A7873" s="366" t="s">
        <v>11154</v>
      </c>
      <c r="B7873" s="345" t="s">
        <v>20322</v>
      </c>
      <c r="C7873" s="366" t="s">
        <v>6594</v>
      </c>
      <c r="D7873" s="367">
        <v>27635.042799999999</v>
      </c>
    </row>
    <row r="7874" spans="1:4" x14ac:dyDescent="0.25">
      <c r="A7874" s="366" t="s">
        <v>11155</v>
      </c>
      <c r="B7874" s="345" t="s">
        <v>20323</v>
      </c>
      <c r="C7874" s="366" t="s">
        <v>6594</v>
      </c>
      <c r="D7874" s="367">
        <v>28230.0635</v>
      </c>
    </row>
    <row r="7875" spans="1:4" x14ac:dyDescent="0.25">
      <c r="A7875" s="366" t="s">
        <v>11156</v>
      </c>
      <c r="B7875" s="345" t="s">
        <v>20324</v>
      </c>
      <c r="C7875" s="366" t="s">
        <v>6594</v>
      </c>
      <c r="D7875" s="367">
        <v>32864.459699999999</v>
      </c>
    </row>
    <row r="7876" spans="1:4" x14ac:dyDescent="0.25">
      <c r="A7876" s="366" t="s">
        <v>11157</v>
      </c>
      <c r="B7876" s="345" t="s">
        <v>20325</v>
      </c>
      <c r="C7876" s="366" t="s">
        <v>6594</v>
      </c>
      <c r="D7876" s="367">
        <v>29080.5661</v>
      </c>
    </row>
    <row r="7877" spans="1:4" x14ac:dyDescent="0.25">
      <c r="A7877" s="366" t="s">
        <v>11158</v>
      </c>
      <c r="B7877" s="345" t="s">
        <v>20326</v>
      </c>
      <c r="C7877" s="366" t="s">
        <v>6594</v>
      </c>
      <c r="D7877" s="367">
        <v>32751.341400000001</v>
      </c>
    </row>
    <row r="7878" spans="1:4" x14ac:dyDescent="0.25">
      <c r="A7878" s="366" t="s">
        <v>11159</v>
      </c>
      <c r="B7878" s="345" t="s">
        <v>20327</v>
      </c>
      <c r="C7878" s="366" t="s">
        <v>6594</v>
      </c>
      <c r="D7878" s="367">
        <v>29576.577399999998</v>
      </c>
    </row>
    <row r="7879" spans="1:4" x14ac:dyDescent="0.25">
      <c r="A7879" s="366" t="s">
        <v>11160</v>
      </c>
      <c r="B7879" s="345" t="s">
        <v>20328</v>
      </c>
      <c r="C7879" s="366" t="s">
        <v>6594</v>
      </c>
      <c r="D7879" s="367">
        <v>34212.056499999999</v>
      </c>
    </row>
    <row r="7880" spans="1:4" x14ac:dyDescent="0.25">
      <c r="A7880" s="366" t="s">
        <v>11161</v>
      </c>
      <c r="B7880" s="345" t="s">
        <v>20329</v>
      </c>
      <c r="C7880" s="366" t="s">
        <v>6594</v>
      </c>
      <c r="D7880" s="367">
        <v>30058.4709</v>
      </c>
    </row>
    <row r="7881" spans="1:4" x14ac:dyDescent="0.25">
      <c r="A7881" s="366" t="s">
        <v>11162</v>
      </c>
      <c r="B7881" s="345" t="s">
        <v>20330</v>
      </c>
      <c r="C7881" s="366" t="s">
        <v>6594</v>
      </c>
      <c r="D7881" s="367">
        <v>32496.820100000001</v>
      </c>
    </row>
    <row r="7882" spans="1:4" x14ac:dyDescent="0.25">
      <c r="A7882" s="366" t="s">
        <v>11163</v>
      </c>
      <c r="B7882" s="345" t="s">
        <v>20331</v>
      </c>
      <c r="C7882" s="366" t="s">
        <v>6594</v>
      </c>
      <c r="D7882" s="367">
        <v>35189.258399999999</v>
      </c>
    </row>
    <row r="7883" spans="1:4" x14ac:dyDescent="0.25">
      <c r="A7883" s="366" t="s">
        <v>11164</v>
      </c>
      <c r="B7883" s="345" t="s">
        <v>20332</v>
      </c>
      <c r="C7883" s="366" t="s">
        <v>6594</v>
      </c>
      <c r="D7883" s="367">
        <v>32014.717700000001</v>
      </c>
    </row>
    <row r="7884" spans="1:4" x14ac:dyDescent="0.25">
      <c r="A7884" s="366" t="s">
        <v>11165</v>
      </c>
      <c r="B7884" s="345" t="s">
        <v>20333</v>
      </c>
      <c r="C7884" s="366" t="s">
        <v>6594</v>
      </c>
      <c r="D7884" s="367">
        <v>35671.606800000001</v>
      </c>
    </row>
    <row r="7885" spans="1:4" x14ac:dyDescent="0.25">
      <c r="A7885" s="366" t="s">
        <v>11166</v>
      </c>
      <c r="B7885" s="345" t="s">
        <v>20334</v>
      </c>
      <c r="C7885" s="366" t="s">
        <v>6594</v>
      </c>
      <c r="D7885" s="367">
        <v>32864.459699999999</v>
      </c>
    </row>
    <row r="7886" spans="1:4" x14ac:dyDescent="0.25">
      <c r="A7886" s="366" t="s">
        <v>11167</v>
      </c>
      <c r="B7886" s="345" t="s">
        <v>20335</v>
      </c>
      <c r="C7886" s="366" t="s">
        <v>6594</v>
      </c>
      <c r="D7886" s="367">
        <v>36535.807200000003</v>
      </c>
    </row>
    <row r="7887" spans="1:4" x14ac:dyDescent="0.25">
      <c r="A7887" s="366" t="s">
        <v>11168</v>
      </c>
      <c r="B7887" s="345" t="s">
        <v>20336</v>
      </c>
      <c r="C7887" s="366" t="s">
        <v>6594</v>
      </c>
      <c r="D7887" s="367">
        <v>33842.937100000003</v>
      </c>
    </row>
    <row r="7888" spans="1:4" x14ac:dyDescent="0.25">
      <c r="A7888" s="366" t="s">
        <v>11169</v>
      </c>
      <c r="B7888" s="345" t="s">
        <v>20337</v>
      </c>
      <c r="C7888" s="366" t="s">
        <v>6594</v>
      </c>
      <c r="D7888" s="367">
        <v>38478.338799999998</v>
      </c>
    </row>
    <row r="7889" spans="1:4" x14ac:dyDescent="0.25">
      <c r="A7889" s="366" t="s">
        <v>11170</v>
      </c>
      <c r="B7889" s="345" t="s">
        <v>20338</v>
      </c>
      <c r="C7889" s="366" t="s">
        <v>6594</v>
      </c>
      <c r="D7889" s="367">
        <v>35302.376799999998</v>
      </c>
    </row>
    <row r="7890" spans="1:4" x14ac:dyDescent="0.25">
      <c r="A7890" s="366" t="s">
        <v>11171</v>
      </c>
      <c r="B7890" s="345" t="s">
        <v>20339</v>
      </c>
      <c r="C7890" s="366" t="s">
        <v>6594</v>
      </c>
      <c r="D7890" s="367">
        <v>40916.463400000001</v>
      </c>
    </row>
    <row r="7891" spans="1:4" x14ac:dyDescent="0.25">
      <c r="A7891" s="366" t="s">
        <v>11172</v>
      </c>
      <c r="B7891" s="345" t="s">
        <v>20340</v>
      </c>
      <c r="C7891" s="366" t="s">
        <v>6594</v>
      </c>
      <c r="D7891" s="367">
        <v>38365.220399999998</v>
      </c>
    </row>
    <row r="7892" spans="1:4" x14ac:dyDescent="0.25">
      <c r="A7892" s="366" t="s">
        <v>11173</v>
      </c>
      <c r="B7892" s="345" t="s">
        <v>20341</v>
      </c>
      <c r="C7892" s="366" t="s">
        <v>6594</v>
      </c>
      <c r="D7892" s="367">
        <v>42261.955999999998</v>
      </c>
    </row>
    <row r="7893" spans="1:4" x14ac:dyDescent="0.25">
      <c r="A7893" s="366" t="s">
        <v>11174</v>
      </c>
      <c r="B7893" s="345" t="s">
        <v>20342</v>
      </c>
      <c r="C7893" s="366" t="s">
        <v>6594</v>
      </c>
      <c r="D7893" s="367">
        <v>38845.988400000002</v>
      </c>
    </row>
    <row r="7894" spans="1:4" x14ac:dyDescent="0.25">
      <c r="A7894" s="366" t="s">
        <v>11175</v>
      </c>
      <c r="B7894" s="345" t="s">
        <v>20343</v>
      </c>
      <c r="C7894" s="366" t="s">
        <v>6594</v>
      </c>
      <c r="D7894" s="367">
        <v>41781.198100000001</v>
      </c>
    </row>
    <row r="7895" spans="1:4" x14ac:dyDescent="0.25">
      <c r="A7895" s="366" t="s">
        <v>11176</v>
      </c>
      <c r="B7895" s="345" t="s">
        <v>20344</v>
      </c>
      <c r="C7895" s="366" t="s">
        <v>6594</v>
      </c>
      <c r="D7895" s="367">
        <v>45439.119400000003</v>
      </c>
    </row>
    <row r="7896" spans="1:4" x14ac:dyDescent="0.25">
      <c r="A7896" s="366" t="s">
        <v>11177</v>
      </c>
      <c r="B7896" s="345" t="s">
        <v>20345</v>
      </c>
      <c r="C7896" s="366" t="s">
        <v>6594</v>
      </c>
      <c r="D7896" s="367">
        <v>41284.112999999998</v>
      </c>
    </row>
    <row r="7897" spans="1:4" x14ac:dyDescent="0.25">
      <c r="A7897" s="366" t="s">
        <v>11178</v>
      </c>
      <c r="B7897" s="345" t="s">
        <v>20346</v>
      </c>
      <c r="C7897" s="366" t="s">
        <v>6594</v>
      </c>
      <c r="D7897" s="367">
        <v>45919.877399999998</v>
      </c>
    </row>
    <row r="7898" spans="1:4" x14ac:dyDescent="0.25">
      <c r="A7898" s="366" t="s">
        <v>11179</v>
      </c>
      <c r="B7898" s="345" t="s">
        <v>20347</v>
      </c>
      <c r="C7898" s="366" t="s">
        <v>6594</v>
      </c>
      <c r="D7898" s="367">
        <v>41781.198100000001</v>
      </c>
    </row>
    <row r="7899" spans="1:4" x14ac:dyDescent="0.25">
      <c r="A7899" s="366" t="s">
        <v>11180</v>
      </c>
      <c r="B7899" s="345" t="s">
        <v>20348</v>
      </c>
      <c r="C7899" s="366" t="s">
        <v>6594</v>
      </c>
      <c r="D7899" s="367">
        <v>46417.520700000001</v>
      </c>
    </row>
    <row r="7900" spans="1:4" x14ac:dyDescent="0.25">
      <c r="A7900" s="366" t="s">
        <v>11181</v>
      </c>
      <c r="B7900" s="345" t="s">
        <v>20349</v>
      </c>
      <c r="C7900" s="366" t="s">
        <v>6594</v>
      </c>
      <c r="D7900" s="367">
        <v>43112.645600000003</v>
      </c>
    </row>
    <row r="7901" spans="1:4" x14ac:dyDescent="0.25">
      <c r="A7901" s="366" t="s">
        <v>11182</v>
      </c>
      <c r="B7901" s="345" t="s">
        <v>20350</v>
      </c>
      <c r="C7901" s="366" t="s">
        <v>6594</v>
      </c>
      <c r="D7901" s="367">
        <v>46785.170400000003</v>
      </c>
    </row>
    <row r="7902" spans="1:4" x14ac:dyDescent="0.25">
      <c r="A7902" s="366" t="s">
        <v>11183</v>
      </c>
      <c r="B7902" s="345" t="s">
        <v>20351</v>
      </c>
      <c r="C7902" s="366" t="s">
        <v>6594</v>
      </c>
      <c r="D7902" s="367">
        <v>48728.262699999999</v>
      </c>
    </row>
    <row r="7903" spans="1:4" x14ac:dyDescent="0.25">
      <c r="A7903" s="366" t="s">
        <v>11184</v>
      </c>
      <c r="B7903" s="345" t="s">
        <v>20352</v>
      </c>
      <c r="C7903" s="366" t="s">
        <v>6594</v>
      </c>
      <c r="D7903" s="367">
        <v>52397.0936</v>
      </c>
    </row>
    <row r="7904" spans="1:4" x14ac:dyDescent="0.25">
      <c r="A7904" s="366" t="s">
        <v>11185</v>
      </c>
      <c r="B7904" s="345" t="s">
        <v>20353</v>
      </c>
      <c r="C7904" s="366" t="s">
        <v>6594</v>
      </c>
      <c r="D7904" s="367">
        <v>57226.897599999997</v>
      </c>
    </row>
    <row r="7905" spans="1:4" x14ac:dyDescent="0.25">
      <c r="A7905" s="366" t="s">
        <v>11186</v>
      </c>
      <c r="B7905" s="345" t="s">
        <v>20354</v>
      </c>
      <c r="C7905" s="366" t="s">
        <v>6594</v>
      </c>
      <c r="D7905" s="367">
        <v>62043.796399999999</v>
      </c>
    </row>
    <row r="7906" spans="1:4" x14ac:dyDescent="0.25">
      <c r="A7906" s="366" t="s">
        <v>11187</v>
      </c>
      <c r="B7906" s="345" t="s">
        <v>20355</v>
      </c>
      <c r="C7906" s="366" t="s">
        <v>6594</v>
      </c>
      <c r="D7906" s="367">
        <v>64656.022700000001</v>
      </c>
    </row>
    <row r="7907" spans="1:4" x14ac:dyDescent="0.25">
      <c r="A7907" s="366" t="s">
        <v>11188</v>
      </c>
      <c r="B7907" s="345" t="s">
        <v>20356</v>
      </c>
      <c r="C7907" s="366" t="s">
        <v>6594</v>
      </c>
      <c r="D7907" s="367">
        <v>69476.0576</v>
      </c>
    </row>
    <row r="7908" spans="1:4" x14ac:dyDescent="0.25">
      <c r="A7908" s="366" t="s">
        <v>11189</v>
      </c>
      <c r="B7908" s="345" t="s">
        <v>20357</v>
      </c>
      <c r="C7908" s="366" t="s">
        <v>6594</v>
      </c>
      <c r="D7908" s="367">
        <v>55624.658199999998</v>
      </c>
    </row>
    <row r="7909" spans="1:4" x14ac:dyDescent="0.25">
      <c r="A7909" s="366" t="s">
        <v>11190</v>
      </c>
      <c r="B7909" s="345" t="s">
        <v>20358</v>
      </c>
      <c r="C7909" s="366" t="s">
        <v>6594</v>
      </c>
      <c r="D7909" s="367">
        <v>57693.312899999997</v>
      </c>
    </row>
    <row r="7910" spans="1:4" x14ac:dyDescent="0.25">
      <c r="A7910" s="366" t="s">
        <v>11191</v>
      </c>
      <c r="B7910" s="345" t="s">
        <v>20359</v>
      </c>
      <c r="C7910" s="366" t="s">
        <v>6594</v>
      </c>
      <c r="D7910" s="367">
        <v>58668.981200000002</v>
      </c>
    </row>
    <row r="7911" spans="1:4" x14ac:dyDescent="0.25">
      <c r="A7911" s="366" t="s">
        <v>11192</v>
      </c>
      <c r="B7911" s="345" t="s">
        <v>20360</v>
      </c>
      <c r="C7911" s="366" t="s">
        <v>6594</v>
      </c>
      <c r="D7911" s="367">
        <v>59776.383199999997</v>
      </c>
    </row>
    <row r="7912" spans="1:4" x14ac:dyDescent="0.25">
      <c r="A7912" s="366" t="s">
        <v>11193</v>
      </c>
      <c r="B7912" s="345" t="s">
        <v>20361</v>
      </c>
      <c r="C7912" s="366" t="s">
        <v>6594</v>
      </c>
      <c r="D7912" s="367">
        <v>63674.744599999998</v>
      </c>
    </row>
    <row r="7913" spans="1:4" x14ac:dyDescent="0.25">
      <c r="A7913" s="366" t="s">
        <v>11194</v>
      </c>
      <c r="B7913" s="345" t="s">
        <v>20362</v>
      </c>
      <c r="C7913" s="366" t="s">
        <v>6594</v>
      </c>
      <c r="D7913" s="367">
        <v>62580.878900000003</v>
      </c>
    </row>
    <row r="7914" spans="1:4" x14ac:dyDescent="0.25">
      <c r="A7914" s="366" t="s">
        <v>11195</v>
      </c>
      <c r="B7914" s="345" t="s">
        <v>20363</v>
      </c>
      <c r="C7914" s="366" t="s">
        <v>6594</v>
      </c>
      <c r="D7914" s="367">
        <v>64336.650999999998</v>
      </c>
    </row>
    <row r="7915" spans="1:4" x14ac:dyDescent="0.25">
      <c r="A7915" s="366" t="s">
        <v>11196</v>
      </c>
      <c r="B7915" s="345" t="s">
        <v>20364</v>
      </c>
      <c r="C7915" s="366" t="s">
        <v>6594</v>
      </c>
      <c r="D7915" s="367">
        <v>67588.654200000004</v>
      </c>
    </row>
    <row r="7916" spans="1:4" x14ac:dyDescent="0.25">
      <c r="A7916" s="366" t="s">
        <v>11197</v>
      </c>
      <c r="B7916" s="345" t="s">
        <v>20365</v>
      </c>
      <c r="C7916" s="366" t="s">
        <v>6594</v>
      </c>
      <c r="D7916" s="367">
        <v>68069.412200000006</v>
      </c>
    </row>
    <row r="7917" spans="1:4" x14ac:dyDescent="0.25">
      <c r="A7917" s="366" t="s">
        <v>11198</v>
      </c>
      <c r="B7917" s="345" t="s">
        <v>20366</v>
      </c>
      <c r="C7917" s="366" t="s">
        <v>6594</v>
      </c>
      <c r="D7917" s="367">
        <v>69899.736199999999</v>
      </c>
    </row>
    <row r="7918" spans="1:4" x14ac:dyDescent="0.25">
      <c r="A7918" s="366" t="s">
        <v>11199</v>
      </c>
      <c r="B7918" s="345" t="s">
        <v>20367</v>
      </c>
      <c r="C7918" s="366" t="s">
        <v>6608</v>
      </c>
      <c r="D7918" s="367">
        <v>14716.156800000001</v>
      </c>
    </row>
    <row r="7919" spans="1:4" x14ac:dyDescent="0.25">
      <c r="A7919" s="366" t="s">
        <v>11200</v>
      </c>
      <c r="B7919" s="345" t="s">
        <v>20368</v>
      </c>
      <c r="C7919" s="366" t="s">
        <v>7700</v>
      </c>
      <c r="D7919" s="367">
        <v>6.8407</v>
      </c>
    </row>
    <row r="7920" spans="1:4" x14ac:dyDescent="0.25">
      <c r="A7920" s="366" t="s">
        <v>11201</v>
      </c>
      <c r="B7920" s="345" t="s">
        <v>20369</v>
      </c>
      <c r="C7920" s="366" t="s">
        <v>7700</v>
      </c>
      <c r="D7920" s="367">
        <v>23.7</v>
      </c>
    </row>
    <row r="7921" spans="1:4" x14ac:dyDescent="0.25">
      <c r="A7921" s="366" t="s">
        <v>11202</v>
      </c>
      <c r="B7921" s="345" t="s">
        <v>29004</v>
      </c>
      <c r="C7921" s="366" t="s">
        <v>6608</v>
      </c>
      <c r="D7921" s="367">
        <v>49.738999999999997</v>
      </c>
    </row>
    <row r="7922" spans="1:4" x14ac:dyDescent="0.25">
      <c r="A7922" s="366" t="s">
        <v>11203</v>
      </c>
      <c r="B7922" s="345" t="s">
        <v>20370</v>
      </c>
      <c r="C7922" s="366" t="s">
        <v>7702</v>
      </c>
      <c r="D7922" s="367">
        <v>18.987100000000002</v>
      </c>
    </row>
    <row r="7923" spans="1:4" x14ac:dyDescent="0.25">
      <c r="A7923" s="366" t="s">
        <v>11204</v>
      </c>
      <c r="B7923" s="345" t="s">
        <v>29005</v>
      </c>
      <c r="C7923" s="366" t="s">
        <v>6594</v>
      </c>
      <c r="D7923" s="367">
        <v>138.55410000000001</v>
      </c>
    </row>
    <row r="7924" spans="1:4" x14ac:dyDescent="0.25">
      <c r="A7924" s="366" t="s">
        <v>11205</v>
      </c>
      <c r="B7924" s="345" t="s">
        <v>20371</v>
      </c>
      <c r="C7924" s="366" t="s">
        <v>6608</v>
      </c>
      <c r="D7924" s="367">
        <v>2.2673000000000001</v>
      </c>
    </row>
    <row r="7925" spans="1:4" x14ac:dyDescent="0.25">
      <c r="A7925" s="366" t="s">
        <v>11206</v>
      </c>
      <c r="B7925" s="345" t="s">
        <v>20372</v>
      </c>
      <c r="C7925" s="366" t="s">
        <v>7700</v>
      </c>
      <c r="D7925" s="367">
        <v>9.1160999999999994</v>
      </c>
    </row>
    <row r="7926" spans="1:4" x14ac:dyDescent="0.25">
      <c r="A7926" s="366" t="s">
        <v>11207</v>
      </c>
      <c r="B7926" s="345" t="s">
        <v>20373</v>
      </c>
      <c r="C7926" s="366" t="s">
        <v>6608</v>
      </c>
      <c r="D7926" s="367">
        <v>3.0697000000000001</v>
      </c>
    </row>
    <row r="7927" spans="1:4" x14ac:dyDescent="0.25">
      <c r="A7927" s="366" t="s">
        <v>11208</v>
      </c>
      <c r="B7927" s="345" t="s">
        <v>20374</v>
      </c>
      <c r="C7927" s="366" t="s">
        <v>6608</v>
      </c>
      <c r="D7927" s="367">
        <v>3.1004</v>
      </c>
    </row>
    <row r="7928" spans="1:4" x14ac:dyDescent="0.25">
      <c r="A7928" s="366" t="s">
        <v>11209</v>
      </c>
      <c r="B7928" s="345" t="s">
        <v>20375</v>
      </c>
      <c r="C7928" s="366" t="s">
        <v>6608</v>
      </c>
      <c r="D7928" s="367">
        <v>3.2703000000000002</v>
      </c>
    </row>
    <row r="7929" spans="1:4" x14ac:dyDescent="0.25">
      <c r="A7929" s="366" t="s">
        <v>11210</v>
      </c>
      <c r="B7929" s="345" t="s">
        <v>20376</v>
      </c>
      <c r="C7929" s="366" t="s">
        <v>6608</v>
      </c>
      <c r="D7929" s="367">
        <v>4.1449999999999996</v>
      </c>
    </row>
    <row r="7930" spans="1:4" x14ac:dyDescent="0.25">
      <c r="A7930" s="366" t="s">
        <v>11211</v>
      </c>
      <c r="B7930" s="345" t="s">
        <v>20377</v>
      </c>
      <c r="C7930" s="366" t="s">
        <v>6608</v>
      </c>
      <c r="D7930" s="367">
        <v>4.4294000000000002</v>
      </c>
    </row>
    <row r="7931" spans="1:4" x14ac:dyDescent="0.25">
      <c r="A7931" s="366" t="s">
        <v>11212</v>
      </c>
      <c r="B7931" s="345" t="s">
        <v>20378</v>
      </c>
      <c r="C7931" s="366" t="s">
        <v>6608</v>
      </c>
      <c r="D7931" s="367">
        <v>5.1806000000000001</v>
      </c>
    </row>
    <row r="7932" spans="1:4" x14ac:dyDescent="0.25">
      <c r="A7932" s="366" t="s">
        <v>11213</v>
      </c>
      <c r="B7932" s="345" t="s">
        <v>20379</v>
      </c>
      <c r="C7932" s="366" t="s">
        <v>6608</v>
      </c>
      <c r="D7932" s="367">
        <v>5.3757999999999999</v>
      </c>
    </row>
    <row r="7933" spans="1:4" x14ac:dyDescent="0.25">
      <c r="A7933" s="366" t="s">
        <v>11214</v>
      </c>
      <c r="B7933" s="345" t="s">
        <v>20380</v>
      </c>
      <c r="C7933" s="366" t="s">
        <v>6608</v>
      </c>
      <c r="D7933" s="367">
        <v>5.8071000000000002</v>
      </c>
    </row>
    <row r="7934" spans="1:4" x14ac:dyDescent="0.25">
      <c r="A7934" s="366" t="s">
        <v>11215</v>
      </c>
      <c r="B7934" s="345" t="s">
        <v>20381</v>
      </c>
      <c r="C7934" s="366" t="s">
        <v>6608</v>
      </c>
      <c r="D7934" s="367">
        <v>6.1200999999999999</v>
      </c>
    </row>
    <row r="7935" spans="1:4" x14ac:dyDescent="0.25">
      <c r="A7935" s="366" t="s">
        <v>11216</v>
      </c>
      <c r="B7935" s="345" t="s">
        <v>20382</v>
      </c>
      <c r="C7935" s="366" t="s">
        <v>6608</v>
      </c>
      <c r="D7935" s="367">
        <v>6.5388000000000002</v>
      </c>
    </row>
    <row r="7936" spans="1:4" x14ac:dyDescent="0.25">
      <c r="A7936" s="366" t="s">
        <v>11217</v>
      </c>
      <c r="B7936" s="345" t="s">
        <v>20383</v>
      </c>
      <c r="C7936" s="366" t="s">
        <v>6608</v>
      </c>
      <c r="D7936" s="367">
        <v>6.7386999999999997</v>
      </c>
    </row>
    <row r="7937" spans="1:4" x14ac:dyDescent="0.25">
      <c r="A7937" s="366" t="s">
        <v>11218</v>
      </c>
      <c r="B7937" s="345" t="s">
        <v>20384</v>
      </c>
      <c r="C7937" s="366" t="s">
        <v>6608</v>
      </c>
      <c r="D7937" s="367">
        <v>6.95</v>
      </c>
    </row>
    <row r="7938" spans="1:4" x14ac:dyDescent="0.25">
      <c r="A7938" s="366" t="s">
        <v>11219</v>
      </c>
      <c r="B7938" s="345" t="s">
        <v>20385</v>
      </c>
      <c r="C7938" s="366" t="s">
        <v>6608</v>
      </c>
      <c r="D7938" s="367">
        <v>7.6710000000000003</v>
      </c>
    </row>
    <row r="7939" spans="1:4" x14ac:dyDescent="0.25">
      <c r="A7939" s="366" t="s">
        <v>11220</v>
      </c>
      <c r="B7939" s="345" t="s">
        <v>20386</v>
      </c>
      <c r="C7939" s="366" t="s">
        <v>6608</v>
      </c>
      <c r="D7939" s="367">
        <v>8.2626000000000008</v>
      </c>
    </row>
    <row r="7940" spans="1:4" x14ac:dyDescent="0.25">
      <c r="A7940" s="366" t="s">
        <v>11221</v>
      </c>
      <c r="B7940" s="345" t="s">
        <v>20387</v>
      </c>
      <c r="C7940" s="366" t="s">
        <v>6608</v>
      </c>
      <c r="D7940" s="367">
        <v>8.8260000000000005</v>
      </c>
    </row>
    <row r="7941" spans="1:4" x14ac:dyDescent="0.25">
      <c r="A7941" s="366" t="s">
        <v>11222</v>
      </c>
      <c r="B7941" s="345" t="s">
        <v>20388</v>
      </c>
      <c r="C7941" s="366" t="s">
        <v>6608</v>
      </c>
      <c r="D7941" s="367">
        <v>9.3465000000000007</v>
      </c>
    </row>
    <row r="7942" spans="1:4" x14ac:dyDescent="0.25">
      <c r="A7942" s="366" t="s">
        <v>11223</v>
      </c>
      <c r="B7942" s="345" t="s">
        <v>20389</v>
      </c>
      <c r="C7942" s="366" t="s">
        <v>6608</v>
      </c>
      <c r="D7942" s="367">
        <v>10.224500000000001</v>
      </c>
    </row>
    <row r="7943" spans="1:4" x14ac:dyDescent="0.25">
      <c r="A7943" s="366" t="s">
        <v>11224</v>
      </c>
      <c r="B7943" s="345" t="s">
        <v>20390</v>
      </c>
      <c r="C7943" s="366" t="s">
        <v>6608</v>
      </c>
      <c r="D7943" s="367">
        <v>11.790900000000001</v>
      </c>
    </row>
    <row r="7944" spans="1:4" x14ac:dyDescent="0.25">
      <c r="A7944" s="366" t="s">
        <v>11225</v>
      </c>
      <c r="B7944" s="345" t="s">
        <v>20391</v>
      </c>
      <c r="C7944" s="366" t="s">
        <v>6608</v>
      </c>
      <c r="D7944" s="367">
        <v>7.101</v>
      </c>
    </row>
    <row r="7945" spans="1:4" x14ac:dyDescent="0.25">
      <c r="A7945" s="366" t="s">
        <v>11226</v>
      </c>
      <c r="B7945" s="345" t="s">
        <v>20392</v>
      </c>
      <c r="C7945" s="366" t="s">
        <v>6608</v>
      </c>
      <c r="D7945" s="367">
        <v>7.5609000000000002</v>
      </c>
    </row>
    <row r="7946" spans="1:4" x14ac:dyDescent="0.25">
      <c r="A7946" s="366" t="s">
        <v>11227</v>
      </c>
      <c r="B7946" s="345" t="s">
        <v>20393</v>
      </c>
      <c r="C7946" s="366" t="s">
        <v>6608</v>
      </c>
      <c r="D7946" s="367">
        <v>7.9021999999999997</v>
      </c>
    </row>
    <row r="7947" spans="1:4" x14ac:dyDescent="0.25">
      <c r="A7947" s="366" t="s">
        <v>11228</v>
      </c>
      <c r="B7947" s="345" t="s">
        <v>20394</v>
      </c>
      <c r="C7947" s="366" t="s">
        <v>6608</v>
      </c>
      <c r="D7947" s="367">
        <v>8.4098000000000006</v>
      </c>
    </row>
    <row r="7948" spans="1:4" x14ac:dyDescent="0.25">
      <c r="A7948" s="366" t="s">
        <v>11229</v>
      </c>
      <c r="B7948" s="345" t="s">
        <v>20395</v>
      </c>
      <c r="C7948" s="366" t="s">
        <v>6608</v>
      </c>
      <c r="D7948" s="367">
        <v>8.6547999999999998</v>
      </c>
    </row>
    <row r="7949" spans="1:4" x14ac:dyDescent="0.25">
      <c r="A7949" s="366" t="s">
        <v>11230</v>
      </c>
      <c r="B7949" s="345" t="s">
        <v>20396</v>
      </c>
      <c r="C7949" s="366" t="s">
        <v>6608</v>
      </c>
      <c r="D7949" s="367">
        <v>9.2060999999999993</v>
      </c>
    </row>
    <row r="7950" spans="1:4" x14ac:dyDescent="0.25">
      <c r="A7950" s="366" t="s">
        <v>11231</v>
      </c>
      <c r="B7950" s="345" t="s">
        <v>20397</v>
      </c>
      <c r="C7950" s="366" t="s">
        <v>7700</v>
      </c>
      <c r="D7950" s="367">
        <v>69.703599999999994</v>
      </c>
    </row>
    <row r="7951" spans="1:4" x14ac:dyDescent="0.25">
      <c r="A7951" s="366" t="s">
        <v>11232</v>
      </c>
      <c r="B7951" s="345" t="s">
        <v>20398</v>
      </c>
      <c r="C7951" s="366" t="s">
        <v>6608</v>
      </c>
      <c r="D7951" s="367">
        <v>16.058199999999999</v>
      </c>
    </row>
    <row r="7952" spans="1:4" x14ac:dyDescent="0.25">
      <c r="A7952" s="366" t="s">
        <v>11233</v>
      </c>
      <c r="B7952" s="345" t="s">
        <v>20399</v>
      </c>
      <c r="C7952" s="366" t="s">
        <v>6608</v>
      </c>
      <c r="D7952" s="367">
        <v>0.33600000000000002</v>
      </c>
    </row>
    <row r="7953" spans="1:4" x14ac:dyDescent="0.25">
      <c r="A7953" s="366" t="s">
        <v>11234</v>
      </c>
      <c r="B7953" s="345" t="s">
        <v>20400</v>
      </c>
      <c r="C7953" s="366" t="s">
        <v>6608</v>
      </c>
      <c r="D7953" s="367">
        <v>0.70389999999999997</v>
      </c>
    </row>
    <row r="7954" spans="1:4" x14ac:dyDescent="0.25">
      <c r="A7954" s="366" t="s">
        <v>11235</v>
      </c>
      <c r="B7954" s="345" t="s">
        <v>20401</v>
      </c>
      <c r="C7954" s="366" t="s">
        <v>6608</v>
      </c>
      <c r="D7954" s="367">
        <v>2.2000000000000002</v>
      </c>
    </row>
    <row r="7955" spans="1:4" x14ac:dyDescent="0.25">
      <c r="A7955" s="366" t="s">
        <v>11236</v>
      </c>
      <c r="B7955" s="345" t="s">
        <v>20402</v>
      </c>
      <c r="C7955" s="366" t="s">
        <v>7700</v>
      </c>
      <c r="D7955" s="367">
        <v>16.087499999999999</v>
      </c>
    </row>
    <row r="7956" spans="1:4" x14ac:dyDescent="0.25">
      <c r="A7956" s="366" t="s">
        <v>11237</v>
      </c>
      <c r="B7956" s="345" t="s">
        <v>20403</v>
      </c>
      <c r="C7956" s="366" t="s">
        <v>7700</v>
      </c>
      <c r="D7956" s="367">
        <v>16.319400000000002</v>
      </c>
    </row>
    <row r="7957" spans="1:4" x14ac:dyDescent="0.25">
      <c r="A7957" s="366" t="s">
        <v>11238</v>
      </c>
      <c r="B7957" s="345" t="s">
        <v>20404</v>
      </c>
      <c r="C7957" s="366" t="s">
        <v>7701</v>
      </c>
      <c r="D7957" s="367" t="s">
        <v>19122</v>
      </c>
    </row>
    <row r="7958" spans="1:4" x14ac:dyDescent="0.25">
      <c r="A7958" s="366" t="s">
        <v>11239</v>
      </c>
      <c r="B7958" s="345" t="s">
        <v>20405</v>
      </c>
      <c r="C7958" s="366" t="s">
        <v>6594</v>
      </c>
      <c r="D7958" s="367">
        <v>163.4375</v>
      </c>
    </row>
    <row r="7959" spans="1:4" x14ac:dyDescent="0.25">
      <c r="A7959" s="366" t="s">
        <v>11240</v>
      </c>
      <c r="B7959" s="345" t="s">
        <v>20406</v>
      </c>
      <c r="C7959" s="366" t="s">
        <v>6594</v>
      </c>
      <c r="D7959" s="367">
        <v>197.30789999999999</v>
      </c>
    </row>
    <row r="7960" spans="1:4" x14ac:dyDescent="0.25">
      <c r="A7960" s="366" t="s">
        <v>11241</v>
      </c>
      <c r="B7960" s="345" t="s">
        <v>20407</v>
      </c>
      <c r="C7960" s="366" t="s">
        <v>6594</v>
      </c>
      <c r="D7960" s="367">
        <v>238.5489</v>
      </c>
    </row>
    <row r="7961" spans="1:4" x14ac:dyDescent="0.25">
      <c r="A7961" s="366" t="s">
        <v>11242</v>
      </c>
      <c r="B7961" s="345" t="s">
        <v>20408</v>
      </c>
      <c r="C7961" s="366" t="s">
        <v>6594</v>
      </c>
      <c r="D7961" s="367">
        <v>281.6927</v>
      </c>
    </row>
    <row r="7962" spans="1:4" x14ac:dyDescent="0.25">
      <c r="A7962" s="366" t="s">
        <v>11243</v>
      </c>
      <c r="B7962" s="345" t="s">
        <v>20409</v>
      </c>
      <c r="C7962" s="366" t="s">
        <v>6594</v>
      </c>
      <c r="D7962" s="367">
        <v>334.27550000000002</v>
      </c>
    </row>
    <row r="7963" spans="1:4" x14ac:dyDescent="0.25">
      <c r="A7963" s="366" t="s">
        <v>11244</v>
      </c>
      <c r="B7963" s="345" t="s">
        <v>20410</v>
      </c>
      <c r="C7963" s="366" t="s">
        <v>6594</v>
      </c>
      <c r="D7963" s="367">
        <v>390.55169999999998</v>
      </c>
    </row>
    <row r="7964" spans="1:4" x14ac:dyDescent="0.25">
      <c r="A7964" s="366" t="s">
        <v>11245</v>
      </c>
      <c r="B7964" s="345" t="s">
        <v>20411</v>
      </c>
      <c r="C7964" s="366" t="s">
        <v>6594</v>
      </c>
      <c r="D7964" s="367">
        <v>440.89319999999998</v>
      </c>
    </row>
    <row r="7965" spans="1:4" x14ac:dyDescent="0.25">
      <c r="A7965" s="366" t="s">
        <v>11246</v>
      </c>
      <c r="B7965" s="345" t="s">
        <v>20412</v>
      </c>
      <c r="C7965" s="366" t="s">
        <v>6594</v>
      </c>
      <c r="D7965" s="367">
        <v>468.46660000000003</v>
      </c>
    </row>
    <row r="7966" spans="1:4" x14ac:dyDescent="0.25">
      <c r="A7966" s="366" t="s">
        <v>11247</v>
      </c>
      <c r="B7966" s="345" t="s">
        <v>20413</v>
      </c>
      <c r="C7966" s="366" t="s">
        <v>6594</v>
      </c>
      <c r="D7966" s="367">
        <v>1506.3472999999999</v>
      </c>
    </row>
    <row r="7967" spans="1:4" x14ac:dyDescent="0.25">
      <c r="A7967" s="366" t="s">
        <v>11248</v>
      </c>
      <c r="B7967" s="345" t="s">
        <v>20414</v>
      </c>
      <c r="C7967" s="366" t="s">
        <v>6594</v>
      </c>
      <c r="D7967" s="367">
        <v>1708.2079000000001</v>
      </c>
    </row>
    <row r="7968" spans="1:4" x14ac:dyDescent="0.25">
      <c r="A7968" s="366" t="s">
        <v>11249</v>
      </c>
      <c r="B7968" s="345" t="s">
        <v>20415</v>
      </c>
      <c r="C7968" s="366" t="s">
        <v>6594</v>
      </c>
      <c r="D7968" s="367">
        <v>1991.4077</v>
      </c>
    </row>
    <row r="7969" spans="1:4" x14ac:dyDescent="0.25">
      <c r="A7969" s="366" t="s">
        <v>11250</v>
      </c>
      <c r="B7969" s="345" t="s">
        <v>20416</v>
      </c>
      <c r="C7969" s="366" t="s">
        <v>6594</v>
      </c>
      <c r="D7969" s="367">
        <v>2243.9468999999999</v>
      </c>
    </row>
    <row r="7970" spans="1:4" x14ac:dyDescent="0.25">
      <c r="A7970" s="366" t="s">
        <v>11251</v>
      </c>
      <c r="B7970" s="345" t="s">
        <v>20417</v>
      </c>
      <c r="C7970" s="366" t="s">
        <v>6594</v>
      </c>
      <c r="D7970" s="367">
        <v>2245.1134999999999</v>
      </c>
    </row>
    <row r="7971" spans="1:4" x14ac:dyDescent="0.25">
      <c r="A7971" s="366" t="s">
        <v>11252</v>
      </c>
      <c r="B7971" s="345" t="s">
        <v>20418</v>
      </c>
      <c r="C7971" s="366" t="s">
        <v>6594</v>
      </c>
      <c r="D7971" s="367">
        <v>2814.6898000000001</v>
      </c>
    </row>
    <row r="7972" spans="1:4" x14ac:dyDescent="0.25">
      <c r="A7972" s="366" t="s">
        <v>11253</v>
      </c>
      <c r="B7972" s="345" t="s">
        <v>20419</v>
      </c>
      <c r="C7972" s="366" t="s">
        <v>6594</v>
      </c>
      <c r="D7972" s="367">
        <v>2817.2057</v>
      </c>
    </row>
    <row r="7973" spans="1:4" x14ac:dyDescent="0.25">
      <c r="A7973" s="366" t="s">
        <v>11254</v>
      </c>
      <c r="B7973" s="345" t="s">
        <v>20420</v>
      </c>
      <c r="C7973" s="366" t="s">
        <v>6594</v>
      </c>
      <c r="D7973" s="367">
        <v>2817.2057</v>
      </c>
    </row>
    <row r="7974" spans="1:4" x14ac:dyDescent="0.25">
      <c r="A7974" s="366" t="s">
        <v>11255</v>
      </c>
      <c r="B7974" s="345" t="s">
        <v>20421</v>
      </c>
      <c r="C7974" s="366" t="s">
        <v>6594</v>
      </c>
      <c r="D7974" s="367">
        <v>3253.7069000000001</v>
      </c>
    </row>
    <row r="7975" spans="1:4" x14ac:dyDescent="0.25">
      <c r="A7975" s="366" t="s">
        <v>11256</v>
      </c>
      <c r="B7975" s="345" t="s">
        <v>20422</v>
      </c>
      <c r="C7975" s="366" t="s">
        <v>6594</v>
      </c>
      <c r="D7975" s="367">
        <v>3688.3402000000001</v>
      </c>
    </row>
    <row r="7976" spans="1:4" x14ac:dyDescent="0.25">
      <c r="A7976" s="366" t="s">
        <v>11257</v>
      </c>
      <c r="B7976" s="345" t="s">
        <v>20423</v>
      </c>
      <c r="C7976" s="366" t="s">
        <v>6594</v>
      </c>
      <c r="D7976" s="367">
        <v>3690.8751999999999</v>
      </c>
    </row>
    <row r="7977" spans="1:4" x14ac:dyDescent="0.25">
      <c r="A7977" s="366" t="s">
        <v>11258</v>
      </c>
      <c r="B7977" s="345" t="s">
        <v>20424</v>
      </c>
      <c r="C7977" s="366" t="s">
        <v>6594</v>
      </c>
      <c r="D7977" s="367">
        <v>2563.5203999999999</v>
      </c>
    </row>
    <row r="7978" spans="1:4" x14ac:dyDescent="0.25">
      <c r="A7978" s="366" t="s">
        <v>11259</v>
      </c>
      <c r="B7978" s="345" t="s">
        <v>20425</v>
      </c>
      <c r="C7978" s="366" t="s">
        <v>6594</v>
      </c>
      <c r="D7978" s="367">
        <v>2967.6556999999998</v>
      </c>
    </row>
    <row r="7979" spans="1:4" x14ac:dyDescent="0.25">
      <c r="A7979" s="366" t="s">
        <v>11260</v>
      </c>
      <c r="B7979" s="345" t="s">
        <v>20426</v>
      </c>
      <c r="C7979" s="366" t="s">
        <v>6594</v>
      </c>
      <c r="D7979" s="367">
        <v>3893.0884000000001</v>
      </c>
    </row>
    <row r="7980" spans="1:4" x14ac:dyDescent="0.25">
      <c r="A7980" s="366" t="s">
        <v>11261</v>
      </c>
      <c r="B7980" s="345" t="s">
        <v>20427</v>
      </c>
      <c r="C7980" s="366" t="s">
        <v>6594</v>
      </c>
      <c r="D7980" s="367">
        <v>5028.2084999999997</v>
      </c>
    </row>
    <row r="7981" spans="1:4" x14ac:dyDescent="0.25">
      <c r="A7981" s="366" t="s">
        <v>11262</v>
      </c>
      <c r="B7981" s="345" t="s">
        <v>20428</v>
      </c>
      <c r="C7981" s="366" t="s">
        <v>6594</v>
      </c>
      <c r="D7981" s="367">
        <v>5332.6728000000003</v>
      </c>
    </row>
    <row r="7982" spans="1:4" x14ac:dyDescent="0.25">
      <c r="A7982" s="366" t="s">
        <v>11263</v>
      </c>
      <c r="B7982" s="345" t="s">
        <v>20429</v>
      </c>
      <c r="C7982" s="366" t="s">
        <v>6594</v>
      </c>
      <c r="D7982" s="367">
        <v>7043.0142999999998</v>
      </c>
    </row>
    <row r="7983" spans="1:4" x14ac:dyDescent="0.25">
      <c r="A7983" s="366" t="s">
        <v>11264</v>
      </c>
      <c r="B7983" s="345" t="s">
        <v>20430</v>
      </c>
      <c r="C7983" s="366" t="s">
        <v>6594</v>
      </c>
      <c r="D7983" s="367">
        <v>8901.7091999999993</v>
      </c>
    </row>
    <row r="7984" spans="1:4" x14ac:dyDescent="0.25">
      <c r="A7984" s="366" t="s">
        <v>11265</v>
      </c>
      <c r="B7984" s="345" t="s">
        <v>20431</v>
      </c>
      <c r="C7984" s="366" t="s">
        <v>6594</v>
      </c>
      <c r="D7984" s="367">
        <v>8901.7091999999993</v>
      </c>
    </row>
    <row r="7985" spans="1:4" x14ac:dyDescent="0.25">
      <c r="A7985" s="366" t="s">
        <v>11266</v>
      </c>
      <c r="B7985" s="345" t="s">
        <v>20432</v>
      </c>
      <c r="C7985" s="366" t="s">
        <v>6594</v>
      </c>
      <c r="D7985" s="367">
        <v>10366.1229</v>
      </c>
    </row>
    <row r="7986" spans="1:4" x14ac:dyDescent="0.25">
      <c r="A7986" s="366" t="s">
        <v>11267</v>
      </c>
      <c r="B7986" s="345" t="s">
        <v>20433</v>
      </c>
      <c r="C7986" s="366" t="s">
        <v>6594</v>
      </c>
      <c r="D7986" s="367">
        <v>11820.472900000001</v>
      </c>
    </row>
    <row r="7987" spans="1:4" x14ac:dyDescent="0.25">
      <c r="A7987" s="366" t="s">
        <v>11268</v>
      </c>
      <c r="B7987" s="345" t="s">
        <v>20434</v>
      </c>
      <c r="C7987" s="366" t="s">
        <v>6594</v>
      </c>
      <c r="D7987" s="367">
        <v>11838.0843</v>
      </c>
    </row>
    <row r="7988" spans="1:4" x14ac:dyDescent="0.25">
      <c r="A7988" s="366" t="s">
        <v>11269</v>
      </c>
      <c r="B7988" s="345" t="s">
        <v>20435</v>
      </c>
      <c r="C7988" s="366" t="s">
        <v>6594</v>
      </c>
      <c r="D7988" s="367">
        <v>1176.8026</v>
      </c>
    </row>
    <row r="7989" spans="1:4" x14ac:dyDescent="0.25">
      <c r="A7989" s="366" t="s">
        <v>11270</v>
      </c>
      <c r="B7989" s="345" t="s">
        <v>20436</v>
      </c>
      <c r="C7989" s="366" t="s">
        <v>6594</v>
      </c>
      <c r="D7989" s="367">
        <v>1355.6913999999999</v>
      </c>
    </row>
    <row r="7990" spans="1:4" x14ac:dyDescent="0.25">
      <c r="A7990" s="366" t="s">
        <v>11271</v>
      </c>
      <c r="B7990" s="345" t="s">
        <v>20437</v>
      </c>
      <c r="C7990" s="366" t="s">
        <v>6594</v>
      </c>
      <c r="D7990" s="367">
        <v>1781.6528000000001</v>
      </c>
    </row>
    <row r="7991" spans="1:4" x14ac:dyDescent="0.25">
      <c r="A7991" s="366" t="s">
        <v>11272</v>
      </c>
      <c r="B7991" s="345" t="s">
        <v>20438</v>
      </c>
      <c r="C7991" s="366" t="s">
        <v>6594</v>
      </c>
      <c r="D7991" s="367">
        <v>2305.7800000000002</v>
      </c>
    </row>
    <row r="7992" spans="1:4" x14ac:dyDescent="0.25">
      <c r="A7992" s="366" t="s">
        <v>11273</v>
      </c>
      <c r="B7992" s="345" t="s">
        <v>20439</v>
      </c>
      <c r="C7992" s="366" t="s">
        <v>6594</v>
      </c>
      <c r="D7992" s="367">
        <v>2452.6298999999999</v>
      </c>
    </row>
    <row r="7993" spans="1:4" x14ac:dyDescent="0.25">
      <c r="A7993" s="366" t="s">
        <v>11274</v>
      </c>
      <c r="B7993" s="345" t="s">
        <v>20440</v>
      </c>
      <c r="C7993" s="366" t="s">
        <v>6594</v>
      </c>
      <c r="D7993" s="367">
        <v>3231.6143000000002</v>
      </c>
    </row>
    <row r="7994" spans="1:4" x14ac:dyDescent="0.25">
      <c r="A7994" s="366" t="s">
        <v>11275</v>
      </c>
      <c r="B7994" s="345" t="s">
        <v>20441</v>
      </c>
      <c r="C7994" s="366" t="s">
        <v>6594</v>
      </c>
      <c r="D7994" s="367">
        <v>4065.8163</v>
      </c>
    </row>
    <row r="7995" spans="1:4" x14ac:dyDescent="0.25">
      <c r="A7995" s="366" t="s">
        <v>11276</v>
      </c>
      <c r="B7995" s="345" t="s">
        <v>20442</v>
      </c>
      <c r="C7995" s="366" t="s">
        <v>6594</v>
      </c>
      <c r="D7995" s="367">
        <v>4065.8163</v>
      </c>
    </row>
    <row r="7996" spans="1:4" x14ac:dyDescent="0.25">
      <c r="A7996" s="366" t="s">
        <v>11277</v>
      </c>
      <c r="B7996" s="345" t="s">
        <v>20443</v>
      </c>
      <c r="C7996" s="366" t="s">
        <v>6594</v>
      </c>
      <c r="D7996" s="367">
        <v>4763.6513999999997</v>
      </c>
    </row>
    <row r="7997" spans="1:4" x14ac:dyDescent="0.25">
      <c r="A7997" s="366" t="s">
        <v>11278</v>
      </c>
      <c r="B7997" s="345" t="s">
        <v>20444</v>
      </c>
      <c r="C7997" s="366" t="s">
        <v>6594</v>
      </c>
      <c r="D7997" s="367">
        <v>5451.4228999999996</v>
      </c>
    </row>
    <row r="7998" spans="1:4" x14ac:dyDescent="0.25">
      <c r="A7998" s="366" t="s">
        <v>11279</v>
      </c>
      <c r="B7998" s="345" t="s">
        <v>20445</v>
      </c>
      <c r="C7998" s="366" t="s">
        <v>6594</v>
      </c>
      <c r="D7998" s="367">
        <v>5469.0343000000003</v>
      </c>
    </row>
    <row r="7999" spans="1:4" x14ac:dyDescent="0.25">
      <c r="A7999" s="366" t="s">
        <v>11280</v>
      </c>
      <c r="B7999" s="345" t="s">
        <v>20446</v>
      </c>
      <c r="C7999" s="366" t="s">
        <v>6608</v>
      </c>
      <c r="D7999" s="367">
        <v>1083.5809999999999</v>
      </c>
    </row>
    <row r="8000" spans="1:4" x14ac:dyDescent="0.25">
      <c r="A8000" s="366" t="s">
        <v>11281</v>
      </c>
      <c r="B8000" s="345" t="s">
        <v>20447</v>
      </c>
      <c r="C8000" s="366" t="s">
        <v>7702</v>
      </c>
      <c r="D8000" s="367">
        <v>532.02599999999995</v>
      </c>
    </row>
    <row r="8001" spans="1:4" x14ac:dyDescent="0.25">
      <c r="A8001" s="366" t="s">
        <v>11282</v>
      </c>
      <c r="B8001" s="345" t="s">
        <v>20448</v>
      </c>
      <c r="C8001" s="366" t="s">
        <v>6594</v>
      </c>
      <c r="D8001" s="367">
        <v>218.01419999999999</v>
      </c>
    </row>
    <row r="8002" spans="1:4" x14ac:dyDescent="0.25">
      <c r="A8002" s="366" t="s">
        <v>11283</v>
      </c>
      <c r="B8002" s="345" t="s">
        <v>20449</v>
      </c>
      <c r="C8002" s="366" t="s">
        <v>7415</v>
      </c>
      <c r="D8002" s="367" t="s">
        <v>19122</v>
      </c>
    </row>
    <row r="8003" spans="1:4" x14ac:dyDescent="0.25">
      <c r="A8003" s="366" t="s">
        <v>11284</v>
      </c>
      <c r="B8003" s="345" t="s">
        <v>20450</v>
      </c>
      <c r="C8003" s="366" t="s">
        <v>7702</v>
      </c>
      <c r="D8003" s="367">
        <v>421.90519999999998</v>
      </c>
    </row>
    <row r="8004" spans="1:4" x14ac:dyDescent="0.25">
      <c r="A8004" s="366" t="s">
        <v>11285</v>
      </c>
      <c r="B8004" s="345" t="s">
        <v>20451</v>
      </c>
      <c r="C8004" s="366" t="s">
        <v>7702</v>
      </c>
      <c r="D8004" s="367">
        <v>102.8188</v>
      </c>
    </row>
    <row r="8005" spans="1:4" x14ac:dyDescent="0.25">
      <c r="A8005" s="366" t="s">
        <v>11286</v>
      </c>
      <c r="B8005" s="345" t="s">
        <v>20452</v>
      </c>
      <c r="C8005" s="366" t="s">
        <v>7702</v>
      </c>
      <c r="D8005" s="367">
        <v>132.63499999999999</v>
      </c>
    </row>
    <row r="8006" spans="1:4" x14ac:dyDescent="0.25">
      <c r="A8006" s="366" t="s">
        <v>11287</v>
      </c>
      <c r="B8006" s="345" t="s">
        <v>20453</v>
      </c>
      <c r="C8006" s="366" t="s">
        <v>7702</v>
      </c>
      <c r="D8006" s="367">
        <v>651.70399999999995</v>
      </c>
    </row>
    <row r="8007" spans="1:4" x14ac:dyDescent="0.25">
      <c r="A8007" s="366" t="s">
        <v>11288</v>
      </c>
      <c r="B8007" s="345" t="s">
        <v>20454</v>
      </c>
      <c r="C8007" s="366" t="s">
        <v>6594</v>
      </c>
      <c r="D8007" s="367">
        <v>6.6087999999999996</v>
      </c>
    </row>
    <row r="8008" spans="1:4" x14ac:dyDescent="0.25">
      <c r="A8008" s="366" t="s">
        <v>11289</v>
      </c>
      <c r="B8008" s="345" t="s">
        <v>20455</v>
      </c>
      <c r="C8008" s="366" t="s">
        <v>7702</v>
      </c>
      <c r="D8008" s="367">
        <v>141.37880000000001</v>
      </c>
    </row>
    <row r="8009" spans="1:4" x14ac:dyDescent="0.25">
      <c r="A8009" s="366" t="s">
        <v>11290</v>
      </c>
      <c r="B8009" s="345" t="s">
        <v>20456</v>
      </c>
      <c r="C8009" s="366" t="s">
        <v>7702</v>
      </c>
      <c r="D8009" s="367">
        <v>591.82470000000001</v>
      </c>
    </row>
    <row r="8010" spans="1:4" x14ac:dyDescent="0.25">
      <c r="A8010" s="366" t="s">
        <v>11291</v>
      </c>
      <c r="B8010" s="345" t="s">
        <v>20457</v>
      </c>
      <c r="C8010" s="366" t="s">
        <v>7702</v>
      </c>
      <c r="D8010" s="367">
        <v>232.08160000000001</v>
      </c>
    </row>
    <row r="8011" spans="1:4" x14ac:dyDescent="0.25">
      <c r="A8011" s="366" t="s">
        <v>11292</v>
      </c>
      <c r="B8011" s="345" t="s">
        <v>20458</v>
      </c>
      <c r="C8011" s="366" t="s">
        <v>7702</v>
      </c>
      <c r="D8011" s="367">
        <v>129.3014</v>
      </c>
    </row>
    <row r="8012" spans="1:4" x14ac:dyDescent="0.25">
      <c r="A8012" s="366" t="s">
        <v>11293</v>
      </c>
      <c r="B8012" s="345" t="s">
        <v>20459</v>
      </c>
      <c r="C8012" s="366" t="s">
        <v>7702</v>
      </c>
      <c r="D8012" s="367">
        <v>412.58800000000002</v>
      </c>
    </row>
    <row r="8013" spans="1:4" x14ac:dyDescent="0.25">
      <c r="A8013" s="366" t="s">
        <v>11294</v>
      </c>
      <c r="B8013" s="345" t="s">
        <v>20460</v>
      </c>
      <c r="C8013" s="366" t="s">
        <v>6594</v>
      </c>
      <c r="D8013" s="367">
        <v>19.9116</v>
      </c>
    </row>
    <row r="8014" spans="1:4" x14ac:dyDescent="0.25">
      <c r="A8014" s="366" t="s">
        <v>11295</v>
      </c>
      <c r="B8014" s="345" t="s">
        <v>20461</v>
      </c>
      <c r="C8014" s="366" t="s">
        <v>6594</v>
      </c>
      <c r="D8014" s="367">
        <v>13.122400000000001</v>
      </c>
    </row>
    <row r="8015" spans="1:4" x14ac:dyDescent="0.25">
      <c r="A8015" s="366" t="s">
        <v>11296</v>
      </c>
      <c r="B8015" s="345" t="s">
        <v>20462</v>
      </c>
      <c r="C8015" s="366" t="s">
        <v>6594</v>
      </c>
      <c r="D8015" s="367">
        <v>17.698</v>
      </c>
    </row>
    <row r="8016" spans="1:4" x14ac:dyDescent="0.25">
      <c r="A8016" s="366" t="s">
        <v>11297</v>
      </c>
      <c r="B8016" s="345" t="s">
        <v>20463</v>
      </c>
      <c r="C8016" s="366" t="s">
        <v>7700</v>
      </c>
      <c r="D8016" s="367">
        <v>52.519199999999998</v>
      </c>
    </row>
    <row r="8017" spans="1:4" x14ac:dyDescent="0.25">
      <c r="A8017" s="366" t="s">
        <v>11298</v>
      </c>
      <c r="B8017" s="345" t="s">
        <v>20464</v>
      </c>
      <c r="C8017" s="366" t="s">
        <v>6608</v>
      </c>
      <c r="D8017" s="367">
        <v>13841.752200000001</v>
      </c>
    </row>
    <row r="8018" spans="1:4" x14ac:dyDescent="0.25">
      <c r="A8018" s="366" t="s">
        <v>11299</v>
      </c>
      <c r="B8018" s="345" t="s">
        <v>20465</v>
      </c>
      <c r="C8018" s="366" t="s">
        <v>6608</v>
      </c>
      <c r="D8018" s="367">
        <v>21812.979500000001</v>
      </c>
    </row>
    <row r="8019" spans="1:4" x14ac:dyDescent="0.25">
      <c r="A8019" s="366" t="s">
        <v>11300</v>
      </c>
      <c r="B8019" s="345" t="s">
        <v>20466</v>
      </c>
      <c r="C8019" s="366" t="s">
        <v>6608</v>
      </c>
      <c r="D8019" s="367">
        <v>40751.152399999999</v>
      </c>
    </row>
    <row r="8020" spans="1:4" x14ac:dyDescent="0.25">
      <c r="A8020" s="366" t="s">
        <v>11301</v>
      </c>
      <c r="B8020" s="345" t="s">
        <v>20467</v>
      </c>
      <c r="C8020" s="366" t="s">
        <v>6608</v>
      </c>
      <c r="D8020" s="367">
        <v>78941.468699999998</v>
      </c>
    </row>
    <row r="8021" spans="1:4" x14ac:dyDescent="0.25">
      <c r="A8021" s="366" t="s">
        <v>11302</v>
      </c>
      <c r="B8021" s="345" t="s">
        <v>20468</v>
      </c>
      <c r="C8021" s="366" t="s">
        <v>6608</v>
      </c>
      <c r="D8021" s="367">
        <v>23677.459699999999</v>
      </c>
    </row>
    <row r="8022" spans="1:4" x14ac:dyDescent="0.25">
      <c r="A8022" s="366" t="s">
        <v>11303</v>
      </c>
      <c r="B8022" s="345" t="s">
        <v>20469</v>
      </c>
      <c r="C8022" s="366" t="s">
        <v>6608</v>
      </c>
      <c r="D8022" s="367">
        <v>33376.096799999999</v>
      </c>
    </row>
    <row r="8023" spans="1:4" x14ac:dyDescent="0.25">
      <c r="A8023" s="366" t="s">
        <v>11304</v>
      </c>
      <c r="B8023" s="345" t="s">
        <v>20470</v>
      </c>
      <c r="C8023" s="366" t="s">
        <v>6608</v>
      </c>
      <c r="D8023" s="367">
        <v>68598.033200000005</v>
      </c>
    </row>
    <row r="8024" spans="1:4" x14ac:dyDescent="0.25">
      <c r="A8024" s="366" t="s">
        <v>11305</v>
      </c>
      <c r="B8024" s="345" t="s">
        <v>20471</v>
      </c>
      <c r="C8024" s="366" t="s">
        <v>6608</v>
      </c>
      <c r="D8024" s="367">
        <v>134507.66870000001</v>
      </c>
    </row>
    <row r="8025" spans="1:4" x14ac:dyDescent="0.25">
      <c r="A8025" s="366" t="s">
        <v>11306</v>
      </c>
      <c r="B8025" s="345" t="s">
        <v>20472</v>
      </c>
      <c r="C8025" s="366" t="s">
        <v>6594</v>
      </c>
      <c r="D8025" s="367">
        <v>133.09</v>
      </c>
    </row>
    <row r="8026" spans="1:4" x14ac:dyDescent="0.25">
      <c r="A8026" s="366" t="s">
        <v>11307</v>
      </c>
      <c r="B8026" s="345" t="s">
        <v>20473</v>
      </c>
      <c r="C8026" s="366" t="s">
        <v>6608</v>
      </c>
      <c r="D8026" s="367">
        <v>0.21</v>
      </c>
    </row>
    <row r="8027" spans="1:4" x14ac:dyDescent="0.25">
      <c r="A8027" s="366" t="s">
        <v>11308</v>
      </c>
      <c r="B8027" s="345" t="s">
        <v>20474</v>
      </c>
      <c r="C8027" s="366" t="s">
        <v>6594</v>
      </c>
      <c r="D8027" s="367">
        <v>25.547899999999998</v>
      </c>
    </row>
    <row r="8028" spans="1:4" x14ac:dyDescent="0.25">
      <c r="A8028" s="366" t="s">
        <v>11309</v>
      </c>
      <c r="B8028" s="345" t="s">
        <v>20475</v>
      </c>
      <c r="C8028" s="366" t="s">
        <v>6608</v>
      </c>
      <c r="D8028" s="367">
        <v>1.3402000000000001</v>
      </c>
    </row>
    <row r="8029" spans="1:4" x14ac:dyDescent="0.25">
      <c r="A8029" s="366" t="s">
        <v>11310</v>
      </c>
      <c r="B8029" s="345" t="s">
        <v>20476</v>
      </c>
      <c r="C8029" s="366" t="s">
        <v>6608</v>
      </c>
      <c r="D8029" s="367">
        <v>1.8113999999999999</v>
      </c>
    </row>
    <row r="8030" spans="1:4" x14ac:dyDescent="0.25">
      <c r="A8030" s="366" t="s">
        <v>11311</v>
      </c>
      <c r="B8030" s="345" t="s">
        <v>20477</v>
      </c>
      <c r="C8030" s="366" t="s">
        <v>6594</v>
      </c>
      <c r="D8030" s="367">
        <v>393.71710000000002</v>
      </c>
    </row>
    <row r="8031" spans="1:4" x14ac:dyDescent="0.25">
      <c r="A8031" s="366" t="s">
        <v>11312</v>
      </c>
      <c r="B8031" s="345" t="s">
        <v>20478</v>
      </c>
      <c r="C8031" s="366" t="s">
        <v>6594</v>
      </c>
      <c r="D8031" s="367">
        <v>97.677499999999995</v>
      </c>
    </row>
    <row r="8032" spans="1:4" x14ac:dyDescent="0.25">
      <c r="A8032" s="366" t="s">
        <v>11313</v>
      </c>
      <c r="B8032" s="345" t="s">
        <v>20479</v>
      </c>
      <c r="C8032" s="366" t="s">
        <v>6594</v>
      </c>
      <c r="D8032" s="367">
        <v>220.33410000000001</v>
      </c>
    </row>
    <row r="8033" spans="1:4" x14ac:dyDescent="0.25">
      <c r="A8033" s="366" t="s">
        <v>11314</v>
      </c>
      <c r="B8033" s="345" t="s">
        <v>20480</v>
      </c>
      <c r="C8033" s="366" t="s">
        <v>6608</v>
      </c>
      <c r="D8033" s="367">
        <v>3643.2343000000001</v>
      </c>
    </row>
    <row r="8034" spans="1:4" x14ac:dyDescent="0.25">
      <c r="A8034" s="366" t="s">
        <v>11315</v>
      </c>
      <c r="B8034" s="345" t="s">
        <v>20481</v>
      </c>
      <c r="C8034" s="366" t="s">
        <v>6608</v>
      </c>
      <c r="D8034" s="367">
        <v>5752.8441999999995</v>
      </c>
    </row>
    <row r="8035" spans="1:4" x14ac:dyDescent="0.25">
      <c r="A8035" s="366" t="s">
        <v>11316</v>
      </c>
      <c r="B8035" s="345" t="s">
        <v>20482</v>
      </c>
      <c r="C8035" s="366" t="s">
        <v>6608</v>
      </c>
      <c r="D8035" s="367">
        <v>8330.5542000000005</v>
      </c>
    </row>
    <row r="8036" spans="1:4" x14ac:dyDescent="0.25">
      <c r="A8036" s="366" t="s">
        <v>11317</v>
      </c>
      <c r="B8036" s="345" t="s">
        <v>20483</v>
      </c>
      <c r="C8036" s="366" t="s">
        <v>6608</v>
      </c>
      <c r="D8036" s="367">
        <v>9670.1983999999993</v>
      </c>
    </row>
    <row r="8037" spans="1:4" x14ac:dyDescent="0.25">
      <c r="A8037" s="366" t="s">
        <v>11318</v>
      </c>
      <c r="B8037" s="345" t="s">
        <v>20484</v>
      </c>
      <c r="C8037" s="366" t="s">
        <v>6608</v>
      </c>
      <c r="D8037" s="367">
        <v>12252.9234</v>
      </c>
    </row>
    <row r="8038" spans="1:4" x14ac:dyDescent="0.25">
      <c r="A8038" s="366" t="s">
        <v>11319</v>
      </c>
      <c r="B8038" s="345" t="s">
        <v>20485</v>
      </c>
      <c r="C8038" s="366" t="s">
        <v>6608</v>
      </c>
      <c r="D8038" s="367">
        <v>50.566499999999998</v>
      </c>
    </row>
    <row r="8039" spans="1:4" x14ac:dyDescent="0.25">
      <c r="A8039" s="366" t="s">
        <v>11320</v>
      </c>
      <c r="B8039" s="345" t="s">
        <v>20486</v>
      </c>
      <c r="C8039" s="366" t="s">
        <v>6608</v>
      </c>
      <c r="D8039" s="367">
        <v>528.90350000000001</v>
      </c>
    </row>
    <row r="8040" spans="1:4" x14ac:dyDescent="0.25">
      <c r="A8040" s="366" t="s">
        <v>11321</v>
      </c>
      <c r="B8040" s="345" t="s">
        <v>20487</v>
      </c>
      <c r="C8040" s="366" t="s">
        <v>6608</v>
      </c>
      <c r="D8040" s="367">
        <v>131.0813</v>
      </c>
    </row>
    <row r="8041" spans="1:4" x14ac:dyDescent="0.25">
      <c r="A8041" s="366" t="s">
        <v>11322</v>
      </c>
      <c r="B8041" s="345" t="s">
        <v>20488</v>
      </c>
      <c r="C8041" s="366" t="s">
        <v>6594</v>
      </c>
      <c r="D8041" s="367">
        <v>385.44069999999999</v>
      </c>
    </row>
    <row r="8042" spans="1:4" x14ac:dyDescent="0.25">
      <c r="A8042" s="366" t="s">
        <v>11323</v>
      </c>
      <c r="B8042" s="345" t="s">
        <v>20489</v>
      </c>
      <c r="C8042" s="366" t="s">
        <v>6608</v>
      </c>
      <c r="D8042" s="367">
        <v>95.010900000000007</v>
      </c>
    </row>
    <row r="8043" spans="1:4" x14ac:dyDescent="0.25">
      <c r="A8043" s="366" t="s">
        <v>11324</v>
      </c>
      <c r="B8043" s="345" t="s">
        <v>17599</v>
      </c>
      <c r="C8043" s="366" t="s">
        <v>7701</v>
      </c>
      <c r="D8043" s="367" t="s">
        <v>19122</v>
      </c>
    </row>
    <row r="8044" spans="1:4" x14ac:dyDescent="0.25">
      <c r="A8044" s="366" t="s">
        <v>11325</v>
      </c>
      <c r="B8044" s="345" t="s">
        <v>17598</v>
      </c>
      <c r="C8044" s="366" t="s">
        <v>7701</v>
      </c>
      <c r="D8044" s="367" t="s">
        <v>19122</v>
      </c>
    </row>
    <row r="8045" spans="1:4" x14ac:dyDescent="0.25">
      <c r="A8045" s="366" t="s">
        <v>11326</v>
      </c>
      <c r="B8045" s="345" t="s">
        <v>14574</v>
      </c>
      <c r="C8045" s="366" t="s">
        <v>7701</v>
      </c>
      <c r="D8045" s="367" t="s">
        <v>19122</v>
      </c>
    </row>
    <row r="8046" spans="1:4" x14ac:dyDescent="0.25">
      <c r="A8046" s="366" t="s">
        <v>11327</v>
      </c>
      <c r="B8046" s="345" t="s">
        <v>20490</v>
      </c>
      <c r="C8046" s="366" t="s">
        <v>7701</v>
      </c>
      <c r="D8046" s="367" t="s">
        <v>19122</v>
      </c>
    </row>
    <row r="8047" spans="1:4" x14ac:dyDescent="0.25">
      <c r="A8047" s="366" t="s">
        <v>11328</v>
      </c>
      <c r="B8047" s="345" t="s">
        <v>20491</v>
      </c>
      <c r="C8047" s="366" t="s">
        <v>7701</v>
      </c>
      <c r="D8047" s="367" t="s">
        <v>19122</v>
      </c>
    </row>
    <row r="8048" spans="1:4" x14ac:dyDescent="0.25">
      <c r="A8048" s="366" t="s">
        <v>11329</v>
      </c>
      <c r="B8048" s="345" t="s">
        <v>20492</v>
      </c>
      <c r="C8048" s="366" t="s">
        <v>7701</v>
      </c>
      <c r="D8048" s="367" t="s">
        <v>19122</v>
      </c>
    </row>
    <row r="8049" spans="1:4" x14ac:dyDescent="0.25">
      <c r="A8049" s="366" t="s">
        <v>11330</v>
      </c>
      <c r="B8049" s="345" t="s">
        <v>20493</v>
      </c>
      <c r="C8049" s="366" t="s">
        <v>7701</v>
      </c>
      <c r="D8049" s="367" t="s">
        <v>19122</v>
      </c>
    </row>
    <row r="8050" spans="1:4" x14ac:dyDescent="0.25">
      <c r="A8050" s="366" t="s">
        <v>11331</v>
      </c>
      <c r="B8050" s="345" t="s">
        <v>20494</v>
      </c>
      <c r="C8050" s="366" t="s">
        <v>7701</v>
      </c>
      <c r="D8050" s="367" t="s">
        <v>19122</v>
      </c>
    </row>
    <row r="8051" spans="1:4" x14ac:dyDescent="0.25">
      <c r="A8051" s="366" t="s">
        <v>11332</v>
      </c>
      <c r="B8051" s="345" t="s">
        <v>20495</v>
      </c>
      <c r="C8051" s="366" t="s">
        <v>7701</v>
      </c>
      <c r="D8051" s="367" t="s">
        <v>19122</v>
      </c>
    </row>
    <row r="8052" spans="1:4" x14ac:dyDescent="0.25">
      <c r="A8052" s="366" t="s">
        <v>11333</v>
      </c>
      <c r="B8052" s="345" t="s">
        <v>20496</v>
      </c>
      <c r="C8052" s="366" t="s">
        <v>7415</v>
      </c>
      <c r="D8052" s="367" t="s">
        <v>19122</v>
      </c>
    </row>
    <row r="8053" spans="1:4" x14ac:dyDescent="0.25">
      <c r="A8053" s="366" t="s">
        <v>11334</v>
      </c>
      <c r="B8053" s="345" t="s">
        <v>20497</v>
      </c>
      <c r="C8053" s="366" t="s">
        <v>7701</v>
      </c>
      <c r="D8053" s="367" t="s">
        <v>19122</v>
      </c>
    </row>
    <row r="8054" spans="1:4" x14ac:dyDescent="0.25">
      <c r="A8054" s="366" t="s">
        <v>11335</v>
      </c>
      <c r="B8054" s="345" t="s">
        <v>20498</v>
      </c>
      <c r="C8054" s="366" t="s">
        <v>7701</v>
      </c>
      <c r="D8054" s="367" t="s">
        <v>19122</v>
      </c>
    </row>
    <row r="8055" spans="1:4" x14ac:dyDescent="0.25">
      <c r="A8055" s="366" t="s">
        <v>11336</v>
      </c>
      <c r="B8055" s="345" t="s">
        <v>20499</v>
      </c>
      <c r="C8055" s="366" t="s">
        <v>7701</v>
      </c>
      <c r="D8055" s="367" t="s">
        <v>19122</v>
      </c>
    </row>
    <row r="8056" spans="1:4" x14ac:dyDescent="0.25">
      <c r="A8056" s="366" t="s">
        <v>11337</v>
      </c>
      <c r="B8056" s="345" t="s">
        <v>20500</v>
      </c>
      <c r="C8056" s="366" t="s">
        <v>7415</v>
      </c>
      <c r="D8056" s="367" t="s">
        <v>19122</v>
      </c>
    </row>
    <row r="8057" spans="1:4" x14ac:dyDescent="0.25">
      <c r="A8057" s="366" t="s">
        <v>11338</v>
      </c>
      <c r="B8057" s="345" t="s">
        <v>20501</v>
      </c>
      <c r="C8057" s="366" t="s">
        <v>6608</v>
      </c>
      <c r="D8057" s="367" t="s">
        <v>19122</v>
      </c>
    </row>
    <row r="8058" spans="1:4" x14ac:dyDescent="0.25">
      <c r="A8058" s="366" t="s">
        <v>11339</v>
      </c>
      <c r="B8058" s="345" t="s">
        <v>20502</v>
      </c>
      <c r="C8058" s="366" t="s">
        <v>9850</v>
      </c>
      <c r="D8058" s="367">
        <v>67.8994</v>
      </c>
    </row>
    <row r="8059" spans="1:4" x14ac:dyDescent="0.25">
      <c r="A8059" s="366" t="s">
        <v>11340</v>
      </c>
      <c r="B8059" s="345" t="s">
        <v>20503</v>
      </c>
      <c r="C8059" s="366" t="s">
        <v>9850</v>
      </c>
      <c r="D8059" s="367">
        <v>269.9119</v>
      </c>
    </row>
    <row r="8060" spans="1:4" x14ac:dyDescent="0.25">
      <c r="A8060" s="366" t="s">
        <v>11341</v>
      </c>
      <c r="B8060" s="345" t="s">
        <v>20504</v>
      </c>
      <c r="C8060" s="366" t="s">
        <v>9850</v>
      </c>
      <c r="D8060" s="367">
        <v>99.017700000000005</v>
      </c>
    </row>
    <row r="8061" spans="1:4" x14ac:dyDescent="0.25">
      <c r="A8061" s="366" t="s">
        <v>11342</v>
      </c>
      <c r="B8061" s="345" t="s">
        <v>20505</v>
      </c>
      <c r="C8061" s="366" t="s">
        <v>6608</v>
      </c>
      <c r="D8061" s="367">
        <v>220851.21859999999</v>
      </c>
    </row>
    <row r="8062" spans="1:4" x14ac:dyDescent="0.25">
      <c r="A8062" s="366" t="s">
        <v>11343</v>
      </c>
      <c r="B8062" s="345" t="s">
        <v>20506</v>
      </c>
      <c r="C8062" s="366" t="s">
        <v>6608</v>
      </c>
      <c r="D8062" s="367">
        <v>355479.96519999998</v>
      </c>
    </row>
    <row r="8063" spans="1:4" x14ac:dyDescent="0.25">
      <c r="A8063" s="366" t="s">
        <v>11344</v>
      </c>
      <c r="B8063" s="345" t="s">
        <v>20507</v>
      </c>
      <c r="C8063" s="366" t="s">
        <v>6608</v>
      </c>
      <c r="D8063" s="367">
        <v>60</v>
      </c>
    </row>
    <row r="8064" spans="1:4" x14ac:dyDescent="0.25">
      <c r="A8064" s="366" t="s">
        <v>11345</v>
      </c>
      <c r="B8064" s="345" t="s">
        <v>20508</v>
      </c>
      <c r="C8064" s="366" t="s">
        <v>6608</v>
      </c>
      <c r="D8064" s="367">
        <v>26.152200000000001</v>
      </c>
    </row>
    <row r="8065" spans="1:4" x14ac:dyDescent="0.25">
      <c r="A8065" s="366" t="s">
        <v>11346</v>
      </c>
      <c r="B8065" s="345" t="s">
        <v>20509</v>
      </c>
      <c r="C8065" s="366" t="s">
        <v>6608</v>
      </c>
      <c r="D8065" s="367">
        <v>320034.00900000002</v>
      </c>
    </row>
    <row r="8066" spans="1:4" x14ac:dyDescent="0.25">
      <c r="A8066" s="366" t="s">
        <v>11347</v>
      </c>
      <c r="B8066" s="345" t="s">
        <v>20510</v>
      </c>
      <c r="C8066" s="366" t="s">
        <v>6608</v>
      </c>
      <c r="D8066" s="367">
        <v>1381.3896</v>
      </c>
    </row>
    <row r="8067" spans="1:4" x14ac:dyDescent="0.25">
      <c r="A8067" s="366" t="s">
        <v>11348</v>
      </c>
      <c r="B8067" s="345" t="s">
        <v>20511</v>
      </c>
      <c r="C8067" s="366" t="s">
        <v>6594</v>
      </c>
      <c r="D8067" s="367">
        <v>296.32499999999999</v>
      </c>
    </row>
    <row r="8068" spans="1:4" x14ac:dyDescent="0.25">
      <c r="A8068" s="366" t="s">
        <v>11349</v>
      </c>
      <c r="B8068" s="345" t="s">
        <v>20512</v>
      </c>
      <c r="C8068" s="366" t="s">
        <v>6608</v>
      </c>
      <c r="D8068" s="367">
        <v>3318</v>
      </c>
    </row>
    <row r="8069" spans="1:4" x14ac:dyDescent="0.25">
      <c r="A8069" s="366" t="s">
        <v>11350</v>
      </c>
      <c r="B8069" s="345" t="s">
        <v>20513</v>
      </c>
      <c r="C8069" s="366" t="s">
        <v>6608</v>
      </c>
      <c r="D8069" s="367">
        <v>1169.2927</v>
      </c>
    </row>
    <row r="8070" spans="1:4" x14ac:dyDescent="0.25">
      <c r="A8070" s="366" t="s">
        <v>11351</v>
      </c>
      <c r="B8070" s="345" t="s">
        <v>20514</v>
      </c>
      <c r="C8070" s="366" t="s">
        <v>7700</v>
      </c>
      <c r="D8070" s="367">
        <v>24.863299999999999</v>
      </c>
    </row>
    <row r="8071" spans="1:4" x14ac:dyDescent="0.25">
      <c r="A8071" s="366" t="s">
        <v>11352</v>
      </c>
      <c r="B8071" s="345" t="s">
        <v>20515</v>
      </c>
      <c r="C8071" s="366" t="s">
        <v>7415</v>
      </c>
      <c r="D8071" s="367" t="s">
        <v>19122</v>
      </c>
    </row>
    <row r="8072" spans="1:4" x14ac:dyDescent="0.25">
      <c r="A8072" s="366" t="s">
        <v>11353</v>
      </c>
      <c r="B8072" s="345" t="s">
        <v>20516</v>
      </c>
      <c r="C8072" s="366" t="s">
        <v>7701</v>
      </c>
      <c r="D8072" s="367" t="s">
        <v>19122</v>
      </c>
    </row>
    <row r="8073" spans="1:4" x14ac:dyDescent="0.25">
      <c r="A8073" s="366" t="s">
        <v>11354</v>
      </c>
      <c r="B8073" s="345" t="s">
        <v>20517</v>
      </c>
      <c r="C8073" s="366" t="s">
        <v>7415</v>
      </c>
      <c r="D8073" s="367" t="s">
        <v>19122</v>
      </c>
    </row>
    <row r="8074" spans="1:4" x14ac:dyDescent="0.25">
      <c r="A8074" s="366" t="s">
        <v>11355</v>
      </c>
      <c r="B8074" s="345" t="s">
        <v>20518</v>
      </c>
      <c r="C8074" s="366" t="s">
        <v>6608</v>
      </c>
      <c r="D8074" s="367" t="s">
        <v>19122</v>
      </c>
    </row>
    <row r="8075" spans="1:4" x14ac:dyDescent="0.25">
      <c r="A8075" s="366" t="s">
        <v>11356</v>
      </c>
      <c r="B8075" s="345" t="s">
        <v>20519</v>
      </c>
      <c r="C8075" s="366" t="s">
        <v>6608</v>
      </c>
      <c r="D8075" s="367" t="s">
        <v>19122</v>
      </c>
    </row>
    <row r="8076" spans="1:4" x14ac:dyDescent="0.25">
      <c r="A8076" s="366" t="s">
        <v>11357</v>
      </c>
      <c r="B8076" s="345" t="s">
        <v>20520</v>
      </c>
      <c r="C8076" s="366" t="s">
        <v>6608</v>
      </c>
      <c r="D8076" s="367" t="s">
        <v>19122</v>
      </c>
    </row>
    <row r="8077" spans="1:4" x14ac:dyDescent="0.25">
      <c r="A8077" s="366" t="s">
        <v>11358</v>
      </c>
      <c r="B8077" s="345" t="s">
        <v>20521</v>
      </c>
      <c r="C8077" s="366" t="s">
        <v>6594</v>
      </c>
      <c r="D8077" s="367">
        <v>224.89279999999999</v>
      </c>
    </row>
    <row r="8078" spans="1:4" x14ac:dyDescent="0.25">
      <c r="A8078" s="366" t="s">
        <v>11359</v>
      </c>
      <c r="B8078" s="345" t="s">
        <v>20522</v>
      </c>
      <c r="C8078" s="366" t="s">
        <v>6594</v>
      </c>
      <c r="D8078" s="367">
        <v>116.7835</v>
      </c>
    </row>
    <row r="8079" spans="1:4" x14ac:dyDescent="0.25">
      <c r="A8079" s="366" t="s">
        <v>11360</v>
      </c>
      <c r="B8079" s="345" t="s">
        <v>20523</v>
      </c>
      <c r="C8079" s="366" t="s">
        <v>7701</v>
      </c>
      <c r="D8079" s="367" t="s">
        <v>19122</v>
      </c>
    </row>
    <row r="8080" spans="1:4" x14ac:dyDescent="0.25">
      <c r="A8080" s="366" t="s">
        <v>11361</v>
      </c>
      <c r="B8080" s="345" t="s">
        <v>20524</v>
      </c>
      <c r="C8080" s="366" t="s">
        <v>7701</v>
      </c>
      <c r="D8080" s="367" t="s">
        <v>19122</v>
      </c>
    </row>
    <row r="8081" spans="1:4" x14ac:dyDescent="0.25">
      <c r="A8081" s="366" t="s">
        <v>11362</v>
      </c>
      <c r="B8081" s="345" t="s">
        <v>20525</v>
      </c>
      <c r="C8081" s="366" t="s">
        <v>6594</v>
      </c>
      <c r="D8081" s="367">
        <v>353.13200000000001</v>
      </c>
    </row>
    <row r="8082" spans="1:4" x14ac:dyDescent="0.25">
      <c r="A8082" s="366" t="s">
        <v>11363</v>
      </c>
      <c r="B8082" s="345" t="s">
        <v>20526</v>
      </c>
      <c r="C8082" s="366" t="s">
        <v>6594</v>
      </c>
      <c r="D8082" s="367">
        <v>663.51509999999996</v>
      </c>
    </row>
    <row r="8083" spans="1:4" x14ac:dyDescent="0.25">
      <c r="A8083" s="366" t="s">
        <v>11364</v>
      </c>
      <c r="B8083" s="345" t="s">
        <v>20527</v>
      </c>
      <c r="C8083" s="366" t="s">
        <v>6594</v>
      </c>
      <c r="D8083" s="367">
        <v>729.8913</v>
      </c>
    </row>
    <row r="8084" spans="1:4" x14ac:dyDescent="0.25">
      <c r="A8084" s="366" t="s">
        <v>11365</v>
      </c>
      <c r="B8084" s="345" t="s">
        <v>20528</v>
      </c>
      <c r="C8084" s="366" t="s">
        <v>6594</v>
      </c>
      <c r="D8084" s="367">
        <v>756.76110000000006</v>
      </c>
    </row>
    <row r="8085" spans="1:4" x14ac:dyDescent="0.25">
      <c r="A8085" s="366" t="s">
        <v>11366</v>
      </c>
      <c r="B8085" s="345" t="s">
        <v>20529</v>
      </c>
      <c r="C8085" s="366" t="s">
        <v>6594</v>
      </c>
      <c r="D8085" s="367">
        <v>843.74630000000002</v>
      </c>
    </row>
    <row r="8086" spans="1:4" x14ac:dyDescent="0.25">
      <c r="A8086" s="366" t="s">
        <v>11367</v>
      </c>
      <c r="B8086" s="345" t="s">
        <v>20530</v>
      </c>
      <c r="C8086" s="366" t="s">
        <v>6594</v>
      </c>
      <c r="D8086" s="367">
        <v>1044.2012</v>
      </c>
    </row>
    <row r="8087" spans="1:4" x14ac:dyDescent="0.25">
      <c r="A8087" s="366" t="s">
        <v>11368</v>
      </c>
      <c r="B8087" s="345" t="s">
        <v>20531</v>
      </c>
      <c r="C8087" s="366" t="s">
        <v>6594</v>
      </c>
      <c r="D8087" s="367">
        <v>1084.2049999999999</v>
      </c>
    </row>
    <row r="8088" spans="1:4" x14ac:dyDescent="0.25">
      <c r="A8088" s="366" t="s">
        <v>11369</v>
      </c>
      <c r="B8088" s="345" t="s">
        <v>20532</v>
      </c>
      <c r="C8088" s="366" t="s">
        <v>6594</v>
      </c>
      <c r="D8088" s="367">
        <v>1197.4847</v>
      </c>
    </row>
    <row r="8089" spans="1:4" x14ac:dyDescent="0.25">
      <c r="A8089" s="366" t="s">
        <v>11370</v>
      </c>
      <c r="B8089" s="345" t="s">
        <v>20533</v>
      </c>
      <c r="C8089" s="366" t="s">
        <v>6594</v>
      </c>
      <c r="D8089" s="367">
        <v>4350.6850999999997</v>
      </c>
    </row>
    <row r="8090" spans="1:4" x14ac:dyDescent="0.25">
      <c r="A8090" s="366" t="s">
        <v>11371</v>
      </c>
      <c r="B8090" s="345" t="s">
        <v>20534</v>
      </c>
      <c r="C8090" s="366" t="s">
        <v>6594</v>
      </c>
      <c r="D8090" s="367">
        <v>317.04660000000001</v>
      </c>
    </row>
    <row r="8091" spans="1:4" x14ac:dyDescent="0.25">
      <c r="A8091" s="366" t="s">
        <v>11372</v>
      </c>
      <c r="B8091" s="345" t="s">
        <v>20535</v>
      </c>
      <c r="C8091" s="366" t="s">
        <v>6594</v>
      </c>
      <c r="D8091" s="367">
        <v>336.40269999999998</v>
      </c>
    </row>
    <row r="8092" spans="1:4" x14ac:dyDescent="0.25">
      <c r="A8092" s="366" t="s">
        <v>11373</v>
      </c>
      <c r="B8092" s="345" t="s">
        <v>20536</v>
      </c>
      <c r="C8092" s="366" t="s">
        <v>6594</v>
      </c>
      <c r="D8092" s="367">
        <v>298.53149999999999</v>
      </c>
    </row>
    <row r="8093" spans="1:4" x14ac:dyDescent="0.25">
      <c r="A8093" s="366" t="s">
        <v>11374</v>
      </c>
      <c r="B8093" s="345" t="s">
        <v>20537</v>
      </c>
      <c r="C8093" s="366" t="s">
        <v>6594</v>
      </c>
      <c r="D8093" s="367">
        <v>493.62349999999998</v>
      </c>
    </row>
    <row r="8094" spans="1:4" x14ac:dyDescent="0.25">
      <c r="A8094" s="366" t="s">
        <v>11375</v>
      </c>
      <c r="B8094" s="345" t="s">
        <v>20538</v>
      </c>
      <c r="C8094" s="366" t="s">
        <v>6594</v>
      </c>
      <c r="D8094" s="367">
        <v>1332.1468</v>
      </c>
    </row>
    <row r="8095" spans="1:4" x14ac:dyDescent="0.25">
      <c r="A8095" s="366" t="s">
        <v>11376</v>
      </c>
      <c r="B8095" s="345" t="s">
        <v>20539</v>
      </c>
      <c r="C8095" s="366" t="s">
        <v>6594</v>
      </c>
      <c r="D8095" s="367">
        <v>2261.1941000000002</v>
      </c>
    </row>
    <row r="8096" spans="1:4" x14ac:dyDescent="0.25">
      <c r="A8096" s="366" t="s">
        <v>11377</v>
      </c>
      <c r="B8096" s="345" t="s">
        <v>20540</v>
      </c>
      <c r="C8096" s="366" t="s">
        <v>6594</v>
      </c>
      <c r="D8096" s="367">
        <v>755.79070000000002</v>
      </c>
    </row>
    <row r="8097" spans="1:4" x14ac:dyDescent="0.25">
      <c r="A8097" s="366" t="s">
        <v>11378</v>
      </c>
      <c r="B8097" s="345" t="s">
        <v>20541</v>
      </c>
      <c r="C8097" s="366" t="s">
        <v>6594</v>
      </c>
      <c r="D8097" s="367">
        <v>921.34190000000001</v>
      </c>
    </row>
    <row r="8098" spans="1:4" x14ac:dyDescent="0.25">
      <c r="A8098" s="366" t="s">
        <v>11379</v>
      </c>
      <c r="B8098" s="345" t="s">
        <v>20542</v>
      </c>
      <c r="C8098" s="366" t="s">
        <v>6594</v>
      </c>
      <c r="D8098" s="367">
        <v>1181.1341</v>
      </c>
    </row>
    <row r="8099" spans="1:4" x14ac:dyDescent="0.25">
      <c r="A8099" s="366" t="s">
        <v>11380</v>
      </c>
      <c r="B8099" s="345" t="s">
        <v>20543</v>
      </c>
      <c r="C8099" s="366" t="s">
        <v>6594</v>
      </c>
      <c r="D8099" s="367">
        <v>1023.1274</v>
      </c>
    </row>
    <row r="8100" spans="1:4" x14ac:dyDescent="0.25">
      <c r="A8100" s="366" t="s">
        <v>11381</v>
      </c>
      <c r="B8100" s="345" t="s">
        <v>20544</v>
      </c>
      <c r="C8100" s="366" t="s">
        <v>6594</v>
      </c>
      <c r="D8100" s="367">
        <v>1672.864</v>
      </c>
    </row>
    <row r="8101" spans="1:4" x14ac:dyDescent="0.25">
      <c r="A8101" s="366" t="s">
        <v>11382</v>
      </c>
      <c r="B8101" s="345" t="s">
        <v>20545</v>
      </c>
      <c r="C8101" s="366" t="s">
        <v>6594</v>
      </c>
      <c r="D8101" s="367">
        <v>2086.998</v>
      </c>
    </row>
    <row r="8102" spans="1:4" x14ac:dyDescent="0.25">
      <c r="A8102" s="366" t="s">
        <v>11383</v>
      </c>
      <c r="B8102" s="345" t="s">
        <v>20546</v>
      </c>
      <c r="C8102" s="366" t="s">
        <v>6594</v>
      </c>
      <c r="D8102" s="367">
        <v>2735.6288</v>
      </c>
    </row>
    <row r="8103" spans="1:4" x14ac:dyDescent="0.25">
      <c r="A8103" s="366" t="s">
        <v>11384</v>
      </c>
      <c r="B8103" s="345" t="s">
        <v>46407</v>
      </c>
      <c r="C8103" s="366" t="s">
        <v>7702</v>
      </c>
      <c r="D8103" s="367">
        <v>1860.89</v>
      </c>
    </row>
    <row r="8104" spans="1:4" x14ac:dyDescent="0.25">
      <c r="A8104" s="366" t="s">
        <v>11385</v>
      </c>
      <c r="B8104" s="345" t="s">
        <v>20547</v>
      </c>
      <c r="C8104" s="366" t="s">
        <v>7415</v>
      </c>
      <c r="D8104" s="367" t="s">
        <v>19122</v>
      </c>
    </row>
    <row r="8105" spans="1:4" x14ac:dyDescent="0.25">
      <c r="A8105" s="366" t="s">
        <v>11386</v>
      </c>
      <c r="B8105" s="345" t="s">
        <v>20548</v>
      </c>
      <c r="C8105" s="366" t="s">
        <v>7415</v>
      </c>
      <c r="D8105" s="367" t="s">
        <v>19122</v>
      </c>
    </row>
    <row r="8106" spans="1:4" x14ac:dyDescent="0.25">
      <c r="A8106" s="366" t="s">
        <v>11387</v>
      </c>
      <c r="B8106" s="345" t="s">
        <v>20549</v>
      </c>
      <c r="C8106" s="366" t="s">
        <v>7415</v>
      </c>
      <c r="D8106" s="367" t="s">
        <v>19122</v>
      </c>
    </row>
    <row r="8107" spans="1:4" x14ac:dyDescent="0.25">
      <c r="A8107" s="366" t="s">
        <v>11388</v>
      </c>
      <c r="B8107" s="345" t="s">
        <v>20550</v>
      </c>
      <c r="C8107" s="366" t="s">
        <v>7415</v>
      </c>
      <c r="D8107" s="367" t="s">
        <v>19122</v>
      </c>
    </row>
    <row r="8108" spans="1:4" x14ac:dyDescent="0.25">
      <c r="A8108" s="366" t="s">
        <v>11389</v>
      </c>
      <c r="B8108" s="345" t="s">
        <v>20551</v>
      </c>
      <c r="C8108" s="366" t="s">
        <v>7415</v>
      </c>
      <c r="D8108" s="367" t="s">
        <v>19122</v>
      </c>
    </row>
    <row r="8109" spans="1:4" x14ac:dyDescent="0.25">
      <c r="A8109" s="366" t="s">
        <v>11390</v>
      </c>
      <c r="B8109" s="345" t="s">
        <v>20552</v>
      </c>
      <c r="C8109" s="366" t="s">
        <v>7415</v>
      </c>
      <c r="D8109" s="367" t="s">
        <v>19122</v>
      </c>
    </row>
    <row r="8110" spans="1:4" x14ac:dyDescent="0.25">
      <c r="A8110" s="366" t="s">
        <v>11391</v>
      </c>
      <c r="B8110" s="345" t="s">
        <v>20553</v>
      </c>
      <c r="C8110" s="366" t="s">
        <v>6608</v>
      </c>
      <c r="D8110" s="367" t="s">
        <v>19122</v>
      </c>
    </row>
    <row r="8111" spans="1:4" x14ac:dyDescent="0.25">
      <c r="A8111" s="366" t="s">
        <v>11392</v>
      </c>
      <c r="B8111" s="345" t="s">
        <v>20554</v>
      </c>
      <c r="C8111" s="366" t="s">
        <v>6608</v>
      </c>
      <c r="D8111" s="367" t="s">
        <v>19122</v>
      </c>
    </row>
    <row r="8112" spans="1:4" x14ac:dyDescent="0.25">
      <c r="A8112" s="366" t="s">
        <v>11393</v>
      </c>
      <c r="B8112" s="345" t="s">
        <v>20555</v>
      </c>
      <c r="C8112" s="366" t="s">
        <v>6608</v>
      </c>
      <c r="D8112" s="367" t="s">
        <v>19122</v>
      </c>
    </row>
    <row r="8113" spans="1:4" x14ac:dyDescent="0.25">
      <c r="A8113" s="366" t="s">
        <v>11394</v>
      </c>
      <c r="B8113" s="345" t="s">
        <v>20556</v>
      </c>
      <c r="C8113" s="366" t="s">
        <v>6608</v>
      </c>
      <c r="D8113" s="367" t="s">
        <v>19122</v>
      </c>
    </row>
    <row r="8114" spans="1:4" x14ac:dyDescent="0.25">
      <c r="A8114" s="366" t="s">
        <v>11395</v>
      </c>
      <c r="B8114" s="345" t="s">
        <v>20557</v>
      </c>
      <c r="C8114" s="366" t="s">
        <v>6608</v>
      </c>
      <c r="D8114" s="367" t="s">
        <v>19122</v>
      </c>
    </row>
    <row r="8115" spans="1:4" x14ac:dyDescent="0.25">
      <c r="A8115" s="366" t="s">
        <v>11396</v>
      </c>
      <c r="B8115" s="345" t="s">
        <v>20558</v>
      </c>
      <c r="C8115" s="366" t="s">
        <v>7415</v>
      </c>
      <c r="D8115" s="367" t="s">
        <v>19122</v>
      </c>
    </row>
    <row r="8116" spans="1:4" x14ac:dyDescent="0.25">
      <c r="A8116" s="366" t="s">
        <v>11397</v>
      </c>
      <c r="B8116" s="345" t="s">
        <v>20559</v>
      </c>
      <c r="C8116" s="366" t="s">
        <v>6608</v>
      </c>
      <c r="D8116" s="367">
        <v>22.353899999999999</v>
      </c>
    </row>
    <row r="8117" spans="1:4" x14ac:dyDescent="0.25">
      <c r="A8117" s="366" t="s">
        <v>11398</v>
      </c>
      <c r="B8117" s="345" t="s">
        <v>20560</v>
      </c>
      <c r="C8117" s="366" t="s">
        <v>6608</v>
      </c>
      <c r="D8117" s="367">
        <v>25.936800000000002</v>
      </c>
    </row>
    <row r="8118" spans="1:4" x14ac:dyDescent="0.25">
      <c r="A8118" s="366" t="s">
        <v>11399</v>
      </c>
      <c r="B8118" s="345" t="s">
        <v>20561</v>
      </c>
      <c r="C8118" s="366" t="s">
        <v>6608</v>
      </c>
      <c r="D8118" s="367">
        <v>27.251899999999999</v>
      </c>
    </row>
    <row r="8119" spans="1:4" x14ac:dyDescent="0.25">
      <c r="A8119" s="366" t="s">
        <v>11400</v>
      </c>
      <c r="B8119" s="345" t="s">
        <v>20562</v>
      </c>
      <c r="C8119" s="366" t="s">
        <v>6608</v>
      </c>
      <c r="D8119" s="367">
        <v>33.011400000000002</v>
      </c>
    </row>
    <row r="8120" spans="1:4" x14ac:dyDescent="0.25">
      <c r="A8120" s="366" t="s">
        <v>11401</v>
      </c>
      <c r="B8120" s="345" t="s">
        <v>20563</v>
      </c>
      <c r="C8120" s="366" t="s">
        <v>6608</v>
      </c>
      <c r="D8120" s="367">
        <v>21.602699999999999</v>
      </c>
    </row>
    <row r="8121" spans="1:4" x14ac:dyDescent="0.25">
      <c r="A8121" s="366" t="s">
        <v>11402</v>
      </c>
      <c r="B8121" s="345" t="s">
        <v>20564</v>
      </c>
      <c r="C8121" s="366" t="s">
        <v>6608</v>
      </c>
      <c r="D8121" s="367">
        <v>24.723099999999999</v>
      </c>
    </row>
    <row r="8122" spans="1:4" x14ac:dyDescent="0.25">
      <c r="A8122" s="366" t="s">
        <v>11403</v>
      </c>
      <c r="B8122" s="345" t="s">
        <v>20565</v>
      </c>
      <c r="C8122" s="366" t="s">
        <v>6608</v>
      </c>
      <c r="D8122" s="367">
        <v>26.995999999999999</v>
      </c>
    </row>
    <row r="8123" spans="1:4" x14ac:dyDescent="0.25">
      <c r="A8123" s="366" t="s">
        <v>11404</v>
      </c>
      <c r="B8123" s="345" t="s">
        <v>20566</v>
      </c>
      <c r="C8123" s="366" t="s">
        <v>6608</v>
      </c>
      <c r="D8123" s="367">
        <v>31.459299999999999</v>
      </c>
    </row>
    <row r="8124" spans="1:4" x14ac:dyDescent="0.25">
      <c r="A8124" s="366" t="s">
        <v>11405</v>
      </c>
      <c r="B8124" s="345" t="s">
        <v>20567</v>
      </c>
      <c r="C8124" s="366" t="s">
        <v>6608</v>
      </c>
      <c r="D8124" s="367">
        <v>18.570799999999998</v>
      </c>
    </row>
    <row r="8125" spans="1:4" x14ac:dyDescent="0.25">
      <c r="A8125" s="366" t="s">
        <v>11406</v>
      </c>
      <c r="B8125" s="345" t="s">
        <v>20568</v>
      </c>
      <c r="C8125" s="366" t="s">
        <v>6608</v>
      </c>
      <c r="D8125" s="367">
        <v>23.134399999999999</v>
      </c>
    </row>
    <row r="8126" spans="1:4" x14ac:dyDescent="0.25">
      <c r="A8126" s="366" t="s">
        <v>11407</v>
      </c>
      <c r="B8126" s="345" t="s">
        <v>20569</v>
      </c>
      <c r="C8126" s="366" t="s">
        <v>6608</v>
      </c>
      <c r="D8126" s="367">
        <v>24.1174</v>
      </c>
    </row>
    <row r="8127" spans="1:4" x14ac:dyDescent="0.25">
      <c r="A8127" s="366" t="s">
        <v>11408</v>
      </c>
      <c r="B8127" s="345" t="s">
        <v>20570</v>
      </c>
      <c r="C8127" s="366" t="s">
        <v>6608</v>
      </c>
      <c r="D8127" s="367">
        <v>30.907699999999998</v>
      </c>
    </row>
    <row r="8128" spans="1:4" x14ac:dyDescent="0.25">
      <c r="A8128" s="366" t="s">
        <v>11409</v>
      </c>
      <c r="B8128" s="345" t="s">
        <v>20571</v>
      </c>
      <c r="C8128" s="366" t="s">
        <v>6608</v>
      </c>
      <c r="D8128" s="367">
        <v>17.706099999999999</v>
      </c>
    </row>
    <row r="8129" spans="1:4" x14ac:dyDescent="0.25">
      <c r="A8129" s="366" t="s">
        <v>11410</v>
      </c>
      <c r="B8129" s="345" t="s">
        <v>20572</v>
      </c>
      <c r="C8129" s="366" t="s">
        <v>6608</v>
      </c>
      <c r="D8129" s="367">
        <v>22.582799999999999</v>
      </c>
    </row>
    <row r="8130" spans="1:4" x14ac:dyDescent="0.25">
      <c r="A8130" s="366" t="s">
        <v>11411</v>
      </c>
      <c r="B8130" s="345" t="s">
        <v>20573</v>
      </c>
      <c r="C8130" s="366" t="s">
        <v>6608</v>
      </c>
      <c r="D8130" s="367">
        <v>23.134399999999999</v>
      </c>
    </row>
    <row r="8131" spans="1:4" x14ac:dyDescent="0.25">
      <c r="A8131" s="366" t="s">
        <v>11412</v>
      </c>
      <c r="B8131" s="345" t="s">
        <v>20574</v>
      </c>
      <c r="C8131" s="366" t="s">
        <v>6608</v>
      </c>
      <c r="D8131" s="367">
        <v>30.2758</v>
      </c>
    </row>
    <row r="8132" spans="1:4" x14ac:dyDescent="0.25">
      <c r="A8132" s="366" t="s">
        <v>11413</v>
      </c>
      <c r="B8132" s="345" t="s">
        <v>20575</v>
      </c>
      <c r="C8132" s="366" t="s">
        <v>6608</v>
      </c>
      <c r="D8132" s="367">
        <v>32.366500000000002</v>
      </c>
    </row>
    <row r="8133" spans="1:4" x14ac:dyDescent="0.25">
      <c r="A8133" s="366" t="s">
        <v>11414</v>
      </c>
      <c r="B8133" s="345" t="s">
        <v>20576</v>
      </c>
      <c r="C8133" s="366" t="s">
        <v>6608</v>
      </c>
      <c r="D8133" s="367">
        <v>37.756999999999998</v>
      </c>
    </row>
    <row r="8134" spans="1:4" x14ac:dyDescent="0.25">
      <c r="A8134" s="366" t="s">
        <v>11415</v>
      </c>
      <c r="B8134" s="345" t="s">
        <v>20577</v>
      </c>
      <c r="C8134" s="366" t="s">
        <v>6608</v>
      </c>
      <c r="D8134" s="367">
        <v>42.0197</v>
      </c>
    </row>
    <row r="8135" spans="1:4" x14ac:dyDescent="0.25">
      <c r="A8135" s="366" t="s">
        <v>11416</v>
      </c>
      <c r="B8135" s="345" t="s">
        <v>20578</v>
      </c>
      <c r="C8135" s="366" t="s">
        <v>6608</v>
      </c>
      <c r="D8135" s="367">
        <v>47.926600000000001</v>
      </c>
    </row>
    <row r="8136" spans="1:4" x14ac:dyDescent="0.25">
      <c r="A8136" s="366" t="s">
        <v>11417</v>
      </c>
      <c r="B8136" s="345" t="s">
        <v>20579</v>
      </c>
      <c r="C8136" s="366" t="s">
        <v>6608</v>
      </c>
      <c r="D8136" s="367">
        <v>30.084</v>
      </c>
    </row>
    <row r="8137" spans="1:4" x14ac:dyDescent="0.25">
      <c r="A8137" s="366" t="s">
        <v>11418</v>
      </c>
      <c r="B8137" s="345" t="s">
        <v>20580</v>
      </c>
      <c r="C8137" s="366" t="s">
        <v>6608</v>
      </c>
      <c r="D8137" s="367">
        <v>37.104999999999997</v>
      </c>
    </row>
    <row r="8138" spans="1:4" x14ac:dyDescent="0.25">
      <c r="A8138" s="366" t="s">
        <v>11419</v>
      </c>
      <c r="B8138" s="345" t="s">
        <v>20581</v>
      </c>
      <c r="C8138" s="366" t="s">
        <v>6608</v>
      </c>
      <c r="D8138" s="367">
        <v>41.217300000000002</v>
      </c>
    </row>
    <row r="8139" spans="1:4" x14ac:dyDescent="0.25">
      <c r="A8139" s="366" t="s">
        <v>11420</v>
      </c>
      <c r="B8139" s="345" t="s">
        <v>20582</v>
      </c>
      <c r="C8139" s="366" t="s">
        <v>6608</v>
      </c>
      <c r="D8139" s="367">
        <v>47.235300000000002</v>
      </c>
    </row>
    <row r="8140" spans="1:4" x14ac:dyDescent="0.25">
      <c r="A8140" s="366" t="s">
        <v>11421</v>
      </c>
      <c r="B8140" s="345" t="s">
        <v>20583</v>
      </c>
      <c r="C8140" s="366" t="s">
        <v>6608</v>
      </c>
      <c r="D8140" s="367">
        <v>30.645700000000001</v>
      </c>
    </row>
    <row r="8141" spans="1:4" x14ac:dyDescent="0.25">
      <c r="A8141" s="366" t="s">
        <v>11422</v>
      </c>
      <c r="B8141" s="345" t="s">
        <v>20584</v>
      </c>
      <c r="C8141" s="366" t="s">
        <v>6608</v>
      </c>
      <c r="D8141" s="367">
        <v>37.756999999999998</v>
      </c>
    </row>
    <row r="8142" spans="1:4" x14ac:dyDescent="0.25">
      <c r="A8142" s="366" t="s">
        <v>11423</v>
      </c>
      <c r="B8142" s="345" t="s">
        <v>20585</v>
      </c>
      <c r="C8142" s="366" t="s">
        <v>6608</v>
      </c>
      <c r="D8142" s="367">
        <v>42.0197</v>
      </c>
    </row>
    <row r="8143" spans="1:4" x14ac:dyDescent="0.25">
      <c r="A8143" s="366" t="s">
        <v>11424</v>
      </c>
      <c r="B8143" s="345" t="s">
        <v>20586</v>
      </c>
      <c r="C8143" s="366" t="s">
        <v>6608</v>
      </c>
      <c r="D8143" s="367">
        <v>46.371899999999997</v>
      </c>
    </row>
    <row r="8144" spans="1:4" x14ac:dyDescent="0.25">
      <c r="A8144" s="366" t="s">
        <v>11425</v>
      </c>
      <c r="B8144" s="345" t="s">
        <v>20587</v>
      </c>
      <c r="C8144" s="366" t="s">
        <v>6608</v>
      </c>
      <c r="D8144" s="367">
        <v>29.9436</v>
      </c>
    </row>
    <row r="8145" spans="1:4" x14ac:dyDescent="0.25">
      <c r="A8145" s="366" t="s">
        <v>11426</v>
      </c>
      <c r="B8145" s="345" t="s">
        <v>20588</v>
      </c>
      <c r="C8145" s="366" t="s">
        <v>6608</v>
      </c>
      <c r="D8145" s="367">
        <v>37.044800000000002</v>
      </c>
    </row>
    <row r="8146" spans="1:4" x14ac:dyDescent="0.25">
      <c r="A8146" s="366" t="s">
        <v>11427</v>
      </c>
      <c r="B8146" s="345" t="s">
        <v>20589</v>
      </c>
      <c r="C8146" s="366" t="s">
        <v>6608</v>
      </c>
      <c r="D8146" s="367">
        <v>41.217300000000002</v>
      </c>
    </row>
    <row r="8147" spans="1:4" x14ac:dyDescent="0.25">
      <c r="A8147" s="366" t="s">
        <v>11428</v>
      </c>
      <c r="B8147" s="345" t="s">
        <v>20590</v>
      </c>
      <c r="C8147" s="366" t="s">
        <v>6608</v>
      </c>
      <c r="D8147" s="367">
        <v>45.730800000000002</v>
      </c>
    </row>
    <row r="8148" spans="1:4" x14ac:dyDescent="0.25">
      <c r="A8148" s="366" t="s">
        <v>11429</v>
      </c>
      <c r="B8148" s="345" t="s">
        <v>20591</v>
      </c>
      <c r="C8148" s="366" t="s">
        <v>6608</v>
      </c>
      <c r="D8148" s="367">
        <v>27.524699999999999</v>
      </c>
    </row>
    <row r="8149" spans="1:4" x14ac:dyDescent="0.25">
      <c r="A8149" s="366" t="s">
        <v>11430</v>
      </c>
      <c r="B8149" s="345" t="s">
        <v>20592</v>
      </c>
      <c r="C8149" s="366" t="s">
        <v>6608</v>
      </c>
      <c r="D8149" s="367">
        <v>24.206</v>
      </c>
    </row>
    <row r="8150" spans="1:4" x14ac:dyDescent="0.25">
      <c r="A8150" s="366" t="s">
        <v>11431</v>
      </c>
      <c r="B8150" s="345" t="s">
        <v>20593</v>
      </c>
      <c r="C8150" s="366" t="s">
        <v>6608</v>
      </c>
      <c r="D8150" s="367">
        <v>59.514200000000002</v>
      </c>
    </row>
    <row r="8151" spans="1:4" x14ac:dyDescent="0.25">
      <c r="A8151" s="366" t="s">
        <v>11432</v>
      </c>
      <c r="B8151" s="345" t="s">
        <v>20594</v>
      </c>
      <c r="C8151" s="366" t="s">
        <v>6608</v>
      </c>
      <c r="D8151" s="367">
        <v>24.676200000000001</v>
      </c>
    </row>
    <row r="8152" spans="1:4" x14ac:dyDescent="0.25">
      <c r="A8152" s="366" t="s">
        <v>11433</v>
      </c>
      <c r="B8152" s="345" t="s">
        <v>20595</v>
      </c>
      <c r="C8152" s="366" t="s">
        <v>6608</v>
      </c>
      <c r="D8152" s="367">
        <v>21.898099999999999</v>
      </c>
    </row>
    <row r="8153" spans="1:4" x14ac:dyDescent="0.25">
      <c r="A8153" s="366" t="s">
        <v>11434</v>
      </c>
      <c r="B8153" s="345" t="s">
        <v>20596</v>
      </c>
      <c r="C8153" s="366" t="s">
        <v>6608</v>
      </c>
      <c r="D8153" s="367">
        <v>58.203600000000002</v>
      </c>
    </row>
    <row r="8154" spans="1:4" x14ac:dyDescent="0.25">
      <c r="A8154" s="366" t="s">
        <v>11435</v>
      </c>
      <c r="B8154" s="345" t="s">
        <v>20597</v>
      </c>
      <c r="C8154" s="366" t="s">
        <v>6608</v>
      </c>
      <c r="D8154" s="367">
        <v>22.078399999999998</v>
      </c>
    </row>
    <row r="8155" spans="1:4" x14ac:dyDescent="0.25">
      <c r="A8155" s="366" t="s">
        <v>11436</v>
      </c>
      <c r="B8155" s="345" t="s">
        <v>20598</v>
      </c>
      <c r="C8155" s="366" t="s">
        <v>6608</v>
      </c>
      <c r="D8155" s="367">
        <v>20.103400000000001</v>
      </c>
    </row>
    <row r="8156" spans="1:4" x14ac:dyDescent="0.25">
      <c r="A8156" s="366" t="s">
        <v>11437</v>
      </c>
      <c r="B8156" s="345" t="s">
        <v>20599</v>
      </c>
      <c r="C8156" s="366" t="s">
        <v>6608</v>
      </c>
      <c r="D8156" s="367">
        <v>52.2639</v>
      </c>
    </row>
    <row r="8157" spans="1:4" x14ac:dyDescent="0.25">
      <c r="A8157" s="366" t="s">
        <v>11438</v>
      </c>
      <c r="B8157" s="345" t="s">
        <v>20600</v>
      </c>
      <c r="C8157" s="366" t="s">
        <v>6608</v>
      </c>
      <c r="D8157" s="367">
        <v>18.236899999999999</v>
      </c>
    </row>
    <row r="8158" spans="1:4" x14ac:dyDescent="0.25">
      <c r="A8158" s="366" t="s">
        <v>11439</v>
      </c>
      <c r="B8158" s="345" t="s">
        <v>20601</v>
      </c>
      <c r="C8158" s="366" t="s">
        <v>6608</v>
      </c>
      <c r="D8158" s="367">
        <v>17.845700000000001</v>
      </c>
    </row>
    <row r="8159" spans="1:4" x14ac:dyDescent="0.25">
      <c r="A8159" s="366" t="s">
        <v>11440</v>
      </c>
      <c r="B8159" s="345" t="s">
        <v>20602</v>
      </c>
      <c r="C8159" s="366" t="s">
        <v>6608</v>
      </c>
      <c r="D8159" s="367">
        <v>52.106999999999999</v>
      </c>
    </row>
    <row r="8160" spans="1:4" x14ac:dyDescent="0.25">
      <c r="A8160" s="366" t="s">
        <v>11441</v>
      </c>
      <c r="B8160" s="345" t="s">
        <v>20603</v>
      </c>
      <c r="C8160" s="366" t="s">
        <v>6608</v>
      </c>
      <c r="D8160" s="367">
        <v>64.660300000000007</v>
      </c>
    </row>
    <row r="8161" spans="1:4" x14ac:dyDescent="0.25">
      <c r="A8161" s="366" t="s">
        <v>11442</v>
      </c>
      <c r="B8161" s="345" t="s">
        <v>20604</v>
      </c>
      <c r="C8161" s="366" t="s">
        <v>6608</v>
      </c>
      <c r="D8161" s="367">
        <v>62.432099999999998</v>
      </c>
    </row>
    <row r="8162" spans="1:4" x14ac:dyDescent="0.25">
      <c r="A8162" s="366" t="s">
        <v>11443</v>
      </c>
      <c r="B8162" s="345" t="s">
        <v>20605</v>
      </c>
      <c r="C8162" s="366" t="s">
        <v>6608</v>
      </c>
      <c r="D8162" s="367">
        <v>54.615699999999997</v>
      </c>
    </row>
    <row r="8163" spans="1:4" x14ac:dyDescent="0.25">
      <c r="A8163" s="366" t="s">
        <v>11444</v>
      </c>
      <c r="B8163" s="345" t="s">
        <v>20606</v>
      </c>
      <c r="C8163" s="366" t="s">
        <v>6608</v>
      </c>
      <c r="D8163" s="367">
        <v>52.659799999999997</v>
      </c>
    </row>
    <row r="8164" spans="1:4" x14ac:dyDescent="0.25">
      <c r="A8164" s="366" t="s">
        <v>11445</v>
      </c>
      <c r="B8164" s="345" t="s">
        <v>20607</v>
      </c>
      <c r="C8164" s="366" t="s">
        <v>7415</v>
      </c>
      <c r="D8164" s="367" t="s">
        <v>19122</v>
      </c>
    </row>
    <row r="8165" spans="1:4" x14ac:dyDescent="0.25">
      <c r="A8165" s="366" t="s">
        <v>11446</v>
      </c>
      <c r="B8165" s="345" t="s">
        <v>20608</v>
      </c>
      <c r="C8165" s="366" t="s">
        <v>6608</v>
      </c>
      <c r="D8165" s="367">
        <v>16796.6666</v>
      </c>
    </row>
    <row r="8166" spans="1:4" x14ac:dyDescent="0.25">
      <c r="A8166" s="366" t="s">
        <v>11447</v>
      </c>
      <c r="B8166" s="345" t="s">
        <v>20609</v>
      </c>
      <c r="C8166" s="366" t="s">
        <v>6608</v>
      </c>
      <c r="D8166" s="367">
        <v>22352.3148</v>
      </c>
    </row>
    <row r="8167" spans="1:4" x14ac:dyDescent="0.25">
      <c r="A8167" s="366" t="s">
        <v>11448</v>
      </c>
      <c r="B8167" s="345" t="s">
        <v>20610</v>
      </c>
      <c r="C8167" s="366" t="s">
        <v>6608</v>
      </c>
      <c r="D8167" s="367">
        <v>34000</v>
      </c>
    </row>
    <row r="8168" spans="1:4" x14ac:dyDescent="0.25">
      <c r="A8168" s="366" t="s">
        <v>11449</v>
      </c>
      <c r="B8168" s="345" t="s">
        <v>20611</v>
      </c>
      <c r="C8168" s="366" t="s">
        <v>6608</v>
      </c>
      <c r="D8168" s="367">
        <v>47301.531900000002</v>
      </c>
    </row>
    <row r="8169" spans="1:4" x14ac:dyDescent="0.25">
      <c r="A8169" s="366" t="s">
        <v>11450</v>
      </c>
      <c r="B8169" s="345" t="s">
        <v>20612</v>
      </c>
      <c r="C8169" s="366" t="s">
        <v>6608</v>
      </c>
      <c r="D8169" s="367" t="s">
        <v>19122</v>
      </c>
    </row>
    <row r="8170" spans="1:4" x14ac:dyDescent="0.25">
      <c r="A8170" s="366" t="s">
        <v>11451</v>
      </c>
      <c r="B8170" s="345" t="s">
        <v>20613</v>
      </c>
      <c r="C8170" s="366" t="s">
        <v>6608</v>
      </c>
      <c r="D8170" s="367" t="s">
        <v>19122</v>
      </c>
    </row>
    <row r="8171" spans="1:4" x14ac:dyDescent="0.25">
      <c r="A8171" s="366" t="s">
        <v>11452</v>
      </c>
      <c r="B8171" s="345" t="s">
        <v>20614</v>
      </c>
      <c r="C8171" s="366" t="s">
        <v>6608</v>
      </c>
      <c r="D8171" s="367" t="s">
        <v>19122</v>
      </c>
    </row>
    <row r="8172" spans="1:4" x14ac:dyDescent="0.25">
      <c r="A8172" s="366" t="s">
        <v>11453</v>
      </c>
      <c r="B8172" s="345" t="s">
        <v>20615</v>
      </c>
      <c r="C8172" s="366" t="s">
        <v>6608</v>
      </c>
      <c r="D8172" s="367" t="s">
        <v>19122</v>
      </c>
    </row>
    <row r="8173" spans="1:4" x14ac:dyDescent="0.25">
      <c r="A8173" s="366" t="s">
        <v>11454</v>
      </c>
      <c r="B8173" s="345" t="s">
        <v>20616</v>
      </c>
      <c r="C8173" s="366" t="s">
        <v>6608</v>
      </c>
      <c r="D8173" s="367">
        <v>64.381500000000003</v>
      </c>
    </row>
    <row r="8174" spans="1:4" x14ac:dyDescent="0.25">
      <c r="A8174" s="366" t="s">
        <v>11455</v>
      </c>
      <c r="B8174" s="345" t="s">
        <v>20617</v>
      </c>
      <c r="C8174" s="366" t="s">
        <v>6608</v>
      </c>
      <c r="D8174" s="367">
        <v>62.355499999999999</v>
      </c>
    </row>
    <row r="8175" spans="1:4" x14ac:dyDescent="0.25">
      <c r="A8175" s="366" t="s">
        <v>11456</v>
      </c>
      <c r="B8175" s="345" t="s">
        <v>20618</v>
      </c>
      <c r="C8175" s="366" t="s">
        <v>6608</v>
      </c>
      <c r="D8175" s="367">
        <v>164.8579</v>
      </c>
    </row>
    <row r="8176" spans="1:4" x14ac:dyDescent="0.25">
      <c r="A8176" s="366" t="s">
        <v>11457</v>
      </c>
      <c r="B8176" s="345" t="s">
        <v>20619</v>
      </c>
      <c r="C8176" s="366" t="s">
        <v>6608</v>
      </c>
      <c r="D8176" s="367">
        <v>271.66300000000001</v>
      </c>
    </row>
    <row r="8177" spans="1:4" x14ac:dyDescent="0.25">
      <c r="A8177" s="366" t="s">
        <v>11458</v>
      </c>
      <c r="B8177" s="345" t="s">
        <v>20620</v>
      </c>
      <c r="C8177" s="366" t="s">
        <v>6608</v>
      </c>
      <c r="D8177" s="367">
        <v>76.075599999999994</v>
      </c>
    </row>
    <row r="8178" spans="1:4" x14ac:dyDescent="0.25">
      <c r="A8178" s="366" t="s">
        <v>11459</v>
      </c>
      <c r="B8178" s="345" t="s">
        <v>20621</v>
      </c>
      <c r="C8178" s="366" t="s">
        <v>6608</v>
      </c>
      <c r="D8178" s="367">
        <v>173.03559999999999</v>
      </c>
    </row>
    <row r="8179" spans="1:4" x14ac:dyDescent="0.25">
      <c r="A8179" s="366" t="s">
        <v>11460</v>
      </c>
      <c r="B8179" s="345" t="s">
        <v>20622</v>
      </c>
      <c r="C8179" s="366" t="s">
        <v>6608</v>
      </c>
      <c r="D8179" s="367">
        <v>4.0999999999999996</v>
      </c>
    </row>
    <row r="8180" spans="1:4" x14ac:dyDescent="0.25">
      <c r="A8180" s="366" t="s">
        <v>11461</v>
      </c>
      <c r="B8180" s="345" t="s">
        <v>20623</v>
      </c>
      <c r="C8180" s="366" t="s">
        <v>6608</v>
      </c>
      <c r="D8180" s="367">
        <v>1.49</v>
      </c>
    </row>
    <row r="8181" spans="1:4" x14ac:dyDescent="0.25">
      <c r="A8181" s="366" t="s">
        <v>11462</v>
      </c>
      <c r="B8181" s="345" t="s">
        <v>20624</v>
      </c>
      <c r="C8181" s="366" t="s">
        <v>6608</v>
      </c>
      <c r="D8181" s="367">
        <v>0.77010000000000001</v>
      </c>
    </row>
    <row r="8182" spans="1:4" x14ac:dyDescent="0.25">
      <c r="A8182" s="366" t="s">
        <v>11463</v>
      </c>
      <c r="B8182" s="345" t="s">
        <v>20625</v>
      </c>
      <c r="C8182" s="366" t="s">
        <v>6608</v>
      </c>
      <c r="D8182" s="367">
        <v>434.73930000000001</v>
      </c>
    </row>
    <row r="8183" spans="1:4" x14ac:dyDescent="0.25">
      <c r="A8183" s="366" t="s">
        <v>11464</v>
      </c>
      <c r="B8183" s="345" t="s">
        <v>20626</v>
      </c>
      <c r="C8183" s="366" t="s">
        <v>6608</v>
      </c>
      <c r="D8183" s="367">
        <v>1.1716</v>
      </c>
    </row>
    <row r="8184" spans="1:4" x14ac:dyDescent="0.25">
      <c r="A8184" s="366" t="s">
        <v>11465</v>
      </c>
      <c r="B8184" s="345" t="s">
        <v>20627</v>
      </c>
      <c r="C8184" s="366" t="s">
        <v>9850</v>
      </c>
      <c r="D8184" s="367">
        <v>45.288499999999999</v>
      </c>
    </row>
    <row r="8185" spans="1:4" x14ac:dyDescent="0.25">
      <c r="A8185" s="366" t="s">
        <v>11466</v>
      </c>
      <c r="B8185" s="345" t="s">
        <v>20628</v>
      </c>
      <c r="C8185" s="366" t="s">
        <v>9850</v>
      </c>
      <c r="D8185" s="367">
        <v>95.482799999999997</v>
      </c>
    </row>
    <row r="8186" spans="1:4" x14ac:dyDescent="0.25">
      <c r="A8186" s="366" t="s">
        <v>11467</v>
      </c>
      <c r="B8186" s="345" t="s">
        <v>20629</v>
      </c>
      <c r="C8186" s="366" t="s">
        <v>9850</v>
      </c>
      <c r="D8186" s="367">
        <v>68.966300000000004</v>
      </c>
    </row>
    <row r="8187" spans="1:4" x14ac:dyDescent="0.25">
      <c r="A8187" s="366" t="s">
        <v>11468</v>
      </c>
      <c r="B8187" s="345" t="s">
        <v>20630</v>
      </c>
      <c r="C8187" s="366" t="s">
        <v>9850</v>
      </c>
      <c r="D8187" s="367">
        <v>114.754</v>
      </c>
    </row>
    <row r="8188" spans="1:4" x14ac:dyDescent="0.25">
      <c r="A8188" s="366" t="s">
        <v>11469</v>
      </c>
      <c r="B8188" s="345" t="s">
        <v>20631</v>
      </c>
      <c r="C8188" s="366" t="s">
        <v>9850</v>
      </c>
      <c r="D8188" s="367">
        <v>51.425600000000003</v>
      </c>
    </row>
    <row r="8189" spans="1:4" x14ac:dyDescent="0.25">
      <c r="A8189" s="366" t="s">
        <v>11470</v>
      </c>
      <c r="B8189" s="345" t="s">
        <v>20632</v>
      </c>
      <c r="C8189" s="366" t="s">
        <v>9850</v>
      </c>
      <c r="D8189" s="367">
        <v>59.511699999999998</v>
      </c>
    </row>
    <row r="8190" spans="1:4" x14ac:dyDescent="0.25">
      <c r="A8190" s="366" t="s">
        <v>11471</v>
      </c>
      <c r="B8190" s="345" t="s">
        <v>20633</v>
      </c>
      <c r="C8190" s="366" t="s">
        <v>6608</v>
      </c>
      <c r="D8190" s="367">
        <v>4.0217000000000001</v>
      </c>
    </row>
    <row r="8191" spans="1:4" x14ac:dyDescent="0.25">
      <c r="A8191" s="366" t="s">
        <v>11472</v>
      </c>
      <c r="B8191" s="345" t="s">
        <v>20634</v>
      </c>
      <c r="C8191" s="366" t="s">
        <v>6608</v>
      </c>
      <c r="D8191" s="367">
        <v>3.7799</v>
      </c>
    </row>
    <row r="8192" spans="1:4" x14ac:dyDescent="0.25">
      <c r="A8192" s="366" t="s">
        <v>11473</v>
      </c>
      <c r="B8192" s="345" t="s">
        <v>20635</v>
      </c>
      <c r="C8192" s="366" t="s">
        <v>6594</v>
      </c>
      <c r="D8192" s="367">
        <v>70.572000000000003</v>
      </c>
    </row>
    <row r="8193" spans="1:4" x14ac:dyDescent="0.25">
      <c r="A8193" s="366" t="s">
        <v>11474</v>
      </c>
      <c r="B8193" s="345" t="s">
        <v>20636</v>
      </c>
      <c r="C8193" s="366" t="s">
        <v>6594</v>
      </c>
      <c r="D8193" s="367">
        <v>121.9526</v>
      </c>
    </row>
    <row r="8194" spans="1:4" x14ac:dyDescent="0.25">
      <c r="A8194" s="366" t="s">
        <v>11475</v>
      </c>
      <c r="B8194" s="345" t="s">
        <v>20637</v>
      </c>
      <c r="C8194" s="366" t="s">
        <v>7700</v>
      </c>
      <c r="D8194" s="367">
        <v>31.224900000000002</v>
      </c>
    </row>
    <row r="8195" spans="1:4" x14ac:dyDescent="0.25">
      <c r="A8195" s="366" t="s">
        <v>11476</v>
      </c>
      <c r="B8195" s="345" t="s">
        <v>20638</v>
      </c>
      <c r="C8195" s="366" t="s">
        <v>6608</v>
      </c>
      <c r="D8195" s="367">
        <v>1.2721</v>
      </c>
    </row>
    <row r="8196" spans="1:4" x14ac:dyDescent="0.25">
      <c r="A8196" s="366" t="s">
        <v>11477</v>
      </c>
      <c r="B8196" s="345" t="s">
        <v>20639</v>
      </c>
      <c r="C8196" s="366" t="s">
        <v>6608</v>
      </c>
      <c r="D8196" s="367">
        <v>0.43</v>
      </c>
    </row>
    <row r="8197" spans="1:4" x14ac:dyDescent="0.25">
      <c r="A8197" s="366" t="s">
        <v>11478</v>
      </c>
      <c r="B8197" s="345" t="s">
        <v>20640</v>
      </c>
      <c r="C8197" s="366" t="s">
        <v>6608</v>
      </c>
      <c r="D8197" s="367">
        <v>0.17879999999999999</v>
      </c>
    </row>
    <row r="8198" spans="1:4" x14ac:dyDescent="0.25">
      <c r="A8198" s="366" t="s">
        <v>11479</v>
      </c>
      <c r="B8198" s="345" t="s">
        <v>20641</v>
      </c>
      <c r="C8198" s="366" t="s">
        <v>6608</v>
      </c>
      <c r="D8198" s="367">
        <v>0.20080000000000001</v>
      </c>
    </row>
    <row r="8199" spans="1:4" x14ac:dyDescent="0.25">
      <c r="A8199" s="366" t="s">
        <v>11480</v>
      </c>
      <c r="B8199" s="345" t="s">
        <v>20642</v>
      </c>
      <c r="C8199" s="366" t="s">
        <v>6608</v>
      </c>
      <c r="D8199" s="367">
        <v>3.6856</v>
      </c>
    </row>
    <row r="8200" spans="1:4" x14ac:dyDescent="0.25">
      <c r="A8200" s="366" t="s">
        <v>11481</v>
      </c>
      <c r="B8200" s="345" t="s">
        <v>20643</v>
      </c>
      <c r="C8200" s="366" t="s">
        <v>6594</v>
      </c>
      <c r="D8200" s="367">
        <v>34.833300000000001</v>
      </c>
    </row>
    <row r="8201" spans="1:4" x14ac:dyDescent="0.25">
      <c r="A8201" s="366" t="s">
        <v>46408</v>
      </c>
      <c r="B8201" s="345" t="s">
        <v>46409</v>
      </c>
      <c r="C8201" s="366" t="s">
        <v>6608</v>
      </c>
      <c r="D8201" s="367">
        <v>25</v>
      </c>
    </row>
    <row r="8202" spans="1:4" x14ac:dyDescent="0.25">
      <c r="A8202" s="366" t="s">
        <v>46410</v>
      </c>
      <c r="B8202" s="345" t="s">
        <v>46411</v>
      </c>
      <c r="C8202" s="366" t="s">
        <v>6608</v>
      </c>
      <c r="D8202" s="367">
        <v>85</v>
      </c>
    </row>
    <row r="8203" spans="1:4" x14ac:dyDescent="0.25">
      <c r="A8203" s="366" t="s">
        <v>46412</v>
      </c>
      <c r="B8203" s="345" t="s">
        <v>46413</v>
      </c>
      <c r="C8203" s="366" t="s">
        <v>6608</v>
      </c>
      <c r="D8203" s="367">
        <v>25</v>
      </c>
    </row>
    <row r="8204" spans="1:4" x14ac:dyDescent="0.25">
      <c r="A8204" s="366" t="s">
        <v>46414</v>
      </c>
      <c r="B8204" s="345" t="s">
        <v>46415</v>
      </c>
      <c r="C8204" s="366" t="s">
        <v>7702</v>
      </c>
      <c r="D8204" s="367">
        <v>29.33</v>
      </c>
    </row>
    <row r="8205" spans="1:4" x14ac:dyDescent="0.25">
      <c r="A8205" s="366" t="s">
        <v>46416</v>
      </c>
      <c r="B8205" s="345" t="s">
        <v>46417</v>
      </c>
      <c r="C8205" s="366" t="s">
        <v>9850</v>
      </c>
      <c r="D8205" s="367">
        <v>66.876599999999996</v>
      </c>
    </row>
    <row r="8206" spans="1:4" x14ac:dyDescent="0.25">
      <c r="A8206" s="366" t="s">
        <v>46418</v>
      </c>
      <c r="B8206" s="345" t="s">
        <v>46419</v>
      </c>
      <c r="C8206" s="366" t="s">
        <v>7700</v>
      </c>
      <c r="D8206" s="367">
        <v>2.78</v>
      </c>
    </row>
    <row r="8207" spans="1:4" x14ac:dyDescent="0.25">
      <c r="A8207" s="366" t="s">
        <v>11482</v>
      </c>
      <c r="B8207" s="345" t="s">
        <v>20644</v>
      </c>
      <c r="C8207" s="366" t="s">
        <v>6594</v>
      </c>
      <c r="D8207" s="367">
        <v>38.6858</v>
      </c>
    </row>
    <row r="8208" spans="1:4" x14ac:dyDescent="0.25">
      <c r="A8208" s="366" t="s">
        <v>11483</v>
      </c>
      <c r="B8208" s="345" t="s">
        <v>20645</v>
      </c>
      <c r="C8208" s="366" t="s">
        <v>9850</v>
      </c>
      <c r="D8208" s="367">
        <v>18.3781</v>
      </c>
    </row>
    <row r="8209" spans="1:4" x14ac:dyDescent="0.25">
      <c r="A8209" s="366" t="s">
        <v>46420</v>
      </c>
      <c r="B8209" s="345" t="s">
        <v>46421</v>
      </c>
      <c r="C8209" s="366" t="s">
        <v>6608</v>
      </c>
      <c r="D8209" s="367">
        <v>21479.25</v>
      </c>
    </row>
    <row r="8210" spans="1:4" x14ac:dyDescent="0.25">
      <c r="A8210" s="366" t="s">
        <v>11484</v>
      </c>
      <c r="B8210" s="345" t="s">
        <v>20646</v>
      </c>
      <c r="C8210" s="366" t="s">
        <v>7700</v>
      </c>
      <c r="D8210" s="367">
        <v>16.7439</v>
      </c>
    </row>
    <row r="8211" spans="1:4" x14ac:dyDescent="0.25">
      <c r="A8211" s="328"/>
      <c r="B8211" s="329"/>
      <c r="C8211" s="328"/>
      <c r="D8211" s="328"/>
    </row>
    <row r="8212" spans="1:4" x14ac:dyDescent="0.25">
      <c r="A8212" s="328"/>
      <c r="B8212" s="329"/>
      <c r="C8212" s="328"/>
      <c r="D8212" s="328"/>
    </row>
    <row r="8213" spans="1:4" x14ac:dyDescent="0.25">
      <c r="A8213" s="328"/>
      <c r="B8213" s="329"/>
      <c r="C8213" s="328"/>
      <c r="D8213" s="328"/>
    </row>
    <row r="8214" spans="1:4" x14ac:dyDescent="0.25">
      <c r="A8214" s="328"/>
      <c r="B8214" s="329"/>
      <c r="C8214" s="328"/>
      <c r="D8214" s="328"/>
    </row>
    <row r="8215" spans="1:4" x14ac:dyDescent="0.25">
      <c r="A8215" s="328"/>
      <c r="B8215" s="329"/>
      <c r="C8215" s="328"/>
      <c r="D8215" s="328"/>
    </row>
    <row r="8216" spans="1:4" x14ac:dyDescent="0.25">
      <c r="A8216" s="328"/>
      <c r="B8216" s="329"/>
      <c r="C8216" s="328"/>
      <c r="D8216" s="328"/>
    </row>
    <row r="8217" spans="1:4" x14ac:dyDescent="0.25">
      <c r="A8217" s="328"/>
      <c r="B8217" s="329"/>
      <c r="C8217" s="328"/>
      <c r="D8217" s="328"/>
    </row>
    <row r="8218" spans="1:4" x14ac:dyDescent="0.25">
      <c r="A8218" s="328"/>
      <c r="B8218" s="329"/>
      <c r="C8218" s="328"/>
      <c r="D8218" s="328"/>
    </row>
    <row r="8219" spans="1:4" x14ac:dyDescent="0.25">
      <c r="A8219" s="328"/>
      <c r="B8219" s="329"/>
      <c r="C8219" s="328"/>
      <c r="D8219" s="328"/>
    </row>
    <row r="8220" spans="1:4" x14ac:dyDescent="0.25">
      <c r="A8220" s="328"/>
      <c r="B8220" s="329"/>
      <c r="C8220" s="328"/>
      <c r="D8220" s="328"/>
    </row>
    <row r="8221" spans="1:4" x14ac:dyDescent="0.25">
      <c r="A8221" s="328"/>
      <c r="B8221" s="329"/>
      <c r="C8221" s="328"/>
      <c r="D8221" s="330"/>
    </row>
    <row r="8222" spans="1:4" x14ac:dyDescent="0.25">
      <c r="A8222" s="328"/>
      <c r="B8222" s="329"/>
      <c r="C8222" s="328"/>
      <c r="D8222" s="328"/>
    </row>
    <row r="8223" spans="1:4" x14ac:dyDescent="0.25">
      <c r="A8223" s="328"/>
      <c r="B8223" s="329"/>
      <c r="C8223" s="328"/>
      <c r="D8223" s="328"/>
    </row>
    <row r="8224" spans="1:4" x14ac:dyDescent="0.25">
      <c r="A8224" s="328"/>
      <c r="B8224" s="329"/>
      <c r="C8224" s="328"/>
      <c r="D8224" s="328"/>
    </row>
    <row r="8225" spans="1:4" x14ac:dyDescent="0.25">
      <c r="A8225" s="328"/>
      <c r="B8225" s="329"/>
      <c r="C8225" s="328"/>
      <c r="D8225" s="328"/>
    </row>
    <row r="8226" spans="1:4" x14ac:dyDescent="0.25">
      <c r="A8226" s="328"/>
      <c r="B8226" s="329"/>
      <c r="C8226" s="328"/>
      <c r="D8226" s="328"/>
    </row>
    <row r="8227" spans="1:4" x14ac:dyDescent="0.25">
      <c r="A8227" s="328"/>
      <c r="B8227" s="329"/>
      <c r="C8227" s="328"/>
      <c r="D8227" s="328"/>
    </row>
    <row r="8228" spans="1:4" x14ac:dyDescent="0.25">
      <c r="A8228" s="328"/>
      <c r="B8228" s="329"/>
      <c r="C8228" s="328"/>
      <c r="D8228" s="328"/>
    </row>
    <row r="8229" spans="1:4" x14ac:dyDescent="0.25">
      <c r="A8229" s="328"/>
      <c r="B8229" s="329"/>
      <c r="C8229" s="328"/>
      <c r="D8229" s="330"/>
    </row>
    <row r="8230" spans="1:4" x14ac:dyDescent="0.25">
      <c r="A8230" s="328"/>
      <c r="B8230" s="329"/>
      <c r="C8230" s="328"/>
      <c r="D8230" s="328"/>
    </row>
    <row r="8231" spans="1:4" x14ac:dyDescent="0.25">
      <c r="A8231" s="328"/>
      <c r="B8231" s="329"/>
      <c r="C8231" s="328"/>
      <c r="D8231" s="328"/>
    </row>
    <row r="8232" spans="1:4" x14ac:dyDescent="0.25">
      <c r="A8232" s="328"/>
      <c r="B8232" s="329"/>
      <c r="C8232" s="328"/>
      <c r="D8232" s="328"/>
    </row>
    <row r="8233" spans="1:4" x14ac:dyDescent="0.25">
      <c r="A8233" s="328"/>
      <c r="B8233" s="329"/>
      <c r="C8233" s="328"/>
      <c r="D8233" s="330"/>
    </row>
    <row r="8234" spans="1:4" x14ac:dyDescent="0.25">
      <c r="A8234" s="328"/>
      <c r="B8234" s="329"/>
      <c r="C8234" s="328"/>
      <c r="D8234" s="328"/>
    </row>
    <row r="8235" spans="1:4" x14ac:dyDescent="0.25">
      <c r="A8235" s="328"/>
      <c r="B8235" s="329"/>
      <c r="C8235" s="328"/>
      <c r="D8235" s="328"/>
    </row>
    <row r="8236" spans="1:4" x14ac:dyDescent="0.25">
      <c r="A8236" s="328"/>
      <c r="B8236" s="329"/>
      <c r="C8236" s="328"/>
      <c r="D8236" s="328"/>
    </row>
    <row r="8237" spans="1:4" x14ac:dyDescent="0.25">
      <c r="A8237" s="328"/>
      <c r="B8237" s="329"/>
      <c r="C8237" s="328"/>
      <c r="D8237" s="328"/>
    </row>
    <row r="8238" spans="1:4" x14ac:dyDescent="0.25">
      <c r="A8238" s="328"/>
      <c r="B8238" s="329"/>
      <c r="C8238" s="328"/>
      <c r="D8238" s="328"/>
    </row>
    <row r="8239" spans="1:4" x14ac:dyDescent="0.25">
      <c r="A8239" s="328"/>
      <c r="B8239" s="329"/>
      <c r="C8239" s="328"/>
      <c r="D8239" s="328"/>
    </row>
    <row r="8240" spans="1:4" x14ac:dyDescent="0.25">
      <c r="A8240" s="328"/>
      <c r="B8240" s="329"/>
      <c r="C8240" s="328"/>
      <c r="D8240" s="328"/>
    </row>
    <row r="8241" spans="1:4" x14ac:dyDescent="0.25">
      <c r="A8241" s="328"/>
      <c r="B8241" s="329"/>
      <c r="C8241" s="328"/>
      <c r="D8241" s="328"/>
    </row>
    <row r="8242" spans="1:4" x14ac:dyDescent="0.25">
      <c r="A8242" s="328"/>
      <c r="B8242" s="329"/>
      <c r="C8242" s="328"/>
      <c r="D8242" s="328"/>
    </row>
    <row r="8243" spans="1:4" x14ac:dyDescent="0.25">
      <c r="A8243" s="328"/>
      <c r="B8243" s="329"/>
      <c r="C8243" s="328"/>
      <c r="D8243" s="328"/>
    </row>
    <row r="8244" spans="1:4" x14ac:dyDescent="0.25">
      <c r="A8244" s="328"/>
      <c r="B8244" s="329"/>
      <c r="C8244" s="328"/>
      <c r="D8244" s="328"/>
    </row>
    <row r="8245" spans="1:4" x14ac:dyDescent="0.25">
      <c r="A8245" s="328"/>
      <c r="B8245" s="329"/>
      <c r="C8245" s="328"/>
      <c r="D8245" s="328"/>
    </row>
    <row r="8246" spans="1:4" x14ac:dyDescent="0.25">
      <c r="A8246" s="328"/>
      <c r="B8246" s="329"/>
      <c r="C8246" s="328"/>
      <c r="D8246" s="328"/>
    </row>
    <row r="8247" spans="1:4" x14ac:dyDescent="0.25">
      <c r="A8247" s="328"/>
      <c r="B8247" s="329"/>
      <c r="C8247" s="328"/>
      <c r="D8247" s="328"/>
    </row>
    <row r="8248" spans="1:4" x14ac:dyDescent="0.25">
      <c r="A8248" s="328"/>
      <c r="B8248" s="329"/>
      <c r="C8248" s="328"/>
      <c r="D8248" s="328"/>
    </row>
    <row r="8249" spans="1:4" x14ac:dyDescent="0.25">
      <c r="A8249" s="328"/>
      <c r="B8249" s="329"/>
      <c r="C8249" s="328"/>
      <c r="D8249" s="328"/>
    </row>
    <row r="8250" spans="1:4" x14ac:dyDescent="0.25">
      <c r="A8250" s="328"/>
      <c r="B8250" s="329"/>
      <c r="C8250" s="328"/>
      <c r="D8250" s="328"/>
    </row>
    <row r="8251" spans="1:4" x14ac:dyDescent="0.25">
      <c r="A8251" s="328"/>
      <c r="B8251" s="329"/>
      <c r="C8251" s="328"/>
      <c r="D8251" s="328"/>
    </row>
    <row r="8252" spans="1:4" x14ac:dyDescent="0.25">
      <c r="A8252" s="328"/>
      <c r="B8252" s="329"/>
      <c r="C8252" s="328"/>
      <c r="D8252" s="328"/>
    </row>
    <row r="8253" spans="1:4" x14ac:dyDescent="0.25">
      <c r="A8253" s="328"/>
      <c r="B8253" s="329"/>
      <c r="C8253" s="328"/>
      <c r="D8253" s="328"/>
    </row>
    <row r="8254" spans="1:4" x14ac:dyDescent="0.25">
      <c r="A8254" s="328"/>
      <c r="B8254" s="329"/>
      <c r="C8254" s="328"/>
      <c r="D8254" s="328"/>
    </row>
    <row r="8255" spans="1:4" x14ac:dyDescent="0.25">
      <c r="A8255" s="328"/>
      <c r="B8255" s="329"/>
      <c r="C8255" s="328"/>
      <c r="D8255" s="328"/>
    </row>
    <row r="8256" spans="1:4" x14ac:dyDescent="0.25">
      <c r="A8256" s="328"/>
      <c r="B8256" s="329"/>
      <c r="C8256" s="328"/>
      <c r="D8256" s="328"/>
    </row>
    <row r="8257" spans="1:4" x14ac:dyDescent="0.25">
      <c r="A8257" s="328"/>
      <c r="B8257" s="329"/>
      <c r="C8257" s="328"/>
      <c r="D8257" s="328"/>
    </row>
    <row r="8258" spans="1:4" x14ac:dyDescent="0.25">
      <c r="A8258" s="328"/>
      <c r="B8258" s="329"/>
      <c r="C8258" s="328"/>
      <c r="D8258" s="328"/>
    </row>
    <row r="8259" spans="1:4" x14ac:dyDescent="0.25">
      <c r="A8259" s="328"/>
      <c r="B8259" s="329"/>
      <c r="C8259" s="328"/>
      <c r="D8259" s="328"/>
    </row>
    <row r="8260" spans="1:4" x14ac:dyDescent="0.25">
      <c r="A8260" s="328"/>
      <c r="B8260" s="329"/>
      <c r="C8260" s="328"/>
      <c r="D8260" s="328"/>
    </row>
    <row r="8261" spans="1:4" x14ac:dyDescent="0.25">
      <c r="A8261" s="328"/>
      <c r="B8261" s="329"/>
      <c r="C8261" s="328"/>
      <c r="D8261" s="328"/>
    </row>
    <row r="8262" spans="1:4" x14ac:dyDescent="0.25">
      <c r="A8262" s="328"/>
      <c r="B8262" s="329"/>
      <c r="C8262" s="328"/>
      <c r="D8262" s="328"/>
    </row>
    <row r="8263" spans="1:4" x14ac:dyDescent="0.25">
      <c r="A8263" s="328"/>
      <c r="B8263" s="329"/>
      <c r="C8263" s="328"/>
      <c r="D8263" s="328"/>
    </row>
    <row r="8264" spans="1:4" x14ac:dyDescent="0.25">
      <c r="A8264" s="328"/>
      <c r="B8264" s="329"/>
      <c r="C8264" s="328"/>
      <c r="D8264" s="328"/>
    </row>
    <row r="8265" spans="1:4" x14ac:dyDescent="0.25">
      <c r="A8265" s="328"/>
      <c r="B8265" s="329"/>
      <c r="C8265" s="328"/>
      <c r="D8265" s="328"/>
    </row>
    <row r="8266" spans="1:4" x14ac:dyDescent="0.25">
      <c r="A8266" s="328"/>
      <c r="B8266" s="329"/>
      <c r="C8266" s="328"/>
      <c r="D8266" s="328"/>
    </row>
    <row r="8267" spans="1:4" x14ac:dyDescent="0.25">
      <c r="A8267" s="328"/>
      <c r="B8267" s="329"/>
      <c r="C8267" s="328"/>
      <c r="D8267" s="328"/>
    </row>
    <row r="8268" spans="1:4" x14ac:dyDescent="0.25">
      <c r="A8268" s="328"/>
      <c r="B8268" s="329"/>
      <c r="C8268" s="328"/>
      <c r="D8268" s="328"/>
    </row>
    <row r="8269" spans="1:4" x14ac:dyDescent="0.25">
      <c r="A8269" s="328"/>
      <c r="B8269" s="329"/>
      <c r="C8269" s="328"/>
      <c r="D8269" s="328"/>
    </row>
    <row r="8270" spans="1:4" x14ac:dyDescent="0.25">
      <c r="A8270" s="328"/>
      <c r="B8270" s="329"/>
      <c r="C8270" s="328"/>
      <c r="D8270" s="328"/>
    </row>
    <row r="8271" spans="1:4" x14ac:dyDescent="0.25">
      <c r="A8271" s="328"/>
      <c r="B8271" s="329"/>
      <c r="C8271" s="328"/>
      <c r="D8271" s="328"/>
    </row>
    <row r="8272" spans="1:4" x14ac:dyDescent="0.25">
      <c r="A8272" s="328"/>
      <c r="B8272" s="329"/>
      <c r="C8272" s="328"/>
      <c r="D8272" s="328"/>
    </row>
    <row r="8273" spans="1:4" x14ac:dyDescent="0.25">
      <c r="A8273" s="328"/>
      <c r="B8273" s="329"/>
      <c r="C8273" s="328"/>
      <c r="D8273" s="328"/>
    </row>
    <row r="8274" spans="1:4" x14ac:dyDescent="0.25">
      <c r="A8274" s="328"/>
      <c r="B8274" s="329"/>
      <c r="C8274" s="328"/>
      <c r="D8274" s="328"/>
    </row>
    <row r="8275" spans="1:4" x14ac:dyDescent="0.25">
      <c r="A8275" s="328"/>
      <c r="B8275" s="329"/>
      <c r="C8275" s="328"/>
      <c r="D8275" s="328"/>
    </row>
    <row r="8276" spans="1:4" x14ac:dyDescent="0.25">
      <c r="A8276" s="328"/>
      <c r="B8276" s="329"/>
      <c r="C8276" s="328"/>
      <c r="D8276" s="328"/>
    </row>
    <row r="8277" spans="1:4" x14ac:dyDescent="0.25">
      <c r="A8277" s="328"/>
      <c r="B8277" s="329"/>
      <c r="C8277" s="328"/>
      <c r="D8277" s="328"/>
    </row>
    <row r="8278" spans="1:4" x14ac:dyDescent="0.25">
      <c r="A8278" s="328"/>
      <c r="B8278" s="329"/>
      <c r="C8278" s="328"/>
      <c r="D8278" s="328"/>
    </row>
    <row r="8279" spans="1:4" x14ac:dyDescent="0.25">
      <c r="A8279" s="328"/>
      <c r="B8279" s="329"/>
      <c r="C8279" s="328"/>
      <c r="D8279" s="328"/>
    </row>
    <row r="8280" spans="1:4" x14ac:dyDescent="0.25">
      <c r="A8280" s="328"/>
      <c r="B8280" s="329"/>
      <c r="C8280" s="328"/>
      <c r="D8280" s="328"/>
    </row>
    <row r="8281" spans="1:4" x14ac:dyDescent="0.25">
      <c r="A8281" s="328"/>
      <c r="B8281" s="329"/>
      <c r="C8281" s="328"/>
      <c r="D8281" s="330"/>
    </row>
    <row r="8282" spans="1:4" x14ac:dyDescent="0.25">
      <c r="A8282" s="328"/>
      <c r="B8282" s="329"/>
      <c r="C8282" s="328"/>
      <c r="D8282" s="330"/>
    </row>
    <row r="8283" spans="1:4" x14ac:dyDescent="0.25">
      <c r="A8283" s="328"/>
      <c r="B8283" s="329"/>
      <c r="C8283" s="328"/>
      <c r="D8283" s="328"/>
    </row>
    <row r="8284" spans="1:4" x14ac:dyDescent="0.25">
      <c r="A8284" s="328"/>
      <c r="B8284" s="329"/>
      <c r="C8284" s="328"/>
      <c r="D8284" s="328"/>
    </row>
    <row r="8285" spans="1:4" x14ac:dyDescent="0.25">
      <c r="A8285" s="328"/>
      <c r="B8285" s="329"/>
      <c r="C8285" s="328"/>
      <c r="D8285" s="328"/>
    </row>
    <row r="8286" spans="1:4" x14ac:dyDescent="0.25">
      <c r="A8286" s="328"/>
      <c r="B8286" s="329"/>
      <c r="C8286" s="328"/>
      <c r="D8286" s="328"/>
    </row>
    <row r="8287" spans="1:4" x14ac:dyDescent="0.25">
      <c r="A8287" s="328"/>
      <c r="B8287" s="329"/>
      <c r="C8287" s="328"/>
      <c r="D8287" s="328"/>
    </row>
    <row r="8288" spans="1:4" x14ac:dyDescent="0.25">
      <c r="A8288" s="328"/>
      <c r="B8288" s="329"/>
      <c r="C8288" s="328"/>
      <c r="D8288" s="328"/>
    </row>
    <row r="8289" spans="1:4" x14ac:dyDescent="0.25">
      <c r="A8289" s="328"/>
      <c r="B8289" s="329"/>
      <c r="C8289" s="328"/>
      <c r="D8289" s="328"/>
    </row>
    <row r="8290" spans="1:4" x14ac:dyDescent="0.25">
      <c r="A8290" s="328"/>
      <c r="B8290" s="329"/>
      <c r="C8290" s="328"/>
      <c r="D8290" s="328"/>
    </row>
    <row r="8291" spans="1:4" x14ac:dyDescent="0.25">
      <c r="A8291" s="328"/>
      <c r="B8291" s="329"/>
      <c r="C8291" s="328"/>
      <c r="D8291" s="328"/>
    </row>
    <row r="8292" spans="1:4" x14ac:dyDescent="0.25">
      <c r="A8292" s="328"/>
      <c r="B8292" s="329"/>
      <c r="C8292" s="328"/>
      <c r="D8292" s="328"/>
    </row>
    <row r="8293" spans="1:4" x14ac:dyDescent="0.25">
      <c r="A8293" s="328"/>
      <c r="B8293" s="329"/>
      <c r="C8293" s="328"/>
      <c r="D8293" s="328"/>
    </row>
    <row r="8294" spans="1:4" x14ac:dyDescent="0.25">
      <c r="A8294" s="328"/>
      <c r="B8294" s="329"/>
      <c r="C8294" s="328"/>
      <c r="D8294" s="328"/>
    </row>
    <row r="8295" spans="1:4" x14ac:dyDescent="0.25">
      <c r="A8295" s="328"/>
      <c r="B8295" s="329"/>
      <c r="C8295" s="328"/>
      <c r="D8295" s="328"/>
    </row>
    <row r="8296" spans="1:4" x14ac:dyDescent="0.25">
      <c r="A8296" s="328"/>
      <c r="B8296" s="329"/>
      <c r="C8296" s="328"/>
      <c r="D8296" s="328"/>
    </row>
    <row r="8297" spans="1:4" x14ac:dyDescent="0.25">
      <c r="A8297" s="328"/>
      <c r="B8297" s="329"/>
      <c r="C8297" s="328"/>
      <c r="D8297" s="328"/>
    </row>
    <row r="8298" spans="1:4" x14ac:dyDescent="0.25">
      <c r="A8298" s="328"/>
      <c r="B8298" s="329"/>
      <c r="C8298" s="328"/>
      <c r="D8298" s="328"/>
    </row>
    <row r="8299" spans="1:4" x14ac:dyDescent="0.25">
      <c r="A8299" s="328"/>
      <c r="B8299" s="329"/>
      <c r="C8299" s="328"/>
      <c r="D8299" s="328"/>
    </row>
    <row r="8300" spans="1:4" x14ac:dyDescent="0.25">
      <c r="A8300" s="328"/>
      <c r="B8300" s="329"/>
      <c r="C8300" s="328"/>
      <c r="D8300" s="328"/>
    </row>
    <row r="8301" spans="1:4" x14ac:dyDescent="0.25">
      <c r="A8301" s="328"/>
      <c r="B8301" s="329"/>
      <c r="C8301" s="328"/>
      <c r="D8301" s="328"/>
    </row>
    <row r="8302" spans="1:4" x14ac:dyDescent="0.25">
      <c r="A8302" s="328"/>
      <c r="B8302" s="329"/>
      <c r="C8302" s="328"/>
      <c r="D8302" s="328"/>
    </row>
    <row r="8303" spans="1:4" x14ac:dyDescent="0.25">
      <c r="A8303" s="328"/>
      <c r="B8303" s="329"/>
      <c r="C8303" s="328"/>
      <c r="D8303" s="328"/>
    </row>
    <row r="8304" spans="1:4" x14ac:dyDescent="0.25">
      <c r="A8304" s="328"/>
      <c r="B8304" s="329"/>
      <c r="C8304" s="328"/>
      <c r="D8304" s="328"/>
    </row>
    <row r="8305" spans="1:4" x14ac:dyDescent="0.25">
      <c r="A8305" s="328"/>
      <c r="B8305" s="329"/>
      <c r="C8305" s="328"/>
      <c r="D8305" s="328"/>
    </row>
    <row r="8306" spans="1:4" x14ac:dyDescent="0.25">
      <c r="A8306" s="328"/>
      <c r="B8306" s="329"/>
      <c r="C8306" s="328"/>
      <c r="D8306" s="328"/>
    </row>
    <row r="8307" spans="1:4" x14ac:dyDescent="0.25">
      <c r="A8307" s="328"/>
      <c r="B8307" s="329"/>
      <c r="C8307" s="328"/>
      <c r="D8307" s="328"/>
    </row>
    <row r="8308" spans="1:4" x14ac:dyDescent="0.25">
      <c r="A8308" s="328"/>
      <c r="B8308" s="329"/>
      <c r="C8308" s="328"/>
      <c r="D8308" s="328"/>
    </row>
    <row r="8309" spans="1:4" x14ac:dyDescent="0.25">
      <c r="A8309" s="328"/>
      <c r="B8309" s="329"/>
      <c r="C8309" s="328"/>
      <c r="D8309" s="328"/>
    </row>
    <row r="8310" spans="1:4" x14ac:dyDescent="0.25">
      <c r="A8310" s="328"/>
      <c r="B8310" s="329"/>
      <c r="C8310" s="328"/>
      <c r="D8310" s="328"/>
    </row>
    <row r="8311" spans="1:4" x14ac:dyDescent="0.25">
      <c r="A8311" s="328"/>
      <c r="B8311" s="329"/>
      <c r="C8311" s="328"/>
      <c r="D8311" s="328"/>
    </row>
    <row r="8312" spans="1:4" x14ac:dyDescent="0.25">
      <c r="A8312" s="328"/>
      <c r="B8312" s="329"/>
      <c r="C8312" s="328"/>
      <c r="D8312" s="328"/>
    </row>
    <row r="8313" spans="1:4" x14ac:dyDescent="0.25">
      <c r="A8313" s="328"/>
      <c r="B8313" s="329"/>
      <c r="C8313" s="328"/>
      <c r="D8313" s="328"/>
    </row>
    <row r="8314" spans="1:4" x14ac:dyDescent="0.25">
      <c r="A8314" s="328"/>
      <c r="B8314" s="329"/>
      <c r="C8314" s="328"/>
      <c r="D8314" s="328"/>
    </row>
    <row r="8315" spans="1:4" x14ac:dyDescent="0.25">
      <c r="A8315" s="328"/>
      <c r="B8315" s="329"/>
      <c r="C8315" s="328"/>
      <c r="D8315" s="328"/>
    </row>
    <row r="8316" spans="1:4" x14ac:dyDescent="0.25">
      <c r="A8316" s="328"/>
      <c r="B8316" s="329"/>
      <c r="C8316" s="328"/>
      <c r="D8316" s="328"/>
    </row>
    <row r="8317" spans="1:4" x14ac:dyDescent="0.25">
      <c r="A8317" s="328"/>
      <c r="B8317" s="329"/>
      <c r="C8317" s="328"/>
      <c r="D8317" s="328"/>
    </row>
    <row r="8318" spans="1:4" x14ac:dyDescent="0.25">
      <c r="A8318" s="328"/>
      <c r="B8318" s="329"/>
      <c r="C8318" s="328"/>
      <c r="D8318" s="328"/>
    </row>
    <row r="8319" spans="1:4" x14ac:dyDescent="0.25">
      <c r="A8319" s="328"/>
      <c r="B8319" s="329"/>
      <c r="C8319" s="328"/>
      <c r="D8319" s="328"/>
    </row>
    <row r="8320" spans="1:4" x14ac:dyDescent="0.25">
      <c r="A8320" s="328"/>
      <c r="B8320" s="329"/>
      <c r="C8320" s="328"/>
      <c r="D8320" s="328"/>
    </row>
    <row r="8321" spans="1:4" x14ac:dyDescent="0.25">
      <c r="A8321" s="328"/>
      <c r="B8321" s="329"/>
      <c r="C8321" s="328"/>
      <c r="D8321" s="328"/>
    </row>
    <row r="8322" spans="1:4" x14ac:dyDescent="0.25">
      <c r="A8322" s="328"/>
      <c r="B8322" s="329"/>
      <c r="C8322" s="328"/>
      <c r="D8322" s="328"/>
    </row>
    <row r="8323" spans="1:4" x14ac:dyDescent="0.25">
      <c r="A8323" s="328"/>
      <c r="B8323" s="329"/>
      <c r="C8323" s="328"/>
      <c r="D8323" s="328"/>
    </row>
    <row r="8324" spans="1:4" x14ac:dyDescent="0.25">
      <c r="A8324" s="328"/>
      <c r="B8324" s="329"/>
      <c r="C8324" s="328"/>
      <c r="D8324" s="328"/>
    </row>
    <row r="8325" spans="1:4" x14ac:dyDescent="0.25">
      <c r="A8325" s="328"/>
      <c r="B8325" s="329"/>
      <c r="C8325" s="328"/>
      <c r="D8325" s="328"/>
    </row>
    <row r="8326" spans="1:4" x14ac:dyDescent="0.25">
      <c r="A8326" s="328"/>
      <c r="B8326" s="329"/>
      <c r="C8326" s="328"/>
      <c r="D8326" s="328"/>
    </row>
    <row r="8327" spans="1:4" x14ac:dyDescent="0.25">
      <c r="A8327" s="328"/>
      <c r="B8327" s="329"/>
      <c r="C8327" s="328"/>
      <c r="D8327" s="328"/>
    </row>
    <row r="8328" spans="1:4" x14ac:dyDescent="0.25">
      <c r="A8328" s="328"/>
      <c r="B8328" s="329"/>
      <c r="C8328" s="328"/>
      <c r="D8328" s="328"/>
    </row>
    <row r="8329" spans="1:4" x14ac:dyDescent="0.25">
      <c r="A8329" s="328"/>
      <c r="B8329" s="329"/>
      <c r="C8329" s="328"/>
      <c r="D8329" s="328"/>
    </row>
    <row r="8330" spans="1:4" x14ac:dyDescent="0.25">
      <c r="A8330" s="328"/>
      <c r="B8330" s="329"/>
      <c r="C8330" s="328"/>
      <c r="D8330" s="328"/>
    </row>
    <row r="8331" spans="1:4" x14ac:dyDescent="0.25">
      <c r="A8331" s="328"/>
      <c r="B8331" s="329"/>
      <c r="C8331" s="328"/>
      <c r="D8331" s="328"/>
    </row>
    <row r="8332" spans="1:4" x14ac:dyDescent="0.25">
      <c r="A8332" s="328"/>
      <c r="B8332" s="329"/>
      <c r="C8332" s="328"/>
      <c r="D8332" s="328"/>
    </row>
    <row r="8333" spans="1:4" x14ac:dyDescent="0.25">
      <c r="A8333" s="328"/>
      <c r="B8333" s="329"/>
      <c r="C8333" s="328"/>
      <c r="D8333" s="328"/>
    </row>
    <row r="8334" spans="1:4" x14ac:dyDescent="0.25">
      <c r="A8334" s="328"/>
      <c r="B8334" s="329"/>
      <c r="C8334" s="328"/>
      <c r="D8334" s="328"/>
    </row>
    <row r="8335" spans="1:4" x14ac:dyDescent="0.25">
      <c r="A8335" s="328"/>
      <c r="B8335" s="329"/>
      <c r="C8335" s="328"/>
      <c r="D8335" s="328"/>
    </row>
    <row r="8336" spans="1:4" x14ac:dyDescent="0.25">
      <c r="A8336" s="328"/>
      <c r="B8336" s="329"/>
      <c r="C8336" s="328"/>
      <c r="D8336" s="328"/>
    </row>
    <row r="8337" spans="1:4" x14ac:dyDescent="0.25">
      <c r="A8337" s="328"/>
      <c r="B8337" s="329"/>
      <c r="C8337" s="328"/>
      <c r="D8337" s="328"/>
    </row>
    <row r="8338" spans="1:4" x14ac:dyDescent="0.25">
      <c r="A8338" s="328"/>
      <c r="B8338" s="329"/>
      <c r="C8338" s="328"/>
      <c r="D8338" s="328"/>
    </row>
    <row r="8339" spans="1:4" x14ac:dyDescent="0.25">
      <c r="A8339" s="328"/>
      <c r="B8339" s="329"/>
      <c r="C8339" s="328"/>
      <c r="D8339" s="328"/>
    </row>
    <row r="8340" spans="1:4" x14ac:dyDescent="0.25">
      <c r="A8340" s="328"/>
      <c r="B8340" s="329"/>
      <c r="C8340" s="328"/>
      <c r="D8340" s="328"/>
    </row>
    <row r="8341" spans="1:4" x14ac:dyDescent="0.25">
      <c r="A8341" s="328"/>
      <c r="B8341" s="329"/>
      <c r="C8341" s="328"/>
      <c r="D8341" s="328"/>
    </row>
    <row r="8342" spans="1:4" x14ac:dyDescent="0.25">
      <c r="A8342" s="328"/>
      <c r="B8342" s="329"/>
      <c r="C8342" s="328"/>
      <c r="D8342" s="328"/>
    </row>
    <row r="8343" spans="1:4" x14ac:dyDescent="0.25">
      <c r="A8343" s="328"/>
      <c r="B8343" s="329"/>
      <c r="C8343" s="328"/>
      <c r="D8343" s="328"/>
    </row>
    <row r="8344" spans="1:4" x14ac:dyDescent="0.25">
      <c r="A8344" s="328"/>
      <c r="B8344" s="329"/>
      <c r="C8344" s="328"/>
      <c r="D8344" s="328"/>
    </row>
    <row r="8345" spans="1:4" x14ac:dyDescent="0.25">
      <c r="A8345" s="328"/>
      <c r="B8345" s="329"/>
      <c r="C8345" s="328"/>
      <c r="D8345" s="328"/>
    </row>
    <row r="8346" spans="1:4" x14ac:dyDescent="0.25">
      <c r="A8346" s="328"/>
      <c r="B8346" s="329"/>
      <c r="C8346" s="328"/>
      <c r="D8346" s="328"/>
    </row>
    <row r="8347" spans="1:4" x14ac:dyDescent="0.25">
      <c r="A8347" s="328"/>
      <c r="B8347" s="329"/>
      <c r="C8347" s="328"/>
      <c r="D8347" s="328"/>
    </row>
    <row r="8348" spans="1:4" x14ac:dyDescent="0.25">
      <c r="A8348" s="328"/>
      <c r="B8348" s="329"/>
      <c r="C8348" s="328"/>
      <c r="D8348" s="328"/>
    </row>
    <row r="8349" spans="1:4" x14ac:dyDescent="0.25">
      <c r="A8349" s="328"/>
      <c r="B8349" s="329"/>
      <c r="C8349" s="328"/>
      <c r="D8349" s="328"/>
    </row>
    <row r="8350" spans="1:4" x14ac:dyDescent="0.25">
      <c r="A8350" s="328"/>
      <c r="B8350" s="329"/>
      <c r="C8350" s="328"/>
      <c r="D8350" s="328"/>
    </row>
    <row r="8351" spans="1:4" x14ac:dyDescent="0.25">
      <c r="A8351" s="328"/>
      <c r="B8351" s="329"/>
      <c r="C8351" s="328"/>
      <c r="D8351" s="328"/>
    </row>
    <row r="8352" spans="1:4" x14ac:dyDescent="0.25">
      <c r="A8352" s="328"/>
      <c r="B8352" s="329"/>
      <c r="C8352" s="328"/>
      <c r="D8352" s="328"/>
    </row>
    <row r="8353" spans="1:4" x14ac:dyDescent="0.25">
      <c r="A8353" s="328"/>
      <c r="B8353" s="329"/>
      <c r="C8353" s="328"/>
      <c r="D8353" s="328"/>
    </row>
    <row r="8354" spans="1:4" x14ac:dyDescent="0.25">
      <c r="A8354" s="328"/>
      <c r="B8354" s="329"/>
      <c r="C8354" s="328"/>
      <c r="D8354" s="328"/>
    </row>
    <row r="8355" spans="1:4" x14ac:dyDescent="0.25">
      <c r="A8355" s="328"/>
      <c r="B8355" s="329"/>
      <c r="C8355" s="328"/>
      <c r="D8355" s="328"/>
    </row>
    <row r="8356" spans="1:4" x14ac:dyDescent="0.25">
      <c r="A8356" s="328"/>
      <c r="B8356" s="329"/>
      <c r="C8356" s="328"/>
      <c r="D8356" s="328"/>
    </row>
    <row r="8357" spans="1:4" x14ac:dyDescent="0.25">
      <c r="A8357" s="328"/>
      <c r="B8357" s="329"/>
      <c r="C8357" s="328"/>
      <c r="D8357" s="328"/>
    </row>
    <row r="8358" spans="1:4" x14ac:dyDescent="0.25">
      <c r="A8358" s="328"/>
      <c r="B8358" s="329"/>
      <c r="C8358" s="328"/>
      <c r="D8358" s="328"/>
    </row>
    <row r="8359" spans="1:4" x14ac:dyDescent="0.25">
      <c r="A8359" s="328"/>
      <c r="B8359" s="329"/>
      <c r="C8359" s="328"/>
      <c r="D8359" s="328"/>
    </row>
    <row r="8360" spans="1:4" x14ac:dyDescent="0.25">
      <c r="A8360" s="328"/>
      <c r="B8360" s="329"/>
      <c r="C8360" s="328"/>
      <c r="D8360" s="328"/>
    </row>
    <row r="8361" spans="1:4" x14ac:dyDescent="0.25">
      <c r="A8361" s="328"/>
      <c r="B8361" s="329"/>
      <c r="C8361" s="328"/>
      <c r="D8361" s="328"/>
    </row>
    <row r="8362" spans="1:4" x14ac:dyDescent="0.25">
      <c r="A8362" s="328"/>
      <c r="B8362" s="329"/>
      <c r="C8362" s="328"/>
      <c r="D8362" s="328"/>
    </row>
    <row r="8363" spans="1:4" x14ac:dyDescent="0.25">
      <c r="A8363" s="328"/>
      <c r="B8363" s="329"/>
      <c r="C8363" s="328"/>
      <c r="D8363" s="328"/>
    </row>
    <row r="8364" spans="1:4" x14ac:dyDescent="0.25">
      <c r="A8364" s="328"/>
      <c r="B8364" s="329"/>
      <c r="C8364" s="328"/>
      <c r="D8364" s="328"/>
    </row>
    <row r="8365" spans="1:4" x14ac:dyDescent="0.25">
      <c r="A8365" s="328"/>
      <c r="B8365" s="329"/>
      <c r="C8365" s="328"/>
      <c r="D8365" s="328"/>
    </row>
    <row r="8366" spans="1:4" x14ac:dyDescent="0.25">
      <c r="A8366" s="328"/>
      <c r="B8366" s="329"/>
      <c r="C8366" s="328"/>
      <c r="D8366" s="328"/>
    </row>
    <row r="8367" spans="1:4" x14ac:dyDescent="0.25">
      <c r="A8367" s="328"/>
      <c r="B8367" s="329"/>
      <c r="C8367" s="328"/>
      <c r="D8367" s="328"/>
    </row>
    <row r="8368" spans="1:4" x14ac:dyDescent="0.25">
      <c r="A8368" s="328"/>
      <c r="B8368" s="329"/>
      <c r="C8368" s="328"/>
      <c r="D8368" s="328"/>
    </row>
    <row r="8369" spans="1:4" x14ac:dyDescent="0.25">
      <c r="A8369" s="328"/>
      <c r="B8369" s="329"/>
      <c r="C8369" s="328"/>
      <c r="D8369" s="328"/>
    </row>
    <row r="8370" spans="1:4" x14ac:dyDescent="0.25">
      <c r="A8370" s="328"/>
      <c r="B8370" s="329"/>
      <c r="C8370" s="328"/>
      <c r="D8370" s="328"/>
    </row>
    <row r="8371" spans="1:4" x14ac:dyDescent="0.25">
      <c r="A8371" s="328"/>
      <c r="B8371" s="329"/>
      <c r="C8371" s="328"/>
      <c r="D8371" s="328"/>
    </row>
    <row r="8372" spans="1:4" x14ac:dyDescent="0.25">
      <c r="A8372" s="328"/>
      <c r="B8372" s="329"/>
      <c r="C8372" s="328"/>
      <c r="D8372" s="328"/>
    </row>
    <row r="8373" spans="1:4" x14ac:dyDescent="0.25">
      <c r="A8373" s="328"/>
      <c r="B8373" s="329"/>
      <c r="C8373" s="328"/>
      <c r="D8373" s="328"/>
    </row>
    <row r="8374" spans="1:4" x14ac:dyDescent="0.25">
      <c r="A8374" s="328"/>
      <c r="B8374" s="329"/>
      <c r="C8374" s="328"/>
      <c r="D8374" s="328"/>
    </row>
    <row r="8375" spans="1:4" x14ac:dyDescent="0.25">
      <c r="A8375" s="328"/>
      <c r="B8375" s="329"/>
      <c r="C8375" s="328"/>
      <c r="D8375" s="328"/>
    </row>
    <row r="8376" spans="1:4" x14ac:dyDescent="0.25">
      <c r="A8376" s="328"/>
      <c r="B8376" s="329"/>
      <c r="C8376" s="328"/>
      <c r="D8376" s="328"/>
    </row>
    <row r="8377" spans="1:4" x14ac:dyDescent="0.25">
      <c r="A8377" s="328"/>
      <c r="B8377" s="329"/>
      <c r="C8377" s="328"/>
      <c r="D8377" s="328"/>
    </row>
    <row r="8378" spans="1:4" x14ac:dyDescent="0.25">
      <c r="A8378" s="328"/>
      <c r="B8378" s="329"/>
      <c r="C8378" s="328"/>
      <c r="D8378" s="328"/>
    </row>
    <row r="8379" spans="1:4" x14ac:dyDescent="0.25">
      <c r="A8379" s="328"/>
      <c r="B8379" s="329"/>
      <c r="C8379" s="328"/>
      <c r="D8379" s="328"/>
    </row>
    <row r="8380" spans="1:4" x14ac:dyDescent="0.25">
      <c r="A8380" s="328"/>
      <c r="B8380" s="329"/>
      <c r="C8380" s="328"/>
      <c r="D8380" s="328"/>
    </row>
    <row r="8381" spans="1:4" x14ac:dyDescent="0.25">
      <c r="A8381" s="328"/>
      <c r="B8381" s="329"/>
      <c r="C8381" s="328"/>
      <c r="D8381" s="328"/>
    </row>
    <row r="8382" spans="1:4" x14ac:dyDescent="0.25">
      <c r="A8382" s="328"/>
      <c r="B8382" s="329"/>
      <c r="C8382" s="328"/>
      <c r="D8382" s="328"/>
    </row>
    <row r="8383" spans="1:4" x14ac:dyDescent="0.25">
      <c r="A8383" s="328"/>
      <c r="B8383" s="329"/>
      <c r="C8383" s="328"/>
      <c r="D8383" s="328"/>
    </row>
    <row r="8384" spans="1:4" x14ac:dyDescent="0.25">
      <c r="A8384" s="328"/>
      <c r="B8384" s="329"/>
      <c r="C8384" s="328"/>
      <c r="D8384" s="328"/>
    </row>
    <row r="8385" spans="1:4" x14ac:dyDescent="0.25">
      <c r="A8385" s="328"/>
      <c r="B8385" s="329"/>
      <c r="C8385" s="328"/>
      <c r="D8385" s="328"/>
    </row>
    <row r="8386" spans="1:4" x14ac:dyDescent="0.25">
      <c r="A8386" s="328"/>
      <c r="B8386" s="329"/>
      <c r="C8386" s="328"/>
      <c r="D8386" s="328"/>
    </row>
    <row r="8387" spans="1:4" x14ac:dyDescent="0.25">
      <c r="A8387" s="328"/>
      <c r="B8387" s="329"/>
      <c r="C8387" s="328"/>
      <c r="D8387" s="328"/>
    </row>
    <row r="8388" spans="1:4" x14ac:dyDescent="0.25">
      <c r="A8388" s="328"/>
      <c r="B8388" s="329"/>
      <c r="C8388" s="328"/>
      <c r="D8388" s="328"/>
    </row>
    <row r="8389" spans="1:4" x14ac:dyDescent="0.25">
      <c r="A8389" s="328"/>
      <c r="B8389" s="329"/>
      <c r="C8389" s="328"/>
      <c r="D8389" s="328"/>
    </row>
    <row r="8390" spans="1:4" x14ac:dyDescent="0.25">
      <c r="A8390" s="328"/>
      <c r="B8390" s="329"/>
      <c r="C8390" s="328"/>
      <c r="D8390" s="328"/>
    </row>
    <row r="8391" spans="1:4" x14ac:dyDescent="0.25">
      <c r="A8391" s="328"/>
      <c r="B8391" s="329"/>
      <c r="C8391" s="328"/>
      <c r="D8391" s="328"/>
    </row>
    <row r="8392" spans="1:4" x14ac:dyDescent="0.25">
      <c r="A8392" s="328"/>
      <c r="B8392" s="329"/>
      <c r="C8392" s="328"/>
      <c r="D8392" s="328"/>
    </row>
    <row r="8393" spans="1:4" x14ac:dyDescent="0.25">
      <c r="A8393" s="328"/>
      <c r="B8393" s="329"/>
      <c r="C8393" s="328"/>
      <c r="D8393" s="328"/>
    </row>
    <row r="8394" spans="1:4" x14ac:dyDescent="0.25">
      <c r="A8394" s="328"/>
      <c r="B8394" s="329"/>
      <c r="C8394" s="328"/>
      <c r="D8394" s="328"/>
    </row>
    <row r="8395" spans="1:4" x14ac:dyDescent="0.25">
      <c r="A8395" s="328"/>
      <c r="B8395" s="329"/>
      <c r="C8395" s="328"/>
      <c r="D8395" s="328"/>
    </row>
    <row r="8396" spans="1:4" x14ac:dyDescent="0.25">
      <c r="A8396" s="328"/>
      <c r="B8396" s="329"/>
      <c r="C8396" s="328"/>
      <c r="D8396" s="328"/>
    </row>
    <row r="8397" spans="1:4" x14ac:dyDescent="0.25">
      <c r="A8397" s="328"/>
      <c r="B8397" s="329"/>
      <c r="C8397" s="328"/>
      <c r="D8397" s="328"/>
    </row>
    <row r="8398" spans="1:4" x14ac:dyDescent="0.25">
      <c r="A8398" s="328"/>
      <c r="B8398" s="329"/>
      <c r="C8398" s="328"/>
      <c r="D8398" s="328"/>
    </row>
    <row r="8399" spans="1:4" x14ac:dyDescent="0.25">
      <c r="A8399" s="328"/>
      <c r="B8399" s="329"/>
      <c r="C8399" s="328"/>
      <c r="D8399" s="328"/>
    </row>
    <row r="8400" spans="1:4" x14ac:dyDescent="0.25">
      <c r="A8400" s="328"/>
      <c r="B8400" s="329"/>
      <c r="C8400" s="328"/>
      <c r="D8400" s="328"/>
    </row>
    <row r="8401" spans="1:4" x14ac:dyDescent="0.25">
      <c r="A8401" s="328"/>
      <c r="B8401" s="329"/>
      <c r="C8401" s="328"/>
      <c r="D8401" s="328"/>
    </row>
    <row r="8402" spans="1:4" x14ac:dyDescent="0.25">
      <c r="A8402" s="328"/>
      <c r="B8402" s="329"/>
      <c r="C8402" s="328"/>
      <c r="D8402" s="328"/>
    </row>
    <row r="8403" spans="1:4" x14ac:dyDescent="0.25">
      <c r="A8403" s="328"/>
      <c r="B8403" s="329"/>
      <c r="C8403" s="328"/>
      <c r="D8403" s="328"/>
    </row>
    <row r="8404" spans="1:4" x14ac:dyDescent="0.25">
      <c r="A8404" s="328"/>
      <c r="B8404" s="329"/>
      <c r="C8404" s="328"/>
      <c r="D8404" s="328"/>
    </row>
    <row r="8405" spans="1:4" x14ac:dyDescent="0.25">
      <c r="A8405" s="328"/>
      <c r="B8405" s="329"/>
      <c r="C8405" s="328"/>
      <c r="D8405" s="328"/>
    </row>
    <row r="8406" spans="1:4" x14ac:dyDescent="0.25">
      <c r="A8406" s="328"/>
      <c r="B8406" s="329"/>
      <c r="C8406" s="328"/>
      <c r="D8406" s="328"/>
    </row>
    <row r="8407" spans="1:4" x14ac:dyDescent="0.25">
      <c r="A8407" s="328"/>
      <c r="B8407" s="329"/>
      <c r="C8407" s="328"/>
      <c r="D8407" s="328"/>
    </row>
    <row r="8408" spans="1:4" x14ac:dyDescent="0.25">
      <c r="A8408" s="328"/>
      <c r="B8408" s="329"/>
      <c r="C8408" s="328"/>
      <c r="D8408" s="328"/>
    </row>
    <row r="8409" spans="1:4" x14ac:dyDescent="0.25">
      <c r="A8409" s="328"/>
      <c r="B8409" s="329"/>
      <c r="C8409" s="328"/>
      <c r="D8409" s="328"/>
    </row>
    <row r="8410" spans="1:4" x14ac:dyDescent="0.25">
      <c r="A8410" s="328"/>
      <c r="B8410" s="329"/>
      <c r="C8410" s="328"/>
      <c r="D8410" s="328"/>
    </row>
    <row r="8411" spans="1:4" x14ac:dyDescent="0.25">
      <c r="A8411" s="328"/>
      <c r="B8411" s="329"/>
      <c r="C8411" s="328"/>
      <c r="D8411" s="328"/>
    </row>
    <row r="8412" spans="1:4" x14ac:dyDescent="0.25">
      <c r="A8412" s="328"/>
      <c r="B8412" s="329"/>
      <c r="C8412" s="328"/>
      <c r="D8412" s="328"/>
    </row>
    <row r="8413" spans="1:4" x14ac:dyDescent="0.25">
      <c r="A8413" s="328"/>
      <c r="B8413" s="329"/>
      <c r="C8413" s="328"/>
      <c r="D8413" s="328"/>
    </row>
    <row r="8414" spans="1:4" x14ac:dyDescent="0.25">
      <c r="A8414" s="328"/>
      <c r="B8414" s="329"/>
      <c r="C8414" s="328"/>
      <c r="D8414" s="328"/>
    </row>
    <row r="8415" spans="1:4" x14ac:dyDescent="0.25">
      <c r="A8415" s="328"/>
      <c r="B8415" s="329"/>
      <c r="C8415" s="328"/>
      <c r="D8415" s="328"/>
    </row>
    <row r="8416" spans="1:4" x14ac:dyDescent="0.25">
      <c r="A8416" s="328"/>
      <c r="B8416" s="329"/>
      <c r="C8416" s="328"/>
      <c r="D8416" s="328"/>
    </row>
    <row r="8417" spans="1:4" x14ac:dyDescent="0.25">
      <c r="A8417" s="328"/>
      <c r="B8417" s="329"/>
      <c r="C8417" s="328"/>
      <c r="D8417" s="328"/>
    </row>
    <row r="8418" spans="1:4" x14ac:dyDescent="0.25">
      <c r="A8418" s="328"/>
      <c r="B8418" s="329"/>
      <c r="C8418" s="328"/>
      <c r="D8418" s="328"/>
    </row>
    <row r="8419" spans="1:4" x14ac:dyDescent="0.25">
      <c r="A8419" s="328"/>
      <c r="B8419" s="329"/>
      <c r="C8419" s="328"/>
      <c r="D8419" s="328"/>
    </row>
    <row r="8420" spans="1:4" x14ac:dyDescent="0.25">
      <c r="A8420" s="328"/>
      <c r="B8420" s="329"/>
      <c r="C8420" s="328"/>
      <c r="D8420" s="328"/>
    </row>
    <row r="8421" spans="1:4" x14ac:dyDescent="0.25">
      <c r="A8421" s="328"/>
      <c r="B8421" s="329"/>
      <c r="C8421" s="328"/>
      <c r="D8421" s="328"/>
    </row>
    <row r="8422" spans="1:4" x14ac:dyDescent="0.25">
      <c r="A8422" s="328"/>
      <c r="B8422" s="329"/>
      <c r="C8422" s="328"/>
      <c r="D8422" s="328"/>
    </row>
    <row r="8423" spans="1:4" x14ac:dyDescent="0.25">
      <c r="A8423" s="328"/>
      <c r="B8423" s="329"/>
      <c r="C8423" s="328"/>
      <c r="D8423" s="328"/>
    </row>
    <row r="8424" spans="1:4" x14ac:dyDescent="0.25">
      <c r="A8424" s="328"/>
      <c r="B8424" s="329"/>
      <c r="C8424" s="328"/>
      <c r="D8424" s="328"/>
    </row>
    <row r="8425" spans="1:4" x14ac:dyDescent="0.25">
      <c r="A8425" s="328"/>
      <c r="B8425" s="329"/>
      <c r="C8425" s="328"/>
      <c r="D8425" s="328"/>
    </row>
    <row r="8426" spans="1:4" x14ac:dyDescent="0.25">
      <c r="A8426" s="328"/>
      <c r="B8426" s="329"/>
      <c r="C8426" s="328"/>
      <c r="D8426" s="328"/>
    </row>
    <row r="8427" spans="1:4" x14ac:dyDescent="0.25">
      <c r="A8427" s="328"/>
      <c r="B8427" s="329"/>
      <c r="C8427" s="328"/>
      <c r="D8427" s="328"/>
    </row>
    <row r="8428" spans="1:4" x14ac:dyDescent="0.25">
      <c r="A8428" s="328"/>
      <c r="B8428" s="329"/>
      <c r="C8428" s="328"/>
      <c r="D8428" s="328"/>
    </row>
    <row r="8429" spans="1:4" x14ac:dyDescent="0.25">
      <c r="A8429" s="328"/>
      <c r="B8429" s="329"/>
      <c r="C8429" s="328"/>
      <c r="D8429" s="328"/>
    </row>
    <row r="8430" spans="1:4" x14ac:dyDescent="0.25">
      <c r="A8430" s="328"/>
      <c r="B8430" s="329"/>
      <c r="C8430" s="328"/>
      <c r="D8430" s="328"/>
    </row>
    <row r="8431" spans="1:4" x14ac:dyDescent="0.25">
      <c r="A8431" s="328"/>
      <c r="B8431" s="329"/>
      <c r="C8431" s="328"/>
      <c r="D8431" s="328"/>
    </row>
    <row r="8432" spans="1:4" x14ac:dyDescent="0.25">
      <c r="A8432" s="328"/>
      <c r="B8432" s="329"/>
      <c r="C8432" s="328"/>
      <c r="D8432" s="328"/>
    </row>
    <row r="8433" spans="1:4" x14ac:dyDescent="0.25">
      <c r="A8433" s="328"/>
      <c r="B8433" s="329"/>
      <c r="C8433" s="328"/>
      <c r="D8433" s="328"/>
    </row>
    <row r="8434" spans="1:4" x14ac:dyDescent="0.25">
      <c r="A8434" s="328"/>
      <c r="B8434" s="329"/>
      <c r="C8434" s="328"/>
      <c r="D8434" s="328"/>
    </row>
    <row r="8435" spans="1:4" x14ac:dyDescent="0.25">
      <c r="A8435" s="328"/>
      <c r="B8435" s="329"/>
      <c r="C8435" s="328"/>
      <c r="D8435" s="328"/>
    </row>
    <row r="8436" spans="1:4" x14ac:dyDescent="0.25">
      <c r="A8436" s="328"/>
      <c r="B8436" s="329"/>
      <c r="C8436" s="328"/>
      <c r="D8436" s="328"/>
    </row>
    <row r="8437" spans="1:4" x14ac:dyDescent="0.25">
      <c r="A8437" s="328"/>
      <c r="B8437" s="329"/>
      <c r="C8437" s="328"/>
      <c r="D8437" s="328"/>
    </row>
    <row r="8438" spans="1:4" x14ac:dyDescent="0.25">
      <c r="A8438" s="328"/>
      <c r="B8438" s="329"/>
      <c r="C8438" s="328"/>
      <c r="D8438" s="328"/>
    </row>
    <row r="8439" spans="1:4" x14ac:dyDescent="0.25">
      <c r="A8439" s="328"/>
      <c r="B8439" s="329"/>
      <c r="C8439" s="328"/>
      <c r="D8439" s="328"/>
    </row>
    <row r="8440" spans="1:4" x14ac:dyDescent="0.25">
      <c r="A8440" s="328"/>
      <c r="B8440" s="329"/>
      <c r="C8440" s="328"/>
      <c r="D8440" s="328"/>
    </row>
    <row r="8441" spans="1:4" x14ac:dyDescent="0.25">
      <c r="A8441" s="328"/>
      <c r="B8441" s="329"/>
      <c r="C8441" s="328"/>
      <c r="D8441" s="328"/>
    </row>
    <row r="8442" spans="1:4" x14ac:dyDescent="0.25">
      <c r="A8442" s="328"/>
      <c r="B8442" s="329"/>
      <c r="C8442" s="328"/>
      <c r="D8442" s="328"/>
    </row>
    <row r="8443" spans="1:4" x14ac:dyDescent="0.25">
      <c r="A8443" s="328"/>
      <c r="B8443" s="329"/>
      <c r="C8443" s="328"/>
      <c r="D8443" s="328"/>
    </row>
    <row r="8444" spans="1:4" x14ac:dyDescent="0.25">
      <c r="A8444" s="328"/>
      <c r="B8444" s="329"/>
      <c r="C8444" s="328"/>
      <c r="D8444" s="328"/>
    </row>
    <row r="8445" spans="1:4" x14ac:dyDescent="0.25">
      <c r="A8445" s="328"/>
      <c r="B8445" s="329"/>
      <c r="C8445" s="328"/>
      <c r="D8445" s="328"/>
    </row>
    <row r="8446" spans="1:4" x14ac:dyDescent="0.25">
      <c r="A8446" s="328"/>
      <c r="B8446" s="329"/>
      <c r="C8446" s="328"/>
      <c r="D8446" s="328"/>
    </row>
    <row r="8447" spans="1:4" x14ac:dyDescent="0.25">
      <c r="A8447" s="328"/>
      <c r="B8447" s="329"/>
      <c r="C8447" s="328"/>
      <c r="D8447" s="328"/>
    </row>
    <row r="8448" spans="1:4" x14ac:dyDescent="0.25">
      <c r="A8448" s="328"/>
      <c r="B8448" s="329"/>
      <c r="C8448" s="328"/>
      <c r="D8448" s="328"/>
    </row>
    <row r="8449" spans="1:4" x14ac:dyDescent="0.25">
      <c r="A8449" s="328"/>
      <c r="B8449" s="329"/>
      <c r="C8449" s="328"/>
      <c r="D8449" s="328"/>
    </row>
    <row r="8450" spans="1:4" x14ac:dyDescent="0.25">
      <c r="A8450" s="328"/>
      <c r="B8450" s="329"/>
      <c r="C8450" s="328"/>
      <c r="D8450" s="328"/>
    </row>
    <row r="8451" spans="1:4" x14ac:dyDescent="0.25">
      <c r="A8451" s="328"/>
      <c r="B8451" s="329"/>
      <c r="C8451" s="328"/>
      <c r="D8451" s="328"/>
    </row>
    <row r="8452" spans="1:4" x14ac:dyDescent="0.25">
      <c r="A8452" s="328"/>
      <c r="B8452" s="329"/>
      <c r="C8452" s="328"/>
      <c r="D8452" s="328"/>
    </row>
    <row r="8453" spans="1:4" x14ac:dyDescent="0.25">
      <c r="A8453" s="328"/>
      <c r="B8453" s="329"/>
      <c r="C8453" s="328"/>
      <c r="D8453" s="328"/>
    </row>
    <row r="8454" spans="1:4" x14ac:dyDescent="0.25">
      <c r="A8454" s="328"/>
      <c r="B8454" s="329"/>
      <c r="C8454" s="328"/>
      <c r="D8454" s="328"/>
    </row>
    <row r="8455" spans="1:4" x14ac:dyDescent="0.25">
      <c r="A8455" s="328"/>
      <c r="B8455" s="329"/>
      <c r="C8455" s="328"/>
      <c r="D8455" s="328"/>
    </row>
    <row r="8456" spans="1:4" x14ac:dyDescent="0.25">
      <c r="A8456" s="328"/>
      <c r="B8456" s="329"/>
      <c r="C8456" s="328"/>
      <c r="D8456" s="328"/>
    </row>
    <row r="8457" spans="1:4" x14ac:dyDescent="0.25">
      <c r="A8457" s="328"/>
      <c r="B8457" s="329"/>
      <c r="C8457" s="328"/>
      <c r="D8457" s="328"/>
    </row>
    <row r="8458" spans="1:4" x14ac:dyDescent="0.25">
      <c r="A8458" s="328"/>
      <c r="B8458" s="329"/>
      <c r="C8458" s="328"/>
      <c r="D8458" s="328"/>
    </row>
    <row r="8459" spans="1:4" x14ac:dyDescent="0.25">
      <c r="A8459" s="328"/>
      <c r="B8459" s="329"/>
      <c r="C8459" s="328"/>
      <c r="D8459" s="328"/>
    </row>
    <row r="8460" spans="1:4" x14ac:dyDescent="0.25">
      <c r="A8460" s="328"/>
      <c r="B8460" s="329"/>
      <c r="C8460" s="328"/>
      <c r="D8460" s="328"/>
    </row>
    <row r="8461" spans="1:4" x14ac:dyDescent="0.25">
      <c r="A8461" s="328"/>
      <c r="B8461" s="329"/>
      <c r="C8461" s="328"/>
      <c r="D8461" s="328"/>
    </row>
    <row r="8462" spans="1:4" x14ac:dyDescent="0.25">
      <c r="A8462" s="328"/>
      <c r="B8462" s="329"/>
      <c r="C8462" s="328"/>
      <c r="D8462" s="328"/>
    </row>
    <row r="8463" spans="1:4" x14ac:dyDescent="0.25">
      <c r="A8463" s="328"/>
      <c r="B8463" s="329"/>
      <c r="C8463" s="328"/>
      <c r="D8463" s="328"/>
    </row>
    <row r="8464" spans="1:4" x14ac:dyDescent="0.25">
      <c r="A8464" s="328"/>
      <c r="B8464" s="329"/>
      <c r="C8464" s="328"/>
      <c r="D8464" s="328"/>
    </row>
    <row r="8465" spans="1:4" x14ac:dyDescent="0.25">
      <c r="A8465" s="328"/>
      <c r="B8465" s="329"/>
      <c r="C8465" s="328"/>
      <c r="D8465" s="328"/>
    </row>
    <row r="8466" spans="1:4" x14ac:dyDescent="0.25">
      <c r="A8466" s="328"/>
      <c r="B8466" s="329"/>
      <c r="C8466" s="328"/>
      <c r="D8466" s="328"/>
    </row>
    <row r="8467" spans="1:4" x14ac:dyDescent="0.25">
      <c r="A8467" s="328"/>
      <c r="B8467" s="329"/>
      <c r="C8467" s="328"/>
      <c r="D8467" s="328"/>
    </row>
    <row r="8468" spans="1:4" x14ac:dyDescent="0.25">
      <c r="A8468" s="328"/>
      <c r="B8468" s="329"/>
      <c r="C8468" s="328"/>
      <c r="D8468" s="328"/>
    </row>
    <row r="8469" spans="1:4" x14ac:dyDescent="0.25">
      <c r="A8469" s="328"/>
      <c r="B8469" s="329"/>
      <c r="C8469" s="328"/>
      <c r="D8469" s="328"/>
    </row>
    <row r="8470" spans="1:4" x14ac:dyDescent="0.25">
      <c r="A8470" s="328"/>
      <c r="B8470" s="329"/>
      <c r="C8470" s="328"/>
      <c r="D8470" s="328"/>
    </row>
    <row r="8471" spans="1:4" x14ac:dyDescent="0.25">
      <c r="A8471" s="328"/>
      <c r="B8471" s="329"/>
      <c r="C8471" s="328"/>
      <c r="D8471" s="328"/>
    </row>
    <row r="8472" spans="1:4" x14ac:dyDescent="0.25">
      <c r="A8472" s="328"/>
      <c r="B8472" s="329"/>
      <c r="C8472" s="328"/>
      <c r="D8472" s="328"/>
    </row>
    <row r="8473" spans="1:4" x14ac:dyDescent="0.25">
      <c r="A8473" s="328"/>
      <c r="B8473" s="329"/>
      <c r="C8473" s="328"/>
      <c r="D8473" s="328"/>
    </row>
    <row r="8474" spans="1:4" x14ac:dyDescent="0.25">
      <c r="A8474" s="328"/>
      <c r="B8474" s="329"/>
      <c r="C8474" s="328"/>
      <c r="D8474" s="328"/>
    </row>
    <row r="8475" spans="1:4" x14ac:dyDescent="0.25">
      <c r="A8475" s="328"/>
      <c r="B8475" s="329"/>
      <c r="C8475" s="328"/>
      <c r="D8475" s="328"/>
    </row>
    <row r="8476" spans="1:4" x14ac:dyDescent="0.25">
      <c r="A8476" s="328"/>
      <c r="B8476" s="329"/>
      <c r="C8476" s="328"/>
      <c r="D8476" s="328"/>
    </row>
    <row r="8477" spans="1:4" x14ac:dyDescent="0.25">
      <c r="A8477" s="328"/>
      <c r="B8477" s="329"/>
      <c r="C8477" s="328"/>
      <c r="D8477" s="328"/>
    </row>
    <row r="8478" spans="1:4" x14ac:dyDescent="0.25">
      <c r="A8478" s="328"/>
      <c r="B8478" s="329"/>
      <c r="C8478" s="328"/>
      <c r="D8478" s="328"/>
    </row>
    <row r="8479" spans="1:4" x14ac:dyDescent="0.25">
      <c r="A8479" s="328"/>
      <c r="B8479" s="329"/>
      <c r="C8479" s="328"/>
      <c r="D8479" s="328"/>
    </row>
    <row r="8480" spans="1:4" x14ac:dyDescent="0.25">
      <c r="A8480" s="328"/>
      <c r="B8480" s="329"/>
      <c r="C8480" s="328"/>
      <c r="D8480" s="328"/>
    </row>
    <row r="8481" spans="1:4" x14ac:dyDescent="0.25">
      <c r="A8481" s="328"/>
      <c r="B8481" s="329"/>
      <c r="C8481" s="328"/>
      <c r="D8481" s="328"/>
    </row>
    <row r="8482" spans="1:4" x14ac:dyDescent="0.25">
      <c r="A8482" s="328"/>
      <c r="B8482" s="329"/>
      <c r="C8482" s="328"/>
      <c r="D8482" s="328"/>
    </row>
    <row r="8483" spans="1:4" x14ac:dyDescent="0.25">
      <c r="A8483" s="328"/>
      <c r="B8483" s="329"/>
      <c r="C8483" s="328"/>
      <c r="D8483" s="328"/>
    </row>
    <row r="8484" spans="1:4" x14ac:dyDescent="0.25">
      <c r="A8484" s="328"/>
      <c r="B8484" s="329"/>
      <c r="C8484" s="328"/>
      <c r="D8484" s="328"/>
    </row>
    <row r="8485" spans="1:4" x14ac:dyDescent="0.25">
      <c r="A8485" s="328"/>
      <c r="B8485" s="329"/>
      <c r="C8485" s="328"/>
      <c r="D8485" s="328"/>
    </row>
    <row r="8486" spans="1:4" x14ac:dyDescent="0.25">
      <c r="A8486" s="328"/>
      <c r="B8486" s="329"/>
      <c r="C8486" s="328"/>
      <c r="D8486" s="328"/>
    </row>
    <row r="8487" spans="1:4" x14ac:dyDescent="0.25">
      <c r="A8487" s="328"/>
      <c r="B8487" s="329"/>
      <c r="C8487" s="328"/>
      <c r="D8487" s="328"/>
    </row>
    <row r="8488" spans="1:4" x14ac:dyDescent="0.25">
      <c r="A8488" s="328"/>
      <c r="B8488" s="329"/>
      <c r="C8488" s="328"/>
      <c r="D8488" s="328"/>
    </row>
    <row r="8489" spans="1:4" x14ac:dyDescent="0.25">
      <c r="A8489" s="328"/>
      <c r="B8489" s="329"/>
      <c r="C8489" s="328"/>
      <c r="D8489" s="328"/>
    </row>
    <row r="8490" spans="1:4" x14ac:dyDescent="0.25">
      <c r="A8490" s="328"/>
      <c r="B8490" s="329"/>
      <c r="C8490" s="328"/>
      <c r="D8490" s="328"/>
    </row>
    <row r="8491" spans="1:4" x14ac:dyDescent="0.25">
      <c r="A8491" s="328"/>
      <c r="B8491" s="329"/>
      <c r="C8491" s="328"/>
      <c r="D8491" s="328"/>
    </row>
    <row r="8492" spans="1:4" x14ac:dyDescent="0.25">
      <c r="A8492" s="328"/>
      <c r="B8492" s="329"/>
      <c r="C8492" s="328"/>
      <c r="D8492" s="328"/>
    </row>
    <row r="8493" spans="1:4" x14ac:dyDescent="0.25">
      <c r="A8493" s="328"/>
      <c r="B8493" s="329"/>
      <c r="C8493" s="328"/>
      <c r="D8493" s="328"/>
    </row>
    <row r="8494" spans="1:4" x14ac:dyDescent="0.25">
      <c r="A8494" s="328"/>
      <c r="B8494" s="329"/>
      <c r="C8494" s="328"/>
      <c r="D8494" s="328"/>
    </row>
    <row r="8495" spans="1:4" x14ac:dyDescent="0.25">
      <c r="A8495" s="328"/>
      <c r="B8495" s="329"/>
      <c r="C8495" s="328"/>
      <c r="D8495" s="328"/>
    </row>
    <row r="8496" spans="1:4" x14ac:dyDescent="0.25">
      <c r="A8496" s="328"/>
      <c r="B8496" s="329"/>
      <c r="C8496" s="328"/>
      <c r="D8496" s="328"/>
    </row>
    <row r="8497" spans="1:4" x14ac:dyDescent="0.25">
      <c r="A8497" s="328"/>
      <c r="B8497" s="329"/>
      <c r="C8497" s="328"/>
      <c r="D8497" s="328"/>
    </row>
    <row r="8498" spans="1:4" x14ac:dyDescent="0.25">
      <c r="A8498" s="328"/>
      <c r="B8498" s="329"/>
      <c r="C8498" s="328"/>
      <c r="D8498" s="328"/>
    </row>
    <row r="8499" spans="1:4" x14ac:dyDescent="0.25">
      <c r="A8499" s="328"/>
      <c r="B8499" s="329"/>
      <c r="C8499" s="328"/>
      <c r="D8499" s="328"/>
    </row>
    <row r="8500" spans="1:4" x14ac:dyDescent="0.25">
      <c r="A8500" s="328"/>
      <c r="B8500" s="329"/>
      <c r="C8500" s="328"/>
      <c r="D8500" s="328"/>
    </row>
    <row r="8501" spans="1:4" x14ac:dyDescent="0.25">
      <c r="A8501" s="328"/>
      <c r="B8501" s="329"/>
      <c r="C8501" s="328"/>
      <c r="D8501" s="328"/>
    </row>
    <row r="8502" spans="1:4" x14ac:dyDescent="0.25">
      <c r="A8502" s="328"/>
      <c r="B8502" s="329"/>
      <c r="C8502" s="328"/>
      <c r="D8502" s="328"/>
    </row>
    <row r="8503" spans="1:4" x14ac:dyDescent="0.25">
      <c r="A8503" s="328"/>
      <c r="B8503" s="329"/>
      <c r="C8503" s="328"/>
      <c r="D8503" s="328"/>
    </row>
    <row r="8504" spans="1:4" x14ac:dyDescent="0.25">
      <c r="A8504" s="328"/>
      <c r="B8504" s="329"/>
      <c r="C8504" s="328"/>
      <c r="D8504" s="328"/>
    </row>
    <row r="8505" spans="1:4" x14ac:dyDescent="0.25">
      <c r="A8505" s="328"/>
      <c r="B8505" s="329"/>
      <c r="C8505" s="328"/>
      <c r="D8505" s="328"/>
    </row>
    <row r="8506" spans="1:4" x14ac:dyDescent="0.25">
      <c r="A8506" s="328"/>
      <c r="B8506" s="329"/>
      <c r="C8506" s="328"/>
      <c r="D8506" s="328"/>
    </row>
    <row r="8507" spans="1:4" x14ac:dyDescent="0.25">
      <c r="A8507" s="328"/>
      <c r="B8507" s="329"/>
      <c r="C8507" s="328"/>
      <c r="D8507" s="328"/>
    </row>
    <row r="8508" spans="1:4" x14ac:dyDescent="0.25">
      <c r="A8508" s="328"/>
      <c r="B8508" s="329"/>
      <c r="C8508" s="328"/>
      <c r="D8508" s="328"/>
    </row>
    <row r="8509" spans="1:4" x14ac:dyDescent="0.25">
      <c r="A8509" s="328"/>
      <c r="B8509" s="329"/>
      <c r="C8509" s="328"/>
      <c r="D8509" s="328"/>
    </row>
    <row r="8510" spans="1:4" x14ac:dyDescent="0.25">
      <c r="A8510" s="328"/>
      <c r="B8510" s="329"/>
      <c r="C8510" s="328"/>
      <c r="D8510" s="328"/>
    </row>
    <row r="8511" spans="1:4" x14ac:dyDescent="0.25">
      <c r="A8511" s="328"/>
      <c r="B8511" s="329"/>
      <c r="C8511" s="328"/>
      <c r="D8511" s="328"/>
    </row>
    <row r="8512" spans="1:4" x14ac:dyDescent="0.25">
      <c r="A8512" s="328"/>
      <c r="B8512" s="329"/>
      <c r="C8512" s="328"/>
      <c r="D8512" s="328"/>
    </row>
    <row r="8513" spans="1:4" x14ac:dyDescent="0.25">
      <c r="A8513" s="328"/>
      <c r="B8513" s="329"/>
      <c r="C8513" s="328"/>
      <c r="D8513" s="328"/>
    </row>
    <row r="8514" spans="1:4" x14ac:dyDescent="0.25">
      <c r="A8514" s="328"/>
      <c r="B8514" s="329"/>
      <c r="C8514" s="328"/>
      <c r="D8514" s="328"/>
    </row>
    <row r="8515" spans="1:4" x14ac:dyDescent="0.25">
      <c r="A8515" s="328"/>
      <c r="B8515" s="329"/>
      <c r="C8515" s="328"/>
      <c r="D8515" s="328"/>
    </row>
    <row r="8516" spans="1:4" x14ac:dyDescent="0.25">
      <c r="A8516" s="328"/>
      <c r="B8516" s="329"/>
      <c r="C8516" s="328"/>
      <c r="D8516" s="328"/>
    </row>
    <row r="8517" spans="1:4" x14ac:dyDescent="0.25">
      <c r="A8517" s="328"/>
      <c r="B8517" s="329"/>
      <c r="C8517" s="328"/>
      <c r="D8517" s="328"/>
    </row>
    <row r="8518" spans="1:4" x14ac:dyDescent="0.25">
      <c r="A8518" s="328"/>
      <c r="B8518" s="329"/>
      <c r="C8518" s="328"/>
      <c r="D8518" s="328"/>
    </row>
    <row r="8519" spans="1:4" x14ac:dyDescent="0.25">
      <c r="A8519" s="328"/>
      <c r="B8519" s="329"/>
      <c r="C8519" s="328"/>
      <c r="D8519" s="328"/>
    </row>
    <row r="8520" spans="1:4" x14ac:dyDescent="0.25">
      <c r="A8520" s="328"/>
      <c r="B8520" s="329"/>
      <c r="C8520" s="328"/>
      <c r="D8520" s="328"/>
    </row>
    <row r="8521" spans="1:4" x14ac:dyDescent="0.25">
      <c r="A8521" s="328"/>
      <c r="B8521" s="329"/>
      <c r="C8521" s="328"/>
      <c r="D8521" s="328"/>
    </row>
    <row r="8522" spans="1:4" x14ac:dyDescent="0.25">
      <c r="A8522" s="328"/>
      <c r="B8522" s="329"/>
      <c r="C8522" s="328"/>
      <c r="D8522" s="328"/>
    </row>
    <row r="8523" spans="1:4" x14ac:dyDescent="0.25">
      <c r="A8523" s="328"/>
      <c r="B8523" s="329"/>
      <c r="C8523" s="328"/>
      <c r="D8523" s="328"/>
    </row>
    <row r="8524" spans="1:4" x14ac:dyDescent="0.25">
      <c r="A8524" s="328"/>
      <c r="B8524" s="329"/>
      <c r="C8524" s="328"/>
      <c r="D8524" s="328"/>
    </row>
    <row r="8525" spans="1:4" x14ac:dyDescent="0.25">
      <c r="A8525" s="328"/>
      <c r="B8525" s="329"/>
      <c r="C8525" s="328"/>
      <c r="D8525" s="328"/>
    </row>
    <row r="8526" spans="1:4" x14ac:dyDescent="0.25">
      <c r="A8526" s="328"/>
      <c r="B8526" s="329"/>
      <c r="C8526" s="328"/>
      <c r="D8526" s="328"/>
    </row>
    <row r="8527" spans="1:4" x14ac:dyDescent="0.25">
      <c r="A8527" s="328"/>
      <c r="B8527" s="329"/>
      <c r="C8527" s="328"/>
      <c r="D8527" s="328"/>
    </row>
    <row r="8528" spans="1:4" x14ac:dyDescent="0.25">
      <c r="A8528" s="328"/>
      <c r="B8528" s="329"/>
      <c r="C8528" s="328"/>
      <c r="D8528" s="328"/>
    </row>
    <row r="8529" spans="1:4" x14ac:dyDescent="0.25">
      <c r="A8529" s="328"/>
      <c r="B8529" s="329"/>
      <c r="C8529" s="328"/>
      <c r="D8529" s="328"/>
    </row>
    <row r="8530" spans="1:4" x14ac:dyDescent="0.25">
      <c r="A8530" s="328"/>
      <c r="B8530" s="329"/>
      <c r="C8530" s="328"/>
      <c r="D8530" s="328"/>
    </row>
    <row r="8531" spans="1:4" x14ac:dyDescent="0.25">
      <c r="A8531" s="328"/>
      <c r="B8531" s="329"/>
      <c r="C8531" s="328"/>
      <c r="D8531" s="328"/>
    </row>
    <row r="8532" spans="1:4" x14ac:dyDescent="0.25">
      <c r="A8532" s="328"/>
      <c r="B8532" s="329"/>
      <c r="C8532" s="328"/>
      <c r="D8532" s="328"/>
    </row>
    <row r="8533" spans="1:4" x14ac:dyDescent="0.25">
      <c r="A8533" s="328"/>
      <c r="B8533" s="329"/>
      <c r="C8533" s="328"/>
      <c r="D8533" s="328"/>
    </row>
    <row r="8534" spans="1:4" x14ac:dyDescent="0.25">
      <c r="A8534" s="328"/>
      <c r="B8534" s="329"/>
      <c r="C8534" s="328"/>
      <c r="D8534" s="328"/>
    </row>
    <row r="8535" spans="1:4" x14ac:dyDescent="0.25">
      <c r="A8535" s="328"/>
      <c r="B8535" s="329"/>
      <c r="C8535" s="328"/>
      <c r="D8535" s="328"/>
    </row>
    <row r="8536" spans="1:4" x14ac:dyDescent="0.25">
      <c r="A8536" s="328"/>
      <c r="B8536" s="329"/>
      <c r="C8536" s="328"/>
      <c r="D8536" s="328"/>
    </row>
    <row r="8537" spans="1:4" x14ac:dyDescent="0.25">
      <c r="A8537" s="328"/>
      <c r="B8537" s="329"/>
      <c r="C8537" s="328"/>
      <c r="D8537" s="328"/>
    </row>
    <row r="8538" spans="1:4" x14ac:dyDescent="0.25">
      <c r="A8538" s="328"/>
      <c r="B8538" s="329"/>
      <c r="C8538" s="328"/>
      <c r="D8538" s="328"/>
    </row>
    <row r="8539" spans="1:4" x14ac:dyDescent="0.25">
      <c r="A8539" s="328"/>
      <c r="B8539" s="329"/>
      <c r="C8539" s="328"/>
      <c r="D8539" s="328"/>
    </row>
    <row r="8540" spans="1:4" x14ac:dyDescent="0.25">
      <c r="A8540" s="328"/>
      <c r="B8540" s="329"/>
      <c r="C8540" s="328"/>
      <c r="D8540" s="328"/>
    </row>
    <row r="8541" spans="1:4" x14ac:dyDescent="0.25">
      <c r="A8541" s="328"/>
      <c r="B8541" s="329"/>
      <c r="C8541" s="328"/>
      <c r="D8541" s="328"/>
    </row>
    <row r="8542" spans="1:4" x14ac:dyDescent="0.25">
      <c r="A8542" s="328"/>
      <c r="B8542" s="329"/>
      <c r="C8542" s="328"/>
      <c r="D8542" s="328"/>
    </row>
    <row r="8543" spans="1:4" x14ac:dyDescent="0.25">
      <c r="A8543" s="328"/>
      <c r="B8543" s="329"/>
      <c r="C8543" s="328"/>
      <c r="D8543" s="328"/>
    </row>
    <row r="8544" spans="1:4" x14ac:dyDescent="0.25">
      <c r="A8544" s="328"/>
      <c r="B8544" s="329"/>
      <c r="C8544" s="328"/>
      <c r="D8544" s="328"/>
    </row>
    <row r="8545" spans="1:4" x14ac:dyDescent="0.25">
      <c r="A8545" s="328"/>
      <c r="B8545" s="329"/>
      <c r="C8545" s="328"/>
      <c r="D8545" s="328"/>
    </row>
    <row r="8546" spans="1:4" x14ac:dyDescent="0.25">
      <c r="A8546" s="328"/>
      <c r="B8546" s="329"/>
      <c r="C8546" s="328"/>
      <c r="D8546" s="328"/>
    </row>
    <row r="8547" spans="1:4" x14ac:dyDescent="0.25">
      <c r="A8547" s="328"/>
      <c r="B8547" s="329"/>
      <c r="C8547" s="328"/>
      <c r="D8547" s="328"/>
    </row>
    <row r="8548" spans="1:4" x14ac:dyDescent="0.25">
      <c r="A8548" s="328"/>
      <c r="B8548" s="329"/>
      <c r="C8548" s="328"/>
      <c r="D8548" s="328"/>
    </row>
    <row r="8549" spans="1:4" x14ac:dyDescent="0.25">
      <c r="A8549" s="328"/>
      <c r="B8549" s="329"/>
      <c r="C8549" s="328"/>
      <c r="D8549" s="328"/>
    </row>
    <row r="8550" spans="1:4" x14ac:dyDescent="0.25">
      <c r="A8550" s="328"/>
      <c r="B8550" s="329"/>
      <c r="C8550" s="328"/>
      <c r="D8550" s="328"/>
    </row>
    <row r="8551" spans="1:4" x14ac:dyDescent="0.25">
      <c r="A8551" s="328"/>
      <c r="B8551" s="329"/>
      <c r="C8551" s="328"/>
      <c r="D8551" s="328"/>
    </row>
    <row r="8552" spans="1:4" x14ac:dyDescent="0.25">
      <c r="A8552" s="328"/>
      <c r="B8552" s="329"/>
      <c r="C8552" s="328"/>
      <c r="D8552" s="328"/>
    </row>
    <row r="8553" spans="1:4" x14ac:dyDescent="0.25">
      <c r="A8553" s="328"/>
      <c r="B8553" s="329"/>
      <c r="C8553" s="328"/>
      <c r="D8553" s="328"/>
    </row>
    <row r="8554" spans="1:4" x14ac:dyDescent="0.25">
      <c r="A8554" s="328"/>
      <c r="B8554" s="329"/>
      <c r="C8554" s="328"/>
      <c r="D8554" s="328"/>
    </row>
    <row r="8555" spans="1:4" x14ac:dyDescent="0.25">
      <c r="A8555" s="328"/>
      <c r="B8555" s="329"/>
      <c r="C8555" s="328"/>
      <c r="D8555" s="328"/>
    </row>
    <row r="8556" spans="1:4" x14ac:dyDescent="0.25">
      <c r="A8556" s="328"/>
      <c r="B8556" s="329"/>
      <c r="C8556" s="328"/>
      <c r="D8556" s="328"/>
    </row>
    <row r="8557" spans="1:4" x14ac:dyDescent="0.25">
      <c r="A8557" s="328"/>
      <c r="B8557" s="329"/>
      <c r="C8557" s="328"/>
      <c r="D8557" s="328"/>
    </row>
    <row r="8558" spans="1:4" x14ac:dyDescent="0.25">
      <c r="A8558" s="328"/>
      <c r="B8558" s="329"/>
      <c r="C8558" s="328"/>
      <c r="D8558" s="328"/>
    </row>
    <row r="8559" spans="1:4" x14ac:dyDescent="0.25">
      <c r="A8559" s="328"/>
      <c r="B8559" s="329"/>
      <c r="C8559" s="328"/>
      <c r="D8559" s="328"/>
    </row>
    <row r="8560" spans="1:4" x14ac:dyDescent="0.25">
      <c r="A8560" s="328"/>
      <c r="B8560" s="329"/>
      <c r="C8560" s="328"/>
      <c r="D8560" s="328"/>
    </row>
    <row r="8561" spans="1:4" x14ac:dyDescent="0.25">
      <c r="A8561" s="328"/>
      <c r="B8561" s="329"/>
      <c r="C8561" s="328"/>
      <c r="D8561" s="328"/>
    </row>
    <row r="8562" spans="1:4" x14ac:dyDescent="0.25">
      <c r="A8562" s="328"/>
      <c r="B8562" s="329"/>
      <c r="C8562" s="328"/>
      <c r="D8562" s="328"/>
    </row>
    <row r="8563" spans="1:4" x14ac:dyDescent="0.25">
      <c r="A8563" s="328"/>
      <c r="B8563" s="329"/>
      <c r="C8563" s="328"/>
      <c r="D8563" s="328"/>
    </row>
    <row r="8564" spans="1:4" x14ac:dyDescent="0.25">
      <c r="A8564" s="328"/>
      <c r="B8564" s="329"/>
      <c r="C8564" s="328"/>
      <c r="D8564" s="328"/>
    </row>
    <row r="8565" spans="1:4" x14ac:dyDescent="0.25">
      <c r="A8565" s="328"/>
      <c r="B8565" s="329"/>
      <c r="C8565" s="328"/>
      <c r="D8565" s="328"/>
    </row>
    <row r="8566" spans="1:4" x14ac:dyDescent="0.25">
      <c r="A8566" s="328"/>
      <c r="B8566" s="329"/>
      <c r="C8566" s="328"/>
      <c r="D8566" s="328"/>
    </row>
    <row r="8567" spans="1:4" x14ac:dyDescent="0.25">
      <c r="A8567" s="328"/>
      <c r="B8567" s="329"/>
      <c r="C8567" s="328"/>
      <c r="D8567" s="328"/>
    </row>
    <row r="8568" spans="1:4" x14ac:dyDescent="0.25">
      <c r="A8568" s="328"/>
      <c r="B8568" s="329"/>
      <c r="C8568" s="328"/>
      <c r="D8568" s="328"/>
    </row>
    <row r="8569" spans="1:4" x14ac:dyDescent="0.25">
      <c r="A8569" s="328"/>
      <c r="B8569" s="329"/>
      <c r="C8569" s="328"/>
      <c r="D8569" s="328"/>
    </row>
    <row r="8570" spans="1:4" x14ac:dyDescent="0.25">
      <c r="A8570" s="328"/>
      <c r="B8570" s="329"/>
      <c r="C8570" s="328"/>
      <c r="D8570" s="328"/>
    </row>
    <row r="8571" spans="1:4" x14ac:dyDescent="0.25">
      <c r="A8571" s="328"/>
      <c r="B8571" s="329"/>
      <c r="C8571" s="328"/>
      <c r="D8571" s="328"/>
    </row>
    <row r="8572" spans="1:4" x14ac:dyDescent="0.25">
      <c r="A8572" s="328"/>
      <c r="B8572" s="329"/>
      <c r="C8572" s="328"/>
      <c r="D8572" s="328"/>
    </row>
    <row r="8573" spans="1:4" x14ac:dyDescent="0.25">
      <c r="A8573" s="328"/>
      <c r="B8573" s="329"/>
      <c r="C8573" s="328"/>
      <c r="D8573" s="328"/>
    </row>
    <row r="8574" spans="1:4" x14ac:dyDescent="0.25">
      <c r="A8574" s="328"/>
      <c r="B8574" s="329"/>
      <c r="C8574" s="328"/>
      <c r="D8574" s="328"/>
    </row>
    <row r="8575" spans="1:4" x14ac:dyDescent="0.25">
      <c r="A8575" s="328"/>
      <c r="B8575" s="329"/>
      <c r="C8575" s="328"/>
      <c r="D8575" s="328"/>
    </row>
    <row r="8576" spans="1:4" x14ac:dyDescent="0.25">
      <c r="A8576" s="328"/>
      <c r="B8576" s="329"/>
      <c r="C8576" s="328"/>
      <c r="D8576" s="328"/>
    </row>
    <row r="8577" spans="1:4" x14ac:dyDescent="0.25">
      <c r="A8577" s="328"/>
      <c r="B8577" s="329"/>
      <c r="C8577" s="328"/>
      <c r="D8577" s="328"/>
    </row>
    <row r="8578" spans="1:4" x14ac:dyDescent="0.25">
      <c r="A8578" s="328"/>
      <c r="B8578" s="329"/>
      <c r="C8578" s="328"/>
      <c r="D8578" s="328"/>
    </row>
    <row r="8579" spans="1:4" x14ac:dyDescent="0.25">
      <c r="A8579" s="328"/>
      <c r="B8579" s="329"/>
      <c r="C8579" s="328"/>
      <c r="D8579" s="328"/>
    </row>
    <row r="8580" spans="1:4" x14ac:dyDescent="0.25">
      <c r="A8580" s="328"/>
      <c r="B8580" s="329"/>
      <c r="C8580" s="328"/>
      <c r="D8580" s="328"/>
    </row>
    <row r="8581" spans="1:4" x14ac:dyDescent="0.25">
      <c r="A8581" s="328"/>
      <c r="B8581" s="329"/>
      <c r="C8581" s="328"/>
      <c r="D8581" s="328"/>
    </row>
    <row r="8582" spans="1:4" x14ac:dyDescent="0.25">
      <c r="A8582" s="328"/>
      <c r="B8582" s="329"/>
      <c r="C8582" s="328"/>
      <c r="D8582" s="328"/>
    </row>
    <row r="8583" spans="1:4" x14ac:dyDescent="0.25">
      <c r="A8583" s="328"/>
      <c r="B8583" s="329"/>
      <c r="C8583" s="328"/>
      <c r="D8583" s="328"/>
    </row>
    <row r="8584" spans="1:4" x14ac:dyDescent="0.25">
      <c r="A8584" s="328"/>
      <c r="B8584" s="329"/>
      <c r="C8584" s="328"/>
      <c r="D8584" s="328"/>
    </row>
    <row r="8585" spans="1:4" x14ac:dyDescent="0.25">
      <c r="A8585" s="328"/>
      <c r="B8585" s="329"/>
      <c r="C8585" s="328"/>
      <c r="D8585" s="328"/>
    </row>
    <row r="8586" spans="1:4" x14ac:dyDescent="0.25">
      <c r="A8586" s="328"/>
      <c r="B8586" s="329"/>
      <c r="C8586" s="328"/>
      <c r="D8586" s="328"/>
    </row>
    <row r="8587" spans="1:4" x14ac:dyDescent="0.25">
      <c r="A8587" s="328"/>
      <c r="B8587" s="329"/>
      <c r="C8587" s="328"/>
      <c r="D8587" s="328"/>
    </row>
    <row r="8588" spans="1:4" x14ac:dyDescent="0.25">
      <c r="A8588" s="328"/>
      <c r="B8588" s="329"/>
      <c r="C8588" s="328"/>
      <c r="D8588" s="328"/>
    </row>
    <row r="8589" spans="1:4" x14ac:dyDescent="0.25">
      <c r="A8589" s="328"/>
      <c r="B8589" s="329"/>
      <c r="C8589" s="328"/>
      <c r="D8589" s="328"/>
    </row>
    <row r="8590" spans="1:4" x14ac:dyDescent="0.25">
      <c r="A8590" s="328"/>
      <c r="B8590" s="329"/>
      <c r="C8590" s="328"/>
      <c r="D8590" s="328"/>
    </row>
    <row r="8591" spans="1:4" x14ac:dyDescent="0.25">
      <c r="A8591" s="328"/>
      <c r="B8591" s="329"/>
      <c r="C8591" s="328"/>
      <c r="D8591" s="328"/>
    </row>
    <row r="8592" spans="1:4" x14ac:dyDescent="0.25">
      <c r="A8592" s="328"/>
      <c r="B8592" s="329"/>
      <c r="C8592" s="328"/>
      <c r="D8592" s="328"/>
    </row>
    <row r="8593" spans="1:4" x14ac:dyDescent="0.25">
      <c r="A8593" s="328"/>
      <c r="B8593" s="329"/>
      <c r="C8593" s="328"/>
      <c r="D8593" s="328"/>
    </row>
    <row r="8594" spans="1:4" x14ac:dyDescent="0.25">
      <c r="A8594" s="328"/>
      <c r="B8594" s="329"/>
      <c r="C8594" s="328"/>
      <c r="D8594" s="328"/>
    </row>
    <row r="8595" spans="1:4" x14ac:dyDescent="0.25">
      <c r="A8595" s="328"/>
      <c r="B8595" s="329"/>
      <c r="C8595" s="328"/>
      <c r="D8595" s="328"/>
    </row>
    <row r="8596" spans="1:4" x14ac:dyDescent="0.25">
      <c r="A8596" s="328"/>
      <c r="B8596" s="329"/>
      <c r="C8596" s="328"/>
      <c r="D8596" s="328"/>
    </row>
    <row r="8597" spans="1:4" x14ac:dyDescent="0.25">
      <c r="A8597" s="328"/>
      <c r="B8597" s="329"/>
      <c r="C8597" s="328"/>
      <c r="D8597" s="328"/>
    </row>
    <row r="8598" spans="1:4" x14ac:dyDescent="0.25">
      <c r="A8598" s="328"/>
      <c r="B8598" s="329"/>
      <c r="C8598" s="328"/>
      <c r="D8598" s="328"/>
    </row>
    <row r="8599" spans="1:4" x14ac:dyDescent="0.25">
      <c r="A8599" s="328"/>
      <c r="B8599" s="329"/>
      <c r="C8599" s="328"/>
      <c r="D8599" s="328"/>
    </row>
    <row r="8600" spans="1:4" x14ac:dyDescent="0.25">
      <c r="A8600" s="328"/>
      <c r="B8600" s="329"/>
      <c r="C8600" s="328"/>
      <c r="D8600" s="328"/>
    </row>
    <row r="8601" spans="1:4" x14ac:dyDescent="0.25">
      <c r="A8601" s="328"/>
      <c r="B8601" s="329"/>
      <c r="C8601" s="328"/>
      <c r="D8601" s="328"/>
    </row>
    <row r="8602" spans="1:4" x14ac:dyDescent="0.25">
      <c r="A8602" s="328"/>
      <c r="B8602" s="329"/>
      <c r="C8602" s="328"/>
      <c r="D8602" s="328"/>
    </row>
    <row r="8603" spans="1:4" x14ac:dyDescent="0.25">
      <c r="A8603" s="328"/>
      <c r="B8603" s="329"/>
      <c r="C8603" s="328"/>
      <c r="D8603" s="328"/>
    </row>
    <row r="8604" spans="1:4" x14ac:dyDescent="0.25">
      <c r="A8604" s="328"/>
      <c r="B8604" s="329"/>
      <c r="C8604" s="328"/>
      <c r="D8604" s="328"/>
    </row>
    <row r="8605" spans="1:4" x14ac:dyDescent="0.25">
      <c r="A8605" s="328"/>
      <c r="B8605" s="329"/>
      <c r="C8605" s="328"/>
      <c r="D8605" s="328"/>
    </row>
    <row r="8606" spans="1:4" x14ac:dyDescent="0.25">
      <c r="A8606" s="328"/>
      <c r="B8606" s="329"/>
      <c r="C8606" s="328"/>
      <c r="D8606" s="328"/>
    </row>
    <row r="8607" spans="1:4" x14ac:dyDescent="0.25">
      <c r="A8607" s="328"/>
      <c r="B8607" s="329"/>
      <c r="C8607" s="328"/>
      <c r="D8607" s="328"/>
    </row>
    <row r="8608" spans="1:4" x14ac:dyDescent="0.25">
      <c r="A8608" s="328"/>
      <c r="B8608" s="329"/>
      <c r="C8608" s="328"/>
      <c r="D8608" s="328"/>
    </row>
    <row r="8609" spans="1:4" x14ac:dyDescent="0.25">
      <c r="A8609" s="328"/>
      <c r="B8609" s="329"/>
      <c r="C8609" s="328"/>
      <c r="D8609" s="328"/>
    </row>
    <row r="8610" spans="1:4" x14ac:dyDescent="0.25">
      <c r="A8610" s="328"/>
      <c r="B8610" s="329"/>
      <c r="C8610" s="328"/>
      <c r="D8610" s="328"/>
    </row>
    <row r="8611" spans="1:4" x14ac:dyDescent="0.25">
      <c r="A8611" s="328"/>
      <c r="B8611" s="329"/>
      <c r="C8611" s="328"/>
      <c r="D8611" s="328"/>
    </row>
    <row r="8612" spans="1:4" x14ac:dyDescent="0.25">
      <c r="A8612" s="328"/>
      <c r="B8612" s="329"/>
      <c r="C8612" s="328"/>
      <c r="D8612" s="328"/>
    </row>
    <row r="8613" spans="1:4" x14ac:dyDescent="0.25">
      <c r="A8613" s="328"/>
      <c r="B8613" s="329"/>
      <c r="C8613" s="328"/>
      <c r="D8613" s="328"/>
    </row>
    <row r="8614" spans="1:4" x14ac:dyDescent="0.25">
      <c r="A8614" s="328"/>
      <c r="B8614" s="329"/>
      <c r="C8614" s="328"/>
      <c r="D8614" s="328"/>
    </row>
    <row r="8615" spans="1:4" x14ac:dyDescent="0.25">
      <c r="A8615" s="328"/>
      <c r="B8615" s="329"/>
      <c r="C8615" s="328"/>
      <c r="D8615" s="328"/>
    </row>
    <row r="8616" spans="1:4" x14ac:dyDescent="0.25">
      <c r="A8616" s="328"/>
      <c r="B8616" s="329"/>
      <c r="C8616" s="328"/>
      <c r="D8616" s="328"/>
    </row>
    <row r="8617" spans="1:4" x14ac:dyDescent="0.25">
      <c r="A8617" s="328"/>
      <c r="B8617" s="329"/>
      <c r="C8617" s="328"/>
      <c r="D8617" s="328"/>
    </row>
    <row r="8618" spans="1:4" x14ac:dyDescent="0.25">
      <c r="A8618" s="328"/>
      <c r="B8618" s="329"/>
      <c r="C8618" s="328"/>
      <c r="D8618" s="328"/>
    </row>
    <row r="8619" spans="1:4" x14ac:dyDescent="0.25">
      <c r="A8619" s="328"/>
      <c r="B8619" s="329"/>
      <c r="C8619" s="328"/>
      <c r="D8619" s="328"/>
    </row>
    <row r="8620" spans="1:4" x14ac:dyDescent="0.25">
      <c r="A8620" s="328"/>
      <c r="B8620" s="329"/>
      <c r="C8620" s="328"/>
      <c r="D8620" s="328"/>
    </row>
    <row r="8621" spans="1:4" x14ac:dyDescent="0.25">
      <c r="A8621" s="328"/>
      <c r="B8621" s="329"/>
      <c r="C8621" s="328"/>
      <c r="D8621" s="328"/>
    </row>
    <row r="8622" spans="1:4" x14ac:dyDescent="0.25">
      <c r="A8622" s="328"/>
      <c r="B8622" s="329"/>
      <c r="C8622" s="328"/>
      <c r="D8622" s="328"/>
    </row>
    <row r="8623" spans="1:4" x14ac:dyDescent="0.25">
      <c r="A8623" s="328"/>
      <c r="B8623" s="329"/>
      <c r="C8623" s="328"/>
      <c r="D8623" s="328"/>
    </row>
    <row r="8624" spans="1:4" x14ac:dyDescent="0.25">
      <c r="A8624" s="328"/>
      <c r="B8624" s="329"/>
      <c r="C8624" s="328"/>
      <c r="D8624" s="328"/>
    </row>
    <row r="8625" spans="1:4" x14ac:dyDescent="0.25">
      <c r="A8625" s="328"/>
      <c r="B8625" s="329"/>
      <c r="C8625" s="328"/>
      <c r="D8625" s="328"/>
    </row>
    <row r="8626" spans="1:4" x14ac:dyDescent="0.25">
      <c r="A8626" s="328"/>
      <c r="B8626" s="329"/>
      <c r="C8626" s="328"/>
      <c r="D8626" s="328"/>
    </row>
    <row r="8627" spans="1:4" x14ac:dyDescent="0.25">
      <c r="A8627" s="328"/>
      <c r="B8627" s="329"/>
      <c r="C8627" s="328"/>
      <c r="D8627" s="328"/>
    </row>
    <row r="8628" spans="1:4" x14ac:dyDescent="0.25">
      <c r="A8628" s="328"/>
      <c r="B8628" s="329"/>
      <c r="C8628" s="328"/>
      <c r="D8628" s="328"/>
    </row>
    <row r="8629" spans="1:4" x14ac:dyDescent="0.25">
      <c r="A8629" s="328"/>
      <c r="B8629" s="329"/>
      <c r="C8629" s="328"/>
      <c r="D8629" s="328"/>
    </row>
    <row r="8630" spans="1:4" x14ac:dyDescent="0.25">
      <c r="A8630" s="328"/>
      <c r="B8630" s="329"/>
      <c r="C8630" s="328"/>
      <c r="D8630" s="328"/>
    </row>
    <row r="8631" spans="1:4" x14ac:dyDescent="0.25">
      <c r="A8631" s="328"/>
      <c r="B8631" s="329"/>
      <c r="C8631" s="328"/>
      <c r="D8631" s="328"/>
    </row>
    <row r="8632" spans="1:4" x14ac:dyDescent="0.25">
      <c r="A8632" s="328"/>
      <c r="B8632" s="329"/>
      <c r="C8632" s="328"/>
      <c r="D8632" s="328"/>
    </row>
    <row r="8633" spans="1:4" x14ac:dyDescent="0.25">
      <c r="A8633" s="328"/>
      <c r="B8633" s="329"/>
      <c r="C8633" s="328"/>
      <c r="D8633" s="328"/>
    </row>
    <row r="8634" spans="1:4" x14ac:dyDescent="0.25">
      <c r="A8634" s="328"/>
      <c r="B8634" s="329"/>
      <c r="C8634" s="328"/>
      <c r="D8634" s="328"/>
    </row>
    <row r="8635" spans="1:4" x14ac:dyDescent="0.25">
      <c r="A8635" s="328"/>
      <c r="B8635" s="329"/>
      <c r="C8635" s="328"/>
      <c r="D8635" s="328"/>
    </row>
    <row r="8636" spans="1:4" x14ac:dyDescent="0.25">
      <c r="A8636" s="328"/>
      <c r="B8636" s="329"/>
      <c r="C8636" s="328"/>
      <c r="D8636" s="328"/>
    </row>
    <row r="8637" spans="1:4" x14ac:dyDescent="0.25">
      <c r="A8637" s="328"/>
      <c r="B8637" s="329"/>
      <c r="C8637" s="328"/>
      <c r="D8637" s="328"/>
    </row>
    <row r="8638" spans="1:4" x14ac:dyDescent="0.25">
      <c r="A8638" s="328"/>
      <c r="B8638" s="329"/>
      <c r="C8638" s="328"/>
      <c r="D8638" s="328"/>
    </row>
    <row r="8639" spans="1:4" x14ac:dyDescent="0.25">
      <c r="A8639" s="328"/>
      <c r="B8639" s="329"/>
      <c r="C8639" s="328"/>
      <c r="D8639" s="328"/>
    </row>
    <row r="8640" spans="1:4" x14ac:dyDescent="0.25">
      <c r="A8640" s="328"/>
      <c r="B8640" s="329"/>
      <c r="C8640" s="328"/>
      <c r="D8640" s="328"/>
    </row>
    <row r="8641" spans="1:4" x14ac:dyDescent="0.25">
      <c r="A8641" s="328"/>
      <c r="B8641" s="329"/>
      <c r="C8641" s="328"/>
      <c r="D8641" s="328"/>
    </row>
    <row r="8642" spans="1:4" x14ac:dyDescent="0.25">
      <c r="A8642" s="328"/>
      <c r="B8642" s="329"/>
      <c r="C8642" s="328"/>
      <c r="D8642" s="328"/>
    </row>
    <row r="8643" spans="1:4" x14ac:dyDescent="0.25">
      <c r="A8643" s="328"/>
      <c r="B8643" s="329"/>
      <c r="C8643" s="328"/>
      <c r="D8643" s="328"/>
    </row>
    <row r="8644" spans="1:4" x14ac:dyDescent="0.25">
      <c r="A8644" s="328"/>
      <c r="B8644" s="329"/>
      <c r="C8644" s="328"/>
      <c r="D8644" s="328"/>
    </row>
    <row r="8645" spans="1:4" x14ac:dyDescent="0.25">
      <c r="A8645" s="328"/>
      <c r="B8645" s="329"/>
      <c r="C8645" s="328"/>
      <c r="D8645" s="328"/>
    </row>
    <row r="8646" spans="1:4" x14ac:dyDescent="0.25">
      <c r="A8646" s="328"/>
      <c r="B8646" s="329"/>
      <c r="C8646" s="328"/>
      <c r="D8646" s="328"/>
    </row>
    <row r="8647" spans="1:4" x14ac:dyDescent="0.25">
      <c r="A8647" s="328"/>
      <c r="B8647" s="329"/>
      <c r="C8647" s="328"/>
      <c r="D8647" s="328"/>
    </row>
    <row r="8648" spans="1:4" x14ac:dyDescent="0.25">
      <c r="A8648" s="328"/>
      <c r="B8648" s="329"/>
      <c r="C8648" s="328"/>
      <c r="D8648" s="328"/>
    </row>
    <row r="8649" spans="1:4" x14ac:dyDescent="0.25">
      <c r="A8649" s="328"/>
      <c r="B8649" s="329"/>
      <c r="C8649" s="328"/>
      <c r="D8649" s="328"/>
    </row>
    <row r="8650" spans="1:4" x14ac:dyDescent="0.25">
      <c r="A8650" s="328"/>
      <c r="B8650" s="329"/>
      <c r="C8650" s="328"/>
      <c r="D8650" s="328"/>
    </row>
    <row r="8651" spans="1:4" x14ac:dyDescent="0.25">
      <c r="A8651" s="328"/>
      <c r="B8651" s="329"/>
      <c r="C8651" s="328"/>
      <c r="D8651" s="328"/>
    </row>
    <row r="8652" spans="1:4" x14ac:dyDescent="0.25">
      <c r="A8652" s="328"/>
      <c r="B8652" s="329"/>
      <c r="C8652" s="328"/>
      <c r="D8652" s="328"/>
    </row>
    <row r="8653" spans="1:4" x14ac:dyDescent="0.25">
      <c r="A8653" s="328"/>
      <c r="B8653" s="329"/>
      <c r="C8653" s="328"/>
      <c r="D8653" s="328"/>
    </row>
    <row r="8654" spans="1:4" x14ac:dyDescent="0.25">
      <c r="A8654" s="328"/>
      <c r="B8654" s="329"/>
      <c r="C8654" s="328"/>
      <c r="D8654" s="328"/>
    </row>
    <row r="8655" spans="1:4" x14ac:dyDescent="0.25">
      <c r="A8655" s="328"/>
      <c r="B8655" s="329"/>
      <c r="C8655" s="328"/>
      <c r="D8655" s="328"/>
    </row>
    <row r="8656" spans="1:4" x14ac:dyDescent="0.25">
      <c r="A8656" s="328"/>
      <c r="B8656" s="329"/>
      <c r="C8656" s="328"/>
      <c r="D8656" s="328"/>
    </row>
    <row r="8657" spans="1:4" x14ac:dyDescent="0.25">
      <c r="A8657" s="328"/>
      <c r="B8657" s="329"/>
      <c r="C8657" s="328"/>
      <c r="D8657" s="328"/>
    </row>
    <row r="8658" spans="1:4" x14ac:dyDescent="0.25">
      <c r="A8658" s="328"/>
      <c r="B8658" s="329"/>
      <c r="C8658" s="328"/>
      <c r="D8658" s="328"/>
    </row>
    <row r="8659" spans="1:4" x14ac:dyDescent="0.25">
      <c r="A8659" s="328"/>
      <c r="B8659" s="329"/>
      <c r="C8659" s="328"/>
      <c r="D8659" s="328"/>
    </row>
    <row r="8660" spans="1:4" x14ac:dyDescent="0.25">
      <c r="A8660" s="328"/>
      <c r="B8660" s="329"/>
      <c r="C8660" s="328"/>
      <c r="D8660" s="328"/>
    </row>
    <row r="8661" spans="1:4" x14ac:dyDescent="0.25">
      <c r="A8661" s="328"/>
      <c r="B8661" s="329"/>
      <c r="C8661" s="328"/>
      <c r="D8661" s="328"/>
    </row>
    <row r="8662" spans="1:4" x14ac:dyDescent="0.25">
      <c r="A8662" s="328"/>
      <c r="B8662" s="329"/>
      <c r="C8662" s="328"/>
      <c r="D8662" s="328"/>
    </row>
    <row r="8663" spans="1:4" x14ac:dyDescent="0.25">
      <c r="A8663" s="328"/>
      <c r="B8663" s="329"/>
      <c r="C8663" s="328"/>
      <c r="D8663" s="328"/>
    </row>
    <row r="8664" spans="1:4" x14ac:dyDescent="0.25">
      <c r="A8664" s="328"/>
      <c r="B8664" s="329"/>
      <c r="C8664" s="328"/>
      <c r="D8664" s="328"/>
    </row>
    <row r="8665" spans="1:4" x14ac:dyDescent="0.25">
      <c r="A8665" s="328"/>
      <c r="B8665" s="329"/>
      <c r="C8665" s="328"/>
      <c r="D8665" s="328"/>
    </row>
    <row r="8666" spans="1:4" x14ac:dyDescent="0.25">
      <c r="A8666" s="328"/>
      <c r="B8666" s="329"/>
      <c r="C8666" s="328"/>
      <c r="D8666" s="328"/>
    </row>
    <row r="8667" spans="1:4" x14ac:dyDescent="0.25">
      <c r="A8667" s="328"/>
      <c r="B8667" s="329"/>
      <c r="C8667" s="328"/>
      <c r="D8667" s="328"/>
    </row>
    <row r="8668" spans="1:4" x14ac:dyDescent="0.25">
      <c r="A8668" s="328"/>
      <c r="B8668" s="329"/>
      <c r="C8668" s="328"/>
      <c r="D8668" s="328"/>
    </row>
    <row r="8669" spans="1:4" x14ac:dyDescent="0.25">
      <c r="A8669" s="328"/>
      <c r="B8669" s="329"/>
      <c r="C8669" s="328"/>
      <c r="D8669" s="328"/>
    </row>
    <row r="8670" spans="1:4" x14ac:dyDescent="0.25">
      <c r="A8670" s="328"/>
      <c r="B8670" s="329"/>
      <c r="C8670" s="328"/>
      <c r="D8670" s="328"/>
    </row>
    <row r="8671" spans="1:4" x14ac:dyDescent="0.25">
      <c r="A8671" s="328"/>
      <c r="B8671" s="329"/>
      <c r="C8671" s="328"/>
      <c r="D8671" s="328"/>
    </row>
    <row r="8672" spans="1:4" x14ac:dyDescent="0.25">
      <c r="A8672" s="328"/>
      <c r="B8672" s="329"/>
      <c r="C8672" s="328"/>
      <c r="D8672" s="328"/>
    </row>
    <row r="8673" spans="1:4" x14ac:dyDescent="0.25">
      <c r="A8673" s="328"/>
      <c r="B8673" s="329"/>
      <c r="C8673" s="328"/>
      <c r="D8673" s="328"/>
    </row>
    <row r="8674" spans="1:4" x14ac:dyDescent="0.25">
      <c r="A8674" s="328"/>
      <c r="B8674" s="329"/>
      <c r="C8674" s="328"/>
      <c r="D8674" s="328"/>
    </row>
    <row r="8675" spans="1:4" x14ac:dyDescent="0.25">
      <c r="A8675" s="328"/>
      <c r="B8675" s="329"/>
      <c r="C8675" s="328"/>
      <c r="D8675" s="328"/>
    </row>
    <row r="8676" spans="1:4" x14ac:dyDescent="0.25">
      <c r="A8676" s="328"/>
      <c r="B8676" s="329"/>
      <c r="C8676" s="328"/>
      <c r="D8676" s="328"/>
    </row>
    <row r="8677" spans="1:4" x14ac:dyDescent="0.25">
      <c r="A8677" s="328"/>
      <c r="B8677" s="329"/>
      <c r="C8677" s="328"/>
      <c r="D8677" s="328"/>
    </row>
    <row r="8678" spans="1:4" x14ac:dyDescent="0.25">
      <c r="A8678" s="328"/>
      <c r="B8678" s="329"/>
      <c r="C8678" s="328"/>
      <c r="D8678" s="328"/>
    </row>
    <row r="8679" spans="1:4" x14ac:dyDescent="0.25">
      <c r="A8679" s="328"/>
      <c r="B8679" s="329"/>
      <c r="C8679" s="328"/>
      <c r="D8679" s="328"/>
    </row>
    <row r="8680" spans="1:4" x14ac:dyDescent="0.25">
      <c r="A8680" s="328"/>
      <c r="B8680" s="329"/>
      <c r="C8680" s="328"/>
      <c r="D8680" s="328"/>
    </row>
    <row r="8681" spans="1:4" x14ac:dyDescent="0.25">
      <c r="A8681" s="328"/>
      <c r="B8681" s="329"/>
      <c r="C8681" s="328"/>
      <c r="D8681" s="328"/>
    </row>
    <row r="8682" spans="1:4" x14ac:dyDescent="0.25">
      <c r="A8682" s="328"/>
      <c r="B8682" s="329"/>
      <c r="C8682" s="328"/>
      <c r="D8682" s="328"/>
    </row>
    <row r="8683" spans="1:4" x14ac:dyDescent="0.25">
      <c r="A8683" s="328"/>
      <c r="B8683" s="329"/>
      <c r="C8683" s="328"/>
      <c r="D8683" s="328"/>
    </row>
    <row r="8684" spans="1:4" x14ac:dyDescent="0.25">
      <c r="A8684" s="328"/>
      <c r="B8684" s="329"/>
      <c r="C8684" s="328"/>
      <c r="D8684" s="328"/>
    </row>
    <row r="8685" spans="1:4" x14ac:dyDescent="0.25">
      <c r="A8685" s="328"/>
      <c r="B8685" s="329"/>
      <c r="C8685" s="328"/>
      <c r="D8685" s="328"/>
    </row>
    <row r="8686" spans="1:4" x14ac:dyDescent="0.25">
      <c r="A8686" s="328"/>
      <c r="B8686" s="329"/>
      <c r="C8686" s="328"/>
      <c r="D8686" s="328"/>
    </row>
    <row r="8687" spans="1:4" x14ac:dyDescent="0.25">
      <c r="A8687" s="328"/>
      <c r="B8687" s="329"/>
      <c r="C8687" s="328"/>
      <c r="D8687" s="328"/>
    </row>
    <row r="8688" spans="1:4" x14ac:dyDescent="0.25">
      <c r="A8688" s="328"/>
      <c r="B8688" s="329"/>
      <c r="C8688" s="328"/>
      <c r="D8688" s="328"/>
    </row>
    <row r="8689" spans="1:4" x14ac:dyDescent="0.25">
      <c r="A8689" s="328"/>
      <c r="B8689" s="329"/>
      <c r="C8689" s="328"/>
      <c r="D8689" s="328"/>
    </row>
    <row r="8690" spans="1:4" x14ac:dyDescent="0.25">
      <c r="A8690" s="328"/>
      <c r="B8690" s="329"/>
      <c r="C8690" s="328"/>
      <c r="D8690" s="328"/>
    </row>
    <row r="8691" spans="1:4" x14ac:dyDescent="0.25">
      <c r="A8691" s="328"/>
      <c r="B8691" s="329"/>
      <c r="C8691" s="328"/>
      <c r="D8691" s="328"/>
    </row>
    <row r="8692" spans="1:4" x14ac:dyDescent="0.25">
      <c r="A8692" s="328"/>
      <c r="B8692" s="329"/>
      <c r="C8692" s="328"/>
      <c r="D8692" s="328"/>
    </row>
    <row r="8693" spans="1:4" x14ac:dyDescent="0.25">
      <c r="A8693" s="328"/>
      <c r="B8693" s="329"/>
      <c r="C8693" s="328"/>
      <c r="D8693" s="328"/>
    </row>
    <row r="8694" spans="1:4" x14ac:dyDescent="0.25">
      <c r="A8694" s="328"/>
      <c r="B8694" s="329"/>
      <c r="C8694" s="328"/>
      <c r="D8694" s="328"/>
    </row>
    <row r="8695" spans="1:4" x14ac:dyDescent="0.25">
      <c r="A8695" s="328"/>
      <c r="B8695" s="329"/>
      <c r="C8695" s="328"/>
      <c r="D8695" s="328"/>
    </row>
    <row r="8696" spans="1:4" x14ac:dyDescent="0.25">
      <c r="A8696" s="328"/>
      <c r="B8696" s="329"/>
      <c r="C8696" s="328"/>
      <c r="D8696" s="328"/>
    </row>
    <row r="8697" spans="1:4" x14ac:dyDescent="0.25">
      <c r="A8697" s="328"/>
      <c r="B8697" s="329"/>
      <c r="C8697" s="328"/>
      <c r="D8697" s="328"/>
    </row>
    <row r="8698" spans="1:4" x14ac:dyDescent="0.25">
      <c r="A8698" s="328"/>
      <c r="B8698" s="329"/>
      <c r="C8698" s="328"/>
      <c r="D8698" s="328"/>
    </row>
    <row r="8699" spans="1:4" x14ac:dyDescent="0.25">
      <c r="A8699" s="328"/>
      <c r="B8699" s="329"/>
      <c r="C8699" s="328"/>
      <c r="D8699" s="328"/>
    </row>
    <row r="8700" spans="1:4" x14ac:dyDescent="0.25">
      <c r="A8700" s="328"/>
      <c r="B8700" s="329"/>
      <c r="C8700" s="328"/>
      <c r="D8700" s="328"/>
    </row>
    <row r="8701" spans="1:4" x14ac:dyDescent="0.25">
      <c r="A8701" s="328"/>
      <c r="B8701" s="329"/>
      <c r="C8701" s="328"/>
      <c r="D8701" s="328"/>
    </row>
    <row r="8702" spans="1:4" x14ac:dyDescent="0.25">
      <c r="A8702" s="328"/>
      <c r="B8702" s="329"/>
      <c r="C8702" s="328"/>
      <c r="D8702" s="328"/>
    </row>
    <row r="8703" spans="1:4" x14ac:dyDescent="0.25">
      <c r="A8703" s="328"/>
      <c r="B8703" s="329"/>
      <c r="C8703" s="328"/>
      <c r="D8703" s="328"/>
    </row>
    <row r="8704" spans="1:4" x14ac:dyDescent="0.25">
      <c r="A8704" s="328"/>
      <c r="B8704" s="329"/>
      <c r="C8704" s="328"/>
      <c r="D8704" s="328"/>
    </row>
    <row r="8705" spans="1:4" x14ac:dyDescent="0.25">
      <c r="A8705" s="328"/>
      <c r="B8705" s="329"/>
      <c r="C8705" s="328"/>
      <c r="D8705" s="328"/>
    </row>
    <row r="8706" spans="1:4" x14ac:dyDescent="0.25">
      <c r="A8706" s="328"/>
      <c r="B8706" s="329"/>
      <c r="C8706" s="328"/>
      <c r="D8706" s="328"/>
    </row>
    <row r="8707" spans="1:4" x14ac:dyDescent="0.25">
      <c r="A8707" s="328"/>
      <c r="B8707" s="329"/>
      <c r="C8707" s="328"/>
      <c r="D8707" s="328"/>
    </row>
    <row r="8708" spans="1:4" x14ac:dyDescent="0.25">
      <c r="A8708" s="328"/>
      <c r="B8708" s="329"/>
      <c r="C8708" s="328"/>
      <c r="D8708" s="328"/>
    </row>
    <row r="8709" spans="1:4" x14ac:dyDescent="0.25">
      <c r="A8709" s="328"/>
      <c r="B8709" s="329"/>
      <c r="C8709" s="328"/>
      <c r="D8709" s="328"/>
    </row>
    <row r="8710" spans="1:4" x14ac:dyDescent="0.25">
      <c r="A8710" s="328"/>
      <c r="B8710" s="329"/>
      <c r="C8710" s="328"/>
      <c r="D8710" s="328"/>
    </row>
    <row r="8711" spans="1:4" x14ac:dyDescent="0.25">
      <c r="A8711" s="328"/>
      <c r="B8711" s="329"/>
      <c r="C8711" s="328"/>
      <c r="D8711" s="328"/>
    </row>
    <row r="8712" spans="1:4" x14ac:dyDescent="0.25">
      <c r="A8712" s="328"/>
      <c r="B8712" s="329"/>
      <c r="C8712" s="328"/>
      <c r="D8712" s="328"/>
    </row>
    <row r="8713" spans="1:4" x14ac:dyDescent="0.25">
      <c r="A8713" s="328"/>
      <c r="B8713" s="329"/>
      <c r="C8713" s="328"/>
      <c r="D8713" s="328"/>
    </row>
    <row r="8714" spans="1:4" x14ac:dyDescent="0.25">
      <c r="A8714" s="328"/>
      <c r="B8714" s="329"/>
      <c r="C8714" s="328"/>
      <c r="D8714" s="328"/>
    </row>
    <row r="8715" spans="1:4" x14ac:dyDescent="0.25">
      <c r="A8715" s="328"/>
      <c r="B8715" s="329"/>
      <c r="C8715" s="328"/>
      <c r="D8715" s="328"/>
    </row>
    <row r="8716" spans="1:4" x14ac:dyDescent="0.25">
      <c r="A8716" s="328"/>
      <c r="B8716" s="329"/>
      <c r="C8716" s="328"/>
      <c r="D8716" s="328"/>
    </row>
    <row r="8717" spans="1:4" x14ac:dyDescent="0.25">
      <c r="A8717" s="328"/>
      <c r="B8717" s="329"/>
      <c r="C8717" s="328"/>
      <c r="D8717" s="328"/>
    </row>
    <row r="8718" spans="1:4" x14ac:dyDescent="0.25">
      <c r="A8718" s="328"/>
      <c r="B8718" s="329"/>
      <c r="C8718" s="328"/>
      <c r="D8718" s="328"/>
    </row>
    <row r="8719" spans="1:4" x14ac:dyDescent="0.25">
      <c r="A8719" s="328"/>
      <c r="B8719" s="329"/>
      <c r="C8719" s="328"/>
      <c r="D8719" s="328"/>
    </row>
    <row r="8720" spans="1:4" x14ac:dyDescent="0.25">
      <c r="A8720" s="328"/>
      <c r="B8720" s="329"/>
      <c r="C8720" s="328"/>
      <c r="D8720" s="328"/>
    </row>
    <row r="8721" spans="1:4" x14ac:dyDescent="0.25">
      <c r="A8721" s="328"/>
      <c r="B8721" s="329"/>
      <c r="C8721" s="328"/>
      <c r="D8721" s="328"/>
    </row>
    <row r="8722" spans="1:4" x14ac:dyDescent="0.25">
      <c r="A8722" s="328"/>
      <c r="B8722" s="329"/>
      <c r="C8722" s="328"/>
      <c r="D8722" s="328"/>
    </row>
    <row r="8723" spans="1:4" x14ac:dyDescent="0.25">
      <c r="A8723" s="328"/>
      <c r="B8723" s="329"/>
      <c r="C8723" s="328"/>
      <c r="D8723" s="328"/>
    </row>
    <row r="8724" spans="1:4" x14ac:dyDescent="0.25">
      <c r="A8724" s="328"/>
      <c r="B8724" s="329"/>
      <c r="C8724" s="328"/>
      <c r="D8724" s="328"/>
    </row>
    <row r="8725" spans="1:4" x14ac:dyDescent="0.25">
      <c r="A8725" s="328"/>
      <c r="B8725" s="329"/>
      <c r="C8725" s="328"/>
      <c r="D8725" s="328"/>
    </row>
    <row r="8726" spans="1:4" x14ac:dyDescent="0.25">
      <c r="A8726" s="328"/>
      <c r="B8726" s="329"/>
      <c r="C8726" s="328"/>
      <c r="D8726" s="328"/>
    </row>
    <row r="8727" spans="1:4" x14ac:dyDescent="0.25">
      <c r="A8727" s="328"/>
      <c r="B8727" s="329"/>
      <c r="C8727" s="328"/>
      <c r="D8727" s="328"/>
    </row>
    <row r="8728" spans="1:4" x14ac:dyDescent="0.25">
      <c r="A8728" s="328"/>
      <c r="B8728" s="329"/>
      <c r="C8728" s="328"/>
      <c r="D8728" s="328"/>
    </row>
    <row r="8729" spans="1:4" x14ac:dyDescent="0.25">
      <c r="A8729" s="328"/>
      <c r="B8729" s="329"/>
      <c r="C8729" s="328"/>
      <c r="D8729" s="328"/>
    </row>
    <row r="8730" spans="1:4" x14ac:dyDescent="0.25">
      <c r="A8730" s="328"/>
      <c r="B8730" s="329"/>
      <c r="C8730" s="328"/>
      <c r="D8730" s="328"/>
    </row>
    <row r="8731" spans="1:4" x14ac:dyDescent="0.25">
      <c r="A8731" s="328"/>
      <c r="B8731" s="329"/>
      <c r="C8731" s="328"/>
      <c r="D8731" s="328"/>
    </row>
    <row r="8732" spans="1:4" x14ac:dyDescent="0.25">
      <c r="A8732" s="328"/>
      <c r="B8732" s="329"/>
      <c r="C8732" s="328"/>
      <c r="D8732" s="328"/>
    </row>
    <row r="8733" spans="1:4" x14ac:dyDescent="0.25">
      <c r="A8733" s="328"/>
      <c r="B8733" s="329"/>
      <c r="C8733" s="328"/>
      <c r="D8733" s="328"/>
    </row>
    <row r="8734" spans="1:4" x14ac:dyDescent="0.25">
      <c r="A8734" s="328"/>
      <c r="B8734" s="329"/>
      <c r="C8734" s="328"/>
      <c r="D8734" s="328"/>
    </row>
    <row r="8735" spans="1:4" x14ac:dyDescent="0.25">
      <c r="A8735" s="328"/>
      <c r="B8735" s="329"/>
      <c r="C8735" s="328"/>
      <c r="D8735" s="328"/>
    </row>
    <row r="8736" spans="1:4" x14ac:dyDescent="0.25">
      <c r="A8736" s="328"/>
      <c r="B8736" s="329"/>
      <c r="C8736" s="328"/>
      <c r="D8736" s="328"/>
    </row>
    <row r="8737" spans="1:4" x14ac:dyDescent="0.25">
      <c r="A8737" s="328"/>
      <c r="B8737" s="329"/>
      <c r="C8737" s="328"/>
      <c r="D8737" s="328"/>
    </row>
    <row r="8738" spans="1:4" x14ac:dyDescent="0.25">
      <c r="A8738" s="328"/>
      <c r="B8738" s="329"/>
      <c r="C8738" s="328"/>
      <c r="D8738" s="328"/>
    </row>
    <row r="8739" spans="1:4" x14ac:dyDescent="0.25">
      <c r="A8739" s="328"/>
      <c r="B8739" s="329"/>
      <c r="C8739" s="328"/>
      <c r="D8739" s="328"/>
    </row>
    <row r="8740" spans="1:4" x14ac:dyDescent="0.25">
      <c r="A8740" s="328"/>
      <c r="B8740" s="329"/>
      <c r="C8740" s="328"/>
      <c r="D8740" s="328"/>
    </row>
    <row r="8741" spans="1:4" x14ac:dyDescent="0.25">
      <c r="A8741" s="328"/>
      <c r="B8741" s="329"/>
      <c r="C8741" s="328"/>
      <c r="D8741" s="328"/>
    </row>
    <row r="8742" spans="1:4" x14ac:dyDescent="0.25">
      <c r="A8742" s="328"/>
      <c r="B8742" s="329"/>
      <c r="C8742" s="328"/>
      <c r="D8742" s="328"/>
    </row>
    <row r="8743" spans="1:4" x14ac:dyDescent="0.25">
      <c r="A8743" s="328"/>
      <c r="B8743" s="329"/>
      <c r="C8743" s="328"/>
      <c r="D8743" s="328"/>
    </row>
    <row r="8744" spans="1:4" x14ac:dyDescent="0.25">
      <c r="A8744" s="328"/>
      <c r="B8744" s="329"/>
      <c r="C8744" s="328"/>
      <c r="D8744" s="328"/>
    </row>
    <row r="8745" spans="1:4" x14ac:dyDescent="0.25">
      <c r="A8745" s="328"/>
      <c r="B8745" s="329"/>
      <c r="C8745" s="328"/>
      <c r="D8745" s="328"/>
    </row>
    <row r="8746" spans="1:4" x14ac:dyDescent="0.25">
      <c r="A8746" s="328"/>
      <c r="B8746" s="329"/>
      <c r="C8746" s="328"/>
      <c r="D8746" s="328"/>
    </row>
    <row r="8747" spans="1:4" x14ac:dyDescent="0.25">
      <c r="A8747" s="328"/>
      <c r="B8747" s="329"/>
      <c r="C8747" s="328"/>
      <c r="D8747" s="328"/>
    </row>
    <row r="8748" spans="1:4" x14ac:dyDescent="0.25">
      <c r="A8748" s="328"/>
      <c r="B8748" s="329"/>
      <c r="C8748" s="328"/>
      <c r="D8748" s="328"/>
    </row>
    <row r="8749" spans="1:4" x14ac:dyDescent="0.25">
      <c r="A8749" s="328"/>
      <c r="B8749" s="329"/>
      <c r="C8749" s="328"/>
      <c r="D8749" s="328"/>
    </row>
    <row r="8750" spans="1:4" x14ac:dyDescent="0.25">
      <c r="A8750" s="328"/>
      <c r="B8750" s="329"/>
      <c r="C8750" s="328"/>
      <c r="D8750" s="328"/>
    </row>
    <row r="8751" spans="1:4" x14ac:dyDescent="0.25">
      <c r="A8751" s="328"/>
      <c r="B8751" s="329"/>
      <c r="C8751" s="328"/>
      <c r="D8751" s="328"/>
    </row>
    <row r="8752" spans="1:4" x14ac:dyDescent="0.25">
      <c r="A8752" s="328"/>
      <c r="B8752" s="329"/>
      <c r="C8752" s="328"/>
      <c r="D8752" s="328"/>
    </row>
    <row r="8753" spans="1:4" x14ac:dyDescent="0.25">
      <c r="A8753" s="328"/>
      <c r="B8753" s="329"/>
      <c r="C8753" s="328"/>
      <c r="D8753" s="328"/>
    </row>
    <row r="8754" spans="1:4" x14ac:dyDescent="0.25">
      <c r="A8754" s="328"/>
      <c r="B8754" s="329"/>
      <c r="C8754" s="328"/>
      <c r="D8754" s="328"/>
    </row>
    <row r="8755" spans="1:4" x14ac:dyDescent="0.25">
      <c r="A8755" s="328"/>
      <c r="B8755" s="329"/>
      <c r="C8755" s="328"/>
      <c r="D8755" s="328"/>
    </row>
    <row r="8756" spans="1:4" x14ac:dyDescent="0.25">
      <c r="A8756" s="328"/>
      <c r="B8756" s="329"/>
      <c r="C8756" s="328"/>
      <c r="D8756" s="328"/>
    </row>
    <row r="8757" spans="1:4" x14ac:dyDescent="0.25">
      <c r="A8757" s="328"/>
      <c r="B8757" s="329"/>
      <c r="C8757" s="328"/>
      <c r="D8757" s="328"/>
    </row>
    <row r="8758" spans="1:4" x14ac:dyDescent="0.25">
      <c r="A8758" s="328"/>
      <c r="B8758" s="329"/>
      <c r="C8758" s="328"/>
      <c r="D8758" s="328"/>
    </row>
    <row r="8759" spans="1:4" x14ac:dyDescent="0.25">
      <c r="A8759" s="328"/>
      <c r="B8759" s="329"/>
      <c r="C8759" s="328"/>
      <c r="D8759" s="328"/>
    </row>
    <row r="8760" spans="1:4" x14ac:dyDescent="0.25">
      <c r="A8760" s="328"/>
      <c r="B8760" s="329"/>
      <c r="C8760" s="328"/>
      <c r="D8760" s="328"/>
    </row>
    <row r="8761" spans="1:4" x14ac:dyDescent="0.25">
      <c r="A8761" s="328"/>
      <c r="B8761" s="329"/>
      <c r="C8761" s="328"/>
      <c r="D8761" s="328"/>
    </row>
    <row r="8762" spans="1:4" x14ac:dyDescent="0.25">
      <c r="A8762" s="328"/>
      <c r="B8762" s="329"/>
      <c r="C8762" s="328"/>
      <c r="D8762" s="328"/>
    </row>
    <row r="8763" spans="1:4" x14ac:dyDescent="0.25">
      <c r="A8763" s="328"/>
      <c r="B8763" s="329"/>
      <c r="C8763" s="328"/>
      <c r="D8763" s="328"/>
    </row>
    <row r="8764" spans="1:4" x14ac:dyDescent="0.25">
      <c r="A8764" s="328"/>
      <c r="B8764" s="329"/>
      <c r="C8764" s="328"/>
      <c r="D8764" s="328"/>
    </row>
    <row r="8765" spans="1:4" x14ac:dyDescent="0.25">
      <c r="A8765" s="328"/>
      <c r="B8765" s="329"/>
      <c r="C8765" s="328"/>
      <c r="D8765" s="328"/>
    </row>
    <row r="8766" spans="1:4" x14ac:dyDescent="0.25">
      <c r="A8766" s="328"/>
      <c r="B8766" s="329"/>
      <c r="C8766" s="328"/>
      <c r="D8766" s="328"/>
    </row>
    <row r="8767" spans="1:4" x14ac:dyDescent="0.25">
      <c r="A8767" s="328"/>
      <c r="B8767" s="329"/>
      <c r="C8767" s="328"/>
      <c r="D8767" s="328"/>
    </row>
    <row r="8768" spans="1:4" x14ac:dyDescent="0.25">
      <c r="A8768" s="328"/>
      <c r="B8768" s="329"/>
      <c r="C8768" s="328"/>
      <c r="D8768" s="328"/>
    </row>
    <row r="8769" spans="1:4" x14ac:dyDescent="0.25">
      <c r="A8769" s="328"/>
      <c r="B8769" s="329"/>
      <c r="C8769" s="328"/>
      <c r="D8769" s="328"/>
    </row>
    <row r="8770" spans="1:4" x14ac:dyDescent="0.25">
      <c r="A8770" s="328"/>
      <c r="B8770" s="329"/>
      <c r="C8770" s="328"/>
      <c r="D8770" s="328"/>
    </row>
    <row r="8771" spans="1:4" x14ac:dyDescent="0.25">
      <c r="A8771" s="328"/>
      <c r="B8771" s="329"/>
      <c r="C8771" s="328"/>
      <c r="D8771" s="328"/>
    </row>
    <row r="8772" spans="1:4" x14ac:dyDescent="0.25">
      <c r="A8772" s="328"/>
      <c r="B8772" s="329"/>
      <c r="C8772" s="328"/>
      <c r="D8772" s="328"/>
    </row>
    <row r="8773" spans="1:4" x14ac:dyDescent="0.25">
      <c r="A8773" s="328"/>
      <c r="B8773" s="329"/>
      <c r="C8773" s="328"/>
      <c r="D8773" s="328"/>
    </row>
    <row r="8774" spans="1:4" x14ac:dyDescent="0.25">
      <c r="A8774" s="328"/>
      <c r="B8774" s="329"/>
      <c r="C8774" s="328"/>
      <c r="D8774" s="328"/>
    </row>
    <row r="8775" spans="1:4" x14ac:dyDescent="0.25">
      <c r="A8775" s="328"/>
      <c r="B8775" s="329"/>
      <c r="C8775" s="328"/>
      <c r="D8775" s="328"/>
    </row>
    <row r="8776" spans="1:4" x14ac:dyDescent="0.25">
      <c r="A8776" s="328"/>
      <c r="B8776" s="329"/>
      <c r="C8776" s="328"/>
      <c r="D8776" s="328"/>
    </row>
    <row r="8777" spans="1:4" x14ac:dyDescent="0.25">
      <c r="A8777" s="328"/>
      <c r="B8777" s="329"/>
      <c r="C8777" s="328"/>
      <c r="D8777" s="328"/>
    </row>
    <row r="8778" spans="1:4" x14ac:dyDescent="0.25">
      <c r="A8778" s="328"/>
      <c r="B8778" s="329"/>
      <c r="C8778" s="328"/>
      <c r="D8778" s="328"/>
    </row>
    <row r="8779" spans="1:4" x14ac:dyDescent="0.25">
      <c r="A8779" s="328"/>
      <c r="B8779" s="329"/>
      <c r="C8779" s="328"/>
      <c r="D8779" s="328"/>
    </row>
    <row r="8780" spans="1:4" x14ac:dyDescent="0.25">
      <c r="A8780" s="328"/>
      <c r="B8780" s="329"/>
      <c r="C8780" s="328"/>
      <c r="D8780" s="328"/>
    </row>
    <row r="8781" spans="1:4" x14ac:dyDescent="0.25">
      <c r="A8781" s="328"/>
      <c r="B8781" s="329"/>
      <c r="C8781" s="328"/>
      <c r="D8781" s="328"/>
    </row>
    <row r="8782" spans="1:4" x14ac:dyDescent="0.25">
      <c r="A8782" s="328"/>
      <c r="B8782" s="329"/>
      <c r="C8782" s="328"/>
      <c r="D8782" s="328"/>
    </row>
    <row r="8783" spans="1:4" x14ac:dyDescent="0.25">
      <c r="A8783" s="328"/>
      <c r="B8783" s="329"/>
      <c r="C8783" s="328"/>
      <c r="D8783" s="328"/>
    </row>
    <row r="8784" spans="1:4" x14ac:dyDescent="0.25">
      <c r="A8784" s="328"/>
      <c r="B8784" s="329"/>
      <c r="C8784" s="328"/>
      <c r="D8784" s="328"/>
    </row>
    <row r="8785" spans="1:4" x14ac:dyDescent="0.25">
      <c r="A8785" s="328"/>
      <c r="B8785" s="329"/>
      <c r="C8785" s="328"/>
      <c r="D8785" s="328"/>
    </row>
    <row r="8786" spans="1:4" x14ac:dyDescent="0.25">
      <c r="A8786" s="328"/>
      <c r="B8786" s="329"/>
      <c r="C8786" s="328"/>
      <c r="D8786" s="328"/>
    </row>
    <row r="8787" spans="1:4" x14ac:dyDescent="0.25">
      <c r="A8787" s="328"/>
      <c r="B8787" s="329"/>
      <c r="C8787" s="328"/>
      <c r="D8787" s="328"/>
    </row>
    <row r="8788" spans="1:4" x14ac:dyDescent="0.25">
      <c r="A8788" s="328"/>
      <c r="B8788" s="329"/>
      <c r="C8788" s="328"/>
      <c r="D8788" s="328"/>
    </row>
    <row r="8789" spans="1:4" x14ac:dyDescent="0.25">
      <c r="A8789" s="328"/>
      <c r="B8789" s="329"/>
      <c r="C8789" s="328"/>
      <c r="D8789" s="328"/>
    </row>
    <row r="8790" spans="1:4" x14ac:dyDescent="0.25">
      <c r="A8790" s="328"/>
      <c r="B8790" s="329"/>
      <c r="C8790" s="328"/>
      <c r="D8790" s="328"/>
    </row>
    <row r="8791" spans="1:4" x14ac:dyDescent="0.25">
      <c r="A8791" s="328"/>
      <c r="B8791" s="329"/>
      <c r="C8791" s="328"/>
      <c r="D8791" s="328"/>
    </row>
    <row r="8792" spans="1:4" x14ac:dyDescent="0.25">
      <c r="A8792" s="328"/>
      <c r="B8792" s="329"/>
      <c r="C8792" s="328"/>
      <c r="D8792" s="328"/>
    </row>
    <row r="8793" spans="1:4" x14ac:dyDescent="0.25">
      <c r="A8793" s="328"/>
      <c r="B8793" s="329"/>
      <c r="C8793" s="328"/>
      <c r="D8793" s="328"/>
    </row>
    <row r="8794" spans="1:4" x14ac:dyDescent="0.25">
      <c r="A8794" s="328"/>
      <c r="B8794" s="329"/>
      <c r="C8794" s="328"/>
      <c r="D8794" s="328"/>
    </row>
    <row r="8795" spans="1:4" x14ac:dyDescent="0.25">
      <c r="A8795" s="328"/>
      <c r="B8795" s="329"/>
      <c r="C8795" s="328"/>
      <c r="D8795" s="328"/>
    </row>
    <row r="8796" spans="1:4" x14ac:dyDescent="0.25">
      <c r="A8796" s="328"/>
      <c r="B8796" s="329"/>
      <c r="C8796" s="328"/>
      <c r="D8796" s="328"/>
    </row>
    <row r="8797" spans="1:4" x14ac:dyDescent="0.25">
      <c r="A8797" s="328"/>
      <c r="B8797" s="329"/>
      <c r="C8797" s="328"/>
      <c r="D8797" s="328"/>
    </row>
    <row r="8798" spans="1:4" x14ac:dyDescent="0.25">
      <c r="A8798" s="328"/>
      <c r="B8798" s="329"/>
      <c r="C8798" s="328"/>
      <c r="D8798" s="328"/>
    </row>
    <row r="8799" spans="1:4" x14ac:dyDescent="0.25">
      <c r="A8799" s="328"/>
      <c r="B8799" s="329"/>
      <c r="C8799" s="328"/>
      <c r="D8799" s="328"/>
    </row>
    <row r="8800" spans="1:4" x14ac:dyDescent="0.25">
      <c r="A8800" s="328"/>
      <c r="B8800" s="329"/>
      <c r="C8800" s="328"/>
      <c r="D8800" s="328"/>
    </row>
    <row r="8801" spans="1:4" x14ac:dyDescent="0.25">
      <c r="A8801" s="328"/>
      <c r="B8801" s="329"/>
      <c r="C8801" s="328"/>
      <c r="D8801" s="328"/>
    </row>
    <row r="8802" spans="1:4" x14ac:dyDescent="0.25">
      <c r="A8802" s="328"/>
      <c r="B8802" s="329"/>
      <c r="C8802" s="328"/>
      <c r="D8802" s="328"/>
    </row>
    <row r="8803" spans="1:4" x14ac:dyDescent="0.25">
      <c r="A8803" s="328"/>
      <c r="B8803" s="329"/>
      <c r="C8803" s="328"/>
      <c r="D8803" s="328"/>
    </row>
    <row r="8804" spans="1:4" x14ac:dyDescent="0.25">
      <c r="A8804" s="328"/>
      <c r="B8804" s="329"/>
      <c r="C8804" s="328"/>
      <c r="D8804" s="328"/>
    </row>
    <row r="8805" spans="1:4" x14ac:dyDescent="0.25">
      <c r="A8805" s="328"/>
      <c r="B8805" s="329"/>
      <c r="C8805" s="328"/>
      <c r="D8805" s="328"/>
    </row>
    <row r="8806" spans="1:4" x14ac:dyDescent="0.25">
      <c r="A8806" s="328"/>
      <c r="B8806" s="329"/>
      <c r="C8806" s="328"/>
      <c r="D8806" s="328"/>
    </row>
    <row r="8807" spans="1:4" x14ac:dyDescent="0.25">
      <c r="A8807" s="328"/>
      <c r="B8807" s="329"/>
      <c r="C8807" s="328"/>
      <c r="D8807" s="328"/>
    </row>
    <row r="8808" spans="1:4" x14ac:dyDescent="0.25">
      <c r="A8808" s="328"/>
      <c r="B8808" s="329"/>
      <c r="C8808" s="328"/>
      <c r="D8808" s="328"/>
    </row>
    <row r="8809" spans="1:4" x14ac:dyDescent="0.25">
      <c r="A8809" s="328"/>
      <c r="B8809" s="329"/>
      <c r="C8809" s="328"/>
      <c r="D8809" s="328"/>
    </row>
    <row r="8810" spans="1:4" x14ac:dyDescent="0.25">
      <c r="A8810" s="328"/>
      <c r="B8810" s="329"/>
      <c r="C8810" s="328"/>
      <c r="D8810" s="328"/>
    </row>
    <row r="8811" spans="1:4" x14ac:dyDescent="0.25">
      <c r="A8811" s="328"/>
      <c r="B8811" s="329"/>
      <c r="C8811" s="328"/>
      <c r="D8811" s="328"/>
    </row>
    <row r="8812" spans="1:4" x14ac:dyDescent="0.25">
      <c r="A8812" s="328"/>
      <c r="B8812" s="329"/>
      <c r="C8812" s="328"/>
      <c r="D8812" s="328"/>
    </row>
    <row r="8813" spans="1:4" x14ac:dyDescent="0.25">
      <c r="A8813" s="328"/>
      <c r="B8813" s="329"/>
      <c r="C8813" s="328"/>
      <c r="D8813" s="328"/>
    </row>
    <row r="8814" spans="1:4" x14ac:dyDescent="0.25">
      <c r="A8814" s="328"/>
      <c r="B8814" s="329"/>
      <c r="C8814" s="328"/>
      <c r="D8814" s="328"/>
    </row>
    <row r="8815" spans="1:4" x14ac:dyDescent="0.25">
      <c r="A8815" s="328"/>
      <c r="B8815" s="329"/>
      <c r="C8815" s="328"/>
      <c r="D8815" s="328"/>
    </row>
    <row r="8816" spans="1:4" x14ac:dyDescent="0.25">
      <c r="A8816" s="328"/>
      <c r="B8816" s="329"/>
      <c r="C8816" s="328"/>
      <c r="D8816" s="328"/>
    </row>
    <row r="8817" spans="1:4" x14ac:dyDescent="0.25">
      <c r="A8817" s="328"/>
      <c r="B8817" s="329"/>
      <c r="C8817" s="328"/>
      <c r="D8817" s="328"/>
    </row>
    <row r="8818" spans="1:4" x14ac:dyDescent="0.25">
      <c r="A8818" s="328"/>
      <c r="B8818" s="329"/>
      <c r="C8818" s="328"/>
      <c r="D8818" s="328"/>
    </row>
    <row r="8819" spans="1:4" x14ac:dyDescent="0.25">
      <c r="A8819" s="328"/>
      <c r="B8819" s="329"/>
      <c r="C8819" s="328"/>
      <c r="D8819" s="328"/>
    </row>
    <row r="8820" spans="1:4" x14ac:dyDescent="0.25">
      <c r="A8820" s="328"/>
      <c r="B8820" s="329"/>
      <c r="C8820" s="328"/>
      <c r="D8820" s="328"/>
    </row>
    <row r="8821" spans="1:4" x14ac:dyDescent="0.25">
      <c r="A8821" s="328"/>
      <c r="B8821" s="329"/>
      <c r="C8821" s="328"/>
      <c r="D8821" s="328"/>
    </row>
    <row r="8822" spans="1:4" x14ac:dyDescent="0.25">
      <c r="A8822" s="328"/>
      <c r="B8822" s="329"/>
      <c r="C8822" s="328"/>
      <c r="D8822" s="328"/>
    </row>
    <row r="8823" spans="1:4" x14ac:dyDescent="0.25">
      <c r="A8823" s="328"/>
      <c r="B8823" s="329"/>
      <c r="C8823" s="328"/>
      <c r="D8823" s="328"/>
    </row>
    <row r="8824" spans="1:4" x14ac:dyDescent="0.25">
      <c r="A8824" s="328"/>
      <c r="B8824" s="329"/>
      <c r="C8824" s="328"/>
      <c r="D8824" s="328"/>
    </row>
    <row r="8825" spans="1:4" x14ac:dyDescent="0.25">
      <c r="A8825" s="328"/>
      <c r="B8825" s="329"/>
      <c r="C8825" s="328"/>
      <c r="D8825" s="328"/>
    </row>
    <row r="8826" spans="1:4" x14ac:dyDescent="0.25">
      <c r="A8826" s="328"/>
      <c r="B8826" s="329"/>
      <c r="C8826" s="328"/>
      <c r="D8826" s="328"/>
    </row>
    <row r="8827" spans="1:4" x14ac:dyDescent="0.25">
      <c r="A8827" s="328"/>
      <c r="B8827" s="329"/>
      <c r="C8827" s="328"/>
      <c r="D8827" s="328"/>
    </row>
    <row r="8828" spans="1:4" x14ac:dyDescent="0.25">
      <c r="A8828" s="328"/>
      <c r="B8828" s="329"/>
      <c r="C8828" s="328"/>
      <c r="D8828" s="328"/>
    </row>
    <row r="8829" spans="1:4" x14ac:dyDescent="0.25">
      <c r="A8829" s="328"/>
      <c r="B8829" s="329"/>
      <c r="C8829" s="328"/>
      <c r="D8829" s="328"/>
    </row>
    <row r="8830" spans="1:4" x14ac:dyDescent="0.25">
      <c r="A8830" s="328"/>
      <c r="B8830" s="329"/>
      <c r="C8830" s="328"/>
      <c r="D8830" s="328"/>
    </row>
    <row r="8831" spans="1:4" x14ac:dyDescent="0.25">
      <c r="A8831" s="328"/>
      <c r="B8831" s="329"/>
      <c r="C8831" s="328"/>
      <c r="D8831" s="328"/>
    </row>
    <row r="8832" spans="1:4" x14ac:dyDescent="0.25">
      <c r="A8832" s="328"/>
      <c r="B8832" s="329"/>
      <c r="C8832" s="328"/>
      <c r="D8832" s="328"/>
    </row>
    <row r="8833" spans="1:4" x14ac:dyDescent="0.25">
      <c r="A8833" s="328"/>
      <c r="B8833" s="329"/>
      <c r="C8833" s="328"/>
      <c r="D8833" s="328"/>
    </row>
    <row r="8834" spans="1:4" x14ac:dyDescent="0.25">
      <c r="A8834" s="328"/>
      <c r="B8834" s="329"/>
      <c r="C8834" s="328"/>
      <c r="D8834" s="328"/>
    </row>
    <row r="8835" spans="1:4" x14ac:dyDescent="0.25">
      <c r="A8835" s="328"/>
      <c r="B8835" s="329"/>
      <c r="C8835" s="328"/>
      <c r="D8835" s="328"/>
    </row>
    <row r="8836" spans="1:4" x14ac:dyDescent="0.25">
      <c r="A8836" s="328"/>
      <c r="B8836" s="329"/>
      <c r="C8836" s="328"/>
      <c r="D8836" s="328"/>
    </row>
    <row r="8837" spans="1:4" x14ac:dyDescent="0.25">
      <c r="A8837" s="328"/>
      <c r="B8837" s="329"/>
      <c r="C8837" s="328"/>
      <c r="D8837" s="328"/>
    </row>
    <row r="8838" spans="1:4" x14ac:dyDescent="0.25">
      <c r="A8838" s="328"/>
      <c r="B8838" s="329"/>
      <c r="C8838" s="328"/>
      <c r="D8838" s="328"/>
    </row>
    <row r="8839" spans="1:4" x14ac:dyDescent="0.25">
      <c r="A8839" s="328"/>
      <c r="B8839" s="329"/>
      <c r="C8839" s="328"/>
      <c r="D8839" s="328"/>
    </row>
    <row r="8840" spans="1:4" x14ac:dyDescent="0.25">
      <c r="A8840" s="328"/>
      <c r="B8840" s="329"/>
      <c r="C8840" s="328"/>
      <c r="D8840" s="328"/>
    </row>
    <row r="8841" spans="1:4" x14ac:dyDescent="0.25">
      <c r="A8841" s="328"/>
      <c r="B8841" s="329"/>
      <c r="C8841" s="328"/>
      <c r="D8841" s="328"/>
    </row>
    <row r="8842" spans="1:4" x14ac:dyDescent="0.25">
      <c r="A8842" s="328"/>
      <c r="B8842" s="329"/>
      <c r="C8842" s="328"/>
      <c r="D8842" s="328"/>
    </row>
    <row r="8843" spans="1:4" x14ac:dyDescent="0.25">
      <c r="A8843" s="328"/>
      <c r="B8843" s="329"/>
      <c r="C8843" s="328"/>
      <c r="D8843" s="328"/>
    </row>
    <row r="8844" spans="1:4" x14ac:dyDescent="0.25">
      <c r="A8844" s="328"/>
      <c r="B8844" s="329"/>
      <c r="C8844" s="328"/>
      <c r="D8844" s="328"/>
    </row>
    <row r="8845" spans="1:4" x14ac:dyDescent="0.25">
      <c r="A8845" s="328"/>
      <c r="B8845" s="329"/>
      <c r="C8845" s="328"/>
      <c r="D8845" s="328"/>
    </row>
    <row r="8846" spans="1:4" x14ac:dyDescent="0.25">
      <c r="A8846" s="328"/>
      <c r="B8846" s="329"/>
      <c r="C8846" s="328"/>
      <c r="D8846" s="328"/>
    </row>
    <row r="8847" spans="1:4" x14ac:dyDescent="0.25">
      <c r="A8847" s="328"/>
      <c r="B8847" s="329"/>
      <c r="C8847" s="328"/>
      <c r="D8847" s="328"/>
    </row>
    <row r="8848" spans="1:4" x14ac:dyDescent="0.25">
      <c r="A8848" s="328"/>
      <c r="B8848" s="329"/>
      <c r="C8848" s="328"/>
      <c r="D8848" s="328"/>
    </row>
    <row r="8849" spans="1:4" x14ac:dyDescent="0.25">
      <c r="A8849" s="328"/>
      <c r="B8849" s="329"/>
      <c r="C8849" s="328"/>
      <c r="D8849" s="328"/>
    </row>
    <row r="8850" spans="1:4" x14ac:dyDescent="0.25">
      <c r="A8850" s="328"/>
      <c r="B8850" s="329"/>
      <c r="C8850" s="328"/>
      <c r="D8850" s="328"/>
    </row>
    <row r="8851" spans="1:4" x14ac:dyDescent="0.25">
      <c r="A8851" s="328"/>
      <c r="B8851" s="329"/>
      <c r="C8851" s="328"/>
      <c r="D8851" s="328"/>
    </row>
    <row r="8852" spans="1:4" x14ac:dyDescent="0.25">
      <c r="A8852" s="328"/>
      <c r="B8852" s="329"/>
      <c r="C8852" s="328"/>
      <c r="D8852" s="328"/>
    </row>
    <row r="8853" spans="1:4" x14ac:dyDescent="0.25">
      <c r="A8853" s="328"/>
      <c r="B8853" s="329"/>
      <c r="C8853" s="328"/>
      <c r="D8853" s="328"/>
    </row>
    <row r="8854" spans="1:4" x14ac:dyDescent="0.25">
      <c r="A8854" s="328"/>
      <c r="B8854" s="329"/>
      <c r="C8854" s="328"/>
      <c r="D8854" s="328"/>
    </row>
    <row r="8855" spans="1:4" x14ac:dyDescent="0.25">
      <c r="A8855" s="328"/>
      <c r="B8855" s="329"/>
      <c r="C8855" s="328"/>
      <c r="D8855" s="328"/>
    </row>
    <row r="8856" spans="1:4" x14ac:dyDescent="0.25">
      <c r="A8856" s="328"/>
      <c r="B8856" s="329"/>
      <c r="C8856" s="328"/>
      <c r="D8856" s="328"/>
    </row>
    <row r="8857" spans="1:4" x14ac:dyDescent="0.25">
      <c r="A8857" s="328"/>
      <c r="B8857" s="329"/>
      <c r="C8857" s="328"/>
      <c r="D8857" s="328"/>
    </row>
    <row r="8858" spans="1:4" x14ac:dyDescent="0.25">
      <c r="A8858" s="328"/>
      <c r="B8858" s="329"/>
      <c r="C8858" s="328"/>
      <c r="D8858" s="328"/>
    </row>
    <row r="8859" spans="1:4" x14ac:dyDescent="0.25">
      <c r="A8859" s="328"/>
      <c r="B8859" s="329"/>
      <c r="C8859" s="328"/>
      <c r="D8859" s="328"/>
    </row>
    <row r="8860" spans="1:4" x14ac:dyDescent="0.25">
      <c r="A8860" s="328"/>
      <c r="B8860" s="329"/>
      <c r="C8860" s="328"/>
      <c r="D8860" s="328"/>
    </row>
    <row r="8861" spans="1:4" x14ac:dyDescent="0.25">
      <c r="A8861" s="328"/>
      <c r="B8861" s="329"/>
      <c r="C8861" s="328"/>
      <c r="D8861" s="328"/>
    </row>
    <row r="8862" spans="1:4" x14ac:dyDescent="0.25">
      <c r="A8862" s="328"/>
      <c r="B8862" s="329"/>
      <c r="C8862" s="328"/>
      <c r="D8862" s="328"/>
    </row>
    <row r="8863" spans="1:4" x14ac:dyDescent="0.25">
      <c r="A8863" s="328"/>
      <c r="B8863" s="329"/>
      <c r="C8863" s="328"/>
      <c r="D8863" s="328"/>
    </row>
    <row r="8864" spans="1:4" x14ac:dyDescent="0.25">
      <c r="A8864" s="328"/>
      <c r="B8864" s="329"/>
      <c r="C8864" s="328"/>
      <c r="D8864" s="328"/>
    </row>
    <row r="8865" spans="1:4" x14ac:dyDescent="0.25">
      <c r="A8865" s="328"/>
      <c r="B8865" s="329"/>
      <c r="C8865" s="328"/>
      <c r="D8865" s="328"/>
    </row>
    <row r="8866" spans="1:4" x14ac:dyDescent="0.25">
      <c r="A8866" s="328"/>
      <c r="B8866" s="329"/>
      <c r="C8866" s="328"/>
      <c r="D8866" s="328"/>
    </row>
    <row r="8867" spans="1:4" x14ac:dyDescent="0.25">
      <c r="A8867" s="328"/>
      <c r="B8867" s="329"/>
      <c r="C8867" s="328"/>
      <c r="D8867" s="328"/>
    </row>
    <row r="8868" spans="1:4" x14ac:dyDescent="0.25">
      <c r="A8868" s="328"/>
      <c r="B8868" s="329"/>
      <c r="C8868" s="328"/>
      <c r="D8868" s="328"/>
    </row>
    <row r="8869" spans="1:4" x14ac:dyDescent="0.25">
      <c r="A8869" s="328"/>
      <c r="B8869" s="329"/>
      <c r="C8869" s="328"/>
      <c r="D8869" s="328"/>
    </row>
    <row r="8870" spans="1:4" x14ac:dyDescent="0.25">
      <c r="A8870" s="328"/>
      <c r="B8870" s="329"/>
      <c r="C8870" s="328"/>
      <c r="D8870" s="328"/>
    </row>
    <row r="8871" spans="1:4" x14ac:dyDescent="0.25">
      <c r="A8871" s="328"/>
      <c r="B8871" s="329"/>
      <c r="C8871" s="328"/>
      <c r="D8871" s="328"/>
    </row>
    <row r="8872" spans="1:4" x14ac:dyDescent="0.25">
      <c r="A8872" s="328"/>
      <c r="B8872" s="329"/>
      <c r="C8872" s="328"/>
      <c r="D8872" s="328"/>
    </row>
    <row r="8873" spans="1:4" x14ac:dyDescent="0.25">
      <c r="A8873" s="328"/>
      <c r="B8873" s="329"/>
      <c r="C8873" s="328"/>
      <c r="D8873" s="328"/>
    </row>
    <row r="8874" spans="1:4" x14ac:dyDescent="0.25">
      <c r="A8874" s="328"/>
      <c r="B8874" s="329"/>
      <c r="C8874" s="328"/>
      <c r="D8874" s="328"/>
    </row>
    <row r="8875" spans="1:4" x14ac:dyDescent="0.25">
      <c r="A8875" s="328"/>
      <c r="B8875" s="329"/>
      <c r="C8875" s="328"/>
      <c r="D8875" s="328"/>
    </row>
    <row r="8876" spans="1:4" x14ac:dyDescent="0.25">
      <c r="A8876" s="328"/>
      <c r="B8876" s="329"/>
      <c r="C8876" s="328"/>
      <c r="D8876" s="328"/>
    </row>
    <row r="8877" spans="1:4" x14ac:dyDescent="0.25">
      <c r="A8877" s="328"/>
      <c r="B8877" s="329"/>
      <c r="C8877" s="328"/>
      <c r="D8877" s="328"/>
    </row>
    <row r="8878" spans="1:4" x14ac:dyDescent="0.25">
      <c r="A8878" s="328"/>
      <c r="B8878" s="329"/>
      <c r="C8878" s="328"/>
      <c r="D8878" s="328"/>
    </row>
    <row r="8879" spans="1:4" x14ac:dyDescent="0.25">
      <c r="A8879" s="328"/>
      <c r="B8879" s="329"/>
      <c r="C8879" s="328"/>
      <c r="D8879" s="328"/>
    </row>
    <row r="8880" spans="1:4" x14ac:dyDescent="0.25">
      <c r="A8880" s="328"/>
      <c r="B8880" s="329"/>
      <c r="C8880" s="328"/>
      <c r="D8880" s="328"/>
    </row>
    <row r="8881" spans="1:4" x14ac:dyDescent="0.25">
      <c r="A8881" s="328"/>
      <c r="B8881" s="329"/>
      <c r="C8881" s="328"/>
      <c r="D8881" s="328"/>
    </row>
    <row r="8882" spans="1:4" x14ac:dyDescent="0.25">
      <c r="A8882" s="328"/>
      <c r="B8882" s="329"/>
      <c r="C8882" s="328"/>
      <c r="D8882" s="328"/>
    </row>
    <row r="8883" spans="1:4" x14ac:dyDescent="0.25">
      <c r="A8883" s="328"/>
      <c r="B8883" s="329"/>
      <c r="C8883" s="328"/>
      <c r="D8883" s="328"/>
    </row>
    <row r="8884" spans="1:4" x14ac:dyDescent="0.25">
      <c r="A8884" s="328"/>
      <c r="B8884" s="329"/>
      <c r="C8884" s="328"/>
      <c r="D8884" s="328"/>
    </row>
    <row r="8885" spans="1:4" x14ac:dyDescent="0.25">
      <c r="A8885" s="328"/>
      <c r="B8885" s="329"/>
      <c r="C8885" s="328"/>
      <c r="D8885" s="328"/>
    </row>
    <row r="8886" spans="1:4" x14ac:dyDescent="0.25">
      <c r="A8886" s="328"/>
      <c r="B8886" s="329"/>
      <c r="C8886" s="328"/>
      <c r="D8886" s="328"/>
    </row>
    <row r="8887" spans="1:4" x14ac:dyDescent="0.25">
      <c r="A8887" s="328"/>
      <c r="B8887" s="329"/>
      <c r="C8887" s="328"/>
      <c r="D8887" s="328"/>
    </row>
    <row r="8888" spans="1:4" x14ac:dyDescent="0.25">
      <c r="A8888" s="328"/>
      <c r="B8888" s="329"/>
      <c r="C8888" s="328"/>
      <c r="D8888" s="328"/>
    </row>
    <row r="8889" spans="1:4" x14ac:dyDescent="0.25">
      <c r="A8889" s="328"/>
      <c r="B8889" s="329"/>
      <c r="C8889" s="328"/>
      <c r="D8889" s="328"/>
    </row>
    <row r="8890" spans="1:4" x14ac:dyDescent="0.25">
      <c r="A8890" s="328"/>
      <c r="B8890" s="329"/>
      <c r="C8890" s="328"/>
      <c r="D8890" s="328"/>
    </row>
    <row r="8891" spans="1:4" x14ac:dyDescent="0.25">
      <c r="A8891" s="328"/>
      <c r="B8891" s="329"/>
      <c r="C8891" s="328"/>
      <c r="D8891" s="328"/>
    </row>
    <row r="8892" spans="1:4" x14ac:dyDescent="0.25">
      <c r="A8892" s="328"/>
      <c r="B8892" s="329"/>
      <c r="C8892" s="328"/>
      <c r="D8892" s="328"/>
    </row>
    <row r="8893" spans="1:4" x14ac:dyDescent="0.25">
      <c r="A8893" s="328"/>
      <c r="B8893" s="329"/>
      <c r="C8893" s="328"/>
      <c r="D8893" s="328"/>
    </row>
    <row r="8894" spans="1:4" x14ac:dyDescent="0.25">
      <c r="A8894" s="328"/>
      <c r="B8894" s="329"/>
      <c r="C8894" s="328"/>
      <c r="D8894" s="328"/>
    </row>
    <row r="8895" spans="1:4" x14ac:dyDescent="0.25">
      <c r="A8895" s="328"/>
      <c r="B8895" s="329"/>
      <c r="C8895" s="328"/>
      <c r="D8895" s="328"/>
    </row>
    <row r="8896" spans="1:4" x14ac:dyDescent="0.25">
      <c r="A8896" s="328"/>
      <c r="B8896" s="329"/>
      <c r="C8896" s="328"/>
      <c r="D8896" s="328"/>
    </row>
    <row r="8897" spans="1:4" x14ac:dyDescent="0.25">
      <c r="A8897" s="328"/>
      <c r="B8897" s="329"/>
      <c r="C8897" s="328"/>
      <c r="D8897" s="328"/>
    </row>
    <row r="8898" spans="1:4" x14ac:dyDescent="0.25">
      <c r="A8898" s="328"/>
      <c r="B8898" s="329"/>
      <c r="C8898" s="328"/>
      <c r="D8898" s="328"/>
    </row>
    <row r="8899" spans="1:4" x14ac:dyDescent="0.25">
      <c r="A8899" s="328"/>
      <c r="B8899" s="329"/>
      <c r="C8899" s="328"/>
      <c r="D8899" s="328"/>
    </row>
    <row r="8900" spans="1:4" x14ac:dyDescent="0.25">
      <c r="A8900" s="328"/>
      <c r="B8900" s="329"/>
      <c r="C8900" s="328"/>
      <c r="D8900" s="328"/>
    </row>
    <row r="8901" spans="1:4" x14ac:dyDescent="0.25">
      <c r="A8901" s="328"/>
      <c r="B8901" s="329"/>
      <c r="C8901" s="328"/>
      <c r="D8901" s="328"/>
    </row>
    <row r="8902" spans="1:4" x14ac:dyDescent="0.25">
      <c r="A8902" s="328"/>
      <c r="B8902" s="329"/>
      <c r="C8902" s="328"/>
      <c r="D8902" s="328"/>
    </row>
    <row r="8903" spans="1:4" x14ac:dyDescent="0.25">
      <c r="A8903" s="328"/>
      <c r="B8903" s="329"/>
      <c r="C8903" s="328"/>
      <c r="D8903" s="328"/>
    </row>
    <row r="8904" spans="1:4" x14ac:dyDescent="0.25">
      <c r="A8904" s="328"/>
      <c r="B8904" s="329"/>
      <c r="C8904" s="328"/>
      <c r="D8904" s="328"/>
    </row>
    <row r="8905" spans="1:4" x14ac:dyDescent="0.25">
      <c r="A8905" s="328"/>
      <c r="B8905" s="329"/>
      <c r="C8905" s="328"/>
      <c r="D8905" s="328"/>
    </row>
    <row r="8906" spans="1:4" x14ac:dyDescent="0.25">
      <c r="A8906" s="328"/>
      <c r="B8906" s="329"/>
      <c r="C8906" s="328"/>
      <c r="D8906" s="328"/>
    </row>
    <row r="8907" spans="1:4" x14ac:dyDescent="0.25">
      <c r="A8907" s="328"/>
      <c r="B8907" s="329"/>
      <c r="C8907" s="328"/>
      <c r="D8907" s="328"/>
    </row>
    <row r="8908" spans="1:4" x14ac:dyDescent="0.25">
      <c r="A8908" s="328"/>
      <c r="B8908" s="329"/>
      <c r="C8908" s="328"/>
      <c r="D8908" s="328"/>
    </row>
    <row r="8909" spans="1:4" x14ac:dyDescent="0.25">
      <c r="A8909" s="328"/>
      <c r="B8909" s="329"/>
      <c r="C8909" s="328"/>
      <c r="D8909" s="328"/>
    </row>
    <row r="8910" spans="1:4" x14ac:dyDescent="0.25">
      <c r="A8910" s="328"/>
      <c r="B8910" s="329"/>
      <c r="C8910" s="328"/>
      <c r="D8910" s="328"/>
    </row>
    <row r="8911" spans="1:4" x14ac:dyDescent="0.25">
      <c r="A8911" s="328"/>
      <c r="B8911" s="329"/>
      <c r="C8911" s="328"/>
      <c r="D8911" s="328"/>
    </row>
    <row r="8912" spans="1:4" x14ac:dyDescent="0.25">
      <c r="A8912" s="328"/>
      <c r="B8912" s="329"/>
      <c r="C8912" s="328"/>
      <c r="D8912" s="328"/>
    </row>
    <row r="8913" spans="1:4" x14ac:dyDescent="0.25">
      <c r="A8913" s="328"/>
      <c r="B8913" s="329"/>
      <c r="C8913" s="328"/>
      <c r="D8913" s="328"/>
    </row>
    <row r="8914" spans="1:4" x14ac:dyDescent="0.25">
      <c r="A8914" s="328"/>
      <c r="B8914" s="329"/>
      <c r="C8914" s="328"/>
      <c r="D8914" s="328"/>
    </row>
    <row r="8915" spans="1:4" x14ac:dyDescent="0.25">
      <c r="A8915" s="328"/>
      <c r="B8915" s="329"/>
      <c r="C8915" s="328"/>
      <c r="D8915" s="328"/>
    </row>
    <row r="8916" spans="1:4" x14ac:dyDescent="0.25">
      <c r="A8916" s="328"/>
      <c r="B8916" s="329"/>
      <c r="C8916" s="328"/>
      <c r="D8916" s="328"/>
    </row>
    <row r="8917" spans="1:4" x14ac:dyDescent="0.25">
      <c r="A8917" s="328"/>
      <c r="B8917" s="329"/>
      <c r="C8917" s="328"/>
      <c r="D8917" s="328"/>
    </row>
    <row r="8918" spans="1:4" x14ac:dyDescent="0.25">
      <c r="A8918" s="328"/>
      <c r="B8918" s="329"/>
      <c r="C8918" s="328"/>
      <c r="D8918" s="328"/>
    </row>
    <row r="8919" spans="1:4" x14ac:dyDescent="0.25">
      <c r="A8919" s="328"/>
      <c r="B8919" s="329"/>
      <c r="C8919" s="328"/>
      <c r="D8919" s="328"/>
    </row>
    <row r="8920" spans="1:4" x14ac:dyDescent="0.25">
      <c r="A8920" s="328"/>
      <c r="B8920" s="329"/>
      <c r="C8920" s="328"/>
      <c r="D8920" s="328"/>
    </row>
    <row r="8921" spans="1:4" x14ac:dyDescent="0.25">
      <c r="A8921" s="328"/>
      <c r="B8921" s="329"/>
      <c r="C8921" s="328"/>
      <c r="D8921" s="328"/>
    </row>
    <row r="8922" spans="1:4" x14ac:dyDescent="0.25">
      <c r="A8922" s="328"/>
      <c r="B8922" s="329"/>
      <c r="C8922" s="328"/>
      <c r="D8922" s="328"/>
    </row>
    <row r="8923" spans="1:4" x14ac:dyDescent="0.25">
      <c r="A8923" s="328"/>
      <c r="B8923" s="329"/>
      <c r="C8923" s="328"/>
      <c r="D8923" s="328"/>
    </row>
    <row r="8924" spans="1:4" x14ac:dyDescent="0.25">
      <c r="A8924" s="328"/>
      <c r="B8924" s="329"/>
      <c r="C8924" s="328"/>
      <c r="D8924" s="328"/>
    </row>
    <row r="8925" spans="1:4" x14ac:dyDescent="0.25">
      <c r="A8925" s="328"/>
      <c r="B8925" s="329"/>
      <c r="C8925" s="328"/>
      <c r="D8925" s="328"/>
    </row>
    <row r="8926" spans="1:4" x14ac:dyDescent="0.25">
      <c r="A8926" s="328"/>
      <c r="B8926" s="329"/>
      <c r="C8926" s="328"/>
      <c r="D8926" s="328"/>
    </row>
    <row r="8927" spans="1:4" x14ac:dyDescent="0.25">
      <c r="A8927" s="328"/>
      <c r="B8927" s="329"/>
      <c r="C8927" s="328"/>
      <c r="D8927" s="328"/>
    </row>
    <row r="8928" spans="1:4" x14ac:dyDescent="0.25">
      <c r="A8928" s="328"/>
      <c r="B8928" s="329"/>
      <c r="C8928" s="328"/>
      <c r="D8928" s="328"/>
    </row>
    <row r="8929" spans="1:4" x14ac:dyDescent="0.25">
      <c r="A8929" s="328"/>
      <c r="B8929" s="329"/>
      <c r="C8929" s="328"/>
      <c r="D8929" s="328"/>
    </row>
    <row r="8930" spans="1:4" x14ac:dyDescent="0.25">
      <c r="A8930" s="328"/>
      <c r="B8930" s="329"/>
      <c r="C8930" s="328"/>
      <c r="D8930" s="328"/>
    </row>
    <row r="8931" spans="1:4" x14ac:dyDescent="0.25">
      <c r="A8931" s="328"/>
      <c r="B8931" s="329"/>
      <c r="C8931" s="328"/>
      <c r="D8931" s="328"/>
    </row>
    <row r="8932" spans="1:4" x14ac:dyDescent="0.25">
      <c r="A8932" s="328"/>
      <c r="B8932" s="329"/>
      <c r="C8932" s="328"/>
      <c r="D8932" s="328"/>
    </row>
    <row r="8933" spans="1:4" x14ac:dyDescent="0.25">
      <c r="A8933" s="328"/>
      <c r="B8933" s="329"/>
      <c r="C8933" s="328"/>
      <c r="D8933" s="328"/>
    </row>
    <row r="8934" spans="1:4" x14ac:dyDescent="0.25">
      <c r="A8934" s="328"/>
      <c r="B8934" s="329"/>
      <c r="C8934" s="328"/>
      <c r="D8934" s="328"/>
    </row>
    <row r="8935" spans="1:4" x14ac:dyDescent="0.25">
      <c r="A8935" s="328"/>
      <c r="B8935" s="329"/>
      <c r="C8935" s="328"/>
      <c r="D8935" s="328"/>
    </row>
    <row r="8936" spans="1:4" x14ac:dyDescent="0.25">
      <c r="A8936" s="328"/>
      <c r="B8936" s="329"/>
      <c r="C8936" s="328"/>
      <c r="D8936" s="328"/>
    </row>
    <row r="8937" spans="1:4" x14ac:dyDescent="0.25">
      <c r="A8937" s="328"/>
      <c r="B8937" s="329"/>
      <c r="C8937" s="328"/>
      <c r="D8937" s="328"/>
    </row>
    <row r="8938" spans="1:4" x14ac:dyDescent="0.25">
      <c r="A8938" s="328"/>
      <c r="B8938" s="329"/>
      <c r="C8938" s="328"/>
      <c r="D8938" s="328"/>
    </row>
    <row r="8939" spans="1:4" x14ac:dyDescent="0.25">
      <c r="A8939" s="328"/>
      <c r="B8939" s="329"/>
      <c r="C8939" s="328"/>
      <c r="D8939" s="328"/>
    </row>
    <row r="8940" spans="1:4" x14ac:dyDescent="0.25">
      <c r="A8940" s="328"/>
      <c r="B8940" s="329"/>
      <c r="C8940" s="328"/>
      <c r="D8940" s="328"/>
    </row>
    <row r="8941" spans="1:4" x14ac:dyDescent="0.25">
      <c r="A8941" s="328"/>
      <c r="B8941" s="329"/>
      <c r="C8941" s="328"/>
      <c r="D8941" s="328"/>
    </row>
    <row r="8942" spans="1:4" x14ac:dyDescent="0.25">
      <c r="A8942" s="328"/>
      <c r="B8942" s="329"/>
      <c r="C8942" s="328"/>
      <c r="D8942" s="328"/>
    </row>
    <row r="8943" spans="1:4" x14ac:dyDescent="0.25">
      <c r="A8943" s="328"/>
      <c r="B8943" s="329"/>
      <c r="C8943" s="328"/>
      <c r="D8943" s="328"/>
    </row>
    <row r="8944" spans="1:4" x14ac:dyDescent="0.25">
      <c r="A8944" s="328"/>
      <c r="B8944" s="329"/>
      <c r="C8944" s="328"/>
      <c r="D8944" s="328"/>
    </row>
    <row r="8945" spans="1:4" x14ac:dyDescent="0.25">
      <c r="A8945" s="328"/>
      <c r="B8945" s="329"/>
      <c r="C8945" s="328"/>
      <c r="D8945" s="328"/>
    </row>
    <row r="8946" spans="1:4" x14ac:dyDescent="0.25">
      <c r="A8946" s="328"/>
      <c r="B8946" s="329"/>
      <c r="C8946" s="328"/>
      <c r="D8946" s="328"/>
    </row>
    <row r="8947" spans="1:4" x14ac:dyDescent="0.25">
      <c r="A8947" s="328"/>
      <c r="B8947" s="329"/>
      <c r="C8947" s="328"/>
      <c r="D8947" s="328"/>
    </row>
    <row r="8948" spans="1:4" x14ac:dyDescent="0.25">
      <c r="A8948" s="328"/>
      <c r="B8948" s="329"/>
      <c r="C8948" s="328"/>
      <c r="D8948" s="328"/>
    </row>
    <row r="8949" spans="1:4" x14ac:dyDescent="0.25">
      <c r="A8949" s="328"/>
      <c r="B8949" s="329"/>
      <c r="C8949" s="328"/>
      <c r="D8949" s="328"/>
    </row>
    <row r="8950" spans="1:4" x14ac:dyDescent="0.25">
      <c r="A8950" s="328"/>
      <c r="B8950" s="329"/>
      <c r="C8950" s="328"/>
      <c r="D8950" s="328"/>
    </row>
    <row r="8951" spans="1:4" x14ac:dyDescent="0.25">
      <c r="A8951" s="328"/>
      <c r="B8951" s="329"/>
      <c r="C8951" s="328"/>
      <c r="D8951" s="328"/>
    </row>
    <row r="8952" spans="1:4" x14ac:dyDescent="0.25">
      <c r="A8952" s="328"/>
      <c r="B8952" s="329"/>
      <c r="C8952" s="328"/>
      <c r="D8952" s="328"/>
    </row>
    <row r="8953" spans="1:4" x14ac:dyDescent="0.25">
      <c r="A8953" s="328"/>
      <c r="B8953" s="329"/>
      <c r="C8953" s="328"/>
      <c r="D8953" s="328"/>
    </row>
    <row r="8954" spans="1:4" x14ac:dyDescent="0.25">
      <c r="A8954" s="328"/>
      <c r="B8954" s="329"/>
      <c r="C8954" s="328"/>
      <c r="D8954" s="328"/>
    </row>
    <row r="8955" spans="1:4" x14ac:dyDescent="0.25">
      <c r="A8955" s="328"/>
      <c r="B8955" s="329"/>
      <c r="C8955" s="328"/>
      <c r="D8955" s="328"/>
    </row>
    <row r="8956" spans="1:4" x14ac:dyDescent="0.25">
      <c r="A8956" s="328"/>
      <c r="B8956" s="329"/>
      <c r="C8956" s="328"/>
      <c r="D8956" s="328"/>
    </row>
    <row r="8957" spans="1:4" x14ac:dyDescent="0.25">
      <c r="A8957" s="328"/>
      <c r="B8957" s="329"/>
      <c r="C8957" s="328"/>
      <c r="D8957" s="328"/>
    </row>
    <row r="8958" spans="1:4" x14ac:dyDescent="0.25">
      <c r="A8958" s="328"/>
      <c r="B8958" s="329"/>
      <c r="C8958" s="328"/>
      <c r="D8958" s="328"/>
    </row>
    <row r="8959" spans="1:4" x14ac:dyDescent="0.25">
      <c r="A8959" s="328"/>
      <c r="B8959" s="329"/>
      <c r="C8959" s="328"/>
      <c r="D8959" s="328"/>
    </row>
    <row r="8960" spans="1:4" x14ac:dyDescent="0.25">
      <c r="A8960" s="328"/>
      <c r="B8960" s="329"/>
      <c r="C8960" s="328"/>
      <c r="D8960" s="328"/>
    </row>
    <row r="8961" spans="1:4" x14ac:dyDescent="0.25">
      <c r="A8961" s="328"/>
      <c r="B8961" s="329"/>
      <c r="C8961" s="328"/>
      <c r="D8961" s="328"/>
    </row>
    <row r="8962" spans="1:4" x14ac:dyDescent="0.25">
      <c r="A8962" s="328"/>
      <c r="B8962" s="329"/>
      <c r="C8962" s="328"/>
      <c r="D8962" s="328"/>
    </row>
    <row r="8963" spans="1:4" x14ac:dyDescent="0.25">
      <c r="A8963" s="328"/>
      <c r="B8963" s="329"/>
      <c r="C8963" s="328"/>
      <c r="D8963" s="328"/>
    </row>
    <row r="8964" spans="1:4" x14ac:dyDescent="0.25">
      <c r="A8964" s="328"/>
      <c r="B8964" s="329"/>
      <c r="C8964" s="328"/>
      <c r="D8964" s="328"/>
    </row>
    <row r="8965" spans="1:4" x14ac:dyDescent="0.25">
      <c r="A8965" s="328"/>
      <c r="B8965" s="329"/>
      <c r="C8965" s="328"/>
      <c r="D8965" s="328"/>
    </row>
    <row r="8966" spans="1:4" x14ac:dyDescent="0.25">
      <c r="A8966" s="328"/>
      <c r="B8966" s="329"/>
      <c r="C8966" s="328"/>
      <c r="D8966" s="328"/>
    </row>
    <row r="8967" spans="1:4" x14ac:dyDescent="0.25">
      <c r="A8967" s="328"/>
      <c r="B8967" s="329"/>
      <c r="C8967" s="328"/>
      <c r="D8967" s="328"/>
    </row>
    <row r="8968" spans="1:4" x14ac:dyDescent="0.25">
      <c r="A8968" s="328"/>
      <c r="B8968" s="329"/>
      <c r="C8968" s="328"/>
      <c r="D8968" s="328"/>
    </row>
    <row r="8969" spans="1:4" x14ac:dyDescent="0.25">
      <c r="A8969" s="328"/>
      <c r="B8969" s="329"/>
      <c r="C8969" s="328"/>
      <c r="D8969" s="328"/>
    </row>
    <row r="8970" spans="1:4" x14ac:dyDescent="0.25">
      <c r="A8970" s="328"/>
      <c r="B8970" s="329"/>
      <c r="C8970" s="328"/>
      <c r="D8970" s="328"/>
    </row>
    <row r="8971" spans="1:4" x14ac:dyDescent="0.25">
      <c r="A8971" s="328"/>
      <c r="B8971" s="329"/>
      <c r="C8971" s="328"/>
      <c r="D8971" s="328"/>
    </row>
    <row r="8972" spans="1:4" x14ac:dyDescent="0.25">
      <c r="A8972" s="328"/>
      <c r="B8972" s="329"/>
      <c r="C8972" s="328"/>
      <c r="D8972" s="328"/>
    </row>
    <row r="8973" spans="1:4" x14ac:dyDescent="0.25">
      <c r="A8973" s="328"/>
      <c r="B8973" s="329"/>
      <c r="C8973" s="328"/>
      <c r="D8973" s="328"/>
    </row>
    <row r="8974" spans="1:4" x14ac:dyDescent="0.25">
      <c r="A8974" s="328"/>
      <c r="B8974" s="329"/>
      <c r="C8974" s="328"/>
      <c r="D8974" s="328"/>
    </row>
    <row r="8975" spans="1:4" x14ac:dyDescent="0.25">
      <c r="A8975" s="328"/>
      <c r="B8975" s="329"/>
      <c r="C8975" s="328"/>
      <c r="D8975" s="328"/>
    </row>
    <row r="8976" spans="1:4" x14ac:dyDescent="0.25">
      <c r="A8976" s="328"/>
      <c r="B8976" s="329"/>
      <c r="C8976" s="328"/>
      <c r="D8976" s="328"/>
    </row>
    <row r="8977" spans="1:4" x14ac:dyDescent="0.25">
      <c r="A8977" s="328"/>
      <c r="B8977" s="329"/>
      <c r="C8977" s="328"/>
      <c r="D8977" s="328"/>
    </row>
    <row r="8978" spans="1:4" x14ac:dyDescent="0.25">
      <c r="A8978" s="328"/>
      <c r="B8978" s="329"/>
      <c r="C8978" s="328"/>
      <c r="D8978" s="328"/>
    </row>
    <row r="8979" spans="1:4" x14ac:dyDescent="0.25">
      <c r="A8979" s="328"/>
      <c r="B8979" s="329"/>
      <c r="C8979" s="328"/>
      <c r="D8979" s="328"/>
    </row>
    <row r="8980" spans="1:4" x14ac:dyDescent="0.25">
      <c r="A8980" s="328"/>
      <c r="B8980" s="329"/>
      <c r="C8980" s="328"/>
      <c r="D8980" s="328"/>
    </row>
    <row r="8981" spans="1:4" x14ac:dyDescent="0.25">
      <c r="A8981" s="328"/>
      <c r="B8981" s="329"/>
      <c r="C8981" s="328"/>
      <c r="D8981" s="328"/>
    </row>
    <row r="8982" spans="1:4" x14ac:dyDescent="0.25">
      <c r="A8982" s="328"/>
      <c r="B8982" s="329"/>
      <c r="C8982" s="328"/>
      <c r="D8982" s="328"/>
    </row>
    <row r="8983" spans="1:4" x14ac:dyDescent="0.25">
      <c r="A8983" s="328"/>
      <c r="B8983" s="329"/>
      <c r="C8983" s="328"/>
      <c r="D8983" s="328"/>
    </row>
    <row r="8984" spans="1:4" x14ac:dyDescent="0.25">
      <c r="A8984" s="328"/>
      <c r="B8984" s="329"/>
      <c r="C8984" s="328"/>
      <c r="D8984" s="328"/>
    </row>
    <row r="8985" spans="1:4" x14ac:dyDescent="0.25">
      <c r="A8985" s="328"/>
      <c r="B8985" s="329"/>
      <c r="C8985" s="328"/>
      <c r="D8985" s="328"/>
    </row>
    <row r="8986" spans="1:4" x14ac:dyDescent="0.25">
      <c r="A8986" s="328"/>
      <c r="B8986" s="329"/>
      <c r="C8986" s="328"/>
      <c r="D8986" s="328"/>
    </row>
    <row r="8987" spans="1:4" x14ac:dyDescent="0.25">
      <c r="A8987" s="328"/>
      <c r="B8987" s="329"/>
      <c r="C8987" s="328"/>
      <c r="D8987" s="328"/>
    </row>
    <row r="8988" spans="1:4" x14ac:dyDescent="0.25">
      <c r="A8988" s="328"/>
      <c r="B8988" s="329"/>
      <c r="C8988" s="328"/>
      <c r="D8988" s="328"/>
    </row>
    <row r="8989" spans="1:4" x14ac:dyDescent="0.25">
      <c r="A8989" s="328"/>
      <c r="B8989" s="329"/>
      <c r="C8989" s="328"/>
      <c r="D8989" s="328"/>
    </row>
    <row r="8990" spans="1:4" x14ac:dyDescent="0.25">
      <c r="A8990" s="328"/>
      <c r="B8990" s="329"/>
      <c r="C8990" s="328"/>
      <c r="D8990" s="328"/>
    </row>
    <row r="8991" spans="1:4" x14ac:dyDescent="0.25">
      <c r="A8991" s="328"/>
      <c r="B8991" s="329"/>
      <c r="C8991" s="328"/>
      <c r="D8991" s="328"/>
    </row>
    <row r="8992" spans="1:4" x14ac:dyDescent="0.25">
      <c r="A8992" s="328"/>
      <c r="B8992" s="329"/>
      <c r="C8992" s="328"/>
      <c r="D8992" s="328"/>
    </row>
    <row r="8993" spans="1:4" x14ac:dyDescent="0.25">
      <c r="A8993" s="328"/>
      <c r="B8993" s="329"/>
      <c r="C8993" s="328"/>
      <c r="D8993" s="328"/>
    </row>
    <row r="8994" spans="1:4" x14ac:dyDescent="0.25">
      <c r="A8994" s="328"/>
      <c r="B8994" s="329"/>
      <c r="C8994" s="328"/>
      <c r="D8994" s="328"/>
    </row>
    <row r="8995" spans="1:4" x14ac:dyDescent="0.25">
      <c r="A8995" s="328"/>
      <c r="B8995" s="329"/>
      <c r="C8995" s="328"/>
      <c r="D8995" s="328"/>
    </row>
    <row r="8996" spans="1:4" x14ac:dyDescent="0.25">
      <c r="A8996" s="328"/>
      <c r="B8996" s="329"/>
      <c r="C8996" s="328"/>
      <c r="D8996" s="328"/>
    </row>
    <row r="8997" spans="1:4" x14ac:dyDescent="0.25">
      <c r="A8997" s="328"/>
      <c r="B8997" s="329"/>
      <c r="C8997" s="328"/>
      <c r="D8997" s="328"/>
    </row>
    <row r="8998" spans="1:4" x14ac:dyDescent="0.25">
      <c r="A8998" s="328"/>
      <c r="B8998" s="329"/>
      <c r="C8998" s="328"/>
      <c r="D8998" s="328"/>
    </row>
    <row r="8999" spans="1:4" x14ac:dyDescent="0.25">
      <c r="A8999" s="328"/>
      <c r="B8999" s="329"/>
      <c r="C8999" s="328"/>
      <c r="D8999" s="328"/>
    </row>
    <row r="9000" spans="1:4" x14ac:dyDescent="0.25">
      <c r="A9000" s="328"/>
      <c r="B9000" s="329"/>
      <c r="C9000" s="328"/>
      <c r="D9000" s="328"/>
    </row>
    <row r="9001" spans="1:4" x14ac:dyDescent="0.25">
      <c r="A9001" s="328"/>
      <c r="B9001" s="329"/>
      <c r="C9001" s="328"/>
      <c r="D9001" s="328"/>
    </row>
    <row r="9002" spans="1:4" x14ac:dyDescent="0.25">
      <c r="A9002" s="328"/>
      <c r="B9002" s="329"/>
      <c r="C9002" s="328"/>
      <c r="D9002" s="328"/>
    </row>
    <row r="9003" spans="1:4" x14ac:dyDescent="0.25">
      <c r="A9003" s="328"/>
      <c r="B9003" s="329"/>
      <c r="C9003" s="328"/>
      <c r="D9003" s="328"/>
    </row>
    <row r="9004" spans="1:4" x14ac:dyDescent="0.25">
      <c r="A9004" s="328"/>
      <c r="B9004" s="329"/>
      <c r="C9004" s="328"/>
      <c r="D9004" s="328"/>
    </row>
    <row r="9005" spans="1:4" x14ac:dyDescent="0.25">
      <c r="A9005" s="328"/>
      <c r="B9005" s="329"/>
      <c r="C9005" s="328"/>
      <c r="D9005" s="328"/>
    </row>
    <row r="9006" spans="1:4" x14ac:dyDescent="0.25">
      <c r="A9006" s="328"/>
      <c r="B9006" s="329"/>
      <c r="C9006" s="328"/>
      <c r="D9006" s="328"/>
    </row>
    <row r="9007" spans="1:4" x14ac:dyDescent="0.25">
      <c r="A9007" s="328"/>
      <c r="B9007" s="329"/>
      <c r="C9007" s="328"/>
      <c r="D9007" s="328"/>
    </row>
    <row r="9008" spans="1:4" x14ac:dyDescent="0.25">
      <c r="A9008" s="328"/>
      <c r="B9008" s="329"/>
      <c r="C9008" s="328"/>
      <c r="D9008" s="328"/>
    </row>
    <row r="9009" spans="1:4" x14ac:dyDescent="0.25">
      <c r="A9009" s="328"/>
      <c r="B9009" s="329"/>
      <c r="C9009" s="328"/>
      <c r="D9009" s="328"/>
    </row>
    <row r="9010" spans="1:4" x14ac:dyDescent="0.25">
      <c r="A9010" s="328"/>
      <c r="B9010" s="329"/>
      <c r="C9010" s="328"/>
      <c r="D9010" s="328"/>
    </row>
    <row r="9011" spans="1:4" x14ac:dyDescent="0.25">
      <c r="A9011" s="328"/>
      <c r="B9011" s="329"/>
      <c r="C9011" s="328"/>
      <c r="D9011" s="328"/>
    </row>
    <row r="9012" spans="1:4" x14ac:dyDescent="0.25">
      <c r="A9012" s="328"/>
      <c r="B9012" s="329"/>
      <c r="C9012" s="328"/>
      <c r="D9012" s="328"/>
    </row>
    <row r="9013" spans="1:4" x14ac:dyDescent="0.25">
      <c r="A9013" s="328"/>
      <c r="B9013" s="329"/>
      <c r="C9013" s="328"/>
      <c r="D9013" s="328"/>
    </row>
    <row r="9014" spans="1:4" x14ac:dyDescent="0.25">
      <c r="A9014" s="328"/>
      <c r="B9014" s="329"/>
      <c r="C9014" s="328"/>
      <c r="D9014" s="328"/>
    </row>
    <row r="9015" spans="1:4" x14ac:dyDescent="0.25">
      <c r="A9015" s="328"/>
      <c r="B9015" s="329"/>
      <c r="C9015" s="328"/>
      <c r="D9015" s="328"/>
    </row>
    <row r="9016" spans="1:4" x14ac:dyDescent="0.25">
      <c r="A9016" s="328"/>
      <c r="B9016" s="329"/>
      <c r="C9016" s="328"/>
      <c r="D9016" s="328"/>
    </row>
    <row r="9017" spans="1:4" x14ac:dyDescent="0.25">
      <c r="A9017" s="328"/>
      <c r="B9017" s="329"/>
      <c r="C9017" s="328"/>
      <c r="D9017" s="328"/>
    </row>
    <row r="9018" spans="1:4" x14ac:dyDescent="0.25">
      <c r="A9018" s="328"/>
      <c r="B9018" s="329"/>
      <c r="C9018" s="328"/>
      <c r="D9018" s="328"/>
    </row>
    <row r="9019" spans="1:4" x14ac:dyDescent="0.25">
      <c r="A9019" s="328"/>
      <c r="B9019" s="329"/>
      <c r="C9019" s="328"/>
      <c r="D9019" s="328"/>
    </row>
    <row r="9020" spans="1:4" x14ac:dyDescent="0.25">
      <c r="A9020" s="328"/>
      <c r="B9020" s="329"/>
      <c r="C9020" s="328"/>
      <c r="D9020" s="328"/>
    </row>
    <row r="9021" spans="1:4" x14ac:dyDescent="0.25">
      <c r="A9021" s="328"/>
      <c r="B9021" s="329"/>
      <c r="C9021" s="328"/>
      <c r="D9021" s="328"/>
    </row>
    <row r="9022" spans="1:4" x14ac:dyDescent="0.25">
      <c r="A9022" s="328"/>
      <c r="B9022" s="329"/>
      <c r="C9022" s="328"/>
      <c r="D9022" s="328"/>
    </row>
    <row r="9023" spans="1:4" x14ac:dyDescent="0.25">
      <c r="A9023" s="328"/>
      <c r="B9023" s="329"/>
      <c r="C9023" s="328"/>
      <c r="D9023" s="328"/>
    </row>
    <row r="9024" spans="1:4" x14ac:dyDescent="0.25">
      <c r="A9024" s="328"/>
      <c r="B9024" s="329"/>
      <c r="C9024" s="328"/>
      <c r="D9024" s="328"/>
    </row>
    <row r="9025" spans="1:4" x14ac:dyDescent="0.25">
      <c r="A9025" s="328"/>
      <c r="B9025" s="329"/>
      <c r="C9025" s="328"/>
      <c r="D9025" s="328"/>
    </row>
    <row r="9026" spans="1:4" x14ac:dyDescent="0.25">
      <c r="A9026" s="328"/>
      <c r="B9026" s="329"/>
      <c r="C9026" s="328"/>
      <c r="D9026" s="328"/>
    </row>
    <row r="9027" spans="1:4" x14ac:dyDescent="0.25">
      <c r="A9027" s="328"/>
      <c r="B9027" s="329"/>
      <c r="C9027" s="328"/>
      <c r="D9027" s="328"/>
    </row>
    <row r="9028" spans="1:4" x14ac:dyDescent="0.25">
      <c r="A9028" s="328"/>
      <c r="B9028" s="329"/>
      <c r="C9028" s="328"/>
      <c r="D9028" s="328"/>
    </row>
    <row r="9029" spans="1:4" x14ac:dyDescent="0.25">
      <c r="A9029" s="328"/>
      <c r="B9029" s="329"/>
      <c r="C9029" s="328"/>
      <c r="D9029" s="328"/>
    </row>
    <row r="9030" spans="1:4" x14ac:dyDescent="0.25">
      <c r="A9030" s="328"/>
      <c r="B9030" s="329"/>
      <c r="C9030" s="328"/>
      <c r="D9030" s="328"/>
    </row>
    <row r="9031" spans="1:4" x14ac:dyDescent="0.25">
      <c r="A9031" s="328"/>
      <c r="B9031" s="329"/>
      <c r="C9031" s="328"/>
      <c r="D9031" s="328"/>
    </row>
    <row r="9032" spans="1:4" x14ac:dyDescent="0.25">
      <c r="A9032" s="328"/>
      <c r="B9032" s="329"/>
      <c r="C9032" s="328"/>
      <c r="D9032" s="328"/>
    </row>
    <row r="9033" spans="1:4" x14ac:dyDescent="0.25">
      <c r="A9033" s="328"/>
      <c r="B9033" s="329"/>
      <c r="C9033" s="328"/>
      <c r="D9033" s="328"/>
    </row>
    <row r="9034" spans="1:4" x14ac:dyDescent="0.25">
      <c r="A9034" s="328"/>
      <c r="B9034" s="329"/>
      <c r="C9034" s="328"/>
      <c r="D9034" s="328"/>
    </row>
    <row r="9035" spans="1:4" x14ac:dyDescent="0.25">
      <c r="A9035" s="328"/>
      <c r="B9035" s="329"/>
      <c r="C9035" s="328"/>
      <c r="D9035" s="328"/>
    </row>
    <row r="9036" spans="1:4" x14ac:dyDescent="0.25">
      <c r="A9036" s="328"/>
      <c r="B9036" s="329"/>
      <c r="C9036" s="328"/>
      <c r="D9036" s="328"/>
    </row>
    <row r="9037" spans="1:4" x14ac:dyDescent="0.25">
      <c r="A9037" s="328"/>
      <c r="B9037" s="329"/>
      <c r="C9037" s="328"/>
      <c r="D9037" s="328"/>
    </row>
    <row r="9038" spans="1:4" x14ac:dyDescent="0.25">
      <c r="A9038" s="328"/>
      <c r="B9038" s="329"/>
      <c r="C9038" s="328"/>
      <c r="D9038" s="328"/>
    </row>
    <row r="9039" spans="1:4" x14ac:dyDescent="0.25">
      <c r="A9039" s="328"/>
      <c r="B9039" s="329"/>
      <c r="C9039" s="328"/>
      <c r="D9039" s="328"/>
    </row>
    <row r="9040" spans="1:4" x14ac:dyDescent="0.25">
      <c r="A9040" s="328"/>
      <c r="B9040" s="329"/>
      <c r="C9040" s="328"/>
      <c r="D9040" s="328"/>
    </row>
    <row r="9041" spans="1:4" x14ac:dyDescent="0.25">
      <c r="A9041" s="328"/>
      <c r="B9041" s="329"/>
      <c r="C9041" s="328"/>
      <c r="D9041" s="328"/>
    </row>
    <row r="9042" spans="1:4" x14ac:dyDescent="0.25">
      <c r="A9042" s="328"/>
      <c r="B9042" s="329"/>
      <c r="C9042" s="328"/>
      <c r="D9042" s="328"/>
    </row>
    <row r="9043" spans="1:4" x14ac:dyDescent="0.25">
      <c r="A9043" s="328"/>
      <c r="B9043" s="329"/>
      <c r="C9043" s="328"/>
      <c r="D9043" s="328"/>
    </row>
    <row r="9044" spans="1:4" x14ac:dyDescent="0.25">
      <c r="A9044" s="328"/>
      <c r="B9044" s="329"/>
      <c r="C9044" s="328"/>
      <c r="D9044" s="328"/>
    </row>
    <row r="9045" spans="1:4" x14ac:dyDescent="0.25">
      <c r="A9045" s="328"/>
      <c r="B9045" s="329"/>
      <c r="C9045" s="328"/>
      <c r="D9045" s="328"/>
    </row>
    <row r="9046" spans="1:4" x14ac:dyDescent="0.25">
      <c r="A9046" s="328"/>
      <c r="B9046" s="329"/>
      <c r="C9046" s="328"/>
      <c r="D9046" s="328"/>
    </row>
    <row r="9047" spans="1:4" x14ac:dyDescent="0.25">
      <c r="A9047" s="328"/>
      <c r="B9047" s="329"/>
      <c r="C9047" s="328"/>
      <c r="D9047" s="328"/>
    </row>
    <row r="9048" spans="1:4" x14ac:dyDescent="0.25">
      <c r="A9048" s="328"/>
      <c r="B9048" s="329"/>
      <c r="C9048" s="328"/>
      <c r="D9048" s="328"/>
    </row>
    <row r="9049" spans="1:4" x14ac:dyDescent="0.25">
      <c r="A9049" s="328"/>
      <c r="B9049" s="329"/>
      <c r="C9049" s="328"/>
      <c r="D9049" s="328"/>
    </row>
    <row r="9050" spans="1:4" x14ac:dyDescent="0.25">
      <c r="A9050" s="328"/>
      <c r="B9050" s="329"/>
      <c r="C9050" s="328"/>
      <c r="D9050" s="328"/>
    </row>
    <row r="9051" spans="1:4" x14ac:dyDescent="0.25">
      <c r="A9051" s="328"/>
      <c r="B9051" s="329"/>
      <c r="C9051" s="328"/>
      <c r="D9051" s="328"/>
    </row>
    <row r="9052" spans="1:4" x14ac:dyDescent="0.25">
      <c r="A9052" s="328"/>
      <c r="B9052" s="329"/>
      <c r="C9052" s="328"/>
      <c r="D9052" s="328"/>
    </row>
    <row r="9053" spans="1:4" x14ac:dyDescent="0.25">
      <c r="A9053" s="328"/>
      <c r="B9053" s="329"/>
      <c r="C9053" s="328"/>
      <c r="D9053" s="328"/>
    </row>
    <row r="9054" spans="1:4" x14ac:dyDescent="0.25">
      <c r="A9054" s="328"/>
      <c r="B9054" s="329"/>
      <c r="C9054" s="328"/>
      <c r="D9054" s="328"/>
    </row>
    <row r="9055" spans="1:4" x14ac:dyDescent="0.25">
      <c r="A9055" s="328"/>
      <c r="B9055" s="329"/>
      <c r="C9055" s="328"/>
      <c r="D9055" s="328"/>
    </row>
    <row r="9056" spans="1:4" x14ac:dyDescent="0.25">
      <c r="A9056" s="328"/>
      <c r="B9056" s="329"/>
      <c r="C9056" s="328"/>
      <c r="D9056" s="328"/>
    </row>
    <row r="9057" spans="1:4" x14ac:dyDescent="0.25">
      <c r="A9057" s="328"/>
      <c r="B9057" s="329"/>
      <c r="C9057" s="328"/>
      <c r="D9057" s="328"/>
    </row>
    <row r="9058" spans="1:4" x14ac:dyDescent="0.25">
      <c r="A9058" s="328"/>
      <c r="B9058" s="329"/>
      <c r="C9058" s="328"/>
      <c r="D9058" s="328"/>
    </row>
    <row r="9059" spans="1:4" x14ac:dyDescent="0.25">
      <c r="A9059" s="328"/>
      <c r="B9059" s="329"/>
      <c r="C9059" s="328"/>
      <c r="D9059" s="328"/>
    </row>
    <row r="9060" spans="1:4" x14ac:dyDescent="0.25">
      <c r="A9060" s="328"/>
      <c r="B9060" s="329"/>
      <c r="C9060" s="328"/>
      <c r="D9060" s="328"/>
    </row>
    <row r="9061" spans="1:4" x14ac:dyDescent="0.25">
      <c r="A9061" s="328"/>
      <c r="B9061" s="329"/>
      <c r="C9061" s="328"/>
      <c r="D9061" s="328"/>
    </row>
    <row r="9062" spans="1:4" x14ac:dyDescent="0.25">
      <c r="A9062" s="328"/>
      <c r="B9062" s="329"/>
      <c r="C9062" s="328"/>
      <c r="D9062" s="328"/>
    </row>
    <row r="9063" spans="1:4" x14ac:dyDescent="0.25">
      <c r="A9063" s="328"/>
      <c r="B9063" s="329"/>
      <c r="C9063" s="328"/>
      <c r="D9063" s="328"/>
    </row>
    <row r="9064" spans="1:4" x14ac:dyDescent="0.25">
      <c r="A9064" s="328"/>
      <c r="B9064" s="329"/>
      <c r="C9064" s="328"/>
      <c r="D9064" s="328"/>
    </row>
    <row r="9065" spans="1:4" x14ac:dyDescent="0.25">
      <c r="A9065" s="328"/>
      <c r="B9065" s="329"/>
      <c r="C9065" s="328"/>
      <c r="D9065" s="328"/>
    </row>
    <row r="9066" spans="1:4" x14ac:dyDescent="0.25">
      <c r="A9066" s="328"/>
      <c r="B9066" s="329"/>
      <c r="C9066" s="328"/>
      <c r="D9066" s="328"/>
    </row>
    <row r="9067" spans="1:4" x14ac:dyDescent="0.25">
      <c r="A9067" s="328"/>
      <c r="B9067" s="329"/>
      <c r="C9067" s="328"/>
      <c r="D9067" s="328"/>
    </row>
    <row r="9068" spans="1:4" x14ac:dyDescent="0.25">
      <c r="A9068" s="328"/>
      <c r="B9068" s="329"/>
      <c r="C9068" s="328"/>
      <c r="D9068" s="328"/>
    </row>
    <row r="9069" spans="1:4" x14ac:dyDescent="0.25">
      <c r="A9069" s="328"/>
      <c r="B9069" s="329"/>
      <c r="C9069" s="328"/>
      <c r="D9069" s="328"/>
    </row>
    <row r="9070" spans="1:4" x14ac:dyDescent="0.25">
      <c r="A9070" s="328"/>
      <c r="B9070" s="329"/>
      <c r="C9070" s="328"/>
      <c r="D9070" s="328"/>
    </row>
    <row r="9071" spans="1:4" x14ac:dyDescent="0.25">
      <c r="A9071" s="328"/>
      <c r="B9071" s="329"/>
      <c r="C9071" s="328"/>
      <c r="D9071" s="328"/>
    </row>
    <row r="9072" spans="1:4" x14ac:dyDescent="0.25">
      <c r="A9072" s="328"/>
      <c r="B9072" s="329"/>
      <c r="C9072" s="328"/>
      <c r="D9072" s="328"/>
    </row>
    <row r="9073" spans="1:4" x14ac:dyDescent="0.25">
      <c r="A9073" s="328"/>
      <c r="B9073" s="329"/>
      <c r="C9073" s="328"/>
      <c r="D9073" s="328"/>
    </row>
    <row r="9074" spans="1:4" x14ac:dyDescent="0.25">
      <c r="A9074" s="328"/>
      <c r="B9074" s="329"/>
      <c r="C9074" s="328"/>
      <c r="D9074" s="328"/>
    </row>
    <row r="9075" spans="1:4" x14ac:dyDescent="0.25">
      <c r="A9075" s="328"/>
      <c r="B9075" s="329"/>
      <c r="C9075" s="328"/>
      <c r="D9075" s="328"/>
    </row>
    <row r="9076" spans="1:4" x14ac:dyDescent="0.25">
      <c r="A9076" s="328"/>
      <c r="B9076" s="329"/>
      <c r="C9076" s="328"/>
      <c r="D9076" s="328"/>
    </row>
    <row r="9077" spans="1:4" x14ac:dyDescent="0.25">
      <c r="A9077" s="328"/>
      <c r="B9077" s="329"/>
      <c r="C9077" s="328"/>
      <c r="D9077" s="328"/>
    </row>
    <row r="9078" spans="1:4" x14ac:dyDescent="0.25">
      <c r="A9078" s="328"/>
      <c r="B9078" s="329"/>
      <c r="C9078" s="328"/>
      <c r="D9078" s="328"/>
    </row>
    <row r="9079" spans="1:4" x14ac:dyDescent="0.25">
      <c r="A9079" s="328"/>
      <c r="B9079" s="329"/>
      <c r="C9079" s="328"/>
      <c r="D9079" s="328"/>
    </row>
    <row r="9080" spans="1:4" x14ac:dyDescent="0.25">
      <c r="A9080" s="328"/>
      <c r="B9080" s="329"/>
      <c r="C9080" s="328"/>
      <c r="D9080" s="328"/>
    </row>
    <row r="9081" spans="1:4" x14ac:dyDescent="0.25">
      <c r="A9081" s="328"/>
      <c r="B9081" s="329"/>
      <c r="C9081" s="328"/>
      <c r="D9081" s="328"/>
    </row>
    <row r="9082" spans="1:4" x14ac:dyDescent="0.25">
      <c r="A9082" s="328"/>
      <c r="B9082" s="329"/>
      <c r="C9082" s="328"/>
      <c r="D9082" s="328"/>
    </row>
    <row r="9083" spans="1:4" x14ac:dyDescent="0.25">
      <c r="A9083" s="328"/>
      <c r="B9083" s="329"/>
      <c r="C9083" s="328"/>
      <c r="D9083" s="328"/>
    </row>
    <row r="9084" spans="1:4" x14ac:dyDescent="0.25">
      <c r="A9084" s="328"/>
      <c r="B9084" s="329"/>
      <c r="C9084" s="328"/>
      <c r="D9084" s="328"/>
    </row>
    <row r="9085" spans="1:4" x14ac:dyDescent="0.25">
      <c r="A9085" s="328"/>
      <c r="B9085" s="329"/>
      <c r="C9085" s="328"/>
      <c r="D9085" s="328"/>
    </row>
    <row r="9086" spans="1:4" x14ac:dyDescent="0.25">
      <c r="A9086" s="328"/>
      <c r="B9086" s="329"/>
      <c r="C9086" s="328"/>
      <c r="D9086" s="328"/>
    </row>
    <row r="9087" spans="1:4" x14ac:dyDescent="0.25">
      <c r="A9087" s="328"/>
      <c r="B9087" s="329"/>
      <c r="C9087" s="328"/>
      <c r="D9087" s="328"/>
    </row>
    <row r="9088" spans="1:4" x14ac:dyDescent="0.25">
      <c r="A9088" s="328"/>
      <c r="B9088" s="329"/>
      <c r="C9088" s="328"/>
      <c r="D9088" s="328"/>
    </row>
    <row r="9089" spans="1:4" x14ac:dyDescent="0.25">
      <c r="A9089" s="328"/>
      <c r="B9089" s="329"/>
      <c r="C9089" s="328"/>
      <c r="D9089" s="328"/>
    </row>
    <row r="9090" spans="1:4" x14ac:dyDescent="0.25">
      <c r="A9090" s="328"/>
      <c r="B9090" s="329"/>
      <c r="C9090" s="328"/>
      <c r="D9090" s="328"/>
    </row>
    <row r="9091" spans="1:4" x14ac:dyDescent="0.25">
      <c r="A9091" s="328"/>
      <c r="B9091" s="329"/>
      <c r="C9091" s="328"/>
      <c r="D9091" s="328"/>
    </row>
    <row r="9092" spans="1:4" x14ac:dyDescent="0.25">
      <c r="A9092" s="328"/>
      <c r="B9092" s="329"/>
      <c r="C9092" s="328"/>
      <c r="D9092" s="328"/>
    </row>
    <row r="9093" spans="1:4" x14ac:dyDescent="0.25">
      <c r="A9093" s="328"/>
      <c r="B9093" s="329"/>
      <c r="C9093" s="328"/>
      <c r="D9093" s="328"/>
    </row>
    <row r="9094" spans="1:4" x14ac:dyDescent="0.25">
      <c r="A9094" s="328"/>
      <c r="B9094" s="329"/>
      <c r="C9094" s="328"/>
      <c r="D9094" s="328"/>
    </row>
    <row r="9095" spans="1:4" x14ac:dyDescent="0.25">
      <c r="A9095" s="328"/>
      <c r="B9095" s="329"/>
      <c r="C9095" s="328"/>
      <c r="D9095" s="328"/>
    </row>
    <row r="9096" spans="1:4" x14ac:dyDescent="0.25">
      <c r="A9096" s="328"/>
      <c r="B9096" s="329"/>
      <c r="C9096" s="328"/>
      <c r="D9096" s="328"/>
    </row>
    <row r="9097" spans="1:4" x14ac:dyDescent="0.25">
      <c r="A9097" s="328"/>
      <c r="B9097" s="329"/>
      <c r="C9097" s="328"/>
      <c r="D9097" s="328"/>
    </row>
    <row r="9098" spans="1:4" x14ac:dyDescent="0.25">
      <c r="A9098" s="328"/>
      <c r="B9098" s="329"/>
      <c r="C9098" s="328"/>
      <c r="D9098" s="328"/>
    </row>
    <row r="9099" spans="1:4" x14ac:dyDescent="0.25">
      <c r="A9099" s="328"/>
      <c r="B9099" s="329"/>
      <c r="C9099" s="328"/>
      <c r="D9099" s="328"/>
    </row>
    <row r="9100" spans="1:4" x14ac:dyDescent="0.25">
      <c r="A9100" s="328"/>
      <c r="B9100" s="329"/>
      <c r="C9100" s="328"/>
      <c r="D9100" s="328"/>
    </row>
    <row r="9101" spans="1:4" x14ac:dyDescent="0.25">
      <c r="A9101" s="328"/>
      <c r="B9101" s="329"/>
      <c r="C9101" s="328"/>
      <c r="D9101" s="328"/>
    </row>
    <row r="9102" spans="1:4" x14ac:dyDescent="0.25">
      <c r="A9102" s="328"/>
      <c r="B9102" s="329"/>
      <c r="C9102" s="328"/>
      <c r="D9102" s="328"/>
    </row>
    <row r="9103" spans="1:4" x14ac:dyDescent="0.25">
      <c r="A9103" s="328"/>
      <c r="B9103" s="329"/>
      <c r="C9103" s="328"/>
      <c r="D9103" s="328"/>
    </row>
    <row r="9104" spans="1:4" x14ac:dyDescent="0.25">
      <c r="A9104" s="328"/>
      <c r="B9104" s="329"/>
      <c r="C9104" s="328"/>
      <c r="D9104" s="328"/>
    </row>
    <row r="9105" spans="1:4" x14ac:dyDescent="0.25">
      <c r="A9105" s="328"/>
      <c r="B9105" s="329"/>
      <c r="C9105" s="328"/>
      <c r="D9105" s="328"/>
    </row>
    <row r="9106" spans="1:4" x14ac:dyDescent="0.25">
      <c r="A9106" s="328"/>
      <c r="B9106" s="329"/>
      <c r="C9106" s="328"/>
      <c r="D9106" s="328"/>
    </row>
    <row r="9107" spans="1:4" x14ac:dyDescent="0.25">
      <c r="A9107" s="328"/>
      <c r="B9107" s="329"/>
      <c r="C9107" s="328"/>
      <c r="D9107" s="328"/>
    </row>
    <row r="9108" spans="1:4" x14ac:dyDescent="0.25">
      <c r="A9108" s="328"/>
      <c r="B9108" s="329"/>
      <c r="C9108" s="328"/>
      <c r="D9108" s="328"/>
    </row>
    <row r="9109" spans="1:4" x14ac:dyDescent="0.25">
      <c r="A9109" s="328"/>
      <c r="B9109" s="329"/>
      <c r="C9109" s="328"/>
      <c r="D9109" s="328"/>
    </row>
    <row r="9110" spans="1:4" x14ac:dyDescent="0.25">
      <c r="A9110" s="328"/>
      <c r="B9110" s="329"/>
      <c r="C9110" s="328"/>
      <c r="D9110" s="328"/>
    </row>
    <row r="9111" spans="1:4" x14ac:dyDescent="0.25">
      <c r="A9111" s="328"/>
      <c r="B9111" s="329"/>
      <c r="C9111" s="328"/>
      <c r="D9111" s="328"/>
    </row>
    <row r="9112" spans="1:4" x14ac:dyDescent="0.25">
      <c r="A9112" s="328"/>
      <c r="B9112" s="329"/>
      <c r="C9112" s="328"/>
      <c r="D9112" s="328"/>
    </row>
    <row r="9113" spans="1:4" x14ac:dyDescent="0.25">
      <c r="A9113" s="328"/>
      <c r="B9113" s="329"/>
      <c r="C9113" s="328"/>
      <c r="D9113" s="328"/>
    </row>
    <row r="9114" spans="1:4" x14ac:dyDescent="0.25">
      <c r="A9114" s="328"/>
      <c r="B9114" s="329"/>
      <c r="C9114" s="328"/>
      <c r="D9114" s="328"/>
    </row>
    <row r="9115" spans="1:4" x14ac:dyDescent="0.25">
      <c r="A9115" s="328"/>
      <c r="B9115" s="329"/>
      <c r="C9115" s="328"/>
      <c r="D9115" s="328"/>
    </row>
    <row r="9116" spans="1:4" x14ac:dyDescent="0.25">
      <c r="A9116" s="328"/>
      <c r="B9116" s="329"/>
      <c r="C9116" s="328"/>
      <c r="D9116" s="328"/>
    </row>
    <row r="9117" spans="1:4" x14ac:dyDescent="0.25">
      <c r="A9117" s="328"/>
      <c r="B9117" s="329"/>
      <c r="C9117" s="328"/>
      <c r="D9117" s="328"/>
    </row>
    <row r="9118" spans="1:4" x14ac:dyDescent="0.25">
      <c r="A9118" s="328"/>
      <c r="B9118" s="329"/>
      <c r="C9118" s="328"/>
      <c r="D9118" s="328"/>
    </row>
    <row r="9119" spans="1:4" x14ac:dyDescent="0.25">
      <c r="A9119" s="328"/>
      <c r="B9119" s="329"/>
      <c r="C9119" s="328"/>
      <c r="D9119" s="328"/>
    </row>
    <row r="9120" spans="1:4" x14ac:dyDescent="0.25">
      <c r="A9120" s="328"/>
      <c r="B9120" s="329"/>
      <c r="C9120" s="328"/>
      <c r="D9120" s="328"/>
    </row>
    <row r="9121" spans="1:4" x14ac:dyDescent="0.25">
      <c r="A9121" s="328"/>
      <c r="B9121" s="329"/>
      <c r="C9121" s="328"/>
      <c r="D9121" s="328"/>
    </row>
    <row r="9122" spans="1:4" x14ac:dyDescent="0.25">
      <c r="A9122" s="328"/>
      <c r="B9122" s="329"/>
      <c r="C9122" s="328"/>
      <c r="D9122" s="328"/>
    </row>
    <row r="9123" spans="1:4" x14ac:dyDescent="0.25">
      <c r="A9123" s="328"/>
      <c r="B9123" s="329"/>
      <c r="C9123" s="328"/>
      <c r="D9123" s="328"/>
    </row>
    <row r="9124" spans="1:4" x14ac:dyDescent="0.25">
      <c r="A9124" s="328"/>
      <c r="B9124" s="329"/>
      <c r="C9124" s="328"/>
      <c r="D9124" s="328"/>
    </row>
    <row r="9125" spans="1:4" x14ac:dyDescent="0.25">
      <c r="A9125" s="328"/>
      <c r="B9125" s="329"/>
      <c r="C9125" s="328"/>
      <c r="D9125" s="328"/>
    </row>
    <row r="9126" spans="1:4" x14ac:dyDescent="0.25">
      <c r="A9126" s="328"/>
      <c r="B9126" s="329"/>
      <c r="C9126" s="328"/>
      <c r="D9126" s="328"/>
    </row>
    <row r="9127" spans="1:4" x14ac:dyDescent="0.25">
      <c r="A9127" s="328"/>
      <c r="B9127" s="329"/>
      <c r="C9127" s="328"/>
      <c r="D9127" s="328"/>
    </row>
    <row r="9128" spans="1:4" x14ac:dyDescent="0.25">
      <c r="A9128" s="328"/>
      <c r="B9128" s="329"/>
      <c r="C9128" s="328"/>
      <c r="D9128" s="328"/>
    </row>
    <row r="9129" spans="1:4" x14ac:dyDescent="0.25">
      <c r="A9129" s="328"/>
      <c r="B9129" s="329"/>
      <c r="C9129" s="328"/>
      <c r="D9129" s="328"/>
    </row>
    <row r="9130" spans="1:4" x14ac:dyDescent="0.25">
      <c r="A9130" s="328"/>
      <c r="B9130" s="329"/>
      <c r="C9130" s="328"/>
      <c r="D9130" s="328"/>
    </row>
    <row r="9131" spans="1:4" x14ac:dyDescent="0.25">
      <c r="A9131" s="328"/>
      <c r="B9131" s="329"/>
      <c r="C9131" s="328"/>
      <c r="D9131" s="328"/>
    </row>
    <row r="9132" spans="1:4" x14ac:dyDescent="0.25">
      <c r="A9132" s="328"/>
      <c r="B9132" s="329"/>
      <c r="C9132" s="328"/>
      <c r="D9132" s="328"/>
    </row>
    <row r="9133" spans="1:4" x14ac:dyDescent="0.25">
      <c r="A9133" s="328"/>
      <c r="B9133" s="329"/>
      <c r="C9133" s="328"/>
      <c r="D9133" s="328"/>
    </row>
    <row r="9134" spans="1:4" x14ac:dyDescent="0.25">
      <c r="A9134" s="328"/>
      <c r="B9134" s="329"/>
      <c r="C9134" s="328"/>
      <c r="D9134" s="328"/>
    </row>
    <row r="9135" spans="1:4" x14ac:dyDescent="0.25">
      <c r="A9135" s="328"/>
      <c r="B9135" s="329"/>
      <c r="C9135" s="328"/>
      <c r="D9135" s="328"/>
    </row>
    <row r="9136" spans="1:4" x14ac:dyDescent="0.25">
      <c r="A9136" s="328"/>
      <c r="B9136" s="329"/>
      <c r="C9136" s="328"/>
      <c r="D9136" s="328"/>
    </row>
    <row r="9137" spans="1:4" x14ac:dyDescent="0.25">
      <c r="A9137" s="328"/>
      <c r="B9137" s="329"/>
      <c r="C9137" s="328"/>
      <c r="D9137" s="328"/>
    </row>
    <row r="9138" spans="1:4" x14ac:dyDescent="0.25">
      <c r="A9138" s="328"/>
      <c r="B9138" s="329"/>
      <c r="C9138" s="328"/>
      <c r="D9138" s="328"/>
    </row>
    <row r="9139" spans="1:4" x14ac:dyDescent="0.25">
      <c r="A9139" s="328"/>
      <c r="B9139" s="329"/>
      <c r="C9139" s="328"/>
      <c r="D9139" s="328"/>
    </row>
    <row r="9140" spans="1:4" x14ac:dyDescent="0.25">
      <c r="A9140" s="328"/>
      <c r="B9140" s="329"/>
      <c r="C9140" s="328"/>
      <c r="D9140" s="328"/>
    </row>
    <row r="9141" spans="1:4" x14ac:dyDescent="0.25">
      <c r="A9141" s="328"/>
      <c r="B9141" s="329"/>
      <c r="C9141" s="328"/>
      <c r="D9141" s="328"/>
    </row>
    <row r="9142" spans="1:4" x14ac:dyDescent="0.25">
      <c r="A9142" s="328"/>
      <c r="B9142" s="329"/>
      <c r="C9142" s="328"/>
      <c r="D9142" s="328"/>
    </row>
    <row r="9143" spans="1:4" x14ac:dyDescent="0.25">
      <c r="A9143" s="328"/>
      <c r="B9143" s="329"/>
      <c r="C9143" s="328"/>
      <c r="D9143" s="328"/>
    </row>
    <row r="9144" spans="1:4" x14ac:dyDescent="0.25">
      <c r="A9144" s="328"/>
      <c r="B9144" s="329"/>
      <c r="C9144" s="328"/>
      <c r="D9144" s="328"/>
    </row>
    <row r="9145" spans="1:4" x14ac:dyDescent="0.25">
      <c r="A9145" s="328"/>
      <c r="B9145" s="329"/>
      <c r="C9145" s="328"/>
      <c r="D9145" s="328"/>
    </row>
    <row r="9146" spans="1:4" x14ac:dyDescent="0.25">
      <c r="A9146" s="328"/>
      <c r="B9146" s="329"/>
      <c r="C9146" s="328"/>
      <c r="D9146" s="328"/>
    </row>
    <row r="9147" spans="1:4" x14ac:dyDescent="0.25">
      <c r="A9147" s="328"/>
      <c r="B9147" s="329"/>
      <c r="C9147" s="328"/>
      <c r="D9147" s="328"/>
    </row>
    <row r="9148" spans="1:4" x14ac:dyDescent="0.25">
      <c r="A9148" s="328"/>
      <c r="B9148" s="329"/>
      <c r="C9148" s="328"/>
      <c r="D9148" s="328"/>
    </row>
    <row r="9149" spans="1:4" x14ac:dyDescent="0.25">
      <c r="A9149" s="328"/>
      <c r="B9149" s="329"/>
      <c r="C9149" s="328"/>
      <c r="D9149" s="328"/>
    </row>
    <row r="9150" spans="1:4" x14ac:dyDescent="0.25">
      <c r="A9150" s="328"/>
      <c r="B9150" s="329"/>
      <c r="C9150" s="328"/>
      <c r="D9150" s="328"/>
    </row>
    <row r="9151" spans="1:4" x14ac:dyDescent="0.25">
      <c r="A9151" s="328"/>
      <c r="B9151" s="329"/>
      <c r="C9151" s="328"/>
      <c r="D9151" s="328"/>
    </row>
    <row r="9152" spans="1:4" x14ac:dyDescent="0.25">
      <c r="A9152" s="328"/>
      <c r="B9152" s="329"/>
      <c r="C9152" s="328"/>
      <c r="D9152" s="328"/>
    </row>
    <row r="9153" spans="1:4" x14ac:dyDescent="0.25">
      <c r="A9153" s="328"/>
      <c r="B9153" s="329"/>
      <c r="C9153" s="328"/>
      <c r="D9153" s="328"/>
    </row>
    <row r="9154" spans="1:4" x14ac:dyDescent="0.25">
      <c r="A9154" s="328"/>
      <c r="B9154" s="329"/>
      <c r="C9154" s="328"/>
      <c r="D9154" s="328"/>
    </row>
    <row r="9155" spans="1:4" x14ac:dyDescent="0.25">
      <c r="A9155" s="328"/>
      <c r="B9155" s="329"/>
      <c r="C9155" s="328"/>
      <c r="D9155" s="328"/>
    </row>
    <row r="9156" spans="1:4" x14ac:dyDescent="0.25">
      <c r="A9156" s="328"/>
      <c r="B9156" s="329"/>
      <c r="C9156" s="328"/>
      <c r="D9156" s="328"/>
    </row>
    <row r="9157" spans="1:4" x14ac:dyDescent="0.25">
      <c r="A9157" s="328"/>
      <c r="B9157" s="329"/>
      <c r="C9157" s="328"/>
      <c r="D9157" s="328"/>
    </row>
    <row r="9158" spans="1:4" x14ac:dyDescent="0.25">
      <c r="A9158" s="328"/>
      <c r="B9158" s="329"/>
      <c r="C9158" s="328"/>
      <c r="D9158" s="328"/>
    </row>
    <row r="9159" spans="1:4" x14ac:dyDescent="0.25">
      <c r="A9159" s="328"/>
      <c r="B9159" s="329"/>
      <c r="C9159" s="328"/>
      <c r="D9159" s="328"/>
    </row>
    <row r="9160" spans="1:4" x14ac:dyDescent="0.25">
      <c r="A9160" s="328"/>
      <c r="B9160" s="329"/>
      <c r="C9160" s="328"/>
      <c r="D9160" s="328"/>
    </row>
    <row r="9161" spans="1:4" x14ac:dyDescent="0.25">
      <c r="A9161" s="328"/>
      <c r="B9161" s="329"/>
      <c r="C9161" s="328"/>
      <c r="D9161" s="328"/>
    </row>
    <row r="9162" spans="1:4" x14ac:dyDescent="0.25">
      <c r="A9162" s="328"/>
      <c r="B9162" s="329"/>
      <c r="C9162" s="328"/>
      <c r="D9162" s="328"/>
    </row>
    <row r="9163" spans="1:4" x14ac:dyDescent="0.25">
      <c r="A9163" s="328"/>
      <c r="B9163" s="329"/>
      <c r="C9163" s="328"/>
      <c r="D9163" s="328"/>
    </row>
    <row r="9164" spans="1:4" x14ac:dyDescent="0.25">
      <c r="A9164" s="328"/>
      <c r="B9164" s="329"/>
      <c r="C9164" s="328"/>
      <c r="D9164" s="328"/>
    </row>
    <row r="9165" spans="1:4" x14ac:dyDescent="0.25">
      <c r="A9165" s="328"/>
      <c r="B9165" s="329"/>
      <c r="C9165" s="328"/>
      <c r="D9165" s="328"/>
    </row>
    <row r="9166" spans="1:4" x14ac:dyDescent="0.25">
      <c r="A9166" s="328"/>
      <c r="B9166" s="329"/>
      <c r="C9166" s="328"/>
      <c r="D9166" s="328"/>
    </row>
    <row r="9167" spans="1:4" x14ac:dyDescent="0.25">
      <c r="A9167" s="328"/>
      <c r="B9167" s="329"/>
      <c r="C9167" s="328"/>
      <c r="D9167" s="328"/>
    </row>
    <row r="9168" spans="1:4" x14ac:dyDescent="0.25">
      <c r="A9168" s="328"/>
      <c r="B9168" s="329"/>
      <c r="C9168" s="328"/>
      <c r="D9168" s="328"/>
    </row>
    <row r="9169" spans="1:4" x14ac:dyDescent="0.25">
      <c r="A9169" s="328"/>
      <c r="B9169" s="329"/>
      <c r="C9169" s="328"/>
      <c r="D9169" s="328"/>
    </row>
    <row r="9170" spans="1:4" x14ac:dyDescent="0.25">
      <c r="A9170" s="328"/>
      <c r="B9170" s="329"/>
      <c r="C9170" s="328"/>
      <c r="D9170" s="328"/>
    </row>
    <row r="9171" spans="1:4" x14ac:dyDescent="0.25">
      <c r="A9171" s="328"/>
      <c r="B9171" s="329"/>
      <c r="C9171" s="328"/>
      <c r="D9171" s="330"/>
    </row>
    <row r="9172" spans="1:4" x14ac:dyDescent="0.25">
      <c r="A9172" s="328"/>
      <c r="B9172" s="329"/>
      <c r="C9172" s="328"/>
      <c r="D9172" s="328"/>
    </row>
    <row r="9173" spans="1:4" x14ac:dyDescent="0.25">
      <c r="A9173" s="328"/>
      <c r="B9173" s="329"/>
      <c r="C9173" s="328"/>
      <c r="D9173" s="328"/>
    </row>
    <row r="9174" spans="1:4" x14ac:dyDescent="0.25">
      <c r="A9174" s="328"/>
      <c r="B9174" s="329"/>
      <c r="C9174" s="328"/>
      <c r="D9174" s="330"/>
    </row>
    <row r="9175" spans="1:4" x14ac:dyDescent="0.25">
      <c r="A9175" s="328"/>
      <c r="B9175" s="329"/>
      <c r="C9175" s="328"/>
      <c r="D9175" s="328"/>
    </row>
    <row r="9176" spans="1:4" x14ac:dyDescent="0.25">
      <c r="A9176" s="328"/>
      <c r="B9176" s="329"/>
      <c r="C9176" s="328"/>
      <c r="D9176" s="328"/>
    </row>
    <row r="9177" spans="1:4" x14ac:dyDescent="0.25">
      <c r="A9177" s="328"/>
      <c r="B9177" s="329"/>
      <c r="C9177" s="328"/>
      <c r="D9177" s="328"/>
    </row>
    <row r="9178" spans="1:4" x14ac:dyDescent="0.25">
      <c r="A9178" s="328"/>
      <c r="B9178" s="329"/>
      <c r="C9178" s="328"/>
      <c r="D9178" s="328"/>
    </row>
    <row r="9179" spans="1:4" x14ac:dyDescent="0.25">
      <c r="A9179" s="328"/>
      <c r="B9179" s="329"/>
      <c r="C9179" s="328"/>
      <c r="D9179" s="328"/>
    </row>
    <row r="9180" spans="1:4" x14ac:dyDescent="0.25">
      <c r="A9180" s="328"/>
      <c r="B9180" s="329"/>
      <c r="C9180" s="328"/>
      <c r="D9180" s="328"/>
    </row>
    <row r="9181" spans="1:4" x14ac:dyDescent="0.25">
      <c r="A9181" s="328"/>
      <c r="B9181" s="329"/>
      <c r="C9181" s="328"/>
      <c r="D9181" s="328"/>
    </row>
    <row r="9182" spans="1:4" x14ac:dyDescent="0.25">
      <c r="A9182" s="328"/>
      <c r="B9182" s="329"/>
      <c r="C9182" s="328"/>
      <c r="D9182" s="328"/>
    </row>
    <row r="9183" spans="1:4" x14ac:dyDescent="0.25">
      <c r="A9183" s="328"/>
      <c r="B9183" s="329"/>
      <c r="C9183" s="328"/>
      <c r="D9183" s="328"/>
    </row>
    <row r="9184" spans="1:4" x14ac:dyDescent="0.25">
      <c r="A9184" s="328"/>
      <c r="B9184" s="329"/>
      <c r="C9184" s="328"/>
      <c r="D9184" s="328"/>
    </row>
    <row r="9185" spans="1:4" x14ac:dyDescent="0.25">
      <c r="A9185" s="328"/>
      <c r="B9185" s="329"/>
      <c r="C9185" s="328"/>
      <c r="D9185" s="328"/>
    </row>
    <row r="9186" spans="1:4" x14ac:dyDescent="0.25">
      <c r="A9186" s="328"/>
      <c r="B9186" s="329"/>
      <c r="C9186" s="328"/>
      <c r="D9186" s="328"/>
    </row>
    <row r="9187" spans="1:4" x14ac:dyDescent="0.25">
      <c r="A9187" s="328"/>
      <c r="B9187" s="329"/>
      <c r="C9187" s="328"/>
      <c r="D9187" s="328"/>
    </row>
    <row r="9188" spans="1:4" x14ac:dyDescent="0.25">
      <c r="A9188" s="328"/>
      <c r="B9188" s="329"/>
      <c r="C9188" s="328"/>
      <c r="D9188" s="328"/>
    </row>
    <row r="9189" spans="1:4" x14ac:dyDescent="0.25">
      <c r="A9189" s="328"/>
      <c r="B9189" s="329"/>
      <c r="C9189" s="328"/>
      <c r="D9189" s="328"/>
    </row>
    <row r="9190" spans="1:4" x14ac:dyDescent="0.25">
      <c r="A9190" s="328"/>
      <c r="B9190" s="329"/>
      <c r="C9190" s="328"/>
      <c r="D9190" s="328"/>
    </row>
    <row r="9191" spans="1:4" x14ac:dyDescent="0.25">
      <c r="A9191" s="328"/>
      <c r="B9191" s="329"/>
      <c r="C9191" s="328"/>
      <c r="D9191" s="328"/>
    </row>
    <row r="9192" spans="1:4" x14ac:dyDescent="0.25">
      <c r="A9192" s="328"/>
      <c r="B9192" s="329"/>
      <c r="C9192" s="328"/>
      <c r="D9192" s="328"/>
    </row>
    <row r="9193" spans="1:4" x14ac:dyDescent="0.25">
      <c r="A9193" s="328"/>
      <c r="B9193" s="329"/>
      <c r="C9193" s="328"/>
      <c r="D9193" s="328"/>
    </row>
    <row r="9194" spans="1:4" x14ac:dyDescent="0.25">
      <c r="A9194" s="328"/>
      <c r="B9194" s="329"/>
      <c r="C9194" s="328"/>
      <c r="D9194" s="328"/>
    </row>
    <row r="9195" spans="1:4" x14ac:dyDescent="0.25">
      <c r="A9195" s="328"/>
      <c r="B9195" s="329"/>
      <c r="C9195" s="328"/>
      <c r="D9195" s="328"/>
    </row>
    <row r="9196" spans="1:4" x14ac:dyDescent="0.25">
      <c r="A9196" s="328"/>
      <c r="B9196" s="329"/>
      <c r="C9196" s="328"/>
      <c r="D9196" s="328"/>
    </row>
    <row r="9197" spans="1:4" x14ac:dyDescent="0.25">
      <c r="A9197" s="328"/>
      <c r="B9197" s="329"/>
      <c r="C9197" s="328"/>
      <c r="D9197" s="328"/>
    </row>
    <row r="9198" spans="1:4" x14ac:dyDescent="0.25">
      <c r="A9198" s="328"/>
      <c r="B9198" s="329"/>
      <c r="C9198" s="328"/>
      <c r="D9198" s="328"/>
    </row>
    <row r="9199" spans="1:4" x14ac:dyDescent="0.25">
      <c r="A9199" s="328"/>
      <c r="B9199" s="329"/>
      <c r="C9199" s="328"/>
      <c r="D9199" s="328"/>
    </row>
    <row r="9200" spans="1:4" x14ac:dyDescent="0.25">
      <c r="A9200" s="328"/>
      <c r="B9200" s="329"/>
      <c r="C9200" s="328"/>
      <c r="D9200" s="328"/>
    </row>
    <row r="9201" spans="1:4" x14ac:dyDescent="0.25">
      <c r="A9201" s="328"/>
      <c r="B9201" s="329"/>
      <c r="C9201" s="328"/>
      <c r="D9201" s="328"/>
    </row>
    <row r="9202" spans="1:4" x14ac:dyDescent="0.25">
      <c r="A9202" s="328"/>
      <c r="B9202" s="329"/>
      <c r="C9202" s="328"/>
      <c r="D9202" s="328"/>
    </row>
    <row r="9203" spans="1:4" x14ac:dyDescent="0.25">
      <c r="A9203" s="328"/>
      <c r="B9203" s="329"/>
      <c r="C9203" s="328"/>
      <c r="D9203" s="328"/>
    </row>
    <row r="9204" spans="1:4" x14ac:dyDescent="0.25">
      <c r="A9204" s="328"/>
      <c r="B9204" s="329"/>
      <c r="C9204" s="328"/>
      <c r="D9204" s="328"/>
    </row>
    <row r="9205" spans="1:4" x14ac:dyDescent="0.25">
      <c r="A9205" s="328"/>
      <c r="B9205" s="329"/>
      <c r="C9205" s="328"/>
      <c r="D9205" s="328"/>
    </row>
    <row r="9206" spans="1:4" x14ac:dyDescent="0.25">
      <c r="A9206" s="328"/>
      <c r="B9206" s="329"/>
      <c r="C9206" s="328"/>
      <c r="D9206" s="328"/>
    </row>
    <row r="9207" spans="1:4" x14ac:dyDescent="0.25">
      <c r="A9207" s="328"/>
      <c r="B9207" s="329"/>
      <c r="C9207" s="328"/>
      <c r="D9207" s="328"/>
    </row>
    <row r="9208" spans="1:4" x14ac:dyDescent="0.25">
      <c r="A9208" s="328"/>
      <c r="B9208" s="329"/>
      <c r="C9208" s="328"/>
      <c r="D9208" s="328"/>
    </row>
    <row r="9209" spans="1:4" x14ac:dyDescent="0.25">
      <c r="A9209" s="328"/>
      <c r="B9209" s="329"/>
      <c r="C9209" s="328"/>
      <c r="D9209" s="328"/>
    </row>
    <row r="9210" spans="1:4" x14ac:dyDescent="0.25">
      <c r="A9210" s="328"/>
      <c r="B9210" s="329"/>
      <c r="C9210" s="328"/>
      <c r="D9210" s="328"/>
    </row>
    <row r="9211" spans="1:4" x14ac:dyDescent="0.25">
      <c r="A9211" s="328"/>
      <c r="B9211" s="329"/>
      <c r="C9211" s="328"/>
      <c r="D9211" s="328"/>
    </row>
    <row r="9212" spans="1:4" x14ac:dyDescent="0.25">
      <c r="A9212" s="328"/>
      <c r="B9212" s="329"/>
      <c r="C9212" s="328"/>
      <c r="D9212" s="328"/>
    </row>
    <row r="9213" spans="1:4" x14ac:dyDescent="0.25">
      <c r="A9213" s="328"/>
      <c r="B9213" s="329"/>
      <c r="C9213" s="328"/>
      <c r="D9213" s="328"/>
    </row>
    <row r="9214" spans="1:4" x14ac:dyDescent="0.25">
      <c r="A9214" s="328"/>
      <c r="B9214" s="329"/>
      <c r="C9214" s="328"/>
      <c r="D9214" s="328"/>
    </row>
    <row r="9215" spans="1:4" x14ac:dyDescent="0.25">
      <c r="A9215" s="328"/>
      <c r="B9215" s="329"/>
      <c r="C9215" s="328"/>
      <c r="D9215" s="328"/>
    </row>
    <row r="9216" spans="1:4" x14ac:dyDescent="0.25">
      <c r="A9216" s="328"/>
      <c r="B9216" s="329"/>
      <c r="C9216" s="328"/>
      <c r="D9216" s="328"/>
    </row>
    <row r="9217" spans="1:4" x14ac:dyDescent="0.25">
      <c r="A9217" s="328"/>
      <c r="B9217" s="329"/>
      <c r="C9217" s="328"/>
      <c r="D9217" s="328"/>
    </row>
    <row r="9218" spans="1:4" x14ac:dyDescent="0.25">
      <c r="A9218" s="328"/>
      <c r="B9218" s="329"/>
      <c r="C9218" s="328"/>
      <c r="D9218" s="328"/>
    </row>
    <row r="9219" spans="1:4" x14ac:dyDescent="0.25">
      <c r="A9219" s="328"/>
      <c r="B9219" s="329"/>
      <c r="C9219" s="328"/>
      <c r="D9219" s="328"/>
    </row>
    <row r="9220" spans="1:4" x14ac:dyDescent="0.25">
      <c r="A9220" s="328"/>
      <c r="B9220" s="329"/>
      <c r="C9220" s="328"/>
      <c r="D9220" s="328"/>
    </row>
    <row r="9221" spans="1:4" x14ac:dyDescent="0.25">
      <c r="A9221" s="328"/>
      <c r="B9221" s="329"/>
      <c r="C9221" s="328"/>
      <c r="D9221" s="328"/>
    </row>
    <row r="9222" spans="1:4" x14ac:dyDescent="0.25">
      <c r="A9222" s="328"/>
      <c r="B9222" s="329"/>
      <c r="C9222" s="328"/>
      <c r="D9222" s="328"/>
    </row>
    <row r="9223" spans="1:4" x14ac:dyDescent="0.25">
      <c r="A9223" s="328"/>
      <c r="B9223" s="329"/>
      <c r="C9223" s="328"/>
      <c r="D9223" s="328"/>
    </row>
    <row r="9224" spans="1:4" x14ac:dyDescent="0.25">
      <c r="A9224" s="328"/>
      <c r="B9224" s="329"/>
      <c r="C9224" s="328"/>
      <c r="D9224" s="328"/>
    </row>
    <row r="9225" spans="1:4" x14ac:dyDescent="0.25">
      <c r="A9225" s="328"/>
      <c r="B9225" s="329"/>
      <c r="C9225" s="328"/>
      <c r="D9225" s="328"/>
    </row>
    <row r="9226" spans="1:4" x14ac:dyDescent="0.25">
      <c r="A9226" s="328"/>
      <c r="B9226" s="329"/>
      <c r="C9226" s="328"/>
      <c r="D9226" s="328"/>
    </row>
    <row r="9227" spans="1:4" x14ac:dyDescent="0.25">
      <c r="A9227" s="328"/>
      <c r="B9227" s="329"/>
      <c r="C9227" s="328"/>
      <c r="D9227" s="328"/>
    </row>
    <row r="9228" spans="1:4" x14ac:dyDescent="0.25">
      <c r="A9228" s="328"/>
      <c r="B9228" s="329"/>
      <c r="C9228" s="328"/>
      <c r="D9228" s="328"/>
    </row>
    <row r="9229" spans="1:4" x14ac:dyDescent="0.25">
      <c r="A9229" s="328"/>
      <c r="B9229" s="329"/>
      <c r="C9229" s="328"/>
      <c r="D9229" s="328"/>
    </row>
    <row r="9230" spans="1:4" x14ac:dyDescent="0.25">
      <c r="A9230" s="328"/>
      <c r="B9230" s="329"/>
      <c r="C9230" s="328"/>
      <c r="D9230" s="328"/>
    </row>
    <row r="9231" spans="1:4" x14ac:dyDescent="0.25">
      <c r="A9231" s="328"/>
      <c r="B9231" s="329"/>
      <c r="C9231" s="328"/>
      <c r="D9231" s="328"/>
    </row>
    <row r="9232" spans="1:4" x14ac:dyDescent="0.25">
      <c r="A9232" s="328"/>
      <c r="B9232" s="329"/>
      <c r="C9232" s="328"/>
      <c r="D9232" s="328"/>
    </row>
    <row r="9233" spans="1:4" x14ac:dyDescent="0.25">
      <c r="A9233" s="328"/>
      <c r="B9233" s="329"/>
      <c r="C9233" s="328"/>
      <c r="D9233" s="328"/>
    </row>
    <row r="9234" spans="1:4" x14ac:dyDescent="0.25">
      <c r="A9234" s="328"/>
      <c r="B9234" s="329"/>
      <c r="C9234" s="328"/>
      <c r="D9234" s="328"/>
    </row>
    <row r="9235" spans="1:4" x14ac:dyDescent="0.25">
      <c r="A9235" s="328"/>
      <c r="B9235" s="329"/>
      <c r="C9235" s="328"/>
      <c r="D9235" s="328"/>
    </row>
    <row r="9236" spans="1:4" x14ac:dyDescent="0.25">
      <c r="A9236" s="328"/>
      <c r="B9236" s="329"/>
      <c r="C9236" s="328"/>
      <c r="D9236" s="328"/>
    </row>
    <row r="9237" spans="1:4" x14ac:dyDescent="0.25">
      <c r="A9237" s="328"/>
      <c r="B9237" s="329"/>
      <c r="C9237" s="328"/>
      <c r="D9237" s="328"/>
    </row>
    <row r="9238" spans="1:4" x14ac:dyDescent="0.25">
      <c r="A9238" s="328"/>
      <c r="B9238" s="329"/>
      <c r="C9238" s="328"/>
      <c r="D9238" s="328"/>
    </row>
    <row r="9239" spans="1:4" x14ac:dyDescent="0.25">
      <c r="A9239" s="328"/>
      <c r="B9239" s="329"/>
      <c r="C9239" s="328"/>
      <c r="D9239" s="328"/>
    </row>
    <row r="9240" spans="1:4" x14ac:dyDescent="0.25">
      <c r="A9240" s="328"/>
      <c r="B9240" s="329"/>
      <c r="C9240" s="328"/>
      <c r="D9240" s="328"/>
    </row>
    <row r="9241" spans="1:4" x14ac:dyDescent="0.25">
      <c r="A9241" s="328"/>
      <c r="B9241" s="329"/>
      <c r="C9241" s="328"/>
      <c r="D9241" s="328"/>
    </row>
    <row r="9242" spans="1:4" x14ac:dyDescent="0.25">
      <c r="A9242" s="328"/>
      <c r="B9242" s="329"/>
      <c r="C9242" s="328"/>
      <c r="D9242" s="328"/>
    </row>
    <row r="9243" spans="1:4" x14ac:dyDescent="0.25">
      <c r="A9243" s="328"/>
      <c r="B9243" s="329"/>
      <c r="C9243" s="328"/>
      <c r="D9243" s="328"/>
    </row>
    <row r="9244" spans="1:4" x14ac:dyDescent="0.25">
      <c r="A9244" s="328"/>
      <c r="B9244" s="329"/>
      <c r="C9244" s="328"/>
      <c r="D9244" s="328"/>
    </row>
    <row r="9245" spans="1:4" x14ac:dyDescent="0.25">
      <c r="A9245" s="328"/>
      <c r="B9245" s="329"/>
      <c r="C9245" s="328"/>
      <c r="D9245" s="328"/>
    </row>
    <row r="9246" spans="1:4" x14ac:dyDescent="0.25">
      <c r="A9246" s="328"/>
      <c r="B9246" s="329"/>
      <c r="C9246" s="328"/>
      <c r="D9246" s="328"/>
    </row>
    <row r="9247" spans="1:4" x14ac:dyDescent="0.25">
      <c r="A9247" s="328"/>
      <c r="B9247" s="329"/>
      <c r="C9247" s="328"/>
      <c r="D9247" s="328"/>
    </row>
    <row r="9248" spans="1:4" x14ac:dyDescent="0.25">
      <c r="A9248" s="328"/>
      <c r="B9248" s="329"/>
      <c r="C9248" s="328"/>
      <c r="D9248" s="328"/>
    </row>
    <row r="9249" spans="1:4" x14ac:dyDescent="0.25">
      <c r="A9249" s="328"/>
      <c r="B9249" s="329"/>
      <c r="C9249" s="328"/>
      <c r="D9249" s="328"/>
    </row>
    <row r="9250" spans="1:4" x14ac:dyDescent="0.25">
      <c r="A9250" s="328"/>
      <c r="B9250" s="329"/>
      <c r="C9250" s="328"/>
      <c r="D9250" s="328"/>
    </row>
    <row r="9251" spans="1:4" x14ac:dyDescent="0.25">
      <c r="A9251" s="328"/>
      <c r="B9251" s="329"/>
      <c r="C9251" s="328"/>
      <c r="D9251" s="328"/>
    </row>
    <row r="9252" spans="1:4" x14ac:dyDescent="0.25">
      <c r="A9252" s="328"/>
      <c r="B9252" s="329"/>
      <c r="C9252" s="328"/>
      <c r="D9252" s="328"/>
    </row>
    <row r="9253" spans="1:4" x14ac:dyDescent="0.25">
      <c r="A9253" s="328"/>
      <c r="B9253" s="329"/>
      <c r="C9253" s="328"/>
      <c r="D9253" s="328"/>
    </row>
    <row r="9254" spans="1:4" x14ac:dyDescent="0.25">
      <c r="A9254" s="328"/>
      <c r="B9254" s="329"/>
      <c r="C9254" s="328"/>
      <c r="D9254" s="328"/>
    </row>
    <row r="9255" spans="1:4" x14ac:dyDescent="0.25">
      <c r="A9255" s="328"/>
      <c r="B9255" s="329"/>
      <c r="C9255" s="328"/>
      <c r="D9255" s="328"/>
    </row>
    <row r="9256" spans="1:4" x14ac:dyDescent="0.25">
      <c r="A9256" s="328"/>
      <c r="B9256" s="329"/>
      <c r="C9256" s="328"/>
      <c r="D9256" s="328"/>
    </row>
    <row r="9257" spans="1:4" x14ac:dyDescent="0.25">
      <c r="A9257" s="328"/>
      <c r="B9257" s="329"/>
      <c r="C9257" s="328"/>
      <c r="D9257" s="328"/>
    </row>
    <row r="9258" spans="1:4" x14ac:dyDescent="0.25">
      <c r="A9258" s="328"/>
      <c r="B9258" s="329"/>
      <c r="C9258" s="328"/>
      <c r="D9258" s="330"/>
    </row>
    <row r="9259" spans="1:4" x14ac:dyDescent="0.25">
      <c r="A9259" s="328"/>
      <c r="B9259" s="329"/>
      <c r="C9259" s="328"/>
      <c r="D9259" s="328"/>
    </row>
    <row r="9260" spans="1:4" x14ac:dyDescent="0.25">
      <c r="A9260" s="328"/>
      <c r="B9260" s="329"/>
      <c r="C9260" s="328"/>
      <c r="D9260" s="328"/>
    </row>
    <row r="9261" spans="1:4" x14ac:dyDescent="0.25">
      <c r="A9261" s="328"/>
      <c r="B9261" s="329"/>
      <c r="C9261" s="328"/>
      <c r="D9261" s="328"/>
    </row>
    <row r="9262" spans="1:4" x14ac:dyDescent="0.25">
      <c r="A9262" s="328"/>
      <c r="B9262" s="329"/>
      <c r="C9262" s="328"/>
      <c r="D9262" s="328"/>
    </row>
    <row r="9263" spans="1:4" x14ac:dyDescent="0.25">
      <c r="A9263" s="328"/>
      <c r="B9263" s="329"/>
      <c r="C9263" s="328"/>
      <c r="D9263" s="328"/>
    </row>
    <row r="9264" spans="1:4" x14ac:dyDescent="0.25">
      <c r="A9264" s="328"/>
      <c r="B9264" s="329"/>
      <c r="C9264" s="328"/>
      <c r="D9264" s="328"/>
    </row>
    <row r="9265" spans="1:4" x14ac:dyDescent="0.25">
      <c r="A9265" s="328"/>
      <c r="B9265" s="329"/>
      <c r="C9265" s="328"/>
      <c r="D9265" s="328"/>
    </row>
    <row r="9266" spans="1:4" x14ac:dyDescent="0.25">
      <c r="A9266" s="328"/>
      <c r="B9266" s="329"/>
      <c r="C9266" s="328"/>
      <c r="D9266" s="328"/>
    </row>
    <row r="9267" spans="1:4" x14ac:dyDescent="0.25">
      <c r="A9267" s="328"/>
      <c r="B9267" s="329"/>
      <c r="C9267" s="328"/>
      <c r="D9267" s="328"/>
    </row>
    <row r="9268" spans="1:4" x14ac:dyDescent="0.25">
      <c r="A9268" s="328"/>
      <c r="B9268" s="329"/>
      <c r="C9268" s="328"/>
      <c r="D9268" s="328"/>
    </row>
    <row r="9269" spans="1:4" x14ac:dyDescent="0.25">
      <c r="A9269" s="328"/>
      <c r="B9269" s="329"/>
      <c r="C9269" s="328"/>
      <c r="D9269" s="328"/>
    </row>
    <row r="9270" spans="1:4" x14ac:dyDescent="0.25">
      <c r="A9270" s="328"/>
      <c r="B9270" s="329"/>
      <c r="C9270" s="328"/>
      <c r="D9270" s="328"/>
    </row>
    <row r="9271" spans="1:4" x14ac:dyDescent="0.25">
      <c r="A9271" s="328"/>
      <c r="B9271" s="329"/>
      <c r="C9271" s="328"/>
      <c r="D9271" s="328"/>
    </row>
    <row r="9272" spans="1:4" x14ac:dyDescent="0.25">
      <c r="A9272" s="328"/>
      <c r="B9272" s="329"/>
      <c r="C9272" s="328"/>
      <c r="D9272" s="328"/>
    </row>
    <row r="9273" spans="1:4" x14ac:dyDescent="0.25">
      <c r="A9273" s="328"/>
      <c r="B9273" s="329"/>
      <c r="C9273" s="328"/>
      <c r="D9273" s="328"/>
    </row>
    <row r="9274" spans="1:4" x14ac:dyDescent="0.25">
      <c r="A9274" s="328"/>
      <c r="B9274" s="329"/>
      <c r="C9274" s="328"/>
      <c r="D9274" s="328"/>
    </row>
    <row r="9275" spans="1:4" x14ac:dyDescent="0.25">
      <c r="A9275" s="328"/>
      <c r="B9275" s="329"/>
      <c r="C9275" s="328"/>
      <c r="D9275" s="328"/>
    </row>
    <row r="9276" spans="1:4" x14ac:dyDescent="0.25">
      <c r="A9276" s="328"/>
      <c r="B9276" s="329"/>
      <c r="C9276" s="328"/>
      <c r="D9276" s="328"/>
    </row>
    <row r="9277" spans="1:4" x14ac:dyDescent="0.25">
      <c r="A9277" s="328"/>
      <c r="B9277" s="329"/>
      <c r="C9277" s="328"/>
      <c r="D9277" s="328"/>
    </row>
    <row r="9278" spans="1:4" x14ac:dyDescent="0.25">
      <c r="A9278" s="328"/>
      <c r="B9278" s="329"/>
      <c r="C9278" s="328"/>
      <c r="D9278" s="328"/>
    </row>
    <row r="9279" spans="1:4" x14ac:dyDescent="0.25">
      <c r="A9279" s="328"/>
      <c r="B9279" s="329"/>
      <c r="C9279" s="328"/>
      <c r="D9279" s="328"/>
    </row>
    <row r="9280" spans="1:4" x14ac:dyDescent="0.25">
      <c r="A9280" s="328"/>
      <c r="B9280" s="329"/>
      <c r="C9280" s="328"/>
      <c r="D9280" s="328"/>
    </row>
    <row r="9281" spans="1:4" x14ac:dyDescent="0.25">
      <c r="A9281" s="328"/>
      <c r="B9281" s="329"/>
      <c r="C9281" s="328"/>
      <c r="D9281" s="328"/>
    </row>
    <row r="9282" spans="1:4" x14ac:dyDescent="0.25">
      <c r="A9282" s="328"/>
      <c r="B9282" s="329"/>
      <c r="C9282" s="328"/>
      <c r="D9282" s="328"/>
    </row>
    <row r="9283" spans="1:4" x14ac:dyDescent="0.25">
      <c r="A9283" s="328"/>
      <c r="B9283" s="329"/>
      <c r="C9283" s="328"/>
      <c r="D9283" s="328"/>
    </row>
    <row r="9284" spans="1:4" x14ac:dyDescent="0.25">
      <c r="A9284" s="328"/>
      <c r="B9284" s="329"/>
      <c r="C9284" s="328"/>
      <c r="D9284" s="328"/>
    </row>
    <row r="9285" spans="1:4" x14ac:dyDescent="0.25">
      <c r="A9285" s="328"/>
      <c r="B9285" s="329"/>
      <c r="C9285" s="328"/>
      <c r="D9285" s="328"/>
    </row>
    <row r="9286" spans="1:4" x14ac:dyDescent="0.25">
      <c r="A9286" s="328"/>
      <c r="B9286" s="329"/>
      <c r="C9286" s="328"/>
      <c r="D9286" s="328"/>
    </row>
    <row r="9287" spans="1:4" x14ac:dyDescent="0.25">
      <c r="A9287" s="328"/>
      <c r="B9287" s="329"/>
      <c r="C9287" s="328"/>
      <c r="D9287" s="328"/>
    </row>
    <row r="9288" spans="1:4" x14ac:dyDescent="0.25">
      <c r="A9288" s="328"/>
      <c r="B9288" s="329"/>
      <c r="C9288" s="328"/>
      <c r="D9288" s="328"/>
    </row>
    <row r="9289" spans="1:4" x14ac:dyDescent="0.25">
      <c r="A9289" s="328"/>
      <c r="B9289" s="329"/>
      <c r="C9289" s="328"/>
      <c r="D9289" s="328"/>
    </row>
    <row r="9290" spans="1:4" x14ac:dyDescent="0.25">
      <c r="A9290" s="328"/>
      <c r="B9290" s="329"/>
      <c r="C9290" s="328"/>
      <c r="D9290" s="328"/>
    </row>
    <row r="9291" spans="1:4" x14ac:dyDescent="0.25">
      <c r="A9291" s="328"/>
      <c r="B9291" s="329"/>
      <c r="C9291" s="328"/>
      <c r="D9291" s="328"/>
    </row>
    <row r="9292" spans="1:4" x14ac:dyDescent="0.25">
      <c r="A9292" s="328"/>
      <c r="B9292" s="329"/>
      <c r="C9292" s="328"/>
      <c r="D9292" s="328"/>
    </row>
    <row r="9293" spans="1:4" x14ac:dyDescent="0.25">
      <c r="A9293" s="328"/>
      <c r="B9293" s="329"/>
      <c r="C9293" s="328"/>
      <c r="D9293" s="328"/>
    </row>
    <row r="9294" spans="1:4" x14ac:dyDescent="0.25">
      <c r="A9294" s="328"/>
      <c r="B9294" s="329"/>
      <c r="C9294" s="328"/>
      <c r="D9294" s="328"/>
    </row>
    <row r="9295" spans="1:4" x14ac:dyDescent="0.25">
      <c r="A9295" s="328"/>
      <c r="B9295" s="329"/>
      <c r="C9295" s="328"/>
      <c r="D9295" s="328"/>
    </row>
    <row r="9296" spans="1:4" x14ac:dyDescent="0.25">
      <c r="A9296" s="328"/>
      <c r="B9296" s="329"/>
      <c r="C9296" s="328"/>
      <c r="D9296" s="328"/>
    </row>
    <row r="9297" spans="1:4" x14ac:dyDescent="0.25">
      <c r="A9297" s="328"/>
      <c r="B9297" s="329"/>
      <c r="C9297" s="328"/>
      <c r="D9297" s="328"/>
    </row>
    <row r="9298" spans="1:4" x14ac:dyDescent="0.25">
      <c r="A9298" s="328"/>
      <c r="B9298" s="329"/>
      <c r="C9298" s="328"/>
      <c r="D9298" s="328"/>
    </row>
    <row r="9299" spans="1:4" x14ac:dyDescent="0.25">
      <c r="A9299" s="328"/>
      <c r="B9299" s="329"/>
      <c r="C9299" s="328"/>
      <c r="D9299" s="328"/>
    </row>
    <row r="9300" spans="1:4" x14ac:dyDescent="0.25">
      <c r="A9300" s="328"/>
      <c r="B9300" s="329"/>
      <c r="C9300" s="328"/>
      <c r="D9300" s="328"/>
    </row>
    <row r="9301" spans="1:4" x14ac:dyDescent="0.25">
      <c r="A9301" s="328"/>
      <c r="B9301" s="329"/>
      <c r="C9301" s="328"/>
      <c r="D9301" s="328"/>
    </row>
    <row r="9302" spans="1:4" x14ac:dyDescent="0.25">
      <c r="A9302" s="328"/>
      <c r="B9302" s="329"/>
      <c r="C9302" s="328"/>
      <c r="D9302" s="328"/>
    </row>
    <row r="9303" spans="1:4" x14ac:dyDescent="0.25">
      <c r="A9303" s="328"/>
      <c r="B9303" s="329"/>
      <c r="C9303" s="328"/>
      <c r="D9303" s="328"/>
    </row>
    <row r="9304" spans="1:4" x14ac:dyDescent="0.25">
      <c r="A9304" s="328"/>
      <c r="B9304" s="329"/>
      <c r="C9304" s="328"/>
      <c r="D9304" s="328"/>
    </row>
    <row r="9305" spans="1:4" x14ac:dyDescent="0.25">
      <c r="A9305" s="328"/>
      <c r="B9305" s="329"/>
      <c r="C9305" s="328"/>
      <c r="D9305" s="328"/>
    </row>
    <row r="9306" spans="1:4" x14ac:dyDescent="0.25">
      <c r="A9306" s="328"/>
      <c r="B9306" s="329"/>
      <c r="C9306" s="328"/>
      <c r="D9306" s="328"/>
    </row>
    <row r="9307" spans="1:4" x14ac:dyDescent="0.25">
      <c r="A9307" s="328"/>
      <c r="B9307" s="329"/>
      <c r="C9307" s="328"/>
      <c r="D9307" s="328"/>
    </row>
    <row r="9308" spans="1:4" x14ac:dyDescent="0.25">
      <c r="A9308" s="328"/>
      <c r="B9308" s="329"/>
      <c r="C9308" s="328"/>
      <c r="D9308" s="328"/>
    </row>
    <row r="9309" spans="1:4" x14ac:dyDescent="0.25">
      <c r="A9309" s="328"/>
      <c r="B9309" s="329"/>
      <c r="C9309" s="328"/>
      <c r="D9309" s="328"/>
    </row>
    <row r="9310" spans="1:4" x14ac:dyDescent="0.25">
      <c r="A9310" s="328"/>
      <c r="B9310" s="329"/>
      <c r="C9310" s="328"/>
      <c r="D9310" s="328"/>
    </row>
    <row r="9311" spans="1:4" x14ac:dyDescent="0.25">
      <c r="A9311" s="328"/>
      <c r="B9311" s="329"/>
      <c r="C9311" s="328"/>
      <c r="D9311" s="328"/>
    </row>
    <row r="9312" spans="1:4" x14ac:dyDescent="0.25">
      <c r="A9312" s="328"/>
      <c r="B9312" s="329"/>
      <c r="C9312" s="328"/>
      <c r="D9312" s="328"/>
    </row>
    <row r="9313" spans="1:4" x14ac:dyDescent="0.25">
      <c r="A9313" s="328"/>
      <c r="B9313" s="329"/>
      <c r="C9313" s="328"/>
      <c r="D9313" s="328"/>
    </row>
    <row r="9314" spans="1:4" x14ac:dyDescent="0.25">
      <c r="A9314" s="328"/>
      <c r="B9314" s="329"/>
      <c r="C9314" s="328"/>
      <c r="D9314" s="328"/>
    </row>
    <row r="9315" spans="1:4" x14ac:dyDescent="0.25">
      <c r="A9315" s="328"/>
      <c r="B9315" s="329"/>
      <c r="C9315" s="328"/>
      <c r="D9315" s="328"/>
    </row>
    <row r="9316" spans="1:4" x14ac:dyDescent="0.25">
      <c r="A9316" s="328"/>
      <c r="B9316" s="329"/>
      <c r="C9316" s="328"/>
      <c r="D9316" s="328"/>
    </row>
    <row r="9317" spans="1:4" x14ac:dyDescent="0.25">
      <c r="A9317" s="328"/>
      <c r="B9317" s="329"/>
      <c r="C9317" s="328"/>
      <c r="D9317" s="328"/>
    </row>
    <row r="9318" spans="1:4" x14ac:dyDescent="0.25">
      <c r="A9318" s="328"/>
      <c r="B9318" s="329"/>
      <c r="C9318" s="328"/>
      <c r="D9318" s="328"/>
    </row>
    <row r="9319" spans="1:4" x14ac:dyDescent="0.25">
      <c r="A9319" s="328"/>
      <c r="B9319" s="329"/>
      <c r="C9319" s="328"/>
      <c r="D9319" s="328"/>
    </row>
    <row r="9320" spans="1:4" x14ac:dyDescent="0.25">
      <c r="A9320" s="328"/>
      <c r="B9320" s="329"/>
      <c r="C9320" s="328"/>
      <c r="D9320" s="328"/>
    </row>
    <row r="9321" spans="1:4" x14ac:dyDescent="0.25">
      <c r="A9321" s="328"/>
      <c r="B9321" s="329"/>
      <c r="C9321" s="328"/>
      <c r="D9321" s="328"/>
    </row>
    <row r="9322" spans="1:4" x14ac:dyDescent="0.25">
      <c r="A9322" s="328"/>
      <c r="B9322" s="329"/>
      <c r="C9322" s="328"/>
      <c r="D9322" s="328"/>
    </row>
    <row r="9323" spans="1:4" x14ac:dyDescent="0.25">
      <c r="A9323" s="328"/>
      <c r="B9323" s="329"/>
      <c r="C9323" s="328"/>
      <c r="D9323" s="328"/>
    </row>
    <row r="9324" spans="1:4" x14ac:dyDescent="0.25">
      <c r="A9324" s="328"/>
      <c r="B9324" s="329"/>
      <c r="C9324" s="328"/>
      <c r="D9324" s="328"/>
    </row>
    <row r="9325" spans="1:4" x14ac:dyDescent="0.25">
      <c r="A9325" s="328"/>
      <c r="B9325" s="329"/>
      <c r="C9325" s="328"/>
      <c r="D9325" s="328"/>
    </row>
    <row r="9326" spans="1:4" x14ac:dyDescent="0.25">
      <c r="A9326" s="328"/>
      <c r="B9326" s="329"/>
      <c r="C9326" s="328"/>
      <c r="D9326" s="328"/>
    </row>
    <row r="9327" spans="1:4" x14ac:dyDescent="0.25">
      <c r="A9327" s="328"/>
      <c r="B9327" s="329"/>
      <c r="C9327" s="328"/>
      <c r="D9327" s="328"/>
    </row>
    <row r="9328" spans="1:4" x14ac:dyDescent="0.25">
      <c r="A9328" s="328"/>
      <c r="B9328" s="329"/>
      <c r="C9328" s="328"/>
      <c r="D9328" s="328"/>
    </row>
    <row r="9329" spans="1:4" x14ac:dyDescent="0.25">
      <c r="A9329" s="328"/>
      <c r="B9329" s="329"/>
      <c r="C9329" s="328"/>
      <c r="D9329" s="328"/>
    </row>
    <row r="9330" spans="1:4" x14ac:dyDescent="0.25">
      <c r="A9330" s="328"/>
      <c r="B9330" s="329"/>
      <c r="C9330" s="328"/>
      <c r="D9330" s="328"/>
    </row>
    <row r="9331" spans="1:4" x14ac:dyDescent="0.25">
      <c r="A9331" s="328"/>
      <c r="B9331" s="329"/>
      <c r="C9331" s="328"/>
      <c r="D9331" s="328"/>
    </row>
    <row r="9332" spans="1:4" x14ac:dyDescent="0.25">
      <c r="A9332" s="328"/>
      <c r="B9332" s="329"/>
      <c r="C9332" s="328"/>
      <c r="D9332" s="328"/>
    </row>
    <row r="9333" spans="1:4" x14ac:dyDescent="0.25">
      <c r="A9333" s="328"/>
      <c r="B9333" s="329"/>
      <c r="C9333" s="328"/>
      <c r="D9333" s="328"/>
    </row>
    <row r="9334" spans="1:4" x14ac:dyDescent="0.25">
      <c r="A9334" s="328"/>
      <c r="B9334" s="329"/>
      <c r="C9334" s="328"/>
      <c r="D9334" s="328"/>
    </row>
    <row r="9335" spans="1:4" x14ac:dyDescent="0.25">
      <c r="A9335" s="328"/>
      <c r="B9335" s="329"/>
      <c r="C9335" s="328"/>
      <c r="D9335" s="328"/>
    </row>
    <row r="9336" spans="1:4" x14ac:dyDescent="0.25">
      <c r="A9336" s="328"/>
      <c r="B9336" s="329"/>
      <c r="C9336" s="328"/>
      <c r="D9336" s="328"/>
    </row>
    <row r="9337" spans="1:4" x14ac:dyDescent="0.25">
      <c r="A9337" s="328"/>
      <c r="B9337" s="329"/>
      <c r="C9337" s="328"/>
      <c r="D9337" s="328"/>
    </row>
    <row r="9338" spans="1:4" x14ac:dyDescent="0.25">
      <c r="A9338" s="328"/>
      <c r="B9338" s="329"/>
      <c r="C9338" s="328"/>
      <c r="D9338" s="328"/>
    </row>
    <row r="9339" spans="1:4" x14ac:dyDescent="0.25">
      <c r="A9339" s="328"/>
      <c r="B9339" s="329"/>
      <c r="C9339" s="328"/>
      <c r="D9339" s="328"/>
    </row>
    <row r="9340" spans="1:4" x14ac:dyDescent="0.25">
      <c r="A9340" s="328"/>
      <c r="B9340" s="329"/>
      <c r="C9340" s="328"/>
      <c r="D9340" s="328"/>
    </row>
    <row r="9341" spans="1:4" x14ac:dyDescent="0.25">
      <c r="A9341" s="328"/>
      <c r="B9341" s="329"/>
      <c r="C9341" s="328"/>
      <c r="D9341" s="328"/>
    </row>
    <row r="9342" spans="1:4" x14ac:dyDescent="0.25">
      <c r="A9342" s="328"/>
      <c r="B9342" s="329"/>
      <c r="C9342" s="328"/>
      <c r="D9342" s="328"/>
    </row>
    <row r="9343" spans="1:4" x14ac:dyDescent="0.25">
      <c r="A9343" s="328"/>
      <c r="B9343" s="329"/>
      <c r="C9343" s="328"/>
      <c r="D9343" s="328"/>
    </row>
    <row r="9344" spans="1:4" x14ac:dyDescent="0.25">
      <c r="A9344" s="328"/>
      <c r="B9344" s="329"/>
      <c r="C9344" s="328"/>
      <c r="D9344" s="328"/>
    </row>
    <row r="9345" spans="1:4" x14ac:dyDescent="0.25">
      <c r="A9345" s="328"/>
      <c r="B9345" s="329"/>
      <c r="C9345" s="328"/>
      <c r="D9345" s="328"/>
    </row>
    <row r="9346" spans="1:4" x14ac:dyDescent="0.25">
      <c r="A9346" s="328"/>
      <c r="B9346" s="329"/>
      <c r="C9346" s="328"/>
      <c r="D9346" s="328"/>
    </row>
    <row r="9347" spans="1:4" x14ac:dyDescent="0.25">
      <c r="A9347" s="328"/>
      <c r="B9347" s="329"/>
      <c r="C9347" s="328"/>
      <c r="D9347" s="328"/>
    </row>
    <row r="9348" spans="1:4" x14ac:dyDescent="0.25">
      <c r="A9348" s="328"/>
      <c r="B9348" s="329"/>
      <c r="C9348" s="328"/>
      <c r="D9348" s="328"/>
    </row>
    <row r="9349" spans="1:4" x14ac:dyDescent="0.25">
      <c r="A9349" s="328"/>
      <c r="B9349" s="329"/>
      <c r="C9349" s="328"/>
      <c r="D9349" s="328"/>
    </row>
    <row r="9350" spans="1:4" x14ac:dyDescent="0.25">
      <c r="A9350" s="328"/>
      <c r="B9350" s="329"/>
      <c r="C9350" s="328"/>
      <c r="D9350" s="328"/>
    </row>
    <row r="9351" spans="1:4" x14ac:dyDescent="0.25">
      <c r="A9351" s="328"/>
      <c r="B9351" s="329"/>
      <c r="C9351" s="328"/>
      <c r="D9351" s="328"/>
    </row>
    <row r="9352" spans="1:4" x14ac:dyDescent="0.25">
      <c r="A9352" s="328"/>
      <c r="B9352" s="329"/>
      <c r="C9352" s="328"/>
      <c r="D9352" s="328"/>
    </row>
    <row r="9353" spans="1:4" x14ac:dyDescent="0.25">
      <c r="A9353" s="328"/>
      <c r="B9353" s="329"/>
      <c r="C9353" s="328"/>
      <c r="D9353" s="328"/>
    </row>
    <row r="9354" spans="1:4" x14ac:dyDescent="0.25">
      <c r="A9354" s="328"/>
      <c r="B9354" s="329"/>
      <c r="C9354" s="328"/>
      <c r="D9354" s="328"/>
    </row>
    <row r="9355" spans="1:4" x14ac:dyDescent="0.25">
      <c r="A9355" s="328"/>
      <c r="B9355" s="329"/>
      <c r="C9355" s="328"/>
      <c r="D9355" s="328"/>
    </row>
    <row r="9356" spans="1:4" x14ac:dyDescent="0.25">
      <c r="A9356" s="328"/>
      <c r="B9356" s="329"/>
      <c r="C9356" s="328"/>
      <c r="D9356" s="328"/>
    </row>
    <row r="9357" spans="1:4" x14ac:dyDescent="0.25">
      <c r="A9357" s="328"/>
      <c r="B9357" s="329"/>
      <c r="C9357" s="328"/>
      <c r="D9357" s="328"/>
    </row>
    <row r="9358" spans="1:4" x14ac:dyDescent="0.25">
      <c r="A9358" s="328"/>
      <c r="B9358" s="329"/>
      <c r="C9358" s="328"/>
      <c r="D9358" s="328"/>
    </row>
    <row r="9359" spans="1:4" x14ac:dyDescent="0.25">
      <c r="A9359" s="328"/>
      <c r="B9359" s="329"/>
      <c r="C9359" s="328"/>
      <c r="D9359" s="328"/>
    </row>
    <row r="9360" spans="1:4" x14ac:dyDescent="0.25">
      <c r="A9360" s="328"/>
      <c r="B9360" s="329"/>
      <c r="C9360" s="328"/>
      <c r="D9360" s="328"/>
    </row>
    <row r="9361" spans="1:4" x14ac:dyDescent="0.25">
      <c r="A9361" s="328"/>
      <c r="B9361" s="329"/>
      <c r="C9361" s="328"/>
      <c r="D9361" s="328"/>
    </row>
    <row r="9362" spans="1:4" x14ac:dyDescent="0.25">
      <c r="A9362" s="328"/>
      <c r="B9362" s="329"/>
      <c r="C9362" s="328"/>
      <c r="D9362" s="328"/>
    </row>
    <row r="9363" spans="1:4" x14ac:dyDescent="0.25">
      <c r="A9363" s="328"/>
      <c r="B9363" s="329"/>
      <c r="C9363" s="328"/>
      <c r="D9363" s="328"/>
    </row>
    <row r="9364" spans="1:4" x14ac:dyDescent="0.25">
      <c r="A9364" s="328"/>
      <c r="B9364" s="329"/>
      <c r="C9364" s="328"/>
      <c r="D9364" s="328"/>
    </row>
    <row r="9365" spans="1:4" x14ac:dyDescent="0.25">
      <c r="A9365" s="328"/>
      <c r="B9365" s="329"/>
      <c r="C9365" s="328"/>
      <c r="D9365" s="328"/>
    </row>
    <row r="9366" spans="1:4" x14ac:dyDescent="0.25">
      <c r="A9366" s="328"/>
      <c r="B9366" s="329"/>
      <c r="C9366" s="328"/>
      <c r="D9366" s="328"/>
    </row>
    <row r="9367" spans="1:4" x14ac:dyDescent="0.25">
      <c r="A9367" s="328"/>
      <c r="B9367" s="329"/>
      <c r="C9367" s="328"/>
      <c r="D9367" s="328"/>
    </row>
    <row r="9368" spans="1:4" x14ac:dyDescent="0.25">
      <c r="A9368" s="328"/>
      <c r="B9368" s="329"/>
      <c r="C9368" s="328"/>
      <c r="D9368" s="328"/>
    </row>
    <row r="9369" spans="1:4" x14ac:dyDescent="0.25">
      <c r="A9369" s="328"/>
      <c r="B9369" s="329"/>
      <c r="C9369" s="328"/>
      <c r="D9369" s="328"/>
    </row>
    <row r="9370" spans="1:4" x14ac:dyDescent="0.25">
      <c r="A9370" s="328"/>
      <c r="B9370" s="329"/>
      <c r="C9370" s="328"/>
      <c r="D9370" s="328"/>
    </row>
    <row r="9371" spans="1:4" x14ac:dyDescent="0.25">
      <c r="A9371" s="328"/>
      <c r="B9371" s="329"/>
      <c r="C9371" s="328"/>
      <c r="D9371" s="328"/>
    </row>
    <row r="9372" spans="1:4" x14ac:dyDescent="0.25">
      <c r="A9372" s="328"/>
      <c r="B9372" s="329"/>
      <c r="C9372" s="328"/>
      <c r="D9372" s="328"/>
    </row>
    <row r="9373" spans="1:4" x14ac:dyDescent="0.25">
      <c r="A9373" s="328"/>
      <c r="B9373" s="329"/>
      <c r="C9373" s="328"/>
      <c r="D9373" s="328"/>
    </row>
    <row r="9374" spans="1:4" x14ac:dyDescent="0.25">
      <c r="A9374" s="328"/>
      <c r="B9374" s="329"/>
      <c r="C9374" s="328"/>
      <c r="D9374" s="328"/>
    </row>
    <row r="9375" spans="1:4" x14ac:dyDescent="0.25">
      <c r="A9375" s="328"/>
      <c r="B9375" s="329"/>
      <c r="C9375" s="328"/>
      <c r="D9375" s="328"/>
    </row>
    <row r="9376" spans="1:4" x14ac:dyDescent="0.25">
      <c r="A9376" s="328"/>
      <c r="B9376" s="329"/>
      <c r="C9376" s="328"/>
      <c r="D9376" s="328"/>
    </row>
    <row r="9377" spans="1:4" x14ac:dyDescent="0.25">
      <c r="A9377" s="328"/>
      <c r="B9377" s="329"/>
      <c r="C9377" s="328"/>
      <c r="D9377" s="328"/>
    </row>
    <row r="9378" spans="1:4" x14ac:dyDescent="0.25">
      <c r="A9378" s="328"/>
      <c r="B9378" s="329"/>
      <c r="C9378" s="328"/>
      <c r="D9378" s="328"/>
    </row>
    <row r="9379" spans="1:4" x14ac:dyDescent="0.25">
      <c r="A9379" s="328"/>
      <c r="B9379" s="329"/>
      <c r="C9379" s="328"/>
      <c r="D9379" s="328"/>
    </row>
    <row r="9380" spans="1:4" x14ac:dyDescent="0.25">
      <c r="A9380" s="328"/>
      <c r="B9380" s="329"/>
      <c r="C9380" s="328"/>
      <c r="D9380" s="328"/>
    </row>
    <row r="9381" spans="1:4" x14ac:dyDescent="0.25">
      <c r="A9381" s="328"/>
      <c r="B9381" s="329"/>
      <c r="C9381" s="328"/>
      <c r="D9381" s="328"/>
    </row>
    <row r="9382" spans="1:4" x14ac:dyDescent="0.25">
      <c r="A9382" s="328"/>
      <c r="B9382" s="329"/>
      <c r="C9382" s="328"/>
      <c r="D9382" s="328"/>
    </row>
    <row r="9383" spans="1:4" x14ac:dyDescent="0.25">
      <c r="A9383" s="328"/>
      <c r="B9383" s="329"/>
      <c r="C9383" s="328"/>
      <c r="D9383" s="328"/>
    </row>
    <row r="9384" spans="1:4" x14ac:dyDescent="0.25">
      <c r="A9384" s="328"/>
      <c r="B9384" s="329"/>
      <c r="C9384" s="328"/>
      <c r="D9384" s="328"/>
    </row>
    <row r="9385" spans="1:4" x14ac:dyDescent="0.25">
      <c r="A9385" s="328"/>
      <c r="B9385" s="329"/>
      <c r="C9385" s="328"/>
      <c r="D9385" s="328"/>
    </row>
    <row r="9386" spans="1:4" x14ac:dyDescent="0.25">
      <c r="A9386" s="328"/>
      <c r="B9386" s="329"/>
      <c r="C9386" s="328"/>
      <c r="D9386" s="328"/>
    </row>
    <row r="9387" spans="1:4" x14ac:dyDescent="0.25">
      <c r="A9387" s="328"/>
      <c r="B9387" s="329"/>
      <c r="C9387" s="328"/>
      <c r="D9387" s="328"/>
    </row>
    <row r="9388" spans="1:4" x14ac:dyDescent="0.25">
      <c r="A9388" s="328"/>
      <c r="B9388" s="329"/>
      <c r="C9388" s="328"/>
      <c r="D9388" s="328"/>
    </row>
    <row r="9389" spans="1:4" x14ac:dyDescent="0.25">
      <c r="A9389" s="328"/>
      <c r="B9389" s="329"/>
      <c r="C9389" s="328"/>
      <c r="D9389" s="328"/>
    </row>
    <row r="9390" spans="1:4" x14ac:dyDescent="0.25">
      <c r="A9390" s="328"/>
      <c r="B9390" s="329"/>
      <c r="C9390" s="328"/>
      <c r="D9390" s="328"/>
    </row>
    <row r="9391" spans="1:4" x14ac:dyDescent="0.25">
      <c r="A9391" s="328"/>
      <c r="B9391" s="329"/>
      <c r="C9391" s="328"/>
      <c r="D9391" s="328"/>
    </row>
    <row r="9392" spans="1:4" x14ac:dyDescent="0.25">
      <c r="A9392" s="328"/>
      <c r="B9392" s="329"/>
      <c r="C9392" s="328"/>
      <c r="D9392" s="328"/>
    </row>
    <row r="9393" spans="1:4" x14ac:dyDescent="0.25">
      <c r="A9393" s="328"/>
      <c r="B9393" s="329"/>
      <c r="C9393" s="328"/>
      <c r="D9393" s="328"/>
    </row>
    <row r="9394" spans="1:4" x14ac:dyDescent="0.25">
      <c r="A9394" s="328"/>
      <c r="B9394" s="329"/>
      <c r="C9394" s="328"/>
      <c r="D9394" s="328"/>
    </row>
    <row r="9395" spans="1:4" x14ac:dyDescent="0.25">
      <c r="A9395" s="328"/>
      <c r="B9395" s="329"/>
      <c r="C9395" s="328"/>
      <c r="D9395" s="328"/>
    </row>
    <row r="9396" spans="1:4" x14ac:dyDescent="0.25">
      <c r="A9396" s="328"/>
      <c r="B9396" s="329"/>
      <c r="C9396" s="328"/>
      <c r="D9396" s="328"/>
    </row>
    <row r="9397" spans="1:4" x14ac:dyDescent="0.25">
      <c r="A9397" s="328"/>
      <c r="B9397" s="329"/>
      <c r="C9397" s="328"/>
      <c r="D9397" s="328"/>
    </row>
    <row r="9398" spans="1:4" x14ac:dyDescent="0.25">
      <c r="A9398" s="328"/>
      <c r="B9398" s="329"/>
      <c r="C9398" s="328"/>
      <c r="D9398" s="328"/>
    </row>
    <row r="9399" spans="1:4" x14ac:dyDescent="0.25">
      <c r="A9399" s="328"/>
      <c r="B9399" s="329"/>
      <c r="C9399" s="328"/>
      <c r="D9399" s="328"/>
    </row>
    <row r="9400" spans="1:4" x14ac:dyDescent="0.25">
      <c r="A9400" s="328"/>
      <c r="B9400" s="329"/>
      <c r="C9400" s="328"/>
      <c r="D9400" s="328"/>
    </row>
    <row r="9401" spans="1:4" x14ac:dyDescent="0.25">
      <c r="A9401" s="328"/>
      <c r="B9401" s="329"/>
      <c r="C9401" s="328"/>
      <c r="D9401" s="328"/>
    </row>
    <row r="9402" spans="1:4" x14ac:dyDescent="0.25">
      <c r="A9402" s="328"/>
      <c r="B9402" s="329"/>
      <c r="C9402" s="328"/>
      <c r="D9402" s="328"/>
    </row>
    <row r="9403" spans="1:4" x14ac:dyDescent="0.25">
      <c r="A9403" s="328"/>
      <c r="B9403" s="329"/>
      <c r="C9403" s="328"/>
      <c r="D9403" s="328"/>
    </row>
    <row r="9404" spans="1:4" x14ac:dyDescent="0.25">
      <c r="A9404" s="328"/>
      <c r="B9404" s="329"/>
      <c r="C9404" s="328"/>
      <c r="D9404" s="328"/>
    </row>
    <row r="9405" spans="1:4" x14ac:dyDescent="0.25">
      <c r="A9405" s="328"/>
      <c r="B9405" s="329"/>
      <c r="C9405" s="328"/>
      <c r="D9405" s="328"/>
    </row>
    <row r="9406" spans="1:4" x14ac:dyDescent="0.25">
      <c r="A9406" s="328"/>
      <c r="B9406" s="329"/>
      <c r="C9406" s="328"/>
      <c r="D9406" s="328"/>
    </row>
    <row r="9407" spans="1:4" x14ac:dyDescent="0.25">
      <c r="A9407" s="328"/>
      <c r="B9407" s="329"/>
      <c r="C9407" s="328"/>
      <c r="D9407" s="328"/>
    </row>
    <row r="9408" spans="1:4" x14ac:dyDescent="0.25">
      <c r="A9408" s="328"/>
      <c r="B9408" s="329"/>
      <c r="C9408" s="328"/>
      <c r="D9408" s="328"/>
    </row>
    <row r="9409" spans="1:4" x14ac:dyDescent="0.25">
      <c r="A9409" s="328"/>
      <c r="B9409" s="329"/>
      <c r="C9409" s="328"/>
      <c r="D9409" s="328"/>
    </row>
    <row r="9410" spans="1:4" x14ac:dyDescent="0.25">
      <c r="A9410" s="328"/>
      <c r="B9410" s="329"/>
      <c r="C9410" s="328"/>
      <c r="D9410" s="328"/>
    </row>
    <row r="9411" spans="1:4" x14ac:dyDescent="0.25">
      <c r="A9411" s="328"/>
      <c r="B9411" s="329"/>
      <c r="C9411" s="328"/>
      <c r="D9411" s="328"/>
    </row>
    <row r="9412" spans="1:4" x14ac:dyDescent="0.25">
      <c r="A9412" s="328"/>
      <c r="B9412" s="329"/>
      <c r="C9412" s="328"/>
      <c r="D9412" s="328"/>
    </row>
    <row r="9413" spans="1:4" x14ac:dyDescent="0.25">
      <c r="A9413" s="328"/>
      <c r="B9413" s="329"/>
      <c r="C9413" s="328"/>
      <c r="D9413" s="328"/>
    </row>
    <row r="9414" spans="1:4" x14ac:dyDescent="0.25">
      <c r="A9414" s="328"/>
      <c r="B9414" s="329"/>
      <c r="C9414" s="328"/>
      <c r="D9414" s="328"/>
    </row>
    <row r="9415" spans="1:4" x14ac:dyDescent="0.25">
      <c r="A9415" s="328"/>
      <c r="B9415" s="329"/>
      <c r="C9415" s="328"/>
      <c r="D9415" s="328"/>
    </row>
    <row r="9416" spans="1:4" x14ac:dyDescent="0.25">
      <c r="A9416" s="328"/>
      <c r="B9416" s="329"/>
      <c r="C9416" s="328"/>
      <c r="D9416" s="328"/>
    </row>
    <row r="9417" spans="1:4" x14ac:dyDescent="0.25">
      <c r="A9417" s="328"/>
      <c r="B9417" s="329"/>
      <c r="C9417" s="328"/>
      <c r="D9417" s="328"/>
    </row>
    <row r="9418" spans="1:4" x14ac:dyDescent="0.25">
      <c r="A9418" s="328"/>
      <c r="B9418" s="329"/>
      <c r="C9418" s="328"/>
      <c r="D9418" s="328"/>
    </row>
    <row r="9419" spans="1:4" x14ac:dyDescent="0.25">
      <c r="A9419" s="328"/>
      <c r="B9419" s="329"/>
      <c r="C9419" s="328"/>
      <c r="D9419" s="328"/>
    </row>
    <row r="9420" spans="1:4" x14ac:dyDescent="0.25">
      <c r="A9420" s="328"/>
      <c r="B9420" s="329"/>
      <c r="C9420" s="328"/>
      <c r="D9420" s="328"/>
    </row>
    <row r="9421" spans="1:4" x14ac:dyDescent="0.25">
      <c r="A9421" s="328"/>
      <c r="B9421" s="329"/>
      <c r="C9421" s="328"/>
      <c r="D9421" s="328"/>
    </row>
    <row r="9422" spans="1:4" x14ac:dyDescent="0.25">
      <c r="A9422" s="328"/>
      <c r="B9422" s="329"/>
      <c r="C9422" s="328"/>
      <c r="D9422" s="328"/>
    </row>
    <row r="9423" spans="1:4" x14ac:dyDescent="0.25">
      <c r="A9423" s="328"/>
      <c r="B9423" s="329"/>
      <c r="C9423" s="328"/>
      <c r="D9423" s="328"/>
    </row>
    <row r="9424" spans="1:4" x14ac:dyDescent="0.25">
      <c r="A9424" s="328"/>
      <c r="B9424" s="329"/>
      <c r="C9424" s="328"/>
      <c r="D9424" s="328"/>
    </row>
    <row r="9425" spans="1:4" x14ac:dyDescent="0.25">
      <c r="A9425" s="328"/>
      <c r="B9425" s="329"/>
      <c r="C9425" s="328"/>
      <c r="D9425" s="328"/>
    </row>
    <row r="9426" spans="1:4" x14ac:dyDescent="0.25">
      <c r="A9426" s="328"/>
      <c r="B9426" s="329"/>
      <c r="C9426" s="328"/>
      <c r="D9426" s="328"/>
    </row>
    <row r="9427" spans="1:4" x14ac:dyDescent="0.25">
      <c r="A9427" s="328"/>
      <c r="B9427" s="329"/>
      <c r="C9427" s="328"/>
      <c r="D9427" s="328"/>
    </row>
    <row r="9428" spans="1:4" x14ac:dyDescent="0.25">
      <c r="A9428" s="328"/>
      <c r="B9428" s="329"/>
      <c r="C9428" s="328"/>
      <c r="D9428" s="328"/>
    </row>
    <row r="9429" spans="1:4" x14ac:dyDescent="0.25">
      <c r="A9429" s="328"/>
      <c r="B9429" s="329"/>
      <c r="C9429" s="328"/>
      <c r="D9429" s="328"/>
    </row>
    <row r="9430" spans="1:4" x14ac:dyDescent="0.25">
      <c r="A9430" s="328"/>
      <c r="B9430" s="329"/>
      <c r="C9430" s="328"/>
      <c r="D9430" s="328"/>
    </row>
    <row r="9431" spans="1:4" x14ac:dyDescent="0.25">
      <c r="A9431" s="328"/>
      <c r="B9431" s="329"/>
      <c r="C9431" s="328"/>
      <c r="D9431" s="328"/>
    </row>
    <row r="9432" spans="1:4" x14ac:dyDescent="0.25">
      <c r="A9432" s="328"/>
      <c r="B9432" s="329"/>
      <c r="C9432" s="328"/>
      <c r="D9432" s="328"/>
    </row>
    <row r="9433" spans="1:4" x14ac:dyDescent="0.25">
      <c r="A9433" s="328"/>
      <c r="B9433" s="329"/>
      <c r="C9433" s="328"/>
      <c r="D9433" s="328"/>
    </row>
    <row r="9434" spans="1:4" x14ac:dyDescent="0.25">
      <c r="A9434" s="328"/>
      <c r="B9434" s="329"/>
      <c r="C9434" s="328"/>
      <c r="D9434" s="328"/>
    </row>
    <row r="9435" spans="1:4" x14ac:dyDescent="0.25">
      <c r="A9435" s="328"/>
      <c r="B9435" s="329"/>
      <c r="C9435" s="328"/>
      <c r="D9435" s="328"/>
    </row>
    <row r="9436" spans="1:4" x14ac:dyDescent="0.25">
      <c r="A9436" s="328"/>
      <c r="B9436" s="329"/>
      <c r="C9436" s="328"/>
      <c r="D9436" s="328"/>
    </row>
    <row r="9437" spans="1:4" x14ac:dyDescent="0.25">
      <c r="A9437" s="328"/>
      <c r="B9437" s="329"/>
      <c r="C9437" s="328"/>
      <c r="D9437" s="328"/>
    </row>
    <row r="9438" spans="1:4" x14ac:dyDescent="0.25">
      <c r="A9438" s="328"/>
      <c r="B9438" s="329"/>
      <c r="C9438" s="328"/>
      <c r="D9438" s="328"/>
    </row>
    <row r="9439" spans="1:4" x14ac:dyDescent="0.25">
      <c r="A9439" s="328"/>
      <c r="B9439" s="329"/>
      <c r="C9439" s="328"/>
      <c r="D9439" s="328"/>
    </row>
    <row r="9440" spans="1:4" x14ac:dyDescent="0.25">
      <c r="A9440" s="328"/>
      <c r="B9440" s="329"/>
      <c r="C9440" s="328"/>
      <c r="D9440" s="328"/>
    </row>
    <row r="9441" spans="1:4" x14ac:dyDescent="0.25">
      <c r="A9441" s="328"/>
      <c r="B9441" s="329"/>
      <c r="C9441" s="328"/>
      <c r="D9441" s="328"/>
    </row>
    <row r="9442" spans="1:4" x14ac:dyDescent="0.25">
      <c r="A9442" s="328"/>
      <c r="B9442" s="329"/>
      <c r="C9442" s="328"/>
      <c r="D9442" s="328"/>
    </row>
    <row r="9443" spans="1:4" x14ac:dyDescent="0.25">
      <c r="A9443" s="328"/>
      <c r="B9443" s="329"/>
      <c r="C9443" s="328"/>
      <c r="D9443" s="328"/>
    </row>
    <row r="9444" spans="1:4" x14ac:dyDescent="0.25">
      <c r="A9444" s="328"/>
      <c r="B9444" s="329"/>
      <c r="C9444" s="328"/>
      <c r="D9444" s="328"/>
    </row>
    <row r="9445" spans="1:4" x14ac:dyDescent="0.25">
      <c r="A9445" s="328"/>
      <c r="B9445" s="329"/>
      <c r="C9445" s="328"/>
      <c r="D9445" s="328"/>
    </row>
    <row r="9446" spans="1:4" x14ac:dyDescent="0.25">
      <c r="A9446" s="328"/>
      <c r="B9446" s="329"/>
      <c r="C9446" s="328"/>
      <c r="D9446" s="328"/>
    </row>
    <row r="9447" spans="1:4" x14ac:dyDescent="0.25">
      <c r="A9447" s="328"/>
      <c r="B9447" s="329"/>
      <c r="C9447" s="328"/>
      <c r="D9447" s="328"/>
    </row>
    <row r="9448" spans="1:4" x14ac:dyDescent="0.25">
      <c r="A9448" s="328"/>
      <c r="B9448" s="329"/>
      <c r="C9448" s="328"/>
      <c r="D9448" s="328"/>
    </row>
    <row r="9449" spans="1:4" x14ac:dyDescent="0.25">
      <c r="A9449" s="328"/>
      <c r="B9449" s="329"/>
      <c r="C9449" s="328"/>
      <c r="D9449" s="328"/>
    </row>
    <row r="9450" spans="1:4" x14ac:dyDescent="0.25">
      <c r="A9450" s="328"/>
      <c r="B9450" s="329"/>
      <c r="C9450" s="328"/>
      <c r="D9450" s="328"/>
    </row>
    <row r="9451" spans="1:4" x14ac:dyDescent="0.25">
      <c r="A9451" s="328"/>
      <c r="B9451" s="329"/>
      <c r="C9451" s="328"/>
      <c r="D9451" s="328"/>
    </row>
    <row r="9452" spans="1:4" x14ac:dyDescent="0.25">
      <c r="A9452" s="328"/>
      <c r="B9452" s="329"/>
      <c r="C9452" s="328"/>
      <c r="D9452" s="328"/>
    </row>
    <row r="9453" spans="1:4" x14ac:dyDescent="0.25">
      <c r="A9453" s="328"/>
      <c r="B9453" s="329"/>
      <c r="C9453" s="328"/>
      <c r="D9453" s="328"/>
    </row>
    <row r="9454" spans="1:4" x14ac:dyDescent="0.25">
      <c r="A9454" s="328"/>
      <c r="B9454" s="329"/>
      <c r="C9454" s="328"/>
      <c r="D9454" s="328"/>
    </row>
    <row r="9455" spans="1:4" x14ac:dyDescent="0.25">
      <c r="A9455" s="328"/>
      <c r="B9455" s="329"/>
      <c r="C9455" s="328"/>
      <c r="D9455" s="328"/>
    </row>
    <row r="9456" spans="1:4" x14ac:dyDescent="0.25">
      <c r="A9456" s="328"/>
      <c r="B9456" s="329"/>
      <c r="C9456" s="328"/>
      <c r="D9456" s="328"/>
    </row>
    <row r="9457" spans="1:4" x14ac:dyDescent="0.25">
      <c r="A9457" s="328"/>
      <c r="B9457" s="329"/>
      <c r="C9457" s="328"/>
      <c r="D9457" s="328"/>
    </row>
    <row r="9458" spans="1:4" x14ac:dyDescent="0.25">
      <c r="A9458" s="328"/>
      <c r="B9458" s="329"/>
      <c r="C9458" s="328"/>
      <c r="D9458" s="328"/>
    </row>
    <row r="9459" spans="1:4" x14ac:dyDescent="0.25">
      <c r="A9459" s="328"/>
      <c r="B9459" s="329"/>
      <c r="C9459" s="328"/>
      <c r="D9459" s="328"/>
    </row>
    <row r="9460" spans="1:4" x14ac:dyDescent="0.25">
      <c r="A9460" s="328"/>
      <c r="B9460" s="329"/>
      <c r="C9460" s="328"/>
      <c r="D9460" s="328"/>
    </row>
    <row r="9461" spans="1:4" x14ac:dyDescent="0.25">
      <c r="A9461" s="328"/>
      <c r="B9461" s="329"/>
      <c r="C9461" s="328"/>
      <c r="D9461" s="328"/>
    </row>
    <row r="9462" spans="1:4" x14ac:dyDescent="0.25">
      <c r="A9462" s="328"/>
      <c r="B9462" s="329"/>
      <c r="C9462" s="328"/>
      <c r="D9462" s="328"/>
    </row>
    <row r="9463" spans="1:4" x14ac:dyDescent="0.25">
      <c r="A9463" s="328"/>
      <c r="B9463" s="329"/>
      <c r="C9463" s="328"/>
      <c r="D9463" s="328"/>
    </row>
    <row r="9464" spans="1:4" x14ac:dyDescent="0.25">
      <c r="A9464" s="328"/>
      <c r="B9464" s="329"/>
      <c r="C9464" s="328"/>
      <c r="D9464" s="328"/>
    </row>
    <row r="9465" spans="1:4" x14ac:dyDescent="0.25">
      <c r="A9465" s="328"/>
      <c r="B9465" s="329"/>
      <c r="C9465" s="328"/>
      <c r="D9465" s="328"/>
    </row>
    <row r="9466" spans="1:4" x14ac:dyDescent="0.25">
      <c r="A9466" s="328"/>
      <c r="B9466" s="329"/>
      <c r="C9466" s="328"/>
      <c r="D9466" s="328"/>
    </row>
    <row r="9467" spans="1:4" x14ac:dyDescent="0.25">
      <c r="A9467" s="328"/>
      <c r="B9467" s="329"/>
      <c r="C9467" s="328"/>
      <c r="D9467" s="328"/>
    </row>
    <row r="9468" spans="1:4" x14ac:dyDescent="0.25">
      <c r="A9468" s="328"/>
      <c r="B9468" s="329"/>
      <c r="C9468" s="328"/>
      <c r="D9468" s="328"/>
    </row>
    <row r="9469" spans="1:4" x14ac:dyDescent="0.25">
      <c r="A9469" s="328"/>
      <c r="B9469" s="329"/>
      <c r="C9469" s="328"/>
      <c r="D9469" s="328"/>
    </row>
    <row r="9470" spans="1:4" x14ac:dyDescent="0.25">
      <c r="A9470" s="328"/>
      <c r="B9470" s="329"/>
      <c r="C9470" s="328"/>
      <c r="D9470" s="328"/>
    </row>
    <row r="9471" spans="1:4" x14ac:dyDescent="0.25">
      <c r="A9471" s="328"/>
      <c r="B9471" s="329"/>
      <c r="C9471" s="328"/>
      <c r="D9471" s="328"/>
    </row>
    <row r="9472" spans="1:4" x14ac:dyDescent="0.25">
      <c r="A9472" s="328"/>
      <c r="B9472" s="329"/>
      <c r="C9472" s="328"/>
      <c r="D9472" s="328"/>
    </row>
    <row r="9473" spans="1:4" x14ac:dyDescent="0.25">
      <c r="A9473" s="328"/>
      <c r="B9473" s="329"/>
      <c r="C9473" s="328"/>
      <c r="D9473" s="328"/>
    </row>
    <row r="9474" spans="1:4" x14ac:dyDescent="0.25">
      <c r="A9474" s="328"/>
      <c r="B9474" s="329"/>
      <c r="C9474" s="328"/>
      <c r="D9474" s="328"/>
    </row>
    <row r="9475" spans="1:4" x14ac:dyDescent="0.25">
      <c r="A9475" s="328"/>
      <c r="B9475" s="329"/>
      <c r="C9475" s="328"/>
      <c r="D9475" s="328"/>
    </row>
    <row r="9476" spans="1:4" x14ac:dyDescent="0.25">
      <c r="A9476" s="328"/>
      <c r="B9476" s="329"/>
      <c r="C9476" s="328"/>
      <c r="D9476" s="328"/>
    </row>
    <row r="9477" spans="1:4" x14ac:dyDescent="0.25">
      <c r="A9477" s="328"/>
      <c r="B9477" s="329"/>
      <c r="C9477" s="328"/>
      <c r="D9477" s="328"/>
    </row>
    <row r="9478" spans="1:4" x14ac:dyDescent="0.25">
      <c r="A9478" s="328"/>
      <c r="B9478" s="329"/>
      <c r="C9478" s="328"/>
      <c r="D9478" s="328"/>
    </row>
    <row r="9479" spans="1:4" x14ac:dyDescent="0.25">
      <c r="A9479" s="328"/>
      <c r="B9479" s="329"/>
      <c r="C9479" s="328"/>
      <c r="D9479" s="328"/>
    </row>
    <row r="9480" spans="1:4" x14ac:dyDescent="0.25">
      <c r="A9480" s="328"/>
      <c r="B9480" s="329"/>
      <c r="C9480" s="328"/>
      <c r="D9480" s="328"/>
    </row>
    <row r="9481" spans="1:4" x14ac:dyDescent="0.25">
      <c r="A9481" s="328"/>
      <c r="B9481" s="329"/>
      <c r="C9481" s="328"/>
      <c r="D9481" s="328"/>
    </row>
    <row r="9482" spans="1:4" x14ac:dyDescent="0.25">
      <c r="A9482" s="328"/>
      <c r="B9482" s="329"/>
      <c r="C9482" s="328"/>
      <c r="D9482" s="328"/>
    </row>
    <row r="9483" spans="1:4" x14ac:dyDescent="0.25">
      <c r="A9483" s="328"/>
      <c r="B9483" s="329"/>
      <c r="C9483" s="328"/>
      <c r="D9483" s="328"/>
    </row>
    <row r="9484" spans="1:4" x14ac:dyDescent="0.25">
      <c r="A9484" s="328"/>
      <c r="B9484" s="329"/>
      <c r="C9484" s="328"/>
      <c r="D9484" s="328"/>
    </row>
    <row r="9485" spans="1:4" x14ac:dyDescent="0.25">
      <c r="A9485" s="328"/>
      <c r="B9485" s="329"/>
      <c r="C9485" s="328"/>
      <c r="D9485" s="328"/>
    </row>
    <row r="9486" spans="1:4" x14ac:dyDescent="0.25">
      <c r="A9486" s="328"/>
      <c r="B9486" s="329"/>
      <c r="C9486" s="328"/>
      <c r="D9486" s="328"/>
    </row>
    <row r="9487" spans="1:4" x14ac:dyDescent="0.25">
      <c r="A9487" s="328"/>
      <c r="B9487" s="329"/>
      <c r="C9487" s="328"/>
      <c r="D9487" s="328"/>
    </row>
    <row r="9488" spans="1:4" x14ac:dyDescent="0.25">
      <c r="A9488" s="328"/>
      <c r="B9488" s="329"/>
      <c r="C9488" s="328"/>
      <c r="D9488" s="328"/>
    </row>
    <row r="9489" spans="1:4" x14ac:dyDescent="0.25">
      <c r="A9489" s="328"/>
      <c r="B9489" s="329"/>
      <c r="C9489" s="328"/>
      <c r="D9489" s="328"/>
    </row>
    <row r="9490" spans="1:4" x14ac:dyDescent="0.25">
      <c r="A9490" s="328"/>
      <c r="B9490" s="329"/>
      <c r="C9490" s="328"/>
      <c r="D9490" s="328"/>
    </row>
    <row r="9491" spans="1:4" x14ac:dyDescent="0.25">
      <c r="A9491" s="328"/>
      <c r="B9491" s="329"/>
      <c r="C9491" s="328"/>
      <c r="D9491" s="328"/>
    </row>
    <row r="9492" spans="1:4" x14ac:dyDescent="0.25">
      <c r="A9492" s="328"/>
      <c r="B9492" s="329"/>
      <c r="C9492" s="328"/>
      <c r="D9492" s="328"/>
    </row>
    <row r="9493" spans="1:4" x14ac:dyDescent="0.25">
      <c r="A9493" s="328"/>
      <c r="B9493" s="329"/>
      <c r="C9493" s="328"/>
      <c r="D9493" s="328"/>
    </row>
    <row r="9494" spans="1:4" x14ac:dyDescent="0.25">
      <c r="A9494" s="328"/>
      <c r="B9494" s="329"/>
      <c r="C9494" s="328"/>
      <c r="D9494" s="328"/>
    </row>
    <row r="9495" spans="1:4" x14ac:dyDescent="0.25">
      <c r="A9495" s="328"/>
      <c r="B9495" s="329"/>
      <c r="C9495" s="328"/>
      <c r="D9495" s="328"/>
    </row>
    <row r="9496" spans="1:4" x14ac:dyDescent="0.25">
      <c r="A9496" s="328"/>
      <c r="B9496" s="329"/>
      <c r="C9496" s="328"/>
      <c r="D9496" s="328"/>
    </row>
    <row r="9497" spans="1:4" x14ac:dyDescent="0.25">
      <c r="A9497" s="328"/>
      <c r="B9497" s="329"/>
      <c r="C9497" s="328"/>
      <c r="D9497" s="328"/>
    </row>
    <row r="9498" spans="1:4" x14ac:dyDescent="0.25">
      <c r="A9498" s="328"/>
      <c r="B9498" s="329"/>
      <c r="C9498" s="328"/>
      <c r="D9498" s="328"/>
    </row>
    <row r="9499" spans="1:4" x14ac:dyDescent="0.25">
      <c r="A9499" s="328"/>
      <c r="B9499" s="329"/>
      <c r="C9499" s="328"/>
      <c r="D9499" s="328"/>
    </row>
    <row r="9500" spans="1:4" x14ac:dyDescent="0.25">
      <c r="A9500" s="328"/>
      <c r="B9500" s="329"/>
      <c r="C9500" s="328"/>
      <c r="D9500" s="328"/>
    </row>
    <row r="9501" spans="1:4" x14ac:dyDescent="0.25">
      <c r="A9501" s="328"/>
      <c r="B9501" s="329"/>
      <c r="C9501" s="328"/>
      <c r="D9501" s="328"/>
    </row>
    <row r="9502" spans="1:4" x14ac:dyDescent="0.25">
      <c r="A9502" s="328"/>
      <c r="B9502" s="329"/>
      <c r="C9502" s="328"/>
      <c r="D9502" s="328"/>
    </row>
    <row r="9503" spans="1:4" x14ac:dyDescent="0.25">
      <c r="A9503" s="328"/>
      <c r="B9503" s="329"/>
      <c r="C9503" s="328"/>
      <c r="D9503" s="328"/>
    </row>
    <row r="9504" spans="1:4" x14ac:dyDescent="0.25">
      <c r="A9504" s="328"/>
      <c r="B9504" s="329"/>
      <c r="C9504" s="328"/>
      <c r="D9504" s="328"/>
    </row>
    <row r="9505" spans="1:4" x14ac:dyDescent="0.25">
      <c r="A9505" s="328"/>
      <c r="B9505" s="329"/>
      <c r="C9505" s="328"/>
      <c r="D9505" s="328"/>
    </row>
    <row r="9506" spans="1:4" x14ac:dyDescent="0.25">
      <c r="A9506" s="328"/>
      <c r="B9506" s="329"/>
      <c r="C9506" s="328"/>
      <c r="D9506" s="328"/>
    </row>
    <row r="9507" spans="1:4" x14ac:dyDescent="0.25">
      <c r="A9507" s="328"/>
      <c r="B9507" s="329"/>
      <c r="C9507" s="328"/>
      <c r="D9507" s="328"/>
    </row>
    <row r="9508" spans="1:4" x14ac:dyDescent="0.25">
      <c r="A9508" s="328"/>
      <c r="B9508" s="329"/>
      <c r="C9508" s="328"/>
      <c r="D9508" s="328"/>
    </row>
    <row r="9509" spans="1:4" x14ac:dyDescent="0.25">
      <c r="A9509" s="328"/>
      <c r="B9509" s="329"/>
      <c r="C9509" s="328"/>
      <c r="D9509" s="328"/>
    </row>
    <row r="9510" spans="1:4" x14ac:dyDescent="0.25">
      <c r="A9510" s="328"/>
      <c r="B9510" s="329"/>
      <c r="C9510" s="328"/>
      <c r="D9510" s="328"/>
    </row>
    <row r="9511" spans="1:4" x14ac:dyDescent="0.25">
      <c r="A9511" s="328"/>
      <c r="B9511" s="329"/>
      <c r="C9511" s="328"/>
      <c r="D9511" s="328"/>
    </row>
    <row r="9512" spans="1:4" x14ac:dyDescent="0.25">
      <c r="A9512" s="328"/>
      <c r="B9512" s="329"/>
      <c r="C9512" s="328"/>
      <c r="D9512" s="328"/>
    </row>
    <row r="9513" spans="1:4" x14ac:dyDescent="0.25">
      <c r="A9513" s="328"/>
      <c r="B9513" s="329"/>
      <c r="C9513" s="328"/>
      <c r="D9513" s="328"/>
    </row>
    <row r="9514" spans="1:4" x14ac:dyDescent="0.25">
      <c r="A9514" s="328"/>
      <c r="B9514" s="329"/>
      <c r="C9514" s="328"/>
      <c r="D9514" s="328"/>
    </row>
    <row r="9515" spans="1:4" x14ac:dyDescent="0.25">
      <c r="A9515" s="328"/>
      <c r="B9515" s="329"/>
      <c r="C9515" s="328"/>
      <c r="D9515" s="328"/>
    </row>
    <row r="9516" spans="1:4" x14ac:dyDescent="0.25">
      <c r="A9516" s="328"/>
      <c r="B9516" s="329"/>
      <c r="C9516" s="328"/>
      <c r="D9516" s="328"/>
    </row>
    <row r="9517" spans="1:4" x14ac:dyDescent="0.25">
      <c r="A9517" s="328"/>
      <c r="B9517" s="329"/>
      <c r="C9517" s="328"/>
      <c r="D9517" s="328"/>
    </row>
    <row r="9518" spans="1:4" x14ac:dyDescent="0.25">
      <c r="A9518" s="328"/>
      <c r="B9518" s="329"/>
      <c r="C9518" s="328"/>
      <c r="D9518" s="328"/>
    </row>
    <row r="9519" spans="1:4" x14ac:dyDescent="0.25">
      <c r="A9519" s="328"/>
      <c r="B9519" s="329"/>
      <c r="C9519" s="328"/>
      <c r="D9519" s="328"/>
    </row>
    <row r="9520" spans="1:4" x14ac:dyDescent="0.25">
      <c r="A9520" s="328"/>
      <c r="B9520" s="329"/>
      <c r="C9520" s="328"/>
      <c r="D9520" s="328"/>
    </row>
    <row r="9521" spans="1:4" x14ac:dyDescent="0.25">
      <c r="A9521" s="328"/>
      <c r="B9521" s="329"/>
      <c r="C9521" s="328"/>
      <c r="D9521" s="328"/>
    </row>
    <row r="9522" spans="1:4" x14ac:dyDescent="0.25">
      <c r="A9522" s="328"/>
      <c r="B9522" s="329"/>
      <c r="C9522" s="328"/>
      <c r="D9522" s="328"/>
    </row>
    <row r="9523" spans="1:4" x14ac:dyDescent="0.25">
      <c r="A9523" s="328"/>
      <c r="B9523" s="329"/>
      <c r="C9523" s="328"/>
      <c r="D9523" s="328"/>
    </row>
    <row r="9524" spans="1:4" x14ac:dyDescent="0.25">
      <c r="A9524" s="328"/>
      <c r="B9524" s="329"/>
      <c r="C9524" s="328"/>
      <c r="D9524" s="328"/>
    </row>
    <row r="9525" spans="1:4" x14ac:dyDescent="0.25">
      <c r="A9525" s="328"/>
      <c r="B9525" s="329"/>
      <c r="C9525" s="328"/>
      <c r="D9525" s="328"/>
    </row>
    <row r="9526" spans="1:4" x14ac:dyDescent="0.25">
      <c r="A9526" s="328"/>
      <c r="B9526" s="329"/>
      <c r="C9526" s="328"/>
      <c r="D9526" s="328"/>
    </row>
    <row r="9527" spans="1:4" x14ac:dyDescent="0.25">
      <c r="A9527" s="328"/>
      <c r="B9527" s="329"/>
      <c r="C9527" s="328"/>
      <c r="D9527" s="328"/>
    </row>
    <row r="9528" spans="1:4" x14ac:dyDescent="0.25">
      <c r="A9528" s="328"/>
      <c r="B9528" s="329"/>
      <c r="C9528" s="328"/>
      <c r="D9528" s="328"/>
    </row>
    <row r="9529" spans="1:4" x14ac:dyDescent="0.25">
      <c r="A9529" s="328"/>
      <c r="B9529" s="329"/>
      <c r="C9529" s="328"/>
      <c r="D9529" s="328"/>
    </row>
    <row r="9530" spans="1:4" x14ac:dyDescent="0.25">
      <c r="A9530" s="328"/>
      <c r="B9530" s="329"/>
      <c r="C9530" s="328"/>
      <c r="D9530" s="328"/>
    </row>
    <row r="9531" spans="1:4" x14ac:dyDescent="0.25">
      <c r="A9531" s="328"/>
      <c r="B9531" s="329"/>
      <c r="C9531" s="328"/>
      <c r="D9531" s="328"/>
    </row>
    <row r="9532" spans="1:4" x14ac:dyDescent="0.25">
      <c r="A9532" s="328"/>
      <c r="B9532" s="329"/>
      <c r="C9532" s="328"/>
      <c r="D9532" s="328"/>
    </row>
    <row r="9533" spans="1:4" x14ac:dyDescent="0.25">
      <c r="A9533" s="328"/>
      <c r="B9533" s="329"/>
      <c r="C9533" s="328"/>
      <c r="D9533" s="328"/>
    </row>
    <row r="9534" spans="1:4" x14ac:dyDescent="0.25">
      <c r="A9534" s="328"/>
      <c r="B9534" s="329"/>
      <c r="C9534" s="328"/>
      <c r="D9534" s="328"/>
    </row>
    <row r="9535" spans="1:4" x14ac:dyDescent="0.25">
      <c r="A9535" s="328"/>
      <c r="B9535" s="329"/>
      <c r="C9535" s="328"/>
      <c r="D9535" s="328"/>
    </row>
    <row r="9536" spans="1:4" x14ac:dyDescent="0.25">
      <c r="A9536" s="328"/>
      <c r="B9536" s="329"/>
      <c r="C9536" s="328"/>
      <c r="D9536" s="328"/>
    </row>
    <row r="9537" spans="1:4" x14ac:dyDescent="0.25">
      <c r="A9537" s="328"/>
      <c r="B9537" s="329"/>
      <c r="C9537" s="328"/>
      <c r="D9537" s="328"/>
    </row>
    <row r="9538" spans="1:4" x14ac:dyDescent="0.25">
      <c r="A9538" s="328"/>
      <c r="B9538" s="329"/>
      <c r="C9538" s="328"/>
      <c r="D9538" s="328"/>
    </row>
    <row r="9539" spans="1:4" x14ac:dyDescent="0.25">
      <c r="A9539" s="328"/>
      <c r="B9539" s="329"/>
      <c r="C9539" s="328"/>
      <c r="D9539" s="328"/>
    </row>
    <row r="9540" spans="1:4" x14ac:dyDescent="0.25">
      <c r="A9540" s="328"/>
      <c r="B9540" s="329"/>
      <c r="C9540" s="328"/>
      <c r="D9540" s="328"/>
    </row>
    <row r="9541" spans="1:4" x14ac:dyDescent="0.25">
      <c r="A9541" s="328"/>
      <c r="B9541" s="329"/>
      <c r="C9541" s="328"/>
      <c r="D9541" s="328"/>
    </row>
    <row r="9542" spans="1:4" x14ac:dyDescent="0.25">
      <c r="A9542" s="328"/>
      <c r="B9542" s="329"/>
      <c r="C9542" s="328"/>
      <c r="D9542" s="328"/>
    </row>
    <row r="9543" spans="1:4" x14ac:dyDescent="0.25">
      <c r="A9543" s="328"/>
      <c r="B9543" s="329"/>
      <c r="C9543" s="328"/>
      <c r="D9543" s="328"/>
    </row>
    <row r="9544" spans="1:4" x14ac:dyDescent="0.25">
      <c r="A9544" s="328"/>
      <c r="B9544" s="329"/>
      <c r="C9544" s="328"/>
      <c r="D9544" s="328"/>
    </row>
    <row r="9545" spans="1:4" x14ac:dyDescent="0.25">
      <c r="A9545" s="328"/>
      <c r="B9545" s="329"/>
      <c r="C9545" s="328"/>
      <c r="D9545" s="328"/>
    </row>
    <row r="9546" spans="1:4" x14ac:dyDescent="0.25">
      <c r="A9546" s="328"/>
      <c r="B9546" s="329"/>
      <c r="C9546" s="328"/>
      <c r="D9546" s="328"/>
    </row>
    <row r="9547" spans="1:4" x14ac:dyDescent="0.25">
      <c r="A9547" s="328"/>
      <c r="B9547" s="329"/>
      <c r="C9547" s="328"/>
      <c r="D9547" s="328"/>
    </row>
    <row r="9548" spans="1:4" x14ac:dyDescent="0.25">
      <c r="A9548" s="328"/>
      <c r="B9548" s="329"/>
      <c r="C9548" s="328"/>
      <c r="D9548" s="328"/>
    </row>
    <row r="9549" spans="1:4" x14ac:dyDescent="0.25">
      <c r="A9549" s="328"/>
      <c r="B9549" s="329"/>
      <c r="C9549" s="328"/>
      <c r="D9549" s="328"/>
    </row>
    <row r="9550" spans="1:4" x14ac:dyDescent="0.25">
      <c r="A9550" s="328"/>
      <c r="B9550" s="329"/>
      <c r="C9550" s="328"/>
      <c r="D9550" s="328"/>
    </row>
    <row r="9551" spans="1:4" x14ac:dyDescent="0.25">
      <c r="A9551" s="328"/>
      <c r="B9551" s="329"/>
      <c r="C9551" s="328"/>
      <c r="D9551" s="328"/>
    </row>
    <row r="9552" spans="1:4" x14ac:dyDescent="0.25">
      <c r="A9552" s="328"/>
      <c r="B9552" s="329"/>
      <c r="C9552" s="328"/>
      <c r="D9552" s="328"/>
    </row>
    <row r="9553" spans="1:4" x14ac:dyDescent="0.25">
      <c r="A9553" s="328"/>
      <c r="B9553" s="329"/>
      <c r="C9553" s="328"/>
      <c r="D9553" s="328"/>
    </row>
    <row r="9554" spans="1:4" x14ac:dyDescent="0.25">
      <c r="A9554" s="328"/>
      <c r="B9554" s="329"/>
      <c r="C9554" s="328"/>
      <c r="D9554" s="328"/>
    </row>
    <row r="9555" spans="1:4" x14ac:dyDescent="0.25">
      <c r="A9555" s="328"/>
      <c r="B9555" s="329"/>
      <c r="C9555" s="328"/>
      <c r="D9555" s="328"/>
    </row>
    <row r="9556" spans="1:4" x14ac:dyDescent="0.25">
      <c r="A9556" s="328"/>
      <c r="B9556" s="329"/>
      <c r="C9556" s="328"/>
      <c r="D9556" s="328"/>
    </row>
    <row r="9557" spans="1:4" x14ac:dyDescent="0.25">
      <c r="A9557" s="328"/>
      <c r="B9557" s="329"/>
      <c r="C9557" s="328"/>
      <c r="D9557" s="328"/>
    </row>
    <row r="9558" spans="1:4" x14ac:dyDescent="0.25">
      <c r="A9558" s="328"/>
      <c r="B9558" s="329"/>
      <c r="C9558" s="328"/>
      <c r="D9558" s="328"/>
    </row>
    <row r="9559" spans="1:4" x14ac:dyDescent="0.25">
      <c r="A9559" s="328"/>
      <c r="B9559" s="329"/>
      <c r="C9559" s="328"/>
      <c r="D9559" s="328"/>
    </row>
    <row r="9560" spans="1:4" x14ac:dyDescent="0.25">
      <c r="A9560" s="328"/>
      <c r="B9560" s="329"/>
      <c r="C9560" s="328"/>
      <c r="D9560" s="328"/>
    </row>
    <row r="9561" spans="1:4" x14ac:dyDescent="0.25">
      <c r="A9561" s="328"/>
      <c r="B9561" s="329"/>
      <c r="C9561" s="328"/>
      <c r="D9561" s="328"/>
    </row>
    <row r="9562" spans="1:4" x14ac:dyDescent="0.25">
      <c r="A9562" s="328"/>
      <c r="B9562" s="329"/>
      <c r="C9562" s="328"/>
      <c r="D9562" s="328"/>
    </row>
    <row r="9563" spans="1:4" x14ac:dyDescent="0.25">
      <c r="A9563" s="328"/>
      <c r="B9563" s="329"/>
      <c r="C9563" s="328"/>
      <c r="D9563" s="328"/>
    </row>
    <row r="9564" spans="1:4" x14ac:dyDescent="0.25">
      <c r="A9564" s="328"/>
      <c r="B9564" s="329"/>
      <c r="C9564" s="328"/>
      <c r="D9564" s="328"/>
    </row>
    <row r="9565" spans="1:4" x14ac:dyDescent="0.25">
      <c r="A9565" s="328"/>
      <c r="B9565" s="329"/>
      <c r="C9565" s="328"/>
      <c r="D9565" s="328"/>
    </row>
    <row r="9566" spans="1:4" x14ac:dyDescent="0.25">
      <c r="A9566" s="328"/>
      <c r="B9566" s="329"/>
      <c r="C9566" s="328"/>
      <c r="D9566" s="328"/>
    </row>
    <row r="9567" spans="1:4" x14ac:dyDescent="0.25">
      <c r="A9567" s="328"/>
      <c r="B9567" s="329"/>
      <c r="C9567" s="328"/>
      <c r="D9567" s="328"/>
    </row>
    <row r="9568" spans="1:4" x14ac:dyDescent="0.25">
      <c r="A9568" s="328"/>
      <c r="B9568" s="329"/>
      <c r="C9568" s="328"/>
      <c r="D9568" s="328"/>
    </row>
    <row r="9569" spans="1:4" x14ac:dyDescent="0.25">
      <c r="A9569" s="328"/>
      <c r="B9569" s="329"/>
      <c r="C9569" s="328"/>
      <c r="D9569" s="328"/>
    </row>
    <row r="9570" spans="1:4" x14ac:dyDescent="0.25">
      <c r="A9570" s="328"/>
      <c r="B9570" s="329"/>
      <c r="C9570" s="328"/>
      <c r="D9570" s="328"/>
    </row>
    <row r="9571" spans="1:4" x14ac:dyDescent="0.25">
      <c r="A9571" s="328"/>
      <c r="B9571" s="329"/>
      <c r="C9571" s="328"/>
      <c r="D9571" s="328"/>
    </row>
    <row r="9572" spans="1:4" x14ac:dyDescent="0.25">
      <c r="A9572" s="328"/>
      <c r="B9572" s="329"/>
      <c r="C9572" s="328"/>
      <c r="D9572" s="328"/>
    </row>
    <row r="9573" spans="1:4" x14ac:dyDescent="0.25">
      <c r="A9573" s="328"/>
      <c r="B9573" s="329"/>
      <c r="C9573" s="328"/>
      <c r="D9573" s="328"/>
    </row>
    <row r="9574" spans="1:4" x14ac:dyDescent="0.25">
      <c r="A9574" s="328"/>
      <c r="B9574" s="329"/>
      <c r="C9574" s="328"/>
      <c r="D9574" s="328"/>
    </row>
    <row r="9575" spans="1:4" x14ac:dyDescent="0.25">
      <c r="A9575" s="328"/>
      <c r="B9575" s="329"/>
      <c r="C9575" s="328"/>
      <c r="D9575" s="328"/>
    </row>
    <row r="9576" spans="1:4" x14ac:dyDescent="0.25">
      <c r="A9576" s="328"/>
      <c r="B9576" s="329"/>
      <c r="C9576" s="328"/>
      <c r="D9576" s="328"/>
    </row>
    <row r="9577" spans="1:4" x14ac:dyDescent="0.25">
      <c r="A9577" s="328"/>
      <c r="B9577" s="329"/>
      <c r="C9577" s="328"/>
      <c r="D9577" s="328"/>
    </row>
    <row r="9578" spans="1:4" x14ac:dyDescent="0.25">
      <c r="A9578" s="328"/>
      <c r="B9578" s="329"/>
      <c r="C9578" s="328"/>
      <c r="D9578" s="328"/>
    </row>
    <row r="9579" spans="1:4" x14ac:dyDescent="0.25">
      <c r="A9579" s="328"/>
      <c r="B9579" s="329"/>
      <c r="C9579" s="328"/>
      <c r="D9579" s="328"/>
    </row>
    <row r="9580" spans="1:4" x14ac:dyDescent="0.25">
      <c r="A9580" s="328"/>
      <c r="B9580" s="329"/>
      <c r="C9580" s="328"/>
      <c r="D9580" s="328"/>
    </row>
    <row r="9581" spans="1:4" x14ac:dyDescent="0.25">
      <c r="A9581" s="328"/>
      <c r="B9581" s="329"/>
      <c r="C9581" s="328"/>
      <c r="D9581" s="328"/>
    </row>
    <row r="9582" spans="1:4" x14ac:dyDescent="0.25">
      <c r="A9582" s="328"/>
      <c r="B9582" s="329"/>
      <c r="C9582" s="328"/>
      <c r="D9582" s="328"/>
    </row>
    <row r="9583" spans="1:4" x14ac:dyDescent="0.25">
      <c r="A9583" s="328"/>
      <c r="B9583" s="329"/>
      <c r="C9583" s="328"/>
      <c r="D9583" s="328"/>
    </row>
    <row r="9584" spans="1:4" x14ac:dyDescent="0.25">
      <c r="A9584" s="328"/>
      <c r="B9584" s="329"/>
      <c r="C9584" s="328"/>
      <c r="D9584" s="328"/>
    </row>
    <row r="9585" spans="1:4" x14ac:dyDescent="0.25">
      <c r="A9585" s="328"/>
      <c r="B9585" s="329"/>
      <c r="C9585" s="328"/>
      <c r="D9585" s="328"/>
    </row>
    <row r="9586" spans="1:4" x14ac:dyDescent="0.25">
      <c r="A9586" s="328"/>
      <c r="B9586" s="329"/>
      <c r="C9586" s="328"/>
      <c r="D9586" s="328"/>
    </row>
    <row r="9587" spans="1:4" x14ac:dyDescent="0.25">
      <c r="A9587" s="328"/>
      <c r="B9587" s="329"/>
      <c r="C9587" s="328"/>
      <c r="D9587" s="328"/>
    </row>
    <row r="9588" spans="1:4" x14ac:dyDescent="0.25">
      <c r="A9588" s="328"/>
      <c r="B9588" s="329"/>
      <c r="C9588" s="328"/>
      <c r="D9588" s="328"/>
    </row>
    <row r="9589" spans="1:4" x14ac:dyDescent="0.25">
      <c r="A9589" s="328"/>
      <c r="B9589" s="329"/>
      <c r="C9589" s="328"/>
      <c r="D9589" s="328"/>
    </row>
    <row r="9590" spans="1:4" x14ac:dyDescent="0.25">
      <c r="A9590" s="328"/>
      <c r="B9590" s="329"/>
      <c r="C9590" s="328"/>
      <c r="D9590" s="328"/>
    </row>
    <row r="9591" spans="1:4" x14ac:dyDescent="0.25">
      <c r="A9591" s="328"/>
      <c r="B9591" s="329"/>
      <c r="C9591" s="328"/>
      <c r="D9591" s="328"/>
    </row>
    <row r="9592" spans="1:4" x14ac:dyDescent="0.25">
      <c r="A9592" s="328"/>
      <c r="B9592" s="329"/>
      <c r="C9592" s="328"/>
      <c r="D9592" s="328"/>
    </row>
    <row r="9593" spans="1:4" x14ac:dyDescent="0.25">
      <c r="A9593" s="328"/>
      <c r="B9593" s="329"/>
      <c r="C9593" s="328"/>
      <c r="D9593" s="328"/>
    </row>
    <row r="9594" spans="1:4" x14ac:dyDescent="0.25">
      <c r="A9594" s="328"/>
      <c r="B9594" s="329"/>
      <c r="C9594" s="328"/>
      <c r="D9594" s="328"/>
    </row>
    <row r="9595" spans="1:4" x14ac:dyDescent="0.25">
      <c r="A9595" s="328"/>
      <c r="B9595" s="329"/>
      <c r="C9595" s="328"/>
      <c r="D9595" s="328"/>
    </row>
    <row r="9596" spans="1:4" x14ac:dyDescent="0.25">
      <c r="A9596" s="328"/>
      <c r="B9596" s="329"/>
      <c r="C9596" s="328"/>
      <c r="D9596" s="328"/>
    </row>
    <row r="9597" spans="1:4" x14ac:dyDescent="0.25">
      <c r="A9597" s="328"/>
      <c r="B9597" s="329"/>
      <c r="C9597" s="328"/>
      <c r="D9597" s="328"/>
    </row>
    <row r="9598" spans="1:4" x14ac:dyDescent="0.25">
      <c r="A9598" s="328"/>
      <c r="B9598" s="329"/>
      <c r="C9598" s="328"/>
      <c r="D9598" s="328"/>
    </row>
    <row r="9599" spans="1:4" x14ac:dyDescent="0.25">
      <c r="A9599" s="328"/>
      <c r="B9599" s="329"/>
      <c r="C9599" s="328"/>
      <c r="D9599" s="328"/>
    </row>
    <row r="9600" spans="1:4" x14ac:dyDescent="0.25">
      <c r="A9600" s="328"/>
      <c r="B9600" s="329"/>
      <c r="C9600" s="328"/>
      <c r="D9600" s="328"/>
    </row>
    <row r="9601" spans="1:4" x14ac:dyDescent="0.25">
      <c r="A9601" s="328"/>
      <c r="B9601" s="329"/>
      <c r="C9601" s="328"/>
      <c r="D9601" s="328"/>
    </row>
    <row r="9602" spans="1:4" x14ac:dyDescent="0.25">
      <c r="A9602" s="328"/>
      <c r="B9602" s="329"/>
      <c r="C9602" s="328"/>
      <c r="D9602" s="328"/>
    </row>
    <row r="9603" spans="1:4" x14ac:dyDescent="0.25">
      <c r="A9603" s="328"/>
      <c r="B9603" s="329"/>
      <c r="C9603" s="328"/>
      <c r="D9603" s="328"/>
    </row>
    <row r="9604" spans="1:4" x14ac:dyDescent="0.25">
      <c r="A9604" s="328"/>
      <c r="B9604" s="329"/>
      <c r="C9604" s="328"/>
      <c r="D9604" s="328"/>
    </row>
    <row r="9605" spans="1:4" x14ac:dyDescent="0.25">
      <c r="A9605" s="328"/>
      <c r="B9605" s="329"/>
      <c r="C9605" s="328"/>
      <c r="D9605" s="328"/>
    </row>
    <row r="9606" spans="1:4" x14ac:dyDescent="0.25">
      <c r="A9606" s="328"/>
      <c r="B9606" s="329"/>
      <c r="C9606" s="328"/>
      <c r="D9606" s="328"/>
    </row>
    <row r="9607" spans="1:4" x14ac:dyDescent="0.25">
      <c r="A9607" s="328"/>
      <c r="B9607" s="329"/>
      <c r="C9607" s="328"/>
      <c r="D9607" s="328"/>
    </row>
    <row r="9608" spans="1:4" x14ac:dyDescent="0.25">
      <c r="A9608" s="328"/>
      <c r="B9608" s="329"/>
      <c r="C9608" s="328"/>
      <c r="D9608" s="328"/>
    </row>
    <row r="9609" spans="1:4" x14ac:dyDescent="0.25">
      <c r="A9609" s="328"/>
      <c r="B9609" s="329"/>
      <c r="C9609" s="328"/>
      <c r="D9609" s="328"/>
    </row>
    <row r="9610" spans="1:4" x14ac:dyDescent="0.25">
      <c r="A9610" s="328"/>
      <c r="B9610" s="329"/>
      <c r="C9610" s="328"/>
      <c r="D9610" s="328"/>
    </row>
    <row r="9611" spans="1:4" x14ac:dyDescent="0.25">
      <c r="A9611" s="328"/>
      <c r="B9611" s="329"/>
      <c r="C9611" s="328"/>
      <c r="D9611" s="328"/>
    </row>
    <row r="9612" spans="1:4" x14ac:dyDescent="0.25">
      <c r="A9612" s="328"/>
      <c r="B9612" s="329"/>
      <c r="C9612" s="328"/>
      <c r="D9612" s="328"/>
    </row>
    <row r="9613" spans="1:4" x14ac:dyDescent="0.25">
      <c r="A9613" s="328"/>
      <c r="B9613" s="329"/>
      <c r="C9613" s="328"/>
      <c r="D9613" s="328"/>
    </row>
    <row r="9614" spans="1:4" x14ac:dyDescent="0.25">
      <c r="A9614" s="328"/>
      <c r="B9614" s="329"/>
      <c r="C9614" s="328"/>
      <c r="D9614" s="328"/>
    </row>
    <row r="9615" spans="1:4" x14ac:dyDescent="0.25">
      <c r="A9615" s="328"/>
      <c r="B9615" s="329"/>
      <c r="C9615" s="328"/>
      <c r="D9615" s="328"/>
    </row>
    <row r="9616" spans="1:4" x14ac:dyDescent="0.25">
      <c r="A9616" s="328"/>
      <c r="B9616" s="329"/>
      <c r="C9616" s="328"/>
      <c r="D9616" s="328"/>
    </row>
    <row r="9617" spans="1:4" x14ac:dyDescent="0.25">
      <c r="A9617" s="328"/>
      <c r="B9617" s="329"/>
      <c r="C9617" s="328"/>
      <c r="D9617" s="328"/>
    </row>
    <row r="9618" spans="1:4" x14ac:dyDescent="0.25">
      <c r="A9618" s="328"/>
      <c r="B9618" s="329"/>
      <c r="C9618" s="328"/>
      <c r="D9618" s="328"/>
    </row>
    <row r="9619" spans="1:4" x14ac:dyDescent="0.25">
      <c r="A9619" s="328"/>
      <c r="B9619" s="329"/>
      <c r="C9619" s="328"/>
      <c r="D9619" s="328"/>
    </row>
    <row r="9620" spans="1:4" x14ac:dyDescent="0.25">
      <c r="A9620" s="328"/>
      <c r="B9620" s="329"/>
      <c r="C9620" s="328"/>
      <c r="D9620" s="328"/>
    </row>
    <row r="9621" spans="1:4" x14ac:dyDescent="0.25">
      <c r="A9621" s="328"/>
      <c r="B9621" s="329"/>
      <c r="C9621" s="328"/>
      <c r="D9621" s="328"/>
    </row>
    <row r="9622" spans="1:4" x14ac:dyDescent="0.25">
      <c r="A9622" s="328"/>
      <c r="B9622" s="329"/>
      <c r="C9622" s="328"/>
      <c r="D9622" s="328"/>
    </row>
    <row r="9623" spans="1:4" x14ac:dyDescent="0.25">
      <c r="A9623" s="328"/>
      <c r="B9623" s="329"/>
      <c r="C9623" s="328"/>
      <c r="D9623" s="328"/>
    </row>
    <row r="9624" spans="1:4" x14ac:dyDescent="0.25">
      <c r="A9624" s="328"/>
      <c r="B9624" s="329"/>
      <c r="C9624" s="328"/>
      <c r="D9624" s="328"/>
    </row>
    <row r="9625" spans="1:4" x14ac:dyDescent="0.25">
      <c r="A9625" s="328"/>
      <c r="B9625" s="329"/>
      <c r="C9625" s="328"/>
      <c r="D9625" s="328"/>
    </row>
    <row r="9626" spans="1:4" x14ac:dyDescent="0.25">
      <c r="A9626" s="328"/>
      <c r="B9626" s="329"/>
      <c r="C9626" s="328"/>
      <c r="D9626" s="328"/>
    </row>
    <row r="9627" spans="1:4" x14ac:dyDescent="0.25">
      <c r="A9627" s="328"/>
      <c r="B9627" s="329"/>
      <c r="C9627" s="328"/>
      <c r="D9627" s="328"/>
    </row>
    <row r="9628" spans="1:4" x14ac:dyDescent="0.25">
      <c r="A9628" s="328"/>
      <c r="B9628" s="329"/>
      <c r="C9628" s="328"/>
      <c r="D9628" s="328"/>
    </row>
    <row r="9629" spans="1:4" x14ac:dyDescent="0.25">
      <c r="A9629" s="328"/>
      <c r="B9629" s="329"/>
      <c r="C9629" s="328"/>
      <c r="D9629" s="328"/>
    </row>
    <row r="9630" spans="1:4" x14ac:dyDescent="0.25">
      <c r="A9630" s="328"/>
      <c r="B9630" s="329"/>
      <c r="C9630" s="328"/>
      <c r="D9630" s="328"/>
    </row>
    <row r="9631" spans="1:4" x14ac:dyDescent="0.25">
      <c r="A9631" s="328"/>
      <c r="B9631" s="329"/>
      <c r="C9631" s="328"/>
      <c r="D9631" s="328"/>
    </row>
    <row r="9632" spans="1:4" x14ac:dyDescent="0.25">
      <c r="A9632" s="328"/>
      <c r="B9632" s="329"/>
      <c r="C9632" s="328"/>
      <c r="D9632" s="328"/>
    </row>
    <row r="9633" spans="1:4" x14ac:dyDescent="0.25">
      <c r="A9633" s="328"/>
      <c r="B9633" s="329"/>
      <c r="C9633" s="328"/>
      <c r="D9633" s="328"/>
    </row>
    <row r="9634" spans="1:4" x14ac:dyDescent="0.25">
      <c r="A9634" s="328"/>
      <c r="B9634" s="329"/>
      <c r="C9634" s="328"/>
      <c r="D9634" s="328"/>
    </row>
    <row r="9635" spans="1:4" x14ac:dyDescent="0.25">
      <c r="A9635" s="328"/>
      <c r="B9635" s="329"/>
      <c r="C9635" s="328"/>
      <c r="D9635" s="328"/>
    </row>
    <row r="9636" spans="1:4" x14ac:dyDescent="0.25">
      <c r="A9636" s="328"/>
      <c r="B9636" s="329"/>
      <c r="C9636" s="328"/>
      <c r="D9636" s="328"/>
    </row>
    <row r="9637" spans="1:4" x14ac:dyDescent="0.25">
      <c r="A9637" s="328"/>
      <c r="B9637" s="329"/>
      <c r="C9637" s="328"/>
      <c r="D9637" s="328"/>
    </row>
    <row r="9638" spans="1:4" x14ac:dyDescent="0.25">
      <c r="A9638" s="328"/>
      <c r="B9638" s="329"/>
      <c r="C9638" s="328"/>
      <c r="D9638" s="328"/>
    </row>
    <row r="9639" spans="1:4" x14ac:dyDescent="0.25">
      <c r="A9639" s="328"/>
      <c r="B9639" s="329"/>
      <c r="C9639" s="328"/>
      <c r="D9639" s="328"/>
    </row>
    <row r="9640" spans="1:4" x14ac:dyDescent="0.25">
      <c r="A9640" s="328"/>
      <c r="B9640" s="329"/>
      <c r="C9640" s="328"/>
      <c r="D9640" s="328"/>
    </row>
    <row r="9641" spans="1:4" x14ac:dyDescent="0.25">
      <c r="A9641" s="328"/>
      <c r="B9641" s="329"/>
      <c r="C9641" s="328"/>
      <c r="D9641" s="328"/>
    </row>
    <row r="9642" spans="1:4" x14ac:dyDescent="0.25">
      <c r="A9642" s="328"/>
      <c r="B9642" s="329"/>
      <c r="C9642" s="328"/>
      <c r="D9642" s="328"/>
    </row>
    <row r="9643" spans="1:4" x14ac:dyDescent="0.25">
      <c r="A9643" s="328"/>
      <c r="B9643" s="329"/>
      <c r="C9643" s="328"/>
      <c r="D9643" s="328"/>
    </row>
    <row r="9644" spans="1:4" x14ac:dyDescent="0.25">
      <c r="A9644" s="328"/>
      <c r="B9644" s="329"/>
      <c r="C9644" s="328"/>
      <c r="D9644" s="328"/>
    </row>
    <row r="9645" spans="1:4" x14ac:dyDescent="0.25">
      <c r="A9645" s="328"/>
      <c r="B9645" s="329"/>
      <c r="C9645" s="328"/>
      <c r="D9645" s="328"/>
    </row>
    <row r="9646" spans="1:4" x14ac:dyDescent="0.25">
      <c r="A9646" s="328"/>
      <c r="B9646" s="329"/>
      <c r="C9646" s="328"/>
      <c r="D9646" s="328"/>
    </row>
    <row r="9647" spans="1:4" x14ac:dyDescent="0.25">
      <c r="A9647" s="328"/>
      <c r="B9647" s="329"/>
      <c r="C9647" s="328"/>
      <c r="D9647" s="328"/>
    </row>
    <row r="9648" spans="1:4" x14ac:dyDescent="0.25">
      <c r="A9648" s="328"/>
      <c r="B9648" s="329"/>
      <c r="C9648" s="328"/>
      <c r="D9648" s="328"/>
    </row>
    <row r="9649" spans="1:4" x14ac:dyDescent="0.25">
      <c r="A9649" s="328"/>
      <c r="B9649" s="329"/>
      <c r="C9649" s="328"/>
      <c r="D9649" s="328"/>
    </row>
    <row r="9650" spans="1:4" x14ac:dyDescent="0.25">
      <c r="A9650" s="328"/>
      <c r="B9650" s="329"/>
      <c r="C9650" s="328"/>
      <c r="D9650" s="328"/>
    </row>
    <row r="9651" spans="1:4" x14ac:dyDescent="0.25">
      <c r="A9651" s="328"/>
      <c r="B9651" s="329"/>
      <c r="C9651" s="328"/>
      <c r="D9651" s="328"/>
    </row>
    <row r="9652" spans="1:4" x14ac:dyDescent="0.25">
      <c r="A9652" s="328"/>
      <c r="B9652" s="329"/>
      <c r="C9652" s="328"/>
      <c r="D9652" s="328"/>
    </row>
    <row r="9653" spans="1:4" x14ac:dyDescent="0.25">
      <c r="A9653" s="328"/>
      <c r="B9653" s="329"/>
      <c r="C9653" s="328"/>
      <c r="D9653" s="328"/>
    </row>
    <row r="9654" spans="1:4" x14ac:dyDescent="0.25">
      <c r="A9654" s="328"/>
      <c r="B9654" s="329"/>
      <c r="C9654" s="328"/>
      <c r="D9654" s="328"/>
    </row>
    <row r="9655" spans="1:4" x14ac:dyDescent="0.25">
      <c r="A9655" s="328"/>
      <c r="B9655" s="329"/>
      <c r="C9655" s="328"/>
      <c r="D9655" s="328"/>
    </row>
    <row r="9656" spans="1:4" x14ac:dyDescent="0.25">
      <c r="A9656" s="328"/>
      <c r="B9656" s="329"/>
      <c r="C9656" s="328"/>
      <c r="D9656" s="328"/>
    </row>
    <row r="9657" spans="1:4" x14ac:dyDescent="0.25">
      <c r="A9657" s="328"/>
      <c r="B9657" s="329"/>
      <c r="C9657" s="328"/>
      <c r="D9657" s="328"/>
    </row>
    <row r="9658" spans="1:4" x14ac:dyDescent="0.25">
      <c r="A9658" s="328"/>
      <c r="B9658" s="329"/>
      <c r="C9658" s="328"/>
      <c r="D9658" s="328"/>
    </row>
    <row r="9659" spans="1:4" x14ac:dyDescent="0.25">
      <c r="A9659" s="328"/>
      <c r="B9659" s="329"/>
      <c r="C9659" s="328"/>
      <c r="D9659" s="328"/>
    </row>
    <row r="9660" spans="1:4" x14ac:dyDescent="0.25">
      <c r="A9660" s="328"/>
      <c r="B9660" s="329"/>
      <c r="C9660" s="328"/>
      <c r="D9660" s="328"/>
    </row>
    <row r="9661" spans="1:4" x14ac:dyDescent="0.25">
      <c r="A9661" s="328"/>
      <c r="B9661" s="329"/>
      <c r="C9661" s="328"/>
      <c r="D9661" s="328"/>
    </row>
    <row r="9662" spans="1:4" x14ac:dyDescent="0.25">
      <c r="A9662" s="328"/>
      <c r="B9662" s="329"/>
      <c r="C9662" s="328"/>
      <c r="D9662" s="328"/>
    </row>
    <row r="9663" spans="1:4" x14ac:dyDescent="0.25">
      <c r="A9663" s="328"/>
      <c r="B9663" s="329"/>
      <c r="C9663" s="328"/>
      <c r="D9663" s="328"/>
    </row>
    <row r="9664" spans="1:4" x14ac:dyDescent="0.25">
      <c r="A9664" s="328"/>
      <c r="B9664" s="329"/>
      <c r="C9664" s="328"/>
      <c r="D9664" s="328"/>
    </row>
    <row r="9665" spans="1:4" x14ac:dyDescent="0.25">
      <c r="A9665" s="328"/>
      <c r="B9665" s="329"/>
      <c r="C9665" s="328"/>
      <c r="D9665" s="328"/>
    </row>
    <row r="9666" spans="1:4" x14ac:dyDescent="0.25">
      <c r="A9666" s="328"/>
      <c r="B9666" s="329"/>
      <c r="C9666" s="328"/>
      <c r="D9666" s="328"/>
    </row>
    <row r="9667" spans="1:4" x14ac:dyDescent="0.25">
      <c r="A9667" s="328"/>
      <c r="B9667" s="329"/>
      <c r="C9667" s="328"/>
      <c r="D9667" s="328"/>
    </row>
    <row r="9668" spans="1:4" x14ac:dyDescent="0.25">
      <c r="A9668" s="328"/>
      <c r="B9668" s="329"/>
      <c r="C9668" s="328"/>
      <c r="D9668" s="328"/>
    </row>
    <row r="9669" spans="1:4" x14ac:dyDescent="0.25">
      <c r="A9669" s="328"/>
      <c r="B9669" s="329"/>
      <c r="C9669" s="328"/>
      <c r="D9669" s="328"/>
    </row>
    <row r="9670" spans="1:4" x14ac:dyDescent="0.25">
      <c r="A9670" s="328"/>
      <c r="B9670" s="329"/>
      <c r="C9670" s="328"/>
      <c r="D9670" s="328"/>
    </row>
    <row r="9671" spans="1:4" x14ac:dyDescent="0.25">
      <c r="A9671" s="328"/>
      <c r="B9671" s="329"/>
      <c r="C9671" s="328"/>
      <c r="D9671" s="328"/>
    </row>
    <row r="9672" spans="1:4" x14ac:dyDescent="0.25">
      <c r="A9672" s="328"/>
      <c r="B9672" s="329"/>
      <c r="C9672" s="328"/>
      <c r="D9672" s="328"/>
    </row>
    <row r="9673" spans="1:4" x14ac:dyDescent="0.25">
      <c r="A9673" s="328"/>
      <c r="B9673" s="329"/>
      <c r="C9673" s="328"/>
      <c r="D9673" s="328"/>
    </row>
    <row r="9674" spans="1:4" x14ac:dyDescent="0.25">
      <c r="A9674" s="328"/>
      <c r="B9674" s="329"/>
      <c r="C9674" s="328"/>
      <c r="D9674" s="328"/>
    </row>
    <row r="9675" spans="1:4" x14ac:dyDescent="0.25">
      <c r="A9675" s="328"/>
      <c r="B9675" s="329"/>
      <c r="C9675" s="328"/>
      <c r="D9675" s="328"/>
    </row>
    <row r="9676" spans="1:4" x14ac:dyDescent="0.25">
      <c r="A9676" s="328"/>
      <c r="B9676" s="329"/>
      <c r="C9676" s="328"/>
      <c r="D9676" s="328"/>
    </row>
    <row r="9677" spans="1:4" x14ac:dyDescent="0.25">
      <c r="A9677" s="328"/>
      <c r="B9677" s="329"/>
      <c r="C9677" s="328"/>
      <c r="D9677" s="328"/>
    </row>
    <row r="9678" spans="1:4" x14ac:dyDescent="0.25">
      <c r="A9678" s="328"/>
      <c r="B9678" s="329"/>
      <c r="C9678" s="328"/>
      <c r="D9678" s="328"/>
    </row>
    <row r="9679" spans="1:4" x14ac:dyDescent="0.25">
      <c r="A9679" s="328"/>
      <c r="B9679" s="329"/>
      <c r="C9679" s="328"/>
      <c r="D9679" s="328"/>
    </row>
    <row r="9680" spans="1:4" x14ac:dyDescent="0.25">
      <c r="A9680" s="328"/>
      <c r="B9680" s="329"/>
      <c r="C9680" s="328"/>
      <c r="D9680" s="328"/>
    </row>
    <row r="9681" spans="1:4" x14ac:dyDescent="0.25">
      <c r="A9681" s="328"/>
      <c r="B9681" s="329"/>
      <c r="C9681" s="328"/>
      <c r="D9681" s="328"/>
    </row>
    <row r="9682" spans="1:4" x14ac:dyDescent="0.25">
      <c r="A9682" s="328"/>
      <c r="B9682" s="329"/>
      <c r="C9682" s="328"/>
      <c r="D9682" s="328"/>
    </row>
    <row r="9683" spans="1:4" x14ac:dyDescent="0.25">
      <c r="A9683" s="328"/>
      <c r="B9683" s="329"/>
      <c r="C9683" s="328"/>
      <c r="D9683" s="328"/>
    </row>
    <row r="9684" spans="1:4" x14ac:dyDescent="0.25">
      <c r="A9684" s="328"/>
      <c r="B9684" s="329"/>
      <c r="C9684" s="328"/>
      <c r="D9684" s="328"/>
    </row>
    <row r="9685" spans="1:4" x14ac:dyDescent="0.25">
      <c r="A9685" s="328"/>
      <c r="B9685" s="329"/>
      <c r="C9685" s="328"/>
      <c r="D9685" s="328"/>
    </row>
    <row r="9686" spans="1:4" x14ac:dyDescent="0.25">
      <c r="A9686" s="328"/>
      <c r="B9686" s="329"/>
      <c r="C9686" s="328"/>
      <c r="D9686" s="328"/>
    </row>
    <row r="9687" spans="1:4" x14ac:dyDescent="0.25">
      <c r="A9687" s="328"/>
      <c r="B9687" s="329"/>
      <c r="C9687" s="328"/>
      <c r="D9687" s="328"/>
    </row>
    <row r="9688" spans="1:4" x14ac:dyDescent="0.25">
      <c r="A9688" s="328"/>
      <c r="B9688" s="329"/>
      <c r="C9688" s="328"/>
      <c r="D9688" s="328"/>
    </row>
    <row r="9689" spans="1:4" x14ac:dyDescent="0.25">
      <c r="A9689" s="328"/>
      <c r="B9689" s="329"/>
      <c r="C9689" s="328"/>
      <c r="D9689" s="328"/>
    </row>
    <row r="9690" spans="1:4" x14ac:dyDescent="0.25">
      <c r="A9690" s="328"/>
      <c r="B9690" s="329"/>
      <c r="C9690" s="328"/>
      <c r="D9690" s="328"/>
    </row>
    <row r="9691" spans="1:4" x14ac:dyDescent="0.25">
      <c r="A9691" s="328"/>
      <c r="B9691" s="329"/>
      <c r="C9691" s="328"/>
      <c r="D9691" s="328"/>
    </row>
    <row r="9692" spans="1:4" x14ac:dyDescent="0.25">
      <c r="A9692" s="328"/>
      <c r="B9692" s="329"/>
      <c r="C9692" s="328"/>
      <c r="D9692" s="328"/>
    </row>
    <row r="9693" spans="1:4" x14ac:dyDescent="0.25">
      <c r="A9693" s="328"/>
      <c r="B9693" s="329"/>
      <c r="C9693" s="328"/>
      <c r="D9693" s="328"/>
    </row>
    <row r="9694" spans="1:4" x14ac:dyDescent="0.25">
      <c r="A9694" s="328"/>
      <c r="B9694" s="329"/>
      <c r="C9694" s="328"/>
      <c r="D9694" s="328"/>
    </row>
    <row r="9695" spans="1:4" x14ac:dyDescent="0.25">
      <c r="A9695" s="328"/>
      <c r="B9695" s="329"/>
      <c r="C9695" s="328"/>
      <c r="D9695" s="328"/>
    </row>
    <row r="9696" spans="1:4" x14ac:dyDescent="0.25">
      <c r="A9696" s="328"/>
      <c r="B9696" s="329"/>
      <c r="C9696" s="328"/>
      <c r="D9696" s="328"/>
    </row>
    <row r="9697" spans="1:4" x14ac:dyDescent="0.25">
      <c r="A9697" s="328"/>
      <c r="B9697" s="329"/>
      <c r="C9697" s="328"/>
      <c r="D9697" s="328"/>
    </row>
    <row r="9698" spans="1:4" x14ac:dyDescent="0.25">
      <c r="A9698" s="328"/>
      <c r="B9698" s="329"/>
      <c r="C9698" s="328"/>
      <c r="D9698" s="328"/>
    </row>
    <row r="9699" spans="1:4" x14ac:dyDescent="0.25">
      <c r="A9699" s="328"/>
      <c r="B9699" s="329"/>
      <c r="C9699" s="328"/>
      <c r="D9699" s="328"/>
    </row>
    <row r="9700" spans="1:4" x14ac:dyDescent="0.25">
      <c r="A9700" s="328"/>
      <c r="B9700" s="329"/>
      <c r="C9700" s="328"/>
      <c r="D9700" s="328"/>
    </row>
    <row r="9701" spans="1:4" x14ac:dyDescent="0.25">
      <c r="A9701" s="328"/>
      <c r="B9701" s="329"/>
      <c r="C9701" s="328"/>
      <c r="D9701" s="328"/>
    </row>
    <row r="9702" spans="1:4" x14ac:dyDescent="0.25">
      <c r="A9702" s="328"/>
      <c r="B9702" s="329"/>
      <c r="C9702" s="328"/>
      <c r="D9702" s="328"/>
    </row>
    <row r="9703" spans="1:4" x14ac:dyDescent="0.25">
      <c r="A9703" s="328"/>
      <c r="B9703" s="329"/>
      <c r="C9703" s="328"/>
      <c r="D9703" s="328"/>
    </row>
    <row r="9704" spans="1:4" x14ac:dyDescent="0.25">
      <c r="A9704" s="328"/>
      <c r="B9704" s="329"/>
      <c r="C9704" s="328"/>
      <c r="D9704" s="328"/>
    </row>
    <row r="9705" spans="1:4" x14ac:dyDescent="0.25">
      <c r="A9705" s="328"/>
      <c r="B9705" s="329"/>
      <c r="C9705" s="328"/>
      <c r="D9705" s="328"/>
    </row>
    <row r="9706" spans="1:4" x14ac:dyDescent="0.25">
      <c r="A9706" s="328"/>
      <c r="B9706" s="329"/>
      <c r="C9706" s="328"/>
      <c r="D9706" s="328"/>
    </row>
    <row r="9707" spans="1:4" x14ac:dyDescent="0.25">
      <c r="A9707" s="328"/>
      <c r="B9707" s="329"/>
      <c r="C9707" s="328"/>
      <c r="D9707" s="328"/>
    </row>
    <row r="9708" spans="1:4" x14ac:dyDescent="0.25">
      <c r="A9708" s="328"/>
      <c r="B9708" s="329"/>
      <c r="C9708" s="328"/>
      <c r="D9708" s="328"/>
    </row>
    <row r="9709" spans="1:4" x14ac:dyDescent="0.25">
      <c r="A9709" s="328"/>
      <c r="B9709" s="329"/>
      <c r="C9709" s="328"/>
      <c r="D9709" s="328"/>
    </row>
    <row r="9710" spans="1:4" x14ac:dyDescent="0.25">
      <c r="A9710" s="328"/>
      <c r="B9710" s="329"/>
      <c r="C9710" s="328"/>
      <c r="D9710" s="328"/>
    </row>
    <row r="9711" spans="1:4" x14ac:dyDescent="0.25">
      <c r="A9711" s="328"/>
      <c r="B9711" s="329"/>
      <c r="C9711" s="328"/>
      <c r="D9711" s="328"/>
    </row>
    <row r="9712" spans="1:4" x14ac:dyDescent="0.25">
      <c r="A9712" s="328"/>
      <c r="B9712" s="329"/>
      <c r="C9712" s="328"/>
      <c r="D9712" s="328"/>
    </row>
    <row r="9713" spans="1:4" x14ac:dyDescent="0.25">
      <c r="A9713" s="328"/>
      <c r="B9713" s="329"/>
      <c r="C9713" s="328"/>
      <c r="D9713" s="328"/>
    </row>
    <row r="9714" spans="1:4" x14ac:dyDescent="0.25">
      <c r="A9714" s="328"/>
      <c r="B9714" s="329"/>
      <c r="C9714" s="328"/>
      <c r="D9714" s="328"/>
    </row>
    <row r="9715" spans="1:4" x14ac:dyDescent="0.25">
      <c r="A9715" s="328"/>
      <c r="B9715" s="329"/>
      <c r="C9715" s="328"/>
      <c r="D9715" s="328"/>
    </row>
    <row r="9716" spans="1:4" x14ac:dyDescent="0.25">
      <c r="A9716" s="328"/>
      <c r="B9716" s="329"/>
      <c r="C9716" s="328"/>
      <c r="D9716" s="328"/>
    </row>
    <row r="9717" spans="1:4" x14ac:dyDescent="0.25">
      <c r="A9717" s="328"/>
      <c r="B9717" s="329"/>
      <c r="C9717" s="328"/>
      <c r="D9717" s="328"/>
    </row>
    <row r="9718" spans="1:4" x14ac:dyDescent="0.25">
      <c r="A9718" s="328"/>
      <c r="B9718" s="329"/>
      <c r="C9718" s="328"/>
      <c r="D9718" s="328"/>
    </row>
    <row r="9719" spans="1:4" x14ac:dyDescent="0.25">
      <c r="A9719" s="328"/>
      <c r="B9719" s="329"/>
      <c r="C9719" s="328"/>
      <c r="D9719" s="328"/>
    </row>
    <row r="9720" spans="1:4" x14ac:dyDescent="0.25">
      <c r="A9720" s="328"/>
      <c r="B9720" s="329"/>
      <c r="C9720" s="328"/>
      <c r="D9720" s="328"/>
    </row>
    <row r="9721" spans="1:4" x14ac:dyDescent="0.25">
      <c r="A9721" s="328"/>
      <c r="B9721" s="329"/>
      <c r="C9721" s="328"/>
      <c r="D9721" s="328"/>
    </row>
    <row r="9722" spans="1:4" x14ac:dyDescent="0.25">
      <c r="A9722" s="328"/>
      <c r="B9722" s="329"/>
      <c r="C9722" s="328"/>
      <c r="D9722" s="328"/>
    </row>
    <row r="9723" spans="1:4" x14ac:dyDescent="0.25">
      <c r="A9723" s="328"/>
      <c r="B9723" s="329"/>
      <c r="C9723" s="328"/>
      <c r="D9723" s="328"/>
    </row>
    <row r="9724" spans="1:4" x14ac:dyDescent="0.25">
      <c r="A9724" s="328"/>
      <c r="B9724" s="329"/>
      <c r="C9724" s="328"/>
      <c r="D9724" s="328"/>
    </row>
    <row r="9725" spans="1:4" x14ac:dyDescent="0.25">
      <c r="A9725" s="328"/>
      <c r="B9725" s="329"/>
      <c r="C9725" s="328"/>
      <c r="D9725" s="328"/>
    </row>
    <row r="9726" spans="1:4" x14ac:dyDescent="0.25">
      <c r="A9726" s="328"/>
      <c r="B9726" s="329"/>
      <c r="C9726" s="328"/>
      <c r="D9726" s="328"/>
    </row>
    <row r="9727" spans="1:4" x14ac:dyDescent="0.25">
      <c r="A9727" s="328"/>
      <c r="B9727" s="329"/>
      <c r="C9727" s="328"/>
      <c r="D9727" s="328"/>
    </row>
    <row r="9728" spans="1:4" x14ac:dyDescent="0.25">
      <c r="A9728" s="328"/>
      <c r="B9728" s="329"/>
      <c r="C9728" s="328"/>
      <c r="D9728" s="328"/>
    </row>
    <row r="9729" spans="1:4" x14ac:dyDescent="0.25">
      <c r="A9729" s="328"/>
      <c r="B9729" s="329"/>
      <c r="C9729" s="328"/>
      <c r="D9729" s="328"/>
    </row>
    <row r="9730" spans="1:4" x14ac:dyDescent="0.25">
      <c r="A9730" s="328"/>
      <c r="B9730" s="329"/>
      <c r="C9730" s="328"/>
      <c r="D9730" s="328"/>
    </row>
    <row r="9731" spans="1:4" x14ac:dyDescent="0.25">
      <c r="A9731" s="328"/>
      <c r="B9731" s="329"/>
      <c r="C9731" s="328"/>
      <c r="D9731" s="328"/>
    </row>
    <row r="9732" spans="1:4" x14ac:dyDescent="0.25">
      <c r="A9732" s="328"/>
      <c r="B9732" s="329"/>
      <c r="C9732" s="328"/>
      <c r="D9732" s="328"/>
    </row>
    <row r="9733" spans="1:4" x14ac:dyDescent="0.25">
      <c r="A9733" s="328"/>
      <c r="B9733" s="329"/>
      <c r="C9733" s="328"/>
      <c r="D9733" s="328"/>
    </row>
    <row r="9734" spans="1:4" x14ac:dyDescent="0.25">
      <c r="A9734" s="328"/>
      <c r="B9734" s="329"/>
      <c r="C9734" s="328"/>
      <c r="D9734" s="328"/>
    </row>
    <row r="9735" spans="1:4" x14ac:dyDescent="0.25">
      <c r="A9735" s="328"/>
      <c r="B9735" s="329"/>
      <c r="C9735" s="328"/>
      <c r="D9735" s="328"/>
    </row>
    <row r="9736" spans="1:4" x14ac:dyDescent="0.25">
      <c r="A9736" s="328"/>
      <c r="B9736" s="329"/>
      <c r="C9736" s="328"/>
      <c r="D9736" s="328"/>
    </row>
    <row r="9737" spans="1:4" x14ac:dyDescent="0.25">
      <c r="A9737" s="328"/>
      <c r="B9737" s="329"/>
      <c r="C9737" s="328"/>
      <c r="D9737" s="328"/>
    </row>
    <row r="9738" spans="1:4" x14ac:dyDescent="0.25">
      <c r="A9738" s="328"/>
      <c r="B9738" s="329"/>
      <c r="C9738" s="328"/>
      <c r="D9738" s="328"/>
    </row>
    <row r="9739" spans="1:4" x14ac:dyDescent="0.25">
      <c r="A9739" s="328"/>
      <c r="B9739" s="329"/>
      <c r="C9739" s="328"/>
      <c r="D9739" s="328"/>
    </row>
    <row r="9740" spans="1:4" x14ac:dyDescent="0.25">
      <c r="A9740" s="328"/>
      <c r="B9740" s="329"/>
      <c r="C9740" s="328"/>
      <c r="D9740" s="328"/>
    </row>
    <row r="9741" spans="1:4" x14ac:dyDescent="0.25">
      <c r="A9741" s="328"/>
      <c r="B9741" s="329"/>
      <c r="C9741" s="328"/>
      <c r="D9741" s="328"/>
    </row>
    <row r="9742" spans="1:4" x14ac:dyDescent="0.25">
      <c r="A9742" s="328"/>
      <c r="B9742" s="329"/>
      <c r="C9742" s="328"/>
      <c r="D9742" s="328"/>
    </row>
    <row r="9743" spans="1:4" x14ac:dyDescent="0.25">
      <c r="A9743" s="328"/>
      <c r="B9743" s="329"/>
      <c r="C9743" s="328"/>
      <c r="D9743" s="328"/>
    </row>
    <row r="9744" spans="1:4" x14ac:dyDescent="0.25">
      <c r="A9744" s="328"/>
      <c r="B9744" s="329"/>
      <c r="C9744" s="328"/>
      <c r="D9744" s="328"/>
    </row>
    <row r="9745" spans="1:4" x14ac:dyDescent="0.25">
      <c r="A9745" s="328"/>
      <c r="B9745" s="329"/>
      <c r="C9745" s="328"/>
      <c r="D9745" s="328"/>
    </row>
    <row r="9746" spans="1:4" x14ac:dyDescent="0.25">
      <c r="A9746" s="328"/>
      <c r="B9746" s="329"/>
      <c r="C9746" s="328"/>
      <c r="D9746" s="328"/>
    </row>
    <row r="9747" spans="1:4" x14ac:dyDescent="0.25">
      <c r="A9747" s="328"/>
      <c r="B9747" s="329"/>
      <c r="C9747" s="328"/>
      <c r="D9747" s="328"/>
    </row>
    <row r="9748" spans="1:4" x14ac:dyDescent="0.25">
      <c r="A9748" s="328"/>
      <c r="B9748" s="329"/>
      <c r="C9748" s="328"/>
      <c r="D9748" s="328"/>
    </row>
    <row r="9749" spans="1:4" x14ac:dyDescent="0.25">
      <c r="A9749" s="328"/>
      <c r="B9749" s="329"/>
      <c r="C9749" s="328"/>
      <c r="D9749" s="328"/>
    </row>
    <row r="9750" spans="1:4" x14ac:dyDescent="0.25">
      <c r="A9750" s="328"/>
      <c r="B9750" s="329"/>
      <c r="C9750" s="328"/>
      <c r="D9750" s="328"/>
    </row>
    <row r="9751" spans="1:4" x14ac:dyDescent="0.25">
      <c r="A9751" s="328"/>
      <c r="B9751" s="329"/>
      <c r="C9751" s="328"/>
      <c r="D9751" s="328"/>
    </row>
    <row r="9752" spans="1:4" x14ac:dyDescent="0.25">
      <c r="A9752" s="328"/>
      <c r="B9752" s="329"/>
      <c r="C9752" s="328"/>
      <c r="D9752" s="328"/>
    </row>
    <row r="9753" spans="1:4" x14ac:dyDescent="0.25">
      <c r="A9753" s="328"/>
      <c r="B9753" s="329"/>
      <c r="C9753" s="328"/>
      <c r="D9753" s="328"/>
    </row>
    <row r="9754" spans="1:4" x14ac:dyDescent="0.25">
      <c r="A9754" s="328"/>
      <c r="B9754" s="329"/>
      <c r="C9754" s="328"/>
      <c r="D9754" s="328"/>
    </row>
    <row r="9755" spans="1:4" x14ac:dyDescent="0.25">
      <c r="A9755" s="328"/>
      <c r="B9755" s="329"/>
      <c r="C9755" s="328"/>
      <c r="D9755" s="328"/>
    </row>
    <row r="9756" spans="1:4" x14ac:dyDescent="0.25">
      <c r="A9756" s="328"/>
      <c r="B9756" s="329"/>
      <c r="C9756" s="328"/>
      <c r="D9756" s="328"/>
    </row>
    <row r="9757" spans="1:4" x14ac:dyDescent="0.25">
      <c r="A9757" s="328"/>
      <c r="B9757" s="329"/>
      <c r="C9757" s="328"/>
      <c r="D9757" s="328"/>
    </row>
    <row r="9758" spans="1:4" x14ac:dyDescent="0.25">
      <c r="A9758" s="328"/>
      <c r="B9758" s="329"/>
      <c r="C9758" s="328"/>
      <c r="D9758" s="328"/>
    </row>
    <row r="9759" spans="1:4" x14ac:dyDescent="0.25">
      <c r="A9759" s="328"/>
      <c r="B9759" s="329"/>
      <c r="C9759" s="328"/>
      <c r="D9759" s="328"/>
    </row>
    <row r="9760" spans="1:4" x14ac:dyDescent="0.25">
      <c r="A9760" s="328"/>
      <c r="B9760" s="329"/>
      <c r="C9760" s="328"/>
      <c r="D9760" s="328"/>
    </row>
    <row r="9761" spans="1:4" x14ac:dyDescent="0.25">
      <c r="A9761" s="328"/>
      <c r="B9761" s="329"/>
      <c r="C9761" s="328"/>
      <c r="D9761" s="328"/>
    </row>
    <row r="9762" spans="1:4" x14ac:dyDescent="0.25">
      <c r="A9762" s="328"/>
      <c r="B9762" s="329"/>
      <c r="C9762" s="328"/>
      <c r="D9762" s="328"/>
    </row>
    <row r="9763" spans="1:4" x14ac:dyDescent="0.25">
      <c r="A9763" s="328"/>
      <c r="B9763" s="329"/>
      <c r="C9763" s="328"/>
      <c r="D9763" s="328"/>
    </row>
    <row r="9764" spans="1:4" x14ac:dyDescent="0.25">
      <c r="A9764" s="328"/>
      <c r="B9764" s="329"/>
      <c r="C9764" s="328"/>
      <c r="D9764" s="328"/>
    </row>
    <row r="9765" spans="1:4" x14ac:dyDescent="0.25">
      <c r="A9765" s="328"/>
      <c r="B9765" s="329"/>
      <c r="C9765" s="328"/>
      <c r="D9765" s="328"/>
    </row>
    <row r="9766" spans="1:4" x14ac:dyDescent="0.25">
      <c r="A9766" s="328"/>
      <c r="B9766" s="329"/>
      <c r="C9766" s="328"/>
      <c r="D9766" s="328"/>
    </row>
    <row r="9767" spans="1:4" x14ac:dyDescent="0.25">
      <c r="A9767" s="328"/>
      <c r="B9767" s="329"/>
      <c r="C9767" s="328"/>
      <c r="D9767" s="328"/>
    </row>
    <row r="9768" spans="1:4" x14ac:dyDescent="0.25">
      <c r="A9768" s="328"/>
      <c r="B9768" s="329"/>
      <c r="C9768" s="328"/>
      <c r="D9768" s="328"/>
    </row>
    <row r="9769" spans="1:4" x14ac:dyDescent="0.25">
      <c r="A9769" s="328"/>
      <c r="B9769" s="329"/>
      <c r="C9769" s="328"/>
      <c r="D9769" s="328"/>
    </row>
    <row r="9770" spans="1:4" x14ac:dyDescent="0.25">
      <c r="A9770" s="328"/>
      <c r="B9770" s="329"/>
      <c r="C9770" s="328"/>
      <c r="D9770" s="328"/>
    </row>
    <row r="9771" spans="1:4" x14ac:dyDescent="0.25">
      <c r="A9771" s="328"/>
      <c r="B9771" s="329"/>
      <c r="C9771" s="328"/>
      <c r="D9771" s="330"/>
    </row>
    <row r="9772" spans="1:4" x14ac:dyDescent="0.25">
      <c r="A9772" s="328"/>
      <c r="B9772" s="329"/>
      <c r="C9772" s="328"/>
      <c r="D9772" s="330"/>
    </row>
    <row r="9773" spans="1:4" x14ac:dyDescent="0.25">
      <c r="A9773" s="328"/>
      <c r="B9773" s="329"/>
      <c r="C9773" s="328"/>
      <c r="D9773" s="330"/>
    </row>
    <row r="9774" spans="1:4" x14ac:dyDescent="0.25">
      <c r="A9774" s="328"/>
      <c r="B9774" s="329"/>
      <c r="C9774" s="328"/>
      <c r="D9774" s="330"/>
    </row>
    <row r="9775" spans="1:4" x14ac:dyDescent="0.25">
      <c r="A9775" s="328"/>
      <c r="B9775" s="329"/>
      <c r="C9775" s="328"/>
      <c r="D9775" s="330"/>
    </row>
    <row r="9776" spans="1:4" x14ac:dyDescent="0.25">
      <c r="A9776" s="328"/>
      <c r="B9776" s="329"/>
      <c r="C9776" s="328"/>
      <c r="D9776" s="330"/>
    </row>
    <row r="9777" spans="1:4" x14ac:dyDescent="0.25">
      <c r="A9777" s="328"/>
      <c r="B9777" s="329"/>
      <c r="C9777" s="328"/>
      <c r="D9777" s="330"/>
    </row>
    <row r="9778" spans="1:4" x14ac:dyDescent="0.25">
      <c r="A9778" s="328"/>
      <c r="B9778" s="329"/>
      <c r="C9778" s="328"/>
      <c r="D9778" s="330"/>
    </row>
    <row r="9779" spans="1:4" x14ac:dyDescent="0.25">
      <c r="A9779" s="328"/>
      <c r="B9779" s="329"/>
      <c r="C9779" s="328"/>
      <c r="D9779" s="330"/>
    </row>
    <row r="9780" spans="1:4" x14ac:dyDescent="0.25">
      <c r="A9780" s="328"/>
      <c r="B9780" s="329"/>
      <c r="C9780" s="328"/>
      <c r="D9780" s="330"/>
    </row>
    <row r="9781" spans="1:4" x14ac:dyDescent="0.25">
      <c r="A9781" s="328"/>
      <c r="B9781" s="329"/>
      <c r="C9781" s="328"/>
      <c r="D9781" s="330"/>
    </row>
    <row r="9782" spans="1:4" x14ac:dyDescent="0.25">
      <c r="A9782" s="328"/>
      <c r="B9782" s="329"/>
      <c r="C9782" s="328"/>
      <c r="D9782" s="330"/>
    </row>
    <row r="9783" spans="1:4" x14ac:dyDescent="0.25">
      <c r="A9783" s="328"/>
      <c r="B9783" s="329"/>
      <c r="C9783" s="328"/>
      <c r="D9783" s="330"/>
    </row>
    <row r="9784" spans="1:4" x14ac:dyDescent="0.25">
      <c r="A9784" s="328"/>
      <c r="B9784" s="329"/>
      <c r="C9784" s="328"/>
      <c r="D9784" s="330"/>
    </row>
    <row r="9785" spans="1:4" x14ac:dyDescent="0.25">
      <c r="A9785" s="328"/>
      <c r="B9785" s="329"/>
      <c r="C9785" s="328"/>
      <c r="D9785" s="330"/>
    </row>
    <row r="9786" spans="1:4" x14ac:dyDescent="0.25">
      <c r="A9786" s="328"/>
      <c r="B9786" s="329"/>
      <c r="C9786" s="328"/>
      <c r="D9786" s="330"/>
    </row>
    <row r="9787" spans="1:4" x14ac:dyDescent="0.25">
      <c r="A9787" s="328"/>
      <c r="B9787" s="329"/>
      <c r="C9787" s="328"/>
      <c r="D9787" s="330"/>
    </row>
    <row r="9788" spans="1:4" x14ac:dyDescent="0.25">
      <c r="A9788" s="328"/>
      <c r="B9788" s="329"/>
      <c r="C9788" s="328"/>
      <c r="D9788" s="330"/>
    </row>
    <row r="9789" spans="1:4" x14ac:dyDescent="0.25">
      <c r="A9789" s="328"/>
      <c r="B9789" s="329"/>
      <c r="C9789" s="328"/>
      <c r="D9789" s="330"/>
    </row>
    <row r="9790" spans="1:4" x14ac:dyDescent="0.25">
      <c r="A9790" s="328"/>
      <c r="B9790" s="329"/>
      <c r="C9790" s="328"/>
      <c r="D9790" s="330"/>
    </row>
    <row r="9791" spans="1:4" x14ac:dyDescent="0.25">
      <c r="A9791" s="328"/>
      <c r="B9791" s="329"/>
      <c r="C9791" s="328"/>
      <c r="D9791" s="330"/>
    </row>
    <row r="9792" spans="1:4" x14ac:dyDescent="0.25">
      <c r="A9792" s="328"/>
      <c r="B9792" s="329"/>
      <c r="C9792" s="328"/>
      <c r="D9792" s="330"/>
    </row>
    <row r="9793" spans="1:4" x14ac:dyDescent="0.25">
      <c r="A9793" s="328"/>
      <c r="B9793" s="329"/>
      <c r="C9793" s="328"/>
      <c r="D9793" s="330"/>
    </row>
    <row r="9794" spans="1:4" x14ac:dyDescent="0.25">
      <c r="A9794" s="328"/>
      <c r="B9794" s="329"/>
      <c r="C9794" s="328"/>
      <c r="D9794" s="330"/>
    </row>
    <row r="9795" spans="1:4" x14ac:dyDescent="0.25">
      <c r="A9795" s="328"/>
      <c r="B9795" s="329"/>
      <c r="C9795" s="328"/>
      <c r="D9795" s="330"/>
    </row>
    <row r="9796" spans="1:4" x14ac:dyDescent="0.25">
      <c r="A9796" s="328"/>
      <c r="B9796" s="329"/>
      <c r="C9796" s="328"/>
      <c r="D9796" s="330"/>
    </row>
    <row r="9797" spans="1:4" x14ac:dyDescent="0.25">
      <c r="A9797" s="328"/>
      <c r="B9797" s="329"/>
      <c r="C9797" s="328"/>
      <c r="D9797" s="330"/>
    </row>
    <row r="9798" spans="1:4" x14ac:dyDescent="0.25">
      <c r="A9798" s="328"/>
      <c r="B9798" s="329"/>
      <c r="C9798" s="328"/>
      <c r="D9798" s="330"/>
    </row>
    <row r="9799" spans="1:4" x14ac:dyDescent="0.25">
      <c r="A9799" s="328"/>
      <c r="B9799" s="329"/>
      <c r="C9799" s="328"/>
      <c r="D9799" s="330"/>
    </row>
    <row r="9800" spans="1:4" x14ac:dyDescent="0.25">
      <c r="A9800" s="328"/>
      <c r="B9800" s="329"/>
      <c r="C9800" s="328"/>
      <c r="D9800" s="330"/>
    </row>
    <row r="9801" spans="1:4" x14ac:dyDescent="0.25">
      <c r="A9801" s="328"/>
      <c r="B9801" s="329"/>
      <c r="C9801" s="328"/>
      <c r="D9801" s="330"/>
    </row>
    <row r="9802" spans="1:4" x14ac:dyDescent="0.25">
      <c r="A9802" s="328"/>
      <c r="B9802" s="329"/>
      <c r="C9802" s="328"/>
      <c r="D9802" s="330"/>
    </row>
    <row r="9803" spans="1:4" x14ac:dyDescent="0.25">
      <c r="A9803" s="328"/>
      <c r="B9803" s="329"/>
      <c r="C9803" s="328"/>
      <c r="D9803" s="330"/>
    </row>
    <row r="9804" spans="1:4" x14ac:dyDescent="0.25">
      <c r="A9804" s="328"/>
      <c r="B9804" s="329"/>
      <c r="C9804" s="328"/>
      <c r="D9804" s="330"/>
    </row>
    <row r="9805" spans="1:4" x14ac:dyDescent="0.25">
      <c r="A9805" s="328"/>
      <c r="B9805" s="329"/>
      <c r="C9805" s="328"/>
      <c r="D9805" s="330"/>
    </row>
    <row r="9806" spans="1:4" x14ac:dyDescent="0.25">
      <c r="A9806" s="328"/>
      <c r="B9806" s="329"/>
      <c r="C9806" s="328"/>
      <c r="D9806" s="330"/>
    </row>
    <row r="9807" spans="1:4" x14ac:dyDescent="0.25">
      <c r="A9807" s="328"/>
      <c r="B9807" s="329"/>
      <c r="C9807" s="328"/>
      <c r="D9807" s="330"/>
    </row>
    <row r="9808" spans="1:4" x14ac:dyDescent="0.25">
      <c r="A9808" s="328"/>
      <c r="B9808" s="329"/>
      <c r="C9808" s="328"/>
      <c r="D9808" s="330"/>
    </row>
    <row r="9809" spans="1:4" x14ac:dyDescent="0.25">
      <c r="A9809" s="328"/>
      <c r="B9809" s="329"/>
      <c r="C9809" s="328"/>
      <c r="D9809" s="330"/>
    </row>
    <row r="9810" spans="1:4" x14ac:dyDescent="0.25">
      <c r="A9810" s="328"/>
      <c r="B9810" s="329"/>
      <c r="C9810" s="328"/>
      <c r="D9810" s="330"/>
    </row>
    <row r="9811" spans="1:4" x14ac:dyDescent="0.25">
      <c r="A9811" s="328"/>
      <c r="B9811" s="329"/>
      <c r="C9811" s="328"/>
      <c r="D9811" s="330"/>
    </row>
    <row r="9812" spans="1:4" x14ac:dyDescent="0.25">
      <c r="A9812" s="328"/>
      <c r="B9812" s="329"/>
      <c r="C9812" s="328"/>
      <c r="D9812" s="330"/>
    </row>
    <row r="9813" spans="1:4" x14ac:dyDescent="0.25">
      <c r="A9813" s="328"/>
      <c r="B9813" s="329"/>
      <c r="C9813" s="328"/>
      <c r="D9813" s="330"/>
    </row>
    <row r="9814" spans="1:4" x14ac:dyDescent="0.25">
      <c r="A9814" s="328"/>
      <c r="B9814" s="329"/>
      <c r="C9814" s="328"/>
      <c r="D9814" s="330"/>
    </row>
    <row r="9815" spans="1:4" x14ac:dyDescent="0.25">
      <c r="A9815" s="328"/>
      <c r="B9815" s="329"/>
      <c r="C9815" s="328"/>
      <c r="D9815" s="330"/>
    </row>
    <row r="9816" spans="1:4" x14ac:dyDescent="0.25">
      <c r="A9816" s="328"/>
      <c r="B9816" s="329"/>
      <c r="C9816" s="328"/>
      <c r="D9816" s="330"/>
    </row>
    <row r="9817" spans="1:4" x14ac:dyDescent="0.25">
      <c r="A9817" s="328"/>
      <c r="B9817" s="329"/>
      <c r="C9817" s="328"/>
      <c r="D9817" s="330"/>
    </row>
    <row r="9818" spans="1:4" x14ac:dyDescent="0.25">
      <c r="A9818" s="328"/>
      <c r="B9818" s="329"/>
      <c r="C9818" s="328"/>
      <c r="D9818" s="328"/>
    </row>
    <row r="9819" spans="1:4" x14ac:dyDescent="0.25">
      <c r="A9819" s="328"/>
      <c r="B9819" s="329"/>
      <c r="C9819" s="328"/>
      <c r="D9819" s="328"/>
    </row>
    <row r="9820" spans="1:4" x14ac:dyDescent="0.25">
      <c r="A9820" s="328"/>
      <c r="B9820" s="329"/>
      <c r="C9820" s="328"/>
      <c r="D9820" s="328"/>
    </row>
    <row r="9821" spans="1:4" x14ac:dyDescent="0.25">
      <c r="A9821" s="328"/>
      <c r="B9821" s="329"/>
      <c r="C9821" s="328"/>
      <c r="D9821" s="328"/>
    </row>
    <row r="9822" spans="1:4" x14ac:dyDescent="0.25">
      <c r="A9822" s="328"/>
      <c r="B9822" s="329"/>
      <c r="C9822" s="328"/>
      <c r="D9822" s="328"/>
    </row>
    <row r="9823" spans="1:4" x14ac:dyDescent="0.25">
      <c r="A9823" s="328"/>
      <c r="B9823" s="329"/>
      <c r="C9823" s="328"/>
      <c r="D9823" s="328"/>
    </row>
    <row r="9824" spans="1:4" x14ac:dyDescent="0.25">
      <c r="A9824" s="328"/>
      <c r="B9824" s="329"/>
      <c r="C9824" s="328"/>
      <c r="D9824" s="328"/>
    </row>
    <row r="9825" spans="1:4" x14ac:dyDescent="0.25">
      <c r="A9825" s="328"/>
      <c r="B9825" s="329"/>
      <c r="C9825" s="328"/>
      <c r="D9825" s="328"/>
    </row>
    <row r="9826" spans="1:4" x14ac:dyDescent="0.25">
      <c r="A9826" s="328"/>
      <c r="B9826" s="329"/>
      <c r="C9826" s="328"/>
      <c r="D9826" s="328"/>
    </row>
    <row r="9827" spans="1:4" x14ac:dyDescent="0.25">
      <c r="A9827" s="328"/>
      <c r="B9827" s="329"/>
      <c r="C9827" s="328"/>
      <c r="D9827" s="328"/>
    </row>
    <row r="9828" spans="1:4" x14ac:dyDescent="0.25">
      <c r="A9828" s="328"/>
      <c r="B9828" s="329"/>
      <c r="C9828" s="328"/>
      <c r="D9828" s="328"/>
    </row>
    <row r="9829" spans="1:4" x14ac:dyDescent="0.25">
      <c r="A9829" s="328"/>
      <c r="B9829" s="329"/>
      <c r="C9829" s="328"/>
      <c r="D9829" s="328"/>
    </row>
    <row r="9830" spans="1:4" x14ac:dyDescent="0.25">
      <c r="A9830" s="328"/>
      <c r="B9830" s="329"/>
      <c r="C9830" s="328"/>
      <c r="D9830" s="328"/>
    </row>
    <row r="9831" spans="1:4" x14ac:dyDescent="0.25">
      <c r="A9831" s="328"/>
      <c r="B9831" s="329"/>
      <c r="C9831" s="328"/>
      <c r="D9831" s="328"/>
    </row>
    <row r="9832" spans="1:4" x14ac:dyDescent="0.25">
      <c r="A9832" s="328"/>
      <c r="B9832" s="329"/>
      <c r="C9832" s="328"/>
      <c r="D9832" s="328"/>
    </row>
    <row r="9833" spans="1:4" x14ac:dyDescent="0.25">
      <c r="A9833" s="328"/>
      <c r="B9833" s="329"/>
      <c r="C9833" s="328"/>
      <c r="D9833" s="328"/>
    </row>
    <row r="9834" spans="1:4" x14ac:dyDescent="0.25">
      <c r="A9834" s="328"/>
      <c r="B9834" s="329"/>
      <c r="C9834" s="328"/>
      <c r="D9834" s="328"/>
    </row>
    <row r="9835" spans="1:4" x14ac:dyDescent="0.25">
      <c r="A9835" s="328"/>
      <c r="B9835" s="329"/>
      <c r="C9835" s="328"/>
      <c r="D9835" s="328"/>
    </row>
    <row r="9836" spans="1:4" x14ac:dyDescent="0.25">
      <c r="A9836" s="328"/>
      <c r="B9836" s="329"/>
      <c r="C9836" s="328"/>
      <c r="D9836" s="328"/>
    </row>
    <row r="9837" spans="1:4" x14ac:dyDescent="0.25">
      <c r="A9837" s="328"/>
      <c r="B9837" s="329"/>
      <c r="C9837" s="328"/>
      <c r="D9837" s="328"/>
    </row>
    <row r="9838" spans="1:4" x14ac:dyDescent="0.25">
      <c r="A9838" s="328"/>
      <c r="B9838" s="329"/>
      <c r="C9838" s="328"/>
      <c r="D9838" s="328"/>
    </row>
    <row r="9839" spans="1:4" x14ac:dyDescent="0.25">
      <c r="A9839" s="328"/>
      <c r="B9839" s="329"/>
      <c r="C9839" s="328"/>
      <c r="D9839" s="328"/>
    </row>
    <row r="9840" spans="1:4" x14ac:dyDescent="0.25">
      <c r="A9840" s="328"/>
      <c r="B9840" s="329"/>
      <c r="C9840" s="328"/>
      <c r="D9840" s="328"/>
    </row>
    <row r="9841" spans="1:4" x14ac:dyDescent="0.25">
      <c r="A9841" s="328"/>
      <c r="B9841" s="329"/>
      <c r="C9841" s="328"/>
      <c r="D9841" s="328"/>
    </row>
    <row r="9842" spans="1:4" x14ac:dyDescent="0.25">
      <c r="A9842" s="328"/>
      <c r="B9842" s="329"/>
      <c r="C9842" s="328"/>
      <c r="D9842" s="328"/>
    </row>
    <row r="9843" spans="1:4" x14ac:dyDescent="0.25">
      <c r="A9843" s="328"/>
      <c r="B9843" s="329"/>
      <c r="C9843" s="328"/>
      <c r="D9843" s="328"/>
    </row>
    <row r="9844" spans="1:4" x14ac:dyDescent="0.25">
      <c r="A9844" s="328"/>
      <c r="B9844" s="329"/>
      <c r="C9844" s="328"/>
      <c r="D9844" s="328"/>
    </row>
    <row r="9845" spans="1:4" x14ac:dyDescent="0.25">
      <c r="A9845" s="328"/>
      <c r="B9845" s="329"/>
      <c r="C9845" s="328"/>
      <c r="D9845" s="328"/>
    </row>
    <row r="9846" spans="1:4" x14ac:dyDescent="0.25">
      <c r="A9846" s="328"/>
      <c r="B9846" s="329"/>
      <c r="C9846" s="328"/>
      <c r="D9846" s="328"/>
    </row>
    <row r="9847" spans="1:4" x14ac:dyDescent="0.25">
      <c r="A9847" s="328"/>
      <c r="B9847" s="329"/>
      <c r="C9847" s="328"/>
      <c r="D9847" s="328"/>
    </row>
    <row r="9848" spans="1:4" x14ac:dyDescent="0.25">
      <c r="A9848" s="328"/>
      <c r="B9848" s="329"/>
      <c r="C9848" s="328"/>
      <c r="D9848" s="328"/>
    </row>
    <row r="9849" spans="1:4" x14ac:dyDescent="0.25">
      <c r="A9849" s="328"/>
      <c r="B9849" s="329"/>
      <c r="C9849" s="328"/>
      <c r="D9849" s="328"/>
    </row>
    <row r="9850" spans="1:4" x14ac:dyDescent="0.25">
      <c r="A9850" s="328"/>
      <c r="B9850" s="329"/>
      <c r="C9850" s="328"/>
      <c r="D9850" s="328"/>
    </row>
    <row r="9851" spans="1:4" x14ac:dyDescent="0.25">
      <c r="A9851" s="328"/>
      <c r="B9851" s="329"/>
      <c r="C9851" s="328"/>
      <c r="D9851" s="328"/>
    </row>
    <row r="9852" spans="1:4" x14ac:dyDescent="0.25">
      <c r="A9852" s="328"/>
      <c r="B9852" s="329"/>
      <c r="C9852" s="328"/>
      <c r="D9852" s="328"/>
    </row>
    <row r="9853" spans="1:4" x14ac:dyDescent="0.25">
      <c r="A9853" s="328"/>
      <c r="B9853" s="329"/>
      <c r="C9853" s="328"/>
      <c r="D9853" s="328"/>
    </row>
    <row r="9854" spans="1:4" x14ac:dyDescent="0.25">
      <c r="A9854" s="328"/>
      <c r="B9854" s="329"/>
      <c r="C9854" s="328"/>
      <c r="D9854" s="328"/>
    </row>
    <row r="9855" spans="1:4" x14ac:dyDescent="0.25">
      <c r="A9855" s="328"/>
      <c r="B9855" s="329"/>
      <c r="C9855" s="328"/>
      <c r="D9855" s="328"/>
    </row>
    <row r="9856" spans="1:4" x14ac:dyDescent="0.25">
      <c r="A9856" s="328"/>
      <c r="B9856" s="329"/>
      <c r="C9856" s="328"/>
      <c r="D9856" s="328"/>
    </row>
    <row r="9857" spans="1:4" x14ac:dyDescent="0.25">
      <c r="A9857" s="328"/>
      <c r="B9857" s="329"/>
      <c r="C9857" s="328"/>
      <c r="D9857" s="328"/>
    </row>
    <row r="9858" spans="1:4" x14ac:dyDescent="0.25">
      <c r="A9858" s="328"/>
      <c r="B9858" s="329"/>
      <c r="C9858" s="328"/>
      <c r="D9858" s="328"/>
    </row>
    <row r="9859" spans="1:4" x14ac:dyDescent="0.25">
      <c r="A9859" s="328"/>
      <c r="B9859" s="329"/>
      <c r="C9859" s="328"/>
      <c r="D9859" s="328"/>
    </row>
    <row r="9860" spans="1:4" x14ac:dyDescent="0.25">
      <c r="A9860" s="328"/>
      <c r="B9860" s="329"/>
      <c r="C9860" s="328"/>
      <c r="D9860" s="328"/>
    </row>
    <row r="9861" spans="1:4" x14ac:dyDescent="0.25">
      <c r="A9861" s="328"/>
      <c r="B9861" s="329"/>
      <c r="C9861" s="328"/>
      <c r="D9861" s="328"/>
    </row>
    <row r="9862" spans="1:4" x14ac:dyDescent="0.25">
      <c r="A9862" s="328"/>
      <c r="B9862" s="329"/>
      <c r="C9862" s="328"/>
      <c r="D9862" s="328"/>
    </row>
    <row r="9863" spans="1:4" x14ac:dyDescent="0.25">
      <c r="A9863" s="328"/>
      <c r="B9863" s="329"/>
      <c r="C9863" s="328"/>
      <c r="D9863" s="328"/>
    </row>
    <row r="9864" spans="1:4" x14ac:dyDescent="0.25">
      <c r="A9864" s="328"/>
      <c r="B9864" s="329"/>
      <c r="C9864" s="328"/>
      <c r="D9864" s="328"/>
    </row>
    <row r="9865" spans="1:4" x14ac:dyDescent="0.25">
      <c r="A9865" s="328"/>
      <c r="B9865" s="329"/>
      <c r="C9865" s="328"/>
      <c r="D9865" s="328"/>
    </row>
    <row r="9866" spans="1:4" x14ac:dyDescent="0.25">
      <c r="A9866" s="328"/>
      <c r="B9866" s="329"/>
      <c r="C9866" s="328"/>
      <c r="D9866" s="328"/>
    </row>
    <row r="9867" spans="1:4" x14ac:dyDescent="0.25">
      <c r="A9867" s="328"/>
      <c r="B9867" s="329"/>
      <c r="C9867" s="328"/>
      <c r="D9867" s="328"/>
    </row>
    <row r="9868" spans="1:4" x14ac:dyDescent="0.25">
      <c r="A9868" s="328"/>
      <c r="B9868" s="329"/>
      <c r="C9868" s="328"/>
      <c r="D9868" s="328"/>
    </row>
    <row r="9869" spans="1:4" x14ac:dyDescent="0.25">
      <c r="A9869" s="328"/>
      <c r="B9869" s="329"/>
      <c r="C9869" s="328"/>
      <c r="D9869" s="328"/>
    </row>
    <row r="9870" spans="1:4" x14ac:dyDescent="0.25">
      <c r="A9870" s="328"/>
      <c r="B9870" s="329"/>
      <c r="C9870" s="328"/>
      <c r="D9870" s="328"/>
    </row>
    <row r="9871" spans="1:4" x14ac:dyDescent="0.25">
      <c r="A9871" s="328"/>
      <c r="B9871" s="329"/>
      <c r="C9871" s="328"/>
      <c r="D9871" s="328"/>
    </row>
    <row r="9872" spans="1:4" x14ac:dyDescent="0.25">
      <c r="A9872" s="328"/>
      <c r="B9872" s="329"/>
      <c r="C9872" s="328"/>
      <c r="D9872" s="328"/>
    </row>
    <row r="9873" spans="1:4" x14ac:dyDescent="0.25">
      <c r="A9873" s="328"/>
      <c r="B9873" s="329"/>
      <c r="C9873" s="328"/>
      <c r="D9873" s="328"/>
    </row>
    <row r="9874" spans="1:4" x14ac:dyDescent="0.25">
      <c r="A9874" s="328"/>
      <c r="B9874" s="329"/>
      <c r="C9874" s="328"/>
      <c r="D9874" s="328"/>
    </row>
    <row r="9875" spans="1:4" x14ac:dyDescent="0.25">
      <c r="A9875" s="328"/>
      <c r="B9875" s="329"/>
      <c r="C9875" s="328"/>
      <c r="D9875" s="328"/>
    </row>
    <row r="9876" spans="1:4" x14ac:dyDescent="0.25">
      <c r="A9876" s="328"/>
      <c r="B9876" s="329"/>
      <c r="C9876" s="328"/>
      <c r="D9876" s="328"/>
    </row>
    <row r="9877" spans="1:4" x14ac:dyDescent="0.25">
      <c r="A9877" s="328"/>
      <c r="B9877" s="329"/>
      <c r="C9877" s="328"/>
      <c r="D9877" s="328"/>
    </row>
    <row r="9878" spans="1:4" x14ac:dyDescent="0.25">
      <c r="A9878" s="328"/>
      <c r="B9878" s="329"/>
      <c r="C9878" s="328"/>
      <c r="D9878" s="328"/>
    </row>
    <row r="9879" spans="1:4" x14ac:dyDescent="0.25">
      <c r="A9879" s="328"/>
      <c r="B9879" s="329"/>
      <c r="C9879" s="328"/>
      <c r="D9879" s="328"/>
    </row>
    <row r="9880" spans="1:4" x14ac:dyDescent="0.25">
      <c r="A9880" s="328"/>
      <c r="B9880" s="329"/>
      <c r="C9880" s="328"/>
      <c r="D9880" s="328"/>
    </row>
    <row r="9881" spans="1:4" x14ac:dyDescent="0.25">
      <c r="A9881" s="328"/>
      <c r="B9881" s="329"/>
      <c r="C9881" s="328"/>
      <c r="D9881" s="328"/>
    </row>
    <row r="9882" spans="1:4" x14ac:dyDescent="0.25">
      <c r="A9882" s="328"/>
      <c r="B9882" s="329"/>
      <c r="C9882" s="328"/>
      <c r="D9882" s="328"/>
    </row>
    <row r="9883" spans="1:4" x14ac:dyDescent="0.25">
      <c r="A9883" s="328"/>
      <c r="B9883" s="329"/>
      <c r="C9883" s="328"/>
      <c r="D9883" s="328"/>
    </row>
    <row r="9884" spans="1:4" x14ac:dyDescent="0.25">
      <c r="A9884" s="328"/>
      <c r="B9884" s="329"/>
      <c r="C9884" s="328"/>
      <c r="D9884" s="328"/>
    </row>
    <row r="9885" spans="1:4" x14ac:dyDescent="0.25">
      <c r="A9885" s="328"/>
      <c r="B9885" s="329"/>
      <c r="C9885" s="328"/>
      <c r="D9885" s="328"/>
    </row>
    <row r="9886" spans="1:4" x14ac:dyDescent="0.25">
      <c r="A9886" s="328"/>
      <c r="B9886" s="329"/>
      <c r="C9886" s="328"/>
      <c r="D9886" s="328"/>
    </row>
    <row r="9887" spans="1:4" x14ac:dyDescent="0.25">
      <c r="A9887" s="328"/>
      <c r="B9887" s="329"/>
      <c r="C9887" s="328"/>
      <c r="D9887" s="328"/>
    </row>
    <row r="9888" spans="1:4" x14ac:dyDescent="0.25">
      <c r="A9888" s="328"/>
      <c r="B9888" s="329"/>
      <c r="C9888" s="328"/>
      <c r="D9888" s="328"/>
    </row>
    <row r="9889" spans="1:4" x14ac:dyDescent="0.25">
      <c r="A9889" s="328"/>
      <c r="B9889" s="329"/>
      <c r="C9889" s="328"/>
      <c r="D9889" s="328"/>
    </row>
    <row r="9890" spans="1:4" x14ac:dyDescent="0.25">
      <c r="A9890" s="328"/>
      <c r="B9890" s="329"/>
      <c r="C9890" s="328"/>
      <c r="D9890" s="328"/>
    </row>
    <row r="9891" spans="1:4" x14ac:dyDescent="0.25">
      <c r="A9891" s="328"/>
      <c r="B9891" s="329"/>
      <c r="C9891" s="328"/>
      <c r="D9891" s="328"/>
    </row>
    <row r="9892" spans="1:4" x14ac:dyDescent="0.25">
      <c r="A9892" s="328"/>
      <c r="B9892" s="329"/>
      <c r="C9892" s="328"/>
      <c r="D9892" s="328"/>
    </row>
    <row r="9893" spans="1:4" x14ac:dyDescent="0.25">
      <c r="A9893" s="328"/>
      <c r="B9893" s="329"/>
      <c r="C9893" s="328"/>
      <c r="D9893" s="328"/>
    </row>
    <row r="9894" spans="1:4" x14ac:dyDescent="0.25">
      <c r="A9894" s="328"/>
      <c r="B9894" s="329"/>
      <c r="C9894" s="328"/>
      <c r="D9894" s="328"/>
    </row>
    <row r="9895" spans="1:4" x14ac:dyDescent="0.25">
      <c r="A9895" s="328"/>
      <c r="B9895" s="329"/>
      <c r="C9895" s="328"/>
      <c r="D9895" s="328"/>
    </row>
    <row r="9896" spans="1:4" x14ac:dyDescent="0.25">
      <c r="A9896" s="328"/>
      <c r="B9896" s="329"/>
      <c r="C9896" s="328"/>
      <c r="D9896" s="328"/>
    </row>
    <row r="9897" spans="1:4" x14ac:dyDescent="0.25">
      <c r="A9897" s="328"/>
      <c r="B9897" s="329"/>
      <c r="C9897" s="328"/>
      <c r="D9897" s="328"/>
    </row>
    <row r="9898" spans="1:4" x14ac:dyDescent="0.25">
      <c r="A9898" s="328"/>
      <c r="B9898" s="329"/>
      <c r="C9898" s="328"/>
      <c r="D9898" s="328"/>
    </row>
    <row r="9899" spans="1:4" x14ac:dyDescent="0.25">
      <c r="A9899" s="328"/>
      <c r="B9899" s="329"/>
      <c r="C9899" s="328"/>
      <c r="D9899" s="328"/>
    </row>
    <row r="9900" spans="1:4" x14ac:dyDescent="0.25">
      <c r="A9900" s="328"/>
      <c r="B9900" s="329"/>
      <c r="C9900" s="328"/>
      <c r="D9900" s="328"/>
    </row>
    <row r="9901" spans="1:4" x14ac:dyDescent="0.25">
      <c r="A9901" s="328"/>
      <c r="B9901" s="329"/>
      <c r="C9901" s="328"/>
      <c r="D9901" s="328"/>
    </row>
    <row r="9902" spans="1:4" x14ac:dyDescent="0.25">
      <c r="A9902" s="328"/>
      <c r="B9902" s="329"/>
      <c r="C9902" s="328"/>
      <c r="D9902" s="328"/>
    </row>
    <row r="9903" spans="1:4" x14ac:dyDescent="0.25">
      <c r="A9903" s="328"/>
      <c r="B9903" s="329"/>
      <c r="C9903" s="328"/>
      <c r="D9903" s="328"/>
    </row>
    <row r="9904" spans="1:4" x14ac:dyDescent="0.25">
      <c r="A9904" s="328"/>
      <c r="B9904" s="329"/>
      <c r="C9904" s="328"/>
      <c r="D9904" s="328"/>
    </row>
    <row r="9905" spans="1:4" x14ac:dyDescent="0.25">
      <c r="A9905" s="328"/>
      <c r="B9905" s="329"/>
      <c r="C9905" s="328"/>
      <c r="D9905" s="328"/>
    </row>
    <row r="9906" spans="1:4" x14ac:dyDescent="0.25">
      <c r="A9906" s="328"/>
      <c r="B9906" s="329"/>
      <c r="C9906" s="328"/>
      <c r="D9906" s="328"/>
    </row>
    <row r="9907" spans="1:4" x14ac:dyDescent="0.25">
      <c r="A9907" s="328"/>
      <c r="B9907" s="329"/>
      <c r="C9907" s="328"/>
      <c r="D9907" s="328"/>
    </row>
    <row r="9908" spans="1:4" x14ac:dyDescent="0.25">
      <c r="A9908" s="328"/>
      <c r="B9908" s="329"/>
      <c r="C9908" s="328"/>
      <c r="D9908" s="328"/>
    </row>
    <row r="9909" spans="1:4" x14ac:dyDescent="0.25">
      <c r="A9909" s="328"/>
      <c r="B9909" s="329"/>
      <c r="C9909" s="328"/>
      <c r="D9909" s="328"/>
    </row>
    <row r="9910" spans="1:4" x14ac:dyDescent="0.25">
      <c r="A9910" s="328"/>
      <c r="B9910" s="329"/>
      <c r="C9910" s="328"/>
      <c r="D9910" s="328"/>
    </row>
    <row r="9911" spans="1:4" x14ac:dyDescent="0.25">
      <c r="A9911" s="328"/>
      <c r="B9911" s="329"/>
      <c r="C9911" s="328"/>
      <c r="D9911" s="328"/>
    </row>
    <row r="9912" spans="1:4" x14ac:dyDescent="0.25">
      <c r="A9912" s="328"/>
      <c r="B9912" s="329"/>
      <c r="C9912" s="328"/>
      <c r="D9912" s="328"/>
    </row>
    <row r="9913" spans="1:4" x14ac:dyDescent="0.25">
      <c r="A9913" s="328"/>
      <c r="B9913" s="329"/>
      <c r="C9913" s="328"/>
      <c r="D9913" s="328"/>
    </row>
    <row r="9914" spans="1:4" x14ac:dyDescent="0.25">
      <c r="A9914" s="328"/>
      <c r="B9914" s="329"/>
      <c r="C9914" s="328"/>
      <c r="D9914" s="328"/>
    </row>
    <row r="9915" spans="1:4" x14ac:dyDescent="0.25">
      <c r="A9915" s="328"/>
      <c r="B9915" s="329"/>
      <c r="C9915" s="328"/>
      <c r="D9915" s="328"/>
    </row>
    <row r="9916" spans="1:4" x14ac:dyDescent="0.25">
      <c r="A9916" s="328"/>
      <c r="B9916" s="329"/>
      <c r="C9916" s="328"/>
      <c r="D9916" s="328"/>
    </row>
    <row r="9917" spans="1:4" x14ac:dyDescent="0.25">
      <c r="A9917" s="328"/>
      <c r="B9917" s="329"/>
      <c r="C9917" s="328"/>
      <c r="D9917" s="328"/>
    </row>
    <row r="9918" spans="1:4" x14ac:dyDescent="0.25">
      <c r="A9918" s="328"/>
      <c r="B9918" s="329"/>
      <c r="C9918" s="328"/>
      <c r="D9918" s="328"/>
    </row>
    <row r="9919" spans="1:4" x14ac:dyDescent="0.25">
      <c r="A9919" s="328"/>
      <c r="B9919" s="329"/>
      <c r="C9919" s="328"/>
      <c r="D9919" s="328"/>
    </row>
    <row r="9920" spans="1:4" x14ac:dyDescent="0.25">
      <c r="A9920" s="328"/>
      <c r="B9920" s="329"/>
      <c r="C9920" s="328"/>
      <c r="D9920" s="328"/>
    </row>
    <row r="9921" spans="1:4" x14ac:dyDescent="0.25">
      <c r="A9921" s="328"/>
      <c r="B9921" s="329"/>
      <c r="C9921" s="328"/>
      <c r="D9921" s="328"/>
    </row>
    <row r="9922" spans="1:4" x14ac:dyDescent="0.25">
      <c r="A9922" s="328"/>
      <c r="B9922" s="329"/>
      <c r="C9922" s="328"/>
      <c r="D9922" s="328"/>
    </row>
    <row r="9923" spans="1:4" x14ac:dyDescent="0.25">
      <c r="A9923" s="328"/>
      <c r="B9923" s="329"/>
      <c r="C9923" s="328"/>
      <c r="D9923" s="328"/>
    </row>
    <row r="9924" spans="1:4" x14ac:dyDescent="0.25">
      <c r="A9924" s="328"/>
      <c r="B9924" s="329"/>
      <c r="C9924" s="328"/>
      <c r="D9924" s="328"/>
    </row>
    <row r="9925" spans="1:4" x14ac:dyDescent="0.25">
      <c r="A9925" s="328"/>
      <c r="B9925" s="329"/>
      <c r="C9925" s="328"/>
      <c r="D9925" s="328"/>
    </row>
    <row r="9926" spans="1:4" x14ac:dyDescent="0.25">
      <c r="A9926" s="328"/>
      <c r="B9926" s="329"/>
      <c r="C9926" s="328"/>
      <c r="D9926" s="328"/>
    </row>
    <row r="9927" spans="1:4" x14ac:dyDescent="0.25">
      <c r="A9927" s="328"/>
      <c r="B9927" s="329"/>
      <c r="C9927" s="328"/>
      <c r="D9927" s="328"/>
    </row>
    <row r="9928" spans="1:4" x14ac:dyDescent="0.25">
      <c r="A9928" s="328"/>
      <c r="B9928" s="329"/>
      <c r="C9928" s="328"/>
      <c r="D9928" s="328"/>
    </row>
    <row r="9929" spans="1:4" x14ac:dyDescent="0.25">
      <c r="A9929" s="328"/>
      <c r="B9929" s="329"/>
      <c r="C9929" s="328"/>
      <c r="D9929" s="328"/>
    </row>
    <row r="9930" spans="1:4" x14ac:dyDescent="0.25">
      <c r="A9930" s="328"/>
      <c r="B9930" s="329"/>
      <c r="C9930" s="328"/>
      <c r="D9930" s="328"/>
    </row>
    <row r="9931" spans="1:4" x14ac:dyDescent="0.25">
      <c r="A9931" s="328"/>
      <c r="B9931" s="329"/>
      <c r="C9931" s="328"/>
      <c r="D9931" s="328"/>
    </row>
    <row r="9932" spans="1:4" x14ac:dyDescent="0.25">
      <c r="A9932" s="328"/>
      <c r="B9932" s="329"/>
      <c r="C9932" s="328"/>
      <c r="D9932" s="328"/>
    </row>
    <row r="9933" spans="1:4" x14ac:dyDescent="0.25">
      <c r="A9933" s="328"/>
      <c r="B9933" s="329"/>
      <c r="C9933" s="328"/>
      <c r="D9933" s="328"/>
    </row>
    <row r="9934" spans="1:4" x14ac:dyDescent="0.25">
      <c r="A9934" s="328"/>
      <c r="B9934" s="329"/>
      <c r="C9934" s="328"/>
      <c r="D9934" s="328"/>
    </row>
    <row r="9935" spans="1:4" x14ac:dyDescent="0.25">
      <c r="A9935" s="328"/>
      <c r="B9935" s="329"/>
      <c r="C9935" s="328"/>
      <c r="D9935" s="328"/>
    </row>
    <row r="9936" spans="1:4" x14ac:dyDescent="0.25">
      <c r="A9936" s="328"/>
      <c r="B9936" s="329"/>
      <c r="C9936" s="328"/>
      <c r="D9936" s="328"/>
    </row>
    <row r="9937" spans="1:4" x14ac:dyDescent="0.25">
      <c r="A9937" s="328"/>
      <c r="B9937" s="329"/>
      <c r="C9937" s="328"/>
      <c r="D9937" s="328"/>
    </row>
    <row r="9938" spans="1:4" x14ac:dyDescent="0.25">
      <c r="A9938" s="328"/>
      <c r="B9938" s="329"/>
      <c r="C9938" s="328"/>
      <c r="D9938" s="328"/>
    </row>
    <row r="9939" spans="1:4" x14ac:dyDescent="0.25">
      <c r="A9939" s="328"/>
      <c r="B9939" s="329"/>
      <c r="C9939" s="328"/>
      <c r="D9939" s="328"/>
    </row>
    <row r="9940" spans="1:4" x14ac:dyDescent="0.25">
      <c r="A9940" s="328"/>
      <c r="B9940" s="329"/>
      <c r="C9940" s="328"/>
      <c r="D9940" s="328"/>
    </row>
    <row r="9941" spans="1:4" x14ac:dyDescent="0.25">
      <c r="A9941" s="328"/>
      <c r="B9941" s="329"/>
      <c r="C9941" s="328"/>
      <c r="D9941" s="328"/>
    </row>
    <row r="9942" spans="1:4" x14ac:dyDescent="0.25">
      <c r="A9942" s="328"/>
      <c r="B9942" s="329"/>
      <c r="C9942" s="328"/>
      <c r="D9942" s="328"/>
    </row>
    <row r="9943" spans="1:4" x14ac:dyDescent="0.25">
      <c r="A9943" s="328"/>
      <c r="B9943" s="329"/>
      <c r="C9943" s="328"/>
      <c r="D9943" s="328"/>
    </row>
    <row r="9944" spans="1:4" x14ac:dyDescent="0.25">
      <c r="A9944" s="328"/>
      <c r="B9944" s="329"/>
      <c r="C9944" s="328"/>
      <c r="D9944" s="328"/>
    </row>
    <row r="9945" spans="1:4" x14ac:dyDescent="0.25">
      <c r="A9945" s="328"/>
      <c r="B9945" s="329"/>
      <c r="C9945" s="328"/>
      <c r="D9945" s="328"/>
    </row>
    <row r="9946" spans="1:4" x14ac:dyDescent="0.25">
      <c r="A9946" s="328"/>
      <c r="B9946" s="329"/>
      <c r="C9946" s="328"/>
      <c r="D9946" s="328"/>
    </row>
    <row r="9947" spans="1:4" x14ac:dyDescent="0.25">
      <c r="A9947" s="328"/>
      <c r="B9947" s="329"/>
      <c r="C9947" s="328"/>
      <c r="D9947" s="328"/>
    </row>
    <row r="9948" spans="1:4" x14ac:dyDescent="0.25">
      <c r="A9948" s="328"/>
      <c r="B9948" s="329"/>
      <c r="C9948" s="328"/>
      <c r="D9948" s="328"/>
    </row>
    <row r="9949" spans="1:4" x14ac:dyDescent="0.25">
      <c r="A9949" s="328"/>
      <c r="B9949" s="329"/>
      <c r="C9949" s="328"/>
      <c r="D9949" s="328"/>
    </row>
    <row r="9950" spans="1:4" x14ac:dyDescent="0.25">
      <c r="A9950" s="328"/>
      <c r="B9950" s="329"/>
      <c r="C9950" s="328"/>
      <c r="D9950" s="328"/>
    </row>
    <row r="9951" spans="1:4" x14ac:dyDescent="0.25">
      <c r="A9951" s="328"/>
      <c r="B9951" s="329"/>
      <c r="C9951" s="328"/>
      <c r="D9951" s="328"/>
    </row>
    <row r="9952" spans="1:4" x14ac:dyDescent="0.25">
      <c r="A9952" s="328"/>
      <c r="B9952" s="329"/>
      <c r="C9952" s="328"/>
      <c r="D9952" s="328"/>
    </row>
    <row r="9953" spans="1:4" x14ac:dyDescent="0.25">
      <c r="A9953" s="328"/>
      <c r="B9953" s="329"/>
      <c r="C9953" s="328"/>
      <c r="D9953" s="328"/>
    </row>
    <row r="9954" spans="1:4" x14ac:dyDescent="0.25">
      <c r="A9954" s="328"/>
      <c r="B9954" s="329"/>
      <c r="C9954" s="328"/>
      <c r="D9954" s="328"/>
    </row>
    <row r="9955" spans="1:4" x14ac:dyDescent="0.25">
      <c r="A9955" s="328"/>
      <c r="B9955" s="329"/>
      <c r="C9955" s="328"/>
      <c r="D9955" s="328"/>
    </row>
    <row r="9956" spans="1:4" x14ac:dyDescent="0.25">
      <c r="A9956" s="328"/>
      <c r="B9956" s="329"/>
      <c r="C9956" s="328"/>
      <c r="D9956" s="328"/>
    </row>
    <row r="9957" spans="1:4" x14ac:dyDescent="0.25">
      <c r="A9957" s="328"/>
      <c r="B9957" s="329"/>
      <c r="C9957" s="328"/>
      <c r="D9957" s="328"/>
    </row>
    <row r="9958" spans="1:4" x14ac:dyDescent="0.25">
      <c r="A9958" s="328"/>
      <c r="B9958" s="329"/>
      <c r="C9958" s="328"/>
      <c r="D9958" s="328"/>
    </row>
    <row r="9959" spans="1:4" x14ac:dyDescent="0.25">
      <c r="A9959" s="328"/>
      <c r="B9959" s="329"/>
      <c r="C9959" s="328"/>
      <c r="D9959" s="328"/>
    </row>
    <row r="9960" spans="1:4" x14ac:dyDescent="0.25">
      <c r="A9960" s="328"/>
      <c r="B9960" s="329"/>
      <c r="C9960" s="328"/>
      <c r="D9960" s="328"/>
    </row>
    <row r="9961" spans="1:4" x14ac:dyDescent="0.25">
      <c r="A9961" s="328"/>
      <c r="B9961" s="329"/>
      <c r="C9961" s="328"/>
      <c r="D9961" s="328"/>
    </row>
    <row r="9962" spans="1:4" x14ac:dyDescent="0.25">
      <c r="A9962" s="328"/>
      <c r="B9962" s="329"/>
      <c r="C9962" s="328"/>
      <c r="D9962" s="330"/>
    </row>
    <row r="9963" spans="1:4" x14ac:dyDescent="0.25">
      <c r="A9963" s="328"/>
      <c r="B9963" s="329"/>
      <c r="C9963" s="328"/>
      <c r="D9963" s="330"/>
    </row>
    <row r="9964" spans="1:4" x14ac:dyDescent="0.25">
      <c r="A9964" s="328"/>
      <c r="B9964" s="329"/>
      <c r="C9964" s="328"/>
      <c r="D9964" s="330"/>
    </row>
    <row r="9965" spans="1:4" x14ac:dyDescent="0.25">
      <c r="A9965" s="328"/>
      <c r="B9965" s="329"/>
      <c r="C9965" s="328"/>
      <c r="D9965" s="328"/>
    </row>
    <row r="9966" spans="1:4" x14ac:dyDescent="0.25">
      <c r="A9966" s="328"/>
      <c r="B9966" s="329"/>
      <c r="C9966" s="328"/>
      <c r="D9966" s="328"/>
    </row>
    <row r="9967" spans="1:4" x14ac:dyDescent="0.25">
      <c r="A9967" s="328"/>
      <c r="B9967" s="329"/>
      <c r="C9967" s="328"/>
      <c r="D9967" s="328"/>
    </row>
    <row r="9968" spans="1:4" x14ac:dyDescent="0.25">
      <c r="A9968" s="328"/>
      <c r="B9968" s="329"/>
      <c r="C9968" s="328"/>
      <c r="D9968" s="328"/>
    </row>
    <row r="9969" spans="1:4" x14ac:dyDescent="0.25">
      <c r="A9969" s="328"/>
      <c r="B9969" s="329"/>
      <c r="C9969" s="328"/>
      <c r="D9969" s="328"/>
    </row>
    <row r="9970" spans="1:4" x14ac:dyDescent="0.25">
      <c r="A9970" s="328"/>
      <c r="B9970" s="329"/>
      <c r="C9970" s="328"/>
      <c r="D9970" s="328"/>
    </row>
    <row r="9971" spans="1:4" x14ac:dyDescent="0.25">
      <c r="A9971" s="328"/>
      <c r="B9971" s="329"/>
      <c r="C9971" s="328"/>
      <c r="D9971" s="328"/>
    </row>
    <row r="9972" spans="1:4" x14ac:dyDescent="0.25">
      <c r="A9972" s="328"/>
      <c r="B9972" s="329"/>
      <c r="C9972" s="328"/>
      <c r="D9972" s="330"/>
    </row>
    <row r="9973" spans="1:4" x14ac:dyDescent="0.25">
      <c r="A9973" s="328"/>
      <c r="B9973" s="329"/>
      <c r="C9973" s="328"/>
      <c r="D9973" s="328"/>
    </row>
    <row r="9974" spans="1:4" x14ac:dyDescent="0.25">
      <c r="A9974" s="328"/>
      <c r="B9974" s="329"/>
      <c r="C9974" s="328"/>
      <c r="D9974" s="328"/>
    </row>
    <row r="9975" spans="1:4" x14ac:dyDescent="0.25">
      <c r="A9975" s="328"/>
      <c r="B9975" s="329"/>
      <c r="C9975" s="328"/>
      <c r="D9975" s="330"/>
    </row>
    <row r="9976" spans="1:4" x14ac:dyDescent="0.25">
      <c r="A9976" s="328"/>
      <c r="B9976" s="329"/>
      <c r="C9976" s="328"/>
      <c r="D9976" s="328"/>
    </row>
    <row r="9977" spans="1:4" x14ac:dyDescent="0.25">
      <c r="A9977" s="328"/>
      <c r="B9977" s="329"/>
      <c r="C9977" s="328"/>
      <c r="D9977" s="328"/>
    </row>
    <row r="9978" spans="1:4" x14ac:dyDescent="0.25">
      <c r="A9978" s="328"/>
      <c r="B9978" s="329"/>
      <c r="C9978" s="328"/>
      <c r="D9978" s="330"/>
    </row>
    <row r="9979" spans="1:4" x14ac:dyDescent="0.25">
      <c r="A9979" s="328"/>
      <c r="B9979" s="329"/>
      <c r="C9979" s="328"/>
      <c r="D9979" s="328"/>
    </row>
    <row r="9980" spans="1:4" x14ac:dyDescent="0.25">
      <c r="A9980" s="328"/>
      <c r="B9980" s="329"/>
      <c r="C9980" s="328"/>
      <c r="D9980" s="330"/>
    </row>
    <row r="9981" spans="1:4" x14ac:dyDescent="0.25">
      <c r="A9981" s="328"/>
      <c r="B9981" s="329"/>
      <c r="C9981" s="328"/>
      <c r="D9981" s="330"/>
    </row>
    <row r="9982" spans="1:4" x14ac:dyDescent="0.25">
      <c r="A9982" s="328"/>
      <c r="B9982" s="329"/>
      <c r="C9982" s="328"/>
      <c r="D9982" s="328"/>
    </row>
    <row r="9983" spans="1:4" x14ac:dyDescent="0.25">
      <c r="A9983" s="328"/>
      <c r="B9983" s="329"/>
      <c r="C9983" s="328"/>
      <c r="D9983" s="330"/>
    </row>
    <row r="9984" spans="1:4" x14ac:dyDescent="0.25">
      <c r="A9984" s="328"/>
      <c r="B9984" s="329"/>
      <c r="C9984" s="328"/>
      <c r="D9984" s="328"/>
    </row>
    <row r="9985" spans="1:4" x14ac:dyDescent="0.25">
      <c r="A9985" s="328"/>
      <c r="B9985" s="329"/>
      <c r="C9985" s="328"/>
      <c r="D9985" s="328"/>
    </row>
    <row r="9986" spans="1:4" x14ac:dyDescent="0.25">
      <c r="A9986" s="328"/>
      <c r="B9986" s="329"/>
      <c r="C9986" s="328"/>
      <c r="D9986" s="330"/>
    </row>
    <row r="9987" spans="1:4" x14ac:dyDescent="0.25">
      <c r="A9987" s="328"/>
      <c r="B9987" s="329"/>
      <c r="C9987" s="328"/>
      <c r="D9987" s="328"/>
    </row>
    <row r="9988" spans="1:4" x14ac:dyDescent="0.25">
      <c r="A9988" s="328"/>
      <c r="B9988" s="329"/>
      <c r="C9988" s="328"/>
      <c r="D9988" s="328"/>
    </row>
    <row r="9989" spans="1:4" x14ac:dyDescent="0.25">
      <c r="A9989" s="328"/>
      <c r="B9989" s="329"/>
      <c r="C9989" s="328"/>
      <c r="D9989" s="328"/>
    </row>
    <row r="9990" spans="1:4" x14ac:dyDescent="0.25">
      <c r="A9990" s="328"/>
      <c r="B9990" s="329"/>
      <c r="C9990" s="328"/>
      <c r="D9990" s="328"/>
    </row>
    <row r="9991" spans="1:4" x14ac:dyDescent="0.25">
      <c r="A9991" s="328"/>
      <c r="B9991" s="329"/>
      <c r="C9991" s="328"/>
      <c r="D9991" s="328"/>
    </row>
    <row r="9992" spans="1:4" x14ac:dyDescent="0.25">
      <c r="A9992" s="328"/>
      <c r="B9992" s="329"/>
      <c r="C9992" s="328"/>
      <c r="D9992" s="328"/>
    </row>
    <row r="9993" spans="1:4" x14ac:dyDescent="0.25">
      <c r="A9993" s="328"/>
      <c r="B9993" s="329"/>
      <c r="C9993" s="328"/>
      <c r="D9993" s="328"/>
    </row>
    <row r="9994" spans="1:4" x14ac:dyDescent="0.25">
      <c r="A9994" s="328"/>
      <c r="B9994" s="329"/>
      <c r="C9994" s="328"/>
      <c r="D9994" s="328"/>
    </row>
    <row r="9995" spans="1:4" x14ac:dyDescent="0.25">
      <c r="A9995" s="328"/>
      <c r="B9995" s="329"/>
      <c r="C9995" s="328"/>
      <c r="D9995" s="328"/>
    </row>
    <row r="9996" spans="1:4" x14ac:dyDescent="0.25">
      <c r="A9996" s="328"/>
      <c r="B9996" s="329"/>
      <c r="C9996" s="328"/>
      <c r="D9996" s="328"/>
    </row>
    <row r="9997" spans="1:4" x14ac:dyDescent="0.25">
      <c r="A9997" s="328"/>
      <c r="B9997" s="329"/>
      <c r="C9997" s="328"/>
      <c r="D9997" s="328"/>
    </row>
    <row r="9998" spans="1:4" x14ac:dyDescent="0.25">
      <c r="A9998" s="328"/>
      <c r="B9998" s="329"/>
      <c r="C9998" s="328"/>
      <c r="D9998" s="328"/>
    </row>
    <row r="9999" spans="1:4" x14ac:dyDescent="0.25">
      <c r="A9999" s="328"/>
      <c r="B9999" s="329"/>
      <c r="C9999" s="328"/>
      <c r="D9999" s="328"/>
    </row>
    <row r="10000" spans="1:4" x14ac:dyDescent="0.25">
      <c r="A10000" s="328"/>
      <c r="B10000" s="329"/>
      <c r="C10000" s="328"/>
      <c r="D10000" s="328"/>
    </row>
    <row r="10001" spans="1:4" x14ac:dyDescent="0.25">
      <c r="A10001" s="328"/>
      <c r="B10001" s="329"/>
      <c r="C10001" s="328"/>
      <c r="D10001" s="328"/>
    </row>
    <row r="10002" spans="1:4" x14ac:dyDescent="0.25">
      <c r="A10002" s="328"/>
      <c r="B10002" s="329"/>
      <c r="C10002" s="328"/>
      <c r="D10002" s="328"/>
    </row>
    <row r="10003" spans="1:4" x14ac:dyDescent="0.25">
      <c r="A10003" s="328"/>
      <c r="B10003" s="329"/>
      <c r="C10003" s="328"/>
      <c r="D10003" s="328"/>
    </row>
    <row r="10004" spans="1:4" x14ac:dyDescent="0.25">
      <c r="A10004" s="328"/>
      <c r="B10004" s="329"/>
      <c r="C10004" s="328"/>
      <c r="D10004" s="328"/>
    </row>
    <row r="10005" spans="1:4" x14ac:dyDescent="0.25">
      <c r="A10005" s="328"/>
      <c r="B10005" s="329"/>
      <c r="C10005" s="328"/>
      <c r="D10005" s="328"/>
    </row>
    <row r="10006" spans="1:4" x14ac:dyDescent="0.25">
      <c r="A10006" s="328"/>
      <c r="B10006" s="329"/>
      <c r="C10006" s="328"/>
      <c r="D10006" s="328"/>
    </row>
    <row r="10007" spans="1:4" x14ac:dyDescent="0.25">
      <c r="A10007" s="328"/>
      <c r="B10007" s="329"/>
      <c r="C10007" s="328"/>
      <c r="D10007" s="328"/>
    </row>
    <row r="10008" spans="1:4" x14ac:dyDescent="0.25">
      <c r="A10008" s="328"/>
      <c r="B10008" s="329"/>
      <c r="C10008" s="328"/>
      <c r="D10008" s="328"/>
    </row>
    <row r="10009" spans="1:4" x14ac:dyDescent="0.25">
      <c r="A10009" s="328"/>
      <c r="B10009" s="329"/>
      <c r="C10009" s="328"/>
      <c r="D10009" s="328"/>
    </row>
    <row r="10010" spans="1:4" x14ac:dyDescent="0.25">
      <c r="A10010" s="328"/>
      <c r="B10010" s="329"/>
      <c r="C10010" s="328"/>
      <c r="D10010" s="328"/>
    </row>
    <row r="10011" spans="1:4" x14ac:dyDescent="0.25">
      <c r="A10011" s="328"/>
      <c r="B10011" s="329"/>
      <c r="C10011" s="328"/>
      <c r="D10011" s="328"/>
    </row>
    <row r="10012" spans="1:4" x14ac:dyDescent="0.25">
      <c r="A10012" s="328"/>
      <c r="B10012" s="329"/>
      <c r="C10012" s="328"/>
      <c r="D10012" s="328"/>
    </row>
    <row r="10013" spans="1:4" x14ac:dyDescent="0.25">
      <c r="A10013" s="328"/>
      <c r="B10013" s="329"/>
      <c r="C10013" s="328"/>
      <c r="D10013" s="328"/>
    </row>
    <row r="10014" spans="1:4" x14ac:dyDescent="0.25">
      <c r="A10014" s="328"/>
      <c r="B10014" s="329"/>
      <c r="C10014" s="328"/>
      <c r="D10014" s="328"/>
    </row>
    <row r="10015" spans="1:4" x14ac:dyDescent="0.25">
      <c r="A10015" s="328"/>
      <c r="B10015" s="329"/>
      <c r="C10015" s="328"/>
      <c r="D10015" s="328"/>
    </row>
    <row r="10016" spans="1:4" x14ac:dyDescent="0.25">
      <c r="A10016" s="328"/>
      <c r="B10016" s="329"/>
      <c r="C10016" s="328"/>
      <c r="D10016" s="328"/>
    </row>
    <row r="10017" spans="1:4" x14ac:dyDescent="0.25">
      <c r="A10017" s="328"/>
      <c r="B10017" s="329"/>
      <c r="C10017" s="328"/>
      <c r="D10017" s="328"/>
    </row>
    <row r="10018" spans="1:4" x14ac:dyDescent="0.25">
      <c r="A10018" s="328"/>
      <c r="B10018" s="329"/>
      <c r="C10018" s="328"/>
      <c r="D10018" s="328"/>
    </row>
    <row r="10019" spans="1:4" x14ac:dyDescent="0.25">
      <c r="A10019" s="328"/>
      <c r="B10019" s="329"/>
      <c r="C10019" s="328"/>
      <c r="D10019" s="328"/>
    </row>
    <row r="10020" spans="1:4" x14ac:dyDescent="0.25">
      <c r="A10020" s="328"/>
      <c r="B10020" s="329"/>
      <c r="C10020" s="328"/>
      <c r="D10020" s="328"/>
    </row>
    <row r="10021" spans="1:4" x14ac:dyDescent="0.25">
      <c r="A10021" s="328"/>
      <c r="B10021" s="329"/>
      <c r="C10021" s="328"/>
      <c r="D10021" s="328"/>
    </row>
    <row r="10022" spans="1:4" x14ac:dyDescent="0.25">
      <c r="A10022" s="328"/>
      <c r="B10022" s="329"/>
      <c r="C10022" s="328"/>
      <c r="D10022" s="328"/>
    </row>
    <row r="10023" spans="1:4" x14ac:dyDescent="0.25">
      <c r="A10023" s="328"/>
      <c r="B10023" s="329"/>
      <c r="C10023" s="328"/>
      <c r="D10023" s="328"/>
    </row>
    <row r="10024" spans="1:4" x14ac:dyDescent="0.25">
      <c r="A10024" s="328"/>
      <c r="B10024" s="329"/>
      <c r="C10024" s="328"/>
      <c r="D10024" s="328"/>
    </row>
    <row r="10025" spans="1:4" x14ac:dyDescent="0.25">
      <c r="A10025" s="328"/>
      <c r="B10025" s="329"/>
      <c r="C10025" s="328"/>
      <c r="D10025" s="328"/>
    </row>
    <row r="10026" spans="1:4" x14ac:dyDescent="0.25">
      <c r="A10026" s="328"/>
      <c r="B10026" s="329"/>
      <c r="C10026" s="328"/>
      <c r="D10026" s="328"/>
    </row>
    <row r="10027" spans="1:4" x14ac:dyDescent="0.25">
      <c r="A10027" s="328"/>
      <c r="B10027" s="329"/>
      <c r="C10027" s="328"/>
      <c r="D10027" s="328"/>
    </row>
    <row r="10028" spans="1:4" x14ac:dyDescent="0.25">
      <c r="A10028" s="328"/>
      <c r="B10028" s="329"/>
      <c r="C10028" s="328"/>
      <c r="D10028" s="328"/>
    </row>
    <row r="10029" spans="1:4" x14ac:dyDescent="0.25">
      <c r="A10029" s="328"/>
      <c r="B10029" s="329"/>
      <c r="C10029" s="328"/>
      <c r="D10029" s="328"/>
    </row>
    <row r="10030" spans="1:4" x14ac:dyDescent="0.25">
      <c r="A10030" s="328"/>
      <c r="B10030" s="329"/>
      <c r="C10030" s="328"/>
      <c r="D10030" s="328"/>
    </row>
    <row r="10031" spans="1:4" x14ac:dyDescent="0.25">
      <c r="A10031" s="328"/>
      <c r="B10031" s="329"/>
      <c r="C10031" s="328"/>
      <c r="D10031" s="328"/>
    </row>
    <row r="10032" spans="1:4" x14ac:dyDescent="0.25">
      <c r="A10032" s="328"/>
      <c r="B10032" s="329"/>
      <c r="C10032" s="328"/>
      <c r="D10032" s="328"/>
    </row>
    <row r="10033" spans="1:4" x14ac:dyDescent="0.25">
      <c r="A10033" s="328"/>
      <c r="B10033" s="329"/>
      <c r="C10033" s="328"/>
      <c r="D10033" s="328"/>
    </row>
    <row r="10034" spans="1:4" x14ac:dyDescent="0.25">
      <c r="A10034" s="328"/>
      <c r="B10034" s="329"/>
      <c r="C10034" s="328"/>
      <c r="D10034" s="328"/>
    </row>
    <row r="10035" spans="1:4" x14ac:dyDescent="0.25">
      <c r="A10035" s="328"/>
      <c r="B10035" s="329"/>
      <c r="C10035" s="328"/>
      <c r="D10035" s="328"/>
    </row>
    <row r="10036" spans="1:4" x14ac:dyDescent="0.25">
      <c r="A10036" s="328"/>
      <c r="B10036" s="329"/>
      <c r="C10036" s="328"/>
      <c r="D10036" s="328"/>
    </row>
    <row r="10037" spans="1:4" x14ac:dyDescent="0.25">
      <c r="A10037" s="328"/>
      <c r="B10037" s="329"/>
      <c r="C10037" s="328"/>
      <c r="D10037" s="328"/>
    </row>
    <row r="10038" spans="1:4" x14ac:dyDescent="0.25">
      <c r="A10038" s="328"/>
      <c r="B10038" s="329"/>
      <c r="C10038" s="328"/>
      <c r="D10038" s="328"/>
    </row>
    <row r="10039" spans="1:4" x14ac:dyDescent="0.25">
      <c r="A10039" s="328"/>
      <c r="B10039" s="329"/>
      <c r="C10039" s="328"/>
      <c r="D10039" s="328"/>
    </row>
    <row r="10040" spans="1:4" x14ac:dyDescent="0.25">
      <c r="A10040" s="328"/>
      <c r="B10040" s="329"/>
      <c r="C10040" s="328"/>
      <c r="D10040" s="328"/>
    </row>
    <row r="10041" spans="1:4" x14ac:dyDescent="0.25">
      <c r="A10041" s="328"/>
      <c r="B10041" s="329"/>
      <c r="C10041" s="328"/>
      <c r="D10041" s="328"/>
    </row>
    <row r="10042" spans="1:4" x14ac:dyDescent="0.25">
      <c r="A10042" s="328"/>
      <c r="B10042" s="329"/>
      <c r="C10042" s="328"/>
      <c r="D10042" s="328"/>
    </row>
    <row r="10043" spans="1:4" x14ac:dyDescent="0.25">
      <c r="A10043" s="328"/>
      <c r="B10043" s="329"/>
      <c r="C10043" s="328"/>
      <c r="D10043" s="328"/>
    </row>
    <row r="10044" spans="1:4" x14ac:dyDescent="0.25">
      <c r="A10044" s="328"/>
      <c r="B10044" s="329"/>
      <c r="C10044" s="328"/>
      <c r="D10044" s="328"/>
    </row>
    <row r="10045" spans="1:4" x14ac:dyDescent="0.25">
      <c r="A10045" s="328"/>
      <c r="B10045" s="329"/>
      <c r="C10045" s="328"/>
      <c r="D10045" s="328"/>
    </row>
    <row r="10046" spans="1:4" x14ac:dyDescent="0.25">
      <c r="A10046" s="328"/>
      <c r="B10046" s="329"/>
      <c r="C10046" s="328"/>
      <c r="D10046" s="328"/>
    </row>
    <row r="10047" spans="1:4" x14ac:dyDescent="0.25">
      <c r="A10047" s="328"/>
      <c r="B10047" s="329"/>
      <c r="C10047" s="328"/>
      <c r="D10047" s="328"/>
    </row>
    <row r="10048" spans="1:4" x14ac:dyDescent="0.25">
      <c r="A10048" s="328"/>
      <c r="B10048" s="329"/>
      <c r="C10048" s="328"/>
      <c r="D10048" s="328"/>
    </row>
    <row r="10049" spans="1:4" x14ac:dyDescent="0.25">
      <c r="A10049" s="328"/>
      <c r="B10049" s="329"/>
      <c r="C10049" s="328"/>
      <c r="D10049" s="328"/>
    </row>
    <row r="10050" spans="1:4" x14ac:dyDescent="0.25">
      <c r="A10050" s="328"/>
      <c r="B10050" s="329"/>
      <c r="C10050" s="328"/>
      <c r="D10050" s="328"/>
    </row>
    <row r="10051" spans="1:4" x14ac:dyDescent="0.25">
      <c r="A10051" s="328"/>
      <c r="B10051" s="329"/>
      <c r="C10051" s="328"/>
      <c r="D10051" s="328"/>
    </row>
    <row r="10052" spans="1:4" x14ac:dyDescent="0.25">
      <c r="A10052" s="328"/>
      <c r="B10052" s="329"/>
      <c r="C10052" s="328"/>
      <c r="D10052" s="328"/>
    </row>
    <row r="10053" spans="1:4" x14ac:dyDescent="0.25">
      <c r="A10053" s="328"/>
      <c r="B10053" s="329"/>
      <c r="C10053" s="328"/>
      <c r="D10053" s="328"/>
    </row>
    <row r="10054" spans="1:4" x14ac:dyDescent="0.25">
      <c r="A10054" s="328"/>
      <c r="B10054" s="329"/>
      <c r="C10054" s="328"/>
      <c r="D10054" s="328"/>
    </row>
    <row r="10055" spans="1:4" x14ac:dyDescent="0.25">
      <c r="A10055" s="328"/>
      <c r="B10055" s="329"/>
      <c r="C10055" s="328"/>
      <c r="D10055" s="328"/>
    </row>
    <row r="10056" spans="1:4" x14ac:dyDescent="0.25">
      <c r="A10056" s="328"/>
      <c r="B10056" s="329"/>
      <c r="C10056" s="328"/>
      <c r="D10056" s="328"/>
    </row>
    <row r="10057" spans="1:4" x14ac:dyDescent="0.25">
      <c r="A10057" s="328"/>
      <c r="B10057" s="329"/>
      <c r="C10057" s="328"/>
      <c r="D10057" s="328"/>
    </row>
    <row r="10058" spans="1:4" x14ac:dyDescent="0.25">
      <c r="A10058" s="328"/>
      <c r="B10058" s="329"/>
      <c r="C10058" s="328"/>
      <c r="D10058" s="328"/>
    </row>
    <row r="10059" spans="1:4" x14ac:dyDescent="0.25">
      <c r="A10059" s="328"/>
      <c r="B10059" s="329"/>
      <c r="C10059" s="328"/>
      <c r="D10059" s="328"/>
    </row>
    <row r="10060" spans="1:4" x14ac:dyDescent="0.25">
      <c r="A10060" s="328"/>
      <c r="B10060" s="329"/>
      <c r="C10060" s="328"/>
      <c r="D10060" s="328"/>
    </row>
    <row r="10061" spans="1:4" x14ac:dyDescent="0.25">
      <c r="A10061" s="328"/>
      <c r="B10061" s="329"/>
      <c r="C10061" s="328"/>
      <c r="D10061" s="328"/>
    </row>
    <row r="10062" spans="1:4" x14ac:dyDescent="0.25">
      <c r="A10062" s="328"/>
      <c r="B10062" s="329"/>
      <c r="C10062" s="328"/>
      <c r="D10062" s="328"/>
    </row>
    <row r="10063" spans="1:4" x14ac:dyDescent="0.25">
      <c r="A10063" s="328"/>
      <c r="B10063" s="329"/>
      <c r="C10063" s="328"/>
      <c r="D10063" s="328"/>
    </row>
    <row r="10064" spans="1:4" x14ac:dyDescent="0.25">
      <c r="A10064" s="328"/>
      <c r="B10064" s="329"/>
      <c r="C10064" s="328"/>
      <c r="D10064" s="328"/>
    </row>
    <row r="10065" spans="1:4" x14ac:dyDescent="0.25">
      <c r="A10065" s="328"/>
      <c r="B10065" s="329"/>
      <c r="C10065" s="328"/>
      <c r="D10065" s="328"/>
    </row>
    <row r="10066" spans="1:4" x14ac:dyDescent="0.25">
      <c r="A10066" s="328"/>
      <c r="B10066" s="329"/>
      <c r="C10066" s="328"/>
      <c r="D10066" s="328"/>
    </row>
    <row r="10067" spans="1:4" x14ac:dyDescent="0.25">
      <c r="A10067" s="328"/>
      <c r="B10067" s="329"/>
      <c r="C10067" s="328"/>
      <c r="D10067" s="328"/>
    </row>
    <row r="10068" spans="1:4" x14ac:dyDescent="0.25">
      <c r="A10068" s="328"/>
      <c r="B10068" s="329"/>
      <c r="C10068" s="328"/>
      <c r="D10068" s="328"/>
    </row>
    <row r="10069" spans="1:4" x14ac:dyDescent="0.25">
      <c r="A10069" s="328"/>
      <c r="B10069" s="329"/>
      <c r="C10069" s="328"/>
      <c r="D10069" s="328"/>
    </row>
    <row r="10070" spans="1:4" x14ac:dyDescent="0.25">
      <c r="A10070" s="328"/>
      <c r="B10070" s="329"/>
      <c r="C10070" s="328"/>
      <c r="D10070" s="328"/>
    </row>
    <row r="10071" spans="1:4" x14ac:dyDescent="0.25">
      <c r="A10071" s="328"/>
      <c r="B10071" s="329"/>
      <c r="C10071" s="328"/>
      <c r="D10071" s="328"/>
    </row>
    <row r="10072" spans="1:4" x14ac:dyDescent="0.25">
      <c r="A10072" s="328"/>
      <c r="B10072" s="329"/>
      <c r="C10072" s="328"/>
      <c r="D10072" s="328"/>
    </row>
    <row r="10073" spans="1:4" x14ac:dyDescent="0.25">
      <c r="A10073" s="328"/>
      <c r="B10073" s="329"/>
      <c r="C10073" s="328"/>
      <c r="D10073" s="328"/>
    </row>
    <row r="10074" spans="1:4" x14ac:dyDescent="0.25">
      <c r="A10074" s="328"/>
      <c r="B10074" s="329"/>
      <c r="C10074" s="328"/>
      <c r="D10074" s="328"/>
    </row>
    <row r="10075" spans="1:4" x14ac:dyDescent="0.25">
      <c r="A10075" s="328"/>
      <c r="B10075" s="329"/>
      <c r="C10075" s="328"/>
      <c r="D10075" s="328"/>
    </row>
    <row r="10076" spans="1:4" x14ac:dyDescent="0.25">
      <c r="A10076" s="328"/>
      <c r="B10076" s="329"/>
      <c r="C10076" s="328"/>
      <c r="D10076" s="328"/>
    </row>
    <row r="10077" spans="1:4" x14ac:dyDescent="0.25">
      <c r="A10077" s="328"/>
      <c r="B10077" s="329"/>
      <c r="C10077" s="328"/>
      <c r="D10077" s="328"/>
    </row>
    <row r="10078" spans="1:4" x14ac:dyDescent="0.25">
      <c r="A10078" s="328"/>
      <c r="B10078" s="329"/>
      <c r="C10078" s="328"/>
      <c r="D10078" s="328"/>
    </row>
    <row r="10079" spans="1:4" x14ac:dyDescent="0.25">
      <c r="A10079" s="328"/>
      <c r="B10079" s="329"/>
      <c r="C10079" s="328"/>
      <c r="D10079" s="328"/>
    </row>
    <row r="10080" spans="1:4" x14ac:dyDescent="0.25">
      <c r="A10080" s="328"/>
      <c r="B10080" s="329"/>
      <c r="C10080" s="328"/>
      <c r="D10080" s="328"/>
    </row>
    <row r="10081" spans="1:4" x14ac:dyDescent="0.25">
      <c r="A10081" s="328"/>
      <c r="B10081" s="329"/>
      <c r="C10081" s="328"/>
      <c r="D10081" s="328"/>
    </row>
    <row r="10082" spans="1:4" x14ac:dyDescent="0.25">
      <c r="A10082" s="328"/>
      <c r="B10082" s="329"/>
      <c r="C10082" s="328"/>
      <c r="D10082" s="328"/>
    </row>
    <row r="10083" spans="1:4" x14ac:dyDescent="0.25">
      <c r="A10083" s="328"/>
      <c r="B10083" s="329"/>
      <c r="C10083" s="328"/>
      <c r="D10083" s="328"/>
    </row>
    <row r="10084" spans="1:4" x14ac:dyDescent="0.25">
      <c r="A10084" s="328"/>
      <c r="B10084" s="329"/>
      <c r="C10084" s="328"/>
      <c r="D10084" s="328"/>
    </row>
    <row r="10085" spans="1:4" x14ac:dyDescent="0.25">
      <c r="A10085" s="328"/>
      <c r="B10085" s="329"/>
      <c r="C10085" s="328"/>
      <c r="D10085" s="328"/>
    </row>
    <row r="10086" spans="1:4" x14ac:dyDescent="0.25">
      <c r="A10086" s="328"/>
      <c r="B10086" s="329"/>
      <c r="C10086" s="328"/>
      <c r="D10086" s="328"/>
    </row>
    <row r="10087" spans="1:4" x14ac:dyDescent="0.25">
      <c r="A10087" s="328"/>
      <c r="B10087" s="329"/>
      <c r="C10087" s="328"/>
      <c r="D10087" s="328"/>
    </row>
    <row r="10088" spans="1:4" x14ac:dyDescent="0.25">
      <c r="A10088" s="328"/>
      <c r="B10088" s="329"/>
      <c r="C10088" s="328"/>
      <c r="D10088" s="328"/>
    </row>
    <row r="10089" spans="1:4" x14ac:dyDescent="0.25">
      <c r="A10089" s="328"/>
      <c r="B10089" s="329"/>
      <c r="C10089" s="328"/>
      <c r="D10089" s="328"/>
    </row>
    <row r="10090" spans="1:4" x14ac:dyDescent="0.25">
      <c r="A10090" s="328"/>
      <c r="B10090" s="329"/>
      <c r="C10090" s="328"/>
      <c r="D10090" s="328"/>
    </row>
    <row r="10091" spans="1:4" x14ac:dyDescent="0.25">
      <c r="A10091" s="328"/>
      <c r="B10091" s="329"/>
      <c r="C10091" s="328"/>
      <c r="D10091" s="328"/>
    </row>
    <row r="10092" spans="1:4" x14ac:dyDescent="0.25">
      <c r="A10092" s="328"/>
      <c r="B10092" s="329"/>
      <c r="C10092" s="328"/>
      <c r="D10092" s="328"/>
    </row>
    <row r="10093" spans="1:4" x14ac:dyDescent="0.25">
      <c r="A10093" s="328"/>
      <c r="B10093" s="329"/>
      <c r="C10093" s="328"/>
      <c r="D10093" s="328"/>
    </row>
    <row r="10094" spans="1:4" x14ac:dyDescent="0.25">
      <c r="A10094" s="328"/>
      <c r="B10094" s="329"/>
      <c r="C10094" s="328"/>
      <c r="D10094" s="328"/>
    </row>
    <row r="10095" spans="1:4" x14ac:dyDescent="0.25">
      <c r="A10095" s="328"/>
      <c r="B10095" s="329"/>
      <c r="C10095" s="328"/>
      <c r="D10095" s="328"/>
    </row>
    <row r="10096" spans="1:4" x14ac:dyDescent="0.25">
      <c r="A10096" s="328"/>
      <c r="B10096" s="329"/>
      <c r="C10096" s="328"/>
      <c r="D10096" s="328"/>
    </row>
    <row r="10097" spans="1:4" x14ac:dyDescent="0.25">
      <c r="A10097" s="328"/>
      <c r="B10097" s="329"/>
      <c r="C10097" s="328"/>
      <c r="D10097" s="328"/>
    </row>
    <row r="10098" spans="1:4" x14ac:dyDescent="0.25">
      <c r="A10098" s="328"/>
      <c r="B10098" s="329"/>
      <c r="C10098" s="328"/>
      <c r="D10098" s="328"/>
    </row>
    <row r="10099" spans="1:4" x14ac:dyDescent="0.25">
      <c r="A10099" s="328"/>
      <c r="B10099" s="329"/>
      <c r="C10099" s="328"/>
      <c r="D10099" s="328"/>
    </row>
    <row r="10100" spans="1:4" x14ac:dyDescent="0.25">
      <c r="A10100" s="328"/>
      <c r="B10100" s="329"/>
      <c r="C10100" s="328"/>
      <c r="D10100" s="328"/>
    </row>
    <row r="10101" spans="1:4" x14ac:dyDescent="0.25">
      <c r="A10101" s="328"/>
      <c r="B10101" s="329"/>
      <c r="C10101" s="328"/>
      <c r="D10101" s="328"/>
    </row>
    <row r="10102" spans="1:4" x14ac:dyDescent="0.25">
      <c r="A10102" s="328"/>
      <c r="B10102" s="329"/>
      <c r="C10102" s="328"/>
      <c r="D10102" s="328"/>
    </row>
    <row r="10103" spans="1:4" x14ac:dyDescent="0.25">
      <c r="A10103" s="328"/>
      <c r="B10103" s="329"/>
      <c r="C10103" s="328"/>
      <c r="D10103" s="328"/>
    </row>
    <row r="10104" spans="1:4" x14ac:dyDescent="0.25">
      <c r="A10104" s="328"/>
      <c r="B10104" s="329"/>
      <c r="C10104" s="328"/>
      <c r="D10104" s="328"/>
    </row>
    <row r="10105" spans="1:4" x14ac:dyDescent="0.25">
      <c r="A10105" s="328"/>
      <c r="B10105" s="329"/>
      <c r="C10105" s="328"/>
      <c r="D10105" s="328"/>
    </row>
    <row r="10106" spans="1:4" x14ac:dyDescent="0.25">
      <c r="A10106" s="328"/>
      <c r="B10106" s="329"/>
      <c r="C10106" s="328"/>
      <c r="D10106" s="328"/>
    </row>
    <row r="10107" spans="1:4" x14ac:dyDescent="0.25">
      <c r="A10107" s="328"/>
      <c r="B10107" s="329"/>
      <c r="C10107" s="328"/>
      <c r="D10107" s="328"/>
    </row>
    <row r="10108" spans="1:4" x14ac:dyDescent="0.25">
      <c r="A10108" s="328"/>
      <c r="B10108" s="329"/>
      <c r="C10108" s="328"/>
      <c r="D10108" s="328"/>
    </row>
    <row r="10109" spans="1:4" x14ac:dyDescent="0.25">
      <c r="A10109" s="328"/>
      <c r="B10109" s="329"/>
      <c r="C10109" s="328"/>
      <c r="D10109" s="328"/>
    </row>
    <row r="10110" spans="1:4" x14ac:dyDescent="0.25">
      <c r="A10110" s="328"/>
      <c r="B10110" s="329"/>
      <c r="C10110" s="328"/>
      <c r="D10110" s="328"/>
    </row>
    <row r="10111" spans="1:4" x14ac:dyDescent="0.25">
      <c r="A10111" s="328"/>
      <c r="B10111" s="329"/>
      <c r="C10111" s="328"/>
      <c r="D10111" s="328"/>
    </row>
    <row r="10112" spans="1:4" x14ac:dyDescent="0.25">
      <c r="A10112" s="328"/>
      <c r="B10112" s="329"/>
      <c r="C10112" s="328"/>
      <c r="D10112" s="328"/>
    </row>
    <row r="10113" spans="1:4" x14ac:dyDescent="0.25">
      <c r="A10113" s="328"/>
      <c r="B10113" s="329"/>
      <c r="C10113" s="328"/>
      <c r="D10113" s="328"/>
    </row>
    <row r="10114" spans="1:4" x14ac:dyDescent="0.25">
      <c r="A10114" s="328"/>
      <c r="B10114" s="329"/>
      <c r="C10114" s="328"/>
      <c r="D10114" s="328"/>
    </row>
    <row r="10115" spans="1:4" x14ac:dyDescent="0.25">
      <c r="A10115" s="328"/>
      <c r="B10115" s="329"/>
      <c r="C10115" s="328"/>
      <c r="D10115" s="328"/>
    </row>
    <row r="10116" spans="1:4" x14ac:dyDescent="0.25">
      <c r="A10116" s="328"/>
      <c r="B10116" s="329"/>
      <c r="C10116" s="328"/>
      <c r="D10116" s="328"/>
    </row>
    <row r="10117" spans="1:4" x14ac:dyDescent="0.25">
      <c r="A10117" s="328"/>
      <c r="B10117" s="329"/>
      <c r="C10117" s="328"/>
      <c r="D10117" s="328"/>
    </row>
    <row r="10118" spans="1:4" x14ac:dyDescent="0.25">
      <c r="A10118" s="328"/>
      <c r="B10118" s="329"/>
      <c r="C10118" s="328"/>
      <c r="D10118" s="328"/>
    </row>
    <row r="10119" spans="1:4" x14ac:dyDescent="0.25">
      <c r="A10119" s="328"/>
      <c r="B10119" s="329"/>
      <c r="C10119" s="328"/>
      <c r="D10119" s="328"/>
    </row>
    <row r="10120" spans="1:4" x14ac:dyDescent="0.25">
      <c r="A10120" s="328"/>
      <c r="B10120" s="329"/>
      <c r="C10120" s="328"/>
      <c r="D10120" s="328"/>
    </row>
    <row r="10121" spans="1:4" x14ac:dyDescent="0.25">
      <c r="A10121" s="328"/>
      <c r="B10121" s="329"/>
      <c r="C10121" s="328"/>
      <c r="D10121" s="328"/>
    </row>
    <row r="10122" spans="1:4" x14ac:dyDescent="0.25">
      <c r="A10122" s="328"/>
      <c r="B10122" s="329"/>
      <c r="C10122" s="328"/>
      <c r="D10122" s="328"/>
    </row>
    <row r="10123" spans="1:4" x14ac:dyDescent="0.25">
      <c r="A10123" s="328"/>
      <c r="B10123" s="329"/>
      <c r="C10123" s="328"/>
      <c r="D10123" s="328"/>
    </row>
    <row r="10124" spans="1:4" x14ac:dyDescent="0.25">
      <c r="A10124" s="328"/>
      <c r="B10124" s="329"/>
      <c r="C10124" s="328"/>
      <c r="D10124" s="328"/>
    </row>
    <row r="10125" spans="1:4" x14ac:dyDescent="0.25">
      <c r="A10125" s="328"/>
      <c r="B10125" s="329"/>
      <c r="C10125" s="328"/>
      <c r="D10125" s="328"/>
    </row>
    <row r="10126" spans="1:4" x14ac:dyDescent="0.25">
      <c r="A10126" s="328"/>
      <c r="B10126" s="329"/>
      <c r="C10126" s="328"/>
      <c r="D10126" s="328"/>
    </row>
    <row r="10127" spans="1:4" x14ac:dyDescent="0.25">
      <c r="A10127" s="328"/>
      <c r="B10127" s="329"/>
      <c r="C10127" s="328"/>
      <c r="D10127" s="328"/>
    </row>
    <row r="10128" spans="1:4" x14ac:dyDescent="0.25">
      <c r="A10128" s="328"/>
      <c r="B10128" s="329"/>
      <c r="C10128" s="328"/>
      <c r="D10128" s="328"/>
    </row>
    <row r="10129" spans="1:4" x14ac:dyDescent="0.25">
      <c r="A10129" s="328"/>
      <c r="B10129" s="329"/>
      <c r="C10129" s="328"/>
      <c r="D10129" s="328"/>
    </row>
    <row r="10130" spans="1:4" x14ac:dyDescent="0.25">
      <c r="A10130" s="328"/>
      <c r="B10130" s="329"/>
      <c r="C10130" s="328"/>
      <c r="D10130" s="328"/>
    </row>
    <row r="10131" spans="1:4" x14ac:dyDescent="0.25">
      <c r="A10131" s="328"/>
      <c r="B10131" s="329"/>
      <c r="C10131" s="328"/>
      <c r="D10131" s="328"/>
    </row>
    <row r="10132" spans="1:4" x14ac:dyDescent="0.25">
      <c r="A10132" s="328"/>
      <c r="B10132" s="329"/>
      <c r="C10132" s="328"/>
      <c r="D10132" s="328"/>
    </row>
    <row r="10133" spans="1:4" x14ac:dyDescent="0.25">
      <c r="A10133" s="328"/>
      <c r="B10133" s="329"/>
      <c r="C10133" s="328"/>
      <c r="D10133" s="328"/>
    </row>
    <row r="10134" spans="1:4" x14ac:dyDescent="0.25">
      <c r="A10134" s="328"/>
      <c r="B10134" s="329"/>
      <c r="C10134" s="328"/>
      <c r="D10134" s="328"/>
    </row>
    <row r="10135" spans="1:4" x14ac:dyDescent="0.25">
      <c r="A10135" s="328"/>
      <c r="B10135" s="329"/>
      <c r="C10135" s="328"/>
      <c r="D10135" s="328"/>
    </row>
    <row r="10136" spans="1:4" x14ac:dyDescent="0.25">
      <c r="A10136" s="328"/>
      <c r="B10136" s="329"/>
      <c r="C10136" s="328"/>
      <c r="D10136" s="328"/>
    </row>
    <row r="10137" spans="1:4" x14ac:dyDescent="0.25">
      <c r="A10137" s="328"/>
      <c r="B10137" s="329"/>
      <c r="C10137" s="328"/>
      <c r="D10137" s="328"/>
    </row>
    <row r="10138" spans="1:4" x14ac:dyDescent="0.25">
      <c r="A10138" s="328"/>
      <c r="B10138" s="329"/>
      <c r="C10138" s="328"/>
      <c r="D10138" s="328"/>
    </row>
    <row r="10139" spans="1:4" x14ac:dyDescent="0.25">
      <c r="A10139" s="328"/>
      <c r="B10139" s="329"/>
      <c r="C10139" s="328"/>
      <c r="D10139" s="328"/>
    </row>
    <row r="10140" spans="1:4" x14ac:dyDescent="0.25">
      <c r="A10140" s="328"/>
      <c r="B10140" s="329"/>
      <c r="C10140" s="328"/>
      <c r="D10140" s="328"/>
    </row>
    <row r="10141" spans="1:4" x14ac:dyDescent="0.25">
      <c r="A10141" s="328"/>
      <c r="B10141" s="329"/>
      <c r="C10141" s="328"/>
      <c r="D10141" s="328"/>
    </row>
    <row r="10142" spans="1:4" x14ac:dyDescent="0.25">
      <c r="A10142" s="328"/>
      <c r="B10142" s="329"/>
      <c r="C10142" s="328"/>
      <c r="D10142" s="328"/>
    </row>
    <row r="10143" spans="1:4" x14ac:dyDescent="0.25">
      <c r="A10143" s="328"/>
      <c r="B10143" s="329"/>
      <c r="C10143" s="328"/>
      <c r="D10143" s="328"/>
    </row>
    <row r="10144" spans="1:4" x14ac:dyDescent="0.25">
      <c r="A10144" s="328"/>
      <c r="B10144" s="329"/>
      <c r="C10144" s="328"/>
      <c r="D10144" s="328"/>
    </row>
    <row r="10145" spans="1:4" x14ac:dyDescent="0.25">
      <c r="A10145" s="328"/>
      <c r="B10145" s="329"/>
      <c r="C10145" s="328"/>
      <c r="D10145" s="328"/>
    </row>
    <row r="10146" spans="1:4" x14ac:dyDescent="0.25">
      <c r="A10146" s="328"/>
      <c r="B10146" s="329"/>
      <c r="C10146" s="328"/>
      <c r="D10146" s="328"/>
    </row>
    <row r="10147" spans="1:4" x14ac:dyDescent="0.25">
      <c r="A10147" s="328"/>
      <c r="B10147" s="329"/>
      <c r="C10147" s="328"/>
      <c r="D10147" s="328"/>
    </row>
    <row r="10148" spans="1:4" x14ac:dyDescent="0.25">
      <c r="A10148" s="328"/>
      <c r="B10148" s="329"/>
      <c r="C10148" s="328"/>
      <c r="D10148" s="328"/>
    </row>
    <row r="10149" spans="1:4" x14ac:dyDescent="0.25">
      <c r="A10149" s="328"/>
      <c r="B10149" s="329"/>
      <c r="C10149" s="328"/>
      <c r="D10149" s="328"/>
    </row>
    <row r="10150" spans="1:4" x14ac:dyDescent="0.25">
      <c r="A10150" s="328"/>
      <c r="B10150" s="329"/>
      <c r="C10150" s="328"/>
      <c r="D10150" s="328"/>
    </row>
    <row r="10151" spans="1:4" x14ac:dyDescent="0.25">
      <c r="A10151" s="328"/>
      <c r="B10151" s="329"/>
      <c r="C10151" s="328"/>
      <c r="D10151" s="328"/>
    </row>
    <row r="10152" spans="1:4" x14ac:dyDescent="0.25">
      <c r="A10152" s="328"/>
      <c r="B10152" s="329"/>
      <c r="C10152" s="328"/>
      <c r="D10152" s="328"/>
    </row>
    <row r="10153" spans="1:4" x14ac:dyDescent="0.25">
      <c r="A10153" s="328"/>
      <c r="B10153" s="329"/>
      <c r="C10153" s="328"/>
      <c r="D10153" s="328"/>
    </row>
    <row r="10154" spans="1:4" x14ac:dyDescent="0.25">
      <c r="A10154" s="328"/>
      <c r="B10154" s="329"/>
      <c r="C10154" s="328"/>
      <c r="D10154" s="328"/>
    </row>
    <row r="10155" spans="1:4" x14ac:dyDescent="0.25">
      <c r="A10155" s="328"/>
      <c r="B10155" s="329"/>
      <c r="C10155" s="328"/>
      <c r="D10155" s="328"/>
    </row>
    <row r="10156" spans="1:4" x14ac:dyDescent="0.25">
      <c r="A10156" s="328"/>
      <c r="B10156" s="329"/>
      <c r="C10156" s="328"/>
      <c r="D10156" s="328"/>
    </row>
    <row r="10157" spans="1:4" x14ac:dyDescent="0.25">
      <c r="A10157" s="328"/>
      <c r="B10157" s="329"/>
      <c r="C10157" s="328"/>
      <c r="D10157" s="328"/>
    </row>
    <row r="10158" spans="1:4" x14ac:dyDescent="0.25">
      <c r="A10158" s="328"/>
      <c r="B10158" s="329"/>
      <c r="C10158" s="328"/>
      <c r="D10158" s="328"/>
    </row>
    <row r="10159" spans="1:4" x14ac:dyDescent="0.25">
      <c r="A10159" s="328"/>
      <c r="B10159" s="329"/>
      <c r="C10159" s="328"/>
      <c r="D10159" s="328"/>
    </row>
    <row r="10160" spans="1:4" x14ac:dyDescent="0.25">
      <c r="A10160" s="328"/>
      <c r="B10160" s="329"/>
      <c r="C10160" s="328"/>
      <c r="D10160" s="328"/>
    </row>
    <row r="10161" spans="1:4" x14ac:dyDescent="0.25">
      <c r="A10161" s="328"/>
      <c r="B10161" s="329"/>
      <c r="C10161" s="328"/>
      <c r="D10161" s="328"/>
    </row>
    <row r="10162" spans="1:4" x14ac:dyDescent="0.25">
      <c r="A10162" s="328"/>
      <c r="B10162" s="329"/>
      <c r="C10162" s="328"/>
      <c r="D10162" s="328"/>
    </row>
    <row r="10163" spans="1:4" x14ac:dyDescent="0.25">
      <c r="A10163" s="328"/>
      <c r="B10163" s="329"/>
      <c r="C10163" s="328"/>
      <c r="D10163" s="328"/>
    </row>
    <row r="10164" spans="1:4" x14ac:dyDescent="0.25">
      <c r="A10164" s="328"/>
      <c r="B10164" s="329"/>
      <c r="C10164" s="328"/>
      <c r="D10164" s="328"/>
    </row>
    <row r="10165" spans="1:4" x14ac:dyDescent="0.25">
      <c r="A10165" s="328"/>
      <c r="B10165" s="329"/>
      <c r="C10165" s="328"/>
      <c r="D10165" s="328"/>
    </row>
    <row r="10166" spans="1:4" x14ac:dyDescent="0.25">
      <c r="A10166" s="328"/>
      <c r="B10166" s="329"/>
      <c r="C10166" s="328"/>
      <c r="D10166" s="328"/>
    </row>
    <row r="10167" spans="1:4" x14ac:dyDescent="0.25">
      <c r="A10167" s="328"/>
      <c r="B10167" s="329"/>
      <c r="C10167" s="328"/>
      <c r="D10167" s="328"/>
    </row>
    <row r="10168" spans="1:4" x14ac:dyDescent="0.25">
      <c r="A10168" s="328"/>
      <c r="B10168" s="329"/>
      <c r="C10168" s="328"/>
      <c r="D10168" s="328"/>
    </row>
    <row r="10169" spans="1:4" x14ac:dyDescent="0.25">
      <c r="A10169" s="328"/>
      <c r="B10169" s="329"/>
      <c r="C10169" s="328"/>
      <c r="D10169" s="328"/>
    </row>
    <row r="10170" spans="1:4" x14ac:dyDescent="0.25">
      <c r="A10170" s="328"/>
      <c r="B10170" s="329"/>
      <c r="C10170" s="328"/>
      <c r="D10170" s="328"/>
    </row>
    <row r="10171" spans="1:4" x14ac:dyDescent="0.25">
      <c r="A10171" s="328"/>
      <c r="B10171" s="329"/>
      <c r="C10171" s="328"/>
      <c r="D10171" s="328"/>
    </row>
    <row r="10172" spans="1:4" x14ac:dyDescent="0.25">
      <c r="A10172" s="328"/>
      <c r="B10172" s="329"/>
      <c r="C10172" s="328"/>
      <c r="D10172" s="328"/>
    </row>
    <row r="10173" spans="1:4" x14ac:dyDescent="0.25">
      <c r="A10173" s="328"/>
      <c r="B10173" s="329"/>
      <c r="C10173" s="328"/>
      <c r="D10173" s="328"/>
    </row>
    <row r="10174" spans="1:4" x14ac:dyDescent="0.25">
      <c r="A10174" s="328"/>
      <c r="B10174" s="329"/>
      <c r="C10174" s="328"/>
      <c r="D10174" s="328"/>
    </row>
    <row r="10175" spans="1:4" x14ac:dyDescent="0.25">
      <c r="A10175" s="328"/>
      <c r="B10175" s="329"/>
      <c r="C10175" s="328"/>
      <c r="D10175" s="328"/>
    </row>
    <row r="10176" spans="1:4" x14ac:dyDescent="0.25">
      <c r="A10176" s="328"/>
      <c r="B10176" s="329"/>
      <c r="C10176" s="328"/>
      <c r="D10176" s="328"/>
    </row>
    <row r="10177" spans="1:4" x14ac:dyDescent="0.25">
      <c r="A10177" s="328"/>
      <c r="B10177" s="329"/>
      <c r="C10177" s="328"/>
      <c r="D10177" s="328"/>
    </row>
    <row r="10178" spans="1:4" x14ac:dyDescent="0.25">
      <c r="A10178" s="328"/>
      <c r="B10178" s="329"/>
      <c r="C10178" s="328"/>
      <c r="D10178" s="328"/>
    </row>
    <row r="10179" spans="1:4" x14ac:dyDescent="0.25">
      <c r="A10179" s="328"/>
      <c r="B10179" s="329"/>
      <c r="C10179" s="328"/>
      <c r="D10179" s="328"/>
    </row>
    <row r="10180" spans="1:4" x14ac:dyDescent="0.25">
      <c r="A10180" s="328"/>
      <c r="B10180" s="329"/>
      <c r="C10180" s="328"/>
      <c r="D10180" s="328"/>
    </row>
    <row r="10181" spans="1:4" x14ac:dyDescent="0.25">
      <c r="A10181" s="328"/>
      <c r="B10181" s="329"/>
      <c r="C10181" s="328"/>
      <c r="D10181" s="328"/>
    </row>
    <row r="10182" spans="1:4" x14ac:dyDescent="0.25">
      <c r="A10182" s="328"/>
      <c r="B10182" s="329"/>
      <c r="C10182" s="328"/>
      <c r="D10182" s="328"/>
    </row>
    <row r="10183" spans="1:4" x14ac:dyDescent="0.25">
      <c r="A10183" s="328"/>
      <c r="B10183" s="329"/>
      <c r="C10183" s="328"/>
      <c r="D10183" s="328"/>
    </row>
    <row r="10184" spans="1:4" x14ac:dyDescent="0.25">
      <c r="A10184" s="328"/>
      <c r="B10184" s="329"/>
      <c r="C10184" s="328"/>
      <c r="D10184" s="328"/>
    </row>
    <row r="10185" spans="1:4" x14ac:dyDescent="0.25">
      <c r="A10185" s="328"/>
      <c r="B10185" s="329"/>
      <c r="C10185" s="328"/>
      <c r="D10185" s="328"/>
    </row>
    <row r="10186" spans="1:4" x14ac:dyDescent="0.25">
      <c r="A10186" s="328"/>
      <c r="B10186" s="329"/>
      <c r="C10186" s="328"/>
      <c r="D10186" s="328"/>
    </row>
    <row r="10187" spans="1:4" x14ac:dyDescent="0.25">
      <c r="A10187" s="328"/>
      <c r="B10187" s="329"/>
      <c r="C10187" s="328"/>
      <c r="D10187" s="328"/>
    </row>
    <row r="10188" spans="1:4" x14ac:dyDescent="0.25">
      <c r="A10188" s="328"/>
      <c r="B10188" s="329"/>
      <c r="C10188" s="328"/>
      <c r="D10188" s="328"/>
    </row>
    <row r="10189" spans="1:4" x14ac:dyDescent="0.25">
      <c r="A10189" s="328"/>
      <c r="B10189" s="329"/>
      <c r="C10189" s="328"/>
      <c r="D10189" s="328"/>
    </row>
    <row r="10190" spans="1:4" x14ac:dyDescent="0.25">
      <c r="A10190" s="328"/>
      <c r="B10190" s="329"/>
      <c r="C10190" s="328"/>
      <c r="D10190" s="328"/>
    </row>
    <row r="10191" spans="1:4" x14ac:dyDescent="0.25">
      <c r="A10191" s="328"/>
      <c r="B10191" s="329"/>
      <c r="C10191" s="328"/>
      <c r="D10191" s="328"/>
    </row>
    <row r="10192" spans="1:4" x14ac:dyDescent="0.25">
      <c r="A10192" s="328"/>
      <c r="B10192" s="329"/>
      <c r="C10192" s="328"/>
      <c r="D10192" s="328"/>
    </row>
    <row r="10193" spans="1:4" x14ac:dyDescent="0.25">
      <c r="A10193" s="328"/>
      <c r="B10193" s="329"/>
      <c r="C10193" s="328"/>
      <c r="D10193" s="328"/>
    </row>
    <row r="10194" spans="1:4" x14ac:dyDescent="0.25">
      <c r="A10194" s="328"/>
      <c r="B10194" s="329"/>
      <c r="C10194" s="328"/>
      <c r="D10194" s="328"/>
    </row>
    <row r="10195" spans="1:4" x14ac:dyDescent="0.25">
      <c r="A10195" s="328"/>
      <c r="B10195" s="329"/>
      <c r="C10195" s="328"/>
      <c r="D10195" s="328"/>
    </row>
    <row r="10196" spans="1:4" x14ac:dyDescent="0.25">
      <c r="A10196" s="328"/>
      <c r="B10196" s="329"/>
      <c r="C10196" s="328"/>
      <c r="D10196" s="328"/>
    </row>
    <row r="10197" spans="1:4" x14ac:dyDescent="0.25">
      <c r="A10197" s="328"/>
      <c r="B10197" s="329"/>
      <c r="C10197" s="328"/>
      <c r="D10197" s="328"/>
    </row>
    <row r="10198" spans="1:4" x14ac:dyDescent="0.25">
      <c r="A10198" s="328"/>
      <c r="B10198" s="329"/>
      <c r="C10198" s="328"/>
      <c r="D10198" s="328"/>
    </row>
    <row r="10199" spans="1:4" x14ac:dyDescent="0.25">
      <c r="A10199" s="328"/>
      <c r="B10199" s="329"/>
      <c r="C10199" s="328"/>
      <c r="D10199" s="328"/>
    </row>
    <row r="10200" spans="1:4" x14ac:dyDescent="0.25">
      <c r="A10200" s="328"/>
      <c r="B10200" s="329"/>
      <c r="C10200" s="328"/>
      <c r="D10200" s="328"/>
    </row>
    <row r="10201" spans="1:4" x14ac:dyDescent="0.25">
      <c r="A10201" s="328"/>
      <c r="B10201" s="329"/>
      <c r="C10201" s="328"/>
      <c r="D10201" s="328"/>
    </row>
    <row r="10202" spans="1:4" x14ac:dyDescent="0.25">
      <c r="A10202" s="328"/>
      <c r="B10202" s="329"/>
      <c r="C10202" s="328"/>
      <c r="D10202" s="328"/>
    </row>
    <row r="10203" spans="1:4" x14ac:dyDescent="0.25">
      <c r="A10203" s="328"/>
      <c r="B10203" s="329"/>
      <c r="C10203" s="328"/>
      <c r="D10203" s="328"/>
    </row>
    <row r="10204" spans="1:4" x14ac:dyDescent="0.25">
      <c r="A10204" s="328"/>
      <c r="B10204" s="329"/>
      <c r="C10204" s="328"/>
      <c r="D10204" s="328"/>
    </row>
    <row r="10205" spans="1:4" x14ac:dyDescent="0.25">
      <c r="A10205" s="328"/>
      <c r="B10205" s="329"/>
      <c r="C10205" s="328"/>
      <c r="D10205" s="328"/>
    </row>
    <row r="10206" spans="1:4" x14ac:dyDescent="0.25">
      <c r="A10206" s="328"/>
      <c r="B10206" s="329"/>
      <c r="C10206" s="328"/>
      <c r="D10206" s="328"/>
    </row>
    <row r="10207" spans="1:4" x14ac:dyDescent="0.25">
      <c r="A10207" s="328"/>
      <c r="B10207" s="329"/>
      <c r="C10207" s="328"/>
      <c r="D10207" s="328"/>
    </row>
    <row r="10208" spans="1:4" x14ac:dyDescent="0.25">
      <c r="A10208" s="328"/>
      <c r="B10208" s="329"/>
      <c r="C10208" s="328"/>
      <c r="D10208" s="328"/>
    </row>
    <row r="10209" spans="1:4" x14ac:dyDescent="0.25">
      <c r="A10209" s="328"/>
      <c r="B10209" s="329"/>
      <c r="C10209" s="328"/>
      <c r="D10209" s="328"/>
    </row>
    <row r="10210" spans="1:4" x14ac:dyDescent="0.25">
      <c r="A10210" s="328"/>
      <c r="B10210" s="329"/>
      <c r="C10210" s="328"/>
      <c r="D10210" s="328"/>
    </row>
    <row r="10211" spans="1:4" x14ac:dyDescent="0.25">
      <c r="A10211" s="328"/>
      <c r="B10211" s="329"/>
      <c r="C10211" s="328"/>
      <c r="D10211" s="328"/>
    </row>
    <row r="10212" spans="1:4" x14ac:dyDescent="0.25">
      <c r="A10212" s="328"/>
      <c r="B10212" s="329"/>
      <c r="C10212" s="328"/>
      <c r="D10212" s="328"/>
    </row>
    <row r="10213" spans="1:4" x14ac:dyDescent="0.25">
      <c r="A10213" s="328"/>
      <c r="B10213" s="329"/>
      <c r="C10213" s="328"/>
      <c r="D10213" s="328"/>
    </row>
    <row r="10214" spans="1:4" x14ac:dyDescent="0.25">
      <c r="A10214" s="328"/>
      <c r="B10214" s="329"/>
      <c r="C10214" s="328"/>
      <c r="D10214" s="328"/>
    </row>
    <row r="10215" spans="1:4" x14ac:dyDescent="0.25">
      <c r="A10215" s="328"/>
      <c r="B10215" s="329"/>
      <c r="C10215" s="328"/>
      <c r="D10215" s="328"/>
    </row>
    <row r="10216" spans="1:4" x14ac:dyDescent="0.25">
      <c r="A10216" s="328"/>
      <c r="B10216" s="329"/>
      <c r="C10216" s="328"/>
      <c r="D10216" s="328"/>
    </row>
    <row r="10217" spans="1:4" x14ac:dyDescent="0.25">
      <c r="A10217" s="328"/>
      <c r="B10217" s="329"/>
      <c r="C10217" s="328"/>
      <c r="D10217" s="328"/>
    </row>
    <row r="10218" spans="1:4" x14ac:dyDescent="0.25">
      <c r="A10218" s="328"/>
      <c r="B10218" s="329"/>
      <c r="C10218" s="328"/>
      <c r="D10218" s="328"/>
    </row>
    <row r="10219" spans="1:4" x14ac:dyDescent="0.25">
      <c r="A10219" s="328"/>
      <c r="B10219" s="329"/>
      <c r="C10219" s="328"/>
      <c r="D10219" s="328"/>
    </row>
    <row r="10220" spans="1:4" x14ac:dyDescent="0.25">
      <c r="A10220" s="328"/>
      <c r="B10220" s="329"/>
      <c r="C10220" s="328"/>
      <c r="D10220" s="328"/>
    </row>
    <row r="10221" spans="1:4" x14ac:dyDescent="0.25">
      <c r="A10221" s="328"/>
      <c r="B10221" s="329"/>
      <c r="C10221" s="328"/>
      <c r="D10221" s="328"/>
    </row>
    <row r="10222" spans="1:4" x14ac:dyDescent="0.25">
      <c r="A10222" s="328"/>
      <c r="B10222" s="329"/>
      <c r="C10222" s="328"/>
      <c r="D10222" s="328"/>
    </row>
    <row r="10223" spans="1:4" x14ac:dyDescent="0.25">
      <c r="A10223" s="328"/>
      <c r="B10223" s="329"/>
      <c r="C10223" s="328"/>
      <c r="D10223" s="328"/>
    </row>
    <row r="10224" spans="1:4" x14ac:dyDescent="0.25">
      <c r="A10224" s="328"/>
      <c r="B10224" s="329"/>
      <c r="C10224" s="328"/>
      <c r="D10224" s="328"/>
    </row>
    <row r="10225" spans="1:4" x14ac:dyDescent="0.25">
      <c r="A10225" s="328"/>
      <c r="B10225" s="329"/>
      <c r="C10225" s="328"/>
      <c r="D10225" s="328"/>
    </row>
    <row r="10226" spans="1:4" x14ac:dyDescent="0.25">
      <c r="A10226" s="328"/>
      <c r="B10226" s="329"/>
      <c r="C10226" s="328"/>
      <c r="D10226" s="328"/>
    </row>
    <row r="10227" spans="1:4" x14ac:dyDescent="0.25">
      <c r="A10227" s="328"/>
      <c r="B10227" s="329"/>
      <c r="C10227" s="328"/>
      <c r="D10227" s="328"/>
    </row>
    <row r="10228" spans="1:4" x14ac:dyDescent="0.25">
      <c r="A10228" s="328"/>
      <c r="B10228" s="329"/>
      <c r="C10228" s="328"/>
      <c r="D10228" s="328"/>
    </row>
    <row r="10229" spans="1:4" x14ac:dyDescent="0.25">
      <c r="A10229" s="328"/>
      <c r="B10229" s="329"/>
      <c r="C10229" s="328"/>
      <c r="D10229" s="328"/>
    </row>
    <row r="10230" spans="1:4" x14ac:dyDescent="0.25">
      <c r="A10230" s="328"/>
      <c r="B10230" s="329"/>
      <c r="C10230" s="328"/>
      <c r="D10230" s="328"/>
    </row>
    <row r="10231" spans="1:4" x14ac:dyDescent="0.25">
      <c r="A10231" s="328"/>
      <c r="B10231" s="329"/>
      <c r="C10231" s="328"/>
      <c r="D10231" s="328"/>
    </row>
    <row r="10232" spans="1:4" x14ac:dyDescent="0.25">
      <c r="A10232" s="328"/>
      <c r="B10232" s="329"/>
      <c r="C10232" s="328"/>
      <c r="D10232" s="328"/>
    </row>
    <row r="10233" spans="1:4" x14ac:dyDescent="0.25">
      <c r="A10233" s="328"/>
      <c r="B10233" s="329"/>
      <c r="C10233" s="328"/>
      <c r="D10233" s="328"/>
    </row>
    <row r="10234" spans="1:4" x14ac:dyDescent="0.25">
      <c r="A10234" s="328"/>
      <c r="B10234" s="329"/>
      <c r="C10234" s="328"/>
      <c r="D10234" s="328"/>
    </row>
    <row r="10235" spans="1:4" x14ac:dyDescent="0.25">
      <c r="A10235" s="328"/>
      <c r="B10235" s="329"/>
      <c r="C10235" s="328"/>
      <c r="D10235" s="328"/>
    </row>
    <row r="10236" spans="1:4" x14ac:dyDescent="0.25">
      <c r="A10236" s="328"/>
      <c r="B10236" s="329"/>
      <c r="C10236" s="328"/>
      <c r="D10236" s="328"/>
    </row>
    <row r="10237" spans="1:4" x14ac:dyDescent="0.25">
      <c r="A10237" s="328"/>
      <c r="B10237" s="329"/>
      <c r="C10237" s="328"/>
      <c r="D10237" s="328"/>
    </row>
    <row r="10238" spans="1:4" x14ac:dyDescent="0.25">
      <c r="A10238" s="328"/>
      <c r="B10238" s="329"/>
      <c r="C10238" s="328"/>
      <c r="D10238" s="328"/>
    </row>
    <row r="10239" spans="1:4" x14ac:dyDescent="0.25">
      <c r="A10239" s="328"/>
      <c r="B10239" s="329"/>
      <c r="C10239" s="328"/>
      <c r="D10239" s="328"/>
    </row>
    <row r="10240" spans="1:4" x14ac:dyDescent="0.25">
      <c r="A10240" s="328"/>
      <c r="B10240" s="329"/>
      <c r="C10240" s="328"/>
      <c r="D10240" s="328"/>
    </row>
    <row r="10241" spans="1:4" x14ac:dyDescent="0.25">
      <c r="A10241" s="328"/>
      <c r="B10241" s="329"/>
      <c r="C10241" s="328"/>
      <c r="D10241" s="328"/>
    </row>
    <row r="10242" spans="1:4" x14ac:dyDescent="0.25">
      <c r="A10242" s="328"/>
      <c r="B10242" s="329"/>
      <c r="C10242" s="328"/>
      <c r="D10242" s="328"/>
    </row>
    <row r="10243" spans="1:4" x14ac:dyDescent="0.25">
      <c r="A10243" s="328"/>
      <c r="B10243" s="329"/>
      <c r="C10243" s="328"/>
      <c r="D10243" s="328"/>
    </row>
    <row r="10244" spans="1:4" x14ac:dyDescent="0.25">
      <c r="A10244" s="328"/>
      <c r="B10244" s="329"/>
      <c r="C10244" s="328"/>
      <c r="D10244" s="328"/>
    </row>
    <row r="10245" spans="1:4" x14ac:dyDescent="0.25">
      <c r="A10245" s="328"/>
      <c r="B10245" s="329"/>
      <c r="C10245" s="328"/>
      <c r="D10245" s="328"/>
    </row>
    <row r="10246" spans="1:4" x14ac:dyDescent="0.25">
      <c r="A10246" s="328"/>
      <c r="B10246" s="329"/>
      <c r="C10246" s="328"/>
      <c r="D10246" s="328"/>
    </row>
    <row r="10247" spans="1:4" x14ac:dyDescent="0.25">
      <c r="A10247" s="328"/>
      <c r="B10247" s="329"/>
      <c r="C10247" s="328"/>
      <c r="D10247" s="328"/>
    </row>
    <row r="10248" spans="1:4" x14ac:dyDescent="0.25">
      <c r="A10248" s="328"/>
      <c r="B10248" s="329"/>
      <c r="C10248" s="328"/>
      <c r="D10248" s="328"/>
    </row>
    <row r="10249" spans="1:4" x14ac:dyDescent="0.25">
      <c r="A10249" s="328"/>
      <c r="B10249" s="329"/>
      <c r="C10249" s="328"/>
      <c r="D10249" s="328"/>
    </row>
    <row r="10250" spans="1:4" x14ac:dyDescent="0.25">
      <c r="A10250" s="328"/>
      <c r="B10250" s="329"/>
      <c r="C10250" s="328"/>
      <c r="D10250" s="328"/>
    </row>
    <row r="10251" spans="1:4" x14ac:dyDescent="0.25">
      <c r="A10251" s="328"/>
      <c r="B10251" s="329"/>
      <c r="C10251" s="328"/>
      <c r="D10251" s="328"/>
    </row>
    <row r="10252" spans="1:4" x14ac:dyDescent="0.25">
      <c r="A10252" s="328"/>
      <c r="B10252" s="329"/>
      <c r="C10252" s="328"/>
      <c r="D10252" s="328"/>
    </row>
    <row r="10253" spans="1:4" x14ac:dyDescent="0.25">
      <c r="A10253" s="328"/>
      <c r="B10253" s="329"/>
      <c r="C10253" s="328"/>
      <c r="D10253" s="328"/>
    </row>
    <row r="10254" spans="1:4" x14ac:dyDescent="0.25">
      <c r="A10254" s="328"/>
      <c r="B10254" s="329"/>
      <c r="C10254" s="328"/>
      <c r="D10254" s="328"/>
    </row>
    <row r="10255" spans="1:4" x14ac:dyDescent="0.25">
      <c r="A10255" s="328"/>
      <c r="B10255" s="329"/>
      <c r="C10255" s="328"/>
      <c r="D10255" s="328"/>
    </row>
    <row r="10256" spans="1:4" x14ac:dyDescent="0.25">
      <c r="A10256" s="328"/>
      <c r="B10256" s="329"/>
      <c r="C10256" s="328"/>
      <c r="D10256" s="328"/>
    </row>
    <row r="10257" spans="1:4" x14ac:dyDescent="0.25">
      <c r="A10257" s="328"/>
      <c r="B10257" s="329"/>
      <c r="C10257" s="328"/>
      <c r="D10257" s="328"/>
    </row>
    <row r="10258" spans="1:4" x14ac:dyDescent="0.25">
      <c r="A10258" s="328"/>
      <c r="B10258" s="329"/>
      <c r="C10258" s="328"/>
      <c r="D10258" s="328"/>
    </row>
    <row r="10259" spans="1:4" x14ac:dyDescent="0.25">
      <c r="A10259" s="328"/>
      <c r="B10259" s="329"/>
      <c r="C10259" s="328"/>
      <c r="D10259" s="328"/>
    </row>
    <row r="10260" spans="1:4" x14ac:dyDescent="0.25">
      <c r="A10260" s="328"/>
      <c r="B10260" s="329"/>
      <c r="C10260" s="328"/>
      <c r="D10260" s="328"/>
    </row>
    <row r="10261" spans="1:4" x14ac:dyDescent="0.25">
      <c r="A10261" s="328"/>
      <c r="B10261" s="329"/>
      <c r="C10261" s="328"/>
      <c r="D10261" s="328"/>
    </row>
    <row r="10262" spans="1:4" x14ac:dyDescent="0.25">
      <c r="A10262" s="328"/>
      <c r="B10262" s="329"/>
      <c r="C10262" s="328"/>
      <c r="D10262" s="328"/>
    </row>
    <row r="10263" spans="1:4" x14ac:dyDescent="0.25">
      <c r="A10263" s="328"/>
      <c r="B10263" s="329"/>
      <c r="C10263" s="328"/>
      <c r="D10263" s="328"/>
    </row>
    <row r="10264" spans="1:4" x14ac:dyDescent="0.25">
      <c r="A10264" s="328"/>
      <c r="B10264" s="329"/>
      <c r="C10264" s="328"/>
      <c r="D10264" s="328"/>
    </row>
    <row r="10265" spans="1:4" x14ac:dyDescent="0.25">
      <c r="A10265" s="328"/>
      <c r="B10265" s="329"/>
      <c r="C10265" s="328"/>
      <c r="D10265" s="328"/>
    </row>
    <row r="10266" spans="1:4" x14ac:dyDescent="0.25">
      <c r="A10266" s="328"/>
      <c r="B10266" s="329"/>
      <c r="C10266" s="328"/>
      <c r="D10266" s="328"/>
    </row>
    <row r="10267" spans="1:4" x14ac:dyDescent="0.25">
      <c r="A10267" s="328"/>
      <c r="B10267" s="329"/>
      <c r="C10267" s="328"/>
      <c r="D10267" s="328"/>
    </row>
    <row r="10268" spans="1:4" x14ac:dyDescent="0.25">
      <c r="A10268" s="328"/>
      <c r="B10268" s="329"/>
      <c r="C10268" s="328"/>
      <c r="D10268" s="328"/>
    </row>
    <row r="10269" spans="1:4" x14ac:dyDescent="0.25">
      <c r="A10269" s="328"/>
      <c r="B10269" s="329"/>
      <c r="C10269" s="328"/>
      <c r="D10269" s="328"/>
    </row>
    <row r="10270" spans="1:4" x14ac:dyDescent="0.25">
      <c r="A10270" s="328"/>
      <c r="B10270" s="329"/>
      <c r="C10270" s="328"/>
      <c r="D10270" s="328"/>
    </row>
    <row r="10271" spans="1:4" x14ac:dyDescent="0.25">
      <c r="A10271" s="328"/>
      <c r="B10271" s="329"/>
      <c r="C10271" s="328"/>
      <c r="D10271" s="328"/>
    </row>
    <row r="10272" spans="1:4" x14ac:dyDescent="0.25">
      <c r="A10272" s="328"/>
      <c r="B10272" s="329"/>
      <c r="C10272" s="328"/>
      <c r="D10272" s="328"/>
    </row>
    <row r="10273" spans="1:4" x14ac:dyDescent="0.25">
      <c r="A10273" s="328"/>
      <c r="B10273" s="329"/>
      <c r="C10273" s="328"/>
      <c r="D10273" s="328"/>
    </row>
    <row r="10274" spans="1:4" x14ac:dyDescent="0.25">
      <c r="A10274" s="328"/>
      <c r="B10274" s="329"/>
      <c r="C10274" s="328"/>
      <c r="D10274" s="328"/>
    </row>
    <row r="10275" spans="1:4" x14ac:dyDescent="0.25">
      <c r="A10275" s="328"/>
      <c r="B10275" s="329"/>
      <c r="C10275" s="328"/>
      <c r="D10275" s="328"/>
    </row>
    <row r="10276" spans="1:4" x14ac:dyDescent="0.25">
      <c r="A10276" s="328"/>
      <c r="B10276" s="329"/>
      <c r="C10276" s="328"/>
      <c r="D10276" s="328"/>
    </row>
    <row r="10277" spans="1:4" x14ac:dyDescent="0.25">
      <c r="A10277" s="328"/>
      <c r="B10277" s="329"/>
      <c r="C10277" s="328"/>
      <c r="D10277" s="328"/>
    </row>
    <row r="10278" spans="1:4" x14ac:dyDescent="0.25">
      <c r="A10278" s="328"/>
      <c r="B10278" s="329"/>
      <c r="C10278" s="328"/>
      <c r="D10278" s="328"/>
    </row>
    <row r="10279" spans="1:4" x14ac:dyDescent="0.25">
      <c r="A10279" s="328"/>
      <c r="B10279" s="329"/>
      <c r="C10279" s="328"/>
      <c r="D10279" s="328"/>
    </row>
    <row r="10280" spans="1:4" x14ac:dyDescent="0.25">
      <c r="A10280" s="328"/>
      <c r="B10280" s="329"/>
      <c r="C10280" s="328"/>
      <c r="D10280" s="328"/>
    </row>
    <row r="10281" spans="1:4" x14ac:dyDescent="0.25">
      <c r="A10281" s="328"/>
      <c r="B10281" s="329"/>
      <c r="C10281" s="328"/>
      <c r="D10281" s="328"/>
    </row>
    <row r="10282" spans="1:4" x14ac:dyDescent="0.25">
      <c r="A10282" s="328"/>
      <c r="B10282" s="329"/>
      <c r="C10282" s="328"/>
      <c r="D10282" s="328"/>
    </row>
    <row r="10283" spans="1:4" x14ac:dyDescent="0.25">
      <c r="A10283" s="328"/>
      <c r="B10283" s="329"/>
      <c r="C10283" s="328"/>
      <c r="D10283" s="328"/>
    </row>
    <row r="10284" spans="1:4" x14ac:dyDescent="0.25">
      <c r="A10284" s="328"/>
      <c r="B10284" s="329"/>
      <c r="C10284" s="328"/>
      <c r="D10284" s="328"/>
    </row>
    <row r="10285" spans="1:4" x14ac:dyDescent="0.25">
      <c r="A10285" s="328"/>
      <c r="B10285" s="329"/>
      <c r="C10285" s="328"/>
      <c r="D10285" s="328"/>
    </row>
    <row r="10286" spans="1:4" x14ac:dyDescent="0.25">
      <c r="A10286" s="328"/>
      <c r="B10286" s="329"/>
      <c r="C10286" s="328"/>
      <c r="D10286" s="328"/>
    </row>
    <row r="10287" spans="1:4" x14ac:dyDescent="0.25">
      <c r="A10287" s="328"/>
      <c r="B10287" s="329"/>
      <c r="C10287" s="328"/>
      <c r="D10287" s="328"/>
    </row>
    <row r="10288" spans="1:4" x14ac:dyDescent="0.25">
      <c r="A10288" s="328"/>
      <c r="B10288" s="329"/>
      <c r="C10288" s="328"/>
      <c r="D10288" s="328"/>
    </row>
    <row r="10289" spans="1:4" x14ac:dyDescent="0.25">
      <c r="A10289" s="328"/>
      <c r="B10289" s="329"/>
      <c r="C10289" s="328"/>
      <c r="D10289" s="328"/>
    </row>
    <row r="10290" spans="1:4" x14ac:dyDescent="0.25">
      <c r="A10290" s="328"/>
      <c r="B10290" s="329"/>
      <c r="C10290" s="328"/>
      <c r="D10290" s="328"/>
    </row>
    <row r="10291" spans="1:4" x14ac:dyDescent="0.25">
      <c r="A10291" s="328"/>
      <c r="B10291" s="329"/>
      <c r="C10291" s="328"/>
      <c r="D10291" s="328"/>
    </row>
    <row r="10292" spans="1:4" x14ac:dyDescent="0.25">
      <c r="A10292" s="328"/>
      <c r="B10292" s="329"/>
      <c r="C10292" s="328"/>
      <c r="D10292" s="328"/>
    </row>
    <row r="10293" spans="1:4" x14ac:dyDescent="0.25">
      <c r="A10293" s="328"/>
      <c r="B10293" s="329"/>
      <c r="C10293" s="328"/>
      <c r="D10293" s="328"/>
    </row>
    <row r="10294" spans="1:4" x14ac:dyDescent="0.25">
      <c r="A10294" s="328"/>
      <c r="B10294" s="329"/>
      <c r="C10294" s="328"/>
      <c r="D10294" s="328"/>
    </row>
    <row r="10295" spans="1:4" x14ac:dyDescent="0.25">
      <c r="A10295" s="328"/>
      <c r="B10295" s="329"/>
      <c r="C10295" s="328"/>
      <c r="D10295" s="328"/>
    </row>
    <row r="10296" spans="1:4" x14ac:dyDescent="0.25">
      <c r="A10296" s="328"/>
      <c r="B10296" s="329"/>
      <c r="C10296" s="328"/>
      <c r="D10296" s="328"/>
    </row>
    <row r="10297" spans="1:4" x14ac:dyDescent="0.25">
      <c r="A10297" s="328"/>
      <c r="B10297" s="329"/>
      <c r="C10297" s="328"/>
      <c r="D10297" s="328"/>
    </row>
    <row r="10298" spans="1:4" x14ac:dyDescent="0.25">
      <c r="A10298" s="328"/>
      <c r="B10298" s="329"/>
      <c r="C10298" s="328"/>
      <c r="D10298" s="328"/>
    </row>
    <row r="10299" spans="1:4" x14ac:dyDescent="0.25">
      <c r="A10299" s="328"/>
      <c r="B10299" s="329"/>
      <c r="C10299" s="328"/>
      <c r="D10299" s="328"/>
    </row>
    <row r="10300" spans="1:4" x14ac:dyDescent="0.25">
      <c r="A10300" s="328"/>
      <c r="B10300" s="329"/>
      <c r="C10300" s="328"/>
      <c r="D10300" s="328"/>
    </row>
    <row r="10301" spans="1:4" x14ac:dyDescent="0.25">
      <c r="A10301" s="328"/>
      <c r="B10301" s="329"/>
      <c r="C10301" s="328"/>
      <c r="D10301" s="328"/>
    </row>
    <row r="10302" spans="1:4" x14ac:dyDescent="0.25">
      <c r="A10302" s="328"/>
      <c r="B10302" s="329"/>
      <c r="C10302" s="328"/>
      <c r="D10302" s="328"/>
    </row>
    <row r="10303" spans="1:4" x14ac:dyDescent="0.25">
      <c r="A10303" s="328"/>
      <c r="B10303" s="329"/>
      <c r="C10303" s="328"/>
      <c r="D10303" s="328"/>
    </row>
    <row r="10304" spans="1:4" x14ac:dyDescent="0.25">
      <c r="A10304" s="328"/>
      <c r="B10304" s="329"/>
      <c r="C10304" s="328"/>
      <c r="D10304" s="328"/>
    </row>
    <row r="10305" spans="1:4" x14ac:dyDescent="0.25">
      <c r="A10305" s="328"/>
      <c r="B10305" s="329"/>
      <c r="C10305" s="328"/>
      <c r="D10305" s="328"/>
    </row>
    <row r="10306" spans="1:4" x14ac:dyDescent="0.25">
      <c r="A10306" s="328"/>
      <c r="B10306" s="329"/>
      <c r="C10306" s="328"/>
      <c r="D10306" s="328"/>
    </row>
    <row r="10307" spans="1:4" x14ac:dyDescent="0.25">
      <c r="A10307" s="328"/>
      <c r="B10307" s="329"/>
      <c r="C10307" s="328"/>
      <c r="D10307" s="328"/>
    </row>
    <row r="10308" spans="1:4" x14ac:dyDescent="0.25">
      <c r="A10308" s="328"/>
      <c r="B10308" s="329"/>
      <c r="C10308" s="328"/>
      <c r="D10308" s="328"/>
    </row>
    <row r="10309" spans="1:4" x14ac:dyDescent="0.25">
      <c r="A10309" s="328"/>
      <c r="B10309" s="329"/>
      <c r="C10309" s="328"/>
      <c r="D10309" s="328"/>
    </row>
    <row r="10310" spans="1:4" x14ac:dyDescent="0.25">
      <c r="A10310" s="328"/>
      <c r="B10310" s="329"/>
      <c r="C10310" s="328"/>
      <c r="D10310" s="328"/>
    </row>
    <row r="10311" spans="1:4" x14ac:dyDescent="0.25">
      <c r="A10311" s="328"/>
      <c r="B10311" s="329"/>
      <c r="C10311" s="328"/>
      <c r="D10311" s="328"/>
    </row>
    <row r="10312" spans="1:4" x14ac:dyDescent="0.25">
      <c r="A10312" s="328"/>
      <c r="B10312" s="329"/>
      <c r="C10312" s="328"/>
      <c r="D10312" s="328"/>
    </row>
    <row r="10313" spans="1:4" x14ac:dyDescent="0.25">
      <c r="A10313" s="328"/>
      <c r="B10313" s="329"/>
      <c r="C10313" s="328"/>
      <c r="D10313" s="328"/>
    </row>
    <row r="10314" spans="1:4" x14ac:dyDescent="0.25">
      <c r="A10314" s="328"/>
      <c r="B10314" s="329"/>
      <c r="C10314" s="328"/>
      <c r="D10314" s="328"/>
    </row>
    <row r="10315" spans="1:4" x14ac:dyDescent="0.25">
      <c r="A10315" s="328"/>
      <c r="B10315" s="329"/>
      <c r="C10315" s="328"/>
      <c r="D10315" s="328"/>
    </row>
    <row r="10316" spans="1:4" x14ac:dyDescent="0.25">
      <c r="A10316" s="328"/>
      <c r="B10316" s="329"/>
      <c r="C10316" s="328"/>
      <c r="D10316" s="328"/>
    </row>
    <row r="10317" spans="1:4" x14ac:dyDescent="0.25">
      <c r="A10317" s="328"/>
      <c r="B10317" s="329"/>
      <c r="C10317" s="328"/>
      <c r="D10317" s="328"/>
    </row>
    <row r="10318" spans="1:4" x14ac:dyDescent="0.25">
      <c r="A10318" s="328"/>
      <c r="B10318" s="329"/>
      <c r="C10318" s="328"/>
      <c r="D10318" s="328"/>
    </row>
    <row r="10319" spans="1:4" x14ac:dyDescent="0.25">
      <c r="A10319" s="328"/>
      <c r="B10319" s="329"/>
      <c r="C10319" s="328"/>
      <c r="D10319" s="328"/>
    </row>
    <row r="10320" spans="1:4" x14ac:dyDescent="0.25">
      <c r="A10320" s="328"/>
      <c r="B10320" s="329"/>
      <c r="C10320" s="328"/>
      <c r="D10320" s="328"/>
    </row>
    <row r="10321" spans="1:4" x14ac:dyDescent="0.25">
      <c r="A10321" s="328"/>
      <c r="B10321" s="329"/>
      <c r="C10321" s="328"/>
      <c r="D10321" s="328"/>
    </row>
    <row r="10322" spans="1:4" x14ac:dyDescent="0.25">
      <c r="A10322" s="328"/>
      <c r="B10322" s="329"/>
      <c r="C10322" s="328"/>
      <c r="D10322" s="328"/>
    </row>
    <row r="10323" spans="1:4" x14ac:dyDescent="0.25">
      <c r="A10323" s="328"/>
      <c r="B10323" s="329"/>
      <c r="C10323" s="328"/>
      <c r="D10323" s="328"/>
    </row>
    <row r="10324" spans="1:4" x14ac:dyDescent="0.25">
      <c r="A10324" s="328"/>
      <c r="B10324" s="329"/>
      <c r="C10324" s="328"/>
      <c r="D10324" s="328"/>
    </row>
    <row r="10325" spans="1:4" x14ac:dyDescent="0.25">
      <c r="A10325" s="328"/>
      <c r="B10325" s="329"/>
      <c r="C10325" s="328"/>
      <c r="D10325" s="328"/>
    </row>
    <row r="10326" spans="1:4" x14ac:dyDescent="0.25">
      <c r="A10326" s="328"/>
      <c r="B10326" s="329"/>
      <c r="C10326" s="328"/>
      <c r="D10326" s="328"/>
    </row>
    <row r="10327" spans="1:4" x14ac:dyDescent="0.25">
      <c r="A10327" s="328"/>
      <c r="B10327" s="329"/>
      <c r="C10327" s="328"/>
      <c r="D10327" s="328"/>
    </row>
    <row r="10328" spans="1:4" x14ac:dyDescent="0.25">
      <c r="A10328" s="328"/>
      <c r="B10328" s="329"/>
      <c r="C10328" s="328"/>
      <c r="D10328" s="328"/>
    </row>
    <row r="10329" spans="1:4" x14ac:dyDescent="0.25">
      <c r="A10329" s="328"/>
      <c r="B10329" s="329"/>
      <c r="C10329" s="328"/>
      <c r="D10329" s="328"/>
    </row>
    <row r="10330" spans="1:4" x14ac:dyDescent="0.25">
      <c r="A10330" s="328"/>
      <c r="B10330" s="329"/>
      <c r="C10330" s="328"/>
      <c r="D10330" s="328"/>
    </row>
    <row r="10331" spans="1:4" x14ac:dyDescent="0.25">
      <c r="A10331" s="328"/>
      <c r="B10331" s="329"/>
      <c r="C10331" s="328"/>
      <c r="D10331" s="328"/>
    </row>
    <row r="10332" spans="1:4" x14ac:dyDescent="0.25">
      <c r="A10332" s="328"/>
      <c r="B10332" s="329"/>
      <c r="C10332" s="328"/>
      <c r="D10332" s="328"/>
    </row>
    <row r="10333" spans="1:4" x14ac:dyDescent="0.25">
      <c r="A10333" s="328"/>
      <c r="B10333" s="329"/>
      <c r="C10333" s="328"/>
      <c r="D10333" s="328"/>
    </row>
    <row r="10334" spans="1:4" x14ac:dyDescent="0.25">
      <c r="A10334" s="328"/>
      <c r="B10334" s="329"/>
      <c r="C10334" s="328"/>
      <c r="D10334" s="328"/>
    </row>
    <row r="10335" spans="1:4" x14ac:dyDescent="0.25">
      <c r="A10335" s="328"/>
      <c r="B10335" s="329"/>
      <c r="C10335" s="328"/>
      <c r="D10335" s="328"/>
    </row>
    <row r="10336" spans="1:4" x14ac:dyDescent="0.25">
      <c r="A10336" s="328"/>
      <c r="B10336" s="329"/>
      <c r="C10336" s="328"/>
      <c r="D10336" s="328"/>
    </row>
    <row r="10337" spans="1:4" x14ac:dyDescent="0.25">
      <c r="A10337" s="328"/>
      <c r="B10337" s="329"/>
      <c r="C10337" s="328"/>
      <c r="D10337" s="328"/>
    </row>
    <row r="10338" spans="1:4" x14ac:dyDescent="0.25">
      <c r="A10338" s="328"/>
      <c r="B10338" s="329"/>
      <c r="C10338" s="328"/>
      <c r="D10338" s="328"/>
    </row>
    <row r="10339" spans="1:4" x14ac:dyDescent="0.25">
      <c r="A10339" s="328"/>
      <c r="B10339" s="329"/>
      <c r="C10339" s="328"/>
      <c r="D10339" s="328"/>
    </row>
    <row r="10340" spans="1:4" x14ac:dyDescent="0.25">
      <c r="A10340" s="328"/>
      <c r="B10340" s="329"/>
      <c r="C10340" s="328"/>
      <c r="D10340" s="328"/>
    </row>
    <row r="10341" spans="1:4" x14ac:dyDescent="0.25">
      <c r="A10341" s="328"/>
      <c r="B10341" s="329"/>
      <c r="C10341" s="328"/>
      <c r="D10341" s="328"/>
    </row>
    <row r="10342" spans="1:4" x14ac:dyDescent="0.25">
      <c r="A10342" s="328"/>
      <c r="B10342" s="329"/>
      <c r="C10342" s="328"/>
      <c r="D10342" s="328"/>
    </row>
    <row r="10343" spans="1:4" x14ac:dyDescent="0.25">
      <c r="A10343" s="328"/>
      <c r="B10343" s="329"/>
      <c r="C10343" s="328"/>
      <c r="D10343" s="328"/>
    </row>
    <row r="10344" spans="1:4" x14ac:dyDescent="0.25">
      <c r="A10344" s="328"/>
      <c r="B10344" s="329"/>
      <c r="C10344" s="328"/>
      <c r="D10344" s="328"/>
    </row>
    <row r="10345" spans="1:4" x14ac:dyDescent="0.25">
      <c r="A10345" s="328"/>
      <c r="B10345" s="329"/>
      <c r="C10345" s="328"/>
      <c r="D10345" s="328"/>
    </row>
    <row r="10346" spans="1:4" x14ac:dyDescent="0.25">
      <c r="A10346" s="328"/>
      <c r="B10346" s="329"/>
      <c r="C10346" s="328"/>
      <c r="D10346" s="328"/>
    </row>
    <row r="10347" spans="1:4" x14ac:dyDescent="0.25">
      <c r="A10347" s="328"/>
      <c r="B10347" s="329"/>
      <c r="C10347" s="328"/>
      <c r="D10347" s="328"/>
    </row>
    <row r="10348" spans="1:4" x14ac:dyDescent="0.25">
      <c r="A10348" s="328"/>
      <c r="B10348" s="329"/>
      <c r="C10348" s="328"/>
      <c r="D10348" s="328"/>
    </row>
    <row r="10349" spans="1:4" x14ac:dyDescent="0.25">
      <c r="A10349" s="328"/>
      <c r="B10349" s="329"/>
      <c r="C10349" s="328"/>
      <c r="D10349" s="328"/>
    </row>
    <row r="10350" spans="1:4" x14ac:dyDescent="0.25">
      <c r="A10350" s="328"/>
      <c r="B10350" s="329"/>
      <c r="C10350" s="328"/>
      <c r="D10350" s="328"/>
    </row>
    <row r="10351" spans="1:4" x14ac:dyDescent="0.25">
      <c r="A10351" s="328"/>
      <c r="B10351" s="329"/>
      <c r="C10351" s="328"/>
      <c r="D10351" s="328"/>
    </row>
    <row r="10352" spans="1:4" x14ac:dyDescent="0.25">
      <c r="A10352" s="328"/>
      <c r="B10352" s="329"/>
      <c r="C10352" s="328"/>
      <c r="D10352" s="328"/>
    </row>
    <row r="10353" spans="1:4" x14ac:dyDescent="0.25">
      <c r="A10353" s="328"/>
      <c r="B10353" s="329"/>
      <c r="C10353" s="328"/>
      <c r="D10353" s="328"/>
    </row>
    <row r="10354" spans="1:4" x14ac:dyDescent="0.25">
      <c r="A10354" s="328"/>
      <c r="B10354" s="329"/>
      <c r="C10354" s="328"/>
      <c r="D10354" s="328"/>
    </row>
    <row r="10355" spans="1:4" x14ac:dyDescent="0.25">
      <c r="A10355" s="328"/>
      <c r="B10355" s="329"/>
      <c r="C10355" s="328"/>
      <c r="D10355" s="328"/>
    </row>
    <row r="10356" spans="1:4" x14ac:dyDescent="0.25">
      <c r="A10356" s="328"/>
      <c r="B10356" s="329"/>
      <c r="C10356" s="328"/>
      <c r="D10356" s="328"/>
    </row>
    <row r="10357" spans="1:4" x14ac:dyDescent="0.25">
      <c r="A10357" s="328"/>
      <c r="B10357" s="329"/>
      <c r="C10357" s="328"/>
      <c r="D10357" s="328"/>
    </row>
    <row r="10358" spans="1:4" x14ac:dyDescent="0.25">
      <c r="A10358" s="328"/>
      <c r="B10358" s="329"/>
      <c r="C10358" s="328"/>
      <c r="D10358" s="328"/>
    </row>
    <row r="10359" spans="1:4" x14ac:dyDescent="0.25">
      <c r="A10359" s="328"/>
      <c r="B10359" s="329"/>
      <c r="C10359" s="328"/>
      <c r="D10359" s="328"/>
    </row>
    <row r="10360" spans="1:4" x14ac:dyDescent="0.25">
      <c r="A10360" s="328"/>
      <c r="B10360" s="329"/>
      <c r="C10360" s="328"/>
      <c r="D10360" s="328"/>
    </row>
    <row r="10361" spans="1:4" x14ac:dyDescent="0.25">
      <c r="A10361" s="328"/>
      <c r="B10361" s="329"/>
      <c r="C10361" s="328"/>
      <c r="D10361" s="328"/>
    </row>
    <row r="10362" spans="1:4" x14ac:dyDescent="0.25">
      <c r="A10362" s="328"/>
      <c r="B10362" s="329"/>
      <c r="C10362" s="328"/>
      <c r="D10362" s="328"/>
    </row>
    <row r="10363" spans="1:4" x14ac:dyDescent="0.25">
      <c r="A10363" s="328"/>
      <c r="B10363" s="329"/>
      <c r="C10363" s="328"/>
      <c r="D10363" s="328"/>
    </row>
    <row r="10364" spans="1:4" x14ac:dyDescent="0.25">
      <c r="A10364" s="328"/>
      <c r="B10364" s="329"/>
      <c r="C10364" s="328"/>
      <c r="D10364" s="328"/>
    </row>
    <row r="10365" spans="1:4" x14ac:dyDescent="0.25">
      <c r="A10365" s="328"/>
      <c r="B10365" s="329"/>
      <c r="C10365" s="328"/>
      <c r="D10365" s="328"/>
    </row>
    <row r="10366" spans="1:4" x14ac:dyDescent="0.25">
      <c r="A10366" s="328"/>
      <c r="B10366" s="329"/>
      <c r="C10366" s="328"/>
      <c r="D10366" s="328"/>
    </row>
    <row r="10367" spans="1:4" x14ac:dyDescent="0.25">
      <c r="A10367" s="328"/>
      <c r="B10367" s="329"/>
      <c r="C10367" s="328"/>
      <c r="D10367" s="328"/>
    </row>
    <row r="10368" spans="1:4" x14ac:dyDescent="0.25">
      <c r="A10368" s="328"/>
      <c r="B10368" s="329"/>
      <c r="C10368" s="328"/>
      <c r="D10368" s="328"/>
    </row>
    <row r="10369" spans="1:4" x14ac:dyDescent="0.25">
      <c r="A10369" s="328"/>
      <c r="B10369" s="329"/>
      <c r="C10369" s="328"/>
      <c r="D10369" s="328"/>
    </row>
    <row r="10370" spans="1:4" x14ac:dyDescent="0.25">
      <c r="A10370" s="328"/>
      <c r="B10370" s="329"/>
      <c r="C10370" s="328"/>
      <c r="D10370" s="328"/>
    </row>
    <row r="10371" spans="1:4" x14ac:dyDescent="0.25">
      <c r="A10371" s="328"/>
      <c r="B10371" s="329"/>
      <c r="C10371" s="328"/>
      <c r="D10371" s="328"/>
    </row>
    <row r="10372" spans="1:4" x14ac:dyDescent="0.25">
      <c r="A10372" s="328"/>
      <c r="B10372" s="329"/>
      <c r="C10372" s="328"/>
      <c r="D10372" s="328"/>
    </row>
    <row r="10373" spans="1:4" x14ac:dyDescent="0.25">
      <c r="A10373" s="328"/>
      <c r="B10373" s="329"/>
      <c r="C10373" s="328"/>
      <c r="D10373" s="328"/>
    </row>
    <row r="10374" spans="1:4" x14ac:dyDescent="0.25">
      <c r="A10374" s="328"/>
      <c r="B10374" s="329"/>
      <c r="C10374" s="328"/>
      <c r="D10374" s="328"/>
    </row>
    <row r="10375" spans="1:4" x14ac:dyDescent="0.25">
      <c r="A10375" s="328"/>
      <c r="B10375" s="329"/>
      <c r="C10375" s="328"/>
      <c r="D10375" s="328"/>
    </row>
    <row r="10376" spans="1:4" x14ac:dyDescent="0.25">
      <c r="A10376" s="328"/>
      <c r="B10376" s="329"/>
      <c r="C10376" s="328"/>
      <c r="D10376" s="328"/>
    </row>
    <row r="10377" spans="1:4" x14ac:dyDescent="0.25">
      <c r="A10377" s="328"/>
      <c r="B10377" s="329"/>
      <c r="C10377" s="328"/>
      <c r="D10377" s="328"/>
    </row>
    <row r="10378" spans="1:4" x14ac:dyDescent="0.25">
      <c r="A10378" s="328"/>
      <c r="B10378" s="329"/>
      <c r="C10378" s="328"/>
      <c r="D10378" s="328"/>
    </row>
    <row r="10379" spans="1:4" x14ac:dyDescent="0.25">
      <c r="A10379" s="328"/>
      <c r="B10379" s="329"/>
      <c r="C10379" s="328"/>
      <c r="D10379" s="328"/>
    </row>
    <row r="10380" spans="1:4" x14ac:dyDescent="0.25">
      <c r="A10380" s="328"/>
      <c r="B10380" s="329"/>
      <c r="C10380" s="328"/>
      <c r="D10380" s="328"/>
    </row>
    <row r="10381" spans="1:4" x14ac:dyDescent="0.25">
      <c r="A10381" s="328"/>
      <c r="B10381" s="329"/>
      <c r="C10381" s="328"/>
      <c r="D10381" s="328"/>
    </row>
    <row r="10382" spans="1:4" x14ac:dyDescent="0.25">
      <c r="A10382" s="328"/>
      <c r="B10382" s="329"/>
      <c r="C10382" s="328"/>
      <c r="D10382" s="328"/>
    </row>
    <row r="10383" spans="1:4" x14ac:dyDescent="0.25">
      <c r="A10383" s="328"/>
      <c r="B10383" s="329"/>
      <c r="C10383" s="328"/>
      <c r="D10383" s="328"/>
    </row>
    <row r="10384" spans="1:4" x14ac:dyDescent="0.25">
      <c r="A10384" s="328"/>
      <c r="B10384" s="329"/>
      <c r="C10384" s="328"/>
      <c r="D10384" s="328"/>
    </row>
    <row r="10385" spans="1:4" x14ac:dyDescent="0.25">
      <c r="A10385" s="328"/>
      <c r="B10385" s="329"/>
      <c r="C10385" s="328"/>
      <c r="D10385" s="328"/>
    </row>
    <row r="10386" spans="1:4" x14ac:dyDescent="0.25">
      <c r="A10386" s="328"/>
      <c r="B10386" s="329"/>
      <c r="C10386" s="328"/>
      <c r="D10386" s="328"/>
    </row>
    <row r="10387" spans="1:4" x14ac:dyDescent="0.25">
      <c r="A10387" s="328"/>
      <c r="B10387" s="329"/>
      <c r="C10387" s="328"/>
      <c r="D10387" s="328"/>
    </row>
    <row r="10388" spans="1:4" x14ac:dyDescent="0.25">
      <c r="A10388" s="328"/>
      <c r="B10388" s="329"/>
      <c r="C10388" s="328"/>
      <c r="D10388" s="328"/>
    </row>
    <row r="10389" spans="1:4" x14ac:dyDescent="0.25">
      <c r="A10389" s="328"/>
      <c r="B10389" s="329"/>
      <c r="C10389" s="328"/>
      <c r="D10389" s="328"/>
    </row>
    <row r="10390" spans="1:4" x14ac:dyDescent="0.25">
      <c r="A10390" s="328"/>
      <c r="B10390" s="329"/>
      <c r="C10390" s="328"/>
      <c r="D10390" s="328"/>
    </row>
    <row r="10391" spans="1:4" x14ac:dyDescent="0.25">
      <c r="A10391" s="328"/>
      <c r="B10391" s="329"/>
      <c r="C10391" s="328"/>
      <c r="D10391" s="328"/>
    </row>
    <row r="10392" spans="1:4" x14ac:dyDescent="0.25">
      <c r="A10392" s="328"/>
      <c r="B10392" s="329"/>
      <c r="C10392" s="328"/>
      <c r="D10392" s="328"/>
    </row>
    <row r="10393" spans="1:4" x14ac:dyDescent="0.25">
      <c r="A10393" s="328"/>
      <c r="B10393" s="329"/>
      <c r="C10393" s="328"/>
      <c r="D10393" s="328"/>
    </row>
    <row r="10394" spans="1:4" x14ac:dyDescent="0.25">
      <c r="A10394" s="328"/>
      <c r="B10394" s="329"/>
      <c r="C10394" s="328"/>
      <c r="D10394" s="328"/>
    </row>
    <row r="10395" spans="1:4" x14ac:dyDescent="0.25">
      <c r="A10395" s="328"/>
      <c r="B10395" s="329"/>
      <c r="C10395" s="328"/>
      <c r="D10395" s="328"/>
    </row>
    <row r="10396" spans="1:4" x14ac:dyDescent="0.25">
      <c r="A10396" s="328"/>
      <c r="B10396" s="329"/>
      <c r="C10396" s="328"/>
      <c r="D10396" s="328"/>
    </row>
    <row r="10397" spans="1:4" x14ac:dyDescent="0.25">
      <c r="A10397" s="328"/>
      <c r="B10397" s="329"/>
      <c r="C10397" s="328"/>
      <c r="D10397" s="328"/>
    </row>
    <row r="10398" spans="1:4" x14ac:dyDescent="0.25">
      <c r="A10398" s="328"/>
      <c r="B10398" s="329"/>
      <c r="C10398" s="328"/>
      <c r="D10398" s="328"/>
    </row>
    <row r="10399" spans="1:4" x14ac:dyDescent="0.25">
      <c r="A10399" s="328"/>
      <c r="B10399" s="329"/>
      <c r="C10399" s="328"/>
      <c r="D10399" s="328"/>
    </row>
    <row r="10400" spans="1:4" x14ac:dyDescent="0.25">
      <c r="A10400" s="328"/>
      <c r="B10400" s="329"/>
      <c r="C10400" s="328"/>
      <c r="D10400" s="328"/>
    </row>
    <row r="10401" spans="1:4" x14ac:dyDescent="0.25">
      <c r="A10401" s="328"/>
      <c r="B10401" s="329"/>
      <c r="C10401" s="328"/>
      <c r="D10401" s="328"/>
    </row>
    <row r="10402" spans="1:4" x14ac:dyDescent="0.25">
      <c r="A10402" s="328"/>
      <c r="B10402" s="329"/>
      <c r="C10402" s="328"/>
      <c r="D10402" s="328"/>
    </row>
    <row r="10403" spans="1:4" x14ac:dyDescent="0.25">
      <c r="A10403" s="328"/>
      <c r="B10403" s="329"/>
      <c r="C10403" s="328"/>
      <c r="D10403" s="328"/>
    </row>
    <row r="10404" spans="1:4" x14ac:dyDescent="0.25">
      <c r="A10404" s="328"/>
      <c r="B10404" s="329"/>
      <c r="C10404" s="328"/>
      <c r="D10404" s="328"/>
    </row>
    <row r="10405" spans="1:4" x14ac:dyDescent="0.25">
      <c r="A10405" s="328"/>
      <c r="B10405" s="329"/>
      <c r="C10405" s="328"/>
      <c r="D10405" s="328"/>
    </row>
    <row r="10406" spans="1:4" x14ac:dyDescent="0.25">
      <c r="A10406" s="328"/>
      <c r="B10406" s="329"/>
      <c r="C10406" s="328"/>
      <c r="D10406" s="328"/>
    </row>
    <row r="10407" spans="1:4" x14ac:dyDescent="0.25">
      <c r="A10407" s="328"/>
      <c r="B10407" s="329"/>
      <c r="C10407" s="328"/>
      <c r="D10407" s="328"/>
    </row>
    <row r="10408" spans="1:4" x14ac:dyDescent="0.25">
      <c r="A10408" s="328"/>
      <c r="B10408" s="329"/>
      <c r="C10408" s="328"/>
      <c r="D10408" s="328"/>
    </row>
    <row r="10409" spans="1:4" x14ac:dyDescent="0.25">
      <c r="A10409" s="328"/>
      <c r="B10409" s="329"/>
      <c r="C10409" s="328"/>
      <c r="D10409" s="328"/>
    </row>
    <row r="10410" spans="1:4" x14ac:dyDescent="0.25">
      <c r="A10410" s="328"/>
      <c r="B10410" s="329"/>
      <c r="C10410" s="328"/>
      <c r="D10410" s="328"/>
    </row>
    <row r="10411" spans="1:4" x14ac:dyDescent="0.25">
      <c r="A10411" s="328"/>
      <c r="B10411" s="329"/>
      <c r="C10411" s="328"/>
      <c r="D10411" s="328"/>
    </row>
    <row r="10412" spans="1:4" x14ac:dyDescent="0.25">
      <c r="A10412" s="328"/>
      <c r="B10412" s="329"/>
      <c r="C10412" s="328"/>
      <c r="D10412" s="328"/>
    </row>
    <row r="10413" spans="1:4" x14ac:dyDescent="0.25">
      <c r="A10413" s="328"/>
      <c r="B10413" s="329"/>
      <c r="C10413" s="328"/>
      <c r="D10413" s="328"/>
    </row>
    <row r="10414" spans="1:4" x14ac:dyDescent="0.25">
      <c r="A10414" s="328"/>
      <c r="B10414" s="329"/>
      <c r="C10414" s="328"/>
      <c r="D10414" s="328"/>
    </row>
    <row r="10415" spans="1:4" x14ac:dyDescent="0.25">
      <c r="A10415" s="328"/>
      <c r="B10415" s="329"/>
      <c r="C10415" s="328"/>
      <c r="D10415" s="328"/>
    </row>
    <row r="10416" spans="1:4" x14ac:dyDescent="0.25">
      <c r="A10416" s="328"/>
      <c r="B10416" s="329"/>
      <c r="C10416" s="328"/>
      <c r="D10416" s="328"/>
    </row>
    <row r="10417" spans="1:4" x14ac:dyDescent="0.25">
      <c r="A10417" s="328"/>
      <c r="B10417" s="329"/>
      <c r="C10417" s="328"/>
      <c r="D10417" s="328"/>
    </row>
    <row r="10418" spans="1:4" x14ac:dyDescent="0.25">
      <c r="A10418" s="328"/>
      <c r="B10418" s="329"/>
      <c r="C10418" s="328"/>
      <c r="D10418" s="328"/>
    </row>
    <row r="10419" spans="1:4" x14ac:dyDescent="0.25">
      <c r="A10419" s="328"/>
      <c r="B10419" s="329"/>
      <c r="C10419" s="328"/>
      <c r="D10419" s="328"/>
    </row>
    <row r="10420" spans="1:4" x14ac:dyDescent="0.25">
      <c r="A10420" s="328"/>
      <c r="B10420" s="329"/>
      <c r="C10420" s="328"/>
      <c r="D10420" s="328"/>
    </row>
    <row r="10421" spans="1:4" x14ac:dyDescent="0.25">
      <c r="A10421" s="328"/>
      <c r="B10421" s="329"/>
      <c r="C10421" s="328"/>
      <c r="D10421" s="328"/>
    </row>
    <row r="10422" spans="1:4" x14ac:dyDescent="0.25">
      <c r="A10422" s="328"/>
      <c r="B10422" s="329"/>
      <c r="C10422" s="328"/>
      <c r="D10422" s="328"/>
    </row>
    <row r="10423" spans="1:4" x14ac:dyDescent="0.25">
      <c r="A10423" s="328"/>
      <c r="B10423" s="329"/>
      <c r="C10423" s="328"/>
      <c r="D10423" s="328"/>
    </row>
    <row r="10424" spans="1:4" x14ac:dyDescent="0.25">
      <c r="A10424" s="328"/>
      <c r="B10424" s="329"/>
      <c r="C10424" s="328"/>
      <c r="D10424" s="328"/>
    </row>
    <row r="10425" spans="1:4" x14ac:dyDescent="0.25">
      <c r="A10425" s="328"/>
      <c r="B10425" s="329"/>
      <c r="C10425" s="328"/>
      <c r="D10425" s="328"/>
    </row>
    <row r="10426" spans="1:4" x14ac:dyDescent="0.25">
      <c r="A10426" s="328"/>
      <c r="B10426" s="329"/>
      <c r="C10426" s="328"/>
      <c r="D10426" s="328"/>
    </row>
    <row r="10427" spans="1:4" x14ac:dyDescent="0.25">
      <c r="A10427" s="328"/>
      <c r="B10427" s="329"/>
      <c r="C10427" s="328"/>
      <c r="D10427" s="328"/>
    </row>
    <row r="10428" spans="1:4" x14ac:dyDescent="0.25">
      <c r="A10428" s="328"/>
      <c r="B10428" s="329"/>
      <c r="C10428" s="328"/>
      <c r="D10428" s="328"/>
    </row>
    <row r="10429" spans="1:4" x14ac:dyDescent="0.25">
      <c r="A10429" s="328"/>
      <c r="B10429" s="329"/>
      <c r="C10429" s="328"/>
      <c r="D10429" s="328"/>
    </row>
    <row r="10430" spans="1:4" x14ac:dyDescent="0.25">
      <c r="A10430" s="328"/>
      <c r="B10430" s="329"/>
      <c r="C10430" s="328"/>
      <c r="D10430" s="328"/>
    </row>
    <row r="10431" spans="1:4" x14ac:dyDescent="0.25">
      <c r="A10431" s="328"/>
      <c r="B10431" s="329"/>
      <c r="C10431" s="328"/>
      <c r="D10431" s="328"/>
    </row>
    <row r="10432" spans="1:4" x14ac:dyDescent="0.25">
      <c r="A10432" s="328"/>
      <c r="B10432" s="329"/>
      <c r="C10432" s="328"/>
      <c r="D10432" s="328"/>
    </row>
    <row r="10433" spans="1:4" x14ac:dyDescent="0.25">
      <c r="A10433" s="328"/>
      <c r="B10433" s="329"/>
      <c r="C10433" s="328"/>
      <c r="D10433" s="328"/>
    </row>
    <row r="10434" spans="1:4" x14ac:dyDescent="0.25">
      <c r="A10434" s="328"/>
      <c r="B10434" s="329"/>
      <c r="C10434" s="328"/>
      <c r="D10434" s="328"/>
    </row>
    <row r="10435" spans="1:4" x14ac:dyDescent="0.25">
      <c r="A10435" s="328"/>
      <c r="B10435" s="329"/>
      <c r="C10435" s="328"/>
      <c r="D10435" s="328"/>
    </row>
    <row r="10436" spans="1:4" x14ac:dyDescent="0.25">
      <c r="A10436" s="328"/>
      <c r="B10436" s="329"/>
      <c r="C10436" s="328"/>
      <c r="D10436" s="328"/>
    </row>
    <row r="10437" spans="1:4" x14ac:dyDescent="0.25">
      <c r="A10437" s="328"/>
      <c r="B10437" s="329"/>
      <c r="C10437" s="328"/>
      <c r="D10437" s="328"/>
    </row>
    <row r="10438" spans="1:4" x14ac:dyDescent="0.25">
      <c r="A10438" s="328"/>
      <c r="B10438" s="329"/>
      <c r="C10438" s="328"/>
      <c r="D10438" s="328"/>
    </row>
    <row r="10439" spans="1:4" x14ac:dyDescent="0.25">
      <c r="A10439" s="328"/>
      <c r="B10439" s="329"/>
      <c r="C10439" s="328"/>
      <c r="D10439" s="328"/>
    </row>
    <row r="10440" spans="1:4" x14ac:dyDescent="0.25">
      <c r="A10440" s="328"/>
      <c r="B10440" s="329"/>
      <c r="C10440" s="328"/>
      <c r="D10440" s="328"/>
    </row>
    <row r="10441" spans="1:4" x14ac:dyDescent="0.25">
      <c r="A10441" s="328"/>
      <c r="B10441" s="329"/>
      <c r="C10441" s="328"/>
      <c r="D10441" s="328"/>
    </row>
    <row r="10442" spans="1:4" x14ac:dyDescent="0.25">
      <c r="A10442" s="328"/>
      <c r="B10442" s="329"/>
      <c r="C10442" s="328"/>
      <c r="D10442" s="328"/>
    </row>
    <row r="10443" spans="1:4" x14ac:dyDescent="0.25">
      <c r="A10443" s="328"/>
      <c r="B10443" s="329"/>
      <c r="C10443" s="328"/>
      <c r="D10443" s="328"/>
    </row>
    <row r="10444" spans="1:4" x14ac:dyDescent="0.25">
      <c r="A10444" s="328"/>
      <c r="B10444" s="329"/>
      <c r="C10444" s="328"/>
      <c r="D10444" s="328"/>
    </row>
    <row r="10445" spans="1:4" x14ac:dyDescent="0.25">
      <c r="A10445" s="328"/>
      <c r="B10445" s="329"/>
      <c r="C10445" s="328"/>
      <c r="D10445" s="328"/>
    </row>
    <row r="10446" spans="1:4" x14ac:dyDescent="0.25">
      <c r="A10446" s="328"/>
      <c r="B10446" s="329"/>
      <c r="C10446" s="328"/>
      <c r="D10446" s="328"/>
    </row>
    <row r="10447" spans="1:4" x14ac:dyDescent="0.25">
      <c r="A10447" s="328"/>
      <c r="B10447" s="329"/>
      <c r="C10447" s="328"/>
      <c r="D10447" s="330"/>
    </row>
    <row r="10448" spans="1:4" x14ac:dyDescent="0.25">
      <c r="A10448" s="328"/>
      <c r="B10448" s="329"/>
      <c r="C10448" s="328"/>
      <c r="D10448" s="330"/>
    </row>
    <row r="10449" spans="1:4" x14ac:dyDescent="0.25">
      <c r="A10449" s="328"/>
      <c r="B10449" s="329"/>
      <c r="C10449" s="328"/>
      <c r="D10449" s="330"/>
    </row>
    <row r="10450" spans="1:4" x14ac:dyDescent="0.25">
      <c r="A10450" s="328"/>
      <c r="B10450" s="329"/>
      <c r="C10450" s="328"/>
      <c r="D10450" s="328"/>
    </row>
    <row r="10451" spans="1:4" x14ac:dyDescent="0.25">
      <c r="A10451" s="328"/>
      <c r="B10451" s="329"/>
      <c r="C10451" s="328"/>
      <c r="D10451" s="328"/>
    </row>
    <row r="10452" spans="1:4" x14ac:dyDescent="0.25">
      <c r="A10452" s="328"/>
      <c r="B10452" s="329"/>
      <c r="C10452" s="328"/>
      <c r="D10452" s="328"/>
    </row>
    <row r="10453" spans="1:4" x14ac:dyDescent="0.25">
      <c r="A10453" s="328"/>
      <c r="B10453" s="329"/>
      <c r="C10453" s="328"/>
      <c r="D10453" s="328"/>
    </row>
    <row r="10454" spans="1:4" x14ac:dyDescent="0.25">
      <c r="A10454" s="328"/>
      <c r="B10454" s="329"/>
      <c r="C10454" s="328"/>
      <c r="D10454" s="328"/>
    </row>
    <row r="10455" spans="1:4" x14ac:dyDescent="0.25">
      <c r="A10455" s="328"/>
      <c r="B10455" s="329"/>
      <c r="C10455" s="328"/>
      <c r="D10455" s="328"/>
    </row>
    <row r="10456" spans="1:4" x14ac:dyDescent="0.25">
      <c r="A10456" s="328"/>
      <c r="B10456" s="329"/>
      <c r="C10456" s="328"/>
      <c r="D10456" s="328"/>
    </row>
    <row r="10457" spans="1:4" x14ac:dyDescent="0.25">
      <c r="A10457" s="328"/>
      <c r="B10457" s="329"/>
      <c r="C10457" s="328"/>
      <c r="D10457" s="328"/>
    </row>
    <row r="10458" spans="1:4" x14ac:dyDescent="0.25">
      <c r="A10458" s="328"/>
      <c r="B10458" s="329"/>
      <c r="C10458" s="328"/>
      <c r="D10458" s="328"/>
    </row>
    <row r="10459" spans="1:4" x14ac:dyDescent="0.25">
      <c r="A10459" s="328"/>
      <c r="B10459" s="329"/>
      <c r="C10459" s="328"/>
      <c r="D10459" s="328"/>
    </row>
    <row r="10460" spans="1:4" x14ac:dyDescent="0.25">
      <c r="A10460" s="328"/>
      <c r="B10460" s="329"/>
      <c r="C10460" s="328"/>
      <c r="D10460" s="328"/>
    </row>
    <row r="10461" spans="1:4" x14ac:dyDescent="0.25">
      <c r="A10461" s="328"/>
      <c r="B10461" s="329"/>
      <c r="C10461" s="328"/>
      <c r="D10461" s="328"/>
    </row>
    <row r="10462" spans="1:4" x14ac:dyDescent="0.25">
      <c r="A10462" s="328"/>
      <c r="B10462" s="329"/>
      <c r="C10462" s="328"/>
      <c r="D10462" s="328"/>
    </row>
    <row r="10463" spans="1:4" x14ac:dyDescent="0.25">
      <c r="A10463" s="328"/>
      <c r="B10463" s="329"/>
      <c r="C10463" s="328"/>
      <c r="D10463" s="328"/>
    </row>
    <row r="10464" spans="1:4" x14ac:dyDescent="0.25">
      <c r="A10464" s="328"/>
      <c r="B10464" s="329"/>
      <c r="C10464" s="328"/>
      <c r="D10464" s="328"/>
    </row>
    <row r="10465" spans="1:4" x14ac:dyDescent="0.25">
      <c r="A10465" s="328"/>
      <c r="B10465" s="329"/>
      <c r="C10465" s="328"/>
      <c r="D10465" s="328"/>
    </row>
    <row r="10466" spans="1:4" x14ac:dyDescent="0.25">
      <c r="A10466" s="328"/>
      <c r="B10466" s="329"/>
      <c r="C10466" s="328"/>
      <c r="D10466" s="328"/>
    </row>
    <row r="10467" spans="1:4" x14ac:dyDescent="0.25">
      <c r="A10467" s="328"/>
      <c r="B10467" s="329"/>
      <c r="C10467" s="328"/>
      <c r="D10467" s="328"/>
    </row>
    <row r="10468" spans="1:4" x14ac:dyDescent="0.25">
      <c r="A10468" s="328"/>
      <c r="B10468" s="329"/>
      <c r="C10468" s="328"/>
      <c r="D10468" s="328"/>
    </row>
    <row r="10469" spans="1:4" x14ac:dyDescent="0.25">
      <c r="A10469" s="328"/>
      <c r="B10469" s="329"/>
      <c r="C10469" s="328"/>
      <c r="D10469" s="328"/>
    </row>
    <row r="10470" spans="1:4" x14ac:dyDescent="0.25">
      <c r="A10470" s="328"/>
      <c r="B10470" s="329"/>
      <c r="C10470" s="328"/>
      <c r="D10470" s="328"/>
    </row>
    <row r="10471" spans="1:4" x14ac:dyDescent="0.25">
      <c r="A10471" s="328"/>
      <c r="B10471" s="329"/>
      <c r="C10471" s="328"/>
      <c r="D10471" s="328"/>
    </row>
    <row r="10472" spans="1:4" x14ac:dyDescent="0.25">
      <c r="A10472" s="328"/>
      <c r="B10472" s="329"/>
      <c r="C10472" s="328"/>
      <c r="D10472" s="328"/>
    </row>
    <row r="10473" spans="1:4" x14ac:dyDescent="0.25">
      <c r="A10473" s="328"/>
      <c r="B10473" s="329"/>
      <c r="C10473" s="328"/>
      <c r="D10473" s="328"/>
    </row>
    <row r="10474" spans="1:4" x14ac:dyDescent="0.25">
      <c r="A10474" s="328"/>
      <c r="B10474" s="329"/>
      <c r="C10474" s="328"/>
      <c r="D10474" s="328"/>
    </row>
    <row r="10475" spans="1:4" x14ac:dyDescent="0.25">
      <c r="A10475" s="328"/>
      <c r="B10475" s="329"/>
      <c r="C10475" s="328"/>
      <c r="D10475" s="328"/>
    </row>
    <row r="10476" spans="1:4" x14ac:dyDescent="0.25">
      <c r="A10476" s="328"/>
      <c r="B10476" s="329"/>
      <c r="C10476" s="328"/>
      <c r="D10476" s="328"/>
    </row>
    <row r="10477" spans="1:4" x14ac:dyDescent="0.25">
      <c r="A10477" s="328"/>
      <c r="B10477" s="329"/>
      <c r="C10477" s="328"/>
      <c r="D10477" s="328"/>
    </row>
    <row r="10478" spans="1:4" x14ac:dyDescent="0.25">
      <c r="A10478" s="328"/>
      <c r="B10478" s="329"/>
      <c r="C10478" s="328"/>
      <c r="D10478" s="328"/>
    </row>
    <row r="10479" spans="1:4" x14ac:dyDescent="0.25">
      <c r="A10479" s="328"/>
      <c r="B10479" s="329"/>
      <c r="C10479" s="328"/>
      <c r="D10479" s="328"/>
    </row>
    <row r="10480" spans="1:4" x14ac:dyDescent="0.25">
      <c r="A10480" s="328"/>
      <c r="B10480" s="329"/>
      <c r="C10480" s="328"/>
      <c r="D10480" s="328"/>
    </row>
    <row r="10481" spans="1:4" x14ac:dyDescent="0.25">
      <c r="A10481" s="328"/>
      <c r="B10481" s="329"/>
      <c r="C10481" s="328"/>
      <c r="D10481" s="328"/>
    </row>
    <row r="10482" spans="1:4" x14ac:dyDescent="0.25">
      <c r="A10482" s="328"/>
      <c r="B10482" s="329"/>
      <c r="C10482" s="328"/>
      <c r="D10482" s="328"/>
    </row>
    <row r="10483" spans="1:4" x14ac:dyDescent="0.25">
      <c r="A10483" s="328"/>
      <c r="B10483" s="329"/>
      <c r="C10483" s="328"/>
      <c r="D10483" s="328"/>
    </row>
    <row r="10484" spans="1:4" x14ac:dyDescent="0.25">
      <c r="A10484" s="328"/>
      <c r="B10484" s="329"/>
      <c r="C10484" s="328"/>
      <c r="D10484" s="328"/>
    </row>
    <row r="10485" spans="1:4" x14ac:dyDescent="0.25">
      <c r="A10485" s="328"/>
      <c r="B10485" s="329"/>
      <c r="C10485" s="328"/>
      <c r="D10485" s="328"/>
    </row>
    <row r="10486" spans="1:4" x14ac:dyDescent="0.25">
      <c r="A10486" s="328"/>
      <c r="B10486" s="329"/>
      <c r="C10486" s="328"/>
      <c r="D10486" s="328"/>
    </row>
    <row r="10487" spans="1:4" x14ac:dyDescent="0.25">
      <c r="A10487" s="328"/>
      <c r="B10487" s="329"/>
      <c r="C10487" s="328"/>
      <c r="D10487" s="328"/>
    </row>
    <row r="10488" spans="1:4" x14ac:dyDescent="0.25">
      <c r="A10488" s="328"/>
      <c r="B10488" s="329"/>
      <c r="C10488" s="328"/>
      <c r="D10488" s="328"/>
    </row>
    <row r="10489" spans="1:4" x14ac:dyDescent="0.25">
      <c r="A10489" s="328"/>
      <c r="B10489" s="329"/>
      <c r="C10489" s="328"/>
      <c r="D10489" s="328"/>
    </row>
    <row r="10490" spans="1:4" x14ac:dyDescent="0.25">
      <c r="A10490" s="328"/>
      <c r="B10490" s="329"/>
      <c r="C10490" s="328"/>
      <c r="D10490" s="328"/>
    </row>
    <row r="10491" spans="1:4" x14ac:dyDescent="0.25">
      <c r="A10491" s="328"/>
      <c r="B10491" s="329"/>
      <c r="C10491" s="328"/>
      <c r="D10491" s="328"/>
    </row>
    <row r="10492" spans="1:4" x14ac:dyDescent="0.25">
      <c r="A10492" s="328"/>
      <c r="B10492" s="329"/>
      <c r="C10492" s="328"/>
      <c r="D10492" s="328"/>
    </row>
    <row r="10493" spans="1:4" x14ac:dyDescent="0.25">
      <c r="A10493" s="328"/>
      <c r="B10493" s="329"/>
      <c r="C10493" s="328"/>
      <c r="D10493" s="328"/>
    </row>
    <row r="10494" spans="1:4" x14ac:dyDescent="0.25">
      <c r="A10494" s="328"/>
      <c r="B10494" s="329"/>
      <c r="C10494" s="328"/>
      <c r="D10494" s="328"/>
    </row>
    <row r="10495" spans="1:4" x14ac:dyDescent="0.25">
      <c r="A10495" s="328"/>
      <c r="B10495" s="329"/>
      <c r="C10495" s="328"/>
      <c r="D10495" s="328"/>
    </row>
    <row r="10496" spans="1:4" x14ac:dyDescent="0.25">
      <c r="A10496" s="328"/>
      <c r="B10496" s="329"/>
      <c r="C10496" s="328"/>
      <c r="D10496" s="328"/>
    </row>
    <row r="10497" spans="1:4" x14ac:dyDescent="0.25">
      <c r="A10497" s="328"/>
      <c r="B10497" s="329"/>
      <c r="C10497" s="328"/>
      <c r="D10497" s="328"/>
    </row>
    <row r="10498" spans="1:4" x14ac:dyDescent="0.25">
      <c r="A10498" s="328"/>
      <c r="B10498" s="329"/>
      <c r="C10498" s="328"/>
      <c r="D10498" s="328"/>
    </row>
    <row r="10499" spans="1:4" x14ac:dyDescent="0.25">
      <c r="A10499" s="328"/>
      <c r="B10499" s="329"/>
      <c r="C10499" s="328"/>
      <c r="D10499" s="328"/>
    </row>
    <row r="10500" spans="1:4" x14ac:dyDescent="0.25">
      <c r="A10500" s="328"/>
      <c r="B10500" s="329"/>
      <c r="C10500" s="328"/>
      <c r="D10500" s="328"/>
    </row>
    <row r="10501" spans="1:4" x14ac:dyDescent="0.25">
      <c r="A10501" s="328"/>
      <c r="B10501" s="329"/>
      <c r="C10501" s="328"/>
      <c r="D10501" s="328"/>
    </row>
    <row r="10502" spans="1:4" x14ac:dyDescent="0.25">
      <c r="A10502" s="328"/>
      <c r="B10502" s="329"/>
      <c r="C10502" s="328"/>
      <c r="D10502" s="328"/>
    </row>
    <row r="10503" spans="1:4" x14ac:dyDescent="0.25">
      <c r="A10503" s="328"/>
      <c r="B10503" s="329"/>
      <c r="C10503" s="328"/>
      <c r="D10503" s="328"/>
    </row>
    <row r="10504" spans="1:4" x14ac:dyDescent="0.25">
      <c r="A10504" s="328"/>
      <c r="B10504" s="329"/>
      <c r="C10504" s="328"/>
      <c r="D10504" s="328"/>
    </row>
    <row r="10505" spans="1:4" x14ac:dyDescent="0.25">
      <c r="A10505" s="328"/>
      <c r="B10505" s="329"/>
      <c r="C10505" s="328"/>
      <c r="D10505" s="328"/>
    </row>
    <row r="10506" spans="1:4" x14ac:dyDescent="0.25">
      <c r="A10506" s="328"/>
      <c r="B10506" s="329"/>
      <c r="C10506" s="328"/>
      <c r="D10506" s="328"/>
    </row>
    <row r="10507" spans="1:4" x14ac:dyDescent="0.25">
      <c r="A10507" s="328"/>
      <c r="B10507" s="329"/>
      <c r="C10507" s="328"/>
      <c r="D10507" s="330"/>
    </row>
    <row r="10508" spans="1:4" x14ac:dyDescent="0.25">
      <c r="A10508" s="328"/>
      <c r="B10508" s="329"/>
      <c r="C10508" s="328"/>
      <c r="D10508" s="330"/>
    </row>
    <row r="10509" spans="1:4" x14ac:dyDescent="0.25">
      <c r="A10509" s="328"/>
      <c r="B10509" s="329"/>
      <c r="C10509" s="328"/>
      <c r="D10509" s="328"/>
    </row>
    <row r="10510" spans="1:4" x14ac:dyDescent="0.25">
      <c r="A10510" s="328"/>
      <c r="B10510" s="329"/>
      <c r="C10510" s="328"/>
      <c r="D10510" s="328"/>
    </row>
    <row r="10511" spans="1:4" x14ac:dyDescent="0.25">
      <c r="A10511" s="328"/>
      <c r="B10511" s="329"/>
      <c r="C10511" s="328"/>
      <c r="D10511" s="328"/>
    </row>
    <row r="10512" spans="1:4" x14ac:dyDescent="0.25">
      <c r="A10512" s="328"/>
      <c r="B10512" s="329"/>
      <c r="C10512" s="328"/>
      <c r="D10512" s="328"/>
    </row>
    <row r="10513" spans="1:4" x14ac:dyDescent="0.25">
      <c r="A10513" s="328"/>
      <c r="B10513" s="329"/>
      <c r="C10513" s="328"/>
      <c r="D10513" s="328"/>
    </row>
    <row r="10514" spans="1:4" x14ac:dyDescent="0.25">
      <c r="A10514" s="328"/>
      <c r="B10514" s="329"/>
      <c r="C10514" s="328"/>
      <c r="D10514" s="328"/>
    </row>
    <row r="10515" spans="1:4" x14ac:dyDescent="0.25">
      <c r="A10515" s="328"/>
      <c r="B10515" s="329"/>
      <c r="C10515" s="328"/>
      <c r="D10515" s="328"/>
    </row>
    <row r="10516" spans="1:4" x14ac:dyDescent="0.25">
      <c r="A10516" s="328"/>
      <c r="B10516" s="329"/>
      <c r="C10516" s="328"/>
      <c r="D10516" s="328"/>
    </row>
    <row r="10517" spans="1:4" x14ac:dyDescent="0.25">
      <c r="A10517" s="328"/>
      <c r="B10517" s="329"/>
      <c r="C10517" s="328"/>
      <c r="D10517" s="328"/>
    </row>
    <row r="10518" spans="1:4" x14ac:dyDescent="0.25">
      <c r="A10518" s="328"/>
      <c r="B10518" s="329"/>
      <c r="C10518" s="328"/>
      <c r="D10518" s="328"/>
    </row>
    <row r="10519" spans="1:4" x14ac:dyDescent="0.25">
      <c r="A10519" s="328"/>
      <c r="B10519" s="329"/>
      <c r="C10519" s="328"/>
      <c r="D10519" s="328"/>
    </row>
    <row r="10520" spans="1:4" x14ac:dyDescent="0.25">
      <c r="A10520" s="328"/>
      <c r="B10520" s="329"/>
      <c r="C10520" s="328"/>
      <c r="D10520" s="328"/>
    </row>
    <row r="10521" spans="1:4" x14ac:dyDescent="0.25">
      <c r="A10521" s="328"/>
      <c r="B10521" s="329"/>
      <c r="C10521" s="328"/>
      <c r="D10521" s="328"/>
    </row>
    <row r="10522" spans="1:4" x14ac:dyDescent="0.25">
      <c r="A10522" s="328"/>
      <c r="B10522" s="329"/>
      <c r="C10522" s="328"/>
      <c r="D10522" s="328"/>
    </row>
    <row r="10523" spans="1:4" x14ac:dyDescent="0.25">
      <c r="A10523" s="328"/>
      <c r="B10523" s="329"/>
      <c r="C10523" s="328"/>
      <c r="D10523" s="328"/>
    </row>
    <row r="10524" spans="1:4" x14ac:dyDescent="0.25">
      <c r="A10524" s="328"/>
      <c r="B10524" s="329"/>
      <c r="C10524" s="328"/>
      <c r="D10524" s="328"/>
    </row>
    <row r="10525" spans="1:4" x14ac:dyDescent="0.25">
      <c r="A10525" s="328"/>
      <c r="B10525" s="329"/>
      <c r="C10525" s="328"/>
      <c r="D10525" s="328"/>
    </row>
    <row r="10526" spans="1:4" x14ac:dyDescent="0.25">
      <c r="A10526" s="328"/>
      <c r="B10526" s="329"/>
      <c r="C10526" s="328"/>
      <c r="D10526" s="328"/>
    </row>
    <row r="10527" spans="1:4" x14ac:dyDescent="0.25">
      <c r="A10527" s="328"/>
      <c r="B10527" s="329"/>
      <c r="C10527" s="328"/>
      <c r="D10527" s="328"/>
    </row>
    <row r="10528" spans="1:4" x14ac:dyDescent="0.25">
      <c r="A10528" s="328"/>
      <c r="B10528" s="329"/>
      <c r="C10528" s="328"/>
      <c r="D10528" s="328"/>
    </row>
    <row r="10529" spans="1:4" x14ac:dyDescent="0.25">
      <c r="A10529" s="328"/>
      <c r="B10529" s="329"/>
      <c r="C10529" s="328"/>
      <c r="D10529" s="328"/>
    </row>
    <row r="10530" spans="1:4" x14ac:dyDescent="0.25">
      <c r="A10530" s="328"/>
      <c r="B10530" s="329"/>
      <c r="C10530" s="328"/>
      <c r="D10530" s="328"/>
    </row>
    <row r="10531" spans="1:4" x14ac:dyDescent="0.25">
      <c r="A10531" s="328"/>
      <c r="B10531" s="329"/>
      <c r="C10531" s="328"/>
      <c r="D10531" s="328"/>
    </row>
    <row r="10532" spans="1:4" x14ac:dyDescent="0.25">
      <c r="A10532" s="328"/>
      <c r="B10532" s="329"/>
      <c r="C10532" s="328"/>
      <c r="D10532" s="328"/>
    </row>
    <row r="10533" spans="1:4" x14ac:dyDescent="0.25">
      <c r="A10533" s="328"/>
      <c r="B10533" s="329"/>
      <c r="C10533" s="328"/>
      <c r="D10533" s="328"/>
    </row>
    <row r="10534" spans="1:4" x14ac:dyDescent="0.25">
      <c r="A10534" s="328"/>
      <c r="B10534" s="329"/>
      <c r="C10534" s="328"/>
      <c r="D10534" s="328"/>
    </row>
    <row r="10535" spans="1:4" x14ac:dyDescent="0.25">
      <c r="A10535" s="328"/>
      <c r="B10535" s="329"/>
      <c r="C10535" s="328"/>
      <c r="D10535" s="328"/>
    </row>
    <row r="10536" spans="1:4" x14ac:dyDescent="0.25">
      <c r="A10536" s="328"/>
      <c r="B10536" s="329"/>
      <c r="C10536" s="328"/>
      <c r="D10536" s="328"/>
    </row>
    <row r="10537" spans="1:4" x14ac:dyDescent="0.25">
      <c r="A10537" s="328"/>
      <c r="B10537" s="329"/>
      <c r="C10537" s="328"/>
      <c r="D10537" s="328"/>
    </row>
    <row r="10538" spans="1:4" x14ac:dyDescent="0.25">
      <c r="A10538" s="328"/>
      <c r="B10538" s="329"/>
      <c r="C10538" s="328"/>
      <c r="D10538" s="328"/>
    </row>
    <row r="10539" spans="1:4" x14ac:dyDescent="0.25">
      <c r="A10539" s="328"/>
      <c r="B10539" s="329"/>
      <c r="C10539" s="328"/>
      <c r="D10539" s="328"/>
    </row>
    <row r="10540" spans="1:4" x14ac:dyDescent="0.25">
      <c r="A10540" s="328"/>
      <c r="B10540" s="329"/>
      <c r="C10540" s="328"/>
      <c r="D10540" s="328"/>
    </row>
    <row r="10541" spans="1:4" x14ac:dyDescent="0.25">
      <c r="A10541" s="328"/>
      <c r="B10541" s="329"/>
      <c r="C10541" s="328"/>
      <c r="D10541" s="328"/>
    </row>
    <row r="10542" spans="1:4" x14ac:dyDescent="0.25">
      <c r="A10542" s="328"/>
      <c r="B10542" s="329"/>
      <c r="C10542" s="328"/>
      <c r="D10542" s="328"/>
    </row>
    <row r="10543" spans="1:4" x14ac:dyDescent="0.25">
      <c r="A10543" s="328"/>
      <c r="B10543" s="329"/>
      <c r="C10543" s="328"/>
      <c r="D10543" s="328"/>
    </row>
    <row r="10544" spans="1:4" x14ac:dyDescent="0.25">
      <c r="A10544" s="328"/>
      <c r="B10544" s="329"/>
      <c r="C10544" s="328"/>
      <c r="D10544" s="328"/>
    </row>
    <row r="10545" spans="1:4" x14ac:dyDescent="0.25">
      <c r="A10545" s="328"/>
      <c r="B10545" s="329"/>
      <c r="C10545" s="328"/>
      <c r="D10545" s="328"/>
    </row>
    <row r="10546" spans="1:4" x14ac:dyDescent="0.25">
      <c r="A10546" s="328"/>
      <c r="B10546" s="329"/>
      <c r="C10546" s="328"/>
      <c r="D10546" s="328"/>
    </row>
    <row r="10547" spans="1:4" x14ac:dyDescent="0.25">
      <c r="A10547" s="328"/>
      <c r="B10547" s="329"/>
      <c r="C10547" s="328"/>
      <c r="D10547" s="328"/>
    </row>
    <row r="10548" spans="1:4" x14ac:dyDescent="0.25">
      <c r="A10548" s="328"/>
      <c r="B10548" s="329"/>
      <c r="C10548" s="328"/>
      <c r="D10548" s="328"/>
    </row>
    <row r="10549" spans="1:4" x14ac:dyDescent="0.25">
      <c r="A10549" s="328"/>
      <c r="B10549" s="329"/>
      <c r="C10549" s="328"/>
      <c r="D10549" s="328"/>
    </row>
    <row r="10550" spans="1:4" x14ac:dyDescent="0.25">
      <c r="A10550" s="328"/>
      <c r="B10550" s="329"/>
      <c r="C10550" s="328"/>
      <c r="D10550" s="328"/>
    </row>
    <row r="10551" spans="1:4" x14ac:dyDescent="0.25">
      <c r="A10551" s="328"/>
      <c r="B10551" s="329"/>
      <c r="C10551" s="328"/>
      <c r="D10551" s="328"/>
    </row>
    <row r="10552" spans="1:4" x14ac:dyDescent="0.25">
      <c r="A10552" s="328"/>
      <c r="B10552" s="329"/>
      <c r="C10552" s="328"/>
      <c r="D10552" s="328"/>
    </row>
    <row r="10553" spans="1:4" x14ac:dyDescent="0.25">
      <c r="A10553" s="328"/>
      <c r="B10553" s="329"/>
      <c r="C10553" s="328"/>
      <c r="D10553" s="328"/>
    </row>
    <row r="10554" spans="1:4" x14ac:dyDescent="0.25">
      <c r="A10554" s="328"/>
      <c r="B10554" s="329"/>
      <c r="C10554" s="328"/>
      <c r="D10554" s="328"/>
    </row>
    <row r="10555" spans="1:4" x14ac:dyDescent="0.25">
      <c r="A10555" s="328"/>
      <c r="B10555" s="329"/>
      <c r="C10555" s="328"/>
      <c r="D10555" s="328"/>
    </row>
    <row r="10556" spans="1:4" x14ac:dyDescent="0.25">
      <c r="A10556" s="328"/>
      <c r="B10556" s="329"/>
      <c r="C10556" s="328"/>
      <c r="D10556" s="328"/>
    </row>
    <row r="10557" spans="1:4" x14ac:dyDescent="0.25">
      <c r="A10557" s="328"/>
      <c r="B10557" s="329"/>
      <c r="C10557" s="328"/>
      <c r="D10557" s="328"/>
    </row>
    <row r="10558" spans="1:4" x14ac:dyDescent="0.25">
      <c r="A10558" s="328"/>
      <c r="B10558" s="329"/>
      <c r="C10558" s="328"/>
      <c r="D10558" s="328"/>
    </row>
    <row r="10559" spans="1:4" x14ac:dyDescent="0.25">
      <c r="A10559" s="328"/>
      <c r="B10559" s="329"/>
      <c r="C10559" s="328"/>
      <c r="D10559" s="328"/>
    </row>
    <row r="10560" spans="1:4" x14ac:dyDescent="0.25">
      <c r="A10560" s="328"/>
      <c r="B10560" s="329"/>
      <c r="C10560" s="328"/>
      <c r="D10560" s="328"/>
    </row>
    <row r="10561" spans="1:4" x14ac:dyDescent="0.25">
      <c r="A10561" s="328"/>
      <c r="B10561" s="329"/>
      <c r="C10561" s="328"/>
      <c r="D10561" s="328"/>
    </row>
    <row r="10562" spans="1:4" x14ac:dyDescent="0.25">
      <c r="A10562" s="328"/>
      <c r="B10562" s="329"/>
      <c r="C10562" s="328"/>
      <c r="D10562" s="328"/>
    </row>
    <row r="10563" spans="1:4" x14ac:dyDescent="0.25">
      <c r="A10563" s="328"/>
      <c r="B10563" s="329"/>
      <c r="C10563" s="328"/>
      <c r="D10563" s="328"/>
    </row>
    <row r="10564" spans="1:4" x14ac:dyDescent="0.25">
      <c r="A10564" s="328"/>
      <c r="B10564" s="329"/>
      <c r="C10564" s="328"/>
      <c r="D10564" s="328"/>
    </row>
    <row r="10565" spans="1:4" x14ac:dyDescent="0.25">
      <c r="A10565" s="328"/>
      <c r="B10565" s="329"/>
      <c r="C10565" s="328"/>
      <c r="D10565" s="328"/>
    </row>
    <row r="10566" spans="1:4" x14ac:dyDescent="0.25">
      <c r="A10566" s="328"/>
      <c r="B10566" s="329"/>
      <c r="C10566" s="328"/>
      <c r="D10566" s="328"/>
    </row>
    <row r="10567" spans="1:4" x14ac:dyDescent="0.25">
      <c r="A10567" s="328"/>
      <c r="B10567" s="329"/>
      <c r="C10567" s="328"/>
      <c r="D10567" s="328"/>
    </row>
    <row r="10568" spans="1:4" x14ac:dyDescent="0.25">
      <c r="A10568" s="328"/>
      <c r="B10568" s="329"/>
      <c r="C10568" s="328"/>
      <c r="D10568" s="328"/>
    </row>
    <row r="10569" spans="1:4" x14ac:dyDescent="0.25">
      <c r="A10569" s="328"/>
      <c r="B10569" s="329"/>
      <c r="C10569" s="328"/>
      <c r="D10569" s="328"/>
    </row>
    <row r="10570" spans="1:4" x14ac:dyDescent="0.25">
      <c r="A10570" s="328"/>
      <c r="B10570" s="329"/>
      <c r="C10570" s="328"/>
      <c r="D10570" s="328"/>
    </row>
    <row r="10571" spans="1:4" x14ac:dyDescent="0.25">
      <c r="A10571" s="328"/>
      <c r="B10571" s="329"/>
      <c r="C10571" s="328"/>
      <c r="D10571" s="328"/>
    </row>
    <row r="10572" spans="1:4" x14ac:dyDescent="0.25">
      <c r="A10572" s="328"/>
      <c r="B10572" s="329"/>
      <c r="C10572" s="328"/>
      <c r="D10572" s="328"/>
    </row>
    <row r="10573" spans="1:4" x14ac:dyDescent="0.25">
      <c r="A10573" s="328"/>
      <c r="B10573" s="329"/>
      <c r="C10573" s="328"/>
      <c r="D10573" s="328"/>
    </row>
    <row r="10574" spans="1:4" x14ac:dyDescent="0.25">
      <c r="A10574" s="328"/>
      <c r="B10574" s="329"/>
      <c r="C10574" s="328"/>
      <c r="D10574" s="328"/>
    </row>
    <row r="10575" spans="1:4" x14ac:dyDescent="0.25">
      <c r="A10575" s="328"/>
      <c r="B10575" s="329"/>
      <c r="C10575" s="328"/>
      <c r="D10575" s="328"/>
    </row>
    <row r="10576" spans="1:4" x14ac:dyDescent="0.25">
      <c r="A10576" s="328"/>
      <c r="B10576" s="329"/>
      <c r="C10576" s="328"/>
      <c r="D10576" s="328"/>
    </row>
    <row r="10577" spans="1:4" x14ac:dyDescent="0.25">
      <c r="A10577" s="328"/>
      <c r="B10577" s="329"/>
      <c r="C10577" s="328"/>
      <c r="D10577" s="328"/>
    </row>
    <row r="10578" spans="1:4" x14ac:dyDescent="0.25">
      <c r="A10578" s="328"/>
      <c r="B10578" s="329"/>
      <c r="C10578" s="328"/>
      <c r="D10578" s="328"/>
    </row>
    <row r="10579" spans="1:4" x14ac:dyDescent="0.25">
      <c r="A10579" s="328"/>
      <c r="B10579" s="329"/>
      <c r="C10579" s="328"/>
      <c r="D10579" s="328"/>
    </row>
    <row r="10580" spans="1:4" x14ac:dyDescent="0.25">
      <c r="A10580" s="328"/>
      <c r="B10580" s="329"/>
      <c r="C10580" s="328"/>
      <c r="D10580" s="328"/>
    </row>
    <row r="10581" spans="1:4" x14ac:dyDescent="0.25">
      <c r="A10581" s="328"/>
      <c r="B10581" s="329"/>
      <c r="C10581" s="328"/>
      <c r="D10581" s="328"/>
    </row>
    <row r="10582" spans="1:4" x14ac:dyDescent="0.25">
      <c r="A10582" s="328"/>
      <c r="B10582" s="329"/>
      <c r="C10582" s="328"/>
      <c r="D10582" s="328"/>
    </row>
    <row r="10583" spans="1:4" x14ac:dyDescent="0.25">
      <c r="A10583" s="328"/>
      <c r="B10583" s="329"/>
      <c r="C10583" s="328"/>
      <c r="D10583" s="328"/>
    </row>
    <row r="10584" spans="1:4" x14ac:dyDescent="0.25">
      <c r="A10584" s="328"/>
      <c r="B10584" s="329"/>
      <c r="C10584" s="328"/>
      <c r="D10584" s="328"/>
    </row>
    <row r="10585" spans="1:4" x14ac:dyDescent="0.25">
      <c r="A10585" s="328"/>
      <c r="B10585" s="329"/>
      <c r="C10585" s="328"/>
      <c r="D10585" s="328"/>
    </row>
    <row r="10586" spans="1:4" x14ac:dyDescent="0.25">
      <c r="A10586" s="328"/>
      <c r="B10586" s="329"/>
      <c r="C10586" s="328"/>
      <c r="D10586" s="328"/>
    </row>
    <row r="10587" spans="1:4" x14ac:dyDescent="0.25">
      <c r="A10587" s="328"/>
      <c r="B10587" s="329"/>
      <c r="C10587" s="328"/>
      <c r="D10587" s="328"/>
    </row>
    <row r="10588" spans="1:4" x14ac:dyDescent="0.25">
      <c r="A10588" s="328"/>
      <c r="B10588" s="329"/>
      <c r="C10588" s="328"/>
      <c r="D10588" s="328"/>
    </row>
    <row r="10589" spans="1:4" x14ac:dyDescent="0.25">
      <c r="A10589" s="328"/>
      <c r="B10589" s="329"/>
      <c r="C10589" s="328"/>
      <c r="D10589" s="328"/>
    </row>
    <row r="10590" spans="1:4" x14ac:dyDescent="0.25">
      <c r="A10590" s="328"/>
      <c r="B10590" s="329"/>
      <c r="C10590" s="328"/>
      <c r="D10590" s="328"/>
    </row>
    <row r="10591" spans="1:4" x14ac:dyDescent="0.25">
      <c r="A10591" s="328"/>
      <c r="B10591" s="329"/>
      <c r="C10591" s="328"/>
      <c r="D10591" s="328"/>
    </row>
    <row r="10592" spans="1:4" x14ac:dyDescent="0.25">
      <c r="A10592" s="328"/>
      <c r="B10592" s="329"/>
      <c r="C10592" s="328"/>
      <c r="D10592" s="328"/>
    </row>
    <row r="10593" spans="1:4" x14ac:dyDescent="0.25">
      <c r="A10593" s="328"/>
      <c r="B10593" s="329"/>
      <c r="C10593" s="328"/>
      <c r="D10593" s="330"/>
    </row>
    <row r="10594" spans="1:4" x14ac:dyDescent="0.25">
      <c r="A10594" s="328"/>
      <c r="B10594" s="329"/>
      <c r="C10594" s="328"/>
      <c r="D10594" s="330"/>
    </row>
    <row r="10595" spans="1:4" x14ac:dyDescent="0.25">
      <c r="A10595" s="328"/>
      <c r="B10595" s="329"/>
      <c r="C10595" s="328"/>
      <c r="D10595" s="328"/>
    </row>
    <row r="10596" spans="1:4" x14ac:dyDescent="0.25">
      <c r="A10596" s="328"/>
      <c r="B10596" s="329"/>
      <c r="C10596" s="328"/>
      <c r="D10596" s="328"/>
    </row>
    <row r="10597" spans="1:4" x14ac:dyDescent="0.25">
      <c r="A10597" s="328"/>
      <c r="B10597" s="329"/>
      <c r="C10597" s="328"/>
      <c r="D10597" s="328"/>
    </row>
    <row r="10598" spans="1:4" x14ac:dyDescent="0.25">
      <c r="A10598" s="328"/>
      <c r="B10598" s="329"/>
      <c r="C10598" s="328"/>
      <c r="D10598" s="328"/>
    </row>
    <row r="10599" spans="1:4" x14ac:dyDescent="0.25">
      <c r="A10599" s="328"/>
      <c r="B10599" s="329"/>
      <c r="C10599" s="328"/>
      <c r="D10599" s="328"/>
    </row>
    <row r="10600" spans="1:4" x14ac:dyDescent="0.25">
      <c r="A10600" s="328"/>
      <c r="B10600" s="329"/>
      <c r="C10600" s="328"/>
      <c r="D10600" s="328"/>
    </row>
    <row r="10601" spans="1:4" x14ac:dyDescent="0.25">
      <c r="A10601" s="328"/>
      <c r="B10601" s="329"/>
      <c r="C10601" s="328"/>
      <c r="D10601" s="328"/>
    </row>
    <row r="10602" spans="1:4" x14ac:dyDescent="0.25">
      <c r="A10602" s="328"/>
      <c r="B10602" s="329"/>
      <c r="C10602" s="328"/>
      <c r="D10602" s="328"/>
    </row>
    <row r="10603" spans="1:4" x14ac:dyDescent="0.25">
      <c r="A10603" s="328"/>
      <c r="B10603" s="329"/>
      <c r="C10603" s="328"/>
      <c r="D10603" s="328"/>
    </row>
    <row r="10604" spans="1:4" x14ac:dyDescent="0.25">
      <c r="A10604" s="328"/>
      <c r="B10604" s="329"/>
      <c r="C10604" s="328"/>
      <c r="D10604" s="328"/>
    </row>
    <row r="10605" spans="1:4" x14ac:dyDescent="0.25">
      <c r="A10605" s="328"/>
      <c r="B10605" s="329"/>
      <c r="C10605" s="328"/>
      <c r="D10605" s="328"/>
    </row>
    <row r="10606" spans="1:4" x14ac:dyDescent="0.25">
      <c r="A10606" s="328"/>
      <c r="B10606" s="329"/>
      <c r="C10606" s="328"/>
      <c r="D10606" s="328"/>
    </row>
    <row r="10607" spans="1:4" x14ac:dyDescent="0.25">
      <c r="A10607" s="328"/>
      <c r="B10607" s="329"/>
      <c r="C10607" s="328"/>
      <c r="D10607" s="328"/>
    </row>
    <row r="10608" spans="1:4" x14ac:dyDescent="0.25">
      <c r="A10608" s="328"/>
      <c r="B10608" s="329"/>
      <c r="C10608" s="328"/>
      <c r="D10608" s="328"/>
    </row>
    <row r="10609" spans="1:4" x14ac:dyDescent="0.25">
      <c r="A10609" s="328"/>
      <c r="B10609" s="329"/>
      <c r="C10609" s="328"/>
      <c r="D10609" s="328"/>
    </row>
    <row r="10610" spans="1:4" x14ac:dyDescent="0.25">
      <c r="A10610" s="328"/>
      <c r="B10610" s="329"/>
      <c r="C10610" s="328"/>
      <c r="D10610" s="328"/>
    </row>
    <row r="10611" spans="1:4" x14ac:dyDescent="0.25">
      <c r="A10611" s="328"/>
      <c r="B10611" s="329"/>
      <c r="C10611" s="328"/>
      <c r="D10611" s="328"/>
    </row>
    <row r="10612" spans="1:4" x14ac:dyDescent="0.25">
      <c r="A10612" s="328"/>
      <c r="B10612" s="329"/>
      <c r="C10612" s="328"/>
      <c r="D10612" s="328"/>
    </row>
    <row r="10613" spans="1:4" x14ac:dyDescent="0.25">
      <c r="A10613" s="328"/>
      <c r="B10613" s="329"/>
      <c r="C10613" s="328"/>
      <c r="D10613" s="328"/>
    </row>
    <row r="10614" spans="1:4" x14ac:dyDescent="0.25">
      <c r="A10614" s="328"/>
      <c r="B10614" s="329"/>
      <c r="C10614" s="328"/>
      <c r="D10614" s="328"/>
    </row>
    <row r="10615" spans="1:4" x14ac:dyDescent="0.25">
      <c r="A10615" s="328"/>
      <c r="B10615" s="329"/>
      <c r="C10615" s="328"/>
      <c r="D10615" s="328"/>
    </row>
    <row r="10616" spans="1:4" x14ac:dyDescent="0.25">
      <c r="A10616" s="328"/>
      <c r="B10616" s="329"/>
      <c r="C10616" s="328"/>
      <c r="D10616" s="328"/>
    </row>
    <row r="10617" spans="1:4" x14ac:dyDescent="0.25">
      <c r="A10617" s="328"/>
      <c r="B10617" s="329"/>
      <c r="C10617" s="328"/>
      <c r="D10617" s="328"/>
    </row>
    <row r="10618" spans="1:4" x14ac:dyDescent="0.25">
      <c r="A10618" s="328"/>
      <c r="B10618" s="329"/>
      <c r="C10618" s="328"/>
      <c r="D10618" s="328"/>
    </row>
    <row r="10619" spans="1:4" x14ac:dyDescent="0.25">
      <c r="A10619" s="328"/>
      <c r="B10619" s="329"/>
      <c r="C10619" s="328"/>
      <c r="D10619" s="328"/>
    </row>
    <row r="10620" spans="1:4" x14ac:dyDescent="0.25">
      <c r="A10620" s="328"/>
      <c r="B10620" s="329"/>
      <c r="C10620" s="328"/>
      <c r="D10620" s="328"/>
    </row>
    <row r="10621" spans="1:4" x14ac:dyDescent="0.25">
      <c r="A10621" s="328"/>
      <c r="B10621" s="329"/>
      <c r="C10621" s="328"/>
      <c r="D10621" s="328"/>
    </row>
    <row r="10622" spans="1:4" x14ac:dyDescent="0.25">
      <c r="A10622" s="328"/>
      <c r="B10622" s="329"/>
      <c r="C10622" s="328"/>
      <c r="D10622" s="328"/>
    </row>
    <row r="10623" spans="1:4" x14ac:dyDescent="0.25">
      <c r="A10623" s="328"/>
      <c r="B10623" s="329"/>
      <c r="C10623" s="328"/>
      <c r="D10623" s="328"/>
    </row>
    <row r="10624" spans="1:4" x14ac:dyDescent="0.25">
      <c r="A10624" s="328"/>
      <c r="B10624" s="329"/>
      <c r="C10624" s="328"/>
      <c r="D10624" s="328"/>
    </row>
    <row r="10625" spans="1:4" x14ac:dyDescent="0.25">
      <c r="A10625" s="328"/>
      <c r="B10625" s="329"/>
      <c r="C10625" s="328"/>
      <c r="D10625" s="328"/>
    </row>
    <row r="10626" spans="1:4" x14ac:dyDescent="0.25">
      <c r="A10626" s="328"/>
      <c r="B10626" s="329"/>
      <c r="C10626" s="328"/>
      <c r="D10626" s="328"/>
    </row>
    <row r="10627" spans="1:4" x14ac:dyDescent="0.25">
      <c r="A10627" s="328"/>
      <c r="B10627" s="329"/>
      <c r="C10627" s="328"/>
      <c r="D10627" s="328"/>
    </row>
    <row r="10628" spans="1:4" x14ac:dyDescent="0.25">
      <c r="A10628" s="328"/>
      <c r="B10628" s="329"/>
      <c r="C10628" s="328"/>
      <c r="D10628" s="328"/>
    </row>
    <row r="10629" spans="1:4" x14ac:dyDescent="0.25">
      <c r="A10629" s="328"/>
      <c r="B10629" s="329"/>
      <c r="C10629" s="328"/>
      <c r="D10629" s="328"/>
    </row>
    <row r="10630" spans="1:4" x14ac:dyDescent="0.25">
      <c r="A10630" s="328"/>
      <c r="B10630" s="329"/>
      <c r="C10630" s="328"/>
      <c r="D10630" s="328"/>
    </row>
    <row r="10631" spans="1:4" x14ac:dyDescent="0.25">
      <c r="A10631" s="328"/>
      <c r="B10631" s="329"/>
      <c r="C10631" s="328"/>
      <c r="D10631" s="328"/>
    </row>
    <row r="10632" spans="1:4" x14ac:dyDescent="0.25">
      <c r="A10632" s="328"/>
      <c r="B10632" s="329"/>
      <c r="C10632" s="328"/>
      <c r="D10632" s="328"/>
    </row>
    <row r="10633" spans="1:4" x14ac:dyDescent="0.25">
      <c r="A10633" s="328"/>
      <c r="B10633" s="329"/>
      <c r="C10633" s="328"/>
      <c r="D10633" s="328"/>
    </row>
    <row r="10634" spans="1:4" x14ac:dyDescent="0.25">
      <c r="A10634" s="328"/>
      <c r="B10634" s="329"/>
      <c r="C10634" s="328"/>
      <c r="D10634" s="328"/>
    </row>
    <row r="10635" spans="1:4" x14ac:dyDescent="0.25">
      <c r="A10635" s="328"/>
      <c r="B10635" s="329"/>
      <c r="C10635" s="328"/>
      <c r="D10635" s="328"/>
    </row>
    <row r="10636" spans="1:4" x14ac:dyDescent="0.25">
      <c r="A10636" s="328"/>
      <c r="B10636" s="329"/>
      <c r="C10636" s="328"/>
      <c r="D10636" s="328"/>
    </row>
    <row r="10637" spans="1:4" x14ac:dyDescent="0.25">
      <c r="A10637" s="328"/>
      <c r="B10637" s="329"/>
      <c r="C10637" s="328"/>
      <c r="D10637" s="328"/>
    </row>
    <row r="10638" spans="1:4" x14ac:dyDescent="0.25">
      <c r="A10638" s="328"/>
      <c r="B10638" s="329"/>
      <c r="C10638" s="328"/>
      <c r="D10638" s="328"/>
    </row>
    <row r="10639" spans="1:4" x14ac:dyDescent="0.25">
      <c r="A10639" s="328"/>
      <c r="B10639" s="329"/>
      <c r="C10639" s="328"/>
      <c r="D10639" s="328"/>
    </row>
    <row r="10640" spans="1:4" x14ac:dyDescent="0.25">
      <c r="A10640" s="328"/>
      <c r="B10640" s="329"/>
      <c r="C10640" s="328"/>
      <c r="D10640" s="328"/>
    </row>
    <row r="10641" spans="1:4" x14ac:dyDescent="0.25">
      <c r="A10641" s="328"/>
      <c r="B10641" s="329"/>
      <c r="C10641" s="328"/>
      <c r="D10641" s="328"/>
    </row>
    <row r="10642" spans="1:4" x14ac:dyDescent="0.25">
      <c r="A10642" s="328"/>
      <c r="B10642" s="329"/>
      <c r="C10642" s="328"/>
      <c r="D10642" s="328"/>
    </row>
    <row r="10643" spans="1:4" x14ac:dyDescent="0.25">
      <c r="A10643" s="328"/>
      <c r="B10643" s="329"/>
      <c r="C10643" s="328"/>
      <c r="D10643" s="328"/>
    </row>
    <row r="10644" spans="1:4" x14ac:dyDescent="0.25">
      <c r="A10644" s="328"/>
      <c r="B10644" s="329"/>
      <c r="C10644" s="328"/>
      <c r="D10644" s="328"/>
    </row>
    <row r="10645" spans="1:4" x14ac:dyDescent="0.25">
      <c r="A10645" s="328"/>
      <c r="B10645" s="329"/>
      <c r="C10645" s="328"/>
      <c r="D10645" s="328"/>
    </row>
    <row r="10646" spans="1:4" x14ac:dyDescent="0.25">
      <c r="A10646" s="328"/>
      <c r="B10646" s="329"/>
      <c r="C10646" s="328"/>
      <c r="D10646" s="328"/>
    </row>
    <row r="10647" spans="1:4" x14ac:dyDescent="0.25">
      <c r="A10647" s="328"/>
      <c r="B10647" s="329"/>
      <c r="C10647" s="328"/>
      <c r="D10647" s="328"/>
    </row>
    <row r="10648" spans="1:4" x14ac:dyDescent="0.25">
      <c r="A10648" s="328"/>
      <c r="B10648" s="329"/>
      <c r="C10648" s="328"/>
      <c r="D10648" s="328"/>
    </row>
    <row r="10649" spans="1:4" x14ac:dyDescent="0.25">
      <c r="A10649" s="328"/>
      <c r="B10649" s="329"/>
      <c r="C10649" s="328"/>
      <c r="D10649" s="328"/>
    </row>
    <row r="10650" spans="1:4" x14ac:dyDescent="0.25">
      <c r="A10650" s="328"/>
      <c r="B10650" s="329"/>
      <c r="C10650" s="328"/>
      <c r="D10650" s="328"/>
    </row>
    <row r="10651" spans="1:4" x14ac:dyDescent="0.25">
      <c r="A10651" s="328"/>
      <c r="B10651" s="329"/>
      <c r="C10651" s="328"/>
      <c r="D10651" s="328"/>
    </row>
    <row r="10652" spans="1:4" x14ac:dyDescent="0.25">
      <c r="A10652" s="328"/>
      <c r="B10652" s="329"/>
      <c r="C10652" s="328"/>
      <c r="D10652" s="328"/>
    </row>
    <row r="10653" spans="1:4" x14ac:dyDescent="0.25">
      <c r="A10653" s="328"/>
      <c r="B10653" s="329"/>
      <c r="C10653" s="328"/>
      <c r="D10653" s="328"/>
    </row>
    <row r="10654" spans="1:4" x14ac:dyDescent="0.25">
      <c r="A10654" s="328"/>
      <c r="B10654" s="329"/>
      <c r="C10654" s="328"/>
      <c r="D10654" s="328"/>
    </row>
    <row r="10655" spans="1:4" x14ac:dyDescent="0.25">
      <c r="A10655" s="328"/>
      <c r="B10655" s="329"/>
      <c r="C10655" s="328"/>
      <c r="D10655" s="328"/>
    </row>
    <row r="10656" spans="1:4" x14ac:dyDescent="0.25">
      <c r="A10656" s="328"/>
      <c r="B10656" s="329"/>
      <c r="C10656" s="328"/>
      <c r="D10656" s="328"/>
    </row>
    <row r="10657" spans="1:4" x14ac:dyDescent="0.25">
      <c r="A10657" s="328"/>
      <c r="B10657" s="329"/>
      <c r="C10657" s="328"/>
      <c r="D10657" s="328"/>
    </row>
    <row r="10658" spans="1:4" x14ac:dyDescent="0.25">
      <c r="A10658" s="328"/>
      <c r="B10658" s="329"/>
      <c r="C10658" s="328"/>
      <c r="D10658" s="328"/>
    </row>
    <row r="10659" spans="1:4" x14ac:dyDescent="0.25">
      <c r="A10659" s="328"/>
      <c r="B10659" s="329"/>
      <c r="C10659" s="328"/>
      <c r="D10659" s="328"/>
    </row>
    <row r="10660" spans="1:4" x14ac:dyDescent="0.25">
      <c r="A10660" s="328"/>
      <c r="B10660" s="329"/>
      <c r="C10660" s="328"/>
      <c r="D10660" s="328"/>
    </row>
    <row r="10661" spans="1:4" x14ac:dyDescent="0.25">
      <c r="A10661" s="328"/>
      <c r="B10661" s="329"/>
      <c r="C10661" s="328"/>
      <c r="D10661" s="328"/>
    </row>
    <row r="10662" spans="1:4" x14ac:dyDescent="0.25">
      <c r="A10662" s="328"/>
      <c r="B10662" s="329"/>
      <c r="C10662" s="328"/>
      <c r="D10662" s="328"/>
    </row>
    <row r="10663" spans="1:4" x14ac:dyDescent="0.25">
      <c r="A10663" s="328"/>
      <c r="B10663" s="329"/>
      <c r="C10663" s="328"/>
      <c r="D10663" s="328"/>
    </row>
    <row r="10664" spans="1:4" x14ac:dyDescent="0.25">
      <c r="A10664" s="328"/>
      <c r="B10664" s="329"/>
      <c r="C10664" s="328"/>
      <c r="D10664" s="328"/>
    </row>
    <row r="10665" spans="1:4" x14ac:dyDescent="0.25">
      <c r="A10665" s="328"/>
      <c r="B10665" s="329"/>
      <c r="C10665" s="328"/>
      <c r="D10665" s="328"/>
    </row>
    <row r="10666" spans="1:4" x14ac:dyDescent="0.25">
      <c r="A10666" s="328"/>
      <c r="B10666" s="329"/>
      <c r="C10666" s="328"/>
      <c r="D10666" s="328"/>
    </row>
    <row r="10667" spans="1:4" x14ac:dyDescent="0.25">
      <c r="A10667" s="328"/>
      <c r="B10667" s="329"/>
      <c r="C10667" s="328"/>
      <c r="D10667" s="328"/>
    </row>
    <row r="10668" spans="1:4" x14ac:dyDescent="0.25">
      <c r="A10668" s="328"/>
      <c r="B10668" s="329"/>
      <c r="C10668" s="328"/>
      <c r="D10668" s="328"/>
    </row>
    <row r="10669" spans="1:4" x14ac:dyDescent="0.25">
      <c r="A10669" s="328"/>
      <c r="B10669" s="329"/>
      <c r="C10669" s="328"/>
      <c r="D10669" s="328"/>
    </row>
    <row r="10670" spans="1:4" x14ac:dyDescent="0.25">
      <c r="A10670" s="328"/>
      <c r="B10670" s="329"/>
      <c r="C10670" s="328"/>
      <c r="D10670" s="328"/>
    </row>
    <row r="10671" spans="1:4" x14ac:dyDescent="0.25">
      <c r="A10671" s="328"/>
      <c r="B10671" s="329"/>
      <c r="C10671" s="328"/>
      <c r="D10671" s="328"/>
    </row>
    <row r="10672" spans="1:4" x14ac:dyDescent="0.25">
      <c r="A10672" s="328"/>
      <c r="B10672" s="329"/>
      <c r="C10672" s="328"/>
      <c r="D10672" s="328"/>
    </row>
    <row r="10673" spans="1:4" x14ac:dyDescent="0.25">
      <c r="A10673" s="328"/>
      <c r="B10673" s="329"/>
      <c r="C10673" s="328"/>
      <c r="D10673" s="328"/>
    </row>
    <row r="10674" spans="1:4" x14ac:dyDescent="0.25">
      <c r="A10674" s="328"/>
      <c r="B10674" s="329"/>
      <c r="C10674" s="328"/>
      <c r="D10674" s="328"/>
    </row>
    <row r="10675" spans="1:4" x14ac:dyDescent="0.25">
      <c r="A10675" s="328"/>
      <c r="B10675" s="329"/>
      <c r="C10675" s="328"/>
      <c r="D10675" s="328"/>
    </row>
    <row r="10676" spans="1:4" x14ac:dyDescent="0.25">
      <c r="A10676" s="328"/>
      <c r="B10676" s="329"/>
      <c r="C10676" s="328"/>
      <c r="D10676" s="328"/>
    </row>
    <row r="10677" spans="1:4" x14ac:dyDescent="0.25">
      <c r="A10677" s="328"/>
      <c r="B10677" s="329"/>
      <c r="C10677" s="328"/>
      <c r="D10677" s="328"/>
    </row>
    <row r="10678" spans="1:4" x14ac:dyDescent="0.25">
      <c r="A10678" s="328"/>
      <c r="B10678" s="329"/>
      <c r="C10678" s="328"/>
      <c r="D10678" s="328"/>
    </row>
    <row r="10679" spans="1:4" x14ac:dyDescent="0.25">
      <c r="A10679" s="328"/>
      <c r="B10679" s="329"/>
      <c r="C10679" s="328"/>
      <c r="D10679" s="328"/>
    </row>
    <row r="10680" spans="1:4" x14ac:dyDescent="0.25">
      <c r="A10680" s="328"/>
      <c r="B10680" s="329"/>
      <c r="C10680" s="328"/>
      <c r="D10680" s="328"/>
    </row>
    <row r="10681" spans="1:4" x14ac:dyDescent="0.25">
      <c r="A10681" s="328"/>
      <c r="B10681" s="329"/>
      <c r="C10681" s="328"/>
      <c r="D10681" s="328"/>
    </row>
    <row r="10682" spans="1:4" x14ac:dyDescent="0.25">
      <c r="A10682" s="328"/>
      <c r="B10682" s="329"/>
      <c r="C10682" s="328"/>
      <c r="D10682" s="328"/>
    </row>
    <row r="10683" spans="1:4" x14ac:dyDescent="0.25">
      <c r="A10683" s="328"/>
      <c r="B10683" s="329"/>
      <c r="C10683" s="328"/>
      <c r="D10683" s="328"/>
    </row>
    <row r="10684" spans="1:4" x14ac:dyDescent="0.25">
      <c r="A10684" s="328"/>
      <c r="B10684" s="329"/>
      <c r="C10684" s="328"/>
      <c r="D10684" s="328"/>
    </row>
    <row r="10685" spans="1:4" x14ac:dyDescent="0.25">
      <c r="A10685" s="328"/>
      <c r="B10685" s="329"/>
      <c r="C10685" s="328"/>
      <c r="D10685" s="328"/>
    </row>
    <row r="10686" spans="1:4" x14ac:dyDescent="0.25">
      <c r="A10686" s="328"/>
      <c r="B10686" s="329"/>
      <c r="C10686" s="328"/>
      <c r="D10686" s="328"/>
    </row>
    <row r="10687" spans="1:4" x14ac:dyDescent="0.25">
      <c r="A10687" s="328"/>
      <c r="B10687" s="329"/>
      <c r="C10687" s="328"/>
      <c r="D10687" s="328"/>
    </row>
    <row r="10688" spans="1:4" x14ac:dyDescent="0.25">
      <c r="A10688" s="328"/>
      <c r="B10688" s="329"/>
      <c r="C10688" s="328"/>
      <c r="D10688" s="328"/>
    </row>
    <row r="10689" spans="1:4" x14ac:dyDescent="0.25">
      <c r="A10689" s="328"/>
      <c r="B10689" s="329"/>
      <c r="C10689" s="328"/>
      <c r="D10689" s="328"/>
    </row>
    <row r="10690" spans="1:4" x14ac:dyDescent="0.25">
      <c r="A10690" s="328"/>
      <c r="B10690" s="329"/>
      <c r="C10690" s="328"/>
      <c r="D10690" s="328"/>
    </row>
    <row r="10691" spans="1:4" x14ac:dyDescent="0.25">
      <c r="A10691" s="328"/>
      <c r="B10691" s="329"/>
      <c r="C10691" s="328"/>
      <c r="D10691" s="328"/>
    </row>
    <row r="10692" spans="1:4" x14ac:dyDescent="0.25">
      <c r="A10692" s="328"/>
      <c r="B10692" s="329"/>
      <c r="C10692" s="328"/>
      <c r="D10692" s="328"/>
    </row>
    <row r="10693" spans="1:4" x14ac:dyDescent="0.25">
      <c r="A10693" s="328"/>
      <c r="B10693" s="329"/>
      <c r="C10693" s="328"/>
      <c r="D10693" s="328"/>
    </row>
    <row r="10694" spans="1:4" x14ac:dyDescent="0.25">
      <c r="A10694" s="328"/>
      <c r="B10694" s="329"/>
      <c r="C10694" s="328"/>
      <c r="D10694" s="328"/>
    </row>
    <row r="10695" spans="1:4" x14ac:dyDescent="0.25">
      <c r="A10695" s="328"/>
      <c r="B10695" s="329"/>
      <c r="C10695" s="328"/>
      <c r="D10695" s="328"/>
    </row>
    <row r="10696" spans="1:4" x14ac:dyDescent="0.25">
      <c r="A10696" s="328"/>
      <c r="B10696" s="329"/>
      <c r="C10696" s="328"/>
      <c r="D10696" s="328"/>
    </row>
    <row r="10697" spans="1:4" x14ac:dyDescent="0.25">
      <c r="A10697" s="328"/>
      <c r="B10697" s="329"/>
      <c r="C10697" s="328"/>
      <c r="D10697" s="328"/>
    </row>
    <row r="10698" spans="1:4" x14ac:dyDescent="0.25">
      <c r="A10698" s="328"/>
      <c r="B10698" s="329"/>
      <c r="C10698" s="328"/>
      <c r="D10698" s="328"/>
    </row>
    <row r="10699" spans="1:4" x14ac:dyDescent="0.25">
      <c r="A10699" s="328"/>
      <c r="B10699" s="329"/>
      <c r="C10699" s="328"/>
      <c r="D10699" s="328"/>
    </row>
    <row r="10700" spans="1:4" x14ac:dyDescent="0.25">
      <c r="A10700" s="328"/>
      <c r="B10700" s="329"/>
      <c r="C10700" s="328"/>
      <c r="D10700" s="328"/>
    </row>
    <row r="10701" spans="1:4" x14ac:dyDescent="0.25">
      <c r="A10701" s="328"/>
      <c r="B10701" s="329"/>
      <c r="C10701" s="328"/>
      <c r="D10701" s="328"/>
    </row>
    <row r="10702" spans="1:4" x14ac:dyDescent="0.25">
      <c r="A10702" s="328"/>
      <c r="B10702" s="329"/>
      <c r="C10702" s="328"/>
      <c r="D10702" s="328"/>
    </row>
    <row r="10703" spans="1:4" x14ac:dyDescent="0.25">
      <c r="A10703" s="328"/>
      <c r="B10703" s="329"/>
      <c r="C10703" s="328"/>
      <c r="D10703" s="328"/>
    </row>
    <row r="10704" spans="1:4" x14ac:dyDescent="0.25">
      <c r="A10704" s="328"/>
      <c r="B10704" s="329"/>
      <c r="C10704" s="328"/>
      <c r="D10704" s="328"/>
    </row>
    <row r="10705" spans="1:4" x14ac:dyDescent="0.25">
      <c r="A10705" s="328"/>
      <c r="B10705" s="329"/>
      <c r="C10705" s="328"/>
      <c r="D10705" s="328"/>
    </row>
    <row r="10706" spans="1:4" x14ac:dyDescent="0.25">
      <c r="A10706" s="328"/>
      <c r="B10706" s="329"/>
      <c r="C10706" s="328"/>
      <c r="D10706" s="328"/>
    </row>
    <row r="10707" spans="1:4" x14ac:dyDescent="0.25">
      <c r="A10707" s="328"/>
      <c r="B10707" s="329"/>
      <c r="C10707" s="328"/>
      <c r="D10707" s="328"/>
    </row>
    <row r="10708" spans="1:4" x14ac:dyDescent="0.25">
      <c r="A10708" s="328"/>
      <c r="B10708" s="329"/>
      <c r="C10708" s="328"/>
      <c r="D10708" s="328"/>
    </row>
    <row r="10709" spans="1:4" x14ac:dyDescent="0.25">
      <c r="A10709" s="328"/>
      <c r="B10709" s="329"/>
      <c r="C10709" s="328"/>
      <c r="D10709" s="328"/>
    </row>
    <row r="10710" spans="1:4" x14ac:dyDescent="0.25">
      <c r="A10710" s="328"/>
      <c r="B10710" s="329"/>
      <c r="C10710" s="328"/>
      <c r="D10710" s="328"/>
    </row>
    <row r="10711" spans="1:4" x14ac:dyDescent="0.25">
      <c r="A10711" s="328"/>
      <c r="B10711" s="329"/>
      <c r="C10711" s="328"/>
      <c r="D10711" s="328"/>
    </row>
    <row r="10712" spans="1:4" x14ac:dyDescent="0.25">
      <c r="A10712" s="328"/>
      <c r="B10712" s="329"/>
      <c r="C10712" s="328"/>
      <c r="D10712" s="328"/>
    </row>
    <row r="10713" spans="1:4" x14ac:dyDescent="0.25">
      <c r="A10713" s="328"/>
      <c r="B10713" s="329"/>
      <c r="C10713" s="328"/>
      <c r="D10713" s="328"/>
    </row>
    <row r="10714" spans="1:4" x14ac:dyDescent="0.25">
      <c r="A10714" s="328"/>
      <c r="B10714" s="329"/>
      <c r="C10714" s="328"/>
      <c r="D10714" s="328"/>
    </row>
    <row r="10715" spans="1:4" x14ac:dyDescent="0.25">
      <c r="A10715" s="328"/>
      <c r="B10715" s="329"/>
      <c r="C10715" s="328"/>
      <c r="D10715" s="328"/>
    </row>
    <row r="10716" spans="1:4" x14ac:dyDescent="0.25">
      <c r="A10716" s="328"/>
      <c r="B10716" s="329"/>
      <c r="C10716" s="328"/>
      <c r="D10716" s="328"/>
    </row>
    <row r="10717" spans="1:4" x14ac:dyDescent="0.25">
      <c r="A10717" s="328"/>
      <c r="B10717" s="329"/>
      <c r="C10717" s="328"/>
      <c r="D10717" s="328"/>
    </row>
    <row r="10718" spans="1:4" x14ac:dyDescent="0.25">
      <c r="A10718" s="328"/>
      <c r="B10718" s="329"/>
      <c r="C10718" s="328"/>
      <c r="D10718" s="328"/>
    </row>
    <row r="10719" spans="1:4" x14ac:dyDescent="0.25">
      <c r="A10719" s="328"/>
      <c r="B10719" s="329"/>
      <c r="C10719" s="328"/>
      <c r="D10719" s="328"/>
    </row>
    <row r="10720" spans="1:4" x14ac:dyDescent="0.25">
      <c r="A10720" s="328"/>
      <c r="B10720" s="329"/>
      <c r="C10720" s="328"/>
      <c r="D10720" s="328"/>
    </row>
    <row r="10721" spans="1:4" x14ac:dyDescent="0.25">
      <c r="A10721" s="328"/>
      <c r="B10721" s="329"/>
      <c r="C10721" s="328"/>
      <c r="D10721" s="328"/>
    </row>
    <row r="10722" spans="1:4" x14ac:dyDescent="0.25">
      <c r="A10722" s="328"/>
      <c r="B10722" s="329"/>
      <c r="C10722" s="328"/>
      <c r="D10722" s="328"/>
    </row>
    <row r="10723" spans="1:4" x14ac:dyDescent="0.25">
      <c r="A10723" s="328"/>
      <c r="B10723" s="329"/>
      <c r="C10723" s="328"/>
      <c r="D10723" s="328"/>
    </row>
    <row r="10724" spans="1:4" x14ac:dyDescent="0.25">
      <c r="A10724" s="328"/>
      <c r="B10724" s="329"/>
      <c r="C10724" s="328"/>
      <c r="D10724" s="328"/>
    </row>
    <row r="10725" spans="1:4" x14ac:dyDescent="0.25">
      <c r="A10725" s="328"/>
      <c r="B10725" s="329"/>
      <c r="C10725" s="328"/>
      <c r="D10725" s="328"/>
    </row>
    <row r="10726" spans="1:4" x14ac:dyDescent="0.25">
      <c r="A10726" s="328"/>
      <c r="B10726" s="329"/>
      <c r="C10726" s="328"/>
      <c r="D10726" s="328"/>
    </row>
    <row r="10727" spans="1:4" x14ac:dyDescent="0.25">
      <c r="A10727" s="328"/>
      <c r="B10727" s="329"/>
      <c r="C10727" s="328"/>
      <c r="D10727" s="328"/>
    </row>
    <row r="10728" spans="1:4" x14ac:dyDescent="0.25">
      <c r="A10728" s="328"/>
      <c r="B10728" s="329"/>
      <c r="C10728" s="328"/>
      <c r="D10728" s="328"/>
    </row>
    <row r="10729" spans="1:4" x14ac:dyDescent="0.25">
      <c r="A10729" s="328"/>
      <c r="B10729" s="329"/>
      <c r="C10729" s="328"/>
      <c r="D10729" s="328"/>
    </row>
    <row r="10730" spans="1:4" x14ac:dyDescent="0.25">
      <c r="A10730" s="328"/>
      <c r="B10730" s="329"/>
      <c r="C10730" s="328"/>
      <c r="D10730" s="328"/>
    </row>
    <row r="10731" spans="1:4" x14ac:dyDescent="0.25">
      <c r="A10731" s="328"/>
      <c r="B10731" s="329"/>
      <c r="C10731" s="328"/>
      <c r="D10731" s="328"/>
    </row>
    <row r="10732" spans="1:4" x14ac:dyDescent="0.25">
      <c r="A10732" s="328"/>
      <c r="B10732" s="329"/>
      <c r="C10732" s="328"/>
      <c r="D10732" s="328"/>
    </row>
    <row r="10733" spans="1:4" x14ac:dyDescent="0.25">
      <c r="A10733" s="328"/>
      <c r="B10733" s="329"/>
      <c r="C10733" s="328"/>
      <c r="D10733" s="328"/>
    </row>
    <row r="10734" spans="1:4" x14ac:dyDescent="0.25">
      <c r="A10734" s="328"/>
      <c r="B10734" s="329"/>
      <c r="C10734" s="328"/>
      <c r="D10734" s="328"/>
    </row>
    <row r="10735" spans="1:4" x14ac:dyDescent="0.25">
      <c r="A10735" s="328"/>
      <c r="B10735" s="329"/>
      <c r="C10735" s="328"/>
      <c r="D10735" s="328"/>
    </row>
    <row r="10736" spans="1:4" x14ac:dyDescent="0.25">
      <c r="A10736" s="328"/>
      <c r="B10736" s="329"/>
      <c r="C10736" s="328"/>
      <c r="D10736" s="328"/>
    </row>
    <row r="10737" spans="1:4" x14ac:dyDescent="0.25">
      <c r="A10737" s="328"/>
      <c r="B10737" s="329"/>
      <c r="C10737" s="328"/>
      <c r="D10737" s="328"/>
    </row>
    <row r="10738" spans="1:4" x14ac:dyDescent="0.25">
      <c r="A10738" s="328"/>
      <c r="B10738" s="329"/>
      <c r="C10738" s="328"/>
      <c r="D10738" s="328"/>
    </row>
    <row r="10739" spans="1:4" x14ac:dyDescent="0.25">
      <c r="A10739" s="328"/>
      <c r="B10739" s="329"/>
      <c r="C10739" s="328"/>
      <c r="D10739" s="328"/>
    </row>
    <row r="10740" spans="1:4" x14ac:dyDescent="0.25">
      <c r="A10740" s="328"/>
      <c r="B10740" s="329"/>
      <c r="C10740" s="328"/>
      <c r="D10740" s="328"/>
    </row>
    <row r="10741" spans="1:4" x14ac:dyDescent="0.25">
      <c r="A10741" s="328"/>
      <c r="B10741" s="329"/>
      <c r="C10741" s="328"/>
      <c r="D10741" s="328"/>
    </row>
    <row r="10742" spans="1:4" x14ac:dyDescent="0.25">
      <c r="A10742" s="328"/>
      <c r="B10742" s="329"/>
      <c r="C10742" s="328"/>
      <c r="D10742" s="328"/>
    </row>
    <row r="10743" spans="1:4" x14ac:dyDescent="0.25">
      <c r="A10743" s="328"/>
      <c r="B10743" s="329"/>
      <c r="C10743" s="328"/>
      <c r="D10743" s="328"/>
    </row>
    <row r="10744" spans="1:4" x14ac:dyDescent="0.25">
      <c r="A10744" s="328"/>
      <c r="B10744" s="329"/>
      <c r="C10744" s="328"/>
      <c r="D10744" s="328"/>
    </row>
    <row r="10745" spans="1:4" x14ac:dyDescent="0.25">
      <c r="A10745" s="328"/>
      <c r="B10745" s="329"/>
      <c r="C10745" s="328"/>
      <c r="D10745" s="328"/>
    </row>
    <row r="10746" spans="1:4" x14ac:dyDescent="0.25">
      <c r="A10746" s="328"/>
      <c r="B10746" s="329"/>
      <c r="C10746" s="328"/>
      <c r="D10746" s="328"/>
    </row>
    <row r="10747" spans="1:4" x14ac:dyDescent="0.25">
      <c r="A10747" s="328"/>
      <c r="B10747" s="329"/>
      <c r="C10747" s="328"/>
      <c r="D10747" s="328"/>
    </row>
    <row r="10748" spans="1:4" x14ac:dyDescent="0.25">
      <c r="A10748" s="328"/>
      <c r="B10748" s="329"/>
      <c r="C10748" s="328"/>
      <c r="D10748" s="328"/>
    </row>
    <row r="10749" spans="1:4" x14ac:dyDescent="0.25">
      <c r="A10749" s="328"/>
      <c r="B10749" s="329"/>
      <c r="C10749" s="328"/>
      <c r="D10749" s="328"/>
    </row>
    <row r="10750" spans="1:4" x14ac:dyDescent="0.25">
      <c r="A10750" s="328"/>
      <c r="B10750" s="329"/>
      <c r="C10750" s="328"/>
      <c r="D10750" s="328"/>
    </row>
    <row r="10751" spans="1:4" x14ac:dyDescent="0.25">
      <c r="A10751" s="328"/>
      <c r="B10751" s="329"/>
      <c r="C10751" s="328"/>
      <c r="D10751" s="328"/>
    </row>
    <row r="10752" spans="1:4" x14ac:dyDescent="0.25">
      <c r="A10752" s="328"/>
      <c r="B10752" s="329"/>
      <c r="C10752" s="328"/>
      <c r="D10752" s="328"/>
    </row>
    <row r="10753" spans="1:4" x14ac:dyDescent="0.25">
      <c r="A10753" s="328"/>
      <c r="B10753" s="329"/>
      <c r="C10753" s="328"/>
      <c r="D10753" s="328"/>
    </row>
    <row r="10754" spans="1:4" x14ac:dyDescent="0.25">
      <c r="A10754" s="328"/>
      <c r="B10754" s="329"/>
      <c r="C10754" s="328"/>
      <c r="D10754" s="328"/>
    </row>
    <row r="10755" spans="1:4" x14ac:dyDescent="0.25">
      <c r="A10755" s="328"/>
      <c r="B10755" s="329"/>
      <c r="C10755" s="328"/>
      <c r="D10755" s="328"/>
    </row>
    <row r="10756" spans="1:4" x14ac:dyDescent="0.25">
      <c r="A10756" s="328"/>
      <c r="B10756" s="329"/>
      <c r="C10756" s="328"/>
      <c r="D10756" s="328"/>
    </row>
    <row r="10757" spans="1:4" x14ac:dyDescent="0.25">
      <c r="A10757" s="328"/>
      <c r="B10757" s="329"/>
      <c r="C10757" s="328"/>
      <c r="D10757" s="328"/>
    </row>
    <row r="10758" spans="1:4" x14ac:dyDescent="0.25">
      <c r="A10758" s="328"/>
      <c r="B10758" s="329"/>
      <c r="C10758" s="328"/>
      <c r="D10758" s="328"/>
    </row>
    <row r="10759" spans="1:4" x14ac:dyDescent="0.25">
      <c r="A10759" s="328"/>
      <c r="B10759" s="329"/>
      <c r="C10759" s="328"/>
      <c r="D10759" s="328"/>
    </row>
    <row r="10760" spans="1:4" x14ac:dyDescent="0.25">
      <c r="A10760" s="328"/>
      <c r="B10760" s="329"/>
      <c r="C10760" s="328"/>
      <c r="D10760" s="328"/>
    </row>
    <row r="10761" spans="1:4" x14ac:dyDescent="0.25">
      <c r="A10761" s="328"/>
      <c r="B10761" s="329"/>
      <c r="C10761" s="328"/>
      <c r="D10761" s="328"/>
    </row>
    <row r="10762" spans="1:4" x14ac:dyDescent="0.25">
      <c r="A10762" s="328"/>
      <c r="B10762" s="329"/>
      <c r="C10762" s="328"/>
      <c r="D10762" s="328"/>
    </row>
    <row r="10763" spans="1:4" x14ac:dyDescent="0.25">
      <c r="A10763" s="328"/>
      <c r="B10763" s="329"/>
      <c r="C10763" s="328"/>
      <c r="D10763" s="328"/>
    </row>
    <row r="10764" spans="1:4" x14ac:dyDescent="0.25">
      <c r="A10764" s="328"/>
      <c r="B10764" s="329"/>
      <c r="C10764" s="328"/>
      <c r="D10764" s="328"/>
    </row>
    <row r="10765" spans="1:4" x14ac:dyDescent="0.25">
      <c r="A10765" s="328"/>
      <c r="B10765" s="329"/>
      <c r="C10765" s="328"/>
      <c r="D10765" s="328"/>
    </row>
    <row r="10766" spans="1:4" x14ac:dyDescent="0.25">
      <c r="A10766" s="328"/>
      <c r="B10766" s="329"/>
      <c r="C10766" s="328"/>
      <c r="D10766" s="328"/>
    </row>
    <row r="10767" spans="1:4" x14ac:dyDescent="0.25">
      <c r="A10767" s="328"/>
      <c r="B10767" s="329"/>
      <c r="C10767" s="328"/>
      <c r="D10767" s="328"/>
    </row>
    <row r="10768" spans="1:4" x14ac:dyDescent="0.25">
      <c r="A10768" s="328"/>
      <c r="B10768" s="329"/>
      <c r="C10768" s="328"/>
      <c r="D10768" s="328"/>
    </row>
    <row r="10769" spans="1:4" x14ac:dyDescent="0.25">
      <c r="A10769" s="328"/>
      <c r="B10769" s="329"/>
      <c r="C10769" s="328"/>
      <c r="D10769" s="328"/>
    </row>
    <row r="10770" spans="1:4" x14ac:dyDescent="0.25">
      <c r="A10770" s="328"/>
      <c r="B10770" s="329"/>
      <c r="C10770" s="328"/>
      <c r="D10770" s="328"/>
    </row>
    <row r="10771" spans="1:4" x14ac:dyDescent="0.25">
      <c r="A10771" s="328"/>
      <c r="B10771" s="329"/>
      <c r="C10771" s="328"/>
      <c r="D10771" s="328"/>
    </row>
    <row r="10772" spans="1:4" x14ac:dyDescent="0.25">
      <c r="A10772" s="328"/>
      <c r="B10772" s="329"/>
      <c r="C10772" s="328"/>
      <c r="D10772" s="328"/>
    </row>
    <row r="10773" spans="1:4" x14ac:dyDescent="0.25">
      <c r="A10773" s="328"/>
      <c r="B10773" s="329"/>
      <c r="C10773" s="328"/>
      <c r="D10773" s="328"/>
    </row>
    <row r="10774" spans="1:4" x14ac:dyDescent="0.25">
      <c r="A10774" s="328"/>
      <c r="B10774" s="329"/>
      <c r="C10774" s="328"/>
      <c r="D10774" s="328"/>
    </row>
    <row r="10775" spans="1:4" x14ac:dyDescent="0.25">
      <c r="A10775" s="328"/>
      <c r="B10775" s="329"/>
      <c r="C10775" s="328"/>
      <c r="D10775" s="328"/>
    </row>
    <row r="10776" spans="1:4" x14ac:dyDescent="0.25">
      <c r="A10776" s="328"/>
      <c r="B10776" s="329"/>
      <c r="C10776" s="328"/>
      <c r="D10776" s="328"/>
    </row>
    <row r="10777" spans="1:4" x14ac:dyDescent="0.25">
      <c r="A10777" s="328"/>
      <c r="B10777" s="329"/>
      <c r="C10777" s="328"/>
      <c r="D10777" s="328"/>
    </row>
    <row r="10778" spans="1:4" x14ac:dyDescent="0.25">
      <c r="A10778" s="328"/>
      <c r="B10778" s="329"/>
      <c r="C10778" s="328"/>
      <c r="D10778" s="328"/>
    </row>
    <row r="10779" spans="1:4" x14ac:dyDescent="0.25">
      <c r="A10779" s="328"/>
      <c r="B10779" s="329"/>
      <c r="C10779" s="328"/>
      <c r="D10779" s="328"/>
    </row>
    <row r="10780" spans="1:4" x14ac:dyDescent="0.25">
      <c r="A10780" s="328"/>
      <c r="B10780" s="329"/>
      <c r="C10780" s="328"/>
      <c r="D10780" s="328"/>
    </row>
    <row r="10781" spans="1:4" x14ac:dyDescent="0.25">
      <c r="A10781" s="328"/>
      <c r="B10781" s="329"/>
      <c r="C10781" s="328"/>
      <c r="D10781" s="328"/>
    </row>
    <row r="10782" spans="1:4" x14ac:dyDescent="0.25">
      <c r="A10782" s="328"/>
      <c r="B10782" s="329"/>
      <c r="C10782" s="328"/>
      <c r="D10782" s="328"/>
    </row>
    <row r="10783" spans="1:4" x14ac:dyDescent="0.25">
      <c r="A10783" s="328"/>
      <c r="B10783" s="329"/>
      <c r="C10783" s="328"/>
      <c r="D10783" s="328"/>
    </row>
    <row r="10784" spans="1:4" x14ac:dyDescent="0.25">
      <c r="A10784" s="328"/>
      <c r="B10784" s="329"/>
      <c r="C10784" s="328"/>
      <c r="D10784" s="328"/>
    </row>
    <row r="10785" spans="1:4" x14ac:dyDescent="0.25">
      <c r="A10785" s="328"/>
      <c r="B10785" s="329"/>
      <c r="C10785" s="328"/>
      <c r="D10785" s="328"/>
    </row>
    <row r="10786" spans="1:4" x14ac:dyDescent="0.25">
      <c r="A10786" s="328"/>
      <c r="B10786" s="329"/>
      <c r="C10786" s="328"/>
      <c r="D10786" s="328"/>
    </row>
    <row r="10787" spans="1:4" x14ac:dyDescent="0.25">
      <c r="A10787" s="328"/>
      <c r="B10787" s="329"/>
      <c r="C10787" s="328"/>
      <c r="D10787" s="328"/>
    </row>
    <row r="10788" spans="1:4" x14ac:dyDescent="0.25">
      <c r="A10788" s="328"/>
      <c r="B10788" s="329"/>
      <c r="C10788" s="328"/>
      <c r="D10788" s="328"/>
    </row>
    <row r="10789" spans="1:4" x14ac:dyDescent="0.25">
      <c r="A10789" s="328"/>
      <c r="B10789" s="329"/>
      <c r="C10789" s="328"/>
      <c r="D10789" s="328"/>
    </row>
    <row r="10790" spans="1:4" x14ac:dyDescent="0.25">
      <c r="A10790" s="328"/>
      <c r="B10790" s="329"/>
      <c r="C10790" s="328"/>
      <c r="D10790" s="328"/>
    </row>
    <row r="10791" spans="1:4" x14ac:dyDescent="0.25">
      <c r="A10791" s="328"/>
      <c r="B10791" s="329"/>
      <c r="C10791" s="328"/>
      <c r="D10791" s="328"/>
    </row>
    <row r="10792" spans="1:4" x14ac:dyDescent="0.25">
      <c r="A10792" s="328"/>
      <c r="B10792" s="329"/>
      <c r="C10792" s="328"/>
      <c r="D10792" s="328"/>
    </row>
    <row r="10793" spans="1:4" x14ac:dyDescent="0.25">
      <c r="A10793" s="328"/>
      <c r="B10793" s="329"/>
      <c r="C10793" s="328"/>
      <c r="D10793" s="328"/>
    </row>
    <row r="10794" spans="1:4" x14ac:dyDescent="0.25">
      <c r="A10794" s="328"/>
      <c r="B10794" s="329"/>
      <c r="C10794" s="328"/>
      <c r="D10794" s="328"/>
    </row>
    <row r="10795" spans="1:4" x14ac:dyDescent="0.25">
      <c r="A10795" s="328"/>
      <c r="B10795" s="329"/>
      <c r="C10795" s="328"/>
      <c r="D10795" s="328"/>
    </row>
    <row r="10796" spans="1:4" x14ac:dyDescent="0.25">
      <c r="A10796" s="328"/>
      <c r="B10796" s="329"/>
      <c r="C10796" s="328"/>
      <c r="D10796" s="328"/>
    </row>
    <row r="10797" spans="1:4" x14ac:dyDescent="0.25">
      <c r="A10797" s="328"/>
      <c r="B10797" s="329"/>
      <c r="C10797" s="328"/>
      <c r="D10797" s="328"/>
    </row>
    <row r="10798" spans="1:4" x14ac:dyDescent="0.25">
      <c r="A10798" s="328"/>
      <c r="B10798" s="329"/>
      <c r="C10798" s="328"/>
      <c r="D10798" s="328"/>
    </row>
    <row r="10799" spans="1:4" x14ac:dyDescent="0.25">
      <c r="A10799" s="328"/>
      <c r="B10799" s="329"/>
      <c r="C10799" s="328"/>
      <c r="D10799" s="328"/>
    </row>
    <row r="10800" spans="1:4" x14ac:dyDescent="0.25">
      <c r="A10800" s="328"/>
      <c r="B10800" s="329"/>
      <c r="C10800" s="328"/>
      <c r="D10800" s="328"/>
    </row>
    <row r="10801" spans="1:4" x14ac:dyDescent="0.25">
      <c r="A10801" s="328"/>
      <c r="B10801" s="329"/>
      <c r="C10801" s="328"/>
      <c r="D10801" s="328"/>
    </row>
    <row r="10802" spans="1:4" x14ac:dyDescent="0.25">
      <c r="A10802" s="328"/>
      <c r="B10802" s="329"/>
      <c r="C10802" s="328"/>
      <c r="D10802" s="328"/>
    </row>
    <row r="10803" spans="1:4" x14ac:dyDescent="0.25">
      <c r="A10803" s="328"/>
      <c r="B10803" s="329"/>
      <c r="C10803" s="328"/>
      <c r="D10803" s="328"/>
    </row>
    <row r="10804" spans="1:4" x14ac:dyDescent="0.25">
      <c r="A10804" s="328"/>
      <c r="B10804" s="329"/>
      <c r="C10804" s="328"/>
      <c r="D10804" s="328"/>
    </row>
    <row r="10805" spans="1:4" x14ac:dyDescent="0.25">
      <c r="A10805" s="328"/>
      <c r="B10805" s="329"/>
      <c r="C10805" s="328"/>
      <c r="D10805" s="328"/>
    </row>
    <row r="10806" spans="1:4" x14ac:dyDescent="0.25">
      <c r="A10806" s="328"/>
      <c r="B10806" s="329"/>
      <c r="C10806" s="328"/>
      <c r="D10806" s="328"/>
    </row>
    <row r="10807" spans="1:4" x14ac:dyDescent="0.25">
      <c r="A10807" s="328"/>
      <c r="B10807" s="329"/>
      <c r="C10807" s="328"/>
      <c r="D10807" s="328"/>
    </row>
    <row r="10808" spans="1:4" x14ac:dyDescent="0.25">
      <c r="A10808" s="328"/>
      <c r="B10808" s="329"/>
      <c r="C10808" s="328"/>
      <c r="D10808" s="328"/>
    </row>
    <row r="10809" spans="1:4" x14ac:dyDescent="0.25">
      <c r="A10809" s="328"/>
      <c r="B10809" s="329"/>
      <c r="C10809" s="328"/>
      <c r="D10809" s="328"/>
    </row>
    <row r="10810" spans="1:4" x14ac:dyDescent="0.25">
      <c r="A10810" s="328"/>
      <c r="B10810" s="329"/>
      <c r="C10810" s="328"/>
      <c r="D10810" s="328"/>
    </row>
    <row r="10811" spans="1:4" x14ac:dyDescent="0.25">
      <c r="A10811" s="328"/>
      <c r="B10811" s="329"/>
      <c r="C10811" s="328"/>
      <c r="D10811" s="328"/>
    </row>
    <row r="10812" spans="1:4" x14ac:dyDescent="0.25">
      <c r="A10812" s="328"/>
      <c r="B10812" s="329"/>
      <c r="C10812" s="328"/>
      <c r="D10812" s="328"/>
    </row>
    <row r="10813" spans="1:4" x14ac:dyDescent="0.25">
      <c r="A10813" s="328"/>
      <c r="B10813" s="329"/>
      <c r="C10813" s="328"/>
      <c r="D10813" s="328"/>
    </row>
    <row r="10814" spans="1:4" x14ac:dyDescent="0.25">
      <c r="A10814" s="328"/>
      <c r="B10814" s="329"/>
      <c r="C10814" s="328"/>
      <c r="D10814" s="328"/>
    </row>
    <row r="10815" spans="1:4" x14ac:dyDescent="0.25">
      <c r="A10815" s="328"/>
      <c r="B10815" s="329"/>
      <c r="C10815" s="328"/>
      <c r="D10815" s="328"/>
    </row>
    <row r="10816" spans="1:4" x14ac:dyDescent="0.25">
      <c r="A10816" s="328"/>
      <c r="B10816" s="329"/>
      <c r="C10816" s="328"/>
      <c r="D10816" s="328"/>
    </row>
    <row r="10817" spans="1:4" x14ac:dyDescent="0.25">
      <c r="A10817" s="328"/>
      <c r="B10817" s="329"/>
      <c r="C10817" s="328"/>
      <c r="D10817" s="328"/>
    </row>
    <row r="10818" spans="1:4" x14ac:dyDescent="0.25">
      <c r="A10818" s="328"/>
      <c r="B10818" s="329"/>
      <c r="C10818" s="328"/>
      <c r="D10818" s="328"/>
    </row>
    <row r="10819" spans="1:4" x14ac:dyDescent="0.25">
      <c r="A10819" s="328"/>
      <c r="B10819" s="329"/>
      <c r="C10819" s="328"/>
      <c r="D10819" s="328"/>
    </row>
    <row r="10820" spans="1:4" x14ac:dyDescent="0.25">
      <c r="A10820" s="328"/>
      <c r="B10820" s="329"/>
      <c r="C10820" s="328"/>
      <c r="D10820" s="328"/>
    </row>
    <row r="10821" spans="1:4" x14ac:dyDescent="0.25">
      <c r="A10821" s="328"/>
      <c r="B10821" s="329"/>
      <c r="C10821" s="328"/>
      <c r="D10821" s="328"/>
    </row>
    <row r="10822" spans="1:4" x14ac:dyDescent="0.25">
      <c r="A10822" s="328"/>
      <c r="B10822" s="329"/>
      <c r="C10822" s="328"/>
      <c r="D10822" s="328"/>
    </row>
    <row r="10823" spans="1:4" x14ac:dyDescent="0.25">
      <c r="A10823" s="328"/>
      <c r="B10823" s="329"/>
      <c r="C10823" s="328"/>
      <c r="D10823" s="328"/>
    </row>
    <row r="10824" spans="1:4" x14ac:dyDescent="0.25">
      <c r="A10824" s="328"/>
      <c r="B10824" s="329"/>
      <c r="C10824" s="328"/>
      <c r="D10824" s="328"/>
    </row>
    <row r="10825" spans="1:4" x14ac:dyDescent="0.25">
      <c r="A10825" s="328"/>
      <c r="B10825" s="329"/>
      <c r="C10825" s="328"/>
      <c r="D10825" s="328"/>
    </row>
    <row r="10826" spans="1:4" x14ac:dyDescent="0.25">
      <c r="A10826" s="328"/>
      <c r="B10826" s="329"/>
      <c r="C10826" s="328"/>
      <c r="D10826" s="328"/>
    </row>
    <row r="10827" spans="1:4" x14ac:dyDescent="0.25">
      <c r="A10827" s="328"/>
      <c r="B10827" s="329"/>
      <c r="C10827" s="328"/>
      <c r="D10827" s="328"/>
    </row>
    <row r="10828" spans="1:4" x14ac:dyDescent="0.25">
      <c r="A10828" s="328"/>
      <c r="B10828" s="329"/>
      <c r="C10828" s="328"/>
      <c r="D10828" s="328"/>
    </row>
    <row r="10829" spans="1:4" x14ac:dyDescent="0.25">
      <c r="A10829" s="328"/>
      <c r="B10829" s="329"/>
      <c r="C10829" s="328"/>
      <c r="D10829" s="328"/>
    </row>
    <row r="10830" spans="1:4" x14ac:dyDescent="0.25">
      <c r="A10830" s="328"/>
      <c r="B10830" s="329"/>
      <c r="C10830" s="328"/>
      <c r="D10830" s="328"/>
    </row>
    <row r="10831" spans="1:4" x14ac:dyDescent="0.25">
      <c r="A10831" s="328"/>
      <c r="B10831" s="329"/>
      <c r="C10831" s="328"/>
      <c r="D10831" s="328"/>
    </row>
    <row r="10832" spans="1:4" x14ac:dyDescent="0.25">
      <c r="A10832" s="328"/>
      <c r="B10832" s="329"/>
      <c r="C10832" s="328"/>
      <c r="D10832" s="328"/>
    </row>
    <row r="10833" spans="1:4" x14ac:dyDescent="0.25">
      <c r="A10833" s="328"/>
      <c r="B10833" s="329"/>
      <c r="C10833" s="328"/>
      <c r="D10833" s="328"/>
    </row>
    <row r="10834" spans="1:4" x14ac:dyDescent="0.25">
      <c r="A10834" s="328"/>
      <c r="B10834" s="329"/>
      <c r="C10834" s="328"/>
      <c r="D10834" s="328"/>
    </row>
    <row r="10835" spans="1:4" x14ac:dyDescent="0.25">
      <c r="A10835" s="328"/>
      <c r="B10835" s="329"/>
      <c r="C10835" s="328"/>
      <c r="D10835" s="328"/>
    </row>
    <row r="10836" spans="1:4" x14ac:dyDescent="0.25">
      <c r="A10836" s="328"/>
      <c r="B10836" s="329"/>
      <c r="C10836" s="328"/>
      <c r="D10836" s="328"/>
    </row>
    <row r="10837" spans="1:4" x14ac:dyDescent="0.25">
      <c r="A10837" s="328"/>
      <c r="B10837" s="329"/>
      <c r="C10837" s="328"/>
      <c r="D10837" s="328"/>
    </row>
    <row r="10838" spans="1:4" x14ac:dyDescent="0.25">
      <c r="A10838" s="328"/>
      <c r="B10838" s="329"/>
      <c r="C10838" s="328"/>
      <c r="D10838" s="328"/>
    </row>
    <row r="10839" spans="1:4" x14ac:dyDescent="0.25">
      <c r="A10839" s="328"/>
      <c r="B10839" s="329"/>
      <c r="C10839" s="328"/>
      <c r="D10839" s="328"/>
    </row>
    <row r="10840" spans="1:4" x14ac:dyDescent="0.25">
      <c r="A10840" s="328"/>
      <c r="B10840" s="329"/>
      <c r="C10840" s="328"/>
      <c r="D10840" s="328"/>
    </row>
    <row r="10841" spans="1:4" x14ac:dyDescent="0.25">
      <c r="A10841" s="328"/>
      <c r="B10841" s="329"/>
      <c r="C10841" s="328"/>
      <c r="D10841" s="328"/>
    </row>
    <row r="10842" spans="1:4" x14ac:dyDescent="0.25">
      <c r="A10842" s="328"/>
      <c r="B10842" s="329"/>
      <c r="C10842" s="328"/>
      <c r="D10842" s="328"/>
    </row>
    <row r="10843" spans="1:4" x14ac:dyDescent="0.25">
      <c r="A10843" s="328"/>
      <c r="B10843" s="329"/>
      <c r="C10843" s="328"/>
      <c r="D10843" s="328"/>
    </row>
    <row r="10844" spans="1:4" x14ac:dyDescent="0.25">
      <c r="A10844" s="328"/>
      <c r="B10844" s="329"/>
      <c r="C10844" s="328"/>
      <c r="D10844" s="328"/>
    </row>
    <row r="10845" spans="1:4" x14ac:dyDescent="0.25">
      <c r="A10845" s="328"/>
      <c r="B10845" s="329"/>
      <c r="C10845" s="328"/>
      <c r="D10845" s="328"/>
    </row>
    <row r="10846" spans="1:4" x14ac:dyDescent="0.25">
      <c r="A10846" s="328"/>
      <c r="B10846" s="329"/>
      <c r="C10846" s="328"/>
      <c r="D10846" s="328"/>
    </row>
    <row r="10847" spans="1:4" x14ac:dyDescent="0.25">
      <c r="A10847" s="328"/>
      <c r="B10847" s="329"/>
      <c r="C10847" s="328"/>
      <c r="D10847" s="328"/>
    </row>
    <row r="10848" spans="1:4" x14ac:dyDescent="0.25">
      <c r="A10848" s="328"/>
      <c r="B10848" s="329"/>
      <c r="C10848" s="328"/>
      <c r="D10848" s="328"/>
    </row>
    <row r="10849" spans="1:4" x14ac:dyDescent="0.25">
      <c r="A10849" s="328"/>
      <c r="B10849" s="329"/>
      <c r="C10849" s="328"/>
      <c r="D10849" s="328"/>
    </row>
    <row r="10850" spans="1:4" x14ac:dyDescent="0.25">
      <c r="A10850" s="328"/>
      <c r="B10850" s="329"/>
      <c r="C10850" s="328"/>
      <c r="D10850" s="328"/>
    </row>
    <row r="10851" spans="1:4" x14ac:dyDescent="0.25">
      <c r="A10851" s="328"/>
      <c r="B10851" s="329"/>
      <c r="C10851" s="328"/>
      <c r="D10851" s="328"/>
    </row>
    <row r="10852" spans="1:4" x14ac:dyDescent="0.25">
      <c r="A10852" s="328"/>
      <c r="B10852" s="329"/>
      <c r="C10852" s="328"/>
      <c r="D10852" s="328"/>
    </row>
    <row r="10853" spans="1:4" x14ac:dyDescent="0.25">
      <c r="A10853" s="328"/>
      <c r="B10853" s="329"/>
      <c r="C10853" s="328"/>
      <c r="D10853" s="328"/>
    </row>
    <row r="10854" spans="1:4" x14ac:dyDescent="0.25">
      <c r="A10854" s="328"/>
      <c r="B10854" s="329"/>
      <c r="C10854" s="328"/>
      <c r="D10854" s="328"/>
    </row>
    <row r="10855" spans="1:4" x14ac:dyDescent="0.25">
      <c r="A10855" s="328"/>
      <c r="B10855" s="329"/>
      <c r="C10855" s="328"/>
      <c r="D10855" s="328"/>
    </row>
    <row r="10856" spans="1:4" x14ac:dyDescent="0.25">
      <c r="A10856" s="328"/>
      <c r="B10856" s="329"/>
      <c r="C10856" s="328"/>
      <c r="D10856" s="328"/>
    </row>
    <row r="10857" spans="1:4" x14ac:dyDescent="0.25">
      <c r="A10857" s="328"/>
      <c r="B10857" s="329"/>
      <c r="C10857" s="328"/>
      <c r="D10857" s="328"/>
    </row>
    <row r="10858" spans="1:4" x14ac:dyDescent="0.25">
      <c r="A10858" s="328"/>
      <c r="B10858" s="329"/>
      <c r="C10858" s="328"/>
      <c r="D10858" s="328"/>
    </row>
    <row r="10859" spans="1:4" x14ac:dyDescent="0.25">
      <c r="A10859" s="328"/>
      <c r="B10859" s="329"/>
      <c r="C10859" s="328"/>
      <c r="D10859" s="328"/>
    </row>
    <row r="10860" spans="1:4" x14ac:dyDescent="0.25">
      <c r="A10860" s="328"/>
      <c r="B10860" s="329"/>
      <c r="C10860" s="328"/>
      <c r="D10860" s="328"/>
    </row>
    <row r="10861" spans="1:4" x14ac:dyDescent="0.25">
      <c r="A10861" s="328"/>
      <c r="B10861" s="329"/>
      <c r="C10861" s="328"/>
      <c r="D10861" s="328"/>
    </row>
    <row r="10862" spans="1:4" x14ac:dyDescent="0.25">
      <c r="A10862" s="328"/>
      <c r="B10862" s="329"/>
      <c r="C10862" s="328"/>
      <c r="D10862" s="328"/>
    </row>
    <row r="10863" spans="1:4" x14ac:dyDescent="0.25">
      <c r="A10863" s="328"/>
      <c r="B10863" s="329"/>
      <c r="C10863" s="328"/>
      <c r="D10863" s="328"/>
    </row>
    <row r="10864" spans="1:4" x14ac:dyDescent="0.25">
      <c r="A10864" s="328"/>
      <c r="B10864" s="329"/>
      <c r="C10864" s="328"/>
      <c r="D10864" s="328"/>
    </row>
    <row r="10865" spans="1:4" x14ac:dyDescent="0.25">
      <c r="A10865" s="328"/>
      <c r="B10865" s="329"/>
      <c r="C10865" s="328"/>
      <c r="D10865" s="328"/>
    </row>
    <row r="10866" spans="1:4" x14ac:dyDescent="0.25">
      <c r="A10866" s="328"/>
      <c r="B10866" s="329"/>
      <c r="C10866" s="328"/>
      <c r="D10866" s="328"/>
    </row>
    <row r="10867" spans="1:4" x14ac:dyDescent="0.25">
      <c r="A10867" s="328"/>
      <c r="B10867" s="329"/>
      <c r="C10867" s="328"/>
      <c r="D10867" s="328"/>
    </row>
    <row r="10868" spans="1:4" x14ac:dyDescent="0.25">
      <c r="A10868" s="328"/>
      <c r="B10868" s="329"/>
      <c r="C10868" s="328"/>
      <c r="D10868" s="328"/>
    </row>
    <row r="10869" spans="1:4" x14ac:dyDescent="0.25">
      <c r="A10869" s="328"/>
      <c r="B10869" s="329"/>
      <c r="C10869" s="328"/>
      <c r="D10869" s="328"/>
    </row>
    <row r="10870" spans="1:4" x14ac:dyDescent="0.25">
      <c r="A10870" s="328"/>
      <c r="B10870" s="329"/>
      <c r="C10870" s="328"/>
      <c r="D10870" s="328"/>
    </row>
    <row r="10871" spans="1:4" x14ac:dyDescent="0.25">
      <c r="A10871" s="328"/>
      <c r="B10871" s="329"/>
      <c r="C10871" s="328"/>
      <c r="D10871" s="328"/>
    </row>
    <row r="10872" spans="1:4" x14ac:dyDescent="0.25">
      <c r="A10872" s="328"/>
      <c r="B10872" s="329"/>
      <c r="C10872" s="328"/>
      <c r="D10872" s="328"/>
    </row>
    <row r="10873" spans="1:4" x14ac:dyDescent="0.25">
      <c r="A10873" s="328"/>
      <c r="B10873" s="329"/>
      <c r="C10873" s="328"/>
      <c r="D10873" s="328"/>
    </row>
    <row r="10874" spans="1:4" x14ac:dyDescent="0.25">
      <c r="A10874" s="328"/>
      <c r="B10874" s="329"/>
      <c r="C10874" s="328"/>
      <c r="D10874" s="328"/>
    </row>
    <row r="10875" spans="1:4" x14ac:dyDescent="0.25">
      <c r="A10875" s="328"/>
      <c r="B10875" s="329"/>
      <c r="C10875" s="328"/>
      <c r="D10875" s="328"/>
    </row>
    <row r="10876" spans="1:4" x14ac:dyDescent="0.25">
      <c r="A10876" s="328"/>
      <c r="B10876" s="329"/>
      <c r="C10876" s="328"/>
      <c r="D10876" s="328"/>
    </row>
    <row r="10877" spans="1:4" x14ac:dyDescent="0.25">
      <c r="A10877" s="328"/>
      <c r="B10877" s="329"/>
      <c r="C10877" s="328"/>
      <c r="D10877" s="328"/>
    </row>
    <row r="10878" spans="1:4" x14ac:dyDescent="0.25">
      <c r="A10878" s="328"/>
      <c r="B10878" s="329"/>
      <c r="C10878" s="328"/>
      <c r="D10878" s="328"/>
    </row>
    <row r="10879" spans="1:4" x14ac:dyDescent="0.25">
      <c r="A10879" s="328"/>
      <c r="B10879" s="329"/>
      <c r="C10879" s="328"/>
      <c r="D10879" s="328"/>
    </row>
    <row r="10880" spans="1:4" x14ac:dyDescent="0.25">
      <c r="A10880" s="328"/>
      <c r="B10880" s="329"/>
      <c r="C10880" s="328"/>
      <c r="D10880" s="328"/>
    </row>
    <row r="10881" spans="1:4" x14ac:dyDescent="0.25">
      <c r="A10881" s="328"/>
      <c r="B10881" s="329"/>
      <c r="C10881" s="328"/>
      <c r="D10881" s="328"/>
    </row>
    <row r="10882" spans="1:4" x14ac:dyDescent="0.25">
      <c r="A10882" s="328"/>
      <c r="B10882" s="329"/>
      <c r="C10882" s="328"/>
      <c r="D10882" s="328"/>
    </row>
    <row r="10883" spans="1:4" x14ac:dyDescent="0.25">
      <c r="A10883" s="328"/>
      <c r="B10883" s="329"/>
      <c r="C10883" s="328"/>
      <c r="D10883" s="328"/>
    </row>
    <row r="10884" spans="1:4" x14ac:dyDescent="0.25">
      <c r="A10884" s="328"/>
      <c r="B10884" s="329"/>
      <c r="C10884" s="328"/>
      <c r="D10884" s="328"/>
    </row>
    <row r="10885" spans="1:4" x14ac:dyDescent="0.25">
      <c r="A10885" s="328"/>
      <c r="B10885" s="329"/>
      <c r="C10885" s="328"/>
      <c r="D10885" s="328"/>
    </row>
    <row r="10886" spans="1:4" x14ac:dyDescent="0.25">
      <c r="A10886" s="328"/>
      <c r="B10886" s="329"/>
      <c r="C10886" s="328"/>
      <c r="D10886" s="328"/>
    </row>
    <row r="10887" spans="1:4" x14ac:dyDescent="0.25">
      <c r="A10887" s="328"/>
      <c r="B10887" s="329"/>
      <c r="C10887" s="328"/>
      <c r="D10887" s="328"/>
    </row>
    <row r="10888" spans="1:4" x14ac:dyDescent="0.25">
      <c r="A10888" s="328"/>
      <c r="B10888" s="329"/>
      <c r="C10888" s="328"/>
      <c r="D10888" s="328"/>
    </row>
    <row r="10889" spans="1:4" x14ac:dyDescent="0.25">
      <c r="A10889" s="328"/>
      <c r="B10889" s="329"/>
      <c r="C10889" s="328"/>
      <c r="D10889" s="328"/>
    </row>
    <row r="10890" spans="1:4" x14ac:dyDescent="0.25">
      <c r="A10890" s="328"/>
      <c r="B10890" s="329"/>
      <c r="C10890" s="328"/>
      <c r="D10890" s="328"/>
    </row>
    <row r="10891" spans="1:4" x14ac:dyDescent="0.25">
      <c r="A10891" s="328"/>
      <c r="B10891" s="329"/>
      <c r="C10891" s="328"/>
      <c r="D10891" s="328"/>
    </row>
    <row r="10892" spans="1:4" x14ac:dyDescent="0.25">
      <c r="A10892" s="328"/>
      <c r="B10892" s="329"/>
      <c r="C10892" s="328"/>
      <c r="D10892" s="328"/>
    </row>
    <row r="10893" spans="1:4" x14ac:dyDescent="0.25">
      <c r="A10893" s="328"/>
      <c r="B10893" s="329"/>
      <c r="C10893" s="328"/>
      <c r="D10893" s="328"/>
    </row>
    <row r="10894" spans="1:4" x14ac:dyDescent="0.25">
      <c r="A10894" s="328"/>
      <c r="B10894" s="329"/>
      <c r="C10894" s="328"/>
      <c r="D10894" s="328"/>
    </row>
    <row r="10895" spans="1:4" x14ac:dyDescent="0.25">
      <c r="A10895" s="328"/>
      <c r="B10895" s="329"/>
      <c r="C10895" s="328"/>
      <c r="D10895" s="328"/>
    </row>
    <row r="10896" spans="1:4" x14ac:dyDescent="0.25">
      <c r="A10896" s="328"/>
      <c r="B10896" s="329"/>
      <c r="C10896" s="328"/>
      <c r="D10896" s="328"/>
    </row>
    <row r="10897" spans="1:4" x14ac:dyDescent="0.25">
      <c r="A10897" s="328"/>
      <c r="B10897" s="329"/>
      <c r="C10897" s="328"/>
      <c r="D10897" s="328"/>
    </row>
    <row r="10898" spans="1:4" x14ac:dyDescent="0.25">
      <c r="A10898" s="328"/>
      <c r="B10898" s="329"/>
      <c r="C10898" s="328"/>
      <c r="D10898" s="328"/>
    </row>
    <row r="10899" spans="1:4" x14ac:dyDescent="0.25">
      <c r="A10899" s="328"/>
      <c r="B10899" s="329"/>
      <c r="C10899" s="328"/>
      <c r="D10899" s="328"/>
    </row>
    <row r="10900" spans="1:4" x14ac:dyDescent="0.25">
      <c r="A10900" s="328"/>
      <c r="B10900" s="329"/>
      <c r="C10900" s="328"/>
      <c r="D10900" s="328"/>
    </row>
    <row r="10901" spans="1:4" x14ac:dyDescent="0.25">
      <c r="A10901" s="328"/>
      <c r="B10901" s="329"/>
      <c r="C10901" s="328"/>
      <c r="D10901" s="328"/>
    </row>
    <row r="10902" spans="1:4" x14ac:dyDescent="0.25">
      <c r="A10902" s="328"/>
      <c r="B10902" s="329"/>
      <c r="C10902" s="328"/>
      <c r="D10902" s="328"/>
    </row>
    <row r="10903" spans="1:4" x14ac:dyDescent="0.25">
      <c r="A10903" s="328"/>
      <c r="B10903" s="329"/>
      <c r="C10903" s="328"/>
      <c r="D10903" s="328"/>
    </row>
    <row r="10904" spans="1:4" x14ac:dyDescent="0.25">
      <c r="A10904" s="328"/>
      <c r="B10904" s="329"/>
      <c r="C10904" s="328"/>
      <c r="D10904" s="328"/>
    </row>
    <row r="10905" spans="1:4" x14ac:dyDescent="0.25">
      <c r="A10905" s="328"/>
      <c r="B10905" s="329"/>
      <c r="C10905" s="328"/>
      <c r="D10905" s="328"/>
    </row>
    <row r="10906" spans="1:4" x14ac:dyDescent="0.25">
      <c r="A10906" s="328"/>
      <c r="B10906" s="329"/>
      <c r="C10906" s="328"/>
      <c r="D10906" s="328"/>
    </row>
    <row r="10907" spans="1:4" x14ac:dyDescent="0.25">
      <c r="A10907" s="328"/>
      <c r="B10907" s="329"/>
      <c r="C10907" s="328"/>
      <c r="D10907" s="328"/>
    </row>
    <row r="10908" spans="1:4" x14ac:dyDescent="0.25">
      <c r="A10908" s="328"/>
      <c r="B10908" s="329"/>
      <c r="C10908" s="328"/>
      <c r="D10908" s="328"/>
    </row>
    <row r="10909" spans="1:4" x14ac:dyDescent="0.25">
      <c r="A10909" s="328"/>
      <c r="B10909" s="329"/>
      <c r="C10909" s="328"/>
      <c r="D10909" s="328"/>
    </row>
    <row r="10910" spans="1:4" x14ac:dyDescent="0.25">
      <c r="A10910" s="328"/>
      <c r="B10910" s="329"/>
      <c r="C10910" s="328"/>
      <c r="D10910" s="328"/>
    </row>
    <row r="10911" spans="1:4" x14ac:dyDescent="0.25">
      <c r="A10911" s="328"/>
      <c r="B10911" s="329"/>
      <c r="C10911" s="328"/>
      <c r="D10911" s="328"/>
    </row>
    <row r="10912" spans="1:4" x14ac:dyDescent="0.25">
      <c r="A10912" s="328"/>
      <c r="B10912" s="329"/>
      <c r="C10912" s="328"/>
      <c r="D10912" s="328"/>
    </row>
    <row r="10913" spans="1:4" x14ac:dyDescent="0.25">
      <c r="A10913" s="328"/>
      <c r="B10913" s="329"/>
      <c r="C10913" s="328"/>
      <c r="D10913" s="328"/>
    </row>
    <row r="10914" spans="1:4" x14ac:dyDescent="0.25">
      <c r="A10914" s="328"/>
      <c r="B10914" s="329"/>
      <c r="C10914" s="328"/>
      <c r="D10914" s="328"/>
    </row>
    <row r="10915" spans="1:4" x14ac:dyDescent="0.25">
      <c r="A10915" s="328"/>
      <c r="B10915" s="329"/>
      <c r="C10915" s="328"/>
      <c r="D10915" s="328"/>
    </row>
    <row r="10916" spans="1:4" x14ac:dyDescent="0.25">
      <c r="A10916" s="328"/>
      <c r="B10916" s="329"/>
      <c r="C10916" s="328"/>
      <c r="D10916" s="328"/>
    </row>
    <row r="10917" spans="1:4" x14ac:dyDescent="0.25">
      <c r="A10917" s="328"/>
      <c r="B10917" s="329"/>
      <c r="C10917" s="328"/>
      <c r="D10917" s="328"/>
    </row>
    <row r="10918" spans="1:4" x14ac:dyDescent="0.25">
      <c r="A10918" s="328"/>
      <c r="B10918" s="329"/>
      <c r="C10918" s="328"/>
      <c r="D10918" s="328"/>
    </row>
    <row r="10919" spans="1:4" x14ac:dyDescent="0.25">
      <c r="A10919" s="328"/>
      <c r="B10919" s="329"/>
      <c r="C10919" s="328"/>
      <c r="D10919" s="328"/>
    </row>
    <row r="10920" spans="1:4" x14ac:dyDescent="0.25">
      <c r="A10920" s="328"/>
      <c r="B10920" s="329"/>
      <c r="C10920" s="328"/>
      <c r="D10920" s="328"/>
    </row>
    <row r="10921" spans="1:4" x14ac:dyDescent="0.25">
      <c r="A10921" s="328"/>
      <c r="B10921" s="329"/>
      <c r="C10921" s="328"/>
      <c r="D10921" s="328"/>
    </row>
    <row r="10922" spans="1:4" x14ac:dyDescent="0.25">
      <c r="A10922" s="328"/>
      <c r="B10922" s="329"/>
      <c r="C10922" s="328"/>
      <c r="D10922" s="328"/>
    </row>
    <row r="10923" spans="1:4" x14ac:dyDescent="0.25">
      <c r="A10923" s="328"/>
      <c r="B10923" s="329"/>
      <c r="C10923" s="328"/>
      <c r="D10923" s="328"/>
    </row>
    <row r="10924" spans="1:4" x14ac:dyDescent="0.25">
      <c r="A10924" s="328"/>
      <c r="B10924" s="329"/>
      <c r="C10924" s="328"/>
      <c r="D10924" s="328"/>
    </row>
    <row r="10925" spans="1:4" x14ac:dyDescent="0.25">
      <c r="A10925" s="328"/>
      <c r="B10925" s="329"/>
      <c r="C10925" s="328"/>
      <c r="D10925" s="328"/>
    </row>
    <row r="10926" spans="1:4" x14ac:dyDescent="0.25">
      <c r="A10926" s="328"/>
      <c r="B10926" s="329"/>
      <c r="C10926" s="328"/>
      <c r="D10926" s="328"/>
    </row>
    <row r="10927" spans="1:4" x14ac:dyDescent="0.25">
      <c r="A10927" s="328"/>
      <c r="B10927" s="329"/>
      <c r="C10927" s="328"/>
      <c r="D10927" s="328"/>
    </row>
    <row r="10928" spans="1:4" x14ac:dyDescent="0.25">
      <c r="A10928" s="328"/>
      <c r="B10928" s="329"/>
      <c r="C10928" s="328"/>
      <c r="D10928" s="328"/>
    </row>
    <row r="10929" spans="1:4" x14ac:dyDescent="0.25">
      <c r="A10929" s="328"/>
      <c r="B10929" s="329"/>
      <c r="C10929" s="328"/>
      <c r="D10929" s="328"/>
    </row>
    <row r="10930" spans="1:4" x14ac:dyDescent="0.25">
      <c r="A10930" s="328"/>
      <c r="B10930" s="329"/>
      <c r="C10930" s="328"/>
      <c r="D10930" s="328"/>
    </row>
    <row r="10931" spans="1:4" x14ac:dyDescent="0.25">
      <c r="A10931" s="328"/>
      <c r="B10931" s="329"/>
      <c r="C10931" s="328"/>
      <c r="D10931" s="328"/>
    </row>
    <row r="10932" spans="1:4" x14ac:dyDescent="0.25">
      <c r="A10932" s="328"/>
      <c r="B10932" s="329"/>
      <c r="C10932" s="328"/>
      <c r="D10932" s="328"/>
    </row>
    <row r="10933" spans="1:4" x14ac:dyDescent="0.25">
      <c r="A10933" s="328"/>
      <c r="B10933" s="329"/>
      <c r="C10933" s="328"/>
      <c r="D10933" s="328"/>
    </row>
    <row r="10934" spans="1:4" x14ac:dyDescent="0.25">
      <c r="A10934" s="328"/>
      <c r="B10934" s="329"/>
      <c r="C10934" s="328"/>
      <c r="D10934" s="328"/>
    </row>
    <row r="10935" spans="1:4" x14ac:dyDescent="0.25">
      <c r="A10935" s="328"/>
      <c r="B10935" s="329"/>
      <c r="C10935" s="328"/>
      <c r="D10935" s="328"/>
    </row>
    <row r="10936" spans="1:4" x14ac:dyDescent="0.25">
      <c r="A10936" s="328"/>
      <c r="B10936" s="329"/>
      <c r="C10936" s="328"/>
      <c r="D10936" s="328"/>
    </row>
    <row r="10937" spans="1:4" x14ac:dyDescent="0.25">
      <c r="A10937" s="328"/>
      <c r="B10937" s="329"/>
      <c r="C10937" s="328"/>
      <c r="D10937" s="328"/>
    </row>
    <row r="10938" spans="1:4" x14ac:dyDescent="0.25">
      <c r="A10938" s="328"/>
      <c r="B10938" s="329"/>
      <c r="C10938" s="328"/>
      <c r="D10938" s="328"/>
    </row>
    <row r="10939" spans="1:4" x14ac:dyDescent="0.25">
      <c r="A10939" s="328"/>
      <c r="B10939" s="329"/>
      <c r="C10939" s="328"/>
      <c r="D10939" s="328"/>
    </row>
    <row r="10940" spans="1:4" x14ac:dyDescent="0.25">
      <c r="A10940" s="328"/>
      <c r="B10940" s="329"/>
      <c r="C10940" s="328"/>
      <c r="D10940" s="328"/>
    </row>
    <row r="10941" spans="1:4" x14ac:dyDescent="0.25">
      <c r="A10941" s="328"/>
      <c r="B10941" s="329"/>
      <c r="C10941" s="328"/>
      <c r="D10941" s="328"/>
    </row>
    <row r="10942" spans="1:4" x14ac:dyDescent="0.25">
      <c r="A10942" s="328"/>
      <c r="B10942" s="329"/>
      <c r="C10942" s="328"/>
      <c r="D10942" s="328"/>
    </row>
    <row r="10943" spans="1:4" x14ac:dyDescent="0.25">
      <c r="A10943" s="328"/>
      <c r="B10943" s="329"/>
      <c r="C10943" s="328"/>
      <c r="D10943" s="328"/>
    </row>
    <row r="10944" spans="1:4" x14ac:dyDescent="0.25">
      <c r="A10944" s="328"/>
      <c r="B10944" s="329"/>
      <c r="C10944" s="328"/>
      <c r="D10944" s="328"/>
    </row>
    <row r="10945" spans="1:4" x14ac:dyDescent="0.25">
      <c r="A10945" s="328"/>
      <c r="B10945" s="329"/>
      <c r="C10945" s="328"/>
      <c r="D10945" s="328"/>
    </row>
    <row r="10946" spans="1:4" x14ac:dyDescent="0.25">
      <c r="A10946" s="328"/>
      <c r="B10946" s="329"/>
      <c r="C10946" s="328"/>
      <c r="D10946" s="328"/>
    </row>
    <row r="10947" spans="1:4" x14ac:dyDescent="0.25">
      <c r="A10947" s="328"/>
      <c r="B10947" s="329"/>
      <c r="C10947" s="328"/>
      <c r="D10947" s="328"/>
    </row>
    <row r="10948" spans="1:4" x14ac:dyDescent="0.25">
      <c r="A10948" s="328"/>
      <c r="B10948" s="329"/>
      <c r="C10948" s="328"/>
      <c r="D10948" s="328"/>
    </row>
    <row r="10949" spans="1:4" x14ac:dyDescent="0.25">
      <c r="A10949" s="328"/>
      <c r="B10949" s="329"/>
      <c r="C10949" s="328"/>
      <c r="D10949" s="328"/>
    </row>
    <row r="10950" spans="1:4" x14ac:dyDescent="0.25">
      <c r="A10950" s="328"/>
      <c r="B10950" s="329"/>
      <c r="C10950" s="328"/>
      <c r="D10950" s="328"/>
    </row>
    <row r="10951" spans="1:4" x14ac:dyDescent="0.25">
      <c r="A10951" s="328"/>
      <c r="B10951" s="329"/>
      <c r="C10951" s="328"/>
      <c r="D10951" s="328"/>
    </row>
    <row r="10952" spans="1:4" x14ac:dyDescent="0.25">
      <c r="A10952" s="328"/>
      <c r="B10952" s="329"/>
      <c r="C10952" s="328"/>
      <c r="D10952" s="328"/>
    </row>
    <row r="10953" spans="1:4" x14ac:dyDescent="0.25">
      <c r="A10953" s="328"/>
      <c r="B10953" s="329"/>
      <c r="C10953" s="328"/>
      <c r="D10953" s="328"/>
    </row>
    <row r="10954" spans="1:4" x14ac:dyDescent="0.25">
      <c r="A10954" s="328"/>
      <c r="B10954" s="329"/>
      <c r="C10954" s="328"/>
      <c r="D10954" s="328"/>
    </row>
    <row r="10955" spans="1:4" x14ac:dyDescent="0.25">
      <c r="A10955" s="328"/>
      <c r="B10955" s="329"/>
      <c r="C10955" s="328"/>
      <c r="D10955" s="328"/>
    </row>
    <row r="10956" spans="1:4" x14ac:dyDescent="0.25">
      <c r="A10956" s="328"/>
      <c r="B10956" s="329"/>
      <c r="C10956" s="328"/>
      <c r="D10956" s="328"/>
    </row>
    <row r="10957" spans="1:4" x14ac:dyDescent="0.25">
      <c r="A10957" s="328"/>
      <c r="B10957" s="329"/>
      <c r="C10957" s="328"/>
      <c r="D10957" s="328"/>
    </row>
    <row r="10958" spans="1:4" x14ac:dyDescent="0.25">
      <c r="A10958" s="328"/>
      <c r="B10958" s="329"/>
      <c r="C10958" s="328"/>
      <c r="D10958" s="328"/>
    </row>
    <row r="10959" spans="1:4" x14ac:dyDescent="0.25">
      <c r="A10959" s="328"/>
      <c r="B10959" s="329"/>
      <c r="C10959" s="328"/>
      <c r="D10959" s="328"/>
    </row>
    <row r="10960" spans="1:4" x14ac:dyDescent="0.25">
      <c r="A10960" s="328"/>
      <c r="B10960" s="329"/>
      <c r="C10960" s="328"/>
      <c r="D10960" s="328"/>
    </row>
    <row r="10961" spans="1:4" x14ac:dyDescent="0.25">
      <c r="A10961" s="328"/>
      <c r="B10961" s="329"/>
      <c r="C10961" s="328"/>
      <c r="D10961" s="328"/>
    </row>
    <row r="10962" spans="1:4" x14ac:dyDescent="0.25">
      <c r="A10962" s="328"/>
      <c r="B10962" s="329"/>
      <c r="C10962" s="328"/>
      <c r="D10962" s="328"/>
    </row>
    <row r="10963" spans="1:4" x14ac:dyDescent="0.25">
      <c r="A10963" s="328"/>
      <c r="B10963" s="329"/>
      <c r="C10963" s="328"/>
      <c r="D10963" s="328"/>
    </row>
    <row r="10964" spans="1:4" x14ac:dyDescent="0.25">
      <c r="A10964" s="328"/>
      <c r="B10964" s="329"/>
      <c r="C10964" s="328"/>
      <c r="D10964" s="328"/>
    </row>
    <row r="10965" spans="1:4" x14ac:dyDescent="0.25">
      <c r="A10965" s="328"/>
      <c r="B10965" s="329"/>
      <c r="C10965" s="328"/>
      <c r="D10965" s="328"/>
    </row>
    <row r="10966" spans="1:4" x14ac:dyDescent="0.25">
      <c r="A10966" s="328"/>
      <c r="B10966" s="329"/>
      <c r="C10966" s="328"/>
      <c r="D10966" s="328"/>
    </row>
    <row r="10967" spans="1:4" x14ac:dyDescent="0.25">
      <c r="A10967" s="328"/>
      <c r="B10967" s="329"/>
      <c r="C10967" s="328"/>
      <c r="D10967" s="328"/>
    </row>
    <row r="10968" spans="1:4" x14ac:dyDescent="0.25">
      <c r="A10968" s="328"/>
      <c r="B10968" s="329"/>
      <c r="C10968" s="328"/>
      <c r="D10968" s="328"/>
    </row>
    <row r="10969" spans="1:4" x14ac:dyDescent="0.25">
      <c r="A10969" s="328"/>
      <c r="B10969" s="329"/>
      <c r="C10969" s="328"/>
      <c r="D10969" s="328"/>
    </row>
    <row r="10970" spans="1:4" x14ac:dyDescent="0.25">
      <c r="A10970" s="328"/>
      <c r="B10970" s="329"/>
      <c r="C10970" s="328"/>
      <c r="D10970" s="328"/>
    </row>
    <row r="10971" spans="1:4" x14ac:dyDescent="0.25">
      <c r="A10971" s="328"/>
      <c r="B10971" s="329"/>
      <c r="C10971" s="328"/>
      <c r="D10971" s="328"/>
    </row>
    <row r="10972" spans="1:4" x14ac:dyDescent="0.25">
      <c r="A10972" s="328"/>
      <c r="B10972" s="329"/>
      <c r="C10972" s="328"/>
      <c r="D10972" s="328"/>
    </row>
    <row r="10973" spans="1:4" x14ac:dyDescent="0.25">
      <c r="A10973" s="328"/>
      <c r="B10973" s="329"/>
      <c r="C10973" s="328"/>
      <c r="D10973" s="328"/>
    </row>
    <row r="10974" spans="1:4" x14ac:dyDescent="0.25">
      <c r="A10974" s="328"/>
      <c r="B10974" s="329"/>
      <c r="C10974" s="328"/>
      <c r="D10974" s="328"/>
    </row>
    <row r="10975" spans="1:4" x14ac:dyDescent="0.25">
      <c r="A10975" s="328"/>
      <c r="B10975" s="329"/>
      <c r="C10975" s="328"/>
      <c r="D10975" s="328"/>
    </row>
    <row r="10976" spans="1:4" x14ac:dyDescent="0.25">
      <c r="A10976" s="328"/>
      <c r="B10976" s="329"/>
      <c r="C10976" s="328"/>
      <c r="D10976" s="328"/>
    </row>
    <row r="10977" spans="1:4" x14ac:dyDescent="0.25">
      <c r="A10977" s="328"/>
      <c r="B10977" s="329"/>
      <c r="C10977" s="328"/>
      <c r="D10977" s="328"/>
    </row>
    <row r="10978" spans="1:4" x14ac:dyDescent="0.25">
      <c r="A10978" s="328"/>
      <c r="B10978" s="329"/>
      <c r="C10978" s="328"/>
      <c r="D10978" s="328"/>
    </row>
    <row r="10979" spans="1:4" x14ac:dyDescent="0.25">
      <c r="A10979" s="328"/>
      <c r="B10979" s="329"/>
      <c r="C10979" s="328"/>
      <c r="D10979" s="328"/>
    </row>
    <row r="10980" spans="1:4" x14ac:dyDescent="0.25">
      <c r="A10980" s="328"/>
      <c r="B10980" s="329"/>
      <c r="C10980" s="328"/>
      <c r="D10980" s="328"/>
    </row>
    <row r="10981" spans="1:4" x14ac:dyDescent="0.25">
      <c r="A10981" s="328"/>
      <c r="B10981" s="329"/>
      <c r="C10981" s="328"/>
      <c r="D10981" s="328"/>
    </row>
    <row r="10982" spans="1:4" x14ac:dyDescent="0.25">
      <c r="A10982" s="328"/>
      <c r="B10982" s="329"/>
      <c r="C10982" s="328"/>
      <c r="D10982" s="328"/>
    </row>
    <row r="10983" spans="1:4" x14ac:dyDescent="0.25">
      <c r="A10983" s="328"/>
      <c r="B10983" s="329"/>
      <c r="C10983" s="328"/>
      <c r="D10983" s="328"/>
    </row>
    <row r="10984" spans="1:4" x14ac:dyDescent="0.25">
      <c r="A10984" s="328"/>
      <c r="B10984" s="329"/>
      <c r="C10984" s="328"/>
      <c r="D10984" s="328"/>
    </row>
    <row r="10985" spans="1:4" x14ac:dyDescent="0.25">
      <c r="A10985" s="328"/>
      <c r="B10985" s="329"/>
      <c r="C10985" s="328"/>
      <c r="D10985" s="328"/>
    </row>
    <row r="10986" spans="1:4" x14ac:dyDescent="0.25">
      <c r="A10986" s="328"/>
      <c r="B10986" s="329"/>
      <c r="C10986" s="328"/>
      <c r="D10986" s="328"/>
    </row>
    <row r="10987" spans="1:4" x14ac:dyDescent="0.25">
      <c r="A10987" s="328"/>
      <c r="B10987" s="329"/>
      <c r="C10987" s="328"/>
      <c r="D10987" s="328"/>
    </row>
    <row r="10988" spans="1:4" x14ac:dyDescent="0.25">
      <c r="A10988" s="328"/>
      <c r="B10988" s="329"/>
      <c r="C10988" s="328"/>
      <c r="D10988" s="328"/>
    </row>
    <row r="10989" spans="1:4" x14ac:dyDescent="0.25">
      <c r="A10989" s="328"/>
      <c r="B10989" s="329"/>
      <c r="C10989" s="328"/>
      <c r="D10989" s="328"/>
    </row>
    <row r="10990" spans="1:4" x14ac:dyDescent="0.25">
      <c r="A10990" s="328"/>
      <c r="B10990" s="329"/>
      <c r="C10990" s="328"/>
      <c r="D10990" s="328"/>
    </row>
    <row r="10991" spans="1:4" x14ac:dyDescent="0.25">
      <c r="A10991" s="328"/>
      <c r="B10991" s="329"/>
      <c r="C10991" s="328"/>
      <c r="D10991" s="328"/>
    </row>
    <row r="10992" spans="1:4" x14ac:dyDescent="0.25">
      <c r="A10992" s="328"/>
      <c r="B10992" s="329"/>
      <c r="C10992" s="328"/>
      <c r="D10992" s="328"/>
    </row>
    <row r="10993" spans="1:4" x14ac:dyDescent="0.25">
      <c r="A10993" s="328"/>
      <c r="B10993" s="329"/>
      <c r="C10993" s="328"/>
      <c r="D10993" s="328"/>
    </row>
    <row r="10994" spans="1:4" x14ac:dyDescent="0.25">
      <c r="A10994" s="328"/>
      <c r="B10994" s="329"/>
      <c r="C10994" s="328"/>
      <c r="D10994" s="328"/>
    </row>
    <row r="10995" spans="1:4" x14ac:dyDescent="0.25">
      <c r="A10995" s="328"/>
      <c r="B10995" s="329"/>
      <c r="C10995" s="328"/>
      <c r="D10995" s="328"/>
    </row>
    <row r="10996" spans="1:4" x14ac:dyDescent="0.25">
      <c r="A10996" s="328"/>
      <c r="B10996" s="329"/>
      <c r="C10996" s="328"/>
      <c r="D10996" s="328"/>
    </row>
    <row r="10997" spans="1:4" x14ac:dyDescent="0.25">
      <c r="A10997" s="328"/>
      <c r="B10997" s="329"/>
      <c r="C10997" s="328"/>
      <c r="D10997" s="328"/>
    </row>
    <row r="10998" spans="1:4" x14ac:dyDescent="0.25">
      <c r="A10998" s="328"/>
      <c r="B10998" s="329"/>
      <c r="C10998" s="328"/>
      <c r="D10998" s="328"/>
    </row>
    <row r="10999" spans="1:4" x14ac:dyDescent="0.25">
      <c r="A10999" s="328"/>
      <c r="B10999" s="329"/>
      <c r="C10999" s="328"/>
      <c r="D10999" s="328"/>
    </row>
    <row r="11000" spans="1:4" x14ac:dyDescent="0.25">
      <c r="A11000" s="328"/>
      <c r="B11000" s="329"/>
      <c r="C11000" s="328"/>
      <c r="D11000" s="328"/>
    </row>
    <row r="11001" spans="1:4" x14ac:dyDescent="0.25">
      <c r="A11001" s="328"/>
      <c r="B11001" s="329"/>
      <c r="C11001" s="328"/>
      <c r="D11001" s="328"/>
    </row>
    <row r="11002" spans="1:4" x14ac:dyDescent="0.25">
      <c r="A11002" s="328"/>
      <c r="B11002" s="329"/>
      <c r="C11002" s="328"/>
      <c r="D11002" s="328"/>
    </row>
    <row r="11003" spans="1:4" x14ac:dyDescent="0.25">
      <c r="A11003" s="328"/>
      <c r="B11003" s="329"/>
      <c r="C11003" s="328"/>
      <c r="D11003" s="328"/>
    </row>
    <row r="11004" spans="1:4" x14ac:dyDescent="0.25">
      <c r="A11004" s="328"/>
      <c r="B11004" s="329"/>
      <c r="C11004" s="328"/>
      <c r="D11004" s="328"/>
    </row>
    <row r="11005" spans="1:4" x14ac:dyDescent="0.25">
      <c r="A11005" s="328"/>
      <c r="B11005" s="329"/>
      <c r="C11005" s="328"/>
      <c r="D11005" s="328"/>
    </row>
    <row r="11006" spans="1:4" x14ac:dyDescent="0.25">
      <c r="A11006" s="328"/>
      <c r="B11006" s="329"/>
      <c r="C11006" s="328"/>
      <c r="D11006" s="328"/>
    </row>
    <row r="11007" spans="1:4" x14ac:dyDescent="0.25">
      <c r="A11007" s="328"/>
      <c r="B11007" s="329"/>
      <c r="C11007" s="328"/>
      <c r="D11007" s="328"/>
    </row>
    <row r="11008" spans="1:4" x14ac:dyDescent="0.25">
      <c r="A11008" s="328"/>
      <c r="B11008" s="329"/>
      <c r="C11008" s="328"/>
      <c r="D11008" s="328"/>
    </row>
    <row r="11009" spans="1:4" x14ac:dyDescent="0.25">
      <c r="A11009" s="328"/>
      <c r="B11009" s="329"/>
      <c r="C11009" s="328"/>
      <c r="D11009" s="328"/>
    </row>
    <row r="11010" spans="1:4" x14ac:dyDescent="0.25">
      <c r="A11010" s="328"/>
      <c r="B11010" s="329"/>
      <c r="C11010" s="328"/>
      <c r="D11010" s="328"/>
    </row>
    <row r="11011" spans="1:4" x14ac:dyDescent="0.25">
      <c r="A11011" s="328"/>
      <c r="B11011" s="329"/>
      <c r="C11011" s="328"/>
      <c r="D11011" s="328"/>
    </row>
    <row r="11012" spans="1:4" x14ac:dyDescent="0.25">
      <c r="A11012" s="328"/>
      <c r="B11012" s="329"/>
      <c r="C11012" s="328"/>
      <c r="D11012" s="328"/>
    </row>
    <row r="11013" spans="1:4" x14ac:dyDescent="0.25">
      <c r="A11013" s="328"/>
      <c r="B11013" s="329"/>
      <c r="C11013" s="328"/>
      <c r="D11013" s="328"/>
    </row>
    <row r="11014" spans="1:4" x14ac:dyDescent="0.25">
      <c r="A11014" s="328"/>
      <c r="B11014" s="329"/>
      <c r="C11014" s="328"/>
      <c r="D11014" s="328"/>
    </row>
    <row r="11015" spans="1:4" x14ac:dyDescent="0.25">
      <c r="A11015" s="328"/>
      <c r="B11015" s="329"/>
      <c r="C11015" s="328"/>
      <c r="D11015" s="328"/>
    </row>
    <row r="11016" spans="1:4" x14ac:dyDescent="0.25">
      <c r="A11016" s="328"/>
      <c r="B11016" s="329"/>
      <c r="C11016" s="328"/>
      <c r="D11016" s="328"/>
    </row>
    <row r="11017" spans="1:4" x14ac:dyDescent="0.25">
      <c r="A11017" s="328"/>
      <c r="B11017" s="329"/>
      <c r="C11017" s="328"/>
      <c r="D11017" s="328"/>
    </row>
    <row r="11018" spans="1:4" x14ac:dyDescent="0.25">
      <c r="A11018" s="328"/>
      <c r="B11018" s="329"/>
      <c r="C11018" s="328"/>
      <c r="D11018" s="328"/>
    </row>
    <row r="11019" spans="1:4" x14ac:dyDescent="0.25">
      <c r="A11019" s="328"/>
      <c r="B11019" s="329"/>
      <c r="C11019" s="328"/>
      <c r="D11019" s="328"/>
    </row>
    <row r="11020" spans="1:4" x14ac:dyDescent="0.25">
      <c r="A11020" s="328"/>
      <c r="B11020" s="329"/>
      <c r="C11020" s="328"/>
      <c r="D11020" s="328"/>
    </row>
    <row r="11021" spans="1:4" x14ac:dyDescent="0.25">
      <c r="A11021" s="328"/>
      <c r="B11021" s="329"/>
      <c r="C11021" s="328"/>
      <c r="D11021" s="328"/>
    </row>
    <row r="11022" spans="1:4" x14ac:dyDescent="0.25">
      <c r="A11022" s="328"/>
      <c r="B11022" s="329"/>
      <c r="C11022" s="328"/>
      <c r="D11022" s="328"/>
    </row>
    <row r="11023" spans="1:4" x14ac:dyDescent="0.25">
      <c r="A11023" s="328"/>
      <c r="B11023" s="329"/>
      <c r="C11023" s="328"/>
      <c r="D11023" s="328"/>
    </row>
    <row r="11024" spans="1:4" x14ac:dyDescent="0.25">
      <c r="A11024" s="328"/>
      <c r="B11024" s="329"/>
      <c r="C11024" s="328"/>
      <c r="D11024" s="328"/>
    </row>
    <row r="11025" spans="1:4" x14ac:dyDescent="0.25">
      <c r="A11025" s="328"/>
      <c r="B11025" s="329"/>
      <c r="C11025" s="328"/>
      <c r="D11025" s="328"/>
    </row>
    <row r="11026" spans="1:4" x14ac:dyDescent="0.25">
      <c r="A11026" s="328"/>
      <c r="B11026" s="329"/>
      <c r="C11026" s="328"/>
      <c r="D11026" s="328"/>
    </row>
    <row r="11027" spans="1:4" x14ac:dyDescent="0.25">
      <c r="A11027" s="328"/>
      <c r="B11027" s="329"/>
      <c r="C11027" s="328"/>
      <c r="D11027" s="328"/>
    </row>
    <row r="11028" spans="1:4" x14ac:dyDescent="0.25">
      <c r="A11028" s="328"/>
      <c r="B11028" s="329"/>
      <c r="C11028" s="328"/>
      <c r="D11028" s="328"/>
    </row>
    <row r="11029" spans="1:4" x14ac:dyDescent="0.25">
      <c r="A11029" s="328"/>
      <c r="B11029" s="329"/>
      <c r="C11029" s="328"/>
      <c r="D11029" s="328"/>
    </row>
    <row r="11030" spans="1:4" x14ac:dyDescent="0.25">
      <c r="A11030" s="328"/>
      <c r="B11030" s="329"/>
      <c r="C11030" s="328"/>
      <c r="D11030" s="328"/>
    </row>
    <row r="11031" spans="1:4" x14ac:dyDescent="0.25">
      <c r="A11031" s="328"/>
      <c r="B11031" s="329"/>
      <c r="C11031" s="328"/>
      <c r="D11031" s="328"/>
    </row>
    <row r="11032" spans="1:4" x14ac:dyDescent="0.25">
      <c r="A11032" s="328"/>
      <c r="B11032" s="329"/>
      <c r="C11032" s="328"/>
      <c r="D11032" s="328"/>
    </row>
    <row r="11033" spans="1:4" x14ac:dyDescent="0.25">
      <c r="A11033" s="328"/>
      <c r="B11033" s="329"/>
      <c r="C11033" s="328"/>
      <c r="D11033" s="328"/>
    </row>
    <row r="11034" spans="1:4" x14ac:dyDescent="0.25">
      <c r="A11034" s="328"/>
      <c r="B11034" s="329"/>
      <c r="C11034" s="328"/>
      <c r="D11034" s="328"/>
    </row>
    <row r="11035" spans="1:4" x14ac:dyDescent="0.25">
      <c r="A11035" s="328"/>
      <c r="B11035" s="329"/>
      <c r="C11035" s="328"/>
      <c r="D11035" s="328"/>
    </row>
    <row r="11036" spans="1:4" x14ac:dyDescent="0.25">
      <c r="A11036" s="328"/>
      <c r="B11036" s="329"/>
      <c r="C11036" s="328"/>
      <c r="D11036" s="328"/>
    </row>
    <row r="11037" spans="1:4" x14ac:dyDescent="0.25">
      <c r="A11037" s="328"/>
      <c r="B11037" s="329"/>
      <c r="C11037" s="328"/>
      <c r="D11037" s="328"/>
    </row>
    <row r="11038" spans="1:4" x14ac:dyDescent="0.25">
      <c r="A11038" s="328"/>
      <c r="B11038" s="329"/>
      <c r="C11038" s="328"/>
      <c r="D11038" s="328"/>
    </row>
    <row r="11039" spans="1:4" x14ac:dyDescent="0.25">
      <c r="A11039" s="328"/>
      <c r="B11039" s="329"/>
      <c r="C11039" s="328"/>
      <c r="D11039" s="328"/>
    </row>
    <row r="11040" spans="1:4" x14ac:dyDescent="0.25">
      <c r="A11040" s="328"/>
      <c r="B11040" s="329"/>
      <c r="C11040" s="328"/>
      <c r="D11040" s="328"/>
    </row>
    <row r="11041" spans="1:4" x14ac:dyDescent="0.25">
      <c r="A11041" s="328"/>
      <c r="B11041" s="329"/>
      <c r="C11041" s="328"/>
      <c r="D11041" s="328"/>
    </row>
    <row r="11042" spans="1:4" x14ac:dyDescent="0.25">
      <c r="A11042" s="328"/>
      <c r="B11042" s="329"/>
      <c r="C11042" s="328"/>
      <c r="D11042" s="328"/>
    </row>
    <row r="11043" spans="1:4" x14ac:dyDescent="0.25">
      <c r="A11043" s="328"/>
      <c r="B11043" s="329"/>
      <c r="C11043" s="328"/>
      <c r="D11043" s="328"/>
    </row>
    <row r="11044" spans="1:4" x14ac:dyDescent="0.25">
      <c r="A11044" s="328"/>
      <c r="B11044" s="329"/>
      <c r="C11044" s="328"/>
      <c r="D11044" s="328"/>
    </row>
    <row r="11045" spans="1:4" x14ac:dyDescent="0.25">
      <c r="A11045" s="328"/>
      <c r="B11045" s="329"/>
      <c r="C11045" s="328"/>
      <c r="D11045" s="328"/>
    </row>
    <row r="11046" spans="1:4" x14ac:dyDescent="0.25">
      <c r="A11046" s="328"/>
      <c r="B11046" s="329"/>
      <c r="C11046" s="328"/>
      <c r="D11046" s="328"/>
    </row>
    <row r="11047" spans="1:4" x14ac:dyDescent="0.25">
      <c r="A11047" s="328"/>
      <c r="B11047" s="329"/>
      <c r="C11047" s="328"/>
      <c r="D11047" s="328"/>
    </row>
    <row r="11048" spans="1:4" x14ac:dyDescent="0.25">
      <c r="A11048" s="328"/>
      <c r="B11048" s="329"/>
      <c r="C11048" s="328"/>
      <c r="D11048" s="328"/>
    </row>
    <row r="11049" spans="1:4" x14ac:dyDescent="0.25">
      <c r="A11049" s="328"/>
      <c r="B11049" s="329"/>
      <c r="C11049" s="328"/>
      <c r="D11049" s="328"/>
    </row>
    <row r="11050" spans="1:4" x14ac:dyDescent="0.25">
      <c r="A11050" s="328"/>
      <c r="B11050" s="329"/>
      <c r="C11050" s="328"/>
      <c r="D11050" s="328"/>
    </row>
    <row r="11051" spans="1:4" x14ac:dyDescent="0.25">
      <c r="A11051" s="328"/>
      <c r="B11051" s="329"/>
      <c r="C11051" s="328"/>
      <c r="D11051" s="328"/>
    </row>
    <row r="11052" spans="1:4" x14ac:dyDescent="0.25">
      <c r="A11052" s="328"/>
      <c r="B11052" s="329"/>
      <c r="C11052" s="328"/>
      <c r="D11052" s="328"/>
    </row>
    <row r="11053" spans="1:4" x14ac:dyDescent="0.25">
      <c r="A11053" s="328"/>
      <c r="B11053" s="329"/>
      <c r="C11053" s="328"/>
      <c r="D11053" s="328"/>
    </row>
    <row r="11054" spans="1:4" x14ac:dyDescent="0.25">
      <c r="A11054" s="328"/>
      <c r="B11054" s="329"/>
      <c r="C11054" s="328"/>
      <c r="D11054" s="328"/>
    </row>
    <row r="11055" spans="1:4" x14ac:dyDescent="0.25">
      <c r="A11055" s="328"/>
      <c r="B11055" s="329"/>
      <c r="C11055" s="328"/>
      <c r="D11055" s="328"/>
    </row>
    <row r="11056" spans="1:4" x14ac:dyDescent="0.25">
      <c r="A11056" s="328"/>
      <c r="B11056" s="329"/>
      <c r="C11056" s="328"/>
      <c r="D11056" s="328"/>
    </row>
    <row r="11057" spans="1:4" x14ac:dyDescent="0.25">
      <c r="A11057" s="328"/>
      <c r="B11057" s="329"/>
      <c r="C11057" s="328"/>
      <c r="D11057" s="328"/>
    </row>
    <row r="11058" spans="1:4" x14ac:dyDescent="0.25">
      <c r="A11058" s="328"/>
      <c r="B11058" s="329"/>
      <c r="C11058" s="328"/>
      <c r="D11058" s="328"/>
    </row>
    <row r="11059" spans="1:4" x14ac:dyDescent="0.25">
      <c r="A11059" s="328"/>
      <c r="B11059" s="329"/>
      <c r="C11059" s="328"/>
      <c r="D11059" s="328"/>
    </row>
    <row r="11060" spans="1:4" x14ac:dyDescent="0.25">
      <c r="A11060" s="328"/>
      <c r="B11060" s="329"/>
      <c r="C11060" s="328"/>
      <c r="D11060" s="328"/>
    </row>
    <row r="11061" spans="1:4" x14ac:dyDescent="0.25">
      <c r="A11061" s="328"/>
      <c r="B11061" s="329"/>
      <c r="C11061" s="328"/>
      <c r="D11061" s="328"/>
    </row>
    <row r="11062" spans="1:4" x14ac:dyDescent="0.25">
      <c r="A11062" s="328"/>
      <c r="B11062" s="329"/>
      <c r="C11062" s="328"/>
      <c r="D11062" s="328"/>
    </row>
    <row r="11063" spans="1:4" x14ac:dyDescent="0.25">
      <c r="A11063" s="328"/>
      <c r="B11063" s="329"/>
      <c r="C11063" s="328"/>
      <c r="D11063" s="328"/>
    </row>
    <row r="11064" spans="1:4" x14ac:dyDescent="0.25">
      <c r="A11064" s="328"/>
      <c r="B11064" s="329"/>
      <c r="C11064" s="328"/>
      <c r="D11064" s="328"/>
    </row>
    <row r="11065" spans="1:4" x14ac:dyDescent="0.25">
      <c r="A11065" s="328"/>
      <c r="B11065" s="329"/>
      <c r="C11065" s="328"/>
      <c r="D11065" s="328"/>
    </row>
    <row r="11066" spans="1:4" x14ac:dyDescent="0.25">
      <c r="A11066" s="328"/>
      <c r="B11066" s="329"/>
      <c r="C11066" s="328"/>
      <c r="D11066" s="328"/>
    </row>
    <row r="11067" spans="1:4" x14ac:dyDescent="0.25">
      <c r="A11067" s="328"/>
      <c r="B11067" s="329"/>
      <c r="C11067" s="328"/>
      <c r="D11067" s="328"/>
    </row>
    <row r="11068" spans="1:4" x14ac:dyDescent="0.25">
      <c r="A11068" s="328"/>
      <c r="B11068" s="329"/>
      <c r="C11068" s="328"/>
      <c r="D11068" s="328"/>
    </row>
    <row r="11069" spans="1:4" x14ac:dyDescent="0.25">
      <c r="A11069" s="328"/>
      <c r="B11069" s="329"/>
      <c r="C11069" s="328"/>
      <c r="D11069" s="328"/>
    </row>
    <row r="11070" spans="1:4" x14ac:dyDescent="0.25">
      <c r="A11070" s="328"/>
      <c r="B11070" s="329"/>
      <c r="C11070" s="328"/>
      <c r="D11070" s="328"/>
    </row>
    <row r="11071" spans="1:4" x14ac:dyDescent="0.25">
      <c r="A11071" s="328"/>
      <c r="B11071" s="329"/>
      <c r="C11071" s="328"/>
      <c r="D11071" s="328"/>
    </row>
    <row r="11072" spans="1:4" x14ac:dyDescent="0.25">
      <c r="A11072" s="328"/>
      <c r="B11072" s="329"/>
      <c r="C11072" s="328"/>
      <c r="D11072" s="328"/>
    </row>
    <row r="11073" spans="1:4" x14ac:dyDescent="0.25">
      <c r="A11073" s="328"/>
      <c r="B11073" s="329"/>
      <c r="C11073" s="328"/>
      <c r="D11073" s="328"/>
    </row>
    <row r="11074" spans="1:4" x14ac:dyDescent="0.25">
      <c r="A11074" s="328"/>
      <c r="B11074" s="329"/>
      <c r="C11074" s="328"/>
      <c r="D11074" s="328"/>
    </row>
    <row r="11075" spans="1:4" x14ac:dyDescent="0.25">
      <c r="A11075" s="328"/>
      <c r="B11075" s="329"/>
      <c r="C11075" s="328"/>
      <c r="D11075" s="328"/>
    </row>
    <row r="11076" spans="1:4" x14ac:dyDescent="0.25">
      <c r="A11076" s="328"/>
      <c r="B11076" s="329"/>
      <c r="C11076" s="328"/>
      <c r="D11076" s="328"/>
    </row>
    <row r="11077" spans="1:4" x14ac:dyDescent="0.25">
      <c r="A11077" s="328"/>
      <c r="B11077" s="329"/>
      <c r="C11077" s="328"/>
      <c r="D11077" s="328"/>
    </row>
    <row r="11078" spans="1:4" x14ac:dyDescent="0.25">
      <c r="A11078" s="328"/>
      <c r="B11078" s="329"/>
      <c r="C11078" s="328"/>
      <c r="D11078" s="328"/>
    </row>
    <row r="11079" spans="1:4" x14ac:dyDescent="0.25">
      <c r="A11079" s="328"/>
      <c r="B11079" s="329"/>
      <c r="C11079" s="328"/>
      <c r="D11079" s="328"/>
    </row>
    <row r="11080" spans="1:4" x14ac:dyDescent="0.25">
      <c r="A11080" s="328"/>
      <c r="B11080" s="329"/>
      <c r="C11080" s="328"/>
      <c r="D11080" s="328"/>
    </row>
    <row r="11081" spans="1:4" x14ac:dyDescent="0.25">
      <c r="A11081" s="328"/>
      <c r="B11081" s="329"/>
      <c r="C11081" s="328"/>
      <c r="D11081" s="328"/>
    </row>
    <row r="11082" spans="1:4" x14ac:dyDescent="0.25">
      <c r="A11082" s="328"/>
      <c r="B11082" s="329"/>
      <c r="C11082" s="328"/>
      <c r="D11082" s="328"/>
    </row>
    <row r="11083" spans="1:4" x14ac:dyDescent="0.25">
      <c r="A11083" s="328"/>
      <c r="B11083" s="329"/>
      <c r="C11083" s="328"/>
      <c r="D11083" s="328"/>
    </row>
    <row r="11084" spans="1:4" x14ac:dyDescent="0.25">
      <c r="A11084" s="328"/>
      <c r="B11084" s="329"/>
      <c r="C11084" s="328"/>
      <c r="D11084" s="328"/>
    </row>
    <row r="11085" spans="1:4" x14ac:dyDescent="0.25">
      <c r="A11085" s="328"/>
      <c r="B11085" s="329"/>
      <c r="C11085" s="328"/>
      <c r="D11085" s="328"/>
    </row>
    <row r="11086" spans="1:4" x14ac:dyDescent="0.25">
      <c r="A11086" s="328"/>
      <c r="B11086" s="329"/>
      <c r="C11086" s="328"/>
      <c r="D11086" s="328"/>
    </row>
    <row r="11087" spans="1:4" x14ac:dyDescent="0.25">
      <c r="A11087" s="328"/>
      <c r="B11087" s="329"/>
      <c r="C11087" s="328"/>
      <c r="D11087" s="328"/>
    </row>
    <row r="11088" spans="1:4" x14ac:dyDescent="0.25">
      <c r="A11088" s="328"/>
      <c r="B11088" s="329"/>
      <c r="C11088" s="328"/>
      <c r="D11088" s="328"/>
    </row>
    <row r="11089" spans="1:4" x14ac:dyDescent="0.25">
      <c r="A11089" s="328"/>
      <c r="B11089" s="329"/>
      <c r="C11089" s="328"/>
      <c r="D11089" s="328"/>
    </row>
    <row r="11090" spans="1:4" x14ac:dyDescent="0.25">
      <c r="A11090" s="328"/>
      <c r="B11090" s="329"/>
      <c r="C11090" s="328"/>
      <c r="D11090" s="328"/>
    </row>
    <row r="11091" spans="1:4" x14ac:dyDescent="0.25">
      <c r="A11091" s="328"/>
      <c r="B11091" s="329"/>
      <c r="C11091" s="328"/>
      <c r="D11091" s="328"/>
    </row>
    <row r="11092" spans="1:4" x14ac:dyDescent="0.25">
      <c r="A11092" s="328"/>
      <c r="B11092" s="329"/>
      <c r="C11092" s="328"/>
      <c r="D11092" s="328"/>
    </row>
    <row r="11093" spans="1:4" x14ac:dyDescent="0.25">
      <c r="A11093" s="328"/>
      <c r="B11093" s="329"/>
      <c r="C11093" s="328"/>
      <c r="D11093" s="328"/>
    </row>
    <row r="11094" spans="1:4" x14ac:dyDescent="0.25">
      <c r="A11094" s="328"/>
      <c r="B11094" s="329"/>
      <c r="C11094" s="328"/>
      <c r="D11094" s="328"/>
    </row>
    <row r="11095" spans="1:4" x14ac:dyDescent="0.25">
      <c r="A11095" s="328"/>
      <c r="B11095" s="329"/>
      <c r="C11095" s="328"/>
      <c r="D11095" s="328"/>
    </row>
    <row r="11096" spans="1:4" x14ac:dyDescent="0.25">
      <c r="A11096" s="328"/>
      <c r="B11096" s="329"/>
      <c r="C11096" s="328"/>
      <c r="D11096" s="328"/>
    </row>
    <row r="11097" spans="1:4" x14ac:dyDescent="0.25">
      <c r="A11097" s="328"/>
      <c r="B11097" s="329"/>
      <c r="C11097" s="328"/>
      <c r="D11097" s="328"/>
    </row>
    <row r="11098" spans="1:4" x14ac:dyDescent="0.25">
      <c r="A11098" s="328"/>
      <c r="B11098" s="329"/>
      <c r="C11098" s="328"/>
      <c r="D11098" s="328"/>
    </row>
    <row r="11099" spans="1:4" x14ac:dyDescent="0.25">
      <c r="A11099" s="328"/>
      <c r="B11099" s="329"/>
      <c r="C11099" s="328"/>
      <c r="D11099" s="328"/>
    </row>
    <row r="11100" spans="1:4" x14ac:dyDescent="0.25">
      <c r="A11100" s="328"/>
      <c r="B11100" s="329"/>
      <c r="C11100" s="328"/>
      <c r="D11100" s="328"/>
    </row>
    <row r="11101" spans="1:4" x14ac:dyDescent="0.25">
      <c r="A11101" s="328"/>
      <c r="B11101" s="329"/>
      <c r="C11101" s="328"/>
      <c r="D11101" s="328"/>
    </row>
    <row r="11102" spans="1:4" x14ac:dyDescent="0.25">
      <c r="A11102" s="328"/>
      <c r="B11102" s="329"/>
      <c r="C11102" s="328"/>
      <c r="D11102" s="328"/>
    </row>
    <row r="11103" spans="1:4" x14ac:dyDescent="0.25">
      <c r="A11103" s="328"/>
      <c r="B11103" s="329"/>
      <c r="C11103" s="328"/>
      <c r="D11103" s="328"/>
    </row>
    <row r="11104" spans="1:4" x14ac:dyDescent="0.25">
      <c r="A11104" s="328"/>
      <c r="B11104" s="329"/>
      <c r="C11104" s="328"/>
      <c r="D11104" s="328"/>
    </row>
    <row r="11105" spans="1:4" x14ac:dyDescent="0.25">
      <c r="A11105" s="328"/>
      <c r="B11105" s="329"/>
      <c r="C11105" s="328"/>
      <c r="D11105" s="328"/>
    </row>
    <row r="11106" spans="1:4" x14ac:dyDescent="0.25">
      <c r="A11106" s="328"/>
      <c r="B11106" s="329"/>
      <c r="C11106" s="328"/>
      <c r="D11106" s="328"/>
    </row>
    <row r="11107" spans="1:4" x14ac:dyDescent="0.25">
      <c r="A11107" s="328"/>
      <c r="B11107" s="329"/>
      <c r="C11107" s="328"/>
      <c r="D11107" s="328"/>
    </row>
    <row r="11108" spans="1:4" x14ac:dyDescent="0.25">
      <c r="A11108" s="328"/>
      <c r="B11108" s="329"/>
      <c r="C11108" s="328"/>
      <c r="D11108" s="328"/>
    </row>
    <row r="11109" spans="1:4" x14ac:dyDescent="0.25">
      <c r="A11109" s="328"/>
      <c r="B11109" s="329"/>
      <c r="C11109" s="328"/>
      <c r="D11109" s="328"/>
    </row>
    <row r="11110" spans="1:4" x14ac:dyDescent="0.25">
      <c r="A11110" s="328"/>
      <c r="B11110" s="329"/>
      <c r="C11110" s="328"/>
      <c r="D11110" s="328"/>
    </row>
    <row r="11111" spans="1:4" x14ac:dyDescent="0.25">
      <c r="A11111" s="328"/>
      <c r="B11111" s="329"/>
      <c r="C11111" s="328"/>
      <c r="D11111" s="328"/>
    </row>
    <row r="11112" spans="1:4" x14ac:dyDescent="0.25">
      <c r="A11112" s="328"/>
      <c r="B11112" s="329"/>
      <c r="C11112" s="328"/>
      <c r="D11112" s="328"/>
    </row>
    <row r="11113" spans="1:4" x14ac:dyDescent="0.25">
      <c r="A11113" s="328"/>
      <c r="B11113" s="329"/>
      <c r="C11113" s="328"/>
      <c r="D11113" s="328"/>
    </row>
    <row r="11114" spans="1:4" x14ac:dyDescent="0.25">
      <c r="A11114" s="328"/>
      <c r="B11114" s="329"/>
      <c r="C11114" s="328"/>
      <c r="D11114" s="328"/>
    </row>
    <row r="11115" spans="1:4" x14ac:dyDescent="0.25">
      <c r="A11115" s="328"/>
      <c r="B11115" s="329"/>
      <c r="C11115" s="328"/>
      <c r="D11115" s="328"/>
    </row>
    <row r="11116" spans="1:4" x14ac:dyDescent="0.25">
      <c r="A11116" s="328"/>
      <c r="B11116" s="329"/>
      <c r="C11116" s="328"/>
      <c r="D11116" s="328"/>
    </row>
    <row r="11117" spans="1:4" x14ac:dyDescent="0.25">
      <c r="A11117" s="328"/>
      <c r="B11117" s="329"/>
      <c r="C11117" s="328"/>
      <c r="D11117" s="328"/>
    </row>
    <row r="11118" spans="1:4" x14ac:dyDescent="0.25">
      <c r="A11118" s="328"/>
      <c r="B11118" s="329"/>
      <c r="C11118" s="328"/>
      <c r="D11118" s="328"/>
    </row>
    <row r="11119" spans="1:4" x14ac:dyDescent="0.25">
      <c r="A11119" s="328"/>
      <c r="B11119" s="329"/>
      <c r="C11119" s="328"/>
      <c r="D11119" s="328"/>
    </row>
    <row r="11120" spans="1:4" x14ac:dyDescent="0.25">
      <c r="A11120" s="328"/>
      <c r="B11120" s="329"/>
      <c r="C11120" s="328"/>
      <c r="D11120" s="328"/>
    </row>
    <row r="11121" spans="1:4" x14ac:dyDescent="0.25">
      <c r="A11121" s="328"/>
      <c r="B11121" s="329"/>
      <c r="C11121" s="328"/>
      <c r="D11121" s="328"/>
    </row>
    <row r="11122" spans="1:4" x14ac:dyDescent="0.25">
      <c r="A11122" s="328"/>
      <c r="B11122" s="329"/>
      <c r="C11122" s="328"/>
      <c r="D11122" s="328"/>
    </row>
    <row r="11123" spans="1:4" x14ac:dyDescent="0.25">
      <c r="A11123" s="328"/>
      <c r="B11123" s="329"/>
      <c r="C11123" s="328"/>
      <c r="D11123" s="328"/>
    </row>
    <row r="11124" spans="1:4" x14ac:dyDescent="0.25">
      <c r="A11124" s="328"/>
      <c r="B11124" s="329"/>
      <c r="C11124" s="328"/>
      <c r="D11124" s="328"/>
    </row>
    <row r="11125" spans="1:4" x14ac:dyDescent="0.25">
      <c r="A11125" s="328"/>
      <c r="B11125" s="329"/>
      <c r="C11125" s="328"/>
      <c r="D11125" s="328"/>
    </row>
    <row r="11126" spans="1:4" x14ac:dyDescent="0.25">
      <c r="A11126" s="328"/>
      <c r="B11126" s="329"/>
      <c r="C11126" s="328"/>
      <c r="D11126" s="330"/>
    </row>
    <row r="11127" spans="1:4" x14ac:dyDescent="0.25">
      <c r="A11127" s="328"/>
      <c r="B11127" s="329"/>
      <c r="C11127" s="328"/>
      <c r="D11127" s="330"/>
    </row>
    <row r="11128" spans="1:4" x14ac:dyDescent="0.25">
      <c r="A11128" s="328"/>
      <c r="B11128" s="329"/>
      <c r="C11128" s="328"/>
      <c r="D11128" s="330"/>
    </row>
    <row r="11129" spans="1:4" x14ac:dyDescent="0.25">
      <c r="A11129" s="328"/>
      <c r="B11129" s="329"/>
      <c r="C11129" s="328"/>
      <c r="D11129" s="330"/>
    </row>
    <row r="11130" spans="1:4" x14ac:dyDescent="0.25">
      <c r="A11130" s="328"/>
      <c r="B11130" s="329"/>
      <c r="C11130" s="328"/>
      <c r="D11130" s="330"/>
    </row>
    <row r="11131" spans="1:4" x14ac:dyDescent="0.25">
      <c r="A11131" s="328"/>
      <c r="B11131" s="329"/>
      <c r="C11131" s="328"/>
      <c r="D11131" s="330"/>
    </row>
    <row r="11132" spans="1:4" x14ac:dyDescent="0.25">
      <c r="A11132" s="328"/>
      <c r="B11132" s="329"/>
      <c r="C11132" s="328"/>
      <c r="D11132" s="328"/>
    </row>
    <row r="11133" spans="1:4" x14ac:dyDescent="0.25">
      <c r="A11133" s="328"/>
      <c r="B11133" s="329"/>
      <c r="C11133" s="328"/>
      <c r="D11133" s="328"/>
    </row>
    <row r="11134" spans="1:4" x14ac:dyDescent="0.25">
      <c r="A11134" s="328"/>
      <c r="B11134" s="329"/>
      <c r="C11134" s="328"/>
      <c r="D11134" s="328"/>
    </row>
    <row r="11135" spans="1:4" x14ac:dyDescent="0.25">
      <c r="A11135" s="328"/>
      <c r="B11135" s="329"/>
      <c r="C11135" s="328"/>
      <c r="D11135" s="328"/>
    </row>
    <row r="11136" spans="1:4" x14ac:dyDescent="0.25">
      <c r="A11136" s="328"/>
      <c r="B11136" s="329"/>
      <c r="C11136" s="328"/>
      <c r="D11136" s="328"/>
    </row>
    <row r="11137" spans="1:4" x14ac:dyDescent="0.25">
      <c r="A11137" s="328"/>
      <c r="B11137" s="329"/>
      <c r="C11137" s="328"/>
      <c r="D11137" s="328"/>
    </row>
    <row r="11138" spans="1:4" x14ac:dyDescent="0.25">
      <c r="A11138" s="328"/>
      <c r="B11138" s="329"/>
      <c r="C11138" s="328"/>
      <c r="D11138" s="328"/>
    </row>
    <row r="11139" spans="1:4" x14ac:dyDescent="0.25">
      <c r="A11139" s="328"/>
      <c r="B11139" s="329"/>
      <c r="C11139" s="328"/>
      <c r="D11139" s="328"/>
    </row>
    <row r="11140" spans="1:4" x14ac:dyDescent="0.25">
      <c r="A11140" s="328"/>
      <c r="B11140" s="329"/>
      <c r="C11140" s="328"/>
      <c r="D11140" s="328"/>
    </row>
    <row r="11141" spans="1:4" x14ac:dyDescent="0.25">
      <c r="A11141" s="328"/>
      <c r="B11141" s="329"/>
      <c r="C11141" s="328"/>
      <c r="D11141" s="328"/>
    </row>
    <row r="11142" spans="1:4" x14ac:dyDescent="0.25">
      <c r="A11142" s="328"/>
      <c r="B11142" s="329"/>
      <c r="C11142" s="328"/>
      <c r="D11142" s="328"/>
    </row>
    <row r="11143" spans="1:4" x14ac:dyDescent="0.25">
      <c r="A11143" s="328"/>
      <c r="B11143" s="329"/>
      <c r="C11143" s="328"/>
      <c r="D11143" s="328"/>
    </row>
    <row r="11144" spans="1:4" x14ac:dyDescent="0.25">
      <c r="A11144" s="328"/>
      <c r="B11144" s="329"/>
      <c r="C11144" s="328"/>
      <c r="D11144" s="328"/>
    </row>
    <row r="11145" spans="1:4" x14ac:dyDescent="0.25">
      <c r="A11145" s="328"/>
      <c r="B11145" s="329"/>
      <c r="C11145" s="328"/>
      <c r="D11145" s="328"/>
    </row>
    <row r="11146" spans="1:4" x14ac:dyDescent="0.25">
      <c r="A11146" s="328"/>
      <c r="B11146" s="329"/>
      <c r="C11146" s="328"/>
      <c r="D11146" s="328"/>
    </row>
    <row r="11147" spans="1:4" x14ac:dyDescent="0.25">
      <c r="A11147" s="328"/>
      <c r="B11147" s="329"/>
      <c r="C11147" s="328"/>
      <c r="D11147" s="328"/>
    </row>
    <row r="11148" spans="1:4" x14ac:dyDescent="0.25">
      <c r="A11148" s="328"/>
      <c r="B11148" s="329"/>
      <c r="C11148" s="328"/>
      <c r="D11148" s="328"/>
    </row>
    <row r="11149" spans="1:4" x14ac:dyDescent="0.25">
      <c r="A11149" s="328"/>
      <c r="B11149" s="329"/>
      <c r="C11149" s="328"/>
      <c r="D11149" s="328"/>
    </row>
    <row r="11150" spans="1:4" x14ac:dyDescent="0.25">
      <c r="A11150" s="328"/>
      <c r="B11150" s="329"/>
      <c r="C11150" s="328"/>
      <c r="D11150" s="328"/>
    </row>
    <row r="11151" spans="1:4" x14ac:dyDescent="0.25">
      <c r="A11151" s="328"/>
      <c r="B11151" s="329"/>
      <c r="C11151" s="328"/>
      <c r="D11151" s="328"/>
    </row>
    <row r="11152" spans="1:4" x14ac:dyDescent="0.25">
      <c r="A11152" s="328"/>
      <c r="B11152" s="329"/>
      <c r="C11152" s="328"/>
      <c r="D11152" s="328"/>
    </row>
    <row r="11153" spans="1:4" x14ac:dyDescent="0.25">
      <c r="A11153" s="328"/>
      <c r="B11153" s="329"/>
      <c r="C11153" s="328"/>
      <c r="D11153" s="328"/>
    </row>
    <row r="11154" spans="1:4" x14ac:dyDescent="0.25">
      <c r="A11154" s="328"/>
      <c r="B11154" s="329"/>
      <c r="C11154" s="328"/>
      <c r="D11154" s="328"/>
    </row>
    <row r="11155" spans="1:4" x14ac:dyDescent="0.25">
      <c r="A11155" s="328"/>
      <c r="B11155" s="329"/>
      <c r="C11155" s="328"/>
      <c r="D11155" s="328"/>
    </row>
    <row r="11156" spans="1:4" x14ac:dyDescent="0.25">
      <c r="A11156" s="328"/>
      <c r="B11156" s="329"/>
      <c r="C11156" s="328"/>
      <c r="D11156" s="328"/>
    </row>
    <row r="11157" spans="1:4" x14ac:dyDescent="0.25">
      <c r="A11157" s="328"/>
      <c r="B11157" s="329"/>
      <c r="C11157" s="328"/>
      <c r="D11157" s="328"/>
    </row>
    <row r="11158" spans="1:4" x14ac:dyDescent="0.25">
      <c r="A11158" s="328"/>
      <c r="B11158" s="329"/>
      <c r="C11158" s="328"/>
      <c r="D11158" s="328"/>
    </row>
    <row r="11159" spans="1:4" x14ac:dyDescent="0.25">
      <c r="A11159" s="328"/>
      <c r="B11159" s="329"/>
      <c r="C11159" s="328"/>
      <c r="D11159" s="328"/>
    </row>
    <row r="11160" spans="1:4" x14ac:dyDescent="0.25">
      <c r="A11160" s="328"/>
      <c r="B11160" s="329"/>
      <c r="C11160" s="328"/>
      <c r="D11160" s="328"/>
    </row>
    <row r="11161" spans="1:4" x14ac:dyDescent="0.25">
      <c r="A11161" s="328"/>
      <c r="B11161" s="329"/>
      <c r="C11161" s="328"/>
      <c r="D11161" s="328"/>
    </row>
    <row r="11162" spans="1:4" x14ac:dyDescent="0.25">
      <c r="A11162" s="328"/>
      <c r="B11162" s="329"/>
      <c r="C11162" s="328"/>
      <c r="D11162" s="328"/>
    </row>
    <row r="11163" spans="1:4" x14ac:dyDescent="0.25">
      <c r="A11163" s="328"/>
      <c r="B11163" s="329"/>
      <c r="C11163" s="328"/>
      <c r="D11163" s="330"/>
    </row>
    <row r="11164" spans="1:4" x14ac:dyDescent="0.25">
      <c r="A11164" s="328"/>
      <c r="B11164" s="329"/>
      <c r="C11164" s="328"/>
      <c r="D11164" s="330"/>
    </row>
    <row r="11165" spans="1:4" x14ac:dyDescent="0.25">
      <c r="A11165" s="328"/>
      <c r="B11165" s="329"/>
      <c r="C11165" s="328"/>
      <c r="D11165" s="330"/>
    </row>
    <row r="11166" spans="1:4" x14ac:dyDescent="0.25">
      <c r="A11166" s="328"/>
      <c r="B11166" s="329"/>
      <c r="C11166" s="328"/>
      <c r="D11166" s="330"/>
    </row>
    <row r="11167" spans="1:4" x14ac:dyDescent="0.25">
      <c r="A11167" s="328"/>
      <c r="B11167" s="329"/>
      <c r="C11167" s="328"/>
      <c r="D11167" s="330"/>
    </row>
    <row r="11168" spans="1:4" x14ac:dyDescent="0.25">
      <c r="A11168" s="328"/>
      <c r="B11168" s="329"/>
      <c r="C11168" s="328"/>
      <c r="D11168" s="330"/>
    </row>
    <row r="11169" spans="1:4" x14ac:dyDescent="0.25">
      <c r="A11169" s="328"/>
      <c r="B11169" s="329"/>
      <c r="C11169" s="328"/>
      <c r="D11169" s="330"/>
    </row>
    <row r="11170" spans="1:4" x14ac:dyDescent="0.25">
      <c r="A11170" s="328"/>
      <c r="B11170" s="329"/>
      <c r="C11170" s="328"/>
      <c r="D11170" s="328"/>
    </row>
    <row r="11171" spans="1:4" x14ac:dyDescent="0.25">
      <c r="A11171" s="328"/>
      <c r="B11171" s="329"/>
      <c r="C11171" s="328"/>
      <c r="D11171" s="328"/>
    </row>
    <row r="11172" spans="1:4" x14ac:dyDescent="0.25">
      <c r="A11172" s="328"/>
      <c r="B11172" s="329"/>
      <c r="C11172" s="328"/>
      <c r="D11172" s="328"/>
    </row>
    <row r="11173" spans="1:4" x14ac:dyDescent="0.25">
      <c r="A11173" s="328"/>
      <c r="B11173" s="329"/>
      <c r="C11173" s="328"/>
      <c r="D11173" s="328"/>
    </row>
    <row r="11174" spans="1:4" x14ac:dyDescent="0.25">
      <c r="A11174" s="328"/>
      <c r="B11174" s="329"/>
      <c r="C11174" s="328"/>
      <c r="D11174" s="328"/>
    </row>
    <row r="11175" spans="1:4" x14ac:dyDescent="0.25">
      <c r="A11175" s="328"/>
      <c r="B11175" s="329"/>
      <c r="C11175" s="328"/>
      <c r="D11175" s="328"/>
    </row>
    <row r="11176" spans="1:4" x14ac:dyDescent="0.25">
      <c r="A11176" s="328"/>
      <c r="B11176" s="329"/>
      <c r="C11176" s="328"/>
      <c r="D11176" s="328"/>
    </row>
    <row r="11177" spans="1:4" x14ac:dyDescent="0.25">
      <c r="A11177" s="328"/>
      <c r="B11177" s="329"/>
      <c r="C11177" s="328"/>
      <c r="D11177" s="328"/>
    </row>
    <row r="11178" spans="1:4" x14ac:dyDescent="0.25">
      <c r="A11178" s="328"/>
      <c r="B11178" s="329"/>
      <c r="C11178" s="328"/>
      <c r="D11178" s="328"/>
    </row>
    <row r="11179" spans="1:4" x14ac:dyDescent="0.25">
      <c r="A11179" s="328"/>
      <c r="B11179" s="329"/>
      <c r="C11179" s="328"/>
      <c r="D11179" s="328"/>
    </row>
    <row r="11180" spans="1:4" x14ac:dyDescent="0.25">
      <c r="A11180" s="328"/>
      <c r="B11180" s="329"/>
      <c r="C11180" s="328"/>
      <c r="D11180" s="328"/>
    </row>
    <row r="11181" spans="1:4" x14ac:dyDescent="0.25">
      <c r="A11181" s="328"/>
      <c r="B11181" s="329"/>
      <c r="C11181" s="328"/>
      <c r="D11181" s="328"/>
    </row>
    <row r="11182" spans="1:4" x14ac:dyDescent="0.25">
      <c r="A11182" s="328"/>
      <c r="B11182" s="329"/>
      <c r="C11182" s="328"/>
      <c r="D11182" s="328"/>
    </row>
    <row r="11183" spans="1:4" x14ac:dyDescent="0.25">
      <c r="A11183" s="328"/>
      <c r="B11183" s="329"/>
      <c r="C11183" s="328"/>
      <c r="D11183" s="328"/>
    </row>
    <row r="11184" spans="1:4" x14ac:dyDescent="0.25">
      <c r="A11184" s="328"/>
      <c r="B11184" s="329"/>
      <c r="C11184" s="328"/>
      <c r="D11184" s="330"/>
    </row>
    <row r="11185" spans="1:4" x14ac:dyDescent="0.25">
      <c r="A11185" s="328"/>
      <c r="B11185" s="329"/>
      <c r="C11185" s="328"/>
      <c r="D11185" s="330"/>
    </row>
    <row r="11186" spans="1:4" x14ac:dyDescent="0.25">
      <c r="A11186" s="328"/>
      <c r="B11186" s="329"/>
      <c r="C11186" s="328"/>
      <c r="D11186" s="330"/>
    </row>
    <row r="11187" spans="1:4" x14ac:dyDescent="0.25">
      <c r="A11187" s="328"/>
      <c r="B11187" s="329"/>
      <c r="C11187" s="328"/>
      <c r="D11187" s="330"/>
    </row>
    <row r="11188" spans="1:4" x14ac:dyDescent="0.25">
      <c r="A11188" s="328"/>
      <c r="B11188" s="329"/>
      <c r="C11188" s="328"/>
      <c r="D11188" s="330"/>
    </row>
    <row r="11189" spans="1:4" x14ac:dyDescent="0.25">
      <c r="A11189" s="328"/>
      <c r="B11189" s="329"/>
      <c r="C11189" s="328"/>
      <c r="D11189" s="330"/>
    </row>
    <row r="11190" spans="1:4" x14ac:dyDescent="0.25">
      <c r="A11190" s="328"/>
      <c r="B11190" s="329"/>
      <c r="C11190" s="328"/>
      <c r="D11190" s="330"/>
    </row>
    <row r="11191" spans="1:4" x14ac:dyDescent="0.25">
      <c r="A11191" s="328"/>
      <c r="B11191" s="329"/>
      <c r="C11191" s="328"/>
      <c r="D11191" s="330"/>
    </row>
    <row r="11192" spans="1:4" x14ac:dyDescent="0.25">
      <c r="A11192" s="328"/>
      <c r="B11192" s="329"/>
      <c r="C11192" s="328"/>
      <c r="D11192" s="330"/>
    </row>
    <row r="11193" spans="1:4" x14ac:dyDescent="0.25">
      <c r="A11193" s="328"/>
      <c r="B11193" s="329"/>
      <c r="C11193" s="328"/>
      <c r="D11193" s="330"/>
    </row>
    <row r="11194" spans="1:4" x14ac:dyDescent="0.25">
      <c r="A11194" s="328"/>
      <c r="B11194" s="329"/>
      <c r="C11194" s="328"/>
      <c r="D11194" s="330"/>
    </row>
    <row r="11195" spans="1:4" x14ac:dyDescent="0.25">
      <c r="A11195" s="328"/>
      <c r="B11195" s="329"/>
      <c r="C11195" s="328"/>
      <c r="D11195" s="330"/>
    </row>
    <row r="11196" spans="1:4" x14ac:dyDescent="0.25">
      <c r="A11196" s="328"/>
      <c r="B11196" s="329"/>
      <c r="C11196" s="328"/>
      <c r="D11196" s="330"/>
    </row>
    <row r="11197" spans="1:4" x14ac:dyDescent="0.25">
      <c r="A11197" s="328"/>
      <c r="B11197" s="329"/>
      <c r="C11197" s="328"/>
      <c r="D11197" s="330"/>
    </row>
    <row r="11198" spans="1:4" x14ac:dyDescent="0.25">
      <c r="A11198" s="328"/>
      <c r="B11198" s="329"/>
      <c r="C11198" s="328"/>
      <c r="D11198" s="330"/>
    </row>
    <row r="11199" spans="1:4" x14ac:dyDescent="0.25">
      <c r="A11199" s="328"/>
      <c r="B11199" s="329"/>
      <c r="C11199" s="328"/>
      <c r="D11199" s="330"/>
    </row>
    <row r="11200" spans="1:4" x14ac:dyDescent="0.25">
      <c r="A11200" s="328"/>
      <c r="B11200" s="329"/>
      <c r="C11200" s="328"/>
      <c r="D11200" s="330"/>
    </row>
    <row r="11201" spans="1:4" x14ac:dyDescent="0.25">
      <c r="A11201" s="328"/>
      <c r="B11201" s="329"/>
      <c r="C11201" s="328"/>
      <c r="D11201" s="330"/>
    </row>
    <row r="11202" spans="1:4" x14ac:dyDescent="0.25">
      <c r="A11202" s="328"/>
      <c r="B11202" s="329"/>
      <c r="C11202" s="328"/>
      <c r="D11202" s="330"/>
    </row>
    <row r="11203" spans="1:4" x14ac:dyDescent="0.25">
      <c r="A11203" s="328"/>
      <c r="B11203" s="329"/>
      <c r="C11203" s="328"/>
      <c r="D11203" s="330"/>
    </row>
    <row r="11204" spans="1:4" x14ac:dyDescent="0.25">
      <c r="A11204" s="328"/>
      <c r="B11204" s="329"/>
      <c r="C11204" s="328"/>
      <c r="D11204" s="330"/>
    </row>
    <row r="11205" spans="1:4" x14ac:dyDescent="0.25">
      <c r="A11205" s="328"/>
      <c r="B11205" s="329"/>
      <c r="C11205" s="328"/>
      <c r="D11205" s="330"/>
    </row>
    <row r="11206" spans="1:4" x14ac:dyDescent="0.25">
      <c r="A11206" s="328"/>
      <c r="B11206" s="329"/>
      <c r="C11206" s="328"/>
      <c r="D11206" s="330"/>
    </row>
    <row r="11207" spans="1:4" x14ac:dyDescent="0.25">
      <c r="A11207" s="328"/>
      <c r="B11207" s="329"/>
      <c r="C11207" s="328"/>
      <c r="D11207" s="330"/>
    </row>
    <row r="11208" spans="1:4" x14ac:dyDescent="0.25">
      <c r="A11208" s="328"/>
      <c r="B11208" s="329"/>
      <c r="C11208" s="328"/>
      <c r="D11208" s="330"/>
    </row>
    <row r="11209" spans="1:4" x14ac:dyDescent="0.25">
      <c r="A11209" s="328"/>
      <c r="B11209" s="329"/>
      <c r="C11209" s="328"/>
      <c r="D11209" s="330"/>
    </row>
    <row r="11210" spans="1:4" x14ac:dyDescent="0.25">
      <c r="A11210" s="328"/>
      <c r="B11210" s="329"/>
      <c r="C11210" s="328"/>
      <c r="D11210" s="328"/>
    </row>
    <row r="11211" spans="1:4" x14ac:dyDescent="0.25">
      <c r="A11211" s="328"/>
      <c r="B11211" s="329"/>
      <c r="C11211" s="328"/>
      <c r="D11211" s="328"/>
    </row>
    <row r="11212" spans="1:4" x14ac:dyDescent="0.25">
      <c r="A11212" s="328"/>
      <c r="B11212" s="329"/>
      <c r="C11212" s="328"/>
      <c r="D11212" s="328"/>
    </row>
    <row r="11213" spans="1:4" x14ac:dyDescent="0.25">
      <c r="A11213" s="328"/>
      <c r="B11213" s="329"/>
      <c r="C11213" s="328"/>
      <c r="D11213" s="328"/>
    </row>
    <row r="11214" spans="1:4" x14ac:dyDescent="0.25">
      <c r="A11214" s="328"/>
      <c r="B11214" s="329"/>
      <c r="C11214" s="328"/>
      <c r="D11214" s="328"/>
    </row>
    <row r="11215" spans="1:4" x14ac:dyDescent="0.25">
      <c r="A11215" s="328"/>
      <c r="B11215" s="329"/>
      <c r="C11215" s="328"/>
      <c r="D11215" s="328"/>
    </row>
    <row r="11216" spans="1:4" x14ac:dyDescent="0.25">
      <c r="A11216" s="328"/>
      <c r="B11216" s="329"/>
      <c r="C11216" s="328"/>
      <c r="D11216" s="328"/>
    </row>
    <row r="11217" spans="1:4" x14ac:dyDescent="0.25">
      <c r="A11217" s="328"/>
      <c r="B11217" s="329"/>
      <c r="C11217" s="328"/>
      <c r="D11217" s="328"/>
    </row>
    <row r="11218" spans="1:4" x14ac:dyDescent="0.25">
      <c r="A11218" s="328"/>
      <c r="B11218" s="329"/>
      <c r="C11218" s="328"/>
      <c r="D11218" s="328"/>
    </row>
    <row r="11219" spans="1:4" x14ac:dyDescent="0.25">
      <c r="A11219" s="328"/>
      <c r="B11219" s="329"/>
      <c r="C11219" s="328"/>
      <c r="D11219" s="328"/>
    </row>
    <row r="11220" spans="1:4" x14ac:dyDescent="0.25">
      <c r="A11220" s="328"/>
      <c r="B11220" s="329"/>
      <c r="C11220" s="328"/>
      <c r="D11220" s="328"/>
    </row>
    <row r="11221" spans="1:4" x14ac:dyDescent="0.25">
      <c r="A11221" s="328"/>
      <c r="B11221" s="329"/>
      <c r="C11221" s="328"/>
      <c r="D11221" s="328"/>
    </row>
    <row r="11222" spans="1:4" x14ac:dyDescent="0.25">
      <c r="A11222" s="328"/>
      <c r="B11222" s="329"/>
      <c r="C11222" s="328"/>
      <c r="D11222" s="328"/>
    </row>
    <row r="11223" spans="1:4" x14ac:dyDescent="0.25">
      <c r="A11223" s="328"/>
      <c r="B11223" s="329"/>
      <c r="C11223" s="328"/>
      <c r="D11223" s="328"/>
    </row>
    <row r="11224" spans="1:4" x14ac:dyDescent="0.25">
      <c r="A11224" s="328"/>
      <c r="B11224" s="329"/>
      <c r="C11224" s="328"/>
      <c r="D11224" s="328"/>
    </row>
    <row r="11225" spans="1:4" x14ac:dyDescent="0.25">
      <c r="A11225" s="328"/>
      <c r="B11225" s="329"/>
      <c r="C11225" s="328"/>
      <c r="D11225" s="328"/>
    </row>
    <row r="11226" spans="1:4" x14ac:dyDescent="0.25">
      <c r="A11226" s="328"/>
      <c r="B11226" s="329"/>
      <c r="C11226" s="328"/>
      <c r="D11226" s="328"/>
    </row>
    <row r="11227" spans="1:4" x14ac:dyDescent="0.25">
      <c r="A11227" s="328"/>
      <c r="B11227" s="329"/>
      <c r="C11227" s="328"/>
      <c r="D11227" s="328"/>
    </row>
    <row r="11228" spans="1:4" x14ac:dyDescent="0.25">
      <c r="A11228" s="328"/>
      <c r="B11228" s="329"/>
      <c r="C11228" s="328"/>
      <c r="D11228" s="328"/>
    </row>
    <row r="11229" spans="1:4" x14ac:dyDescent="0.25">
      <c r="A11229" s="328"/>
      <c r="B11229" s="329"/>
      <c r="C11229" s="328"/>
      <c r="D11229" s="328"/>
    </row>
    <row r="11230" spans="1:4" x14ac:dyDescent="0.25">
      <c r="A11230" s="328"/>
      <c r="B11230" s="329"/>
      <c r="C11230" s="328"/>
      <c r="D11230" s="328"/>
    </row>
    <row r="11231" spans="1:4" x14ac:dyDescent="0.25">
      <c r="A11231" s="328"/>
      <c r="B11231" s="329"/>
      <c r="C11231" s="328"/>
      <c r="D11231" s="328"/>
    </row>
    <row r="11232" spans="1:4" x14ac:dyDescent="0.25">
      <c r="A11232" s="328"/>
      <c r="B11232" s="329"/>
      <c r="C11232" s="328"/>
      <c r="D11232" s="328"/>
    </row>
    <row r="11233" spans="1:4" x14ac:dyDescent="0.25">
      <c r="A11233" s="328"/>
      <c r="B11233" s="329"/>
      <c r="C11233" s="328"/>
      <c r="D11233" s="328"/>
    </row>
    <row r="11234" spans="1:4" x14ac:dyDescent="0.25">
      <c r="A11234" s="328"/>
      <c r="B11234" s="329"/>
      <c r="C11234" s="328"/>
      <c r="D11234" s="328"/>
    </row>
    <row r="11235" spans="1:4" x14ac:dyDescent="0.25">
      <c r="A11235" s="328"/>
      <c r="B11235" s="329"/>
      <c r="C11235" s="328"/>
      <c r="D11235" s="328"/>
    </row>
    <row r="11236" spans="1:4" x14ac:dyDescent="0.25">
      <c r="A11236" s="328"/>
      <c r="B11236" s="329"/>
      <c r="C11236" s="328"/>
      <c r="D11236" s="328"/>
    </row>
    <row r="11237" spans="1:4" x14ac:dyDescent="0.25">
      <c r="A11237" s="328"/>
      <c r="B11237" s="329"/>
      <c r="C11237" s="328"/>
      <c r="D11237" s="328"/>
    </row>
    <row r="11238" spans="1:4" x14ac:dyDescent="0.25">
      <c r="A11238" s="328"/>
      <c r="B11238" s="329"/>
      <c r="C11238" s="328"/>
      <c r="D11238" s="328"/>
    </row>
    <row r="11239" spans="1:4" x14ac:dyDescent="0.25">
      <c r="A11239" s="328"/>
      <c r="B11239" s="329"/>
      <c r="C11239" s="328"/>
      <c r="D11239" s="328"/>
    </row>
    <row r="11240" spans="1:4" x14ac:dyDescent="0.25">
      <c r="A11240" s="328"/>
      <c r="B11240" s="329"/>
      <c r="C11240" s="328"/>
      <c r="D11240" s="328"/>
    </row>
    <row r="11241" spans="1:4" x14ac:dyDescent="0.25">
      <c r="A11241" s="328"/>
      <c r="B11241" s="329"/>
      <c r="C11241" s="328"/>
      <c r="D11241" s="328"/>
    </row>
    <row r="11242" spans="1:4" x14ac:dyDescent="0.25">
      <c r="A11242" s="328"/>
      <c r="B11242" s="329"/>
      <c r="C11242" s="328"/>
      <c r="D11242" s="328"/>
    </row>
    <row r="11243" spans="1:4" x14ac:dyDescent="0.25">
      <c r="A11243" s="328"/>
      <c r="B11243" s="329"/>
      <c r="C11243" s="328"/>
      <c r="D11243" s="328"/>
    </row>
    <row r="11244" spans="1:4" x14ac:dyDescent="0.25">
      <c r="A11244" s="328"/>
      <c r="B11244" s="329"/>
      <c r="C11244" s="328"/>
      <c r="D11244" s="328"/>
    </row>
    <row r="11245" spans="1:4" x14ac:dyDescent="0.25">
      <c r="A11245" s="328"/>
      <c r="B11245" s="329"/>
      <c r="C11245" s="328"/>
      <c r="D11245" s="328"/>
    </row>
    <row r="11246" spans="1:4" x14ac:dyDescent="0.25">
      <c r="A11246" s="328"/>
      <c r="B11246" s="329"/>
      <c r="C11246" s="328"/>
      <c r="D11246" s="328"/>
    </row>
    <row r="11247" spans="1:4" x14ac:dyDescent="0.25">
      <c r="A11247" s="328"/>
      <c r="B11247" s="329"/>
      <c r="C11247" s="328"/>
      <c r="D11247" s="328"/>
    </row>
    <row r="11248" spans="1:4" x14ac:dyDescent="0.25">
      <c r="A11248" s="328"/>
      <c r="B11248" s="329"/>
      <c r="C11248" s="328"/>
      <c r="D11248" s="328"/>
    </row>
    <row r="11249" spans="1:4" x14ac:dyDescent="0.25">
      <c r="A11249" s="328"/>
      <c r="B11249" s="329"/>
      <c r="C11249" s="328"/>
      <c r="D11249" s="328"/>
    </row>
    <row r="11250" spans="1:4" x14ac:dyDescent="0.25">
      <c r="A11250" s="328"/>
      <c r="B11250" s="329"/>
      <c r="C11250" s="328"/>
      <c r="D11250" s="328"/>
    </row>
    <row r="11251" spans="1:4" x14ac:dyDescent="0.25">
      <c r="A11251" s="328"/>
      <c r="B11251" s="329"/>
      <c r="C11251" s="328"/>
      <c r="D11251" s="328"/>
    </row>
    <row r="11252" spans="1:4" x14ac:dyDescent="0.25">
      <c r="A11252" s="328"/>
      <c r="B11252" s="329"/>
      <c r="C11252" s="328"/>
      <c r="D11252" s="328"/>
    </row>
    <row r="11253" spans="1:4" x14ac:dyDescent="0.25">
      <c r="A11253" s="328"/>
      <c r="B11253" s="329"/>
      <c r="C11253" s="328"/>
      <c r="D11253" s="328"/>
    </row>
    <row r="11254" spans="1:4" x14ac:dyDescent="0.25">
      <c r="A11254" s="328"/>
      <c r="B11254" s="329"/>
      <c r="C11254" s="328"/>
      <c r="D11254" s="328"/>
    </row>
    <row r="11255" spans="1:4" x14ac:dyDescent="0.25">
      <c r="A11255" s="328"/>
      <c r="B11255" s="329"/>
      <c r="C11255" s="328"/>
      <c r="D11255" s="328"/>
    </row>
    <row r="11256" spans="1:4" x14ac:dyDescent="0.25">
      <c r="A11256" s="328"/>
      <c r="B11256" s="329"/>
      <c r="C11256" s="328"/>
      <c r="D11256" s="328"/>
    </row>
    <row r="11257" spans="1:4" x14ac:dyDescent="0.25">
      <c r="A11257" s="328"/>
      <c r="B11257" s="329"/>
      <c r="C11257" s="328"/>
      <c r="D11257" s="328"/>
    </row>
    <row r="11258" spans="1:4" x14ac:dyDescent="0.25">
      <c r="A11258" s="328"/>
      <c r="B11258" s="329"/>
      <c r="C11258" s="328"/>
      <c r="D11258" s="328"/>
    </row>
    <row r="11259" spans="1:4" x14ac:dyDescent="0.25">
      <c r="A11259" s="328"/>
      <c r="B11259" s="329"/>
      <c r="C11259" s="328"/>
      <c r="D11259" s="328"/>
    </row>
    <row r="11260" spans="1:4" x14ac:dyDescent="0.25">
      <c r="A11260" s="328"/>
      <c r="B11260" s="329"/>
      <c r="C11260" s="328"/>
      <c r="D11260" s="328"/>
    </row>
    <row r="11261" spans="1:4" x14ac:dyDescent="0.25">
      <c r="A11261" s="328"/>
      <c r="B11261" s="329"/>
      <c r="C11261" s="328"/>
      <c r="D11261" s="328"/>
    </row>
    <row r="11262" spans="1:4" x14ac:dyDescent="0.25">
      <c r="A11262" s="328"/>
      <c r="B11262" s="329"/>
      <c r="C11262" s="328"/>
      <c r="D11262" s="328"/>
    </row>
    <row r="11263" spans="1:4" x14ac:dyDescent="0.25">
      <c r="A11263" s="328"/>
      <c r="B11263" s="329"/>
      <c r="C11263" s="328"/>
      <c r="D11263" s="328"/>
    </row>
    <row r="11264" spans="1:4" x14ac:dyDescent="0.25">
      <c r="A11264" s="328"/>
      <c r="B11264" s="329"/>
      <c r="C11264" s="328"/>
      <c r="D11264" s="328"/>
    </row>
    <row r="11265" spans="1:4" x14ac:dyDescent="0.25">
      <c r="A11265" s="328"/>
      <c r="B11265" s="329"/>
      <c r="C11265" s="328"/>
      <c r="D11265" s="328"/>
    </row>
    <row r="11266" spans="1:4" x14ac:dyDescent="0.25">
      <c r="A11266" s="328"/>
      <c r="B11266" s="329"/>
      <c r="C11266" s="328"/>
      <c r="D11266" s="328"/>
    </row>
    <row r="11267" spans="1:4" x14ac:dyDescent="0.25">
      <c r="A11267" s="328"/>
      <c r="B11267" s="329"/>
      <c r="C11267" s="328"/>
      <c r="D11267" s="328"/>
    </row>
    <row r="11268" spans="1:4" x14ac:dyDescent="0.25">
      <c r="A11268" s="328"/>
      <c r="B11268" s="329"/>
      <c r="C11268" s="328"/>
      <c r="D11268" s="328"/>
    </row>
    <row r="11269" spans="1:4" x14ac:dyDescent="0.25">
      <c r="A11269" s="328"/>
      <c r="B11269" s="329"/>
      <c r="C11269" s="328"/>
      <c r="D11269" s="328"/>
    </row>
    <row r="11270" spans="1:4" x14ac:dyDescent="0.25">
      <c r="A11270" s="328"/>
      <c r="B11270" s="329"/>
      <c r="C11270" s="328"/>
      <c r="D11270" s="328"/>
    </row>
    <row r="11271" spans="1:4" x14ac:dyDescent="0.25">
      <c r="A11271" s="328"/>
      <c r="B11271" s="329"/>
      <c r="C11271" s="328"/>
      <c r="D11271" s="328"/>
    </row>
    <row r="11272" spans="1:4" x14ac:dyDescent="0.25">
      <c r="A11272" s="328"/>
      <c r="B11272" s="329"/>
      <c r="C11272" s="328"/>
      <c r="D11272" s="328"/>
    </row>
    <row r="11273" spans="1:4" x14ac:dyDescent="0.25">
      <c r="A11273" s="328"/>
      <c r="B11273" s="329"/>
      <c r="C11273" s="328"/>
      <c r="D11273" s="328"/>
    </row>
    <row r="11274" spans="1:4" x14ac:dyDescent="0.25">
      <c r="A11274" s="328"/>
      <c r="B11274" s="329"/>
      <c r="C11274" s="328"/>
      <c r="D11274" s="328"/>
    </row>
    <row r="11275" spans="1:4" x14ac:dyDescent="0.25">
      <c r="A11275" s="328"/>
      <c r="B11275" s="329"/>
      <c r="C11275" s="328"/>
      <c r="D11275" s="328"/>
    </row>
    <row r="11276" spans="1:4" x14ac:dyDescent="0.25">
      <c r="A11276" s="328"/>
      <c r="B11276" s="329"/>
      <c r="C11276" s="328"/>
      <c r="D11276" s="328"/>
    </row>
    <row r="11277" spans="1:4" x14ac:dyDescent="0.25">
      <c r="A11277" s="328"/>
      <c r="B11277" s="329"/>
      <c r="C11277" s="328"/>
      <c r="D11277" s="328"/>
    </row>
    <row r="11278" spans="1:4" x14ac:dyDescent="0.25">
      <c r="A11278" s="328"/>
      <c r="B11278" s="329"/>
      <c r="C11278" s="328"/>
      <c r="D11278" s="328"/>
    </row>
    <row r="11279" spans="1:4" x14ac:dyDescent="0.25">
      <c r="A11279" s="328"/>
      <c r="B11279" s="329"/>
      <c r="C11279" s="328"/>
      <c r="D11279" s="328"/>
    </row>
    <row r="11280" spans="1:4" x14ac:dyDescent="0.25">
      <c r="A11280" s="328"/>
      <c r="B11280" s="329"/>
      <c r="C11280" s="328"/>
      <c r="D11280" s="328"/>
    </row>
    <row r="11281" spans="1:4" x14ac:dyDescent="0.25">
      <c r="A11281" s="328"/>
      <c r="B11281" s="329"/>
      <c r="C11281" s="328"/>
      <c r="D11281" s="328"/>
    </row>
    <row r="11282" spans="1:4" x14ac:dyDescent="0.25">
      <c r="A11282" s="328"/>
      <c r="B11282" s="329"/>
      <c r="C11282" s="328"/>
      <c r="D11282" s="328"/>
    </row>
    <row r="11283" spans="1:4" x14ac:dyDescent="0.25">
      <c r="A11283" s="328"/>
      <c r="B11283" s="329"/>
      <c r="C11283" s="328"/>
      <c r="D11283" s="328"/>
    </row>
    <row r="11284" spans="1:4" x14ac:dyDescent="0.25">
      <c r="A11284" s="328"/>
      <c r="B11284" s="329"/>
      <c r="C11284" s="328"/>
      <c r="D11284" s="328"/>
    </row>
    <row r="11285" spans="1:4" x14ac:dyDescent="0.25">
      <c r="A11285" s="328"/>
      <c r="B11285" s="329"/>
      <c r="C11285" s="328"/>
      <c r="D11285" s="328"/>
    </row>
    <row r="11286" spans="1:4" x14ac:dyDescent="0.25">
      <c r="A11286" s="328"/>
      <c r="B11286" s="329"/>
      <c r="C11286" s="328"/>
      <c r="D11286" s="328"/>
    </row>
    <row r="11287" spans="1:4" x14ac:dyDescent="0.25">
      <c r="A11287" s="328"/>
      <c r="B11287" s="329"/>
      <c r="C11287" s="328"/>
      <c r="D11287" s="328"/>
    </row>
    <row r="11288" spans="1:4" x14ac:dyDescent="0.25">
      <c r="A11288" s="328"/>
      <c r="B11288" s="329"/>
      <c r="C11288" s="328"/>
      <c r="D11288" s="328"/>
    </row>
    <row r="11289" spans="1:4" x14ac:dyDescent="0.25">
      <c r="A11289" s="328"/>
      <c r="B11289" s="329"/>
      <c r="C11289" s="328"/>
      <c r="D11289" s="328"/>
    </row>
    <row r="11290" spans="1:4" x14ac:dyDescent="0.25">
      <c r="A11290" s="328"/>
      <c r="B11290" s="329"/>
      <c r="C11290" s="328"/>
      <c r="D11290" s="328"/>
    </row>
    <row r="11291" spans="1:4" x14ac:dyDescent="0.25">
      <c r="A11291" s="328"/>
      <c r="B11291" s="329"/>
      <c r="C11291" s="328"/>
      <c r="D11291" s="328"/>
    </row>
    <row r="11292" spans="1:4" x14ac:dyDescent="0.25">
      <c r="A11292" s="328"/>
      <c r="B11292" s="329"/>
      <c r="C11292" s="328"/>
      <c r="D11292" s="328"/>
    </row>
    <row r="11293" spans="1:4" x14ac:dyDescent="0.25">
      <c r="A11293" s="328"/>
      <c r="B11293" s="329"/>
      <c r="C11293" s="328"/>
      <c r="D11293" s="328"/>
    </row>
    <row r="11294" spans="1:4" x14ac:dyDescent="0.25">
      <c r="A11294" s="328"/>
      <c r="B11294" s="329"/>
      <c r="C11294" s="328"/>
      <c r="D11294" s="328"/>
    </row>
    <row r="11295" spans="1:4" x14ac:dyDescent="0.25">
      <c r="A11295" s="328"/>
      <c r="B11295" s="329"/>
      <c r="C11295" s="328"/>
      <c r="D11295" s="328"/>
    </row>
    <row r="11296" spans="1:4" x14ac:dyDescent="0.25">
      <c r="A11296" s="328"/>
      <c r="B11296" s="329"/>
      <c r="C11296" s="328"/>
      <c r="D11296" s="328"/>
    </row>
    <row r="11297" spans="1:4" x14ac:dyDescent="0.25">
      <c r="A11297" s="328"/>
      <c r="B11297" s="329"/>
      <c r="C11297" s="328"/>
      <c r="D11297" s="328"/>
    </row>
    <row r="11298" spans="1:4" x14ac:dyDescent="0.25">
      <c r="A11298" s="328"/>
      <c r="B11298" s="329"/>
      <c r="C11298" s="328"/>
      <c r="D11298" s="328"/>
    </row>
    <row r="11299" spans="1:4" x14ac:dyDescent="0.25">
      <c r="A11299" s="328"/>
      <c r="B11299" s="329"/>
      <c r="C11299" s="328"/>
      <c r="D11299" s="328"/>
    </row>
    <row r="11300" spans="1:4" x14ac:dyDescent="0.25">
      <c r="A11300" s="328"/>
      <c r="B11300" s="329"/>
      <c r="C11300" s="328"/>
      <c r="D11300" s="328"/>
    </row>
    <row r="11301" spans="1:4" x14ac:dyDescent="0.25">
      <c r="A11301" s="328"/>
      <c r="B11301" s="329"/>
      <c r="C11301" s="328"/>
      <c r="D11301" s="328"/>
    </row>
    <row r="11302" spans="1:4" x14ac:dyDescent="0.25">
      <c r="A11302" s="328"/>
      <c r="B11302" s="329"/>
      <c r="C11302" s="328"/>
      <c r="D11302" s="328"/>
    </row>
    <row r="11303" spans="1:4" x14ac:dyDescent="0.25">
      <c r="A11303" s="328"/>
      <c r="B11303" s="329"/>
      <c r="C11303" s="328"/>
      <c r="D11303" s="328"/>
    </row>
    <row r="11304" spans="1:4" x14ac:dyDescent="0.25">
      <c r="A11304" s="328"/>
      <c r="B11304" s="329"/>
      <c r="C11304" s="328"/>
      <c r="D11304" s="328"/>
    </row>
    <row r="11305" spans="1:4" x14ac:dyDescent="0.25">
      <c r="A11305" s="328"/>
      <c r="B11305" s="329"/>
      <c r="C11305" s="328"/>
      <c r="D11305" s="328"/>
    </row>
    <row r="11306" spans="1:4" x14ac:dyDescent="0.25">
      <c r="A11306" s="328"/>
      <c r="B11306" s="329"/>
      <c r="C11306" s="328"/>
      <c r="D11306" s="328"/>
    </row>
    <row r="11307" spans="1:4" x14ac:dyDescent="0.25">
      <c r="A11307" s="328"/>
      <c r="B11307" s="329"/>
      <c r="C11307" s="328"/>
      <c r="D11307" s="328"/>
    </row>
    <row r="11308" spans="1:4" x14ac:dyDescent="0.25">
      <c r="A11308" s="328"/>
      <c r="B11308" s="329"/>
      <c r="C11308" s="328"/>
      <c r="D11308" s="328"/>
    </row>
    <row r="11309" spans="1:4" x14ac:dyDescent="0.25">
      <c r="A11309" s="328"/>
      <c r="B11309" s="329"/>
      <c r="C11309" s="328"/>
      <c r="D11309" s="328"/>
    </row>
    <row r="11310" spans="1:4" x14ac:dyDescent="0.25">
      <c r="A11310" s="328"/>
      <c r="B11310" s="329"/>
      <c r="C11310" s="328"/>
      <c r="D11310" s="328"/>
    </row>
    <row r="11311" spans="1:4" x14ac:dyDescent="0.25">
      <c r="A11311" s="328"/>
      <c r="B11311" s="329"/>
      <c r="C11311" s="328"/>
      <c r="D11311" s="328"/>
    </row>
    <row r="11312" spans="1:4" x14ac:dyDescent="0.25">
      <c r="A11312" s="328"/>
      <c r="B11312" s="329"/>
      <c r="C11312" s="328"/>
      <c r="D11312" s="328"/>
    </row>
    <row r="11313" spans="1:4" x14ac:dyDescent="0.25">
      <c r="A11313" s="328"/>
      <c r="B11313" s="329"/>
      <c r="C11313" s="328"/>
      <c r="D11313" s="328"/>
    </row>
    <row r="11314" spans="1:4" x14ac:dyDescent="0.25">
      <c r="A11314" s="328"/>
      <c r="B11314" s="329"/>
      <c r="C11314" s="328"/>
      <c r="D11314" s="328"/>
    </row>
    <row r="11315" spans="1:4" x14ac:dyDescent="0.25">
      <c r="A11315" s="328"/>
      <c r="B11315" s="329"/>
      <c r="C11315" s="328"/>
      <c r="D11315" s="328"/>
    </row>
    <row r="11316" spans="1:4" x14ac:dyDescent="0.25">
      <c r="A11316" s="328"/>
      <c r="B11316" s="329"/>
      <c r="C11316" s="328"/>
      <c r="D11316" s="328"/>
    </row>
    <row r="11317" spans="1:4" x14ac:dyDescent="0.25">
      <c r="A11317" s="328"/>
      <c r="B11317" s="329"/>
      <c r="C11317" s="328"/>
      <c r="D11317" s="328"/>
    </row>
    <row r="11318" spans="1:4" x14ac:dyDescent="0.25">
      <c r="A11318" s="328"/>
      <c r="B11318" s="329"/>
      <c r="C11318" s="328"/>
      <c r="D11318" s="328"/>
    </row>
    <row r="11319" spans="1:4" x14ac:dyDescent="0.25">
      <c r="A11319" s="328"/>
      <c r="B11319" s="329"/>
      <c r="C11319" s="328"/>
      <c r="D11319" s="328"/>
    </row>
    <row r="11320" spans="1:4" x14ac:dyDescent="0.25">
      <c r="A11320" s="328"/>
      <c r="B11320" s="329"/>
      <c r="C11320" s="328"/>
      <c r="D11320" s="328"/>
    </row>
    <row r="11321" spans="1:4" x14ac:dyDescent="0.25">
      <c r="A11321" s="328"/>
      <c r="B11321" s="329"/>
      <c r="C11321" s="328"/>
      <c r="D11321" s="328"/>
    </row>
    <row r="11322" spans="1:4" x14ac:dyDescent="0.25">
      <c r="A11322" s="328"/>
      <c r="B11322" s="329"/>
      <c r="C11322" s="328"/>
      <c r="D11322" s="328"/>
    </row>
    <row r="11323" spans="1:4" x14ac:dyDescent="0.25">
      <c r="A11323" s="328"/>
      <c r="B11323" s="329"/>
      <c r="C11323" s="328"/>
      <c r="D11323" s="328"/>
    </row>
    <row r="11324" spans="1:4" x14ac:dyDescent="0.25">
      <c r="A11324" s="328"/>
      <c r="B11324" s="329"/>
      <c r="C11324" s="328"/>
      <c r="D11324" s="328"/>
    </row>
    <row r="11325" spans="1:4" x14ac:dyDescent="0.25">
      <c r="A11325" s="328"/>
      <c r="B11325" s="329"/>
      <c r="C11325" s="328"/>
      <c r="D11325" s="328"/>
    </row>
    <row r="11326" spans="1:4" x14ac:dyDescent="0.25">
      <c r="A11326" s="328"/>
      <c r="B11326" s="329"/>
      <c r="C11326" s="328"/>
      <c r="D11326" s="328"/>
    </row>
    <row r="11327" spans="1:4" x14ac:dyDescent="0.25">
      <c r="A11327" s="328"/>
      <c r="B11327" s="329"/>
      <c r="C11327" s="328"/>
      <c r="D11327" s="328"/>
    </row>
    <row r="11328" spans="1:4" x14ac:dyDescent="0.25">
      <c r="A11328" s="328"/>
      <c r="B11328" s="329"/>
      <c r="C11328" s="328"/>
      <c r="D11328" s="328"/>
    </row>
    <row r="11329" spans="1:4" x14ac:dyDescent="0.25">
      <c r="A11329" s="328"/>
      <c r="B11329" s="329"/>
      <c r="C11329" s="328"/>
      <c r="D11329" s="328"/>
    </row>
    <row r="11330" spans="1:4" x14ac:dyDescent="0.25">
      <c r="A11330" s="328"/>
      <c r="B11330" s="329"/>
      <c r="C11330" s="328"/>
      <c r="D11330" s="328"/>
    </row>
    <row r="11331" spans="1:4" x14ac:dyDescent="0.25">
      <c r="A11331" s="328"/>
      <c r="B11331" s="329"/>
      <c r="C11331" s="328"/>
      <c r="D11331" s="328"/>
    </row>
    <row r="11332" spans="1:4" x14ac:dyDescent="0.25">
      <c r="A11332" s="328"/>
      <c r="B11332" s="329"/>
      <c r="C11332" s="328"/>
      <c r="D11332" s="328"/>
    </row>
    <row r="11333" spans="1:4" x14ac:dyDescent="0.25">
      <c r="A11333" s="328"/>
      <c r="B11333" s="329"/>
      <c r="C11333" s="328"/>
      <c r="D11333" s="328"/>
    </row>
    <row r="11334" spans="1:4" x14ac:dyDescent="0.25">
      <c r="A11334" s="328"/>
      <c r="B11334" s="329"/>
      <c r="C11334" s="328"/>
      <c r="D11334" s="328"/>
    </row>
    <row r="11335" spans="1:4" x14ac:dyDescent="0.25">
      <c r="A11335" s="328"/>
      <c r="B11335" s="329"/>
      <c r="C11335" s="328"/>
      <c r="D11335" s="328"/>
    </row>
    <row r="11336" spans="1:4" x14ac:dyDescent="0.25">
      <c r="A11336" s="328"/>
      <c r="B11336" s="329"/>
      <c r="C11336" s="328"/>
      <c r="D11336" s="328"/>
    </row>
    <row r="11337" spans="1:4" x14ac:dyDescent="0.25">
      <c r="A11337" s="328"/>
      <c r="B11337" s="329"/>
      <c r="C11337" s="328"/>
      <c r="D11337" s="328"/>
    </row>
    <row r="11338" spans="1:4" x14ac:dyDescent="0.25">
      <c r="A11338" s="328"/>
      <c r="B11338" s="329"/>
      <c r="C11338" s="328"/>
      <c r="D11338" s="328"/>
    </row>
    <row r="11339" spans="1:4" x14ac:dyDescent="0.25">
      <c r="A11339" s="328"/>
      <c r="B11339" s="329"/>
      <c r="C11339" s="328"/>
      <c r="D11339" s="328"/>
    </row>
    <row r="11340" spans="1:4" x14ac:dyDescent="0.25">
      <c r="A11340" s="328"/>
      <c r="B11340" s="329"/>
      <c r="C11340" s="328"/>
      <c r="D11340" s="328"/>
    </row>
    <row r="11341" spans="1:4" x14ac:dyDescent="0.25">
      <c r="A11341" s="328"/>
      <c r="B11341" s="329"/>
      <c r="C11341" s="328"/>
      <c r="D11341" s="328"/>
    </row>
    <row r="11342" spans="1:4" x14ac:dyDescent="0.25">
      <c r="A11342" s="328"/>
      <c r="B11342" s="329"/>
      <c r="C11342" s="328"/>
      <c r="D11342" s="328"/>
    </row>
    <row r="11343" spans="1:4" x14ac:dyDescent="0.25">
      <c r="A11343" s="328"/>
      <c r="B11343" s="329"/>
      <c r="C11343" s="328"/>
      <c r="D11343" s="328"/>
    </row>
    <row r="11344" spans="1:4" x14ac:dyDescent="0.25">
      <c r="A11344" s="328"/>
      <c r="B11344" s="329"/>
      <c r="C11344" s="328"/>
      <c r="D11344" s="328"/>
    </row>
    <row r="11345" spans="1:4" x14ac:dyDescent="0.25">
      <c r="A11345" s="328"/>
      <c r="B11345" s="329"/>
      <c r="C11345" s="328"/>
      <c r="D11345" s="328"/>
    </row>
    <row r="11346" spans="1:4" x14ac:dyDescent="0.25">
      <c r="A11346" s="328"/>
      <c r="B11346" s="329"/>
      <c r="C11346" s="328"/>
      <c r="D11346" s="328"/>
    </row>
    <row r="11347" spans="1:4" x14ac:dyDescent="0.25">
      <c r="A11347" s="328"/>
      <c r="B11347" s="329"/>
      <c r="C11347" s="328"/>
      <c r="D11347" s="328"/>
    </row>
    <row r="11348" spans="1:4" x14ac:dyDescent="0.25">
      <c r="A11348" s="328"/>
      <c r="B11348" s="329"/>
      <c r="C11348" s="328"/>
      <c r="D11348" s="328"/>
    </row>
    <row r="11349" spans="1:4" x14ac:dyDescent="0.25">
      <c r="A11349" s="328"/>
      <c r="B11349" s="329"/>
      <c r="C11349" s="328"/>
      <c r="D11349" s="328"/>
    </row>
    <row r="11350" spans="1:4" x14ac:dyDescent="0.25">
      <c r="A11350" s="328"/>
      <c r="B11350" s="329"/>
      <c r="C11350" s="328"/>
      <c r="D11350" s="328"/>
    </row>
    <row r="11351" spans="1:4" x14ac:dyDescent="0.25">
      <c r="A11351" s="328"/>
      <c r="B11351" s="329"/>
      <c r="C11351" s="328"/>
      <c r="D11351" s="328"/>
    </row>
    <row r="11352" spans="1:4" x14ac:dyDescent="0.25">
      <c r="A11352" s="328"/>
      <c r="B11352" s="329"/>
      <c r="C11352" s="328"/>
      <c r="D11352" s="328"/>
    </row>
    <row r="11353" spans="1:4" x14ac:dyDescent="0.25">
      <c r="A11353" s="328"/>
      <c r="B11353" s="329"/>
      <c r="C11353" s="328"/>
      <c r="D11353" s="328"/>
    </row>
    <row r="11354" spans="1:4" x14ac:dyDescent="0.25">
      <c r="A11354" s="328"/>
      <c r="B11354" s="329"/>
      <c r="C11354" s="328"/>
      <c r="D11354" s="328"/>
    </row>
    <row r="11355" spans="1:4" x14ac:dyDescent="0.25">
      <c r="A11355" s="328"/>
      <c r="B11355" s="329"/>
      <c r="C11355" s="328"/>
      <c r="D11355" s="328"/>
    </row>
    <row r="11356" spans="1:4" x14ac:dyDescent="0.25">
      <c r="A11356" s="328"/>
      <c r="B11356" s="329"/>
      <c r="C11356" s="328"/>
      <c r="D11356" s="328"/>
    </row>
    <row r="11357" spans="1:4" x14ac:dyDescent="0.25">
      <c r="A11357" s="328"/>
      <c r="B11357" s="329"/>
      <c r="C11357" s="328"/>
      <c r="D11357" s="328"/>
    </row>
    <row r="11358" spans="1:4" x14ac:dyDescent="0.25">
      <c r="A11358" s="328"/>
      <c r="B11358" s="329"/>
      <c r="C11358" s="328"/>
      <c r="D11358" s="328"/>
    </row>
    <row r="11359" spans="1:4" x14ac:dyDescent="0.25">
      <c r="A11359" s="328"/>
      <c r="B11359" s="329"/>
      <c r="C11359" s="328"/>
      <c r="D11359" s="328"/>
    </row>
    <row r="11360" spans="1:4" x14ac:dyDescent="0.25">
      <c r="A11360" s="328"/>
      <c r="B11360" s="329"/>
      <c r="C11360" s="328"/>
      <c r="D11360" s="328"/>
    </row>
    <row r="11361" spans="1:4" x14ac:dyDescent="0.25">
      <c r="A11361" s="328"/>
      <c r="B11361" s="329"/>
      <c r="C11361" s="328"/>
      <c r="D11361" s="328"/>
    </row>
    <row r="11362" spans="1:4" x14ac:dyDescent="0.25">
      <c r="A11362" s="328"/>
      <c r="B11362" s="329"/>
      <c r="C11362" s="328"/>
      <c r="D11362" s="328"/>
    </row>
    <row r="11363" spans="1:4" x14ac:dyDescent="0.25">
      <c r="A11363" s="328"/>
      <c r="B11363" s="329"/>
      <c r="C11363" s="328"/>
      <c r="D11363" s="328"/>
    </row>
    <row r="11364" spans="1:4" x14ac:dyDescent="0.25">
      <c r="A11364" s="328"/>
      <c r="B11364" s="329"/>
      <c r="C11364" s="328"/>
      <c r="D11364" s="328"/>
    </row>
    <row r="11365" spans="1:4" x14ac:dyDescent="0.25">
      <c r="A11365" s="328"/>
      <c r="B11365" s="329"/>
      <c r="C11365" s="328"/>
      <c r="D11365" s="328"/>
    </row>
    <row r="11366" spans="1:4" x14ac:dyDescent="0.25">
      <c r="A11366" s="328"/>
      <c r="B11366" s="329"/>
      <c r="C11366" s="328"/>
      <c r="D11366" s="328"/>
    </row>
    <row r="11367" spans="1:4" x14ac:dyDescent="0.25">
      <c r="A11367" s="328"/>
      <c r="B11367" s="329"/>
      <c r="C11367" s="328"/>
      <c r="D11367" s="328"/>
    </row>
    <row r="11368" spans="1:4" x14ac:dyDescent="0.25">
      <c r="A11368" s="328"/>
      <c r="B11368" s="329"/>
      <c r="C11368" s="328"/>
      <c r="D11368" s="328"/>
    </row>
    <row r="11369" spans="1:4" x14ac:dyDescent="0.25">
      <c r="A11369" s="328"/>
      <c r="B11369" s="329"/>
      <c r="C11369" s="328"/>
      <c r="D11369" s="328"/>
    </row>
    <row r="11370" spans="1:4" x14ac:dyDescent="0.25">
      <c r="A11370" s="328"/>
      <c r="B11370" s="329"/>
      <c r="C11370" s="328"/>
      <c r="D11370" s="328"/>
    </row>
    <row r="11371" spans="1:4" x14ac:dyDescent="0.25">
      <c r="A11371" s="328"/>
      <c r="B11371" s="329"/>
      <c r="C11371" s="328"/>
      <c r="D11371" s="328"/>
    </row>
    <row r="11372" spans="1:4" x14ac:dyDescent="0.25">
      <c r="A11372" s="328"/>
      <c r="B11372" s="329"/>
      <c r="C11372" s="328"/>
      <c r="D11372" s="328"/>
    </row>
    <row r="11373" spans="1:4" x14ac:dyDescent="0.25">
      <c r="A11373" s="328"/>
      <c r="B11373" s="329"/>
      <c r="C11373" s="328"/>
      <c r="D11373" s="328"/>
    </row>
    <row r="11374" spans="1:4" x14ac:dyDescent="0.25">
      <c r="A11374" s="328"/>
      <c r="B11374" s="329"/>
      <c r="C11374" s="328"/>
      <c r="D11374" s="328"/>
    </row>
    <row r="11375" spans="1:4" x14ac:dyDescent="0.25">
      <c r="A11375" s="328"/>
      <c r="B11375" s="329"/>
      <c r="C11375" s="328"/>
      <c r="D11375" s="328"/>
    </row>
    <row r="11376" spans="1:4" x14ac:dyDescent="0.25">
      <c r="A11376" s="328"/>
      <c r="B11376" s="329"/>
      <c r="C11376" s="328"/>
      <c r="D11376" s="328"/>
    </row>
    <row r="11377" spans="1:4" x14ac:dyDescent="0.25">
      <c r="A11377" s="328"/>
      <c r="B11377" s="329"/>
      <c r="C11377" s="328"/>
      <c r="D11377" s="328"/>
    </row>
    <row r="11378" spans="1:4" x14ac:dyDescent="0.25">
      <c r="A11378" s="328"/>
      <c r="B11378" s="329"/>
      <c r="C11378" s="328"/>
      <c r="D11378" s="328"/>
    </row>
    <row r="11379" spans="1:4" x14ac:dyDescent="0.25">
      <c r="A11379" s="328"/>
      <c r="B11379" s="329"/>
      <c r="C11379" s="328"/>
      <c r="D11379" s="328"/>
    </row>
    <row r="11380" spans="1:4" x14ac:dyDescent="0.25">
      <c r="A11380" s="328"/>
      <c r="B11380" s="329"/>
      <c r="C11380" s="328"/>
      <c r="D11380" s="328"/>
    </row>
    <row r="11381" spans="1:4" x14ac:dyDescent="0.25">
      <c r="A11381" s="328"/>
      <c r="B11381" s="329"/>
      <c r="C11381" s="328"/>
      <c r="D11381" s="328"/>
    </row>
    <row r="11382" spans="1:4" x14ac:dyDescent="0.25">
      <c r="A11382" s="328"/>
      <c r="B11382" s="329"/>
      <c r="C11382" s="328"/>
      <c r="D11382" s="328"/>
    </row>
    <row r="11383" spans="1:4" x14ac:dyDescent="0.25">
      <c r="A11383" s="328"/>
      <c r="B11383" s="329"/>
      <c r="C11383" s="328"/>
      <c r="D11383" s="328"/>
    </row>
    <row r="11384" spans="1:4" x14ac:dyDescent="0.25">
      <c r="A11384" s="328"/>
      <c r="B11384" s="329"/>
      <c r="C11384" s="328"/>
      <c r="D11384" s="328"/>
    </row>
    <row r="11385" spans="1:4" x14ac:dyDescent="0.25">
      <c r="A11385" s="328"/>
      <c r="B11385" s="329"/>
      <c r="C11385" s="328"/>
      <c r="D11385" s="328"/>
    </row>
    <row r="11386" spans="1:4" x14ac:dyDescent="0.25">
      <c r="A11386" s="328"/>
      <c r="B11386" s="329"/>
      <c r="C11386" s="328"/>
      <c r="D11386" s="328"/>
    </row>
    <row r="11387" spans="1:4" x14ac:dyDescent="0.25">
      <c r="A11387" s="328"/>
      <c r="B11387" s="329"/>
      <c r="C11387" s="328"/>
      <c r="D11387" s="328"/>
    </row>
    <row r="11388" spans="1:4" x14ac:dyDescent="0.25">
      <c r="A11388" s="328"/>
      <c r="B11388" s="329"/>
      <c r="C11388" s="328"/>
      <c r="D11388" s="328"/>
    </row>
    <row r="11389" spans="1:4" x14ac:dyDescent="0.25">
      <c r="A11389" s="328"/>
      <c r="B11389" s="329"/>
      <c r="C11389" s="328"/>
      <c r="D11389" s="328"/>
    </row>
    <row r="11390" spans="1:4" x14ac:dyDescent="0.25">
      <c r="A11390" s="328"/>
      <c r="B11390" s="329"/>
      <c r="C11390" s="328"/>
      <c r="D11390" s="328"/>
    </row>
    <row r="11391" spans="1:4" x14ac:dyDescent="0.25">
      <c r="A11391" s="328"/>
      <c r="B11391" s="329"/>
      <c r="C11391" s="328"/>
      <c r="D11391" s="328"/>
    </row>
    <row r="11392" spans="1:4" x14ac:dyDescent="0.25">
      <c r="A11392" s="328"/>
      <c r="B11392" s="329"/>
      <c r="C11392" s="328"/>
      <c r="D11392" s="328"/>
    </row>
    <row r="11393" spans="1:4" x14ac:dyDescent="0.25">
      <c r="A11393" s="328"/>
      <c r="B11393" s="329"/>
      <c r="C11393" s="328"/>
      <c r="D11393" s="328"/>
    </row>
    <row r="11394" spans="1:4" x14ac:dyDescent="0.25">
      <c r="A11394" s="328"/>
      <c r="B11394" s="329"/>
      <c r="C11394" s="328"/>
      <c r="D11394" s="328"/>
    </row>
    <row r="11395" spans="1:4" x14ac:dyDescent="0.25">
      <c r="A11395" s="328"/>
      <c r="B11395" s="329"/>
      <c r="C11395" s="328"/>
      <c r="D11395" s="328"/>
    </row>
    <row r="11396" spans="1:4" x14ac:dyDescent="0.25">
      <c r="A11396" s="328"/>
      <c r="B11396" s="329"/>
      <c r="C11396" s="328"/>
      <c r="D11396" s="328"/>
    </row>
    <row r="11397" spans="1:4" x14ac:dyDescent="0.25">
      <c r="A11397" s="328"/>
      <c r="B11397" s="329"/>
      <c r="C11397" s="328"/>
      <c r="D11397" s="328"/>
    </row>
    <row r="11398" spans="1:4" x14ac:dyDescent="0.25">
      <c r="A11398" s="328"/>
      <c r="B11398" s="329"/>
      <c r="C11398" s="328"/>
      <c r="D11398" s="328"/>
    </row>
    <row r="11399" spans="1:4" x14ac:dyDescent="0.25">
      <c r="A11399" s="328"/>
      <c r="B11399" s="329"/>
      <c r="C11399" s="328"/>
      <c r="D11399" s="328"/>
    </row>
    <row r="11400" spans="1:4" x14ac:dyDescent="0.25">
      <c r="A11400" s="328"/>
      <c r="B11400" s="329"/>
      <c r="C11400" s="328"/>
      <c r="D11400" s="328"/>
    </row>
    <row r="11401" spans="1:4" x14ac:dyDescent="0.25">
      <c r="A11401" s="328"/>
      <c r="B11401" s="329"/>
      <c r="C11401" s="328"/>
      <c r="D11401" s="328"/>
    </row>
    <row r="11402" spans="1:4" x14ac:dyDescent="0.25">
      <c r="A11402" s="328"/>
      <c r="B11402" s="329"/>
      <c r="C11402" s="328"/>
      <c r="D11402" s="328"/>
    </row>
    <row r="11403" spans="1:4" x14ac:dyDescent="0.25">
      <c r="A11403" s="328"/>
      <c r="B11403" s="329"/>
      <c r="C11403" s="328"/>
      <c r="D11403" s="328"/>
    </row>
    <row r="11404" spans="1:4" x14ac:dyDescent="0.25">
      <c r="A11404" s="328"/>
      <c r="B11404" s="329"/>
      <c r="C11404" s="328"/>
      <c r="D11404" s="328"/>
    </row>
    <row r="11405" spans="1:4" x14ac:dyDescent="0.25">
      <c r="A11405" s="328"/>
      <c r="B11405" s="329"/>
      <c r="C11405" s="328"/>
      <c r="D11405" s="328"/>
    </row>
    <row r="11406" spans="1:4" x14ac:dyDescent="0.25">
      <c r="A11406" s="328"/>
      <c r="B11406" s="329"/>
      <c r="C11406" s="328"/>
      <c r="D11406" s="328"/>
    </row>
    <row r="11407" spans="1:4" x14ac:dyDescent="0.25">
      <c r="A11407" s="328"/>
      <c r="B11407" s="329"/>
      <c r="C11407" s="328"/>
      <c r="D11407" s="328"/>
    </row>
    <row r="11408" spans="1:4" x14ac:dyDescent="0.25">
      <c r="A11408" s="328"/>
      <c r="B11408" s="329"/>
      <c r="C11408" s="328"/>
      <c r="D11408" s="328"/>
    </row>
    <row r="11409" spans="1:4" x14ac:dyDescent="0.25">
      <c r="A11409" s="328"/>
      <c r="B11409" s="329"/>
      <c r="C11409" s="328"/>
      <c r="D11409" s="328"/>
    </row>
    <row r="11410" spans="1:4" x14ac:dyDescent="0.25">
      <c r="A11410" s="328"/>
      <c r="B11410" s="329"/>
      <c r="C11410" s="328"/>
      <c r="D11410" s="328"/>
    </row>
    <row r="11411" spans="1:4" x14ac:dyDescent="0.25">
      <c r="A11411" s="328"/>
      <c r="B11411" s="329"/>
      <c r="C11411" s="328"/>
      <c r="D11411" s="328"/>
    </row>
    <row r="11412" spans="1:4" x14ac:dyDescent="0.25">
      <c r="A11412" s="328"/>
      <c r="B11412" s="329"/>
      <c r="C11412" s="328"/>
      <c r="D11412" s="328"/>
    </row>
    <row r="11413" spans="1:4" x14ac:dyDescent="0.25">
      <c r="A11413" s="328"/>
      <c r="B11413" s="329"/>
      <c r="C11413" s="328"/>
      <c r="D11413" s="328"/>
    </row>
    <row r="11414" spans="1:4" x14ac:dyDescent="0.25">
      <c r="A11414" s="328"/>
      <c r="B11414" s="329"/>
      <c r="C11414" s="328"/>
      <c r="D11414" s="328"/>
    </row>
    <row r="11415" spans="1:4" x14ac:dyDescent="0.25">
      <c r="A11415" s="328"/>
      <c r="B11415" s="329"/>
      <c r="C11415" s="328"/>
      <c r="D11415" s="328"/>
    </row>
    <row r="11416" spans="1:4" x14ac:dyDescent="0.25">
      <c r="A11416" s="328"/>
      <c r="B11416" s="329"/>
      <c r="C11416" s="328"/>
      <c r="D11416" s="328"/>
    </row>
    <row r="11417" spans="1:4" x14ac:dyDescent="0.25">
      <c r="A11417" s="328"/>
      <c r="B11417" s="329"/>
      <c r="C11417" s="328"/>
      <c r="D11417" s="328"/>
    </row>
    <row r="11418" spans="1:4" x14ac:dyDescent="0.25">
      <c r="A11418" s="328"/>
      <c r="B11418" s="329"/>
      <c r="C11418" s="328"/>
      <c r="D11418" s="328"/>
    </row>
    <row r="11419" spans="1:4" x14ac:dyDescent="0.25">
      <c r="A11419" s="328"/>
      <c r="B11419" s="329"/>
      <c r="C11419" s="328"/>
      <c r="D11419" s="328"/>
    </row>
    <row r="11420" spans="1:4" x14ac:dyDescent="0.25">
      <c r="A11420" s="328"/>
      <c r="B11420" s="329"/>
      <c r="C11420" s="328"/>
      <c r="D11420" s="328"/>
    </row>
    <row r="11421" spans="1:4" x14ac:dyDescent="0.25">
      <c r="A11421" s="328"/>
      <c r="B11421" s="329"/>
      <c r="C11421" s="328"/>
      <c r="D11421" s="328"/>
    </row>
    <row r="11422" spans="1:4" x14ac:dyDescent="0.25">
      <c r="A11422" s="328"/>
      <c r="B11422" s="329"/>
      <c r="C11422" s="328"/>
      <c r="D11422" s="328"/>
    </row>
    <row r="11423" spans="1:4" x14ac:dyDescent="0.25">
      <c r="A11423" s="328"/>
      <c r="B11423" s="329"/>
      <c r="C11423" s="328"/>
      <c r="D11423" s="328"/>
    </row>
    <row r="11424" spans="1:4" x14ac:dyDescent="0.25">
      <c r="A11424" s="328"/>
      <c r="B11424" s="329"/>
      <c r="C11424" s="328"/>
      <c r="D11424" s="328"/>
    </row>
    <row r="11425" spans="1:4" x14ac:dyDescent="0.25">
      <c r="A11425" s="328"/>
      <c r="B11425" s="329"/>
      <c r="C11425" s="328"/>
      <c r="D11425" s="328"/>
    </row>
    <row r="11426" spans="1:4" x14ac:dyDescent="0.25">
      <c r="A11426" s="328"/>
      <c r="B11426" s="329"/>
      <c r="C11426" s="328"/>
      <c r="D11426" s="328"/>
    </row>
    <row r="11427" spans="1:4" x14ac:dyDescent="0.25">
      <c r="A11427" s="328"/>
      <c r="B11427" s="329"/>
      <c r="C11427" s="328"/>
      <c r="D11427" s="328"/>
    </row>
    <row r="11428" spans="1:4" x14ac:dyDescent="0.25">
      <c r="A11428" s="328"/>
      <c r="B11428" s="329"/>
      <c r="C11428" s="328"/>
      <c r="D11428" s="328"/>
    </row>
    <row r="11429" spans="1:4" x14ac:dyDescent="0.25">
      <c r="A11429" s="328"/>
      <c r="B11429" s="329"/>
      <c r="C11429" s="328"/>
      <c r="D11429" s="328"/>
    </row>
    <row r="11430" spans="1:4" x14ac:dyDescent="0.25">
      <c r="A11430" s="328"/>
      <c r="B11430" s="329"/>
      <c r="C11430" s="328"/>
      <c r="D11430" s="328"/>
    </row>
    <row r="11431" spans="1:4" x14ac:dyDescent="0.25">
      <c r="A11431" s="328"/>
      <c r="B11431" s="329"/>
      <c r="C11431" s="328"/>
      <c r="D11431" s="328"/>
    </row>
    <row r="11432" spans="1:4" x14ac:dyDescent="0.25">
      <c r="A11432" s="328"/>
      <c r="B11432" s="329"/>
      <c r="C11432" s="328"/>
      <c r="D11432" s="328"/>
    </row>
    <row r="11433" spans="1:4" x14ac:dyDescent="0.25">
      <c r="A11433" s="328"/>
      <c r="B11433" s="329"/>
      <c r="C11433" s="328"/>
      <c r="D11433" s="328"/>
    </row>
    <row r="11434" spans="1:4" x14ac:dyDescent="0.25">
      <c r="A11434" s="328"/>
      <c r="B11434" s="329"/>
      <c r="C11434" s="328"/>
      <c r="D11434" s="328"/>
    </row>
    <row r="11435" spans="1:4" x14ac:dyDescent="0.25">
      <c r="A11435" s="328"/>
      <c r="B11435" s="329"/>
      <c r="C11435" s="328"/>
      <c r="D11435" s="328"/>
    </row>
    <row r="11436" spans="1:4" x14ac:dyDescent="0.25">
      <c r="A11436" s="328"/>
      <c r="B11436" s="329"/>
      <c r="C11436" s="328"/>
      <c r="D11436" s="328"/>
    </row>
    <row r="11437" spans="1:4" x14ac:dyDescent="0.25">
      <c r="A11437" s="328"/>
      <c r="B11437" s="329"/>
      <c r="C11437" s="328"/>
      <c r="D11437" s="328"/>
    </row>
    <row r="11438" spans="1:4" x14ac:dyDescent="0.25">
      <c r="A11438" s="328"/>
      <c r="B11438" s="329"/>
      <c r="C11438" s="328"/>
      <c r="D11438" s="328"/>
    </row>
    <row r="11439" spans="1:4" x14ac:dyDescent="0.25">
      <c r="A11439" s="328"/>
      <c r="B11439" s="329"/>
      <c r="C11439" s="328"/>
      <c r="D11439" s="328"/>
    </row>
    <row r="11440" spans="1:4" x14ac:dyDescent="0.25">
      <c r="A11440" s="328"/>
      <c r="B11440" s="329"/>
      <c r="C11440" s="328"/>
      <c r="D11440" s="328"/>
    </row>
    <row r="11441" spans="1:4" x14ac:dyDescent="0.25">
      <c r="A11441" s="328"/>
      <c r="B11441" s="329"/>
      <c r="C11441" s="328"/>
      <c r="D11441" s="328"/>
    </row>
    <row r="11442" spans="1:4" x14ac:dyDescent="0.25">
      <c r="A11442" s="328"/>
      <c r="B11442" s="329"/>
      <c r="C11442" s="328"/>
      <c r="D11442" s="328"/>
    </row>
    <row r="11443" spans="1:4" x14ac:dyDescent="0.25">
      <c r="A11443" s="328"/>
      <c r="B11443" s="329"/>
      <c r="C11443" s="328"/>
      <c r="D11443" s="328"/>
    </row>
    <row r="11444" spans="1:4" x14ac:dyDescent="0.25">
      <c r="A11444" s="328"/>
      <c r="B11444" s="329"/>
      <c r="C11444" s="328"/>
      <c r="D11444" s="328"/>
    </row>
    <row r="11445" spans="1:4" x14ac:dyDescent="0.25">
      <c r="A11445" s="328"/>
      <c r="B11445" s="329"/>
      <c r="C11445" s="328"/>
      <c r="D11445" s="328"/>
    </row>
    <row r="11446" spans="1:4" x14ac:dyDescent="0.25">
      <c r="A11446" s="328"/>
      <c r="B11446" s="329"/>
      <c r="C11446" s="328"/>
      <c r="D11446" s="328"/>
    </row>
    <row r="11447" spans="1:4" x14ac:dyDescent="0.25">
      <c r="A11447" s="328"/>
      <c r="B11447" s="329"/>
      <c r="C11447" s="328"/>
      <c r="D11447" s="328"/>
    </row>
    <row r="11448" spans="1:4" x14ac:dyDescent="0.25">
      <c r="A11448" s="328"/>
      <c r="B11448" s="329"/>
      <c r="C11448" s="328"/>
      <c r="D11448" s="328"/>
    </row>
    <row r="11449" spans="1:4" x14ac:dyDescent="0.25">
      <c r="A11449" s="328"/>
      <c r="B11449" s="329"/>
      <c r="C11449" s="328"/>
      <c r="D11449" s="328"/>
    </row>
    <row r="11450" spans="1:4" x14ac:dyDescent="0.25">
      <c r="A11450" s="328"/>
      <c r="B11450" s="329"/>
      <c r="C11450" s="328"/>
      <c r="D11450" s="328"/>
    </row>
    <row r="11451" spans="1:4" x14ac:dyDescent="0.25">
      <c r="A11451" s="328"/>
      <c r="B11451" s="329"/>
      <c r="C11451" s="328"/>
      <c r="D11451" s="328"/>
    </row>
    <row r="11452" spans="1:4" x14ac:dyDescent="0.25">
      <c r="A11452" s="328"/>
      <c r="B11452" s="329"/>
      <c r="C11452" s="328"/>
      <c r="D11452" s="328"/>
    </row>
    <row r="11453" spans="1:4" x14ac:dyDescent="0.25">
      <c r="A11453" s="328"/>
      <c r="B11453" s="329"/>
      <c r="C11453" s="328"/>
      <c r="D11453" s="328"/>
    </row>
    <row r="11454" spans="1:4" x14ac:dyDescent="0.25">
      <c r="A11454" s="328"/>
      <c r="B11454" s="329"/>
      <c r="C11454" s="328"/>
      <c r="D11454" s="328"/>
    </row>
    <row r="11455" spans="1:4" x14ac:dyDescent="0.25">
      <c r="A11455" s="328"/>
      <c r="B11455" s="329"/>
      <c r="C11455" s="328"/>
      <c r="D11455" s="328"/>
    </row>
    <row r="11456" spans="1:4" x14ac:dyDescent="0.25">
      <c r="A11456" s="328"/>
      <c r="B11456" s="329"/>
      <c r="C11456" s="328"/>
      <c r="D11456" s="328"/>
    </row>
    <row r="11457" spans="1:4" x14ac:dyDescent="0.25">
      <c r="A11457" s="328"/>
      <c r="B11457" s="329"/>
      <c r="C11457" s="328"/>
      <c r="D11457" s="328"/>
    </row>
    <row r="11458" spans="1:4" x14ac:dyDescent="0.25">
      <c r="A11458" s="328"/>
      <c r="B11458" s="329"/>
      <c r="C11458" s="328"/>
      <c r="D11458" s="328"/>
    </row>
    <row r="11459" spans="1:4" x14ac:dyDescent="0.25">
      <c r="A11459" s="328"/>
      <c r="B11459" s="329"/>
      <c r="C11459" s="328"/>
      <c r="D11459" s="328"/>
    </row>
    <row r="11460" spans="1:4" x14ac:dyDescent="0.25">
      <c r="A11460" s="328"/>
      <c r="B11460" s="329"/>
      <c r="C11460" s="328"/>
      <c r="D11460" s="328"/>
    </row>
    <row r="11461" spans="1:4" x14ac:dyDescent="0.25">
      <c r="A11461" s="328"/>
      <c r="B11461" s="329"/>
      <c r="C11461" s="328"/>
      <c r="D11461" s="328"/>
    </row>
    <row r="11462" spans="1:4" x14ac:dyDescent="0.25">
      <c r="A11462" s="328"/>
      <c r="B11462" s="329"/>
      <c r="C11462" s="328"/>
      <c r="D11462" s="328"/>
    </row>
    <row r="11463" spans="1:4" x14ac:dyDescent="0.25">
      <c r="A11463" s="328"/>
      <c r="B11463" s="329"/>
      <c r="C11463" s="328"/>
      <c r="D11463" s="328"/>
    </row>
    <row r="11464" spans="1:4" x14ac:dyDescent="0.25">
      <c r="A11464" s="328"/>
      <c r="B11464" s="329"/>
      <c r="C11464" s="328"/>
      <c r="D11464" s="328"/>
    </row>
    <row r="11465" spans="1:4" x14ac:dyDescent="0.25">
      <c r="A11465" s="328"/>
      <c r="B11465" s="329"/>
      <c r="C11465" s="328"/>
      <c r="D11465" s="328"/>
    </row>
    <row r="11466" spans="1:4" x14ac:dyDescent="0.25">
      <c r="A11466" s="328"/>
      <c r="B11466" s="329"/>
      <c r="C11466" s="328"/>
      <c r="D11466" s="328"/>
    </row>
    <row r="11467" spans="1:4" x14ac:dyDescent="0.25">
      <c r="A11467" s="328"/>
      <c r="B11467" s="329"/>
      <c r="C11467" s="328"/>
      <c r="D11467" s="328"/>
    </row>
    <row r="11468" spans="1:4" x14ac:dyDescent="0.25">
      <c r="A11468" s="328"/>
      <c r="B11468" s="329"/>
      <c r="C11468" s="328"/>
      <c r="D11468" s="328"/>
    </row>
    <row r="11469" spans="1:4" x14ac:dyDescent="0.25">
      <c r="A11469" s="328"/>
      <c r="B11469" s="329"/>
      <c r="C11469" s="328"/>
      <c r="D11469" s="328"/>
    </row>
    <row r="11470" spans="1:4" x14ac:dyDescent="0.25">
      <c r="A11470" s="328"/>
      <c r="B11470" s="329"/>
      <c r="C11470" s="328"/>
      <c r="D11470" s="328"/>
    </row>
    <row r="11471" spans="1:4" x14ac:dyDescent="0.25">
      <c r="A11471" s="328"/>
      <c r="B11471" s="329"/>
      <c r="C11471" s="328"/>
      <c r="D11471" s="328"/>
    </row>
    <row r="11472" spans="1:4" x14ac:dyDescent="0.25">
      <c r="A11472" s="328"/>
      <c r="B11472" s="329"/>
      <c r="C11472" s="328"/>
      <c r="D11472" s="328"/>
    </row>
    <row r="11473" spans="1:4" x14ac:dyDescent="0.25">
      <c r="A11473" s="328"/>
      <c r="B11473" s="329"/>
      <c r="C11473" s="328"/>
      <c r="D11473" s="328"/>
    </row>
    <row r="11474" spans="1:4" x14ac:dyDescent="0.25">
      <c r="A11474" s="328"/>
      <c r="B11474" s="329"/>
      <c r="C11474" s="328"/>
      <c r="D11474" s="328"/>
    </row>
    <row r="11475" spans="1:4" x14ac:dyDescent="0.25">
      <c r="A11475" s="328"/>
      <c r="B11475" s="329"/>
      <c r="C11475" s="328"/>
      <c r="D11475" s="328"/>
    </row>
    <row r="11476" spans="1:4" x14ac:dyDescent="0.25">
      <c r="A11476" s="328"/>
      <c r="B11476" s="329"/>
      <c r="C11476" s="328"/>
      <c r="D11476" s="328"/>
    </row>
    <row r="11477" spans="1:4" x14ac:dyDescent="0.25">
      <c r="A11477" s="328"/>
      <c r="B11477" s="329"/>
      <c r="C11477" s="328"/>
      <c r="D11477" s="328"/>
    </row>
    <row r="11478" spans="1:4" x14ac:dyDescent="0.25">
      <c r="A11478" s="328"/>
      <c r="B11478" s="329"/>
      <c r="C11478" s="328"/>
      <c r="D11478" s="328"/>
    </row>
    <row r="11479" spans="1:4" x14ac:dyDescent="0.25">
      <c r="A11479" s="328"/>
      <c r="B11479" s="329"/>
      <c r="C11479" s="328"/>
      <c r="D11479" s="328"/>
    </row>
    <row r="11480" spans="1:4" x14ac:dyDescent="0.25">
      <c r="A11480" s="328"/>
      <c r="B11480" s="329"/>
      <c r="C11480" s="328"/>
      <c r="D11480" s="328"/>
    </row>
    <row r="11481" spans="1:4" x14ac:dyDescent="0.25">
      <c r="A11481" s="328"/>
      <c r="B11481" s="329"/>
      <c r="C11481" s="328"/>
      <c r="D11481" s="328"/>
    </row>
    <row r="11482" spans="1:4" x14ac:dyDescent="0.25">
      <c r="A11482" s="328"/>
      <c r="B11482" s="329"/>
      <c r="C11482" s="328"/>
      <c r="D11482" s="328"/>
    </row>
    <row r="11483" spans="1:4" x14ac:dyDescent="0.25">
      <c r="A11483" s="328"/>
      <c r="B11483" s="329"/>
      <c r="C11483" s="328"/>
      <c r="D11483" s="328"/>
    </row>
    <row r="11484" spans="1:4" x14ac:dyDescent="0.25">
      <c r="A11484" s="328"/>
      <c r="B11484" s="329"/>
      <c r="C11484" s="328"/>
      <c r="D11484" s="328"/>
    </row>
    <row r="11485" spans="1:4" x14ac:dyDescent="0.25">
      <c r="A11485" s="328"/>
      <c r="B11485" s="329"/>
      <c r="C11485" s="328"/>
      <c r="D11485" s="328"/>
    </row>
    <row r="11486" spans="1:4" x14ac:dyDescent="0.25">
      <c r="A11486" s="328"/>
      <c r="B11486" s="329"/>
      <c r="C11486" s="328"/>
      <c r="D11486" s="328"/>
    </row>
    <row r="11487" spans="1:4" x14ac:dyDescent="0.25">
      <c r="A11487" s="328"/>
      <c r="B11487" s="329"/>
      <c r="C11487" s="328"/>
      <c r="D11487" s="328"/>
    </row>
    <row r="11488" spans="1:4" x14ac:dyDescent="0.25">
      <c r="A11488" s="328"/>
      <c r="B11488" s="329"/>
      <c r="C11488" s="328"/>
      <c r="D11488" s="328"/>
    </row>
    <row r="11489" spans="1:4" x14ac:dyDescent="0.25">
      <c r="A11489" s="328"/>
      <c r="B11489" s="329"/>
      <c r="C11489" s="328"/>
      <c r="D11489" s="328"/>
    </row>
    <row r="11490" spans="1:4" x14ac:dyDescent="0.25">
      <c r="A11490" s="328"/>
      <c r="B11490" s="329"/>
      <c r="C11490" s="328"/>
      <c r="D11490" s="328"/>
    </row>
    <row r="11491" spans="1:4" x14ac:dyDescent="0.25">
      <c r="A11491" s="328"/>
      <c r="B11491" s="329"/>
      <c r="C11491" s="328"/>
      <c r="D11491" s="328"/>
    </row>
    <row r="11492" spans="1:4" x14ac:dyDescent="0.25">
      <c r="A11492" s="328"/>
      <c r="B11492" s="329"/>
      <c r="C11492" s="328"/>
      <c r="D11492" s="328"/>
    </row>
    <row r="11493" spans="1:4" x14ac:dyDescent="0.25">
      <c r="A11493" s="328"/>
      <c r="B11493" s="329"/>
      <c r="C11493" s="328"/>
      <c r="D11493" s="328"/>
    </row>
    <row r="11494" spans="1:4" x14ac:dyDescent="0.25">
      <c r="A11494" s="328"/>
      <c r="B11494" s="329"/>
      <c r="C11494" s="328"/>
      <c r="D11494" s="328"/>
    </row>
    <row r="11495" spans="1:4" x14ac:dyDescent="0.25">
      <c r="A11495" s="328"/>
      <c r="B11495" s="329"/>
      <c r="C11495" s="328"/>
      <c r="D11495" s="328"/>
    </row>
    <row r="11496" spans="1:4" x14ac:dyDescent="0.25">
      <c r="A11496" s="328"/>
      <c r="B11496" s="329"/>
      <c r="C11496" s="328"/>
      <c r="D11496" s="328"/>
    </row>
    <row r="11497" spans="1:4" x14ac:dyDescent="0.25">
      <c r="A11497" s="328"/>
      <c r="B11497" s="329"/>
      <c r="C11497" s="328"/>
      <c r="D11497" s="328"/>
    </row>
    <row r="11498" spans="1:4" x14ac:dyDescent="0.25">
      <c r="A11498" s="328"/>
      <c r="B11498" s="329"/>
      <c r="C11498" s="328"/>
      <c r="D11498" s="328"/>
    </row>
    <row r="11499" spans="1:4" x14ac:dyDescent="0.25">
      <c r="A11499" s="328"/>
      <c r="B11499" s="329"/>
      <c r="C11499" s="328"/>
      <c r="D11499" s="328"/>
    </row>
    <row r="11500" spans="1:4" x14ac:dyDescent="0.25">
      <c r="A11500" s="328"/>
      <c r="B11500" s="329"/>
      <c r="C11500" s="328"/>
      <c r="D11500" s="328"/>
    </row>
    <row r="11501" spans="1:4" x14ac:dyDescent="0.25">
      <c r="A11501" s="328"/>
      <c r="B11501" s="329"/>
      <c r="C11501" s="328"/>
      <c r="D11501" s="328"/>
    </row>
    <row r="11502" spans="1:4" x14ac:dyDescent="0.25">
      <c r="A11502" s="328"/>
      <c r="B11502" s="329"/>
      <c r="C11502" s="328"/>
      <c r="D11502" s="328"/>
    </row>
    <row r="11503" spans="1:4" x14ac:dyDescent="0.25">
      <c r="A11503" s="328"/>
      <c r="B11503" s="329"/>
      <c r="C11503" s="328"/>
      <c r="D11503" s="328"/>
    </row>
    <row r="11504" spans="1:4" x14ac:dyDescent="0.25">
      <c r="A11504" s="328"/>
      <c r="B11504" s="329"/>
      <c r="C11504" s="328"/>
      <c r="D11504" s="328"/>
    </row>
    <row r="11505" spans="1:4" x14ac:dyDescent="0.25">
      <c r="A11505" s="328"/>
      <c r="B11505" s="329"/>
      <c r="C11505" s="328"/>
      <c r="D11505" s="328"/>
    </row>
    <row r="11506" spans="1:4" x14ac:dyDescent="0.25">
      <c r="A11506" s="328"/>
      <c r="B11506" s="329"/>
      <c r="C11506" s="328"/>
      <c r="D11506" s="328"/>
    </row>
    <row r="11507" spans="1:4" x14ac:dyDescent="0.25">
      <c r="A11507" s="328"/>
      <c r="B11507" s="329"/>
      <c r="C11507" s="328"/>
      <c r="D11507" s="328"/>
    </row>
    <row r="11508" spans="1:4" x14ac:dyDescent="0.25">
      <c r="A11508" s="328"/>
      <c r="B11508" s="329"/>
      <c r="C11508" s="328"/>
      <c r="D11508" s="328"/>
    </row>
    <row r="11509" spans="1:4" x14ac:dyDescent="0.25">
      <c r="A11509" s="328"/>
      <c r="B11509" s="329"/>
      <c r="C11509" s="328"/>
      <c r="D11509" s="328"/>
    </row>
    <row r="11510" spans="1:4" x14ac:dyDescent="0.25">
      <c r="A11510" s="328"/>
      <c r="B11510" s="329"/>
      <c r="C11510" s="328"/>
      <c r="D11510" s="328"/>
    </row>
    <row r="11511" spans="1:4" x14ac:dyDescent="0.25">
      <c r="A11511" s="328"/>
      <c r="B11511" s="329"/>
      <c r="C11511" s="328"/>
      <c r="D11511" s="328"/>
    </row>
    <row r="11512" spans="1:4" x14ac:dyDescent="0.25">
      <c r="A11512" s="328"/>
      <c r="B11512" s="329"/>
      <c r="C11512" s="328"/>
      <c r="D11512" s="328"/>
    </row>
    <row r="11513" spans="1:4" x14ac:dyDescent="0.25">
      <c r="A11513" s="328"/>
      <c r="B11513" s="329"/>
      <c r="C11513" s="328"/>
      <c r="D11513" s="328"/>
    </row>
    <row r="11514" spans="1:4" x14ac:dyDescent="0.25">
      <c r="A11514" s="328"/>
      <c r="B11514" s="329"/>
      <c r="C11514" s="328"/>
      <c r="D11514" s="328"/>
    </row>
    <row r="11515" spans="1:4" x14ac:dyDescent="0.25">
      <c r="A11515" s="328"/>
      <c r="B11515" s="329"/>
      <c r="C11515" s="328"/>
      <c r="D11515" s="328"/>
    </row>
    <row r="11516" spans="1:4" x14ac:dyDescent="0.25">
      <c r="A11516" s="328"/>
      <c r="B11516" s="329"/>
      <c r="C11516" s="328"/>
      <c r="D11516" s="328"/>
    </row>
    <row r="11517" spans="1:4" x14ac:dyDescent="0.25">
      <c r="A11517" s="328"/>
      <c r="B11517" s="329"/>
      <c r="C11517" s="328"/>
      <c r="D11517" s="328"/>
    </row>
    <row r="11518" spans="1:4" x14ac:dyDescent="0.25">
      <c r="A11518" s="328"/>
      <c r="B11518" s="329"/>
      <c r="C11518" s="328"/>
      <c r="D11518" s="328"/>
    </row>
    <row r="11519" spans="1:4" x14ac:dyDescent="0.25">
      <c r="A11519" s="328"/>
      <c r="B11519" s="329"/>
      <c r="C11519" s="328"/>
      <c r="D11519" s="328"/>
    </row>
    <row r="11520" spans="1:4" x14ac:dyDescent="0.25">
      <c r="A11520" s="328"/>
      <c r="B11520" s="329"/>
      <c r="C11520" s="328"/>
      <c r="D11520" s="328"/>
    </row>
    <row r="11521" spans="1:4" x14ac:dyDescent="0.25">
      <c r="A11521" s="328"/>
      <c r="B11521" s="329"/>
      <c r="C11521" s="328"/>
      <c r="D11521" s="328"/>
    </row>
    <row r="11522" spans="1:4" x14ac:dyDescent="0.25">
      <c r="A11522" s="328"/>
      <c r="B11522" s="329"/>
      <c r="C11522" s="328"/>
      <c r="D11522" s="328"/>
    </row>
    <row r="11523" spans="1:4" x14ac:dyDescent="0.25">
      <c r="A11523" s="328"/>
      <c r="B11523" s="329"/>
      <c r="C11523" s="328"/>
      <c r="D11523" s="328"/>
    </row>
    <row r="11524" spans="1:4" x14ac:dyDescent="0.25">
      <c r="A11524" s="328"/>
      <c r="B11524" s="329"/>
      <c r="C11524" s="328"/>
      <c r="D11524" s="328"/>
    </row>
    <row r="11525" spans="1:4" x14ac:dyDescent="0.25">
      <c r="A11525" s="328"/>
      <c r="B11525" s="329"/>
      <c r="C11525" s="328"/>
      <c r="D11525" s="328"/>
    </row>
    <row r="11526" spans="1:4" x14ac:dyDescent="0.25">
      <c r="A11526" s="328"/>
      <c r="B11526" s="329"/>
      <c r="C11526" s="328"/>
      <c r="D11526" s="328"/>
    </row>
    <row r="11527" spans="1:4" x14ac:dyDescent="0.25">
      <c r="A11527" s="328"/>
      <c r="B11527" s="329"/>
      <c r="C11527" s="328"/>
      <c r="D11527" s="328"/>
    </row>
    <row r="11528" spans="1:4" x14ac:dyDescent="0.25">
      <c r="A11528" s="328"/>
      <c r="B11528" s="329"/>
      <c r="C11528" s="328"/>
      <c r="D11528" s="328"/>
    </row>
    <row r="11529" spans="1:4" x14ac:dyDescent="0.25">
      <c r="A11529" s="328"/>
      <c r="B11529" s="329"/>
      <c r="C11529" s="328"/>
      <c r="D11529" s="328"/>
    </row>
    <row r="11530" spans="1:4" x14ac:dyDescent="0.25">
      <c r="A11530" s="328"/>
      <c r="B11530" s="329"/>
      <c r="C11530" s="328"/>
      <c r="D11530" s="328"/>
    </row>
    <row r="11531" spans="1:4" x14ac:dyDescent="0.25">
      <c r="A11531" s="328"/>
      <c r="B11531" s="329"/>
      <c r="C11531" s="328"/>
      <c r="D11531" s="328"/>
    </row>
    <row r="11532" spans="1:4" x14ac:dyDescent="0.25">
      <c r="A11532" s="328"/>
      <c r="B11532" s="329"/>
      <c r="C11532" s="328"/>
      <c r="D11532" s="328"/>
    </row>
    <row r="11533" spans="1:4" x14ac:dyDescent="0.25">
      <c r="A11533" s="328"/>
      <c r="B11533" s="329"/>
      <c r="C11533" s="328"/>
      <c r="D11533" s="328"/>
    </row>
    <row r="11534" spans="1:4" x14ac:dyDescent="0.25">
      <c r="A11534" s="328"/>
      <c r="B11534" s="329"/>
      <c r="C11534" s="328"/>
      <c r="D11534" s="328"/>
    </row>
    <row r="11535" spans="1:4" x14ac:dyDescent="0.25">
      <c r="A11535" s="328"/>
      <c r="B11535" s="329"/>
      <c r="C11535" s="328"/>
      <c r="D11535" s="328"/>
    </row>
    <row r="11536" spans="1:4" x14ac:dyDescent="0.25">
      <c r="A11536" s="328"/>
      <c r="B11536" s="329"/>
      <c r="C11536" s="328"/>
      <c r="D11536" s="328"/>
    </row>
    <row r="11537" spans="1:4" x14ac:dyDescent="0.25">
      <c r="A11537" s="328"/>
      <c r="B11537" s="329"/>
      <c r="C11537" s="328"/>
      <c r="D11537" s="328"/>
    </row>
    <row r="11538" spans="1:4" x14ac:dyDescent="0.25">
      <c r="A11538" s="328"/>
      <c r="B11538" s="329"/>
      <c r="C11538" s="328"/>
      <c r="D11538" s="328"/>
    </row>
    <row r="11539" spans="1:4" x14ac:dyDescent="0.25">
      <c r="A11539" s="328"/>
      <c r="B11539" s="329"/>
      <c r="C11539" s="328"/>
      <c r="D11539" s="328"/>
    </row>
    <row r="11540" spans="1:4" x14ac:dyDescent="0.25">
      <c r="A11540" s="328"/>
      <c r="B11540" s="329"/>
      <c r="C11540" s="328"/>
      <c r="D11540" s="328"/>
    </row>
    <row r="11541" spans="1:4" x14ac:dyDescent="0.25">
      <c r="A11541" s="328"/>
      <c r="B11541" s="329"/>
      <c r="C11541" s="328"/>
      <c r="D11541" s="328"/>
    </row>
    <row r="11542" spans="1:4" x14ac:dyDescent="0.25">
      <c r="A11542" s="328"/>
      <c r="B11542" s="329"/>
      <c r="C11542" s="328"/>
      <c r="D11542" s="328"/>
    </row>
    <row r="11543" spans="1:4" x14ac:dyDescent="0.25">
      <c r="A11543" s="328"/>
      <c r="B11543" s="329"/>
      <c r="C11543" s="328"/>
      <c r="D11543" s="328"/>
    </row>
    <row r="11544" spans="1:4" x14ac:dyDescent="0.25">
      <c r="A11544" s="328"/>
      <c r="B11544" s="329"/>
      <c r="C11544" s="328"/>
      <c r="D11544" s="328"/>
    </row>
    <row r="11545" spans="1:4" x14ac:dyDescent="0.25">
      <c r="A11545" s="328"/>
      <c r="B11545" s="329"/>
      <c r="C11545" s="328"/>
      <c r="D11545" s="328"/>
    </row>
    <row r="11546" spans="1:4" x14ac:dyDescent="0.25">
      <c r="A11546" s="328"/>
      <c r="B11546" s="329"/>
      <c r="C11546" s="328"/>
      <c r="D11546" s="328"/>
    </row>
    <row r="11547" spans="1:4" x14ac:dyDescent="0.25">
      <c r="A11547" s="328"/>
      <c r="B11547" s="329"/>
      <c r="C11547" s="328"/>
      <c r="D11547" s="328"/>
    </row>
    <row r="11548" spans="1:4" x14ac:dyDescent="0.25">
      <c r="A11548" s="328"/>
      <c r="B11548" s="329"/>
      <c r="C11548" s="328"/>
      <c r="D11548" s="328"/>
    </row>
    <row r="11549" spans="1:4" x14ac:dyDescent="0.25">
      <c r="A11549" s="328"/>
      <c r="B11549" s="329"/>
      <c r="C11549" s="328"/>
      <c r="D11549" s="328"/>
    </row>
    <row r="11550" spans="1:4" x14ac:dyDescent="0.25">
      <c r="A11550" s="328"/>
      <c r="B11550" s="329"/>
      <c r="C11550" s="328"/>
      <c r="D11550" s="328"/>
    </row>
    <row r="11551" spans="1:4" x14ac:dyDescent="0.25">
      <c r="A11551" s="328"/>
      <c r="B11551" s="329"/>
      <c r="C11551" s="328"/>
      <c r="D11551" s="328"/>
    </row>
    <row r="11552" spans="1:4" x14ac:dyDescent="0.25">
      <c r="A11552" s="328"/>
      <c r="B11552" s="329"/>
      <c r="C11552" s="328"/>
      <c r="D11552" s="328"/>
    </row>
    <row r="11553" spans="1:4" x14ac:dyDescent="0.25">
      <c r="A11553" s="328"/>
      <c r="B11553" s="329"/>
      <c r="C11553" s="328"/>
      <c r="D11553" s="328"/>
    </row>
    <row r="11554" spans="1:4" x14ac:dyDescent="0.25">
      <c r="A11554" s="328"/>
      <c r="B11554" s="329"/>
      <c r="C11554" s="328"/>
      <c r="D11554" s="328"/>
    </row>
    <row r="11555" spans="1:4" x14ac:dyDescent="0.25">
      <c r="A11555" s="328"/>
      <c r="B11555" s="329"/>
      <c r="C11555" s="328"/>
      <c r="D11555" s="328"/>
    </row>
    <row r="11556" spans="1:4" x14ac:dyDescent="0.25">
      <c r="A11556" s="328"/>
      <c r="B11556" s="329"/>
      <c r="C11556" s="328"/>
      <c r="D11556" s="328"/>
    </row>
    <row r="11557" spans="1:4" x14ac:dyDescent="0.25">
      <c r="A11557" s="328"/>
      <c r="B11557" s="329"/>
      <c r="C11557" s="328"/>
      <c r="D11557" s="328"/>
    </row>
    <row r="11558" spans="1:4" x14ac:dyDescent="0.25">
      <c r="A11558" s="328"/>
      <c r="B11558" s="329"/>
      <c r="C11558" s="328"/>
      <c r="D11558" s="328"/>
    </row>
    <row r="11559" spans="1:4" x14ac:dyDescent="0.25">
      <c r="A11559" s="328"/>
      <c r="B11559" s="329"/>
      <c r="C11559" s="328"/>
      <c r="D11559" s="328"/>
    </row>
    <row r="11560" spans="1:4" x14ac:dyDescent="0.25">
      <c r="A11560" s="328"/>
      <c r="B11560" s="329"/>
      <c r="C11560" s="328"/>
      <c r="D11560" s="328"/>
    </row>
    <row r="11561" spans="1:4" x14ac:dyDescent="0.25">
      <c r="A11561" s="328"/>
      <c r="B11561" s="329"/>
      <c r="C11561" s="328"/>
      <c r="D11561" s="328"/>
    </row>
    <row r="11562" spans="1:4" x14ac:dyDescent="0.25">
      <c r="A11562" s="328"/>
      <c r="B11562" s="329"/>
      <c r="C11562" s="328"/>
      <c r="D11562" s="328"/>
    </row>
    <row r="11563" spans="1:4" x14ac:dyDescent="0.25">
      <c r="A11563" s="328"/>
      <c r="B11563" s="329"/>
      <c r="C11563" s="328"/>
      <c r="D11563" s="328"/>
    </row>
    <row r="11564" spans="1:4" x14ac:dyDescent="0.25">
      <c r="A11564" s="328"/>
      <c r="B11564" s="329"/>
      <c r="C11564" s="328"/>
      <c r="D11564" s="328"/>
    </row>
    <row r="11565" spans="1:4" x14ac:dyDescent="0.25">
      <c r="A11565" s="328"/>
      <c r="B11565" s="329"/>
      <c r="C11565" s="328"/>
      <c r="D11565" s="328"/>
    </row>
    <row r="11566" spans="1:4" x14ac:dyDescent="0.25">
      <c r="A11566" s="328"/>
      <c r="B11566" s="329"/>
      <c r="C11566" s="328"/>
      <c r="D11566" s="328"/>
    </row>
    <row r="11567" spans="1:4" x14ac:dyDescent="0.25">
      <c r="A11567" s="328"/>
      <c r="B11567" s="329"/>
      <c r="C11567" s="328"/>
      <c r="D11567" s="328"/>
    </row>
    <row r="11568" spans="1:4" x14ac:dyDescent="0.25">
      <c r="A11568" s="328"/>
      <c r="B11568" s="329"/>
      <c r="C11568" s="328"/>
      <c r="D11568" s="328"/>
    </row>
    <row r="11569" spans="1:4" x14ac:dyDescent="0.25">
      <c r="A11569" s="328"/>
      <c r="B11569" s="329"/>
      <c r="C11569" s="328"/>
      <c r="D11569" s="328"/>
    </row>
    <row r="11570" spans="1:4" x14ac:dyDescent="0.25">
      <c r="A11570" s="328"/>
      <c r="B11570" s="329"/>
      <c r="C11570" s="328"/>
      <c r="D11570" s="328"/>
    </row>
    <row r="11571" spans="1:4" x14ac:dyDescent="0.25">
      <c r="A11571" s="328"/>
      <c r="B11571" s="329"/>
      <c r="C11571" s="328"/>
      <c r="D11571" s="328"/>
    </row>
    <row r="11572" spans="1:4" x14ac:dyDescent="0.25">
      <c r="A11572" s="328"/>
      <c r="B11572" s="329"/>
      <c r="C11572" s="328"/>
      <c r="D11572" s="328"/>
    </row>
    <row r="11573" spans="1:4" x14ac:dyDescent="0.25">
      <c r="A11573" s="328"/>
      <c r="B11573" s="329"/>
      <c r="C11573" s="328"/>
      <c r="D11573" s="328"/>
    </row>
    <row r="11574" spans="1:4" x14ac:dyDescent="0.25">
      <c r="A11574" s="328"/>
      <c r="B11574" s="329"/>
      <c r="C11574" s="328"/>
      <c r="D11574" s="328"/>
    </row>
    <row r="11575" spans="1:4" x14ac:dyDescent="0.25">
      <c r="A11575" s="328"/>
      <c r="B11575" s="329"/>
      <c r="C11575" s="328"/>
      <c r="D11575" s="328"/>
    </row>
    <row r="11576" spans="1:4" x14ac:dyDescent="0.25">
      <c r="A11576" s="328"/>
      <c r="B11576" s="329"/>
      <c r="C11576" s="328"/>
      <c r="D11576" s="328"/>
    </row>
    <row r="11577" spans="1:4" x14ac:dyDescent="0.25">
      <c r="A11577" s="328"/>
      <c r="B11577" s="329"/>
      <c r="C11577" s="328"/>
      <c r="D11577" s="328"/>
    </row>
    <row r="11578" spans="1:4" x14ac:dyDescent="0.25">
      <c r="A11578" s="328"/>
      <c r="B11578" s="329"/>
      <c r="C11578" s="328"/>
      <c r="D11578" s="328"/>
    </row>
    <row r="11579" spans="1:4" x14ac:dyDescent="0.25">
      <c r="A11579" s="328"/>
      <c r="B11579" s="329"/>
      <c r="C11579" s="328"/>
      <c r="D11579" s="328"/>
    </row>
    <row r="11580" spans="1:4" x14ac:dyDescent="0.25">
      <c r="A11580" s="328"/>
      <c r="B11580" s="329"/>
      <c r="C11580" s="328"/>
      <c r="D11580" s="328"/>
    </row>
    <row r="11581" spans="1:4" x14ac:dyDescent="0.25">
      <c r="A11581" s="328"/>
      <c r="B11581" s="329"/>
      <c r="C11581" s="328"/>
      <c r="D11581" s="328"/>
    </row>
    <row r="11582" spans="1:4" x14ac:dyDescent="0.25">
      <c r="A11582" s="328"/>
      <c r="B11582" s="329"/>
      <c r="C11582" s="328"/>
      <c r="D11582" s="328"/>
    </row>
    <row r="11583" spans="1:4" x14ac:dyDescent="0.25">
      <c r="A11583" s="328"/>
      <c r="B11583" s="329"/>
      <c r="C11583" s="328"/>
      <c r="D11583" s="328"/>
    </row>
    <row r="11584" spans="1:4" x14ac:dyDescent="0.25">
      <c r="A11584" s="328"/>
      <c r="B11584" s="329"/>
      <c r="C11584" s="328"/>
      <c r="D11584" s="328"/>
    </row>
    <row r="11585" spans="1:4" x14ac:dyDescent="0.25">
      <c r="A11585" s="328"/>
      <c r="B11585" s="329"/>
      <c r="C11585" s="328"/>
      <c r="D11585" s="328"/>
    </row>
    <row r="11586" spans="1:4" x14ac:dyDescent="0.25">
      <c r="A11586" s="328"/>
      <c r="B11586" s="329"/>
      <c r="C11586" s="328"/>
      <c r="D11586" s="328"/>
    </row>
    <row r="11587" spans="1:4" x14ac:dyDescent="0.25">
      <c r="A11587" s="328"/>
      <c r="B11587" s="329"/>
      <c r="C11587" s="328"/>
      <c r="D11587" s="328"/>
    </row>
    <row r="11588" spans="1:4" x14ac:dyDescent="0.25">
      <c r="A11588" s="328"/>
      <c r="B11588" s="329"/>
      <c r="C11588" s="328"/>
      <c r="D11588" s="328"/>
    </row>
    <row r="11589" spans="1:4" x14ac:dyDescent="0.25">
      <c r="A11589" s="328"/>
      <c r="B11589" s="329"/>
      <c r="C11589" s="328"/>
      <c r="D11589" s="328"/>
    </row>
    <row r="11590" spans="1:4" x14ac:dyDescent="0.25">
      <c r="A11590" s="328"/>
      <c r="B11590" s="329"/>
      <c r="C11590" s="328"/>
      <c r="D11590" s="328"/>
    </row>
    <row r="11591" spans="1:4" x14ac:dyDescent="0.25">
      <c r="A11591" s="328"/>
      <c r="B11591" s="329"/>
      <c r="C11591" s="328"/>
      <c r="D11591" s="328"/>
    </row>
    <row r="11592" spans="1:4" x14ac:dyDescent="0.25">
      <c r="A11592" s="328"/>
      <c r="B11592" s="329"/>
      <c r="C11592" s="328"/>
      <c r="D11592" s="328"/>
    </row>
    <row r="11593" spans="1:4" x14ac:dyDescent="0.25">
      <c r="A11593" s="328"/>
      <c r="B11593" s="329"/>
      <c r="C11593" s="328"/>
      <c r="D11593" s="328"/>
    </row>
    <row r="11594" spans="1:4" x14ac:dyDescent="0.25">
      <c r="A11594" s="328"/>
      <c r="B11594" s="329"/>
      <c r="C11594" s="328"/>
      <c r="D11594" s="328"/>
    </row>
    <row r="11595" spans="1:4" x14ac:dyDescent="0.25">
      <c r="A11595" s="328"/>
      <c r="B11595" s="329"/>
      <c r="C11595" s="328"/>
      <c r="D11595" s="328"/>
    </row>
    <row r="11596" spans="1:4" x14ac:dyDescent="0.25">
      <c r="A11596" s="328"/>
      <c r="B11596" s="329"/>
      <c r="C11596" s="328"/>
      <c r="D11596" s="328"/>
    </row>
    <row r="11597" spans="1:4" x14ac:dyDescent="0.25">
      <c r="A11597" s="328"/>
      <c r="B11597" s="329"/>
      <c r="C11597" s="328"/>
      <c r="D11597" s="328"/>
    </row>
    <row r="11598" spans="1:4" x14ac:dyDescent="0.25">
      <c r="A11598" s="328"/>
      <c r="B11598" s="329"/>
      <c r="C11598" s="328"/>
      <c r="D11598" s="328"/>
    </row>
    <row r="11599" spans="1:4" x14ac:dyDescent="0.25">
      <c r="A11599" s="328"/>
      <c r="B11599" s="329"/>
      <c r="C11599" s="328"/>
      <c r="D11599" s="328"/>
    </row>
    <row r="11600" spans="1:4" x14ac:dyDescent="0.25">
      <c r="A11600" s="328"/>
      <c r="B11600" s="329"/>
      <c r="C11600" s="328"/>
      <c r="D11600" s="328"/>
    </row>
    <row r="11601" spans="1:4" x14ac:dyDescent="0.25">
      <c r="A11601" s="328"/>
      <c r="B11601" s="329"/>
      <c r="C11601" s="328"/>
      <c r="D11601" s="328"/>
    </row>
    <row r="11602" spans="1:4" x14ac:dyDescent="0.25">
      <c r="A11602" s="328"/>
      <c r="B11602" s="329"/>
      <c r="C11602" s="328"/>
      <c r="D11602" s="328"/>
    </row>
    <row r="11603" spans="1:4" x14ac:dyDescent="0.25">
      <c r="A11603" s="328"/>
      <c r="B11603" s="329"/>
      <c r="C11603" s="328"/>
      <c r="D11603" s="328"/>
    </row>
    <row r="11604" spans="1:4" x14ac:dyDescent="0.25">
      <c r="A11604" s="328"/>
      <c r="B11604" s="329"/>
      <c r="C11604" s="328"/>
      <c r="D11604" s="328"/>
    </row>
    <row r="11605" spans="1:4" x14ac:dyDescent="0.25">
      <c r="A11605" s="328"/>
      <c r="B11605" s="329"/>
      <c r="C11605" s="328"/>
      <c r="D11605" s="328"/>
    </row>
    <row r="11606" spans="1:4" x14ac:dyDescent="0.25">
      <c r="A11606" s="328"/>
      <c r="B11606" s="329"/>
      <c r="C11606" s="328"/>
      <c r="D11606" s="328"/>
    </row>
    <row r="11607" spans="1:4" x14ac:dyDescent="0.25">
      <c r="A11607" s="328"/>
      <c r="B11607" s="329"/>
      <c r="C11607" s="328"/>
      <c r="D11607" s="328"/>
    </row>
    <row r="11608" spans="1:4" x14ac:dyDescent="0.25">
      <c r="A11608" s="328"/>
      <c r="B11608" s="329"/>
      <c r="C11608" s="328"/>
      <c r="D11608" s="328"/>
    </row>
    <row r="11609" spans="1:4" x14ac:dyDescent="0.25">
      <c r="A11609" s="328"/>
      <c r="B11609" s="329"/>
      <c r="C11609" s="328"/>
      <c r="D11609" s="328"/>
    </row>
    <row r="11610" spans="1:4" x14ac:dyDescent="0.25">
      <c r="A11610" s="328"/>
      <c r="B11610" s="329"/>
      <c r="C11610" s="328"/>
      <c r="D11610" s="328"/>
    </row>
    <row r="11611" spans="1:4" x14ac:dyDescent="0.25">
      <c r="A11611" s="328"/>
      <c r="B11611" s="329"/>
      <c r="C11611" s="328"/>
      <c r="D11611" s="328"/>
    </row>
    <row r="11612" spans="1:4" x14ac:dyDescent="0.25">
      <c r="A11612" s="328"/>
      <c r="B11612" s="329"/>
      <c r="C11612" s="328"/>
      <c r="D11612" s="328"/>
    </row>
    <row r="11613" spans="1:4" x14ac:dyDescent="0.25">
      <c r="A11613" s="328"/>
      <c r="B11613" s="329"/>
      <c r="C11613" s="328"/>
      <c r="D11613" s="328"/>
    </row>
    <row r="11614" spans="1:4" x14ac:dyDescent="0.25">
      <c r="A11614" s="328"/>
      <c r="B11614" s="329"/>
      <c r="C11614" s="328"/>
      <c r="D11614" s="328"/>
    </row>
    <row r="11615" spans="1:4" x14ac:dyDescent="0.25">
      <c r="A11615" s="328"/>
      <c r="B11615" s="329"/>
      <c r="C11615" s="328"/>
      <c r="D11615" s="328"/>
    </row>
    <row r="11616" spans="1:4" x14ac:dyDescent="0.25">
      <c r="A11616" s="328"/>
      <c r="B11616" s="329"/>
      <c r="C11616" s="328"/>
      <c r="D11616" s="328"/>
    </row>
    <row r="11617" spans="1:4" x14ac:dyDescent="0.25">
      <c r="A11617" s="328"/>
      <c r="B11617" s="329"/>
      <c r="C11617" s="328"/>
      <c r="D11617" s="328"/>
    </row>
    <row r="11618" spans="1:4" x14ac:dyDescent="0.25">
      <c r="A11618" s="328"/>
      <c r="B11618" s="329"/>
      <c r="C11618" s="328"/>
      <c r="D11618" s="328"/>
    </row>
    <row r="11619" spans="1:4" x14ac:dyDescent="0.25">
      <c r="A11619" s="328"/>
      <c r="B11619" s="329"/>
      <c r="C11619" s="328"/>
      <c r="D11619" s="328"/>
    </row>
    <row r="11620" spans="1:4" x14ac:dyDescent="0.25">
      <c r="A11620" s="328"/>
      <c r="B11620" s="329"/>
      <c r="C11620" s="328"/>
      <c r="D11620" s="328"/>
    </row>
    <row r="11621" spans="1:4" x14ac:dyDescent="0.25">
      <c r="A11621" s="328"/>
      <c r="B11621" s="329"/>
      <c r="C11621" s="328"/>
      <c r="D11621" s="328"/>
    </row>
    <row r="11622" spans="1:4" x14ac:dyDescent="0.25">
      <c r="A11622" s="328"/>
      <c r="B11622" s="329"/>
      <c r="C11622" s="328"/>
      <c r="D11622" s="328"/>
    </row>
    <row r="11623" spans="1:4" x14ac:dyDescent="0.25">
      <c r="A11623" s="328"/>
      <c r="B11623" s="329"/>
      <c r="C11623" s="328"/>
      <c r="D11623" s="328"/>
    </row>
    <row r="11624" spans="1:4" x14ac:dyDescent="0.25">
      <c r="A11624" s="328"/>
      <c r="B11624" s="329"/>
      <c r="C11624" s="328"/>
      <c r="D11624" s="328"/>
    </row>
    <row r="11625" spans="1:4" x14ac:dyDescent="0.25">
      <c r="A11625" s="328"/>
      <c r="B11625" s="329"/>
      <c r="C11625" s="328"/>
      <c r="D11625" s="328"/>
    </row>
    <row r="11626" spans="1:4" x14ac:dyDescent="0.25">
      <c r="A11626" s="328"/>
      <c r="B11626" s="329"/>
      <c r="C11626" s="328"/>
      <c r="D11626" s="328"/>
    </row>
    <row r="11627" spans="1:4" x14ac:dyDescent="0.25">
      <c r="A11627" s="328"/>
      <c r="B11627" s="329"/>
      <c r="C11627" s="328"/>
      <c r="D11627" s="328"/>
    </row>
    <row r="11628" spans="1:4" x14ac:dyDescent="0.25">
      <c r="A11628" s="328"/>
      <c r="B11628" s="329"/>
      <c r="C11628" s="328"/>
      <c r="D11628" s="328"/>
    </row>
    <row r="11629" spans="1:4" x14ac:dyDescent="0.25">
      <c r="A11629" s="328"/>
      <c r="B11629" s="329"/>
      <c r="C11629" s="328"/>
      <c r="D11629" s="328"/>
    </row>
    <row r="11630" spans="1:4" x14ac:dyDescent="0.25">
      <c r="A11630" s="328"/>
      <c r="B11630" s="329"/>
      <c r="C11630" s="328"/>
      <c r="D11630" s="328"/>
    </row>
    <row r="11631" spans="1:4" x14ac:dyDescent="0.25">
      <c r="A11631" s="328"/>
      <c r="B11631" s="329"/>
      <c r="C11631" s="328"/>
      <c r="D11631" s="328"/>
    </row>
    <row r="11632" spans="1:4" x14ac:dyDescent="0.25">
      <c r="A11632" s="328"/>
      <c r="B11632" s="329"/>
      <c r="C11632" s="328"/>
      <c r="D11632" s="328"/>
    </row>
    <row r="11633" spans="1:4" x14ac:dyDescent="0.25">
      <c r="A11633" s="328"/>
      <c r="B11633" s="329"/>
      <c r="C11633" s="328"/>
      <c r="D11633" s="328"/>
    </row>
    <row r="11634" spans="1:4" x14ac:dyDescent="0.25">
      <c r="A11634" s="328"/>
      <c r="B11634" s="329"/>
      <c r="C11634" s="328"/>
      <c r="D11634" s="328"/>
    </row>
    <row r="11635" spans="1:4" x14ac:dyDescent="0.25">
      <c r="A11635" s="328"/>
      <c r="B11635" s="329"/>
      <c r="C11635" s="328"/>
      <c r="D11635" s="328"/>
    </row>
    <row r="11636" spans="1:4" x14ac:dyDescent="0.25">
      <c r="A11636" s="328"/>
      <c r="B11636" s="329"/>
      <c r="C11636" s="328"/>
      <c r="D11636" s="328"/>
    </row>
    <row r="11637" spans="1:4" x14ac:dyDescent="0.25">
      <c r="A11637" s="328"/>
      <c r="B11637" s="329"/>
      <c r="C11637" s="328"/>
      <c r="D11637" s="328"/>
    </row>
    <row r="11638" spans="1:4" x14ac:dyDescent="0.25">
      <c r="A11638" s="328"/>
      <c r="B11638" s="329"/>
      <c r="C11638" s="328"/>
      <c r="D11638" s="328"/>
    </row>
    <row r="11639" spans="1:4" x14ac:dyDescent="0.25">
      <c r="A11639" s="328"/>
      <c r="B11639" s="329"/>
      <c r="C11639" s="328"/>
      <c r="D11639" s="328"/>
    </row>
    <row r="11640" spans="1:4" x14ac:dyDescent="0.25">
      <c r="A11640" s="328"/>
      <c r="B11640" s="329"/>
      <c r="C11640" s="328"/>
      <c r="D11640" s="328"/>
    </row>
    <row r="11641" spans="1:4" x14ac:dyDescent="0.25">
      <c r="A11641" s="328"/>
      <c r="B11641" s="329"/>
      <c r="C11641" s="328"/>
      <c r="D11641" s="328"/>
    </row>
    <row r="11642" spans="1:4" x14ac:dyDescent="0.25">
      <c r="A11642" s="328"/>
      <c r="B11642" s="329"/>
      <c r="C11642" s="328"/>
      <c r="D11642" s="328"/>
    </row>
    <row r="11643" spans="1:4" x14ac:dyDescent="0.25">
      <c r="A11643" s="328"/>
      <c r="B11643" s="329"/>
      <c r="C11643" s="328"/>
      <c r="D11643" s="328"/>
    </row>
    <row r="11644" spans="1:4" x14ac:dyDescent="0.25">
      <c r="A11644" s="328"/>
      <c r="B11644" s="329"/>
      <c r="C11644" s="328"/>
      <c r="D11644" s="328"/>
    </row>
    <row r="11645" spans="1:4" x14ac:dyDescent="0.25">
      <c r="A11645" s="328"/>
      <c r="B11645" s="329"/>
      <c r="C11645" s="328"/>
      <c r="D11645" s="328"/>
    </row>
    <row r="11646" spans="1:4" x14ac:dyDescent="0.25">
      <c r="A11646" s="328"/>
      <c r="B11646" s="329"/>
      <c r="C11646" s="328"/>
      <c r="D11646" s="328"/>
    </row>
    <row r="11647" spans="1:4" x14ac:dyDescent="0.25">
      <c r="A11647" s="328"/>
      <c r="B11647" s="329"/>
      <c r="C11647" s="328"/>
      <c r="D11647" s="328"/>
    </row>
    <row r="11648" spans="1:4" x14ac:dyDescent="0.25">
      <c r="A11648" s="328"/>
      <c r="B11648" s="329"/>
      <c r="C11648" s="328"/>
      <c r="D11648" s="328"/>
    </row>
    <row r="11649" spans="1:4" x14ac:dyDescent="0.25">
      <c r="A11649" s="328"/>
      <c r="B11649" s="329"/>
      <c r="C11649" s="328"/>
      <c r="D11649" s="328"/>
    </row>
    <row r="11650" spans="1:4" x14ac:dyDescent="0.25">
      <c r="A11650" s="328"/>
      <c r="B11650" s="329"/>
      <c r="C11650" s="328"/>
      <c r="D11650" s="328"/>
    </row>
    <row r="11651" spans="1:4" x14ac:dyDescent="0.25">
      <c r="A11651" s="328"/>
      <c r="B11651" s="329"/>
      <c r="C11651" s="328"/>
      <c r="D11651" s="328"/>
    </row>
    <row r="11652" spans="1:4" x14ac:dyDescent="0.25">
      <c r="A11652" s="328"/>
      <c r="B11652" s="329"/>
      <c r="C11652" s="328"/>
      <c r="D11652" s="328"/>
    </row>
    <row r="11653" spans="1:4" x14ac:dyDescent="0.25">
      <c r="A11653" s="328"/>
      <c r="B11653" s="329"/>
      <c r="C11653" s="328"/>
      <c r="D11653" s="328"/>
    </row>
    <row r="11654" spans="1:4" x14ac:dyDescent="0.25">
      <c r="A11654" s="328"/>
      <c r="B11654" s="329"/>
      <c r="C11654" s="328"/>
      <c r="D11654" s="328"/>
    </row>
    <row r="11655" spans="1:4" x14ac:dyDescent="0.25">
      <c r="A11655" s="328"/>
      <c r="B11655" s="329"/>
      <c r="C11655" s="328"/>
      <c r="D11655" s="328"/>
    </row>
    <row r="11656" spans="1:4" x14ac:dyDescent="0.25">
      <c r="A11656" s="328"/>
      <c r="B11656" s="329"/>
      <c r="C11656" s="328"/>
      <c r="D11656" s="328"/>
    </row>
    <row r="11657" spans="1:4" x14ac:dyDescent="0.25">
      <c r="A11657" s="328"/>
      <c r="B11657" s="329"/>
      <c r="C11657" s="328"/>
      <c r="D11657" s="328"/>
    </row>
    <row r="11658" spans="1:4" x14ac:dyDescent="0.25">
      <c r="A11658" s="328"/>
      <c r="B11658" s="329"/>
      <c r="C11658" s="328"/>
      <c r="D11658" s="328"/>
    </row>
    <row r="11659" spans="1:4" x14ac:dyDescent="0.25">
      <c r="A11659" s="328"/>
      <c r="B11659" s="329"/>
      <c r="C11659" s="328"/>
      <c r="D11659" s="328"/>
    </row>
    <row r="11660" spans="1:4" x14ac:dyDescent="0.25">
      <c r="A11660" s="328"/>
      <c r="B11660" s="329"/>
      <c r="C11660" s="328"/>
      <c r="D11660" s="328"/>
    </row>
    <row r="11661" spans="1:4" x14ac:dyDescent="0.25">
      <c r="A11661" s="328"/>
      <c r="B11661" s="329"/>
      <c r="C11661" s="328"/>
      <c r="D11661" s="328"/>
    </row>
    <row r="11662" spans="1:4" x14ac:dyDescent="0.25">
      <c r="A11662" s="328"/>
      <c r="B11662" s="329"/>
      <c r="C11662" s="328"/>
      <c r="D11662" s="328"/>
    </row>
    <row r="11663" spans="1:4" x14ac:dyDescent="0.25">
      <c r="A11663" s="328"/>
      <c r="B11663" s="329"/>
      <c r="C11663" s="328"/>
      <c r="D11663" s="328"/>
    </row>
    <row r="11664" spans="1:4" x14ac:dyDescent="0.25">
      <c r="A11664" s="328"/>
      <c r="B11664" s="329"/>
      <c r="C11664" s="328"/>
      <c r="D11664" s="328"/>
    </row>
    <row r="11665" spans="1:4" x14ac:dyDescent="0.25">
      <c r="A11665" s="328"/>
      <c r="B11665" s="329"/>
      <c r="C11665" s="328"/>
      <c r="D11665" s="328"/>
    </row>
    <row r="11666" spans="1:4" x14ac:dyDescent="0.25">
      <c r="A11666" s="328"/>
      <c r="B11666" s="329"/>
      <c r="C11666" s="328"/>
      <c r="D11666" s="328"/>
    </row>
    <row r="11667" spans="1:4" x14ac:dyDescent="0.25">
      <c r="A11667" s="328"/>
      <c r="B11667" s="329"/>
      <c r="C11667" s="328"/>
      <c r="D11667" s="328"/>
    </row>
    <row r="11668" spans="1:4" x14ac:dyDescent="0.25">
      <c r="A11668" s="328"/>
      <c r="B11668" s="329"/>
      <c r="C11668" s="328"/>
      <c r="D11668" s="328"/>
    </row>
    <row r="11669" spans="1:4" x14ac:dyDescent="0.25">
      <c r="A11669" s="328"/>
      <c r="B11669" s="329"/>
      <c r="C11669" s="328"/>
      <c r="D11669" s="328"/>
    </row>
    <row r="11670" spans="1:4" x14ac:dyDescent="0.25">
      <c r="A11670" s="328"/>
      <c r="B11670" s="329"/>
      <c r="C11670" s="328"/>
      <c r="D11670" s="328"/>
    </row>
    <row r="11671" spans="1:4" x14ac:dyDescent="0.25">
      <c r="A11671" s="328"/>
      <c r="B11671" s="329"/>
      <c r="C11671" s="328"/>
      <c r="D11671" s="328"/>
    </row>
    <row r="11672" spans="1:4" x14ac:dyDescent="0.25">
      <c r="A11672" s="328"/>
      <c r="B11672" s="329"/>
      <c r="C11672" s="328"/>
      <c r="D11672" s="328"/>
    </row>
    <row r="11673" spans="1:4" x14ac:dyDescent="0.25">
      <c r="A11673" s="328"/>
      <c r="B11673" s="329"/>
      <c r="C11673" s="328"/>
      <c r="D11673" s="328"/>
    </row>
    <row r="11674" spans="1:4" x14ac:dyDescent="0.25">
      <c r="A11674" s="328"/>
      <c r="B11674" s="329"/>
      <c r="C11674" s="328"/>
      <c r="D11674" s="328"/>
    </row>
    <row r="11675" spans="1:4" x14ac:dyDescent="0.25">
      <c r="A11675" s="328"/>
      <c r="B11675" s="329"/>
      <c r="C11675" s="328"/>
      <c r="D11675" s="328"/>
    </row>
    <row r="11676" spans="1:4" x14ac:dyDescent="0.25">
      <c r="A11676" s="328"/>
      <c r="B11676" s="329"/>
      <c r="C11676" s="328"/>
      <c r="D11676" s="328"/>
    </row>
    <row r="11677" spans="1:4" x14ac:dyDescent="0.25">
      <c r="A11677" s="328"/>
      <c r="B11677" s="329"/>
      <c r="C11677" s="328"/>
      <c r="D11677" s="328"/>
    </row>
    <row r="11678" spans="1:4" x14ac:dyDescent="0.25">
      <c r="A11678" s="328"/>
      <c r="B11678" s="329"/>
      <c r="C11678" s="328"/>
      <c r="D11678" s="328"/>
    </row>
    <row r="11679" spans="1:4" x14ac:dyDescent="0.25">
      <c r="A11679" s="328"/>
      <c r="B11679" s="329"/>
      <c r="C11679" s="328"/>
      <c r="D11679" s="328"/>
    </row>
    <row r="11680" spans="1:4" x14ac:dyDescent="0.25">
      <c r="A11680" s="328"/>
      <c r="B11680" s="329"/>
      <c r="C11680" s="328"/>
      <c r="D11680" s="328"/>
    </row>
    <row r="11681" spans="1:4" x14ac:dyDescent="0.25">
      <c r="A11681" s="328"/>
      <c r="B11681" s="329"/>
      <c r="C11681" s="328"/>
      <c r="D11681" s="328"/>
    </row>
    <row r="11682" spans="1:4" x14ac:dyDescent="0.25">
      <c r="A11682" s="328"/>
      <c r="B11682" s="329"/>
      <c r="C11682" s="328"/>
      <c r="D11682" s="328"/>
    </row>
    <row r="11683" spans="1:4" x14ac:dyDescent="0.25">
      <c r="A11683" s="328"/>
      <c r="B11683" s="329"/>
      <c r="C11683" s="328"/>
      <c r="D11683" s="328"/>
    </row>
    <row r="11684" spans="1:4" x14ac:dyDescent="0.25">
      <c r="A11684" s="328"/>
      <c r="B11684" s="329"/>
      <c r="C11684" s="328"/>
      <c r="D11684" s="328"/>
    </row>
    <row r="11685" spans="1:4" x14ac:dyDescent="0.25">
      <c r="A11685" s="328"/>
      <c r="B11685" s="329"/>
      <c r="C11685" s="328"/>
      <c r="D11685" s="328"/>
    </row>
    <row r="11686" spans="1:4" x14ac:dyDescent="0.25">
      <c r="A11686" s="328"/>
      <c r="B11686" s="329"/>
      <c r="C11686" s="328"/>
      <c r="D11686" s="328"/>
    </row>
    <row r="11687" spans="1:4" x14ac:dyDescent="0.25">
      <c r="A11687" s="328"/>
      <c r="B11687" s="329"/>
      <c r="C11687" s="328"/>
      <c r="D11687" s="328"/>
    </row>
    <row r="11688" spans="1:4" x14ac:dyDescent="0.25">
      <c r="A11688" s="328"/>
      <c r="B11688" s="329"/>
      <c r="C11688" s="328"/>
      <c r="D11688" s="328"/>
    </row>
    <row r="11689" spans="1:4" x14ac:dyDescent="0.25">
      <c r="A11689" s="328"/>
      <c r="B11689" s="329"/>
      <c r="C11689" s="328"/>
      <c r="D11689" s="328"/>
    </row>
    <row r="11690" spans="1:4" x14ac:dyDescent="0.25">
      <c r="A11690" s="328"/>
      <c r="B11690" s="329"/>
      <c r="C11690" s="328"/>
      <c r="D11690" s="328"/>
    </row>
    <row r="11691" spans="1:4" x14ac:dyDescent="0.25">
      <c r="A11691" s="328"/>
      <c r="B11691" s="329"/>
      <c r="C11691" s="328"/>
      <c r="D11691" s="328"/>
    </row>
    <row r="11692" spans="1:4" x14ac:dyDescent="0.25">
      <c r="A11692" s="328"/>
      <c r="B11692" s="329"/>
      <c r="C11692" s="328"/>
      <c r="D11692" s="328"/>
    </row>
    <row r="11693" spans="1:4" x14ac:dyDescent="0.25">
      <c r="A11693" s="328"/>
      <c r="B11693" s="329"/>
      <c r="C11693" s="328"/>
      <c r="D11693" s="328"/>
    </row>
    <row r="11694" spans="1:4" x14ac:dyDescent="0.25">
      <c r="A11694" s="328"/>
      <c r="B11694" s="329"/>
      <c r="C11694" s="328"/>
      <c r="D11694" s="328"/>
    </row>
    <row r="11695" spans="1:4" x14ac:dyDescent="0.25">
      <c r="A11695" s="328"/>
      <c r="B11695" s="329"/>
      <c r="C11695" s="328"/>
      <c r="D11695" s="328"/>
    </row>
    <row r="11696" spans="1:4" x14ac:dyDescent="0.25">
      <c r="A11696" s="328"/>
      <c r="B11696" s="329"/>
      <c r="C11696" s="328"/>
      <c r="D11696" s="328"/>
    </row>
    <row r="11697" spans="1:4" x14ac:dyDescent="0.25">
      <c r="A11697" s="328"/>
      <c r="B11697" s="329"/>
      <c r="C11697" s="328"/>
      <c r="D11697" s="328"/>
    </row>
    <row r="11698" spans="1:4" x14ac:dyDescent="0.25">
      <c r="A11698" s="328"/>
      <c r="B11698" s="329"/>
      <c r="C11698" s="328"/>
      <c r="D11698" s="328"/>
    </row>
    <row r="11699" spans="1:4" x14ac:dyDescent="0.25">
      <c r="A11699" s="328"/>
      <c r="B11699" s="329"/>
      <c r="C11699" s="328"/>
      <c r="D11699" s="328"/>
    </row>
    <row r="11700" spans="1:4" x14ac:dyDescent="0.25">
      <c r="A11700" s="328"/>
      <c r="B11700" s="329"/>
      <c r="C11700" s="328"/>
      <c r="D11700" s="328"/>
    </row>
    <row r="11701" spans="1:4" x14ac:dyDescent="0.25">
      <c r="A11701" s="328"/>
      <c r="B11701" s="329"/>
      <c r="C11701" s="328"/>
      <c r="D11701" s="328"/>
    </row>
    <row r="11702" spans="1:4" x14ac:dyDescent="0.25">
      <c r="A11702" s="328"/>
      <c r="B11702" s="329"/>
      <c r="C11702" s="328"/>
      <c r="D11702" s="328"/>
    </row>
    <row r="11703" spans="1:4" x14ac:dyDescent="0.25">
      <c r="A11703" s="328"/>
      <c r="B11703" s="329"/>
      <c r="C11703" s="328"/>
      <c r="D11703" s="328"/>
    </row>
    <row r="11704" spans="1:4" x14ac:dyDescent="0.25">
      <c r="A11704" s="328"/>
      <c r="B11704" s="329"/>
      <c r="C11704" s="328"/>
      <c r="D11704" s="328"/>
    </row>
    <row r="11705" spans="1:4" x14ac:dyDescent="0.25">
      <c r="A11705" s="328"/>
      <c r="B11705" s="329"/>
      <c r="C11705" s="328"/>
      <c r="D11705" s="328"/>
    </row>
    <row r="11706" spans="1:4" x14ac:dyDescent="0.25">
      <c r="A11706" s="328"/>
      <c r="B11706" s="329"/>
      <c r="C11706" s="328"/>
      <c r="D11706" s="330"/>
    </row>
    <row r="11707" spans="1:4" x14ac:dyDescent="0.25">
      <c r="A11707" s="328"/>
      <c r="B11707" s="329"/>
      <c r="C11707" s="328"/>
      <c r="D11707" s="330"/>
    </row>
    <row r="11708" spans="1:4" x14ac:dyDescent="0.25">
      <c r="A11708" s="328"/>
      <c r="B11708" s="329"/>
      <c r="C11708" s="328"/>
      <c r="D11708" s="330"/>
    </row>
    <row r="11709" spans="1:4" x14ac:dyDescent="0.25">
      <c r="A11709" s="328"/>
      <c r="B11709" s="329"/>
      <c r="C11709" s="328"/>
      <c r="D11709" s="330"/>
    </row>
    <row r="11710" spans="1:4" x14ac:dyDescent="0.25">
      <c r="A11710" s="328"/>
      <c r="B11710" s="329"/>
      <c r="C11710" s="328"/>
      <c r="D11710" s="330"/>
    </row>
    <row r="11711" spans="1:4" x14ac:dyDescent="0.25">
      <c r="A11711" s="328"/>
      <c r="B11711" s="329"/>
      <c r="C11711" s="328"/>
      <c r="D11711" s="330"/>
    </row>
    <row r="11712" spans="1:4" x14ac:dyDescent="0.25">
      <c r="A11712" s="328"/>
      <c r="B11712" s="329"/>
      <c r="C11712" s="328"/>
      <c r="D11712" s="330"/>
    </row>
    <row r="11713" spans="1:4" x14ac:dyDescent="0.25">
      <c r="A11713" s="328"/>
      <c r="B11713" s="329"/>
      <c r="C11713" s="328"/>
      <c r="D11713" s="330"/>
    </row>
    <row r="11714" spans="1:4" x14ac:dyDescent="0.25">
      <c r="A11714" s="328"/>
      <c r="B11714" s="329"/>
      <c r="C11714" s="328"/>
      <c r="D11714" s="330"/>
    </row>
    <row r="11715" spans="1:4" x14ac:dyDescent="0.25">
      <c r="A11715" s="328"/>
      <c r="B11715" s="329"/>
      <c r="C11715" s="328"/>
      <c r="D11715" s="330"/>
    </row>
    <row r="11716" spans="1:4" x14ac:dyDescent="0.25">
      <c r="A11716" s="328"/>
      <c r="B11716" s="329"/>
      <c r="C11716" s="328"/>
      <c r="D11716" s="330"/>
    </row>
    <row r="11717" spans="1:4" x14ac:dyDescent="0.25">
      <c r="A11717" s="328"/>
      <c r="B11717" s="329"/>
      <c r="C11717" s="328"/>
      <c r="D11717" s="330"/>
    </row>
    <row r="11718" spans="1:4" x14ac:dyDescent="0.25">
      <c r="A11718" s="328"/>
      <c r="B11718" s="329"/>
      <c r="C11718" s="328"/>
      <c r="D11718" s="330"/>
    </row>
    <row r="11719" spans="1:4" x14ac:dyDescent="0.25">
      <c r="A11719" s="328"/>
      <c r="B11719" s="329"/>
      <c r="C11719" s="328"/>
      <c r="D11719" s="330"/>
    </row>
    <row r="11720" spans="1:4" x14ac:dyDescent="0.25">
      <c r="A11720" s="328"/>
      <c r="B11720" s="329"/>
      <c r="C11720" s="328"/>
      <c r="D11720" s="330"/>
    </row>
    <row r="11721" spans="1:4" x14ac:dyDescent="0.25">
      <c r="A11721" s="328"/>
      <c r="B11721" s="329"/>
      <c r="C11721" s="328"/>
      <c r="D11721" s="330"/>
    </row>
    <row r="11722" spans="1:4" x14ac:dyDescent="0.25">
      <c r="A11722" s="328"/>
      <c r="B11722" s="329"/>
      <c r="C11722" s="328"/>
      <c r="D11722" s="330"/>
    </row>
    <row r="11723" spans="1:4" x14ac:dyDescent="0.25">
      <c r="A11723" s="328"/>
      <c r="B11723" s="329"/>
      <c r="C11723" s="328"/>
      <c r="D11723" s="328"/>
    </row>
    <row r="11724" spans="1:4" x14ac:dyDescent="0.25">
      <c r="A11724" s="328"/>
      <c r="B11724" s="329"/>
      <c r="C11724" s="328"/>
      <c r="D11724" s="328"/>
    </row>
    <row r="11725" spans="1:4" x14ac:dyDescent="0.25">
      <c r="A11725" s="328"/>
      <c r="B11725" s="329"/>
      <c r="C11725" s="328"/>
      <c r="D11725" s="328"/>
    </row>
    <row r="11726" spans="1:4" x14ac:dyDescent="0.25">
      <c r="A11726" s="328"/>
      <c r="B11726" s="329"/>
      <c r="C11726" s="328"/>
      <c r="D11726" s="328"/>
    </row>
    <row r="11727" spans="1:4" x14ac:dyDescent="0.25">
      <c r="A11727" s="328"/>
      <c r="B11727" s="329"/>
      <c r="C11727" s="328"/>
      <c r="D11727" s="328"/>
    </row>
    <row r="11728" spans="1:4" x14ac:dyDescent="0.25">
      <c r="A11728" s="328"/>
      <c r="B11728" s="329"/>
      <c r="C11728" s="328"/>
      <c r="D11728" s="328"/>
    </row>
    <row r="11729" spans="1:4" x14ac:dyDescent="0.25">
      <c r="A11729" s="328"/>
      <c r="B11729" s="329"/>
      <c r="C11729" s="328"/>
      <c r="D11729" s="328"/>
    </row>
    <row r="11730" spans="1:4" x14ac:dyDescent="0.25">
      <c r="A11730" s="328"/>
      <c r="B11730" s="329"/>
      <c r="C11730" s="328"/>
      <c r="D11730" s="328"/>
    </row>
    <row r="11731" spans="1:4" x14ac:dyDescent="0.25">
      <c r="A11731" s="328"/>
      <c r="B11731" s="329"/>
      <c r="C11731" s="328"/>
      <c r="D11731" s="328"/>
    </row>
    <row r="11732" spans="1:4" x14ac:dyDescent="0.25">
      <c r="A11732" s="328"/>
      <c r="B11732" s="329"/>
      <c r="C11732" s="328"/>
      <c r="D11732" s="328"/>
    </row>
    <row r="11733" spans="1:4" x14ac:dyDescent="0.25">
      <c r="A11733" s="328"/>
      <c r="B11733" s="329"/>
      <c r="C11733" s="328"/>
      <c r="D11733" s="328"/>
    </row>
    <row r="11734" spans="1:4" x14ac:dyDescent="0.25">
      <c r="A11734" s="328"/>
      <c r="B11734" s="329"/>
      <c r="C11734" s="328"/>
      <c r="D11734" s="328"/>
    </row>
    <row r="11735" spans="1:4" x14ac:dyDescent="0.25">
      <c r="A11735" s="328"/>
      <c r="B11735" s="329"/>
      <c r="C11735" s="328"/>
      <c r="D11735" s="328"/>
    </row>
    <row r="11736" spans="1:4" x14ac:dyDescent="0.25">
      <c r="A11736" s="328"/>
      <c r="B11736" s="329"/>
      <c r="C11736" s="328"/>
      <c r="D11736" s="328"/>
    </row>
    <row r="11737" spans="1:4" x14ac:dyDescent="0.25">
      <c r="A11737" s="328"/>
      <c r="B11737" s="329"/>
      <c r="C11737" s="328"/>
      <c r="D11737" s="328"/>
    </row>
    <row r="11738" spans="1:4" x14ac:dyDescent="0.25">
      <c r="A11738" s="328"/>
      <c r="B11738" s="329"/>
      <c r="C11738" s="328"/>
      <c r="D11738" s="328"/>
    </row>
    <row r="11739" spans="1:4" x14ac:dyDescent="0.25">
      <c r="A11739" s="328"/>
      <c r="B11739" s="329"/>
      <c r="C11739" s="328"/>
      <c r="D11739" s="328"/>
    </row>
    <row r="11740" spans="1:4" x14ac:dyDescent="0.25">
      <c r="A11740" s="328"/>
      <c r="B11740" s="329"/>
      <c r="C11740" s="328"/>
      <c r="D11740" s="328"/>
    </row>
    <row r="11741" spans="1:4" x14ac:dyDescent="0.25">
      <c r="A11741" s="328"/>
      <c r="B11741" s="329"/>
      <c r="C11741" s="328"/>
      <c r="D11741" s="328"/>
    </row>
    <row r="11742" spans="1:4" x14ac:dyDescent="0.25">
      <c r="A11742" s="328"/>
      <c r="B11742" s="329"/>
      <c r="C11742" s="328"/>
      <c r="D11742" s="328"/>
    </row>
    <row r="11743" spans="1:4" x14ac:dyDescent="0.25">
      <c r="A11743" s="328"/>
      <c r="B11743" s="329"/>
      <c r="C11743" s="328"/>
      <c r="D11743" s="328"/>
    </row>
    <row r="11744" spans="1:4" x14ac:dyDescent="0.25">
      <c r="A11744" s="328"/>
      <c r="B11744" s="329"/>
      <c r="C11744" s="328"/>
      <c r="D11744" s="328"/>
    </row>
    <row r="11745" spans="1:4" x14ac:dyDescent="0.25">
      <c r="A11745" s="328"/>
      <c r="B11745" s="329"/>
      <c r="C11745" s="328"/>
      <c r="D11745" s="328"/>
    </row>
    <row r="11746" spans="1:4" x14ac:dyDescent="0.25">
      <c r="A11746" s="328"/>
      <c r="B11746" s="329"/>
      <c r="C11746" s="328"/>
      <c r="D11746" s="328"/>
    </row>
    <row r="11747" spans="1:4" x14ac:dyDescent="0.25">
      <c r="A11747" s="328"/>
      <c r="B11747" s="329"/>
      <c r="C11747" s="328"/>
      <c r="D11747" s="328"/>
    </row>
    <row r="11748" spans="1:4" x14ac:dyDescent="0.25">
      <c r="A11748" s="328"/>
      <c r="B11748" s="329"/>
      <c r="C11748" s="328"/>
      <c r="D11748" s="328"/>
    </row>
    <row r="11749" spans="1:4" x14ac:dyDescent="0.25">
      <c r="A11749" s="328"/>
      <c r="B11749" s="329"/>
      <c r="C11749" s="328"/>
      <c r="D11749" s="328"/>
    </row>
    <row r="11750" spans="1:4" x14ac:dyDescent="0.25">
      <c r="A11750" s="328"/>
      <c r="B11750" s="329"/>
      <c r="C11750" s="328"/>
      <c r="D11750" s="328"/>
    </row>
    <row r="11751" spans="1:4" x14ac:dyDescent="0.25">
      <c r="A11751" s="328"/>
      <c r="B11751" s="329"/>
      <c r="C11751" s="328"/>
      <c r="D11751" s="328"/>
    </row>
    <row r="11752" spans="1:4" x14ac:dyDescent="0.25">
      <c r="A11752" s="328"/>
      <c r="B11752" s="329"/>
      <c r="C11752" s="328"/>
      <c r="D11752" s="328"/>
    </row>
    <row r="11753" spans="1:4" x14ac:dyDescent="0.25">
      <c r="A11753" s="328"/>
      <c r="B11753" s="329"/>
      <c r="C11753" s="328"/>
      <c r="D11753" s="328"/>
    </row>
    <row r="11754" spans="1:4" x14ac:dyDescent="0.25">
      <c r="A11754" s="328"/>
      <c r="B11754" s="329"/>
      <c r="C11754" s="328"/>
      <c r="D11754" s="328"/>
    </row>
    <row r="11755" spans="1:4" x14ac:dyDescent="0.25">
      <c r="A11755" s="328"/>
      <c r="B11755" s="329"/>
      <c r="C11755" s="328"/>
      <c r="D11755" s="328"/>
    </row>
    <row r="11756" spans="1:4" x14ac:dyDescent="0.25">
      <c r="A11756" s="328"/>
      <c r="B11756" s="329"/>
      <c r="C11756" s="328"/>
      <c r="D11756" s="328"/>
    </row>
    <row r="11757" spans="1:4" x14ac:dyDescent="0.25">
      <c r="A11757" s="328"/>
      <c r="B11757" s="329"/>
      <c r="C11757" s="328"/>
      <c r="D11757" s="328"/>
    </row>
    <row r="11758" spans="1:4" x14ac:dyDescent="0.25">
      <c r="A11758" s="328"/>
      <c r="B11758" s="329"/>
      <c r="C11758" s="328"/>
      <c r="D11758" s="328"/>
    </row>
    <row r="11759" spans="1:4" x14ac:dyDescent="0.25">
      <c r="A11759" s="328"/>
      <c r="B11759" s="329"/>
      <c r="C11759" s="328"/>
      <c r="D11759" s="328"/>
    </row>
    <row r="11760" spans="1:4" x14ac:dyDescent="0.25">
      <c r="A11760" s="328"/>
      <c r="B11760" s="329"/>
      <c r="C11760" s="328"/>
      <c r="D11760" s="328"/>
    </row>
    <row r="11761" spans="1:4" x14ac:dyDescent="0.25">
      <c r="A11761" s="328"/>
      <c r="B11761" s="329"/>
      <c r="C11761" s="328"/>
      <c r="D11761" s="328"/>
    </row>
    <row r="11762" spans="1:4" x14ac:dyDescent="0.25">
      <c r="A11762" s="328"/>
      <c r="B11762" s="329"/>
      <c r="C11762" s="328"/>
      <c r="D11762" s="328"/>
    </row>
    <row r="11763" spans="1:4" x14ac:dyDescent="0.25">
      <c r="A11763" s="328"/>
      <c r="B11763" s="329"/>
      <c r="C11763" s="328"/>
      <c r="D11763" s="328"/>
    </row>
    <row r="11764" spans="1:4" x14ac:dyDescent="0.25">
      <c r="A11764" s="328"/>
      <c r="B11764" s="329"/>
      <c r="C11764" s="328"/>
      <c r="D11764" s="328"/>
    </row>
    <row r="11765" spans="1:4" x14ac:dyDescent="0.25">
      <c r="A11765" s="328"/>
      <c r="B11765" s="329"/>
      <c r="C11765" s="328"/>
      <c r="D11765" s="328"/>
    </row>
    <row r="11766" spans="1:4" x14ac:dyDescent="0.25">
      <c r="A11766" s="328"/>
      <c r="B11766" s="329"/>
      <c r="C11766" s="328"/>
      <c r="D11766" s="328"/>
    </row>
    <row r="11767" spans="1:4" x14ac:dyDescent="0.25">
      <c r="A11767" s="328"/>
      <c r="B11767" s="329"/>
      <c r="C11767" s="328"/>
      <c r="D11767" s="328"/>
    </row>
    <row r="11768" spans="1:4" x14ac:dyDescent="0.25">
      <c r="A11768" s="328"/>
      <c r="B11768" s="329"/>
      <c r="C11768" s="328"/>
      <c r="D11768" s="328"/>
    </row>
    <row r="11769" spans="1:4" x14ac:dyDescent="0.25">
      <c r="A11769" s="328"/>
      <c r="B11769" s="329"/>
      <c r="C11769" s="328"/>
      <c r="D11769" s="328"/>
    </row>
    <row r="11770" spans="1:4" x14ac:dyDescent="0.25">
      <c r="A11770" s="328"/>
      <c r="B11770" s="329"/>
      <c r="C11770" s="328"/>
      <c r="D11770" s="328"/>
    </row>
    <row r="11771" spans="1:4" x14ac:dyDescent="0.25">
      <c r="A11771" s="328"/>
      <c r="B11771" s="329"/>
      <c r="C11771" s="328"/>
      <c r="D11771" s="328"/>
    </row>
    <row r="11772" spans="1:4" x14ac:dyDescent="0.25">
      <c r="A11772" s="328"/>
      <c r="B11772" s="329"/>
      <c r="C11772" s="328"/>
      <c r="D11772" s="328"/>
    </row>
    <row r="11773" spans="1:4" x14ac:dyDescent="0.25">
      <c r="A11773" s="328"/>
      <c r="B11773" s="329"/>
      <c r="C11773" s="328"/>
      <c r="D11773" s="328"/>
    </row>
    <row r="11774" spans="1:4" x14ac:dyDescent="0.25">
      <c r="A11774" s="328"/>
      <c r="B11774" s="329"/>
      <c r="C11774" s="328"/>
      <c r="D11774" s="328"/>
    </row>
    <row r="11775" spans="1:4" x14ac:dyDescent="0.25">
      <c r="A11775" s="328"/>
      <c r="B11775" s="329"/>
      <c r="C11775" s="328"/>
      <c r="D11775" s="328"/>
    </row>
    <row r="11776" spans="1:4" x14ac:dyDescent="0.25">
      <c r="A11776" s="328"/>
      <c r="B11776" s="329"/>
      <c r="C11776" s="328"/>
      <c r="D11776" s="328"/>
    </row>
    <row r="11777" spans="1:4" x14ac:dyDescent="0.25">
      <c r="A11777" s="328"/>
      <c r="B11777" s="329"/>
      <c r="C11777" s="328"/>
      <c r="D11777" s="328"/>
    </row>
    <row r="11778" spans="1:4" x14ac:dyDescent="0.25">
      <c r="A11778" s="328"/>
      <c r="B11778" s="329"/>
      <c r="C11778" s="328"/>
      <c r="D11778" s="328"/>
    </row>
    <row r="11779" spans="1:4" x14ac:dyDescent="0.25">
      <c r="A11779" s="328"/>
      <c r="B11779" s="329"/>
      <c r="C11779" s="328"/>
      <c r="D11779" s="328"/>
    </row>
    <row r="11780" spans="1:4" x14ac:dyDescent="0.25">
      <c r="A11780" s="328"/>
      <c r="B11780" s="329"/>
      <c r="C11780" s="328"/>
      <c r="D11780" s="328"/>
    </row>
    <row r="11781" spans="1:4" x14ac:dyDescent="0.25">
      <c r="A11781" s="328"/>
      <c r="B11781" s="329"/>
      <c r="C11781" s="328"/>
      <c r="D11781" s="328"/>
    </row>
    <row r="11782" spans="1:4" x14ac:dyDescent="0.25">
      <c r="A11782" s="328"/>
      <c r="B11782" s="329"/>
      <c r="C11782" s="328"/>
      <c r="D11782" s="328"/>
    </row>
    <row r="11783" spans="1:4" x14ac:dyDescent="0.25">
      <c r="A11783" s="328"/>
      <c r="B11783" s="329"/>
      <c r="C11783" s="328"/>
      <c r="D11783" s="328"/>
    </row>
    <row r="11784" spans="1:4" x14ac:dyDescent="0.25">
      <c r="A11784" s="328"/>
      <c r="B11784" s="329"/>
      <c r="C11784" s="328"/>
      <c r="D11784" s="328"/>
    </row>
    <row r="11785" spans="1:4" x14ac:dyDescent="0.25">
      <c r="A11785" s="328"/>
      <c r="B11785" s="329"/>
      <c r="C11785" s="328"/>
      <c r="D11785" s="328"/>
    </row>
    <row r="11786" spans="1:4" x14ac:dyDescent="0.25">
      <c r="A11786" s="328"/>
      <c r="B11786" s="329"/>
      <c r="C11786" s="328"/>
      <c r="D11786" s="328"/>
    </row>
    <row r="11787" spans="1:4" x14ac:dyDescent="0.25">
      <c r="A11787" s="328"/>
      <c r="B11787" s="329"/>
      <c r="C11787" s="328"/>
      <c r="D11787" s="328"/>
    </row>
    <row r="11788" spans="1:4" x14ac:dyDescent="0.25">
      <c r="A11788" s="328"/>
      <c r="B11788" s="329"/>
      <c r="C11788" s="328"/>
      <c r="D11788" s="328"/>
    </row>
    <row r="11789" spans="1:4" x14ac:dyDescent="0.25">
      <c r="A11789" s="328"/>
      <c r="B11789" s="329"/>
      <c r="C11789" s="328"/>
      <c r="D11789" s="328"/>
    </row>
    <row r="11790" spans="1:4" x14ac:dyDescent="0.25">
      <c r="A11790" s="328"/>
      <c r="B11790" s="329"/>
      <c r="C11790" s="328"/>
      <c r="D11790" s="328"/>
    </row>
    <row r="11791" spans="1:4" x14ac:dyDescent="0.25">
      <c r="A11791" s="328"/>
      <c r="B11791" s="329"/>
      <c r="C11791" s="328"/>
      <c r="D11791" s="328"/>
    </row>
    <row r="11792" spans="1:4" x14ac:dyDescent="0.25">
      <c r="A11792" s="328"/>
      <c r="B11792" s="329"/>
      <c r="C11792" s="328"/>
      <c r="D11792" s="328"/>
    </row>
    <row r="11793" spans="1:4" x14ac:dyDescent="0.25">
      <c r="A11793" s="328"/>
      <c r="B11793" s="329"/>
      <c r="C11793" s="328"/>
      <c r="D11793" s="328"/>
    </row>
    <row r="11794" spans="1:4" x14ac:dyDescent="0.25">
      <c r="A11794" s="328"/>
      <c r="B11794" s="329"/>
      <c r="C11794" s="328"/>
      <c r="D11794" s="328"/>
    </row>
    <row r="11795" spans="1:4" x14ac:dyDescent="0.25">
      <c r="A11795" s="328"/>
      <c r="B11795" s="329"/>
      <c r="C11795" s="328"/>
      <c r="D11795" s="328"/>
    </row>
    <row r="11796" spans="1:4" x14ac:dyDescent="0.25">
      <c r="A11796" s="328"/>
      <c r="B11796" s="329"/>
      <c r="C11796" s="328"/>
      <c r="D11796" s="328"/>
    </row>
    <row r="11797" spans="1:4" x14ac:dyDescent="0.25">
      <c r="A11797" s="328"/>
      <c r="B11797" s="329"/>
      <c r="C11797" s="328"/>
      <c r="D11797" s="328"/>
    </row>
    <row r="11798" spans="1:4" x14ac:dyDescent="0.25">
      <c r="A11798" s="328"/>
      <c r="B11798" s="329"/>
      <c r="C11798" s="328"/>
      <c r="D11798" s="328"/>
    </row>
    <row r="11799" spans="1:4" x14ac:dyDescent="0.25">
      <c r="A11799" s="328"/>
      <c r="B11799" s="329"/>
      <c r="C11799" s="328"/>
      <c r="D11799" s="328"/>
    </row>
    <row r="11800" spans="1:4" x14ac:dyDescent="0.25">
      <c r="A11800" s="328"/>
      <c r="B11800" s="329"/>
      <c r="C11800" s="328"/>
      <c r="D11800" s="328"/>
    </row>
    <row r="11801" spans="1:4" x14ac:dyDescent="0.25">
      <c r="A11801" s="328"/>
      <c r="B11801" s="329"/>
      <c r="C11801" s="328"/>
      <c r="D11801" s="328"/>
    </row>
    <row r="11802" spans="1:4" x14ac:dyDescent="0.25">
      <c r="A11802" s="328"/>
      <c r="B11802" s="329"/>
      <c r="C11802" s="328"/>
      <c r="D11802" s="328"/>
    </row>
    <row r="11803" spans="1:4" x14ac:dyDescent="0.25">
      <c r="A11803" s="328"/>
      <c r="B11803" s="329"/>
      <c r="C11803" s="328"/>
      <c r="D11803" s="328"/>
    </row>
    <row r="11804" spans="1:4" x14ac:dyDescent="0.25">
      <c r="A11804" s="328"/>
      <c r="B11804" s="329"/>
      <c r="C11804" s="328"/>
      <c r="D11804" s="328"/>
    </row>
    <row r="11805" spans="1:4" x14ac:dyDescent="0.25">
      <c r="A11805" s="328"/>
      <c r="B11805" s="329"/>
      <c r="C11805" s="328"/>
      <c r="D11805" s="328"/>
    </row>
    <row r="11806" spans="1:4" x14ac:dyDescent="0.25">
      <c r="A11806" s="328"/>
      <c r="B11806" s="329"/>
      <c r="C11806" s="328"/>
      <c r="D11806" s="328"/>
    </row>
    <row r="11807" spans="1:4" x14ac:dyDescent="0.25">
      <c r="A11807" s="328"/>
      <c r="B11807" s="329"/>
      <c r="C11807" s="328"/>
      <c r="D11807" s="328"/>
    </row>
    <row r="11808" spans="1:4" x14ac:dyDescent="0.25">
      <c r="A11808" s="328"/>
      <c r="B11808" s="329"/>
      <c r="C11808" s="328"/>
      <c r="D11808" s="328"/>
    </row>
    <row r="11809" spans="1:4" x14ac:dyDescent="0.25">
      <c r="A11809" s="328"/>
      <c r="B11809" s="329"/>
      <c r="C11809" s="328"/>
      <c r="D11809" s="328"/>
    </row>
    <row r="11810" spans="1:4" x14ac:dyDescent="0.25">
      <c r="A11810" s="328"/>
      <c r="B11810" s="329"/>
      <c r="C11810" s="328"/>
      <c r="D11810" s="328"/>
    </row>
    <row r="11811" spans="1:4" x14ac:dyDescent="0.25">
      <c r="A11811" s="328"/>
      <c r="B11811" s="329"/>
      <c r="C11811" s="328"/>
      <c r="D11811" s="328"/>
    </row>
    <row r="11812" spans="1:4" x14ac:dyDescent="0.25">
      <c r="A11812" s="328"/>
      <c r="B11812" s="329"/>
      <c r="C11812" s="328"/>
      <c r="D11812" s="328"/>
    </row>
    <row r="11813" spans="1:4" x14ac:dyDescent="0.25">
      <c r="A11813" s="328"/>
      <c r="B11813" s="329"/>
      <c r="C11813" s="328"/>
      <c r="D11813" s="328"/>
    </row>
    <row r="11814" spans="1:4" x14ac:dyDescent="0.25">
      <c r="A11814" s="328"/>
      <c r="B11814" s="329"/>
      <c r="C11814" s="328"/>
      <c r="D11814" s="328"/>
    </row>
    <row r="11815" spans="1:4" x14ac:dyDescent="0.25">
      <c r="A11815" s="328"/>
      <c r="B11815" s="329"/>
      <c r="C11815" s="328"/>
      <c r="D11815" s="328"/>
    </row>
    <row r="11816" spans="1:4" x14ac:dyDescent="0.25">
      <c r="A11816" s="328"/>
      <c r="B11816" s="329"/>
      <c r="C11816" s="328"/>
      <c r="D11816" s="328"/>
    </row>
    <row r="11817" spans="1:4" x14ac:dyDescent="0.25">
      <c r="A11817" s="328"/>
      <c r="B11817" s="329"/>
      <c r="C11817" s="328"/>
      <c r="D11817" s="328"/>
    </row>
    <row r="11818" spans="1:4" x14ac:dyDescent="0.25">
      <c r="A11818" s="328"/>
      <c r="B11818" s="329"/>
      <c r="C11818" s="328"/>
      <c r="D11818" s="328"/>
    </row>
    <row r="11819" spans="1:4" x14ac:dyDescent="0.25">
      <c r="A11819" s="328"/>
      <c r="B11819" s="329"/>
      <c r="C11819" s="328"/>
      <c r="D11819" s="328"/>
    </row>
    <row r="11820" spans="1:4" x14ac:dyDescent="0.25">
      <c r="A11820" s="328"/>
      <c r="B11820" s="329"/>
      <c r="C11820" s="328"/>
      <c r="D11820" s="328"/>
    </row>
    <row r="11821" spans="1:4" x14ac:dyDescent="0.25">
      <c r="A11821" s="328"/>
      <c r="B11821" s="329"/>
      <c r="C11821" s="328"/>
      <c r="D11821" s="328"/>
    </row>
    <row r="11822" spans="1:4" x14ac:dyDescent="0.25">
      <c r="A11822" s="328"/>
      <c r="B11822" s="329"/>
      <c r="C11822" s="328"/>
      <c r="D11822" s="328"/>
    </row>
    <row r="11823" spans="1:4" x14ac:dyDescent="0.25">
      <c r="A11823" s="328"/>
      <c r="B11823" s="329"/>
      <c r="C11823" s="328"/>
      <c r="D11823" s="328"/>
    </row>
    <row r="11824" spans="1:4" x14ac:dyDescent="0.25">
      <c r="A11824" s="328"/>
      <c r="B11824" s="329"/>
      <c r="C11824" s="328"/>
      <c r="D11824" s="328"/>
    </row>
    <row r="11825" spans="1:4" x14ac:dyDescent="0.25">
      <c r="A11825" s="328"/>
      <c r="B11825" s="329"/>
      <c r="C11825" s="328"/>
      <c r="D11825" s="328"/>
    </row>
    <row r="11826" spans="1:4" x14ac:dyDescent="0.25">
      <c r="A11826" s="328"/>
      <c r="B11826" s="329"/>
      <c r="C11826" s="328"/>
      <c r="D11826" s="328"/>
    </row>
    <row r="11827" spans="1:4" x14ac:dyDescent="0.25">
      <c r="A11827" s="328"/>
      <c r="B11827" s="329"/>
      <c r="C11827" s="328"/>
      <c r="D11827" s="328"/>
    </row>
    <row r="11828" spans="1:4" x14ac:dyDescent="0.25">
      <c r="A11828" s="328"/>
      <c r="B11828" s="329"/>
      <c r="C11828" s="328"/>
      <c r="D11828" s="328"/>
    </row>
    <row r="11829" spans="1:4" x14ac:dyDescent="0.25">
      <c r="A11829" s="328"/>
      <c r="B11829" s="329"/>
      <c r="C11829" s="328"/>
      <c r="D11829" s="328"/>
    </row>
    <row r="11830" spans="1:4" x14ac:dyDescent="0.25">
      <c r="A11830" s="328"/>
      <c r="B11830" s="329"/>
      <c r="C11830" s="328"/>
      <c r="D11830" s="328"/>
    </row>
    <row r="11831" spans="1:4" x14ac:dyDescent="0.25">
      <c r="A11831" s="328"/>
      <c r="B11831" s="329"/>
      <c r="C11831" s="328"/>
      <c r="D11831" s="328"/>
    </row>
    <row r="11832" spans="1:4" x14ac:dyDescent="0.25">
      <c r="A11832" s="328"/>
      <c r="B11832" s="329"/>
      <c r="C11832" s="328"/>
      <c r="D11832" s="328"/>
    </row>
    <row r="11833" spans="1:4" x14ac:dyDescent="0.25">
      <c r="A11833" s="328"/>
      <c r="B11833" s="329"/>
      <c r="C11833" s="328"/>
      <c r="D11833" s="328"/>
    </row>
    <row r="11834" spans="1:4" x14ac:dyDescent="0.25">
      <c r="A11834" s="328"/>
      <c r="B11834" s="329"/>
      <c r="C11834" s="328"/>
      <c r="D11834" s="328"/>
    </row>
    <row r="11835" spans="1:4" x14ac:dyDescent="0.25">
      <c r="A11835" s="328"/>
      <c r="B11835" s="329"/>
      <c r="C11835" s="328"/>
      <c r="D11835" s="328"/>
    </row>
    <row r="11836" spans="1:4" x14ac:dyDescent="0.25">
      <c r="A11836" s="328"/>
      <c r="B11836" s="329"/>
      <c r="C11836" s="328"/>
      <c r="D11836" s="328"/>
    </row>
    <row r="11837" spans="1:4" x14ac:dyDescent="0.25">
      <c r="A11837" s="328"/>
      <c r="B11837" s="329"/>
      <c r="C11837" s="328"/>
      <c r="D11837" s="328"/>
    </row>
    <row r="11838" spans="1:4" x14ac:dyDescent="0.25">
      <c r="A11838" s="328"/>
      <c r="B11838" s="329"/>
      <c r="C11838" s="328"/>
      <c r="D11838" s="328"/>
    </row>
    <row r="11839" spans="1:4" x14ac:dyDescent="0.25">
      <c r="A11839" s="328"/>
      <c r="B11839" s="329"/>
      <c r="C11839" s="328"/>
      <c r="D11839" s="328"/>
    </row>
    <row r="11840" spans="1:4" x14ac:dyDescent="0.25">
      <c r="A11840" s="328"/>
      <c r="B11840" s="329"/>
      <c r="C11840" s="328"/>
      <c r="D11840" s="328"/>
    </row>
    <row r="11841" spans="1:4" x14ac:dyDescent="0.25">
      <c r="A11841" s="328"/>
      <c r="B11841" s="329"/>
      <c r="C11841" s="328"/>
      <c r="D11841" s="328"/>
    </row>
    <row r="11842" spans="1:4" x14ac:dyDescent="0.25">
      <c r="A11842" s="328"/>
      <c r="B11842" s="329"/>
      <c r="C11842" s="328"/>
      <c r="D11842" s="328"/>
    </row>
    <row r="11843" spans="1:4" x14ac:dyDescent="0.25">
      <c r="A11843" s="328"/>
      <c r="B11843" s="329"/>
      <c r="C11843" s="328"/>
      <c r="D11843" s="328"/>
    </row>
    <row r="11844" spans="1:4" x14ac:dyDescent="0.25">
      <c r="A11844" s="328"/>
      <c r="B11844" s="329"/>
      <c r="C11844" s="328"/>
      <c r="D11844" s="328"/>
    </row>
    <row r="11845" spans="1:4" x14ac:dyDescent="0.25">
      <c r="A11845" s="328"/>
      <c r="B11845" s="329"/>
      <c r="C11845" s="328"/>
      <c r="D11845" s="328"/>
    </row>
    <row r="11846" spans="1:4" x14ac:dyDescent="0.25">
      <c r="A11846" s="328"/>
      <c r="B11846" s="329"/>
      <c r="C11846" s="328"/>
      <c r="D11846" s="328"/>
    </row>
    <row r="11847" spans="1:4" x14ac:dyDescent="0.25">
      <c r="A11847" s="328"/>
      <c r="B11847" s="329"/>
      <c r="C11847" s="328"/>
      <c r="D11847" s="328"/>
    </row>
    <row r="11848" spans="1:4" x14ac:dyDescent="0.25">
      <c r="A11848" s="328"/>
      <c r="B11848" s="329"/>
      <c r="C11848" s="328"/>
      <c r="D11848" s="328"/>
    </row>
    <row r="11849" spans="1:4" x14ac:dyDescent="0.25">
      <c r="A11849" s="328"/>
      <c r="B11849" s="329"/>
      <c r="C11849" s="328"/>
      <c r="D11849" s="328"/>
    </row>
    <row r="11850" spans="1:4" x14ac:dyDescent="0.25">
      <c r="A11850" s="328"/>
      <c r="B11850" s="329"/>
      <c r="C11850" s="328"/>
      <c r="D11850" s="328"/>
    </row>
    <row r="11851" spans="1:4" x14ac:dyDescent="0.25">
      <c r="A11851" s="328"/>
      <c r="B11851" s="329"/>
      <c r="C11851" s="328"/>
      <c r="D11851" s="328"/>
    </row>
    <row r="11852" spans="1:4" x14ac:dyDescent="0.25">
      <c r="A11852" s="328"/>
      <c r="B11852" s="329"/>
      <c r="C11852" s="328"/>
      <c r="D11852" s="328"/>
    </row>
    <row r="11853" spans="1:4" x14ac:dyDescent="0.25">
      <c r="A11853" s="328"/>
      <c r="B11853" s="329"/>
      <c r="C11853" s="328"/>
      <c r="D11853" s="328"/>
    </row>
    <row r="11854" spans="1:4" x14ac:dyDescent="0.25">
      <c r="A11854" s="328"/>
      <c r="B11854" s="329"/>
      <c r="C11854" s="328"/>
      <c r="D11854" s="328"/>
    </row>
    <row r="11855" spans="1:4" x14ac:dyDescent="0.25">
      <c r="A11855" s="328"/>
      <c r="B11855" s="329"/>
      <c r="C11855" s="328"/>
      <c r="D11855" s="328"/>
    </row>
    <row r="11856" spans="1:4" x14ac:dyDescent="0.25">
      <c r="A11856" s="328"/>
      <c r="B11856" s="329"/>
      <c r="C11856" s="328"/>
      <c r="D11856" s="328"/>
    </row>
    <row r="11857" spans="1:4" x14ac:dyDescent="0.25">
      <c r="A11857" s="328"/>
      <c r="B11857" s="329"/>
      <c r="C11857" s="328"/>
      <c r="D11857" s="328"/>
    </row>
    <row r="11858" spans="1:4" x14ac:dyDescent="0.25">
      <c r="A11858" s="328"/>
      <c r="B11858" s="329"/>
      <c r="C11858" s="328"/>
      <c r="D11858" s="328"/>
    </row>
    <row r="11859" spans="1:4" x14ac:dyDescent="0.25">
      <c r="A11859" s="328"/>
      <c r="B11859" s="329"/>
      <c r="C11859" s="328"/>
      <c r="D11859" s="328"/>
    </row>
    <row r="11860" spans="1:4" x14ac:dyDescent="0.25">
      <c r="A11860" s="328"/>
      <c r="B11860" s="329"/>
      <c r="C11860" s="328"/>
      <c r="D11860" s="328"/>
    </row>
    <row r="11861" spans="1:4" x14ac:dyDescent="0.25">
      <c r="A11861" s="328"/>
      <c r="B11861" s="329"/>
      <c r="C11861" s="328"/>
      <c r="D11861" s="328"/>
    </row>
    <row r="11862" spans="1:4" x14ac:dyDescent="0.25">
      <c r="A11862" s="328"/>
      <c r="B11862" s="329"/>
      <c r="C11862" s="328"/>
      <c r="D11862" s="328"/>
    </row>
    <row r="11863" spans="1:4" x14ac:dyDescent="0.25">
      <c r="A11863" s="328"/>
      <c r="B11863" s="329"/>
      <c r="C11863" s="328"/>
      <c r="D11863" s="328"/>
    </row>
    <row r="11864" spans="1:4" x14ac:dyDescent="0.25">
      <c r="A11864" s="328"/>
      <c r="B11864" s="329"/>
      <c r="C11864" s="328"/>
      <c r="D11864" s="330"/>
    </row>
    <row r="11865" spans="1:4" x14ac:dyDescent="0.25">
      <c r="A11865" s="328"/>
      <c r="B11865" s="329"/>
      <c r="C11865" s="328"/>
      <c r="D11865" s="330"/>
    </row>
    <row r="11866" spans="1:4" x14ac:dyDescent="0.25">
      <c r="A11866" s="328"/>
      <c r="B11866" s="329"/>
      <c r="C11866" s="328"/>
      <c r="D11866" s="330"/>
    </row>
    <row r="11867" spans="1:4" x14ac:dyDescent="0.25">
      <c r="A11867" s="328"/>
      <c r="B11867" s="329"/>
      <c r="C11867" s="328"/>
      <c r="D11867" s="330"/>
    </row>
    <row r="11868" spans="1:4" x14ac:dyDescent="0.25">
      <c r="A11868" s="328"/>
      <c r="B11868" s="329"/>
      <c r="C11868" s="328"/>
      <c r="D11868" s="330"/>
    </row>
    <row r="11869" spans="1:4" x14ac:dyDescent="0.25">
      <c r="A11869" s="328"/>
      <c r="B11869" s="329"/>
      <c r="C11869" s="328"/>
      <c r="D11869" s="330"/>
    </row>
    <row r="11870" spans="1:4" x14ac:dyDescent="0.25">
      <c r="A11870" s="328"/>
      <c r="B11870" s="329"/>
      <c r="C11870" s="328"/>
      <c r="D11870" s="328"/>
    </row>
    <row r="11871" spans="1:4" x14ac:dyDescent="0.25">
      <c r="A11871" s="328"/>
      <c r="B11871" s="329"/>
      <c r="C11871" s="328"/>
      <c r="D11871" s="330"/>
    </row>
    <row r="11872" spans="1:4" x14ac:dyDescent="0.25">
      <c r="A11872" s="328"/>
      <c r="B11872" s="329"/>
      <c r="C11872" s="328"/>
      <c r="D11872" s="328"/>
    </row>
    <row r="11873" spans="1:4" x14ac:dyDescent="0.25">
      <c r="A11873" s="328"/>
      <c r="B11873" s="329"/>
      <c r="C11873" s="328"/>
      <c r="D11873" s="328"/>
    </row>
    <row r="11874" spans="1:4" x14ac:dyDescent="0.25">
      <c r="A11874" s="328"/>
      <c r="B11874" s="329"/>
      <c r="C11874" s="328"/>
      <c r="D11874" s="328"/>
    </row>
    <row r="11875" spans="1:4" x14ac:dyDescent="0.25">
      <c r="A11875" s="328"/>
      <c r="B11875" s="329"/>
      <c r="C11875" s="328"/>
      <c r="D11875" s="328"/>
    </row>
    <row r="11876" spans="1:4" x14ac:dyDescent="0.25">
      <c r="A11876" s="328"/>
      <c r="B11876" s="329"/>
      <c r="C11876" s="328"/>
      <c r="D11876" s="328"/>
    </row>
    <row r="11877" spans="1:4" x14ac:dyDescent="0.25">
      <c r="A11877" s="328"/>
      <c r="B11877" s="329"/>
      <c r="C11877" s="328"/>
      <c r="D11877" s="328"/>
    </row>
    <row r="11878" spans="1:4" x14ac:dyDescent="0.25">
      <c r="A11878" s="328"/>
      <c r="B11878" s="329"/>
      <c r="C11878" s="328"/>
      <c r="D11878" s="328"/>
    </row>
    <row r="11879" spans="1:4" x14ac:dyDescent="0.25">
      <c r="A11879" s="328"/>
      <c r="B11879" s="329"/>
      <c r="C11879" s="328"/>
      <c r="D11879" s="328"/>
    </row>
    <row r="11880" spans="1:4" x14ac:dyDescent="0.25">
      <c r="A11880" s="328"/>
      <c r="B11880" s="329"/>
      <c r="C11880" s="328"/>
      <c r="D11880" s="328"/>
    </row>
    <row r="11881" spans="1:4" x14ac:dyDescent="0.25">
      <c r="A11881" s="328"/>
      <c r="B11881" s="329"/>
      <c r="C11881" s="328"/>
      <c r="D11881" s="328"/>
    </row>
    <row r="11882" spans="1:4" x14ac:dyDescent="0.25">
      <c r="A11882" s="328"/>
      <c r="B11882" s="329"/>
      <c r="C11882" s="328"/>
      <c r="D11882" s="328"/>
    </row>
    <row r="11883" spans="1:4" x14ac:dyDescent="0.25">
      <c r="A11883" s="328"/>
      <c r="B11883" s="329"/>
      <c r="C11883" s="328"/>
      <c r="D11883" s="328"/>
    </row>
    <row r="11884" spans="1:4" x14ac:dyDescent="0.25">
      <c r="A11884" s="328"/>
      <c r="B11884" s="329"/>
      <c r="C11884" s="328"/>
      <c r="D11884" s="328"/>
    </row>
    <row r="11885" spans="1:4" x14ac:dyDescent="0.25">
      <c r="A11885" s="328"/>
      <c r="B11885" s="329"/>
      <c r="C11885" s="328"/>
      <c r="D11885" s="328"/>
    </row>
    <row r="11886" spans="1:4" x14ac:dyDescent="0.25">
      <c r="A11886" s="328"/>
      <c r="B11886" s="329"/>
      <c r="C11886" s="328"/>
      <c r="D11886" s="328"/>
    </row>
    <row r="11887" spans="1:4" x14ac:dyDescent="0.25">
      <c r="A11887" s="328"/>
      <c r="B11887" s="329"/>
      <c r="C11887" s="328"/>
      <c r="D11887" s="328"/>
    </row>
    <row r="11888" spans="1:4" x14ac:dyDescent="0.25">
      <c r="A11888" s="328"/>
      <c r="B11888" s="329"/>
      <c r="C11888" s="328"/>
      <c r="D11888" s="328"/>
    </row>
    <row r="11889" spans="1:4" x14ac:dyDescent="0.25">
      <c r="A11889" s="328"/>
      <c r="B11889" s="329"/>
      <c r="C11889" s="328"/>
      <c r="D11889" s="328"/>
    </row>
    <row r="11890" spans="1:4" x14ac:dyDescent="0.25">
      <c r="A11890" s="328"/>
      <c r="B11890" s="329"/>
      <c r="C11890" s="328"/>
      <c r="D11890" s="328"/>
    </row>
    <row r="11891" spans="1:4" x14ac:dyDescent="0.25">
      <c r="A11891" s="328"/>
      <c r="B11891" s="329"/>
      <c r="C11891" s="328"/>
      <c r="D11891" s="328"/>
    </row>
    <row r="11892" spans="1:4" x14ac:dyDescent="0.25">
      <c r="A11892" s="328"/>
      <c r="B11892" s="329"/>
      <c r="C11892" s="328"/>
      <c r="D11892" s="328"/>
    </row>
    <row r="11893" spans="1:4" x14ac:dyDescent="0.25">
      <c r="A11893" s="328"/>
      <c r="B11893" s="329"/>
      <c r="C11893" s="328"/>
      <c r="D11893" s="328"/>
    </row>
    <row r="11894" spans="1:4" x14ac:dyDescent="0.25">
      <c r="A11894" s="328"/>
      <c r="B11894" s="329"/>
      <c r="C11894" s="328"/>
      <c r="D11894" s="328"/>
    </row>
    <row r="11895" spans="1:4" x14ac:dyDescent="0.25">
      <c r="A11895" s="328"/>
      <c r="B11895" s="329"/>
      <c r="C11895" s="328"/>
      <c r="D11895" s="328"/>
    </row>
    <row r="11896" spans="1:4" x14ac:dyDescent="0.25">
      <c r="A11896" s="328"/>
      <c r="B11896" s="329"/>
      <c r="C11896" s="328"/>
      <c r="D11896" s="328"/>
    </row>
    <row r="11897" spans="1:4" x14ac:dyDescent="0.25">
      <c r="A11897" s="328"/>
      <c r="B11897" s="329"/>
      <c r="C11897" s="328"/>
      <c r="D11897" s="328"/>
    </row>
    <row r="11898" spans="1:4" x14ac:dyDescent="0.25">
      <c r="A11898" s="328"/>
      <c r="B11898" s="329"/>
      <c r="C11898" s="328"/>
      <c r="D11898" s="328"/>
    </row>
    <row r="11899" spans="1:4" x14ac:dyDescent="0.25">
      <c r="A11899" s="328"/>
      <c r="B11899" s="329"/>
      <c r="C11899" s="328"/>
      <c r="D11899" s="328"/>
    </row>
    <row r="11900" spans="1:4" x14ac:dyDescent="0.25">
      <c r="A11900" s="328"/>
      <c r="B11900" s="329"/>
      <c r="C11900" s="328"/>
      <c r="D11900" s="328"/>
    </row>
    <row r="11901" spans="1:4" x14ac:dyDescent="0.25">
      <c r="A11901" s="328"/>
      <c r="B11901" s="329"/>
      <c r="C11901" s="328"/>
      <c r="D11901" s="328"/>
    </row>
    <row r="11902" spans="1:4" x14ac:dyDescent="0.25">
      <c r="A11902" s="328"/>
      <c r="B11902" s="329"/>
      <c r="C11902" s="328"/>
      <c r="D11902" s="328"/>
    </row>
    <row r="11903" spans="1:4" x14ac:dyDescent="0.25">
      <c r="A11903" s="328"/>
      <c r="B11903" s="329"/>
      <c r="C11903" s="328"/>
      <c r="D11903" s="328"/>
    </row>
    <row r="11904" spans="1:4" x14ac:dyDescent="0.25">
      <c r="A11904" s="328"/>
      <c r="B11904" s="329"/>
      <c r="C11904" s="328"/>
      <c r="D11904" s="328"/>
    </row>
    <row r="11905" spans="1:4" x14ac:dyDescent="0.25">
      <c r="A11905" s="328"/>
      <c r="B11905" s="329"/>
      <c r="C11905" s="328"/>
      <c r="D11905" s="328"/>
    </row>
    <row r="11906" spans="1:4" x14ac:dyDescent="0.25">
      <c r="A11906" s="328"/>
      <c r="B11906" s="329"/>
      <c r="C11906" s="328"/>
      <c r="D11906" s="328"/>
    </row>
    <row r="11907" spans="1:4" x14ac:dyDescent="0.25">
      <c r="A11907" s="328"/>
      <c r="B11907" s="329"/>
      <c r="C11907" s="328"/>
      <c r="D11907" s="328"/>
    </row>
    <row r="11908" spans="1:4" x14ac:dyDescent="0.25">
      <c r="A11908" s="328"/>
      <c r="B11908" s="329"/>
      <c r="C11908" s="328"/>
      <c r="D11908" s="328"/>
    </row>
    <row r="11909" spans="1:4" x14ac:dyDescent="0.25">
      <c r="A11909" s="328"/>
      <c r="B11909" s="329"/>
      <c r="C11909" s="328"/>
      <c r="D11909" s="328"/>
    </row>
    <row r="11910" spans="1:4" x14ac:dyDescent="0.25">
      <c r="A11910" s="328"/>
      <c r="B11910" s="329"/>
      <c r="C11910" s="328"/>
      <c r="D11910" s="328"/>
    </row>
    <row r="11911" spans="1:4" x14ac:dyDescent="0.25">
      <c r="A11911" s="328"/>
      <c r="B11911" s="329"/>
      <c r="C11911" s="328"/>
      <c r="D11911" s="328"/>
    </row>
    <row r="11912" spans="1:4" x14ac:dyDescent="0.25">
      <c r="A11912" s="328"/>
      <c r="B11912" s="329"/>
      <c r="C11912" s="328"/>
      <c r="D11912" s="328"/>
    </row>
    <row r="11913" spans="1:4" x14ac:dyDescent="0.25">
      <c r="A11913" s="328"/>
      <c r="B11913" s="329"/>
      <c r="C11913" s="328"/>
      <c r="D11913" s="328"/>
    </row>
    <row r="11914" spans="1:4" x14ac:dyDescent="0.25">
      <c r="A11914" s="328"/>
      <c r="B11914" s="329"/>
      <c r="C11914" s="328"/>
      <c r="D11914" s="328"/>
    </row>
    <row r="11915" spans="1:4" x14ac:dyDescent="0.25">
      <c r="A11915" s="328"/>
      <c r="B11915" s="329"/>
      <c r="C11915" s="328"/>
      <c r="D11915" s="328"/>
    </row>
    <row r="11916" spans="1:4" x14ac:dyDescent="0.25">
      <c r="A11916" s="328"/>
      <c r="B11916" s="329"/>
      <c r="C11916" s="328"/>
      <c r="D11916" s="328"/>
    </row>
    <row r="11917" spans="1:4" x14ac:dyDescent="0.25">
      <c r="A11917" s="328"/>
      <c r="B11917" s="329"/>
      <c r="C11917" s="328"/>
      <c r="D11917" s="328"/>
    </row>
    <row r="11918" spans="1:4" x14ac:dyDescent="0.25">
      <c r="A11918" s="328"/>
      <c r="B11918" s="329"/>
      <c r="C11918" s="328"/>
      <c r="D11918" s="328"/>
    </row>
    <row r="11919" spans="1:4" x14ac:dyDescent="0.25">
      <c r="A11919" s="328"/>
      <c r="B11919" s="329"/>
      <c r="C11919" s="328"/>
      <c r="D11919" s="328"/>
    </row>
    <row r="11920" spans="1:4" x14ac:dyDescent="0.25">
      <c r="A11920" s="328"/>
      <c r="B11920" s="329"/>
      <c r="C11920" s="328"/>
      <c r="D11920" s="328"/>
    </row>
    <row r="11921" spans="1:4" x14ac:dyDescent="0.25">
      <c r="A11921" s="328"/>
      <c r="B11921" s="329"/>
      <c r="C11921" s="328"/>
      <c r="D11921" s="328"/>
    </row>
    <row r="11922" spans="1:4" x14ac:dyDescent="0.25">
      <c r="A11922" s="328"/>
      <c r="B11922" s="329"/>
      <c r="C11922" s="328"/>
      <c r="D11922" s="328"/>
    </row>
    <row r="11923" spans="1:4" x14ac:dyDescent="0.25">
      <c r="A11923" s="328"/>
      <c r="B11923" s="329"/>
      <c r="C11923" s="328"/>
      <c r="D11923" s="328"/>
    </row>
    <row r="11924" spans="1:4" x14ac:dyDescent="0.25">
      <c r="A11924" s="328"/>
      <c r="B11924" s="329"/>
      <c r="C11924" s="328"/>
      <c r="D11924" s="328"/>
    </row>
    <row r="11925" spans="1:4" x14ac:dyDescent="0.25">
      <c r="A11925" s="328"/>
      <c r="B11925" s="329"/>
      <c r="C11925" s="328"/>
      <c r="D11925" s="328"/>
    </row>
    <row r="11926" spans="1:4" x14ac:dyDescent="0.25">
      <c r="A11926" s="328"/>
      <c r="B11926" s="329"/>
      <c r="C11926" s="328"/>
      <c r="D11926" s="328"/>
    </row>
    <row r="11927" spans="1:4" x14ac:dyDescent="0.25">
      <c r="A11927" s="328"/>
      <c r="B11927" s="329"/>
      <c r="C11927" s="328"/>
      <c r="D11927" s="328"/>
    </row>
    <row r="11928" spans="1:4" x14ac:dyDescent="0.25">
      <c r="A11928" s="328"/>
      <c r="B11928" s="329"/>
      <c r="C11928" s="328"/>
      <c r="D11928" s="328"/>
    </row>
    <row r="11929" spans="1:4" x14ac:dyDescent="0.25">
      <c r="A11929" s="328"/>
      <c r="B11929" s="329"/>
      <c r="C11929" s="328"/>
      <c r="D11929" s="328"/>
    </row>
    <row r="11930" spans="1:4" x14ac:dyDescent="0.25">
      <c r="A11930" s="328"/>
      <c r="B11930" s="329"/>
      <c r="C11930" s="328"/>
      <c r="D11930" s="328"/>
    </row>
    <row r="11931" spans="1:4" x14ac:dyDescent="0.25">
      <c r="A11931" s="328"/>
      <c r="B11931" s="329"/>
      <c r="C11931" s="328"/>
      <c r="D11931" s="328"/>
    </row>
    <row r="11932" spans="1:4" x14ac:dyDescent="0.25">
      <c r="A11932" s="328"/>
      <c r="B11932" s="329"/>
      <c r="C11932" s="328"/>
      <c r="D11932" s="328"/>
    </row>
    <row r="11933" spans="1:4" x14ac:dyDescent="0.25">
      <c r="A11933" s="328"/>
      <c r="B11933" s="329"/>
      <c r="C11933" s="328"/>
      <c r="D11933" s="328"/>
    </row>
    <row r="11934" spans="1:4" x14ac:dyDescent="0.25">
      <c r="A11934" s="328"/>
      <c r="B11934" s="329"/>
      <c r="C11934" s="328"/>
      <c r="D11934" s="328"/>
    </row>
    <row r="11935" spans="1:4" x14ac:dyDescent="0.25">
      <c r="A11935" s="328"/>
      <c r="B11935" s="329"/>
      <c r="C11935" s="328"/>
      <c r="D11935" s="328"/>
    </row>
    <row r="11936" spans="1:4" x14ac:dyDescent="0.25">
      <c r="A11936" s="328"/>
      <c r="B11936" s="329"/>
      <c r="C11936" s="328"/>
      <c r="D11936" s="328"/>
    </row>
    <row r="11937" spans="1:4" x14ac:dyDescent="0.25">
      <c r="A11937" s="328"/>
      <c r="B11937" s="329"/>
      <c r="C11937" s="328"/>
      <c r="D11937" s="328"/>
    </row>
    <row r="11938" spans="1:4" x14ac:dyDescent="0.25">
      <c r="A11938" s="328"/>
      <c r="B11938" s="329"/>
      <c r="C11938" s="328"/>
      <c r="D11938" s="328"/>
    </row>
    <row r="11939" spans="1:4" x14ac:dyDescent="0.25">
      <c r="A11939" s="328"/>
      <c r="B11939" s="329"/>
      <c r="C11939" s="328"/>
      <c r="D11939" s="328"/>
    </row>
    <row r="11940" spans="1:4" x14ac:dyDescent="0.25">
      <c r="A11940" s="328"/>
      <c r="B11940" s="329"/>
      <c r="C11940" s="328"/>
      <c r="D11940" s="328"/>
    </row>
    <row r="11941" spans="1:4" x14ac:dyDescent="0.25">
      <c r="A11941" s="328"/>
      <c r="B11941" s="329"/>
      <c r="C11941" s="328"/>
      <c r="D11941" s="328"/>
    </row>
    <row r="11942" spans="1:4" x14ac:dyDescent="0.25">
      <c r="A11942" s="328"/>
      <c r="B11942" s="329"/>
      <c r="C11942" s="328"/>
      <c r="D11942" s="328"/>
    </row>
    <row r="11943" spans="1:4" x14ac:dyDescent="0.25">
      <c r="A11943" s="328"/>
      <c r="B11943" s="329"/>
      <c r="C11943" s="328"/>
      <c r="D11943" s="328"/>
    </row>
    <row r="11944" spans="1:4" x14ac:dyDescent="0.25">
      <c r="A11944" s="328"/>
      <c r="B11944" s="329"/>
      <c r="C11944" s="328"/>
      <c r="D11944" s="328"/>
    </row>
    <row r="11945" spans="1:4" x14ac:dyDescent="0.25">
      <c r="A11945" s="328"/>
      <c r="B11945" s="329"/>
      <c r="C11945" s="328"/>
      <c r="D11945" s="328"/>
    </row>
    <row r="11946" spans="1:4" x14ac:dyDescent="0.25">
      <c r="A11946" s="328"/>
      <c r="B11946" s="329"/>
      <c r="C11946" s="328"/>
      <c r="D11946" s="328"/>
    </row>
    <row r="11947" spans="1:4" x14ac:dyDescent="0.25">
      <c r="A11947" s="328"/>
      <c r="B11947" s="329"/>
      <c r="C11947" s="328"/>
      <c r="D11947" s="328"/>
    </row>
    <row r="11948" spans="1:4" x14ac:dyDescent="0.25">
      <c r="A11948" s="328"/>
      <c r="B11948" s="329"/>
      <c r="C11948" s="328"/>
      <c r="D11948" s="328"/>
    </row>
    <row r="11949" spans="1:4" x14ac:dyDescent="0.25">
      <c r="A11949" s="328"/>
      <c r="B11949" s="329"/>
      <c r="C11949" s="328"/>
      <c r="D11949" s="328"/>
    </row>
    <row r="11950" spans="1:4" x14ac:dyDescent="0.25">
      <c r="A11950" s="328"/>
      <c r="B11950" s="329"/>
      <c r="C11950" s="328"/>
      <c r="D11950" s="328"/>
    </row>
    <row r="11951" spans="1:4" x14ac:dyDescent="0.25">
      <c r="A11951" s="328"/>
      <c r="B11951" s="329"/>
      <c r="C11951" s="328"/>
      <c r="D11951" s="328"/>
    </row>
    <row r="11952" spans="1:4" x14ac:dyDescent="0.25">
      <c r="A11952" s="328"/>
      <c r="B11952" s="329"/>
      <c r="C11952" s="328"/>
      <c r="D11952" s="328"/>
    </row>
    <row r="11953" spans="1:4" x14ac:dyDescent="0.25">
      <c r="A11953" s="328"/>
      <c r="B11953" s="329"/>
      <c r="C11953" s="328"/>
      <c r="D11953" s="328"/>
    </row>
    <row r="11954" spans="1:4" x14ac:dyDescent="0.25">
      <c r="A11954" s="328"/>
      <c r="B11954" s="329"/>
      <c r="C11954" s="328"/>
      <c r="D11954" s="328"/>
    </row>
    <row r="11955" spans="1:4" x14ac:dyDescent="0.25">
      <c r="A11955" s="328"/>
      <c r="B11955" s="329"/>
      <c r="C11955" s="328"/>
      <c r="D11955" s="328"/>
    </row>
    <row r="11956" spans="1:4" x14ac:dyDescent="0.25">
      <c r="A11956" s="328"/>
      <c r="B11956" s="329"/>
      <c r="C11956" s="328"/>
      <c r="D11956" s="328"/>
    </row>
    <row r="11957" spans="1:4" x14ac:dyDescent="0.25">
      <c r="A11957" s="328"/>
      <c r="B11957" s="329"/>
      <c r="C11957" s="328"/>
      <c r="D11957" s="328"/>
    </row>
    <row r="11958" spans="1:4" x14ac:dyDescent="0.25">
      <c r="A11958" s="328"/>
      <c r="B11958" s="329"/>
      <c r="C11958" s="328"/>
      <c r="D11958" s="328"/>
    </row>
    <row r="11959" spans="1:4" x14ac:dyDescent="0.25">
      <c r="A11959" s="328"/>
      <c r="B11959" s="329"/>
      <c r="C11959" s="328"/>
      <c r="D11959" s="328"/>
    </row>
    <row r="11960" spans="1:4" x14ac:dyDescent="0.25">
      <c r="A11960" s="328"/>
      <c r="B11960" s="329"/>
      <c r="C11960" s="328"/>
      <c r="D11960" s="328"/>
    </row>
    <row r="11961" spans="1:4" x14ac:dyDescent="0.25">
      <c r="A11961" s="328"/>
      <c r="B11961" s="329"/>
      <c r="C11961" s="328"/>
      <c r="D11961" s="328"/>
    </row>
    <row r="11962" spans="1:4" x14ac:dyDescent="0.25">
      <c r="A11962" s="328"/>
      <c r="B11962" s="329"/>
      <c r="C11962" s="328"/>
      <c r="D11962" s="330"/>
    </row>
    <row r="11963" spans="1:4" x14ac:dyDescent="0.25">
      <c r="A11963" s="328"/>
      <c r="B11963" s="329"/>
      <c r="C11963" s="328"/>
      <c r="D11963" s="330"/>
    </row>
    <row r="11964" spans="1:4" x14ac:dyDescent="0.25">
      <c r="A11964" s="328"/>
      <c r="B11964" s="329"/>
      <c r="C11964" s="328"/>
      <c r="D11964" s="330"/>
    </row>
    <row r="11965" spans="1:4" x14ac:dyDescent="0.25">
      <c r="A11965" s="328"/>
      <c r="B11965" s="329"/>
      <c r="C11965" s="328"/>
      <c r="D11965" s="330"/>
    </row>
    <row r="11966" spans="1:4" x14ac:dyDescent="0.25">
      <c r="A11966" s="328"/>
      <c r="B11966" s="329"/>
      <c r="C11966" s="328"/>
      <c r="D11966" s="330"/>
    </row>
    <row r="11967" spans="1:4" x14ac:dyDescent="0.25">
      <c r="A11967" s="328"/>
      <c r="B11967" s="329"/>
      <c r="C11967" s="328"/>
      <c r="D11967" s="330"/>
    </row>
    <row r="11968" spans="1:4" x14ac:dyDescent="0.25">
      <c r="A11968" s="328"/>
      <c r="B11968" s="329"/>
      <c r="C11968" s="328"/>
      <c r="D11968" s="330"/>
    </row>
    <row r="11969" spans="1:4" x14ac:dyDescent="0.25">
      <c r="A11969" s="328"/>
      <c r="B11969" s="329"/>
      <c r="C11969" s="328"/>
      <c r="D11969" s="330"/>
    </row>
    <row r="11970" spans="1:4" x14ac:dyDescent="0.25">
      <c r="A11970" s="328"/>
      <c r="B11970" s="329"/>
      <c r="C11970" s="328"/>
      <c r="D11970" s="330"/>
    </row>
    <row r="11971" spans="1:4" x14ac:dyDescent="0.25">
      <c r="A11971" s="328"/>
      <c r="B11971" s="329"/>
      <c r="C11971" s="328"/>
      <c r="D11971" s="330"/>
    </row>
    <row r="11972" spans="1:4" x14ac:dyDescent="0.25">
      <c r="A11972" s="328"/>
      <c r="B11972" s="329"/>
      <c r="C11972" s="328"/>
      <c r="D11972" s="330"/>
    </row>
    <row r="11973" spans="1:4" x14ac:dyDescent="0.25">
      <c r="A11973" s="328"/>
      <c r="B11973" s="329"/>
      <c r="C11973" s="328"/>
      <c r="D11973" s="330"/>
    </row>
    <row r="11974" spans="1:4" x14ac:dyDescent="0.25">
      <c r="A11974" s="328"/>
      <c r="B11974" s="329"/>
      <c r="C11974" s="328"/>
      <c r="D11974" s="330"/>
    </row>
    <row r="11975" spans="1:4" x14ac:dyDescent="0.25">
      <c r="A11975" s="328"/>
      <c r="B11975" s="329"/>
      <c r="C11975" s="328"/>
      <c r="D11975" s="330"/>
    </row>
    <row r="11976" spans="1:4" x14ac:dyDescent="0.25">
      <c r="A11976" s="328"/>
      <c r="B11976" s="329"/>
      <c r="C11976" s="328"/>
      <c r="D11976" s="330"/>
    </row>
    <row r="11977" spans="1:4" x14ac:dyDescent="0.25">
      <c r="A11977" s="328"/>
      <c r="B11977" s="329"/>
      <c r="C11977" s="328"/>
      <c r="D11977" s="330"/>
    </row>
    <row r="11978" spans="1:4" x14ac:dyDescent="0.25">
      <c r="A11978" s="328"/>
      <c r="B11978" s="329"/>
      <c r="C11978" s="328"/>
      <c r="D11978" s="330"/>
    </row>
    <row r="11979" spans="1:4" x14ac:dyDescent="0.25">
      <c r="A11979" s="328"/>
      <c r="B11979" s="329"/>
      <c r="C11979" s="328"/>
      <c r="D11979" s="330"/>
    </row>
    <row r="11980" spans="1:4" x14ac:dyDescent="0.25">
      <c r="A11980" s="328"/>
      <c r="B11980" s="329"/>
      <c r="C11980" s="328"/>
      <c r="D11980" s="330"/>
    </row>
    <row r="11981" spans="1:4" x14ac:dyDescent="0.25">
      <c r="A11981" s="328"/>
      <c r="B11981" s="329"/>
      <c r="C11981" s="328"/>
      <c r="D11981" s="330"/>
    </row>
    <row r="11982" spans="1:4" x14ac:dyDescent="0.25">
      <c r="A11982" s="328"/>
      <c r="B11982" s="329"/>
      <c r="C11982" s="328"/>
      <c r="D11982" s="330"/>
    </row>
    <row r="11983" spans="1:4" x14ac:dyDescent="0.25">
      <c r="A11983" s="328"/>
      <c r="B11983" s="329"/>
      <c r="C11983" s="328"/>
      <c r="D11983" s="330"/>
    </row>
    <row r="11984" spans="1:4" x14ac:dyDescent="0.25">
      <c r="A11984" s="328"/>
      <c r="B11984" s="329"/>
      <c r="C11984" s="328"/>
      <c r="D11984" s="330"/>
    </row>
    <row r="11985" spans="1:4" x14ac:dyDescent="0.25">
      <c r="A11985" s="328"/>
      <c r="B11985" s="329"/>
      <c r="C11985" s="328"/>
      <c r="D11985" s="330"/>
    </row>
    <row r="11986" spans="1:4" x14ac:dyDescent="0.25">
      <c r="A11986" s="328"/>
      <c r="B11986" s="329"/>
      <c r="C11986" s="328"/>
      <c r="D11986" s="330"/>
    </row>
    <row r="11987" spans="1:4" x14ac:dyDescent="0.25">
      <c r="A11987" s="328"/>
      <c r="B11987" s="329"/>
      <c r="C11987" s="328"/>
      <c r="D11987" s="330"/>
    </row>
    <row r="11988" spans="1:4" x14ac:dyDescent="0.25">
      <c r="A11988" s="328"/>
      <c r="B11988" s="329"/>
      <c r="C11988" s="328"/>
      <c r="D11988" s="330"/>
    </row>
    <row r="11989" spans="1:4" x14ac:dyDescent="0.25">
      <c r="A11989" s="328"/>
      <c r="B11989" s="329"/>
      <c r="C11989" s="328"/>
      <c r="D11989" s="330"/>
    </row>
    <row r="11990" spans="1:4" x14ac:dyDescent="0.25">
      <c r="A11990" s="328"/>
      <c r="B11990" s="329"/>
      <c r="C11990" s="328"/>
      <c r="D11990" s="330"/>
    </row>
    <row r="11991" spans="1:4" x14ac:dyDescent="0.25">
      <c r="A11991" s="328"/>
      <c r="B11991" s="329"/>
      <c r="C11991" s="328"/>
      <c r="D11991" s="330"/>
    </row>
    <row r="11992" spans="1:4" x14ac:dyDescent="0.25">
      <c r="A11992" s="328"/>
      <c r="B11992" s="329"/>
      <c r="C11992" s="328"/>
      <c r="D11992" s="330"/>
    </row>
    <row r="11993" spans="1:4" x14ac:dyDescent="0.25">
      <c r="A11993" s="328"/>
      <c r="B11993" s="329"/>
      <c r="C11993" s="328"/>
      <c r="D11993" s="330"/>
    </row>
    <row r="11994" spans="1:4" x14ac:dyDescent="0.25">
      <c r="A11994" s="328"/>
      <c r="B11994" s="329"/>
      <c r="C11994" s="328"/>
      <c r="D11994" s="330"/>
    </row>
    <row r="11995" spans="1:4" x14ac:dyDescent="0.25">
      <c r="A11995" s="328"/>
      <c r="B11995" s="329"/>
      <c r="C11995" s="328"/>
      <c r="D11995" s="330"/>
    </row>
    <row r="11996" spans="1:4" x14ac:dyDescent="0.25">
      <c r="A11996" s="328"/>
      <c r="B11996" s="329"/>
      <c r="C11996" s="328"/>
      <c r="D11996" s="330"/>
    </row>
    <row r="11997" spans="1:4" x14ac:dyDescent="0.25">
      <c r="A11997" s="328"/>
      <c r="B11997" s="329"/>
      <c r="C11997" s="328"/>
      <c r="D11997" s="330"/>
    </row>
    <row r="11998" spans="1:4" x14ac:dyDescent="0.25">
      <c r="A11998" s="328"/>
      <c r="B11998" s="329"/>
      <c r="C11998" s="328"/>
      <c r="D11998" s="330"/>
    </row>
    <row r="11999" spans="1:4" x14ac:dyDescent="0.25">
      <c r="A11999" s="328"/>
      <c r="B11999" s="329"/>
      <c r="C11999" s="328"/>
      <c r="D11999" s="330"/>
    </row>
    <row r="12000" spans="1:4" x14ac:dyDescent="0.25">
      <c r="A12000" s="328"/>
      <c r="B12000" s="329"/>
      <c r="C12000" s="328"/>
      <c r="D12000" s="330"/>
    </row>
    <row r="12001" spans="1:4" x14ac:dyDescent="0.25">
      <c r="A12001" s="328"/>
      <c r="B12001" s="329"/>
      <c r="C12001" s="328"/>
      <c r="D12001" s="330"/>
    </row>
    <row r="12002" spans="1:4" x14ac:dyDescent="0.25">
      <c r="A12002" s="328"/>
      <c r="B12002" s="329"/>
      <c r="C12002" s="328"/>
      <c r="D12002" s="330"/>
    </row>
    <row r="12003" spans="1:4" x14ac:dyDescent="0.25">
      <c r="A12003" s="328"/>
      <c r="B12003" s="329"/>
      <c r="C12003" s="328"/>
      <c r="D12003" s="330"/>
    </row>
    <row r="12004" spans="1:4" x14ac:dyDescent="0.25">
      <c r="A12004" s="328"/>
      <c r="B12004" s="329"/>
      <c r="C12004" s="328"/>
      <c r="D12004" s="330"/>
    </row>
    <row r="12005" spans="1:4" x14ac:dyDescent="0.25">
      <c r="A12005" s="328"/>
      <c r="B12005" s="329"/>
      <c r="C12005" s="328"/>
      <c r="D12005" s="330"/>
    </row>
    <row r="12006" spans="1:4" x14ac:dyDescent="0.25">
      <c r="A12006" s="328"/>
      <c r="B12006" s="329"/>
      <c r="C12006" s="328"/>
      <c r="D12006" s="330"/>
    </row>
    <row r="12007" spans="1:4" x14ac:dyDescent="0.25">
      <c r="A12007" s="328"/>
      <c r="B12007" s="329"/>
      <c r="C12007" s="328"/>
      <c r="D12007" s="330"/>
    </row>
    <row r="12008" spans="1:4" x14ac:dyDescent="0.25">
      <c r="A12008" s="328"/>
      <c r="B12008" s="329"/>
      <c r="C12008" s="328"/>
      <c r="D12008" s="330"/>
    </row>
    <row r="12009" spans="1:4" x14ac:dyDescent="0.25">
      <c r="A12009" s="328"/>
      <c r="B12009" s="329"/>
      <c r="C12009" s="328"/>
      <c r="D12009" s="330"/>
    </row>
    <row r="12010" spans="1:4" x14ac:dyDescent="0.25">
      <c r="A12010" s="328"/>
      <c r="B12010" s="329"/>
      <c r="C12010" s="328"/>
      <c r="D12010" s="330"/>
    </row>
    <row r="12011" spans="1:4" x14ac:dyDescent="0.25">
      <c r="A12011" s="328"/>
      <c r="B12011" s="329"/>
      <c r="C12011" s="328"/>
      <c r="D12011" s="330"/>
    </row>
    <row r="12012" spans="1:4" x14ac:dyDescent="0.25">
      <c r="A12012" s="328"/>
      <c r="B12012" s="329"/>
      <c r="C12012" s="328"/>
      <c r="D12012" s="330"/>
    </row>
    <row r="12013" spans="1:4" x14ac:dyDescent="0.25">
      <c r="A12013" s="328"/>
      <c r="B12013" s="329"/>
      <c r="C12013" s="328"/>
      <c r="D12013" s="330"/>
    </row>
    <row r="12014" spans="1:4" x14ac:dyDescent="0.25">
      <c r="A12014" s="328"/>
      <c r="B12014" s="329"/>
      <c r="C12014" s="328"/>
      <c r="D12014" s="330"/>
    </row>
    <row r="12015" spans="1:4" x14ac:dyDescent="0.25">
      <c r="A12015" s="328"/>
      <c r="B12015" s="329"/>
      <c r="C12015" s="328"/>
      <c r="D12015" s="330"/>
    </row>
    <row r="12016" spans="1:4" x14ac:dyDescent="0.25">
      <c r="A12016" s="328"/>
      <c r="B12016" s="329"/>
      <c r="C12016" s="328"/>
      <c r="D12016" s="330"/>
    </row>
    <row r="12017" spans="1:4" x14ac:dyDescent="0.25">
      <c r="A12017" s="328"/>
      <c r="B12017" s="329"/>
      <c r="C12017" s="328"/>
      <c r="D12017" s="330"/>
    </row>
    <row r="12018" spans="1:4" x14ac:dyDescent="0.25">
      <c r="A12018" s="328"/>
      <c r="B12018" s="329"/>
      <c r="C12018" s="328"/>
      <c r="D12018" s="330"/>
    </row>
    <row r="12019" spans="1:4" x14ac:dyDescent="0.25">
      <c r="A12019" s="328"/>
      <c r="B12019" s="329"/>
      <c r="C12019" s="328"/>
      <c r="D12019" s="330"/>
    </row>
    <row r="12020" spans="1:4" x14ac:dyDescent="0.25">
      <c r="A12020" s="328"/>
      <c r="B12020" s="329"/>
      <c r="C12020" s="328"/>
      <c r="D12020" s="330"/>
    </row>
    <row r="12021" spans="1:4" x14ac:dyDescent="0.25">
      <c r="A12021" s="328"/>
      <c r="B12021" s="329"/>
      <c r="C12021" s="328"/>
      <c r="D12021" s="330"/>
    </row>
    <row r="12022" spans="1:4" x14ac:dyDescent="0.25">
      <c r="A12022" s="328"/>
      <c r="B12022" s="329"/>
      <c r="C12022" s="328"/>
      <c r="D12022" s="330"/>
    </row>
    <row r="12023" spans="1:4" x14ac:dyDescent="0.25">
      <c r="A12023" s="328"/>
      <c r="B12023" s="329"/>
      <c r="C12023" s="328"/>
      <c r="D12023" s="330"/>
    </row>
    <row r="12024" spans="1:4" x14ac:dyDescent="0.25">
      <c r="A12024" s="328"/>
      <c r="B12024" s="329"/>
      <c r="C12024" s="328"/>
      <c r="D12024" s="330"/>
    </row>
    <row r="12025" spans="1:4" x14ac:dyDescent="0.25">
      <c r="A12025" s="328"/>
      <c r="B12025" s="329"/>
      <c r="C12025" s="328"/>
      <c r="D12025" s="330"/>
    </row>
    <row r="12026" spans="1:4" x14ac:dyDescent="0.25">
      <c r="A12026" s="328"/>
      <c r="B12026" s="329"/>
      <c r="C12026" s="328"/>
      <c r="D12026" s="330"/>
    </row>
    <row r="12027" spans="1:4" x14ac:dyDescent="0.25">
      <c r="A12027" s="328"/>
      <c r="B12027" s="329"/>
      <c r="C12027" s="328"/>
      <c r="D12027" s="330"/>
    </row>
    <row r="12028" spans="1:4" x14ac:dyDescent="0.25">
      <c r="A12028" s="328"/>
      <c r="B12028" s="329"/>
      <c r="C12028" s="328"/>
      <c r="D12028" s="330"/>
    </row>
    <row r="12029" spans="1:4" x14ac:dyDescent="0.25">
      <c r="A12029" s="328"/>
      <c r="B12029" s="329"/>
      <c r="C12029" s="328"/>
      <c r="D12029" s="330"/>
    </row>
    <row r="12030" spans="1:4" x14ac:dyDescent="0.25">
      <c r="A12030" s="328"/>
      <c r="B12030" s="329"/>
      <c r="C12030" s="328"/>
      <c r="D12030" s="330"/>
    </row>
    <row r="12031" spans="1:4" x14ac:dyDescent="0.25">
      <c r="A12031" s="328"/>
      <c r="B12031" s="329"/>
      <c r="C12031" s="328"/>
      <c r="D12031" s="330"/>
    </row>
    <row r="12032" spans="1:4" x14ac:dyDescent="0.25">
      <c r="A12032" s="328"/>
      <c r="B12032" s="329"/>
      <c r="C12032" s="328"/>
      <c r="D12032" s="330"/>
    </row>
    <row r="12033" spans="1:4" x14ac:dyDescent="0.25">
      <c r="A12033" s="328"/>
      <c r="B12033" s="329"/>
      <c r="C12033" s="328"/>
      <c r="D12033" s="330"/>
    </row>
    <row r="12034" spans="1:4" x14ac:dyDescent="0.25">
      <c r="A12034" s="328"/>
      <c r="B12034" s="329"/>
      <c r="C12034" s="328"/>
      <c r="D12034" s="330"/>
    </row>
    <row r="12035" spans="1:4" x14ac:dyDescent="0.25">
      <c r="A12035" s="328"/>
      <c r="B12035" s="329"/>
      <c r="C12035" s="328"/>
      <c r="D12035" s="330"/>
    </row>
    <row r="12036" spans="1:4" x14ac:dyDescent="0.25">
      <c r="A12036" s="328"/>
      <c r="B12036" s="329"/>
      <c r="C12036" s="328"/>
      <c r="D12036" s="330"/>
    </row>
    <row r="12037" spans="1:4" x14ac:dyDescent="0.25">
      <c r="A12037" s="328"/>
      <c r="B12037" s="329"/>
      <c r="C12037" s="328"/>
      <c r="D12037" s="330"/>
    </row>
    <row r="12038" spans="1:4" x14ac:dyDescent="0.25">
      <c r="A12038" s="328"/>
      <c r="B12038" s="329"/>
      <c r="C12038" s="328"/>
      <c r="D12038" s="330"/>
    </row>
    <row r="12039" spans="1:4" x14ac:dyDescent="0.25">
      <c r="A12039" s="328"/>
      <c r="B12039" s="329"/>
      <c r="C12039" s="328"/>
      <c r="D12039" s="330"/>
    </row>
    <row r="12040" spans="1:4" x14ac:dyDescent="0.25">
      <c r="A12040" s="328"/>
      <c r="B12040" s="329"/>
      <c r="C12040" s="328"/>
      <c r="D12040" s="330"/>
    </row>
    <row r="12041" spans="1:4" x14ac:dyDescent="0.25">
      <c r="A12041" s="328"/>
      <c r="B12041" s="329"/>
      <c r="C12041" s="328"/>
      <c r="D12041" s="330"/>
    </row>
    <row r="12042" spans="1:4" x14ac:dyDescent="0.25">
      <c r="A12042" s="328"/>
      <c r="B12042" s="329"/>
      <c r="C12042" s="328"/>
      <c r="D12042" s="330"/>
    </row>
    <row r="12043" spans="1:4" x14ac:dyDescent="0.25">
      <c r="A12043" s="328"/>
      <c r="B12043" s="329"/>
      <c r="C12043" s="328"/>
      <c r="D12043" s="330"/>
    </row>
    <row r="12044" spans="1:4" x14ac:dyDescent="0.25">
      <c r="A12044" s="328"/>
      <c r="B12044" s="329"/>
      <c r="C12044" s="328"/>
      <c r="D12044" s="330"/>
    </row>
    <row r="12045" spans="1:4" x14ac:dyDescent="0.25">
      <c r="A12045" s="328"/>
      <c r="B12045" s="329"/>
      <c r="C12045" s="328"/>
      <c r="D12045" s="330"/>
    </row>
    <row r="12046" spans="1:4" x14ac:dyDescent="0.25">
      <c r="A12046" s="328"/>
      <c r="B12046" s="329"/>
      <c r="C12046" s="328"/>
      <c r="D12046" s="330"/>
    </row>
    <row r="12047" spans="1:4" x14ac:dyDescent="0.25">
      <c r="A12047" s="325"/>
      <c r="B12047" s="326"/>
      <c r="C12047" s="325"/>
      <c r="D12047" s="325"/>
    </row>
    <row r="12048" spans="1:4" x14ac:dyDescent="0.25">
      <c r="A12048" s="325"/>
      <c r="B12048" s="326"/>
      <c r="C12048" s="325"/>
      <c r="D12048" s="325"/>
    </row>
    <row r="12049" spans="1:4" x14ac:dyDescent="0.25">
      <c r="A12049" s="325"/>
      <c r="B12049" s="326"/>
      <c r="C12049" s="325"/>
      <c r="D12049" s="325"/>
    </row>
    <row r="12050" spans="1:4" x14ac:dyDescent="0.25">
      <c r="A12050" s="325"/>
      <c r="B12050" s="326"/>
      <c r="C12050" s="325"/>
      <c r="D12050" s="325"/>
    </row>
    <row r="12051" spans="1:4" x14ac:dyDescent="0.25">
      <c r="A12051" s="325"/>
      <c r="B12051" s="326"/>
      <c r="C12051" s="325"/>
      <c r="D12051" s="325"/>
    </row>
    <row r="12052" spans="1:4" x14ac:dyDescent="0.25">
      <c r="A12052" s="325"/>
      <c r="B12052" s="326"/>
      <c r="C12052" s="325"/>
      <c r="D12052" s="325"/>
    </row>
    <row r="12053" spans="1:4" x14ac:dyDescent="0.25">
      <c r="A12053" s="325"/>
      <c r="B12053" s="326"/>
      <c r="C12053" s="325"/>
      <c r="D12053" s="325"/>
    </row>
    <row r="12054" spans="1:4" x14ac:dyDescent="0.25">
      <c r="A12054" s="325"/>
      <c r="B12054" s="326"/>
      <c r="C12054" s="325"/>
      <c r="D12054" s="325"/>
    </row>
    <row r="12055" spans="1:4" x14ac:dyDescent="0.25">
      <c r="A12055" s="325"/>
      <c r="B12055" s="326"/>
      <c r="C12055" s="325"/>
      <c r="D12055" s="325"/>
    </row>
    <row r="12056" spans="1:4" x14ac:dyDescent="0.25">
      <c r="A12056" s="325"/>
      <c r="B12056" s="326"/>
      <c r="C12056" s="325"/>
      <c r="D12056" s="325"/>
    </row>
    <row r="12057" spans="1:4" x14ac:dyDescent="0.25">
      <c r="A12057" s="325"/>
      <c r="B12057" s="326"/>
      <c r="C12057" s="325"/>
      <c r="D12057" s="325"/>
    </row>
    <row r="12058" spans="1:4" x14ac:dyDescent="0.25">
      <c r="A12058" s="325"/>
      <c r="B12058" s="326"/>
      <c r="C12058" s="325"/>
      <c r="D12058" s="325"/>
    </row>
    <row r="12059" spans="1:4" x14ac:dyDescent="0.25">
      <c r="A12059" s="325"/>
      <c r="B12059" s="326"/>
      <c r="C12059" s="325"/>
      <c r="D12059" s="325"/>
    </row>
    <row r="12060" spans="1:4" x14ac:dyDescent="0.25">
      <c r="A12060" s="325"/>
      <c r="B12060" s="326"/>
      <c r="C12060" s="325"/>
      <c r="D12060" s="325"/>
    </row>
    <row r="12061" spans="1:4" x14ac:dyDescent="0.25">
      <c r="A12061" s="325"/>
      <c r="B12061" s="326"/>
      <c r="C12061" s="325"/>
      <c r="D12061" s="325"/>
    </row>
    <row r="12062" spans="1:4" x14ac:dyDescent="0.25">
      <c r="A12062" s="325"/>
      <c r="B12062" s="326"/>
      <c r="C12062" s="325"/>
      <c r="D12062" s="325"/>
    </row>
    <row r="12063" spans="1:4" x14ac:dyDescent="0.25">
      <c r="A12063" s="325"/>
      <c r="B12063" s="326"/>
      <c r="C12063" s="325"/>
      <c r="D12063" s="325"/>
    </row>
    <row r="12064" spans="1:4" x14ac:dyDescent="0.25">
      <c r="A12064" s="325"/>
      <c r="B12064" s="326"/>
      <c r="C12064" s="325"/>
      <c r="D12064" s="325"/>
    </row>
    <row r="12065" spans="1:4" x14ac:dyDescent="0.25">
      <c r="A12065" s="325"/>
      <c r="B12065" s="326"/>
      <c r="C12065" s="325"/>
      <c r="D12065" s="327"/>
    </row>
    <row r="12066" spans="1:4" x14ac:dyDescent="0.25">
      <c r="A12066" s="325"/>
      <c r="B12066" s="326"/>
      <c r="C12066" s="325"/>
      <c r="D12066" s="325"/>
    </row>
    <row r="12067" spans="1:4" x14ac:dyDescent="0.25">
      <c r="A12067" s="325"/>
      <c r="B12067" s="326"/>
      <c r="C12067" s="325"/>
      <c r="D12067" s="325"/>
    </row>
    <row r="12068" spans="1:4" x14ac:dyDescent="0.25">
      <c r="A12068" s="325"/>
      <c r="B12068" s="326"/>
      <c r="C12068" s="325"/>
      <c r="D12068" s="325"/>
    </row>
    <row r="12069" spans="1:4" x14ac:dyDescent="0.25">
      <c r="A12069" s="325"/>
      <c r="B12069" s="326"/>
      <c r="C12069" s="325"/>
      <c r="D12069" s="325"/>
    </row>
    <row r="12070" spans="1:4" x14ac:dyDescent="0.25">
      <c r="A12070" s="325"/>
      <c r="B12070" s="326"/>
      <c r="C12070" s="325"/>
      <c r="D12070" s="325"/>
    </row>
    <row r="12071" spans="1:4" x14ac:dyDescent="0.25">
      <c r="A12071" s="325"/>
      <c r="B12071" s="326"/>
      <c r="C12071" s="325"/>
      <c r="D12071" s="325"/>
    </row>
    <row r="12072" spans="1:4" x14ac:dyDescent="0.25">
      <c r="A12072" s="325"/>
      <c r="B12072" s="326"/>
      <c r="C12072" s="325"/>
      <c r="D12072" s="325"/>
    </row>
    <row r="12073" spans="1:4" x14ac:dyDescent="0.25">
      <c r="A12073" s="325"/>
      <c r="B12073" s="326"/>
      <c r="C12073" s="325"/>
      <c r="D12073" s="325"/>
    </row>
    <row r="12074" spans="1:4" x14ac:dyDescent="0.25">
      <c r="A12074" s="325"/>
      <c r="B12074" s="326"/>
      <c r="C12074" s="325"/>
      <c r="D12074" s="325"/>
    </row>
    <row r="12075" spans="1:4" x14ac:dyDescent="0.25">
      <c r="A12075" s="325"/>
      <c r="B12075" s="326"/>
      <c r="C12075" s="325"/>
      <c r="D12075" s="327"/>
    </row>
    <row r="12076" spans="1:4" x14ac:dyDescent="0.25">
      <c r="A12076" s="325"/>
      <c r="B12076" s="326"/>
      <c r="C12076" s="325"/>
      <c r="D12076" s="327"/>
    </row>
    <row r="12077" spans="1:4" x14ac:dyDescent="0.25">
      <c r="A12077" s="325"/>
      <c r="B12077" s="326"/>
      <c r="C12077" s="325"/>
      <c r="D12077" s="327"/>
    </row>
    <row r="12078" spans="1:4" x14ac:dyDescent="0.25">
      <c r="A12078" s="325"/>
      <c r="B12078" s="326"/>
      <c r="C12078" s="325"/>
      <c r="D12078" s="327"/>
    </row>
    <row r="12079" spans="1:4" x14ac:dyDescent="0.25">
      <c r="A12079" s="325"/>
      <c r="B12079" s="326"/>
      <c r="C12079" s="325"/>
      <c r="D12079" s="327"/>
    </row>
    <row r="12080" spans="1:4" x14ac:dyDescent="0.25">
      <c r="A12080" s="325"/>
      <c r="B12080" s="326"/>
      <c r="C12080" s="325"/>
      <c r="D12080" s="327"/>
    </row>
    <row r="12081" spans="1:4" x14ac:dyDescent="0.25">
      <c r="A12081" s="325"/>
      <c r="B12081" s="326"/>
      <c r="C12081" s="325"/>
      <c r="D12081" s="327"/>
    </row>
    <row r="12082" spans="1:4" x14ac:dyDescent="0.25">
      <c r="A12082" s="325"/>
      <c r="B12082" s="326"/>
      <c r="C12082" s="325"/>
      <c r="D12082" s="327"/>
    </row>
    <row r="12083" spans="1:4" x14ac:dyDescent="0.25">
      <c r="A12083" s="325"/>
      <c r="B12083" s="326"/>
      <c r="C12083" s="325"/>
      <c r="D12083" s="327"/>
    </row>
    <row r="12084" spans="1:4" x14ac:dyDescent="0.25">
      <c r="A12084" s="325"/>
      <c r="B12084" s="326"/>
      <c r="C12084" s="325"/>
      <c r="D12084" s="327"/>
    </row>
    <row r="12085" spans="1:4" x14ac:dyDescent="0.25">
      <c r="A12085" s="325"/>
      <c r="B12085" s="326"/>
      <c r="C12085" s="325"/>
      <c r="D12085" s="327"/>
    </row>
    <row r="12086" spans="1:4" x14ac:dyDescent="0.25">
      <c r="A12086" s="325"/>
      <c r="B12086" s="326"/>
      <c r="C12086" s="325"/>
      <c r="D12086" s="325"/>
    </row>
    <row r="12087" spans="1:4" x14ac:dyDescent="0.25">
      <c r="A12087" s="325"/>
      <c r="B12087" s="326"/>
      <c r="C12087" s="325"/>
      <c r="D12087" s="327"/>
    </row>
    <row r="12088" spans="1:4" x14ac:dyDescent="0.25">
      <c r="A12088" s="325"/>
      <c r="B12088" s="326"/>
      <c r="C12088" s="325"/>
      <c r="D12088" s="325"/>
    </row>
    <row r="12089" spans="1:4" x14ac:dyDescent="0.25">
      <c r="A12089" s="325"/>
      <c r="B12089" s="326"/>
      <c r="C12089" s="325"/>
      <c r="D12089" s="325"/>
    </row>
    <row r="12090" spans="1:4" x14ac:dyDescent="0.25">
      <c r="A12090" s="325"/>
      <c r="B12090" s="326"/>
      <c r="C12090" s="325"/>
      <c r="D12090" s="327"/>
    </row>
    <row r="12091" spans="1:4" x14ac:dyDescent="0.25">
      <c r="A12091" s="325"/>
      <c r="B12091" s="326"/>
      <c r="C12091" s="325"/>
      <c r="D12091" s="327"/>
    </row>
    <row r="12092" spans="1:4" x14ac:dyDescent="0.25">
      <c r="A12092" s="325"/>
      <c r="B12092" s="326"/>
      <c r="C12092" s="325"/>
      <c r="D12092" s="325"/>
    </row>
    <row r="12093" spans="1:4" x14ac:dyDescent="0.25">
      <c r="A12093" s="325"/>
      <c r="B12093" s="326"/>
      <c r="C12093" s="325"/>
      <c r="D12093" s="325"/>
    </row>
    <row r="12094" spans="1:4" x14ac:dyDescent="0.25">
      <c r="A12094" s="325"/>
      <c r="B12094" s="326"/>
      <c r="C12094" s="325"/>
      <c r="D12094" s="325"/>
    </row>
    <row r="12095" spans="1:4" x14ac:dyDescent="0.25">
      <c r="A12095" s="325"/>
      <c r="B12095" s="326"/>
      <c r="C12095" s="325"/>
      <c r="D12095" s="325"/>
    </row>
    <row r="12096" spans="1:4" x14ac:dyDescent="0.25">
      <c r="A12096" s="325"/>
      <c r="B12096" s="326"/>
      <c r="C12096" s="325"/>
      <c r="D12096" s="325"/>
    </row>
    <row r="12097" spans="1:4" x14ac:dyDescent="0.25">
      <c r="A12097" s="325"/>
      <c r="B12097" s="326"/>
      <c r="C12097" s="325"/>
      <c r="D12097" s="325"/>
    </row>
    <row r="12098" spans="1:4" x14ac:dyDescent="0.25">
      <c r="A12098" s="325"/>
      <c r="B12098" s="326"/>
      <c r="C12098" s="325"/>
      <c r="D12098" s="325"/>
    </row>
    <row r="12099" spans="1:4" x14ac:dyDescent="0.25">
      <c r="A12099" s="325"/>
      <c r="B12099" s="326"/>
      <c r="C12099" s="325"/>
      <c r="D12099" s="325"/>
    </row>
    <row r="12100" spans="1:4" x14ac:dyDescent="0.25">
      <c r="A12100" s="325"/>
      <c r="B12100" s="326"/>
      <c r="C12100" s="325"/>
      <c r="D12100" s="325"/>
    </row>
    <row r="12101" spans="1:4" x14ac:dyDescent="0.25">
      <c r="A12101" s="325"/>
      <c r="B12101" s="326"/>
      <c r="C12101" s="325"/>
      <c r="D12101" s="325"/>
    </row>
    <row r="12102" spans="1:4" x14ac:dyDescent="0.25">
      <c r="A12102" s="325"/>
      <c r="B12102" s="326"/>
      <c r="C12102" s="325"/>
      <c r="D12102" s="325"/>
    </row>
    <row r="12103" spans="1:4" x14ac:dyDescent="0.25">
      <c r="A12103" s="325"/>
      <c r="B12103" s="326"/>
      <c r="C12103" s="325"/>
      <c r="D12103" s="325"/>
    </row>
    <row r="12104" spans="1:4" x14ac:dyDescent="0.25">
      <c r="A12104" s="325"/>
      <c r="B12104" s="326"/>
      <c r="C12104" s="325"/>
      <c r="D12104" s="325"/>
    </row>
    <row r="12105" spans="1:4" x14ac:dyDescent="0.25">
      <c r="A12105" s="325"/>
      <c r="B12105" s="326"/>
      <c r="C12105" s="325"/>
      <c r="D12105" s="325"/>
    </row>
    <row r="12106" spans="1:4" x14ac:dyDescent="0.25">
      <c r="A12106" s="325"/>
      <c r="B12106" s="326"/>
      <c r="C12106" s="325"/>
      <c r="D12106" s="325"/>
    </row>
    <row r="12107" spans="1:4" x14ac:dyDescent="0.25">
      <c r="A12107" s="325"/>
      <c r="B12107" s="326"/>
      <c r="C12107" s="325"/>
      <c r="D12107" s="325"/>
    </row>
    <row r="12108" spans="1:4" x14ac:dyDescent="0.25">
      <c r="A12108" s="325"/>
      <c r="B12108" s="326"/>
      <c r="C12108" s="325"/>
      <c r="D12108" s="325"/>
    </row>
    <row r="12109" spans="1:4" x14ac:dyDescent="0.25">
      <c r="A12109" s="325"/>
      <c r="B12109" s="326"/>
      <c r="C12109" s="325"/>
      <c r="D12109" s="325"/>
    </row>
    <row r="12110" spans="1:4" x14ac:dyDescent="0.25">
      <c r="A12110" s="325"/>
      <c r="B12110" s="326"/>
      <c r="C12110" s="325"/>
      <c r="D12110" s="325"/>
    </row>
    <row r="12111" spans="1:4" x14ac:dyDescent="0.25">
      <c r="A12111" s="325"/>
      <c r="B12111" s="326"/>
      <c r="C12111" s="325"/>
      <c r="D12111" s="325"/>
    </row>
    <row r="12112" spans="1:4" x14ac:dyDescent="0.25">
      <c r="A12112" s="325"/>
      <c r="B12112" s="326"/>
      <c r="C12112" s="325"/>
      <c r="D12112" s="325"/>
    </row>
    <row r="12113" spans="1:4" x14ac:dyDescent="0.25">
      <c r="A12113" s="325"/>
      <c r="B12113" s="326"/>
      <c r="C12113" s="325"/>
      <c r="D12113" s="325"/>
    </row>
    <row r="12114" spans="1:4" x14ac:dyDescent="0.25">
      <c r="A12114" s="325"/>
      <c r="B12114" s="326"/>
      <c r="C12114" s="325"/>
      <c r="D12114" s="325"/>
    </row>
    <row r="12115" spans="1:4" x14ac:dyDescent="0.25">
      <c r="A12115" s="325"/>
      <c r="B12115" s="326"/>
      <c r="C12115" s="325"/>
      <c r="D12115" s="325"/>
    </row>
    <row r="12116" spans="1:4" x14ac:dyDescent="0.25">
      <c r="A12116" s="325"/>
      <c r="B12116" s="326"/>
      <c r="C12116" s="325"/>
      <c r="D12116" s="325"/>
    </row>
    <row r="12117" spans="1:4" x14ac:dyDescent="0.25">
      <c r="A12117" s="325"/>
      <c r="B12117" s="326"/>
      <c r="C12117" s="325"/>
      <c r="D12117" s="325"/>
    </row>
    <row r="12118" spans="1:4" x14ac:dyDescent="0.25">
      <c r="A12118" s="325"/>
      <c r="B12118" s="326"/>
      <c r="C12118" s="325"/>
      <c r="D12118" s="325"/>
    </row>
    <row r="12119" spans="1:4" x14ac:dyDescent="0.25">
      <c r="A12119" s="325"/>
      <c r="B12119" s="326"/>
      <c r="C12119" s="325"/>
      <c r="D12119" s="325"/>
    </row>
    <row r="12120" spans="1:4" x14ac:dyDescent="0.25">
      <c r="A12120" s="325"/>
      <c r="B12120" s="326"/>
      <c r="C12120" s="325"/>
      <c r="D12120" s="325"/>
    </row>
    <row r="12121" spans="1:4" x14ac:dyDescent="0.25">
      <c r="A12121" s="325"/>
      <c r="B12121" s="326"/>
      <c r="C12121" s="325"/>
      <c r="D12121" s="325"/>
    </row>
    <row r="12122" spans="1:4" x14ac:dyDescent="0.25">
      <c r="A12122" s="325"/>
      <c r="B12122" s="326"/>
      <c r="C12122" s="325"/>
      <c r="D12122" s="325"/>
    </row>
    <row r="12123" spans="1:4" x14ac:dyDescent="0.25">
      <c r="A12123" s="325"/>
      <c r="B12123" s="326"/>
      <c r="C12123" s="325"/>
      <c r="D12123" s="325"/>
    </row>
    <row r="12124" spans="1:4" x14ac:dyDescent="0.25">
      <c r="A12124" s="325"/>
      <c r="B12124" s="326"/>
      <c r="C12124" s="325"/>
      <c r="D12124" s="325"/>
    </row>
    <row r="12125" spans="1:4" x14ac:dyDescent="0.25">
      <c r="A12125" s="325"/>
      <c r="B12125" s="326"/>
      <c r="C12125" s="325"/>
      <c r="D12125" s="327"/>
    </row>
    <row r="12126" spans="1:4" x14ac:dyDescent="0.25">
      <c r="A12126" s="325"/>
      <c r="B12126" s="326"/>
      <c r="C12126" s="325"/>
      <c r="D12126" s="325"/>
    </row>
    <row r="12127" spans="1:4" x14ac:dyDescent="0.25">
      <c r="A12127" s="325"/>
      <c r="B12127" s="326"/>
      <c r="C12127" s="325"/>
      <c r="D12127" s="325"/>
    </row>
    <row r="12128" spans="1:4" x14ac:dyDescent="0.25">
      <c r="A12128" s="325"/>
      <c r="B12128" s="326"/>
      <c r="C12128" s="325"/>
      <c r="D12128" s="325"/>
    </row>
    <row r="12129" spans="1:4" x14ac:dyDescent="0.25">
      <c r="A12129" s="325"/>
      <c r="B12129" s="326"/>
      <c r="C12129" s="325"/>
      <c r="D12129" s="325"/>
    </row>
    <row r="12130" spans="1:4" x14ac:dyDescent="0.25">
      <c r="A12130" s="325"/>
      <c r="B12130" s="326"/>
      <c r="C12130" s="325"/>
      <c r="D12130" s="325"/>
    </row>
    <row r="12131" spans="1:4" x14ac:dyDescent="0.25">
      <c r="A12131" s="325"/>
      <c r="B12131" s="326"/>
      <c r="C12131" s="325"/>
      <c r="D12131" s="325"/>
    </row>
    <row r="12132" spans="1:4" x14ac:dyDescent="0.25">
      <c r="A12132" s="325"/>
      <c r="B12132" s="326"/>
      <c r="C12132" s="325"/>
      <c r="D12132" s="325"/>
    </row>
    <row r="12133" spans="1:4" x14ac:dyDescent="0.25">
      <c r="A12133" s="325"/>
      <c r="B12133" s="326"/>
      <c r="C12133" s="325"/>
      <c r="D12133" s="325"/>
    </row>
    <row r="12134" spans="1:4" x14ac:dyDescent="0.25">
      <c r="A12134" s="325"/>
      <c r="B12134" s="326"/>
      <c r="C12134" s="325"/>
      <c r="D12134" s="325"/>
    </row>
    <row r="12135" spans="1:4" x14ac:dyDescent="0.25">
      <c r="A12135" s="325"/>
      <c r="B12135" s="326"/>
      <c r="C12135" s="325"/>
      <c r="D12135" s="325"/>
    </row>
    <row r="12136" spans="1:4" x14ac:dyDescent="0.25">
      <c r="A12136" s="325"/>
      <c r="B12136" s="326"/>
      <c r="C12136" s="325"/>
      <c r="D12136" s="325"/>
    </row>
    <row r="12137" spans="1:4" x14ac:dyDescent="0.25">
      <c r="A12137" s="325"/>
      <c r="B12137" s="326"/>
      <c r="C12137" s="325"/>
      <c r="D12137" s="325"/>
    </row>
    <row r="12138" spans="1:4" x14ac:dyDescent="0.25">
      <c r="A12138" s="325"/>
      <c r="B12138" s="326"/>
      <c r="C12138" s="325"/>
      <c r="D12138" s="325"/>
    </row>
    <row r="12139" spans="1:4" x14ac:dyDescent="0.25">
      <c r="A12139" s="325"/>
      <c r="B12139" s="326"/>
      <c r="C12139" s="325"/>
      <c r="D12139" s="325"/>
    </row>
    <row r="12140" spans="1:4" x14ac:dyDescent="0.25">
      <c r="A12140" s="325"/>
      <c r="B12140" s="326"/>
      <c r="C12140" s="325"/>
      <c r="D12140" s="325"/>
    </row>
    <row r="12141" spans="1:4" x14ac:dyDescent="0.25">
      <c r="A12141" s="325"/>
      <c r="B12141" s="326"/>
      <c r="C12141" s="325"/>
      <c r="D12141" s="325"/>
    </row>
    <row r="12142" spans="1:4" x14ac:dyDescent="0.25">
      <c r="A12142" s="325"/>
      <c r="B12142" s="326"/>
      <c r="C12142" s="325"/>
      <c r="D12142" s="325"/>
    </row>
    <row r="12143" spans="1:4" x14ac:dyDescent="0.25">
      <c r="A12143" s="325"/>
      <c r="B12143" s="326"/>
      <c r="C12143" s="325"/>
      <c r="D12143" s="325"/>
    </row>
    <row r="12144" spans="1:4" x14ac:dyDescent="0.25">
      <c r="A12144" s="325"/>
      <c r="B12144" s="326"/>
      <c r="C12144" s="325"/>
      <c r="D12144" s="325"/>
    </row>
    <row r="12145" spans="1:4" x14ac:dyDescent="0.25">
      <c r="A12145" s="325"/>
      <c r="B12145" s="326"/>
      <c r="C12145" s="325"/>
      <c r="D12145" s="325"/>
    </row>
    <row r="12146" spans="1:4" x14ac:dyDescent="0.25">
      <c r="A12146" s="325"/>
      <c r="B12146" s="326"/>
      <c r="C12146" s="325"/>
      <c r="D12146" s="325"/>
    </row>
    <row r="12147" spans="1:4" x14ac:dyDescent="0.25">
      <c r="A12147" s="325"/>
      <c r="B12147" s="326"/>
      <c r="C12147" s="325"/>
      <c r="D12147" s="325"/>
    </row>
    <row r="12148" spans="1:4" x14ac:dyDescent="0.25">
      <c r="A12148" s="325"/>
      <c r="B12148" s="326"/>
      <c r="C12148" s="325"/>
      <c r="D12148" s="325"/>
    </row>
    <row r="12149" spans="1:4" x14ac:dyDescent="0.25">
      <c r="A12149" s="325"/>
      <c r="B12149" s="326"/>
      <c r="C12149" s="325"/>
      <c r="D12149" s="325"/>
    </row>
    <row r="12150" spans="1:4" x14ac:dyDescent="0.25">
      <c r="A12150" s="325"/>
      <c r="B12150" s="326"/>
      <c r="C12150" s="325"/>
      <c r="D12150" s="325"/>
    </row>
    <row r="12151" spans="1:4" x14ac:dyDescent="0.25">
      <c r="A12151" s="325"/>
      <c r="B12151" s="326"/>
      <c r="C12151" s="325"/>
      <c r="D12151" s="325"/>
    </row>
    <row r="12152" spans="1:4" x14ac:dyDescent="0.25">
      <c r="A12152" s="325"/>
      <c r="B12152" s="326"/>
      <c r="C12152" s="325"/>
      <c r="D12152" s="325"/>
    </row>
    <row r="12153" spans="1:4" x14ac:dyDescent="0.25">
      <c r="A12153" s="325"/>
      <c r="B12153" s="326"/>
      <c r="C12153" s="325"/>
      <c r="D12153" s="325"/>
    </row>
    <row r="12154" spans="1:4" x14ac:dyDescent="0.25">
      <c r="A12154" s="325"/>
      <c r="B12154" s="326"/>
      <c r="C12154" s="325"/>
      <c r="D12154" s="325"/>
    </row>
    <row r="12155" spans="1:4" x14ac:dyDescent="0.25">
      <c r="A12155" s="325"/>
      <c r="B12155" s="326"/>
      <c r="C12155" s="325"/>
      <c r="D12155" s="325"/>
    </row>
    <row r="12156" spans="1:4" x14ac:dyDescent="0.25">
      <c r="A12156" s="325"/>
      <c r="B12156" s="326"/>
      <c r="C12156" s="325"/>
      <c r="D12156" s="325"/>
    </row>
    <row r="12157" spans="1:4" x14ac:dyDescent="0.25">
      <c r="A12157" s="325"/>
      <c r="B12157" s="326"/>
      <c r="C12157" s="325"/>
      <c r="D12157" s="325"/>
    </row>
    <row r="12158" spans="1:4" x14ac:dyDescent="0.25">
      <c r="A12158" s="325"/>
      <c r="B12158" s="326"/>
      <c r="C12158" s="325"/>
      <c r="D12158" s="325"/>
    </row>
    <row r="12159" spans="1:4" x14ac:dyDescent="0.25">
      <c r="A12159" s="325"/>
      <c r="B12159" s="326"/>
      <c r="C12159" s="325"/>
      <c r="D12159" s="325"/>
    </row>
    <row r="12160" spans="1:4" x14ac:dyDescent="0.25">
      <c r="A12160" s="325"/>
      <c r="B12160" s="326"/>
      <c r="C12160" s="325"/>
      <c r="D12160" s="325"/>
    </row>
    <row r="12161" spans="1:4" x14ac:dyDescent="0.25">
      <c r="A12161" s="325"/>
      <c r="B12161" s="326"/>
      <c r="C12161" s="325"/>
      <c r="D12161" s="325"/>
    </row>
    <row r="12162" spans="1:4" x14ac:dyDescent="0.25">
      <c r="A12162" s="325"/>
      <c r="B12162" s="326"/>
      <c r="C12162" s="325"/>
      <c r="D12162" s="325"/>
    </row>
    <row r="12163" spans="1:4" x14ac:dyDescent="0.25">
      <c r="A12163" s="325"/>
      <c r="B12163" s="326"/>
      <c r="C12163" s="325"/>
      <c r="D12163" s="325"/>
    </row>
    <row r="12164" spans="1:4" x14ac:dyDescent="0.25">
      <c r="A12164" s="325"/>
      <c r="B12164" s="326"/>
      <c r="C12164" s="325"/>
      <c r="D12164" s="325"/>
    </row>
    <row r="12165" spans="1:4" x14ac:dyDescent="0.25">
      <c r="A12165" s="325"/>
      <c r="B12165" s="326"/>
      <c r="C12165" s="325"/>
      <c r="D12165" s="325"/>
    </row>
    <row r="12166" spans="1:4" x14ac:dyDescent="0.25">
      <c r="A12166" s="325"/>
      <c r="B12166" s="326"/>
      <c r="C12166" s="325"/>
      <c r="D12166" s="325"/>
    </row>
    <row r="12167" spans="1:4" x14ac:dyDescent="0.25">
      <c r="A12167" s="325"/>
      <c r="B12167" s="326"/>
      <c r="C12167" s="325"/>
      <c r="D12167" s="325"/>
    </row>
    <row r="12168" spans="1:4" x14ac:dyDescent="0.25">
      <c r="A12168" s="325"/>
      <c r="B12168" s="326"/>
      <c r="C12168" s="325"/>
      <c r="D12168" s="325"/>
    </row>
    <row r="12169" spans="1:4" x14ac:dyDescent="0.25">
      <c r="A12169" s="325"/>
      <c r="B12169" s="326"/>
      <c r="C12169" s="325"/>
      <c r="D12169" s="325"/>
    </row>
    <row r="12170" spans="1:4" x14ac:dyDescent="0.25">
      <c r="A12170" s="325"/>
      <c r="B12170" s="326"/>
      <c r="C12170" s="325"/>
      <c r="D12170" s="325"/>
    </row>
    <row r="12171" spans="1:4" x14ac:dyDescent="0.25">
      <c r="A12171" s="325"/>
      <c r="B12171" s="326"/>
      <c r="C12171" s="325"/>
      <c r="D12171" s="325"/>
    </row>
    <row r="12172" spans="1:4" x14ac:dyDescent="0.25">
      <c r="A12172" s="325"/>
      <c r="B12172" s="326"/>
      <c r="C12172" s="325"/>
      <c r="D12172" s="325"/>
    </row>
    <row r="12173" spans="1:4" x14ac:dyDescent="0.25">
      <c r="A12173" s="325"/>
      <c r="B12173" s="326"/>
      <c r="C12173" s="325"/>
      <c r="D12173" s="325"/>
    </row>
    <row r="12174" spans="1:4" x14ac:dyDescent="0.25">
      <c r="A12174" s="325"/>
      <c r="B12174" s="326"/>
      <c r="C12174" s="325"/>
      <c r="D12174" s="325"/>
    </row>
    <row r="12175" spans="1:4" x14ac:dyDescent="0.25">
      <c r="A12175" s="325"/>
      <c r="B12175" s="326"/>
      <c r="C12175" s="325"/>
      <c r="D12175" s="325"/>
    </row>
    <row r="12176" spans="1:4" x14ac:dyDescent="0.25">
      <c r="A12176" s="325"/>
      <c r="B12176" s="326"/>
      <c r="C12176" s="325"/>
      <c r="D12176" s="325"/>
    </row>
    <row r="12177" spans="1:4" x14ac:dyDescent="0.25">
      <c r="A12177" s="325"/>
      <c r="B12177" s="326"/>
      <c r="C12177" s="325"/>
      <c r="D12177" s="325"/>
    </row>
    <row r="12178" spans="1:4" x14ac:dyDescent="0.25">
      <c r="A12178" s="325"/>
      <c r="B12178" s="326"/>
      <c r="C12178" s="325"/>
      <c r="D12178" s="325"/>
    </row>
    <row r="12179" spans="1:4" x14ac:dyDescent="0.25">
      <c r="A12179" s="325"/>
      <c r="B12179" s="326"/>
      <c r="C12179" s="325"/>
      <c r="D12179" s="325"/>
    </row>
    <row r="12180" spans="1:4" x14ac:dyDescent="0.25">
      <c r="A12180" s="325"/>
      <c r="B12180" s="326"/>
      <c r="C12180" s="325"/>
      <c r="D12180" s="325"/>
    </row>
    <row r="12181" spans="1:4" x14ac:dyDescent="0.25">
      <c r="A12181" s="325"/>
      <c r="B12181" s="326"/>
      <c r="C12181" s="325"/>
      <c r="D12181" s="325"/>
    </row>
    <row r="12182" spans="1:4" x14ac:dyDescent="0.25">
      <c r="A12182" s="325"/>
      <c r="B12182" s="326"/>
      <c r="C12182" s="325"/>
      <c r="D12182" s="325"/>
    </row>
    <row r="12183" spans="1:4" x14ac:dyDescent="0.25">
      <c r="A12183" s="325"/>
      <c r="B12183" s="326"/>
      <c r="C12183" s="325"/>
      <c r="D12183" s="325"/>
    </row>
    <row r="12184" spans="1:4" x14ac:dyDescent="0.25">
      <c r="A12184" s="325"/>
      <c r="B12184" s="326"/>
      <c r="C12184" s="325"/>
      <c r="D12184" s="325"/>
    </row>
    <row r="12185" spans="1:4" x14ac:dyDescent="0.25">
      <c r="A12185" s="325"/>
      <c r="B12185" s="326"/>
      <c r="C12185" s="325"/>
      <c r="D12185" s="325"/>
    </row>
    <row r="12186" spans="1:4" x14ac:dyDescent="0.25">
      <c r="A12186" s="325"/>
      <c r="B12186" s="326"/>
      <c r="C12186" s="325"/>
      <c r="D12186" s="325"/>
    </row>
    <row r="12187" spans="1:4" x14ac:dyDescent="0.25">
      <c r="A12187" s="325"/>
      <c r="B12187" s="326"/>
      <c r="C12187" s="325"/>
      <c r="D12187" s="325"/>
    </row>
    <row r="12188" spans="1:4" x14ac:dyDescent="0.25">
      <c r="A12188" s="325"/>
      <c r="B12188" s="326"/>
      <c r="C12188" s="325"/>
      <c r="D12188" s="325"/>
    </row>
    <row r="12189" spans="1:4" x14ac:dyDescent="0.25">
      <c r="A12189" s="325"/>
      <c r="B12189" s="326"/>
      <c r="C12189" s="325"/>
      <c r="D12189" s="325"/>
    </row>
    <row r="12190" spans="1:4" x14ac:dyDescent="0.25">
      <c r="A12190" s="325"/>
      <c r="B12190" s="326"/>
      <c r="C12190" s="325"/>
      <c r="D12190" s="325"/>
    </row>
    <row r="12191" spans="1:4" x14ac:dyDescent="0.25">
      <c r="A12191" s="325"/>
      <c r="B12191" s="326"/>
      <c r="C12191" s="325"/>
      <c r="D12191" s="325"/>
    </row>
    <row r="12192" spans="1:4" x14ac:dyDescent="0.25">
      <c r="A12192" s="325"/>
      <c r="B12192" s="326"/>
      <c r="C12192" s="325"/>
      <c r="D12192" s="325"/>
    </row>
    <row r="12193" spans="1:4" x14ac:dyDescent="0.25">
      <c r="A12193" s="325"/>
      <c r="B12193" s="326"/>
      <c r="C12193" s="325"/>
      <c r="D12193" s="325"/>
    </row>
    <row r="12194" spans="1:4" x14ac:dyDescent="0.25">
      <c r="A12194" s="325"/>
      <c r="B12194" s="326"/>
      <c r="C12194" s="325"/>
      <c r="D12194" s="325"/>
    </row>
    <row r="12195" spans="1:4" x14ac:dyDescent="0.25">
      <c r="A12195" s="325"/>
      <c r="B12195" s="326"/>
      <c r="C12195" s="325"/>
      <c r="D12195" s="325"/>
    </row>
    <row r="12196" spans="1:4" x14ac:dyDescent="0.25">
      <c r="A12196" s="325"/>
      <c r="B12196" s="326"/>
      <c r="C12196" s="325"/>
      <c r="D12196" s="325"/>
    </row>
    <row r="12197" spans="1:4" x14ac:dyDescent="0.25">
      <c r="A12197" s="325"/>
      <c r="B12197" s="326"/>
      <c r="C12197" s="325"/>
      <c r="D12197" s="325"/>
    </row>
    <row r="12198" spans="1:4" x14ac:dyDescent="0.25">
      <c r="A12198" s="325"/>
      <c r="B12198" s="326"/>
      <c r="C12198" s="325"/>
      <c r="D12198" s="325"/>
    </row>
    <row r="12199" spans="1:4" x14ac:dyDescent="0.25">
      <c r="A12199" s="325"/>
      <c r="B12199" s="326"/>
      <c r="C12199" s="325"/>
      <c r="D12199" s="325"/>
    </row>
    <row r="12200" spans="1:4" x14ac:dyDescent="0.25">
      <c r="A12200" s="325"/>
      <c r="B12200" s="326"/>
      <c r="C12200" s="325"/>
      <c r="D12200" s="325"/>
    </row>
    <row r="12201" spans="1:4" x14ac:dyDescent="0.25">
      <c r="A12201" s="325"/>
      <c r="B12201" s="326"/>
      <c r="C12201" s="325"/>
      <c r="D12201" s="325"/>
    </row>
    <row r="12202" spans="1:4" x14ac:dyDescent="0.25">
      <c r="A12202" s="325"/>
      <c r="B12202" s="326"/>
      <c r="C12202" s="325"/>
      <c r="D12202" s="325"/>
    </row>
    <row r="12203" spans="1:4" x14ac:dyDescent="0.25">
      <c r="A12203" s="325"/>
      <c r="B12203" s="326"/>
      <c r="C12203" s="325"/>
      <c r="D12203" s="325"/>
    </row>
    <row r="12204" spans="1:4" x14ac:dyDescent="0.25">
      <c r="A12204" s="325"/>
      <c r="B12204" s="326"/>
      <c r="C12204" s="325"/>
      <c r="D12204" s="325"/>
    </row>
    <row r="12205" spans="1:4" x14ac:dyDescent="0.25">
      <c r="A12205" s="325"/>
      <c r="B12205" s="326"/>
      <c r="C12205" s="325"/>
      <c r="D12205" s="325"/>
    </row>
    <row r="12206" spans="1:4" x14ac:dyDescent="0.25">
      <c r="A12206" s="325"/>
      <c r="B12206" s="326"/>
      <c r="C12206" s="325"/>
      <c r="D12206" s="325"/>
    </row>
    <row r="12207" spans="1:4" x14ac:dyDescent="0.25">
      <c r="A12207" s="325"/>
      <c r="B12207" s="326"/>
      <c r="C12207" s="325"/>
      <c r="D12207" s="325"/>
    </row>
    <row r="12208" spans="1:4" x14ac:dyDescent="0.25">
      <c r="A12208" s="325"/>
      <c r="B12208" s="326"/>
      <c r="C12208" s="325"/>
      <c r="D12208" s="325"/>
    </row>
    <row r="12209" spans="1:4" x14ac:dyDescent="0.25">
      <c r="A12209" s="325"/>
      <c r="B12209" s="326"/>
      <c r="C12209" s="325"/>
      <c r="D12209" s="325"/>
    </row>
    <row r="12210" spans="1:4" x14ac:dyDescent="0.25">
      <c r="A12210" s="325"/>
      <c r="B12210" s="326"/>
      <c r="C12210" s="325"/>
      <c r="D12210" s="325"/>
    </row>
    <row r="12211" spans="1:4" x14ac:dyDescent="0.25">
      <c r="A12211" s="325"/>
      <c r="B12211" s="326"/>
      <c r="C12211" s="325"/>
      <c r="D12211" s="325"/>
    </row>
    <row r="12212" spans="1:4" x14ac:dyDescent="0.25">
      <c r="A12212" s="325"/>
      <c r="B12212" s="326"/>
      <c r="C12212" s="325"/>
      <c r="D12212" s="325"/>
    </row>
    <row r="12213" spans="1:4" x14ac:dyDescent="0.25">
      <c r="A12213" s="325"/>
      <c r="B12213" s="326"/>
      <c r="C12213" s="325"/>
      <c r="D12213" s="325"/>
    </row>
    <row r="12214" spans="1:4" x14ac:dyDescent="0.25">
      <c r="A12214" s="325"/>
      <c r="B12214" s="326"/>
      <c r="C12214" s="325"/>
      <c r="D12214" s="325"/>
    </row>
    <row r="12215" spans="1:4" x14ac:dyDescent="0.25">
      <c r="A12215" s="325"/>
      <c r="B12215" s="326"/>
      <c r="C12215" s="325"/>
      <c r="D12215" s="325"/>
    </row>
    <row r="12216" spans="1:4" x14ac:dyDescent="0.25">
      <c r="A12216" s="325"/>
      <c r="B12216" s="326"/>
      <c r="C12216" s="325"/>
      <c r="D12216" s="325"/>
    </row>
    <row r="12217" spans="1:4" x14ac:dyDescent="0.25">
      <c r="A12217" s="325"/>
      <c r="B12217" s="326"/>
      <c r="C12217" s="325"/>
      <c r="D12217" s="325"/>
    </row>
    <row r="12218" spans="1:4" x14ac:dyDescent="0.25">
      <c r="A12218" s="325"/>
      <c r="B12218" s="326"/>
      <c r="C12218" s="325"/>
      <c r="D12218" s="325"/>
    </row>
    <row r="12219" spans="1:4" x14ac:dyDescent="0.25">
      <c r="A12219" s="325"/>
      <c r="B12219" s="326"/>
      <c r="C12219" s="325"/>
      <c r="D12219" s="325"/>
    </row>
    <row r="12220" spans="1:4" x14ac:dyDescent="0.25">
      <c r="A12220" s="325"/>
      <c r="B12220" s="326"/>
      <c r="C12220" s="325"/>
      <c r="D12220" s="325"/>
    </row>
    <row r="12221" spans="1:4" x14ac:dyDescent="0.25">
      <c r="A12221" s="325"/>
      <c r="B12221" s="326"/>
      <c r="C12221" s="325"/>
      <c r="D12221" s="325"/>
    </row>
    <row r="12222" spans="1:4" x14ac:dyDescent="0.25">
      <c r="A12222" s="325"/>
      <c r="B12222" s="326"/>
      <c r="C12222" s="325"/>
      <c r="D12222" s="325"/>
    </row>
    <row r="12223" spans="1:4" x14ac:dyDescent="0.25">
      <c r="A12223" s="325"/>
      <c r="B12223" s="326"/>
      <c r="C12223" s="325"/>
      <c r="D12223" s="325"/>
    </row>
    <row r="12224" spans="1:4" x14ac:dyDescent="0.25">
      <c r="A12224" s="325"/>
      <c r="B12224" s="326"/>
      <c r="C12224" s="325"/>
      <c r="D12224" s="325"/>
    </row>
    <row r="12225" spans="1:4" x14ac:dyDescent="0.25">
      <c r="A12225" s="325"/>
      <c r="B12225" s="326"/>
      <c r="C12225" s="325"/>
      <c r="D12225" s="325"/>
    </row>
    <row r="12226" spans="1:4" x14ac:dyDescent="0.25">
      <c r="A12226" s="325"/>
      <c r="B12226" s="326"/>
      <c r="C12226" s="325"/>
      <c r="D12226" s="325"/>
    </row>
    <row r="12227" spans="1:4" x14ac:dyDescent="0.25">
      <c r="A12227" s="325"/>
      <c r="B12227" s="326"/>
      <c r="C12227" s="325"/>
      <c r="D12227" s="325"/>
    </row>
    <row r="12228" spans="1:4" x14ac:dyDescent="0.25">
      <c r="A12228" s="325"/>
      <c r="B12228" s="326"/>
      <c r="C12228" s="325"/>
      <c r="D12228" s="325"/>
    </row>
    <row r="12229" spans="1:4" x14ac:dyDescent="0.25">
      <c r="A12229" s="325"/>
      <c r="B12229" s="326"/>
      <c r="C12229" s="325"/>
      <c r="D12229" s="325"/>
    </row>
    <row r="12230" spans="1:4" x14ac:dyDescent="0.25">
      <c r="A12230" s="325"/>
      <c r="B12230" s="326"/>
      <c r="C12230" s="325"/>
      <c r="D12230" s="325"/>
    </row>
    <row r="12231" spans="1:4" x14ac:dyDescent="0.25">
      <c r="A12231" s="325"/>
      <c r="B12231" s="326"/>
      <c r="C12231" s="325"/>
      <c r="D12231" s="325"/>
    </row>
    <row r="12232" spans="1:4" x14ac:dyDescent="0.25">
      <c r="A12232" s="325"/>
      <c r="B12232" s="326"/>
      <c r="C12232" s="325"/>
      <c r="D12232" s="325"/>
    </row>
    <row r="12233" spans="1:4" x14ac:dyDescent="0.25">
      <c r="A12233" s="325"/>
      <c r="B12233" s="326"/>
      <c r="C12233" s="325"/>
      <c r="D12233" s="325"/>
    </row>
    <row r="12234" spans="1:4" x14ac:dyDescent="0.25">
      <c r="A12234" s="325"/>
      <c r="B12234" s="326"/>
      <c r="C12234" s="325"/>
      <c r="D12234" s="325"/>
    </row>
    <row r="12235" spans="1:4" x14ac:dyDescent="0.25">
      <c r="A12235" s="325"/>
      <c r="B12235" s="326"/>
      <c r="C12235" s="325"/>
      <c r="D12235" s="325"/>
    </row>
    <row r="12236" spans="1:4" x14ac:dyDescent="0.25">
      <c r="A12236" s="325"/>
      <c r="B12236" s="326"/>
      <c r="C12236" s="325"/>
      <c r="D12236" s="325"/>
    </row>
    <row r="12237" spans="1:4" x14ac:dyDescent="0.25">
      <c r="A12237" s="325"/>
      <c r="B12237" s="326"/>
      <c r="C12237" s="325"/>
      <c r="D12237" s="325"/>
    </row>
    <row r="12238" spans="1:4" x14ac:dyDescent="0.25">
      <c r="A12238" s="325"/>
      <c r="B12238" s="326"/>
      <c r="C12238" s="325"/>
      <c r="D12238" s="325"/>
    </row>
    <row r="12239" spans="1:4" x14ac:dyDescent="0.25">
      <c r="A12239" s="325"/>
      <c r="B12239" s="326"/>
      <c r="C12239" s="325"/>
      <c r="D12239" s="325"/>
    </row>
    <row r="12240" spans="1:4" x14ac:dyDescent="0.25">
      <c r="A12240" s="325"/>
      <c r="B12240" s="326"/>
      <c r="C12240" s="325"/>
      <c r="D12240" s="325"/>
    </row>
    <row r="12241" spans="1:4" x14ac:dyDescent="0.25">
      <c r="A12241" s="325"/>
      <c r="B12241" s="326"/>
      <c r="C12241" s="325"/>
      <c r="D12241" s="325"/>
    </row>
    <row r="12242" spans="1:4" x14ac:dyDescent="0.25">
      <c r="A12242" s="325"/>
      <c r="B12242" s="326"/>
      <c r="C12242" s="325"/>
      <c r="D12242" s="325"/>
    </row>
    <row r="12243" spans="1:4" x14ac:dyDescent="0.25">
      <c r="A12243" s="325"/>
      <c r="B12243" s="326"/>
      <c r="C12243" s="325"/>
      <c r="D12243" s="325"/>
    </row>
    <row r="12244" spans="1:4" x14ac:dyDescent="0.25">
      <c r="A12244" s="325"/>
      <c r="B12244" s="326"/>
      <c r="C12244" s="325"/>
      <c r="D12244" s="325"/>
    </row>
    <row r="12245" spans="1:4" x14ac:dyDescent="0.25">
      <c r="A12245" s="325"/>
      <c r="B12245" s="326"/>
      <c r="C12245" s="325"/>
      <c r="D12245" s="325"/>
    </row>
    <row r="12246" spans="1:4" x14ac:dyDescent="0.25">
      <c r="A12246" s="325"/>
      <c r="B12246" s="326"/>
      <c r="C12246" s="325"/>
      <c r="D12246" s="325"/>
    </row>
    <row r="12247" spans="1:4" x14ac:dyDescent="0.25">
      <c r="A12247" s="325"/>
      <c r="B12247" s="326"/>
      <c r="C12247" s="325"/>
      <c r="D12247" s="325"/>
    </row>
    <row r="12248" spans="1:4" x14ac:dyDescent="0.25">
      <c r="A12248" s="325"/>
      <c r="B12248" s="326"/>
      <c r="C12248" s="325"/>
      <c r="D12248" s="325"/>
    </row>
    <row r="12249" spans="1:4" x14ac:dyDescent="0.25">
      <c r="A12249" s="325"/>
      <c r="B12249" s="326"/>
      <c r="C12249" s="325"/>
      <c r="D12249" s="325"/>
    </row>
    <row r="12250" spans="1:4" x14ac:dyDescent="0.25">
      <c r="A12250" s="325"/>
      <c r="B12250" s="326"/>
      <c r="C12250" s="325"/>
      <c r="D12250" s="325"/>
    </row>
    <row r="12251" spans="1:4" x14ac:dyDescent="0.25">
      <c r="A12251" s="325"/>
      <c r="B12251" s="326"/>
      <c r="C12251" s="325"/>
      <c r="D12251" s="325"/>
    </row>
    <row r="12252" spans="1:4" x14ac:dyDescent="0.25">
      <c r="A12252" s="325"/>
      <c r="B12252" s="326"/>
      <c r="C12252" s="325"/>
      <c r="D12252" s="325"/>
    </row>
    <row r="12253" spans="1:4" x14ac:dyDescent="0.25">
      <c r="A12253" s="325"/>
      <c r="B12253" s="326"/>
      <c r="C12253" s="325"/>
      <c r="D12253" s="325"/>
    </row>
    <row r="12254" spans="1:4" x14ac:dyDescent="0.25">
      <c r="A12254" s="325"/>
      <c r="B12254" s="326"/>
      <c r="C12254" s="325"/>
      <c r="D12254" s="325"/>
    </row>
    <row r="12255" spans="1:4" x14ac:dyDescent="0.25">
      <c r="A12255" s="325"/>
      <c r="B12255" s="326"/>
      <c r="C12255" s="325"/>
      <c r="D12255" s="325"/>
    </row>
    <row r="12256" spans="1:4" x14ac:dyDescent="0.25">
      <c r="A12256" s="325"/>
      <c r="B12256" s="326"/>
      <c r="C12256" s="325"/>
      <c r="D12256" s="325"/>
    </row>
    <row r="12257" spans="1:4" x14ac:dyDescent="0.25">
      <c r="A12257" s="325"/>
      <c r="B12257" s="326"/>
      <c r="C12257" s="325"/>
      <c r="D12257" s="325"/>
    </row>
    <row r="12258" spans="1:4" x14ac:dyDescent="0.25">
      <c r="A12258" s="325"/>
      <c r="B12258" s="326"/>
      <c r="C12258" s="325"/>
      <c r="D12258" s="325"/>
    </row>
    <row r="12259" spans="1:4" x14ac:dyDescent="0.25">
      <c r="A12259" s="325"/>
      <c r="B12259" s="326"/>
      <c r="C12259" s="325"/>
      <c r="D12259" s="325"/>
    </row>
    <row r="12260" spans="1:4" x14ac:dyDescent="0.25">
      <c r="A12260" s="325"/>
      <c r="B12260" s="326"/>
      <c r="C12260" s="325"/>
      <c r="D12260" s="325"/>
    </row>
    <row r="12261" spans="1:4" x14ac:dyDescent="0.25">
      <c r="A12261" s="325"/>
      <c r="B12261" s="326"/>
      <c r="C12261" s="325"/>
      <c r="D12261" s="325"/>
    </row>
    <row r="12262" spans="1:4" x14ac:dyDescent="0.25">
      <c r="A12262" s="325"/>
      <c r="B12262" s="326"/>
      <c r="C12262" s="325"/>
      <c r="D12262" s="325"/>
    </row>
    <row r="12263" spans="1:4" x14ac:dyDescent="0.25">
      <c r="A12263" s="325"/>
      <c r="B12263" s="326"/>
      <c r="C12263" s="325"/>
      <c r="D12263" s="325"/>
    </row>
    <row r="12264" spans="1:4" x14ac:dyDescent="0.25">
      <c r="A12264" s="325"/>
      <c r="B12264" s="326"/>
      <c r="C12264" s="325"/>
      <c r="D12264" s="325"/>
    </row>
    <row r="12265" spans="1:4" x14ac:dyDescent="0.25">
      <c r="A12265" s="325"/>
      <c r="B12265" s="326"/>
      <c r="C12265" s="325"/>
      <c r="D12265" s="325"/>
    </row>
    <row r="12266" spans="1:4" x14ac:dyDescent="0.25">
      <c r="A12266" s="325"/>
      <c r="B12266" s="326"/>
      <c r="C12266" s="325"/>
      <c r="D12266" s="325"/>
    </row>
    <row r="12267" spans="1:4" x14ac:dyDescent="0.25">
      <c r="A12267" s="325"/>
      <c r="B12267" s="326"/>
      <c r="C12267" s="325"/>
      <c r="D12267" s="325"/>
    </row>
    <row r="12268" spans="1:4" x14ac:dyDescent="0.25">
      <c r="A12268" s="325"/>
      <c r="B12268" s="326"/>
      <c r="C12268" s="325"/>
      <c r="D12268" s="325"/>
    </row>
    <row r="12269" spans="1:4" x14ac:dyDescent="0.25">
      <c r="A12269" s="325"/>
      <c r="B12269" s="326"/>
      <c r="C12269" s="325"/>
      <c r="D12269" s="325"/>
    </row>
    <row r="12270" spans="1:4" x14ac:dyDescent="0.25">
      <c r="A12270" s="325"/>
      <c r="B12270" s="326"/>
      <c r="C12270" s="325"/>
      <c r="D12270" s="325"/>
    </row>
    <row r="12271" spans="1:4" x14ac:dyDescent="0.25">
      <c r="A12271" s="325"/>
      <c r="B12271" s="326"/>
      <c r="C12271" s="325"/>
      <c r="D12271" s="325"/>
    </row>
    <row r="12272" spans="1:4" x14ac:dyDescent="0.25">
      <c r="A12272" s="325"/>
      <c r="B12272" s="326"/>
      <c r="C12272" s="325"/>
      <c r="D12272" s="325"/>
    </row>
    <row r="12273" spans="1:4" x14ac:dyDescent="0.25">
      <c r="A12273" s="325"/>
      <c r="B12273" s="326"/>
      <c r="C12273" s="325"/>
      <c r="D12273" s="325"/>
    </row>
    <row r="12274" spans="1:4" x14ac:dyDescent="0.25">
      <c r="A12274" s="325"/>
      <c r="B12274" s="326"/>
      <c r="C12274" s="325"/>
      <c r="D12274" s="325"/>
    </row>
    <row r="12275" spans="1:4" x14ac:dyDescent="0.25">
      <c r="A12275" s="325"/>
      <c r="B12275" s="326"/>
      <c r="C12275" s="325"/>
      <c r="D12275" s="325"/>
    </row>
    <row r="12276" spans="1:4" x14ac:dyDescent="0.25">
      <c r="A12276" s="325"/>
      <c r="B12276" s="326"/>
      <c r="C12276" s="325"/>
      <c r="D12276" s="325"/>
    </row>
    <row r="12277" spans="1:4" x14ac:dyDescent="0.25">
      <c r="A12277" s="325"/>
      <c r="B12277" s="326"/>
      <c r="C12277" s="325"/>
      <c r="D12277" s="325"/>
    </row>
    <row r="12278" spans="1:4" x14ac:dyDescent="0.25">
      <c r="A12278" s="325"/>
      <c r="B12278" s="326"/>
      <c r="C12278" s="325"/>
      <c r="D12278" s="325"/>
    </row>
    <row r="12279" spans="1:4" x14ac:dyDescent="0.25">
      <c r="A12279" s="325"/>
      <c r="B12279" s="326"/>
      <c r="C12279" s="325"/>
      <c r="D12279" s="325"/>
    </row>
    <row r="12280" spans="1:4" x14ac:dyDescent="0.25">
      <c r="A12280" s="325"/>
      <c r="B12280" s="326"/>
      <c r="C12280" s="325"/>
      <c r="D12280" s="325"/>
    </row>
    <row r="12281" spans="1:4" x14ac:dyDescent="0.25">
      <c r="A12281" s="325"/>
      <c r="B12281" s="326"/>
      <c r="C12281" s="325"/>
      <c r="D12281" s="325"/>
    </row>
    <row r="12282" spans="1:4" x14ac:dyDescent="0.25">
      <c r="A12282" s="325"/>
      <c r="B12282" s="326"/>
      <c r="C12282" s="325"/>
      <c r="D12282" s="325"/>
    </row>
    <row r="12283" spans="1:4" x14ac:dyDescent="0.25">
      <c r="A12283" s="325"/>
      <c r="B12283" s="326"/>
      <c r="C12283" s="325"/>
      <c r="D12283" s="325"/>
    </row>
    <row r="12284" spans="1:4" x14ac:dyDescent="0.25">
      <c r="A12284" s="325"/>
      <c r="B12284" s="326"/>
      <c r="C12284" s="325"/>
      <c r="D12284" s="325"/>
    </row>
    <row r="12285" spans="1:4" x14ac:dyDescent="0.25">
      <c r="A12285" s="325"/>
      <c r="B12285" s="326"/>
      <c r="C12285" s="325"/>
      <c r="D12285" s="325"/>
    </row>
    <row r="12286" spans="1:4" x14ac:dyDescent="0.25">
      <c r="A12286" s="325"/>
      <c r="B12286" s="326"/>
      <c r="C12286" s="325"/>
      <c r="D12286" s="325"/>
    </row>
    <row r="12287" spans="1:4" x14ac:dyDescent="0.25">
      <c r="A12287" s="325"/>
      <c r="B12287" s="326"/>
      <c r="C12287" s="325"/>
      <c r="D12287" s="325"/>
    </row>
    <row r="12288" spans="1:4" x14ac:dyDescent="0.25">
      <c r="A12288" s="325"/>
      <c r="B12288" s="326"/>
      <c r="C12288" s="325"/>
      <c r="D12288" s="325"/>
    </row>
    <row r="12289" spans="1:4" x14ac:dyDescent="0.25">
      <c r="A12289" s="325"/>
      <c r="B12289" s="326"/>
      <c r="C12289" s="325"/>
      <c r="D12289" s="325"/>
    </row>
    <row r="12290" spans="1:4" x14ac:dyDescent="0.25">
      <c r="A12290" s="325"/>
      <c r="B12290" s="326"/>
      <c r="C12290" s="325"/>
      <c r="D12290" s="325"/>
    </row>
    <row r="12291" spans="1:4" x14ac:dyDescent="0.25">
      <c r="A12291" s="325"/>
      <c r="B12291" s="326"/>
      <c r="C12291" s="325"/>
      <c r="D12291" s="325"/>
    </row>
    <row r="12292" spans="1:4" x14ac:dyDescent="0.25">
      <c r="A12292" s="325"/>
      <c r="B12292" s="326"/>
      <c r="C12292" s="325"/>
      <c r="D12292" s="325"/>
    </row>
    <row r="12293" spans="1:4" x14ac:dyDescent="0.25">
      <c r="A12293" s="325"/>
      <c r="B12293" s="326"/>
      <c r="C12293" s="325"/>
      <c r="D12293" s="325"/>
    </row>
    <row r="12294" spans="1:4" x14ac:dyDescent="0.25">
      <c r="A12294" s="325"/>
      <c r="B12294" s="326"/>
      <c r="C12294" s="325"/>
      <c r="D12294" s="325"/>
    </row>
    <row r="12295" spans="1:4" x14ac:dyDescent="0.25">
      <c r="A12295" s="325"/>
      <c r="B12295" s="326"/>
      <c r="C12295" s="325"/>
      <c r="D12295" s="325"/>
    </row>
    <row r="12296" spans="1:4" x14ac:dyDescent="0.25">
      <c r="A12296" s="325"/>
      <c r="B12296" s="326"/>
      <c r="C12296" s="325"/>
      <c r="D12296" s="325"/>
    </row>
    <row r="12297" spans="1:4" x14ac:dyDescent="0.25">
      <c r="A12297" s="325"/>
      <c r="B12297" s="326"/>
      <c r="C12297" s="325"/>
      <c r="D12297" s="325"/>
    </row>
    <row r="12298" spans="1:4" x14ac:dyDescent="0.25">
      <c r="A12298" s="325"/>
      <c r="B12298" s="326"/>
      <c r="C12298" s="325"/>
      <c r="D12298" s="325"/>
    </row>
    <row r="12299" spans="1:4" x14ac:dyDescent="0.25">
      <c r="A12299" s="325"/>
      <c r="B12299" s="326"/>
      <c r="C12299" s="325"/>
      <c r="D12299" s="325"/>
    </row>
    <row r="12300" spans="1:4" x14ac:dyDescent="0.25">
      <c r="A12300" s="325"/>
      <c r="B12300" s="326"/>
      <c r="C12300" s="325"/>
      <c r="D12300" s="325"/>
    </row>
    <row r="12301" spans="1:4" x14ac:dyDescent="0.25">
      <c r="A12301" s="325"/>
      <c r="B12301" s="326"/>
      <c r="C12301" s="325"/>
      <c r="D12301" s="325"/>
    </row>
    <row r="12302" spans="1:4" x14ac:dyDescent="0.25">
      <c r="A12302" s="325"/>
      <c r="B12302" s="326"/>
      <c r="C12302" s="325"/>
      <c r="D12302" s="325"/>
    </row>
    <row r="12303" spans="1:4" x14ac:dyDescent="0.25">
      <c r="A12303" s="325"/>
      <c r="B12303" s="326"/>
      <c r="C12303" s="325"/>
      <c r="D12303" s="325"/>
    </row>
    <row r="12304" spans="1:4" x14ac:dyDescent="0.25">
      <c r="A12304" s="325"/>
      <c r="B12304" s="326"/>
      <c r="C12304" s="325"/>
      <c r="D12304" s="325"/>
    </row>
    <row r="12305" spans="1:4" x14ac:dyDescent="0.25">
      <c r="A12305" s="325"/>
      <c r="B12305" s="326"/>
      <c r="C12305" s="325"/>
      <c r="D12305" s="325"/>
    </row>
    <row r="12306" spans="1:4" x14ac:dyDescent="0.25">
      <c r="A12306" s="325"/>
      <c r="B12306" s="326"/>
      <c r="C12306" s="325"/>
      <c r="D12306" s="325"/>
    </row>
    <row r="12307" spans="1:4" x14ac:dyDescent="0.25">
      <c r="A12307" s="325"/>
      <c r="B12307" s="326"/>
      <c r="C12307" s="325"/>
      <c r="D12307" s="327"/>
    </row>
    <row r="12308" spans="1:4" x14ac:dyDescent="0.25">
      <c r="A12308" s="325"/>
      <c r="B12308" s="326"/>
      <c r="C12308" s="325"/>
      <c r="D12308" s="327"/>
    </row>
    <row r="12309" spans="1:4" x14ac:dyDescent="0.25">
      <c r="A12309" s="325"/>
      <c r="B12309" s="326"/>
      <c r="C12309" s="325"/>
      <c r="D12309" s="327"/>
    </row>
    <row r="12310" spans="1:4" x14ac:dyDescent="0.25">
      <c r="A12310" s="325"/>
      <c r="B12310" s="326"/>
      <c r="C12310" s="325"/>
      <c r="D12310" s="327"/>
    </row>
    <row r="12311" spans="1:4" x14ac:dyDescent="0.25">
      <c r="A12311" s="325"/>
      <c r="B12311" s="326"/>
      <c r="C12311" s="325"/>
      <c r="D12311" s="327"/>
    </row>
    <row r="12312" spans="1:4" x14ac:dyDescent="0.25">
      <c r="A12312" s="325"/>
      <c r="B12312" s="326"/>
      <c r="C12312" s="325"/>
      <c r="D12312" s="327"/>
    </row>
    <row r="12313" spans="1:4" x14ac:dyDescent="0.25">
      <c r="A12313" s="325"/>
      <c r="B12313" s="326"/>
      <c r="C12313" s="325"/>
      <c r="D12313" s="327"/>
    </row>
    <row r="12314" spans="1:4" x14ac:dyDescent="0.25">
      <c r="A12314" s="325"/>
      <c r="B12314" s="326"/>
      <c r="C12314" s="325"/>
      <c r="D12314" s="327"/>
    </row>
    <row r="12315" spans="1:4" x14ac:dyDescent="0.25">
      <c r="A12315" s="325"/>
      <c r="B12315" s="326"/>
      <c r="C12315" s="325"/>
      <c r="D12315" s="325"/>
    </row>
    <row r="12316" spans="1:4" x14ac:dyDescent="0.25">
      <c r="A12316" s="325"/>
      <c r="B12316" s="326"/>
      <c r="C12316" s="325"/>
      <c r="D12316" s="325"/>
    </row>
    <row r="12317" spans="1:4" x14ac:dyDescent="0.25">
      <c r="A12317" s="325"/>
      <c r="B12317" s="326"/>
      <c r="C12317" s="325"/>
      <c r="D12317" s="325"/>
    </row>
    <row r="12318" spans="1:4" x14ac:dyDescent="0.25">
      <c r="A12318" s="325"/>
      <c r="B12318" s="326"/>
      <c r="C12318" s="325"/>
      <c r="D12318" s="325"/>
    </row>
    <row r="12319" spans="1:4" x14ac:dyDescent="0.25">
      <c r="A12319" s="325"/>
      <c r="B12319" s="326"/>
      <c r="C12319" s="325"/>
      <c r="D12319" s="327"/>
    </row>
    <row r="12320" spans="1:4" x14ac:dyDescent="0.25">
      <c r="A12320" s="325"/>
      <c r="B12320" s="326"/>
      <c r="C12320" s="325"/>
      <c r="D12320" s="325"/>
    </row>
    <row r="12321" spans="1:4" x14ac:dyDescent="0.25">
      <c r="A12321" s="325"/>
      <c r="B12321" s="326"/>
      <c r="C12321" s="325"/>
      <c r="D12321" s="327"/>
    </row>
    <row r="12322" spans="1:4" x14ac:dyDescent="0.25">
      <c r="A12322" s="325"/>
      <c r="B12322" s="326"/>
      <c r="C12322" s="325"/>
      <c r="D12322" s="325"/>
    </row>
    <row r="12323" spans="1:4" x14ac:dyDescent="0.25">
      <c r="A12323" s="325"/>
      <c r="B12323" s="326"/>
      <c r="C12323" s="325"/>
      <c r="D12323" s="327"/>
    </row>
    <row r="12324" spans="1:4" x14ac:dyDescent="0.25">
      <c r="A12324" s="325"/>
      <c r="B12324" s="326"/>
      <c r="C12324" s="325"/>
      <c r="D12324" s="325"/>
    </row>
    <row r="12325" spans="1:4" x14ac:dyDescent="0.25">
      <c r="A12325" s="325"/>
      <c r="B12325" s="326"/>
      <c r="C12325" s="325"/>
      <c r="D12325" s="327"/>
    </row>
    <row r="12326" spans="1:4" x14ac:dyDescent="0.25">
      <c r="A12326" s="325"/>
      <c r="B12326" s="326"/>
      <c r="C12326" s="325"/>
      <c r="D12326" s="325"/>
    </row>
    <row r="12327" spans="1:4" x14ac:dyDescent="0.25">
      <c r="A12327" s="325"/>
      <c r="B12327" s="326"/>
      <c r="C12327" s="325"/>
      <c r="D12327" s="327"/>
    </row>
    <row r="12328" spans="1:4" x14ac:dyDescent="0.25">
      <c r="A12328" s="325"/>
      <c r="B12328" s="326"/>
      <c r="C12328" s="325"/>
      <c r="D12328" s="325"/>
    </row>
    <row r="12329" spans="1:4" x14ac:dyDescent="0.25">
      <c r="A12329" s="325"/>
      <c r="B12329" s="326"/>
      <c r="C12329" s="325"/>
      <c r="D12329" s="327"/>
    </row>
    <row r="12330" spans="1:4" x14ac:dyDescent="0.25">
      <c r="A12330" s="325"/>
      <c r="B12330" s="326"/>
      <c r="C12330" s="325"/>
      <c r="D12330" s="325"/>
    </row>
    <row r="12331" spans="1:4" x14ac:dyDescent="0.25">
      <c r="A12331" s="325"/>
      <c r="B12331" s="326"/>
      <c r="C12331" s="325"/>
      <c r="D12331" s="327"/>
    </row>
    <row r="12332" spans="1:4" x14ac:dyDescent="0.25">
      <c r="A12332" s="325"/>
      <c r="B12332" s="326"/>
      <c r="C12332" s="325"/>
      <c r="D12332" s="325"/>
    </row>
    <row r="12333" spans="1:4" x14ac:dyDescent="0.25">
      <c r="A12333" s="325"/>
      <c r="B12333" s="326"/>
      <c r="C12333" s="325"/>
      <c r="D12333" s="325"/>
    </row>
    <row r="12334" spans="1:4" x14ac:dyDescent="0.25">
      <c r="A12334" s="325"/>
      <c r="B12334" s="326"/>
      <c r="C12334" s="325"/>
      <c r="D12334" s="325"/>
    </row>
    <row r="12335" spans="1:4" x14ac:dyDescent="0.25">
      <c r="A12335" s="325"/>
      <c r="B12335" s="326"/>
      <c r="C12335" s="325"/>
      <c r="D12335" s="325"/>
    </row>
    <row r="12336" spans="1:4" x14ac:dyDescent="0.25">
      <c r="A12336" s="325"/>
      <c r="B12336" s="326"/>
      <c r="C12336" s="325"/>
      <c r="D12336" s="325"/>
    </row>
    <row r="12337" spans="1:4" x14ac:dyDescent="0.25">
      <c r="A12337" s="325"/>
      <c r="B12337" s="326"/>
      <c r="C12337" s="325"/>
      <c r="D12337" s="325"/>
    </row>
    <row r="12338" spans="1:4" x14ac:dyDescent="0.25">
      <c r="A12338" s="325"/>
      <c r="B12338" s="326"/>
      <c r="C12338" s="325"/>
      <c r="D12338" s="325"/>
    </row>
    <row r="12339" spans="1:4" x14ac:dyDescent="0.25">
      <c r="A12339" s="325"/>
      <c r="B12339" s="326"/>
      <c r="C12339" s="325"/>
      <c r="D12339" s="325"/>
    </row>
    <row r="12340" spans="1:4" x14ac:dyDescent="0.25">
      <c r="A12340" s="325"/>
      <c r="B12340" s="326"/>
      <c r="C12340" s="325"/>
      <c r="D12340" s="325"/>
    </row>
    <row r="12341" spans="1:4" x14ac:dyDescent="0.25">
      <c r="A12341" s="325"/>
      <c r="B12341" s="326"/>
      <c r="C12341" s="325"/>
      <c r="D12341" s="325"/>
    </row>
    <row r="12342" spans="1:4" x14ac:dyDescent="0.25">
      <c r="A12342" s="325"/>
      <c r="B12342" s="326"/>
      <c r="C12342" s="325"/>
      <c r="D12342" s="325"/>
    </row>
    <row r="12343" spans="1:4" x14ac:dyDescent="0.25">
      <c r="A12343" s="325"/>
      <c r="B12343" s="326"/>
      <c r="C12343" s="325"/>
      <c r="D12343" s="325"/>
    </row>
    <row r="12344" spans="1:4" x14ac:dyDescent="0.25">
      <c r="A12344" s="325"/>
      <c r="B12344" s="326"/>
      <c r="C12344" s="325"/>
      <c r="D12344" s="325"/>
    </row>
    <row r="12345" spans="1:4" x14ac:dyDescent="0.25">
      <c r="A12345" s="325"/>
      <c r="B12345" s="326"/>
      <c r="C12345" s="325"/>
      <c r="D12345" s="325"/>
    </row>
    <row r="12346" spans="1:4" x14ac:dyDescent="0.25">
      <c r="A12346" s="325"/>
      <c r="B12346" s="326"/>
      <c r="C12346" s="325"/>
      <c r="D12346" s="327"/>
    </row>
    <row r="12347" spans="1:4" x14ac:dyDescent="0.25">
      <c r="A12347" s="325"/>
      <c r="B12347" s="326"/>
      <c r="C12347" s="325"/>
      <c r="D12347" s="325"/>
    </row>
    <row r="12348" spans="1:4" x14ac:dyDescent="0.25">
      <c r="A12348" s="325"/>
      <c r="B12348" s="326"/>
      <c r="C12348" s="325"/>
      <c r="D12348" s="327"/>
    </row>
    <row r="12349" spans="1:4" x14ac:dyDescent="0.25">
      <c r="A12349" s="325"/>
      <c r="B12349" s="326"/>
      <c r="C12349" s="325"/>
      <c r="D12349" s="327"/>
    </row>
    <row r="12350" spans="1:4" x14ac:dyDescent="0.25">
      <c r="A12350" s="325"/>
      <c r="B12350" s="326"/>
      <c r="C12350" s="325"/>
      <c r="D12350" s="325"/>
    </row>
    <row r="12351" spans="1:4" x14ac:dyDescent="0.25">
      <c r="A12351" s="325"/>
      <c r="B12351" s="326"/>
      <c r="C12351" s="325"/>
      <c r="D12351" s="325"/>
    </row>
    <row r="12352" spans="1:4" x14ac:dyDescent="0.25">
      <c r="A12352" s="325"/>
      <c r="B12352" s="326"/>
      <c r="C12352" s="325"/>
      <c r="D12352" s="325"/>
    </row>
    <row r="12353" spans="1:4" x14ac:dyDescent="0.25">
      <c r="A12353" s="325"/>
      <c r="B12353" s="326"/>
      <c r="C12353" s="325"/>
      <c r="D12353" s="325"/>
    </row>
    <row r="12354" spans="1:4" x14ac:dyDescent="0.25">
      <c r="A12354" s="325"/>
      <c r="B12354" s="326"/>
      <c r="C12354" s="325"/>
      <c r="D12354" s="325"/>
    </row>
    <row r="12355" spans="1:4" x14ac:dyDescent="0.25">
      <c r="A12355" s="325"/>
      <c r="B12355" s="326"/>
      <c r="C12355" s="325"/>
      <c r="D12355" s="325"/>
    </row>
    <row r="12356" spans="1:4" x14ac:dyDescent="0.25">
      <c r="A12356" s="325"/>
      <c r="B12356" s="326"/>
      <c r="C12356" s="325"/>
      <c r="D12356" s="325"/>
    </row>
    <row r="12357" spans="1:4" x14ac:dyDescent="0.25">
      <c r="A12357" s="325"/>
      <c r="B12357" s="326"/>
      <c r="C12357" s="325"/>
      <c r="D12357" s="325"/>
    </row>
    <row r="12358" spans="1:4" x14ac:dyDescent="0.25">
      <c r="A12358" s="325"/>
      <c r="B12358" s="326"/>
      <c r="C12358" s="325"/>
      <c r="D12358" s="325"/>
    </row>
    <row r="12359" spans="1:4" x14ac:dyDescent="0.25">
      <c r="A12359" s="325"/>
      <c r="B12359" s="326"/>
      <c r="C12359" s="325"/>
      <c r="D12359" s="325"/>
    </row>
    <row r="12360" spans="1:4" x14ac:dyDescent="0.25">
      <c r="A12360" s="325"/>
      <c r="B12360" s="326"/>
      <c r="C12360" s="325"/>
      <c r="D12360" s="325"/>
    </row>
    <row r="12361" spans="1:4" x14ac:dyDescent="0.25">
      <c r="A12361" s="325"/>
      <c r="B12361" s="326"/>
      <c r="C12361" s="325"/>
      <c r="D12361" s="325"/>
    </row>
    <row r="12362" spans="1:4" x14ac:dyDescent="0.25">
      <c r="A12362" s="325"/>
      <c r="B12362" s="326"/>
      <c r="C12362" s="325"/>
      <c r="D12362" s="325"/>
    </row>
    <row r="12363" spans="1:4" x14ac:dyDescent="0.25">
      <c r="A12363" s="325"/>
      <c r="B12363" s="326"/>
      <c r="C12363" s="325"/>
      <c r="D12363" s="325"/>
    </row>
    <row r="12364" spans="1:4" x14ac:dyDescent="0.25">
      <c r="A12364" s="325"/>
      <c r="B12364" s="326"/>
      <c r="C12364" s="325"/>
      <c r="D12364" s="325"/>
    </row>
    <row r="12365" spans="1:4" x14ac:dyDescent="0.25">
      <c r="A12365" s="325"/>
      <c r="B12365" s="326"/>
      <c r="C12365" s="325"/>
      <c r="D12365" s="325"/>
    </row>
    <row r="12366" spans="1:4" x14ac:dyDescent="0.25">
      <c r="A12366" s="325"/>
      <c r="B12366" s="326"/>
      <c r="C12366" s="325"/>
      <c r="D12366" s="325"/>
    </row>
    <row r="12367" spans="1:4" x14ac:dyDescent="0.25">
      <c r="A12367" s="325"/>
      <c r="B12367" s="326"/>
      <c r="C12367" s="325"/>
      <c r="D12367" s="325"/>
    </row>
    <row r="12368" spans="1:4" x14ac:dyDescent="0.25">
      <c r="A12368" s="325"/>
      <c r="B12368" s="326"/>
      <c r="C12368" s="325"/>
      <c r="D12368" s="325"/>
    </row>
    <row r="12369" spans="1:4" x14ac:dyDescent="0.25">
      <c r="A12369" s="325"/>
      <c r="B12369" s="326"/>
      <c r="C12369" s="325"/>
      <c r="D12369" s="325"/>
    </row>
    <row r="12370" spans="1:4" x14ac:dyDescent="0.25">
      <c r="A12370" s="325"/>
      <c r="B12370" s="326"/>
      <c r="C12370" s="325"/>
      <c r="D12370" s="325"/>
    </row>
    <row r="12371" spans="1:4" x14ac:dyDescent="0.25">
      <c r="A12371" s="325"/>
      <c r="B12371" s="326"/>
      <c r="C12371" s="325"/>
      <c r="D12371" s="325"/>
    </row>
    <row r="12372" spans="1:4" x14ac:dyDescent="0.25">
      <c r="A12372" s="325"/>
      <c r="B12372" s="326"/>
      <c r="C12372" s="325"/>
      <c r="D12372" s="325"/>
    </row>
    <row r="12373" spans="1:4" x14ac:dyDescent="0.25">
      <c r="A12373" s="325"/>
      <c r="B12373" s="326"/>
      <c r="C12373" s="325"/>
      <c r="D12373" s="325"/>
    </row>
    <row r="12374" spans="1:4" x14ac:dyDescent="0.25">
      <c r="A12374" s="325"/>
      <c r="B12374" s="326"/>
      <c r="C12374" s="325"/>
      <c r="D12374" s="325"/>
    </row>
    <row r="12375" spans="1:4" x14ac:dyDescent="0.25">
      <c r="A12375" s="325"/>
      <c r="B12375" s="326"/>
      <c r="C12375" s="325"/>
      <c r="D12375" s="325"/>
    </row>
    <row r="12376" spans="1:4" x14ac:dyDescent="0.25">
      <c r="A12376" s="325"/>
      <c r="B12376" s="326"/>
      <c r="C12376" s="325"/>
      <c r="D12376" s="325"/>
    </row>
    <row r="12377" spans="1:4" x14ac:dyDescent="0.25">
      <c r="A12377" s="325"/>
      <c r="B12377" s="326"/>
      <c r="C12377" s="325"/>
      <c r="D12377" s="325"/>
    </row>
    <row r="12378" spans="1:4" x14ac:dyDescent="0.25">
      <c r="A12378" s="325"/>
      <c r="B12378" s="326"/>
      <c r="C12378" s="325"/>
      <c r="D12378" s="325"/>
    </row>
    <row r="12379" spans="1:4" x14ac:dyDescent="0.25">
      <c r="A12379" s="325"/>
      <c r="B12379" s="326"/>
      <c r="C12379" s="325"/>
      <c r="D12379" s="325"/>
    </row>
    <row r="12380" spans="1:4" x14ac:dyDescent="0.25">
      <c r="A12380" s="325"/>
      <c r="B12380" s="326"/>
      <c r="C12380" s="325"/>
      <c r="D12380" s="325"/>
    </row>
    <row r="12381" spans="1:4" x14ac:dyDescent="0.25">
      <c r="A12381" s="325"/>
      <c r="B12381" s="326"/>
      <c r="C12381" s="325"/>
      <c r="D12381" s="325"/>
    </row>
    <row r="12382" spans="1:4" x14ac:dyDescent="0.25">
      <c r="A12382" s="325"/>
      <c r="B12382" s="326"/>
      <c r="C12382" s="325"/>
      <c r="D12382" s="325"/>
    </row>
    <row r="12383" spans="1:4" x14ac:dyDescent="0.25">
      <c r="A12383" s="325"/>
      <c r="B12383" s="326"/>
      <c r="C12383" s="325"/>
      <c r="D12383" s="325"/>
    </row>
    <row r="12384" spans="1:4" x14ac:dyDescent="0.25">
      <c r="A12384" s="325"/>
      <c r="B12384" s="326"/>
      <c r="C12384" s="325"/>
      <c r="D12384" s="325"/>
    </row>
    <row r="12385" spans="1:4" x14ac:dyDescent="0.25">
      <c r="A12385" s="325"/>
      <c r="B12385" s="326"/>
      <c r="C12385" s="325"/>
      <c r="D12385" s="325"/>
    </row>
    <row r="12386" spans="1:4" x14ac:dyDescent="0.25">
      <c r="A12386" s="325"/>
      <c r="B12386" s="326"/>
      <c r="C12386" s="325"/>
      <c r="D12386" s="325"/>
    </row>
    <row r="12387" spans="1:4" x14ac:dyDescent="0.25">
      <c r="A12387" s="325"/>
      <c r="B12387" s="326"/>
      <c r="C12387" s="325"/>
      <c r="D12387" s="325"/>
    </row>
    <row r="12388" spans="1:4" x14ac:dyDescent="0.25">
      <c r="A12388" s="325"/>
      <c r="B12388" s="326"/>
      <c r="C12388" s="325"/>
      <c r="D12388" s="325"/>
    </row>
    <row r="12389" spans="1:4" x14ac:dyDescent="0.25">
      <c r="A12389" s="325"/>
      <c r="B12389" s="326"/>
      <c r="C12389" s="325"/>
      <c r="D12389" s="325"/>
    </row>
    <row r="12390" spans="1:4" x14ac:dyDescent="0.25">
      <c r="A12390" s="325"/>
      <c r="B12390" s="326"/>
      <c r="C12390" s="325"/>
      <c r="D12390" s="325"/>
    </row>
    <row r="12391" spans="1:4" x14ac:dyDescent="0.25">
      <c r="A12391" s="325"/>
      <c r="B12391" s="326"/>
      <c r="C12391" s="325"/>
      <c r="D12391" s="325"/>
    </row>
    <row r="12392" spans="1:4" x14ac:dyDescent="0.25">
      <c r="A12392" s="325"/>
      <c r="B12392" s="326"/>
      <c r="C12392" s="325"/>
      <c r="D12392" s="325"/>
    </row>
    <row r="12393" spans="1:4" x14ac:dyDescent="0.25">
      <c r="A12393" s="325"/>
      <c r="B12393" s="326"/>
      <c r="C12393" s="325"/>
      <c r="D12393" s="325"/>
    </row>
    <row r="12394" spans="1:4" x14ac:dyDescent="0.25">
      <c r="A12394" s="325"/>
      <c r="B12394" s="326"/>
      <c r="C12394" s="325"/>
      <c r="D12394" s="325"/>
    </row>
    <row r="12395" spans="1:4" x14ac:dyDescent="0.25">
      <c r="A12395" s="325"/>
      <c r="B12395" s="326"/>
      <c r="C12395" s="325"/>
      <c r="D12395" s="325"/>
    </row>
    <row r="12396" spans="1:4" x14ac:dyDescent="0.25">
      <c r="A12396" s="325"/>
      <c r="B12396" s="326"/>
      <c r="C12396" s="325"/>
      <c r="D12396" s="325"/>
    </row>
    <row r="12397" spans="1:4" x14ac:dyDescent="0.25">
      <c r="A12397" s="325"/>
      <c r="B12397" s="326"/>
      <c r="C12397" s="325"/>
      <c r="D12397" s="325"/>
    </row>
    <row r="12398" spans="1:4" x14ac:dyDescent="0.25">
      <c r="A12398" s="325"/>
      <c r="B12398" s="326"/>
      <c r="C12398" s="325"/>
      <c r="D12398" s="325"/>
    </row>
    <row r="12399" spans="1:4" x14ac:dyDescent="0.25">
      <c r="A12399" s="325"/>
      <c r="B12399" s="326"/>
      <c r="C12399" s="325"/>
      <c r="D12399" s="325"/>
    </row>
    <row r="12400" spans="1:4" x14ac:dyDescent="0.25">
      <c r="A12400" s="325"/>
      <c r="B12400" s="326"/>
      <c r="C12400" s="325"/>
      <c r="D12400" s="325"/>
    </row>
    <row r="12401" spans="1:4" x14ac:dyDescent="0.25">
      <c r="A12401" s="325"/>
      <c r="B12401" s="326"/>
      <c r="C12401" s="325"/>
      <c r="D12401" s="325"/>
    </row>
    <row r="12402" spans="1:4" x14ac:dyDescent="0.25">
      <c r="A12402" s="325"/>
      <c r="B12402" s="326"/>
      <c r="C12402" s="325"/>
      <c r="D12402" s="325"/>
    </row>
    <row r="12403" spans="1:4" x14ac:dyDescent="0.25">
      <c r="A12403" s="325"/>
      <c r="B12403" s="326"/>
      <c r="C12403" s="325"/>
      <c r="D12403" s="327"/>
    </row>
    <row r="12404" spans="1:4" x14ac:dyDescent="0.25">
      <c r="A12404" s="325"/>
      <c r="B12404" s="326"/>
      <c r="C12404" s="325"/>
      <c r="D12404" s="325"/>
    </row>
    <row r="12405" spans="1:4" x14ac:dyDescent="0.25">
      <c r="A12405" s="325"/>
      <c r="B12405" s="326"/>
      <c r="C12405" s="325"/>
      <c r="D12405" s="325"/>
    </row>
    <row r="12406" spans="1:4" x14ac:dyDescent="0.25">
      <c r="A12406" s="325"/>
      <c r="B12406" s="326"/>
      <c r="C12406" s="325"/>
      <c r="D12406" s="325"/>
    </row>
    <row r="12407" spans="1:4" x14ac:dyDescent="0.25">
      <c r="A12407" s="325"/>
      <c r="B12407" s="326"/>
      <c r="C12407" s="325"/>
      <c r="D12407" s="325"/>
    </row>
    <row r="12408" spans="1:4" x14ac:dyDescent="0.25">
      <c r="A12408" s="325"/>
      <c r="B12408" s="326"/>
      <c r="C12408" s="325"/>
      <c r="D12408" s="325"/>
    </row>
    <row r="12409" spans="1:4" x14ac:dyDescent="0.25">
      <c r="A12409" s="325"/>
      <c r="B12409" s="326"/>
      <c r="C12409" s="325"/>
      <c r="D12409" s="325"/>
    </row>
    <row r="12410" spans="1:4" x14ac:dyDescent="0.25">
      <c r="A12410" s="325"/>
      <c r="B12410" s="326"/>
      <c r="C12410" s="325"/>
      <c r="D12410" s="325"/>
    </row>
    <row r="12411" spans="1:4" x14ac:dyDescent="0.25">
      <c r="A12411" s="325"/>
      <c r="B12411" s="326"/>
      <c r="C12411" s="325"/>
      <c r="D12411" s="325"/>
    </row>
    <row r="12412" spans="1:4" x14ac:dyDescent="0.25">
      <c r="A12412" s="325"/>
      <c r="B12412" s="326"/>
      <c r="C12412" s="325"/>
      <c r="D12412" s="325"/>
    </row>
    <row r="12413" spans="1:4" x14ac:dyDescent="0.25">
      <c r="A12413" s="325"/>
      <c r="B12413" s="326"/>
      <c r="C12413" s="325"/>
      <c r="D12413" s="325"/>
    </row>
    <row r="12414" spans="1:4" x14ac:dyDescent="0.25">
      <c r="A12414" s="325"/>
      <c r="B12414" s="326"/>
      <c r="C12414" s="325"/>
      <c r="D12414" s="325"/>
    </row>
    <row r="12415" spans="1:4" x14ac:dyDescent="0.25">
      <c r="A12415" s="325"/>
      <c r="B12415" s="326"/>
      <c r="C12415" s="325"/>
      <c r="D12415" s="325"/>
    </row>
    <row r="12416" spans="1:4" x14ac:dyDescent="0.25">
      <c r="A12416" s="325"/>
      <c r="B12416" s="326"/>
      <c r="C12416" s="325"/>
      <c r="D12416" s="325"/>
    </row>
    <row r="12417" spans="1:4" x14ac:dyDescent="0.25">
      <c r="A12417" s="325"/>
      <c r="B12417" s="326"/>
      <c r="C12417" s="325"/>
      <c r="D12417" s="325"/>
    </row>
    <row r="12418" spans="1:4" x14ac:dyDescent="0.25">
      <c r="A12418" s="325"/>
      <c r="B12418" s="326"/>
      <c r="C12418" s="325"/>
      <c r="D12418" s="325"/>
    </row>
    <row r="12419" spans="1:4" x14ac:dyDescent="0.25">
      <c r="A12419" s="325"/>
      <c r="B12419" s="326"/>
      <c r="C12419" s="325"/>
      <c r="D12419" s="325"/>
    </row>
    <row r="12420" spans="1:4" x14ac:dyDescent="0.25">
      <c r="A12420" s="325"/>
      <c r="B12420" s="326"/>
      <c r="C12420" s="325"/>
      <c r="D12420" s="325"/>
    </row>
    <row r="12421" spans="1:4" x14ac:dyDescent="0.25">
      <c r="A12421" s="325"/>
      <c r="B12421" s="326"/>
      <c r="C12421" s="325"/>
      <c r="D12421" s="325"/>
    </row>
    <row r="12422" spans="1:4" x14ac:dyDescent="0.25">
      <c r="A12422" s="325"/>
      <c r="B12422" s="326"/>
      <c r="C12422" s="325"/>
      <c r="D12422" s="327"/>
    </row>
    <row r="12423" spans="1:4" x14ac:dyDescent="0.25">
      <c r="A12423" s="325"/>
      <c r="B12423" s="326"/>
      <c r="C12423" s="325"/>
      <c r="D12423" s="325"/>
    </row>
    <row r="12424" spans="1:4" x14ac:dyDescent="0.25">
      <c r="A12424" s="325"/>
      <c r="B12424" s="326"/>
      <c r="C12424" s="325"/>
      <c r="D12424" s="325"/>
    </row>
    <row r="12425" spans="1:4" x14ac:dyDescent="0.25">
      <c r="A12425" s="325"/>
      <c r="B12425" s="326"/>
      <c r="C12425" s="325"/>
      <c r="D12425" s="325"/>
    </row>
    <row r="12426" spans="1:4" x14ac:dyDescent="0.25">
      <c r="A12426" s="325"/>
      <c r="B12426" s="326"/>
      <c r="C12426" s="325"/>
      <c r="D12426" s="327"/>
    </row>
    <row r="12427" spans="1:4" x14ac:dyDescent="0.25">
      <c r="A12427" s="325"/>
      <c r="B12427" s="326"/>
      <c r="C12427" s="325"/>
      <c r="D12427" s="325"/>
    </row>
    <row r="12428" spans="1:4" x14ac:dyDescent="0.25">
      <c r="A12428" s="325"/>
      <c r="B12428" s="326"/>
      <c r="C12428" s="325"/>
      <c r="D12428" s="327"/>
    </row>
    <row r="12429" spans="1:4" x14ac:dyDescent="0.25">
      <c r="A12429" s="325"/>
      <c r="B12429" s="326"/>
      <c r="C12429" s="325"/>
      <c r="D12429" s="327"/>
    </row>
    <row r="12430" spans="1:4" x14ac:dyDescent="0.25">
      <c r="A12430" s="325"/>
      <c r="B12430" s="326"/>
      <c r="C12430" s="325"/>
      <c r="D12430" s="327"/>
    </row>
    <row r="12431" spans="1:4" x14ac:dyDescent="0.25">
      <c r="A12431" s="325"/>
      <c r="B12431" s="326"/>
      <c r="C12431" s="325"/>
      <c r="D12431" s="327"/>
    </row>
    <row r="12432" spans="1:4" x14ac:dyDescent="0.25">
      <c r="A12432" s="325"/>
      <c r="B12432" s="326"/>
      <c r="C12432" s="325"/>
      <c r="D12432" s="327"/>
    </row>
    <row r="12433" spans="1:4" x14ac:dyDescent="0.25">
      <c r="A12433" s="325"/>
      <c r="B12433" s="326"/>
      <c r="C12433" s="325"/>
      <c r="D12433" s="327"/>
    </row>
    <row r="12434" spans="1:4" x14ac:dyDescent="0.25">
      <c r="A12434" s="325"/>
      <c r="B12434" s="326"/>
      <c r="C12434" s="325"/>
      <c r="D12434" s="327"/>
    </row>
    <row r="12435" spans="1:4" x14ac:dyDescent="0.25">
      <c r="A12435" s="325"/>
      <c r="B12435" s="326"/>
      <c r="C12435" s="325"/>
      <c r="D12435" s="327"/>
    </row>
    <row r="12436" spans="1:4" x14ac:dyDescent="0.25">
      <c r="A12436" s="325"/>
      <c r="B12436" s="326"/>
      <c r="C12436" s="325"/>
      <c r="D12436" s="327"/>
    </row>
    <row r="12437" spans="1:4" x14ac:dyDescent="0.25">
      <c r="A12437" s="325"/>
      <c r="B12437" s="326"/>
      <c r="C12437" s="325"/>
      <c r="D12437" s="327"/>
    </row>
    <row r="12438" spans="1:4" x14ac:dyDescent="0.25">
      <c r="A12438" s="325"/>
      <c r="B12438" s="326"/>
      <c r="C12438" s="325"/>
      <c r="D12438" s="327"/>
    </row>
    <row r="12439" spans="1:4" x14ac:dyDescent="0.25">
      <c r="A12439" s="325"/>
      <c r="B12439" s="326"/>
      <c r="C12439" s="325"/>
      <c r="D12439" s="327"/>
    </row>
    <row r="12440" spans="1:4" x14ac:dyDescent="0.25">
      <c r="A12440" s="325"/>
      <c r="B12440" s="326"/>
      <c r="C12440" s="325"/>
      <c r="D12440" s="327"/>
    </row>
    <row r="12441" spans="1:4" x14ac:dyDescent="0.25">
      <c r="A12441" s="325"/>
      <c r="B12441" s="326"/>
      <c r="C12441" s="325"/>
      <c r="D12441" s="327"/>
    </row>
    <row r="12442" spans="1:4" x14ac:dyDescent="0.25">
      <c r="A12442" s="325"/>
      <c r="B12442" s="326"/>
      <c r="C12442" s="325"/>
      <c r="D12442" s="327"/>
    </row>
    <row r="12443" spans="1:4" x14ac:dyDescent="0.25">
      <c r="A12443" s="325"/>
      <c r="B12443" s="326"/>
      <c r="C12443" s="325"/>
      <c r="D12443" s="327"/>
    </row>
    <row r="12444" spans="1:4" x14ac:dyDescent="0.25">
      <c r="A12444" s="325"/>
      <c r="B12444" s="326"/>
      <c r="C12444" s="325"/>
      <c r="D12444" s="327"/>
    </row>
    <row r="12445" spans="1:4" x14ac:dyDescent="0.25">
      <c r="A12445" s="325"/>
      <c r="B12445" s="326"/>
      <c r="C12445" s="325"/>
      <c r="D12445" s="327"/>
    </row>
    <row r="12446" spans="1:4" x14ac:dyDescent="0.25">
      <c r="A12446" s="325"/>
      <c r="B12446" s="326"/>
      <c r="C12446" s="325"/>
      <c r="D12446" s="327"/>
    </row>
    <row r="12447" spans="1:4" x14ac:dyDescent="0.25">
      <c r="A12447" s="325"/>
      <c r="B12447" s="326"/>
      <c r="C12447" s="325"/>
      <c r="D12447" s="327"/>
    </row>
    <row r="12448" spans="1:4" x14ac:dyDescent="0.25">
      <c r="A12448" s="325"/>
      <c r="B12448" s="326"/>
      <c r="C12448" s="325"/>
      <c r="D12448" s="327"/>
    </row>
    <row r="12449" spans="1:4" x14ac:dyDescent="0.25">
      <c r="A12449" s="325"/>
      <c r="B12449" s="326"/>
      <c r="C12449" s="325"/>
      <c r="D12449" s="327"/>
    </row>
    <row r="12450" spans="1:4" x14ac:dyDescent="0.25">
      <c r="A12450" s="325"/>
      <c r="B12450" s="326"/>
      <c r="C12450" s="325"/>
      <c r="D12450" s="327"/>
    </row>
    <row r="12451" spans="1:4" x14ac:dyDescent="0.25">
      <c r="A12451" s="325"/>
      <c r="B12451" s="326"/>
      <c r="C12451" s="325"/>
      <c r="D12451" s="327"/>
    </row>
    <row r="12452" spans="1:4" x14ac:dyDescent="0.25">
      <c r="A12452" s="325"/>
      <c r="B12452" s="326"/>
      <c r="C12452" s="325"/>
      <c r="D12452" s="327"/>
    </row>
    <row r="12453" spans="1:4" x14ac:dyDescent="0.25">
      <c r="A12453" s="325"/>
      <c r="B12453" s="326"/>
      <c r="C12453" s="325"/>
      <c r="D12453" s="327"/>
    </row>
    <row r="12454" spans="1:4" x14ac:dyDescent="0.25">
      <c r="A12454" s="325"/>
      <c r="B12454" s="326"/>
      <c r="C12454" s="325"/>
      <c r="D12454" s="327"/>
    </row>
    <row r="12455" spans="1:4" x14ac:dyDescent="0.25">
      <c r="A12455" s="325"/>
      <c r="B12455" s="326"/>
      <c r="C12455" s="325"/>
      <c r="D12455" s="327"/>
    </row>
    <row r="12456" spans="1:4" x14ac:dyDescent="0.25">
      <c r="A12456" s="325"/>
      <c r="B12456" s="326"/>
      <c r="C12456" s="325"/>
      <c r="D12456" s="327"/>
    </row>
    <row r="12457" spans="1:4" x14ac:dyDescent="0.25">
      <c r="A12457" s="325"/>
      <c r="B12457" s="326"/>
      <c r="C12457" s="325"/>
      <c r="D12457" s="327"/>
    </row>
    <row r="12458" spans="1:4" x14ac:dyDescent="0.25">
      <c r="A12458" s="325"/>
      <c r="B12458" s="326"/>
      <c r="C12458" s="325"/>
      <c r="D12458" s="327"/>
    </row>
    <row r="12459" spans="1:4" x14ac:dyDescent="0.25">
      <c r="A12459" s="325"/>
      <c r="B12459" s="326"/>
      <c r="C12459" s="325"/>
      <c r="D12459" s="327"/>
    </row>
    <row r="12460" spans="1:4" x14ac:dyDescent="0.25">
      <c r="A12460" s="325"/>
      <c r="B12460" s="326"/>
      <c r="C12460" s="325"/>
      <c r="D12460" s="327"/>
    </row>
    <row r="12461" spans="1:4" x14ac:dyDescent="0.25">
      <c r="A12461" s="325"/>
      <c r="B12461" s="326"/>
      <c r="C12461" s="325"/>
      <c r="D12461" s="327"/>
    </row>
    <row r="12462" spans="1:4" x14ac:dyDescent="0.25">
      <c r="A12462" s="325"/>
      <c r="B12462" s="326"/>
      <c r="C12462" s="325"/>
      <c r="D12462" s="327"/>
    </row>
    <row r="12463" spans="1:4" x14ac:dyDescent="0.25">
      <c r="A12463" s="325"/>
      <c r="B12463" s="326"/>
      <c r="C12463" s="325"/>
      <c r="D12463" s="327"/>
    </row>
    <row r="12464" spans="1:4" x14ac:dyDescent="0.25">
      <c r="A12464" s="325"/>
      <c r="B12464" s="326"/>
      <c r="C12464" s="325"/>
      <c r="D12464" s="327"/>
    </row>
    <row r="12465" spans="1:4" x14ac:dyDescent="0.25">
      <c r="A12465" s="325"/>
      <c r="B12465" s="326"/>
      <c r="C12465" s="325"/>
      <c r="D12465" s="327"/>
    </row>
    <row r="12466" spans="1:4" x14ac:dyDescent="0.25">
      <c r="A12466" s="325"/>
      <c r="B12466" s="326"/>
      <c r="C12466" s="325"/>
      <c r="D12466" s="327"/>
    </row>
    <row r="12467" spans="1:4" x14ac:dyDescent="0.25">
      <c r="A12467" s="325"/>
      <c r="B12467" s="326"/>
      <c r="C12467" s="325"/>
      <c r="D12467" s="327"/>
    </row>
    <row r="12468" spans="1:4" x14ac:dyDescent="0.25">
      <c r="A12468" s="325"/>
      <c r="B12468" s="326"/>
      <c r="C12468" s="325"/>
      <c r="D12468" s="327"/>
    </row>
    <row r="12469" spans="1:4" x14ac:dyDescent="0.25">
      <c r="A12469" s="325"/>
      <c r="B12469" s="326"/>
      <c r="C12469" s="325"/>
      <c r="D12469" s="327"/>
    </row>
    <row r="12470" spans="1:4" x14ac:dyDescent="0.25">
      <c r="A12470" s="325"/>
      <c r="B12470" s="326"/>
      <c r="C12470" s="325"/>
      <c r="D12470" s="327"/>
    </row>
    <row r="12471" spans="1:4" x14ac:dyDescent="0.25">
      <c r="A12471" s="325"/>
      <c r="B12471" s="326"/>
      <c r="C12471" s="325"/>
      <c r="D12471" s="327"/>
    </row>
    <row r="12472" spans="1:4" x14ac:dyDescent="0.25">
      <c r="A12472" s="325"/>
      <c r="B12472" s="326"/>
      <c r="C12472" s="325"/>
      <c r="D12472" s="327"/>
    </row>
    <row r="12473" spans="1:4" x14ac:dyDescent="0.25">
      <c r="A12473" s="325"/>
      <c r="B12473" s="326"/>
      <c r="C12473" s="325"/>
      <c r="D12473" s="327"/>
    </row>
    <row r="12474" spans="1:4" x14ac:dyDescent="0.25">
      <c r="A12474" s="325"/>
      <c r="B12474" s="326"/>
      <c r="C12474" s="325"/>
      <c r="D12474" s="327"/>
    </row>
    <row r="12475" spans="1:4" x14ac:dyDescent="0.25">
      <c r="A12475" s="325"/>
      <c r="B12475" s="326"/>
      <c r="C12475" s="325"/>
      <c r="D12475" s="327"/>
    </row>
    <row r="12476" spans="1:4" x14ac:dyDescent="0.25">
      <c r="A12476" s="325"/>
      <c r="B12476" s="326"/>
      <c r="C12476" s="325"/>
      <c r="D12476" s="327"/>
    </row>
    <row r="12477" spans="1:4" x14ac:dyDescent="0.25">
      <c r="A12477" s="325"/>
      <c r="B12477" s="326"/>
      <c r="C12477" s="325"/>
      <c r="D12477" s="327"/>
    </row>
    <row r="12478" spans="1:4" x14ac:dyDescent="0.25">
      <c r="A12478" s="325"/>
      <c r="B12478" s="326"/>
      <c r="C12478" s="325"/>
      <c r="D12478" s="327"/>
    </row>
    <row r="12479" spans="1:4" x14ac:dyDescent="0.25">
      <c r="A12479" s="325"/>
      <c r="B12479" s="326"/>
      <c r="C12479" s="325"/>
      <c r="D12479" s="325"/>
    </row>
    <row r="12480" spans="1:4" x14ac:dyDescent="0.25">
      <c r="A12480" s="325"/>
      <c r="B12480" s="326"/>
      <c r="C12480" s="325"/>
      <c r="D12480" s="325"/>
    </row>
    <row r="12481" spans="1:4" x14ac:dyDescent="0.25">
      <c r="A12481" s="325"/>
      <c r="B12481" s="326"/>
      <c r="C12481" s="325"/>
      <c r="D12481" s="325"/>
    </row>
    <row r="12482" spans="1:4" x14ac:dyDescent="0.25">
      <c r="A12482" s="325"/>
      <c r="B12482" s="326"/>
      <c r="C12482" s="325"/>
      <c r="D12482" s="325"/>
    </row>
    <row r="12483" spans="1:4" x14ac:dyDescent="0.25">
      <c r="A12483" s="325"/>
      <c r="B12483" s="326"/>
      <c r="C12483" s="325"/>
      <c r="D12483" s="325"/>
    </row>
    <row r="12484" spans="1:4" x14ac:dyDescent="0.25">
      <c r="A12484" s="325"/>
      <c r="B12484" s="326"/>
      <c r="C12484" s="325"/>
      <c r="D12484" s="325"/>
    </row>
    <row r="12485" spans="1:4" x14ac:dyDescent="0.25">
      <c r="A12485" s="325"/>
      <c r="B12485" s="326"/>
      <c r="C12485" s="325"/>
      <c r="D12485" s="325"/>
    </row>
    <row r="12486" spans="1:4" x14ac:dyDescent="0.25">
      <c r="A12486" s="325"/>
      <c r="B12486" s="326"/>
      <c r="C12486" s="325"/>
      <c r="D12486" s="325"/>
    </row>
    <row r="12487" spans="1:4" x14ac:dyDescent="0.25">
      <c r="A12487" s="325"/>
      <c r="B12487" s="326"/>
      <c r="C12487" s="325"/>
      <c r="D12487" s="325"/>
    </row>
    <row r="12488" spans="1:4" x14ac:dyDescent="0.25">
      <c r="A12488" s="325"/>
      <c r="B12488" s="326"/>
      <c r="C12488" s="325"/>
      <c r="D12488" s="325"/>
    </row>
    <row r="12489" spans="1:4" x14ac:dyDescent="0.25">
      <c r="A12489" s="325"/>
      <c r="B12489" s="326"/>
      <c r="C12489" s="325"/>
      <c r="D12489" s="325"/>
    </row>
    <row r="12490" spans="1:4" x14ac:dyDescent="0.25">
      <c r="A12490" s="325"/>
      <c r="B12490" s="326"/>
      <c r="C12490" s="325"/>
      <c r="D12490" s="325"/>
    </row>
    <row r="12491" spans="1:4" x14ac:dyDescent="0.25">
      <c r="A12491" s="325"/>
      <c r="B12491" s="326"/>
      <c r="C12491" s="325"/>
      <c r="D12491" s="325"/>
    </row>
    <row r="12492" spans="1:4" x14ac:dyDescent="0.25">
      <c r="A12492" s="325"/>
      <c r="B12492" s="326"/>
      <c r="C12492" s="325"/>
      <c r="D12492" s="325"/>
    </row>
    <row r="12493" spans="1:4" x14ac:dyDescent="0.25">
      <c r="A12493" s="325"/>
      <c r="B12493" s="326"/>
      <c r="C12493" s="325"/>
      <c r="D12493" s="325"/>
    </row>
    <row r="12494" spans="1:4" x14ac:dyDescent="0.25">
      <c r="A12494" s="325"/>
      <c r="B12494" s="326"/>
      <c r="C12494" s="325"/>
      <c r="D12494" s="327"/>
    </row>
    <row r="12495" spans="1:4" x14ac:dyDescent="0.25">
      <c r="A12495" s="325"/>
      <c r="B12495" s="326"/>
      <c r="C12495" s="325"/>
      <c r="D12495" s="325"/>
    </row>
    <row r="12496" spans="1:4" x14ac:dyDescent="0.25">
      <c r="A12496" s="325"/>
      <c r="B12496" s="326"/>
      <c r="C12496" s="325"/>
      <c r="D12496" s="325"/>
    </row>
    <row r="12497" spans="1:4" x14ac:dyDescent="0.25">
      <c r="A12497" s="325"/>
      <c r="B12497" s="326"/>
      <c r="C12497" s="325"/>
      <c r="D12497" s="325"/>
    </row>
    <row r="12498" spans="1:4" x14ac:dyDescent="0.25">
      <c r="A12498" s="325"/>
      <c r="B12498" s="326"/>
      <c r="C12498" s="325"/>
      <c r="D12498" s="325"/>
    </row>
    <row r="12499" spans="1:4" x14ac:dyDescent="0.25">
      <c r="A12499" s="325"/>
      <c r="B12499" s="326"/>
      <c r="C12499" s="325"/>
      <c r="D12499" s="325"/>
    </row>
    <row r="12500" spans="1:4" x14ac:dyDescent="0.25">
      <c r="A12500" s="325"/>
      <c r="B12500" s="326"/>
      <c r="C12500" s="325"/>
      <c r="D12500" s="325"/>
    </row>
    <row r="12501" spans="1:4" x14ac:dyDescent="0.25">
      <c r="A12501" s="325"/>
      <c r="B12501" s="326"/>
      <c r="C12501" s="325"/>
      <c r="D12501" s="325"/>
    </row>
    <row r="12502" spans="1:4" x14ac:dyDescent="0.25">
      <c r="A12502" s="325"/>
      <c r="B12502" s="326"/>
      <c r="C12502" s="325"/>
      <c r="D12502" s="325"/>
    </row>
    <row r="12503" spans="1:4" x14ac:dyDescent="0.25">
      <c r="A12503" s="325"/>
      <c r="B12503" s="326"/>
      <c r="C12503" s="325"/>
      <c r="D12503" s="325"/>
    </row>
    <row r="12504" spans="1:4" x14ac:dyDescent="0.25">
      <c r="A12504" s="325"/>
      <c r="B12504" s="326"/>
      <c r="C12504" s="325"/>
      <c r="D12504" s="325"/>
    </row>
    <row r="12505" spans="1:4" x14ac:dyDescent="0.25">
      <c r="A12505" s="325"/>
      <c r="B12505" s="326"/>
      <c r="C12505" s="325"/>
      <c r="D12505" s="325"/>
    </row>
    <row r="12506" spans="1:4" x14ac:dyDescent="0.25">
      <c r="A12506" s="325"/>
      <c r="B12506" s="326"/>
      <c r="C12506" s="325"/>
      <c r="D12506" s="325"/>
    </row>
    <row r="12507" spans="1:4" x14ac:dyDescent="0.25">
      <c r="A12507" s="325"/>
      <c r="B12507" s="326"/>
      <c r="C12507" s="325"/>
      <c r="D12507" s="325"/>
    </row>
    <row r="12508" spans="1:4" x14ac:dyDescent="0.25">
      <c r="A12508" s="325"/>
      <c r="B12508" s="326"/>
      <c r="C12508" s="325"/>
      <c r="D12508" s="325"/>
    </row>
    <row r="12509" spans="1:4" x14ac:dyDescent="0.25">
      <c r="A12509" s="325"/>
      <c r="B12509" s="326"/>
      <c r="C12509" s="325"/>
      <c r="D12509" s="325"/>
    </row>
    <row r="12510" spans="1:4" x14ac:dyDescent="0.25">
      <c r="A12510" s="325"/>
      <c r="B12510" s="326"/>
      <c r="C12510" s="325"/>
      <c r="D12510" s="325"/>
    </row>
    <row r="12511" spans="1:4" x14ac:dyDescent="0.25">
      <c r="A12511" s="325"/>
      <c r="B12511" s="326"/>
      <c r="C12511" s="325"/>
      <c r="D12511" s="325"/>
    </row>
    <row r="12512" spans="1:4" x14ac:dyDescent="0.25">
      <c r="A12512" s="325"/>
      <c r="B12512" s="326"/>
      <c r="C12512" s="325"/>
      <c r="D12512" s="325"/>
    </row>
    <row r="12513" spans="1:4" x14ac:dyDescent="0.25">
      <c r="A12513" s="325"/>
      <c r="B12513" s="326"/>
      <c r="C12513" s="325"/>
      <c r="D12513" s="325"/>
    </row>
    <row r="12514" spans="1:4" x14ac:dyDescent="0.25">
      <c r="A12514" s="325"/>
      <c r="B12514" s="326"/>
      <c r="C12514" s="325"/>
      <c r="D12514" s="325"/>
    </row>
    <row r="12515" spans="1:4" x14ac:dyDescent="0.25">
      <c r="A12515" s="325"/>
      <c r="B12515" s="326"/>
      <c r="C12515" s="325"/>
      <c r="D12515" s="325"/>
    </row>
    <row r="12516" spans="1:4" x14ac:dyDescent="0.25">
      <c r="A12516" s="325"/>
      <c r="B12516" s="326"/>
      <c r="C12516" s="325"/>
      <c r="D12516" s="325"/>
    </row>
    <row r="12517" spans="1:4" x14ac:dyDescent="0.25">
      <c r="A12517" s="325"/>
      <c r="B12517" s="326"/>
      <c r="C12517" s="325"/>
      <c r="D12517" s="325"/>
    </row>
    <row r="12518" spans="1:4" x14ac:dyDescent="0.25">
      <c r="A12518" s="325"/>
      <c r="B12518" s="326"/>
      <c r="C12518" s="325"/>
      <c r="D12518" s="325"/>
    </row>
    <row r="12519" spans="1:4" x14ac:dyDescent="0.25">
      <c r="A12519" s="325"/>
      <c r="B12519" s="326"/>
      <c r="C12519" s="325"/>
      <c r="D12519" s="325"/>
    </row>
    <row r="12520" spans="1:4" x14ac:dyDescent="0.25">
      <c r="A12520" s="325"/>
      <c r="B12520" s="326"/>
      <c r="C12520" s="325"/>
      <c r="D12520" s="325"/>
    </row>
    <row r="12521" spans="1:4" x14ac:dyDescent="0.25">
      <c r="A12521" s="325"/>
      <c r="B12521" s="326"/>
      <c r="C12521" s="325"/>
      <c r="D12521" s="327"/>
    </row>
    <row r="12522" spans="1:4" x14ac:dyDescent="0.25">
      <c r="A12522" s="325"/>
      <c r="B12522" s="326"/>
      <c r="C12522" s="325"/>
      <c r="D12522" s="325"/>
    </row>
    <row r="12523" spans="1:4" x14ac:dyDescent="0.25">
      <c r="A12523" s="325"/>
      <c r="B12523" s="326"/>
      <c r="C12523" s="325"/>
      <c r="D12523" s="327"/>
    </row>
    <row r="12524" spans="1:4" x14ac:dyDescent="0.25">
      <c r="A12524" s="325"/>
      <c r="B12524" s="326"/>
      <c r="C12524" s="325"/>
      <c r="D12524" s="325"/>
    </row>
    <row r="12525" spans="1:4" x14ac:dyDescent="0.25">
      <c r="A12525" s="325"/>
      <c r="B12525" s="326"/>
      <c r="C12525" s="325"/>
      <c r="D12525" s="327"/>
    </row>
    <row r="12526" spans="1:4" x14ac:dyDescent="0.25">
      <c r="A12526" s="325"/>
      <c r="B12526" s="326"/>
      <c r="C12526" s="325"/>
      <c r="D12526" s="325"/>
    </row>
    <row r="12527" spans="1:4" x14ac:dyDescent="0.25">
      <c r="A12527" s="325"/>
      <c r="B12527" s="326"/>
      <c r="C12527" s="325"/>
      <c r="D12527" s="327"/>
    </row>
    <row r="12528" spans="1:4" x14ac:dyDescent="0.25">
      <c r="A12528" s="325"/>
      <c r="B12528" s="326"/>
      <c r="C12528" s="325"/>
      <c r="D12528" s="325"/>
    </row>
    <row r="12529" spans="1:4" x14ac:dyDescent="0.25">
      <c r="A12529" s="325"/>
      <c r="B12529" s="326"/>
      <c r="C12529" s="325"/>
      <c r="D12529" s="327"/>
    </row>
    <row r="12530" spans="1:4" x14ac:dyDescent="0.25">
      <c r="A12530" s="325"/>
      <c r="B12530" s="326"/>
      <c r="C12530" s="325"/>
      <c r="D12530" s="325"/>
    </row>
    <row r="12531" spans="1:4" x14ac:dyDescent="0.25">
      <c r="A12531" s="325"/>
      <c r="B12531" s="326"/>
      <c r="C12531" s="325"/>
      <c r="D12531" s="325"/>
    </row>
    <row r="12532" spans="1:4" x14ac:dyDescent="0.25">
      <c r="A12532" s="325"/>
      <c r="B12532" s="326"/>
      <c r="C12532" s="325"/>
      <c r="D12532" s="325"/>
    </row>
    <row r="12533" spans="1:4" x14ac:dyDescent="0.25">
      <c r="A12533" s="325"/>
      <c r="B12533" s="326"/>
      <c r="C12533" s="325"/>
      <c r="D12533" s="325"/>
    </row>
    <row r="12534" spans="1:4" x14ac:dyDescent="0.25">
      <c r="A12534" s="325"/>
      <c r="B12534" s="326"/>
      <c r="C12534" s="325"/>
      <c r="D12534" s="325"/>
    </row>
    <row r="12535" spans="1:4" x14ac:dyDescent="0.25">
      <c r="A12535" s="325"/>
      <c r="B12535" s="326"/>
      <c r="C12535" s="325"/>
      <c r="D12535" s="325"/>
    </row>
    <row r="12536" spans="1:4" x14ac:dyDescent="0.25">
      <c r="A12536" s="325"/>
      <c r="B12536" s="326"/>
      <c r="C12536" s="325"/>
      <c r="D12536" s="325"/>
    </row>
    <row r="12537" spans="1:4" x14ac:dyDescent="0.25">
      <c r="A12537" s="325"/>
      <c r="B12537" s="326"/>
      <c r="C12537" s="325"/>
      <c r="D12537" s="325"/>
    </row>
    <row r="12538" spans="1:4" x14ac:dyDescent="0.25">
      <c r="A12538" s="325"/>
      <c r="B12538" s="326"/>
      <c r="C12538" s="325"/>
      <c r="D12538" s="325"/>
    </row>
    <row r="12539" spans="1:4" x14ac:dyDescent="0.25">
      <c r="A12539" s="325"/>
      <c r="B12539" s="326"/>
      <c r="C12539" s="325"/>
      <c r="D12539" s="325"/>
    </row>
    <row r="12540" spans="1:4" x14ac:dyDescent="0.25">
      <c r="A12540" s="325"/>
      <c r="B12540" s="326"/>
      <c r="C12540" s="325"/>
      <c r="D12540" s="325"/>
    </row>
    <row r="12541" spans="1:4" x14ac:dyDescent="0.25">
      <c r="A12541" s="325"/>
      <c r="B12541" s="326"/>
      <c r="C12541" s="325"/>
      <c r="D12541" s="325"/>
    </row>
    <row r="12542" spans="1:4" x14ac:dyDescent="0.25">
      <c r="A12542" s="325"/>
      <c r="B12542" s="326"/>
      <c r="C12542" s="325"/>
      <c r="D12542" s="325"/>
    </row>
    <row r="12543" spans="1:4" x14ac:dyDescent="0.25">
      <c r="A12543" s="325"/>
      <c r="B12543" s="326"/>
      <c r="C12543" s="325"/>
      <c r="D12543" s="325"/>
    </row>
    <row r="12544" spans="1:4" x14ac:dyDescent="0.25">
      <c r="A12544" s="325"/>
      <c r="B12544" s="326"/>
      <c r="C12544" s="325"/>
      <c r="D12544" s="325"/>
    </row>
    <row r="12545" spans="1:4" x14ac:dyDescent="0.25">
      <c r="A12545" s="325"/>
      <c r="B12545" s="326"/>
      <c r="C12545" s="325"/>
      <c r="D12545" s="325"/>
    </row>
    <row r="12546" spans="1:4" x14ac:dyDescent="0.25">
      <c r="A12546" s="325"/>
      <c r="B12546" s="326"/>
      <c r="C12546" s="325"/>
      <c r="D12546" s="325"/>
    </row>
    <row r="12547" spans="1:4" x14ac:dyDescent="0.25">
      <c r="A12547" s="325"/>
      <c r="B12547" s="326"/>
      <c r="C12547" s="325"/>
      <c r="D12547" s="325"/>
    </row>
    <row r="12548" spans="1:4" x14ac:dyDescent="0.25">
      <c r="A12548" s="325"/>
      <c r="B12548" s="326"/>
      <c r="C12548" s="325"/>
      <c r="D12548" s="327"/>
    </row>
    <row r="12549" spans="1:4" x14ac:dyDescent="0.25">
      <c r="A12549" s="325"/>
      <c r="B12549" s="326"/>
      <c r="C12549" s="325"/>
      <c r="D12549" s="325"/>
    </row>
    <row r="12550" spans="1:4" x14ac:dyDescent="0.25">
      <c r="A12550" s="325"/>
      <c r="B12550" s="326"/>
      <c r="C12550" s="325"/>
      <c r="D12550" s="325"/>
    </row>
    <row r="12551" spans="1:4" x14ac:dyDescent="0.25">
      <c r="A12551" s="325"/>
      <c r="B12551" s="326"/>
      <c r="C12551" s="325"/>
      <c r="D12551" s="325"/>
    </row>
    <row r="12552" spans="1:4" x14ac:dyDescent="0.25">
      <c r="A12552" s="325"/>
      <c r="B12552" s="326"/>
      <c r="C12552" s="325"/>
      <c r="D12552" s="325"/>
    </row>
    <row r="12553" spans="1:4" x14ac:dyDescent="0.25">
      <c r="A12553" s="325"/>
      <c r="B12553" s="326"/>
      <c r="C12553" s="325"/>
      <c r="D12553" s="327"/>
    </row>
    <row r="12554" spans="1:4" x14ac:dyDescent="0.25">
      <c r="A12554" s="325"/>
      <c r="B12554" s="326"/>
      <c r="C12554" s="325"/>
      <c r="D12554" s="325"/>
    </row>
    <row r="12555" spans="1:4" x14ac:dyDescent="0.25">
      <c r="A12555" s="325"/>
      <c r="B12555" s="326"/>
      <c r="C12555" s="325"/>
      <c r="D12555" s="327"/>
    </row>
    <row r="12556" spans="1:4" x14ac:dyDescent="0.25">
      <c r="A12556" s="325"/>
      <c r="B12556" s="326"/>
      <c r="C12556" s="325"/>
      <c r="D12556" s="325"/>
    </row>
    <row r="12557" spans="1:4" x14ac:dyDescent="0.25">
      <c r="A12557" s="325"/>
      <c r="B12557" s="326"/>
      <c r="C12557" s="325"/>
      <c r="D12557" s="327"/>
    </row>
    <row r="12558" spans="1:4" x14ac:dyDescent="0.25">
      <c r="A12558" s="325"/>
      <c r="B12558" s="326"/>
      <c r="C12558" s="325"/>
      <c r="D12558" s="325"/>
    </row>
    <row r="12559" spans="1:4" x14ac:dyDescent="0.25">
      <c r="A12559" s="325"/>
      <c r="B12559" s="326"/>
      <c r="C12559" s="325"/>
      <c r="D12559" s="327"/>
    </row>
    <row r="12560" spans="1:4" x14ac:dyDescent="0.25">
      <c r="A12560" s="325"/>
      <c r="B12560" s="326"/>
      <c r="C12560" s="325"/>
      <c r="D12560" s="325"/>
    </row>
    <row r="12561" spans="1:4" x14ac:dyDescent="0.25">
      <c r="A12561" s="325"/>
      <c r="B12561" s="326"/>
      <c r="C12561" s="325"/>
      <c r="D12561" s="327"/>
    </row>
    <row r="12562" spans="1:4" x14ac:dyDescent="0.25">
      <c r="A12562" s="325"/>
      <c r="B12562" s="326"/>
      <c r="C12562" s="325"/>
      <c r="D12562" s="325"/>
    </row>
    <row r="12563" spans="1:4" x14ac:dyDescent="0.25">
      <c r="A12563" s="325"/>
      <c r="B12563" s="326"/>
      <c r="C12563" s="325"/>
      <c r="D12563" s="327"/>
    </row>
    <row r="12564" spans="1:4" x14ac:dyDescent="0.25">
      <c r="A12564" s="325"/>
      <c r="B12564" s="326"/>
      <c r="C12564" s="325"/>
      <c r="D12564" s="325"/>
    </row>
    <row r="12565" spans="1:4" x14ac:dyDescent="0.25">
      <c r="A12565" s="325"/>
      <c r="B12565" s="326"/>
      <c r="C12565" s="325"/>
      <c r="D12565" s="327"/>
    </row>
    <row r="12566" spans="1:4" x14ac:dyDescent="0.25">
      <c r="A12566" s="325"/>
      <c r="B12566" s="326"/>
      <c r="C12566" s="325"/>
      <c r="D12566" s="325"/>
    </row>
    <row r="12567" spans="1:4" x14ac:dyDescent="0.25">
      <c r="A12567" s="325"/>
      <c r="B12567" s="326"/>
      <c r="C12567" s="325"/>
      <c r="D12567" s="327"/>
    </row>
    <row r="12568" spans="1:4" x14ac:dyDescent="0.25">
      <c r="A12568" s="325"/>
      <c r="B12568" s="326"/>
      <c r="C12568" s="325"/>
      <c r="D12568" s="325"/>
    </row>
    <row r="12569" spans="1:4" x14ac:dyDescent="0.25">
      <c r="A12569" s="325"/>
      <c r="B12569" s="326"/>
      <c r="C12569" s="325"/>
      <c r="D12569" s="327"/>
    </row>
    <row r="12570" spans="1:4" x14ac:dyDescent="0.25">
      <c r="A12570" s="325"/>
      <c r="B12570" s="326"/>
      <c r="C12570" s="325"/>
      <c r="D12570" s="325"/>
    </row>
    <row r="12571" spans="1:4" x14ac:dyDescent="0.25">
      <c r="A12571" s="325"/>
      <c r="B12571" s="326"/>
      <c r="C12571" s="325"/>
      <c r="D12571" s="327"/>
    </row>
    <row r="12572" spans="1:4" x14ac:dyDescent="0.25">
      <c r="A12572" s="325"/>
      <c r="B12572" s="326"/>
      <c r="C12572" s="325"/>
      <c r="D12572" s="325"/>
    </row>
    <row r="12573" spans="1:4" x14ac:dyDescent="0.25">
      <c r="A12573" s="325"/>
      <c r="B12573" s="326"/>
      <c r="C12573" s="325"/>
      <c r="D12573" s="325"/>
    </row>
    <row r="12574" spans="1:4" x14ac:dyDescent="0.25">
      <c r="A12574" s="325"/>
      <c r="B12574" s="326"/>
      <c r="C12574" s="325"/>
      <c r="D12574" s="327"/>
    </row>
    <row r="12575" spans="1:4" x14ac:dyDescent="0.25">
      <c r="A12575" s="325"/>
      <c r="B12575" s="326"/>
      <c r="C12575" s="325"/>
      <c r="D12575" s="325"/>
    </row>
    <row r="12576" spans="1:4" x14ac:dyDescent="0.25">
      <c r="A12576" s="325"/>
      <c r="B12576" s="326"/>
      <c r="C12576" s="325"/>
      <c r="D12576" s="325"/>
    </row>
    <row r="12577" spans="1:4" x14ac:dyDescent="0.25">
      <c r="A12577" s="325"/>
      <c r="B12577" s="326"/>
      <c r="C12577" s="325"/>
      <c r="D12577" s="325"/>
    </row>
    <row r="12578" spans="1:4" x14ac:dyDescent="0.25">
      <c r="A12578" s="325"/>
      <c r="B12578" s="326"/>
      <c r="C12578" s="325"/>
      <c r="D12578" s="325"/>
    </row>
    <row r="12579" spans="1:4" x14ac:dyDescent="0.25">
      <c r="A12579" s="325"/>
      <c r="B12579" s="326"/>
      <c r="C12579" s="325"/>
      <c r="D12579" s="325"/>
    </row>
    <row r="12580" spans="1:4" x14ac:dyDescent="0.25">
      <c r="A12580" s="325"/>
      <c r="B12580" s="326"/>
      <c r="C12580" s="325"/>
      <c r="D12580" s="325"/>
    </row>
    <row r="12581" spans="1:4" x14ac:dyDescent="0.25">
      <c r="A12581" s="325"/>
      <c r="B12581" s="326"/>
      <c r="C12581" s="325"/>
      <c r="D12581" s="325"/>
    </row>
    <row r="12582" spans="1:4" x14ac:dyDescent="0.25">
      <c r="A12582" s="325"/>
      <c r="B12582" s="326"/>
      <c r="C12582" s="325"/>
      <c r="D12582" s="325"/>
    </row>
    <row r="12583" spans="1:4" x14ac:dyDescent="0.25">
      <c r="A12583" s="325"/>
      <c r="B12583" s="326"/>
      <c r="C12583" s="325"/>
      <c r="D12583" s="325"/>
    </row>
    <row r="12584" spans="1:4" x14ac:dyDescent="0.25">
      <c r="A12584" s="325"/>
      <c r="B12584" s="326"/>
      <c r="C12584" s="325"/>
      <c r="D12584" s="325"/>
    </row>
    <row r="12585" spans="1:4" x14ac:dyDescent="0.25">
      <c r="A12585" s="325"/>
      <c r="B12585" s="326"/>
      <c r="C12585" s="325"/>
      <c r="D12585" s="325"/>
    </row>
    <row r="12586" spans="1:4" x14ac:dyDescent="0.25">
      <c r="A12586" s="325"/>
      <c r="B12586" s="326"/>
      <c r="C12586" s="325"/>
      <c r="D12586" s="325"/>
    </row>
    <row r="12587" spans="1:4" x14ac:dyDescent="0.25">
      <c r="A12587" s="325"/>
      <c r="B12587" s="326"/>
      <c r="C12587" s="325"/>
      <c r="D12587" s="325"/>
    </row>
    <row r="12588" spans="1:4" x14ac:dyDescent="0.25">
      <c r="A12588" s="325"/>
      <c r="B12588" s="326"/>
      <c r="C12588" s="325"/>
      <c r="D12588" s="325"/>
    </row>
    <row r="12589" spans="1:4" x14ac:dyDescent="0.25">
      <c r="A12589" s="325"/>
      <c r="B12589" s="326"/>
      <c r="C12589" s="325"/>
      <c r="D12589" s="325"/>
    </row>
    <row r="12590" spans="1:4" x14ac:dyDescent="0.25">
      <c r="A12590" s="325"/>
      <c r="B12590" s="326"/>
      <c r="C12590" s="325"/>
      <c r="D12590" s="325"/>
    </row>
    <row r="12591" spans="1:4" x14ac:dyDescent="0.25">
      <c r="A12591" s="325"/>
      <c r="B12591" s="326"/>
      <c r="C12591" s="325"/>
      <c r="D12591" s="325"/>
    </row>
    <row r="12592" spans="1:4" x14ac:dyDescent="0.25">
      <c r="A12592" s="325"/>
      <c r="B12592" s="326"/>
      <c r="C12592" s="325"/>
      <c r="D12592" s="325"/>
    </row>
    <row r="12593" spans="1:4" x14ac:dyDescent="0.25">
      <c r="A12593" s="325"/>
      <c r="B12593" s="326"/>
      <c r="C12593" s="325"/>
      <c r="D12593" s="327"/>
    </row>
    <row r="12594" spans="1:4" x14ac:dyDescent="0.25">
      <c r="A12594" s="325"/>
      <c r="B12594" s="326"/>
      <c r="C12594" s="325"/>
      <c r="D12594" s="325"/>
    </row>
    <row r="12595" spans="1:4" x14ac:dyDescent="0.25">
      <c r="A12595" s="325"/>
      <c r="B12595" s="326"/>
      <c r="C12595" s="325"/>
      <c r="D12595" s="325"/>
    </row>
    <row r="12596" spans="1:4" x14ac:dyDescent="0.25">
      <c r="A12596" s="325"/>
      <c r="B12596" s="326"/>
      <c r="C12596" s="325"/>
      <c r="D12596" s="325"/>
    </row>
    <row r="12597" spans="1:4" x14ac:dyDescent="0.25">
      <c r="A12597" s="325"/>
      <c r="B12597" s="326"/>
      <c r="C12597" s="325"/>
      <c r="D12597" s="325"/>
    </row>
    <row r="12598" spans="1:4" x14ac:dyDescent="0.25">
      <c r="A12598" s="325"/>
      <c r="B12598" s="326"/>
      <c r="C12598" s="325"/>
      <c r="D12598" s="325"/>
    </row>
    <row r="12599" spans="1:4" x14ac:dyDescent="0.25">
      <c r="A12599" s="325"/>
      <c r="B12599" s="326"/>
      <c r="C12599" s="325"/>
      <c r="D12599" s="325"/>
    </row>
    <row r="12600" spans="1:4" x14ac:dyDescent="0.25">
      <c r="A12600" s="325"/>
      <c r="B12600" s="326"/>
      <c r="C12600" s="325"/>
      <c r="D12600" s="325"/>
    </row>
    <row r="12601" spans="1:4" x14ac:dyDescent="0.25">
      <c r="A12601" s="325"/>
      <c r="B12601" s="326"/>
      <c r="C12601" s="325"/>
      <c r="D12601" s="325"/>
    </row>
    <row r="12602" spans="1:4" x14ac:dyDescent="0.25">
      <c r="A12602" s="325"/>
      <c r="B12602" s="326"/>
      <c r="C12602" s="325"/>
      <c r="D12602" s="325"/>
    </row>
    <row r="12603" spans="1:4" x14ac:dyDescent="0.25">
      <c r="A12603" s="325"/>
      <c r="B12603" s="326"/>
      <c r="C12603" s="325"/>
      <c r="D12603" s="325"/>
    </row>
    <row r="12604" spans="1:4" x14ac:dyDescent="0.25">
      <c r="A12604" s="325"/>
      <c r="B12604" s="326"/>
      <c r="C12604" s="325"/>
      <c r="D12604" s="325"/>
    </row>
    <row r="12605" spans="1:4" x14ac:dyDescent="0.25">
      <c r="A12605" s="325"/>
      <c r="B12605" s="326"/>
      <c r="C12605" s="325"/>
      <c r="D12605" s="325"/>
    </row>
    <row r="12606" spans="1:4" x14ac:dyDescent="0.25">
      <c r="A12606" s="325"/>
      <c r="B12606" s="326"/>
      <c r="C12606" s="325"/>
      <c r="D12606" s="325"/>
    </row>
    <row r="12607" spans="1:4" x14ac:dyDescent="0.25">
      <c r="A12607" s="325"/>
      <c r="B12607" s="326"/>
      <c r="C12607" s="325"/>
      <c r="D12607" s="325"/>
    </row>
    <row r="12608" spans="1:4" x14ac:dyDescent="0.25">
      <c r="A12608" s="325"/>
      <c r="B12608" s="326"/>
      <c r="C12608" s="325"/>
      <c r="D12608" s="325"/>
    </row>
    <row r="12609" spans="1:4" x14ac:dyDescent="0.25">
      <c r="A12609" s="325"/>
      <c r="B12609" s="326"/>
      <c r="C12609" s="325"/>
      <c r="D12609" s="325"/>
    </row>
    <row r="12610" spans="1:4" x14ac:dyDescent="0.25">
      <c r="A12610" s="325"/>
      <c r="B12610" s="326"/>
      <c r="C12610" s="325"/>
      <c r="D12610" s="325"/>
    </row>
    <row r="12611" spans="1:4" x14ac:dyDescent="0.25">
      <c r="A12611" s="325"/>
      <c r="B12611" s="326"/>
      <c r="C12611" s="325"/>
      <c r="D12611" s="325"/>
    </row>
    <row r="12612" spans="1:4" x14ac:dyDescent="0.25">
      <c r="A12612" s="325"/>
      <c r="B12612" s="326"/>
      <c r="C12612" s="325"/>
      <c r="D12612" s="325"/>
    </row>
    <row r="12613" spans="1:4" x14ac:dyDescent="0.25">
      <c r="A12613" s="325"/>
      <c r="B12613" s="326"/>
      <c r="C12613" s="325"/>
      <c r="D12613" s="325"/>
    </row>
    <row r="12614" spans="1:4" x14ac:dyDescent="0.25">
      <c r="A12614" s="325"/>
      <c r="B12614" s="326"/>
      <c r="C12614" s="325"/>
      <c r="D12614" s="325"/>
    </row>
    <row r="12615" spans="1:4" x14ac:dyDescent="0.25">
      <c r="A12615" s="325"/>
      <c r="B12615" s="326"/>
      <c r="C12615" s="325"/>
      <c r="D12615" s="325"/>
    </row>
    <row r="12616" spans="1:4" x14ac:dyDescent="0.25">
      <c r="A12616" s="325"/>
      <c r="B12616" s="326"/>
      <c r="C12616" s="325"/>
      <c r="D12616" s="325"/>
    </row>
    <row r="12617" spans="1:4" x14ac:dyDescent="0.25">
      <c r="A12617" s="325"/>
      <c r="B12617" s="326"/>
      <c r="C12617" s="325"/>
      <c r="D12617" s="325"/>
    </row>
    <row r="12618" spans="1:4" x14ac:dyDescent="0.25">
      <c r="A12618" s="325"/>
      <c r="B12618" s="326"/>
      <c r="C12618" s="325"/>
      <c r="D12618" s="325"/>
    </row>
    <row r="12619" spans="1:4" x14ac:dyDescent="0.25">
      <c r="A12619" s="325"/>
      <c r="B12619" s="326"/>
      <c r="C12619" s="325"/>
      <c r="D12619" s="325"/>
    </row>
    <row r="12620" spans="1:4" x14ac:dyDescent="0.25">
      <c r="A12620" s="325"/>
      <c r="B12620" s="326"/>
      <c r="C12620" s="325"/>
      <c r="D12620" s="325"/>
    </row>
    <row r="12621" spans="1:4" x14ac:dyDescent="0.25">
      <c r="A12621" s="325"/>
      <c r="B12621" s="326"/>
      <c r="C12621" s="325"/>
      <c r="D12621" s="325"/>
    </row>
    <row r="12622" spans="1:4" x14ac:dyDescent="0.25">
      <c r="A12622" s="325"/>
      <c r="B12622" s="326"/>
      <c r="C12622" s="325"/>
      <c r="D12622" s="325"/>
    </row>
    <row r="12623" spans="1:4" x14ac:dyDescent="0.25">
      <c r="A12623" s="325"/>
      <c r="B12623" s="326"/>
      <c r="C12623" s="325"/>
      <c r="D12623" s="325"/>
    </row>
    <row r="12624" spans="1:4" x14ac:dyDescent="0.25">
      <c r="A12624" s="325"/>
      <c r="B12624" s="326"/>
      <c r="C12624" s="325"/>
      <c r="D12624" s="325"/>
    </row>
    <row r="12625" spans="1:4" x14ac:dyDescent="0.25">
      <c r="A12625" s="325"/>
      <c r="B12625" s="326"/>
      <c r="C12625" s="325"/>
      <c r="D12625" s="325"/>
    </row>
    <row r="12626" spans="1:4" x14ac:dyDescent="0.25">
      <c r="A12626" s="325"/>
      <c r="B12626" s="326"/>
      <c r="C12626" s="325"/>
      <c r="D12626" s="325"/>
    </row>
    <row r="12627" spans="1:4" x14ac:dyDescent="0.25">
      <c r="A12627" s="325"/>
      <c r="B12627" s="326"/>
      <c r="C12627" s="325"/>
      <c r="D12627" s="325"/>
    </row>
    <row r="12628" spans="1:4" x14ac:dyDescent="0.25">
      <c r="A12628" s="325"/>
      <c r="B12628" s="326"/>
      <c r="C12628" s="325"/>
      <c r="D12628" s="325"/>
    </row>
    <row r="12629" spans="1:4" x14ac:dyDescent="0.25">
      <c r="A12629" s="325"/>
      <c r="B12629" s="326"/>
      <c r="C12629" s="325"/>
      <c r="D12629" s="325"/>
    </row>
    <row r="12630" spans="1:4" x14ac:dyDescent="0.25">
      <c r="A12630" s="325"/>
      <c r="B12630" s="326"/>
      <c r="C12630" s="325"/>
      <c r="D12630" s="325"/>
    </row>
    <row r="12631" spans="1:4" x14ac:dyDescent="0.25">
      <c r="A12631" s="325"/>
      <c r="B12631" s="326"/>
      <c r="C12631" s="325"/>
      <c r="D12631" s="327"/>
    </row>
    <row r="12632" spans="1:4" x14ac:dyDescent="0.25">
      <c r="A12632" s="325"/>
      <c r="B12632" s="326"/>
      <c r="C12632" s="325"/>
      <c r="D12632" s="325"/>
    </row>
    <row r="12633" spans="1:4" x14ac:dyDescent="0.25">
      <c r="A12633" s="325"/>
      <c r="B12633" s="326"/>
      <c r="C12633" s="325"/>
      <c r="D12633" s="325"/>
    </row>
    <row r="12634" spans="1:4" x14ac:dyDescent="0.25">
      <c r="A12634" s="325"/>
      <c r="B12634" s="326"/>
      <c r="C12634" s="325"/>
      <c r="D12634" s="325"/>
    </row>
    <row r="12635" spans="1:4" x14ac:dyDescent="0.25">
      <c r="A12635" s="325"/>
      <c r="B12635" s="326"/>
      <c r="C12635" s="325"/>
      <c r="D12635" s="325"/>
    </row>
    <row r="12636" spans="1:4" x14ac:dyDescent="0.25">
      <c r="A12636" s="325"/>
      <c r="B12636" s="326"/>
      <c r="C12636" s="325"/>
      <c r="D12636" s="325"/>
    </row>
    <row r="12637" spans="1:4" x14ac:dyDescent="0.25">
      <c r="A12637" s="325"/>
      <c r="B12637" s="326"/>
      <c r="C12637" s="325"/>
      <c r="D12637" s="325"/>
    </row>
    <row r="12638" spans="1:4" x14ac:dyDescent="0.25">
      <c r="A12638" s="325"/>
      <c r="B12638" s="326"/>
      <c r="C12638" s="325"/>
      <c r="D12638" s="325"/>
    </row>
    <row r="12639" spans="1:4" x14ac:dyDescent="0.25">
      <c r="A12639" s="325"/>
      <c r="B12639" s="326"/>
      <c r="C12639" s="325"/>
      <c r="D12639" s="327"/>
    </row>
    <row r="12640" spans="1:4" x14ac:dyDescent="0.25">
      <c r="A12640" s="325"/>
      <c r="B12640" s="326"/>
      <c r="C12640" s="325"/>
      <c r="D12640" s="327"/>
    </row>
    <row r="12641" spans="1:4" x14ac:dyDescent="0.25">
      <c r="A12641" s="325"/>
      <c r="B12641" s="326"/>
      <c r="C12641" s="325"/>
      <c r="D12641" s="327"/>
    </row>
    <row r="12642" spans="1:4" x14ac:dyDescent="0.25">
      <c r="A12642" s="325"/>
      <c r="B12642" s="326"/>
      <c r="C12642" s="325"/>
      <c r="D12642" s="327"/>
    </row>
    <row r="12643" spans="1:4" x14ac:dyDescent="0.25">
      <c r="A12643" s="325"/>
      <c r="B12643" s="326"/>
      <c r="C12643" s="325"/>
      <c r="D12643" s="327"/>
    </row>
    <row r="12644" spans="1:4" x14ac:dyDescent="0.25">
      <c r="A12644" s="325"/>
      <c r="B12644" s="326"/>
      <c r="C12644" s="325"/>
      <c r="D12644" s="327"/>
    </row>
    <row r="12645" spans="1:4" x14ac:dyDescent="0.25">
      <c r="A12645" s="325"/>
      <c r="B12645" s="326"/>
      <c r="C12645" s="325"/>
      <c r="D12645" s="327"/>
    </row>
    <row r="12646" spans="1:4" x14ac:dyDescent="0.25">
      <c r="A12646" s="325"/>
      <c r="B12646" s="326"/>
      <c r="C12646" s="325"/>
      <c r="D12646" s="325"/>
    </row>
    <row r="12647" spans="1:4" x14ac:dyDescent="0.25">
      <c r="A12647" s="325"/>
      <c r="B12647" s="326"/>
      <c r="C12647" s="325"/>
      <c r="D12647" s="327"/>
    </row>
    <row r="12648" spans="1:4" x14ac:dyDescent="0.25">
      <c r="A12648" s="325"/>
      <c r="B12648" s="326"/>
      <c r="C12648" s="325"/>
      <c r="D12648" s="325"/>
    </row>
    <row r="12649" spans="1:4" x14ac:dyDescent="0.25">
      <c r="A12649" s="325"/>
      <c r="B12649" s="326"/>
      <c r="C12649" s="325"/>
      <c r="D12649" s="325"/>
    </row>
    <row r="12650" spans="1:4" x14ac:dyDescent="0.25">
      <c r="A12650" s="325"/>
      <c r="B12650" s="326"/>
      <c r="C12650" s="325"/>
      <c r="D12650" s="325"/>
    </row>
    <row r="12651" spans="1:4" x14ac:dyDescent="0.25">
      <c r="A12651" s="325"/>
      <c r="B12651" s="326"/>
      <c r="C12651" s="325"/>
      <c r="D12651" s="325"/>
    </row>
    <row r="12652" spans="1:4" x14ac:dyDescent="0.25">
      <c r="A12652" s="325"/>
      <c r="B12652" s="326"/>
      <c r="C12652" s="325"/>
      <c r="D12652" s="325"/>
    </row>
    <row r="12653" spans="1:4" x14ac:dyDescent="0.25">
      <c r="A12653" s="325"/>
      <c r="B12653" s="326"/>
      <c r="C12653" s="325"/>
      <c r="D12653" s="325"/>
    </row>
    <row r="12654" spans="1:4" x14ac:dyDescent="0.25">
      <c r="A12654" s="325"/>
      <c r="B12654" s="326"/>
      <c r="C12654" s="325"/>
      <c r="D12654" s="325"/>
    </row>
    <row r="12655" spans="1:4" x14ac:dyDescent="0.25">
      <c r="A12655" s="325"/>
      <c r="B12655" s="326"/>
      <c r="C12655" s="325"/>
      <c r="D12655" s="325"/>
    </row>
    <row r="12656" spans="1:4" x14ac:dyDescent="0.25">
      <c r="A12656" s="325"/>
      <c r="B12656" s="326"/>
      <c r="C12656" s="325"/>
      <c r="D12656" s="325"/>
    </row>
    <row r="12657" spans="1:4" x14ac:dyDescent="0.25">
      <c r="A12657" s="325"/>
      <c r="B12657" s="326"/>
      <c r="C12657" s="325"/>
      <c r="D12657" s="325"/>
    </row>
    <row r="12658" spans="1:4" x14ac:dyDescent="0.25">
      <c r="A12658" s="325"/>
      <c r="B12658" s="326"/>
      <c r="C12658" s="325"/>
      <c r="D12658" s="325"/>
    </row>
    <row r="12659" spans="1:4" x14ac:dyDescent="0.25">
      <c r="A12659" s="325"/>
      <c r="B12659" s="326"/>
      <c r="C12659" s="325"/>
      <c r="D12659" s="325"/>
    </row>
    <row r="12660" spans="1:4" x14ac:dyDescent="0.25">
      <c r="A12660" s="325"/>
      <c r="B12660" s="326"/>
      <c r="C12660" s="325"/>
      <c r="D12660" s="325"/>
    </row>
    <row r="12661" spans="1:4" x14ac:dyDescent="0.25">
      <c r="A12661" s="325"/>
      <c r="B12661" s="326"/>
      <c r="C12661" s="325"/>
      <c r="D12661" s="325"/>
    </row>
    <row r="12662" spans="1:4" x14ac:dyDescent="0.25">
      <c r="A12662" s="325"/>
      <c r="B12662" s="326"/>
      <c r="C12662" s="325"/>
      <c r="D12662" s="325"/>
    </row>
    <row r="12663" spans="1:4" x14ac:dyDescent="0.25">
      <c r="A12663" s="325"/>
      <c r="B12663" s="326"/>
      <c r="C12663" s="325"/>
      <c r="D12663" s="325"/>
    </row>
    <row r="12664" spans="1:4" x14ac:dyDescent="0.25">
      <c r="A12664" s="325"/>
      <c r="B12664" s="326"/>
      <c r="C12664" s="325"/>
      <c r="D12664" s="325"/>
    </row>
    <row r="12665" spans="1:4" x14ac:dyDescent="0.25">
      <c r="A12665" s="325"/>
      <c r="B12665" s="326"/>
      <c r="C12665" s="325"/>
      <c r="D12665" s="325"/>
    </row>
    <row r="12666" spans="1:4" x14ac:dyDescent="0.25">
      <c r="A12666" s="325"/>
      <c r="B12666" s="326"/>
      <c r="C12666" s="325"/>
      <c r="D12666" s="325"/>
    </row>
    <row r="12667" spans="1:4" x14ac:dyDescent="0.25">
      <c r="A12667" s="325"/>
      <c r="B12667" s="326"/>
      <c r="C12667" s="325"/>
      <c r="D12667" s="325"/>
    </row>
    <row r="12668" spans="1:4" x14ac:dyDescent="0.25">
      <c r="A12668" s="325"/>
      <c r="B12668" s="326"/>
      <c r="C12668" s="325"/>
      <c r="D12668" s="325"/>
    </row>
    <row r="12669" spans="1:4" x14ac:dyDescent="0.25">
      <c r="A12669" s="325"/>
      <c r="B12669" s="326"/>
      <c r="C12669" s="325"/>
      <c r="D12669" s="325"/>
    </row>
    <row r="12670" spans="1:4" x14ac:dyDescent="0.25">
      <c r="A12670" s="325"/>
      <c r="B12670" s="326"/>
      <c r="C12670" s="325"/>
      <c r="D12670" s="325"/>
    </row>
    <row r="12671" spans="1:4" x14ac:dyDescent="0.25">
      <c r="A12671" s="325"/>
      <c r="B12671" s="326"/>
      <c r="C12671" s="325"/>
      <c r="D12671" s="325"/>
    </row>
    <row r="12672" spans="1:4" x14ac:dyDescent="0.25">
      <c r="A12672" s="325"/>
      <c r="B12672" s="326"/>
      <c r="C12672" s="325"/>
      <c r="D12672" s="325"/>
    </row>
    <row r="12673" spans="1:4" x14ac:dyDescent="0.25">
      <c r="A12673" s="325"/>
      <c r="B12673" s="326"/>
      <c r="C12673" s="325"/>
      <c r="D12673" s="325"/>
    </row>
    <row r="12674" spans="1:4" x14ac:dyDescent="0.25">
      <c r="A12674" s="325"/>
      <c r="B12674" s="326"/>
      <c r="C12674" s="325"/>
      <c r="D12674" s="325"/>
    </row>
    <row r="12675" spans="1:4" x14ac:dyDescent="0.25">
      <c r="A12675" s="325"/>
      <c r="B12675" s="326"/>
      <c r="C12675" s="325"/>
      <c r="D12675" s="325"/>
    </row>
    <row r="12676" spans="1:4" x14ac:dyDescent="0.25">
      <c r="A12676" s="325"/>
      <c r="B12676" s="326"/>
      <c r="C12676" s="325"/>
      <c r="D12676" s="325"/>
    </row>
    <row r="12677" spans="1:4" x14ac:dyDescent="0.25">
      <c r="A12677" s="325"/>
      <c r="B12677" s="326"/>
      <c r="C12677" s="325"/>
      <c r="D12677" s="325"/>
    </row>
    <row r="12678" spans="1:4" x14ac:dyDescent="0.25">
      <c r="A12678" s="325"/>
      <c r="B12678" s="326"/>
      <c r="C12678" s="325"/>
      <c r="D12678" s="325"/>
    </row>
    <row r="12679" spans="1:4" x14ac:dyDescent="0.25">
      <c r="A12679" s="325"/>
      <c r="B12679" s="326"/>
      <c r="C12679" s="325"/>
      <c r="D12679" s="325"/>
    </row>
    <row r="12680" spans="1:4" x14ac:dyDescent="0.25">
      <c r="A12680" s="325"/>
      <c r="B12680" s="326"/>
      <c r="C12680" s="325"/>
      <c r="D12680" s="325"/>
    </row>
    <row r="12681" spans="1:4" x14ac:dyDescent="0.25">
      <c r="A12681" s="325"/>
      <c r="B12681" s="326"/>
      <c r="C12681" s="325"/>
      <c r="D12681" s="325"/>
    </row>
    <row r="12682" spans="1:4" x14ac:dyDescent="0.25">
      <c r="A12682" s="325"/>
      <c r="B12682" s="326"/>
      <c r="C12682" s="325"/>
      <c r="D12682" s="325"/>
    </row>
    <row r="12683" spans="1:4" x14ac:dyDescent="0.25">
      <c r="A12683" s="325"/>
      <c r="B12683" s="326"/>
      <c r="C12683" s="325"/>
      <c r="D12683" s="325"/>
    </row>
    <row r="12684" spans="1:4" x14ac:dyDescent="0.25">
      <c r="A12684" s="325"/>
      <c r="B12684" s="326"/>
      <c r="C12684" s="325"/>
      <c r="D12684" s="325"/>
    </row>
    <row r="12685" spans="1:4" x14ac:dyDescent="0.25">
      <c r="A12685" s="325"/>
      <c r="B12685" s="326"/>
      <c r="C12685" s="325"/>
      <c r="D12685" s="325"/>
    </row>
    <row r="12686" spans="1:4" x14ac:dyDescent="0.25">
      <c r="A12686" s="325"/>
      <c r="B12686" s="326"/>
      <c r="C12686" s="325"/>
      <c r="D12686" s="325"/>
    </row>
    <row r="12687" spans="1:4" x14ac:dyDescent="0.25">
      <c r="A12687" s="325"/>
      <c r="B12687" s="326"/>
      <c r="C12687" s="325"/>
      <c r="D12687" s="325"/>
    </row>
    <row r="12688" spans="1:4" x14ac:dyDescent="0.25">
      <c r="A12688" s="325"/>
      <c r="B12688" s="326"/>
      <c r="C12688" s="325"/>
      <c r="D12688" s="325"/>
    </row>
    <row r="12689" spans="1:4" x14ac:dyDescent="0.25">
      <c r="A12689" s="325"/>
      <c r="B12689" s="326"/>
      <c r="C12689" s="325"/>
      <c r="D12689" s="325"/>
    </row>
    <row r="12690" spans="1:4" x14ac:dyDescent="0.25">
      <c r="A12690" s="325"/>
      <c r="B12690" s="326"/>
      <c r="C12690" s="325"/>
      <c r="D12690" s="325"/>
    </row>
    <row r="12691" spans="1:4" x14ac:dyDescent="0.25">
      <c r="A12691" s="325"/>
      <c r="B12691" s="326"/>
      <c r="C12691" s="325"/>
      <c r="D12691" s="325"/>
    </row>
    <row r="12692" spans="1:4" x14ac:dyDescent="0.25">
      <c r="A12692" s="325"/>
      <c r="B12692" s="326"/>
      <c r="C12692" s="325"/>
      <c r="D12692" s="325"/>
    </row>
    <row r="12693" spans="1:4" x14ac:dyDescent="0.25">
      <c r="A12693" s="325"/>
      <c r="B12693" s="326"/>
      <c r="C12693" s="325"/>
      <c r="D12693" s="325"/>
    </row>
    <row r="12694" spans="1:4" x14ac:dyDescent="0.25">
      <c r="A12694" s="325"/>
      <c r="B12694" s="326"/>
      <c r="C12694" s="325"/>
      <c r="D12694" s="325"/>
    </row>
    <row r="12695" spans="1:4" x14ac:dyDescent="0.25">
      <c r="A12695" s="325"/>
      <c r="B12695" s="326"/>
      <c r="C12695" s="325"/>
      <c r="D12695" s="325"/>
    </row>
    <row r="12696" spans="1:4" x14ac:dyDescent="0.25">
      <c r="A12696" s="325"/>
      <c r="B12696" s="326"/>
      <c r="C12696" s="325"/>
      <c r="D12696" s="325"/>
    </row>
    <row r="12697" spans="1:4" x14ac:dyDescent="0.25">
      <c r="A12697" s="325"/>
      <c r="B12697" s="326"/>
      <c r="C12697" s="325"/>
      <c r="D12697" s="325"/>
    </row>
    <row r="12698" spans="1:4" x14ac:dyDescent="0.25">
      <c r="A12698" s="325"/>
      <c r="B12698" s="326"/>
      <c r="C12698" s="325"/>
      <c r="D12698" s="325"/>
    </row>
    <row r="12699" spans="1:4" x14ac:dyDescent="0.25">
      <c r="A12699" s="325"/>
      <c r="B12699" s="326"/>
      <c r="C12699" s="325"/>
      <c r="D12699" s="325"/>
    </row>
    <row r="12700" spans="1:4" x14ac:dyDescent="0.25">
      <c r="A12700" s="325"/>
      <c r="B12700" s="326"/>
      <c r="C12700" s="325"/>
      <c r="D12700" s="325"/>
    </row>
    <row r="12701" spans="1:4" x14ac:dyDescent="0.25">
      <c r="A12701" s="325"/>
      <c r="B12701" s="326"/>
      <c r="C12701" s="325"/>
      <c r="D12701" s="325"/>
    </row>
    <row r="12702" spans="1:4" x14ac:dyDescent="0.25">
      <c r="A12702" s="325"/>
      <c r="B12702" s="326"/>
      <c r="C12702" s="325"/>
      <c r="D12702" s="325"/>
    </row>
    <row r="12703" spans="1:4" x14ac:dyDescent="0.25">
      <c r="A12703" s="325"/>
      <c r="B12703" s="326"/>
      <c r="C12703" s="325"/>
      <c r="D12703" s="325"/>
    </row>
    <row r="12704" spans="1:4" x14ac:dyDescent="0.25">
      <c r="A12704" s="325"/>
      <c r="B12704" s="326"/>
      <c r="C12704" s="325"/>
      <c r="D12704" s="325"/>
    </row>
    <row r="12705" spans="1:4" x14ac:dyDescent="0.25">
      <c r="A12705" s="325"/>
      <c r="B12705" s="326"/>
      <c r="C12705" s="325"/>
      <c r="D12705" s="325"/>
    </row>
    <row r="12706" spans="1:4" x14ac:dyDescent="0.25">
      <c r="A12706" s="325"/>
      <c r="B12706" s="326"/>
      <c r="C12706" s="325"/>
      <c r="D12706" s="325"/>
    </row>
    <row r="12707" spans="1:4" x14ac:dyDescent="0.25">
      <c r="A12707" s="325"/>
      <c r="B12707" s="326"/>
      <c r="C12707" s="325"/>
      <c r="D12707" s="325"/>
    </row>
    <row r="12708" spans="1:4" x14ac:dyDescent="0.25">
      <c r="A12708" s="325"/>
      <c r="B12708" s="326"/>
      <c r="C12708" s="325"/>
      <c r="D12708" s="325"/>
    </row>
    <row r="12709" spans="1:4" x14ac:dyDescent="0.25">
      <c r="A12709" s="325"/>
      <c r="B12709" s="326"/>
      <c r="C12709" s="325"/>
      <c r="D12709" s="325"/>
    </row>
    <row r="12710" spans="1:4" x14ac:dyDescent="0.25">
      <c r="A12710" s="325"/>
      <c r="B12710" s="326"/>
      <c r="C12710" s="325"/>
      <c r="D12710" s="325"/>
    </row>
    <row r="12711" spans="1:4" x14ac:dyDescent="0.25">
      <c r="A12711" s="325"/>
      <c r="B12711" s="326"/>
      <c r="C12711" s="325"/>
      <c r="D12711" s="325"/>
    </row>
    <row r="12712" spans="1:4" x14ac:dyDescent="0.25">
      <c r="A12712" s="325"/>
      <c r="B12712" s="326"/>
      <c r="C12712" s="325"/>
      <c r="D12712" s="325"/>
    </row>
    <row r="12713" spans="1:4" x14ac:dyDescent="0.25">
      <c r="A12713" s="325"/>
      <c r="B12713" s="326"/>
      <c r="C12713" s="325"/>
      <c r="D12713" s="325"/>
    </row>
    <row r="12714" spans="1:4" x14ac:dyDescent="0.25">
      <c r="A12714" s="325"/>
      <c r="B12714" s="326"/>
      <c r="C12714" s="325"/>
      <c r="D12714" s="325"/>
    </row>
    <row r="12715" spans="1:4" x14ac:dyDescent="0.25">
      <c r="A12715" s="325"/>
      <c r="B12715" s="326"/>
      <c r="C12715" s="325"/>
      <c r="D12715" s="325"/>
    </row>
    <row r="12716" spans="1:4" x14ac:dyDescent="0.25">
      <c r="A12716" s="325"/>
      <c r="B12716" s="326"/>
      <c r="C12716" s="325"/>
      <c r="D12716" s="325"/>
    </row>
    <row r="12717" spans="1:4" x14ac:dyDescent="0.25">
      <c r="A12717" s="325"/>
      <c r="B12717" s="326"/>
      <c r="C12717" s="325"/>
      <c r="D12717" s="325"/>
    </row>
    <row r="12718" spans="1:4" x14ac:dyDescent="0.25">
      <c r="A12718" s="325"/>
      <c r="B12718" s="326"/>
      <c r="C12718" s="325"/>
      <c r="D12718" s="325"/>
    </row>
    <row r="12719" spans="1:4" x14ac:dyDescent="0.25">
      <c r="A12719" s="325"/>
      <c r="B12719" s="326"/>
      <c r="C12719" s="325"/>
      <c r="D12719" s="325"/>
    </row>
    <row r="12720" spans="1:4" x14ac:dyDescent="0.25">
      <c r="A12720" s="325"/>
      <c r="B12720" s="326"/>
      <c r="C12720" s="325"/>
      <c r="D12720" s="327"/>
    </row>
    <row r="12721" spans="1:4" x14ac:dyDescent="0.25">
      <c r="A12721" s="325"/>
      <c r="B12721" s="326"/>
      <c r="C12721" s="325"/>
      <c r="D12721" s="327"/>
    </row>
    <row r="12722" spans="1:4" x14ac:dyDescent="0.25">
      <c r="A12722" s="325"/>
      <c r="B12722" s="326"/>
      <c r="C12722" s="325"/>
      <c r="D12722" s="325"/>
    </row>
    <row r="12723" spans="1:4" x14ac:dyDescent="0.25">
      <c r="A12723" s="325"/>
      <c r="B12723" s="326"/>
      <c r="C12723" s="325"/>
      <c r="D12723" s="327"/>
    </row>
    <row r="12724" spans="1:4" x14ac:dyDescent="0.25">
      <c r="A12724" s="325"/>
      <c r="B12724" s="326"/>
      <c r="C12724" s="325"/>
      <c r="D12724" s="325"/>
    </row>
    <row r="12725" spans="1:4" x14ac:dyDescent="0.25">
      <c r="A12725" s="325"/>
      <c r="B12725" s="326"/>
      <c r="C12725" s="325"/>
      <c r="D12725" s="327"/>
    </row>
    <row r="12726" spans="1:4" x14ac:dyDescent="0.25">
      <c r="A12726" s="325"/>
      <c r="B12726" s="326"/>
      <c r="C12726" s="325"/>
      <c r="D12726" s="327"/>
    </row>
    <row r="12727" spans="1:4" x14ac:dyDescent="0.25">
      <c r="A12727" s="325"/>
      <c r="B12727" s="326"/>
      <c r="C12727" s="325"/>
      <c r="D12727" s="327"/>
    </row>
    <row r="12728" spans="1:4" x14ac:dyDescent="0.25">
      <c r="A12728" s="325"/>
      <c r="B12728" s="326"/>
      <c r="C12728" s="325"/>
      <c r="D12728" s="327"/>
    </row>
    <row r="12729" spans="1:4" x14ac:dyDescent="0.25">
      <c r="A12729" s="325"/>
      <c r="B12729" s="326"/>
      <c r="C12729" s="325"/>
      <c r="D12729" s="327"/>
    </row>
    <row r="12730" spans="1:4" x14ac:dyDescent="0.25">
      <c r="A12730" s="325"/>
      <c r="B12730" s="326"/>
      <c r="C12730" s="325"/>
      <c r="D12730" s="327"/>
    </row>
    <row r="12731" spans="1:4" x14ac:dyDescent="0.25">
      <c r="A12731" s="325"/>
      <c r="B12731" s="326"/>
      <c r="C12731" s="325"/>
      <c r="D12731" s="327"/>
    </row>
    <row r="12732" spans="1:4" x14ac:dyDescent="0.25">
      <c r="A12732" s="325"/>
      <c r="B12732" s="326"/>
      <c r="C12732" s="325"/>
      <c r="D12732" s="327"/>
    </row>
    <row r="12733" spans="1:4" x14ac:dyDescent="0.25">
      <c r="A12733" s="325"/>
      <c r="B12733" s="326"/>
      <c r="C12733" s="325"/>
      <c r="D12733" s="327"/>
    </row>
    <row r="12734" spans="1:4" x14ac:dyDescent="0.25">
      <c r="A12734" s="325"/>
      <c r="B12734" s="326"/>
      <c r="C12734" s="325"/>
      <c r="D12734" s="327"/>
    </row>
    <row r="12735" spans="1:4" x14ac:dyDescent="0.25">
      <c r="A12735" s="325"/>
      <c r="B12735" s="326"/>
      <c r="C12735" s="325"/>
      <c r="D12735" s="327"/>
    </row>
    <row r="12736" spans="1:4" x14ac:dyDescent="0.25">
      <c r="A12736" s="325"/>
      <c r="B12736" s="326"/>
      <c r="C12736" s="325"/>
      <c r="D12736" s="327"/>
    </row>
    <row r="12737" spans="1:4" x14ac:dyDescent="0.25">
      <c r="A12737" s="325"/>
      <c r="B12737" s="326"/>
      <c r="C12737" s="325"/>
      <c r="D12737" s="327"/>
    </row>
    <row r="12738" spans="1:4" x14ac:dyDescent="0.25">
      <c r="A12738" s="325"/>
      <c r="B12738" s="326"/>
      <c r="C12738" s="325"/>
      <c r="D12738" s="327"/>
    </row>
    <row r="12739" spans="1:4" x14ac:dyDescent="0.25">
      <c r="A12739" s="325"/>
      <c r="B12739" s="326"/>
      <c r="C12739" s="325"/>
      <c r="D12739" s="327"/>
    </row>
    <row r="12740" spans="1:4" x14ac:dyDescent="0.25">
      <c r="A12740" s="325"/>
      <c r="B12740" s="326"/>
      <c r="C12740" s="325"/>
      <c r="D12740" s="327"/>
    </row>
    <row r="12741" spans="1:4" x14ac:dyDescent="0.25">
      <c r="A12741" s="325"/>
      <c r="B12741" s="326"/>
      <c r="C12741" s="325"/>
      <c r="D12741" s="327"/>
    </row>
    <row r="12742" spans="1:4" x14ac:dyDescent="0.25">
      <c r="A12742" s="325"/>
      <c r="B12742" s="326"/>
      <c r="C12742" s="325"/>
      <c r="D12742" s="327"/>
    </row>
    <row r="12743" spans="1:4" x14ac:dyDescent="0.25">
      <c r="A12743" s="325"/>
      <c r="B12743" s="326"/>
      <c r="C12743" s="325"/>
      <c r="D12743" s="327"/>
    </row>
    <row r="12744" spans="1:4" x14ac:dyDescent="0.25">
      <c r="A12744" s="325"/>
      <c r="B12744" s="326"/>
      <c r="C12744" s="325"/>
      <c r="D12744" s="327"/>
    </row>
    <row r="12745" spans="1:4" x14ac:dyDescent="0.25">
      <c r="A12745" s="325"/>
      <c r="B12745" s="326"/>
      <c r="C12745" s="325"/>
      <c r="D12745" s="327"/>
    </row>
    <row r="12746" spans="1:4" x14ac:dyDescent="0.25">
      <c r="A12746" s="325"/>
      <c r="B12746" s="326"/>
      <c r="C12746" s="325"/>
      <c r="D12746" s="327"/>
    </row>
    <row r="12747" spans="1:4" x14ac:dyDescent="0.25">
      <c r="A12747" s="325"/>
      <c r="B12747" s="326"/>
      <c r="C12747" s="325"/>
      <c r="D12747" s="327"/>
    </row>
    <row r="12748" spans="1:4" x14ac:dyDescent="0.25">
      <c r="A12748" s="325"/>
      <c r="B12748" s="326"/>
      <c r="C12748" s="325"/>
      <c r="D12748" s="327"/>
    </row>
    <row r="12749" spans="1:4" x14ac:dyDescent="0.25">
      <c r="A12749" s="325"/>
      <c r="B12749" s="326"/>
      <c r="C12749" s="325"/>
      <c r="D12749" s="327"/>
    </row>
    <row r="12750" spans="1:4" x14ac:dyDescent="0.25">
      <c r="A12750" s="325"/>
      <c r="B12750" s="326"/>
      <c r="C12750" s="325"/>
      <c r="D12750" s="325"/>
    </row>
    <row r="12751" spans="1:4" x14ac:dyDescent="0.25">
      <c r="A12751" s="325"/>
      <c r="B12751" s="326"/>
      <c r="C12751" s="325"/>
      <c r="D12751" s="325"/>
    </row>
    <row r="12752" spans="1:4" x14ac:dyDescent="0.25">
      <c r="A12752" s="325"/>
      <c r="B12752" s="326"/>
      <c r="C12752" s="325"/>
      <c r="D12752" s="325"/>
    </row>
    <row r="12753" spans="1:4" x14ac:dyDescent="0.25">
      <c r="A12753" s="325"/>
      <c r="B12753" s="326"/>
      <c r="C12753" s="325"/>
      <c r="D12753" s="325"/>
    </row>
    <row r="12754" spans="1:4" x14ac:dyDescent="0.25">
      <c r="A12754" s="325"/>
      <c r="B12754" s="326"/>
      <c r="C12754" s="325"/>
      <c r="D12754" s="325"/>
    </row>
    <row r="12755" spans="1:4" x14ac:dyDescent="0.25">
      <c r="A12755" s="325"/>
      <c r="B12755" s="326"/>
      <c r="C12755" s="325"/>
      <c r="D12755" s="325"/>
    </row>
    <row r="12756" spans="1:4" x14ac:dyDescent="0.25">
      <c r="A12756" s="325"/>
      <c r="B12756" s="326"/>
      <c r="C12756" s="325"/>
      <c r="D12756" s="325"/>
    </row>
    <row r="12757" spans="1:4" x14ac:dyDescent="0.25">
      <c r="A12757" s="325"/>
      <c r="B12757" s="326"/>
      <c r="C12757" s="325"/>
      <c r="D12757" s="325"/>
    </row>
    <row r="12758" spans="1:4" x14ac:dyDescent="0.25">
      <c r="A12758" s="325"/>
      <c r="B12758" s="326"/>
      <c r="C12758" s="325"/>
      <c r="D12758" s="325"/>
    </row>
    <row r="12759" spans="1:4" x14ac:dyDescent="0.25">
      <c r="A12759" s="325"/>
      <c r="B12759" s="326"/>
      <c r="C12759" s="325"/>
      <c r="D12759" s="325"/>
    </row>
    <row r="12760" spans="1:4" x14ac:dyDescent="0.25">
      <c r="A12760" s="325"/>
      <c r="B12760" s="326"/>
      <c r="C12760" s="325"/>
      <c r="D12760" s="325"/>
    </row>
    <row r="12761" spans="1:4" x14ac:dyDescent="0.25">
      <c r="A12761" s="325"/>
      <c r="B12761" s="326"/>
      <c r="C12761" s="325"/>
      <c r="D12761" s="325"/>
    </row>
    <row r="12762" spans="1:4" x14ac:dyDescent="0.25">
      <c r="A12762" s="325"/>
      <c r="B12762" s="326"/>
      <c r="C12762" s="325"/>
      <c r="D12762" s="325"/>
    </row>
    <row r="12763" spans="1:4" x14ac:dyDescent="0.25">
      <c r="A12763" s="325"/>
      <c r="B12763" s="326"/>
      <c r="C12763" s="325"/>
      <c r="D12763" s="325"/>
    </row>
    <row r="12764" spans="1:4" x14ac:dyDescent="0.25">
      <c r="A12764" s="325"/>
      <c r="B12764" s="326"/>
      <c r="C12764" s="325"/>
      <c r="D12764" s="325"/>
    </row>
    <row r="12765" spans="1:4" x14ac:dyDescent="0.25">
      <c r="A12765" s="325"/>
      <c r="B12765" s="326"/>
      <c r="C12765" s="325"/>
      <c r="D12765" s="325"/>
    </row>
    <row r="12766" spans="1:4" x14ac:dyDescent="0.25">
      <c r="A12766" s="325"/>
      <c r="B12766" s="326"/>
      <c r="C12766" s="325"/>
      <c r="D12766" s="325"/>
    </row>
    <row r="12767" spans="1:4" x14ac:dyDescent="0.25">
      <c r="A12767" s="325"/>
      <c r="B12767" s="326"/>
      <c r="C12767" s="325"/>
      <c r="D12767" s="325"/>
    </row>
    <row r="12768" spans="1:4" x14ac:dyDescent="0.25">
      <c r="A12768" s="325"/>
      <c r="B12768" s="326"/>
      <c r="C12768" s="325"/>
      <c r="D12768" s="325"/>
    </row>
    <row r="12769" spans="1:4" x14ac:dyDescent="0.25">
      <c r="A12769" s="325"/>
      <c r="B12769" s="326"/>
      <c r="C12769" s="325"/>
      <c r="D12769" s="325"/>
    </row>
    <row r="12770" spans="1:4" x14ac:dyDescent="0.25">
      <c r="A12770" s="325"/>
      <c r="B12770" s="326"/>
      <c r="C12770" s="325"/>
      <c r="D12770" s="325"/>
    </row>
    <row r="12771" spans="1:4" x14ac:dyDescent="0.25">
      <c r="A12771" s="325"/>
      <c r="B12771" s="326"/>
      <c r="C12771" s="325"/>
      <c r="D12771" s="325"/>
    </row>
    <row r="12772" spans="1:4" x14ac:dyDescent="0.25">
      <c r="A12772" s="325"/>
      <c r="B12772" s="326"/>
      <c r="C12772" s="325"/>
      <c r="D12772" s="325"/>
    </row>
    <row r="12773" spans="1:4" x14ac:dyDescent="0.25">
      <c r="A12773" s="325"/>
      <c r="B12773" s="326"/>
      <c r="C12773" s="325"/>
      <c r="D12773" s="325"/>
    </row>
    <row r="12774" spans="1:4" x14ac:dyDescent="0.25">
      <c r="A12774" s="325"/>
      <c r="B12774" s="326"/>
      <c r="C12774" s="325"/>
      <c r="D12774" s="325"/>
    </row>
    <row r="12775" spans="1:4" x14ac:dyDescent="0.25">
      <c r="A12775" s="325"/>
      <c r="B12775" s="326"/>
      <c r="C12775" s="325"/>
      <c r="D12775" s="325"/>
    </row>
    <row r="12776" spans="1:4" x14ac:dyDescent="0.25">
      <c r="A12776" s="325"/>
      <c r="B12776" s="326"/>
      <c r="C12776" s="325"/>
      <c r="D12776" s="325"/>
    </row>
    <row r="12777" spans="1:4" x14ac:dyDescent="0.25">
      <c r="A12777" s="325"/>
      <c r="B12777" s="326"/>
      <c r="C12777" s="325"/>
      <c r="D12777" s="325"/>
    </row>
    <row r="12778" spans="1:4" x14ac:dyDescent="0.25">
      <c r="A12778" s="325"/>
      <c r="B12778" s="326"/>
      <c r="C12778" s="325"/>
      <c r="D12778" s="325"/>
    </row>
    <row r="12779" spans="1:4" x14ac:dyDescent="0.25">
      <c r="A12779" s="325"/>
      <c r="B12779" s="326"/>
      <c r="C12779" s="325"/>
      <c r="D12779" s="325"/>
    </row>
    <row r="12780" spans="1:4" x14ac:dyDescent="0.25">
      <c r="A12780" s="325"/>
      <c r="B12780" s="326"/>
      <c r="C12780" s="325"/>
      <c r="D12780" s="325"/>
    </row>
    <row r="12781" spans="1:4" x14ac:dyDescent="0.25">
      <c r="A12781" s="325"/>
      <c r="B12781" s="326"/>
      <c r="C12781" s="325"/>
      <c r="D12781" s="325"/>
    </row>
    <row r="12782" spans="1:4" x14ac:dyDescent="0.25">
      <c r="A12782" s="325"/>
      <c r="B12782" s="326"/>
      <c r="C12782" s="325"/>
      <c r="D12782" s="325"/>
    </row>
    <row r="12783" spans="1:4" x14ac:dyDescent="0.25">
      <c r="A12783" s="325"/>
      <c r="B12783" s="326"/>
      <c r="C12783" s="325"/>
      <c r="D12783" s="325"/>
    </row>
    <row r="12784" spans="1:4" x14ac:dyDescent="0.25">
      <c r="A12784" s="325"/>
      <c r="B12784" s="326"/>
      <c r="C12784" s="325"/>
      <c r="D12784" s="325"/>
    </row>
    <row r="12785" spans="1:4" x14ac:dyDescent="0.25">
      <c r="A12785" s="325"/>
      <c r="B12785" s="326"/>
      <c r="C12785" s="325"/>
      <c r="D12785" s="325"/>
    </row>
    <row r="12786" spans="1:4" x14ac:dyDescent="0.25">
      <c r="A12786" s="325"/>
      <c r="B12786" s="326"/>
      <c r="C12786" s="325"/>
      <c r="D12786" s="325"/>
    </row>
    <row r="12787" spans="1:4" x14ac:dyDescent="0.25">
      <c r="A12787" s="325"/>
      <c r="B12787" s="326"/>
      <c r="C12787" s="325"/>
      <c r="D12787" s="325"/>
    </row>
    <row r="12788" spans="1:4" x14ac:dyDescent="0.25">
      <c r="A12788" s="325"/>
      <c r="B12788" s="326"/>
      <c r="C12788" s="325"/>
      <c r="D12788" s="325"/>
    </row>
    <row r="12789" spans="1:4" x14ac:dyDescent="0.25">
      <c r="A12789" s="325"/>
      <c r="B12789" s="326"/>
      <c r="C12789" s="325"/>
      <c r="D12789" s="325"/>
    </row>
    <row r="12790" spans="1:4" x14ac:dyDescent="0.25">
      <c r="A12790" s="325"/>
      <c r="B12790" s="326"/>
      <c r="C12790" s="325"/>
      <c r="D12790" s="325"/>
    </row>
    <row r="12791" spans="1:4" x14ac:dyDescent="0.25">
      <c r="A12791" s="325"/>
      <c r="B12791" s="326"/>
      <c r="C12791" s="325"/>
      <c r="D12791" s="325"/>
    </row>
    <row r="12792" spans="1:4" x14ac:dyDescent="0.25">
      <c r="A12792" s="325"/>
      <c r="B12792" s="326"/>
      <c r="C12792" s="325"/>
      <c r="D12792" s="325"/>
    </row>
    <row r="12793" spans="1:4" x14ac:dyDescent="0.25">
      <c r="A12793" s="325"/>
      <c r="B12793" s="326"/>
      <c r="C12793" s="325"/>
      <c r="D12793" s="325"/>
    </row>
    <row r="12794" spans="1:4" x14ac:dyDescent="0.25">
      <c r="A12794" s="325"/>
      <c r="B12794" s="326"/>
      <c r="C12794" s="325"/>
      <c r="D12794" s="325"/>
    </row>
    <row r="12795" spans="1:4" x14ac:dyDescent="0.25">
      <c r="A12795" s="325"/>
      <c r="B12795" s="326"/>
      <c r="C12795" s="325"/>
      <c r="D12795" s="325"/>
    </row>
    <row r="12796" spans="1:4" x14ac:dyDescent="0.25">
      <c r="A12796" s="325"/>
      <c r="B12796" s="326"/>
      <c r="C12796" s="325"/>
      <c r="D12796" s="325"/>
    </row>
    <row r="12797" spans="1:4" x14ac:dyDescent="0.25">
      <c r="A12797" s="325"/>
      <c r="B12797" s="326"/>
      <c r="C12797" s="325"/>
      <c r="D12797" s="325"/>
    </row>
    <row r="12798" spans="1:4" x14ac:dyDescent="0.25">
      <c r="A12798" s="325"/>
      <c r="B12798" s="326"/>
      <c r="C12798" s="325"/>
      <c r="D12798" s="325"/>
    </row>
    <row r="12799" spans="1:4" x14ac:dyDescent="0.25">
      <c r="A12799" s="325"/>
      <c r="B12799" s="326"/>
      <c r="C12799" s="325"/>
      <c r="D12799" s="325"/>
    </row>
    <row r="12800" spans="1:4" x14ac:dyDescent="0.25">
      <c r="A12800" s="325"/>
      <c r="B12800" s="326"/>
      <c r="C12800" s="325"/>
      <c r="D12800" s="325"/>
    </row>
    <row r="12801" spans="1:4" x14ac:dyDescent="0.25">
      <c r="A12801" s="325"/>
      <c r="B12801" s="326"/>
      <c r="C12801" s="325"/>
      <c r="D12801" s="325"/>
    </row>
    <row r="12802" spans="1:4" x14ac:dyDescent="0.25">
      <c r="A12802" s="325"/>
      <c r="B12802" s="326"/>
      <c r="C12802" s="325"/>
      <c r="D12802" s="325"/>
    </row>
    <row r="12803" spans="1:4" x14ac:dyDescent="0.25">
      <c r="A12803" s="325"/>
      <c r="B12803" s="326"/>
      <c r="C12803" s="325"/>
      <c r="D12803" s="325"/>
    </row>
    <row r="12804" spans="1:4" x14ac:dyDescent="0.25">
      <c r="A12804" s="325"/>
      <c r="B12804" s="326"/>
      <c r="C12804" s="325"/>
      <c r="D12804" s="325"/>
    </row>
    <row r="12805" spans="1:4" x14ac:dyDescent="0.25">
      <c r="A12805" s="325"/>
      <c r="B12805" s="326"/>
      <c r="C12805" s="325"/>
      <c r="D12805" s="325"/>
    </row>
    <row r="12806" spans="1:4" x14ac:dyDescent="0.25">
      <c r="A12806" s="325"/>
      <c r="B12806" s="326"/>
      <c r="C12806" s="325"/>
      <c r="D12806" s="325"/>
    </row>
    <row r="12807" spans="1:4" x14ac:dyDescent="0.25">
      <c r="A12807" s="325"/>
      <c r="B12807" s="326"/>
      <c r="C12807" s="325"/>
      <c r="D12807" s="325"/>
    </row>
    <row r="12808" spans="1:4" x14ac:dyDescent="0.25">
      <c r="A12808" s="325"/>
      <c r="B12808" s="326"/>
      <c r="C12808" s="325"/>
      <c r="D12808" s="325"/>
    </row>
    <row r="12809" spans="1:4" x14ac:dyDescent="0.25">
      <c r="A12809" s="325"/>
      <c r="B12809" s="326"/>
      <c r="C12809" s="325"/>
      <c r="D12809" s="325"/>
    </row>
    <row r="12810" spans="1:4" x14ac:dyDescent="0.25">
      <c r="A12810" s="325"/>
      <c r="B12810" s="326"/>
      <c r="C12810" s="325"/>
      <c r="D12810" s="325"/>
    </row>
    <row r="12811" spans="1:4" x14ac:dyDescent="0.25">
      <c r="A12811" s="325"/>
      <c r="B12811" s="326"/>
      <c r="C12811" s="325"/>
      <c r="D12811" s="325"/>
    </row>
    <row r="12812" spans="1:4" x14ac:dyDescent="0.25">
      <c r="A12812" s="325"/>
      <c r="B12812" s="326"/>
      <c r="C12812" s="325"/>
      <c r="D12812" s="325"/>
    </row>
    <row r="12813" spans="1:4" x14ac:dyDescent="0.25">
      <c r="A12813" s="325"/>
      <c r="B12813" s="326"/>
      <c r="C12813" s="325"/>
      <c r="D12813" s="325"/>
    </row>
    <row r="12814" spans="1:4" x14ac:dyDescent="0.25">
      <c r="A12814" s="325"/>
      <c r="B12814" s="326"/>
      <c r="C12814" s="325"/>
      <c r="D12814" s="325"/>
    </row>
    <row r="12815" spans="1:4" x14ac:dyDescent="0.25">
      <c r="A12815" s="325"/>
      <c r="B12815" s="326"/>
      <c r="C12815" s="325"/>
      <c r="D12815" s="325"/>
    </row>
    <row r="12816" spans="1:4" x14ac:dyDescent="0.25">
      <c r="A12816" s="325"/>
      <c r="B12816" s="326"/>
      <c r="C12816" s="325"/>
      <c r="D12816" s="325"/>
    </row>
    <row r="12817" spans="1:4" x14ac:dyDescent="0.25">
      <c r="A12817" s="325"/>
      <c r="B12817" s="326"/>
      <c r="C12817" s="325"/>
      <c r="D12817" s="325"/>
    </row>
    <row r="12818" spans="1:4" x14ac:dyDescent="0.25">
      <c r="A12818" s="325"/>
      <c r="B12818" s="326"/>
      <c r="C12818" s="325"/>
      <c r="D12818" s="325"/>
    </row>
    <row r="12819" spans="1:4" x14ac:dyDescent="0.25">
      <c r="A12819" s="325"/>
      <c r="B12819" s="326"/>
      <c r="C12819" s="325"/>
      <c r="D12819" s="325"/>
    </row>
    <row r="12820" spans="1:4" x14ac:dyDescent="0.25">
      <c r="A12820" s="325"/>
      <c r="B12820" s="326"/>
      <c r="C12820" s="325"/>
      <c r="D12820" s="325"/>
    </row>
    <row r="12821" spans="1:4" x14ac:dyDescent="0.25">
      <c r="A12821" s="325"/>
      <c r="B12821" s="326"/>
      <c r="C12821" s="325"/>
      <c r="D12821" s="325"/>
    </row>
    <row r="12822" spans="1:4" x14ac:dyDescent="0.25">
      <c r="A12822" s="325"/>
      <c r="B12822" s="326"/>
      <c r="C12822" s="325"/>
      <c r="D12822" s="325"/>
    </row>
    <row r="12823" spans="1:4" x14ac:dyDescent="0.25">
      <c r="A12823" s="325"/>
      <c r="B12823" s="326"/>
      <c r="C12823" s="325"/>
      <c r="D12823" s="325"/>
    </row>
    <row r="12824" spans="1:4" x14ac:dyDescent="0.25">
      <c r="A12824" s="325"/>
      <c r="B12824" s="326"/>
      <c r="C12824" s="325"/>
      <c r="D12824" s="325"/>
    </row>
    <row r="12825" spans="1:4" x14ac:dyDescent="0.25">
      <c r="A12825" s="325"/>
      <c r="B12825" s="326"/>
      <c r="C12825" s="325"/>
      <c r="D12825" s="325"/>
    </row>
    <row r="12826" spans="1:4" x14ac:dyDescent="0.25">
      <c r="A12826" s="325"/>
      <c r="B12826" s="326"/>
      <c r="C12826" s="325"/>
      <c r="D12826" s="325"/>
    </row>
    <row r="12827" spans="1:4" x14ac:dyDescent="0.25">
      <c r="A12827" s="325"/>
      <c r="B12827" s="326"/>
      <c r="C12827" s="325"/>
      <c r="D12827" s="325"/>
    </row>
    <row r="12828" spans="1:4" x14ac:dyDescent="0.25">
      <c r="A12828" s="325"/>
      <c r="B12828" s="326"/>
      <c r="C12828" s="325"/>
      <c r="D12828" s="325"/>
    </row>
    <row r="12829" spans="1:4" x14ac:dyDescent="0.25">
      <c r="A12829" s="325"/>
      <c r="B12829" s="326"/>
      <c r="C12829" s="325"/>
      <c r="D12829" s="325"/>
    </row>
    <row r="12830" spans="1:4" x14ac:dyDescent="0.25">
      <c r="A12830" s="325"/>
      <c r="B12830" s="326"/>
      <c r="C12830" s="325"/>
      <c r="D12830" s="325"/>
    </row>
    <row r="12831" spans="1:4" x14ac:dyDescent="0.25">
      <c r="A12831" s="325"/>
      <c r="B12831" s="326"/>
      <c r="C12831" s="325"/>
      <c r="D12831" s="325"/>
    </row>
    <row r="12832" spans="1:4" x14ac:dyDescent="0.25">
      <c r="A12832" s="325"/>
      <c r="B12832" s="326"/>
      <c r="C12832" s="325"/>
      <c r="D12832" s="325"/>
    </row>
    <row r="12833" spans="1:4" x14ac:dyDescent="0.25">
      <c r="A12833" s="325"/>
      <c r="B12833" s="326"/>
      <c r="C12833" s="325"/>
      <c r="D12833" s="325"/>
    </row>
    <row r="12834" spans="1:4" x14ac:dyDescent="0.25">
      <c r="A12834" s="325"/>
      <c r="B12834" s="326"/>
      <c r="C12834" s="325"/>
      <c r="D12834" s="325"/>
    </row>
    <row r="12835" spans="1:4" x14ac:dyDescent="0.25">
      <c r="A12835" s="325"/>
      <c r="B12835" s="326"/>
      <c r="C12835" s="325"/>
      <c r="D12835" s="325"/>
    </row>
    <row r="12836" spans="1:4" x14ac:dyDescent="0.25">
      <c r="A12836" s="325"/>
      <c r="B12836" s="326"/>
      <c r="C12836" s="325"/>
      <c r="D12836" s="325"/>
    </row>
    <row r="12837" spans="1:4" x14ac:dyDescent="0.25">
      <c r="A12837" s="325"/>
      <c r="B12837" s="326"/>
      <c r="C12837" s="325"/>
      <c r="D12837" s="325"/>
    </row>
    <row r="12838" spans="1:4" x14ac:dyDescent="0.25">
      <c r="A12838" s="325"/>
      <c r="B12838" s="326"/>
      <c r="C12838" s="325"/>
      <c r="D12838" s="325"/>
    </row>
    <row r="12839" spans="1:4" x14ac:dyDescent="0.25">
      <c r="A12839" s="325"/>
      <c r="B12839" s="326"/>
      <c r="C12839" s="325"/>
      <c r="D12839" s="325"/>
    </row>
    <row r="12840" spans="1:4" x14ac:dyDescent="0.25">
      <c r="A12840" s="325"/>
      <c r="B12840" s="326"/>
      <c r="C12840" s="325"/>
      <c r="D12840" s="325"/>
    </row>
    <row r="12841" spans="1:4" x14ac:dyDescent="0.25">
      <c r="A12841" s="325"/>
      <c r="B12841" s="326"/>
      <c r="C12841" s="325"/>
      <c r="D12841" s="325"/>
    </row>
    <row r="12842" spans="1:4" x14ac:dyDescent="0.25">
      <c r="A12842" s="325"/>
      <c r="B12842" s="326"/>
      <c r="C12842" s="325"/>
      <c r="D12842" s="325"/>
    </row>
    <row r="12843" spans="1:4" x14ac:dyDescent="0.25">
      <c r="A12843" s="325"/>
      <c r="B12843" s="326"/>
      <c r="C12843" s="325"/>
      <c r="D12843" s="325"/>
    </row>
    <row r="12844" spans="1:4" x14ac:dyDescent="0.25">
      <c r="A12844" s="325"/>
      <c r="B12844" s="326"/>
      <c r="C12844" s="325"/>
      <c r="D12844" s="325"/>
    </row>
    <row r="12845" spans="1:4" x14ac:dyDescent="0.25">
      <c r="A12845" s="325"/>
      <c r="B12845" s="326"/>
      <c r="C12845" s="325"/>
      <c r="D12845" s="325"/>
    </row>
    <row r="12846" spans="1:4" x14ac:dyDescent="0.25">
      <c r="A12846" s="325"/>
      <c r="B12846" s="326"/>
      <c r="C12846" s="325"/>
      <c r="D12846" s="325"/>
    </row>
    <row r="12847" spans="1:4" x14ac:dyDescent="0.25">
      <c r="A12847" s="325"/>
      <c r="B12847" s="326"/>
      <c r="C12847" s="325"/>
      <c r="D12847" s="325"/>
    </row>
    <row r="12848" spans="1:4" x14ac:dyDescent="0.25">
      <c r="A12848" s="325"/>
      <c r="B12848" s="326"/>
      <c r="C12848" s="325"/>
      <c r="D12848" s="325"/>
    </row>
    <row r="12849" spans="1:4" x14ac:dyDescent="0.25">
      <c r="A12849" s="325"/>
      <c r="B12849" s="326"/>
      <c r="C12849" s="325"/>
      <c r="D12849" s="325"/>
    </row>
    <row r="12850" spans="1:4" x14ac:dyDescent="0.25">
      <c r="A12850" s="325"/>
      <c r="B12850" s="326"/>
      <c r="C12850" s="325"/>
      <c r="D12850" s="325"/>
    </row>
    <row r="12851" spans="1:4" x14ac:dyDescent="0.25">
      <c r="A12851" s="325"/>
      <c r="B12851" s="326"/>
      <c r="C12851" s="325"/>
      <c r="D12851" s="325"/>
    </row>
    <row r="12852" spans="1:4" x14ac:dyDescent="0.25">
      <c r="A12852" s="325"/>
      <c r="B12852" s="326"/>
      <c r="C12852" s="325"/>
      <c r="D12852" s="325"/>
    </row>
    <row r="12853" spans="1:4" x14ac:dyDescent="0.25">
      <c r="A12853" s="325"/>
      <c r="B12853" s="326"/>
      <c r="C12853" s="325"/>
      <c r="D12853" s="325"/>
    </row>
    <row r="12854" spans="1:4" x14ac:dyDescent="0.25">
      <c r="A12854" s="325"/>
      <c r="B12854" s="326"/>
      <c r="C12854" s="325"/>
      <c r="D12854" s="325"/>
    </row>
    <row r="12855" spans="1:4" x14ac:dyDescent="0.25">
      <c r="A12855" s="325"/>
      <c r="B12855" s="326"/>
      <c r="C12855" s="325"/>
      <c r="D12855" s="325"/>
    </row>
    <row r="12856" spans="1:4" x14ac:dyDescent="0.25">
      <c r="A12856" s="325"/>
      <c r="B12856" s="326"/>
      <c r="C12856" s="325"/>
      <c r="D12856" s="325"/>
    </row>
    <row r="12857" spans="1:4" x14ac:dyDescent="0.25">
      <c r="A12857" s="325"/>
      <c r="B12857" s="326"/>
      <c r="C12857" s="325"/>
      <c r="D12857" s="325"/>
    </row>
    <row r="12858" spans="1:4" x14ac:dyDescent="0.25">
      <c r="A12858" s="325"/>
      <c r="B12858" s="326"/>
      <c r="C12858" s="325"/>
      <c r="D12858" s="325"/>
    </row>
    <row r="12859" spans="1:4" x14ac:dyDescent="0.25">
      <c r="A12859" s="325"/>
      <c r="B12859" s="326"/>
      <c r="C12859" s="325"/>
      <c r="D12859" s="325"/>
    </row>
    <row r="12860" spans="1:4" x14ac:dyDescent="0.25">
      <c r="A12860" s="325"/>
      <c r="B12860" s="326"/>
      <c r="C12860" s="325"/>
      <c r="D12860" s="325"/>
    </row>
    <row r="12861" spans="1:4" x14ac:dyDescent="0.25">
      <c r="A12861" s="325"/>
      <c r="B12861" s="326"/>
      <c r="C12861" s="325"/>
      <c r="D12861" s="325"/>
    </row>
    <row r="12862" spans="1:4" x14ac:dyDescent="0.25">
      <c r="A12862" s="325"/>
      <c r="B12862" s="326"/>
      <c r="C12862" s="325"/>
      <c r="D12862" s="325"/>
    </row>
    <row r="12863" spans="1:4" x14ac:dyDescent="0.25">
      <c r="A12863" s="325"/>
      <c r="B12863" s="326"/>
      <c r="C12863" s="325"/>
      <c r="D12863" s="325"/>
    </row>
    <row r="12864" spans="1:4" x14ac:dyDescent="0.25">
      <c r="A12864" s="325"/>
      <c r="B12864" s="326"/>
      <c r="C12864" s="325"/>
      <c r="D12864" s="325"/>
    </row>
    <row r="12865" spans="1:4" x14ac:dyDescent="0.25">
      <c r="A12865" s="325"/>
      <c r="B12865" s="326"/>
      <c r="C12865" s="325"/>
      <c r="D12865" s="325"/>
    </row>
    <row r="12866" spans="1:4" x14ac:dyDescent="0.25">
      <c r="A12866" s="325"/>
      <c r="B12866" s="326"/>
      <c r="C12866" s="325"/>
      <c r="D12866" s="325"/>
    </row>
    <row r="12867" spans="1:4" x14ac:dyDescent="0.25">
      <c r="A12867" s="325"/>
      <c r="B12867" s="326"/>
      <c r="C12867" s="325"/>
      <c r="D12867" s="325"/>
    </row>
    <row r="12868" spans="1:4" x14ac:dyDescent="0.25">
      <c r="A12868" s="325"/>
      <c r="B12868" s="326"/>
      <c r="C12868" s="325"/>
      <c r="D12868" s="325"/>
    </row>
    <row r="12869" spans="1:4" x14ac:dyDescent="0.25">
      <c r="A12869" s="325"/>
      <c r="B12869" s="326"/>
      <c r="C12869" s="325"/>
      <c r="D12869" s="325"/>
    </row>
    <row r="12870" spans="1:4" x14ac:dyDescent="0.25">
      <c r="A12870" s="325"/>
      <c r="B12870" s="326"/>
      <c r="C12870" s="325"/>
      <c r="D12870" s="325"/>
    </row>
    <row r="12871" spans="1:4" x14ac:dyDescent="0.25">
      <c r="A12871" s="325"/>
      <c r="B12871" s="326"/>
      <c r="C12871" s="325"/>
      <c r="D12871" s="325"/>
    </row>
    <row r="12872" spans="1:4" x14ac:dyDescent="0.25">
      <c r="A12872" s="325"/>
      <c r="B12872" s="326"/>
      <c r="C12872" s="325"/>
      <c r="D12872" s="325"/>
    </row>
    <row r="12873" spans="1:4" x14ac:dyDescent="0.25">
      <c r="A12873" s="325"/>
      <c r="B12873" s="326"/>
      <c r="C12873" s="325"/>
      <c r="D12873" s="325"/>
    </row>
    <row r="12874" spans="1:4" x14ac:dyDescent="0.25">
      <c r="A12874" s="325"/>
      <c r="B12874" s="326"/>
      <c r="C12874" s="325"/>
      <c r="D12874" s="325"/>
    </row>
    <row r="12875" spans="1:4" x14ac:dyDescent="0.25">
      <c r="A12875" s="325"/>
      <c r="B12875" s="326"/>
      <c r="C12875" s="325"/>
      <c r="D12875" s="325"/>
    </row>
    <row r="12876" spans="1:4" x14ac:dyDescent="0.25">
      <c r="A12876" s="325"/>
      <c r="B12876" s="326"/>
      <c r="C12876" s="325"/>
      <c r="D12876" s="325"/>
    </row>
    <row r="12877" spans="1:4" x14ac:dyDescent="0.25">
      <c r="A12877" s="325"/>
      <c r="B12877" s="326"/>
      <c r="C12877" s="325"/>
      <c r="D12877" s="325"/>
    </row>
    <row r="12878" spans="1:4" x14ac:dyDescent="0.25">
      <c r="A12878" s="325"/>
      <c r="B12878" s="326"/>
      <c r="C12878" s="325"/>
      <c r="D12878" s="325"/>
    </row>
    <row r="12879" spans="1:4" x14ac:dyDescent="0.25">
      <c r="A12879" s="325"/>
      <c r="B12879" s="326"/>
      <c r="C12879" s="325"/>
      <c r="D12879" s="325"/>
    </row>
    <row r="12880" spans="1:4" x14ac:dyDescent="0.25">
      <c r="A12880" s="325"/>
      <c r="B12880" s="326"/>
      <c r="C12880" s="325"/>
      <c r="D12880" s="325"/>
    </row>
    <row r="12881" spans="1:4" x14ac:dyDescent="0.25">
      <c r="A12881" s="325"/>
      <c r="B12881" s="326"/>
      <c r="C12881" s="325"/>
      <c r="D12881" s="325"/>
    </row>
    <row r="12882" spans="1:4" x14ac:dyDescent="0.25">
      <c r="A12882" s="325"/>
      <c r="B12882" s="326"/>
      <c r="C12882" s="325"/>
      <c r="D12882" s="325"/>
    </row>
    <row r="12883" spans="1:4" x14ac:dyDescent="0.25">
      <c r="A12883" s="325"/>
      <c r="B12883" s="326"/>
      <c r="C12883" s="325"/>
      <c r="D12883" s="325"/>
    </row>
    <row r="12884" spans="1:4" x14ac:dyDescent="0.25">
      <c r="A12884" s="325"/>
      <c r="B12884" s="326"/>
      <c r="C12884" s="325"/>
      <c r="D12884" s="325"/>
    </row>
    <row r="12885" spans="1:4" x14ac:dyDescent="0.25">
      <c r="A12885" s="325"/>
      <c r="B12885" s="326"/>
      <c r="C12885" s="325"/>
      <c r="D12885" s="325"/>
    </row>
    <row r="12886" spans="1:4" x14ac:dyDescent="0.25">
      <c r="A12886" s="325"/>
      <c r="B12886" s="326"/>
      <c r="C12886" s="325"/>
      <c r="D12886" s="325"/>
    </row>
    <row r="12887" spans="1:4" x14ac:dyDescent="0.25">
      <c r="A12887" s="325"/>
      <c r="B12887" s="326"/>
      <c r="C12887" s="325"/>
      <c r="D12887" s="325"/>
    </row>
    <row r="12888" spans="1:4" x14ac:dyDescent="0.25">
      <c r="A12888" s="325"/>
      <c r="B12888" s="326"/>
      <c r="C12888" s="325"/>
      <c r="D12888" s="325"/>
    </row>
    <row r="12889" spans="1:4" x14ac:dyDescent="0.25">
      <c r="A12889" s="325"/>
      <c r="B12889" s="326"/>
      <c r="C12889" s="325"/>
      <c r="D12889" s="325"/>
    </row>
    <row r="12890" spans="1:4" x14ac:dyDescent="0.25">
      <c r="A12890" s="325"/>
      <c r="B12890" s="326"/>
      <c r="C12890" s="325"/>
      <c r="D12890" s="325"/>
    </row>
    <row r="12891" spans="1:4" x14ac:dyDescent="0.25">
      <c r="A12891" s="325"/>
      <c r="B12891" s="326"/>
      <c r="C12891" s="325"/>
      <c r="D12891" s="325"/>
    </row>
    <row r="12892" spans="1:4" x14ac:dyDescent="0.25">
      <c r="A12892" s="325"/>
      <c r="B12892" s="326"/>
      <c r="C12892" s="325"/>
      <c r="D12892" s="325"/>
    </row>
    <row r="12893" spans="1:4" x14ac:dyDescent="0.25">
      <c r="A12893" s="325"/>
      <c r="B12893" s="326"/>
      <c r="C12893" s="325"/>
      <c r="D12893" s="325"/>
    </row>
    <row r="12894" spans="1:4" x14ac:dyDescent="0.25">
      <c r="A12894" s="325"/>
      <c r="B12894" s="326"/>
      <c r="C12894" s="325"/>
      <c r="D12894" s="325"/>
    </row>
    <row r="12895" spans="1:4" x14ac:dyDescent="0.25">
      <c r="A12895" s="325"/>
      <c r="B12895" s="326"/>
      <c r="C12895" s="325"/>
      <c r="D12895" s="325"/>
    </row>
    <row r="12896" spans="1:4" x14ac:dyDescent="0.25">
      <c r="A12896" s="325"/>
      <c r="B12896" s="326"/>
      <c r="C12896" s="325"/>
      <c r="D12896" s="325"/>
    </row>
    <row r="12897" spans="1:4" x14ac:dyDescent="0.25">
      <c r="A12897" s="325"/>
      <c r="B12897" s="326"/>
      <c r="C12897" s="325"/>
      <c r="D12897" s="325"/>
    </row>
    <row r="12898" spans="1:4" x14ac:dyDescent="0.25">
      <c r="A12898" s="325"/>
      <c r="B12898" s="326"/>
      <c r="C12898" s="325"/>
      <c r="D12898" s="325"/>
    </row>
    <row r="12899" spans="1:4" x14ac:dyDescent="0.25">
      <c r="A12899" s="325"/>
      <c r="B12899" s="326"/>
      <c r="C12899" s="325"/>
      <c r="D12899" s="325"/>
    </row>
    <row r="12900" spans="1:4" x14ac:dyDescent="0.25">
      <c r="A12900" s="325"/>
      <c r="B12900" s="326"/>
      <c r="C12900" s="325"/>
      <c r="D12900" s="325"/>
    </row>
    <row r="12901" spans="1:4" x14ac:dyDescent="0.25">
      <c r="A12901" s="325"/>
      <c r="B12901" s="326"/>
      <c r="C12901" s="325"/>
      <c r="D12901" s="325"/>
    </row>
    <row r="12902" spans="1:4" x14ac:dyDescent="0.25">
      <c r="A12902" s="325"/>
      <c r="B12902" s="326"/>
      <c r="C12902" s="325"/>
      <c r="D12902" s="325"/>
    </row>
    <row r="12903" spans="1:4" x14ac:dyDescent="0.25">
      <c r="A12903" s="325"/>
      <c r="B12903" s="326"/>
      <c r="C12903" s="325"/>
      <c r="D12903" s="325"/>
    </row>
    <row r="12904" spans="1:4" x14ac:dyDescent="0.25">
      <c r="A12904" s="325"/>
      <c r="B12904" s="326"/>
      <c r="C12904" s="325"/>
      <c r="D12904" s="325"/>
    </row>
    <row r="12905" spans="1:4" x14ac:dyDescent="0.25">
      <c r="A12905" s="325"/>
      <c r="B12905" s="326"/>
      <c r="C12905" s="325"/>
      <c r="D12905" s="325"/>
    </row>
    <row r="12906" spans="1:4" x14ac:dyDescent="0.25">
      <c r="A12906" s="325"/>
      <c r="B12906" s="326"/>
      <c r="C12906" s="325"/>
      <c r="D12906" s="325"/>
    </row>
    <row r="12907" spans="1:4" x14ac:dyDescent="0.25">
      <c r="A12907" s="325"/>
      <c r="B12907" s="326"/>
      <c r="C12907" s="325"/>
      <c r="D12907" s="325"/>
    </row>
    <row r="12908" spans="1:4" x14ac:dyDescent="0.25">
      <c r="A12908" s="325"/>
      <c r="B12908" s="326"/>
      <c r="C12908" s="325"/>
      <c r="D12908" s="325"/>
    </row>
    <row r="12909" spans="1:4" x14ac:dyDescent="0.25">
      <c r="A12909" s="325"/>
      <c r="B12909" s="326"/>
      <c r="C12909" s="325"/>
      <c r="D12909" s="325"/>
    </row>
    <row r="12910" spans="1:4" x14ac:dyDescent="0.25">
      <c r="A12910" s="325"/>
      <c r="B12910" s="326"/>
      <c r="C12910" s="325"/>
      <c r="D12910" s="325"/>
    </row>
    <row r="12911" spans="1:4" x14ac:dyDescent="0.25">
      <c r="A12911" s="325"/>
      <c r="B12911" s="326"/>
      <c r="C12911" s="325"/>
      <c r="D12911" s="325"/>
    </row>
    <row r="12912" spans="1:4" x14ac:dyDescent="0.25">
      <c r="A12912" s="325"/>
      <c r="B12912" s="326"/>
      <c r="C12912" s="325"/>
      <c r="D12912" s="325"/>
    </row>
    <row r="12913" spans="1:4" x14ac:dyDescent="0.25">
      <c r="A12913" s="325"/>
      <c r="B12913" s="326"/>
      <c r="C12913" s="325"/>
      <c r="D12913" s="325"/>
    </row>
    <row r="12914" spans="1:4" x14ac:dyDescent="0.25">
      <c r="A12914" s="325"/>
      <c r="B12914" s="326"/>
      <c r="C12914" s="325"/>
      <c r="D12914" s="325"/>
    </row>
    <row r="12915" spans="1:4" x14ac:dyDescent="0.25">
      <c r="A12915" s="325"/>
      <c r="B12915" s="326"/>
      <c r="C12915" s="325"/>
      <c r="D12915" s="325"/>
    </row>
    <row r="12916" spans="1:4" x14ac:dyDescent="0.25">
      <c r="A12916" s="325"/>
      <c r="B12916" s="326"/>
      <c r="C12916" s="325"/>
      <c r="D12916" s="325"/>
    </row>
    <row r="12917" spans="1:4" x14ac:dyDescent="0.25">
      <c r="A12917" s="325"/>
      <c r="B12917" s="326"/>
      <c r="C12917" s="325"/>
      <c r="D12917" s="325"/>
    </row>
    <row r="12918" spans="1:4" x14ac:dyDescent="0.25">
      <c r="A12918" s="325"/>
      <c r="B12918" s="326"/>
      <c r="C12918" s="325"/>
      <c r="D12918" s="325"/>
    </row>
    <row r="12919" spans="1:4" x14ac:dyDescent="0.25">
      <c r="A12919" s="325"/>
      <c r="B12919" s="326"/>
      <c r="C12919" s="325"/>
      <c r="D12919" s="325"/>
    </row>
    <row r="12920" spans="1:4" x14ac:dyDescent="0.25">
      <c r="A12920" s="325"/>
      <c r="B12920" s="326"/>
      <c r="C12920" s="325"/>
      <c r="D12920" s="325"/>
    </row>
    <row r="12921" spans="1:4" x14ac:dyDescent="0.25">
      <c r="A12921" s="325"/>
      <c r="B12921" s="326"/>
      <c r="C12921" s="325"/>
      <c r="D12921" s="325"/>
    </row>
    <row r="12922" spans="1:4" x14ac:dyDescent="0.25">
      <c r="A12922" s="325"/>
      <c r="B12922" s="326"/>
      <c r="C12922" s="325"/>
      <c r="D12922" s="325"/>
    </row>
    <row r="12923" spans="1:4" x14ac:dyDescent="0.25">
      <c r="A12923" s="325"/>
      <c r="B12923" s="326"/>
      <c r="C12923" s="325"/>
      <c r="D12923" s="325"/>
    </row>
    <row r="12924" spans="1:4" x14ac:dyDescent="0.25">
      <c r="A12924" s="325"/>
      <c r="B12924" s="326"/>
      <c r="C12924" s="325"/>
      <c r="D12924" s="325"/>
    </row>
    <row r="12925" spans="1:4" x14ac:dyDescent="0.25">
      <c r="A12925" s="325"/>
      <c r="B12925" s="326"/>
      <c r="C12925" s="325"/>
      <c r="D12925" s="325"/>
    </row>
    <row r="12926" spans="1:4" x14ac:dyDescent="0.25">
      <c r="A12926" s="325"/>
      <c r="B12926" s="326"/>
      <c r="C12926" s="325"/>
      <c r="D12926" s="325"/>
    </row>
    <row r="12927" spans="1:4" x14ac:dyDescent="0.25">
      <c r="A12927" s="325"/>
      <c r="B12927" s="326"/>
      <c r="C12927" s="325"/>
      <c r="D12927" s="325"/>
    </row>
    <row r="12928" spans="1:4" x14ac:dyDescent="0.25">
      <c r="A12928" s="325"/>
      <c r="B12928" s="326"/>
      <c r="C12928" s="325"/>
      <c r="D12928" s="325"/>
    </row>
    <row r="12929" spans="1:4" x14ac:dyDescent="0.25">
      <c r="A12929" s="325"/>
      <c r="B12929" s="326"/>
      <c r="C12929" s="325"/>
      <c r="D12929" s="325"/>
    </row>
    <row r="12930" spans="1:4" x14ac:dyDescent="0.25">
      <c r="A12930" s="325"/>
      <c r="B12930" s="326"/>
      <c r="C12930" s="325"/>
      <c r="D12930" s="325"/>
    </row>
    <row r="12931" spans="1:4" x14ac:dyDescent="0.25">
      <c r="A12931" s="325"/>
      <c r="B12931" s="326"/>
      <c r="C12931" s="325"/>
      <c r="D12931" s="325"/>
    </row>
    <row r="12932" spans="1:4" x14ac:dyDescent="0.25">
      <c r="A12932" s="325"/>
      <c r="B12932" s="326"/>
      <c r="C12932" s="325"/>
      <c r="D12932" s="325"/>
    </row>
    <row r="12933" spans="1:4" x14ac:dyDescent="0.25">
      <c r="A12933" s="325"/>
      <c r="B12933" s="326"/>
      <c r="C12933" s="325"/>
      <c r="D12933" s="325"/>
    </row>
    <row r="12934" spans="1:4" x14ac:dyDescent="0.25">
      <c r="A12934" s="325"/>
      <c r="B12934" s="326"/>
      <c r="C12934" s="325"/>
      <c r="D12934" s="325"/>
    </row>
    <row r="12935" spans="1:4" x14ac:dyDescent="0.25">
      <c r="A12935" s="325"/>
      <c r="B12935" s="326"/>
      <c r="C12935" s="325"/>
      <c r="D12935" s="325"/>
    </row>
    <row r="12936" spans="1:4" x14ac:dyDescent="0.25">
      <c r="A12936" s="325"/>
      <c r="B12936" s="326"/>
      <c r="C12936" s="325"/>
      <c r="D12936" s="325"/>
    </row>
    <row r="12937" spans="1:4" x14ac:dyDescent="0.25">
      <c r="A12937" s="325"/>
      <c r="B12937" s="326"/>
      <c r="C12937" s="325"/>
      <c r="D12937" s="325"/>
    </row>
    <row r="12938" spans="1:4" x14ac:dyDescent="0.25">
      <c r="A12938" s="325"/>
      <c r="B12938" s="326"/>
      <c r="C12938" s="325"/>
      <c r="D12938" s="325"/>
    </row>
    <row r="12939" spans="1:4" x14ac:dyDescent="0.25">
      <c r="A12939" s="325"/>
      <c r="B12939" s="326"/>
      <c r="C12939" s="325"/>
      <c r="D12939" s="325"/>
    </row>
    <row r="12940" spans="1:4" x14ac:dyDescent="0.25">
      <c r="A12940" s="325"/>
      <c r="B12940" s="326"/>
      <c r="C12940" s="325"/>
      <c r="D12940" s="325"/>
    </row>
    <row r="12941" spans="1:4" x14ac:dyDescent="0.25">
      <c r="A12941" s="325"/>
      <c r="B12941" s="326"/>
      <c r="C12941" s="325"/>
      <c r="D12941" s="325"/>
    </row>
    <row r="12942" spans="1:4" x14ac:dyDescent="0.25">
      <c r="A12942" s="325"/>
      <c r="B12942" s="326"/>
      <c r="C12942" s="325"/>
      <c r="D12942" s="325"/>
    </row>
    <row r="12943" spans="1:4" x14ac:dyDescent="0.25">
      <c r="A12943" s="325"/>
      <c r="B12943" s="326"/>
      <c r="C12943" s="325"/>
      <c r="D12943" s="325"/>
    </row>
    <row r="12944" spans="1:4" x14ac:dyDescent="0.25">
      <c r="A12944" s="325"/>
      <c r="B12944" s="326"/>
      <c r="C12944" s="325"/>
      <c r="D12944" s="325"/>
    </row>
    <row r="12945" spans="1:4" x14ac:dyDescent="0.25">
      <c r="A12945" s="325"/>
      <c r="B12945" s="326"/>
      <c r="C12945" s="325"/>
      <c r="D12945" s="325"/>
    </row>
    <row r="12946" spans="1:4" x14ac:dyDescent="0.25">
      <c r="A12946" s="325"/>
      <c r="B12946" s="326"/>
      <c r="C12946" s="325"/>
      <c r="D12946" s="325"/>
    </row>
    <row r="12947" spans="1:4" x14ac:dyDescent="0.25">
      <c r="A12947" s="325"/>
      <c r="B12947" s="326"/>
      <c r="C12947" s="325"/>
      <c r="D12947" s="325"/>
    </row>
    <row r="12948" spans="1:4" x14ac:dyDescent="0.25">
      <c r="A12948" s="325"/>
      <c r="B12948" s="326"/>
      <c r="C12948" s="325"/>
      <c r="D12948" s="325"/>
    </row>
    <row r="12949" spans="1:4" x14ac:dyDescent="0.25">
      <c r="A12949" s="325"/>
      <c r="B12949" s="326"/>
      <c r="C12949" s="325"/>
      <c r="D12949" s="325"/>
    </row>
    <row r="12950" spans="1:4" x14ac:dyDescent="0.25">
      <c r="A12950" s="325"/>
      <c r="B12950" s="326"/>
      <c r="C12950" s="325"/>
      <c r="D12950" s="325"/>
    </row>
    <row r="12951" spans="1:4" x14ac:dyDescent="0.25">
      <c r="A12951" s="325"/>
      <c r="B12951" s="326"/>
      <c r="C12951" s="325"/>
      <c r="D12951" s="325"/>
    </row>
    <row r="12952" spans="1:4" x14ac:dyDescent="0.25">
      <c r="A12952" s="325"/>
      <c r="B12952" s="326"/>
      <c r="C12952" s="325"/>
      <c r="D12952" s="325"/>
    </row>
    <row r="12953" spans="1:4" x14ac:dyDescent="0.25">
      <c r="A12953" s="325"/>
      <c r="B12953" s="326"/>
      <c r="C12953" s="325"/>
      <c r="D12953" s="325"/>
    </row>
    <row r="12954" spans="1:4" x14ac:dyDescent="0.25">
      <c r="A12954" s="325"/>
      <c r="B12954" s="326"/>
      <c r="C12954" s="325"/>
      <c r="D12954" s="325"/>
    </row>
    <row r="12955" spans="1:4" x14ac:dyDescent="0.25">
      <c r="A12955" s="325"/>
      <c r="B12955" s="326"/>
      <c r="C12955" s="325"/>
      <c r="D12955" s="325"/>
    </row>
    <row r="12956" spans="1:4" x14ac:dyDescent="0.25">
      <c r="A12956" s="325"/>
      <c r="B12956" s="326"/>
      <c r="C12956" s="325"/>
      <c r="D12956" s="325"/>
    </row>
    <row r="12957" spans="1:4" x14ac:dyDescent="0.25">
      <c r="A12957" s="325"/>
      <c r="B12957" s="326"/>
      <c r="C12957" s="325"/>
      <c r="D12957" s="325"/>
    </row>
    <row r="12958" spans="1:4" x14ac:dyDescent="0.25">
      <c r="A12958" s="325"/>
      <c r="B12958" s="326"/>
      <c r="C12958" s="325"/>
      <c r="D12958" s="325"/>
    </row>
    <row r="12959" spans="1:4" x14ac:dyDescent="0.25">
      <c r="A12959" s="325"/>
      <c r="B12959" s="326"/>
      <c r="C12959" s="325"/>
      <c r="D12959" s="325"/>
    </row>
    <row r="12960" spans="1:4" x14ac:dyDescent="0.25">
      <c r="A12960" s="325"/>
      <c r="B12960" s="326"/>
      <c r="C12960" s="325"/>
      <c r="D12960" s="325"/>
    </row>
    <row r="12961" spans="1:4" x14ac:dyDescent="0.25">
      <c r="A12961" s="325"/>
      <c r="B12961" s="326"/>
      <c r="C12961" s="325"/>
      <c r="D12961" s="325"/>
    </row>
    <row r="12962" spans="1:4" x14ac:dyDescent="0.25">
      <c r="A12962" s="325"/>
      <c r="B12962" s="326"/>
      <c r="C12962" s="325"/>
      <c r="D12962" s="325"/>
    </row>
    <row r="12963" spans="1:4" x14ac:dyDescent="0.25">
      <c r="A12963" s="325"/>
      <c r="B12963" s="326"/>
      <c r="C12963" s="325"/>
      <c r="D12963" s="325"/>
    </row>
    <row r="12964" spans="1:4" x14ac:dyDescent="0.25">
      <c r="A12964" s="325"/>
      <c r="B12964" s="326"/>
      <c r="C12964" s="325"/>
      <c r="D12964" s="325"/>
    </row>
    <row r="12965" spans="1:4" x14ac:dyDescent="0.25">
      <c r="A12965" s="325"/>
      <c r="B12965" s="326"/>
      <c r="C12965" s="325"/>
      <c r="D12965" s="325"/>
    </row>
    <row r="12966" spans="1:4" x14ac:dyDescent="0.25">
      <c r="A12966" s="325"/>
      <c r="B12966" s="326"/>
      <c r="C12966" s="325"/>
      <c r="D12966" s="325"/>
    </row>
    <row r="12967" spans="1:4" x14ac:dyDescent="0.25">
      <c r="A12967" s="325"/>
      <c r="B12967" s="326"/>
      <c r="C12967" s="325"/>
      <c r="D12967" s="325"/>
    </row>
    <row r="12968" spans="1:4" x14ac:dyDescent="0.25">
      <c r="A12968" s="325"/>
      <c r="B12968" s="326"/>
      <c r="C12968" s="325"/>
      <c r="D12968" s="325"/>
    </row>
    <row r="12969" spans="1:4" x14ac:dyDescent="0.25">
      <c r="A12969" s="325"/>
      <c r="B12969" s="326"/>
      <c r="C12969" s="325"/>
      <c r="D12969" s="325"/>
    </row>
    <row r="12970" spans="1:4" x14ac:dyDescent="0.25">
      <c r="A12970" s="325"/>
      <c r="B12970" s="326"/>
      <c r="C12970" s="325"/>
      <c r="D12970" s="325"/>
    </row>
    <row r="12971" spans="1:4" x14ac:dyDescent="0.25">
      <c r="A12971" s="325"/>
      <c r="B12971" s="326"/>
      <c r="C12971" s="325"/>
      <c r="D12971" s="325"/>
    </row>
    <row r="12972" spans="1:4" x14ac:dyDescent="0.25">
      <c r="A12972" s="325"/>
      <c r="B12972" s="326"/>
      <c r="C12972" s="325"/>
      <c r="D12972" s="325"/>
    </row>
    <row r="12973" spans="1:4" x14ac:dyDescent="0.25">
      <c r="A12973" s="325"/>
      <c r="B12973" s="326"/>
      <c r="C12973" s="325"/>
      <c r="D12973" s="325"/>
    </row>
    <row r="12974" spans="1:4" x14ac:dyDescent="0.25">
      <c r="A12974" s="325"/>
      <c r="B12974" s="326"/>
      <c r="C12974" s="325"/>
      <c r="D12974" s="325"/>
    </row>
    <row r="12975" spans="1:4" x14ac:dyDescent="0.25">
      <c r="A12975" s="325"/>
      <c r="B12975" s="326"/>
      <c r="C12975" s="325"/>
      <c r="D12975" s="325"/>
    </row>
    <row r="12976" spans="1:4" x14ac:dyDescent="0.25">
      <c r="A12976" s="325"/>
      <c r="B12976" s="326"/>
      <c r="C12976" s="325"/>
      <c r="D12976" s="325"/>
    </row>
    <row r="12977" spans="1:4" x14ac:dyDescent="0.25">
      <c r="A12977" s="325"/>
      <c r="B12977" s="326"/>
      <c r="C12977" s="325"/>
      <c r="D12977" s="325"/>
    </row>
    <row r="12978" spans="1:4" x14ac:dyDescent="0.25">
      <c r="A12978" s="325"/>
      <c r="B12978" s="326"/>
      <c r="C12978" s="325"/>
      <c r="D12978" s="325"/>
    </row>
    <row r="12979" spans="1:4" x14ac:dyDescent="0.25">
      <c r="A12979" s="325"/>
      <c r="B12979" s="326"/>
      <c r="C12979" s="325"/>
      <c r="D12979" s="325"/>
    </row>
    <row r="12980" spans="1:4" x14ac:dyDescent="0.25">
      <c r="A12980" s="325"/>
      <c r="B12980" s="326"/>
      <c r="C12980" s="325"/>
      <c r="D12980" s="325"/>
    </row>
    <row r="12981" spans="1:4" x14ac:dyDescent="0.25">
      <c r="A12981" s="325"/>
      <c r="B12981" s="326"/>
      <c r="C12981" s="325"/>
      <c r="D12981" s="325"/>
    </row>
    <row r="12982" spans="1:4" x14ac:dyDescent="0.25">
      <c r="A12982" s="325"/>
      <c r="B12982" s="326"/>
      <c r="C12982" s="325"/>
      <c r="D12982" s="325"/>
    </row>
    <row r="12983" spans="1:4" x14ac:dyDescent="0.25">
      <c r="A12983" s="325"/>
      <c r="B12983" s="326"/>
      <c r="C12983" s="325"/>
      <c r="D12983" s="325"/>
    </row>
    <row r="12984" spans="1:4" x14ac:dyDescent="0.25">
      <c r="A12984" s="325"/>
      <c r="B12984" s="326"/>
      <c r="C12984" s="325"/>
      <c r="D12984" s="325"/>
    </row>
    <row r="12985" spans="1:4" x14ac:dyDescent="0.25">
      <c r="A12985" s="325"/>
      <c r="B12985" s="326"/>
      <c r="C12985" s="325"/>
      <c r="D12985" s="325"/>
    </row>
    <row r="12986" spans="1:4" x14ac:dyDescent="0.25">
      <c r="A12986" s="325"/>
      <c r="B12986" s="326"/>
      <c r="C12986" s="325"/>
      <c r="D12986" s="325"/>
    </row>
    <row r="12987" spans="1:4" x14ac:dyDescent="0.25">
      <c r="A12987" s="325"/>
      <c r="B12987" s="326"/>
      <c r="C12987" s="325"/>
      <c r="D12987" s="325"/>
    </row>
    <row r="12988" spans="1:4" x14ac:dyDescent="0.25">
      <c r="A12988" s="325"/>
      <c r="B12988" s="326"/>
      <c r="C12988" s="325"/>
      <c r="D12988" s="325"/>
    </row>
    <row r="12989" spans="1:4" x14ac:dyDescent="0.25">
      <c r="A12989" s="325"/>
      <c r="B12989" s="326"/>
      <c r="C12989" s="325"/>
      <c r="D12989" s="325"/>
    </row>
    <row r="12990" spans="1:4" x14ac:dyDescent="0.25">
      <c r="A12990" s="325"/>
      <c r="B12990" s="326"/>
      <c r="C12990" s="325"/>
      <c r="D12990" s="325"/>
    </row>
    <row r="12991" spans="1:4" x14ac:dyDescent="0.25">
      <c r="A12991" s="325"/>
      <c r="B12991" s="326"/>
      <c r="C12991" s="325"/>
      <c r="D12991" s="325"/>
    </row>
    <row r="12992" spans="1:4" x14ac:dyDescent="0.25">
      <c r="A12992" s="325"/>
      <c r="B12992" s="326"/>
      <c r="C12992" s="325"/>
      <c r="D12992" s="325"/>
    </row>
    <row r="12993" spans="1:4" x14ac:dyDescent="0.25">
      <c r="A12993" s="325"/>
      <c r="B12993" s="326"/>
      <c r="C12993" s="325"/>
      <c r="D12993" s="325"/>
    </row>
    <row r="12994" spans="1:4" x14ac:dyDescent="0.25">
      <c r="A12994" s="325"/>
      <c r="B12994" s="326"/>
      <c r="C12994" s="325"/>
      <c r="D12994" s="325"/>
    </row>
    <row r="12995" spans="1:4" x14ac:dyDescent="0.25">
      <c r="A12995" s="325"/>
      <c r="B12995" s="326"/>
      <c r="C12995" s="325"/>
      <c r="D12995" s="325"/>
    </row>
    <row r="12996" spans="1:4" x14ac:dyDescent="0.25">
      <c r="A12996" s="325"/>
      <c r="B12996" s="326"/>
      <c r="C12996" s="325"/>
      <c r="D12996" s="325"/>
    </row>
    <row r="12997" spans="1:4" x14ac:dyDescent="0.25">
      <c r="A12997" s="325"/>
      <c r="B12997" s="326"/>
      <c r="C12997" s="325"/>
      <c r="D12997" s="325"/>
    </row>
    <row r="12998" spans="1:4" x14ac:dyDescent="0.25">
      <c r="A12998" s="325"/>
      <c r="B12998" s="326"/>
      <c r="C12998" s="325"/>
      <c r="D12998" s="325"/>
    </row>
    <row r="12999" spans="1:4" x14ac:dyDescent="0.25">
      <c r="A12999" s="325"/>
      <c r="B12999" s="326"/>
      <c r="C12999" s="325"/>
      <c r="D12999" s="325"/>
    </row>
    <row r="13000" spans="1:4" x14ac:dyDescent="0.25">
      <c r="A13000" s="325"/>
      <c r="B13000" s="326"/>
      <c r="C13000" s="325"/>
      <c r="D13000" s="325"/>
    </row>
    <row r="13001" spans="1:4" x14ac:dyDescent="0.25">
      <c r="A13001" s="325"/>
      <c r="B13001" s="326"/>
      <c r="C13001" s="325"/>
      <c r="D13001" s="325"/>
    </row>
    <row r="13002" spans="1:4" x14ac:dyDescent="0.25">
      <c r="A13002" s="325"/>
      <c r="B13002" s="326"/>
      <c r="C13002" s="325"/>
      <c r="D13002" s="325"/>
    </row>
    <row r="13003" spans="1:4" x14ac:dyDescent="0.25">
      <c r="A13003" s="325"/>
      <c r="B13003" s="326"/>
      <c r="C13003" s="325"/>
      <c r="D13003" s="325"/>
    </row>
    <row r="13004" spans="1:4" x14ac:dyDescent="0.25">
      <c r="A13004" s="325"/>
      <c r="B13004" s="326"/>
      <c r="C13004" s="325"/>
      <c r="D13004" s="325"/>
    </row>
    <row r="13005" spans="1:4" x14ac:dyDescent="0.25">
      <c r="A13005" s="325"/>
      <c r="B13005" s="326"/>
      <c r="C13005" s="325"/>
      <c r="D13005" s="325"/>
    </row>
    <row r="13006" spans="1:4" x14ac:dyDescent="0.25">
      <c r="A13006" s="325"/>
      <c r="B13006" s="326"/>
      <c r="C13006" s="325"/>
      <c r="D13006" s="325"/>
    </row>
    <row r="13007" spans="1:4" x14ac:dyDescent="0.25">
      <c r="A13007" s="325"/>
      <c r="B13007" s="326"/>
      <c r="C13007" s="325"/>
      <c r="D13007" s="325"/>
    </row>
    <row r="13008" spans="1:4" x14ac:dyDescent="0.25">
      <c r="A13008" s="325"/>
      <c r="B13008" s="326"/>
      <c r="C13008" s="325"/>
      <c r="D13008" s="325"/>
    </row>
    <row r="13009" spans="1:4" x14ac:dyDescent="0.25">
      <c r="A13009" s="325"/>
      <c r="B13009" s="326"/>
      <c r="C13009" s="325"/>
      <c r="D13009" s="325"/>
    </row>
    <row r="13010" spans="1:4" x14ac:dyDescent="0.25">
      <c r="A13010" s="325"/>
      <c r="B13010" s="326"/>
      <c r="C13010" s="325"/>
      <c r="D13010" s="325"/>
    </row>
    <row r="13011" spans="1:4" x14ac:dyDescent="0.25">
      <c r="A13011" s="325"/>
      <c r="B13011" s="326"/>
      <c r="C13011" s="325"/>
      <c r="D13011" s="325"/>
    </row>
    <row r="13012" spans="1:4" x14ac:dyDescent="0.25">
      <c r="A13012" s="325"/>
      <c r="B13012" s="326"/>
      <c r="C13012" s="325"/>
      <c r="D13012" s="325"/>
    </row>
    <row r="13013" spans="1:4" x14ac:dyDescent="0.25">
      <c r="A13013" s="325"/>
      <c r="B13013" s="326"/>
      <c r="C13013" s="325"/>
      <c r="D13013" s="325"/>
    </row>
    <row r="13014" spans="1:4" x14ac:dyDescent="0.25">
      <c r="A13014" s="325"/>
      <c r="B13014" s="326"/>
      <c r="C13014" s="325"/>
      <c r="D13014" s="325"/>
    </row>
    <row r="13015" spans="1:4" x14ac:dyDescent="0.25">
      <c r="A13015" s="325"/>
      <c r="B13015" s="326"/>
      <c r="C13015" s="325"/>
      <c r="D13015" s="325"/>
    </row>
    <row r="13016" spans="1:4" x14ac:dyDescent="0.25">
      <c r="A13016" s="325"/>
      <c r="B13016" s="326"/>
      <c r="C13016" s="325"/>
      <c r="D13016" s="325"/>
    </row>
    <row r="13017" spans="1:4" x14ac:dyDescent="0.25">
      <c r="A13017" s="325"/>
      <c r="B13017" s="326"/>
      <c r="C13017" s="325"/>
      <c r="D13017" s="325"/>
    </row>
    <row r="13018" spans="1:4" x14ac:dyDescent="0.25">
      <c r="A13018" s="325"/>
      <c r="B13018" s="326"/>
      <c r="C13018" s="325"/>
      <c r="D13018" s="325"/>
    </row>
    <row r="13019" spans="1:4" x14ac:dyDescent="0.25">
      <c r="A13019" s="325"/>
      <c r="B13019" s="326"/>
      <c r="C13019" s="325"/>
      <c r="D13019" s="325"/>
    </row>
    <row r="13020" spans="1:4" x14ac:dyDescent="0.25">
      <c r="A13020" s="325"/>
      <c r="B13020" s="326"/>
      <c r="C13020" s="325"/>
      <c r="D13020" s="325"/>
    </row>
    <row r="13021" spans="1:4" x14ac:dyDescent="0.25">
      <c r="A13021" s="325"/>
      <c r="B13021" s="326"/>
      <c r="C13021" s="325"/>
      <c r="D13021" s="325"/>
    </row>
    <row r="13022" spans="1:4" x14ac:dyDescent="0.25">
      <c r="A13022" s="325"/>
      <c r="B13022" s="326"/>
      <c r="C13022" s="325"/>
      <c r="D13022" s="325"/>
    </row>
    <row r="13023" spans="1:4" x14ac:dyDescent="0.25">
      <c r="A13023" s="325"/>
      <c r="B13023" s="326"/>
      <c r="C13023" s="325"/>
      <c r="D13023" s="325"/>
    </row>
    <row r="13024" spans="1:4" x14ac:dyDescent="0.25">
      <c r="A13024" s="325"/>
      <c r="B13024" s="326"/>
      <c r="C13024" s="325"/>
      <c r="D13024" s="325"/>
    </row>
    <row r="13025" spans="1:4" x14ac:dyDescent="0.25">
      <c r="A13025" s="325"/>
      <c r="B13025" s="326"/>
      <c r="C13025" s="325"/>
      <c r="D13025" s="325"/>
    </row>
    <row r="13026" spans="1:4" x14ac:dyDescent="0.25">
      <c r="A13026" s="325"/>
      <c r="B13026" s="326"/>
      <c r="C13026" s="325"/>
      <c r="D13026" s="325"/>
    </row>
    <row r="13027" spans="1:4" x14ac:dyDescent="0.25">
      <c r="A13027" s="325"/>
      <c r="B13027" s="326"/>
      <c r="C13027" s="325"/>
      <c r="D13027" s="325"/>
    </row>
    <row r="13028" spans="1:4" x14ac:dyDescent="0.25">
      <c r="A13028" s="325"/>
      <c r="B13028" s="326"/>
      <c r="C13028" s="325"/>
      <c r="D13028" s="325"/>
    </row>
    <row r="13029" spans="1:4" x14ac:dyDescent="0.25">
      <c r="A13029" s="325"/>
      <c r="B13029" s="326"/>
      <c r="C13029" s="325"/>
      <c r="D13029" s="325"/>
    </row>
    <row r="13030" spans="1:4" x14ac:dyDescent="0.25">
      <c r="A13030" s="325"/>
      <c r="B13030" s="326"/>
      <c r="C13030" s="325"/>
      <c r="D13030" s="325"/>
    </row>
    <row r="13031" spans="1:4" x14ac:dyDescent="0.25">
      <c r="A13031" s="325"/>
      <c r="B13031" s="326"/>
      <c r="C13031" s="325"/>
      <c r="D13031" s="325"/>
    </row>
    <row r="13032" spans="1:4" x14ac:dyDescent="0.25">
      <c r="A13032" s="325"/>
      <c r="B13032" s="326"/>
      <c r="C13032" s="325"/>
      <c r="D13032" s="325"/>
    </row>
    <row r="13033" spans="1:4" x14ac:dyDescent="0.25">
      <c r="A13033" s="325"/>
      <c r="B13033" s="326"/>
      <c r="C13033" s="325"/>
      <c r="D13033" s="325"/>
    </row>
    <row r="13034" spans="1:4" x14ac:dyDescent="0.25">
      <c r="A13034" s="325"/>
      <c r="B13034" s="326"/>
      <c r="C13034" s="325"/>
      <c r="D13034" s="325"/>
    </row>
    <row r="13035" spans="1:4" x14ac:dyDescent="0.25">
      <c r="A13035" s="325"/>
      <c r="B13035" s="326"/>
      <c r="C13035" s="325"/>
      <c r="D13035" s="325"/>
    </row>
    <row r="13036" spans="1:4" x14ac:dyDescent="0.25">
      <c r="A13036" s="325"/>
      <c r="B13036" s="326"/>
      <c r="C13036" s="325"/>
      <c r="D13036" s="327"/>
    </row>
    <row r="13037" spans="1:4" x14ac:dyDescent="0.25">
      <c r="A13037" s="325"/>
      <c r="B13037" s="326"/>
      <c r="C13037" s="325"/>
      <c r="D13037" s="327"/>
    </row>
    <row r="13038" spans="1:4" x14ac:dyDescent="0.25">
      <c r="A13038" s="325"/>
      <c r="B13038" s="326"/>
      <c r="C13038" s="325"/>
      <c r="D13038" s="327"/>
    </row>
    <row r="13039" spans="1:4" x14ac:dyDescent="0.25">
      <c r="A13039" s="325"/>
      <c r="B13039" s="326"/>
      <c r="C13039" s="325"/>
      <c r="D13039" s="327"/>
    </row>
    <row r="13040" spans="1:4" x14ac:dyDescent="0.25">
      <c r="A13040" s="325"/>
      <c r="B13040" s="326"/>
      <c r="C13040" s="325"/>
      <c r="D13040" s="325"/>
    </row>
    <row r="13041" spans="1:4" x14ac:dyDescent="0.25">
      <c r="A13041" s="325"/>
      <c r="B13041" s="326"/>
      <c r="C13041" s="325"/>
      <c r="D13041" s="325"/>
    </row>
    <row r="13042" spans="1:4" x14ac:dyDescent="0.25">
      <c r="A13042" s="325"/>
      <c r="B13042" s="326"/>
      <c r="C13042" s="325"/>
      <c r="D13042" s="325"/>
    </row>
    <row r="13043" spans="1:4" x14ac:dyDescent="0.25">
      <c r="A13043" s="325"/>
      <c r="B13043" s="326"/>
      <c r="C13043" s="325"/>
      <c r="D13043" s="325"/>
    </row>
    <row r="13044" spans="1:4" x14ac:dyDescent="0.25">
      <c r="A13044" s="325"/>
      <c r="B13044" s="326"/>
      <c r="C13044" s="325"/>
      <c r="D13044" s="325"/>
    </row>
    <row r="13045" spans="1:4" x14ac:dyDescent="0.25">
      <c r="A13045" s="325"/>
      <c r="B13045" s="326"/>
      <c r="C13045" s="325"/>
      <c r="D13045" s="325"/>
    </row>
    <row r="13046" spans="1:4" x14ac:dyDescent="0.25">
      <c r="A13046" s="325"/>
      <c r="B13046" s="326"/>
      <c r="C13046" s="325"/>
      <c r="D13046" s="325"/>
    </row>
    <row r="13047" spans="1:4" x14ac:dyDescent="0.25">
      <c r="A13047" s="325"/>
      <c r="B13047" s="326"/>
      <c r="C13047" s="325"/>
      <c r="D13047" s="325"/>
    </row>
    <row r="13048" spans="1:4" x14ac:dyDescent="0.25">
      <c r="A13048" s="325"/>
      <c r="B13048" s="326"/>
      <c r="C13048" s="325"/>
      <c r="D13048" s="325"/>
    </row>
    <row r="13049" spans="1:4" x14ac:dyDescent="0.25">
      <c r="A13049" s="325"/>
      <c r="B13049" s="326"/>
      <c r="C13049" s="325"/>
      <c r="D13049" s="325"/>
    </row>
    <row r="13050" spans="1:4" x14ac:dyDescent="0.25">
      <c r="A13050" s="325"/>
      <c r="B13050" s="326"/>
      <c r="C13050" s="325"/>
      <c r="D13050" s="325"/>
    </row>
    <row r="13051" spans="1:4" x14ac:dyDescent="0.25">
      <c r="A13051" s="325"/>
      <c r="B13051" s="326"/>
      <c r="C13051" s="325"/>
      <c r="D13051" s="325"/>
    </row>
    <row r="13052" spans="1:4" x14ac:dyDescent="0.25">
      <c r="A13052" s="325"/>
      <c r="B13052" s="326"/>
      <c r="C13052" s="325"/>
      <c r="D13052" s="325"/>
    </row>
    <row r="13053" spans="1:4" x14ac:dyDescent="0.25">
      <c r="A13053" s="325"/>
      <c r="B13053" s="326"/>
      <c r="C13053" s="325"/>
      <c r="D13053" s="325"/>
    </row>
    <row r="13054" spans="1:4" x14ac:dyDescent="0.25">
      <c r="A13054" s="325"/>
      <c r="B13054" s="326"/>
      <c r="C13054" s="325"/>
      <c r="D13054" s="325"/>
    </row>
    <row r="13055" spans="1:4" x14ac:dyDescent="0.25">
      <c r="A13055" s="325"/>
      <c r="B13055" s="326"/>
      <c r="C13055" s="325"/>
      <c r="D13055" s="325"/>
    </row>
    <row r="13056" spans="1:4" x14ac:dyDescent="0.25">
      <c r="A13056" s="325"/>
      <c r="B13056" s="326"/>
      <c r="C13056" s="325"/>
      <c r="D13056" s="325"/>
    </row>
    <row r="13057" spans="1:4" x14ac:dyDescent="0.25">
      <c r="A13057" s="325"/>
      <c r="B13057" s="326"/>
      <c r="C13057" s="325"/>
      <c r="D13057" s="325"/>
    </row>
    <row r="13058" spans="1:4" x14ac:dyDescent="0.25">
      <c r="A13058" s="325"/>
      <c r="B13058" s="326"/>
      <c r="C13058" s="325"/>
      <c r="D13058" s="327"/>
    </row>
    <row r="13059" spans="1:4" x14ac:dyDescent="0.25">
      <c r="A13059" s="325"/>
      <c r="B13059" s="326"/>
      <c r="C13059" s="325"/>
      <c r="D13059" s="325"/>
    </row>
    <row r="13060" spans="1:4" x14ac:dyDescent="0.25">
      <c r="A13060" s="325"/>
      <c r="B13060" s="326"/>
      <c r="C13060" s="325"/>
      <c r="D13060" s="325"/>
    </row>
    <row r="13061" spans="1:4" x14ac:dyDescent="0.25">
      <c r="A13061" s="325"/>
      <c r="B13061" s="326"/>
      <c r="C13061" s="325"/>
      <c r="D13061" s="327"/>
    </row>
    <row r="13062" spans="1:4" x14ac:dyDescent="0.25">
      <c r="A13062" s="325"/>
      <c r="B13062" s="326"/>
      <c r="C13062" s="325"/>
      <c r="D13062" s="325"/>
    </row>
    <row r="13063" spans="1:4" x14ac:dyDescent="0.25">
      <c r="A13063" s="325"/>
      <c r="B13063" s="326"/>
      <c r="C13063" s="325"/>
      <c r="D13063" s="325"/>
    </row>
    <row r="13064" spans="1:4" x14ac:dyDescent="0.25">
      <c r="A13064" s="325"/>
      <c r="B13064" s="326"/>
      <c r="C13064" s="325"/>
      <c r="D13064" s="325"/>
    </row>
    <row r="13065" spans="1:4" x14ac:dyDescent="0.25">
      <c r="A13065" s="325"/>
      <c r="B13065" s="326"/>
      <c r="C13065" s="325"/>
      <c r="D13065" s="325"/>
    </row>
    <row r="13066" spans="1:4" x14ac:dyDescent="0.25">
      <c r="A13066" s="325"/>
      <c r="B13066" s="326"/>
      <c r="C13066" s="325"/>
      <c r="D13066" s="325"/>
    </row>
    <row r="13067" spans="1:4" x14ac:dyDescent="0.25">
      <c r="A13067" s="325"/>
      <c r="B13067" s="326"/>
      <c r="C13067" s="325"/>
      <c r="D13067" s="325"/>
    </row>
    <row r="13068" spans="1:4" x14ac:dyDescent="0.25">
      <c r="A13068" s="325"/>
      <c r="B13068" s="326"/>
      <c r="C13068" s="325"/>
      <c r="D13068" s="325"/>
    </row>
    <row r="13069" spans="1:4" x14ac:dyDescent="0.25">
      <c r="A13069" s="325"/>
      <c r="B13069" s="326"/>
      <c r="C13069" s="325"/>
      <c r="D13069" s="325"/>
    </row>
    <row r="13070" spans="1:4" x14ac:dyDescent="0.25">
      <c r="A13070" s="325"/>
      <c r="B13070" s="326"/>
      <c r="C13070" s="325"/>
      <c r="D13070" s="325"/>
    </row>
    <row r="13071" spans="1:4" x14ac:dyDescent="0.25">
      <c r="A13071" s="325"/>
      <c r="B13071" s="326"/>
      <c r="C13071" s="325"/>
      <c r="D13071" s="325"/>
    </row>
    <row r="13072" spans="1:4" x14ac:dyDescent="0.25">
      <c r="A13072" s="325"/>
      <c r="B13072" s="326"/>
      <c r="C13072" s="325"/>
      <c r="D13072" s="325"/>
    </row>
    <row r="13073" spans="1:4" x14ac:dyDescent="0.25">
      <c r="A13073" s="325"/>
      <c r="B13073" s="326"/>
      <c r="C13073" s="325"/>
      <c r="D13073" s="325"/>
    </row>
    <row r="13074" spans="1:4" x14ac:dyDescent="0.25">
      <c r="A13074" s="325"/>
      <c r="B13074" s="326"/>
      <c r="C13074" s="325"/>
      <c r="D13074" s="325"/>
    </row>
    <row r="13075" spans="1:4" x14ac:dyDescent="0.25">
      <c r="A13075" s="325"/>
      <c r="B13075" s="326"/>
      <c r="C13075" s="325"/>
      <c r="D13075" s="325"/>
    </row>
    <row r="13076" spans="1:4" x14ac:dyDescent="0.25">
      <c r="A13076" s="325"/>
      <c r="B13076" s="326"/>
      <c r="C13076" s="325"/>
      <c r="D13076" s="325"/>
    </row>
    <row r="13077" spans="1:4" x14ac:dyDescent="0.25">
      <c r="A13077" s="325"/>
      <c r="B13077" s="326"/>
      <c r="C13077" s="325"/>
      <c r="D13077" s="325"/>
    </row>
    <row r="13078" spans="1:4" x14ac:dyDescent="0.25">
      <c r="A13078" s="325"/>
      <c r="B13078" s="326"/>
      <c r="C13078" s="325"/>
      <c r="D13078" s="325"/>
    </row>
    <row r="13079" spans="1:4" x14ac:dyDescent="0.25">
      <c r="A13079" s="325"/>
      <c r="B13079" s="326"/>
      <c r="C13079" s="325"/>
      <c r="D13079" s="325"/>
    </row>
    <row r="13080" spans="1:4" x14ac:dyDescent="0.25">
      <c r="A13080" s="325"/>
      <c r="B13080" s="326"/>
      <c r="C13080" s="325"/>
      <c r="D13080" s="325"/>
    </row>
    <row r="13081" spans="1:4" x14ac:dyDescent="0.25">
      <c r="A13081" s="325"/>
      <c r="B13081" s="326"/>
      <c r="C13081" s="325"/>
      <c r="D13081" s="325"/>
    </row>
    <row r="13082" spans="1:4" x14ac:dyDescent="0.25">
      <c r="A13082" s="325"/>
      <c r="B13082" s="326"/>
      <c r="C13082" s="325"/>
      <c r="D13082" s="325"/>
    </row>
    <row r="13083" spans="1:4" x14ac:dyDescent="0.25">
      <c r="A13083" s="325"/>
      <c r="B13083" s="326"/>
      <c r="C13083" s="325"/>
      <c r="D13083" s="325"/>
    </row>
    <row r="13084" spans="1:4" x14ac:dyDescent="0.25">
      <c r="A13084" s="325"/>
      <c r="B13084" s="326"/>
      <c r="C13084" s="325"/>
      <c r="D13084" s="325"/>
    </row>
    <row r="13085" spans="1:4" x14ac:dyDescent="0.25">
      <c r="A13085" s="325"/>
      <c r="B13085" s="326"/>
      <c r="C13085" s="325"/>
      <c r="D13085" s="325"/>
    </row>
    <row r="13086" spans="1:4" x14ac:dyDescent="0.25">
      <c r="A13086" s="325"/>
      <c r="B13086" s="326"/>
      <c r="C13086" s="325"/>
      <c r="D13086" s="325"/>
    </row>
    <row r="13087" spans="1:4" x14ac:dyDescent="0.25">
      <c r="A13087" s="325"/>
      <c r="B13087" s="326"/>
      <c r="C13087" s="325"/>
      <c r="D13087" s="325"/>
    </row>
    <row r="13088" spans="1:4" x14ac:dyDescent="0.25">
      <c r="A13088" s="325"/>
      <c r="B13088" s="326"/>
      <c r="C13088" s="325"/>
      <c r="D13088" s="325"/>
    </row>
    <row r="13089" spans="1:4" x14ac:dyDescent="0.25">
      <c r="A13089" s="325"/>
      <c r="B13089" s="326"/>
      <c r="C13089" s="325"/>
      <c r="D13089" s="325"/>
    </row>
    <row r="13090" spans="1:4" x14ac:dyDescent="0.25">
      <c r="A13090" s="325"/>
      <c r="B13090" s="326"/>
      <c r="C13090" s="325"/>
      <c r="D13090" s="325"/>
    </row>
    <row r="13091" spans="1:4" x14ac:dyDescent="0.25">
      <c r="A13091" s="325"/>
      <c r="B13091" s="326"/>
      <c r="C13091" s="325"/>
      <c r="D13091" s="325"/>
    </row>
    <row r="13092" spans="1:4" x14ac:dyDescent="0.25">
      <c r="A13092" s="325"/>
      <c r="B13092" s="326"/>
      <c r="C13092" s="325"/>
      <c r="D13092" s="325"/>
    </row>
    <row r="13093" spans="1:4" x14ac:dyDescent="0.25">
      <c r="A13093" s="325"/>
      <c r="B13093" s="326"/>
      <c r="C13093" s="325"/>
      <c r="D13093" s="325"/>
    </row>
    <row r="13094" spans="1:4" x14ac:dyDescent="0.25">
      <c r="A13094" s="325"/>
      <c r="B13094" s="326"/>
      <c r="C13094" s="325"/>
      <c r="D13094" s="325"/>
    </row>
    <row r="13095" spans="1:4" x14ac:dyDescent="0.25">
      <c r="A13095" s="325"/>
      <c r="B13095" s="326"/>
      <c r="C13095" s="325"/>
      <c r="D13095" s="325"/>
    </row>
    <row r="13096" spans="1:4" x14ac:dyDescent="0.25">
      <c r="A13096" s="325"/>
      <c r="B13096" s="326"/>
      <c r="C13096" s="325"/>
      <c r="D13096" s="325"/>
    </row>
    <row r="13097" spans="1:4" x14ac:dyDescent="0.25">
      <c r="A13097" s="325"/>
      <c r="B13097" s="326"/>
      <c r="C13097" s="325"/>
      <c r="D13097" s="325"/>
    </row>
    <row r="13098" spans="1:4" x14ac:dyDescent="0.25">
      <c r="A13098" s="325"/>
      <c r="B13098" s="326"/>
      <c r="C13098" s="325"/>
      <c r="D13098" s="325"/>
    </row>
    <row r="13099" spans="1:4" x14ac:dyDescent="0.25">
      <c r="A13099" s="325"/>
      <c r="B13099" s="326"/>
      <c r="C13099" s="325"/>
      <c r="D13099" s="325"/>
    </row>
    <row r="13100" spans="1:4" x14ac:dyDescent="0.25">
      <c r="A13100" s="325"/>
      <c r="B13100" s="326"/>
      <c r="C13100" s="325"/>
      <c r="D13100" s="325"/>
    </row>
    <row r="13101" spans="1:4" x14ac:dyDescent="0.25">
      <c r="A13101" s="325"/>
      <c r="B13101" s="326"/>
      <c r="C13101" s="325"/>
      <c r="D13101" s="325"/>
    </row>
    <row r="13102" spans="1:4" x14ac:dyDescent="0.25">
      <c r="A13102" s="325"/>
      <c r="B13102" s="326"/>
      <c r="C13102" s="325"/>
      <c r="D13102" s="325"/>
    </row>
    <row r="13103" spans="1:4" x14ac:dyDescent="0.25">
      <c r="A13103" s="325"/>
      <c r="B13103" s="326"/>
      <c r="C13103" s="325"/>
      <c r="D13103" s="325"/>
    </row>
    <row r="13104" spans="1:4" x14ac:dyDescent="0.25">
      <c r="A13104" s="325"/>
      <c r="B13104" s="326"/>
      <c r="C13104" s="325"/>
      <c r="D13104" s="325"/>
    </row>
    <row r="13105" spans="1:4" x14ac:dyDescent="0.25">
      <c r="A13105" s="325"/>
      <c r="B13105" s="326"/>
      <c r="C13105" s="325"/>
      <c r="D13105" s="325"/>
    </row>
    <row r="13106" spans="1:4" x14ac:dyDescent="0.25">
      <c r="A13106" s="325"/>
      <c r="B13106" s="326"/>
      <c r="C13106" s="325"/>
      <c r="D13106" s="325"/>
    </row>
    <row r="13107" spans="1:4" x14ac:dyDescent="0.25">
      <c r="A13107" s="325"/>
      <c r="B13107" s="326"/>
      <c r="C13107" s="325"/>
      <c r="D13107" s="325"/>
    </row>
    <row r="13108" spans="1:4" x14ac:dyDescent="0.25">
      <c r="A13108" s="325"/>
      <c r="B13108" s="326"/>
      <c r="C13108" s="325"/>
      <c r="D13108" s="327"/>
    </row>
    <row r="13109" spans="1:4" x14ac:dyDescent="0.25">
      <c r="A13109" s="325"/>
      <c r="B13109" s="326"/>
      <c r="C13109" s="325"/>
      <c r="D13109" s="325"/>
    </row>
    <row r="13110" spans="1:4" x14ac:dyDescent="0.25">
      <c r="A13110" s="325"/>
      <c r="B13110" s="326"/>
      <c r="C13110" s="325"/>
      <c r="D13110" s="327"/>
    </row>
    <row r="13111" spans="1:4" x14ac:dyDescent="0.25">
      <c r="A13111" s="325"/>
      <c r="B13111" s="326"/>
      <c r="C13111" s="325"/>
      <c r="D13111" s="325"/>
    </row>
    <row r="13112" spans="1:4" x14ac:dyDescent="0.25">
      <c r="A13112" s="325"/>
      <c r="B13112" s="326"/>
      <c r="C13112" s="325"/>
      <c r="D13112" s="325"/>
    </row>
    <row r="13113" spans="1:4" x14ac:dyDescent="0.25">
      <c r="A13113" s="325"/>
      <c r="B13113" s="326"/>
      <c r="C13113" s="325"/>
      <c r="D13113" s="325"/>
    </row>
    <row r="13114" spans="1:4" x14ac:dyDescent="0.25">
      <c r="A13114" s="325"/>
      <c r="B13114" s="326"/>
      <c r="C13114" s="325"/>
      <c r="D13114" s="325"/>
    </row>
    <row r="13115" spans="1:4" x14ac:dyDescent="0.25">
      <c r="A13115" s="325"/>
      <c r="B13115" s="326"/>
      <c r="C13115" s="325"/>
      <c r="D13115" s="325"/>
    </row>
    <row r="13116" spans="1:4" x14ac:dyDescent="0.25">
      <c r="A13116" s="325"/>
      <c r="B13116" s="326"/>
      <c r="C13116" s="325"/>
      <c r="D13116" s="325"/>
    </row>
    <row r="13117" spans="1:4" x14ac:dyDescent="0.25">
      <c r="A13117" s="325"/>
      <c r="B13117" s="326"/>
      <c r="C13117" s="325"/>
      <c r="D13117" s="325"/>
    </row>
    <row r="13118" spans="1:4" x14ac:dyDescent="0.25">
      <c r="A13118" s="325"/>
      <c r="B13118" s="326"/>
      <c r="C13118" s="325"/>
      <c r="D13118" s="327"/>
    </row>
    <row r="13119" spans="1:4" x14ac:dyDescent="0.25">
      <c r="A13119" s="325"/>
      <c r="B13119" s="326"/>
      <c r="C13119" s="325"/>
      <c r="D13119" s="325"/>
    </row>
    <row r="13120" spans="1:4" x14ac:dyDescent="0.25">
      <c r="A13120" s="325"/>
      <c r="B13120" s="326"/>
      <c r="C13120" s="325"/>
      <c r="D13120" s="325"/>
    </row>
    <row r="13121" spans="1:4" x14ac:dyDescent="0.25">
      <c r="A13121" s="325"/>
      <c r="B13121" s="326"/>
      <c r="C13121" s="325"/>
      <c r="D13121" s="325"/>
    </row>
    <row r="13122" spans="1:4" x14ac:dyDescent="0.25">
      <c r="A13122" s="325"/>
      <c r="B13122" s="326"/>
      <c r="C13122" s="325"/>
      <c r="D13122" s="325"/>
    </row>
    <row r="13123" spans="1:4" x14ac:dyDescent="0.25">
      <c r="A13123" s="325"/>
      <c r="B13123" s="326"/>
      <c r="C13123" s="325"/>
      <c r="D13123" s="325"/>
    </row>
    <row r="13124" spans="1:4" x14ac:dyDescent="0.25">
      <c r="A13124" s="325"/>
      <c r="B13124" s="326"/>
      <c r="C13124" s="325"/>
      <c r="D13124" s="325"/>
    </row>
    <row r="13125" spans="1:4" x14ac:dyDescent="0.25">
      <c r="A13125" s="325"/>
      <c r="B13125" s="326"/>
      <c r="C13125" s="325"/>
      <c r="D13125" s="325"/>
    </row>
    <row r="13126" spans="1:4" x14ac:dyDescent="0.25">
      <c r="A13126" s="325"/>
      <c r="B13126" s="326"/>
      <c r="C13126" s="325"/>
      <c r="D13126" s="325"/>
    </row>
    <row r="13127" spans="1:4" x14ac:dyDescent="0.25">
      <c r="A13127" s="325"/>
      <c r="B13127" s="326"/>
      <c r="C13127" s="325"/>
      <c r="D13127" s="327"/>
    </row>
    <row r="13128" spans="1:4" x14ac:dyDescent="0.25">
      <c r="A13128" s="325"/>
      <c r="B13128" s="326"/>
      <c r="C13128" s="325"/>
      <c r="D13128" s="327"/>
    </row>
    <row r="13129" spans="1:4" x14ac:dyDescent="0.25">
      <c r="A13129" s="325"/>
      <c r="B13129" s="326"/>
      <c r="C13129" s="325"/>
      <c r="D13129" s="327"/>
    </row>
    <row r="13130" spans="1:4" x14ac:dyDescent="0.25">
      <c r="A13130" s="325"/>
      <c r="B13130" s="326"/>
      <c r="C13130" s="325"/>
      <c r="D13130" s="325"/>
    </row>
    <row r="13131" spans="1:4" x14ac:dyDescent="0.25">
      <c r="A13131" s="325"/>
      <c r="B13131" s="326"/>
      <c r="C13131" s="325"/>
      <c r="D13131" s="325"/>
    </row>
    <row r="13132" spans="1:4" x14ac:dyDescent="0.25">
      <c r="A13132" s="325"/>
      <c r="B13132" s="326"/>
      <c r="C13132" s="325"/>
      <c r="D13132" s="325"/>
    </row>
    <row r="13133" spans="1:4" x14ac:dyDescent="0.25">
      <c r="A13133" s="325"/>
      <c r="B13133" s="326"/>
      <c r="C13133" s="325"/>
      <c r="D13133" s="325"/>
    </row>
    <row r="13134" spans="1:4" x14ac:dyDescent="0.25">
      <c r="A13134" s="325"/>
      <c r="B13134" s="326"/>
      <c r="C13134" s="325"/>
      <c r="D13134" s="325"/>
    </row>
    <row r="13135" spans="1:4" x14ac:dyDescent="0.25">
      <c r="A13135" s="325"/>
      <c r="B13135" s="326"/>
      <c r="C13135" s="325"/>
      <c r="D13135" s="325"/>
    </row>
    <row r="13136" spans="1:4" x14ac:dyDescent="0.25">
      <c r="A13136" s="325"/>
      <c r="B13136" s="326"/>
      <c r="C13136" s="325"/>
      <c r="D13136" s="325"/>
    </row>
    <row r="13137" spans="1:4" x14ac:dyDescent="0.25">
      <c r="A13137" s="325"/>
      <c r="B13137" s="326"/>
      <c r="C13137" s="325"/>
      <c r="D13137" s="325"/>
    </row>
    <row r="13138" spans="1:4" x14ac:dyDescent="0.25">
      <c r="A13138" s="325"/>
      <c r="B13138" s="326"/>
      <c r="C13138" s="325"/>
      <c r="D13138" s="325"/>
    </row>
    <row r="13139" spans="1:4" x14ac:dyDescent="0.25">
      <c r="A13139" s="325"/>
      <c r="B13139" s="326"/>
      <c r="C13139" s="325"/>
      <c r="D13139" s="325"/>
    </row>
    <row r="13140" spans="1:4" x14ac:dyDescent="0.25">
      <c r="A13140" s="325"/>
      <c r="B13140" s="326"/>
      <c r="C13140" s="325"/>
      <c r="D13140" s="325"/>
    </row>
    <row r="13141" spans="1:4" x14ac:dyDescent="0.25">
      <c r="A13141" s="325"/>
      <c r="B13141" s="326"/>
      <c r="C13141" s="325"/>
      <c r="D13141" s="325"/>
    </row>
    <row r="13142" spans="1:4" x14ac:dyDescent="0.25">
      <c r="A13142" s="325"/>
      <c r="B13142" s="326"/>
      <c r="C13142" s="325"/>
      <c r="D13142" s="325"/>
    </row>
    <row r="13143" spans="1:4" x14ac:dyDescent="0.25">
      <c r="A13143" s="325"/>
      <c r="B13143" s="326"/>
      <c r="C13143" s="325"/>
      <c r="D13143" s="327"/>
    </row>
    <row r="13144" spans="1:4" x14ac:dyDescent="0.25">
      <c r="A13144" s="325"/>
      <c r="B13144" s="326"/>
      <c r="C13144" s="325"/>
      <c r="D13144" s="325"/>
    </row>
    <row r="13145" spans="1:4" x14ac:dyDescent="0.25">
      <c r="A13145" s="325"/>
      <c r="B13145" s="326"/>
      <c r="C13145" s="325"/>
      <c r="D13145" s="325"/>
    </row>
    <row r="13146" spans="1:4" x14ac:dyDescent="0.25">
      <c r="A13146" s="325"/>
      <c r="B13146" s="326"/>
      <c r="C13146" s="325"/>
      <c r="D13146" s="325"/>
    </row>
    <row r="13147" spans="1:4" x14ac:dyDescent="0.25">
      <c r="A13147" s="325"/>
      <c r="B13147" s="326"/>
      <c r="C13147" s="325"/>
      <c r="D13147" s="325"/>
    </row>
    <row r="13148" spans="1:4" x14ac:dyDescent="0.25">
      <c r="A13148" s="325"/>
      <c r="B13148" s="326"/>
      <c r="C13148" s="325"/>
      <c r="D13148" s="325"/>
    </row>
    <row r="13149" spans="1:4" x14ac:dyDescent="0.25">
      <c r="A13149" s="325"/>
      <c r="B13149" s="326"/>
      <c r="C13149" s="325"/>
      <c r="D13149" s="325"/>
    </row>
    <row r="13150" spans="1:4" x14ac:dyDescent="0.25">
      <c r="A13150" s="325"/>
      <c r="B13150" s="326"/>
      <c r="C13150" s="325"/>
      <c r="D13150" s="325"/>
    </row>
    <row r="13151" spans="1:4" x14ac:dyDescent="0.25">
      <c r="A13151" s="325"/>
      <c r="B13151" s="326"/>
      <c r="C13151" s="325"/>
      <c r="D13151" s="325"/>
    </row>
    <row r="13152" spans="1:4" x14ac:dyDescent="0.25">
      <c r="A13152" s="325"/>
      <c r="B13152" s="326"/>
      <c r="C13152" s="325"/>
      <c r="D13152" s="325"/>
    </row>
    <row r="13153" spans="1:4" x14ac:dyDescent="0.25">
      <c r="A13153" s="325"/>
      <c r="B13153" s="326"/>
      <c r="C13153" s="325"/>
      <c r="D13153" s="325"/>
    </row>
    <row r="13154" spans="1:4" x14ac:dyDescent="0.25">
      <c r="A13154" s="325"/>
      <c r="B13154" s="326"/>
      <c r="C13154" s="325"/>
      <c r="D13154" s="325"/>
    </row>
    <row r="13155" spans="1:4" x14ac:dyDescent="0.25">
      <c r="A13155" s="325"/>
      <c r="B13155" s="326"/>
      <c r="C13155" s="325"/>
      <c r="D13155" s="325"/>
    </row>
    <row r="13156" spans="1:4" x14ac:dyDescent="0.25">
      <c r="A13156" s="325"/>
      <c r="B13156" s="326"/>
      <c r="C13156" s="325"/>
      <c r="D13156" s="325"/>
    </row>
    <row r="13157" spans="1:4" x14ac:dyDescent="0.25">
      <c r="A13157" s="325"/>
      <c r="B13157" s="326"/>
      <c r="C13157" s="325"/>
      <c r="D13157" s="325"/>
    </row>
    <row r="13158" spans="1:4" x14ac:dyDescent="0.25">
      <c r="A13158" s="325"/>
      <c r="B13158" s="326"/>
      <c r="C13158" s="325"/>
      <c r="D13158" s="325"/>
    </row>
    <row r="13159" spans="1:4" x14ac:dyDescent="0.25">
      <c r="A13159" s="325"/>
      <c r="B13159" s="326"/>
      <c r="C13159" s="325"/>
      <c r="D13159" s="325"/>
    </row>
    <row r="13160" spans="1:4" x14ac:dyDescent="0.25">
      <c r="A13160" s="325"/>
      <c r="B13160" s="326"/>
      <c r="C13160" s="325"/>
      <c r="D13160" s="325"/>
    </row>
    <row r="13161" spans="1:4" x14ac:dyDescent="0.25">
      <c r="A13161" s="325"/>
      <c r="B13161" s="326"/>
      <c r="C13161" s="325"/>
      <c r="D13161" s="327"/>
    </row>
    <row r="13162" spans="1:4" x14ac:dyDescent="0.25">
      <c r="A13162" s="325"/>
      <c r="B13162" s="326"/>
      <c r="C13162" s="325"/>
      <c r="D13162" s="327"/>
    </row>
    <row r="13163" spans="1:4" x14ac:dyDescent="0.25">
      <c r="A13163" s="325"/>
      <c r="B13163" s="326"/>
      <c r="C13163" s="325"/>
      <c r="D13163" s="327"/>
    </row>
    <row r="13164" spans="1:4" x14ac:dyDescent="0.25">
      <c r="A13164" s="325"/>
      <c r="B13164" s="326"/>
      <c r="C13164" s="325"/>
      <c r="D13164" s="327"/>
    </row>
    <row r="13165" spans="1:4" x14ac:dyDescent="0.25">
      <c r="A13165" s="325"/>
      <c r="B13165" s="326"/>
      <c r="C13165" s="325"/>
      <c r="D13165" s="327"/>
    </row>
    <row r="13166" spans="1:4" x14ac:dyDescent="0.25">
      <c r="A13166" s="325"/>
      <c r="B13166" s="326"/>
      <c r="C13166" s="325"/>
      <c r="D13166" s="327"/>
    </row>
    <row r="13167" spans="1:4" x14ac:dyDescent="0.25">
      <c r="A13167" s="325"/>
      <c r="B13167" s="326"/>
      <c r="C13167" s="325"/>
      <c r="D13167" s="327"/>
    </row>
    <row r="13168" spans="1:4" x14ac:dyDescent="0.25">
      <c r="A13168" s="325"/>
      <c r="B13168" s="326"/>
      <c r="C13168" s="325"/>
      <c r="D13168" s="327"/>
    </row>
    <row r="13169" spans="1:4" x14ac:dyDescent="0.25">
      <c r="A13169" s="325"/>
      <c r="B13169" s="326"/>
      <c r="C13169" s="325"/>
      <c r="D13169" s="327"/>
    </row>
    <row r="13170" spans="1:4" x14ac:dyDescent="0.25">
      <c r="A13170" s="325"/>
      <c r="B13170" s="326"/>
      <c r="C13170" s="325"/>
      <c r="D13170" s="327"/>
    </row>
    <row r="13171" spans="1:4" x14ac:dyDescent="0.25">
      <c r="A13171" s="325"/>
      <c r="B13171" s="326"/>
      <c r="C13171" s="325"/>
      <c r="D13171" s="327"/>
    </row>
    <row r="13172" spans="1:4" x14ac:dyDescent="0.25">
      <c r="A13172" s="325"/>
      <c r="B13172" s="326"/>
      <c r="C13172" s="325"/>
      <c r="D13172" s="327"/>
    </row>
    <row r="13173" spans="1:4" x14ac:dyDescent="0.25">
      <c r="A13173" s="325"/>
      <c r="B13173" s="326"/>
      <c r="C13173" s="325"/>
      <c r="D13173" s="327"/>
    </row>
    <row r="13174" spans="1:4" x14ac:dyDescent="0.25">
      <c r="A13174" s="325"/>
      <c r="B13174" s="326"/>
      <c r="C13174" s="325"/>
      <c r="D13174" s="327"/>
    </row>
    <row r="13175" spans="1:4" x14ac:dyDescent="0.25">
      <c r="A13175" s="325"/>
      <c r="B13175" s="326"/>
      <c r="C13175" s="325"/>
      <c r="D13175" s="327"/>
    </row>
    <row r="13176" spans="1:4" x14ac:dyDescent="0.25">
      <c r="A13176" s="325"/>
      <c r="B13176" s="326"/>
      <c r="C13176" s="325"/>
      <c r="D13176" s="327"/>
    </row>
    <row r="13177" spans="1:4" x14ac:dyDescent="0.25">
      <c r="A13177" s="325"/>
      <c r="B13177" s="326"/>
      <c r="C13177" s="325"/>
      <c r="D13177" s="327"/>
    </row>
    <row r="13178" spans="1:4" x14ac:dyDescent="0.25">
      <c r="A13178" s="325"/>
      <c r="B13178" s="326"/>
      <c r="C13178" s="325"/>
      <c r="D13178" s="327"/>
    </row>
    <row r="13179" spans="1:4" x14ac:dyDescent="0.25">
      <c r="A13179" s="325"/>
      <c r="B13179" s="326"/>
      <c r="C13179" s="325"/>
      <c r="D13179" s="327"/>
    </row>
    <row r="13180" spans="1:4" x14ac:dyDescent="0.25">
      <c r="A13180" s="325"/>
      <c r="B13180" s="326"/>
      <c r="C13180" s="325"/>
      <c r="D13180" s="327"/>
    </row>
    <row r="13181" spans="1:4" x14ac:dyDescent="0.25">
      <c r="A13181" s="325"/>
      <c r="B13181" s="326"/>
      <c r="C13181" s="325"/>
      <c r="D13181" s="327"/>
    </row>
    <row r="13182" spans="1:4" x14ac:dyDescent="0.25">
      <c r="A13182" s="325"/>
      <c r="B13182" s="326"/>
      <c r="C13182" s="325"/>
      <c r="D13182" s="325"/>
    </row>
    <row r="13183" spans="1:4" x14ac:dyDescent="0.25">
      <c r="A13183" s="325"/>
      <c r="B13183" s="326"/>
      <c r="C13183" s="325"/>
      <c r="D13183" s="325"/>
    </row>
    <row r="13184" spans="1:4" x14ac:dyDescent="0.25">
      <c r="A13184" s="325"/>
      <c r="B13184" s="326"/>
      <c r="C13184" s="325"/>
      <c r="D13184" s="325"/>
    </row>
    <row r="13185" spans="1:4" x14ac:dyDescent="0.25">
      <c r="A13185" s="325"/>
      <c r="B13185" s="326"/>
      <c r="C13185" s="325"/>
      <c r="D13185" s="325"/>
    </row>
    <row r="13186" spans="1:4" x14ac:dyDescent="0.25">
      <c r="A13186" s="325"/>
      <c r="B13186" s="326"/>
      <c r="C13186" s="325"/>
      <c r="D13186" s="325"/>
    </row>
    <row r="13187" spans="1:4" x14ac:dyDescent="0.25">
      <c r="A13187" s="325"/>
      <c r="B13187" s="326"/>
      <c r="C13187" s="325"/>
      <c r="D13187" s="325"/>
    </row>
    <row r="13188" spans="1:4" x14ac:dyDescent="0.25">
      <c r="A13188" s="325"/>
      <c r="B13188" s="326"/>
      <c r="C13188" s="325"/>
      <c r="D13188" s="325"/>
    </row>
    <row r="13189" spans="1:4" x14ac:dyDescent="0.25">
      <c r="A13189" s="325"/>
      <c r="B13189" s="326"/>
      <c r="C13189" s="325"/>
      <c r="D13189" s="325"/>
    </row>
    <row r="13190" spans="1:4" x14ac:dyDescent="0.25">
      <c r="A13190" s="325"/>
      <c r="B13190" s="326"/>
      <c r="C13190" s="325"/>
      <c r="D13190" s="325"/>
    </row>
    <row r="13191" spans="1:4" x14ac:dyDescent="0.25">
      <c r="A13191" s="325"/>
      <c r="B13191" s="326"/>
      <c r="C13191" s="325"/>
      <c r="D13191" s="325"/>
    </row>
    <row r="13192" spans="1:4" x14ac:dyDescent="0.25">
      <c r="A13192" s="325"/>
      <c r="B13192" s="326"/>
      <c r="C13192" s="325"/>
      <c r="D13192" s="325"/>
    </row>
    <row r="13193" spans="1:4" x14ac:dyDescent="0.25">
      <c r="A13193" s="325"/>
      <c r="B13193" s="326"/>
      <c r="C13193" s="325"/>
      <c r="D13193" s="325"/>
    </row>
    <row r="13194" spans="1:4" x14ac:dyDescent="0.25">
      <c r="A13194" s="325"/>
      <c r="B13194" s="326"/>
      <c r="C13194" s="325"/>
      <c r="D13194" s="325"/>
    </row>
    <row r="13195" spans="1:4" x14ac:dyDescent="0.25">
      <c r="A13195" s="325"/>
      <c r="B13195" s="326"/>
      <c r="C13195" s="325"/>
      <c r="D13195" s="325"/>
    </row>
    <row r="13196" spans="1:4" x14ac:dyDescent="0.25">
      <c r="A13196" s="325"/>
      <c r="B13196" s="326"/>
      <c r="C13196" s="325"/>
      <c r="D13196" s="325"/>
    </row>
    <row r="13197" spans="1:4" x14ac:dyDescent="0.25">
      <c r="A13197" s="325"/>
      <c r="B13197" s="326"/>
      <c r="C13197" s="325"/>
      <c r="D13197" s="325"/>
    </row>
    <row r="13198" spans="1:4" x14ac:dyDescent="0.25">
      <c r="A13198" s="325"/>
      <c r="B13198" s="326"/>
      <c r="C13198" s="325"/>
      <c r="D13198" s="325"/>
    </row>
    <row r="13199" spans="1:4" x14ac:dyDescent="0.25">
      <c r="A13199" s="325"/>
      <c r="B13199" s="326"/>
      <c r="C13199" s="325"/>
      <c r="D13199" s="325"/>
    </row>
    <row r="13200" spans="1:4" x14ac:dyDescent="0.25">
      <c r="A13200" s="325"/>
      <c r="B13200" s="326"/>
      <c r="C13200" s="325"/>
      <c r="D13200" s="325"/>
    </row>
    <row r="13201" spans="1:4" x14ac:dyDescent="0.25">
      <c r="A13201" s="325"/>
      <c r="B13201" s="326"/>
      <c r="C13201" s="325"/>
      <c r="D13201" s="325"/>
    </row>
    <row r="13202" spans="1:4" x14ac:dyDescent="0.25">
      <c r="A13202" s="325"/>
      <c r="B13202" s="326"/>
      <c r="C13202" s="325"/>
      <c r="D13202" s="325"/>
    </row>
    <row r="13203" spans="1:4" x14ac:dyDescent="0.25">
      <c r="A13203" s="325"/>
      <c r="B13203" s="326"/>
      <c r="C13203" s="325"/>
      <c r="D13203" s="325"/>
    </row>
    <row r="13204" spans="1:4" x14ac:dyDescent="0.25">
      <c r="A13204" s="325"/>
      <c r="B13204" s="326"/>
      <c r="C13204" s="325"/>
      <c r="D13204" s="325"/>
    </row>
    <row r="13205" spans="1:4" x14ac:dyDescent="0.25">
      <c r="A13205" s="325"/>
      <c r="B13205" s="326"/>
      <c r="C13205" s="325"/>
      <c r="D13205" s="325"/>
    </row>
    <row r="13206" spans="1:4" x14ac:dyDescent="0.25">
      <c r="A13206" s="325"/>
      <c r="B13206" s="326"/>
      <c r="C13206" s="325"/>
      <c r="D13206" s="325"/>
    </row>
    <row r="13207" spans="1:4" x14ac:dyDescent="0.25">
      <c r="A13207" s="325"/>
      <c r="B13207" s="326"/>
      <c r="C13207" s="325"/>
      <c r="D13207" s="325"/>
    </row>
    <row r="13208" spans="1:4" x14ac:dyDescent="0.25">
      <c r="A13208" s="325"/>
      <c r="B13208" s="326"/>
      <c r="C13208" s="325"/>
      <c r="D13208" s="325"/>
    </row>
    <row r="13209" spans="1:4" x14ac:dyDescent="0.25">
      <c r="A13209" s="325"/>
      <c r="B13209" s="326"/>
      <c r="C13209" s="325"/>
      <c r="D13209" s="325"/>
    </row>
    <row r="13210" spans="1:4" x14ac:dyDescent="0.25">
      <c r="A13210" s="325"/>
      <c r="B13210" s="326"/>
      <c r="C13210" s="325"/>
      <c r="D13210" s="325"/>
    </row>
    <row r="13211" spans="1:4" x14ac:dyDescent="0.25">
      <c r="A13211" s="325"/>
      <c r="B13211" s="326"/>
      <c r="C13211" s="325"/>
      <c r="D13211" s="325"/>
    </row>
    <row r="13212" spans="1:4" x14ac:dyDescent="0.25">
      <c r="A13212" s="325"/>
      <c r="B13212" s="326"/>
      <c r="C13212" s="325"/>
      <c r="D13212" s="325"/>
    </row>
    <row r="13213" spans="1:4" x14ac:dyDescent="0.25">
      <c r="A13213" s="325"/>
      <c r="B13213" s="326"/>
      <c r="C13213" s="325"/>
      <c r="D13213" s="325"/>
    </row>
    <row r="13214" spans="1:4" x14ac:dyDescent="0.25">
      <c r="A13214" s="325"/>
      <c r="B13214" s="326"/>
      <c r="C13214" s="325"/>
      <c r="D13214" s="325"/>
    </row>
    <row r="13215" spans="1:4" x14ac:dyDescent="0.25">
      <c r="A13215" s="325"/>
      <c r="B13215" s="326"/>
      <c r="C13215" s="325"/>
      <c r="D13215" s="325"/>
    </row>
    <row r="13216" spans="1:4" x14ac:dyDescent="0.25">
      <c r="A13216" s="325"/>
      <c r="B13216" s="326"/>
      <c r="C13216" s="325"/>
      <c r="D13216" s="325"/>
    </row>
    <row r="13217" spans="1:4" x14ac:dyDescent="0.25">
      <c r="A13217" s="325"/>
      <c r="B13217" s="326"/>
      <c r="C13217" s="325"/>
      <c r="D13217" s="325"/>
    </row>
    <row r="13218" spans="1:4" x14ac:dyDescent="0.25">
      <c r="A13218" s="325"/>
      <c r="B13218" s="326"/>
      <c r="C13218" s="325"/>
      <c r="D13218" s="325"/>
    </row>
    <row r="13219" spans="1:4" x14ac:dyDescent="0.25">
      <c r="A13219" s="325"/>
      <c r="B13219" s="326"/>
      <c r="C13219" s="325"/>
      <c r="D13219" s="325"/>
    </row>
    <row r="13220" spans="1:4" x14ac:dyDescent="0.25">
      <c r="A13220" s="325"/>
      <c r="B13220" s="326"/>
      <c r="C13220" s="325"/>
      <c r="D13220" s="325"/>
    </row>
    <row r="13221" spans="1:4" x14ac:dyDescent="0.25">
      <c r="A13221" s="325"/>
      <c r="B13221" s="326"/>
      <c r="C13221" s="325"/>
      <c r="D13221" s="325"/>
    </row>
    <row r="13222" spans="1:4" x14ac:dyDescent="0.25">
      <c r="A13222" s="325"/>
      <c r="B13222" s="326"/>
      <c r="C13222" s="325"/>
      <c r="D13222" s="325"/>
    </row>
    <row r="13223" spans="1:4" x14ac:dyDescent="0.25">
      <c r="A13223" s="325"/>
      <c r="B13223" s="326"/>
      <c r="C13223" s="325"/>
      <c r="D13223" s="325"/>
    </row>
    <row r="13224" spans="1:4" x14ac:dyDescent="0.25">
      <c r="A13224" s="325"/>
      <c r="B13224" s="326"/>
      <c r="C13224" s="325"/>
      <c r="D13224" s="325"/>
    </row>
    <row r="13225" spans="1:4" x14ac:dyDescent="0.25">
      <c r="A13225" s="325"/>
      <c r="B13225" s="326"/>
      <c r="C13225" s="325"/>
      <c r="D13225" s="325"/>
    </row>
    <row r="13226" spans="1:4" x14ac:dyDescent="0.25">
      <c r="A13226" s="325"/>
      <c r="B13226" s="326"/>
      <c r="C13226" s="325"/>
      <c r="D13226" s="325"/>
    </row>
    <row r="13227" spans="1:4" x14ac:dyDescent="0.25">
      <c r="A13227" s="325"/>
      <c r="B13227" s="326"/>
      <c r="C13227" s="325"/>
      <c r="D13227" s="325"/>
    </row>
    <row r="13228" spans="1:4" x14ac:dyDescent="0.25">
      <c r="A13228" s="325"/>
      <c r="B13228" s="326"/>
      <c r="C13228" s="325"/>
      <c r="D13228" s="325"/>
    </row>
    <row r="13229" spans="1:4" x14ac:dyDescent="0.25">
      <c r="A13229" s="325"/>
      <c r="B13229" s="326"/>
      <c r="C13229" s="325"/>
      <c r="D13229" s="325"/>
    </row>
    <row r="13230" spans="1:4" x14ac:dyDescent="0.25">
      <c r="A13230" s="325"/>
      <c r="B13230" s="326"/>
      <c r="C13230" s="325"/>
      <c r="D13230" s="325"/>
    </row>
    <row r="13231" spans="1:4" x14ac:dyDescent="0.25">
      <c r="A13231" s="325"/>
      <c r="B13231" s="326"/>
      <c r="C13231" s="325"/>
      <c r="D13231" s="325"/>
    </row>
    <row r="13232" spans="1:4" x14ac:dyDescent="0.25">
      <c r="A13232" s="325"/>
      <c r="B13232" s="326"/>
      <c r="C13232" s="325"/>
      <c r="D13232" s="325"/>
    </row>
    <row r="13233" spans="1:4" x14ac:dyDescent="0.25">
      <c r="A13233" s="325"/>
      <c r="B13233" s="326"/>
      <c r="C13233" s="325"/>
      <c r="D13233" s="325"/>
    </row>
    <row r="13234" spans="1:4" x14ac:dyDescent="0.25">
      <c r="A13234" s="325"/>
      <c r="B13234" s="326"/>
      <c r="C13234" s="325"/>
      <c r="D13234" s="325"/>
    </row>
    <row r="13235" spans="1:4" x14ac:dyDescent="0.25">
      <c r="A13235" s="325"/>
      <c r="B13235" s="326"/>
      <c r="C13235" s="325"/>
      <c r="D13235" s="325"/>
    </row>
    <row r="13236" spans="1:4" x14ac:dyDescent="0.25">
      <c r="A13236" s="325"/>
      <c r="B13236" s="326"/>
      <c r="C13236" s="325"/>
      <c r="D13236" s="325"/>
    </row>
    <row r="13237" spans="1:4" x14ac:dyDescent="0.25">
      <c r="A13237" s="325"/>
      <c r="B13237" s="326"/>
      <c r="C13237" s="325"/>
      <c r="D13237" s="325"/>
    </row>
    <row r="13238" spans="1:4" x14ac:dyDescent="0.25">
      <c r="A13238" s="325"/>
      <c r="B13238" s="326"/>
      <c r="C13238" s="325"/>
      <c r="D13238" s="325"/>
    </row>
    <row r="13239" spans="1:4" x14ac:dyDescent="0.25">
      <c r="A13239" s="325"/>
      <c r="B13239" s="326"/>
      <c r="C13239" s="325"/>
      <c r="D13239" s="325"/>
    </row>
    <row r="13240" spans="1:4" x14ac:dyDescent="0.25">
      <c r="A13240" s="325"/>
      <c r="B13240" s="326"/>
      <c r="C13240" s="325"/>
      <c r="D13240" s="325"/>
    </row>
    <row r="13241" spans="1:4" x14ac:dyDescent="0.25">
      <c r="A13241" s="325"/>
      <c r="B13241" s="326"/>
      <c r="C13241" s="325"/>
      <c r="D13241" s="325"/>
    </row>
    <row r="13242" spans="1:4" x14ac:dyDescent="0.25">
      <c r="A13242" s="325"/>
      <c r="B13242" s="326"/>
      <c r="C13242" s="325"/>
      <c r="D13242" s="325"/>
    </row>
    <row r="13243" spans="1:4" x14ac:dyDescent="0.25">
      <c r="A13243" s="325"/>
      <c r="B13243" s="326"/>
      <c r="C13243" s="325"/>
      <c r="D13243" s="325"/>
    </row>
    <row r="13244" spans="1:4" x14ac:dyDescent="0.25">
      <c r="A13244" s="325"/>
      <c r="B13244" s="326"/>
      <c r="C13244" s="325"/>
      <c r="D13244" s="325"/>
    </row>
    <row r="13245" spans="1:4" x14ac:dyDescent="0.25">
      <c r="A13245" s="325"/>
      <c r="B13245" s="326"/>
      <c r="C13245" s="325"/>
      <c r="D13245" s="325"/>
    </row>
    <row r="13246" spans="1:4" x14ac:dyDescent="0.25">
      <c r="A13246" s="325"/>
      <c r="B13246" s="326"/>
      <c r="C13246" s="325"/>
      <c r="D13246" s="325"/>
    </row>
    <row r="13247" spans="1:4" x14ac:dyDescent="0.25">
      <c r="A13247" s="325"/>
      <c r="B13247" s="326"/>
      <c r="C13247" s="325"/>
      <c r="D13247" s="325"/>
    </row>
    <row r="13248" spans="1:4" x14ac:dyDescent="0.25">
      <c r="A13248" s="325"/>
      <c r="B13248" s="326"/>
      <c r="C13248" s="325"/>
      <c r="D13248" s="325"/>
    </row>
    <row r="13249" spans="1:4" x14ac:dyDescent="0.25">
      <c r="A13249" s="325"/>
      <c r="B13249" s="326"/>
      <c r="C13249" s="325"/>
      <c r="D13249" s="325"/>
    </row>
    <row r="13250" spans="1:4" x14ac:dyDescent="0.25">
      <c r="A13250" s="325"/>
      <c r="B13250" s="326"/>
      <c r="C13250" s="325"/>
      <c r="D13250" s="325"/>
    </row>
    <row r="13251" spans="1:4" x14ac:dyDescent="0.25">
      <c r="A13251" s="325"/>
      <c r="B13251" s="326"/>
      <c r="C13251" s="325"/>
      <c r="D13251" s="325"/>
    </row>
    <row r="13252" spans="1:4" x14ac:dyDescent="0.25">
      <c r="A13252" s="325"/>
      <c r="B13252" s="326"/>
      <c r="C13252" s="325"/>
      <c r="D13252" s="325"/>
    </row>
    <row r="13253" spans="1:4" x14ac:dyDescent="0.25">
      <c r="A13253" s="325"/>
      <c r="B13253" s="326"/>
      <c r="C13253" s="325"/>
      <c r="D13253" s="325"/>
    </row>
    <row r="13254" spans="1:4" x14ac:dyDescent="0.25">
      <c r="A13254" s="325"/>
      <c r="B13254" s="326"/>
      <c r="C13254" s="325"/>
      <c r="D13254" s="325"/>
    </row>
    <row r="13255" spans="1:4" x14ac:dyDescent="0.25">
      <c r="A13255" s="325"/>
      <c r="B13255" s="326"/>
      <c r="C13255" s="325"/>
      <c r="D13255" s="325"/>
    </row>
    <row r="13256" spans="1:4" x14ac:dyDescent="0.25">
      <c r="A13256" s="325"/>
      <c r="B13256" s="326"/>
      <c r="C13256" s="325"/>
      <c r="D13256" s="325"/>
    </row>
    <row r="13257" spans="1:4" x14ac:dyDescent="0.25">
      <c r="A13257" s="325"/>
      <c r="B13257" s="326"/>
      <c r="C13257" s="325"/>
      <c r="D13257" s="325"/>
    </row>
    <row r="13258" spans="1:4" x14ac:dyDescent="0.25">
      <c r="A13258" s="325"/>
      <c r="B13258" s="326"/>
      <c r="C13258" s="325"/>
      <c r="D13258" s="325"/>
    </row>
    <row r="13259" spans="1:4" x14ac:dyDescent="0.25">
      <c r="A13259" s="325"/>
      <c r="B13259" s="326"/>
      <c r="C13259" s="325"/>
      <c r="D13259" s="325"/>
    </row>
    <row r="13260" spans="1:4" x14ac:dyDescent="0.25">
      <c r="A13260" s="325"/>
      <c r="B13260" s="326"/>
      <c r="C13260" s="325"/>
      <c r="D13260" s="325"/>
    </row>
    <row r="13261" spans="1:4" x14ac:dyDescent="0.25">
      <c r="A13261" s="325"/>
      <c r="B13261" s="326"/>
      <c r="C13261" s="325"/>
      <c r="D13261" s="325"/>
    </row>
    <row r="13262" spans="1:4" x14ac:dyDescent="0.25">
      <c r="A13262" s="325"/>
      <c r="B13262" s="326"/>
      <c r="C13262" s="325"/>
      <c r="D13262" s="325"/>
    </row>
    <row r="13263" spans="1:4" x14ac:dyDescent="0.25">
      <c r="A13263" s="325"/>
      <c r="B13263" s="326"/>
      <c r="C13263" s="325"/>
      <c r="D13263" s="325"/>
    </row>
    <row r="13264" spans="1:4" x14ac:dyDescent="0.25">
      <c r="A13264" s="325"/>
      <c r="B13264" s="326"/>
      <c r="C13264" s="325"/>
      <c r="D13264" s="327"/>
    </row>
    <row r="13265" spans="1:4" x14ac:dyDescent="0.25">
      <c r="A13265" s="325"/>
      <c r="B13265" s="326"/>
      <c r="C13265" s="325"/>
      <c r="D13265" s="325"/>
    </row>
    <row r="13266" spans="1:4" x14ac:dyDescent="0.25">
      <c r="A13266" s="325"/>
      <c r="B13266" s="326"/>
      <c r="C13266" s="325"/>
      <c r="D13266" s="327"/>
    </row>
    <row r="13267" spans="1:4" x14ac:dyDescent="0.25">
      <c r="A13267" s="325"/>
      <c r="B13267" s="326"/>
      <c r="C13267" s="325"/>
      <c r="D13267" s="325"/>
    </row>
    <row r="13268" spans="1:4" x14ac:dyDescent="0.25">
      <c r="A13268" s="325"/>
      <c r="B13268" s="326"/>
      <c r="C13268" s="325"/>
      <c r="D13268" s="327"/>
    </row>
    <row r="13269" spans="1:4" x14ac:dyDescent="0.25">
      <c r="A13269" s="325"/>
      <c r="B13269" s="326"/>
      <c r="C13269" s="325"/>
      <c r="D13269" s="325"/>
    </row>
    <row r="13270" spans="1:4" x14ac:dyDescent="0.25">
      <c r="A13270" s="325"/>
      <c r="B13270" s="326"/>
      <c r="C13270" s="325"/>
      <c r="D13270" s="327"/>
    </row>
    <row r="13271" spans="1:4" x14ac:dyDescent="0.25">
      <c r="A13271" s="325"/>
      <c r="B13271" s="326"/>
      <c r="C13271" s="325"/>
      <c r="D13271" s="325"/>
    </row>
    <row r="13272" spans="1:4" x14ac:dyDescent="0.25">
      <c r="A13272" s="325"/>
      <c r="B13272" s="326"/>
      <c r="C13272" s="325"/>
      <c r="D13272" s="327"/>
    </row>
    <row r="13273" spans="1:4" x14ac:dyDescent="0.25">
      <c r="A13273" s="325"/>
      <c r="B13273" s="326"/>
      <c r="C13273" s="325"/>
      <c r="D13273" s="327"/>
    </row>
    <row r="13274" spans="1:4" x14ac:dyDescent="0.25">
      <c r="A13274" s="325"/>
      <c r="B13274" s="326"/>
      <c r="C13274" s="325"/>
      <c r="D13274" s="327"/>
    </row>
    <row r="13275" spans="1:4" x14ac:dyDescent="0.25">
      <c r="A13275" s="325"/>
      <c r="B13275" s="326"/>
      <c r="C13275" s="325"/>
      <c r="D13275" s="327"/>
    </row>
    <row r="13276" spans="1:4" x14ac:dyDescent="0.25">
      <c r="A13276" s="325"/>
      <c r="B13276" s="326"/>
      <c r="C13276" s="325"/>
      <c r="D13276" s="327"/>
    </row>
    <row r="13277" spans="1:4" x14ac:dyDescent="0.25">
      <c r="A13277" s="325"/>
      <c r="B13277" s="326"/>
      <c r="C13277" s="325"/>
      <c r="D13277" s="327"/>
    </row>
    <row r="13278" spans="1:4" x14ac:dyDescent="0.25">
      <c r="A13278" s="325"/>
      <c r="B13278" s="326"/>
      <c r="C13278" s="325"/>
      <c r="D13278" s="327"/>
    </row>
    <row r="13279" spans="1:4" x14ac:dyDescent="0.25">
      <c r="A13279" s="325"/>
      <c r="B13279" s="326"/>
      <c r="C13279" s="325"/>
      <c r="D13279" s="325"/>
    </row>
    <row r="13280" spans="1:4" x14ac:dyDescent="0.25">
      <c r="A13280" s="325"/>
      <c r="B13280" s="326"/>
      <c r="C13280" s="325"/>
      <c r="D13280" s="325"/>
    </row>
    <row r="13281" spans="1:4" x14ac:dyDescent="0.25">
      <c r="A13281" s="325"/>
      <c r="B13281" s="326"/>
      <c r="C13281" s="325"/>
      <c r="D13281" s="325"/>
    </row>
    <row r="13282" spans="1:4" x14ac:dyDescent="0.25">
      <c r="A13282" s="325"/>
      <c r="B13282" s="326"/>
      <c r="C13282" s="325"/>
      <c r="D13282" s="325"/>
    </row>
    <row r="13283" spans="1:4" x14ac:dyDescent="0.25">
      <c r="A13283" s="325"/>
      <c r="B13283" s="326"/>
      <c r="C13283" s="325"/>
      <c r="D13283" s="327"/>
    </row>
    <row r="13284" spans="1:4" x14ac:dyDescent="0.25">
      <c r="A13284" s="325"/>
      <c r="B13284" s="326"/>
      <c r="C13284" s="325"/>
      <c r="D13284" s="327"/>
    </row>
    <row r="13285" spans="1:4" x14ac:dyDescent="0.25">
      <c r="A13285" s="325"/>
      <c r="B13285" s="326"/>
      <c r="C13285" s="325"/>
      <c r="D13285" s="327"/>
    </row>
    <row r="13286" spans="1:4" x14ac:dyDescent="0.25">
      <c r="A13286" s="325"/>
      <c r="B13286" s="326"/>
      <c r="C13286" s="325"/>
      <c r="D13286" s="327"/>
    </row>
    <row r="13287" spans="1:4" x14ac:dyDescent="0.25">
      <c r="A13287" s="325"/>
      <c r="B13287" s="326"/>
      <c r="C13287" s="325"/>
      <c r="D13287" s="327"/>
    </row>
    <row r="13288" spans="1:4" x14ac:dyDescent="0.25">
      <c r="A13288" s="325"/>
      <c r="B13288" s="326"/>
      <c r="C13288" s="325"/>
      <c r="D13288" s="327"/>
    </row>
    <row r="13289" spans="1:4" x14ac:dyDescent="0.25">
      <c r="A13289" s="325"/>
      <c r="B13289" s="326"/>
      <c r="C13289" s="325"/>
      <c r="D13289" s="325"/>
    </row>
    <row r="13290" spans="1:4" x14ac:dyDescent="0.25">
      <c r="A13290" s="325"/>
      <c r="B13290" s="326"/>
      <c r="C13290" s="325"/>
      <c r="D13290" s="327"/>
    </row>
    <row r="13291" spans="1:4" x14ac:dyDescent="0.25">
      <c r="A13291" s="325"/>
      <c r="B13291" s="326"/>
      <c r="C13291" s="325"/>
      <c r="D13291" s="325"/>
    </row>
    <row r="13292" spans="1:4" x14ac:dyDescent="0.25">
      <c r="A13292" s="325"/>
      <c r="B13292" s="326"/>
      <c r="C13292" s="325"/>
      <c r="D13292" s="327"/>
    </row>
    <row r="13293" spans="1:4" x14ac:dyDescent="0.25">
      <c r="A13293" s="325"/>
      <c r="B13293" s="326"/>
      <c r="C13293" s="325"/>
      <c r="D13293" s="327"/>
    </row>
    <row r="13294" spans="1:4" x14ac:dyDescent="0.25">
      <c r="A13294" s="325"/>
      <c r="B13294" s="326"/>
      <c r="C13294" s="325"/>
      <c r="D13294" s="325"/>
    </row>
    <row r="13295" spans="1:4" x14ac:dyDescent="0.25">
      <c r="A13295" s="325"/>
      <c r="B13295" s="326"/>
      <c r="C13295" s="325"/>
      <c r="D13295" s="327"/>
    </row>
    <row r="13296" spans="1:4" x14ac:dyDescent="0.25">
      <c r="A13296" s="325"/>
      <c r="B13296" s="326"/>
      <c r="C13296" s="325"/>
      <c r="D13296" s="325"/>
    </row>
    <row r="13297" spans="1:4" x14ac:dyDescent="0.25">
      <c r="A13297" s="325"/>
      <c r="B13297" s="326"/>
      <c r="C13297" s="325"/>
      <c r="D13297" s="327"/>
    </row>
    <row r="13298" spans="1:4" x14ac:dyDescent="0.25">
      <c r="A13298" s="325"/>
      <c r="B13298" s="326"/>
      <c r="C13298" s="325"/>
      <c r="D13298" s="325"/>
    </row>
    <row r="13299" spans="1:4" x14ac:dyDescent="0.25">
      <c r="A13299" s="325"/>
      <c r="B13299" s="326"/>
      <c r="C13299" s="325"/>
      <c r="D13299" s="325"/>
    </row>
    <row r="13300" spans="1:4" x14ac:dyDescent="0.25">
      <c r="A13300" s="325"/>
      <c r="B13300" s="326"/>
      <c r="C13300" s="325"/>
      <c r="D13300" s="325"/>
    </row>
    <row r="13301" spans="1:4" x14ac:dyDescent="0.25">
      <c r="A13301" s="325"/>
      <c r="B13301" s="326"/>
      <c r="C13301" s="325"/>
      <c r="D13301" s="325"/>
    </row>
    <row r="13302" spans="1:4" x14ac:dyDescent="0.25">
      <c r="A13302" s="325"/>
      <c r="B13302" s="326"/>
      <c r="C13302" s="325"/>
      <c r="D13302" s="325"/>
    </row>
    <row r="13303" spans="1:4" x14ac:dyDescent="0.25">
      <c r="A13303" s="325"/>
      <c r="B13303" s="326"/>
      <c r="C13303" s="325"/>
      <c r="D13303" s="325"/>
    </row>
    <row r="13304" spans="1:4" x14ac:dyDescent="0.25">
      <c r="A13304" s="325"/>
      <c r="B13304" s="326"/>
      <c r="C13304" s="325"/>
      <c r="D13304" s="325"/>
    </row>
    <row r="13305" spans="1:4" x14ac:dyDescent="0.25">
      <c r="A13305" s="325"/>
      <c r="B13305" s="326"/>
      <c r="C13305" s="325"/>
      <c r="D13305" s="325"/>
    </row>
    <row r="13306" spans="1:4" x14ac:dyDescent="0.25">
      <c r="A13306" s="325"/>
      <c r="B13306" s="326"/>
      <c r="C13306" s="325"/>
      <c r="D13306" s="325"/>
    </row>
    <row r="13307" spans="1:4" x14ac:dyDescent="0.25">
      <c r="A13307" s="325"/>
      <c r="B13307" s="326"/>
      <c r="C13307" s="325"/>
      <c r="D13307" s="325"/>
    </row>
    <row r="13308" spans="1:4" x14ac:dyDescent="0.25">
      <c r="A13308" s="325"/>
      <c r="B13308" s="326"/>
      <c r="C13308" s="325"/>
      <c r="D13308" s="325"/>
    </row>
    <row r="13309" spans="1:4" x14ac:dyDescent="0.25">
      <c r="A13309" s="325"/>
      <c r="B13309" s="326"/>
      <c r="C13309" s="325"/>
      <c r="D13309" s="325"/>
    </row>
    <row r="13310" spans="1:4" x14ac:dyDescent="0.25">
      <c r="A13310" s="325"/>
      <c r="B13310" s="326"/>
      <c r="C13310" s="325"/>
      <c r="D13310" s="325"/>
    </row>
    <row r="13311" spans="1:4" x14ac:dyDescent="0.25">
      <c r="A13311" s="325"/>
      <c r="B13311" s="326"/>
      <c r="C13311" s="325"/>
      <c r="D13311" s="325"/>
    </row>
    <row r="13312" spans="1:4" x14ac:dyDescent="0.25">
      <c r="A13312" s="325"/>
      <c r="B13312" s="326"/>
      <c r="C13312" s="325"/>
      <c r="D13312" s="325"/>
    </row>
    <row r="13313" spans="1:4" x14ac:dyDescent="0.25">
      <c r="A13313" s="325"/>
      <c r="B13313" s="326"/>
      <c r="C13313" s="325"/>
      <c r="D13313" s="325"/>
    </row>
    <row r="13314" spans="1:4" x14ac:dyDescent="0.25">
      <c r="A13314" s="325"/>
      <c r="B13314" s="326"/>
      <c r="C13314" s="325"/>
      <c r="D13314" s="325"/>
    </row>
    <row r="13315" spans="1:4" x14ac:dyDescent="0.25">
      <c r="A13315" s="325"/>
      <c r="B13315" s="326"/>
      <c r="C13315" s="325"/>
      <c r="D13315" s="325"/>
    </row>
    <row r="13316" spans="1:4" x14ac:dyDescent="0.25">
      <c r="A13316" s="325"/>
      <c r="B13316" s="326"/>
      <c r="C13316" s="325"/>
      <c r="D13316" s="325"/>
    </row>
    <row r="13317" spans="1:4" x14ac:dyDescent="0.25">
      <c r="A13317" s="325"/>
      <c r="B13317" s="326"/>
      <c r="C13317" s="325"/>
      <c r="D13317" s="325"/>
    </row>
    <row r="13318" spans="1:4" x14ac:dyDescent="0.25">
      <c r="A13318" s="325"/>
      <c r="B13318" s="326"/>
      <c r="C13318" s="325"/>
      <c r="D13318" s="325"/>
    </row>
    <row r="13319" spans="1:4" x14ac:dyDescent="0.25">
      <c r="A13319" s="325"/>
      <c r="B13319" s="326"/>
      <c r="C13319" s="325"/>
      <c r="D13319" s="325"/>
    </row>
    <row r="13320" spans="1:4" x14ac:dyDescent="0.25">
      <c r="A13320" s="325"/>
      <c r="B13320" s="326"/>
      <c r="C13320" s="325"/>
      <c r="D13320" s="325"/>
    </row>
    <row r="13321" spans="1:4" x14ac:dyDescent="0.25">
      <c r="A13321" s="325"/>
      <c r="B13321" s="326"/>
      <c r="C13321" s="325"/>
      <c r="D13321" s="325"/>
    </row>
    <row r="13322" spans="1:4" x14ac:dyDescent="0.25">
      <c r="A13322" s="325"/>
      <c r="B13322" s="326"/>
      <c r="C13322" s="325"/>
      <c r="D13322" s="325"/>
    </row>
    <row r="13323" spans="1:4" x14ac:dyDescent="0.25">
      <c r="A13323" s="325"/>
      <c r="B13323" s="326"/>
      <c r="C13323" s="325"/>
      <c r="D13323" s="325"/>
    </row>
    <row r="13324" spans="1:4" x14ac:dyDescent="0.25">
      <c r="A13324" s="325"/>
      <c r="B13324" s="326"/>
      <c r="C13324" s="325"/>
      <c r="D13324" s="325"/>
    </row>
    <row r="13325" spans="1:4" x14ac:dyDescent="0.25">
      <c r="A13325" s="325"/>
      <c r="B13325" s="326"/>
      <c r="C13325" s="325"/>
      <c r="D13325" s="325"/>
    </row>
    <row r="13326" spans="1:4" x14ac:dyDescent="0.25">
      <c r="A13326" s="325"/>
      <c r="B13326" s="326"/>
      <c r="C13326" s="325"/>
      <c r="D13326" s="325"/>
    </row>
    <row r="13327" spans="1:4" x14ac:dyDescent="0.25">
      <c r="A13327" s="325"/>
      <c r="B13327" s="326"/>
      <c r="C13327" s="325"/>
      <c r="D13327" s="325"/>
    </row>
    <row r="13328" spans="1:4" x14ac:dyDescent="0.25">
      <c r="A13328" s="325"/>
      <c r="B13328" s="326"/>
      <c r="C13328" s="325"/>
      <c r="D13328" s="325"/>
    </row>
    <row r="13329" spans="1:4" x14ac:dyDescent="0.25">
      <c r="A13329" s="325"/>
      <c r="B13329" s="326"/>
      <c r="C13329" s="325"/>
      <c r="D13329" s="325"/>
    </row>
    <row r="13330" spans="1:4" x14ac:dyDescent="0.25">
      <c r="A13330" s="325"/>
      <c r="B13330" s="326"/>
      <c r="C13330" s="325"/>
      <c r="D13330" s="325"/>
    </row>
    <row r="13331" spans="1:4" x14ac:dyDescent="0.25">
      <c r="A13331" s="325"/>
      <c r="B13331" s="326"/>
      <c r="C13331" s="325"/>
      <c r="D13331" s="325"/>
    </row>
    <row r="13332" spans="1:4" x14ac:dyDescent="0.25">
      <c r="A13332" s="325"/>
      <c r="B13332" s="326"/>
      <c r="C13332" s="325"/>
      <c r="D13332" s="325"/>
    </row>
    <row r="13333" spans="1:4" x14ac:dyDescent="0.25">
      <c r="A13333" s="325"/>
      <c r="B13333" s="326"/>
      <c r="C13333" s="325"/>
      <c r="D13333" s="325"/>
    </row>
    <row r="13334" spans="1:4" x14ac:dyDescent="0.25">
      <c r="A13334" s="325"/>
      <c r="B13334" s="326"/>
      <c r="C13334" s="325"/>
      <c r="D13334" s="325"/>
    </row>
    <row r="13335" spans="1:4" x14ac:dyDescent="0.25">
      <c r="A13335" s="325"/>
      <c r="B13335" s="326"/>
      <c r="C13335" s="325"/>
      <c r="D13335" s="325"/>
    </row>
    <row r="13336" spans="1:4" x14ac:dyDescent="0.25">
      <c r="A13336" s="325"/>
      <c r="B13336" s="326"/>
      <c r="C13336" s="325"/>
      <c r="D13336" s="325"/>
    </row>
    <row r="13337" spans="1:4" x14ac:dyDescent="0.25">
      <c r="A13337" s="325"/>
      <c r="B13337" s="326"/>
      <c r="C13337" s="325"/>
      <c r="D13337" s="325"/>
    </row>
    <row r="13338" spans="1:4" x14ac:dyDescent="0.25">
      <c r="A13338" s="325"/>
      <c r="B13338" s="326"/>
      <c r="C13338" s="325"/>
      <c r="D13338" s="325"/>
    </row>
    <row r="13339" spans="1:4" x14ac:dyDescent="0.25">
      <c r="A13339" s="325"/>
      <c r="B13339" s="326"/>
      <c r="C13339" s="325"/>
      <c r="D13339" s="325"/>
    </row>
    <row r="13340" spans="1:4" x14ac:dyDescent="0.25">
      <c r="A13340" s="325"/>
      <c r="B13340" s="326"/>
      <c r="C13340" s="325"/>
      <c r="D13340" s="325"/>
    </row>
    <row r="13341" spans="1:4" x14ac:dyDescent="0.25">
      <c r="A13341" s="325"/>
      <c r="B13341" s="326"/>
      <c r="C13341" s="325"/>
      <c r="D13341" s="325"/>
    </row>
    <row r="13342" spans="1:4" x14ac:dyDescent="0.25">
      <c r="A13342" s="325"/>
      <c r="B13342" s="326"/>
      <c r="C13342" s="325"/>
      <c r="D13342" s="325"/>
    </row>
    <row r="13343" spans="1:4" x14ac:dyDescent="0.25">
      <c r="A13343" s="325"/>
      <c r="B13343" s="326"/>
      <c r="C13343" s="325"/>
      <c r="D13343" s="325"/>
    </row>
    <row r="13344" spans="1:4" x14ac:dyDescent="0.25">
      <c r="A13344" s="325"/>
      <c r="B13344" s="326"/>
      <c r="C13344" s="325"/>
      <c r="D13344" s="325"/>
    </row>
    <row r="13345" spans="1:4" x14ac:dyDescent="0.25">
      <c r="A13345" s="325"/>
      <c r="B13345" s="326"/>
      <c r="C13345" s="325"/>
      <c r="D13345" s="325"/>
    </row>
    <row r="13346" spans="1:4" x14ac:dyDescent="0.25">
      <c r="A13346" s="325"/>
      <c r="B13346" s="326"/>
      <c r="C13346" s="325"/>
      <c r="D13346" s="325"/>
    </row>
    <row r="13347" spans="1:4" x14ac:dyDescent="0.25">
      <c r="A13347" s="325"/>
      <c r="B13347" s="326"/>
      <c r="C13347" s="325"/>
      <c r="D13347" s="325"/>
    </row>
    <row r="13348" spans="1:4" x14ac:dyDescent="0.25">
      <c r="A13348" s="325"/>
      <c r="B13348" s="326"/>
      <c r="C13348" s="325"/>
      <c r="D13348" s="325"/>
    </row>
    <row r="13349" spans="1:4" x14ac:dyDescent="0.25">
      <c r="A13349" s="325"/>
      <c r="B13349" s="326"/>
      <c r="C13349" s="325"/>
      <c r="D13349" s="325"/>
    </row>
    <row r="13350" spans="1:4" x14ac:dyDescent="0.25">
      <c r="A13350" s="325"/>
      <c r="B13350" s="326"/>
      <c r="C13350" s="325"/>
      <c r="D13350" s="325"/>
    </row>
    <row r="13351" spans="1:4" x14ac:dyDescent="0.25">
      <c r="A13351" s="325"/>
      <c r="B13351" s="326"/>
      <c r="C13351" s="325"/>
      <c r="D13351" s="325"/>
    </row>
    <row r="13352" spans="1:4" x14ac:dyDescent="0.25">
      <c r="A13352" s="325"/>
      <c r="B13352" s="326"/>
      <c r="C13352" s="325"/>
      <c r="D13352" s="325"/>
    </row>
    <row r="13353" spans="1:4" x14ac:dyDescent="0.25">
      <c r="A13353" s="325"/>
      <c r="B13353" s="326"/>
      <c r="C13353" s="325"/>
      <c r="D13353" s="325"/>
    </row>
    <row r="13354" spans="1:4" x14ac:dyDescent="0.25">
      <c r="A13354" s="325"/>
      <c r="B13354" s="326"/>
      <c r="C13354" s="325"/>
      <c r="D13354" s="325"/>
    </row>
    <row r="13355" spans="1:4" x14ac:dyDescent="0.25">
      <c r="A13355" s="325"/>
      <c r="B13355" s="326"/>
      <c r="C13355" s="325"/>
      <c r="D13355" s="325"/>
    </row>
    <row r="13356" spans="1:4" x14ac:dyDescent="0.25">
      <c r="A13356" s="325"/>
      <c r="B13356" s="326"/>
      <c r="C13356" s="325"/>
      <c r="D13356" s="325"/>
    </row>
    <row r="13357" spans="1:4" x14ac:dyDescent="0.25">
      <c r="A13357" s="325"/>
      <c r="B13357" s="326"/>
      <c r="C13357" s="325"/>
      <c r="D13357" s="325"/>
    </row>
    <row r="13358" spans="1:4" x14ac:dyDescent="0.25">
      <c r="A13358" s="325"/>
      <c r="B13358" s="326"/>
      <c r="C13358" s="325"/>
      <c r="D13358" s="325"/>
    </row>
    <row r="13359" spans="1:4" x14ac:dyDescent="0.25">
      <c r="A13359" s="325"/>
      <c r="B13359" s="326"/>
      <c r="C13359" s="325"/>
      <c r="D13359" s="325"/>
    </row>
    <row r="13360" spans="1:4" x14ac:dyDescent="0.25">
      <c r="A13360" s="325"/>
      <c r="B13360" s="326"/>
      <c r="C13360" s="325"/>
      <c r="D13360" s="325"/>
    </row>
    <row r="13361" spans="1:4" x14ac:dyDescent="0.25">
      <c r="A13361" s="325"/>
      <c r="B13361" s="326"/>
      <c r="C13361" s="325"/>
      <c r="D13361" s="325"/>
    </row>
    <row r="13362" spans="1:4" x14ac:dyDescent="0.25">
      <c r="A13362" s="325"/>
      <c r="B13362" s="326"/>
      <c r="C13362" s="325"/>
      <c r="D13362" s="325"/>
    </row>
    <row r="13363" spans="1:4" x14ac:dyDescent="0.25">
      <c r="A13363" s="325"/>
      <c r="B13363" s="326"/>
      <c r="C13363" s="325"/>
      <c r="D13363" s="325"/>
    </row>
    <row r="13364" spans="1:4" x14ac:dyDescent="0.25">
      <c r="A13364" s="325"/>
      <c r="B13364" s="326"/>
      <c r="C13364" s="325"/>
      <c r="D13364" s="325"/>
    </row>
    <row r="13365" spans="1:4" x14ac:dyDescent="0.25">
      <c r="A13365" s="325"/>
      <c r="B13365" s="326"/>
      <c r="C13365" s="325"/>
      <c r="D13365" s="325"/>
    </row>
    <row r="13366" spans="1:4" x14ac:dyDescent="0.25">
      <c r="A13366" s="325"/>
      <c r="B13366" s="326"/>
      <c r="C13366" s="325"/>
      <c r="D13366" s="325"/>
    </row>
    <row r="13367" spans="1:4" x14ac:dyDescent="0.25">
      <c r="A13367" s="325"/>
      <c r="B13367" s="326"/>
      <c r="C13367" s="325"/>
      <c r="D13367" s="325"/>
    </row>
    <row r="13368" spans="1:4" x14ac:dyDescent="0.25">
      <c r="A13368" s="325"/>
      <c r="B13368" s="326"/>
      <c r="C13368" s="325"/>
      <c r="D13368" s="325"/>
    </row>
    <row r="13369" spans="1:4" x14ac:dyDescent="0.25">
      <c r="A13369" s="325"/>
      <c r="B13369" s="326"/>
      <c r="C13369" s="325"/>
      <c r="D13369" s="325"/>
    </row>
    <row r="13370" spans="1:4" x14ac:dyDescent="0.25">
      <c r="A13370" s="325"/>
      <c r="B13370" s="326"/>
      <c r="C13370" s="325"/>
      <c r="D13370" s="325"/>
    </row>
    <row r="13371" spans="1:4" x14ac:dyDescent="0.25">
      <c r="A13371" s="325"/>
      <c r="B13371" s="326"/>
      <c r="C13371" s="325"/>
      <c r="D13371" s="325"/>
    </row>
    <row r="13372" spans="1:4" x14ac:dyDescent="0.25">
      <c r="A13372" s="325"/>
      <c r="B13372" s="326"/>
      <c r="C13372" s="325"/>
      <c r="D13372" s="325"/>
    </row>
    <row r="13373" spans="1:4" x14ac:dyDescent="0.25">
      <c r="A13373" s="325"/>
      <c r="B13373" s="326"/>
      <c r="C13373" s="325"/>
      <c r="D13373" s="325"/>
    </row>
    <row r="13374" spans="1:4" x14ac:dyDescent="0.25">
      <c r="A13374" s="325"/>
      <c r="B13374" s="326"/>
      <c r="C13374" s="325"/>
      <c r="D13374" s="325"/>
    </row>
    <row r="13375" spans="1:4" x14ac:dyDescent="0.25">
      <c r="A13375" s="325"/>
      <c r="B13375" s="326"/>
      <c r="C13375" s="325"/>
      <c r="D13375" s="325"/>
    </row>
    <row r="13376" spans="1:4" x14ac:dyDescent="0.25">
      <c r="A13376" s="325"/>
      <c r="B13376" s="326"/>
      <c r="C13376" s="325"/>
      <c r="D13376" s="325"/>
    </row>
    <row r="13377" spans="1:4" x14ac:dyDescent="0.25">
      <c r="A13377" s="325"/>
      <c r="B13377" s="326"/>
      <c r="C13377" s="325"/>
      <c r="D13377" s="325"/>
    </row>
    <row r="13378" spans="1:4" x14ac:dyDescent="0.25">
      <c r="A13378" s="325"/>
      <c r="B13378" s="326"/>
      <c r="C13378" s="325"/>
      <c r="D13378" s="325"/>
    </row>
    <row r="13379" spans="1:4" x14ac:dyDescent="0.25">
      <c r="A13379" s="325"/>
      <c r="B13379" s="326"/>
      <c r="C13379" s="325"/>
      <c r="D13379" s="325"/>
    </row>
    <row r="13380" spans="1:4" x14ac:dyDescent="0.25">
      <c r="A13380" s="325"/>
      <c r="B13380" s="326"/>
      <c r="C13380" s="325"/>
      <c r="D13380" s="325"/>
    </row>
    <row r="13381" spans="1:4" x14ac:dyDescent="0.25">
      <c r="A13381" s="325"/>
      <c r="B13381" s="326"/>
      <c r="C13381" s="325"/>
      <c r="D13381" s="325"/>
    </row>
    <row r="13382" spans="1:4" x14ac:dyDescent="0.25">
      <c r="A13382" s="325"/>
      <c r="B13382" s="326"/>
      <c r="C13382" s="325"/>
      <c r="D13382" s="325"/>
    </row>
    <row r="13383" spans="1:4" x14ac:dyDescent="0.25">
      <c r="A13383" s="325"/>
      <c r="B13383" s="326"/>
      <c r="C13383" s="325"/>
      <c r="D13383" s="325"/>
    </row>
    <row r="13384" spans="1:4" x14ac:dyDescent="0.25">
      <c r="A13384" s="325"/>
      <c r="B13384" s="326"/>
      <c r="C13384" s="325"/>
      <c r="D13384" s="325"/>
    </row>
    <row r="13385" spans="1:4" x14ac:dyDescent="0.25">
      <c r="A13385" s="325"/>
      <c r="B13385" s="326"/>
      <c r="C13385" s="325"/>
      <c r="D13385" s="325"/>
    </row>
    <row r="13386" spans="1:4" x14ac:dyDescent="0.25">
      <c r="A13386" s="325"/>
      <c r="B13386" s="326"/>
      <c r="C13386" s="325"/>
      <c r="D13386" s="327"/>
    </row>
    <row r="13387" spans="1:4" x14ac:dyDescent="0.25">
      <c r="A13387" s="325"/>
      <c r="B13387" s="326"/>
      <c r="C13387" s="325"/>
      <c r="D13387" s="325"/>
    </row>
    <row r="13388" spans="1:4" x14ac:dyDescent="0.25">
      <c r="A13388" s="325"/>
      <c r="B13388" s="326"/>
      <c r="C13388" s="325"/>
      <c r="D13388" s="325"/>
    </row>
    <row r="13389" spans="1:4" x14ac:dyDescent="0.25">
      <c r="A13389" s="325"/>
      <c r="B13389" s="326"/>
      <c r="C13389" s="325"/>
      <c r="D13389" s="325"/>
    </row>
    <row r="13390" spans="1:4" x14ac:dyDescent="0.25">
      <c r="A13390" s="325"/>
      <c r="B13390" s="326"/>
      <c r="C13390" s="325"/>
      <c r="D13390" s="325"/>
    </row>
    <row r="13391" spans="1:4" x14ac:dyDescent="0.25">
      <c r="A13391" s="325"/>
      <c r="B13391" s="326"/>
      <c r="C13391" s="325"/>
      <c r="D13391" s="325"/>
    </row>
    <row r="13392" spans="1:4" x14ac:dyDescent="0.25">
      <c r="A13392" s="325"/>
      <c r="B13392" s="326"/>
      <c r="C13392" s="325"/>
      <c r="D13392" s="325"/>
    </row>
    <row r="13393" spans="1:4" x14ac:dyDescent="0.25">
      <c r="A13393" s="325"/>
      <c r="B13393" s="326"/>
      <c r="C13393" s="325"/>
      <c r="D13393" s="325"/>
    </row>
    <row r="13394" spans="1:4" x14ac:dyDescent="0.25">
      <c r="A13394" s="325"/>
      <c r="B13394" s="326"/>
      <c r="C13394" s="325"/>
      <c r="D13394" s="325"/>
    </row>
    <row r="13395" spans="1:4" x14ac:dyDescent="0.25">
      <c r="A13395" s="325"/>
      <c r="B13395" s="326"/>
      <c r="C13395" s="325"/>
      <c r="D13395" s="325"/>
    </row>
    <row r="13396" spans="1:4" x14ac:dyDescent="0.25">
      <c r="A13396" s="325"/>
      <c r="B13396" s="326"/>
      <c r="C13396" s="325"/>
      <c r="D13396" s="325"/>
    </row>
    <row r="13397" spans="1:4" x14ac:dyDescent="0.25">
      <c r="A13397" s="325"/>
      <c r="B13397" s="326"/>
      <c r="C13397" s="325"/>
      <c r="D13397" s="325"/>
    </row>
    <row r="13398" spans="1:4" x14ac:dyDescent="0.25">
      <c r="A13398" s="325"/>
      <c r="B13398" s="326"/>
      <c r="C13398" s="325"/>
      <c r="D13398" s="325"/>
    </row>
    <row r="13399" spans="1:4" x14ac:dyDescent="0.25">
      <c r="A13399" s="325"/>
      <c r="B13399" s="326"/>
      <c r="C13399" s="325"/>
      <c r="D13399" s="325"/>
    </row>
    <row r="13400" spans="1:4" x14ac:dyDescent="0.25">
      <c r="A13400" s="325"/>
      <c r="B13400" s="326"/>
      <c r="C13400" s="325"/>
      <c r="D13400" s="325"/>
    </row>
    <row r="13401" spans="1:4" x14ac:dyDescent="0.25">
      <c r="A13401" s="325"/>
      <c r="B13401" s="326"/>
      <c r="C13401" s="325"/>
      <c r="D13401" s="325"/>
    </row>
    <row r="13402" spans="1:4" x14ac:dyDescent="0.25">
      <c r="A13402" s="325"/>
      <c r="B13402" s="326"/>
      <c r="C13402" s="325"/>
      <c r="D13402" s="325"/>
    </row>
    <row r="13403" spans="1:4" x14ac:dyDescent="0.25">
      <c r="A13403" s="325"/>
      <c r="B13403" s="326"/>
      <c r="C13403" s="325"/>
      <c r="D13403" s="325"/>
    </row>
    <row r="13404" spans="1:4" x14ac:dyDescent="0.25">
      <c r="A13404" s="325"/>
      <c r="B13404" s="326"/>
      <c r="C13404" s="325"/>
      <c r="D13404" s="325"/>
    </row>
    <row r="13405" spans="1:4" x14ac:dyDescent="0.25">
      <c r="A13405" s="325"/>
      <c r="B13405" s="326"/>
      <c r="C13405" s="325"/>
      <c r="D13405" s="325"/>
    </row>
    <row r="13406" spans="1:4" x14ac:dyDescent="0.25">
      <c r="A13406" s="325"/>
      <c r="B13406" s="326"/>
      <c r="C13406" s="325"/>
      <c r="D13406" s="325"/>
    </row>
    <row r="13407" spans="1:4" x14ac:dyDescent="0.25">
      <c r="A13407" s="325"/>
      <c r="B13407" s="326"/>
      <c r="C13407" s="325"/>
      <c r="D13407" s="325"/>
    </row>
    <row r="13408" spans="1:4" x14ac:dyDescent="0.25">
      <c r="A13408" s="325"/>
      <c r="B13408" s="326"/>
      <c r="C13408" s="325"/>
      <c r="D13408" s="325"/>
    </row>
    <row r="13409" spans="1:4" x14ac:dyDescent="0.25">
      <c r="A13409" s="325"/>
      <c r="B13409" s="326"/>
      <c r="C13409" s="325"/>
      <c r="D13409" s="325"/>
    </row>
    <row r="13410" spans="1:4" x14ac:dyDescent="0.25">
      <c r="A13410" s="325"/>
      <c r="B13410" s="326"/>
      <c r="C13410" s="325"/>
      <c r="D13410" s="325"/>
    </row>
    <row r="13411" spans="1:4" x14ac:dyDescent="0.25">
      <c r="A13411" s="325"/>
      <c r="B13411" s="326"/>
      <c r="C13411" s="325"/>
      <c r="D13411" s="325"/>
    </row>
    <row r="13412" spans="1:4" x14ac:dyDescent="0.25">
      <c r="A13412" s="325"/>
      <c r="B13412" s="326"/>
      <c r="C13412" s="325"/>
      <c r="D13412" s="327"/>
    </row>
    <row r="13413" spans="1:4" x14ac:dyDescent="0.25">
      <c r="A13413" s="325"/>
      <c r="B13413" s="326"/>
      <c r="C13413" s="325"/>
      <c r="D13413" s="327"/>
    </row>
    <row r="13414" spans="1:4" x14ac:dyDescent="0.25">
      <c r="A13414" s="325"/>
      <c r="B13414" s="326"/>
      <c r="C13414" s="325"/>
      <c r="D13414" s="327"/>
    </row>
    <row r="13415" spans="1:4" x14ac:dyDescent="0.25">
      <c r="A13415" s="325"/>
      <c r="B13415" s="326"/>
      <c r="C13415" s="325"/>
      <c r="D13415" s="327"/>
    </row>
    <row r="13416" spans="1:4" x14ac:dyDescent="0.25">
      <c r="A13416" s="325"/>
      <c r="B13416" s="326"/>
      <c r="C13416" s="325"/>
      <c r="D13416" s="327"/>
    </row>
    <row r="13417" spans="1:4" x14ac:dyDescent="0.25">
      <c r="A13417" s="325"/>
      <c r="B13417" s="326"/>
      <c r="C13417" s="325"/>
      <c r="D13417" s="327"/>
    </row>
    <row r="13418" spans="1:4" x14ac:dyDescent="0.25">
      <c r="A13418" s="325"/>
      <c r="B13418" s="326"/>
      <c r="C13418" s="325"/>
      <c r="D13418" s="327"/>
    </row>
    <row r="13419" spans="1:4" x14ac:dyDescent="0.25">
      <c r="A13419" s="325"/>
      <c r="B13419" s="326"/>
      <c r="C13419" s="325"/>
      <c r="D13419" s="327"/>
    </row>
    <row r="13420" spans="1:4" x14ac:dyDescent="0.25">
      <c r="A13420" s="325"/>
      <c r="B13420" s="326"/>
      <c r="C13420" s="325"/>
      <c r="D13420" s="327"/>
    </row>
    <row r="13421" spans="1:4" x14ac:dyDescent="0.25">
      <c r="A13421" s="325"/>
      <c r="B13421" s="326"/>
      <c r="C13421" s="325"/>
      <c r="D13421" s="327"/>
    </row>
    <row r="13422" spans="1:4" x14ac:dyDescent="0.25">
      <c r="A13422" s="325"/>
      <c r="B13422" s="326"/>
      <c r="C13422" s="325"/>
      <c r="D13422" s="327"/>
    </row>
    <row r="13423" spans="1:4" x14ac:dyDescent="0.25">
      <c r="A13423" s="325"/>
      <c r="B13423" s="326"/>
      <c r="C13423" s="325"/>
      <c r="D13423" s="327"/>
    </row>
    <row r="13424" spans="1:4" x14ac:dyDescent="0.25">
      <c r="A13424" s="325"/>
      <c r="B13424" s="326"/>
      <c r="C13424" s="325"/>
      <c r="D13424" s="327"/>
    </row>
    <row r="13425" spans="1:4" x14ac:dyDescent="0.25">
      <c r="A13425" s="325"/>
      <c r="B13425" s="326"/>
      <c r="C13425" s="325"/>
      <c r="D13425" s="327"/>
    </row>
    <row r="13426" spans="1:4" x14ac:dyDescent="0.25">
      <c r="A13426" s="325"/>
      <c r="B13426" s="326"/>
      <c r="C13426" s="325"/>
      <c r="D13426" s="327"/>
    </row>
    <row r="13427" spans="1:4" x14ac:dyDescent="0.25">
      <c r="A13427" s="325"/>
      <c r="B13427" s="326"/>
      <c r="C13427" s="325"/>
      <c r="D13427" s="327"/>
    </row>
    <row r="13428" spans="1:4" x14ac:dyDescent="0.25">
      <c r="A13428" s="325"/>
      <c r="B13428" s="326"/>
      <c r="C13428" s="325"/>
      <c r="D13428" s="325"/>
    </row>
    <row r="13429" spans="1:4" x14ac:dyDescent="0.25">
      <c r="A13429" s="325"/>
      <c r="B13429" s="326"/>
      <c r="C13429" s="325"/>
      <c r="D13429" s="325"/>
    </row>
    <row r="13430" spans="1:4" x14ac:dyDescent="0.25">
      <c r="A13430" s="325"/>
      <c r="B13430" s="326"/>
      <c r="C13430" s="325"/>
      <c r="D13430" s="325"/>
    </row>
    <row r="13431" spans="1:4" x14ac:dyDescent="0.25">
      <c r="A13431" s="325"/>
      <c r="B13431" s="326"/>
      <c r="C13431" s="325"/>
      <c r="D13431" s="325"/>
    </row>
    <row r="13432" spans="1:4" x14ac:dyDescent="0.25">
      <c r="A13432" s="325"/>
      <c r="B13432" s="326"/>
      <c r="C13432" s="325"/>
      <c r="D13432" s="325"/>
    </row>
    <row r="13433" spans="1:4" x14ac:dyDescent="0.25">
      <c r="A13433" s="325"/>
      <c r="B13433" s="326"/>
      <c r="C13433" s="325"/>
      <c r="D13433" s="325"/>
    </row>
    <row r="13434" spans="1:4" x14ac:dyDescent="0.25">
      <c r="A13434" s="325"/>
      <c r="B13434" s="326"/>
      <c r="C13434" s="325"/>
      <c r="D13434" s="325"/>
    </row>
    <row r="13435" spans="1:4" x14ac:dyDescent="0.25">
      <c r="A13435" s="325"/>
      <c r="B13435" s="326"/>
      <c r="C13435" s="325"/>
      <c r="D13435" s="325"/>
    </row>
    <row r="13436" spans="1:4" x14ac:dyDescent="0.25">
      <c r="A13436" s="325"/>
      <c r="B13436" s="326"/>
      <c r="C13436" s="325"/>
      <c r="D13436" s="325"/>
    </row>
    <row r="13437" spans="1:4" x14ac:dyDescent="0.25">
      <c r="A13437" s="325"/>
      <c r="B13437" s="326"/>
      <c r="C13437" s="325"/>
      <c r="D13437" s="325"/>
    </row>
    <row r="13438" spans="1:4" x14ac:dyDescent="0.25">
      <c r="A13438" s="325"/>
      <c r="B13438" s="326"/>
      <c r="C13438" s="325"/>
      <c r="D13438" s="325"/>
    </row>
    <row r="13439" spans="1:4" x14ac:dyDescent="0.25">
      <c r="A13439" s="325"/>
      <c r="B13439" s="326"/>
      <c r="C13439" s="325"/>
      <c r="D13439" s="325"/>
    </row>
    <row r="13440" spans="1:4" x14ac:dyDescent="0.25">
      <c r="A13440" s="325"/>
      <c r="B13440" s="326"/>
      <c r="C13440" s="325"/>
      <c r="D13440" s="325"/>
    </row>
    <row r="13441" spans="1:4" x14ac:dyDescent="0.25">
      <c r="A13441" s="325"/>
      <c r="B13441" s="326"/>
      <c r="C13441" s="325"/>
      <c r="D13441" s="325"/>
    </row>
    <row r="13442" spans="1:4" x14ac:dyDescent="0.25">
      <c r="A13442" s="325"/>
      <c r="B13442" s="326"/>
      <c r="C13442" s="325"/>
      <c r="D13442" s="325"/>
    </row>
    <row r="13443" spans="1:4" x14ac:dyDescent="0.25">
      <c r="A13443" s="325"/>
      <c r="B13443" s="326"/>
      <c r="C13443" s="325"/>
      <c r="D13443" s="325"/>
    </row>
    <row r="13444" spans="1:4" x14ac:dyDescent="0.25">
      <c r="A13444" s="325"/>
      <c r="B13444" s="326"/>
      <c r="C13444" s="325"/>
      <c r="D13444" s="325"/>
    </row>
    <row r="13445" spans="1:4" x14ac:dyDescent="0.25">
      <c r="A13445" s="325"/>
      <c r="B13445" s="326"/>
      <c r="C13445" s="325"/>
      <c r="D13445" s="325"/>
    </row>
    <row r="13446" spans="1:4" x14ac:dyDescent="0.25">
      <c r="A13446" s="325"/>
      <c r="B13446" s="326"/>
      <c r="C13446" s="325"/>
      <c r="D13446" s="325"/>
    </row>
    <row r="13447" spans="1:4" x14ac:dyDescent="0.25">
      <c r="A13447" s="325"/>
      <c r="B13447" s="326"/>
      <c r="C13447" s="325"/>
      <c r="D13447" s="325"/>
    </row>
    <row r="13448" spans="1:4" x14ac:dyDescent="0.25">
      <c r="A13448" s="325"/>
      <c r="B13448" s="326"/>
      <c r="C13448" s="325"/>
      <c r="D13448" s="325"/>
    </row>
    <row r="13449" spans="1:4" x14ac:dyDescent="0.25">
      <c r="A13449" s="325"/>
      <c r="B13449" s="326"/>
      <c r="C13449" s="325"/>
      <c r="D13449" s="325"/>
    </row>
    <row r="13450" spans="1:4" x14ac:dyDescent="0.25">
      <c r="A13450" s="325"/>
      <c r="B13450" s="326"/>
      <c r="C13450" s="325"/>
      <c r="D13450" s="325"/>
    </row>
    <row r="13451" spans="1:4" x14ac:dyDescent="0.25">
      <c r="A13451" s="325"/>
      <c r="B13451" s="326"/>
      <c r="C13451" s="325"/>
      <c r="D13451" s="325"/>
    </row>
    <row r="13452" spans="1:4" x14ac:dyDescent="0.25">
      <c r="A13452" s="325"/>
      <c r="B13452" s="326"/>
      <c r="C13452" s="325"/>
      <c r="D13452" s="325"/>
    </row>
    <row r="13453" spans="1:4" x14ac:dyDescent="0.25">
      <c r="A13453" s="325"/>
      <c r="B13453" s="326"/>
      <c r="C13453" s="325"/>
      <c r="D13453" s="325"/>
    </row>
    <row r="13454" spans="1:4" x14ac:dyDescent="0.25">
      <c r="A13454" s="325"/>
      <c r="B13454" s="326"/>
      <c r="C13454" s="325"/>
      <c r="D13454" s="325"/>
    </row>
    <row r="13455" spans="1:4" x14ac:dyDescent="0.25">
      <c r="A13455" s="325"/>
      <c r="B13455" s="326"/>
      <c r="C13455" s="325"/>
      <c r="D13455" s="325"/>
    </row>
    <row r="13456" spans="1:4" x14ac:dyDescent="0.25">
      <c r="A13456" s="325"/>
      <c r="B13456" s="326"/>
      <c r="C13456" s="325"/>
      <c r="D13456" s="325"/>
    </row>
    <row r="13457" spans="1:4" x14ac:dyDescent="0.25">
      <c r="A13457" s="325"/>
      <c r="B13457" s="326"/>
      <c r="C13457" s="325"/>
      <c r="D13457" s="325"/>
    </row>
    <row r="13458" spans="1:4" x14ac:dyDescent="0.25">
      <c r="A13458" s="325"/>
      <c r="B13458" s="326"/>
      <c r="C13458" s="325"/>
      <c r="D13458" s="325"/>
    </row>
    <row r="13459" spans="1:4" x14ac:dyDescent="0.25">
      <c r="A13459" s="325"/>
      <c r="B13459" s="326"/>
      <c r="C13459" s="325"/>
      <c r="D13459" s="325"/>
    </row>
    <row r="13460" spans="1:4" x14ac:dyDescent="0.25">
      <c r="A13460" s="325"/>
      <c r="B13460" s="326"/>
      <c r="C13460" s="325"/>
      <c r="D13460" s="325"/>
    </row>
    <row r="13461" spans="1:4" x14ac:dyDescent="0.25">
      <c r="A13461" s="325"/>
      <c r="B13461" s="326"/>
      <c r="C13461" s="325"/>
      <c r="D13461" s="325"/>
    </row>
    <row r="13462" spans="1:4" x14ac:dyDescent="0.25">
      <c r="A13462" s="325"/>
      <c r="B13462" s="326"/>
      <c r="C13462" s="325"/>
      <c r="D13462" s="325"/>
    </row>
    <row r="13463" spans="1:4" x14ac:dyDescent="0.25">
      <c r="A13463" s="325"/>
      <c r="B13463" s="326"/>
      <c r="C13463" s="325"/>
      <c r="D13463" s="325"/>
    </row>
    <row r="13464" spans="1:4" x14ac:dyDescent="0.25">
      <c r="A13464" s="325"/>
      <c r="B13464" s="326"/>
      <c r="C13464" s="325"/>
      <c r="D13464" s="325"/>
    </row>
    <row r="13465" spans="1:4" x14ac:dyDescent="0.25">
      <c r="A13465" s="325"/>
      <c r="B13465" s="326"/>
      <c r="C13465" s="325"/>
      <c r="D13465" s="325"/>
    </row>
    <row r="13466" spans="1:4" x14ac:dyDescent="0.25">
      <c r="A13466" s="325"/>
      <c r="B13466" s="326"/>
      <c r="C13466" s="325"/>
      <c r="D13466" s="325"/>
    </row>
    <row r="13467" spans="1:4" x14ac:dyDescent="0.25">
      <c r="A13467" s="325"/>
      <c r="B13467" s="326"/>
      <c r="C13467" s="325"/>
      <c r="D13467" s="325"/>
    </row>
    <row r="13468" spans="1:4" x14ac:dyDescent="0.25">
      <c r="A13468" s="325"/>
      <c r="B13468" s="326"/>
      <c r="C13468" s="325"/>
      <c r="D13468" s="325"/>
    </row>
    <row r="13469" spans="1:4" x14ac:dyDescent="0.25">
      <c r="A13469" s="325"/>
      <c r="B13469" s="326"/>
      <c r="C13469" s="325"/>
      <c r="D13469" s="325"/>
    </row>
    <row r="13470" spans="1:4" x14ac:dyDescent="0.25">
      <c r="A13470" s="325"/>
      <c r="B13470" s="326"/>
      <c r="C13470" s="325"/>
      <c r="D13470" s="325"/>
    </row>
    <row r="13471" spans="1:4" x14ac:dyDescent="0.25">
      <c r="A13471" s="325"/>
      <c r="B13471" s="326"/>
      <c r="C13471" s="325"/>
      <c r="D13471" s="325"/>
    </row>
    <row r="13472" spans="1:4" x14ac:dyDescent="0.25">
      <c r="A13472" s="325"/>
      <c r="B13472" s="326"/>
      <c r="C13472" s="325"/>
      <c r="D13472" s="325"/>
    </row>
    <row r="13473" spans="1:4" x14ac:dyDescent="0.25">
      <c r="A13473" s="325"/>
      <c r="B13473" s="326"/>
      <c r="C13473" s="325"/>
      <c r="D13473" s="325"/>
    </row>
    <row r="13474" spans="1:4" x14ac:dyDescent="0.25">
      <c r="A13474" s="325"/>
      <c r="B13474" s="326"/>
      <c r="C13474" s="325"/>
      <c r="D13474" s="325"/>
    </row>
    <row r="13475" spans="1:4" x14ac:dyDescent="0.25">
      <c r="A13475" s="325"/>
      <c r="B13475" s="326"/>
      <c r="C13475" s="325"/>
      <c r="D13475" s="325"/>
    </row>
    <row r="13476" spans="1:4" x14ac:dyDescent="0.25">
      <c r="A13476" s="325"/>
      <c r="B13476" s="326"/>
      <c r="C13476" s="325"/>
      <c r="D13476" s="325"/>
    </row>
    <row r="13477" spans="1:4" x14ac:dyDescent="0.25">
      <c r="A13477" s="325"/>
      <c r="B13477" s="326"/>
      <c r="C13477" s="325"/>
      <c r="D13477" s="325"/>
    </row>
    <row r="13478" spans="1:4" x14ac:dyDescent="0.25">
      <c r="A13478" s="325"/>
      <c r="B13478" s="326"/>
      <c r="C13478" s="325"/>
      <c r="D13478" s="325"/>
    </row>
    <row r="13479" spans="1:4" x14ac:dyDescent="0.25">
      <c r="A13479" s="325"/>
      <c r="B13479" s="326"/>
      <c r="C13479" s="325"/>
      <c r="D13479" s="325"/>
    </row>
    <row r="13480" spans="1:4" x14ac:dyDescent="0.25">
      <c r="A13480" s="325"/>
      <c r="B13480" s="326"/>
      <c r="C13480" s="325"/>
      <c r="D13480" s="325"/>
    </row>
    <row r="13481" spans="1:4" x14ac:dyDescent="0.25">
      <c r="A13481" s="325"/>
      <c r="B13481" s="326"/>
      <c r="C13481" s="325"/>
      <c r="D13481" s="325"/>
    </row>
    <row r="13482" spans="1:4" x14ac:dyDescent="0.25">
      <c r="A13482" s="325"/>
      <c r="B13482" s="326"/>
      <c r="C13482" s="325"/>
      <c r="D13482" s="325"/>
    </row>
    <row r="13483" spans="1:4" x14ac:dyDescent="0.25">
      <c r="A13483" s="325"/>
      <c r="B13483" s="326"/>
      <c r="C13483" s="325"/>
      <c r="D13483" s="325"/>
    </row>
    <row r="13484" spans="1:4" x14ac:dyDescent="0.25">
      <c r="A13484" s="325"/>
      <c r="B13484" s="326"/>
      <c r="C13484" s="325"/>
      <c r="D13484" s="325"/>
    </row>
    <row r="13485" spans="1:4" x14ac:dyDescent="0.25">
      <c r="A13485" s="325"/>
      <c r="B13485" s="326"/>
      <c r="C13485" s="325"/>
      <c r="D13485" s="325"/>
    </row>
    <row r="13486" spans="1:4" x14ac:dyDescent="0.25">
      <c r="A13486" s="325"/>
      <c r="B13486" s="326"/>
      <c r="C13486" s="325"/>
      <c r="D13486" s="325"/>
    </row>
    <row r="13487" spans="1:4" x14ac:dyDescent="0.25">
      <c r="A13487" s="325"/>
      <c r="B13487" s="326"/>
      <c r="C13487" s="325"/>
      <c r="D13487" s="325"/>
    </row>
    <row r="13488" spans="1:4" x14ac:dyDescent="0.25">
      <c r="A13488" s="325"/>
      <c r="B13488" s="326"/>
      <c r="C13488" s="325"/>
      <c r="D13488" s="325"/>
    </row>
    <row r="13489" spans="1:4" x14ac:dyDescent="0.25">
      <c r="A13489" s="325"/>
      <c r="B13489" s="326"/>
      <c r="C13489" s="325"/>
      <c r="D13489" s="325"/>
    </row>
    <row r="13490" spans="1:4" x14ac:dyDescent="0.25">
      <c r="A13490" s="325"/>
      <c r="B13490" s="326"/>
      <c r="C13490" s="325"/>
      <c r="D13490" s="325"/>
    </row>
    <row r="13491" spans="1:4" x14ac:dyDescent="0.25">
      <c r="A13491" s="325"/>
      <c r="B13491" s="326"/>
      <c r="C13491" s="325"/>
      <c r="D13491" s="325"/>
    </row>
    <row r="13492" spans="1:4" x14ac:dyDescent="0.25">
      <c r="A13492" s="325"/>
      <c r="B13492" s="326"/>
      <c r="C13492" s="325"/>
      <c r="D13492" s="325"/>
    </row>
    <row r="13493" spans="1:4" x14ac:dyDescent="0.25">
      <c r="A13493" s="325"/>
      <c r="B13493" s="326"/>
      <c r="C13493" s="325"/>
      <c r="D13493" s="325"/>
    </row>
    <row r="13494" spans="1:4" x14ac:dyDescent="0.25">
      <c r="A13494" s="325"/>
      <c r="B13494" s="326"/>
      <c r="C13494" s="325"/>
      <c r="D13494" s="325"/>
    </row>
    <row r="13495" spans="1:4" x14ac:dyDescent="0.25">
      <c r="A13495" s="325"/>
      <c r="B13495" s="326"/>
      <c r="C13495" s="325"/>
      <c r="D13495" s="325"/>
    </row>
    <row r="13496" spans="1:4" x14ac:dyDescent="0.25">
      <c r="A13496" s="325"/>
      <c r="B13496" s="326"/>
      <c r="C13496" s="325"/>
      <c r="D13496" s="325"/>
    </row>
    <row r="13497" spans="1:4" x14ac:dyDescent="0.25">
      <c r="A13497" s="325"/>
      <c r="B13497" s="326"/>
      <c r="C13497" s="325"/>
      <c r="D13497" s="325"/>
    </row>
    <row r="13498" spans="1:4" x14ac:dyDescent="0.25">
      <c r="A13498" s="325"/>
      <c r="B13498" s="326"/>
      <c r="C13498" s="325"/>
      <c r="D13498" s="325"/>
    </row>
    <row r="13499" spans="1:4" x14ac:dyDescent="0.25">
      <c r="A13499" s="325"/>
      <c r="B13499" s="326"/>
      <c r="C13499" s="325"/>
      <c r="D13499" s="325"/>
    </row>
    <row r="13500" spans="1:4" x14ac:dyDescent="0.25">
      <c r="A13500" s="325"/>
      <c r="B13500" s="326"/>
      <c r="C13500" s="325"/>
      <c r="D13500" s="325"/>
    </row>
    <row r="13501" spans="1:4" x14ac:dyDescent="0.25">
      <c r="A13501" s="325"/>
      <c r="B13501" s="326"/>
      <c r="C13501" s="325"/>
      <c r="D13501" s="325"/>
    </row>
    <row r="13502" spans="1:4" x14ac:dyDescent="0.25">
      <c r="A13502" s="325"/>
      <c r="B13502" s="326"/>
      <c r="C13502" s="325"/>
      <c r="D13502" s="325"/>
    </row>
    <row r="13503" spans="1:4" x14ac:dyDescent="0.25">
      <c r="A13503" s="325"/>
      <c r="B13503" s="326"/>
      <c r="C13503" s="325"/>
      <c r="D13503" s="325"/>
    </row>
    <row r="13504" spans="1:4" x14ac:dyDescent="0.25">
      <c r="A13504" s="325"/>
      <c r="B13504" s="326"/>
      <c r="C13504" s="325"/>
      <c r="D13504" s="325"/>
    </row>
    <row r="13505" spans="1:4" x14ac:dyDescent="0.25">
      <c r="A13505" s="325"/>
      <c r="B13505" s="326"/>
      <c r="C13505" s="325"/>
      <c r="D13505" s="325"/>
    </row>
    <row r="13506" spans="1:4" x14ac:dyDescent="0.25">
      <c r="A13506" s="325"/>
      <c r="B13506" s="326"/>
      <c r="C13506" s="325"/>
      <c r="D13506" s="325"/>
    </row>
    <row r="13507" spans="1:4" x14ac:dyDescent="0.25">
      <c r="A13507" s="325"/>
      <c r="B13507" s="326"/>
      <c r="C13507" s="325"/>
      <c r="D13507" s="325"/>
    </row>
    <row r="13508" spans="1:4" x14ac:dyDescent="0.25">
      <c r="A13508" s="325"/>
      <c r="B13508" s="326"/>
      <c r="C13508" s="325"/>
      <c r="D13508" s="325"/>
    </row>
    <row r="13509" spans="1:4" x14ac:dyDescent="0.25">
      <c r="A13509" s="325"/>
      <c r="B13509" s="326"/>
      <c r="C13509" s="325"/>
      <c r="D13509" s="325"/>
    </row>
    <row r="13510" spans="1:4" x14ac:dyDescent="0.25">
      <c r="A13510" s="325"/>
      <c r="B13510" s="326"/>
      <c r="C13510" s="325"/>
      <c r="D13510" s="325"/>
    </row>
    <row r="13511" spans="1:4" x14ac:dyDescent="0.25">
      <c r="A13511" s="325"/>
      <c r="B13511" s="326"/>
      <c r="C13511" s="325"/>
      <c r="D13511" s="325"/>
    </row>
    <row r="13512" spans="1:4" x14ac:dyDescent="0.25">
      <c r="A13512" s="325"/>
      <c r="B13512" s="326"/>
      <c r="C13512" s="325"/>
      <c r="D13512" s="325"/>
    </row>
    <row r="13513" spans="1:4" x14ac:dyDescent="0.25">
      <c r="A13513" s="325"/>
      <c r="B13513" s="326"/>
      <c r="C13513" s="325"/>
      <c r="D13513" s="325"/>
    </row>
    <row r="13514" spans="1:4" x14ac:dyDescent="0.25">
      <c r="A13514" s="325"/>
      <c r="B13514" s="326"/>
      <c r="C13514" s="325"/>
      <c r="D13514" s="325"/>
    </row>
    <row r="13515" spans="1:4" x14ac:dyDescent="0.25">
      <c r="A13515" s="325"/>
      <c r="B13515" s="326"/>
      <c r="C13515" s="325"/>
      <c r="D13515" s="325"/>
    </row>
    <row r="13516" spans="1:4" x14ac:dyDescent="0.25">
      <c r="A13516" s="325"/>
      <c r="B13516" s="326"/>
      <c r="C13516" s="325"/>
      <c r="D13516" s="325"/>
    </row>
    <row r="13517" spans="1:4" x14ac:dyDescent="0.25">
      <c r="A13517" s="325"/>
      <c r="B13517" s="326"/>
      <c r="C13517" s="325"/>
      <c r="D13517" s="325"/>
    </row>
    <row r="13518" spans="1:4" x14ac:dyDescent="0.25">
      <c r="A13518" s="325"/>
      <c r="B13518" s="326"/>
      <c r="C13518" s="325"/>
      <c r="D13518" s="325"/>
    </row>
    <row r="13519" spans="1:4" x14ac:dyDescent="0.25">
      <c r="A13519" s="325"/>
      <c r="B13519" s="326"/>
      <c r="C13519" s="325"/>
      <c r="D13519" s="325"/>
    </row>
    <row r="13520" spans="1:4" x14ac:dyDescent="0.25">
      <c r="A13520" s="325"/>
      <c r="B13520" s="326"/>
      <c r="C13520" s="325"/>
      <c r="D13520" s="325"/>
    </row>
    <row r="13521" spans="1:4" x14ac:dyDescent="0.25">
      <c r="A13521" s="325"/>
      <c r="B13521" s="326"/>
      <c r="C13521" s="325"/>
      <c r="D13521" s="325"/>
    </row>
    <row r="13522" spans="1:4" x14ac:dyDescent="0.25">
      <c r="A13522" s="325"/>
      <c r="B13522" s="326"/>
      <c r="C13522" s="325"/>
      <c r="D13522" s="325"/>
    </row>
    <row r="13523" spans="1:4" x14ac:dyDescent="0.25">
      <c r="A13523" s="325"/>
      <c r="B13523" s="326"/>
      <c r="C13523" s="325"/>
      <c r="D13523" s="325"/>
    </row>
    <row r="13524" spans="1:4" x14ac:dyDescent="0.25">
      <c r="A13524" s="325"/>
      <c r="B13524" s="326"/>
      <c r="C13524" s="325"/>
      <c r="D13524" s="325"/>
    </row>
    <row r="13525" spans="1:4" x14ac:dyDescent="0.25">
      <c r="A13525" s="325"/>
      <c r="B13525" s="326"/>
      <c r="C13525" s="325"/>
      <c r="D13525" s="325"/>
    </row>
    <row r="13526" spans="1:4" x14ac:dyDescent="0.25">
      <c r="A13526" s="325"/>
      <c r="B13526" s="326"/>
      <c r="C13526" s="325"/>
      <c r="D13526" s="325"/>
    </row>
    <row r="13527" spans="1:4" x14ac:dyDescent="0.25">
      <c r="A13527" s="325"/>
      <c r="B13527" s="326"/>
      <c r="C13527" s="325"/>
      <c r="D13527" s="325"/>
    </row>
    <row r="13528" spans="1:4" x14ac:dyDescent="0.25">
      <c r="A13528" s="325"/>
      <c r="B13528" s="326"/>
      <c r="C13528" s="325"/>
      <c r="D13528" s="325"/>
    </row>
    <row r="13529" spans="1:4" x14ac:dyDescent="0.25">
      <c r="A13529" s="325"/>
      <c r="B13529" s="326"/>
      <c r="C13529" s="325"/>
      <c r="D13529" s="325"/>
    </row>
    <row r="13530" spans="1:4" x14ac:dyDescent="0.25">
      <c r="A13530" s="325"/>
      <c r="B13530" s="326"/>
      <c r="C13530" s="325"/>
      <c r="D13530" s="325"/>
    </row>
    <row r="13531" spans="1:4" x14ac:dyDescent="0.25">
      <c r="A13531" s="325"/>
      <c r="B13531" s="326"/>
      <c r="C13531" s="325"/>
      <c r="D13531" s="325"/>
    </row>
    <row r="13532" spans="1:4" x14ac:dyDescent="0.25">
      <c r="A13532" s="325"/>
      <c r="B13532" s="326"/>
      <c r="C13532" s="325"/>
      <c r="D13532" s="325"/>
    </row>
    <row r="13533" spans="1:4" x14ac:dyDescent="0.25">
      <c r="A13533" s="325"/>
      <c r="B13533" s="326"/>
      <c r="C13533" s="325"/>
      <c r="D13533" s="325"/>
    </row>
    <row r="13534" spans="1:4" x14ac:dyDescent="0.25">
      <c r="A13534" s="325"/>
      <c r="B13534" s="326"/>
      <c r="C13534" s="325"/>
      <c r="D13534" s="325"/>
    </row>
    <row r="13535" spans="1:4" x14ac:dyDescent="0.25">
      <c r="A13535" s="325"/>
      <c r="B13535" s="326"/>
      <c r="C13535" s="325"/>
      <c r="D13535" s="325"/>
    </row>
    <row r="13536" spans="1:4" x14ac:dyDescent="0.25">
      <c r="A13536" s="325"/>
      <c r="B13536" s="326"/>
      <c r="C13536" s="325"/>
      <c r="D13536" s="325"/>
    </row>
    <row r="13537" spans="1:4" x14ac:dyDescent="0.25">
      <c r="A13537" s="325"/>
      <c r="B13537" s="326"/>
      <c r="C13537" s="325"/>
      <c r="D13537" s="325"/>
    </row>
    <row r="13538" spans="1:4" x14ac:dyDescent="0.25">
      <c r="A13538" s="325"/>
      <c r="B13538" s="326"/>
      <c r="C13538" s="325"/>
      <c r="D13538" s="325"/>
    </row>
    <row r="13539" spans="1:4" x14ac:dyDescent="0.25">
      <c r="A13539" s="325"/>
      <c r="B13539" s="326"/>
      <c r="C13539" s="325"/>
      <c r="D13539" s="325"/>
    </row>
    <row r="13540" spans="1:4" x14ac:dyDescent="0.25">
      <c r="A13540" s="325"/>
      <c r="B13540" s="326"/>
      <c r="C13540" s="325"/>
      <c r="D13540" s="325"/>
    </row>
    <row r="13541" spans="1:4" x14ac:dyDescent="0.25">
      <c r="A13541" s="325"/>
      <c r="B13541" s="326"/>
      <c r="C13541" s="325"/>
      <c r="D13541" s="325"/>
    </row>
    <row r="13542" spans="1:4" x14ac:dyDescent="0.25">
      <c r="A13542" s="325"/>
      <c r="B13542" s="326"/>
      <c r="C13542" s="325"/>
      <c r="D13542" s="325"/>
    </row>
    <row r="13543" spans="1:4" x14ac:dyDescent="0.25">
      <c r="A13543" s="325"/>
      <c r="B13543" s="326"/>
      <c r="C13543" s="325"/>
      <c r="D13543" s="325"/>
    </row>
    <row r="13544" spans="1:4" x14ac:dyDescent="0.25">
      <c r="A13544" s="325"/>
      <c r="B13544" s="326"/>
      <c r="C13544" s="325"/>
      <c r="D13544" s="325"/>
    </row>
    <row r="13545" spans="1:4" x14ac:dyDescent="0.25">
      <c r="A13545" s="325"/>
      <c r="B13545" s="326"/>
      <c r="C13545" s="325"/>
      <c r="D13545" s="325"/>
    </row>
    <row r="13546" spans="1:4" x14ac:dyDescent="0.25">
      <c r="A13546" s="325"/>
      <c r="B13546" s="326"/>
      <c r="C13546" s="325"/>
      <c r="D13546" s="325"/>
    </row>
    <row r="13547" spans="1:4" x14ac:dyDescent="0.25">
      <c r="A13547" s="325"/>
      <c r="B13547" s="326"/>
      <c r="C13547" s="325"/>
      <c r="D13547" s="325"/>
    </row>
    <row r="13548" spans="1:4" x14ac:dyDescent="0.25">
      <c r="A13548" s="325"/>
      <c r="B13548" s="326"/>
      <c r="C13548" s="325"/>
      <c r="D13548" s="325"/>
    </row>
    <row r="13549" spans="1:4" x14ac:dyDescent="0.25">
      <c r="A13549" s="325"/>
      <c r="B13549" s="326"/>
      <c r="C13549" s="325"/>
      <c r="D13549" s="325"/>
    </row>
    <row r="13550" spans="1:4" x14ac:dyDescent="0.25">
      <c r="A13550" s="325"/>
      <c r="B13550" s="326"/>
      <c r="C13550" s="325"/>
      <c r="D13550" s="325"/>
    </row>
    <row r="13551" spans="1:4" x14ac:dyDescent="0.25">
      <c r="A13551" s="325"/>
      <c r="B13551" s="326"/>
      <c r="C13551" s="325"/>
      <c r="D13551" s="325"/>
    </row>
    <row r="13552" spans="1:4" x14ac:dyDescent="0.25">
      <c r="A13552" s="325"/>
      <c r="B13552" s="326"/>
      <c r="C13552" s="325"/>
      <c r="D13552" s="325"/>
    </row>
    <row r="13553" spans="1:4" x14ac:dyDescent="0.25">
      <c r="A13553" s="325"/>
      <c r="B13553" s="326"/>
      <c r="C13553" s="325"/>
      <c r="D13553" s="325"/>
    </row>
    <row r="13554" spans="1:4" x14ac:dyDescent="0.25">
      <c r="A13554" s="325"/>
      <c r="B13554" s="326"/>
      <c r="C13554" s="325"/>
      <c r="D13554" s="325"/>
    </row>
    <row r="13555" spans="1:4" x14ac:dyDescent="0.25">
      <c r="A13555" s="325"/>
      <c r="B13555" s="326"/>
      <c r="C13555" s="325"/>
      <c r="D13555" s="325"/>
    </row>
    <row r="13556" spans="1:4" x14ac:dyDescent="0.25">
      <c r="A13556" s="325"/>
      <c r="B13556" s="326"/>
      <c r="C13556" s="325"/>
      <c r="D13556" s="325"/>
    </row>
    <row r="13557" spans="1:4" x14ac:dyDescent="0.25">
      <c r="A13557" s="325"/>
      <c r="B13557" s="326"/>
      <c r="C13557" s="325"/>
      <c r="D13557" s="325"/>
    </row>
    <row r="13558" spans="1:4" x14ac:dyDescent="0.25">
      <c r="A13558" s="325"/>
      <c r="B13558" s="326"/>
      <c r="C13558" s="325"/>
      <c r="D13558" s="325"/>
    </row>
    <row r="13559" spans="1:4" x14ac:dyDescent="0.25">
      <c r="A13559" s="325"/>
      <c r="B13559" s="326"/>
      <c r="C13559" s="325"/>
      <c r="D13559" s="325"/>
    </row>
    <row r="13560" spans="1:4" x14ac:dyDescent="0.25">
      <c r="A13560" s="325"/>
      <c r="B13560" s="326"/>
      <c r="C13560" s="325"/>
      <c r="D13560" s="325"/>
    </row>
    <row r="13561" spans="1:4" x14ac:dyDescent="0.25">
      <c r="A13561" s="325"/>
      <c r="B13561" s="326"/>
      <c r="C13561" s="325"/>
      <c r="D13561" s="325"/>
    </row>
    <row r="13562" spans="1:4" x14ac:dyDescent="0.25">
      <c r="A13562" s="325"/>
      <c r="B13562" s="326"/>
      <c r="C13562" s="325"/>
      <c r="D13562" s="325"/>
    </row>
    <row r="13563" spans="1:4" x14ac:dyDescent="0.25">
      <c r="A13563" s="325"/>
      <c r="B13563" s="326"/>
      <c r="C13563" s="325"/>
      <c r="D13563" s="325"/>
    </row>
    <row r="13564" spans="1:4" x14ac:dyDescent="0.25">
      <c r="A13564" s="325"/>
      <c r="B13564" s="326"/>
      <c r="C13564" s="325"/>
      <c r="D13564" s="325"/>
    </row>
    <row r="13565" spans="1:4" x14ac:dyDescent="0.25">
      <c r="A13565" s="325"/>
      <c r="B13565" s="326"/>
      <c r="C13565" s="325"/>
      <c r="D13565" s="325"/>
    </row>
    <row r="13566" spans="1:4" x14ac:dyDescent="0.25">
      <c r="A13566" s="325"/>
      <c r="B13566" s="326"/>
      <c r="C13566" s="325"/>
      <c r="D13566" s="325"/>
    </row>
    <row r="13567" spans="1:4" x14ac:dyDescent="0.25">
      <c r="A13567" s="325"/>
      <c r="B13567" s="326"/>
      <c r="C13567" s="325"/>
      <c r="D13567" s="325"/>
    </row>
    <row r="13568" spans="1:4" x14ac:dyDescent="0.25">
      <c r="A13568" s="325"/>
      <c r="B13568" s="326"/>
      <c r="C13568" s="325"/>
      <c r="D13568" s="325"/>
    </row>
    <row r="13569" spans="1:4" x14ac:dyDescent="0.25">
      <c r="A13569" s="325"/>
      <c r="B13569" s="326"/>
      <c r="C13569" s="325"/>
      <c r="D13569" s="325"/>
    </row>
    <row r="13570" spans="1:4" x14ac:dyDescent="0.25">
      <c r="A13570" s="325"/>
      <c r="B13570" s="326"/>
      <c r="C13570" s="325"/>
      <c r="D13570" s="325"/>
    </row>
    <row r="13571" spans="1:4" x14ac:dyDescent="0.25">
      <c r="A13571" s="325"/>
      <c r="B13571" s="326"/>
      <c r="C13571" s="325"/>
      <c r="D13571" s="325"/>
    </row>
    <row r="13572" spans="1:4" x14ac:dyDescent="0.25">
      <c r="A13572" s="325"/>
      <c r="B13572" s="326"/>
      <c r="C13572" s="325"/>
      <c r="D13572" s="325"/>
    </row>
    <row r="13573" spans="1:4" x14ac:dyDescent="0.25">
      <c r="A13573" s="325"/>
      <c r="B13573" s="326"/>
      <c r="C13573" s="325"/>
      <c r="D13573" s="325"/>
    </row>
    <row r="13574" spans="1:4" x14ac:dyDescent="0.25">
      <c r="A13574" s="325"/>
      <c r="B13574" s="326"/>
      <c r="C13574" s="325"/>
      <c r="D13574" s="325"/>
    </row>
    <row r="13575" spans="1:4" x14ac:dyDescent="0.25">
      <c r="A13575" s="325"/>
      <c r="B13575" s="326"/>
      <c r="C13575" s="325"/>
      <c r="D13575" s="325"/>
    </row>
    <row r="13576" spans="1:4" x14ac:dyDescent="0.25">
      <c r="A13576" s="325"/>
      <c r="B13576" s="326"/>
      <c r="C13576" s="325"/>
      <c r="D13576" s="325"/>
    </row>
    <row r="13577" spans="1:4" x14ac:dyDescent="0.25">
      <c r="A13577" s="325"/>
      <c r="B13577" s="326"/>
      <c r="C13577" s="325"/>
      <c r="D13577" s="325"/>
    </row>
    <row r="13578" spans="1:4" x14ac:dyDescent="0.25">
      <c r="A13578" s="325"/>
      <c r="B13578" s="326"/>
      <c r="C13578" s="325"/>
      <c r="D13578" s="325"/>
    </row>
    <row r="13579" spans="1:4" x14ac:dyDescent="0.25">
      <c r="A13579" s="325"/>
      <c r="B13579" s="326"/>
      <c r="C13579" s="325"/>
      <c r="D13579" s="325"/>
    </row>
    <row r="13580" spans="1:4" x14ac:dyDescent="0.25">
      <c r="A13580" s="325"/>
      <c r="B13580" s="326"/>
      <c r="C13580" s="325"/>
      <c r="D13580" s="325"/>
    </row>
    <row r="13581" spans="1:4" x14ac:dyDescent="0.25">
      <c r="A13581" s="325"/>
      <c r="B13581" s="326"/>
      <c r="C13581" s="325"/>
      <c r="D13581" s="325"/>
    </row>
    <row r="13582" spans="1:4" x14ac:dyDescent="0.25">
      <c r="A13582" s="325"/>
      <c r="B13582" s="326"/>
      <c r="C13582" s="325"/>
      <c r="D13582" s="325"/>
    </row>
    <row r="13583" spans="1:4" x14ac:dyDescent="0.25">
      <c r="A13583" s="325"/>
      <c r="B13583" s="326"/>
      <c r="C13583" s="325"/>
      <c r="D13583" s="325"/>
    </row>
    <row r="13584" spans="1:4" x14ac:dyDescent="0.25">
      <c r="A13584" s="325"/>
      <c r="B13584" s="326"/>
      <c r="C13584" s="325"/>
      <c r="D13584" s="325"/>
    </row>
    <row r="13585" spans="1:4" x14ac:dyDescent="0.25">
      <c r="A13585" s="325"/>
      <c r="B13585" s="326"/>
      <c r="C13585" s="325"/>
      <c r="D13585" s="325"/>
    </row>
    <row r="13586" spans="1:4" x14ac:dyDescent="0.25">
      <c r="A13586" s="325"/>
      <c r="B13586" s="326"/>
      <c r="C13586" s="325"/>
      <c r="D13586" s="325"/>
    </row>
    <row r="13587" spans="1:4" x14ac:dyDescent="0.25">
      <c r="A13587" s="325"/>
      <c r="B13587" s="326"/>
      <c r="C13587" s="325"/>
      <c r="D13587" s="325"/>
    </row>
    <row r="13588" spans="1:4" x14ac:dyDescent="0.25">
      <c r="A13588" s="325"/>
      <c r="B13588" s="326"/>
      <c r="C13588" s="325"/>
      <c r="D13588" s="325"/>
    </row>
    <row r="13589" spans="1:4" x14ac:dyDescent="0.25">
      <c r="A13589" s="325"/>
      <c r="B13589" s="326"/>
      <c r="C13589" s="325"/>
      <c r="D13589" s="325"/>
    </row>
    <row r="13590" spans="1:4" x14ac:dyDescent="0.25">
      <c r="A13590" s="325"/>
      <c r="B13590" s="326"/>
      <c r="C13590" s="325"/>
      <c r="D13590" s="325"/>
    </row>
    <row r="13591" spans="1:4" x14ac:dyDescent="0.25">
      <c r="A13591" s="325"/>
      <c r="B13591" s="326"/>
      <c r="C13591" s="325"/>
      <c r="D13591" s="325"/>
    </row>
    <row r="13592" spans="1:4" x14ac:dyDescent="0.25">
      <c r="A13592" s="325"/>
      <c r="B13592" s="326"/>
      <c r="C13592" s="325"/>
      <c r="D13592" s="325"/>
    </row>
    <row r="13593" spans="1:4" x14ac:dyDescent="0.25">
      <c r="A13593" s="325"/>
      <c r="B13593" s="326"/>
      <c r="C13593" s="325"/>
      <c r="D13593" s="325"/>
    </row>
    <row r="13594" spans="1:4" x14ac:dyDescent="0.25">
      <c r="A13594" s="325"/>
      <c r="B13594" s="326"/>
      <c r="C13594" s="325"/>
      <c r="D13594" s="325"/>
    </row>
    <row r="13595" spans="1:4" x14ac:dyDescent="0.25">
      <c r="A13595" s="325"/>
      <c r="B13595" s="326"/>
      <c r="C13595" s="325"/>
      <c r="D13595" s="325"/>
    </row>
    <row r="13596" spans="1:4" x14ac:dyDescent="0.25">
      <c r="A13596" s="325"/>
      <c r="B13596" s="326"/>
      <c r="C13596" s="325"/>
      <c r="D13596" s="325"/>
    </row>
    <row r="13597" spans="1:4" x14ac:dyDescent="0.25">
      <c r="A13597" s="325"/>
      <c r="B13597" s="326"/>
      <c r="C13597" s="325"/>
      <c r="D13597" s="325"/>
    </row>
    <row r="13598" spans="1:4" x14ac:dyDescent="0.25">
      <c r="A13598" s="325"/>
      <c r="B13598" s="326"/>
      <c r="C13598" s="325"/>
      <c r="D13598" s="325"/>
    </row>
    <row r="13599" spans="1:4" x14ac:dyDescent="0.25">
      <c r="A13599" s="325"/>
      <c r="B13599" s="326"/>
      <c r="C13599" s="325"/>
      <c r="D13599" s="325"/>
    </row>
    <row r="13600" spans="1:4" x14ac:dyDescent="0.25">
      <c r="A13600" s="325"/>
      <c r="B13600" s="326"/>
      <c r="C13600" s="325"/>
      <c r="D13600" s="325"/>
    </row>
    <row r="13601" spans="1:4" x14ac:dyDescent="0.25">
      <c r="A13601" s="325"/>
      <c r="B13601" s="326"/>
      <c r="C13601" s="325"/>
      <c r="D13601" s="325"/>
    </row>
    <row r="13602" spans="1:4" x14ac:dyDescent="0.25">
      <c r="A13602" s="325"/>
      <c r="B13602" s="326"/>
      <c r="C13602" s="325"/>
      <c r="D13602" s="325"/>
    </row>
    <row r="13603" spans="1:4" x14ac:dyDescent="0.25">
      <c r="A13603" s="325"/>
      <c r="B13603" s="326"/>
      <c r="C13603" s="325"/>
      <c r="D13603" s="325"/>
    </row>
    <row r="13604" spans="1:4" x14ac:dyDescent="0.25">
      <c r="A13604" s="325"/>
      <c r="B13604" s="326"/>
      <c r="C13604" s="325"/>
      <c r="D13604" s="325"/>
    </row>
    <row r="13605" spans="1:4" x14ac:dyDescent="0.25">
      <c r="A13605" s="325"/>
      <c r="B13605" s="326"/>
      <c r="C13605" s="325"/>
      <c r="D13605" s="325"/>
    </row>
    <row r="13606" spans="1:4" x14ac:dyDescent="0.25">
      <c r="A13606" s="325"/>
      <c r="B13606" s="326"/>
      <c r="C13606" s="325"/>
      <c r="D13606" s="325"/>
    </row>
    <row r="13607" spans="1:4" x14ac:dyDescent="0.25">
      <c r="A13607" s="325"/>
      <c r="B13607" s="326"/>
      <c r="C13607" s="325"/>
      <c r="D13607" s="325"/>
    </row>
    <row r="13608" spans="1:4" x14ac:dyDescent="0.25">
      <c r="A13608" s="325"/>
      <c r="B13608" s="326"/>
      <c r="C13608" s="325"/>
      <c r="D13608" s="325"/>
    </row>
    <row r="13609" spans="1:4" x14ac:dyDescent="0.25">
      <c r="A13609" s="325"/>
      <c r="B13609" s="326"/>
      <c r="C13609" s="325"/>
      <c r="D13609" s="325"/>
    </row>
    <row r="13610" spans="1:4" x14ac:dyDescent="0.25">
      <c r="A13610" s="325"/>
      <c r="B13610" s="326"/>
      <c r="C13610" s="325"/>
      <c r="D13610" s="325"/>
    </row>
    <row r="13611" spans="1:4" x14ac:dyDescent="0.25">
      <c r="A13611" s="325"/>
      <c r="B13611" s="326"/>
      <c r="C13611" s="325"/>
      <c r="D13611" s="325"/>
    </row>
    <row r="13612" spans="1:4" x14ac:dyDescent="0.25">
      <c r="A13612" s="325"/>
      <c r="B13612" s="326"/>
      <c r="C13612" s="325"/>
      <c r="D13612" s="325"/>
    </row>
    <row r="13613" spans="1:4" x14ac:dyDescent="0.25">
      <c r="A13613" s="325"/>
      <c r="B13613" s="326"/>
      <c r="C13613" s="325"/>
      <c r="D13613" s="325"/>
    </row>
    <row r="13614" spans="1:4" x14ac:dyDescent="0.25">
      <c r="A13614" s="325"/>
      <c r="B13614" s="326"/>
      <c r="C13614" s="325"/>
      <c r="D13614" s="325"/>
    </row>
    <row r="13615" spans="1:4" x14ac:dyDescent="0.25">
      <c r="A13615" s="325"/>
      <c r="B13615" s="326"/>
      <c r="C13615" s="325"/>
      <c r="D13615" s="325"/>
    </row>
    <row r="13616" spans="1:4" x14ac:dyDescent="0.25">
      <c r="A13616" s="325"/>
      <c r="B13616" s="326"/>
      <c r="C13616" s="325"/>
      <c r="D13616" s="327"/>
    </row>
    <row r="13617" spans="1:4" x14ac:dyDescent="0.25">
      <c r="A13617" s="325"/>
      <c r="B13617" s="326"/>
      <c r="C13617" s="325"/>
      <c r="D13617" s="327"/>
    </row>
    <row r="13618" spans="1:4" x14ac:dyDescent="0.25">
      <c r="A13618" s="325"/>
      <c r="B13618" s="326"/>
      <c r="C13618" s="325"/>
      <c r="D13618" s="325"/>
    </row>
    <row r="13619" spans="1:4" x14ac:dyDescent="0.25">
      <c r="A13619" s="325"/>
      <c r="B13619" s="326"/>
      <c r="C13619" s="325"/>
      <c r="D13619" s="327"/>
    </row>
    <row r="13620" spans="1:4" x14ac:dyDescent="0.25">
      <c r="A13620" s="325"/>
      <c r="B13620" s="326"/>
      <c r="C13620" s="325"/>
      <c r="D13620" s="327"/>
    </row>
    <row r="13621" spans="1:4" x14ac:dyDescent="0.25">
      <c r="A13621" s="325"/>
      <c r="B13621" s="326"/>
      <c r="C13621" s="325"/>
      <c r="D13621" s="327"/>
    </row>
    <row r="13622" spans="1:4" x14ac:dyDescent="0.25">
      <c r="A13622" s="325"/>
      <c r="B13622" s="326"/>
      <c r="C13622" s="325"/>
      <c r="D13622" s="325"/>
    </row>
    <row r="13623" spans="1:4" x14ac:dyDescent="0.25">
      <c r="A13623" s="325"/>
      <c r="B13623" s="326"/>
      <c r="C13623" s="325"/>
      <c r="D13623" s="327"/>
    </row>
    <row r="13624" spans="1:4" x14ac:dyDescent="0.25">
      <c r="A13624" s="325"/>
      <c r="B13624" s="326"/>
      <c r="C13624" s="325"/>
      <c r="D13624" s="325"/>
    </row>
    <row r="13625" spans="1:4" x14ac:dyDescent="0.25">
      <c r="A13625" s="325"/>
      <c r="B13625" s="326"/>
      <c r="C13625" s="325"/>
      <c r="D13625" s="327"/>
    </row>
    <row r="13626" spans="1:4" x14ac:dyDescent="0.25">
      <c r="A13626" s="325"/>
      <c r="B13626" s="326"/>
      <c r="C13626" s="325"/>
      <c r="D13626" s="327"/>
    </row>
    <row r="13627" spans="1:4" x14ac:dyDescent="0.25">
      <c r="A13627" s="325"/>
      <c r="B13627" s="326"/>
      <c r="C13627" s="325"/>
      <c r="D13627" s="325"/>
    </row>
    <row r="13628" spans="1:4" x14ac:dyDescent="0.25">
      <c r="A13628" s="325"/>
      <c r="B13628" s="326"/>
      <c r="C13628" s="325"/>
      <c r="D13628" s="325"/>
    </row>
    <row r="13629" spans="1:4" x14ac:dyDescent="0.25">
      <c r="A13629" s="325"/>
      <c r="B13629" s="326"/>
      <c r="C13629" s="325"/>
      <c r="D13629" s="327"/>
    </row>
    <row r="13630" spans="1:4" x14ac:dyDescent="0.25">
      <c r="A13630" s="325"/>
      <c r="B13630" s="326"/>
      <c r="C13630" s="325"/>
      <c r="D13630" s="327"/>
    </row>
    <row r="13631" spans="1:4" x14ac:dyDescent="0.25">
      <c r="A13631" s="325"/>
      <c r="B13631" s="326"/>
      <c r="C13631" s="325"/>
      <c r="D13631" s="325"/>
    </row>
    <row r="13632" spans="1:4" x14ac:dyDescent="0.25">
      <c r="A13632" s="325"/>
      <c r="B13632" s="326"/>
      <c r="C13632" s="325"/>
      <c r="D13632" s="327"/>
    </row>
    <row r="13633" spans="1:4" x14ac:dyDescent="0.25">
      <c r="A13633" s="325"/>
      <c r="B13633" s="326"/>
      <c r="C13633" s="325"/>
      <c r="D13633" s="327"/>
    </row>
    <row r="13634" spans="1:4" x14ac:dyDescent="0.25">
      <c r="A13634" s="325"/>
      <c r="B13634" s="326"/>
      <c r="C13634" s="325"/>
      <c r="D13634" s="327"/>
    </row>
    <row r="13635" spans="1:4" x14ac:dyDescent="0.25">
      <c r="A13635" s="325"/>
      <c r="B13635" s="326"/>
      <c r="C13635" s="325"/>
      <c r="D13635" s="327"/>
    </row>
    <row r="13636" spans="1:4" x14ac:dyDescent="0.25">
      <c r="A13636" s="325"/>
      <c r="B13636" s="326"/>
      <c r="C13636" s="325"/>
      <c r="D13636" s="325"/>
    </row>
    <row r="13637" spans="1:4" x14ac:dyDescent="0.25">
      <c r="A13637" s="325"/>
      <c r="B13637" s="326"/>
      <c r="C13637" s="325"/>
      <c r="D13637" s="327"/>
    </row>
    <row r="13638" spans="1:4" x14ac:dyDescent="0.25">
      <c r="A13638" s="325"/>
      <c r="B13638" s="326"/>
      <c r="C13638" s="325"/>
      <c r="D13638" s="325"/>
    </row>
    <row r="13639" spans="1:4" x14ac:dyDescent="0.25">
      <c r="A13639" s="325"/>
      <c r="B13639" s="326"/>
      <c r="C13639" s="325"/>
      <c r="D13639" s="325"/>
    </row>
    <row r="13640" spans="1:4" x14ac:dyDescent="0.25">
      <c r="A13640" s="325"/>
      <c r="B13640" s="326"/>
      <c r="C13640" s="325"/>
      <c r="D13640" s="327"/>
    </row>
    <row r="13641" spans="1:4" x14ac:dyDescent="0.25">
      <c r="A13641" s="325"/>
      <c r="B13641" s="326"/>
      <c r="C13641" s="325"/>
      <c r="D13641" s="325"/>
    </row>
    <row r="13642" spans="1:4" x14ac:dyDescent="0.25">
      <c r="A13642" s="325"/>
      <c r="B13642" s="326"/>
      <c r="C13642" s="325"/>
      <c r="D13642" s="325"/>
    </row>
    <row r="13643" spans="1:4" x14ac:dyDescent="0.25">
      <c r="A13643" s="325"/>
      <c r="B13643" s="326"/>
      <c r="C13643" s="325"/>
      <c r="D13643" s="325"/>
    </row>
    <row r="13644" spans="1:4" x14ac:dyDescent="0.25">
      <c r="A13644" s="325"/>
      <c r="B13644" s="326"/>
      <c r="C13644" s="325"/>
      <c r="D13644" s="325"/>
    </row>
    <row r="13645" spans="1:4" x14ac:dyDescent="0.25">
      <c r="A13645" s="325"/>
      <c r="B13645" s="326"/>
      <c r="C13645" s="325"/>
      <c r="D13645" s="325"/>
    </row>
    <row r="13646" spans="1:4" x14ac:dyDescent="0.25">
      <c r="A13646" s="325"/>
      <c r="B13646" s="326"/>
      <c r="C13646" s="325"/>
      <c r="D13646" s="325"/>
    </row>
    <row r="13647" spans="1:4" x14ac:dyDescent="0.25">
      <c r="A13647" s="325"/>
      <c r="B13647" s="326"/>
      <c r="C13647" s="325"/>
      <c r="D13647" s="325"/>
    </row>
    <row r="13648" spans="1:4" x14ac:dyDescent="0.25">
      <c r="A13648" s="325"/>
      <c r="B13648" s="326"/>
      <c r="C13648" s="325"/>
      <c r="D13648" s="325"/>
    </row>
    <row r="13649" spans="1:4" x14ac:dyDescent="0.25">
      <c r="A13649" s="325"/>
      <c r="B13649" s="326"/>
      <c r="C13649" s="325"/>
      <c r="D13649" s="325"/>
    </row>
    <row r="13650" spans="1:4" x14ac:dyDescent="0.25">
      <c r="A13650" s="325"/>
      <c r="B13650" s="326"/>
      <c r="C13650" s="325"/>
      <c r="D13650" s="325"/>
    </row>
    <row r="13651" spans="1:4" x14ac:dyDescent="0.25">
      <c r="A13651" s="325"/>
      <c r="B13651" s="326"/>
      <c r="C13651" s="325"/>
      <c r="D13651" s="327"/>
    </row>
    <row r="13652" spans="1:4" x14ac:dyDescent="0.25">
      <c r="A13652" s="325"/>
      <c r="B13652" s="326"/>
      <c r="C13652" s="325"/>
      <c r="D13652" s="327"/>
    </row>
    <row r="13653" spans="1:4" x14ac:dyDescent="0.25">
      <c r="A13653" s="325"/>
      <c r="B13653" s="326"/>
      <c r="C13653" s="325"/>
      <c r="D13653" s="325"/>
    </row>
    <row r="13654" spans="1:4" x14ac:dyDescent="0.25">
      <c r="A13654" s="325"/>
      <c r="B13654" s="326"/>
      <c r="C13654" s="325"/>
      <c r="D13654" s="325"/>
    </row>
    <row r="13655" spans="1:4" x14ac:dyDescent="0.25">
      <c r="A13655" s="325"/>
      <c r="B13655" s="326"/>
      <c r="C13655" s="325"/>
      <c r="D13655" s="325"/>
    </row>
    <row r="13656" spans="1:4" x14ac:dyDescent="0.25">
      <c r="A13656" s="325"/>
      <c r="B13656" s="326"/>
      <c r="C13656" s="325"/>
      <c r="D13656" s="325"/>
    </row>
    <row r="13657" spans="1:4" x14ac:dyDescent="0.25">
      <c r="A13657" s="325"/>
      <c r="B13657" s="326"/>
      <c r="C13657" s="325"/>
      <c r="D13657" s="325"/>
    </row>
    <row r="13658" spans="1:4" x14ac:dyDescent="0.25">
      <c r="A13658" s="325"/>
      <c r="B13658" s="326"/>
      <c r="C13658" s="325"/>
      <c r="D13658" s="325"/>
    </row>
    <row r="13659" spans="1:4" x14ac:dyDescent="0.25">
      <c r="A13659" s="325"/>
      <c r="B13659" s="326"/>
      <c r="C13659" s="325"/>
      <c r="D13659" s="325"/>
    </row>
    <row r="13660" spans="1:4" x14ac:dyDescent="0.25">
      <c r="A13660" s="325"/>
      <c r="B13660" s="326"/>
      <c r="C13660" s="325"/>
      <c r="D13660" s="325"/>
    </row>
    <row r="13661" spans="1:4" x14ac:dyDescent="0.25">
      <c r="A13661" s="325"/>
      <c r="B13661" s="326"/>
      <c r="C13661" s="325"/>
      <c r="D13661" s="325"/>
    </row>
    <row r="13662" spans="1:4" x14ac:dyDescent="0.25">
      <c r="A13662" s="325"/>
      <c r="B13662" s="326"/>
      <c r="C13662" s="325"/>
      <c r="D13662" s="325"/>
    </row>
    <row r="13663" spans="1:4" x14ac:dyDescent="0.25">
      <c r="A13663" s="325"/>
      <c r="B13663" s="326"/>
      <c r="C13663" s="325"/>
      <c r="D13663" s="325"/>
    </row>
    <row r="13664" spans="1:4" x14ac:dyDescent="0.25">
      <c r="A13664" s="325"/>
      <c r="B13664" s="326"/>
      <c r="C13664" s="325"/>
      <c r="D13664" s="325"/>
    </row>
    <row r="13665" spans="1:4" x14ac:dyDescent="0.25">
      <c r="A13665" s="325"/>
      <c r="B13665" s="326"/>
      <c r="C13665" s="325"/>
      <c r="D13665" s="325"/>
    </row>
    <row r="13666" spans="1:4" x14ac:dyDescent="0.25">
      <c r="A13666" s="325"/>
      <c r="B13666" s="326"/>
      <c r="C13666" s="325"/>
      <c r="D13666" s="325"/>
    </row>
    <row r="13667" spans="1:4" x14ac:dyDescent="0.25">
      <c r="A13667" s="325"/>
      <c r="B13667" s="326"/>
      <c r="C13667" s="325"/>
      <c r="D13667" s="325"/>
    </row>
    <row r="13668" spans="1:4" x14ac:dyDescent="0.25">
      <c r="A13668" s="325"/>
      <c r="B13668" s="326"/>
      <c r="C13668" s="325"/>
      <c r="D13668" s="325"/>
    </row>
    <row r="13669" spans="1:4" x14ac:dyDescent="0.25">
      <c r="A13669" s="325"/>
      <c r="B13669" s="326"/>
      <c r="C13669" s="325"/>
      <c r="D13669" s="325"/>
    </row>
    <row r="13670" spans="1:4" x14ac:dyDescent="0.25">
      <c r="A13670" s="325"/>
      <c r="B13670" s="326"/>
      <c r="C13670" s="325"/>
      <c r="D13670" s="325"/>
    </row>
    <row r="13671" spans="1:4" x14ac:dyDescent="0.25">
      <c r="A13671" s="325"/>
      <c r="B13671" s="326"/>
      <c r="C13671" s="325"/>
      <c r="D13671" s="325"/>
    </row>
    <row r="13672" spans="1:4" x14ac:dyDescent="0.25">
      <c r="A13672" s="325"/>
      <c r="B13672" s="326"/>
      <c r="C13672" s="325"/>
      <c r="D13672" s="325"/>
    </row>
    <row r="13673" spans="1:4" x14ac:dyDescent="0.25">
      <c r="A13673" s="325"/>
      <c r="B13673" s="326"/>
      <c r="C13673" s="325"/>
      <c r="D13673" s="325"/>
    </row>
    <row r="13674" spans="1:4" x14ac:dyDescent="0.25">
      <c r="A13674" s="325"/>
      <c r="B13674" s="326"/>
      <c r="C13674" s="325"/>
      <c r="D13674" s="325"/>
    </row>
    <row r="13675" spans="1:4" x14ac:dyDescent="0.25">
      <c r="A13675" s="325"/>
      <c r="B13675" s="326"/>
      <c r="C13675" s="325"/>
      <c r="D13675" s="325"/>
    </row>
    <row r="13676" spans="1:4" x14ac:dyDescent="0.25">
      <c r="A13676" s="325"/>
      <c r="B13676" s="326"/>
      <c r="C13676" s="325"/>
      <c r="D13676" s="325"/>
    </row>
    <row r="13677" spans="1:4" x14ac:dyDescent="0.25">
      <c r="A13677" s="325"/>
      <c r="B13677" s="326"/>
      <c r="C13677" s="325"/>
      <c r="D13677" s="325"/>
    </row>
    <row r="13678" spans="1:4" x14ac:dyDescent="0.25">
      <c r="A13678" s="325"/>
      <c r="B13678" s="326"/>
      <c r="C13678" s="325"/>
      <c r="D13678" s="325"/>
    </row>
    <row r="13679" spans="1:4" x14ac:dyDescent="0.25">
      <c r="A13679" s="325"/>
      <c r="B13679" s="326"/>
      <c r="C13679" s="325"/>
      <c r="D13679" s="325"/>
    </row>
    <row r="13680" spans="1:4" x14ac:dyDescent="0.25">
      <c r="A13680" s="325"/>
      <c r="B13680" s="326"/>
      <c r="C13680" s="325"/>
      <c r="D13680" s="325"/>
    </row>
    <row r="13681" spans="1:4" x14ac:dyDescent="0.25">
      <c r="A13681" s="325"/>
      <c r="B13681" s="326"/>
      <c r="C13681" s="325"/>
      <c r="D13681" s="325"/>
    </row>
    <row r="13682" spans="1:4" x14ac:dyDescent="0.25">
      <c r="A13682" s="325"/>
      <c r="B13682" s="326"/>
      <c r="C13682" s="325"/>
      <c r="D13682" s="325"/>
    </row>
    <row r="13683" spans="1:4" x14ac:dyDescent="0.25">
      <c r="A13683" s="325"/>
      <c r="B13683" s="326"/>
      <c r="C13683" s="325"/>
      <c r="D13683" s="327"/>
    </row>
    <row r="13684" spans="1:4" x14ac:dyDescent="0.25">
      <c r="A13684" s="325"/>
      <c r="B13684" s="326"/>
      <c r="C13684" s="325"/>
      <c r="D13684" s="325"/>
    </row>
    <row r="13685" spans="1:4" x14ac:dyDescent="0.25">
      <c r="A13685" s="325"/>
      <c r="B13685" s="326"/>
      <c r="C13685" s="325"/>
      <c r="D13685" s="325"/>
    </row>
    <row r="13686" spans="1:4" x14ac:dyDescent="0.25">
      <c r="A13686" s="325"/>
      <c r="B13686" s="326"/>
      <c r="C13686" s="325"/>
      <c r="D13686" s="325"/>
    </row>
    <row r="13687" spans="1:4" x14ac:dyDescent="0.25">
      <c r="A13687" s="325"/>
      <c r="B13687" s="326"/>
      <c r="C13687" s="325"/>
      <c r="D13687" s="325"/>
    </row>
    <row r="13688" spans="1:4" x14ac:dyDescent="0.25">
      <c r="A13688" s="325"/>
      <c r="B13688" s="326"/>
      <c r="C13688" s="325"/>
      <c r="D13688" s="325"/>
    </row>
    <row r="13689" spans="1:4" x14ac:dyDescent="0.25">
      <c r="A13689" s="325"/>
      <c r="B13689" s="326"/>
      <c r="C13689" s="325"/>
      <c r="D13689" s="325"/>
    </row>
    <row r="13690" spans="1:4" x14ac:dyDescent="0.25">
      <c r="A13690" s="325"/>
      <c r="B13690" s="326"/>
      <c r="C13690" s="325"/>
      <c r="D13690" s="325"/>
    </row>
    <row r="13691" spans="1:4" x14ac:dyDescent="0.25">
      <c r="A13691" s="325"/>
      <c r="B13691" s="326"/>
      <c r="C13691" s="325"/>
      <c r="D13691" s="325"/>
    </row>
    <row r="13692" spans="1:4" x14ac:dyDescent="0.25">
      <c r="A13692" s="325"/>
      <c r="B13692" s="326"/>
      <c r="C13692" s="325"/>
      <c r="D13692" s="325"/>
    </row>
    <row r="13693" spans="1:4" x14ac:dyDescent="0.25">
      <c r="A13693" s="325"/>
      <c r="B13693" s="326"/>
      <c r="C13693" s="325"/>
      <c r="D13693" s="325"/>
    </row>
    <row r="13694" spans="1:4" x14ac:dyDescent="0.25">
      <c r="A13694" s="325"/>
      <c r="B13694" s="326"/>
      <c r="C13694" s="325"/>
      <c r="D13694" s="325"/>
    </row>
    <row r="13695" spans="1:4" x14ac:dyDescent="0.25">
      <c r="A13695" s="325"/>
      <c r="B13695" s="326"/>
      <c r="C13695" s="325"/>
      <c r="D13695" s="325"/>
    </row>
    <row r="13696" spans="1:4" x14ac:dyDescent="0.25">
      <c r="A13696" s="325"/>
      <c r="B13696" s="326"/>
      <c r="C13696" s="325"/>
      <c r="D13696" s="325"/>
    </row>
    <row r="13697" spans="1:4" x14ac:dyDescent="0.25">
      <c r="A13697" s="325"/>
      <c r="B13697" s="326"/>
      <c r="C13697" s="325"/>
      <c r="D13697" s="325"/>
    </row>
    <row r="13698" spans="1:4" x14ac:dyDescent="0.25">
      <c r="A13698" s="325"/>
      <c r="B13698" s="326"/>
      <c r="C13698" s="325"/>
      <c r="D13698" s="325"/>
    </row>
    <row r="13699" spans="1:4" x14ac:dyDescent="0.25">
      <c r="A13699" s="325"/>
      <c r="B13699" s="326"/>
      <c r="C13699" s="325"/>
      <c r="D13699" s="325"/>
    </row>
    <row r="13700" spans="1:4" x14ac:dyDescent="0.25">
      <c r="A13700" s="325"/>
      <c r="B13700" s="326"/>
      <c r="C13700" s="325"/>
      <c r="D13700" s="325"/>
    </row>
    <row r="13701" spans="1:4" x14ac:dyDescent="0.25">
      <c r="A13701" s="325"/>
      <c r="B13701" s="326"/>
      <c r="C13701" s="325"/>
      <c r="D13701" s="325"/>
    </row>
    <row r="13702" spans="1:4" x14ac:dyDescent="0.25">
      <c r="A13702" s="325"/>
      <c r="B13702" s="326"/>
      <c r="C13702" s="325"/>
      <c r="D13702" s="325"/>
    </row>
    <row r="13703" spans="1:4" x14ac:dyDescent="0.25">
      <c r="A13703" s="325"/>
      <c r="B13703" s="326"/>
      <c r="C13703" s="325"/>
      <c r="D13703" s="325"/>
    </row>
    <row r="13704" spans="1:4" x14ac:dyDescent="0.25">
      <c r="A13704" s="325"/>
      <c r="B13704" s="326"/>
      <c r="C13704" s="325"/>
      <c r="D13704" s="325"/>
    </row>
    <row r="13705" spans="1:4" x14ac:dyDescent="0.25">
      <c r="A13705" s="325"/>
      <c r="B13705" s="326"/>
      <c r="C13705" s="325"/>
      <c r="D13705" s="325"/>
    </row>
    <row r="13706" spans="1:4" x14ac:dyDescent="0.25">
      <c r="A13706" s="325"/>
      <c r="B13706" s="326"/>
      <c r="C13706" s="325"/>
      <c r="D13706" s="325"/>
    </row>
    <row r="13707" spans="1:4" x14ac:dyDescent="0.25">
      <c r="A13707" s="325"/>
      <c r="B13707" s="326"/>
      <c r="C13707" s="325"/>
      <c r="D13707" s="325"/>
    </row>
    <row r="13708" spans="1:4" x14ac:dyDescent="0.25">
      <c r="A13708" s="325"/>
      <c r="B13708" s="326"/>
      <c r="C13708" s="325"/>
      <c r="D13708" s="327"/>
    </row>
    <row r="13709" spans="1:4" x14ac:dyDescent="0.25">
      <c r="A13709" s="325"/>
      <c r="B13709" s="326"/>
      <c r="C13709" s="325"/>
      <c r="D13709" s="325"/>
    </row>
    <row r="13710" spans="1:4" x14ac:dyDescent="0.25">
      <c r="A13710" s="325"/>
      <c r="B13710" s="326"/>
      <c r="C13710" s="325"/>
      <c r="D13710" s="325"/>
    </row>
    <row r="13711" spans="1:4" x14ac:dyDescent="0.25">
      <c r="A13711" s="325"/>
      <c r="B13711" s="326"/>
      <c r="C13711" s="325"/>
      <c r="D13711" s="325"/>
    </row>
    <row r="13712" spans="1:4" x14ac:dyDescent="0.25">
      <c r="A13712" s="325"/>
      <c r="B13712" s="326"/>
      <c r="C13712" s="325"/>
      <c r="D13712" s="325"/>
    </row>
    <row r="13713" spans="1:4" x14ac:dyDescent="0.25">
      <c r="A13713" s="325"/>
      <c r="B13713" s="326"/>
      <c r="C13713" s="325"/>
      <c r="D13713" s="325"/>
    </row>
    <row r="13714" spans="1:4" x14ac:dyDescent="0.25">
      <c r="A13714" s="325"/>
      <c r="B13714" s="326"/>
      <c r="C13714" s="325"/>
      <c r="D13714" s="325"/>
    </row>
    <row r="13715" spans="1:4" x14ac:dyDescent="0.25">
      <c r="A13715" s="325"/>
      <c r="B13715" s="326"/>
      <c r="C13715" s="325"/>
      <c r="D13715" s="325"/>
    </row>
    <row r="13716" spans="1:4" x14ac:dyDescent="0.25">
      <c r="A13716" s="325"/>
      <c r="B13716" s="326"/>
      <c r="C13716" s="325"/>
      <c r="D13716" s="325"/>
    </row>
    <row r="13717" spans="1:4" x14ac:dyDescent="0.25">
      <c r="A13717" s="325"/>
      <c r="B13717" s="326"/>
      <c r="C13717" s="325"/>
      <c r="D13717" s="325"/>
    </row>
    <row r="13718" spans="1:4" x14ac:dyDescent="0.25">
      <c r="A13718" s="325"/>
      <c r="B13718" s="326"/>
      <c r="C13718" s="325"/>
      <c r="D13718" s="325"/>
    </row>
    <row r="13719" spans="1:4" x14ac:dyDescent="0.25">
      <c r="A13719" s="325"/>
      <c r="B13719" s="326"/>
      <c r="C13719" s="325"/>
      <c r="D13719" s="325"/>
    </row>
    <row r="13720" spans="1:4" x14ac:dyDescent="0.25">
      <c r="A13720" s="325"/>
      <c r="B13720" s="326"/>
      <c r="C13720" s="325"/>
      <c r="D13720" s="325"/>
    </row>
    <row r="13721" spans="1:4" x14ac:dyDescent="0.25">
      <c r="A13721" s="325"/>
      <c r="B13721" s="326"/>
      <c r="C13721" s="325"/>
      <c r="D13721" s="325"/>
    </row>
    <row r="13722" spans="1:4" x14ac:dyDescent="0.25">
      <c r="A13722" s="325"/>
      <c r="B13722" s="326"/>
      <c r="C13722" s="325"/>
      <c r="D13722" s="325"/>
    </row>
    <row r="13723" spans="1:4" x14ac:dyDescent="0.25">
      <c r="A13723" s="325"/>
      <c r="B13723" s="326"/>
      <c r="C13723" s="325"/>
      <c r="D13723" s="325"/>
    </row>
    <row r="13724" spans="1:4" x14ac:dyDescent="0.25">
      <c r="A13724" s="325"/>
      <c r="B13724" s="326"/>
      <c r="C13724" s="325"/>
      <c r="D13724" s="325"/>
    </row>
    <row r="13725" spans="1:4" x14ac:dyDescent="0.25">
      <c r="A13725" s="325"/>
      <c r="B13725" s="326"/>
      <c r="C13725" s="325"/>
      <c r="D13725" s="325"/>
    </row>
    <row r="13726" spans="1:4" x14ac:dyDescent="0.25">
      <c r="A13726" s="325"/>
      <c r="B13726" s="326"/>
      <c r="C13726" s="325"/>
      <c r="D13726" s="325"/>
    </row>
    <row r="13727" spans="1:4" x14ac:dyDescent="0.25">
      <c r="A13727" s="325"/>
      <c r="B13727" s="326"/>
      <c r="C13727" s="325"/>
      <c r="D13727" s="325"/>
    </row>
    <row r="13728" spans="1:4" x14ac:dyDescent="0.25">
      <c r="A13728" s="325"/>
      <c r="B13728" s="326"/>
      <c r="C13728" s="325"/>
      <c r="D13728" s="325"/>
    </row>
    <row r="13729" spans="1:4" x14ac:dyDescent="0.25">
      <c r="A13729" s="325"/>
      <c r="B13729" s="326"/>
      <c r="C13729" s="325"/>
      <c r="D13729" s="325"/>
    </row>
    <row r="13730" spans="1:4" x14ac:dyDescent="0.25">
      <c r="A13730" s="325"/>
      <c r="B13730" s="326"/>
      <c r="C13730" s="325"/>
      <c r="D13730" s="325"/>
    </row>
    <row r="13731" spans="1:4" x14ac:dyDescent="0.25">
      <c r="A13731" s="325"/>
      <c r="B13731" s="326"/>
      <c r="C13731" s="325"/>
      <c r="D13731" s="325"/>
    </row>
    <row r="13732" spans="1:4" x14ac:dyDescent="0.25">
      <c r="A13732" s="325"/>
      <c r="B13732" s="326"/>
      <c r="C13732" s="325"/>
      <c r="D13732" s="325"/>
    </row>
    <row r="13733" spans="1:4" x14ac:dyDescent="0.25">
      <c r="A13733" s="325"/>
      <c r="B13733" s="326"/>
      <c r="C13733" s="325"/>
      <c r="D13733" s="325"/>
    </row>
    <row r="13734" spans="1:4" x14ac:dyDescent="0.25">
      <c r="A13734" s="325"/>
      <c r="B13734" s="326"/>
      <c r="C13734" s="325"/>
      <c r="D13734" s="325"/>
    </row>
    <row r="13735" spans="1:4" x14ac:dyDescent="0.25">
      <c r="A13735" s="325"/>
      <c r="B13735" s="326"/>
      <c r="C13735" s="325"/>
      <c r="D13735" s="325"/>
    </row>
    <row r="13736" spans="1:4" x14ac:dyDescent="0.25">
      <c r="A13736" s="325"/>
      <c r="B13736" s="326"/>
      <c r="C13736" s="325"/>
      <c r="D13736" s="325"/>
    </row>
    <row r="13737" spans="1:4" x14ac:dyDescent="0.25">
      <c r="A13737" s="325"/>
      <c r="B13737" s="326"/>
      <c r="C13737" s="325"/>
      <c r="D13737" s="325"/>
    </row>
    <row r="13738" spans="1:4" x14ac:dyDescent="0.25">
      <c r="A13738" s="325"/>
      <c r="B13738" s="326"/>
      <c r="C13738" s="325"/>
      <c r="D13738" s="325"/>
    </row>
    <row r="13739" spans="1:4" x14ac:dyDescent="0.25">
      <c r="A13739" s="325"/>
      <c r="B13739" s="326"/>
      <c r="C13739" s="325"/>
      <c r="D13739" s="325"/>
    </row>
    <row r="13740" spans="1:4" x14ac:dyDescent="0.25">
      <c r="A13740" s="325"/>
      <c r="B13740" s="326"/>
      <c r="C13740" s="325"/>
      <c r="D13740" s="325"/>
    </row>
    <row r="13741" spans="1:4" x14ac:dyDescent="0.25">
      <c r="A13741" s="325"/>
      <c r="B13741" s="326"/>
      <c r="C13741" s="325"/>
      <c r="D13741" s="325"/>
    </row>
    <row r="13742" spans="1:4" x14ac:dyDescent="0.25">
      <c r="A13742" s="325"/>
      <c r="B13742" s="326"/>
      <c r="C13742" s="325"/>
      <c r="D13742" s="325"/>
    </row>
    <row r="13743" spans="1:4" x14ac:dyDescent="0.25">
      <c r="A13743" s="325"/>
      <c r="B13743" s="326"/>
      <c r="C13743" s="325"/>
      <c r="D13743" s="325"/>
    </row>
    <row r="13744" spans="1:4" x14ac:dyDescent="0.25">
      <c r="A13744" s="325"/>
      <c r="B13744" s="326"/>
      <c r="C13744" s="325"/>
      <c r="D13744" s="325"/>
    </row>
    <row r="13745" spans="1:4" x14ac:dyDescent="0.25">
      <c r="A13745" s="325"/>
      <c r="B13745" s="326"/>
      <c r="C13745" s="325"/>
      <c r="D13745" s="325"/>
    </row>
    <row r="13746" spans="1:4" x14ac:dyDescent="0.25">
      <c r="A13746" s="325"/>
      <c r="B13746" s="326"/>
      <c r="C13746" s="325"/>
      <c r="D13746" s="325"/>
    </row>
    <row r="13747" spans="1:4" x14ac:dyDescent="0.25">
      <c r="A13747" s="325"/>
      <c r="B13747" s="326"/>
      <c r="C13747" s="325"/>
      <c r="D13747" s="325"/>
    </row>
    <row r="13748" spans="1:4" x14ac:dyDescent="0.25">
      <c r="A13748" s="325"/>
      <c r="B13748" s="326"/>
      <c r="C13748" s="325"/>
      <c r="D13748" s="325"/>
    </row>
    <row r="13749" spans="1:4" x14ac:dyDescent="0.25">
      <c r="A13749" s="325"/>
      <c r="B13749" s="326"/>
      <c r="C13749" s="325"/>
      <c r="D13749" s="325"/>
    </row>
    <row r="13750" spans="1:4" x14ac:dyDescent="0.25">
      <c r="A13750" s="325"/>
      <c r="B13750" s="326"/>
      <c r="C13750" s="325"/>
      <c r="D13750" s="325"/>
    </row>
    <row r="13751" spans="1:4" x14ac:dyDescent="0.25">
      <c r="A13751" s="325"/>
      <c r="B13751" s="326"/>
      <c r="C13751" s="325"/>
      <c r="D13751" s="325"/>
    </row>
    <row r="13752" spans="1:4" x14ac:dyDescent="0.25">
      <c r="A13752" s="325"/>
      <c r="B13752" s="326"/>
      <c r="C13752" s="325"/>
      <c r="D13752" s="325"/>
    </row>
    <row r="13753" spans="1:4" x14ac:dyDescent="0.25">
      <c r="A13753" s="325"/>
      <c r="B13753" s="326"/>
      <c r="C13753" s="325"/>
      <c r="D13753" s="325"/>
    </row>
    <row r="13754" spans="1:4" x14ac:dyDescent="0.25">
      <c r="A13754" s="325"/>
      <c r="B13754" s="326"/>
      <c r="C13754" s="325"/>
      <c r="D13754" s="325"/>
    </row>
    <row r="13755" spans="1:4" x14ac:dyDescent="0.25">
      <c r="A13755" s="325"/>
      <c r="B13755" s="326"/>
      <c r="C13755" s="325"/>
      <c r="D13755" s="325"/>
    </row>
    <row r="13756" spans="1:4" x14ac:dyDescent="0.25">
      <c r="A13756" s="325"/>
      <c r="B13756" s="326"/>
      <c r="C13756" s="325"/>
      <c r="D13756" s="325"/>
    </row>
    <row r="13757" spans="1:4" x14ac:dyDescent="0.25">
      <c r="A13757" s="325"/>
      <c r="B13757" s="326"/>
      <c r="C13757" s="325"/>
      <c r="D13757" s="325"/>
    </row>
    <row r="13758" spans="1:4" x14ac:dyDescent="0.25">
      <c r="A13758" s="325"/>
      <c r="B13758" s="326"/>
      <c r="C13758" s="325"/>
      <c r="D13758" s="325"/>
    </row>
    <row r="13759" spans="1:4" x14ac:dyDescent="0.25">
      <c r="A13759" s="325"/>
      <c r="B13759" s="326"/>
      <c r="C13759" s="325"/>
      <c r="D13759" s="325"/>
    </row>
    <row r="13760" spans="1:4" x14ac:dyDescent="0.25">
      <c r="A13760" s="325"/>
      <c r="B13760" s="326"/>
      <c r="C13760" s="325"/>
      <c r="D13760" s="325"/>
    </row>
    <row r="13761" spans="1:4" x14ac:dyDescent="0.25">
      <c r="A13761" s="325"/>
      <c r="B13761" s="326"/>
      <c r="C13761" s="325"/>
      <c r="D13761" s="325"/>
    </row>
    <row r="13762" spans="1:4" x14ac:dyDescent="0.25">
      <c r="A13762" s="325"/>
      <c r="B13762" s="326"/>
      <c r="C13762" s="325"/>
      <c r="D13762" s="325"/>
    </row>
    <row r="13763" spans="1:4" x14ac:dyDescent="0.25">
      <c r="A13763" s="325"/>
      <c r="B13763" s="326"/>
      <c r="C13763" s="325"/>
      <c r="D13763" s="325"/>
    </row>
    <row r="13764" spans="1:4" x14ac:dyDescent="0.25">
      <c r="A13764" s="325"/>
      <c r="B13764" s="326"/>
      <c r="C13764" s="325"/>
      <c r="D13764" s="325"/>
    </row>
    <row r="13765" spans="1:4" x14ac:dyDescent="0.25">
      <c r="A13765" s="325"/>
      <c r="B13765" s="326"/>
      <c r="C13765" s="325"/>
      <c r="D13765" s="325"/>
    </row>
    <row r="13766" spans="1:4" x14ac:dyDescent="0.25">
      <c r="A13766" s="325"/>
      <c r="B13766" s="326"/>
      <c r="C13766" s="325"/>
      <c r="D13766" s="325"/>
    </row>
    <row r="13767" spans="1:4" x14ac:dyDescent="0.25">
      <c r="A13767" s="325"/>
      <c r="B13767" s="326"/>
      <c r="C13767" s="325"/>
      <c r="D13767" s="325"/>
    </row>
    <row r="13768" spans="1:4" x14ac:dyDescent="0.25">
      <c r="A13768" s="325"/>
      <c r="B13768" s="326"/>
      <c r="C13768" s="325"/>
      <c r="D13768" s="325"/>
    </row>
    <row r="13769" spans="1:4" x14ac:dyDescent="0.25">
      <c r="A13769" s="325"/>
      <c r="B13769" s="326"/>
      <c r="C13769" s="325"/>
      <c r="D13769" s="325"/>
    </row>
    <row r="13770" spans="1:4" x14ac:dyDescent="0.25">
      <c r="A13770" s="325"/>
      <c r="B13770" s="326"/>
      <c r="C13770" s="325"/>
      <c r="D13770" s="325"/>
    </row>
    <row r="13771" spans="1:4" x14ac:dyDescent="0.25">
      <c r="A13771" s="325"/>
      <c r="B13771" s="326"/>
      <c r="C13771" s="325"/>
      <c r="D13771" s="325"/>
    </row>
    <row r="13772" spans="1:4" x14ac:dyDescent="0.25">
      <c r="A13772" s="325"/>
      <c r="B13772" s="326"/>
      <c r="C13772" s="325"/>
      <c r="D13772" s="325"/>
    </row>
    <row r="13773" spans="1:4" x14ac:dyDescent="0.25">
      <c r="A13773" s="325"/>
      <c r="B13773" s="326"/>
      <c r="C13773" s="325"/>
      <c r="D13773" s="325"/>
    </row>
    <row r="13774" spans="1:4" x14ac:dyDescent="0.25">
      <c r="A13774" s="325"/>
      <c r="B13774" s="326"/>
      <c r="C13774" s="325"/>
      <c r="D13774" s="325"/>
    </row>
    <row r="13775" spans="1:4" x14ac:dyDescent="0.25">
      <c r="A13775" s="325"/>
      <c r="B13775" s="326"/>
      <c r="C13775" s="325"/>
      <c r="D13775" s="325"/>
    </row>
    <row r="13776" spans="1:4" x14ac:dyDescent="0.25">
      <c r="A13776" s="325"/>
      <c r="B13776" s="326"/>
      <c r="C13776" s="325"/>
      <c r="D13776" s="325"/>
    </row>
    <row r="13777" spans="1:4" x14ac:dyDescent="0.25">
      <c r="A13777" s="325"/>
      <c r="B13777" s="326"/>
      <c r="C13777" s="325"/>
      <c r="D13777" s="325"/>
    </row>
    <row r="13778" spans="1:4" x14ac:dyDescent="0.25">
      <c r="A13778" s="325"/>
      <c r="B13778" s="326"/>
      <c r="C13778" s="325"/>
      <c r="D13778" s="325"/>
    </row>
    <row r="13779" spans="1:4" x14ac:dyDescent="0.25">
      <c r="A13779" s="325"/>
      <c r="B13779" s="326"/>
      <c r="C13779" s="325"/>
      <c r="D13779" s="325"/>
    </row>
    <row r="13780" spans="1:4" x14ac:dyDescent="0.25">
      <c r="A13780" s="325"/>
      <c r="B13780" s="326"/>
      <c r="C13780" s="325"/>
      <c r="D13780" s="325"/>
    </row>
    <row r="13781" spans="1:4" x14ac:dyDescent="0.25">
      <c r="A13781" s="325"/>
      <c r="B13781" s="326"/>
      <c r="C13781" s="325"/>
      <c r="D13781" s="325"/>
    </row>
    <row r="13782" spans="1:4" x14ac:dyDescent="0.25">
      <c r="A13782" s="325"/>
      <c r="B13782" s="326"/>
      <c r="C13782" s="325"/>
      <c r="D13782" s="325"/>
    </row>
    <row r="13783" spans="1:4" x14ac:dyDescent="0.25">
      <c r="A13783" s="325"/>
      <c r="B13783" s="326"/>
      <c r="C13783" s="325"/>
      <c r="D13783" s="325"/>
    </row>
    <row r="13784" spans="1:4" x14ac:dyDescent="0.25">
      <c r="A13784" s="325"/>
      <c r="B13784" s="326"/>
      <c r="C13784" s="325"/>
      <c r="D13784" s="325"/>
    </row>
    <row r="13785" spans="1:4" x14ac:dyDescent="0.25">
      <c r="A13785" s="325"/>
      <c r="B13785" s="326"/>
      <c r="C13785" s="325"/>
      <c r="D13785" s="325"/>
    </row>
    <row r="13786" spans="1:4" x14ac:dyDescent="0.25">
      <c r="A13786" s="325"/>
      <c r="B13786" s="326"/>
      <c r="C13786" s="325"/>
      <c r="D13786" s="325"/>
    </row>
    <row r="13787" spans="1:4" x14ac:dyDescent="0.25">
      <c r="A13787" s="325"/>
      <c r="B13787" s="326"/>
      <c r="C13787" s="325"/>
      <c r="D13787" s="325"/>
    </row>
    <row r="13788" spans="1:4" x14ac:dyDescent="0.25">
      <c r="A13788" s="325"/>
      <c r="B13788" s="326"/>
      <c r="C13788" s="325"/>
      <c r="D13788" s="325"/>
    </row>
    <row r="13789" spans="1:4" x14ac:dyDescent="0.25">
      <c r="A13789" s="325"/>
      <c r="B13789" s="326"/>
      <c r="C13789" s="325"/>
      <c r="D13789" s="327"/>
    </row>
    <row r="13790" spans="1:4" x14ac:dyDescent="0.25">
      <c r="A13790" s="325"/>
      <c r="B13790" s="326"/>
      <c r="C13790" s="325"/>
      <c r="D13790" s="325"/>
    </row>
    <row r="13791" spans="1:4" x14ac:dyDescent="0.25">
      <c r="A13791" s="325"/>
      <c r="B13791" s="326"/>
      <c r="C13791" s="325"/>
      <c r="D13791" s="325"/>
    </row>
    <row r="13792" spans="1:4" x14ac:dyDescent="0.25">
      <c r="A13792" s="325"/>
      <c r="B13792" s="326"/>
      <c r="C13792" s="325"/>
      <c r="D13792" s="325"/>
    </row>
    <row r="13793" spans="1:4" x14ac:dyDescent="0.25">
      <c r="A13793" s="325"/>
      <c r="B13793" s="326"/>
      <c r="C13793" s="325"/>
      <c r="D13793" s="325"/>
    </row>
    <row r="13794" spans="1:4" x14ac:dyDescent="0.25">
      <c r="A13794" s="325"/>
      <c r="B13794" s="326"/>
      <c r="C13794" s="325"/>
      <c r="D13794" s="325"/>
    </row>
    <row r="13795" spans="1:4" x14ac:dyDescent="0.25">
      <c r="A13795" s="325"/>
      <c r="B13795" s="326"/>
      <c r="C13795" s="325"/>
      <c r="D13795" s="325"/>
    </row>
    <row r="13796" spans="1:4" x14ac:dyDescent="0.25">
      <c r="A13796" s="325"/>
      <c r="B13796" s="326"/>
      <c r="C13796" s="325"/>
      <c r="D13796" s="325"/>
    </row>
    <row r="13797" spans="1:4" x14ac:dyDescent="0.25">
      <c r="A13797" s="325"/>
      <c r="B13797" s="326"/>
      <c r="C13797" s="325"/>
      <c r="D13797" s="325"/>
    </row>
    <row r="13798" spans="1:4" x14ac:dyDescent="0.25">
      <c r="A13798" s="325"/>
      <c r="B13798" s="326"/>
      <c r="C13798" s="325"/>
      <c r="D13798" s="325"/>
    </row>
    <row r="13799" spans="1:4" x14ac:dyDescent="0.25">
      <c r="A13799" s="325"/>
      <c r="B13799" s="326"/>
      <c r="C13799" s="325"/>
      <c r="D13799" s="325"/>
    </row>
    <row r="13800" spans="1:4" x14ac:dyDescent="0.25">
      <c r="A13800" s="325"/>
      <c r="B13800" s="326"/>
      <c r="C13800" s="325"/>
      <c r="D13800" s="325"/>
    </row>
    <row r="13801" spans="1:4" x14ac:dyDescent="0.25">
      <c r="A13801" s="325"/>
      <c r="B13801" s="326"/>
      <c r="C13801" s="325"/>
      <c r="D13801" s="325"/>
    </row>
    <row r="13802" spans="1:4" x14ac:dyDescent="0.25">
      <c r="A13802" s="325"/>
      <c r="B13802" s="326"/>
      <c r="C13802" s="325"/>
      <c r="D13802" s="325"/>
    </row>
    <row r="13803" spans="1:4" x14ac:dyDescent="0.25">
      <c r="A13803" s="325"/>
      <c r="B13803" s="326"/>
      <c r="C13803" s="325"/>
      <c r="D13803" s="325"/>
    </row>
    <row r="13804" spans="1:4" x14ac:dyDescent="0.25">
      <c r="A13804" s="325"/>
      <c r="B13804" s="326"/>
      <c r="C13804" s="325"/>
      <c r="D13804" s="325"/>
    </row>
    <row r="13805" spans="1:4" x14ac:dyDescent="0.25">
      <c r="A13805" s="325"/>
      <c r="B13805" s="326"/>
      <c r="C13805" s="325"/>
      <c r="D13805" s="325"/>
    </row>
    <row r="13806" spans="1:4" x14ac:dyDescent="0.25">
      <c r="A13806" s="325"/>
      <c r="B13806" s="326"/>
      <c r="C13806" s="325"/>
      <c r="D13806" s="325"/>
    </row>
    <row r="13807" spans="1:4" x14ac:dyDescent="0.25">
      <c r="A13807" s="325"/>
      <c r="B13807" s="326"/>
      <c r="C13807" s="325"/>
      <c r="D13807" s="325"/>
    </row>
    <row r="13808" spans="1:4" x14ac:dyDescent="0.25">
      <c r="A13808" s="325"/>
      <c r="B13808" s="326"/>
      <c r="C13808" s="325"/>
      <c r="D13808" s="325"/>
    </row>
    <row r="13809" spans="1:4" x14ac:dyDescent="0.25">
      <c r="A13809" s="325"/>
      <c r="B13809" s="326"/>
      <c r="C13809" s="325"/>
      <c r="D13809" s="325"/>
    </row>
    <row r="13810" spans="1:4" x14ac:dyDescent="0.25">
      <c r="A13810" s="325"/>
      <c r="B13810" s="326"/>
      <c r="C13810" s="325"/>
      <c r="D13810" s="325"/>
    </row>
    <row r="13811" spans="1:4" x14ac:dyDescent="0.25">
      <c r="A13811" s="325"/>
      <c r="B13811" s="326"/>
      <c r="C13811" s="325"/>
      <c r="D13811" s="325"/>
    </row>
    <row r="13812" spans="1:4" x14ac:dyDescent="0.25">
      <c r="A13812" s="325"/>
      <c r="B13812" s="326"/>
      <c r="C13812" s="325"/>
      <c r="D13812" s="325"/>
    </row>
    <row r="13813" spans="1:4" x14ac:dyDescent="0.25">
      <c r="A13813" s="325"/>
      <c r="B13813" s="326"/>
      <c r="C13813" s="325"/>
      <c r="D13813" s="325"/>
    </row>
    <row r="13814" spans="1:4" x14ac:dyDescent="0.25">
      <c r="A13814" s="325"/>
      <c r="B13814" s="326"/>
      <c r="C13814" s="325"/>
      <c r="D13814" s="325"/>
    </row>
    <row r="13815" spans="1:4" x14ac:dyDescent="0.25">
      <c r="A13815" s="325"/>
      <c r="B13815" s="326"/>
      <c r="C13815" s="325"/>
      <c r="D13815" s="325"/>
    </row>
    <row r="13816" spans="1:4" x14ac:dyDescent="0.25">
      <c r="A13816" s="325"/>
      <c r="B13816" s="326"/>
      <c r="C13816" s="325"/>
      <c r="D13816" s="325"/>
    </row>
    <row r="13817" spans="1:4" x14ac:dyDescent="0.25">
      <c r="A13817" s="325"/>
      <c r="B13817" s="326"/>
      <c r="C13817" s="325"/>
      <c r="D13817" s="325"/>
    </row>
    <row r="13818" spans="1:4" x14ac:dyDescent="0.25">
      <c r="A13818" s="325"/>
      <c r="B13818" s="326"/>
      <c r="C13818" s="325"/>
      <c r="D13818" s="325"/>
    </row>
    <row r="13819" spans="1:4" x14ac:dyDescent="0.25">
      <c r="A13819" s="325"/>
      <c r="B13819" s="326"/>
      <c r="C13819" s="325"/>
      <c r="D13819" s="325"/>
    </row>
    <row r="13820" spans="1:4" x14ac:dyDescent="0.25">
      <c r="A13820" s="325"/>
      <c r="B13820" s="326"/>
      <c r="C13820" s="325"/>
      <c r="D13820" s="325"/>
    </row>
    <row r="13821" spans="1:4" x14ac:dyDescent="0.25">
      <c r="A13821" s="325"/>
      <c r="B13821" s="326"/>
      <c r="C13821" s="325"/>
      <c r="D13821" s="325"/>
    </row>
    <row r="13822" spans="1:4" x14ac:dyDescent="0.25">
      <c r="A13822" s="325"/>
      <c r="B13822" s="326"/>
      <c r="C13822" s="325"/>
      <c r="D13822" s="325"/>
    </row>
    <row r="13823" spans="1:4" x14ac:dyDescent="0.25">
      <c r="A13823" s="325"/>
      <c r="B13823" s="326"/>
      <c r="C13823" s="325"/>
      <c r="D13823" s="325"/>
    </row>
    <row r="13824" spans="1:4" x14ac:dyDescent="0.25">
      <c r="A13824" s="325"/>
      <c r="B13824" s="326"/>
      <c r="C13824" s="325"/>
      <c r="D13824" s="325"/>
    </row>
    <row r="13825" spans="1:4" x14ac:dyDescent="0.25">
      <c r="A13825" s="325"/>
      <c r="B13825" s="326"/>
      <c r="C13825" s="325"/>
      <c r="D13825" s="325"/>
    </row>
    <row r="13826" spans="1:4" x14ac:dyDescent="0.25">
      <c r="A13826" s="325"/>
      <c r="B13826" s="326"/>
      <c r="C13826" s="325"/>
      <c r="D13826" s="325"/>
    </row>
    <row r="13827" spans="1:4" x14ac:dyDescent="0.25">
      <c r="A13827" s="325"/>
      <c r="B13827" s="326"/>
      <c r="C13827" s="325"/>
      <c r="D13827" s="325"/>
    </row>
    <row r="13828" spans="1:4" x14ac:dyDescent="0.25">
      <c r="A13828" s="325"/>
      <c r="B13828" s="326"/>
      <c r="C13828" s="325"/>
      <c r="D13828" s="325"/>
    </row>
    <row r="13829" spans="1:4" x14ac:dyDescent="0.25">
      <c r="A13829" s="325"/>
      <c r="B13829" s="326"/>
      <c r="C13829" s="325"/>
      <c r="D13829" s="325"/>
    </row>
    <row r="13830" spans="1:4" x14ac:dyDescent="0.25">
      <c r="A13830" s="325"/>
      <c r="B13830" s="326"/>
      <c r="C13830" s="325"/>
      <c r="D13830" s="325"/>
    </row>
    <row r="13831" spans="1:4" x14ac:dyDescent="0.25">
      <c r="A13831" s="325"/>
      <c r="B13831" s="326"/>
      <c r="C13831" s="325"/>
      <c r="D13831" s="325"/>
    </row>
    <row r="13832" spans="1:4" x14ac:dyDescent="0.25">
      <c r="A13832" s="325"/>
      <c r="B13832" s="326"/>
      <c r="C13832" s="325"/>
      <c r="D13832" s="325"/>
    </row>
    <row r="13833" spans="1:4" x14ac:dyDescent="0.25">
      <c r="A13833" s="325"/>
      <c r="B13833" s="326"/>
      <c r="C13833" s="325"/>
      <c r="D13833" s="325"/>
    </row>
    <row r="13834" spans="1:4" x14ac:dyDescent="0.25">
      <c r="A13834" s="325"/>
      <c r="B13834" s="326"/>
      <c r="C13834" s="325"/>
      <c r="D13834" s="325"/>
    </row>
    <row r="13835" spans="1:4" x14ac:dyDescent="0.25">
      <c r="A13835" s="325"/>
      <c r="B13835" s="326"/>
      <c r="C13835" s="325"/>
      <c r="D13835" s="325"/>
    </row>
    <row r="13836" spans="1:4" x14ac:dyDescent="0.25">
      <c r="A13836" s="325"/>
      <c r="B13836" s="326"/>
      <c r="C13836" s="325"/>
      <c r="D13836" s="325"/>
    </row>
    <row r="13837" spans="1:4" x14ac:dyDescent="0.25">
      <c r="A13837" s="325"/>
      <c r="B13837" s="326"/>
      <c r="C13837" s="325"/>
      <c r="D13837" s="325"/>
    </row>
    <row r="13838" spans="1:4" x14ac:dyDescent="0.25">
      <c r="A13838" s="325"/>
      <c r="B13838" s="326"/>
      <c r="C13838" s="325"/>
      <c r="D13838" s="325"/>
    </row>
    <row r="13839" spans="1:4" x14ac:dyDescent="0.25">
      <c r="A13839" s="325"/>
      <c r="B13839" s="326"/>
      <c r="C13839" s="325"/>
      <c r="D13839" s="325"/>
    </row>
    <row r="13840" spans="1:4" x14ac:dyDescent="0.25">
      <c r="A13840" s="325"/>
      <c r="B13840" s="326"/>
      <c r="C13840" s="325"/>
      <c r="D13840" s="325"/>
    </row>
    <row r="13841" spans="1:4" x14ac:dyDescent="0.25">
      <c r="A13841" s="325"/>
      <c r="B13841" s="326"/>
      <c r="C13841" s="325"/>
      <c r="D13841" s="325"/>
    </row>
    <row r="13842" spans="1:4" x14ac:dyDescent="0.25">
      <c r="A13842" s="325"/>
      <c r="B13842" s="326"/>
      <c r="C13842" s="325"/>
      <c r="D13842" s="325"/>
    </row>
    <row r="13843" spans="1:4" x14ac:dyDescent="0.25">
      <c r="A13843" s="325"/>
      <c r="B13843" s="326"/>
      <c r="C13843" s="325"/>
      <c r="D13843" s="325"/>
    </row>
    <row r="13844" spans="1:4" x14ac:dyDescent="0.25">
      <c r="A13844" s="325"/>
      <c r="B13844" s="326"/>
      <c r="C13844" s="325"/>
      <c r="D13844" s="325"/>
    </row>
    <row r="13845" spans="1:4" x14ac:dyDescent="0.25">
      <c r="A13845" s="325"/>
      <c r="B13845" s="326"/>
      <c r="C13845" s="325"/>
      <c r="D13845" s="325"/>
    </row>
    <row r="13846" spans="1:4" x14ac:dyDescent="0.25">
      <c r="A13846" s="325"/>
      <c r="B13846" s="326"/>
      <c r="C13846" s="325"/>
      <c r="D13846" s="325"/>
    </row>
    <row r="13847" spans="1:4" x14ac:dyDescent="0.25">
      <c r="A13847" s="325"/>
      <c r="B13847" s="326"/>
      <c r="C13847" s="325"/>
      <c r="D13847" s="325"/>
    </row>
    <row r="13848" spans="1:4" x14ac:dyDescent="0.25">
      <c r="A13848" s="325"/>
      <c r="B13848" s="326"/>
      <c r="C13848" s="325"/>
      <c r="D13848" s="325"/>
    </row>
    <row r="13849" spans="1:4" x14ac:dyDescent="0.25">
      <c r="A13849" s="325"/>
      <c r="B13849" s="326"/>
      <c r="C13849" s="325"/>
      <c r="D13849" s="325"/>
    </row>
    <row r="13850" spans="1:4" x14ac:dyDescent="0.25">
      <c r="A13850" s="325"/>
      <c r="B13850" s="326"/>
      <c r="C13850" s="325"/>
      <c r="D13850" s="325"/>
    </row>
    <row r="13851" spans="1:4" x14ac:dyDescent="0.25">
      <c r="A13851" s="325"/>
      <c r="B13851" s="326"/>
      <c r="C13851" s="325"/>
      <c r="D13851" s="325"/>
    </row>
    <row r="13852" spans="1:4" x14ac:dyDescent="0.25">
      <c r="A13852" s="325"/>
      <c r="B13852" s="326"/>
      <c r="C13852" s="325"/>
      <c r="D13852" s="325"/>
    </row>
    <row r="13853" spans="1:4" x14ac:dyDescent="0.25">
      <c r="A13853" s="325"/>
      <c r="B13853" s="326"/>
      <c r="C13853" s="325"/>
      <c r="D13853" s="325"/>
    </row>
    <row r="13854" spans="1:4" x14ac:dyDescent="0.25">
      <c r="A13854" s="325"/>
      <c r="B13854" s="326"/>
      <c r="C13854" s="325"/>
      <c r="D13854" s="325"/>
    </row>
    <row r="13855" spans="1:4" x14ac:dyDescent="0.25">
      <c r="A13855" s="325"/>
      <c r="B13855" s="326"/>
      <c r="C13855" s="325"/>
      <c r="D13855" s="325"/>
    </row>
    <row r="13856" spans="1:4" x14ac:dyDescent="0.25">
      <c r="A13856" s="325"/>
      <c r="B13856" s="326"/>
      <c r="C13856" s="325"/>
      <c r="D13856" s="325"/>
    </row>
    <row r="13857" spans="1:4" x14ac:dyDescent="0.25">
      <c r="A13857" s="325"/>
      <c r="B13857" s="326"/>
      <c r="C13857" s="325"/>
      <c r="D13857" s="325"/>
    </row>
    <row r="13858" spans="1:4" x14ac:dyDescent="0.25">
      <c r="A13858" s="325"/>
      <c r="B13858" s="326"/>
      <c r="C13858" s="325"/>
      <c r="D13858" s="325"/>
    </row>
    <row r="13859" spans="1:4" x14ac:dyDescent="0.25">
      <c r="A13859" s="325"/>
      <c r="B13859" s="326"/>
      <c r="C13859" s="325"/>
      <c r="D13859" s="325"/>
    </row>
    <row r="13860" spans="1:4" x14ac:dyDescent="0.25">
      <c r="A13860" s="325"/>
      <c r="B13860" s="326"/>
      <c r="C13860" s="325"/>
      <c r="D13860" s="325"/>
    </row>
    <row r="13861" spans="1:4" x14ac:dyDescent="0.25">
      <c r="A13861" s="325"/>
      <c r="B13861" s="326"/>
      <c r="C13861" s="325"/>
      <c r="D13861" s="325"/>
    </row>
    <row r="13862" spans="1:4" x14ac:dyDescent="0.25">
      <c r="A13862" s="325"/>
      <c r="B13862" s="326"/>
      <c r="C13862" s="325"/>
      <c r="D13862" s="325"/>
    </row>
    <row r="13863" spans="1:4" x14ac:dyDescent="0.25">
      <c r="A13863" s="325"/>
      <c r="B13863" s="326"/>
      <c r="C13863" s="325"/>
      <c r="D13863" s="325"/>
    </row>
    <row r="13864" spans="1:4" x14ac:dyDescent="0.25">
      <c r="A13864" s="325"/>
      <c r="B13864" s="326"/>
      <c r="C13864" s="325"/>
      <c r="D13864" s="325"/>
    </row>
    <row r="13865" spans="1:4" x14ac:dyDescent="0.25">
      <c r="A13865" s="325"/>
      <c r="B13865" s="326"/>
      <c r="C13865" s="325"/>
      <c r="D13865" s="325"/>
    </row>
    <row r="13866" spans="1:4" x14ac:dyDescent="0.25">
      <c r="A13866" s="325"/>
      <c r="B13866" s="326"/>
      <c r="C13866" s="325"/>
      <c r="D13866" s="325"/>
    </row>
    <row r="13867" spans="1:4" x14ac:dyDescent="0.25">
      <c r="A13867" s="325"/>
      <c r="B13867" s="326"/>
      <c r="C13867" s="325"/>
      <c r="D13867" s="325"/>
    </row>
    <row r="13868" spans="1:4" x14ac:dyDescent="0.25">
      <c r="A13868" s="325"/>
      <c r="B13868" s="326"/>
      <c r="C13868" s="325"/>
      <c r="D13868" s="325"/>
    </row>
    <row r="13869" spans="1:4" x14ac:dyDescent="0.25">
      <c r="A13869" s="325"/>
      <c r="B13869" s="326"/>
      <c r="C13869" s="325"/>
      <c r="D13869" s="325"/>
    </row>
    <row r="13870" spans="1:4" x14ac:dyDescent="0.25">
      <c r="A13870" s="325"/>
      <c r="B13870" s="326"/>
      <c r="C13870" s="325"/>
      <c r="D13870" s="325"/>
    </row>
    <row r="13871" spans="1:4" x14ac:dyDescent="0.25">
      <c r="A13871" s="325"/>
      <c r="B13871" s="326"/>
      <c r="C13871" s="325"/>
      <c r="D13871" s="325"/>
    </row>
    <row r="13872" spans="1:4" x14ac:dyDescent="0.25">
      <c r="A13872" s="325"/>
      <c r="B13872" s="326"/>
      <c r="C13872" s="325"/>
      <c r="D13872" s="325"/>
    </row>
    <row r="13873" spans="1:4" x14ac:dyDescent="0.25">
      <c r="A13873" s="325"/>
      <c r="B13873" s="326"/>
      <c r="C13873" s="325"/>
      <c r="D13873" s="325"/>
    </row>
    <row r="13874" spans="1:4" x14ac:dyDescent="0.25">
      <c r="A13874" s="325"/>
      <c r="B13874" s="326"/>
      <c r="C13874" s="325"/>
      <c r="D13874" s="325"/>
    </row>
    <row r="13875" spans="1:4" x14ac:dyDescent="0.25">
      <c r="A13875" s="325"/>
      <c r="B13875" s="326"/>
      <c r="C13875" s="325"/>
      <c r="D13875" s="325"/>
    </row>
    <row r="13876" spans="1:4" x14ac:dyDescent="0.25">
      <c r="A13876" s="325"/>
      <c r="B13876" s="326"/>
      <c r="C13876" s="325"/>
      <c r="D13876" s="325"/>
    </row>
    <row r="13877" spans="1:4" x14ac:dyDescent="0.25">
      <c r="A13877" s="325"/>
      <c r="B13877" s="326"/>
      <c r="C13877" s="325"/>
      <c r="D13877" s="325"/>
    </row>
    <row r="13878" spans="1:4" x14ac:dyDescent="0.25">
      <c r="A13878" s="325"/>
      <c r="B13878" s="326"/>
      <c r="C13878" s="325"/>
      <c r="D13878" s="325"/>
    </row>
    <row r="13879" spans="1:4" x14ac:dyDescent="0.25">
      <c r="A13879" s="325"/>
      <c r="B13879" s="326"/>
      <c r="C13879" s="325"/>
      <c r="D13879" s="325"/>
    </row>
    <row r="13880" spans="1:4" x14ac:dyDescent="0.25">
      <c r="A13880" s="325"/>
      <c r="B13880" s="326"/>
      <c r="C13880" s="325"/>
      <c r="D13880" s="325"/>
    </row>
    <row r="13881" spans="1:4" x14ac:dyDescent="0.25">
      <c r="A13881" s="325"/>
      <c r="B13881" s="326"/>
      <c r="C13881" s="325"/>
      <c r="D13881" s="325"/>
    </row>
    <row r="13882" spans="1:4" x14ac:dyDescent="0.25">
      <c r="A13882" s="325"/>
      <c r="B13882" s="326"/>
      <c r="C13882" s="325"/>
      <c r="D13882" s="325"/>
    </row>
    <row r="13883" spans="1:4" x14ac:dyDescent="0.25">
      <c r="A13883" s="325"/>
      <c r="B13883" s="326"/>
      <c r="C13883" s="325"/>
      <c r="D13883" s="325"/>
    </row>
    <row r="13884" spans="1:4" x14ac:dyDescent="0.25">
      <c r="A13884" s="325"/>
      <c r="B13884" s="326"/>
      <c r="C13884" s="325"/>
      <c r="D13884" s="325"/>
    </row>
    <row r="13885" spans="1:4" x14ac:dyDescent="0.25">
      <c r="A13885" s="325"/>
      <c r="B13885" s="326"/>
      <c r="C13885" s="325"/>
      <c r="D13885" s="325"/>
    </row>
    <row r="13886" spans="1:4" x14ac:dyDescent="0.25">
      <c r="A13886" s="325"/>
      <c r="B13886" s="326"/>
      <c r="C13886" s="325"/>
      <c r="D13886" s="325"/>
    </row>
    <row r="13887" spans="1:4" x14ac:dyDescent="0.25">
      <c r="A13887" s="325"/>
      <c r="B13887" s="326"/>
      <c r="C13887" s="325"/>
      <c r="D13887" s="325"/>
    </row>
    <row r="13888" spans="1:4" x14ac:dyDescent="0.25">
      <c r="A13888" s="325"/>
      <c r="B13888" s="326"/>
      <c r="C13888" s="325"/>
      <c r="D13888" s="325"/>
    </row>
    <row r="13889" spans="1:4" x14ac:dyDescent="0.25">
      <c r="A13889" s="325"/>
      <c r="B13889" s="326"/>
      <c r="C13889" s="325"/>
      <c r="D13889" s="325"/>
    </row>
    <row r="13890" spans="1:4" x14ac:dyDescent="0.25">
      <c r="A13890" s="325"/>
      <c r="B13890" s="326"/>
      <c r="C13890" s="325"/>
      <c r="D13890" s="325"/>
    </row>
    <row r="13891" spans="1:4" x14ac:dyDescent="0.25">
      <c r="A13891" s="325"/>
      <c r="B13891" s="326"/>
      <c r="C13891" s="325"/>
      <c r="D13891" s="325"/>
    </row>
    <row r="13892" spans="1:4" x14ac:dyDescent="0.25">
      <c r="A13892" s="325"/>
      <c r="B13892" s="326"/>
      <c r="C13892" s="325"/>
      <c r="D13892" s="325"/>
    </row>
    <row r="13893" spans="1:4" x14ac:dyDescent="0.25">
      <c r="A13893" s="325"/>
      <c r="B13893" s="326"/>
      <c r="C13893" s="325"/>
      <c r="D13893" s="325"/>
    </row>
    <row r="13894" spans="1:4" x14ac:dyDescent="0.25">
      <c r="A13894" s="325"/>
      <c r="B13894" s="326"/>
      <c r="C13894" s="325"/>
      <c r="D13894" s="325"/>
    </row>
    <row r="13895" spans="1:4" x14ac:dyDescent="0.25">
      <c r="A13895" s="325"/>
      <c r="B13895" s="326"/>
      <c r="C13895" s="325"/>
      <c r="D13895" s="325"/>
    </row>
    <row r="13896" spans="1:4" x14ac:dyDescent="0.25">
      <c r="A13896" s="325"/>
      <c r="B13896" s="326"/>
      <c r="C13896" s="325"/>
      <c r="D13896" s="325"/>
    </row>
    <row r="13897" spans="1:4" x14ac:dyDescent="0.25">
      <c r="A13897" s="325"/>
      <c r="B13897" s="326"/>
      <c r="C13897" s="325"/>
      <c r="D13897" s="325"/>
    </row>
    <row r="13898" spans="1:4" x14ac:dyDescent="0.25">
      <c r="A13898" s="325"/>
      <c r="B13898" s="326"/>
      <c r="C13898" s="325"/>
      <c r="D13898" s="325"/>
    </row>
    <row r="13899" spans="1:4" x14ac:dyDescent="0.25">
      <c r="A13899" s="325"/>
      <c r="B13899" s="326"/>
      <c r="C13899" s="325"/>
      <c r="D13899" s="325"/>
    </row>
    <row r="13900" spans="1:4" x14ac:dyDescent="0.25">
      <c r="A13900" s="325"/>
      <c r="B13900" s="326"/>
      <c r="C13900" s="325"/>
      <c r="D13900" s="325"/>
    </row>
    <row r="13901" spans="1:4" x14ac:dyDescent="0.25">
      <c r="A13901" s="325"/>
      <c r="B13901" s="326"/>
      <c r="C13901" s="325"/>
      <c r="D13901" s="325"/>
    </row>
    <row r="13902" spans="1:4" x14ac:dyDescent="0.25">
      <c r="A13902" s="325"/>
      <c r="B13902" s="326"/>
      <c r="C13902" s="325"/>
      <c r="D13902" s="325"/>
    </row>
    <row r="13903" spans="1:4" x14ac:dyDescent="0.25">
      <c r="A13903" s="325"/>
      <c r="B13903" s="326"/>
      <c r="C13903" s="325"/>
      <c r="D13903" s="327"/>
    </row>
    <row r="13904" spans="1:4" x14ac:dyDescent="0.25">
      <c r="A13904" s="325"/>
      <c r="B13904" s="326"/>
      <c r="C13904" s="325"/>
      <c r="D13904" s="325"/>
    </row>
    <row r="13905" spans="1:4" x14ac:dyDescent="0.25">
      <c r="A13905" s="325"/>
      <c r="B13905" s="326"/>
      <c r="C13905" s="325"/>
      <c r="D13905" s="325"/>
    </row>
    <row r="13906" spans="1:4" x14ac:dyDescent="0.25">
      <c r="A13906" s="325"/>
      <c r="B13906" s="326"/>
      <c r="C13906" s="325"/>
      <c r="D13906" s="325"/>
    </row>
    <row r="13907" spans="1:4" x14ac:dyDescent="0.25">
      <c r="A13907" s="325"/>
      <c r="B13907" s="326"/>
      <c r="C13907" s="325"/>
      <c r="D13907" s="325"/>
    </row>
    <row r="13908" spans="1:4" x14ac:dyDescent="0.25">
      <c r="A13908" s="325"/>
      <c r="B13908" s="326"/>
      <c r="C13908" s="325"/>
      <c r="D13908" s="325"/>
    </row>
    <row r="13909" spans="1:4" x14ac:dyDescent="0.25">
      <c r="A13909" s="325"/>
      <c r="B13909" s="326"/>
      <c r="C13909" s="325"/>
      <c r="D13909" s="325"/>
    </row>
    <row r="13910" spans="1:4" x14ac:dyDescent="0.25">
      <c r="A13910" s="325"/>
      <c r="B13910" s="326"/>
      <c r="C13910" s="325"/>
      <c r="D13910" s="325"/>
    </row>
    <row r="13911" spans="1:4" x14ac:dyDescent="0.25">
      <c r="A13911" s="325"/>
      <c r="B13911" s="326"/>
      <c r="C13911" s="325"/>
      <c r="D13911" s="325"/>
    </row>
    <row r="13912" spans="1:4" x14ac:dyDescent="0.25">
      <c r="A13912" s="325"/>
      <c r="B13912" s="326"/>
      <c r="C13912" s="325"/>
      <c r="D13912" s="325"/>
    </row>
    <row r="13913" spans="1:4" x14ac:dyDescent="0.25">
      <c r="A13913" s="325"/>
      <c r="B13913" s="326"/>
      <c r="C13913" s="325"/>
      <c r="D13913" s="325"/>
    </row>
    <row r="13914" spans="1:4" x14ac:dyDescent="0.25">
      <c r="A13914" s="325"/>
      <c r="B13914" s="326"/>
      <c r="C13914" s="325"/>
      <c r="D13914" s="325"/>
    </row>
    <row r="13915" spans="1:4" x14ac:dyDescent="0.25">
      <c r="A13915" s="325"/>
      <c r="B13915" s="326"/>
      <c r="C13915" s="325"/>
      <c r="D13915" s="325"/>
    </row>
    <row r="13916" spans="1:4" x14ac:dyDescent="0.25">
      <c r="A13916" s="325"/>
      <c r="B13916" s="326"/>
      <c r="C13916" s="325"/>
      <c r="D13916" s="325"/>
    </row>
    <row r="13917" spans="1:4" x14ac:dyDescent="0.25">
      <c r="A13917" s="325"/>
      <c r="B13917" s="326"/>
      <c r="C13917" s="325"/>
      <c r="D13917" s="325"/>
    </row>
    <row r="13918" spans="1:4" x14ac:dyDescent="0.25">
      <c r="A13918" s="325"/>
      <c r="B13918" s="326"/>
      <c r="C13918" s="325"/>
      <c r="D13918" s="325"/>
    </row>
    <row r="13919" spans="1:4" x14ac:dyDescent="0.25">
      <c r="A13919" s="325"/>
      <c r="B13919" s="326"/>
      <c r="C13919" s="325"/>
      <c r="D13919" s="325"/>
    </row>
    <row r="13920" spans="1:4" x14ac:dyDescent="0.25">
      <c r="A13920" s="325"/>
      <c r="B13920" s="326"/>
      <c r="C13920" s="325"/>
      <c r="D13920" s="325"/>
    </row>
    <row r="13921" spans="1:4" x14ac:dyDescent="0.25">
      <c r="A13921" s="325"/>
      <c r="B13921" s="326"/>
      <c r="C13921" s="325"/>
      <c r="D13921" s="325"/>
    </row>
    <row r="13922" spans="1:4" x14ac:dyDescent="0.25">
      <c r="A13922" s="325"/>
      <c r="B13922" s="326"/>
      <c r="C13922" s="325"/>
      <c r="D13922" s="325"/>
    </row>
    <row r="13923" spans="1:4" x14ac:dyDescent="0.25">
      <c r="A13923" s="325"/>
      <c r="B13923" s="326"/>
      <c r="C13923" s="325"/>
      <c r="D13923" s="325"/>
    </row>
    <row r="13924" spans="1:4" x14ac:dyDescent="0.25">
      <c r="A13924" s="325"/>
      <c r="B13924" s="326"/>
      <c r="C13924" s="325"/>
      <c r="D13924" s="325"/>
    </row>
    <row r="13925" spans="1:4" x14ac:dyDescent="0.25">
      <c r="A13925" s="325"/>
      <c r="B13925" s="326"/>
      <c r="C13925" s="325"/>
      <c r="D13925" s="325"/>
    </row>
    <row r="13926" spans="1:4" x14ac:dyDescent="0.25">
      <c r="A13926" s="325"/>
      <c r="B13926" s="326"/>
      <c r="C13926" s="325"/>
      <c r="D13926" s="325"/>
    </row>
    <row r="13927" spans="1:4" x14ac:dyDescent="0.25">
      <c r="A13927" s="325"/>
      <c r="B13927" s="326"/>
      <c r="C13927" s="325"/>
      <c r="D13927" s="325"/>
    </row>
    <row r="13928" spans="1:4" x14ac:dyDescent="0.25">
      <c r="A13928" s="325"/>
      <c r="B13928" s="326"/>
      <c r="C13928" s="325"/>
      <c r="D13928" s="325"/>
    </row>
    <row r="13929" spans="1:4" x14ac:dyDescent="0.25">
      <c r="A13929" s="325"/>
      <c r="B13929" s="326"/>
      <c r="C13929" s="325"/>
      <c r="D13929" s="325"/>
    </row>
    <row r="13930" spans="1:4" x14ac:dyDescent="0.25">
      <c r="A13930" s="325"/>
      <c r="B13930" s="326"/>
      <c r="C13930" s="325"/>
      <c r="D13930" s="325"/>
    </row>
    <row r="13931" spans="1:4" x14ac:dyDescent="0.25">
      <c r="A13931" s="325"/>
      <c r="B13931" s="326"/>
      <c r="C13931" s="325"/>
      <c r="D13931" s="325"/>
    </row>
    <row r="13932" spans="1:4" x14ac:dyDescent="0.25">
      <c r="A13932" s="325"/>
      <c r="B13932" s="326"/>
      <c r="C13932" s="325"/>
      <c r="D13932" s="325"/>
    </row>
    <row r="13933" spans="1:4" x14ac:dyDescent="0.25">
      <c r="A13933" s="325"/>
      <c r="B13933" s="326"/>
      <c r="C13933" s="325"/>
      <c r="D13933" s="325"/>
    </row>
    <row r="13934" spans="1:4" x14ac:dyDescent="0.25">
      <c r="A13934" s="325"/>
      <c r="B13934" s="326"/>
      <c r="C13934" s="325"/>
      <c r="D13934" s="325"/>
    </row>
    <row r="13935" spans="1:4" x14ac:dyDescent="0.25">
      <c r="A13935" s="325"/>
      <c r="B13935" s="326"/>
      <c r="C13935" s="325"/>
      <c r="D13935" s="325"/>
    </row>
    <row r="13936" spans="1:4" x14ac:dyDescent="0.25">
      <c r="A13936" s="325"/>
      <c r="B13936" s="326"/>
      <c r="C13936" s="325"/>
      <c r="D13936" s="325"/>
    </row>
    <row r="13937" spans="1:4" x14ac:dyDescent="0.25">
      <c r="A13937" s="325"/>
      <c r="B13937" s="326"/>
      <c r="C13937" s="325"/>
      <c r="D13937" s="325"/>
    </row>
    <row r="13938" spans="1:4" x14ac:dyDescent="0.25">
      <c r="A13938" s="325"/>
      <c r="B13938" s="326"/>
      <c r="C13938" s="325"/>
      <c r="D13938" s="325"/>
    </row>
    <row r="13939" spans="1:4" x14ac:dyDescent="0.25">
      <c r="A13939" s="325"/>
      <c r="B13939" s="326"/>
      <c r="C13939" s="325"/>
      <c r="D13939" s="325"/>
    </row>
    <row r="13940" spans="1:4" x14ac:dyDescent="0.25">
      <c r="A13940" s="325"/>
      <c r="B13940" s="326"/>
      <c r="C13940" s="325"/>
      <c r="D13940" s="325"/>
    </row>
    <row r="13941" spans="1:4" x14ac:dyDescent="0.25">
      <c r="A13941" s="325"/>
      <c r="B13941" s="326"/>
      <c r="C13941" s="325"/>
      <c r="D13941" s="327"/>
    </row>
    <row r="13942" spans="1:4" x14ac:dyDescent="0.25">
      <c r="A13942" s="325"/>
      <c r="B13942" s="326"/>
      <c r="C13942" s="325"/>
      <c r="D13942" s="325"/>
    </row>
    <row r="13943" spans="1:4" x14ac:dyDescent="0.25">
      <c r="A13943" s="325"/>
      <c r="B13943" s="326"/>
      <c r="C13943" s="325"/>
      <c r="D13943" s="327"/>
    </row>
    <row r="13944" spans="1:4" x14ac:dyDescent="0.25">
      <c r="A13944" s="325"/>
      <c r="B13944" s="326"/>
      <c r="C13944" s="325"/>
      <c r="D13944" s="325"/>
    </row>
    <row r="13945" spans="1:4" x14ac:dyDescent="0.25">
      <c r="A13945" s="325"/>
      <c r="B13945" s="326"/>
      <c r="C13945" s="325"/>
      <c r="D13945" s="327"/>
    </row>
    <row r="13946" spans="1:4" x14ac:dyDescent="0.25">
      <c r="A13946" s="325"/>
      <c r="B13946" s="326"/>
      <c r="C13946" s="325"/>
      <c r="D13946" s="325"/>
    </row>
    <row r="13947" spans="1:4" x14ac:dyDescent="0.25">
      <c r="A13947" s="325"/>
      <c r="B13947" s="326"/>
      <c r="C13947" s="325"/>
      <c r="D13947" s="327"/>
    </row>
    <row r="13948" spans="1:4" x14ac:dyDescent="0.25">
      <c r="A13948" s="325"/>
      <c r="B13948" s="326"/>
      <c r="C13948" s="325"/>
      <c r="D13948" s="325"/>
    </row>
    <row r="13949" spans="1:4" x14ac:dyDescent="0.25">
      <c r="A13949" s="325"/>
      <c r="B13949" s="326"/>
      <c r="C13949" s="325"/>
      <c r="D13949" s="325"/>
    </row>
    <row r="13950" spans="1:4" x14ac:dyDescent="0.25">
      <c r="A13950" s="325"/>
      <c r="B13950" s="326"/>
      <c r="C13950" s="325"/>
      <c r="D13950" s="325"/>
    </row>
    <row r="13951" spans="1:4" x14ac:dyDescent="0.25">
      <c r="A13951" s="325"/>
      <c r="B13951" s="326"/>
      <c r="C13951" s="325"/>
      <c r="D13951" s="325"/>
    </row>
    <row r="13952" spans="1:4" x14ac:dyDescent="0.25">
      <c r="A13952" s="325"/>
      <c r="B13952" s="326"/>
      <c r="C13952" s="325"/>
      <c r="D13952" s="325"/>
    </row>
    <row r="13953" spans="1:4" x14ac:dyDescent="0.25">
      <c r="A13953" s="325"/>
      <c r="B13953" s="326"/>
      <c r="C13953" s="325"/>
      <c r="D13953" s="325"/>
    </row>
    <row r="13954" spans="1:4" x14ac:dyDescent="0.25">
      <c r="A13954" s="325"/>
      <c r="B13954" s="326"/>
      <c r="C13954" s="325"/>
      <c r="D13954" s="325"/>
    </row>
    <row r="13955" spans="1:4" x14ac:dyDescent="0.25">
      <c r="A13955" s="325"/>
      <c r="B13955" s="326"/>
      <c r="C13955" s="325"/>
      <c r="D13955" s="325"/>
    </row>
    <row r="13956" spans="1:4" x14ac:dyDescent="0.25">
      <c r="A13956" s="325"/>
      <c r="B13956" s="326"/>
      <c r="C13956" s="325"/>
      <c r="D13956" s="325"/>
    </row>
    <row r="13957" spans="1:4" x14ac:dyDescent="0.25">
      <c r="A13957" s="325"/>
      <c r="B13957" s="326"/>
      <c r="C13957" s="325"/>
      <c r="D13957" s="325"/>
    </row>
    <row r="13958" spans="1:4" x14ac:dyDescent="0.25">
      <c r="A13958" s="325"/>
      <c r="B13958" s="326"/>
      <c r="C13958" s="325"/>
      <c r="D13958" s="325"/>
    </row>
    <row r="13959" spans="1:4" x14ac:dyDescent="0.25">
      <c r="A13959" s="325"/>
      <c r="B13959" s="326"/>
      <c r="C13959" s="325"/>
      <c r="D13959" s="327"/>
    </row>
    <row r="13960" spans="1:4" x14ac:dyDescent="0.25">
      <c r="A13960" s="325"/>
      <c r="B13960" s="326"/>
      <c r="C13960" s="325"/>
      <c r="D13960" s="327"/>
    </row>
    <row r="13961" spans="1:4" x14ac:dyDescent="0.25">
      <c r="A13961" s="325"/>
      <c r="B13961" s="326"/>
      <c r="C13961" s="325"/>
      <c r="D13961" s="327"/>
    </row>
    <row r="13962" spans="1:4" x14ac:dyDescent="0.25">
      <c r="A13962" s="325"/>
      <c r="B13962" s="326"/>
      <c r="C13962" s="325"/>
      <c r="D13962" s="327"/>
    </row>
    <row r="13963" spans="1:4" x14ac:dyDescent="0.25">
      <c r="A13963" s="325"/>
      <c r="B13963" s="326"/>
      <c r="C13963" s="325"/>
      <c r="D13963" s="325"/>
    </row>
    <row r="13964" spans="1:4" x14ac:dyDescent="0.25">
      <c r="A13964" s="325"/>
      <c r="B13964" s="326"/>
      <c r="C13964" s="325"/>
      <c r="D13964" s="325"/>
    </row>
    <row r="13965" spans="1:4" x14ac:dyDescent="0.25">
      <c r="A13965" s="325"/>
      <c r="B13965" s="326"/>
      <c r="C13965" s="325"/>
      <c r="D13965" s="325"/>
    </row>
    <row r="13966" spans="1:4" x14ac:dyDescent="0.25">
      <c r="A13966" s="325"/>
      <c r="B13966" s="326"/>
      <c r="C13966" s="325"/>
      <c r="D13966" s="327"/>
    </row>
    <row r="13967" spans="1:4" x14ac:dyDescent="0.25">
      <c r="A13967" s="325"/>
      <c r="B13967" s="326"/>
      <c r="C13967" s="325"/>
      <c r="D13967" s="327"/>
    </row>
    <row r="13968" spans="1:4" x14ac:dyDescent="0.25">
      <c r="A13968" s="325"/>
      <c r="B13968" s="326"/>
      <c r="C13968" s="325"/>
      <c r="D13968" s="327"/>
    </row>
    <row r="13969" spans="1:4" x14ac:dyDescent="0.25">
      <c r="A13969" s="325"/>
      <c r="B13969" s="326"/>
      <c r="C13969" s="325"/>
      <c r="D13969" s="327"/>
    </row>
    <row r="13970" spans="1:4" x14ac:dyDescent="0.25">
      <c r="A13970" s="325"/>
      <c r="B13970" s="326"/>
      <c r="C13970" s="325"/>
      <c r="D13970" s="327"/>
    </row>
    <row r="13971" spans="1:4" x14ac:dyDescent="0.25">
      <c r="A13971" s="325"/>
      <c r="B13971" s="326"/>
      <c r="C13971" s="325"/>
      <c r="D13971" s="327"/>
    </row>
    <row r="13972" spans="1:4" x14ac:dyDescent="0.25">
      <c r="A13972" s="325"/>
      <c r="B13972" s="326"/>
      <c r="C13972" s="325"/>
      <c r="D13972" s="327"/>
    </row>
    <row r="13973" spans="1:4" x14ac:dyDescent="0.25">
      <c r="A13973" s="325"/>
      <c r="B13973" s="326"/>
      <c r="C13973" s="325"/>
      <c r="D13973" s="325"/>
    </row>
    <row r="13974" spans="1:4" x14ac:dyDescent="0.25">
      <c r="A13974" s="325"/>
      <c r="B13974" s="326"/>
      <c r="C13974" s="325"/>
      <c r="D13974" s="325"/>
    </row>
    <row r="13975" spans="1:4" x14ac:dyDescent="0.25">
      <c r="A13975" s="325"/>
      <c r="B13975" s="326"/>
      <c r="C13975" s="325"/>
      <c r="D13975" s="325"/>
    </row>
    <row r="13976" spans="1:4" x14ac:dyDescent="0.25">
      <c r="A13976" s="325"/>
      <c r="B13976" s="326"/>
      <c r="C13976" s="325"/>
      <c r="D13976" s="325"/>
    </row>
    <row r="13977" spans="1:4" x14ac:dyDescent="0.25">
      <c r="A13977" s="325"/>
      <c r="B13977" s="326"/>
      <c r="C13977" s="325"/>
      <c r="D13977" s="325"/>
    </row>
    <row r="13978" spans="1:4" x14ac:dyDescent="0.25">
      <c r="A13978" s="325"/>
      <c r="B13978" s="326"/>
      <c r="C13978" s="325"/>
      <c r="D13978" s="325"/>
    </row>
    <row r="13979" spans="1:4" x14ac:dyDescent="0.25">
      <c r="A13979" s="325"/>
      <c r="B13979" s="326"/>
      <c r="C13979" s="325"/>
      <c r="D13979" s="325"/>
    </row>
    <row r="13980" spans="1:4" x14ac:dyDescent="0.25">
      <c r="A13980" s="325"/>
      <c r="B13980" s="326"/>
      <c r="C13980" s="325"/>
      <c r="D13980" s="325"/>
    </row>
    <row r="13981" spans="1:4" x14ac:dyDescent="0.25">
      <c r="A13981" s="325"/>
      <c r="B13981" s="326"/>
      <c r="C13981" s="325"/>
      <c r="D13981" s="325"/>
    </row>
    <row r="13982" spans="1:4" x14ac:dyDescent="0.25">
      <c r="A13982" s="325"/>
      <c r="B13982" s="326"/>
      <c r="C13982" s="325"/>
      <c r="D13982" s="325"/>
    </row>
    <row r="13983" spans="1:4" x14ac:dyDescent="0.25">
      <c r="A13983" s="325"/>
      <c r="B13983" s="326"/>
      <c r="C13983" s="325"/>
      <c r="D13983" s="325"/>
    </row>
    <row r="13984" spans="1:4" x14ac:dyDescent="0.25">
      <c r="A13984" s="325"/>
      <c r="B13984" s="326"/>
      <c r="C13984" s="325"/>
      <c r="D13984" s="325"/>
    </row>
    <row r="13985" spans="1:4" x14ac:dyDescent="0.25">
      <c r="A13985" s="325"/>
      <c r="B13985" s="326"/>
      <c r="C13985" s="325"/>
      <c r="D13985" s="325"/>
    </row>
    <row r="13986" spans="1:4" x14ac:dyDescent="0.25">
      <c r="A13986" s="325"/>
      <c r="B13986" s="326"/>
      <c r="C13986" s="325"/>
      <c r="D13986" s="325"/>
    </row>
    <row r="13987" spans="1:4" x14ac:dyDescent="0.25">
      <c r="A13987" s="325"/>
      <c r="B13987" s="326"/>
      <c r="C13987" s="325"/>
      <c r="D13987" s="325"/>
    </row>
    <row r="13988" spans="1:4" x14ac:dyDescent="0.25">
      <c r="A13988" s="325"/>
      <c r="B13988" s="326"/>
      <c r="C13988" s="325"/>
      <c r="D13988" s="325"/>
    </row>
    <row r="13989" spans="1:4" x14ac:dyDescent="0.25">
      <c r="A13989" s="325"/>
      <c r="B13989" s="326"/>
      <c r="C13989" s="325"/>
      <c r="D13989" s="325"/>
    </row>
    <row r="13990" spans="1:4" x14ac:dyDescent="0.25">
      <c r="A13990" s="325"/>
      <c r="B13990" s="326"/>
      <c r="C13990" s="325"/>
      <c r="D13990" s="325"/>
    </row>
    <row r="13991" spans="1:4" x14ac:dyDescent="0.25">
      <c r="A13991" s="325"/>
      <c r="B13991" s="326"/>
      <c r="C13991" s="325"/>
      <c r="D13991" s="325"/>
    </row>
    <row r="13992" spans="1:4" x14ac:dyDescent="0.25">
      <c r="A13992" s="325"/>
      <c r="B13992" s="326"/>
      <c r="C13992" s="325"/>
      <c r="D13992" s="325"/>
    </row>
    <row r="13993" spans="1:4" x14ac:dyDescent="0.25">
      <c r="A13993" s="325"/>
      <c r="B13993" s="326"/>
      <c r="C13993" s="325"/>
      <c r="D13993" s="325"/>
    </row>
    <row r="13994" spans="1:4" x14ac:dyDescent="0.25">
      <c r="A13994" s="325"/>
      <c r="B13994" s="326"/>
      <c r="C13994" s="325"/>
      <c r="D13994" s="325"/>
    </row>
    <row r="13995" spans="1:4" x14ac:dyDescent="0.25">
      <c r="A13995" s="325"/>
      <c r="B13995" s="326"/>
      <c r="C13995" s="325"/>
      <c r="D13995" s="325"/>
    </row>
    <row r="13996" spans="1:4" x14ac:dyDescent="0.25">
      <c r="A13996" s="325"/>
      <c r="B13996" s="326"/>
      <c r="C13996" s="325"/>
      <c r="D13996" s="325"/>
    </row>
    <row r="13997" spans="1:4" x14ac:dyDescent="0.25">
      <c r="A13997" s="325"/>
      <c r="B13997" s="326"/>
      <c r="C13997" s="325"/>
      <c r="D13997" s="325"/>
    </row>
    <row r="13998" spans="1:4" x14ac:dyDescent="0.25">
      <c r="A13998" s="325"/>
      <c r="B13998" s="326"/>
      <c r="C13998" s="325"/>
      <c r="D13998" s="325"/>
    </row>
    <row r="13999" spans="1:4" x14ac:dyDescent="0.25">
      <c r="A13999" s="325"/>
      <c r="B13999" s="326"/>
      <c r="C13999" s="325"/>
      <c r="D13999" s="325"/>
    </row>
    <row r="14000" spans="1:4" x14ac:dyDescent="0.25">
      <c r="A14000" s="325"/>
      <c r="B14000" s="326"/>
      <c r="C14000" s="325"/>
      <c r="D14000" s="325"/>
    </row>
    <row r="14001" spans="1:4" x14ac:dyDescent="0.25">
      <c r="A14001" s="325"/>
      <c r="B14001" s="326"/>
      <c r="C14001" s="325"/>
      <c r="D14001" s="325"/>
    </row>
    <row r="14002" spans="1:4" x14ac:dyDescent="0.25">
      <c r="A14002" s="325"/>
      <c r="B14002" s="326"/>
      <c r="C14002" s="325"/>
      <c r="D14002" s="325"/>
    </row>
    <row r="14003" spans="1:4" x14ac:dyDescent="0.25">
      <c r="A14003" s="325"/>
      <c r="B14003" s="326"/>
      <c r="C14003" s="325"/>
      <c r="D14003" s="325"/>
    </row>
    <row r="14004" spans="1:4" x14ac:dyDescent="0.25">
      <c r="A14004" s="325"/>
      <c r="B14004" s="326"/>
      <c r="C14004" s="325"/>
      <c r="D14004" s="325"/>
    </row>
    <row r="14005" spans="1:4" x14ac:dyDescent="0.25">
      <c r="A14005" s="325"/>
      <c r="B14005" s="326"/>
      <c r="C14005" s="325"/>
      <c r="D14005" s="325"/>
    </row>
    <row r="14006" spans="1:4" x14ac:dyDescent="0.25">
      <c r="A14006" s="325"/>
      <c r="B14006" s="326"/>
      <c r="C14006" s="325"/>
      <c r="D14006" s="325"/>
    </row>
    <row r="14007" spans="1:4" x14ac:dyDescent="0.25">
      <c r="A14007" s="325"/>
      <c r="B14007" s="326"/>
      <c r="C14007" s="325"/>
      <c r="D14007" s="325"/>
    </row>
    <row r="14008" spans="1:4" x14ac:dyDescent="0.25">
      <c r="A14008" s="325"/>
      <c r="B14008" s="326"/>
      <c r="C14008" s="325"/>
      <c r="D14008" s="325"/>
    </row>
    <row r="14009" spans="1:4" x14ac:dyDescent="0.25">
      <c r="A14009" s="325"/>
      <c r="B14009" s="326"/>
      <c r="C14009" s="325"/>
      <c r="D14009" s="325"/>
    </row>
    <row r="14010" spans="1:4" x14ac:dyDescent="0.25">
      <c r="A14010" s="325"/>
      <c r="B14010" s="326"/>
      <c r="C14010" s="325"/>
      <c r="D14010" s="325"/>
    </row>
    <row r="14011" spans="1:4" x14ac:dyDescent="0.25">
      <c r="A14011" s="325"/>
      <c r="B14011" s="326"/>
      <c r="C14011" s="325"/>
      <c r="D14011" s="325"/>
    </row>
    <row r="14012" spans="1:4" x14ac:dyDescent="0.25">
      <c r="A14012" s="325"/>
      <c r="B14012" s="326"/>
      <c r="C14012" s="325"/>
      <c r="D14012" s="325"/>
    </row>
    <row r="14013" spans="1:4" x14ac:dyDescent="0.25">
      <c r="A14013" s="325"/>
      <c r="B14013" s="326"/>
      <c r="C14013" s="325"/>
      <c r="D14013" s="325"/>
    </row>
    <row r="14014" spans="1:4" x14ac:dyDescent="0.25">
      <c r="A14014" s="325"/>
      <c r="B14014" s="326"/>
      <c r="C14014" s="325"/>
      <c r="D14014" s="325"/>
    </row>
    <row r="14015" spans="1:4" x14ac:dyDescent="0.25">
      <c r="A14015" s="325"/>
      <c r="B14015" s="326"/>
      <c r="C14015" s="325"/>
      <c r="D14015" s="325"/>
    </row>
    <row r="14016" spans="1:4" x14ac:dyDescent="0.25">
      <c r="A14016" s="325"/>
      <c r="B14016" s="326"/>
      <c r="C14016" s="325"/>
      <c r="D14016" s="325"/>
    </row>
    <row r="14017" spans="1:4" x14ac:dyDescent="0.25">
      <c r="A14017" s="325"/>
      <c r="B14017" s="326"/>
      <c r="C14017" s="325"/>
      <c r="D14017" s="325"/>
    </row>
    <row r="14018" spans="1:4" x14ac:dyDescent="0.25">
      <c r="A14018" s="325"/>
      <c r="B14018" s="326"/>
      <c r="C14018" s="325"/>
      <c r="D14018" s="325"/>
    </row>
    <row r="14019" spans="1:4" x14ac:dyDescent="0.25">
      <c r="A14019" s="325"/>
      <c r="B14019" s="326"/>
      <c r="C14019" s="325"/>
      <c r="D14019" s="325"/>
    </row>
    <row r="14020" spans="1:4" x14ac:dyDescent="0.25">
      <c r="A14020" s="325"/>
      <c r="B14020" s="326"/>
      <c r="C14020" s="325"/>
      <c r="D14020" s="325"/>
    </row>
    <row r="14021" spans="1:4" x14ac:dyDescent="0.25">
      <c r="A14021" s="325"/>
      <c r="B14021" s="326"/>
      <c r="C14021" s="325"/>
      <c r="D14021" s="325"/>
    </row>
    <row r="14022" spans="1:4" x14ac:dyDescent="0.25">
      <c r="A14022" s="325"/>
      <c r="B14022" s="326"/>
      <c r="C14022" s="325"/>
      <c r="D14022" s="325"/>
    </row>
    <row r="14023" spans="1:4" x14ac:dyDescent="0.25">
      <c r="A14023" s="325"/>
      <c r="B14023" s="326"/>
      <c r="C14023" s="325"/>
      <c r="D14023" s="327"/>
    </row>
    <row r="14024" spans="1:4" x14ac:dyDescent="0.25">
      <c r="A14024" s="325"/>
      <c r="B14024" s="326"/>
      <c r="C14024" s="325"/>
      <c r="D14024" s="327"/>
    </row>
    <row r="14025" spans="1:4" x14ac:dyDescent="0.25">
      <c r="A14025" s="325"/>
      <c r="B14025" s="326"/>
      <c r="C14025" s="325"/>
      <c r="D14025" s="325"/>
    </row>
    <row r="14026" spans="1:4" x14ac:dyDescent="0.25">
      <c r="A14026" s="325"/>
      <c r="B14026" s="326"/>
      <c r="C14026" s="325"/>
      <c r="D14026" s="325"/>
    </row>
    <row r="14027" spans="1:4" x14ac:dyDescent="0.25">
      <c r="A14027" s="325"/>
      <c r="B14027" s="326"/>
      <c r="C14027" s="325"/>
      <c r="D14027" s="325"/>
    </row>
    <row r="14028" spans="1:4" x14ac:dyDescent="0.25">
      <c r="A14028" s="325"/>
      <c r="B14028" s="326"/>
      <c r="C14028" s="325"/>
      <c r="D14028" s="325"/>
    </row>
    <row r="14029" spans="1:4" x14ac:dyDescent="0.25">
      <c r="A14029" s="325"/>
      <c r="B14029" s="326"/>
      <c r="C14029" s="325"/>
      <c r="D14029" s="325"/>
    </row>
    <row r="14030" spans="1:4" x14ac:dyDescent="0.25">
      <c r="A14030" s="325"/>
      <c r="B14030" s="326"/>
      <c r="C14030" s="325"/>
      <c r="D14030" s="325"/>
    </row>
    <row r="14031" spans="1:4" x14ac:dyDescent="0.25">
      <c r="A14031" s="325"/>
      <c r="B14031" s="326"/>
      <c r="C14031" s="325"/>
      <c r="D14031" s="325"/>
    </row>
    <row r="14032" spans="1:4" x14ac:dyDescent="0.25">
      <c r="A14032" s="325"/>
      <c r="B14032" s="326"/>
      <c r="C14032" s="325"/>
      <c r="D14032" s="325"/>
    </row>
    <row r="14033" spans="1:4" x14ac:dyDescent="0.25">
      <c r="A14033" s="325"/>
      <c r="B14033" s="326"/>
      <c r="C14033" s="325"/>
      <c r="D14033" s="325"/>
    </row>
    <row r="14034" spans="1:4" x14ac:dyDescent="0.25">
      <c r="A14034" s="325"/>
      <c r="B14034" s="326"/>
      <c r="C14034" s="325"/>
      <c r="D14034" s="325"/>
    </row>
    <row r="14035" spans="1:4" x14ac:dyDescent="0.25">
      <c r="A14035" s="325"/>
      <c r="B14035" s="326"/>
      <c r="C14035" s="325"/>
      <c r="D14035" s="325"/>
    </row>
    <row r="14036" spans="1:4" x14ac:dyDescent="0.25">
      <c r="A14036" s="325"/>
      <c r="B14036" s="326"/>
      <c r="C14036" s="325"/>
      <c r="D14036" s="325"/>
    </row>
    <row r="14037" spans="1:4" x14ac:dyDescent="0.25">
      <c r="A14037" s="325"/>
      <c r="B14037" s="326"/>
      <c r="C14037" s="325"/>
      <c r="D14037" s="325"/>
    </row>
    <row r="14038" spans="1:4" x14ac:dyDescent="0.25">
      <c r="A14038" s="325"/>
      <c r="B14038" s="326"/>
      <c r="C14038" s="325"/>
      <c r="D14038" s="325"/>
    </row>
    <row r="14039" spans="1:4" x14ac:dyDescent="0.25">
      <c r="A14039" s="325"/>
      <c r="B14039" s="326"/>
      <c r="C14039" s="325"/>
      <c r="D14039" s="325"/>
    </row>
    <row r="14040" spans="1:4" x14ac:dyDescent="0.25">
      <c r="A14040" s="325"/>
      <c r="B14040" s="326"/>
      <c r="C14040" s="325"/>
      <c r="D14040" s="325"/>
    </row>
    <row r="14041" spans="1:4" x14ac:dyDescent="0.25">
      <c r="A14041" s="325"/>
      <c r="B14041" s="326"/>
      <c r="C14041" s="325"/>
      <c r="D14041" s="325"/>
    </row>
    <row r="14042" spans="1:4" x14ac:dyDescent="0.25">
      <c r="A14042" s="325"/>
      <c r="B14042" s="326"/>
      <c r="C14042" s="325"/>
      <c r="D14042" s="325"/>
    </row>
    <row r="14043" spans="1:4" x14ac:dyDescent="0.25">
      <c r="A14043" s="325"/>
      <c r="B14043" s="326"/>
      <c r="C14043" s="325"/>
      <c r="D14043" s="325"/>
    </row>
    <row r="14044" spans="1:4" x14ac:dyDescent="0.25">
      <c r="A14044" s="325"/>
      <c r="B14044" s="326"/>
      <c r="C14044" s="325"/>
      <c r="D14044" s="325"/>
    </row>
    <row r="14045" spans="1:4" x14ac:dyDescent="0.25">
      <c r="A14045" s="325"/>
      <c r="B14045" s="326"/>
      <c r="C14045" s="325"/>
      <c r="D14045" s="325"/>
    </row>
    <row r="14046" spans="1:4" x14ac:dyDescent="0.25">
      <c r="A14046" s="325"/>
      <c r="B14046" s="326"/>
      <c r="C14046" s="325"/>
      <c r="D14046" s="325"/>
    </row>
    <row r="14047" spans="1:4" x14ac:dyDescent="0.25">
      <c r="A14047" s="325"/>
      <c r="B14047" s="326"/>
      <c r="C14047" s="325"/>
      <c r="D14047" s="325"/>
    </row>
    <row r="14048" spans="1:4" x14ac:dyDescent="0.25">
      <c r="A14048" s="325"/>
      <c r="B14048" s="326"/>
      <c r="C14048" s="325"/>
      <c r="D14048" s="325"/>
    </row>
    <row r="14049" spans="1:4" x14ac:dyDescent="0.25">
      <c r="A14049" s="325"/>
      <c r="B14049" s="326"/>
      <c r="C14049" s="325"/>
      <c r="D14049" s="325"/>
    </row>
    <row r="14050" spans="1:4" x14ac:dyDescent="0.25">
      <c r="A14050" s="325"/>
      <c r="B14050" s="326"/>
      <c r="C14050" s="325"/>
      <c r="D14050" s="325"/>
    </row>
    <row r="14051" spans="1:4" x14ac:dyDescent="0.25">
      <c r="A14051" s="325"/>
      <c r="B14051" s="326"/>
      <c r="C14051" s="325"/>
      <c r="D14051" s="325"/>
    </row>
    <row r="14052" spans="1:4" x14ac:dyDescent="0.25">
      <c r="A14052" s="325"/>
      <c r="B14052" s="326"/>
      <c r="C14052" s="325"/>
      <c r="D14052" s="325"/>
    </row>
    <row r="14053" spans="1:4" x14ac:dyDescent="0.25">
      <c r="A14053" s="325"/>
      <c r="B14053" s="326"/>
      <c r="C14053" s="325"/>
      <c r="D14053" s="325"/>
    </row>
    <row r="14054" spans="1:4" x14ac:dyDescent="0.25">
      <c r="A14054" s="325"/>
      <c r="B14054" s="326"/>
      <c r="C14054" s="325"/>
      <c r="D14054" s="325"/>
    </row>
    <row r="14055" spans="1:4" x14ac:dyDescent="0.25">
      <c r="A14055" s="325"/>
      <c r="B14055" s="326"/>
      <c r="C14055" s="325"/>
      <c r="D14055" s="327"/>
    </row>
    <row r="14056" spans="1:4" x14ac:dyDescent="0.25">
      <c r="A14056" s="325"/>
      <c r="B14056" s="326"/>
      <c r="C14056" s="325"/>
      <c r="D14056" s="325"/>
    </row>
    <row r="14057" spans="1:4" x14ac:dyDescent="0.25">
      <c r="A14057" s="325"/>
      <c r="B14057" s="326"/>
      <c r="C14057" s="325"/>
      <c r="D14057" s="325"/>
    </row>
    <row r="14058" spans="1:4" x14ac:dyDescent="0.25">
      <c r="A14058" s="325"/>
      <c r="B14058" s="326"/>
      <c r="C14058" s="325"/>
      <c r="D14058" s="325"/>
    </row>
    <row r="14059" spans="1:4" x14ac:dyDescent="0.25">
      <c r="A14059" s="325"/>
      <c r="B14059" s="326"/>
      <c r="C14059" s="325"/>
      <c r="D14059" s="325"/>
    </row>
    <row r="14060" spans="1:4" x14ac:dyDescent="0.25">
      <c r="A14060" s="325"/>
      <c r="B14060" s="326"/>
      <c r="C14060" s="325"/>
      <c r="D14060" s="325"/>
    </row>
    <row r="14061" spans="1:4" x14ac:dyDescent="0.25">
      <c r="A14061" s="325"/>
      <c r="B14061" s="326"/>
      <c r="C14061" s="325"/>
      <c r="D14061" s="325"/>
    </row>
    <row r="14062" spans="1:4" x14ac:dyDescent="0.25">
      <c r="A14062" s="325"/>
      <c r="B14062" s="326"/>
      <c r="C14062" s="325"/>
      <c r="D14062" s="327"/>
    </row>
    <row r="14063" spans="1:4" x14ac:dyDescent="0.25">
      <c r="A14063" s="325"/>
      <c r="B14063" s="326"/>
      <c r="C14063" s="325"/>
      <c r="D14063" s="325"/>
    </row>
    <row r="14064" spans="1:4" x14ac:dyDescent="0.25">
      <c r="A14064" s="325"/>
      <c r="B14064" s="326"/>
      <c r="C14064" s="325"/>
      <c r="D14064" s="325"/>
    </row>
    <row r="14065" spans="1:4" x14ac:dyDescent="0.25">
      <c r="A14065" s="325"/>
      <c r="B14065" s="326"/>
      <c r="C14065" s="325"/>
      <c r="D14065" s="325"/>
    </row>
    <row r="14066" spans="1:4" x14ac:dyDescent="0.25">
      <c r="A14066" s="325"/>
      <c r="B14066" s="326"/>
      <c r="C14066" s="325"/>
      <c r="D14066" s="327"/>
    </row>
    <row r="14067" spans="1:4" x14ac:dyDescent="0.25">
      <c r="A14067" s="325"/>
      <c r="B14067" s="326"/>
      <c r="C14067" s="325"/>
      <c r="D14067" s="325"/>
    </row>
    <row r="14068" spans="1:4" x14ac:dyDescent="0.25">
      <c r="A14068" s="325"/>
      <c r="B14068" s="326"/>
      <c r="C14068" s="325"/>
      <c r="D14068" s="325"/>
    </row>
    <row r="14069" spans="1:4" x14ac:dyDescent="0.25">
      <c r="A14069" s="325"/>
      <c r="B14069" s="326"/>
      <c r="C14069" s="325"/>
      <c r="D14069" s="325"/>
    </row>
    <row r="14070" spans="1:4" x14ac:dyDescent="0.25">
      <c r="A14070" s="325"/>
      <c r="B14070" s="326"/>
      <c r="C14070" s="325"/>
      <c r="D14070" s="325"/>
    </row>
    <row r="14071" spans="1:4" x14ac:dyDescent="0.25">
      <c r="A14071" s="325"/>
      <c r="B14071" s="326"/>
      <c r="C14071" s="325"/>
      <c r="D14071" s="325"/>
    </row>
    <row r="14072" spans="1:4" x14ac:dyDescent="0.25">
      <c r="A14072" s="325"/>
      <c r="B14072" s="326"/>
      <c r="C14072" s="325"/>
      <c r="D14072" s="325"/>
    </row>
    <row r="14073" spans="1:4" x14ac:dyDescent="0.25">
      <c r="A14073" s="325"/>
      <c r="B14073" s="326"/>
      <c r="C14073" s="325"/>
      <c r="D14073" s="325"/>
    </row>
    <row r="14074" spans="1:4" x14ac:dyDescent="0.25">
      <c r="A14074" s="325"/>
      <c r="B14074" s="326"/>
      <c r="C14074" s="325"/>
      <c r="D14074" s="325"/>
    </row>
    <row r="14075" spans="1:4" x14ac:dyDescent="0.25">
      <c r="A14075" s="325"/>
      <c r="B14075" s="326"/>
      <c r="C14075" s="325"/>
      <c r="D14075" s="325"/>
    </row>
    <row r="14076" spans="1:4" x14ac:dyDescent="0.25">
      <c r="A14076" s="325"/>
      <c r="B14076" s="326"/>
      <c r="C14076" s="325"/>
      <c r="D14076" s="325"/>
    </row>
    <row r="14077" spans="1:4" x14ac:dyDescent="0.25">
      <c r="A14077" s="325"/>
      <c r="B14077" s="326"/>
      <c r="C14077" s="325"/>
      <c r="D14077" s="325"/>
    </row>
    <row r="14078" spans="1:4" x14ac:dyDescent="0.25">
      <c r="A14078" s="325"/>
      <c r="B14078" s="326"/>
      <c r="C14078" s="325"/>
      <c r="D14078" s="325"/>
    </row>
    <row r="14079" spans="1:4" x14ac:dyDescent="0.25">
      <c r="A14079" s="325"/>
      <c r="B14079" s="326"/>
      <c r="C14079" s="325"/>
      <c r="D14079" s="325"/>
    </row>
    <row r="14080" spans="1:4" x14ac:dyDescent="0.25">
      <c r="A14080" s="325"/>
      <c r="B14080" s="326"/>
      <c r="C14080" s="325"/>
      <c r="D14080" s="325"/>
    </row>
    <row r="14081" spans="1:4" x14ac:dyDescent="0.25">
      <c r="A14081" s="325"/>
      <c r="B14081" s="326"/>
      <c r="C14081" s="325"/>
      <c r="D14081" s="327"/>
    </row>
    <row r="14082" spans="1:4" x14ac:dyDescent="0.25">
      <c r="A14082" s="325"/>
      <c r="B14082" s="326"/>
      <c r="C14082" s="325"/>
      <c r="D14082" s="325"/>
    </row>
    <row r="14083" spans="1:4" x14ac:dyDescent="0.25">
      <c r="A14083" s="325"/>
      <c r="B14083" s="326"/>
      <c r="C14083" s="325"/>
      <c r="D14083" s="327"/>
    </row>
    <row r="14084" spans="1:4" x14ac:dyDescent="0.25">
      <c r="A14084" s="325"/>
      <c r="B14084" s="326"/>
      <c r="C14084" s="325"/>
      <c r="D14084" s="325"/>
    </row>
    <row r="14085" spans="1:4" x14ac:dyDescent="0.25">
      <c r="A14085" s="325"/>
      <c r="B14085" s="326"/>
      <c r="C14085" s="325"/>
      <c r="D14085" s="325"/>
    </row>
    <row r="14086" spans="1:4" x14ac:dyDescent="0.25">
      <c r="A14086" s="325"/>
      <c r="B14086" s="326"/>
      <c r="C14086" s="325"/>
      <c r="D14086" s="325"/>
    </row>
    <row r="14087" spans="1:4" x14ac:dyDescent="0.25">
      <c r="A14087" s="325"/>
      <c r="B14087" s="326"/>
      <c r="C14087" s="325"/>
      <c r="D14087" s="325"/>
    </row>
    <row r="14088" spans="1:4" x14ac:dyDescent="0.25">
      <c r="A14088" s="325"/>
      <c r="B14088" s="326"/>
      <c r="C14088" s="325"/>
      <c r="D14088" s="325"/>
    </row>
    <row r="14089" spans="1:4" x14ac:dyDescent="0.25">
      <c r="A14089" s="325"/>
      <c r="B14089" s="326"/>
      <c r="C14089" s="325"/>
      <c r="D14089" s="325"/>
    </row>
    <row r="14090" spans="1:4" x14ac:dyDescent="0.25">
      <c r="A14090" s="325"/>
      <c r="B14090" s="326"/>
      <c r="C14090" s="325"/>
      <c r="D14090" s="325"/>
    </row>
    <row r="14091" spans="1:4" x14ac:dyDescent="0.25">
      <c r="A14091" s="325"/>
      <c r="B14091" s="326"/>
      <c r="C14091" s="325"/>
      <c r="D14091" s="325"/>
    </row>
    <row r="14092" spans="1:4" x14ac:dyDescent="0.25">
      <c r="A14092" s="325"/>
      <c r="B14092" s="326"/>
      <c r="C14092" s="325"/>
      <c r="D14092" s="325"/>
    </row>
    <row r="14093" spans="1:4" x14ac:dyDescent="0.25">
      <c r="A14093" s="325"/>
      <c r="B14093" s="326"/>
      <c r="C14093" s="325"/>
      <c r="D14093" s="325"/>
    </row>
    <row r="14094" spans="1:4" x14ac:dyDescent="0.25">
      <c r="A14094" s="325"/>
      <c r="B14094" s="326"/>
      <c r="C14094" s="325"/>
      <c r="D14094" s="325"/>
    </row>
    <row r="14095" spans="1:4" x14ac:dyDescent="0.25">
      <c r="A14095" s="325"/>
      <c r="B14095" s="326"/>
      <c r="C14095" s="325"/>
      <c r="D14095" s="325"/>
    </row>
    <row r="14096" spans="1:4" x14ac:dyDescent="0.25">
      <c r="A14096" s="325"/>
      <c r="B14096" s="326"/>
      <c r="C14096" s="325"/>
      <c r="D14096" s="325"/>
    </row>
    <row r="14097" spans="1:4" x14ac:dyDescent="0.25">
      <c r="A14097" s="325"/>
      <c r="B14097" s="326"/>
      <c r="C14097" s="325"/>
      <c r="D14097" s="325"/>
    </row>
    <row r="14098" spans="1:4" x14ac:dyDescent="0.25">
      <c r="A14098" s="325"/>
      <c r="B14098" s="326"/>
      <c r="C14098" s="325"/>
      <c r="D14098" s="325"/>
    </row>
    <row r="14099" spans="1:4" x14ac:dyDescent="0.25">
      <c r="A14099" s="325"/>
      <c r="B14099" s="326"/>
      <c r="C14099" s="325"/>
      <c r="D14099" s="325"/>
    </row>
    <row r="14100" spans="1:4" x14ac:dyDescent="0.25">
      <c r="A14100" s="325"/>
      <c r="B14100" s="326"/>
      <c r="C14100" s="325"/>
      <c r="D14100" s="325"/>
    </row>
    <row r="14101" spans="1:4" x14ac:dyDescent="0.25">
      <c r="A14101" s="325"/>
      <c r="B14101" s="326"/>
      <c r="C14101" s="325"/>
      <c r="D14101" s="325"/>
    </row>
    <row r="14102" spans="1:4" x14ac:dyDescent="0.25">
      <c r="A14102" s="325"/>
      <c r="B14102" s="326"/>
      <c r="C14102" s="325"/>
      <c r="D14102" s="325"/>
    </row>
    <row r="14103" spans="1:4" x14ac:dyDescent="0.25">
      <c r="A14103" s="325"/>
      <c r="B14103" s="326"/>
      <c r="C14103" s="325"/>
      <c r="D14103" s="325"/>
    </row>
    <row r="14104" spans="1:4" x14ac:dyDescent="0.25">
      <c r="A14104" s="325"/>
      <c r="B14104" s="326"/>
      <c r="C14104" s="325"/>
      <c r="D14104" s="325"/>
    </row>
    <row r="14105" spans="1:4" x14ac:dyDescent="0.25">
      <c r="A14105" s="325"/>
      <c r="B14105" s="326"/>
      <c r="C14105" s="325"/>
      <c r="D14105" s="325"/>
    </row>
    <row r="14106" spans="1:4" x14ac:dyDescent="0.25">
      <c r="A14106" s="325"/>
      <c r="B14106" s="326"/>
      <c r="C14106" s="325"/>
      <c r="D14106" s="325"/>
    </row>
    <row r="14107" spans="1:4" x14ac:dyDescent="0.25">
      <c r="A14107" s="325"/>
      <c r="B14107" s="326"/>
      <c r="C14107" s="325"/>
      <c r="D14107" s="325"/>
    </row>
    <row r="14108" spans="1:4" x14ac:dyDescent="0.25">
      <c r="A14108" s="325"/>
      <c r="B14108" s="326"/>
      <c r="C14108" s="325"/>
      <c r="D14108" s="325"/>
    </row>
    <row r="14109" spans="1:4" x14ac:dyDescent="0.25">
      <c r="A14109" s="325"/>
      <c r="B14109" s="326"/>
      <c r="C14109" s="325"/>
      <c r="D14109" s="325"/>
    </row>
    <row r="14110" spans="1:4" x14ac:dyDescent="0.25">
      <c r="A14110" s="325"/>
      <c r="B14110" s="326"/>
      <c r="C14110" s="325"/>
      <c r="D14110" s="325"/>
    </row>
    <row r="14111" spans="1:4" x14ac:dyDescent="0.25">
      <c r="A14111" s="325"/>
      <c r="B14111" s="326"/>
      <c r="C14111" s="325"/>
      <c r="D14111" s="325"/>
    </row>
    <row r="14112" spans="1:4" x14ac:dyDescent="0.25">
      <c r="A14112" s="325"/>
      <c r="B14112" s="326"/>
      <c r="C14112" s="325"/>
      <c r="D14112" s="325"/>
    </row>
    <row r="14113" spans="1:4" x14ac:dyDescent="0.25">
      <c r="A14113" s="325"/>
      <c r="B14113" s="326"/>
      <c r="C14113" s="325"/>
      <c r="D14113" s="325"/>
    </row>
    <row r="14114" spans="1:4" x14ac:dyDescent="0.25">
      <c r="A14114" s="325"/>
      <c r="B14114" s="326"/>
      <c r="C14114" s="325"/>
      <c r="D14114" s="325"/>
    </row>
    <row r="14115" spans="1:4" x14ac:dyDescent="0.25">
      <c r="A14115" s="325"/>
      <c r="B14115" s="326"/>
      <c r="C14115" s="325"/>
      <c r="D14115" s="325"/>
    </row>
    <row r="14116" spans="1:4" x14ac:dyDescent="0.25">
      <c r="A14116" s="325"/>
      <c r="B14116" s="326"/>
      <c r="C14116" s="325"/>
      <c r="D14116" s="325"/>
    </row>
    <row r="14117" spans="1:4" x14ac:dyDescent="0.25">
      <c r="A14117" s="325"/>
      <c r="B14117" s="326"/>
      <c r="C14117" s="325"/>
      <c r="D14117" s="325"/>
    </row>
    <row r="14118" spans="1:4" x14ac:dyDescent="0.25">
      <c r="A14118" s="325"/>
      <c r="B14118" s="326"/>
      <c r="C14118" s="325"/>
      <c r="D14118" s="325"/>
    </row>
    <row r="14119" spans="1:4" x14ac:dyDescent="0.25">
      <c r="A14119" s="325"/>
      <c r="B14119" s="326"/>
      <c r="C14119" s="325"/>
      <c r="D14119" s="325"/>
    </row>
    <row r="14120" spans="1:4" x14ac:dyDescent="0.25">
      <c r="A14120" s="325"/>
      <c r="B14120" s="326"/>
      <c r="C14120" s="325"/>
      <c r="D14120" s="325"/>
    </row>
    <row r="14121" spans="1:4" x14ac:dyDescent="0.25">
      <c r="A14121" s="325"/>
      <c r="B14121" s="326"/>
      <c r="C14121" s="325"/>
      <c r="D14121" s="325"/>
    </row>
    <row r="14122" spans="1:4" x14ac:dyDescent="0.25">
      <c r="A14122" s="325"/>
      <c r="B14122" s="326"/>
      <c r="C14122" s="325"/>
      <c r="D14122" s="325"/>
    </row>
    <row r="14123" spans="1:4" x14ac:dyDescent="0.25">
      <c r="A14123" s="325"/>
      <c r="B14123" s="326"/>
      <c r="C14123" s="325"/>
      <c r="D14123" s="325"/>
    </row>
    <row r="14124" spans="1:4" x14ac:dyDescent="0.25">
      <c r="A14124" s="325"/>
      <c r="B14124" s="326"/>
      <c r="C14124" s="325"/>
      <c r="D14124" s="325"/>
    </row>
    <row r="14125" spans="1:4" x14ac:dyDescent="0.25">
      <c r="A14125" s="325"/>
      <c r="B14125" s="326"/>
      <c r="C14125" s="325"/>
      <c r="D14125" s="325"/>
    </row>
    <row r="14126" spans="1:4" x14ac:dyDescent="0.25">
      <c r="A14126" s="325"/>
      <c r="B14126" s="326"/>
      <c r="C14126" s="325"/>
      <c r="D14126" s="325"/>
    </row>
    <row r="14127" spans="1:4" x14ac:dyDescent="0.25">
      <c r="A14127" s="325"/>
      <c r="B14127" s="326"/>
      <c r="C14127" s="325"/>
      <c r="D14127" s="325"/>
    </row>
    <row r="14128" spans="1:4" x14ac:dyDescent="0.25">
      <c r="A14128" s="325"/>
      <c r="B14128" s="326"/>
      <c r="C14128" s="325"/>
      <c r="D14128" s="325"/>
    </row>
    <row r="14129" spans="1:4" x14ac:dyDescent="0.25">
      <c r="A14129" s="325"/>
      <c r="B14129" s="326"/>
      <c r="C14129" s="325"/>
      <c r="D14129" s="325"/>
    </row>
    <row r="14130" spans="1:4" x14ac:dyDescent="0.25">
      <c r="A14130" s="325"/>
      <c r="B14130" s="326"/>
      <c r="C14130" s="325"/>
      <c r="D14130" s="325"/>
    </row>
    <row r="14131" spans="1:4" x14ac:dyDescent="0.25">
      <c r="A14131" s="325"/>
      <c r="B14131" s="326"/>
      <c r="C14131" s="325"/>
      <c r="D14131" s="325"/>
    </row>
    <row r="14132" spans="1:4" x14ac:dyDescent="0.25">
      <c r="A14132" s="325"/>
      <c r="B14132" s="326"/>
      <c r="C14132" s="325"/>
      <c r="D14132" s="325"/>
    </row>
    <row r="14133" spans="1:4" x14ac:dyDescent="0.25">
      <c r="A14133" s="325"/>
      <c r="B14133" s="326"/>
      <c r="C14133" s="325"/>
      <c r="D14133" s="325"/>
    </row>
    <row r="14134" spans="1:4" x14ac:dyDescent="0.25">
      <c r="A14134" s="325"/>
      <c r="B14134" s="326"/>
      <c r="C14134" s="325"/>
      <c r="D14134" s="325"/>
    </row>
    <row r="14135" spans="1:4" x14ac:dyDescent="0.25">
      <c r="A14135" s="325"/>
      <c r="B14135" s="326"/>
      <c r="C14135" s="325"/>
      <c r="D14135" s="325"/>
    </row>
    <row r="14136" spans="1:4" x14ac:dyDescent="0.25">
      <c r="A14136" s="325"/>
      <c r="B14136" s="326"/>
      <c r="C14136" s="325"/>
      <c r="D14136" s="327"/>
    </row>
    <row r="14137" spans="1:4" x14ac:dyDescent="0.25">
      <c r="A14137" s="325"/>
      <c r="B14137" s="326"/>
      <c r="C14137" s="325"/>
      <c r="D14137" s="327"/>
    </row>
    <row r="14138" spans="1:4" x14ac:dyDescent="0.25">
      <c r="A14138" s="325"/>
      <c r="B14138" s="326"/>
      <c r="C14138" s="325"/>
      <c r="D14138" s="327"/>
    </row>
    <row r="14139" spans="1:4" x14ac:dyDescent="0.25">
      <c r="A14139" s="325"/>
      <c r="B14139" s="326"/>
      <c r="C14139" s="325"/>
      <c r="D14139" s="325"/>
    </row>
    <row r="14140" spans="1:4" x14ac:dyDescent="0.25">
      <c r="A14140" s="325"/>
      <c r="B14140" s="326"/>
      <c r="C14140" s="325"/>
      <c r="D14140" s="325"/>
    </row>
    <row r="14141" spans="1:4" x14ac:dyDescent="0.25">
      <c r="A14141" s="325"/>
      <c r="B14141" s="326"/>
      <c r="C14141" s="325"/>
      <c r="D14141" s="327"/>
    </row>
    <row r="14142" spans="1:4" x14ac:dyDescent="0.25">
      <c r="A14142" s="325"/>
      <c r="B14142" s="326"/>
      <c r="C14142" s="325"/>
      <c r="D14142" s="325"/>
    </row>
    <row r="14143" spans="1:4" x14ac:dyDescent="0.25">
      <c r="A14143" s="325"/>
      <c r="B14143" s="326"/>
      <c r="C14143" s="325"/>
      <c r="D14143" s="325"/>
    </row>
    <row r="14144" spans="1:4" x14ac:dyDescent="0.25">
      <c r="A14144" s="325"/>
      <c r="B14144" s="326"/>
      <c r="C14144" s="325"/>
      <c r="D14144" s="325"/>
    </row>
    <row r="14145" spans="1:4" x14ac:dyDescent="0.25">
      <c r="A14145" s="325"/>
      <c r="B14145" s="326"/>
      <c r="C14145" s="325"/>
      <c r="D14145" s="325"/>
    </row>
    <row r="14146" spans="1:4" x14ac:dyDescent="0.25">
      <c r="A14146" s="325"/>
      <c r="B14146" s="326"/>
      <c r="C14146" s="325"/>
      <c r="D14146" s="325"/>
    </row>
    <row r="14147" spans="1:4" x14ac:dyDescent="0.25">
      <c r="A14147" s="325"/>
      <c r="B14147" s="326"/>
      <c r="C14147" s="325"/>
      <c r="D14147" s="325"/>
    </row>
    <row r="14148" spans="1:4" x14ac:dyDescent="0.25">
      <c r="A14148" s="325"/>
      <c r="B14148" s="326"/>
      <c r="C14148" s="325"/>
      <c r="D14148" s="325"/>
    </row>
    <row r="14149" spans="1:4" x14ac:dyDescent="0.25">
      <c r="A14149" s="325"/>
      <c r="B14149" s="326"/>
      <c r="C14149" s="325"/>
      <c r="D14149" s="325"/>
    </row>
    <row r="14150" spans="1:4" x14ac:dyDescent="0.25">
      <c r="A14150" s="325"/>
      <c r="B14150" s="326"/>
      <c r="C14150" s="325"/>
      <c r="D14150" s="325"/>
    </row>
    <row r="14151" spans="1:4" x14ac:dyDescent="0.25">
      <c r="A14151" s="325"/>
      <c r="B14151" s="326"/>
      <c r="C14151" s="325"/>
      <c r="D14151" s="327"/>
    </row>
    <row r="14152" spans="1:4" x14ac:dyDescent="0.25">
      <c r="A14152" s="325"/>
      <c r="B14152" s="326"/>
      <c r="C14152" s="325"/>
      <c r="D14152" s="325"/>
    </row>
    <row r="14153" spans="1:4" x14ac:dyDescent="0.25">
      <c r="A14153" s="325"/>
      <c r="B14153" s="326"/>
      <c r="C14153" s="325"/>
      <c r="D14153" s="327"/>
    </row>
    <row r="14154" spans="1:4" x14ac:dyDescent="0.25">
      <c r="A14154" s="325"/>
      <c r="B14154" s="326"/>
      <c r="C14154" s="325"/>
      <c r="D14154" s="325"/>
    </row>
    <row r="14155" spans="1:4" x14ac:dyDescent="0.25">
      <c r="A14155" s="325"/>
      <c r="B14155" s="326"/>
      <c r="C14155" s="325"/>
      <c r="D14155" s="325"/>
    </row>
    <row r="14156" spans="1:4" x14ac:dyDescent="0.25">
      <c r="A14156" s="325"/>
      <c r="B14156" s="326"/>
      <c r="C14156" s="325"/>
      <c r="D14156" s="325"/>
    </row>
    <row r="14157" spans="1:4" x14ac:dyDescent="0.25">
      <c r="A14157" s="325"/>
      <c r="B14157" s="326"/>
      <c r="C14157" s="325"/>
      <c r="D14157" s="325"/>
    </row>
    <row r="14158" spans="1:4" x14ac:dyDescent="0.25">
      <c r="A14158" s="325"/>
      <c r="B14158" s="326"/>
      <c r="C14158" s="325"/>
      <c r="D14158" s="325"/>
    </row>
    <row r="14159" spans="1:4" x14ac:dyDescent="0.25">
      <c r="A14159" s="325"/>
      <c r="B14159" s="326"/>
      <c r="C14159" s="325"/>
      <c r="D14159" s="325"/>
    </row>
    <row r="14160" spans="1:4" x14ac:dyDescent="0.25">
      <c r="A14160" s="325"/>
      <c r="B14160" s="326"/>
      <c r="C14160" s="325"/>
      <c r="D14160" s="325"/>
    </row>
    <row r="14161" spans="1:4" x14ac:dyDescent="0.25">
      <c r="A14161" s="325"/>
      <c r="B14161" s="326"/>
      <c r="C14161" s="325"/>
      <c r="D14161" s="325"/>
    </row>
    <row r="14162" spans="1:4" x14ac:dyDescent="0.25">
      <c r="A14162" s="325"/>
      <c r="B14162" s="326"/>
      <c r="C14162" s="325"/>
      <c r="D14162" s="327"/>
    </row>
    <row r="14163" spans="1:4" x14ac:dyDescent="0.25">
      <c r="A14163" s="325"/>
      <c r="B14163" s="326"/>
      <c r="C14163" s="325"/>
      <c r="D14163" s="325"/>
    </row>
    <row r="14164" spans="1:4" x14ac:dyDescent="0.25">
      <c r="A14164" s="325"/>
      <c r="B14164" s="326"/>
      <c r="C14164" s="325"/>
      <c r="D14164" s="327"/>
    </row>
    <row r="14165" spans="1:4" x14ac:dyDescent="0.25">
      <c r="A14165" s="325"/>
      <c r="B14165" s="326"/>
      <c r="C14165" s="325"/>
      <c r="D14165" s="325"/>
    </row>
    <row r="14166" spans="1:4" x14ac:dyDescent="0.25">
      <c r="A14166" s="325"/>
      <c r="B14166" s="326"/>
      <c r="C14166" s="325"/>
      <c r="D14166" s="327"/>
    </row>
    <row r="14167" spans="1:4" x14ac:dyDescent="0.25">
      <c r="A14167" s="325"/>
      <c r="B14167" s="326"/>
      <c r="C14167" s="325"/>
      <c r="D14167" s="325"/>
    </row>
    <row r="14168" spans="1:4" x14ac:dyDescent="0.25">
      <c r="A14168" s="325"/>
      <c r="B14168" s="326"/>
      <c r="C14168" s="325"/>
      <c r="D14168" s="327"/>
    </row>
    <row r="14169" spans="1:4" x14ac:dyDescent="0.25">
      <c r="A14169" s="325"/>
      <c r="B14169" s="326"/>
      <c r="C14169" s="325"/>
      <c r="D14169" s="325"/>
    </row>
    <row r="14170" spans="1:4" x14ac:dyDescent="0.25">
      <c r="A14170" s="325"/>
      <c r="B14170" s="326"/>
      <c r="C14170" s="325"/>
      <c r="D14170" s="327"/>
    </row>
    <row r="14171" spans="1:4" x14ac:dyDescent="0.25">
      <c r="A14171" s="325"/>
      <c r="B14171" s="326"/>
      <c r="C14171" s="325"/>
      <c r="D14171" s="325"/>
    </row>
    <row r="14172" spans="1:4" x14ac:dyDescent="0.25">
      <c r="A14172" s="325"/>
      <c r="B14172" s="326"/>
      <c r="C14172" s="325"/>
      <c r="D14172" s="327"/>
    </row>
    <row r="14173" spans="1:4" x14ac:dyDescent="0.25">
      <c r="A14173" s="325"/>
      <c r="B14173" s="326"/>
      <c r="C14173" s="325"/>
      <c r="D14173" s="325"/>
    </row>
    <row r="14174" spans="1:4" x14ac:dyDescent="0.25">
      <c r="A14174" s="325"/>
      <c r="B14174" s="326"/>
      <c r="C14174" s="325"/>
      <c r="D14174" s="327"/>
    </row>
    <row r="14175" spans="1:4" x14ac:dyDescent="0.25">
      <c r="A14175" s="325"/>
      <c r="B14175" s="326"/>
      <c r="C14175" s="325"/>
      <c r="D14175" s="325"/>
    </row>
    <row r="14176" spans="1:4" x14ac:dyDescent="0.25">
      <c r="A14176" s="325"/>
      <c r="B14176" s="326"/>
      <c r="C14176" s="325"/>
      <c r="D14176" s="327"/>
    </row>
    <row r="14177" spans="1:4" x14ac:dyDescent="0.25">
      <c r="A14177" s="325"/>
      <c r="B14177" s="326"/>
      <c r="C14177" s="325"/>
      <c r="D14177" s="325"/>
    </row>
    <row r="14178" spans="1:4" x14ac:dyDescent="0.25">
      <c r="A14178" s="325"/>
      <c r="B14178" s="326"/>
      <c r="C14178" s="325"/>
      <c r="D14178" s="325"/>
    </row>
    <row r="14179" spans="1:4" x14ac:dyDescent="0.25">
      <c r="A14179" s="325"/>
      <c r="B14179" s="326"/>
      <c r="C14179" s="325"/>
      <c r="D14179" s="325"/>
    </row>
    <row r="14180" spans="1:4" x14ac:dyDescent="0.25">
      <c r="A14180" s="325"/>
      <c r="B14180" s="326"/>
      <c r="C14180" s="325"/>
      <c r="D14180" s="325"/>
    </row>
    <row r="14181" spans="1:4" x14ac:dyDescent="0.25">
      <c r="A14181" s="325"/>
      <c r="B14181" s="326"/>
      <c r="C14181" s="325"/>
      <c r="D14181" s="325"/>
    </row>
    <row r="14182" spans="1:4" x14ac:dyDescent="0.25">
      <c r="A14182" s="325"/>
      <c r="B14182" s="326"/>
      <c r="C14182" s="325"/>
      <c r="D14182" s="325"/>
    </row>
    <row r="14183" spans="1:4" x14ac:dyDescent="0.25">
      <c r="A14183" s="325"/>
      <c r="B14183" s="326"/>
      <c r="C14183" s="325"/>
      <c r="D14183" s="325"/>
    </row>
    <row r="14184" spans="1:4" x14ac:dyDescent="0.25">
      <c r="A14184" s="325"/>
      <c r="B14184" s="326"/>
      <c r="C14184" s="325"/>
      <c r="D14184" s="325"/>
    </row>
    <row r="14185" spans="1:4" x14ac:dyDescent="0.25">
      <c r="A14185" s="325"/>
      <c r="B14185" s="326"/>
      <c r="C14185" s="325"/>
      <c r="D14185" s="325"/>
    </row>
    <row r="14186" spans="1:4" x14ac:dyDescent="0.25">
      <c r="A14186" s="325"/>
      <c r="B14186" s="326"/>
      <c r="C14186" s="325"/>
      <c r="D14186" s="325"/>
    </row>
    <row r="14187" spans="1:4" x14ac:dyDescent="0.25">
      <c r="A14187" s="325"/>
      <c r="B14187" s="326"/>
      <c r="C14187" s="325"/>
      <c r="D14187" s="325"/>
    </row>
    <row r="14188" spans="1:4" x14ac:dyDescent="0.25">
      <c r="A14188" s="325"/>
      <c r="B14188" s="326"/>
      <c r="C14188" s="325"/>
      <c r="D14188" s="325"/>
    </row>
    <row r="14189" spans="1:4" x14ac:dyDescent="0.25">
      <c r="A14189" s="325"/>
      <c r="B14189" s="326"/>
      <c r="C14189" s="325"/>
      <c r="D14189" s="325"/>
    </row>
    <row r="14190" spans="1:4" x14ac:dyDescent="0.25">
      <c r="A14190" s="325"/>
      <c r="B14190" s="326"/>
      <c r="C14190" s="325"/>
      <c r="D14190" s="325"/>
    </row>
    <row r="14191" spans="1:4" x14ac:dyDescent="0.25">
      <c r="A14191" s="325"/>
      <c r="B14191" s="326"/>
      <c r="C14191" s="325"/>
      <c r="D14191" s="325"/>
    </row>
    <row r="14192" spans="1:4" x14ac:dyDescent="0.25">
      <c r="A14192" s="325"/>
      <c r="B14192" s="326"/>
      <c r="C14192" s="325"/>
      <c r="D14192" s="325"/>
    </row>
    <row r="14193" spans="1:4" x14ac:dyDescent="0.25">
      <c r="A14193" s="325"/>
      <c r="B14193" s="326"/>
      <c r="C14193" s="325"/>
      <c r="D14193" s="325"/>
    </row>
    <row r="14194" spans="1:4" x14ac:dyDescent="0.25">
      <c r="A14194" s="325"/>
      <c r="B14194" s="326"/>
      <c r="C14194" s="325"/>
      <c r="D14194" s="325"/>
    </row>
    <row r="14195" spans="1:4" x14ac:dyDescent="0.25">
      <c r="A14195" s="325"/>
      <c r="B14195" s="326"/>
      <c r="C14195" s="325"/>
      <c r="D14195" s="325"/>
    </row>
    <row r="14196" spans="1:4" x14ac:dyDescent="0.25">
      <c r="A14196" s="325"/>
      <c r="B14196" s="326"/>
      <c r="C14196" s="325"/>
      <c r="D14196" s="325"/>
    </row>
    <row r="14197" spans="1:4" x14ac:dyDescent="0.25">
      <c r="A14197" s="325"/>
      <c r="B14197" s="326"/>
      <c r="C14197" s="325"/>
      <c r="D14197" s="325"/>
    </row>
    <row r="14198" spans="1:4" x14ac:dyDescent="0.25">
      <c r="A14198" s="325"/>
      <c r="B14198" s="326"/>
      <c r="C14198" s="325"/>
      <c r="D14198" s="325"/>
    </row>
    <row r="14199" spans="1:4" x14ac:dyDescent="0.25">
      <c r="A14199" s="325"/>
      <c r="B14199" s="326"/>
      <c r="C14199" s="325"/>
      <c r="D14199" s="325"/>
    </row>
    <row r="14200" spans="1:4" x14ac:dyDescent="0.25">
      <c r="A14200" s="325"/>
      <c r="B14200" s="326"/>
      <c r="C14200" s="325"/>
      <c r="D14200" s="325"/>
    </row>
    <row r="14201" spans="1:4" x14ac:dyDescent="0.25">
      <c r="A14201" s="325"/>
      <c r="B14201" s="326"/>
      <c r="C14201" s="325"/>
      <c r="D14201" s="325"/>
    </row>
    <row r="14202" spans="1:4" x14ac:dyDescent="0.25">
      <c r="A14202" s="325"/>
      <c r="B14202" s="326"/>
      <c r="C14202" s="325"/>
      <c r="D14202" s="327"/>
    </row>
    <row r="14203" spans="1:4" x14ac:dyDescent="0.25">
      <c r="A14203" s="325"/>
      <c r="B14203" s="326"/>
      <c r="C14203" s="325"/>
      <c r="D14203" s="327"/>
    </row>
    <row r="14204" spans="1:4" x14ac:dyDescent="0.25">
      <c r="A14204" s="325"/>
      <c r="B14204" s="326"/>
      <c r="C14204" s="325"/>
      <c r="D14204" s="327"/>
    </row>
    <row r="14205" spans="1:4" x14ac:dyDescent="0.25">
      <c r="A14205" s="325"/>
      <c r="B14205" s="326"/>
      <c r="C14205" s="325"/>
      <c r="D14205" s="325"/>
    </row>
    <row r="14206" spans="1:4" x14ac:dyDescent="0.25">
      <c r="A14206" s="325"/>
      <c r="B14206" s="326"/>
      <c r="C14206" s="325"/>
      <c r="D14206" s="325"/>
    </row>
    <row r="14207" spans="1:4" x14ac:dyDescent="0.25">
      <c r="A14207" s="325"/>
      <c r="B14207" s="326"/>
      <c r="C14207" s="325"/>
      <c r="D14207" s="327"/>
    </row>
    <row r="14208" spans="1:4" x14ac:dyDescent="0.25">
      <c r="A14208" s="325"/>
      <c r="B14208" s="326"/>
      <c r="C14208" s="325"/>
      <c r="D14208" s="327"/>
    </row>
    <row r="14209" spans="1:4" x14ac:dyDescent="0.25">
      <c r="A14209" s="325"/>
      <c r="B14209" s="326"/>
      <c r="C14209" s="325"/>
      <c r="D14209" s="327"/>
    </row>
    <row r="14210" spans="1:4" x14ac:dyDescent="0.25">
      <c r="A14210" s="325"/>
      <c r="B14210" s="326"/>
      <c r="C14210" s="325"/>
      <c r="D14210" s="327"/>
    </row>
    <row r="14211" spans="1:4" x14ac:dyDescent="0.25">
      <c r="A14211" s="325"/>
      <c r="B14211" s="326"/>
      <c r="C14211" s="325"/>
      <c r="D14211" s="327"/>
    </row>
    <row r="14212" spans="1:4" x14ac:dyDescent="0.25">
      <c r="A14212" s="325"/>
      <c r="B14212" s="326"/>
      <c r="C14212" s="325"/>
      <c r="D14212" s="327"/>
    </row>
    <row r="14213" spans="1:4" x14ac:dyDescent="0.25">
      <c r="A14213" s="325"/>
      <c r="B14213" s="326"/>
      <c r="C14213" s="325"/>
      <c r="D14213" s="327"/>
    </row>
    <row r="14214" spans="1:4" x14ac:dyDescent="0.25">
      <c r="A14214" s="325"/>
      <c r="B14214" s="326"/>
      <c r="C14214" s="325"/>
      <c r="D14214" s="327"/>
    </row>
    <row r="14215" spans="1:4" x14ac:dyDescent="0.25">
      <c r="A14215" s="325"/>
      <c r="B14215" s="326"/>
      <c r="C14215" s="325"/>
      <c r="D14215" s="327"/>
    </row>
    <row r="14216" spans="1:4" x14ac:dyDescent="0.25">
      <c r="A14216" s="325"/>
      <c r="B14216" s="326"/>
      <c r="C14216" s="325"/>
      <c r="D14216" s="325"/>
    </row>
    <row r="14217" spans="1:4" x14ac:dyDescent="0.25">
      <c r="A14217" s="325"/>
      <c r="B14217" s="326"/>
      <c r="C14217" s="325"/>
      <c r="D14217" s="325"/>
    </row>
    <row r="14218" spans="1:4" x14ac:dyDescent="0.25">
      <c r="A14218" s="325"/>
      <c r="B14218" s="326"/>
      <c r="C14218" s="325"/>
      <c r="D14218" s="325"/>
    </row>
    <row r="14219" spans="1:4" x14ac:dyDescent="0.25">
      <c r="A14219" s="325"/>
      <c r="B14219" s="326"/>
      <c r="C14219" s="325"/>
      <c r="D14219" s="325"/>
    </row>
    <row r="14220" spans="1:4" x14ac:dyDescent="0.25">
      <c r="A14220" s="325"/>
      <c r="B14220" s="326"/>
      <c r="C14220" s="325"/>
      <c r="D14220" s="325"/>
    </row>
    <row r="14221" spans="1:4" x14ac:dyDescent="0.25">
      <c r="A14221" s="325"/>
      <c r="B14221" s="326"/>
      <c r="C14221" s="325"/>
      <c r="D14221" s="325"/>
    </row>
    <row r="14222" spans="1:4" x14ac:dyDescent="0.25">
      <c r="A14222" s="325"/>
      <c r="B14222" s="326"/>
      <c r="C14222" s="325"/>
      <c r="D14222" s="325"/>
    </row>
    <row r="14223" spans="1:4" x14ac:dyDescent="0.25">
      <c r="A14223" s="325"/>
      <c r="B14223" s="326"/>
      <c r="C14223" s="325"/>
      <c r="D14223" s="325"/>
    </row>
    <row r="14224" spans="1:4" x14ac:dyDescent="0.25">
      <c r="A14224" s="325"/>
      <c r="B14224" s="326"/>
      <c r="C14224" s="325"/>
      <c r="D14224" s="325"/>
    </row>
    <row r="14225" spans="1:4" x14ac:dyDescent="0.25">
      <c r="A14225" s="325"/>
      <c r="B14225" s="326"/>
      <c r="C14225" s="325"/>
      <c r="D14225" s="325"/>
    </row>
    <row r="14226" spans="1:4" x14ac:dyDescent="0.25">
      <c r="A14226" s="325"/>
      <c r="B14226" s="326"/>
      <c r="C14226" s="325"/>
      <c r="D14226" s="325"/>
    </row>
    <row r="14227" spans="1:4" x14ac:dyDescent="0.25">
      <c r="A14227" s="325"/>
      <c r="B14227" s="326"/>
      <c r="C14227" s="325"/>
      <c r="D14227" s="325"/>
    </row>
    <row r="14228" spans="1:4" x14ac:dyDescent="0.25">
      <c r="A14228" s="325"/>
      <c r="B14228" s="326"/>
      <c r="C14228" s="325"/>
      <c r="D14228" s="325"/>
    </row>
    <row r="14229" spans="1:4" x14ac:dyDescent="0.25">
      <c r="A14229" s="325"/>
      <c r="B14229" s="326"/>
      <c r="C14229" s="325"/>
      <c r="D14229" s="325"/>
    </row>
    <row r="14230" spans="1:4" x14ac:dyDescent="0.25">
      <c r="A14230" s="325"/>
      <c r="B14230" s="326"/>
      <c r="C14230" s="325"/>
      <c r="D14230" s="325"/>
    </row>
    <row r="14231" spans="1:4" x14ac:dyDescent="0.25">
      <c r="A14231" s="325"/>
      <c r="B14231" s="326"/>
      <c r="C14231" s="325"/>
      <c r="D14231" s="325"/>
    </row>
    <row r="14232" spans="1:4" x14ac:dyDescent="0.25">
      <c r="A14232" s="325"/>
      <c r="B14232" s="326"/>
      <c r="C14232" s="325"/>
      <c r="D14232" s="325"/>
    </row>
    <row r="14233" spans="1:4" x14ac:dyDescent="0.25">
      <c r="A14233" s="325"/>
      <c r="B14233" s="326"/>
      <c r="C14233" s="325"/>
      <c r="D14233" s="325"/>
    </row>
    <row r="14234" spans="1:4" x14ac:dyDescent="0.25">
      <c r="A14234" s="325"/>
      <c r="B14234" s="326"/>
      <c r="C14234" s="325"/>
      <c r="D14234" s="327"/>
    </row>
    <row r="14235" spans="1:4" x14ac:dyDescent="0.25">
      <c r="A14235" s="325"/>
      <c r="B14235" s="326"/>
      <c r="C14235" s="325"/>
      <c r="D14235" s="327"/>
    </row>
    <row r="14236" spans="1:4" x14ac:dyDescent="0.25">
      <c r="A14236" s="325"/>
      <c r="B14236" s="326"/>
      <c r="C14236" s="325"/>
      <c r="D14236" s="325"/>
    </row>
    <row r="14237" spans="1:4" x14ac:dyDescent="0.25">
      <c r="A14237" s="325"/>
      <c r="B14237" s="326"/>
      <c r="C14237" s="325"/>
      <c r="D14237" s="325"/>
    </row>
    <row r="14238" spans="1:4" x14ac:dyDescent="0.25">
      <c r="A14238" s="325"/>
      <c r="B14238" s="326"/>
      <c r="C14238" s="325"/>
      <c r="D14238" s="325"/>
    </row>
    <row r="14239" spans="1:4" x14ac:dyDescent="0.25">
      <c r="A14239" s="325"/>
      <c r="B14239" s="326"/>
      <c r="C14239" s="325"/>
      <c r="D14239" s="325"/>
    </row>
    <row r="14240" spans="1:4" x14ac:dyDescent="0.25">
      <c r="A14240" s="325"/>
      <c r="B14240" s="326"/>
      <c r="C14240" s="325"/>
      <c r="D14240" s="325"/>
    </row>
    <row r="14241" spans="1:4" x14ac:dyDescent="0.25">
      <c r="A14241" s="325"/>
      <c r="B14241" s="326"/>
      <c r="C14241" s="325"/>
      <c r="D14241" s="325"/>
    </row>
    <row r="14242" spans="1:4" x14ac:dyDescent="0.25">
      <c r="A14242" s="325"/>
      <c r="B14242" s="326"/>
      <c r="C14242" s="325"/>
      <c r="D14242" s="325"/>
    </row>
    <row r="14243" spans="1:4" x14ac:dyDescent="0.25">
      <c r="A14243" s="325"/>
      <c r="B14243" s="326"/>
      <c r="C14243" s="325"/>
      <c r="D14243" s="325"/>
    </row>
    <row r="14244" spans="1:4" x14ac:dyDescent="0.25">
      <c r="A14244" s="325"/>
      <c r="B14244" s="326"/>
      <c r="C14244" s="325"/>
      <c r="D14244" s="325"/>
    </row>
    <row r="14245" spans="1:4" x14ac:dyDescent="0.25">
      <c r="A14245" s="325"/>
      <c r="B14245" s="326"/>
      <c r="C14245" s="325"/>
      <c r="D14245" s="325"/>
    </row>
    <row r="14246" spans="1:4" x14ac:dyDescent="0.25">
      <c r="A14246" s="325"/>
      <c r="B14246" s="326"/>
      <c r="C14246" s="325"/>
      <c r="D14246" s="325"/>
    </row>
    <row r="14247" spans="1:4" x14ac:dyDescent="0.25">
      <c r="A14247" s="325"/>
      <c r="B14247" s="326"/>
      <c r="C14247" s="325"/>
      <c r="D14247" s="325"/>
    </row>
    <row r="14248" spans="1:4" x14ac:dyDescent="0.25">
      <c r="A14248" s="325"/>
      <c r="B14248" s="326"/>
      <c r="C14248" s="325"/>
      <c r="D14248" s="325"/>
    </row>
    <row r="14249" spans="1:4" x14ac:dyDescent="0.25">
      <c r="A14249" s="325"/>
      <c r="B14249" s="326"/>
      <c r="C14249" s="325"/>
      <c r="D14249" s="325"/>
    </row>
    <row r="14250" spans="1:4" x14ac:dyDescent="0.25">
      <c r="A14250" s="325"/>
      <c r="B14250" s="326"/>
      <c r="C14250" s="325"/>
      <c r="D14250" s="325"/>
    </row>
    <row r="14251" spans="1:4" x14ac:dyDescent="0.25">
      <c r="A14251" s="325"/>
      <c r="B14251" s="326"/>
      <c r="C14251" s="325"/>
      <c r="D14251" s="325"/>
    </row>
    <row r="14252" spans="1:4" x14ac:dyDescent="0.25">
      <c r="A14252" s="325"/>
      <c r="B14252" s="326"/>
      <c r="C14252" s="325"/>
      <c r="D14252" s="325"/>
    </row>
    <row r="14253" spans="1:4" x14ac:dyDescent="0.25">
      <c r="A14253" s="325"/>
      <c r="B14253" s="326"/>
      <c r="C14253" s="325"/>
      <c r="D14253" s="327"/>
    </row>
    <row r="14254" spans="1:4" x14ac:dyDescent="0.25">
      <c r="A14254" s="325"/>
      <c r="B14254" s="326"/>
      <c r="C14254" s="325"/>
      <c r="D14254" s="325"/>
    </row>
    <row r="14255" spans="1:4" x14ac:dyDescent="0.25">
      <c r="A14255" s="325"/>
      <c r="B14255" s="326"/>
      <c r="C14255" s="325"/>
      <c r="D14255" s="325"/>
    </row>
    <row r="14256" spans="1:4" x14ac:dyDescent="0.25">
      <c r="A14256" s="325"/>
      <c r="B14256" s="326"/>
      <c r="C14256" s="325"/>
      <c r="D14256" s="327"/>
    </row>
    <row r="14257" spans="1:4" x14ac:dyDescent="0.25">
      <c r="A14257" s="325"/>
      <c r="B14257" s="326"/>
      <c r="C14257" s="325"/>
      <c r="D14257" s="325"/>
    </row>
    <row r="14258" spans="1:4" x14ac:dyDescent="0.25">
      <c r="A14258" s="325"/>
      <c r="B14258" s="326"/>
      <c r="C14258" s="325"/>
      <c r="D14258" s="325"/>
    </row>
    <row r="14259" spans="1:4" x14ac:dyDescent="0.25">
      <c r="A14259" s="325"/>
      <c r="B14259" s="326"/>
      <c r="C14259" s="325"/>
      <c r="D14259" s="325"/>
    </row>
    <row r="14260" spans="1:4" x14ac:dyDescent="0.25">
      <c r="A14260" s="325"/>
      <c r="B14260" s="326"/>
      <c r="C14260" s="325"/>
      <c r="D14260" s="325"/>
    </row>
    <row r="14261" spans="1:4" x14ac:dyDescent="0.25">
      <c r="A14261" s="325"/>
      <c r="B14261" s="326"/>
      <c r="C14261" s="325"/>
      <c r="D14261" s="325"/>
    </row>
    <row r="14262" spans="1:4" x14ac:dyDescent="0.25">
      <c r="A14262" s="325"/>
      <c r="B14262" s="326"/>
      <c r="C14262" s="325"/>
      <c r="D14262" s="325"/>
    </row>
    <row r="14263" spans="1:4" x14ac:dyDescent="0.25">
      <c r="A14263" s="325"/>
      <c r="B14263" s="326"/>
      <c r="C14263" s="325"/>
      <c r="D14263" s="325"/>
    </row>
    <row r="14264" spans="1:4" x14ac:dyDescent="0.25">
      <c r="A14264" s="325"/>
      <c r="B14264" s="326"/>
      <c r="C14264" s="325"/>
      <c r="D14264" s="325"/>
    </row>
    <row r="14265" spans="1:4" x14ac:dyDescent="0.25">
      <c r="A14265" s="325"/>
      <c r="B14265" s="326"/>
      <c r="C14265" s="325"/>
      <c r="D14265" s="325"/>
    </row>
    <row r="14266" spans="1:4" x14ac:dyDescent="0.25">
      <c r="A14266" s="325"/>
      <c r="B14266" s="326"/>
      <c r="C14266" s="325"/>
      <c r="D14266" s="325"/>
    </row>
    <row r="14267" spans="1:4" x14ac:dyDescent="0.25">
      <c r="A14267" s="325"/>
      <c r="B14267" s="326"/>
      <c r="C14267" s="325"/>
      <c r="D14267" s="325"/>
    </row>
    <row r="14268" spans="1:4" x14ac:dyDescent="0.25">
      <c r="A14268" s="325"/>
      <c r="B14268" s="326"/>
      <c r="C14268" s="325"/>
      <c r="D14268" s="325"/>
    </row>
    <row r="14269" spans="1:4" x14ac:dyDescent="0.25">
      <c r="A14269" s="325"/>
      <c r="B14269" s="326"/>
      <c r="C14269" s="325"/>
      <c r="D14269" s="325"/>
    </row>
    <row r="14270" spans="1:4" x14ac:dyDescent="0.25">
      <c r="A14270" s="325"/>
      <c r="B14270" s="326"/>
      <c r="C14270" s="325"/>
      <c r="D14270" s="325"/>
    </row>
    <row r="14271" spans="1:4" x14ac:dyDescent="0.25">
      <c r="A14271" s="325"/>
      <c r="B14271" s="326"/>
      <c r="C14271" s="325"/>
      <c r="D14271" s="325"/>
    </row>
    <row r="14272" spans="1:4" x14ac:dyDescent="0.25">
      <c r="A14272" s="325"/>
      <c r="B14272" s="326"/>
      <c r="C14272" s="325"/>
      <c r="D14272" s="325"/>
    </row>
    <row r="14273" spans="1:4" x14ac:dyDescent="0.25">
      <c r="A14273" s="325"/>
      <c r="B14273" s="326"/>
      <c r="C14273" s="325"/>
      <c r="D14273" s="325"/>
    </row>
    <row r="14274" spans="1:4" x14ac:dyDescent="0.25">
      <c r="A14274" s="325"/>
      <c r="B14274" s="326"/>
      <c r="C14274" s="325"/>
      <c r="D14274" s="325"/>
    </row>
    <row r="14275" spans="1:4" x14ac:dyDescent="0.25">
      <c r="A14275" s="325"/>
      <c r="B14275" s="326"/>
      <c r="C14275" s="325"/>
      <c r="D14275" s="325"/>
    </row>
    <row r="14276" spans="1:4" x14ac:dyDescent="0.25">
      <c r="A14276" s="325"/>
      <c r="B14276" s="326"/>
      <c r="C14276" s="325"/>
      <c r="D14276" s="325"/>
    </row>
    <row r="14277" spans="1:4" x14ac:dyDescent="0.25">
      <c r="A14277" s="325"/>
      <c r="B14277" s="326"/>
      <c r="C14277" s="325"/>
      <c r="D14277" s="325"/>
    </row>
    <row r="14278" spans="1:4" x14ac:dyDescent="0.25">
      <c r="A14278" s="325"/>
      <c r="B14278" s="326"/>
      <c r="C14278" s="325"/>
      <c r="D14278" s="325"/>
    </row>
    <row r="14279" spans="1:4" x14ac:dyDescent="0.25">
      <c r="A14279" s="325"/>
      <c r="B14279" s="326"/>
      <c r="C14279" s="325"/>
      <c r="D14279" s="325"/>
    </row>
    <row r="14280" spans="1:4" x14ac:dyDescent="0.25">
      <c r="A14280" s="325"/>
      <c r="B14280" s="326"/>
      <c r="C14280" s="325"/>
      <c r="D14280" s="325"/>
    </row>
    <row r="14281" spans="1:4" x14ac:dyDescent="0.25">
      <c r="A14281" s="325"/>
      <c r="B14281" s="326"/>
      <c r="C14281" s="325"/>
      <c r="D14281" s="325"/>
    </row>
    <row r="14282" spans="1:4" x14ac:dyDescent="0.25">
      <c r="A14282" s="325"/>
      <c r="B14282" s="326"/>
      <c r="C14282" s="325"/>
      <c r="D14282" s="325"/>
    </row>
    <row r="14283" spans="1:4" x14ac:dyDescent="0.25">
      <c r="A14283" s="325"/>
      <c r="B14283" s="326"/>
      <c r="C14283" s="325"/>
      <c r="D14283" s="325"/>
    </row>
    <row r="14284" spans="1:4" x14ac:dyDescent="0.25">
      <c r="A14284" s="325"/>
      <c r="B14284" s="326"/>
      <c r="C14284" s="325"/>
      <c r="D14284" s="325"/>
    </row>
    <row r="14285" spans="1:4" x14ac:dyDescent="0.25">
      <c r="A14285" s="325"/>
      <c r="B14285" s="326"/>
      <c r="C14285" s="325"/>
      <c r="D14285" s="325"/>
    </row>
    <row r="14286" spans="1:4" x14ac:dyDescent="0.25">
      <c r="A14286" s="325"/>
      <c r="B14286" s="326"/>
      <c r="C14286" s="325"/>
      <c r="D14286" s="325"/>
    </row>
    <row r="14287" spans="1:4" x14ac:dyDescent="0.25">
      <c r="A14287" s="325"/>
      <c r="B14287" s="326"/>
      <c r="C14287" s="325"/>
      <c r="D14287" s="325"/>
    </row>
    <row r="14288" spans="1:4" x14ac:dyDescent="0.25">
      <c r="A14288" s="325"/>
      <c r="B14288" s="326"/>
      <c r="C14288" s="325"/>
      <c r="D14288" s="325"/>
    </row>
    <row r="14289" spans="1:4" x14ac:dyDescent="0.25">
      <c r="A14289" s="325"/>
      <c r="B14289" s="326"/>
      <c r="C14289" s="325"/>
      <c r="D14289" s="325"/>
    </row>
    <row r="14290" spans="1:4" x14ac:dyDescent="0.25">
      <c r="A14290" s="325"/>
      <c r="B14290" s="326"/>
      <c r="C14290" s="325"/>
      <c r="D14290" s="325"/>
    </row>
    <row r="14291" spans="1:4" x14ac:dyDescent="0.25">
      <c r="A14291" s="325"/>
      <c r="B14291" s="326"/>
      <c r="C14291" s="325"/>
      <c r="D14291" s="325"/>
    </row>
    <row r="14292" spans="1:4" x14ac:dyDescent="0.25">
      <c r="A14292" s="325"/>
      <c r="B14292" s="326"/>
      <c r="C14292" s="325"/>
      <c r="D14292" s="325"/>
    </row>
    <row r="14293" spans="1:4" x14ac:dyDescent="0.25">
      <c r="A14293" s="325"/>
      <c r="B14293" s="326"/>
      <c r="C14293" s="325"/>
      <c r="D14293" s="325"/>
    </row>
    <row r="14294" spans="1:4" x14ac:dyDescent="0.25">
      <c r="A14294" s="325"/>
      <c r="B14294" s="326"/>
      <c r="C14294" s="325"/>
      <c r="D14294" s="325"/>
    </row>
    <row r="14295" spans="1:4" x14ac:dyDescent="0.25">
      <c r="A14295" s="325"/>
      <c r="B14295" s="326"/>
      <c r="C14295" s="325"/>
      <c r="D14295" s="325"/>
    </row>
    <row r="14296" spans="1:4" x14ac:dyDescent="0.25">
      <c r="A14296" s="325"/>
      <c r="B14296" s="326"/>
      <c r="C14296" s="325"/>
      <c r="D14296" s="325"/>
    </row>
    <row r="14297" spans="1:4" x14ac:dyDescent="0.25">
      <c r="A14297" s="325"/>
      <c r="B14297" s="326"/>
      <c r="C14297" s="325"/>
      <c r="D14297" s="325"/>
    </row>
    <row r="14298" spans="1:4" x14ac:dyDescent="0.25">
      <c r="A14298" s="325"/>
      <c r="B14298" s="326"/>
      <c r="C14298" s="325"/>
      <c r="D14298" s="325"/>
    </row>
    <row r="14299" spans="1:4" x14ac:dyDescent="0.25">
      <c r="A14299" s="325"/>
      <c r="B14299" s="326"/>
      <c r="C14299" s="325"/>
      <c r="D14299" s="325"/>
    </row>
    <row r="14300" spans="1:4" x14ac:dyDescent="0.25">
      <c r="A14300" s="325"/>
      <c r="B14300" s="326"/>
      <c r="C14300" s="325"/>
      <c r="D14300" s="325"/>
    </row>
    <row r="14301" spans="1:4" x14ac:dyDescent="0.25">
      <c r="A14301" s="325"/>
      <c r="B14301" s="326"/>
      <c r="C14301" s="325"/>
      <c r="D14301" s="325"/>
    </row>
    <row r="14302" spans="1:4" x14ac:dyDescent="0.25">
      <c r="A14302" s="325"/>
      <c r="B14302" s="326"/>
      <c r="C14302" s="325"/>
      <c r="D14302" s="325"/>
    </row>
    <row r="14303" spans="1:4" x14ac:dyDescent="0.25">
      <c r="A14303" s="325"/>
      <c r="B14303" s="326"/>
      <c r="C14303" s="325"/>
      <c r="D14303" s="325"/>
    </row>
    <row r="14304" spans="1:4" x14ac:dyDescent="0.25">
      <c r="A14304" s="325"/>
      <c r="B14304" s="326"/>
      <c r="C14304" s="325"/>
      <c r="D14304" s="325"/>
    </row>
    <row r="14305" spans="1:4" x14ac:dyDescent="0.25">
      <c r="A14305" s="325"/>
      <c r="B14305" s="326"/>
      <c r="C14305" s="325"/>
      <c r="D14305" s="325"/>
    </row>
    <row r="14306" spans="1:4" x14ac:dyDescent="0.25">
      <c r="A14306" s="325"/>
      <c r="B14306" s="326"/>
      <c r="C14306" s="325"/>
      <c r="D14306" s="325"/>
    </row>
    <row r="14307" spans="1:4" x14ac:dyDescent="0.25">
      <c r="A14307" s="325"/>
      <c r="B14307" s="326"/>
      <c r="C14307" s="325"/>
      <c r="D14307" s="325"/>
    </row>
    <row r="14308" spans="1:4" x14ac:dyDescent="0.25">
      <c r="A14308" s="325"/>
      <c r="B14308" s="326"/>
      <c r="C14308" s="325"/>
      <c r="D14308" s="325"/>
    </row>
    <row r="14309" spans="1:4" x14ac:dyDescent="0.25">
      <c r="A14309" s="325"/>
      <c r="B14309" s="326"/>
      <c r="C14309" s="325"/>
      <c r="D14309" s="325"/>
    </row>
    <row r="14310" spans="1:4" x14ac:dyDescent="0.25">
      <c r="A14310" s="325"/>
      <c r="B14310" s="326"/>
      <c r="C14310" s="325"/>
      <c r="D14310" s="325"/>
    </row>
    <row r="14311" spans="1:4" x14ac:dyDescent="0.25">
      <c r="A14311" s="325"/>
      <c r="B14311" s="326"/>
      <c r="C14311" s="325"/>
      <c r="D14311" s="325"/>
    </row>
    <row r="14312" spans="1:4" x14ac:dyDescent="0.25">
      <c r="A14312" s="325"/>
      <c r="B14312" s="326"/>
      <c r="C14312" s="325"/>
      <c r="D14312" s="325"/>
    </row>
    <row r="14313" spans="1:4" x14ac:dyDescent="0.25">
      <c r="A14313" s="325"/>
      <c r="B14313" s="326"/>
      <c r="C14313" s="325"/>
      <c r="D14313" s="325"/>
    </row>
    <row r="14314" spans="1:4" x14ac:dyDescent="0.25">
      <c r="A14314" s="325"/>
      <c r="B14314" s="326"/>
      <c r="C14314" s="325"/>
      <c r="D14314" s="325"/>
    </row>
    <row r="14315" spans="1:4" x14ac:dyDescent="0.25">
      <c r="A14315" s="325"/>
      <c r="B14315" s="326"/>
      <c r="C14315" s="325"/>
      <c r="D14315" s="325"/>
    </row>
    <row r="14316" spans="1:4" x14ac:dyDescent="0.25">
      <c r="A14316" s="325"/>
      <c r="B14316" s="326"/>
      <c r="C14316" s="325"/>
      <c r="D14316" s="325"/>
    </row>
    <row r="14317" spans="1:4" x14ac:dyDescent="0.25">
      <c r="A14317" s="325"/>
      <c r="B14317" s="326"/>
      <c r="C14317" s="325"/>
      <c r="D14317" s="325"/>
    </row>
    <row r="14318" spans="1:4" x14ac:dyDescent="0.25">
      <c r="A14318" s="325"/>
      <c r="B14318" s="326"/>
      <c r="C14318" s="325"/>
      <c r="D14318" s="325"/>
    </row>
    <row r="14319" spans="1:4" x14ac:dyDescent="0.25">
      <c r="A14319" s="325"/>
      <c r="B14319" s="326"/>
      <c r="C14319" s="325"/>
      <c r="D14319" s="325"/>
    </row>
    <row r="14320" spans="1:4" x14ac:dyDescent="0.25">
      <c r="A14320" s="325"/>
      <c r="B14320" s="326"/>
      <c r="C14320" s="325"/>
      <c r="D14320" s="325"/>
    </row>
    <row r="14321" spans="1:4" x14ac:dyDescent="0.25">
      <c r="A14321" s="325"/>
      <c r="B14321" s="326"/>
      <c r="C14321" s="325"/>
      <c r="D14321" s="325"/>
    </row>
    <row r="14322" spans="1:4" x14ac:dyDescent="0.25">
      <c r="A14322" s="325"/>
      <c r="B14322" s="326"/>
      <c r="C14322" s="325"/>
      <c r="D14322" s="325"/>
    </row>
    <row r="14323" spans="1:4" x14ac:dyDescent="0.25">
      <c r="A14323" s="325"/>
      <c r="B14323" s="326"/>
      <c r="C14323" s="325"/>
      <c r="D14323" s="325"/>
    </row>
    <row r="14324" spans="1:4" x14ac:dyDescent="0.25">
      <c r="A14324" s="325"/>
      <c r="B14324" s="326"/>
      <c r="C14324" s="325"/>
      <c r="D14324" s="325"/>
    </row>
    <row r="14325" spans="1:4" x14ac:dyDescent="0.25">
      <c r="A14325" s="325"/>
      <c r="B14325" s="326"/>
      <c r="C14325" s="325"/>
      <c r="D14325" s="325"/>
    </row>
    <row r="14326" spans="1:4" x14ac:dyDescent="0.25">
      <c r="A14326" s="325"/>
      <c r="B14326" s="326"/>
      <c r="C14326" s="325"/>
      <c r="D14326" s="325"/>
    </row>
    <row r="14327" spans="1:4" x14ac:dyDescent="0.25">
      <c r="A14327" s="325"/>
      <c r="B14327" s="326"/>
      <c r="C14327" s="325"/>
      <c r="D14327" s="325"/>
    </row>
    <row r="14328" spans="1:4" x14ac:dyDescent="0.25">
      <c r="A14328" s="325"/>
      <c r="B14328" s="326"/>
      <c r="C14328" s="325"/>
      <c r="D14328" s="325"/>
    </row>
    <row r="14329" spans="1:4" x14ac:dyDescent="0.25">
      <c r="A14329" s="325"/>
      <c r="B14329" s="326"/>
      <c r="C14329" s="325"/>
      <c r="D14329" s="325"/>
    </row>
    <row r="14330" spans="1:4" x14ac:dyDescent="0.25">
      <c r="A14330" s="325"/>
      <c r="B14330" s="326"/>
      <c r="C14330" s="325"/>
      <c r="D14330" s="325"/>
    </row>
    <row r="14331" spans="1:4" x14ac:dyDescent="0.25">
      <c r="A14331" s="325"/>
      <c r="B14331" s="326"/>
      <c r="C14331" s="325"/>
      <c r="D14331" s="325"/>
    </row>
    <row r="14332" spans="1:4" x14ac:dyDescent="0.25">
      <c r="A14332" s="325"/>
      <c r="B14332" s="326"/>
      <c r="C14332" s="325"/>
      <c r="D14332" s="325"/>
    </row>
    <row r="14333" spans="1:4" x14ac:dyDescent="0.25">
      <c r="A14333" s="325"/>
      <c r="B14333" s="326"/>
      <c r="C14333" s="325"/>
      <c r="D14333" s="325"/>
    </row>
    <row r="14334" spans="1:4" x14ac:dyDescent="0.25">
      <c r="A14334" s="325"/>
      <c r="B14334" s="326"/>
      <c r="C14334" s="325"/>
      <c r="D14334" s="325"/>
    </row>
    <row r="14335" spans="1:4" x14ac:dyDescent="0.25">
      <c r="A14335" s="325"/>
      <c r="B14335" s="326"/>
      <c r="C14335" s="325"/>
      <c r="D14335" s="325"/>
    </row>
    <row r="14336" spans="1:4" x14ac:dyDescent="0.25">
      <c r="A14336" s="325"/>
      <c r="B14336" s="326"/>
      <c r="C14336" s="325"/>
      <c r="D14336" s="325"/>
    </row>
    <row r="14337" spans="1:4" x14ac:dyDescent="0.25">
      <c r="A14337" s="325"/>
      <c r="B14337" s="326"/>
      <c r="C14337" s="325"/>
      <c r="D14337" s="325"/>
    </row>
    <row r="14338" spans="1:4" x14ac:dyDescent="0.25">
      <c r="A14338" s="325"/>
      <c r="B14338" s="326"/>
      <c r="C14338" s="325"/>
      <c r="D14338" s="325"/>
    </row>
    <row r="14339" spans="1:4" x14ac:dyDescent="0.25">
      <c r="A14339" s="325"/>
      <c r="B14339" s="326"/>
      <c r="C14339" s="325"/>
      <c r="D14339" s="325"/>
    </row>
    <row r="14340" spans="1:4" x14ac:dyDescent="0.25">
      <c r="A14340" s="325"/>
      <c r="B14340" s="326"/>
      <c r="C14340" s="325"/>
      <c r="D14340" s="325"/>
    </row>
    <row r="14341" spans="1:4" x14ac:dyDescent="0.25">
      <c r="A14341" s="325"/>
      <c r="B14341" s="326"/>
      <c r="C14341" s="325"/>
      <c r="D14341" s="325"/>
    </row>
    <row r="14342" spans="1:4" x14ac:dyDescent="0.25">
      <c r="A14342" s="325"/>
      <c r="B14342" s="326"/>
      <c r="C14342" s="325"/>
      <c r="D14342" s="325"/>
    </row>
    <row r="14343" spans="1:4" x14ac:dyDescent="0.25">
      <c r="A14343" s="325"/>
      <c r="B14343" s="326"/>
      <c r="C14343" s="325"/>
      <c r="D14343" s="325"/>
    </row>
    <row r="14344" spans="1:4" x14ac:dyDescent="0.25">
      <c r="A14344" s="325"/>
      <c r="B14344" s="326"/>
      <c r="C14344" s="325"/>
      <c r="D14344" s="325"/>
    </row>
    <row r="14345" spans="1:4" x14ac:dyDescent="0.25">
      <c r="A14345" s="325"/>
      <c r="B14345" s="326"/>
      <c r="C14345" s="325"/>
      <c r="D14345" s="325"/>
    </row>
    <row r="14346" spans="1:4" x14ac:dyDescent="0.25">
      <c r="A14346" s="325"/>
      <c r="B14346" s="326"/>
      <c r="C14346" s="325"/>
      <c r="D14346" s="325"/>
    </row>
    <row r="14347" spans="1:4" x14ac:dyDescent="0.25">
      <c r="A14347" s="325"/>
      <c r="B14347" s="326"/>
      <c r="C14347" s="325"/>
      <c r="D14347" s="325"/>
    </row>
    <row r="14348" spans="1:4" x14ac:dyDescent="0.25">
      <c r="A14348" s="325"/>
      <c r="B14348" s="326"/>
      <c r="C14348" s="325"/>
      <c r="D14348" s="325"/>
    </row>
    <row r="14349" spans="1:4" x14ac:dyDescent="0.25">
      <c r="A14349" s="325"/>
      <c r="B14349" s="326"/>
      <c r="C14349" s="325"/>
      <c r="D14349" s="325"/>
    </row>
    <row r="14350" spans="1:4" x14ac:dyDescent="0.25">
      <c r="A14350" s="325"/>
      <c r="B14350" s="326"/>
      <c r="C14350" s="325"/>
      <c r="D14350" s="325"/>
    </row>
    <row r="14351" spans="1:4" x14ac:dyDescent="0.25">
      <c r="A14351" s="325"/>
      <c r="B14351" s="326"/>
      <c r="C14351" s="325"/>
      <c r="D14351" s="325"/>
    </row>
    <row r="14352" spans="1:4" x14ac:dyDescent="0.25">
      <c r="A14352" s="325"/>
      <c r="B14352" s="326"/>
      <c r="C14352" s="325"/>
      <c r="D14352" s="325"/>
    </row>
    <row r="14353" spans="1:4" x14ac:dyDescent="0.25">
      <c r="A14353" s="325"/>
      <c r="B14353" s="326"/>
      <c r="C14353" s="325"/>
      <c r="D14353" s="325"/>
    </row>
    <row r="14354" spans="1:4" x14ac:dyDescent="0.25">
      <c r="A14354" s="325"/>
      <c r="B14354" s="326"/>
      <c r="C14354" s="325"/>
      <c r="D14354" s="325"/>
    </row>
    <row r="14355" spans="1:4" x14ac:dyDescent="0.25">
      <c r="A14355" s="325"/>
      <c r="B14355" s="326"/>
      <c r="C14355" s="325"/>
      <c r="D14355" s="325"/>
    </row>
    <row r="14356" spans="1:4" x14ac:dyDescent="0.25">
      <c r="A14356" s="325"/>
      <c r="B14356" s="326"/>
      <c r="C14356" s="325"/>
      <c r="D14356" s="325"/>
    </row>
    <row r="14357" spans="1:4" x14ac:dyDescent="0.25">
      <c r="A14357" s="325"/>
      <c r="B14357" s="326"/>
      <c r="C14357" s="325"/>
      <c r="D14357" s="325"/>
    </row>
    <row r="14358" spans="1:4" x14ac:dyDescent="0.25">
      <c r="A14358" s="325"/>
      <c r="B14358" s="326"/>
      <c r="C14358" s="325"/>
      <c r="D14358" s="325"/>
    </row>
    <row r="14359" spans="1:4" x14ac:dyDescent="0.25">
      <c r="A14359" s="325"/>
      <c r="B14359" s="326"/>
      <c r="C14359" s="325"/>
      <c r="D14359" s="325"/>
    </row>
    <row r="14360" spans="1:4" x14ac:dyDescent="0.25">
      <c r="A14360" s="325"/>
      <c r="B14360" s="326"/>
      <c r="C14360" s="325"/>
      <c r="D14360" s="327"/>
    </row>
    <row r="14361" spans="1:4" x14ac:dyDescent="0.25">
      <c r="A14361" s="325"/>
      <c r="B14361" s="326"/>
      <c r="C14361" s="325"/>
      <c r="D14361" s="327"/>
    </row>
    <row r="14362" spans="1:4" x14ac:dyDescent="0.25">
      <c r="A14362" s="325"/>
      <c r="B14362" s="326"/>
      <c r="C14362" s="325"/>
      <c r="D14362" s="327"/>
    </row>
    <row r="14363" spans="1:4" x14ac:dyDescent="0.25">
      <c r="A14363" s="325"/>
      <c r="B14363" s="326"/>
      <c r="C14363" s="325"/>
      <c r="D14363" s="325"/>
    </row>
    <row r="14364" spans="1:4" x14ac:dyDescent="0.25">
      <c r="A14364" s="325"/>
      <c r="B14364" s="326"/>
      <c r="C14364" s="325"/>
      <c r="D14364" s="325"/>
    </row>
    <row r="14365" spans="1:4" x14ac:dyDescent="0.25">
      <c r="A14365" s="325"/>
      <c r="B14365" s="326"/>
      <c r="C14365" s="325"/>
      <c r="D14365" s="325"/>
    </row>
    <row r="14366" spans="1:4" x14ac:dyDescent="0.25">
      <c r="A14366" s="325"/>
      <c r="B14366" s="326"/>
      <c r="C14366" s="325"/>
      <c r="D14366" s="325"/>
    </row>
    <row r="14367" spans="1:4" x14ac:dyDescent="0.25">
      <c r="A14367" s="325"/>
      <c r="B14367" s="326"/>
      <c r="C14367" s="325"/>
      <c r="D14367" s="325"/>
    </row>
    <row r="14368" spans="1:4" x14ac:dyDescent="0.25">
      <c r="A14368" s="325"/>
      <c r="B14368" s="326"/>
      <c r="C14368" s="325"/>
      <c r="D14368" s="325"/>
    </row>
    <row r="14369" spans="1:4" x14ac:dyDescent="0.25">
      <c r="A14369" s="325"/>
      <c r="B14369" s="326"/>
      <c r="C14369" s="325"/>
      <c r="D14369" s="325"/>
    </row>
    <row r="14370" spans="1:4" x14ac:dyDescent="0.25">
      <c r="A14370" s="325"/>
      <c r="B14370" s="326"/>
      <c r="C14370" s="325"/>
      <c r="D14370" s="325"/>
    </row>
    <row r="14371" spans="1:4" x14ac:dyDescent="0.25">
      <c r="A14371" s="325"/>
      <c r="B14371" s="326"/>
      <c r="C14371" s="325"/>
      <c r="D14371" s="325"/>
    </row>
    <row r="14372" spans="1:4" x14ac:dyDescent="0.25">
      <c r="A14372" s="325"/>
      <c r="B14372" s="326"/>
      <c r="C14372" s="325"/>
      <c r="D14372" s="325"/>
    </row>
    <row r="14373" spans="1:4" x14ac:dyDescent="0.25">
      <c r="A14373" s="325"/>
      <c r="B14373" s="326"/>
      <c r="C14373" s="325"/>
      <c r="D14373" s="325"/>
    </row>
    <row r="14374" spans="1:4" x14ac:dyDescent="0.25">
      <c r="A14374" s="325"/>
      <c r="B14374" s="326"/>
      <c r="C14374" s="325"/>
      <c r="D14374" s="325"/>
    </row>
    <row r="14375" spans="1:4" x14ac:dyDescent="0.25">
      <c r="A14375" s="325"/>
      <c r="B14375" s="326"/>
      <c r="C14375" s="325"/>
      <c r="D14375" s="325"/>
    </row>
    <row r="14376" spans="1:4" x14ac:dyDescent="0.25">
      <c r="A14376" s="325"/>
      <c r="B14376" s="326"/>
      <c r="C14376" s="325"/>
      <c r="D14376" s="325"/>
    </row>
    <row r="14377" spans="1:4" x14ac:dyDescent="0.25">
      <c r="A14377" s="325"/>
      <c r="B14377" s="326"/>
      <c r="C14377" s="325"/>
      <c r="D14377" s="325"/>
    </row>
    <row r="14378" spans="1:4" x14ac:dyDescent="0.25">
      <c r="A14378" s="325"/>
      <c r="B14378" s="326"/>
      <c r="C14378" s="325"/>
      <c r="D14378" s="325"/>
    </row>
    <row r="14379" spans="1:4" x14ac:dyDescent="0.25">
      <c r="A14379" s="325"/>
      <c r="B14379" s="326"/>
      <c r="C14379" s="325"/>
      <c r="D14379" s="325"/>
    </row>
    <row r="14380" spans="1:4" x14ac:dyDescent="0.25">
      <c r="A14380" s="325"/>
      <c r="B14380" s="326"/>
      <c r="C14380" s="325"/>
      <c r="D14380" s="325"/>
    </row>
    <row r="14381" spans="1:4" x14ac:dyDescent="0.25">
      <c r="A14381" s="325"/>
      <c r="B14381" s="326"/>
      <c r="C14381" s="325"/>
      <c r="D14381" s="325"/>
    </row>
    <row r="14382" spans="1:4" x14ac:dyDescent="0.25">
      <c r="A14382" s="325"/>
      <c r="B14382" s="326"/>
      <c r="C14382" s="325"/>
      <c r="D14382" s="325"/>
    </row>
    <row r="14383" spans="1:4" x14ac:dyDescent="0.25">
      <c r="A14383" s="325"/>
      <c r="B14383" s="326"/>
      <c r="C14383" s="325"/>
      <c r="D14383" s="325"/>
    </row>
    <row r="14384" spans="1:4" x14ac:dyDescent="0.25">
      <c r="A14384" s="325"/>
      <c r="B14384" s="326"/>
      <c r="C14384" s="325"/>
      <c r="D14384" s="325"/>
    </row>
    <row r="14385" spans="1:4" x14ac:dyDescent="0.25">
      <c r="A14385" s="325"/>
      <c r="B14385" s="326"/>
      <c r="C14385" s="325"/>
      <c r="D14385" s="325"/>
    </row>
    <row r="14386" spans="1:4" x14ac:dyDescent="0.25">
      <c r="A14386" s="325"/>
      <c r="B14386" s="326"/>
      <c r="C14386" s="325"/>
      <c r="D14386" s="325"/>
    </row>
    <row r="14387" spans="1:4" x14ac:dyDescent="0.25">
      <c r="A14387" s="325"/>
      <c r="B14387" s="326"/>
      <c r="C14387" s="325"/>
      <c r="D14387" s="325"/>
    </row>
    <row r="14388" spans="1:4" x14ac:dyDescent="0.25">
      <c r="A14388" s="325"/>
      <c r="B14388" s="326"/>
      <c r="C14388" s="325"/>
      <c r="D14388" s="325"/>
    </row>
    <row r="14389" spans="1:4" x14ac:dyDescent="0.25">
      <c r="A14389" s="325"/>
      <c r="B14389" s="326"/>
      <c r="C14389" s="325"/>
      <c r="D14389" s="325"/>
    </row>
    <row r="14390" spans="1:4" x14ac:dyDescent="0.25">
      <c r="A14390" s="325"/>
      <c r="B14390" s="326"/>
      <c r="C14390" s="325"/>
      <c r="D14390" s="325"/>
    </row>
    <row r="14391" spans="1:4" x14ac:dyDescent="0.25">
      <c r="A14391" s="325"/>
      <c r="B14391" s="326"/>
      <c r="C14391" s="325"/>
      <c r="D14391" s="325"/>
    </row>
    <row r="14392" spans="1:4" x14ac:dyDescent="0.25">
      <c r="A14392" s="325"/>
      <c r="B14392" s="326"/>
      <c r="C14392" s="325"/>
      <c r="D14392" s="325"/>
    </row>
    <row r="14393" spans="1:4" x14ac:dyDescent="0.25">
      <c r="A14393" s="325"/>
      <c r="B14393" s="326"/>
      <c r="C14393" s="325"/>
      <c r="D14393" s="325"/>
    </row>
    <row r="14394" spans="1:4" x14ac:dyDescent="0.25">
      <c r="A14394" s="325"/>
      <c r="B14394" s="326"/>
      <c r="C14394" s="325"/>
      <c r="D14394" s="325"/>
    </row>
    <row r="14395" spans="1:4" x14ac:dyDescent="0.25">
      <c r="A14395" s="325"/>
      <c r="B14395" s="326"/>
      <c r="C14395" s="325"/>
      <c r="D14395" s="325"/>
    </row>
    <row r="14396" spans="1:4" x14ac:dyDescent="0.25">
      <c r="A14396" s="325"/>
      <c r="B14396" s="326"/>
      <c r="C14396" s="325"/>
      <c r="D14396" s="325"/>
    </row>
    <row r="14397" spans="1:4" x14ac:dyDescent="0.25">
      <c r="A14397" s="325"/>
      <c r="B14397" s="326"/>
      <c r="C14397" s="325"/>
      <c r="D14397" s="325"/>
    </row>
    <row r="14398" spans="1:4" x14ac:dyDescent="0.25">
      <c r="A14398" s="325"/>
      <c r="B14398" s="326"/>
      <c r="C14398" s="325"/>
      <c r="D14398" s="325"/>
    </row>
    <row r="14399" spans="1:4" x14ac:dyDescent="0.25">
      <c r="A14399" s="325"/>
      <c r="B14399" s="326"/>
      <c r="C14399" s="325"/>
      <c r="D14399" s="325"/>
    </row>
    <row r="14400" spans="1:4" x14ac:dyDescent="0.25">
      <c r="A14400" s="325"/>
      <c r="B14400" s="326"/>
      <c r="C14400" s="325"/>
      <c r="D14400" s="325"/>
    </row>
    <row r="14401" spans="1:4" x14ac:dyDescent="0.25">
      <c r="A14401" s="325"/>
      <c r="B14401" s="326"/>
      <c r="C14401" s="325"/>
      <c r="D14401" s="325"/>
    </row>
    <row r="14402" spans="1:4" x14ac:dyDescent="0.25">
      <c r="A14402" s="325"/>
      <c r="B14402" s="326"/>
      <c r="C14402" s="325"/>
      <c r="D14402" s="325"/>
    </row>
    <row r="14403" spans="1:4" x14ac:dyDescent="0.25">
      <c r="A14403" s="325"/>
      <c r="B14403" s="326"/>
      <c r="C14403" s="325"/>
      <c r="D14403" s="325"/>
    </row>
    <row r="14404" spans="1:4" x14ac:dyDescent="0.25">
      <c r="A14404" s="325"/>
      <c r="B14404" s="326"/>
      <c r="C14404" s="325"/>
      <c r="D14404" s="325"/>
    </row>
    <row r="14405" spans="1:4" x14ac:dyDescent="0.25">
      <c r="A14405" s="325"/>
      <c r="B14405" s="326"/>
      <c r="C14405" s="325"/>
      <c r="D14405" s="325"/>
    </row>
    <row r="14406" spans="1:4" x14ac:dyDescent="0.25">
      <c r="A14406" s="325"/>
      <c r="B14406" s="326"/>
      <c r="C14406" s="325"/>
      <c r="D14406" s="325"/>
    </row>
    <row r="14407" spans="1:4" x14ac:dyDescent="0.25">
      <c r="A14407" s="325"/>
      <c r="B14407" s="326"/>
      <c r="C14407" s="325"/>
      <c r="D14407" s="325"/>
    </row>
    <row r="14408" spans="1:4" x14ac:dyDescent="0.25">
      <c r="A14408" s="325"/>
      <c r="B14408" s="326"/>
      <c r="C14408" s="325"/>
      <c r="D14408" s="325"/>
    </row>
    <row r="14409" spans="1:4" x14ac:dyDescent="0.25">
      <c r="A14409" s="325"/>
      <c r="B14409" s="326"/>
      <c r="C14409" s="325"/>
      <c r="D14409" s="325"/>
    </row>
    <row r="14410" spans="1:4" x14ac:dyDescent="0.25">
      <c r="A14410" s="325"/>
      <c r="B14410" s="326"/>
      <c r="C14410" s="325"/>
      <c r="D14410" s="325"/>
    </row>
    <row r="14411" spans="1:4" x14ac:dyDescent="0.25">
      <c r="A14411" s="325"/>
      <c r="B14411" s="326"/>
      <c r="C14411" s="325"/>
      <c r="D14411" s="325"/>
    </row>
    <row r="14412" spans="1:4" x14ac:dyDescent="0.25">
      <c r="A14412" s="325"/>
      <c r="B14412" s="326"/>
      <c r="C14412" s="325"/>
      <c r="D14412" s="325"/>
    </row>
    <row r="14413" spans="1:4" x14ac:dyDescent="0.25">
      <c r="A14413" s="325"/>
      <c r="B14413" s="326"/>
      <c r="C14413" s="325"/>
      <c r="D14413" s="325"/>
    </row>
    <row r="14414" spans="1:4" x14ac:dyDescent="0.25">
      <c r="A14414" s="325"/>
      <c r="B14414" s="326"/>
      <c r="C14414" s="325"/>
      <c r="D14414" s="325"/>
    </row>
    <row r="14415" spans="1:4" x14ac:dyDescent="0.25">
      <c r="A14415" s="325"/>
      <c r="B14415" s="326"/>
      <c r="C14415" s="325"/>
      <c r="D14415" s="325"/>
    </row>
    <row r="14416" spans="1:4" x14ac:dyDescent="0.25">
      <c r="A14416" s="325"/>
      <c r="B14416" s="326"/>
      <c r="C14416" s="325"/>
      <c r="D14416" s="325"/>
    </row>
    <row r="14417" spans="1:4" x14ac:dyDescent="0.25">
      <c r="A14417" s="325"/>
      <c r="B14417" s="326"/>
      <c r="C14417" s="325"/>
      <c r="D14417" s="325"/>
    </row>
    <row r="14418" spans="1:4" x14ac:dyDescent="0.25">
      <c r="A14418" s="325"/>
      <c r="B14418" s="326"/>
      <c r="C14418" s="325"/>
      <c r="D14418" s="325"/>
    </row>
    <row r="14419" spans="1:4" x14ac:dyDescent="0.25">
      <c r="A14419" s="325"/>
      <c r="B14419" s="326"/>
      <c r="C14419" s="325"/>
      <c r="D14419" s="325"/>
    </row>
    <row r="14420" spans="1:4" x14ac:dyDescent="0.25">
      <c r="A14420" s="325"/>
      <c r="B14420" s="326"/>
      <c r="C14420" s="325"/>
      <c r="D14420" s="325"/>
    </row>
    <row r="14421" spans="1:4" x14ac:dyDescent="0.25">
      <c r="A14421" s="325"/>
      <c r="B14421" s="326"/>
      <c r="C14421" s="325"/>
      <c r="D14421" s="325"/>
    </row>
    <row r="14422" spans="1:4" x14ac:dyDescent="0.25">
      <c r="A14422" s="325"/>
      <c r="B14422" s="326"/>
      <c r="C14422" s="325"/>
      <c r="D14422" s="325"/>
    </row>
    <row r="14423" spans="1:4" x14ac:dyDescent="0.25">
      <c r="A14423" s="325"/>
      <c r="B14423" s="326"/>
      <c r="C14423" s="325"/>
      <c r="D14423" s="325"/>
    </row>
    <row r="14424" spans="1:4" x14ac:dyDescent="0.25">
      <c r="A14424" s="325"/>
      <c r="B14424" s="326"/>
      <c r="C14424" s="325"/>
      <c r="D14424" s="325"/>
    </row>
    <row r="14425" spans="1:4" x14ac:dyDescent="0.25">
      <c r="A14425" s="325"/>
      <c r="B14425" s="326"/>
      <c r="C14425" s="325"/>
      <c r="D14425" s="325"/>
    </row>
    <row r="14426" spans="1:4" x14ac:dyDescent="0.25">
      <c r="A14426" s="325"/>
      <c r="B14426" s="326"/>
      <c r="C14426" s="325"/>
      <c r="D14426" s="325"/>
    </row>
    <row r="14427" spans="1:4" x14ac:dyDescent="0.25">
      <c r="A14427" s="325"/>
      <c r="B14427" s="326"/>
      <c r="C14427" s="325"/>
      <c r="D14427" s="327"/>
    </row>
    <row r="14428" spans="1:4" x14ac:dyDescent="0.25">
      <c r="A14428" s="325"/>
      <c r="B14428" s="326"/>
      <c r="C14428" s="325"/>
      <c r="D14428" s="327"/>
    </row>
    <row r="14429" spans="1:4" x14ac:dyDescent="0.25">
      <c r="A14429" s="325"/>
      <c r="B14429" s="326"/>
      <c r="C14429" s="325"/>
      <c r="D14429" s="327"/>
    </row>
    <row r="14430" spans="1:4" x14ac:dyDescent="0.25">
      <c r="A14430" s="325"/>
      <c r="B14430" s="326"/>
      <c r="C14430" s="325"/>
      <c r="D14430" s="327"/>
    </row>
    <row r="14431" spans="1:4" x14ac:dyDescent="0.25">
      <c r="A14431" s="325"/>
      <c r="B14431" s="326"/>
      <c r="C14431" s="325"/>
      <c r="D14431" s="327"/>
    </row>
    <row r="14432" spans="1:4" x14ac:dyDescent="0.25">
      <c r="A14432" s="325"/>
      <c r="B14432" s="326"/>
      <c r="C14432" s="325"/>
      <c r="D14432" s="327"/>
    </row>
    <row r="14433" spans="1:4" x14ac:dyDescent="0.25">
      <c r="A14433" s="325"/>
      <c r="B14433" s="326"/>
      <c r="C14433" s="325"/>
      <c r="D14433" s="325"/>
    </row>
    <row r="14434" spans="1:4" x14ac:dyDescent="0.25">
      <c r="A14434" s="325"/>
      <c r="B14434" s="326"/>
      <c r="C14434" s="325"/>
      <c r="D14434" s="325"/>
    </row>
    <row r="14435" spans="1:4" x14ac:dyDescent="0.25">
      <c r="A14435" s="325"/>
      <c r="B14435" s="326"/>
      <c r="C14435" s="325"/>
      <c r="D14435" s="325"/>
    </row>
    <row r="14436" spans="1:4" x14ac:dyDescent="0.25">
      <c r="A14436" s="325"/>
      <c r="B14436" s="326"/>
      <c r="C14436" s="325"/>
      <c r="D14436" s="325"/>
    </row>
    <row r="14437" spans="1:4" x14ac:dyDescent="0.25">
      <c r="A14437" s="325"/>
      <c r="B14437" s="326"/>
      <c r="C14437" s="325"/>
      <c r="D14437" s="325"/>
    </row>
    <row r="14438" spans="1:4" x14ac:dyDescent="0.25">
      <c r="A14438" s="325"/>
      <c r="B14438" s="326"/>
      <c r="C14438" s="325"/>
      <c r="D14438" s="325"/>
    </row>
    <row r="14439" spans="1:4" x14ac:dyDescent="0.25">
      <c r="A14439" s="325"/>
      <c r="B14439" s="326"/>
      <c r="C14439" s="325"/>
      <c r="D14439" s="325"/>
    </row>
    <row r="14440" spans="1:4" x14ac:dyDescent="0.25">
      <c r="A14440" s="325"/>
      <c r="B14440" s="326"/>
      <c r="C14440" s="325"/>
      <c r="D14440" s="325"/>
    </row>
    <row r="14441" spans="1:4" x14ac:dyDescent="0.25">
      <c r="A14441" s="325"/>
      <c r="B14441" s="326"/>
      <c r="C14441" s="325"/>
      <c r="D14441" s="325"/>
    </row>
    <row r="14442" spans="1:4" x14ac:dyDescent="0.25">
      <c r="A14442" s="325"/>
      <c r="B14442" s="326"/>
      <c r="C14442" s="325"/>
      <c r="D14442" s="325"/>
    </row>
    <row r="14443" spans="1:4" x14ac:dyDescent="0.25">
      <c r="A14443" s="325"/>
      <c r="B14443" s="326"/>
      <c r="C14443" s="325"/>
      <c r="D14443" s="325"/>
    </row>
    <row r="14444" spans="1:4" x14ac:dyDescent="0.25">
      <c r="A14444" s="325"/>
      <c r="B14444" s="326"/>
      <c r="C14444" s="325"/>
      <c r="D14444" s="325"/>
    </row>
    <row r="14445" spans="1:4" x14ac:dyDescent="0.25">
      <c r="A14445" s="325"/>
      <c r="B14445" s="326"/>
      <c r="C14445" s="325"/>
      <c r="D14445" s="327"/>
    </row>
    <row r="14446" spans="1:4" x14ac:dyDescent="0.25">
      <c r="A14446" s="325"/>
      <c r="B14446" s="326"/>
      <c r="C14446" s="325"/>
      <c r="D14446" s="327"/>
    </row>
    <row r="14447" spans="1:4" x14ac:dyDescent="0.25">
      <c r="A14447" s="325"/>
      <c r="B14447" s="326"/>
      <c r="C14447" s="325"/>
      <c r="D14447" s="327"/>
    </row>
    <row r="14448" spans="1:4" x14ac:dyDescent="0.25">
      <c r="A14448" s="325"/>
      <c r="B14448" s="326"/>
      <c r="C14448" s="325"/>
      <c r="D14448" s="325"/>
    </row>
    <row r="14449" spans="1:4" x14ac:dyDescent="0.25">
      <c r="A14449" s="325"/>
      <c r="B14449" s="326"/>
      <c r="C14449" s="325"/>
      <c r="D14449" s="325"/>
    </row>
    <row r="14450" spans="1:4" x14ac:dyDescent="0.25">
      <c r="A14450" s="325"/>
      <c r="B14450" s="326"/>
      <c r="C14450" s="325"/>
      <c r="D14450" s="325"/>
    </row>
    <row r="14451" spans="1:4" x14ac:dyDescent="0.25">
      <c r="A14451" s="325"/>
      <c r="B14451" s="326"/>
      <c r="C14451" s="325"/>
      <c r="D14451" s="325"/>
    </row>
    <row r="14452" spans="1:4" x14ac:dyDescent="0.25">
      <c r="A14452" s="325"/>
      <c r="B14452" s="326"/>
      <c r="C14452" s="325"/>
      <c r="D14452" s="325"/>
    </row>
    <row r="14453" spans="1:4" x14ac:dyDescent="0.25">
      <c r="A14453" s="325"/>
      <c r="B14453" s="326"/>
      <c r="C14453" s="325"/>
      <c r="D14453" s="325"/>
    </row>
    <row r="14454" spans="1:4" x14ac:dyDescent="0.25">
      <c r="A14454" s="325"/>
      <c r="B14454" s="326"/>
      <c r="C14454" s="325"/>
      <c r="D14454" s="325"/>
    </row>
    <row r="14455" spans="1:4" x14ac:dyDescent="0.25">
      <c r="A14455" s="325"/>
      <c r="B14455" s="326"/>
      <c r="C14455" s="325"/>
      <c r="D14455" s="325"/>
    </row>
    <row r="14456" spans="1:4" x14ac:dyDescent="0.25">
      <c r="A14456" s="325"/>
      <c r="B14456" s="326"/>
      <c r="C14456" s="325"/>
      <c r="D14456" s="325"/>
    </row>
    <row r="14457" spans="1:4" x14ac:dyDescent="0.25">
      <c r="A14457" s="325"/>
      <c r="B14457" s="326"/>
      <c r="C14457" s="325"/>
      <c r="D14457" s="325"/>
    </row>
    <row r="14458" spans="1:4" x14ac:dyDescent="0.25">
      <c r="A14458" s="325"/>
      <c r="B14458" s="326"/>
      <c r="C14458" s="325"/>
      <c r="D14458" s="325"/>
    </row>
    <row r="14459" spans="1:4" x14ac:dyDescent="0.25">
      <c r="A14459" s="325"/>
      <c r="B14459" s="326"/>
      <c r="C14459" s="325"/>
      <c r="D14459" s="325"/>
    </row>
    <row r="14460" spans="1:4" x14ac:dyDescent="0.25">
      <c r="A14460" s="325"/>
      <c r="B14460" s="326"/>
      <c r="C14460" s="325"/>
      <c r="D14460" s="327"/>
    </row>
    <row r="14461" spans="1:4" x14ac:dyDescent="0.25">
      <c r="A14461" s="325"/>
      <c r="B14461" s="326"/>
      <c r="C14461" s="325"/>
      <c r="D14461" s="325"/>
    </row>
    <row r="14462" spans="1:4" x14ac:dyDescent="0.25">
      <c r="A14462" s="325"/>
      <c r="B14462" s="326"/>
      <c r="C14462" s="325"/>
      <c r="D14462" s="325"/>
    </row>
    <row r="14463" spans="1:4" x14ac:dyDescent="0.25">
      <c r="A14463" s="325"/>
      <c r="B14463" s="326"/>
      <c r="C14463" s="325"/>
      <c r="D14463" s="325"/>
    </row>
    <row r="14464" spans="1:4" x14ac:dyDescent="0.25">
      <c r="A14464" s="325"/>
      <c r="B14464" s="326"/>
      <c r="C14464" s="325"/>
      <c r="D14464" s="325"/>
    </row>
    <row r="14465" spans="1:4" x14ac:dyDescent="0.25">
      <c r="A14465" s="325"/>
      <c r="B14465" s="326"/>
      <c r="C14465" s="325"/>
      <c r="D14465" s="325"/>
    </row>
    <row r="14466" spans="1:4" x14ac:dyDescent="0.25">
      <c r="A14466" s="325"/>
      <c r="B14466" s="326"/>
      <c r="C14466" s="325"/>
      <c r="D14466" s="325"/>
    </row>
    <row r="14467" spans="1:4" x14ac:dyDescent="0.25">
      <c r="A14467" s="325"/>
      <c r="B14467" s="326"/>
      <c r="C14467" s="325"/>
      <c r="D14467" s="325"/>
    </row>
    <row r="14468" spans="1:4" x14ac:dyDescent="0.25">
      <c r="A14468" s="325"/>
      <c r="B14468" s="326"/>
      <c r="C14468" s="325"/>
      <c r="D14468" s="325"/>
    </row>
    <row r="14469" spans="1:4" x14ac:dyDescent="0.25">
      <c r="A14469" s="325"/>
      <c r="B14469" s="326"/>
      <c r="C14469" s="325"/>
      <c r="D14469" s="325"/>
    </row>
    <row r="14470" spans="1:4" x14ac:dyDescent="0.25">
      <c r="A14470" s="325"/>
      <c r="B14470" s="326"/>
      <c r="C14470" s="325"/>
      <c r="D14470" s="325"/>
    </row>
    <row r="14471" spans="1:4" x14ac:dyDescent="0.25">
      <c r="A14471" s="325"/>
      <c r="B14471" s="326"/>
      <c r="C14471" s="325"/>
      <c r="D14471" s="325"/>
    </row>
    <row r="14472" spans="1:4" x14ac:dyDescent="0.25">
      <c r="A14472" s="325"/>
      <c r="B14472" s="326"/>
      <c r="C14472" s="325"/>
      <c r="D14472" s="325"/>
    </row>
    <row r="14473" spans="1:4" x14ac:dyDescent="0.25">
      <c r="A14473" s="325"/>
      <c r="B14473" s="326"/>
      <c r="C14473" s="325"/>
      <c r="D14473" s="325"/>
    </row>
    <row r="14474" spans="1:4" x14ac:dyDescent="0.25">
      <c r="A14474" s="325"/>
      <c r="B14474" s="326"/>
      <c r="C14474" s="325"/>
      <c r="D14474" s="325"/>
    </row>
    <row r="14475" spans="1:4" x14ac:dyDescent="0.25">
      <c r="A14475" s="325"/>
      <c r="B14475" s="326"/>
      <c r="C14475" s="325"/>
      <c r="D14475" s="325"/>
    </row>
    <row r="14476" spans="1:4" x14ac:dyDescent="0.25">
      <c r="A14476" s="325"/>
      <c r="B14476" s="326"/>
      <c r="C14476" s="325"/>
      <c r="D14476" s="325"/>
    </row>
    <row r="14477" spans="1:4" x14ac:dyDescent="0.25">
      <c r="A14477" s="325"/>
      <c r="B14477" s="326"/>
      <c r="C14477" s="325"/>
      <c r="D14477" s="325"/>
    </row>
    <row r="14478" spans="1:4" x14ac:dyDescent="0.25">
      <c r="A14478" s="325"/>
      <c r="B14478" s="326"/>
      <c r="C14478" s="325"/>
      <c r="D14478" s="325"/>
    </row>
    <row r="14479" spans="1:4" x14ac:dyDescent="0.25">
      <c r="A14479" s="325"/>
      <c r="B14479" s="326"/>
      <c r="C14479" s="325"/>
      <c r="D14479" s="325"/>
    </row>
    <row r="14480" spans="1:4" x14ac:dyDescent="0.25">
      <c r="A14480" s="325"/>
      <c r="B14480" s="326"/>
      <c r="C14480" s="325"/>
      <c r="D14480" s="325"/>
    </row>
    <row r="14481" spans="1:4" x14ac:dyDescent="0.25">
      <c r="A14481" s="325"/>
      <c r="B14481" s="326"/>
      <c r="C14481" s="325"/>
      <c r="D14481" s="327"/>
    </row>
    <row r="14482" spans="1:4" x14ac:dyDescent="0.25">
      <c r="A14482" s="325"/>
      <c r="B14482" s="326"/>
      <c r="C14482" s="325"/>
      <c r="D14482" s="325"/>
    </row>
    <row r="14483" spans="1:4" x14ac:dyDescent="0.25">
      <c r="A14483" s="325"/>
      <c r="B14483" s="326"/>
      <c r="C14483" s="325"/>
      <c r="D14483" s="327"/>
    </row>
    <row r="14484" spans="1:4" x14ac:dyDescent="0.25">
      <c r="A14484" s="325"/>
      <c r="B14484" s="326"/>
      <c r="C14484" s="325"/>
      <c r="D14484" s="325"/>
    </row>
    <row r="14485" spans="1:4" x14ac:dyDescent="0.25">
      <c r="A14485" s="325"/>
      <c r="B14485" s="326"/>
      <c r="C14485" s="325"/>
      <c r="D14485" s="325"/>
    </row>
    <row r="14486" spans="1:4" x14ac:dyDescent="0.25">
      <c r="A14486" s="325"/>
      <c r="B14486" s="326"/>
      <c r="C14486" s="325"/>
      <c r="D14486" s="325"/>
    </row>
    <row r="14487" spans="1:4" x14ac:dyDescent="0.25">
      <c r="A14487" s="325"/>
      <c r="B14487" s="326"/>
      <c r="C14487" s="325"/>
      <c r="D14487" s="325"/>
    </row>
    <row r="14488" spans="1:4" x14ac:dyDescent="0.25">
      <c r="A14488" s="325"/>
      <c r="B14488" s="326"/>
      <c r="C14488" s="325"/>
      <c r="D14488" s="327"/>
    </row>
    <row r="14489" spans="1:4" x14ac:dyDescent="0.25">
      <c r="A14489" s="325"/>
      <c r="B14489" s="326"/>
      <c r="C14489" s="325"/>
      <c r="D14489" s="327"/>
    </row>
    <row r="14490" spans="1:4" x14ac:dyDescent="0.25">
      <c r="A14490" s="325"/>
      <c r="B14490" s="326"/>
      <c r="C14490" s="325"/>
      <c r="D14490" s="325"/>
    </row>
    <row r="14491" spans="1:4" x14ac:dyDescent="0.25">
      <c r="A14491" s="325"/>
      <c r="B14491" s="326"/>
      <c r="C14491" s="325"/>
      <c r="D14491" s="325"/>
    </row>
    <row r="14492" spans="1:4" x14ac:dyDescent="0.25">
      <c r="A14492" s="325"/>
      <c r="B14492" s="326"/>
      <c r="C14492" s="325"/>
      <c r="D14492" s="325"/>
    </row>
    <row r="14493" spans="1:4" x14ac:dyDescent="0.25">
      <c r="A14493" s="325"/>
      <c r="B14493" s="326"/>
      <c r="C14493" s="325"/>
      <c r="D14493" s="325"/>
    </row>
    <row r="14494" spans="1:4" x14ac:dyDescent="0.25">
      <c r="A14494" s="325"/>
      <c r="B14494" s="326"/>
      <c r="C14494" s="325"/>
      <c r="D14494" s="325"/>
    </row>
    <row r="14495" spans="1:4" x14ac:dyDescent="0.25">
      <c r="A14495" s="325"/>
      <c r="B14495" s="326"/>
      <c r="C14495" s="325"/>
      <c r="D14495" s="325"/>
    </row>
    <row r="14496" spans="1:4" x14ac:dyDescent="0.25">
      <c r="A14496" s="325"/>
      <c r="B14496" s="326"/>
      <c r="C14496" s="325"/>
      <c r="D14496" s="325"/>
    </row>
    <row r="14497" spans="1:4" x14ac:dyDescent="0.25">
      <c r="A14497" s="325"/>
      <c r="B14497" s="326"/>
      <c r="C14497" s="325"/>
      <c r="D14497" s="325"/>
    </row>
    <row r="14498" spans="1:4" x14ac:dyDescent="0.25">
      <c r="A14498" s="325"/>
      <c r="B14498" s="326"/>
      <c r="C14498" s="325"/>
      <c r="D14498" s="325"/>
    </row>
    <row r="14499" spans="1:4" x14ac:dyDescent="0.25">
      <c r="A14499" s="325"/>
      <c r="B14499" s="326"/>
      <c r="C14499" s="325"/>
      <c r="D14499" s="325"/>
    </row>
    <row r="14500" spans="1:4" x14ac:dyDescent="0.25">
      <c r="A14500" s="325"/>
      <c r="B14500" s="326"/>
      <c r="C14500" s="325"/>
      <c r="D14500" s="325"/>
    </row>
    <row r="14501" spans="1:4" x14ac:dyDescent="0.25">
      <c r="A14501" s="325"/>
      <c r="B14501" s="326"/>
      <c r="C14501" s="325"/>
      <c r="D14501" s="325"/>
    </row>
    <row r="14502" spans="1:4" x14ac:dyDescent="0.25">
      <c r="A14502" s="325"/>
      <c r="B14502" s="326"/>
      <c r="C14502" s="325"/>
      <c r="D14502" s="325"/>
    </row>
    <row r="14503" spans="1:4" x14ac:dyDescent="0.25">
      <c r="A14503" s="325"/>
      <c r="B14503" s="326"/>
      <c r="C14503" s="325"/>
      <c r="D14503" s="325"/>
    </row>
    <row r="14504" spans="1:4" x14ac:dyDescent="0.25">
      <c r="A14504" s="325"/>
      <c r="B14504" s="326"/>
      <c r="C14504" s="325"/>
      <c r="D14504" s="325"/>
    </row>
    <row r="14505" spans="1:4" x14ac:dyDescent="0.25">
      <c r="A14505" s="325"/>
      <c r="B14505" s="326"/>
      <c r="C14505" s="325"/>
      <c r="D14505" s="325"/>
    </row>
    <row r="14506" spans="1:4" x14ac:dyDescent="0.25">
      <c r="A14506" s="325"/>
      <c r="B14506" s="326"/>
      <c r="C14506" s="325"/>
      <c r="D14506" s="325"/>
    </row>
    <row r="14507" spans="1:4" x14ac:dyDescent="0.25">
      <c r="A14507" s="325"/>
      <c r="B14507" s="326"/>
      <c r="C14507" s="325"/>
      <c r="D14507" s="325"/>
    </row>
    <row r="14508" spans="1:4" x14ac:dyDescent="0.25">
      <c r="A14508" s="325"/>
      <c r="B14508" s="326"/>
      <c r="C14508" s="325"/>
      <c r="D14508" s="325"/>
    </row>
    <row r="14509" spans="1:4" x14ac:dyDescent="0.25">
      <c r="A14509" s="325"/>
      <c r="B14509" s="326"/>
      <c r="C14509" s="325"/>
      <c r="D14509" s="325"/>
    </row>
    <row r="14510" spans="1:4" x14ac:dyDescent="0.25">
      <c r="A14510" s="325"/>
      <c r="B14510" s="326"/>
      <c r="C14510" s="325"/>
      <c r="D14510" s="325"/>
    </row>
    <row r="14511" spans="1:4" x14ac:dyDescent="0.25">
      <c r="A14511" s="325"/>
      <c r="B14511" s="326"/>
      <c r="C14511" s="325"/>
      <c r="D14511" s="325"/>
    </row>
    <row r="14512" spans="1:4" x14ac:dyDescent="0.25">
      <c r="A14512" s="325"/>
      <c r="B14512" s="326"/>
      <c r="C14512" s="325"/>
      <c r="D14512" s="325"/>
    </row>
    <row r="14513" spans="1:4" x14ac:dyDescent="0.25">
      <c r="A14513" s="325"/>
      <c r="B14513" s="326"/>
      <c r="C14513" s="325"/>
      <c r="D14513" s="325"/>
    </row>
    <row r="14514" spans="1:4" x14ac:dyDescent="0.25">
      <c r="A14514" s="325"/>
      <c r="B14514" s="326"/>
      <c r="C14514" s="325"/>
      <c r="D14514" s="325"/>
    </row>
    <row r="14515" spans="1:4" x14ac:dyDescent="0.25">
      <c r="A14515" s="325"/>
      <c r="B14515" s="326"/>
      <c r="C14515" s="325"/>
      <c r="D14515" s="325"/>
    </row>
    <row r="14516" spans="1:4" x14ac:dyDescent="0.25">
      <c r="A14516" s="325"/>
      <c r="B14516" s="326"/>
      <c r="C14516" s="325"/>
      <c r="D14516" s="325"/>
    </row>
    <row r="14517" spans="1:4" x14ac:dyDescent="0.25">
      <c r="A14517" s="325"/>
      <c r="B14517" s="326"/>
      <c r="C14517" s="325"/>
      <c r="D14517" s="327"/>
    </row>
    <row r="14518" spans="1:4" x14ac:dyDescent="0.25">
      <c r="A14518" s="325"/>
      <c r="B14518" s="326"/>
      <c r="C14518" s="325"/>
      <c r="D14518" s="327"/>
    </row>
    <row r="14519" spans="1:4" x14ac:dyDescent="0.25">
      <c r="A14519" s="325"/>
      <c r="B14519" s="326"/>
      <c r="C14519" s="325"/>
      <c r="D14519" s="327"/>
    </row>
    <row r="14520" spans="1:4" x14ac:dyDescent="0.25">
      <c r="A14520" s="325"/>
      <c r="B14520" s="326"/>
      <c r="C14520" s="325"/>
      <c r="D14520" s="327"/>
    </row>
    <row r="14521" spans="1:4" x14ac:dyDescent="0.25">
      <c r="A14521" s="325"/>
      <c r="B14521" s="326"/>
      <c r="C14521" s="325"/>
      <c r="D14521" s="327"/>
    </row>
    <row r="14522" spans="1:4" x14ac:dyDescent="0.25">
      <c r="A14522" s="325"/>
      <c r="B14522" s="326"/>
      <c r="C14522" s="325"/>
      <c r="D14522" s="327"/>
    </row>
    <row r="14523" spans="1:4" x14ac:dyDescent="0.25">
      <c r="A14523" s="325"/>
      <c r="B14523" s="326"/>
      <c r="C14523" s="325"/>
      <c r="D14523" s="327"/>
    </row>
    <row r="14524" spans="1:4" x14ac:dyDescent="0.25">
      <c r="A14524" s="325"/>
      <c r="B14524" s="326"/>
      <c r="C14524" s="325"/>
      <c r="D14524" s="327"/>
    </row>
    <row r="14525" spans="1:4" x14ac:dyDescent="0.25">
      <c r="A14525" s="325"/>
      <c r="B14525" s="326"/>
      <c r="C14525" s="325"/>
      <c r="D14525" s="327"/>
    </row>
    <row r="14526" spans="1:4" x14ac:dyDescent="0.25">
      <c r="A14526" s="325"/>
      <c r="B14526" s="326"/>
      <c r="C14526" s="325"/>
      <c r="D14526" s="327"/>
    </row>
    <row r="14527" spans="1:4" x14ac:dyDescent="0.25">
      <c r="A14527" s="325"/>
      <c r="B14527" s="326"/>
      <c r="C14527" s="325"/>
      <c r="D14527" s="327"/>
    </row>
    <row r="14528" spans="1:4" x14ac:dyDescent="0.25">
      <c r="A14528" s="325"/>
      <c r="B14528" s="326"/>
      <c r="C14528" s="325"/>
      <c r="D14528" s="327"/>
    </row>
    <row r="14529" spans="1:4" x14ac:dyDescent="0.25">
      <c r="A14529" s="325"/>
      <c r="B14529" s="326"/>
      <c r="C14529" s="325"/>
      <c r="D14529" s="327"/>
    </row>
    <row r="14530" spans="1:4" x14ac:dyDescent="0.25">
      <c r="A14530" s="325"/>
      <c r="B14530" s="326"/>
      <c r="C14530" s="325"/>
      <c r="D14530" s="327"/>
    </row>
    <row r="14531" spans="1:4" x14ac:dyDescent="0.25">
      <c r="A14531" s="325"/>
      <c r="B14531" s="326"/>
      <c r="C14531" s="325"/>
      <c r="D14531" s="327"/>
    </row>
    <row r="14532" spans="1:4" x14ac:dyDescent="0.25">
      <c r="A14532" s="325"/>
      <c r="B14532" s="326"/>
      <c r="C14532" s="325"/>
      <c r="D14532" s="327"/>
    </row>
    <row r="14533" spans="1:4" x14ac:dyDescent="0.25">
      <c r="A14533" s="325"/>
      <c r="B14533" s="326"/>
      <c r="C14533" s="325"/>
      <c r="D14533" s="327"/>
    </row>
    <row r="14534" spans="1:4" x14ac:dyDescent="0.25">
      <c r="A14534" s="325"/>
      <c r="B14534" s="326"/>
      <c r="C14534" s="325"/>
      <c r="D14534" s="327"/>
    </row>
    <row r="14535" spans="1:4" x14ac:dyDescent="0.25">
      <c r="A14535" s="325"/>
      <c r="B14535" s="326"/>
      <c r="C14535" s="325"/>
      <c r="D14535" s="327"/>
    </row>
    <row r="14536" spans="1:4" x14ac:dyDescent="0.25">
      <c r="A14536" s="325"/>
      <c r="B14536" s="326"/>
      <c r="C14536" s="325"/>
      <c r="D14536" s="327"/>
    </row>
    <row r="14537" spans="1:4" x14ac:dyDescent="0.25">
      <c r="A14537" s="325"/>
      <c r="B14537" s="326"/>
      <c r="C14537" s="325"/>
      <c r="D14537" s="325"/>
    </row>
    <row r="14538" spans="1:4" x14ac:dyDescent="0.25">
      <c r="A14538" s="325"/>
      <c r="B14538" s="326"/>
      <c r="C14538" s="325"/>
      <c r="D14538" s="325"/>
    </row>
    <row r="14539" spans="1:4" x14ac:dyDescent="0.25">
      <c r="A14539" s="325"/>
      <c r="B14539" s="326"/>
      <c r="C14539" s="325"/>
      <c r="D14539" s="325"/>
    </row>
    <row r="14540" spans="1:4" x14ac:dyDescent="0.25">
      <c r="A14540" s="325"/>
      <c r="B14540" s="326"/>
      <c r="C14540" s="325"/>
      <c r="D14540" s="325"/>
    </row>
    <row r="14541" spans="1:4" x14ac:dyDescent="0.25">
      <c r="A14541" s="325"/>
      <c r="B14541" s="326"/>
      <c r="C14541" s="325"/>
      <c r="D14541" s="325"/>
    </row>
    <row r="14542" spans="1:4" x14ac:dyDescent="0.25">
      <c r="A14542" s="325"/>
      <c r="B14542" s="326"/>
      <c r="C14542" s="325"/>
      <c r="D14542" s="325"/>
    </row>
    <row r="14543" spans="1:4" x14ac:dyDescent="0.25">
      <c r="A14543" s="325"/>
      <c r="B14543" s="326"/>
      <c r="C14543" s="325"/>
      <c r="D14543" s="327"/>
    </row>
    <row r="14544" spans="1:4" x14ac:dyDescent="0.25">
      <c r="A14544" s="325"/>
      <c r="B14544" s="326"/>
      <c r="C14544" s="325"/>
      <c r="D14544" s="327"/>
    </row>
    <row r="14545" spans="1:4" x14ac:dyDescent="0.25">
      <c r="A14545" s="325"/>
      <c r="B14545" s="326"/>
      <c r="C14545" s="325"/>
      <c r="D14545" s="327"/>
    </row>
    <row r="14546" spans="1:4" x14ac:dyDescent="0.25">
      <c r="A14546" s="325"/>
      <c r="B14546" s="326"/>
      <c r="C14546" s="325"/>
      <c r="D14546" s="327"/>
    </row>
    <row r="14547" spans="1:4" x14ac:dyDescent="0.25">
      <c r="A14547" s="325"/>
      <c r="B14547" s="326"/>
      <c r="C14547" s="325"/>
      <c r="D14547" s="327"/>
    </row>
    <row r="14548" spans="1:4" x14ac:dyDescent="0.25">
      <c r="A14548" s="325"/>
      <c r="B14548" s="326"/>
      <c r="C14548" s="325"/>
      <c r="D14548" s="327"/>
    </row>
    <row r="14549" spans="1:4" x14ac:dyDescent="0.25">
      <c r="A14549" s="325"/>
      <c r="B14549" s="326"/>
      <c r="C14549" s="325"/>
      <c r="D14549" s="327"/>
    </row>
    <row r="14550" spans="1:4" x14ac:dyDescent="0.25">
      <c r="A14550" s="325"/>
      <c r="B14550" s="326"/>
      <c r="C14550" s="325"/>
      <c r="D14550" s="327"/>
    </row>
    <row r="14551" spans="1:4" x14ac:dyDescent="0.25">
      <c r="A14551" s="325"/>
      <c r="B14551" s="326"/>
      <c r="C14551" s="325"/>
      <c r="D14551" s="327"/>
    </row>
    <row r="14552" spans="1:4" x14ac:dyDescent="0.25">
      <c r="A14552" s="325"/>
      <c r="B14552" s="326"/>
      <c r="C14552" s="325"/>
      <c r="D14552" s="327"/>
    </row>
    <row r="14553" spans="1:4" x14ac:dyDescent="0.25">
      <c r="A14553" s="325"/>
      <c r="B14553" s="326"/>
      <c r="C14553" s="325"/>
      <c r="D14553" s="327"/>
    </row>
    <row r="14554" spans="1:4" x14ac:dyDescent="0.25">
      <c r="A14554" s="325"/>
      <c r="B14554" s="326"/>
      <c r="C14554" s="325"/>
      <c r="D14554" s="327"/>
    </row>
    <row r="14555" spans="1:4" x14ac:dyDescent="0.25">
      <c r="A14555" s="325"/>
      <c r="B14555" s="326"/>
      <c r="C14555" s="325"/>
      <c r="D14555" s="325"/>
    </row>
    <row r="14556" spans="1:4" x14ac:dyDescent="0.25">
      <c r="A14556" s="325"/>
      <c r="B14556" s="326"/>
      <c r="C14556" s="325"/>
      <c r="D14556" s="325"/>
    </row>
    <row r="14557" spans="1:4" x14ac:dyDescent="0.25">
      <c r="A14557" s="325"/>
      <c r="B14557" s="326"/>
      <c r="C14557" s="325"/>
      <c r="D14557" s="325"/>
    </row>
    <row r="14558" spans="1:4" x14ac:dyDescent="0.25">
      <c r="A14558" s="325"/>
      <c r="B14558" s="326"/>
      <c r="C14558" s="325"/>
      <c r="D14558" s="325"/>
    </row>
    <row r="14559" spans="1:4" x14ac:dyDescent="0.25">
      <c r="A14559" s="325"/>
      <c r="B14559" s="326"/>
      <c r="C14559" s="325"/>
      <c r="D14559" s="325"/>
    </row>
    <row r="14560" spans="1:4" x14ac:dyDescent="0.25">
      <c r="A14560" s="325"/>
      <c r="B14560" s="326"/>
      <c r="C14560" s="325"/>
      <c r="D14560" s="325"/>
    </row>
    <row r="14561" spans="1:4" x14ac:dyDescent="0.25">
      <c r="A14561" s="325"/>
      <c r="B14561" s="326"/>
      <c r="C14561" s="325"/>
      <c r="D14561" s="325"/>
    </row>
    <row r="14562" spans="1:4" x14ac:dyDescent="0.25">
      <c r="A14562" s="325"/>
      <c r="B14562" s="326"/>
      <c r="C14562" s="325"/>
      <c r="D14562" s="325"/>
    </row>
    <row r="14563" spans="1:4" x14ac:dyDescent="0.25">
      <c r="A14563" s="325"/>
      <c r="B14563" s="326"/>
      <c r="C14563" s="325"/>
      <c r="D14563" s="325"/>
    </row>
    <row r="14564" spans="1:4" x14ac:dyDescent="0.25">
      <c r="A14564" s="325"/>
      <c r="B14564" s="326"/>
      <c r="C14564" s="325"/>
      <c r="D14564" s="327"/>
    </row>
    <row r="14565" spans="1:4" x14ac:dyDescent="0.25">
      <c r="A14565" s="325"/>
      <c r="B14565" s="326"/>
      <c r="C14565" s="325"/>
      <c r="D14565" s="327"/>
    </row>
    <row r="14566" spans="1:4" x14ac:dyDescent="0.25">
      <c r="A14566" s="325"/>
      <c r="B14566" s="326"/>
      <c r="C14566" s="325"/>
      <c r="D14566" s="327"/>
    </row>
    <row r="14567" spans="1:4" x14ac:dyDescent="0.25">
      <c r="A14567" s="325"/>
      <c r="B14567" s="326"/>
      <c r="C14567" s="325"/>
      <c r="D14567" s="327"/>
    </row>
    <row r="14568" spans="1:4" x14ac:dyDescent="0.25">
      <c r="A14568" s="325"/>
      <c r="B14568" s="326"/>
      <c r="C14568" s="325"/>
      <c r="D14568" s="327"/>
    </row>
    <row r="14569" spans="1:4" x14ac:dyDescent="0.25">
      <c r="A14569" s="325"/>
      <c r="B14569" s="326"/>
      <c r="C14569" s="325"/>
      <c r="D14569" s="327"/>
    </row>
    <row r="14570" spans="1:4" x14ac:dyDescent="0.25">
      <c r="A14570" s="325"/>
      <c r="B14570" s="326"/>
      <c r="C14570" s="325"/>
      <c r="D14570" s="325"/>
    </row>
    <row r="14571" spans="1:4" x14ac:dyDescent="0.25">
      <c r="A14571" s="325"/>
      <c r="B14571" s="326"/>
      <c r="C14571" s="325"/>
      <c r="D14571" s="327"/>
    </row>
    <row r="14572" spans="1:4" x14ac:dyDescent="0.25">
      <c r="A14572" s="325"/>
      <c r="B14572" s="326"/>
      <c r="C14572" s="325"/>
      <c r="D14572" s="327"/>
    </row>
    <row r="14573" spans="1:4" x14ac:dyDescent="0.25">
      <c r="A14573" s="325"/>
      <c r="B14573" s="326"/>
      <c r="C14573" s="325"/>
      <c r="D14573" s="325"/>
    </row>
    <row r="14574" spans="1:4" x14ac:dyDescent="0.25">
      <c r="A14574" s="325"/>
      <c r="B14574" s="326"/>
      <c r="C14574" s="325"/>
      <c r="D14574" s="325"/>
    </row>
    <row r="14575" spans="1:4" x14ac:dyDescent="0.25">
      <c r="A14575" s="325"/>
      <c r="B14575" s="326"/>
      <c r="C14575" s="325"/>
      <c r="D14575" s="325"/>
    </row>
    <row r="14576" spans="1:4" x14ac:dyDescent="0.25">
      <c r="A14576" s="325"/>
      <c r="B14576" s="326"/>
      <c r="C14576" s="325"/>
      <c r="D14576" s="325"/>
    </row>
    <row r="14577" spans="1:4" x14ac:dyDescent="0.25">
      <c r="A14577" s="325"/>
      <c r="B14577" s="326"/>
      <c r="C14577" s="325"/>
      <c r="D14577" s="327"/>
    </row>
    <row r="14578" spans="1:4" x14ac:dyDescent="0.25">
      <c r="A14578" s="325"/>
      <c r="B14578" s="326"/>
      <c r="C14578" s="325"/>
      <c r="D14578" s="327"/>
    </row>
    <row r="14579" spans="1:4" x14ac:dyDescent="0.25">
      <c r="A14579" s="325"/>
      <c r="B14579" s="326"/>
      <c r="C14579" s="325"/>
      <c r="D14579" s="325"/>
    </row>
    <row r="14580" spans="1:4" x14ac:dyDescent="0.25">
      <c r="A14580" s="325"/>
      <c r="B14580" s="326"/>
      <c r="C14580" s="325"/>
      <c r="D14580" s="325"/>
    </row>
    <row r="14581" spans="1:4" x14ac:dyDescent="0.25">
      <c r="A14581" s="325"/>
      <c r="B14581" s="326"/>
      <c r="C14581" s="325"/>
      <c r="D14581" s="325"/>
    </row>
    <row r="14582" spans="1:4" x14ac:dyDescent="0.25">
      <c r="A14582" s="325"/>
      <c r="B14582" s="326"/>
      <c r="C14582" s="325"/>
      <c r="D14582" s="325"/>
    </row>
    <row r="14583" spans="1:4" x14ac:dyDescent="0.25">
      <c r="A14583" s="325"/>
      <c r="B14583" s="326"/>
      <c r="C14583" s="325"/>
      <c r="D14583" s="327"/>
    </row>
    <row r="14584" spans="1:4" x14ac:dyDescent="0.25">
      <c r="A14584" s="325"/>
      <c r="B14584" s="326"/>
      <c r="C14584" s="325"/>
      <c r="D14584" s="325"/>
    </row>
    <row r="14585" spans="1:4" x14ac:dyDescent="0.25">
      <c r="A14585" s="325"/>
      <c r="B14585" s="326"/>
      <c r="C14585" s="325"/>
      <c r="D14585" s="325"/>
    </row>
    <row r="14586" spans="1:4" x14ac:dyDescent="0.25">
      <c r="A14586" s="325"/>
      <c r="B14586" s="326"/>
      <c r="C14586" s="325"/>
      <c r="D14586" s="325"/>
    </row>
    <row r="14587" spans="1:4" x14ac:dyDescent="0.25">
      <c r="A14587" s="325"/>
      <c r="B14587" s="326"/>
      <c r="C14587" s="325"/>
      <c r="D14587" s="325"/>
    </row>
    <row r="14588" spans="1:4" x14ac:dyDescent="0.25">
      <c r="A14588" s="325"/>
      <c r="B14588" s="326"/>
      <c r="C14588" s="325"/>
      <c r="D14588" s="327"/>
    </row>
    <row r="14589" spans="1:4" x14ac:dyDescent="0.25">
      <c r="A14589" s="325"/>
      <c r="B14589" s="326"/>
      <c r="C14589" s="325"/>
      <c r="D14589" s="325"/>
    </row>
    <row r="14590" spans="1:4" x14ac:dyDescent="0.25">
      <c r="A14590" s="325"/>
      <c r="B14590" s="326"/>
      <c r="C14590" s="325"/>
      <c r="D14590" s="325"/>
    </row>
    <row r="14591" spans="1:4" x14ac:dyDescent="0.25">
      <c r="A14591" s="325"/>
      <c r="B14591" s="326"/>
      <c r="C14591" s="325"/>
      <c r="D14591" s="325"/>
    </row>
    <row r="14592" spans="1:4" x14ac:dyDescent="0.25">
      <c r="A14592" s="325"/>
      <c r="B14592" s="326"/>
      <c r="C14592" s="325"/>
      <c r="D14592" s="325"/>
    </row>
    <row r="14593" spans="1:4" x14ac:dyDescent="0.25">
      <c r="A14593" s="325"/>
      <c r="B14593" s="326"/>
      <c r="C14593" s="325"/>
      <c r="D14593" s="325"/>
    </row>
    <row r="14594" spans="1:4" x14ac:dyDescent="0.25">
      <c r="A14594" s="325"/>
      <c r="B14594" s="326"/>
      <c r="C14594" s="325"/>
      <c r="D14594" s="325"/>
    </row>
    <row r="14595" spans="1:4" x14ac:dyDescent="0.25">
      <c r="A14595" s="325"/>
      <c r="B14595" s="326"/>
      <c r="C14595" s="325"/>
      <c r="D14595" s="325"/>
    </row>
    <row r="14596" spans="1:4" x14ac:dyDescent="0.25">
      <c r="A14596" s="325"/>
      <c r="B14596" s="326"/>
      <c r="C14596" s="325"/>
      <c r="D14596" s="325"/>
    </row>
    <row r="14597" spans="1:4" x14ac:dyDescent="0.25">
      <c r="A14597" s="325"/>
      <c r="B14597" s="326"/>
      <c r="C14597" s="325"/>
      <c r="D14597" s="325"/>
    </row>
    <row r="14598" spans="1:4" x14ac:dyDescent="0.25">
      <c r="A14598" s="325"/>
      <c r="B14598" s="326"/>
      <c r="C14598" s="325"/>
      <c r="D14598" s="325"/>
    </row>
    <row r="14599" spans="1:4" x14ac:dyDescent="0.25">
      <c r="A14599" s="325"/>
      <c r="B14599" s="326"/>
      <c r="C14599" s="325"/>
      <c r="D14599" s="325"/>
    </row>
    <row r="14600" spans="1:4" x14ac:dyDescent="0.25">
      <c r="A14600" s="325"/>
      <c r="B14600" s="326"/>
      <c r="C14600" s="325"/>
      <c r="D14600" s="325"/>
    </row>
    <row r="14601" spans="1:4" x14ac:dyDescent="0.25">
      <c r="A14601" s="325"/>
      <c r="B14601" s="326"/>
      <c r="C14601" s="325"/>
      <c r="D14601" s="325"/>
    </row>
    <row r="14602" spans="1:4" x14ac:dyDescent="0.25">
      <c r="A14602" s="325"/>
      <c r="B14602" s="326"/>
      <c r="C14602" s="325"/>
      <c r="D14602" s="325"/>
    </row>
    <row r="14603" spans="1:4" x14ac:dyDescent="0.25">
      <c r="A14603" s="325"/>
      <c r="B14603" s="326"/>
      <c r="C14603" s="325"/>
      <c r="D14603" s="325"/>
    </row>
    <row r="14604" spans="1:4" x14ac:dyDescent="0.25">
      <c r="A14604" s="325"/>
      <c r="B14604" s="326"/>
      <c r="C14604" s="325"/>
      <c r="D14604" s="325"/>
    </row>
    <row r="14605" spans="1:4" x14ac:dyDescent="0.25">
      <c r="A14605" s="325"/>
      <c r="B14605" s="326"/>
      <c r="C14605" s="325"/>
      <c r="D14605" s="325"/>
    </row>
    <row r="14606" spans="1:4" x14ac:dyDescent="0.25">
      <c r="A14606" s="325"/>
      <c r="B14606" s="326"/>
      <c r="C14606" s="325"/>
      <c r="D14606" s="325"/>
    </row>
    <row r="14607" spans="1:4" x14ac:dyDescent="0.25">
      <c r="A14607" s="325"/>
      <c r="B14607" s="326"/>
      <c r="C14607" s="325"/>
      <c r="D14607" s="325"/>
    </row>
    <row r="14608" spans="1:4" x14ac:dyDescent="0.25">
      <c r="A14608" s="325"/>
      <c r="B14608" s="326"/>
      <c r="C14608" s="325"/>
      <c r="D14608" s="325"/>
    </row>
    <row r="14609" spans="1:4" x14ac:dyDescent="0.25">
      <c r="A14609" s="325"/>
      <c r="B14609" s="326"/>
      <c r="C14609" s="325"/>
      <c r="D14609" s="325"/>
    </row>
    <row r="14610" spans="1:4" x14ac:dyDescent="0.25">
      <c r="A14610" s="325"/>
      <c r="B14610" s="326"/>
      <c r="C14610" s="325"/>
      <c r="D14610" s="325"/>
    </row>
    <row r="14611" spans="1:4" x14ac:dyDescent="0.25">
      <c r="A14611" s="325"/>
      <c r="B14611" s="326"/>
      <c r="C14611" s="325"/>
      <c r="D14611" s="327"/>
    </row>
    <row r="14612" spans="1:4" x14ac:dyDescent="0.25">
      <c r="A14612" s="325"/>
      <c r="B14612" s="326"/>
      <c r="C14612" s="325"/>
      <c r="D14612" s="325"/>
    </row>
    <row r="14613" spans="1:4" x14ac:dyDescent="0.25">
      <c r="A14613" s="325"/>
      <c r="B14613" s="326"/>
      <c r="C14613" s="325"/>
      <c r="D14613" s="325"/>
    </row>
    <row r="14614" spans="1:4" x14ac:dyDescent="0.25">
      <c r="A14614" s="325"/>
      <c r="B14614" s="326"/>
      <c r="C14614" s="325"/>
      <c r="D14614" s="325"/>
    </row>
    <row r="14615" spans="1:4" x14ac:dyDescent="0.25">
      <c r="A14615" s="325"/>
      <c r="B14615" s="326"/>
      <c r="C14615" s="325"/>
      <c r="D14615" s="325"/>
    </row>
    <row r="14616" spans="1:4" x14ac:dyDescent="0.25">
      <c r="A14616" s="325"/>
      <c r="B14616" s="326"/>
      <c r="C14616" s="325"/>
      <c r="D14616" s="325"/>
    </row>
    <row r="14617" spans="1:4" x14ac:dyDescent="0.25">
      <c r="A14617" s="325"/>
      <c r="B14617" s="326"/>
      <c r="C14617" s="325"/>
      <c r="D14617" s="325"/>
    </row>
    <row r="14618" spans="1:4" x14ac:dyDescent="0.25">
      <c r="A14618" s="325"/>
      <c r="B14618" s="326"/>
      <c r="C14618" s="325"/>
      <c r="D14618" s="325"/>
    </row>
    <row r="14619" spans="1:4" x14ac:dyDescent="0.25">
      <c r="A14619" s="325"/>
      <c r="B14619" s="326"/>
      <c r="C14619" s="325"/>
      <c r="D14619" s="325"/>
    </row>
    <row r="14620" spans="1:4" x14ac:dyDescent="0.25">
      <c r="A14620" s="325"/>
      <c r="B14620" s="326"/>
      <c r="C14620" s="325"/>
      <c r="D14620" s="325"/>
    </row>
    <row r="14621" spans="1:4" x14ac:dyDescent="0.25">
      <c r="A14621" s="325"/>
      <c r="B14621" s="326"/>
      <c r="C14621" s="325"/>
      <c r="D14621" s="325"/>
    </row>
    <row r="14622" spans="1:4" x14ac:dyDescent="0.25">
      <c r="A14622" s="325"/>
      <c r="B14622" s="326"/>
      <c r="C14622" s="325"/>
      <c r="D14622" s="325"/>
    </row>
    <row r="14623" spans="1:4" x14ac:dyDescent="0.25">
      <c r="A14623" s="325"/>
      <c r="B14623" s="326"/>
      <c r="C14623" s="325"/>
      <c r="D14623" s="325"/>
    </row>
    <row r="14624" spans="1:4" x14ac:dyDescent="0.25">
      <c r="A14624" s="325"/>
      <c r="B14624" s="326"/>
      <c r="C14624" s="325"/>
      <c r="D14624" s="325"/>
    </row>
    <row r="14625" spans="1:4" x14ac:dyDescent="0.25">
      <c r="A14625" s="325"/>
      <c r="B14625" s="326"/>
      <c r="C14625" s="325"/>
      <c r="D14625" s="325"/>
    </row>
    <row r="14626" spans="1:4" x14ac:dyDescent="0.25">
      <c r="A14626" s="325"/>
      <c r="B14626" s="326"/>
      <c r="C14626" s="325"/>
      <c r="D14626" s="325"/>
    </row>
    <row r="14627" spans="1:4" x14ac:dyDescent="0.25">
      <c r="A14627" s="325"/>
      <c r="B14627" s="326"/>
      <c r="C14627" s="325"/>
      <c r="D14627" s="325"/>
    </row>
    <row r="14628" spans="1:4" x14ac:dyDescent="0.25">
      <c r="A14628" s="325"/>
      <c r="B14628" s="326"/>
      <c r="C14628" s="325"/>
      <c r="D14628" s="325"/>
    </row>
    <row r="14629" spans="1:4" x14ac:dyDescent="0.25">
      <c r="A14629" s="325"/>
      <c r="B14629" s="326"/>
      <c r="C14629" s="325"/>
      <c r="D14629" s="325"/>
    </row>
    <row r="14630" spans="1:4" x14ac:dyDescent="0.25">
      <c r="A14630" s="325"/>
      <c r="B14630" s="326"/>
      <c r="C14630" s="325"/>
      <c r="D14630" s="325"/>
    </row>
    <row r="14631" spans="1:4" x14ac:dyDescent="0.25">
      <c r="A14631" s="325"/>
      <c r="B14631" s="326"/>
      <c r="C14631" s="325"/>
      <c r="D14631" s="325"/>
    </row>
    <row r="14632" spans="1:4" x14ac:dyDescent="0.25">
      <c r="A14632" s="325"/>
      <c r="B14632" s="326"/>
      <c r="C14632" s="325"/>
      <c r="D14632" s="325"/>
    </row>
    <row r="14633" spans="1:4" x14ac:dyDescent="0.25">
      <c r="A14633" s="325"/>
      <c r="B14633" s="326"/>
      <c r="C14633" s="325"/>
      <c r="D14633" s="325"/>
    </row>
    <row r="14634" spans="1:4" x14ac:dyDescent="0.25">
      <c r="A14634" s="325"/>
      <c r="B14634" s="326"/>
      <c r="C14634" s="325"/>
      <c r="D14634" s="325"/>
    </row>
    <row r="14635" spans="1:4" x14ac:dyDescent="0.25">
      <c r="A14635" s="325"/>
      <c r="B14635" s="326"/>
      <c r="C14635" s="325"/>
      <c r="D14635" s="327"/>
    </row>
    <row r="14636" spans="1:4" x14ac:dyDescent="0.25">
      <c r="A14636" s="325"/>
      <c r="B14636" s="326"/>
      <c r="C14636" s="325"/>
      <c r="D14636" s="325"/>
    </row>
    <row r="14637" spans="1:4" x14ac:dyDescent="0.25">
      <c r="A14637" s="325"/>
      <c r="B14637" s="326"/>
      <c r="C14637" s="325"/>
      <c r="D14637" s="325"/>
    </row>
    <row r="14638" spans="1:4" x14ac:dyDescent="0.25">
      <c r="A14638" s="325"/>
      <c r="B14638" s="326"/>
      <c r="C14638" s="325"/>
      <c r="D14638" s="325"/>
    </row>
    <row r="14639" spans="1:4" x14ac:dyDescent="0.25">
      <c r="A14639" s="325"/>
      <c r="B14639" s="326"/>
      <c r="C14639" s="325"/>
      <c r="D14639" s="325"/>
    </row>
    <row r="14640" spans="1:4" x14ac:dyDescent="0.25">
      <c r="A14640" s="325"/>
      <c r="B14640" s="326"/>
      <c r="C14640" s="325"/>
      <c r="D14640" s="325"/>
    </row>
    <row r="14641" spans="1:4" x14ac:dyDescent="0.25">
      <c r="A14641" s="325"/>
      <c r="B14641" s="326"/>
      <c r="C14641" s="325"/>
      <c r="D14641" s="325"/>
    </row>
    <row r="14642" spans="1:4" x14ac:dyDescent="0.25">
      <c r="A14642" s="325"/>
      <c r="B14642" s="326"/>
      <c r="C14642" s="325"/>
      <c r="D14642" s="325"/>
    </row>
    <row r="14643" spans="1:4" x14ac:dyDescent="0.25">
      <c r="A14643" s="325"/>
      <c r="B14643" s="326"/>
      <c r="C14643" s="325"/>
      <c r="D14643" s="325"/>
    </row>
    <row r="14644" spans="1:4" x14ac:dyDescent="0.25">
      <c r="A14644" s="325"/>
      <c r="B14644" s="326"/>
      <c r="C14644" s="325"/>
      <c r="D14644" s="327"/>
    </row>
    <row r="14645" spans="1:4" x14ac:dyDescent="0.25">
      <c r="A14645" s="325"/>
      <c r="B14645" s="326"/>
      <c r="C14645" s="325"/>
      <c r="D14645" s="325"/>
    </row>
    <row r="14646" spans="1:4" x14ac:dyDescent="0.25">
      <c r="A14646" s="325"/>
      <c r="B14646" s="326"/>
      <c r="C14646" s="325"/>
      <c r="D14646" s="325"/>
    </row>
    <row r="14647" spans="1:4" x14ac:dyDescent="0.25">
      <c r="A14647" s="325"/>
      <c r="B14647" s="326"/>
      <c r="C14647" s="325"/>
      <c r="D14647" s="325"/>
    </row>
    <row r="14648" spans="1:4" x14ac:dyDescent="0.25">
      <c r="A14648" s="325"/>
      <c r="B14648" s="326"/>
      <c r="C14648" s="325"/>
      <c r="D14648" s="325"/>
    </row>
    <row r="14649" spans="1:4" x14ac:dyDescent="0.25">
      <c r="A14649" s="325"/>
      <c r="B14649" s="326"/>
      <c r="C14649" s="325"/>
      <c r="D14649" s="325"/>
    </row>
    <row r="14650" spans="1:4" x14ac:dyDescent="0.25">
      <c r="A14650" s="325"/>
      <c r="B14650" s="326"/>
      <c r="C14650" s="325"/>
      <c r="D14650" s="325"/>
    </row>
    <row r="14651" spans="1:4" x14ac:dyDescent="0.25">
      <c r="A14651" s="325"/>
      <c r="B14651" s="326"/>
      <c r="C14651" s="325"/>
      <c r="D14651" s="325"/>
    </row>
    <row r="14652" spans="1:4" x14ac:dyDescent="0.25">
      <c r="A14652" s="325"/>
      <c r="B14652" s="326"/>
      <c r="C14652" s="325"/>
      <c r="D14652" s="325"/>
    </row>
    <row r="14653" spans="1:4" x14ac:dyDescent="0.25">
      <c r="A14653" s="325"/>
      <c r="B14653" s="326"/>
      <c r="C14653" s="325"/>
      <c r="D14653" s="325"/>
    </row>
    <row r="14654" spans="1:4" x14ac:dyDescent="0.25">
      <c r="A14654" s="325"/>
      <c r="B14654" s="326"/>
      <c r="C14654" s="325"/>
      <c r="D14654" s="325"/>
    </row>
    <row r="14655" spans="1:4" x14ac:dyDescent="0.25">
      <c r="A14655" s="325"/>
      <c r="B14655" s="326"/>
      <c r="C14655" s="325"/>
      <c r="D14655" s="325"/>
    </row>
    <row r="14656" spans="1:4" x14ac:dyDescent="0.25">
      <c r="A14656" s="325"/>
      <c r="B14656" s="326"/>
      <c r="C14656" s="325"/>
      <c r="D14656" s="325"/>
    </row>
    <row r="14657" spans="1:4" x14ac:dyDescent="0.25">
      <c r="A14657" s="325"/>
      <c r="B14657" s="326"/>
      <c r="C14657" s="325"/>
      <c r="D14657" s="325"/>
    </row>
    <row r="14658" spans="1:4" x14ac:dyDescent="0.25">
      <c r="A14658" s="325"/>
      <c r="B14658" s="326"/>
      <c r="C14658" s="325"/>
      <c r="D14658" s="325"/>
    </row>
    <row r="14659" spans="1:4" x14ac:dyDescent="0.25">
      <c r="A14659" s="325"/>
      <c r="B14659" s="326"/>
      <c r="C14659" s="325"/>
      <c r="D14659" s="325"/>
    </row>
    <row r="14660" spans="1:4" x14ac:dyDescent="0.25">
      <c r="A14660" s="325"/>
      <c r="B14660" s="326"/>
      <c r="C14660" s="325"/>
      <c r="D14660" s="325"/>
    </row>
    <row r="14661" spans="1:4" x14ac:dyDescent="0.25">
      <c r="A14661" s="325"/>
      <c r="B14661" s="326"/>
      <c r="C14661" s="325"/>
      <c r="D14661" s="325"/>
    </row>
    <row r="14662" spans="1:4" x14ac:dyDescent="0.25">
      <c r="A14662" s="325"/>
      <c r="B14662" s="326"/>
      <c r="C14662" s="325"/>
      <c r="D14662" s="325"/>
    </row>
    <row r="14663" spans="1:4" x14ac:dyDescent="0.25">
      <c r="A14663" s="325"/>
      <c r="B14663" s="326"/>
      <c r="C14663" s="325"/>
      <c r="D14663" s="325"/>
    </row>
    <row r="14664" spans="1:4" x14ac:dyDescent="0.25">
      <c r="A14664" s="325"/>
      <c r="B14664" s="326"/>
      <c r="C14664" s="325"/>
      <c r="D14664" s="325"/>
    </row>
    <row r="14665" spans="1:4" x14ac:dyDescent="0.25">
      <c r="A14665" s="325"/>
      <c r="B14665" s="326"/>
      <c r="C14665" s="325"/>
      <c r="D14665" s="325"/>
    </row>
    <row r="14666" spans="1:4" x14ac:dyDescent="0.25">
      <c r="A14666" s="325"/>
      <c r="B14666" s="326"/>
      <c r="C14666" s="325"/>
      <c r="D14666" s="325"/>
    </row>
    <row r="14667" spans="1:4" x14ac:dyDescent="0.25">
      <c r="A14667" s="325"/>
      <c r="B14667" s="326"/>
      <c r="C14667" s="325"/>
      <c r="D14667" s="325"/>
    </row>
    <row r="14668" spans="1:4" x14ac:dyDescent="0.25">
      <c r="A14668" s="325"/>
      <c r="B14668" s="326"/>
      <c r="C14668" s="325"/>
      <c r="D14668" s="325"/>
    </row>
    <row r="14669" spans="1:4" x14ac:dyDescent="0.25">
      <c r="A14669" s="325"/>
      <c r="B14669" s="326"/>
      <c r="C14669" s="325"/>
      <c r="D14669" s="325"/>
    </row>
    <row r="14670" spans="1:4" x14ac:dyDescent="0.25">
      <c r="A14670" s="325"/>
      <c r="B14670" s="326"/>
      <c r="C14670" s="325"/>
      <c r="D14670" s="325"/>
    </row>
    <row r="14671" spans="1:4" x14ac:dyDescent="0.25">
      <c r="A14671" s="325"/>
      <c r="B14671" s="326"/>
      <c r="C14671" s="325"/>
      <c r="D14671" s="325"/>
    </row>
    <row r="14672" spans="1:4" x14ac:dyDescent="0.25">
      <c r="A14672" s="325"/>
      <c r="B14672" s="326"/>
      <c r="C14672" s="325"/>
      <c r="D14672" s="325"/>
    </row>
    <row r="14673" spans="1:4" x14ac:dyDescent="0.25">
      <c r="A14673" s="325"/>
      <c r="B14673" s="326"/>
      <c r="C14673" s="325"/>
      <c r="D14673" s="325"/>
    </row>
    <row r="14674" spans="1:4" x14ac:dyDescent="0.25">
      <c r="A14674" s="325"/>
      <c r="B14674" s="326"/>
      <c r="C14674" s="325"/>
      <c r="D14674" s="325"/>
    </row>
    <row r="14675" spans="1:4" x14ac:dyDescent="0.25">
      <c r="A14675" s="325"/>
      <c r="B14675" s="326"/>
      <c r="C14675" s="325"/>
      <c r="D14675" s="325"/>
    </row>
    <row r="14676" spans="1:4" x14ac:dyDescent="0.25">
      <c r="A14676" s="325"/>
      <c r="B14676" s="326"/>
      <c r="C14676" s="325"/>
      <c r="D14676" s="325"/>
    </row>
    <row r="14677" spans="1:4" x14ac:dyDescent="0.25">
      <c r="A14677" s="325"/>
      <c r="B14677" s="326"/>
      <c r="C14677" s="325"/>
      <c r="D14677" s="325"/>
    </row>
    <row r="14678" spans="1:4" x14ac:dyDescent="0.25">
      <c r="A14678" s="325"/>
      <c r="B14678" s="326"/>
      <c r="C14678" s="325"/>
      <c r="D14678" s="325"/>
    </row>
    <row r="14679" spans="1:4" x14ac:dyDescent="0.25">
      <c r="A14679" s="325"/>
      <c r="B14679" s="326"/>
      <c r="C14679" s="325"/>
      <c r="D14679" s="325"/>
    </row>
    <row r="14680" spans="1:4" x14ac:dyDescent="0.25">
      <c r="A14680" s="325"/>
      <c r="B14680" s="326"/>
      <c r="C14680" s="325"/>
      <c r="D14680" s="325"/>
    </row>
    <row r="14681" spans="1:4" x14ac:dyDescent="0.25">
      <c r="A14681" s="325"/>
      <c r="B14681" s="326"/>
      <c r="C14681" s="325"/>
      <c r="D14681" s="325"/>
    </row>
    <row r="14682" spans="1:4" x14ac:dyDescent="0.25">
      <c r="A14682" s="325"/>
      <c r="B14682" s="326"/>
      <c r="C14682" s="325"/>
      <c r="D14682" s="325"/>
    </row>
    <row r="14683" spans="1:4" x14ac:dyDescent="0.25">
      <c r="A14683" s="325"/>
      <c r="B14683" s="326"/>
      <c r="C14683" s="325"/>
      <c r="D14683" s="325"/>
    </row>
    <row r="14684" spans="1:4" x14ac:dyDescent="0.25">
      <c r="A14684" s="325"/>
      <c r="B14684" s="326"/>
      <c r="C14684" s="325"/>
      <c r="D14684" s="325"/>
    </row>
    <row r="14685" spans="1:4" x14ac:dyDescent="0.25">
      <c r="A14685" s="325"/>
      <c r="B14685" s="326"/>
      <c r="C14685" s="325"/>
      <c r="D14685" s="325"/>
    </row>
    <row r="14686" spans="1:4" x14ac:dyDescent="0.25">
      <c r="A14686" s="325"/>
      <c r="B14686" s="326"/>
      <c r="C14686" s="325"/>
      <c r="D14686" s="325"/>
    </row>
    <row r="14687" spans="1:4" x14ac:dyDescent="0.25">
      <c r="A14687" s="325"/>
      <c r="B14687" s="326"/>
      <c r="C14687" s="325"/>
      <c r="D14687" s="325"/>
    </row>
    <row r="14688" spans="1:4" x14ac:dyDescent="0.25">
      <c r="A14688" s="325"/>
      <c r="B14688" s="326"/>
      <c r="C14688" s="325"/>
      <c r="D14688" s="325"/>
    </row>
    <row r="14689" spans="1:4" x14ac:dyDescent="0.25">
      <c r="A14689" s="325"/>
      <c r="B14689" s="326"/>
      <c r="C14689" s="325"/>
      <c r="D14689" s="325"/>
    </row>
    <row r="14690" spans="1:4" x14ac:dyDescent="0.25">
      <c r="A14690" s="325"/>
      <c r="B14690" s="326"/>
      <c r="C14690" s="325"/>
      <c r="D14690" s="325"/>
    </row>
    <row r="14691" spans="1:4" x14ac:dyDescent="0.25">
      <c r="A14691" s="325"/>
      <c r="B14691" s="326"/>
      <c r="C14691" s="325"/>
      <c r="D14691" s="325"/>
    </row>
    <row r="14692" spans="1:4" x14ac:dyDescent="0.25">
      <c r="A14692" s="325"/>
      <c r="B14692" s="326"/>
      <c r="C14692" s="325"/>
      <c r="D14692" s="325"/>
    </row>
    <row r="14693" spans="1:4" x14ac:dyDescent="0.25">
      <c r="A14693" s="325"/>
      <c r="B14693" s="326"/>
      <c r="C14693" s="325"/>
      <c r="D14693" s="325"/>
    </row>
    <row r="14694" spans="1:4" x14ac:dyDescent="0.25">
      <c r="A14694" s="325"/>
      <c r="B14694" s="326"/>
      <c r="C14694" s="325"/>
      <c r="D14694" s="325"/>
    </row>
    <row r="14695" spans="1:4" x14ac:dyDescent="0.25">
      <c r="A14695" s="325"/>
      <c r="B14695" s="326"/>
      <c r="C14695" s="325"/>
      <c r="D14695" s="325"/>
    </row>
    <row r="14696" spans="1:4" x14ac:dyDescent="0.25">
      <c r="A14696" s="325"/>
      <c r="B14696" s="326"/>
      <c r="C14696" s="325"/>
      <c r="D14696" s="325"/>
    </row>
    <row r="14697" spans="1:4" x14ac:dyDescent="0.25">
      <c r="A14697" s="325"/>
      <c r="B14697" s="326"/>
      <c r="C14697" s="325"/>
      <c r="D14697" s="325"/>
    </row>
    <row r="14698" spans="1:4" x14ac:dyDescent="0.25">
      <c r="A14698" s="325"/>
      <c r="B14698" s="326"/>
      <c r="C14698" s="325"/>
      <c r="D14698" s="325"/>
    </row>
    <row r="14699" spans="1:4" x14ac:dyDescent="0.25">
      <c r="A14699" s="325"/>
      <c r="B14699" s="326"/>
      <c r="C14699" s="325"/>
      <c r="D14699" s="325"/>
    </row>
    <row r="14700" spans="1:4" x14ac:dyDescent="0.25">
      <c r="A14700" s="325"/>
      <c r="B14700" s="326"/>
      <c r="C14700" s="325"/>
      <c r="D14700" s="325"/>
    </row>
    <row r="14701" spans="1:4" x14ac:dyDescent="0.25">
      <c r="A14701" s="325"/>
      <c r="B14701" s="326"/>
      <c r="C14701" s="325"/>
      <c r="D14701" s="325"/>
    </row>
    <row r="14702" spans="1:4" x14ac:dyDescent="0.25">
      <c r="A14702" s="325"/>
      <c r="B14702" s="326"/>
      <c r="C14702" s="325"/>
      <c r="D14702" s="325"/>
    </row>
    <row r="14703" spans="1:4" x14ac:dyDescent="0.25">
      <c r="A14703" s="325"/>
      <c r="B14703" s="326"/>
      <c r="C14703" s="325"/>
      <c r="D14703" s="325"/>
    </row>
    <row r="14704" spans="1:4" x14ac:dyDescent="0.25">
      <c r="A14704" s="325"/>
      <c r="B14704" s="326"/>
      <c r="C14704" s="325"/>
      <c r="D14704" s="325"/>
    </row>
    <row r="14705" spans="1:4" x14ac:dyDescent="0.25">
      <c r="A14705" s="325"/>
      <c r="B14705" s="326"/>
      <c r="C14705" s="325"/>
      <c r="D14705" s="325"/>
    </row>
    <row r="14706" spans="1:4" x14ac:dyDescent="0.25">
      <c r="A14706" s="325"/>
      <c r="B14706" s="326"/>
      <c r="C14706" s="325"/>
      <c r="D14706" s="325"/>
    </row>
    <row r="14707" spans="1:4" x14ac:dyDescent="0.25">
      <c r="A14707" s="325"/>
      <c r="B14707" s="326"/>
      <c r="C14707" s="325"/>
      <c r="D14707" s="325"/>
    </row>
    <row r="14708" spans="1:4" x14ac:dyDescent="0.25">
      <c r="A14708" s="325"/>
      <c r="B14708" s="326"/>
      <c r="C14708" s="325"/>
      <c r="D14708" s="325"/>
    </row>
    <row r="14709" spans="1:4" x14ac:dyDescent="0.25">
      <c r="A14709" s="325"/>
      <c r="B14709" s="326"/>
      <c r="C14709" s="325"/>
      <c r="D14709" s="325"/>
    </row>
    <row r="14710" spans="1:4" x14ac:dyDescent="0.25">
      <c r="A14710" s="325"/>
      <c r="B14710" s="326"/>
      <c r="C14710" s="325"/>
      <c r="D14710" s="325"/>
    </row>
    <row r="14711" spans="1:4" x14ac:dyDescent="0.25">
      <c r="A14711" s="325"/>
      <c r="B14711" s="326"/>
      <c r="C14711" s="325"/>
      <c r="D14711" s="325"/>
    </row>
    <row r="14712" spans="1:4" x14ac:dyDescent="0.25">
      <c r="A14712" s="325"/>
      <c r="B14712" s="326"/>
      <c r="C14712" s="325"/>
      <c r="D14712" s="325"/>
    </row>
    <row r="14713" spans="1:4" x14ac:dyDescent="0.25">
      <c r="A14713" s="325"/>
      <c r="B14713" s="326"/>
      <c r="C14713" s="325"/>
      <c r="D14713" s="325"/>
    </row>
    <row r="14714" spans="1:4" x14ac:dyDescent="0.25">
      <c r="A14714" s="325"/>
      <c r="B14714" s="326"/>
      <c r="C14714" s="325"/>
      <c r="D14714" s="325"/>
    </row>
    <row r="14715" spans="1:4" x14ac:dyDescent="0.25">
      <c r="A14715" s="325"/>
      <c r="B14715" s="326"/>
      <c r="C14715" s="325"/>
      <c r="D14715" s="325"/>
    </row>
    <row r="14716" spans="1:4" x14ac:dyDescent="0.25">
      <c r="A14716" s="325"/>
      <c r="B14716" s="326"/>
      <c r="C14716" s="325"/>
      <c r="D14716" s="325"/>
    </row>
    <row r="14717" spans="1:4" x14ac:dyDescent="0.25">
      <c r="A14717" s="325"/>
      <c r="B14717" s="326"/>
      <c r="C14717" s="325"/>
      <c r="D14717" s="325"/>
    </row>
    <row r="14718" spans="1:4" x14ac:dyDescent="0.25">
      <c r="A14718" s="325"/>
      <c r="B14718" s="326"/>
      <c r="C14718" s="325"/>
      <c r="D14718" s="325"/>
    </row>
    <row r="14719" spans="1:4" x14ac:dyDescent="0.25">
      <c r="A14719" s="325"/>
      <c r="B14719" s="326"/>
      <c r="C14719" s="325"/>
      <c r="D14719" s="325"/>
    </row>
    <row r="14720" spans="1:4" x14ac:dyDescent="0.25">
      <c r="A14720" s="325"/>
      <c r="B14720" s="326"/>
      <c r="C14720" s="325"/>
      <c r="D14720" s="325"/>
    </row>
    <row r="14721" spans="1:4" x14ac:dyDescent="0.25">
      <c r="A14721" s="325"/>
      <c r="B14721" s="326"/>
      <c r="C14721" s="325"/>
      <c r="D14721" s="325"/>
    </row>
    <row r="14722" spans="1:4" x14ac:dyDescent="0.25">
      <c r="A14722" s="325"/>
      <c r="B14722" s="326"/>
      <c r="C14722" s="325"/>
      <c r="D14722" s="325"/>
    </row>
    <row r="14723" spans="1:4" x14ac:dyDescent="0.25">
      <c r="A14723" s="325"/>
      <c r="B14723" s="326"/>
      <c r="C14723" s="325"/>
      <c r="D14723" s="325"/>
    </row>
    <row r="14724" spans="1:4" x14ac:dyDescent="0.25">
      <c r="A14724" s="325"/>
      <c r="B14724" s="326"/>
      <c r="C14724" s="325"/>
      <c r="D14724" s="325"/>
    </row>
    <row r="14725" spans="1:4" x14ac:dyDescent="0.25">
      <c r="A14725" s="325"/>
      <c r="B14725" s="326"/>
      <c r="C14725" s="325"/>
      <c r="D14725" s="325"/>
    </row>
    <row r="14726" spans="1:4" x14ac:dyDescent="0.25">
      <c r="A14726" s="325"/>
      <c r="B14726" s="326"/>
      <c r="C14726" s="325"/>
      <c r="D14726" s="325"/>
    </row>
    <row r="14727" spans="1:4" x14ac:dyDescent="0.25">
      <c r="A14727" s="325"/>
      <c r="B14727" s="326"/>
      <c r="C14727" s="325"/>
      <c r="D14727" s="325"/>
    </row>
    <row r="14728" spans="1:4" x14ac:dyDescent="0.25">
      <c r="A14728" s="325"/>
      <c r="B14728" s="326"/>
      <c r="C14728" s="325"/>
      <c r="D14728" s="325"/>
    </row>
    <row r="14729" spans="1:4" x14ac:dyDescent="0.25">
      <c r="A14729" s="325"/>
      <c r="B14729" s="326"/>
      <c r="C14729" s="325"/>
      <c r="D14729" s="325"/>
    </row>
    <row r="14730" spans="1:4" x14ac:dyDescent="0.25">
      <c r="A14730" s="325"/>
      <c r="B14730" s="326"/>
      <c r="C14730" s="325"/>
      <c r="D14730" s="325"/>
    </row>
    <row r="14731" spans="1:4" x14ac:dyDescent="0.25">
      <c r="A14731" s="325"/>
      <c r="B14731" s="326"/>
      <c r="C14731" s="325"/>
      <c r="D14731" s="325"/>
    </row>
    <row r="14732" spans="1:4" x14ac:dyDescent="0.25">
      <c r="A14732" s="325"/>
      <c r="B14732" s="326"/>
      <c r="C14732" s="325"/>
      <c r="D14732" s="325"/>
    </row>
    <row r="14733" spans="1:4" x14ac:dyDescent="0.25">
      <c r="A14733" s="325"/>
      <c r="B14733" s="326"/>
      <c r="C14733" s="325"/>
      <c r="D14733" s="325"/>
    </row>
    <row r="14734" spans="1:4" x14ac:dyDescent="0.25">
      <c r="A14734" s="325"/>
      <c r="B14734" s="326"/>
      <c r="C14734" s="325"/>
      <c r="D14734" s="325"/>
    </row>
    <row r="14735" spans="1:4" x14ac:dyDescent="0.25">
      <c r="A14735" s="325"/>
      <c r="B14735" s="326"/>
      <c r="C14735" s="325"/>
      <c r="D14735" s="325"/>
    </row>
    <row r="14736" spans="1:4" x14ac:dyDescent="0.25">
      <c r="A14736" s="325"/>
      <c r="B14736" s="326"/>
      <c r="C14736" s="325"/>
      <c r="D14736" s="325"/>
    </row>
    <row r="14737" spans="1:4" x14ac:dyDescent="0.25">
      <c r="A14737" s="325"/>
      <c r="B14737" s="326"/>
      <c r="C14737" s="325"/>
      <c r="D14737" s="325"/>
    </row>
    <row r="14738" spans="1:4" x14ac:dyDescent="0.25">
      <c r="A14738" s="325"/>
      <c r="B14738" s="326"/>
      <c r="C14738" s="325"/>
      <c r="D14738" s="325"/>
    </row>
    <row r="14739" spans="1:4" x14ac:dyDescent="0.25">
      <c r="A14739" s="325"/>
      <c r="B14739" s="326"/>
      <c r="C14739" s="325"/>
      <c r="D14739" s="325"/>
    </row>
    <row r="14740" spans="1:4" x14ac:dyDescent="0.25">
      <c r="A14740" s="325"/>
      <c r="B14740" s="326"/>
      <c r="C14740" s="325"/>
      <c r="D14740" s="325"/>
    </row>
    <row r="14741" spans="1:4" x14ac:dyDescent="0.25">
      <c r="A14741" s="325"/>
      <c r="B14741" s="326"/>
      <c r="C14741" s="325"/>
      <c r="D14741" s="325"/>
    </row>
    <row r="14742" spans="1:4" x14ac:dyDescent="0.25">
      <c r="A14742" s="325"/>
      <c r="B14742" s="326"/>
      <c r="C14742" s="325"/>
      <c r="D14742" s="325"/>
    </row>
    <row r="14743" spans="1:4" x14ac:dyDescent="0.25">
      <c r="A14743" s="325"/>
      <c r="B14743" s="326"/>
      <c r="C14743" s="325"/>
      <c r="D14743" s="325"/>
    </row>
    <row r="14744" spans="1:4" x14ac:dyDescent="0.25">
      <c r="A14744" s="325"/>
      <c r="B14744" s="326"/>
      <c r="C14744" s="325"/>
      <c r="D14744" s="325"/>
    </row>
    <row r="14745" spans="1:4" x14ac:dyDescent="0.25">
      <c r="A14745" s="325"/>
      <c r="B14745" s="326"/>
      <c r="C14745" s="325"/>
      <c r="D14745" s="325"/>
    </row>
    <row r="14746" spans="1:4" x14ac:dyDescent="0.25">
      <c r="A14746" s="325"/>
      <c r="B14746" s="326"/>
      <c r="C14746" s="325"/>
      <c r="D14746" s="325"/>
    </row>
    <row r="14747" spans="1:4" x14ac:dyDescent="0.25">
      <c r="A14747" s="325"/>
      <c r="B14747" s="326"/>
      <c r="C14747" s="325"/>
      <c r="D14747" s="325"/>
    </row>
    <row r="14748" spans="1:4" x14ac:dyDescent="0.25">
      <c r="A14748" s="325"/>
      <c r="B14748" s="326"/>
      <c r="C14748" s="325"/>
      <c r="D14748" s="325"/>
    </row>
    <row r="14749" spans="1:4" x14ac:dyDescent="0.25">
      <c r="A14749" s="325"/>
      <c r="B14749" s="326"/>
      <c r="C14749" s="325"/>
      <c r="D14749" s="325"/>
    </row>
    <row r="14750" spans="1:4" x14ac:dyDescent="0.25">
      <c r="A14750" s="325"/>
      <c r="B14750" s="326"/>
      <c r="C14750" s="325"/>
      <c r="D14750" s="325"/>
    </row>
    <row r="14751" spans="1:4" x14ac:dyDescent="0.25">
      <c r="A14751" s="325"/>
      <c r="B14751" s="326"/>
      <c r="C14751" s="325"/>
      <c r="D14751" s="325"/>
    </row>
    <row r="14752" spans="1:4" x14ac:dyDescent="0.25">
      <c r="A14752" s="325"/>
      <c r="B14752" s="326"/>
      <c r="C14752" s="325"/>
      <c r="D14752" s="325"/>
    </row>
    <row r="14753" spans="1:4" x14ac:dyDescent="0.25">
      <c r="A14753" s="325"/>
      <c r="B14753" s="326"/>
      <c r="C14753" s="325"/>
      <c r="D14753" s="325"/>
    </row>
    <row r="14754" spans="1:4" x14ac:dyDescent="0.25">
      <c r="A14754" s="325"/>
      <c r="B14754" s="326"/>
      <c r="C14754" s="325"/>
      <c r="D14754" s="325"/>
    </row>
    <row r="14755" spans="1:4" x14ac:dyDescent="0.25">
      <c r="A14755" s="325"/>
      <c r="B14755" s="326"/>
      <c r="C14755" s="325"/>
      <c r="D14755" s="325"/>
    </row>
    <row r="14756" spans="1:4" x14ac:dyDescent="0.25">
      <c r="A14756" s="325"/>
      <c r="B14756" s="326"/>
      <c r="C14756" s="325"/>
      <c r="D14756" s="325"/>
    </row>
    <row r="14757" spans="1:4" x14ac:dyDescent="0.25">
      <c r="A14757" s="325"/>
      <c r="B14757" s="326"/>
      <c r="C14757" s="325"/>
      <c r="D14757" s="325"/>
    </row>
    <row r="14758" spans="1:4" x14ac:dyDescent="0.25">
      <c r="A14758" s="325"/>
      <c r="B14758" s="326"/>
      <c r="C14758" s="325"/>
      <c r="D14758" s="325"/>
    </row>
    <row r="14759" spans="1:4" x14ac:dyDescent="0.25">
      <c r="A14759" s="325"/>
      <c r="B14759" s="326"/>
      <c r="C14759" s="325"/>
      <c r="D14759" s="325"/>
    </row>
    <row r="14760" spans="1:4" x14ac:dyDescent="0.25">
      <c r="A14760" s="325"/>
      <c r="B14760" s="326"/>
      <c r="C14760" s="325"/>
      <c r="D14760" s="325"/>
    </row>
    <row r="14761" spans="1:4" x14ac:dyDescent="0.25">
      <c r="A14761" s="325"/>
      <c r="B14761" s="326"/>
      <c r="C14761" s="325"/>
      <c r="D14761" s="325"/>
    </row>
    <row r="14762" spans="1:4" x14ac:dyDescent="0.25">
      <c r="A14762" s="325"/>
      <c r="B14762" s="326"/>
      <c r="C14762" s="325"/>
      <c r="D14762" s="325"/>
    </row>
    <row r="14763" spans="1:4" x14ac:dyDescent="0.25">
      <c r="A14763" s="325"/>
      <c r="B14763" s="326"/>
      <c r="C14763" s="325"/>
      <c r="D14763" s="325"/>
    </row>
    <row r="14764" spans="1:4" x14ac:dyDescent="0.25">
      <c r="A14764" s="325"/>
      <c r="B14764" s="326"/>
      <c r="C14764" s="325"/>
      <c r="D14764" s="325"/>
    </row>
    <row r="14765" spans="1:4" x14ac:dyDescent="0.25">
      <c r="A14765" s="325"/>
      <c r="B14765" s="326"/>
      <c r="C14765" s="325"/>
      <c r="D14765" s="325"/>
    </row>
    <row r="14766" spans="1:4" x14ac:dyDescent="0.25">
      <c r="A14766" s="325"/>
      <c r="B14766" s="326"/>
      <c r="C14766" s="325"/>
      <c r="D14766" s="325"/>
    </row>
    <row r="14767" spans="1:4" x14ac:dyDescent="0.25">
      <c r="A14767" s="325"/>
      <c r="B14767" s="326"/>
      <c r="C14767" s="325"/>
      <c r="D14767" s="325"/>
    </row>
    <row r="14768" spans="1:4" x14ac:dyDescent="0.25">
      <c r="A14768" s="325"/>
      <c r="B14768" s="326"/>
      <c r="C14768" s="325"/>
      <c r="D14768" s="325"/>
    </row>
    <row r="14769" spans="1:4" x14ac:dyDescent="0.25">
      <c r="A14769" s="325"/>
      <c r="B14769" s="326"/>
      <c r="C14769" s="325"/>
      <c r="D14769" s="325"/>
    </row>
    <row r="14770" spans="1:4" x14ac:dyDescent="0.25">
      <c r="A14770" s="325"/>
      <c r="B14770" s="326"/>
      <c r="C14770" s="325"/>
      <c r="D14770" s="325"/>
    </row>
    <row r="14771" spans="1:4" x14ac:dyDescent="0.25">
      <c r="A14771" s="325"/>
      <c r="B14771" s="326"/>
      <c r="C14771" s="325"/>
      <c r="D14771" s="325"/>
    </row>
    <row r="14772" spans="1:4" x14ac:dyDescent="0.25">
      <c r="A14772" s="325"/>
      <c r="B14772" s="326"/>
      <c r="C14772" s="325"/>
      <c r="D14772" s="325"/>
    </row>
    <row r="14773" spans="1:4" x14ac:dyDescent="0.25">
      <c r="A14773" s="325"/>
      <c r="B14773" s="326"/>
      <c r="C14773" s="325"/>
      <c r="D14773" s="325"/>
    </row>
    <row r="14774" spans="1:4" x14ac:dyDescent="0.25">
      <c r="A14774" s="325"/>
      <c r="B14774" s="326"/>
      <c r="C14774" s="325"/>
      <c r="D14774" s="325"/>
    </row>
    <row r="14775" spans="1:4" x14ac:dyDescent="0.25">
      <c r="A14775" s="325"/>
      <c r="B14775" s="326"/>
      <c r="C14775" s="325"/>
      <c r="D14775" s="325"/>
    </row>
    <row r="14776" spans="1:4" x14ac:dyDescent="0.25">
      <c r="A14776" s="325"/>
      <c r="B14776" s="326"/>
      <c r="C14776" s="325"/>
      <c r="D14776" s="325"/>
    </row>
    <row r="14777" spans="1:4" x14ac:dyDescent="0.25">
      <c r="A14777" s="325"/>
      <c r="B14777" s="326"/>
      <c r="C14777" s="325"/>
      <c r="D14777" s="325"/>
    </row>
    <row r="14778" spans="1:4" x14ac:dyDescent="0.25">
      <c r="A14778" s="325"/>
      <c r="B14778" s="326"/>
      <c r="C14778" s="325"/>
      <c r="D14778" s="325"/>
    </row>
    <row r="14779" spans="1:4" x14ac:dyDescent="0.25">
      <c r="A14779" s="325"/>
      <c r="B14779" s="326"/>
      <c r="C14779" s="325"/>
      <c r="D14779" s="325"/>
    </row>
    <row r="14780" spans="1:4" x14ac:dyDescent="0.25">
      <c r="A14780" s="325"/>
      <c r="B14780" s="326"/>
      <c r="C14780" s="325"/>
      <c r="D14780" s="325"/>
    </row>
    <row r="14781" spans="1:4" x14ac:dyDescent="0.25">
      <c r="A14781" s="325"/>
      <c r="B14781" s="326"/>
      <c r="C14781" s="325"/>
      <c r="D14781" s="325"/>
    </row>
    <row r="14782" spans="1:4" x14ac:dyDescent="0.25">
      <c r="A14782" s="325"/>
      <c r="B14782" s="326"/>
      <c r="C14782" s="325"/>
      <c r="D14782" s="325"/>
    </row>
    <row r="14783" spans="1:4" x14ac:dyDescent="0.25">
      <c r="A14783" s="325"/>
      <c r="B14783" s="326"/>
      <c r="C14783" s="325"/>
      <c r="D14783" s="325"/>
    </row>
    <row r="14784" spans="1:4" x14ac:dyDescent="0.25">
      <c r="A14784" s="325"/>
      <c r="B14784" s="326"/>
      <c r="C14784" s="325"/>
      <c r="D14784" s="325"/>
    </row>
    <row r="14785" spans="1:4" x14ac:dyDescent="0.25">
      <c r="A14785" s="325"/>
      <c r="B14785" s="326"/>
      <c r="C14785" s="325"/>
      <c r="D14785" s="325"/>
    </row>
    <row r="14786" spans="1:4" x14ac:dyDescent="0.25">
      <c r="A14786" s="325"/>
      <c r="B14786" s="326"/>
      <c r="C14786" s="325"/>
      <c r="D14786" s="325"/>
    </row>
    <row r="14787" spans="1:4" x14ac:dyDescent="0.25">
      <c r="A14787" s="325"/>
      <c r="B14787" s="326"/>
      <c r="C14787" s="325"/>
      <c r="D14787" s="325"/>
    </row>
    <row r="14788" spans="1:4" x14ac:dyDescent="0.25">
      <c r="A14788" s="325"/>
      <c r="B14788" s="326"/>
      <c r="C14788" s="325"/>
      <c r="D14788" s="325"/>
    </row>
    <row r="14789" spans="1:4" x14ac:dyDescent="0.25">
      <c r="A14789" s="325"/>
      <c r="B14789" s="326"/>
      <c r="C14789" s="325"/>
      <c r="D14789" s="325"/>
    </row>
    <row r="14790" spans="1:4" x14ac:dyDescent="0.25">
      <c r="A14790" s="325"/>
      <c r="B14790" s="326"/>
      <c r="C14790" s="325"/>
      <c r="D14790" s="325"/>
    </row>
    <row r="14791" spans="1:4" x14ac:dyDescent="0.25">
      <c r="A14791" s="325"/>
      <c r="B14791" s="326"/>
      <c r="C14791" s="325"/>
      <c r="D14791" s="325"/>
    </row>
    <row r="14792" spans="1:4" x14ac:dyDescent="0.25">
      <c r="A14792" s="325"/>
      <c r="B14792" s="326"/>
      <c r="C14792" s="325"/>
      <c r="D14792" s="325"/>
    </row>
    <row r="14793" spans="1:4" x14ac:dyDescent="0.25">
      <c r="A14793" s="325"/>
      <c r="B14793" s="326"/>
      <c r="C14793" s="325"/>
      <c r="D14793" s="325"/>
    </row>
    <row r="14794" spans="1:4" x14ac:dyDescent="0.25">
      <c r="A14794" s="325"/>
      <c r="B14794" s="326"/>
      <c r="C14794" s="325"/>
      <c r="D14794" s="325"/>
    </row>
    <row r="14795" spans="1:4" x14ac:dyDescent="0.25">
      <c r="A14795" s="325"/>
      <c r="B14795" s="326"/>
      <c r="C14795" s="325"/>
      <c r="D14795" s="325"/>
    </row>
    <row r="14796" spans="1:4" x14ac:dyDescent="0.25">
      <c r="A14796" s="325"/>
      <c r="B14796" s="326"/>
      <c r="C14796" s="325"/>
      <c r="D14796" s="325"/>
    </row>
    <row r="14797" spans="1:4" x14ac:dyDescent="0.25">
      <c r="A14797" s="325"/>
      <c r="B14797" s="326"/>
      <c r="C14797" s="325"/>
      <c r="D14797" s="325"/>
    </row>
    <row r="14798" spans="1:4" x14ac:dyDescent="0.25">
      <c r="A14798" s="325"/>
      <c r="B14798" s="326"/>
      <c r="C14798" s="325"/>
      <c r="D14798" s="325"/>
    </row>
    <row r="14799" spans="1:4" x14ac:dyDescent="0.25">
      <c r="A14799" s="325"/>
      <c r="B14799" s="326"/>
      <c r="C14799" s="325"/>
      <c r="D14799" s="325"/>
    </row>
    <row r="14800" spans="1:4" x14ac:dyDescent="0.25">
      <c r="A14800" s="325"/>
      <c r="B14800" s="326"/>
      <c r="C14800" s="325"/>
      <c r="D14800" s="325"/>
    </row>
    <row r="14801" spans="1:4" x14ac:dyDescent="0.25">
      <c r="A14801" s="325"/>
      <c r="B14801" s="326"/>
      <c r="C14801" s="325"/>
      <c r="D14801" s="325"/>
    </row>
    <row r="14802" spans="1:4" x14ac:dyDescent="0.25">
      <c r="A14802" s="325"/>
      <c r="B14802" s="326"/>
      <c r="C14802" s="325"/>
      <c r="D14802" s="325"/>
    </row>
    <row r="14803" spans="1:4" x14ac:dyDescent="0.25">
      <c r="A14803" s="325"/>
      <c r="B14803" s="326"/>
      <c r="C14803" s="325"/>
      <c r="D14803" s="325"/>
    </row>
    <row r="14804" spans="1:4" x14ac:dyDescent="0.25">
      <c r="A14804" s="325"/>
      <c r="B14804" s="326"/>
      <c r="C14804" s="325"/>
      <c r="D14804" s="325"/>
    </row>
    <row r="14805" spans="1:4" x14ac:dyDescent="0.25">
      <c r="A14805" s="325"/>
      <c r="B14805" s="326"/>
      <c r="C14805" s="325"/>
      <c r="D14805" s="325"/>
    </row>
    <row r="14806" spans="1:4" x14ac:dyDescent="0.25">
      <c r="A14806" s="325"/>
      <c r="B14806" s="326"/>
      <c r="C14806" s="325"/>
      <c r="D14806" s="325"/>
    </row>
    <row r="14807" spans="1:4" x14ac:dyDescent="0.25">
      <c r="A14807" s="325"/>
      <c r="B14807" s="326"/>
      <c r="C14807" s="325"/>
      <c r="D14807" s="325"/>
    </row>
    <row r="14808" spans="1:4" x14ac:dyDescent="0.25">
      <c r="A14808" s="325"/>
      <c r="B14808" s="326"/>
      <c r="C14808" s="325"/>
      <c r="D14808" s="325"/>
    </row>
    <row r="14809" spans="1:4" x14ac:dyDescent="0.25">
      <c r="A14809" s="325"/>
      <c r="B14809" s="326"/>
      <c r="C14809" s="325"/>
      <c r="D14809" s="325"/>
    </row>
    <row r="14810" spans="1:4" x14ac:dyDescent="0.25">
      <c r="A14810" s="325"/>
      <c r="B14810" s="326"/>
      <c r="C14810" s="325"/>
      <c r="D14810" s="325"/>
    </row>
    <row r="14811" spans="1:4" x14ac:dyDescent="0.25">
      <c r="A14811" s="325"/>
      <c r="B14811" s="326"/>
      <c r="C14811" s="325"/>
      <c r="D14811" s="325"/>
    </row>
    <row r="14812" spans="1:4" x14ac:dyDescent="0.25">
      <c r="A14812" s="325"/>
      <c r="B14812" s="326"/>
      <c r="C14812" s="325"/>
      <c r="D14812" s="325"/>
    </row>
    <row r="14813" spans="1:4" x14ac:dyDescent="0.25">
      <c r="A14813" s="325"/>
      <c r="B14813" s="326"/>
      <c r="C14813" s="325"/>
      <c r="D14813" s="325"/>
    </row>
    <row r="14814" spans="1:4" x14ac:dyDescent="0.25">
      <c r="A14814" s="325"/>
      <c r="B14814" s="326"/>
      <c r="C14814" s="325"/>
      <c r="D14814" s="325"/>
    </row>
    <row r="14815" spans="1:4" x14ac:dyDescent="0.25">
      <c r="A14815" s="325"/>
      <c r="B14815" s="326"/>
      <c r="C14815" s="325"/>
      <c r="D14815" s="325"/>
    </row>
    <row r="14816" spans="1:4" x14ac:dyDescent="0.25">
      <c r="A14816" s="325"/>
      <c r="B14816" s="326"/>
      <c r="C14816" s="325"/>
      <c r="D14816" s="325"/>
    </row>
    <row r="14817" spans="1:4" x14ac:dyDescent="0.25">
      <c r="A14817" s="325"/>
      <c r="B14817" s="326"/>
      <c r="C14817" s="325"/>
      <c r="D14817" s="325"/>
    </row>
    <row r="14818" spans="1:4" x14ac:dyDescent="0.25">
      <c r="A14818" s="325"/>
      <c r="B14818" s="326"/>
      <c r="C14818" s="325"/>
      <c r="D14818" s="325"/>
    </row>
    <row r="14819" spans="1:4" x14ac:dyDescent="0.25">
      <c r="A14819" s="325"/>
      <c r="B14819" s="326"/>
      <c r="C14819" s="325"/>
      <c r="D14819" s="325"/>
    </row>
    <row r="14820" spans="1:4" x14ac:dyDescent="0.25">
      <c r="A14820" s="325"/>
      <c r="B14820" s="326"/>
      <c r="C14820" s="325"/>
      <c r="D14820" s="325"/>
    </row>
    <row r="14821" spans="1:4" x14ac:dyDescent="0.25">
      <c r="A14821" s="325"/>
      <c r="B14821" s="326"/>
      <c r="C14821" s="325"/>
      <c r="D14821" s="325"/>
    </row>
    <row r="14822" spans="1:4" x14ac:dyDescent="0.25">
      <c r="A14822" s="325"/>
      <c r="B14822" s="326"/>
      <c r="C14822" s="325"/>
      <c r="D14822" s="325"/>
    </row>
    <row r="14823" spans="1:4" x14ac:dyDescent="0.25">
      <c r="A14823" s="325"/>
      <c r="B14823" s="326"/>
      <c r="C14823" s="325"/>
      <c r="D14823" s="325"/>
    </row>
    <row r="14824" spans="1:4" x14ac:dyDescent="0.25">
      <c r="A14824" s="325"/>
      <c r="B14824" s="326"/>
      <c r="C14824" s="325"/>
      <c r="D14824" s="325"/>
    </row>
    <row r="14825" spans="1:4" x14ac:dyDescent="0.25">
      <c r="A14825" s="325"/>
      <c r="B14825" s="326"/>
      <c r="C14825" s="325"/>
      <c r="D14825" s="327"/>
    </row>
    <row r="14826" spans="1:4" x14ac:dyDescent="0.25">
      <c r="A14826" s="325"/>
      <c r="B14826" s="326"/>
      <c r="C14826" s="325"/>
      <c r="D14826" s="325"/>
    </row>
    <row r="14827" spans="1:4" x14ac:dyDescent="0.25">
      <c r="A14827" s="325"/>
      <c r="B14827" s="326"/>
      <c r="C14827" s="325"/>
      <c r="D14827" s="325"/>
    </row>
    <row r="14828" spans="1:4" x14ac:dyDescent="0.25">
      <c r="A14828" s="325"/>
      <c r="B14828" s="326"/>
      <c r="C14828" s="325"/>
      <c r="D14828" s="325"/>
    </row>
    <row r="14829" spans="1:4" x14ac:dyDescent="0.25">
      <c r="A14829" s="325"/>
      <c r="B14829" s="326"/>
      <c r="C14829" s="325"/>
      <c r="D14829" s="327"/>
    </row>
    <row r="14830" spans="1:4" x14ac:dyDescent="0.25">
      <c r="A14830" s="325"/>
      <c r="B14830" s="326"/>
      <c r="C14830" s="325"/>
      <c r="D14830" s="325"/>
    </row>
    <row r="14831" spans="1:4" x14ac:dyDescent="0.25">
      <c r="A14831" s="325"/>
      <c r="B14831" s="326"/>
      <c r="C14831" s="325"/>
      <c r="D14831" s="325"/>
    </row>
    <row r="14832" spans="1:4" x14ac:dyDescent="0.25">
      <c r="A14832" s="325"/>
      <c r="B14832" s="326"/>
      <c r="C14832" s="325"/>
      <c r="D14832" s="325"/>
    </row>
    <row r="14833" spans="1:4" x14ac:dyDescent="0.25">
      <c r="A14833" s="325"/>
      <c r="B14833" s="326"/>
      <c r="C14833" s="325"/>
      <c r="D14833" s="325"/>
    </row>
    <row r="14834" spans="1:4" x14ac:dyDescent="0.25">
      <c r="A14834" s="325"/>
      <c r="B14834" s="326"/>
      <c r="C14834" s="325"/>
      <c r="D14834" s="325"/>
    </row>
    <row r="14835" spans="1:4" x14ac:dyDescent="0.25">
      <c r="A14835" s="325"/>
      <c r="B14835" s="326"/>
      <c r="C14835" s="325"/>
      <c r="D14835" s="325"/>
    </row>
    <row r="14836" spans="1:4" x14ac:dyDescent="0.25">
      <c r="A14836" s="325"/>
      <c r="B14836" s="326"/>
      <c r="C14836" s="325"/>
      <c r="D14836" s="325"/>
    </row>
    <row r="14837" spans="1:4" x14ac:dyDescent="0.25">
      <c r="A14837" s="325"/>
      <c r="B14837" s="326"/>
      <c r="C14837" s="325"/>
      <c r="D14837" s="325"/>
    </row>
    <row r="14838" spans="1:4" x14ac:dyDescent="0.25">
      <c r="A14838" s="325"/>
      <c r="B14838" s="326"/>
      <c r="C14838" s="325"/>
      <c r="D14838" s="325"/>
    </row>
    <row r="14839" spans="1:4" x14ac:dyDescent="0.25">
      <c r="A14839" s="325"/>
      <c r="B14839" s="326"/>
      <c r="C14839" s="325"/>
      <c r="D14839" s="325"/>
    </row>
    <row r="14840" spans="1:4" x14ac:dyDescent="0.25">
      <c r="A14840" s="325"/>
      <c r="B14840" s="326"/>
      <c r="C14840" s="325"/>
      <c r="D14840" s="325"/>
    </row>
    <row r="14841" spans="1:4" x14ac:dyDescent="0.25">
      <c r="A14841" s="325"/>
      <c r="B14841" s="326"/>
      <c r="C14841" s="325"/>
      <c r="D14841" s="325"/>
    </row>
    <row r="14842" spans="1:4" x14ac:dyDescent="0.25">
      <c r="A14842" s="325"/>
      <c r="B14842" s="326"/>
      <c r="C14842" s="325"/>
      <c r="D14842" s="325"/>
    </row>
    <row r="14843" spans="1:4" x14ac:dyDescent="0.25">
      <c r="A14843" s="325"/>
      <c r="B14843" s="326"/>
      <c r="C14843" s="325"/>
      <c r="D14843" s="325"/>
    </row>
    <row r="14844" spans="1:4" x14ac:dyDescent="0.25">
      <c r="A14844" s="325"/>
      <c r="B14844" s="326"/>
      <c r="C14844" s="325"/>
      <c r="D14844" s="325"/>
    </row>
    <row r="14845" spans="1:4" x14ac:dyDescent="0.25">
      <c r="A14845" s="325"/>
      <c r="B14845" s="326"/>
      <c r="C14845" s="325"/>
      <c r="D14845" s="325"/>
    </row>
    <row r="14846" spans="1:4" x14ac:dyDescent="0.25">
      <c r="A14846" s="325"/>
      <c r="B14846" s="326"/>
      <c r="C14846" s="325"/>
      <c r="D14846" s="325"/>
    </row>
    <row r="14847" spans="1:4" x14ac:dyDescent="0.25">
      <c r="A14847" s="325"/>
      <c r="B14847" s="326"/>
      <c r="C14847" s="325"/>
      <c r="D14847" s="325"/>
    </row>
    <row r="14848" spans="1:4" x14ac:dyDescent="0.25">
      <c r="A14848" s="325"/>
      <c r="B14848" s="326"/>
      <c r="C14848" s="325"/>
      <c r="D14848" s="325"/>
    </row>
    <row r="14849" spans="1:4" x14ac:dyDescent="0.25">
      <c r="A14849" s="325"/>
      <c r="B14849" s="326"/>
      <c r="C14849" s="325"/>
      <c r="D14849" s="325"/>
    </row>
    <row r="14850" spans="1:4" x14ac:dyDescent="0.25">
      <c r="A14850" s="325"/>
      <c r="B14850" s="326"/>
      <c r="C14850" s="325"/>
      <c r="D14850" s="325"/>
    </row>
    <row r="14851" spans="1:4" x14ac:dyDescent="0.25">
      <c r="A14851" s="325"/>
      <c r="B14851" s="326"/>
      <c r="C14851" s="325"/>
      <c r="D14851" s="325"/>
    </row>
    <row r="14852" spans="1:4" x14ac:dyDescent="0.25">
      <c r="A14852" s="325"/>
      <c r="B14852" s="326"/>
      <c r="C14852" s="325"/>
      <c r="D14852" s="325"/>
    </row>
    <row r="14853" spans="1:4" x14ac:dyDescent="0.25">
      <c r="A14853" s="325"/>
      <c r="B14853" s="326"/>
      <c r="C14853" s="325"/>
      <c r="D14853" s="325"/>
    </row>
    <row r="14854" spans="1:4" x14ac:dyDescent="0.25">
      <c r="A14854" s="325"/>
      <c r="B14854" s="326"/>
      <c r="C14854" s="325"/>
      <c r="D14854" s="325"/>
    </row>
    <row r="14855" spans="1:4" x14ac:dyDescent="0.25">
      <c r="A14855" s="325"/>
      <c r="B14855" s="326"/>
      <c r="C14855" s="325"/>
      <c r="D14855" s="325"/>
    </row>
    <row r="14856" spans="1:4" x14ac:dyDescent="0.25">
      <c r="A14856" s="325"/>
      <c r="B14856" s="326"/>
      <c r="C14856" s="325"/>
      <c r="D14856" s="325"/>
    </row>
    <row r="14857" spans="1:4" x14ac:dyDescent="0.25">
      <c r="A14857" s="325"/>
      <c r="B14857" s="326"/>
      <c r="C14857" s="325"/>
      <c r="D14857" s="325"/>
    </row>
    <row r="14858" spans="1:4" x14ac:dyDescent="0.25">
      <c r="A14858" s="325"/>
      <c r="B14858" s="326"/>
      <c r="C14858" s="325"/>
      <c r="D14858" s="325"/>
    </row>
    <row r="14859" spans="1:4" x14ac:dyDescent="0.25">
      <c r="A14859" s="325"/>
      <c r="B14859" s="326"/>
      <c r="C14859" s="325"/>
      <c r="D14859" s="325"/>
    </row>
    <row r="14860" spans="1:4" x14ac:dyDescent="0.25">
      <c r="A14860" s="325"/>
      <c r="B14860" s="326"/>
      <c r="C14860" s="325"/>
      <c r="D14860" s="325"/>
    </row>
    <row r="14861" spans="1:4" x14ac:dyDescent="0.25">
      <c r="A14861" s="325"/>
      <c r="B14861" s="326"/>
      <c r="C14861" s="325"/>
      <c r="D14861" s="325"/>
    </row>
    <row r="14862" spans="1:4" x14ac:dyDescent="0.25">
      <c r="A14862" s="325"/>
      <c r="B14862" s="326"/>
      <c r="C14862" s="325"/>
      <c r="D14862" s="325"/>
    </row>
    <row r="14863" spans="1:4" x14ac:dyDescent="0.25">
      <c r="A14863" s="325"/>
      <c r="B14863" s="326"/>
      <c r="C14863" s="325"/>
      <c r="D14863" s="325"/>
    </row>
    <row r="14864" spans="1:4" x14ac:dyDescent="0.25">
      <c r="A14864" s="325"/>
      <c r="B14864" s="326"/>
      <c r="C14864" s="325"/>
      <c r="D14864" s="325"/>
    </row>
    <row r="14865" spans="1:4" x14ac:dyDescent="0.25">
      <c r="A14865" s="325"/>
      <c r="B14865" s="326"/>
      <c r="C14865" s="325"/>
      <c r="D14865" s="325"/>
    </row>
    <row r="14866" spans="1:4" x14ac:dyDescent="0.25">
      <c r="A14866" s="325"/>
      <c r="B14866" s="326"/>
      <c r="C14866" s="325"/>
      <c r="D14866" s="325"/>
    </row>
    <row r="14867" spans="1:4" x14ac:dyDescent="0.25">
      <c r="A14867" s="325"/>
      <c r="B14867" s="326"/>
      <c r="C14867" s="325"/>
      <c r="D14867" s="325"/>
    </row>
    <row r="14868" spans="1:4" x14ac:dyDescent="0.25">
      <c r="A14868" s="325"/>
      <c r="B14868" s="326"/>
      <c r="C14868" s="325"/>
      <c r="D14868" s="325"/>
    </row>
    <row r="14869" spans="1:4" x14ac:dyDescent="0.25">
      <c r="A14869" s="325"/>
      <c r="B14869" s="326"/>
      <c r="C14869" s="325"/>
      <c r="D14869" s="325"/>
    </row>
    <row r="14870" spans="1:4" x14ac:dyDescent="0.25">
      <c r="A14870" s="325"/>
      <c r="B14870" s="326"/>
      <c r="C14870" s="325"/>
      <c r="D14870" s="325"/>
    </row>
    <row r="14871" spans="1:4" x14ac:dyDescent="0.25">
      <c r="A14871" s="325"/>
      <c r="B14871" s="326"/>
      <c r="C14871" s="325"/>
      <c r="D14871" s="325"/>
    </row>
    <row r="14872" spans="1:4" x14ac:dyDescent="0.25">
      <c r="A14872" s="325"/>
      <c r="B14872" s="326"/>
      <c r="C14872" s="325"/>
      <c r="D14872" s="325"/>
    </row>
    <row r="14873" spans="1:4" x14ac:dyDescent="0.25">
      <c r="A14873" s="325"/>
      <c r="B14873" s="326"/>
      <c r="C14873" s="325"/>
      <c r="D14873" s="325"/>
    </row>
    <row r="14874" spans="1:4" x14ac:dyDescent="0.25">
      <c r="A14874" s="325"/>
      <c r="B14874" s="326"/>
      <c r="C14874" s="325"/>
      <c r="D14874" s="325"/>
    </row>
    <row r="14875" spans="1:4" x14ac:dyDescent="0.25">
      <c r="A14875" s="325"/>
      <c r="B14875" s="326"/>
      <c r="C14875" s="325"/>
      <c r="D14875" s="325"/>
    </row>
    <row r="14876" spans="1:4" x14ac:dyDescent="0.25">
      <c r="A14876" s="325"/>
      <c r="B14876" s="326"/>
      <c r="C14876" s="325"/>
      <c r="D14876" s="325"/>
    </row>
    <row r="14877" spans="1:4" x14ac:dyDescent="0.25">
      <c r="A14877" s="325"/>
      <c r="B14877" s="326"/>
      <c r="C14877" s="325"/>
      <c r="D14877" s="325"/>
    </row>
    <row r="14878" spans="1:4" x14ac:dyDescent="0.25">
      <c r="A14878" s="325"/>
      <c r="B14878" s="326"/>
      <c r="C14878" s="325"/>
      <c r="D14878" s="325"/>
    </row>
    <row r="14879" spans="1:4" x14ac:dyDescent="0.25">
      <c r="A14879" s="325"/>
      <c r="B14879" s="326"/>
      <c r="C14879" s="325"/>
      <c r="D14879" s="325"/>
    </row>
    <row r="14880" spans="1:4" x14ac:dyDescent="0.25">
      <c r="A14880" s="325"/>
      <c r="B14880" s="326"/>
      <c r="C14880" s="325"/>
      <c r="D14880" s="325"/>
    </row>
    <row r="14881" spans="1:4" x14ac:dyDescent="0.25">
      <c r="A14881" s="325"/>
      <c r="B14881" s="326"/>
      <c r="C14881" s="325"/>
      <c r="D14881" s="325"/>
    </row>
    <row r="14882" spans="1:4" x14ac:dyDescent="0.25">
      <c r="A14882" s="325"/>
      <c r="B14882" s="326"/>
      <c r="C14882" s="325"/>
      <c r="D14882" s="325"/>
    </row>
    <row r="14883" spans="1:4" x14ac:dyDescent="0.25">
      <c r="A14883" s="325"/>
      <c r="B14883" s="326"/>
      <c r="C14883" s="325"/>
      <c r="D14883" s="325"/>
    </row>
    <row r="14884" spans="1:4" x14ac:dyDescent="0.25">
      <c r="A14884" s="325"/>
      <c r="B14884" s="326"/>
      <c r="C14884" s="325"/>
      <c r="D14884" s="325"/>
    </row>
    <row r="14885" spans="1:4" x14ac:dyDescent="0.25">
      <c r="A14885" s="325"/>
      <c r="B14885" s="326"/>
      <c r="C14885" s="325"/>
      <c r="D14885" s="325"/>
    </row>
    <row r="14886" spans="1:4" x14ac:dyDescent="0.25">
      <c r="A14886" s="325"/>
      <c r="B14886" s="326"/>
      <c r="C14886" s="325"/>
      <c r="D14886" s="325"/>
    </row>
    <row r="14887" spans="1:4" x14ac:dyDescent="0.25">
      <c r="A14887" s="325"/>
      <c r="B14887" s="326"/>
      <c r="C14887" s="325"/>
      <c r="D14887" s="325"/>
    </row>
    <row r="14888" spans="1:4" x14ac:dyDescent="0.25">
      <c r="A14888" s="325"/>
      <c r="B14888" s="326"/>
      <c r="C14888" s="325"/>
      <c r="D14888" s="325"/>
    </row>
    <row r="14889" spans="1:4" x14ac:dyDescent="0.25">
      <c r="A14889" s="325"/>
      <c r="B14889" s="326"/>
      <c r="C14889" s="325"/>
      <c r="D14889" s="325"/>
    </row>
    <row r="14890" spans="1:4" x14ac:dyDescent="0.25">
      <c r="A14890" s="325"/>
      <c r="B14890" s="326"/>
      <c r="C14890" s="325"/>
      <c r="D14890" s="325"/>
    </row>
    <row r="14891" spans="1:4" x14ac:dyDescent="0.25">
      <c r="A14891" s="325"/>
      <c r="B14891" s="326"/>
      <c r="C14891" s="325"/>
      <c r="D14891" s="325"/>
    </row>
    <row r="14892" spans="1:4" x14ac:dyDescent="0.25">
      <c r="A14892" s="325"/>
      <c r="B14892" s="326"/>
      <c r="C14892" s="325"/>
      <c r="D14892" s="325"/>
    </row>
    <row r="14893" spans="1:4" x14ac:dyDescent="0.25">
      <c r="A14893" s="325"/>
      <c r="B14893" s="326"/>
      <c r="C14893" s="325"/>
      <c r="D14893" s="325"/>
    </row>
    <row r="14894" spans="1:4" x14ac:dyDescent="0.25">
      <c r="A14894" s="325"/>
      <c r="B14894" s="326"/>
      <c r="C14894" s="325"/>
      <c r="D14894" s="325"/>
    </row>
    <row r="14895" spans="1:4" x14ac:dyDescent="0.25">
      <c r="A14895" s="325"/>
      <c r="B14895" s="326"/>
      <c r="C14895" s="325"/>
      <c r="D14895" s="325"/>
    </row>
    <row r="14896" spans="1:4" x14ac:dyDescent="0.25">
      <c r="A14896" s="325"/>
      <c r="B14896" s="326"/>
      <c r="C14896" s="325"/>
      <c r="D14896" s="325"/>
    </row>
    <row r="14897" spans="1:4" x14ac:dyDescent="0.25">
      <c r="A14897" s="325"/>
      <c r="B14897" s="326"/>
      <c r="C14897" s="325"/>
      <c r="D14897" s="325"/>
    </row>
    <row r="14898" spans="1:4" x14ac:dyDescent="0.25">
      <c r="A14898" s="325"/>
      <c r="B14898" s="326"/>
      <c r="C14898" s="325"/>
      <c r="D14898" s="325"/>
    </row>
    <row r="14899" spans="1:4" x14ac:dyDescent="0.25">
      <c r="A14899" s="325"/>
      <c r="B14899" s="326"/>
      <c r="C14899" s="325"/>
      <c r="D14899" s="325"/>
    </row>
    <row r="14900" spans="1:4" x14ac:dyDescent="0.25">
      <c r="A14900" s="325"/>
      <c r="B14900" s="326"/>
      <c r="C14900" s="325"/>
      <c r="D14900" s="325"/>
    </row>
    <row r="14901" spans="1:4" x14ac:dyDescent="0.25">
      <c r="A14901" s="325"/>
      <c r="B14901" s="326"/>
      <c r="C14901" s="325"/>
      <c r="D14901" s="325"/>
    </row>
    <row r="14902" spans="1:4" x14ac:dyDescent="0.25">
      <c r="A14902" s="325"/>
      <c r="B14902" s="326"/>
      <c r="C14902" s="325"/>
      <c r="D14902" s="325"/>
    </row>
    <row r="14903" spans="1:4" x14ac:dyDescent="0.25">
      <c r="A14903" s="325"/>
      <c r="B14903" s="326"/>
      <c r="C14903" s="325"/>
      <c r="D14903" s="325"/>
    </row>
    <row r="14904" spans="1:4" x14ac:dyDescent="0.25">
      <c r="A14904" s="325"/>
      <c r="B14904" s="326"/>
      <c r="C14904" s="325"/>
      <c r="D14904" s="325"/>
    </row>
    <row r="14905" spans="1:4" x14ac:dyDescent="0.25">
      <c r="A14905" s="325"/>
      <c r="B14905" s="326"/>
      <c r="C14905" s="325"/>
      <c r="D14905" s="325"/>
    </row>
    <row r="14906" spans="1:4" x14ac:dyDescent="0.25">
      <c r="A14906" s="325"/>
      <c r="B14906" s="326"/>
      <c r="C14906" s="325"/>
      <c r="D14906" s="325"/>
    </row>
    <row r="14907" spans="1:4" x14ac:dyDescent="0.25">
      <c r="A14907" s="325"/>
      <c r="B14907" s="326"/>
      <c r="C14907" s="325"/>
      <c r="D14907" s="325"/>
    </row>
    <row r="14908" spans="1:4" x14ac:dyDescent="0.25">
      <c r="A14908" s="325"/>
      <c r="B14908" s="326"/>
      <c r="C14908" s="325"/>
      <c r="D14908" s="325"/>
    </row>
    <row r="14909" spans="1:4" x14ac:dyDescent="0.25">
      <c r="A14909" s="325"/>
      <c r="B14909" s="326"/>
      <c r="C14909" s="325"/>
      <c r="D14909" s="325"/>
    </row>
    <row r="14910" spans="1:4" x14ac:dyDescent="0.25">
      <c r="A14910" s="325"/>
      <c r="B14910" s="326"/>
      <c r="C14910" s="325"/>
      <c r="D14910" s="325"/>
    </row>
    <row r="14911" spans="1:4" x14ac:dyDescent="0.25">
      <c r="A14911" s="325"/>
      <c r="B14911" s="326"/>
      <c r="C14911" s="325"/>
      <c r="D14911" s="325"/>
    </row>
    <row r="14912" spans="1:4" x14ac:dyDescent="0.25">
      <c r="A14912" s="325"/>
      <c r="B14912" s="326"/>
      <c r="C14912" s="325"/>
      <c r="D14912" s="325"/>
    </row>
    <row r="14913" spans="1:4" x14ac:dyDescent="0.25">
      <c r="A14913" s="325"/>
      <c r="B14913" s="326"/>
      <c r="C14913" s="325"/>
      <c r="D14913" s="325"/>
    </row>
    <row r="14914" spans="1:4" x14ac:dyDescent="0.25">
      <c r="A14914" s="325"/>
      <c r="B14914" s="326"/>
      <c r="C14914" s="325"/>
      <c r="D14914" s="325"/>
    </row>
    <row r="14915" spans="1:4" x14ac:dyDescent="0.25">
      <c r="A14915" s="325"/>
      <c r="B14915" s="326"/>
      <c r="C14915" s="325"/>
      <c r="D14915" s="327"/>
    </row>
    <row r="14916" spans="1:4" x14ac:dyDescent="0.25">
      <c r="A14916" s="325"/>
      <c r="B14916" s="326"/>
      <c r="C14916" s="325"/>
      <c r="D14916" s="325"/>
    </row>
    <row r="14917" spans="1:4" x14ac:dyDescent="0.25">
      <c r="A14917" s="325"/>
      <c r="B14917" s="326"/>
      <c r="C14917" s="325"/>
      <c r="D14917" s="325"/>
    </row>
    <row r="14918" spans="1:4" x14ac:dyDescent="0.25">
      <c r="A14918" s="325"/>
      <c r="B14918" s="326"/>
      <c r="C14918" s="325"/>
      <c r="D14918" s="325"/>
    </row>
    <row r="14919" spans="1:4" x14ac:dyDescent="0.25">
      <c r="A14919" s="325"/>
      <c r="B14919" s="326"/>
      <c r="C14919" s="325"/>
      <c r="D14919" s="325"/>
    </row>
    <row r="14920" spans="1:4" x14ac:dyDescent="0.25">
      <c r="A14920" s="325"/>
      <c r="B14920" s="326"/>
      <c r="C14920" s="325"/>
      <c r="D14920" s="325"/>
    </row>
    <row r="14921" spans="1:4" x14ac:dyDescent="0.25">
      <c r="A14921" s="325"/>
      <c r="B14921" s="326"/>
      <c r="C14921" s="325"/>
      <c r="D14921" s="325"/>
    </row>
    <row r="14922" spans="1:4" x14ac:dyDescent="0.25">
      <c r="A14922" s="325"/>
      <c r="B14922" s="326"/>
      <c r="C14922" s="325"/>
      <c r="D14922" s="325"/>
    </row>
    <row r="14923" spans="1:4" x14ac:dyDescent="0.25">
      <c r="A14923" s="325"/>
      <c r="B14923" s="326"/>
      <c r="C14923" s="325"/>
      <c r="D14923" s="325"/>
    </row>
    <row r="14924" spans="1:4" x14ac:dyDescent="0.25">
      <c r="A14924" s="325"/>
      <c r="B14924" s="326"/>
      <c r="C14924" s="325"/>
      <c r="D14924" s="325"/>
    </row>
    <row r="14925" spans="1:4" x14ac:dyDescent="0.25">
      <c r="A14925" s="325"/>
      <c r="B14925" s="326"/>
      <c r="C14925" s="325"/>
      <c r="D14925" s="325"/>
    </row>
    <row r="14926" spans="1:4" x14ac:dyDescent="0.25">
      <c r="A14926" s="325"/>
      <c r="B14926" s="326"/>
      <c r="C14926" s="325"/>
      <c r="D14926" s="325"/>
    </row>
    <row r="14927" spans="1:4" x14ac:dyDescent="0.25">
      <c r="A14927" s="325"/>
      <c r="B14927" s="326"/>
      <c r="C14927" s="325"/>
      <c r="D14927" s="325"/>
    </row>
    <row r="14928" spans="1:4" x14ac:dyDescent="0.25">
      <c r="A14928" s="325"/>
      <c r="B14928" s="326"/>
      <c r="C14928" s="325"/>
      <c r="D14928" s="327"/>
    </row>
    <row r="14929" spans="1:4" x14ac:dyDescent="0.25">
      <c r="A14929" s="325"/>
      <c r="B14929" s="326"/>
      <c r="C14929" s="325"/>
      <c r="D14929" s="325"/>
    </row>
    <row r="14930" spans="1:4" x14ac:dyDescent="0.25">
      <c r="A14930" s="325"/>
      <c r="B14930" s="326"/>
      <c r="C14930" s="325"/>
      <c r="D14930" s="325"/>
    </row>
    <row r="14931" spans="1:4" x14ac:dyDescent="0.25">
      <c r="A14931" s="325"/>
      <c r="B14931" s="326"/>
      <c r="C14931" s="325"/>
      <c r="D14931" s="327"/>
    </row>
    <row r="14932" spans="1:4" x14ac:dyDescent="0.25">
      <c r="A14932" s="325"/>
      <c r="B14932" s="326"/>
      <c r="C14932" s="325"/>
      <c r="D14932" s="327"/>
    </row>
    <row r="14933" spans="1:4" x14ac:dyDescent="0.25">
      <c r="A14933" s="325"/>
      <c r="B14933" s="326"/>
      <c r="C14933" s="325"/>
      <c r="D14933" s="327"/>
    </row>
    <row r="14934" spans="1:4" x14ac:dyDescent="0.25">
      <c r="A14934" s="325"/>
      <c r="B14934" s="326"/>
      <c r="C14934" s="325"/>
      <c r="D14934" s="327"/>
    </row>
    <row r="14935" spans="1:4" x14ac:dyDescent="0.25">
      <c r="A14935" s="325"/>
      <c r="B14935" s="326"/>
      <c r="C14935" s="325"/>
      <c r="D14935" s="325"/>
    </row>
    <row r="14936" spans="1:4" x14ac:dyDescent="0.25">
      <c r="A14936" s="325"/>
      <c r="B14936" s="326"/>
      <c r="C14936" s="325"/>
      <c r="D14936" s="325"/>
    </row>
    <row r="14937" spans="1:4" x14ac:dyDescent="0.25">
      <c r="A14937" s="325"/>
      <c r="B14937" s="326"/>
      <c r="C14937" s="325"/>
      <c r="D14937" s="325"/>
    </row>
    <row r="14938" spans="1:4" x14ac:dyDescent="0.25">
      <c r="A14938" s="325"/>
      <c r="B14938" s="326"/>
      <c r="C14938" s="325"/>
      <c r="D14938" s="325"/>
    </row>
    <row r="14939" spans="1:4" x14ac:dyDescent="0.25">
      <c r="A14939" s="325"/>
      <c r="B14939" s="326"/>
      <c r="C14939" s="325"/>
      <c r="D14939" s="327"/>
    </row>
    <row r="14940" spans="1:4" x14ac:dyDescent="0.25">
      <c r="A14940" s="325"/>
      <c r="B14940" s="326"/>
      <c r="C14940" s="325"/>
      <c r="D14940" s="325"/>
    </row>
    <row r="14941" spans="1:4" x14ac:dyDescent="0.25">
      <c r="A14941" s="325"/>
      <c r="B14941" s="326"/>
      <c r="C14941" s="325"/>
      <c r="D14941" s="325"/>
    </row>
    <row r="14942" spans="1:4" x14ac:dyDescent="0.25">
      <c r="A14942" s="325"/>
      <c r="B14942" s="326"/>
      <c r="C14942" s="325"/>
      <c r="D14942" s="325"/>
    </row>
    <row r="14943" spans="1:4" x14ac:dyDescent="0.25">
      <c r="A14943" s="325"/>
      <c r="B14943" s="326"/>
      <c r="C14943" s="325"/>
      <c r="D14943" s="325"/>
    </row>
    <row r="14944" spans="1:4" x14ac:dyDescent="0.25">
      <c r="A14944" s="325"/>
      <c r="B14944" s="326"/>
      <c r="C14944" s="325"/>
      <c r="D14944" s="325"/>
    </row>
    <row r="14945" spans="1:4" x14ac:dyDescent="0.25">
      <c r="A14945" s="325"/>
      <c r="B14945" s="326"/>
      <c r="C14945" s="325"/>
      <c r="D14945" s="325"/>
    </row>
    <row r="14946" spans="1:4" x14ac:dyDescent="0.25">
      <c r="A14946" s="325"/>
      <c r="B14946" s="326"/>
      <c r="C14946" s="325"/>
      <c r="D14946" s="325"/>
    </row>
    <row r="14947" spans="1:4" x14ac:dyDescent="0.25">
      <c r="A14947" s="325"/>
      <c r="B14947" s="326"/>
      <c r="C14947" s="325"/>
      <c r="D14947" s="325"/>
    </row>
    <row r="14948" spans="1:4" x14ac:dyDescent="0.25">
      <c r="A14948" s="325"/>
      <c r="B14948" s="326"/>
      <c r="C14948" s="325"/>
      <c r="D14948" s="325"/>
    </row>
    <row r="14949" spans="1:4" x14ac:dyDescent="0.25">
      <c r="A14949" s="325"/>
      <c r="B14949" s="326"/>
      <c r="C14949" s="325"/>
      <c r="D14949" s="325"/>
    </row>
    <row r="14950" spans="1:4" x14ac:dyDescent="0.25">
      <c r="A14950" s="325"/>
      <c r="B14950" s="326"/>
      <c r="C14950" s="325"/>
      <c r="D14950" s="325"/>
    </row>
    <row r="14951" spans="1:4" x14ac:dyDescent="0.25">
      <c r="A14951" s="325"/>
      <c r="B14951" s="326"/>
      <c r="C14951" s="325"/>
      <c r="D14951" s="325"/>
    </row>
    <row r="14952" spans="1:4" x14ac:dyDescent="0.25">
      <c r="A14952" s="325"/>
      <c r="B14952" s="326"/>
      <c r="C14952" s="325"/>
      <c r="D14952" s="325"/>
    </row>
    <row r="14953" spans="1:4" x14ac:dyDescent="0.25">
      <c r="A14953" s="325"/>
      <c r="B14953" s="326"/>
      <c r="C14953" s="325"/>
      <c r="D14953" s="325"/>
    </row>
    <row r="14954" spans="1:4" x14ac:dyDescent="0.25">
      <c r="A14954" s="325"/>
      <c r="B14954" s="326"/>
      <c r="C14954" s="325"/>
      <c r="D14954" s="325"/>
    </row>
    <row r="14955" spans="1:4" x14ac:dyDescent="0.25">
      <c r="A14955" s="325"/>
      <c r="B14955" s="326"/>
      <c r="C14955" s="325"/>
      <c r="D14955" s="325"/>
    </row>
    <row r="14956" spans="1:4" x14ac:dyDescent="0.25">
      <c r="A14956" s="325"/>
      <c r="B14956" s="326"/>
      <c r="C14956" s="325"/>
      <c r="D14956" s="325"/>
    </row>
    <row r="14957" spans="1:4" x14ac:dyDescent="0.25">
      <c r="A14957" s="325"/>
      <c r="B14957" s="326"/>
      <c r="C14957" s="325"/>
      <c r="D14957" s="325"/>
    </row>
    <row r="14958" spans="1:4" x14ac:dyDescent="0.25">
      <c r="A14958" s="325"/>
      <c r="B14958" s="326"/>
      <c r="C14958" s="325"/>
      <c r="D14958" s="325"/>
    </row>
    <row r="14959" spans="1:4" x14ac:dyDescent="0.25">
      <c r="A14959" s="325"/>
      <c r="B14959" s="326"/>
      <c r="C14959" s="325"/>
      <c r="D14959" s="325"/>
    </row>
    <row r="14960" spans="1:4" x14ac:dyDescent="0.25">
      <c r="A14960" s="325"/>
      <c r="B14960" s="326"/>
      <c r="C14960" s="325"/>
      <c r="D14960" s="325"/>
    </row>
    <row r="14961" spans="1:4" x14ac:dyDescent="0.25">
      <c r="A14961" s="325"/>
      <c r="B14961" s="326"/>
      <c r="C14961" s="325"/>
      <c r="D14961" s="325"/>
    </row>
    <row r="14962" spans="1:4" x14ac:dyDescent="0.25">
      <c r="A14962" s="325"/>
      <c r="B14962" s="326"/>
      <c r="C14962" s="325"/>
      <c r="D14962" s="325"/>
    </row>
    <row r="14963" spans="1:4" x14ac:dyDescent="0.25">
      <c r="A14963" s="325"/>
      <c r="B14963" s="326"/>
      <c r="C14963" s="325"/>
      <c r="D14963" s="325"/>
    </row>
    <row r="14964" spans="1:4" x14ac:dyDescent="0.25">
      <c r="A14964" s="325"/>
      <c r="B14964" s="326"/>
      <c r="C14964" s="325"/>
      <c r="D14964" s="325"/>
    </row>
    <row r="14965" spans="1:4" x14ac:dyDescent="0.25">
      <c r="A14965" s="325"/>
      <c r="B14965" s="326"/>
      <c r="C14965" s="325"/>
      <c r="D14965" s="325"/>
    </row>
    <row r="14966" spans="1:4" x14ac:dyDescent="0.25">
      <c r="A14966" s="325"/>
      <c r="B14966" s="326"/>
      <c r="C14966" s="325"/>
      <c r="D14966" s="325"/>
    </row>
    <row r="14967" spans="1:4" x14ac:dyDescent="0.25">
      <c r="A14967" s="325"/>
      <c r="B14967" s="326"/>
      <c r="C14967" s="325"/>
      <c r="D14967" s="325"/>
    </row>
    <row r="14968" spans="1:4" x14ac:dyDescent="0.25">
      <c r="A14968" s="325"/>
      <c r="B14968" s="326"/>
      <c r="C14968" s="325"/>
      <c r="D14968" s="325"/>
    </row>
    <row r="14969" spans="1:4" x14ac:dyDescent="0.25">
      <c r="A14969" s="325"/>
      <c r="B14969" s="326"/>
      <c r="C14969" s="325"/>
      <c r="D14969" s="325"/>
    </row>
    <row r="14970" spans="1:4" x14ac:dyDescent="0.25">
      <c r="A14970" s="325"/>
      <c r="B14970" s="326"/>
      <c r="C14970" s="325"/>
      <c r="D14970" s="325"/>
    </row>
    <row r="14971" spans="1:4" x14ac:dyDescent="0.25">
      <c r="A14971" s="325"/>
      <c r="B14971" s="326"/>
      <c r="C14971" s="325"/>
      <c r="D14971" s="325"/>
    </row>
    <row r="14972" spans="1:4" x14ac:dyDescent="0.25">
      <c r="A14972" s="325"/>
      <c r="B14972" s="326"/>
      <c r="C14972" s="325"/>
      <c r="D14972" s="325"/>
    </row>
    <row r="14973" spans="1:4" x14ac:dyDescent="0.25">
      <c r="A14973" s="325"/>
      <c r="B14973" s="326"/>
      <c r="C14973" s="325"/>
      <c r="D14973" s="325"/>
    </row>
    <row r="14974" spans="1:4" x14ac:dyDescent="0.25">
      <c r="A14974" s="325"/>
      <c r="B14974" s="326"/>
      <c r="C14974" s="325"/>
      <c r="D14974" s="325"/>
    </row>
    <row r="14975" spans="1:4" x14ac:dyDescent="0.25">
      <c r="A14975" s="325"/>
      <c r="B14975" s="326"/>
      <c r="C14975" s="325"/>
      <c r="D14975" s="325"/>
    </row>
    <row r="14976" spans="1:4" x14ac:dyDescent="0.25">
      <c r="A14976" s="325"/>
      <c r="B14976" s="326"/>
      <c r="C14976" s="325"/>
      <c r="D14976" s="325"/>
    </row>
    <row r="14977" spans="1:4" x14ac:dyDescent="0.25">
      <c r="A14977" s="325"/>
      <c r="B14977" s="326"/>
      <c r="C14977" s="325"/>
      <c r="D14977" s="325"/>
    </row>
    <row r="14978" spans="1:4" x14ac:dyDescent="0.25">
      <c r="A14978" s="325"/>
      <c r="B14978" s="326"/>
      <c r="C14978" s="325"/>
      <c r="D14978" s="325"/>
    </row>
    <row r="14979" spans="1:4" x14ac:dyDescent="0.25">
      <c r="A14979" s="325"/>
      <c r="B14979" s="326"/>
      <c r="C14979" s="325"/>
      <c r="D14979" s="325"/>
    </row>
    <row r="14980" spans="1:4" x14ac:dyDescent="0.25">
      <c r="A14980" s="325"/>
      <c r="B14980" s="326"/>
      <c r="C14980" s="325"/>
      <c r="D14980" s="325"/>
    </row>
    <row r="14981" spans="1:4" x14ac:dyDescent="0.25">
      <c r="A14981" s="325"/>
      <c r="B14981" s="326"/>
      <c r="C14981" s="325"/>
      <c r="D14981" s="325"/>
    </row>
    <row r="14982" spans="1:4" x14ac:dyDescent="0.25">
      <c r="A14982" s="325"/>
      <c r="B14982" s="326"/>
      <c r="C14982" s="325"/>
      <c r="D14982" s="325"/>
    </row>
    <row r="14983" spans="1:4" x14ac:dyDescent="0.25">
      <c r="A14983" s="325"/>
      <c r="B14983" s="326"/>
      <c r="C14983" s="325"/>
      <c r="D14983" s="325"/>
    </row>
    <row r="14984" spans="1:4" x14ac:dyDescent="0.25">
      <c r="A14984" s="325"/>
      <c r="B14984" s="326"/>
      <c r="C14984" s="325"/>
      <c r="D14984" s="327"/>
    </row>
    <row r="14985" spans="1:4" x14ac:dyDescent="0.25">
      <c r="A14985" s="325"/>
      <c r="B14985" s="326"/>
      <c r="C14985" s="325"/>
      <c r="D14985" s="325"/>
    </row>
    <row r="14986" spans="1:4" x14ac:dyDescent="0.25">
      <c r="A14986" s="325"/>
      <c r="B14986" s="326"/>
      <c r="C14986" s="325"/>
      <c r="D14986" s="325"/>
    </row>
    <row r="14987" spans="1:4" x14ac:dyDescent="0.25">
      <c r="A14987" s="325"/>
      <c r="B14987" s="326"/>
      <c r="C14987" s="325"/>
      <c r="D14987" s="325"/>
    </row>
    <row r="14988" spans="1:4" x14ac:dyDescent="0.25">
      <c r="A14988" s="325"/>
      <c r="B14988" s="326"/>
      <c r="C14988" s="325"/>
      <c r="D14988" s="325"/>
    </row>
    <row r="14989" spans="1:4" x14ac:dyDescent="0.25">
      <c r="A14989" s="325"/>
      <c r="B14989" s="326"/>
      <c r="C14989" s="325"/>
      <c r="D14989" s="325"/>
    </row>
    <row r="14990" spans="1:4" x14ac:dyDescent="0.25">
      <c r="A14990" s="325"/>
      <c r="B14990" s="326"/>
      <c r="C14990" s="325"/>
      <c r="D14990" s="325"/>
    </row>
    <row r="14991" spans="1:4" x14ac:dyDescent="0.25">
      <c r="A14991" s="325"/>
      <c r="B14991" s="326"/>
      <c r="C14991" s="325"/>
      <c r="D14991" s="325"/>
    </row>
    <row r="14992" spans="1:4" x14ac:dyDescent="0.25">
      <c r="A14992" s="325"/>
      <c r="B14992" s="326"/>
      <c r="C14992" s="325"/>
      <c r="D14992" s="325"/>
    </row>
    <row r="14993" spans="1:4" x14ac:dyDescent="0.25">
      <c r="A14993" s="325"/>
      <c r="B14993" s="326"/>
      <c r="C14993" s="325"/>
      <c r="D14993" s="325"/>
    </row>
    <row r="14994" spans="1:4" x14ac:dyDescent="0.25">
      <c r="A14994" s="325"/>
      <c r="B14994" s="326"/>
      <c r="C14994" s="325"/>
      <c r="D14994" s="325"/>
    </row>
    <row r="14995" spans="1:4" x14ac:dyDescent="0.25">
      <c r="A14995" s="325"/>
      <c r="B14995" s="326"/>
      <c r="C14995" s="325"/>
      <c r="D14995" s="325"/>
    </row>
    <row r="14996" spans="1:4" x14ac:dyDescent="0.25">
      <c r="A14996" s="325"/>
      <c r="B14996" s="326"/>
      <c r="C14996" s="325"/>
      <c r="D14996" s="325"/>
    </row>
    <row r="14997" spans="1:4" x14ac:dyDescent="0.25">
      <c r="A14997" s="325"/>
      <c r="B14997" s="326"/>
      <c r="C14997" s="325"/>
      <c r="D14997" s="325"/>
    </row>
    <row r="14998" spans="1:4" x14ac:dyDescent="0.25">
      <c r="A14998" s="325"/>
      <c r="B14998" s="326"/>
      <c r="C14998" s="325"/>
      <c r="D14998" s="325"/>
    </row>
    <row r="14999" spans="1:4" x14ac:dyDescent="0.25">
      <c r="A14999" s="325"/>
      <c r="B14999" s="326"/>
      <c r="C14999" s="325"/>
      <c r="D14999" s="325"/>
    </row>
    <row r="15000" spans="1:4" x14ac:dyDescent="0.25">
      <c r="A15000" s="325"/>
      <c r="B15000" s="326"/>
      <c r="C15000" s="325"/>
      <c r="D15000" s="325"/>
    </row>
    <row r="15001" spans="1:4" x14ac:dyDescent="0.25">
      <c r="A15001" s="325"/>
      <c r="B15001" s="326"/>
      <c r="C15001" s="325"/>
      <c r="D15001" s="325"/>
    </row>
    <row r="15002" spans="1:4" x14ac:dyDescent="0.25">
      <c r="A15002" s="325"/>
      <c r="B15002" s="326"/>
      <c r="C15002" s="325"/>
      <c r="D15002" s="325"/>
    </row>
    <row r="15003" spans="1:4" x14ac:dyDescent="0.25">
      <c r="A15003" s="325"/>
      <c r="B15003" s="326"/>
      <c r="C15003" s="325"/>
      <c r="D15003" s="325"/>
    </row>
    <row r="15004" spans="1:4" x14ac:dyDescent="0.25">
      <c r="A15004" s="325"/>
      <c r="B15004" s="326"/>
      <c r="C15004" s="325"/>
      <c r="D15004" s="325"/>
    </row>
    <row r="15005" spans="1:4" x14ac:dyDescent="0.25">
      <c r="A15005" s="325"/>
      <c r="B15005" s="326"/>
      <c r="C15005" s="325"/>
      <c r="D15005" s="325"/>
    </row>
    <row r="15006" spans="1:4" x14ac:dyDescent="0.25">
      <c r="A15006" s="325"/>
      <c r="B15006" s="326"/>
      <c r="C15006" s="325"/>
      <c r="D15006" s="325"/>
    </row>
    <row r="15007" spans="1:4" x14ac:dyDescent="0.25">
      <c r="A15007" s="325"/>
      <c r="B15007" s="326"/>
      <c r="C15007" s="325"/>
      <c r="D15007" s="325"/>
    </row>
    <row r="15008" spans="1:4" x14ac:dyDescent="0.25">
      <c r="A15008" s="325"/>
      <c r="B15008" s="326"/>
      <c r="C15008" s="325"/>
      <c r="D15008" s="325"/>
    </row>
    <row r="15009" spans="1:4" x14ac:dyDescent="0.25">
      <c r="A15009" s="325"/>
      <c r="B15009" s="326"/>
      <c r="C15009" s="325"/>
      <c r="D15009" s="325"/>
    </row>
    <row r="15010" spans="1:4" x14ac:dyDescent="0.25">
      <c r="A15010" s="325"/>
      <c r="B15010" s="326"/>
      <c r="C15010" s="325"/>
      <c r="D15010" s="325"/>
    </row>
    <row r="15011" spans="1:4" x14ac:dyDescent="0.25">
      <c r="A15011" s="325"/>
      <c r="B15011" s="326"/>
      <c r="C15011" s="325"/>
      <c r="D15011" s="325"/>
    </row>
    <row r="15012" spans="1:4" x14ac:dyDescent="0.25">
      <c r="A15012" s="325"/>
      <c r="B15012" s="326"/>
      <c r="C15012" s="325"/>
      <c r="D15012" s="325"/>
    </row>
    <row r="15013" spans="1:4" x14ac:dyDescent="0.25">
      <c r="A15013" s="325"/>
      <c r="B15013" s="326"/>
      <c r="C15013" s="325"/>
      <c r="D15013" s="325"/>
    </row>
    <row r="15014" spans="1:4" x14ac:dyDescent="0.25">
      <c r="A15014" s="325"/>
      <c r="B15014" s="326"/>
      <c r="C15014" s="325"/>
      <c r="D15014" s="325"/>
    </row>
    <row r="15015" spans="1:4" x14ac:dyDescent="0.25">
      <c r="A15015" s="325"/>
      <c r="B15015" s="326"/>
      <c r="C15015" s="325"/>
      <c r="D15015" s="325"/>
    </row>
    <row r="15016" spans="1:4" x14ac:dyDescent="0.25">
      <c r="A15016" s="325"/>
      <c r="B15016" s="326"/>
      <c r="C15016" s="325"/>
      <c r="D15016" s="325"/>
    </row>
    <row r="15017" spans="1:4" x14ac:dyDescent="0.25">
      <c r="A15017" s="325"/>
      <c r="B15017" s="326"/>
      <c r="C15017" s="325"/>
      <c r="D15017" s="325"/>
    </row>
    <row r="15018" spans="1:4" x14ac:dyDescent="0.25">
      <c r="A15018" s="325"/>
      <c r="B15018" s="326"/>
      <c r="C15018" s="325"/>
      <c r="D15018" s="325"/>
    </row>
    <row r="15019" spans="1:4" x14ac:dyDescent="0.25">
      <c r="A15019" s="325"/>
      <c r="B15019" s="326"/>
      <c r="C15019" s="325"/>
      <c r="D15019" s="325"/>
    </row>
    <row r="15020" spans="1:4" x14ac:dyDescent="0.25">
      <c r="A15020" s="325"/>
      <c r="B15020" s="326"/>
      <c r="C15020" s="325"/>
      <c r="D15020" s="325"/>
    </row>
    <row r="15021" spans="1:4" x14ac:dyDescent="0.25">
      <c r="A15021" s="325"/>
      <c r="B15021" s="326"/>
      <c r="C15021" s="325"/>
      <c r="D15021" s="325"/>
    </row>
    <row r="15022" spans="1:4" x14ac:dyDescent="0.25">
      <c r="A15022" s="325"/>
      <c r="B15022" s="326"/>
      <c r="C15022" s="325"/>
      <c r="D15022" s="325"/>
    </row>
    <row r="15023" spans="1:4" x14ac:dyDescent="0.25">
      <c r="A15023" s="325"/>
      <c r="B15023" s="326"/>
      <c r="C15023" s="325"/>
      <c r="D15023" s="325"/>
    </row>
    <row r="15024" spans="1:4" x14ac:dyDescent="0.25">
      <c r="A15024" s="325"/>
      <c r="B15024" s="326"/>
      <c r="C15024" s="325"/>
      <c r="D15024" s="325"/>
    </row>
    <row r="15025" spans="1:4" x14ac:dyDescent="0.25">
      <c r="A15025" s="325"/>
      <c r="B15025" s="326"/>
      <c r="C15025" s="325"/>
      <c r="D15025" s="325"/>
    </row>
    <row r="15026" spans="1:4" x14ac:dyDescent="0.25">
      <c r="A15026" s="325"/>
      <c r="B15026" s="326"/>
      <c r="C15026" s="325"/>
      <c r="D15026" s="325"/>
    </row>
    <row r="15027" spans="1:4" x14ac:dyDescent="0.25">
      <c r="A15027" s="325"/>
      <c r="B15027" s="326"/>
      <c r="C15027" s="325"/>
      <c r="D15027" s="325"/>
    </row>
    <row r="15028" spans="1:4" x14ac:dyDescent="0.25">
      <c r="A15028" s="325"/>
      <c r="B15028" s="326"/>
      <c r="C15028" s="325"/>
      <c r="D15028" s="325"/>
    </row>
    <row r="15029" spans="1:4" x14ac:dyDescent="0.25">
      <c r="A15029" s="325"/>
      <c r="B15029" s="326"/>
      <c r="C15029" s="325"/>
      <c r="D15029" s="325"/>
    </row>
    <row r="15030" spans="1:4" x14ac:dyDescent="0.25">
      <c r="A15030" s="325"/>
      <c r="B15030" s="326"/>
      <c r="C15030" s="325"/>
      <c r="D15030" s="325"/>
    </row>
    <row r="15031" spans="1:4" x14ac:dyDescent="0.25">
      <c r="A15031" s="325"/>
      <c r="B15031" s="326"/>
      <c r="C15031" s="325"/>
      <c r="D15031" s="325"/>
    </row>
    <row r="15032" spans="1:4" x14ac:dyDescent="0.25">
      <c r="A15032" s="325"/>
      <c r="B15032" s="326"/>
      <c r="C15032" s="325"/>
      <c r="D15032" s="325"/>
    </row>
    <row r="15033" spans="1:4" x14ac:dyDescent="0.25">
      <c r="A15033" s="325"/>
      <c r="B15033" s="326"/>
      <c r="C15033" s="325"/>
      <c r="D15033" s="325"/>
    </row>
    <row r="15034" spans="1:4" x14ac:dyDescent="0.25">
      <c r="A15034" s="325"/>
      <c r="B15034" s="326"/>
      <c r="C15034" s="325"/>
      <c r="D15034" s="325"/>
    </row>
    <row r="15035" spans="1:4" x14ac:dyDescent="0.25">
      <c r="A15035" s="325"/>
      <c r="B15035" s="326"/>
      <c r="C15035" s="325"/>
      <c r="D15035" s="325"/>
    </row>
    <row r="15036" spans="1:4" x14ac:dyDescent="0.25">
      <c r="A15036" s="325"/>
      <c r="B15036" s="326"/>
      <c r="C15036" s="325"/>
      <c r="D15036" s="325"/>
    </row>
    <row r="15037" spans="1:4" x14ac:dyDescent="0.25">
      <c r="A15037" s="325"/>
      <c r="B15037" s="326"/>
      <c r="C15037" s="325"/>
      <c r="D15037" s="325"/>
    </row>
    <row r="15038" spans="1:4" x14ac:dyDescent="0.25">
      <c r="A15038" s="325"/>
      <c r="B15038" s="326"/>
      <c r="C15038" s="325"/>
      <c r="D15038" s="325"/>
    </row>
    <row r="15039" spans="1:4" x14ac:dyDescent="0.25">
      <c r="A15039" s="325"/>
      <c r="B15039" s="326"/>
      <c r="C15039" s="325"/>
      <c r="D15039" s="325"/>
    </row>
    <row r="15040" spans="1:4" x14ac:dyDescent="0.25">
      <c r="A15040" s="325"/>
      <c r="B15040" s="326"/>
      <c r="C15040" s="325"/>
      <c r="D15040" s="325"/>
    </row>
    <row r="15041" spans="1:4" x14ac:dyDescent="0.25">
      <c r="A15041" s="325"/>
      <c r="B15041" s="326"/>
      <c r="C15041" s="325"/>
      <c r="D15041" s="325"/>
    </row>
    <row r="15042" spans="1:4" x14ac:dyDescent="0.25">
      <c r="A15042" s="325"/>
      <c r="B15042" s="326"/>
      <c r="C15042" s="325"/>
      <c r="D15042" s="325"/>
    </row>
    <row r="15043" spans="1:4" x14ac:dyDescent="0.25">
      <c r="A15043" s="325"/>
      <c r="B15043" s="326"/>
      <c r="C15043" s="325"/>
      <c r="D15043" s="325"/>
    </row>
    <row r="15044" spans="1:4" x14ac:dyDescent="0.25">
      <c r="A15044" s="325"/>
      <c r="B15044" s="326"/>
      <c r="C15044" s="325"/>
      <c r="D15044" s="325"/>
    </row>
    <row r="15045" spans="1:4" x14ac:dyDescent="0.25">
      <c r="A15045" s="325"/>
      <c r="B15045" s="326"/>
      <c r="C15045" s="325"/>
      <c r="D15045" s="325"/>
    </row>
    <row r="15046" spans="1:4" x14ac:dyDescent="0.25">
      <c r="A15046" s="325"/>
      <c r="B15046" s="326"/>
      <c r="C15046" s="325"/>
      <c r="D15046" s="325"/>
    </row>
    <row r="15047" spans="1:4" x14ac:dyDescent="0.25">
      <c r="A15047" s="325"/>
      <c r="B15047" s="326"/>
      <c r="C15047" s="325"/>
      <c r="D15047" s="325"/>
    </row>
    <row r="15048" spans="1:4" x14ac:dyDescent="0.25">
      <c r="A15048" s="325"/>
      <c r="B15048" s="326"/>
      <c r="C15048" s="325"/>
      <c r="D15048" s="325"/>
    </row>
    <row r="15049" spans="1:4" x14ac:dyDescent="0.25">
      <c r="A15049" s="325"/>
      <c r="B15049" s="326"/>
      <c r="C15049" s="325"/>
      <c r="D15049" s="325"/>
    </row>
    <row r="15050" spans="1:4" x14ac:dyDescent="0.25">
      <c r="A15050" s="325"/>
      <c r="B15050" s="326"/>
      <c r="C15050" s="325"/>
      <c r="D15050" s="325"/>
    </row>
    <row r="15051" spans="1:4" x14ac:dyDescent="0.25">
      <c r="A15051" s="325"/>
      <c r="B15051" s="326"/>
      <c r="C15051" s="325"/>
      <c r="D15051" s="325"/>
    </row>
    <row r="15052" spans="1:4" x14ac:dyDescent="0.25">
      <c r="A15052" s="325"/>
      <c r="B15052" s="326"/>
      <c r="C15052" s="325"/>
      <c r="D15052" s="325"/>
    </row>
    <row r="15053" spans="1:4" x14ac:dyDescent="0.25">
      <c r="A15053" s="325"/>
      <c r="B15053" s="326"/>
      <c r="C15053" s="325"/>
      <c r="D15053" s="325"/>
    </row>
    <row r="15054" spans="1:4" x14ac:dyDescent="0.25">
      <c r="A15054" s="325"/>
      <c r="B15054" s="326"/>
      <c r="C15054" s="325"/>
      <c r="D15054" s="325"/>
    </row>
    <row r="15055" spans="1:4" x14ac:dyDescent="0.25">
      <c r="A15055" s="325"/>
      <c r="B15055" s="326"/>
      <c r="C15055" s="325"/>
      <c r="D15055" s="325"/>
    </row>
    <row r="15056" spans="1:4" x14ac:dyDescent="0.25">
      <c r="A15056" s="325"/>
      <c r="B15056" s="326"/>
      <c r="C15056" s="325"/>
      <c r="D15056" s="325"/>
    </row>
    <row r="15057" spans="1:4" x14ac:dyDescent="0.25">
      <c r="A15057" s="325"/>
      <c r="B15057" s="326"/>
      <c r="C15057" s="325"/>
      <c r="D15057" s="325"/>
    </row>
    <row r="15058" spans="1:4" x14ac:dyDescent="0.25">
      <c r="A15058" s="325"/>
      <c r="B15058" s="326"/>
      <c r="C15058" s="325"/>
      <c r="D15058" s="325"/>
    </row>
    <row r="15059" spans="1:4" x14ac:dyDescent="0.25">
      <c r="A15059" s="325"/>
      <c r="B15059" s="326"/>
      <c r="C15059" s="325"/>
      <c r="D15059" s="325"/>
    </row>
    <row r="15060" spans="1:4" x14ac:dyDescent="0.25">
      <c r="A15060" s="325"/>
      <c r="B15060" s="326"/>
      <c r="C15060" s="325"/>
      <c r="D15060" s="325"/>
    </row>
    <row r="15061" spans="1:4" x14ac:dyDescent="0.25">
      <c r="A15061" s="325"/>
      <c r="B15061" s="326"/>
      <c r="C15061" s="325"/>
      <c r="D15061" s="325"/>
    </row>
    <row r="15062" spans="1:4" x14ac:dyDescent="0.25">
      <c r="A15062" s="325"/>
      <c r="B15062" s="326"/>
      <c r="C15062" s="325"/>
      <c r="D15062" s="325"/>
    </row>
    <row r="15063" spans="1:4" x14ac:dyDescent="0.25">
      <c r="A15063" s="325"/>
      <c r="B15063" s="326"/>
      <c r="C15063" s="325"/>
      <c r="D15063" s="325"/>
    </row>
    <row r="15064" spans="1:4" x14ac:dyDescent="0.25">
      <c r="A15064" s="325"/>
      <c r="B15064" s="326"/>
      <c r="C15064" s="325"/>
      <c r="D15064" s="325"/>
    </row>
    <row r="15065" spans="1:4" x14ac:dyDescent="0.25">
      <c r="A15065" s="325"/>
      <c r="B15065" s="326"/>
      <c r="C15065" s="325"/>
      <c r="D15065" s="325"/>
    </row>
    <row r="15066" spans="1:4" x14ac:dyDescent="0.25">
      <c r="A15066" s="325"/>
      <c r="B15066" s="326"/>
      <c r="C15066" s="325"/>
      <c r="D15066" s="325"/>
    </row>
    <row r="15067" spans="1:4" x14ac:dyDescent="0.25">
      <c r="A15067" s="325"/>
      <c r="B15067" s="326"/>
      <c r="C15067" s="325"/>
      <c r="D15067" s="325"/>
    </row>
    <row r="15068" spans="1:4" x14ac:dyDescent="0.25">
      <c r="A15068" s="325"/>
      <c r="B15068" s="326"/>
      <c r="C15068" s="325"/>
      <c r="D15068" s="325"/>
    </row>
    <row r="15069" spans="1:4" x14ac:dyDescent="0.25">
      <c r="A15069" s="325"/>
      <c r="B15069" s="326"/>
      <c r="C15069" s="325"/>
      <c r="D15069" s="325"/>
    </row>
    <row r="15070" spans="1:4" x14ac:dyDescent="0.25">
      <c r="A15070" s="325"/>
      <c r="B15070" s="326"/>
      <c r="C15070" s="325"/>
      <c r="D15070" s="325"/>
    </row>
    <row r="15071" spans="1:4" x14ac:dyDescent="0.25">
      <c r="A15071" s="325"/>
      <c r="B15071" s="326"/>
      <c r="C15071" s="325"/>
      <c r="D15071" s="325"/>
    </row>
    <row r="15072" spans="1:4" x14ac:dyDescent="0.25">
      <c r="A15072" s="325"/>
      <c r="B15072" s="326"/>
      <c r="C15072" s="325"/>
      <c r="D15072" s="325"/>
    </row>
    <row r="15073" spans="1:4" x14ac:dyDescent="0.25">
      <c r="A15073" s="325"/>
      <c r="B15073" s="326"/>
      <c r="C15073" s="325"/>
      <c r="D15073" s="325"/>
    </row>
    <row r="15074" spans="1:4" x14ac:dyDescent="0.25">
      <c r="A15074" s="325"/>
      <c r="B15074" s="326"/>
      <c r="C15074" s="325"/>
      <c r="D15074" s="325"/>
    </row>
    <row r="15075" spans="1:4" x14ac:dyDescent="0.25">
      <c r="A15075" s="325"/>
      <c r="B15075" s="326"/>
      <c r="C15075" s="325"/>
      <c r="D15075" s="325"/>
    </row>
    <row r="15076" spans="1:4" x14ac:dyDescent="0.25">
      <c r="A15076" s="325"/>
      <c r="B15076" s="326"/>
      <c r="C15076" s="325"/>
      <c r="D15076" s="325"/>
    </row>
    <row r="15077" spans="1:4" x14ac:dyDescent="0.25">
      <c r="A15077" s="325"/>
      <c r="B15077" s="326"/>
      <c r="C15077" s="325"/>
      <c r="D15077" s="325"/>
    </row>
    <row r="15078" spans="1:4" x14ac:dyDescent="0.25">
      <c r="A15078" s="325"/>
      <c r="B15078" s="326"/>
      <c r="C15078" s="325"/>
      <c r="D15078" s="325"/>
    </row>
    <row r="15079" spans="1:4" x14ac:dyDescent="0.25">
      <c r="A15079" s="325"/>
      <c r="B15079" s="326"/>
      <c r="C15079" s="325"/>
      <c r="D15079" s="325"/>
    </row>
    <row r="15080" spans="1:4" x14ac:dyDescent="0.25">
      <c r="A15080" s="325"/>
      <c r="B15080" s="326"/>
      <c r="C15080" s="325"/>
      <c r="D15080" s="325"/>
    </row>
    <row r="15081" spans="1:4" x14ac:dyDescent="0.25">
      <c r="A15081" s="325"/>
      <c r="B15081" s="326"/>
      <c r="C15081" s="325"/>
      <c r="D15081" s="325"/>
    </row>
    <row r="15082" spans="1:4" x14ac:dyDescent="0.25">
      <c r="A15082" s="325"/>
      <c r="B15082" s="326"/>
      <c r="C15082" s="325"/>
      <c r="D15082" s="325"/>
    </row>
    <row r="15083" spans="1:4" x14ac:dyDescent="0.25">
      <c r="A15083" s="325"/>
      <c r="B15083" s="326"/>
      <c r="C15083" s="325"/>
      <c r="D15083" s="325"/>
    </row>
    <row r="15084" spans="1:4" x14ac:dyDescent="0.25">
      <c r="A15084" s="325"/>
      <c r="B15084" s="326"/>
      <c r="C15084" s="325"/>
      <c r="D15084" s="325"/>
    </row>
    <row r="15085" spans="1:4" x14ac:dyDescent="0.25">
      <c r="A15085" s="325"/>
      <c r="B15085" s="326"/>
      <c r="C15085" s="325"/>
      <c r="D15085" s="325"/>
    </row>
    <row r="15086" spans="1:4" x14ac:dyDescent="0.25">
      <c r="A15086" s="325"/>
      <c r="B15086" s="326"/>
      <c r="C15086" s="325"/>
      <c r="D15086" s="325"/>
    </row>
    <row r="15087" spans="1:4" x14ac:dyDescent="0.25">
      <c r="A15087" s="325"/>
      <c r="B15087" s="326"/>
      <c r="C15087" s="325"/>
      <c r="D15087" s="325"/>
    </row>
    <row r="15088" spans="1:4" x14ac:dyDescent="0.25">
      <c r="A15088" s="325"/>
      <c r="B15088" s="326"/>
      <c r="C15088" s="325"/>
      <c r="D15088" s="325"/>
    </row>
    <row r="15089" spans="1:4" x14ac:dyDescent="0.25">
      <c r="A15089" s="325"/>
      <c r="B15089" s="326"/>
      <c r="C15089" s="325"/>
      <c r="D15089" s="325"/>
    </row>
    <row r="15090" spans="1:4" x14ac:dyDescent="0.25">
      <c r="A15090" s="325"/>
      <c r="B15090" s="326"/>
      <c r="C15090" s="325"/>
      <c r="D15090" s="325"/>
    </row>
    <row r="15091" spans="1:4" x14ac:dyDescent="0.25">
      <c r="A15091" s="325"/>
      <c r="B15091" s="326"/>
      <c r="C15091" s="325"/>
      <c r="D15091" s="325"/>
    </row>
    <row r="15092" spans="1:4" x14ac:dyDescent="0.25">
      <c r="A15092" s="325"/>
      <c r="B15092" s="326"/>
      <c r="C15092" s="325"/>
      <c r="D15092" s="325"/>
    </row>
    <row r="15093" spans="1:4" x14ac:dyDescent="0.25">
      <c r="A15093" s="325"/>
      <c r="B15093" s="326"/>
      <c r="C15093" s="325"/>
      <c r="D15093" s="325"/>
    </row>
    <row r="15094" spans="1:4" x14ac:dyDescent="0.25">
      <c r="A15094" s="325"/>
      <c r="B15094" s="326"/>
      <c r="C15094" s="325"/>
      <c r="D15094" s="325"/>
    </row>
    <row r="15095" spans="1:4" x14ac:dyDescent="0.25">
      <c r="A15095" s="325"/>
      <c r="B15095" s="326"/>
      <c r="C15095" s="325"/>
      <c r="D15095" s="325"/>
    </row>
    <row r="15096" spans="1:4" x14ac:dyDescent="0.25">
      <c r="A15096" s="325"/>
      <c r="B15096" s="326"/>
      <c r="C15096" s="325"/>
      <c r="D15096" s="325"/>
    </row>
    <row r="15097" spans="1:4" x14ac:dyDescent="0.25">
      <c r="A15097" s="325"/>
      <c r="B15097" s="326"/>
      <c r="C15097" s="325"/>
      <c r="D15097" s="325"/>
    </row>
    <row r="15098" spans="1:4" x14ac:dyDescent="0.25">
      <c r="A15098" s="325"/>
      <c r="B15098" s="326"/>
      <c r="C15098" s="325"/>
      <c r="D15098" s="325"/>
    </row>
    <row r="15099" spans="1:4" x14ac:dyDescent="0.25">
      <c r="A15099" s="325"/>
      <c r="B15099" s="326"/>
      <c r="C15099" s="325"/>
      <c r="D15099" s="325"/>
    </row>
    <row r="15100" spans="1:4" x14ac:dyDescent="0.25">
      <c r="A15100" s="325"/>
      <c r="B15100" s="326"/>
      <c r="C15100" s="325"/>
      <c r="D15100" s="325"/>
    </row>
    <row r="15101" spans="1:4" x14ac:dyDescent="0.25">
      <c r="A15101" s="325"/>
      <c r="B15101" s="326"/>
      <c r="C15101" s="325"/>
      <c r="D15101" s="325"/>
    </row>
    <row r="15102" spans="1:4" x14ac:dyDescent="0.25">
      <c r="A15102" s="325"/>
      <c r="B15102" s="326"/>
      <c r="C15102" s="325"/>
      <c r="D15102" s="325"/>
    </row>
    <row r="15103" spans="1:4" x14ac:dyDescent="0.25">
      <c r="A15103" s="325"/>
      <c r="B15103" s="326"/>
      <c r="C15103" s="325"/>
      <c r="D15103" s="325"/>
    </row>
    <row r="15104" spans="1:4" x14ac:dyDescent="0.25">
      <c r="A15104" s="325"/>
      <c r="B15104" s="326"/>
      <c r="C15104" s="325"/>
      <c r="D15104" s="325"/>
    </row>
    <row r="15105" spans="1:4" x14ac:dyDescent="0.25">
      <c r="A15105" s="325"/>
      <c r="B15105" s="326"/>
      <c r="C15105" s="325"/>
      <c r="D15105" s="325"/>
    </row>
    <row r="15106" spans="1:4" x14ac:dyDescent="0.25">
      <c r="A15106" s="325"/>
      <c r="B15106" s="326"/>
      <c r="C15106" s="325"/>
      <c r="D15106" s="325"/>
    </row>
    <row r="15107" spans="1:4" x14ac:dyDescent="0.25">
      <c r="A15107" s="325"/>
      <c r="B15107" s="326"/>
      <c r="C15107" s="325"/>
      <c r="D15107" s="325"/>
    </row>
    <row r="15108" spans="1:4" x14ac:dyDescent="0.25">
      <c r="A15108" s="325"/>
      <c r="B15108" s="326"/>
      <c r="C15108" s="325"/>
      <c r="D15108" s="325"/>
    </row>
    <row r="15109" spans="1:4" x14ac:dyDescent="0.25">
      <c r="A15109" s="325"/>
      <c r="B15109" s="326"/>
      <c r="C15109" s="325"/>
      <c r="D15109" s="325"/>
    </row>
    <row r="15110" spans="1:4" x14ac:dyDescent="0.25">
      <c r="A15110" s="325"/>
      <c r="B15110" s="326"/>
      <c r="C15110" s="325"/>
      <c r="D15110" s="325"/>
    </row>
    <row r="15111" spans="1:4" x14ac:dyDescent="0.25">
      <c r="A15111" s="325"/>
      <c r="B15111" s="326"/>
      <c r="C15111" s="325"/>
      <c r="D15111" s="325"/>
    </row>
    <row r="15112" spans="1:4" x14ac:dyDescent="0.25">
      <c r="A15112" s="325"/>
      <c r="B15112" s="326"/>
      <c r="C15112" s="325"/>
      <c r="D15112" s="325"/>
    </row>
    <row r="15113" spans="1:4" x14ac:dyDescent="0.25">
      <c r="A15113" s="325"/>
      <c r="B15113" s="326"/>
      <c r="C15113" s="325"/>
      <c r="D15113" s="325"/>
    </row>
    <row r="15114" spans="1:4" x14ac:dyDescent="0.25">
      <c r="A15114" s="325"/>
      <c r="B15114" s="326"/>
      <c r="C15114" s="325"/>
      <c r="D15114" s="325"/>
    </row>
    <row r="15115" spans="1:4" x14ac:dyDescent="0.25">
      <c r="A15115" s="325"/>
      <c r="B15115" s="326"/>
      <c r="C15115" s="325"/>
      <c r="D15115" s="325"/>
    </row>
    <row r="15116" spans="1:4" x14ac:dyDescent="0.25">
      <c r="A15116" s="325"/>
      <c r="B15116" s="326"/>
      <c r="C15116" s="325"/>
      <c r="D15116" s="325"/>
    </row>
    <row r="15117" spans="1:4" x14ac:dyDescent="0.25">
      <c r="A15117" s="325"/>
      <c r="B15117" s="326"/>
      <c r="C15117" s="325"/>
      <c r="D15117" s="325"/>
    </row>
    <row r="15118" spans="1:4" x14ac:dyDescent="0.25">
      <c r="A15118" s="325"/>
      <c r="B15118" s="326"/>
      <c r="C15118" s="325"/>
      <c r="D15118" s="325"/>
    </row>
    <row r="15119" spans="1:4" x14ac:dyDescent="0.25">
      <c r="A15119" s="325"/>
      <c r="B15119" s="326"/>
      <c r="C15119" s="325"/>
      <c r="D15119" s="325"/>
    </row>
    <row r="15120" spans="1:4" x14ac:dyDescent="0.25">
      <c r="A15120" s="325"/>
      <c r="B15120" s="326"/>
      <c r="C15120" s="325"/>
      <c r="D15120" s="325"/>
    </row>
    <row r="15121" spans="1:4" x14ac:dyDescent="0.25">
      <c r="A15121" s="325"/>
      <c r="B15121" s="326"/>
      <c r="C15121" s="325"/>
      <c r="D15121" s="325"/>
    </row>
    <row r="15122" spans="1:4" x14ac:dyDescent="0.25">
      <c r="A15122" s="325"/>
      <c r="B15122" s="326"/>
      <c r="C15122" s="325"/>
      <c r="D15122" s="325"/>
    </row>
    <row r="15123" spans="1:4" x14ac:dyDescent="0.25">
      <c r="A15123" s="325"/>
      <c r="B15123" s="326"/>
      <c r="C15123" s="325"/>
      <c r="D15123" s="325"/>
    </row>
    <row r="15124" spans="1:4" x14ac:dyDescent="0.25">
      <c r="A15124" s="325"/>
      <c r="B15124" s="326"/>
      <c r="C15124" s="325"/>
      <c r="D15124" s="325"/>
    </row>
    <row r="15125" spans="1:4" x14ac:dyDescent="0.25">
      <c r="A15125" s="325"/>
      <c r="B15125" s="326"/>
      <c r="C15125" s="325"/>
      <c r="D15125" s="325"/>
    </row>
    <row r="15126" spans="1:4" x14ac:dyDescent="0.25">
      <c r="A15126" s="325"/>
      <c r="B15126" s="326"/>
      <c r="C15126" s="325"/>
      <c r="D15126" s="325"/>
    </row>
    <row r="15127" spans="1:4" x14ac:dyDescent="0.25">
      <c r="A15127" s="325"/>
      <c r="B15127" s="326"/>
      <c r="C15127" s="325"/>
      <c r="D15127" s="325"/>
    </row>
    <row r="15128" spans="1:4" x14ac:dyDescent="0.25">
      <c r="A15128" s="325"/>
      <c r="B15128" s="326"/>
      <c r="C15128" s="325"/>
      <c r="D15128" s="325"/>
    </row>
    <row r="15129" spans="1:4" x14ac:dyDescent="0.25">
      <c r="A15129" s="325"/>
      <c r="B15129" s="326"/>
      <c r="C15129" s="325"/>
      <c r="D15129" s="325"/>
    </row>
    <row r="15130" spans="1:4" x14ac:dyDescent="0.25">
      <c r="A15130" s="325"/>
      <c r="B15130" s="326"/>
      <c r="C15130" s="325"/>
      <c r="D15130" s="325"/>
    </row>
    <row r="15131" spans="1:4" x14ac:dyDescent="0.25">
      <c r="A15131" s="325"/>
      <c r="B15131" s="326"/>
      <c r="C15131" s="325"/>
      <c r="D15131" s="325"/>
    </row>
    <row r="15132" spans="1:4" x14ac:dyDescent="0.25">
      <c r="A15132" s="325"/>
      <c r="B15132" s="326"/>
      <c r="C15132" s="325"/>
      <c r="D15132" s="325"/>
    </row>
    <row r="15133" spans="1:4" x14ac:dyDescent="0.25">
      <c r="A15133" s="325"/>
      <c r="B15133" s="326"/>
      <c r="C15133" s="325"/>
      <c r="D15133" s="325"/>
    </row>
    <row r="15134" spans="1:4" x14ac:dyDescent="0.25">
      <c r="A15134" s="325"/>
      <c r="B15134" s="326"/>
      <c r="C15134" s="325"/>
      <c r="D15134" s="325"/>
    </row>
    <row r="15135" spans="1:4" x14ac:dyDescent="0.25">
      <c r="A15135" s="325"/>
      <c r="B15135" s="326"/>
      <c r="C15135" s="325"/>
      <c r="D15135" s="325"/>
    </row>
    <row r="15136" spans="1:4" x14ac:dyDescent="0.25">
      <c r="A15136" s="325"/>
      <c r="B15136" s="326"/>
      <c r="C15136" s="325"/>
      <c r="D15136" s="325"/>
    </row>
    <row r="15137" spans="1:4" x14ac:dyDescent="0.25">
      <c r="A15137" s="325"/>
      <c r="B15137" s="326"/>
      <c r="C15137" s="325"/>
      <c r="D15137" s="325"/>
    </row>
    <row r="15138" spans="1:4" x14ac:dyDescent="0.25">
      <c r="A15138" s="325"/>
      <c r="B15138" s="326"/>
      <c r="C15138" s="325"/>
      <c r="D15138" s="325"/>
    </row>
    <row r="15139" spans="1:4" x14ac:dyDescent="0.25">
      <c r="A15139" s="325"/>
      <c r="B15139" s="326"/>
      <c r="C15139" s="325"/>
      <c r="D15139" s="325"/>
    </row>
    <row r="15140" spans="1:4" x14ac:dyDescent="0.25">
      <c r="A15140" s="325"/>
      <c r="B15140" s="326"/>
      <c r="C15140" s="325"/>
      <c r="D15140" s="325"/>
    </row>
    <row r="15141" spans="1:4" x14ac:dyDescent="0.25">
      <c r="A15141" s="325"/>
      <c r="B15141" s="326"/>
      <c r="C15141" s="325"/>
      <c r="D15141" s="325"/>
    </row>
    <row r="15142" spans="1:4" x14ac:dyDescent="0.25">
      <c r="A15142" s="325"/>
      <c r="B15142" s="326"/>
      <c r="C15142" s="325"/>
      <c r="D15142" s="325"/>
    </row>
    <row r="15143" spans="1:4" x14ac:dyDescent="0.25">
      <c r="A15143" s="325"/>
      <c r="B15143" s="326"/>
      <c r="C15143" s="325"/>
      <c r="D15143" s="325"/>
    </row>
    <row r="15144" spans="1:4" x14ac:dyDescent="0.25">
      <c r="A15144" s="325"/>
      <c r="B15144" s="326"/>
      <c r="C15144" s="325"/>
      <c r="D15144" s="325"/>
    </row>
    <row r="15145" spans="1:4" x14ac:dyDescent="0.25">
      <c r="A15145" s="325"/>
      <c r="B15145" s="326"/>
      <c r="C15145" s="325"/>
      <c r="D15145" s="325"/>
    </row>
    <row r="15146" spans="1:4" x14ac:dyDescent="0.25">
      <c r="A15146" s="325"/>
      <c r="B15146" s="326"/>
      <c r="C15146" s="325"/>
      <c r="D15146" s="325"/>
    </row>
    <row r="15147" spans="1:4" x14ac:dyDescent="0.25">
      <c r="A15147" s="325"/>
      <c r="B15147" s="326"/>
      <c r="C15147" s="325"/>
      <c r="D15147" s="325"/>
    </row>
    <row r="15148" spans="1:4" x14ac:dyDescent="0.25">
      <c r="A15148" s="325"/>
      <c r="B15148" s="326"/>
      <c r="C15148" s="325"/>
      <c r="D15148" s="325"/>
    </row>
    <row r="15149" spans="1:4" x14ac:dyDescent="0.25">
      <c r="A15149" s="325"/>
      <c r="B15149" s="326"/>
      <c r="C15149" s="325"/>
      <c r="D15149" s="325"/>
    </row>
    <row r="15150" spans="1:4" x14ac:dyDescent="0.25">
      <c r="A15150" s="325"/>
      <c r="B15150" s="326"/>
      <c r="C15150" s="325"/>
      <c r="D15150" s="325"/>
    </row>
    <row r="15151" spans="1:4" x14ac:dyDescent="0.25">
      <c r="A15151" s="325"/>
      <c r="B15151" s="326"/>
      <c r="C15151" s="325"/>
      <c r="D15151" s="325"/>
    </row>
    <row r="15152" spans="1:4" x14ac:dyDescent="0.25">
      <c r="A15152" s="325"/>
      <c r="B15152" s="326"/>
      <c r="C15152" s="325"/>
      <c r="D15152" s="325"/>
    </row>
    <row r="15153" spans="1:4" x14ac:dyDescent="0.25">
      <c r="A15153" s="325"/>
      <c r="B15153" s="326"/>
      <c r="C15153" s="325"/>
      <c r="D15153" s="325"/>
    </row>
    <row r="15154" spans="1:4" x14ac:dyDescent="0.25">
      <c r="A15154" s="325"/>
      <c r="B15154" s="326"/>
      <c r="C15154" s="325"/>
      <c r="D15154" s="325"/>
    </row>
    <row r="15155" spans="1:4" x14ac:dyDescent="0.25">
      <c r="A15155" s="325"/>
      <c r="B15155" s="326"/>
      <c r="C15155" s="325"/>
      <c r="D15155" s="325"/>
    </row>
    <row r="15156" spans="1:4" x14ac:dyDescent="0.25">
      <c r="A15156" s="325"/>
      <c r="B15156" s="326"/>
      <c r="C15156" s="325"/>
      <c r="D15156" s="325"/>
    </row>
    <row r="15157" spans="1:4" x14ac:dyDescent="0.25">
      <c r="A15157" s="325"/>
      <c r="B15157" s="326"/>
      <c r="C15157" s="325"/>
      <c r="D15157" s="325"/>
    </row>
    <row r="15158" spans="1:4" x14ac:dyDescent="0.25">
      <c r="A15158" s="325"/>
      <c r="B15158" s="326"/>
      <c r="C15158" s="325"/>
      <c r="D15158" s="325"/>
    </row>
    <row r="15159" spans="1:4" x14ac:dyDescent="0.25">
      <c r="A15159" s="325"/>
      <c r="B15159" s="326"/>
      <c r="C15159" s="325"/>
      <c r="D15159" s="325"/>
    </row>
    <row r="15160" spans="1:4" x14ac:dyDescent="0.25">
      <c r="A15160" s="325"/>
      <c r="B15160" s="326"/>
      <c r="C15160" s="325"/>
      <c r="D15160" s="325"/>
    </row>
    <row r="15161" spans="1:4" x14ac:dyDescent="0.25">
      <c r="A15161" s="325"/>
      <c r="B15161" s="326"/>
      <c r="C15161" s="325"/>
      <c r="D15161" s="325"/>
    </row>
    <row r="15162" spans="1:4" x14ac:dyDescent="0.25">
      <c r="A15162" s="325"/>
      <c r="B15162" s="326"/>
      <c r="C15162" s="325"/>
      <c r="D15162" s="325"/>
    </row>
    <row r="15163" spans="1:4" x14ac:dyDescent="0.25">
      <c r="A15163" s="325"/>
      <c r="B15163" s="326"/>
      <c r="C15163" s="325"/>
      <c r="D15163" s="325"/>
    </row>
    <row r="15164" spans="1:4" x14ac:dyDescent="0.25">
      <c r="A15164" s="325"/>
      <c r="B15164" s="326"/>
      <c r="C15164" s="325"/>
      <c r="D15164" s="325"/>
    </row>
    <row r="15165" spans="1:4" x14ac:dyDescent="0.25">
      <c r="A15165" s="325"/>
      <c r="B15165" s="326"/>
      <c r="C15165" s="325"/>
      <c r="D15165" s="325"/>
    </row>
    <row r="15166" spans="1:4" x14ac:dyDescent="0.25">
      <c r="A15166" s="325"/>
      <c r="B15166" s="326"/>
      <c r="C15166" s="325"/>
      <c r="D15166" s="325"/>
    </row>
    <row r="15167" spans="1:4" x14ac:dyDescent="0.25">
      <c r="A15167" s="325"/>
      <c r="B15167" s="326"/>
      <c r="C15167" s="325"/>
      <c r="D15167" s="325"/>
    </row>
    <row r="15168" spans="1:4" x14ac:dyDescent="0.25">
      <c r="A15168" s="325"/>
      <c r="B15168" s="326"/>
      <c r="C15168" s="325"/>
      <c r="D15168" s="325"/>
    </row>
    <row r="15169" spans="1:4" x14ac:dyDescent="0.25">
      <c r="A15169" s="325"/>
      <c r="B15169" s="326"/>
      <c r="C15169" s="325"/>
      <c r="D15169" s="325"/>
    </row>
    <row r="15170" spans="1:4" x14ac:dyDescent="0.25">
      <c r="A15170" s="325"/>
      <c r="B15170" s="326"/>
      <c r="C15170" s="325"/>
      <c r="D15170" s="325"/>
    </row>
    <row r="15171" spans="1:4" x14ac:dyDescent="0.25">
      <c r="A15171" s="325"/>
      <c r="B15171" s="326"/>
      <c r="C15171" s="325"/>
      <c r="D15171" s="325"/>
    </row>
    <row r="15172" spans="1:4" x14ac:dyDescent="0.25">
      <c r="A15172" s="325"/>
      <c r="B15172" s="326"/>
      <c r="C15172" s="325"/>
      <c r="D15172" s="325"/>
    </row>
    <row r="15173" spans="1:4" x14ac:dyDescent="0.25">
      <c r="A15173" s="325"/>
      <c r="B15173" s="326"/>
      <c r="C15173" s="325"/>
      <c r="D15173" s="325"/>
    </row>
    <row r="15174" spans="1:4" x14ac:dyDescent="0.25">
      <c r="A15174" s="325"/>
      <c r="B15174" s="326"/>
      <c r="C15174" s="325"/>
      <c r="D15174" s="325"/>
    </row>
    <row r="15175" spans="1:4" x14ac:dyDescent="0.25">
      <c r="A15175" s="325"/>
      <c r="B15175" s="326"/>
      <c r="C15175" s="325"/>
      <c r="D15175" s="325"/>
    </row>
    <row r="15176" spans="1:4" x14ac:dyDescent="0.25">
      <c r="A15176" s="325"/>
      <c r="B15176" s="326"/>
      <c r="C15176" s="325"/>
      <c r="D15176" s="325"/>
    </row>
    <row r="15177" spans="1:4" x14ac:dyDescent="0.25">
      <c r="A15177" s="325"/>
      <c r="B15177" s="326"/>
      <c r="C15177" s="325"/>
      <c r="D15177" s="325"/>
    </row>
    <row r="15178" spans="1:4" x14ac:dyDescent="0.25">
      <c r="A15178" s="325"/>
      <c r="B15178" s="326"/>
      <c r="C15178" s="325"/>
      <c r="D15178" s="325"/>
    </row>
    <row r="15179" spans="1:4" x14ac:dyDescent="0.25">
      <c r="A15179" s="325"/>
      <c r="B15179" s="326"/>
      <c r="C15179" s="325"/>
      <c r="D15179" s="325"/>
    </row>
    <row r="15180" spans="1:4" x14ac:dyDescent="0.25">
      <c r="A15180" s="325"/>
      <c r="B15180" s="326"/>
      <c r="C15180" s="325"/>
      <c r="D15180" s="325"/>
    </row>
    <row r="15181" spans="1:4" x14ac:dyDescent="0.25">
      <c r="A15181" s="325"/>
      <c r="B15181" s="326"/>
      <c r="C15181" s="325"/>
      <c r="D15181" s="325"/>
    </row>
    <row r="15182" spans="1:4" x14ac:dyDescent="0.25">
      <c r="A15182" s="325"/>
      <c r="B15182" s="326"/>
      <c r="C15182" s="325"/>
      <c r="D15182" s="325"/>
    </row>
    <row r="15183" spans="1:4" x14ac:dyDescent="0.25">
      <c r="A15183" s="325"/>
      <c r="B15183" s="326"/>
      <c r="C15183" s="325"/>
      <c r="D15183" s="325"/>
    </row>
    <row r="15184" spans="1:4" x14ac:dyDescent="0.25">
      <c r="A15184" s="325"/>
      <c r="B15184" s="326"/>
      <c r="C15184" s="325"/>
      <c r="D15184" s="325"/>
    </row>
    <row r="15185" spans="1:4" x14ac:dyDescent="0.25">
      <c r="A15185" s="325"/>
      <c r="B15185" s="326"/>
      <c r="C15185" s="325"/>
      <c r="D15185" s="325"/>
    </row>
    <row r="15186" spans="1:4" x14ac:dyDescent="0.25">
      <c r="A15186" s="325"/>
      <c r="B15186" s="326"/>
      <c r="C15186" s="325"/>
      <c r="D15186" s="325"/>
    </row>
    <row r="15187" spans="1:4" x14ac:dyDescent="0.25">
      <c r="A15187" s="325"/>
      <c r="B15187" s="326"/>
      <c r="C15187" s="325"/>
      <c r="D15187" s="325"/>
    </row>
    <row r="15188" spans="1:4" x14ac:dyDescent="0.25">
      <c r="A15188" s="325"/>
      <c r="B15188" s="326"/>
      <c r="C15188" s="325"/>
      <c r="D15188" s="325"/>
    </row>
    <row r="15189" spans="1:4" x14ac:dyDescent="0.25">
      <c r="A15189" s="325"/>
      <c r="B15189" s="326"/>
      <c r="C15189" s="325"/>
      <c r="D15189" s="325"/>
    </row>
    <row r="15190" spans="1:4" x14ac:dyDescent="0.25">
      <c r="A15190" s="325"/>
      <c r="B15190" s="326"/>
      <c r="C15190" s="325"/>
      <c r="D15190" s="325"/>
    </row>
    <row r="15191" spans="1:4" x14ac:dyDescent="0.25">
      <c r="A15191" s="325"/>
      <c r="B15191" s="326"/>
      <c r="C15191" s="325"/>
      <c r="D15191" s="325"/>
    </row>
    <row r="15192" spans="1:4" x14ac:dyDescent="0.25">
      <c r="A15192" s="325"/>
      <c r="B15192" s="326"/>
      <c r="C15192" s="325"/>
      <c r="D15192" s="325"/>
    </row>
    <row r="15193" spans="1:4" x14ac:dyDescent="0.25">
      <c r="A15193" s="325"/>
      <c r="B15193" s="326"/>
      <c r="C15193" s="325"/>
      <c r="D15193" s="325"/>
    </row>
    <row r="15194" spans="1:4" x14ac:dyDescent="0.25">
      <c r="A15194" s="325"/>
      <c r="B15194" s="326"/>
      <c r="C15194" s="325"/>
      <c r="D15194" s="325"/>
    </row>
    <row r="15195" spans="1:4" x14ac:dyDescent="0.25">
      <c r="A15195" s="325"/>
      <c r="B15195" s="326"/>
      <c r="C15195" s="325"/>
      <c r="D15195" s="325"/>
    </row>
    <row r="15196" spans="1:4" x14ac:dyDescent="0.25">
      <c r="A15196" s="325"/>
      <c r="B15196" s="326"/>
      <c r="C15196" s="325"/>
      <c r="D15196" s="325"/>
    </row>
    <row r="15197" spans="1:4" x14ac:dyDescent="0.25">
      <c r="A15197" s="325"/>
      <c r="B15197" s="326"/>
      <c r="C15197" s="325"/>
      <c r="D15197" s="325"/>
    </row>
    <row r="15198" spans="1:4" x14ac:dyDescent="0.25">
      <c r="A15198" s="325"/>
      <c r="B15198" s="326"/>
      <c r="C15198" s="325"/>
      <c r="D15198" s="325"/>
    </row>
    <row r="15199" spans="1:4" x14ac:dyDescent="0.25">
      <c r="A15199" s="325"/>
      <c r="B15199" s="326"/>
      <c r="C15199" s="325"/>
      <c r="D15199" s="325"/>
    </row>
    <row r="15200" spans="1:4" x14ac:dyDescent="0.25">
      <c r="A15200" s="325"/>
      <c r="B15200" s="326"/>
      <c r="C15200" s="325"/>
      <c r="D15200" s="325"/>
    </row>
    <row r="15201" spans="1:4" x14ac:dyDescent="0.25">
      <c r="A15201" s="325"/>
      <c r="B15201" s="326"/>
      <c r="C15201" s="325"/>
      <c r="D15201" s="325"/>
    </row>
    <row r="15202" spans="1:4" x14ac:dyDescent="0.25">
      <c r="A15202" s="325"/>
      <c r="B15202" s="326"/>
      <c r="C15202" s="325"/>
      <c r="D15202" s="325"/>
    </row>
    <row r="15203" spans="1:4" x14ac:dyDescent="0.25">
      <c r="A15203" s="325"/>
      <c r="B15203" s="326"/>
      <c r="C15203" s="325"/>
      <c r="D15203" s="325"/>
    </row>
    <row r="15204" spans="1:4" x14ac:dyDescent="0.25">
      <c r="A15204" s="325"/>
      <c r="B15204" s="326"/>
      <c r="C15204" s="325"/>
      <c r="D15204" s="325"/>
    </row>
    <row r="15205" spans="1:4" x14ac:dyDescent="0.25">
      <c r="A15205" s="325"/>
      <c r="B15205" s="326"/>
      <c r="C15205" s="325"/>
      <c r="D15205" s="325"/>
    </row>
    <row r="15206" spans="1:4" x14ac:dyDescent="0.25">
      <c r="A15206" s="325"/>
      <c r="B15206" s="326"/>
      <c r="C15206" s="325"/>
      <c r="D15206" s="325"/>
    </row>
    <row r="15207" spans="1:4" x14ac:dyDescent="0.25">
      <c r="A15207" s="325"/>
      <c r="B15207" s="326"/>
      <c r="C15207" s="325"/>
      <c r="D15207" s="325"/>
    </row>
    <row r="15208" spans="1:4" x14ac:dyDescent="0.25">
      <c r="A15208" s="325"/>
      <c r="B15208" s="326"/>
      <c r="C15208" s="325"/>
      <c r="D15208" s="325"/>
    </row>
    <row r="15209" spans="1:4" x14ac:dyDescent="0.25">
      <c r="A15209" s="325"/>
      <c r="B15209" s="326"/>
      <c r="C15209" s="325"/>
      <c r="D15209" s="325"/>
    </row>
    <row r="15210" spans="1:4" x14ac:dyDescent="0.25">
      <c r="A15210" s="325"/>
      <c r="B15210" s="326"/>
      <c r="C15210" s="325"/>
      <c r="D15210" s="325"/>
    </row>
    <row r="15211" spans="1:4" x14ac:dyDescent="0.25">
      <c r="A15211" s="325"/>
      <c r="B15211" s="326"/>
      <c r="C15211" s="325"/>
      <c r="D15211" s="325"/>
    </row>
    <row r="15212" spans="1:4" x14ac:dyDescent="0.25">
      <c r="A15212" s="325"/>
      <c r="B15212" s="326"/>
      <c r="C15212" s="325"/>
      <c r="D15212" s="325"/>
    </row>
    <row r="15213" spans="1:4" x14ac:dyDescent="0.25">
      <c r="A15213" s="325"/>
      <c r="B15213" s="326"/>
      <c r="C15213" s="325"/>
      <c r="D15213" s="325"/>
    </row>
    <row r="15214" spans="1:4" x14ac:dyDescent="0.25">
      <c r="A15214" s="325"/>
      <c r="B15214" s="326"/>
      <c r="C15214" s="325"/>
      <c r="D15214" s="325"/>
    </row>
    <row r="15215" spans="1:4" x14ac:dyDescent="0.25">
      <c r="A15215" s="325"/>
      <c r="B15215" s="326"/>
      <c r="C15215" s="325"/>
      <c r="D15215" s="325"/>
    </row>
    <row r="15216" spans="1:4" x14ac:dyDescent="0.25">
      <c r="A15216" s="325"/>
      <c r="B15216" s="326"/>
      <c r="C15216" s="325"/>
      <c r="D15216" s="325"/>
    </row>
    <row r="15217" spans="1:4" x14ac:dyDescent="0.25">
      <c r="A15217" s="325"/>
      <c r="B15217" s="326"/>
      <c r="C15217" s="325"/>
      <c r="D15217" s="325"/>
    </row>
    <row r="15218" spans="1:4" x14ac:dyDescent="0.25">
      <c r="A15218" s="325"/>
      <c r="B15218" s="326"/>
      <c r="C15218" s="325"/>
      <c r="D15218" s="325"/>
    </row>
    <row r="15219" spans="1:4" x14ac:dyDescent="0.25">
      <c r="A15219" s="325"/>
      <c r="B15219" s="326"/>
      <c r="C15219" s="325"/>
      <c r="D15219" s="325"/>
    </row>
    <row r="15220" spans="1:4" x14ac:dyDescent="0.25">
      <c r="A15220" s="325"/>
      <c r="B15220" s="326"/>
      <c r="C15220" s="325"/>
      <c r="D15220" s="325"/>
    </row>
    <row r="15221" spans="1:4" x14ac:dyDescent="0.25">
      <c r="A15221" s="325"/>
      <c r="B15221" s="326"/>
      <c r="C15221" s="325"/>
      <c r="D15221" s="325"/>
    </row>
    <row r="15222" spans="1:4" x14ac:dyDescent="0.25">
      <c r="A15222" s="325"/>
      <c r="B15222" s="326"/>
      <c r="C15222" s="325"/>
      <c r="D15222" s="325"/>
    </row>
    <row r="15223" spans="1:4" x14ac:dyDescent="0.25">
      <c r="A15223" s="325"/>
      <c r="B15223" s="326"/>
      <c r="C15223" s="325"/>
      <c r="D15223" s="325"/>
    </row>
    <row r="15224" spans="1:4" x14ac:dyDescent="0.25">
      <c r="A15224" s="325"/>
      <c r="B15224" s="326"/>
      <c r="C15224" s="325"/>
      <c r="D15224" s="327"/>
    </row>
    <row r="15225" spans="1:4" x14ac:dyDescent="0.25">
      <c r="A15225" s="325"/>
      <c r="B15225" s="326"/>
      <c r="C15225" s="325"/>
      <c r="D15225" s="325"/>
    </row>
    <row r="15226" spans="1:4" x14ac:dyDescent="0.25">
      <c r="A15226" s="325"/>
      <c r="B15226" s="326"/>
      <c r="C15226" s="325"/>
      <c r="D15226" s="325"/>
    </row>
    <row r="15227" spans="1:4" x14ac:dyDescent="0.25">
      <c r="A15227" s="325"/>
      <c r="B15227" s="326"/>
      <c r="C15227" s="325"/>
      <c r="D15227" s="325"/>
    </row>
    <row r="15228" spans="1:4" x14ac:dyDescent="0.25">
      <c r="A15228" s="325"/>
      <c r="B15228" s="326"/>
      <c r="C15228" s="325"/>
      <c r="D15228" s="325"/>
    </row>
    <row r="15229" spans="1:4" x14ac:dyDescent="0.25">
      <c r="A15229" s="325"/>
      <c r="B15229" s="326"/>
      <c r="C15229" s="325"/>
      <c r="D15229" s="325"/>
    </row>
    <row r="15230" spans="1:4" x14ac:dyDescent="0.25">
      <c r="A15230" s="325"/>
      <c r="B15230" s="326"/>
      <c r="C15230" s="325"/>
      <c r="D15230" s="325"/>
    </row>
    <row r="15231" spans="1:4" x14ac:dyDescent="0.25">
      <c r="A15231" s="325"/>
      <c r="B15231" s="326"/>
      <c r="C15231" s="325"/>
      <c r="D15231" s="325"/>
    </row>
    <row r="15232" spans="1:4" x14ac:dyDescent="0.25">
      <c r="A15232" s="325"/>
      <c r="B15232" s="326"/>
      <c r="C15232" s="325"/>
      <c r="D15232" s="325"/>
    </row>
    <row r="15233" spans="1:4" x14ac:dyDescent="0.25">
      <c r="A15233" s="325"/>
      <c r="B15233" s="326"/>
      <c r="C15233" s="325"/>
      <c r="D15233" s="325"/>
    </row>
    <row r="15234" spans="1:4" x14ac:dyDescent="0.25">
      <c r="A15234" s="325"/>
      <c r="B15234" s="326"/>
      <c r="C15234" s="325"/>
      <c r="D15234" s="325"/>
    </row>
    <row r="15235" spans="1:4" x14ac:dyDescent="0.25">
      <c r="A15235" s="325"/>
      <c r="B15235" s="326"/>
      <c r="C15235" s="325"/>
      <c r="D15235" s="327"/>
    </row>
    <row r="15236" spans="1:4" x14ac:dyDescent="0.25">
      <c r="A15236" s="325"/>
      <c r="B15236" s="326"/>
      <c r="C15236" s="325"/>
      <c r="D15236" s="325"/>
    </row>
    <row r="15237" spans="1:4" x14ac:dyDescent="0.25">
      <c r="A15237" s="325"/>
      <c r="B15237" s="326"/>
      <c r="C15237" s="325"/>
      <c r="D15237" s="325"/>
    </row>
    <row r="15238" spans="1:4" x14ac:dyDescent="0.25">
      <c r="A15238" s="325"/>
      <c r="B15238" s="326"/>
      <c r="C15238" s="325"/>
      <c r="D15238" s="325"/>
    </row>
    <row r="15239" spans="1:4" x14ac:dyDescent="0.25">
      <c r="A15239" s="325"/>
      <c r="B15239" s="326"/>
      <c r="C15239" s="325"/>
      <c r="D15239" s="325"/>
    </row>
    <row r="15240" spans="1:4" x14ac:dyDescent="0.25">
      <c r="A15240" s="325"/>
      <c r="B15240" s="326"/>
      <c r="C15240" s="325"/>
      <c r="D15240" s="327"/>
    </row>
    <row r="15241" spans="1:4" x14ac:dyDescent="0.25">
      <c r="A15241" s="325"/>
      <c r="B15241" s="326"/>
      <c r="C15241" s="325"/>
      <c r="D15241" s="325"/>
    </row>
    <row r="15242" spans="1:4" x14ac:dyDescent="0.25">
      <c r="A15242" s="325"/>
      <c r="B15242" s="326"/>
      <c r="C15242" s="325"/>
      <c r="D15242" s="325"/>
    </row>
    <row r="15243" spans="1:4" x14ac:dyDescent="0.25">
      <c r="A15243" s="325"/>
      <c r="B15243" s="326"/>
      <c r="C15243" s="325"/>
      <c r="D15243" s="325"/>
    </row>
    <row r="15244" spans="1:4" x14ac:dyDescent="0.25">
      <c r="A15244" s="325"/>
      <c r="B15244" s="326"/>
      <c r="C15244" s="325"/>
      <c r="D15244" s="325"/>
    </row>
    <row r="15245" spans="1:4" x14ac:dyDescent="0.25">
      <c r="A15245" s="325"/>
      <c r="B15245" s="326"/>
      <c r="C15245" s="325"/>
      <c r="D15245" s="325"/>
    </row>
    <row r="15246" spans="1:4" x14ac:dyDescent="0.25">
      <c r="A15246" s="325"/>
      <c r="B15246" s="326"/>
      <c r="C15246" s="325"/>
      <c r="D15246" s="325"/>
    </row>
    <row r="15247" spans="1:4" x14ac:dyDescent="0.25">
      <c r="A15247" s="325"/>
      <c r="B15247" s="326"/>
      <c r="C15247" s="325"/>
      <c r="D15247" s="325"/>
    </row>
    <row r="15248" spans="1:4" x14ac:dyDescent="0.25">
      <c r="A15248" s="325"/>
      <c r="B15248" s="326"/>
      <c r="C15248" s="325"/>
      <c r="D15248" s="325"/>
    </row>
    <row r="15249" spans="1:4" x14ac:dyDescent="0.25">
      <c r="A15249" s="325"/>
      <c r="B15249" s="326"/>
      <c r="C15249" s="325"/>
      <c r="D15249" s="325"/>
    </row>
    <row r="15250" spans="1:4" x14ac:dyDescent="0.25">
      <c r="A15250" s="325"/>
      <c r="B15250" s="326"/>
      <c r="C15250" s="325"/>
      <c r="D15250" s="325"/>
    </row>
    <row r="15251" spans="1:4" x14ac:dyDescent="0.25">
      <c r="A15251" s="325"/>
      <c r="B15251" s="326"/>
      <c r="C15251" s="325"/>
      <c r="D15251" s="325"/>
    </row>
    <row r="15252" spans="1:4" x14ac:dyDescent="0.25">
      <c r="A15252" s="325"/>
      <c r="B15252" s="326"/>
      <c r="C15252" s="325"/>
      <c r="D15252" s="325"/>
    </row>
    <row r="15253" spans="1:4" x14ac:dyDescent="0.25">
      <c r="A15253" s="325"/>
      <c r="B15253" s="326"/>
      <c r="C15253" s="325"/>
      <c r="D15253" s="325"/>
    </row>
    <row r="15254" spans="1:4" x14ac:dyDescent="0.25">
      <c r="A15254" s="325"/>
      <c r="B15254" s="326"/>
      <c r="C15254" s="325"/>
      <c r="D15254" s="325"/>
    </row>
    <row r="15255" spans="1:4" x14ac:dyDescent="0.25">
      <c r="A15255" s="325"/>
      <c r="B15255" s="326"/>
      <c r="C15255" s="325"/>
      <c r="D15255" s="325"/>
    </row>
    <row r="15256" spans="1:4" x14ac:dyDescent="0.25">
      <c r="A15256" s="325"/>
      <c r="B15256" s="326"/>
      <c r="C15256" s="325"/>
      <c r="D15256" s="325"/>
    </row>
    <row r="15257" spans="1:4" x14ac:dyDescent="0.25">
      <c r="A15257" s="325"/>
      <c r="B15257" s="326"/>
      <c r="C15257" s="325"/>
      <c r="D15257" s="325"/>
    </row>
    <row r="15258" spans="1:4" x14ac:dyDescent="0.25">
      <c r="A15258" s="325"/>
      <c r="B15258" s="326"/>
      <c r="C15258" s="325"/>
      <c r="D15258" s="325"/>
    </row>
    <row r="15259" spans="1:4" x14ac:dyDescent="0.25">
      <c r="A15259" s="325"/>
      <c r="B15259" s="326"/>
      <c r="C15259" s="325"/>
      <c r="D15259" s="325"/>
    </row>
    <row r="15260" spans="1:4" x14ac:dyDescent="0.25">
      <c r="A15260" s="325"/>
      <c r="B15260" s="326"/>
      <c r="C15260" s="325"/>
      <c r="D15260" s="325"/>
    </row>
    <row r="15261" spans="1:4" x14ac:dyDescent="0.25">
      <c r="A15261" s="325"/>
      <c r="B15261" s="326"/>
      <c r="C15261" s="325"/>
      <c r="D15261" s="325"/>
    </row>
    <row r="15262" spans="1:4" x14ac:dyDescent="0.25">
      <c r="A15262" s="325"/>
      <c r="B15262" s="326"/>
      <c r="C15262" s="325"/>
      <c r="D15262" s="325"/>
    </row>
    <row r="15263" spans="1:4" x14ac:dyDescent="0.25">
      <c r="A15263" s="325"/>
      <c r="B15263" s="326"/>
      <c r="C15263" s="325"/>
      <c r="D15263" s="325"/>
    </row>
    <row r="15264" spans="1:4" x14ac:dyDescent="0.25">
      <c r="A15264" s="325"/>
      <c r="B15264" s="326"/>
      <c r="C15264" s="325"/>
      <c r="D15264" s="327"/>
    </row>
    <row r="15265" spans="1:4" x14ac:dyDescent="0.25">
      <c r="A15265" s="325"/>
      <c r="B15265" s="326"/>
      <c r="C15265" s="325"/>
      <c r="D15265" s="327"/>
    </row>
    <row r="15266" spans="1:4" x14ac:dyDescent="0.25">
      <c r="A15266" s="325"/>
      <c r="B15266" s="326"/>
      <c r="C15266" s="325"/>
      <c r="D15266" s="325"/>
    </row>
    <row r="15267" spans="1:4" x14ac:dyDescent="0.25">
      <c r="A15267" s="325"/>
      <c r="B15267" s="326"/>
      <c r="C15267" s="325"/>
      <c r="D15267" s="325"/>
    </row>
    <row r="15268" spans="1:4" x14ac:dyDescent="0.25">
      <c r="A15268" s="325"/>
      <c r="B15268" s="326"/>
      <c r="C15268" s="325"/>
      <c r="D15268" s="325"/>
    </row>
    <row r="15269" spans="1:4" x14ac:dyDescent="0.25">
      <c r="A15269" s="325"/>
      <c r="B15269" s="326"/>
      <c r="C15269" s="325"/>
      <c r="D15269" s="325"/>
    </row>
    <row r="15270" spans="1:4" x14ac:dyDescent="0.25">
      <c r="A15270" s="325"/>
      <c r="B15270" s="326"/>
      <c r="C15270" s="325"/>
      <c r="D15270" s="325"/>
    </row>
    <row r="15271" spans="1:4" x14ac:dyDescent="0.25">
      <c r="A15271" s="325"/>
      <c r="B15271" s="326"/>
      <c r="C15271" s="325"/>
      <c r="D15271" s="325"/>
    </row>
    <row r="15272" spans="1:4" x14ac:dyDescent="0.25">
      <c r="A15272" s="325"/>
      <c r="B15272" s="326"/>
      <c r="C15272" s="325"/>
      <c r="D15272" s="325"/>
    </row>
    <row r="15273" spans="1:4" x14ac:dyDescent="0.25">
      <c r="A15273" s="325"/>
      <c r="B15273" s="326"/>
      <c r="C15273" s="325"/>
      <c r="D15273" s="325"/>
    </row>
    <row r="15274" spans="1:4" x14ac:dyDescent="0.25">
      <c r="A15274" s="325"/>
      <c r="B15274" s="326"/>
      <c r="C15274" s="325"/>
      <c r="D15274" s="325"/>
    </row>
    <row r="15275" spans="1:4" x14ac:dyDescent="0.25">
      <c r="A15275" s="325"/>
      <c r="B15275" s="326"/>
      <c r="C15275" s="325"/>
      <c r="D15275" s="325"/>
    </row>
    <row r="15276" spans="1:4" x14ac:dyDescent="0.25">
      <c r="A15276" s="325"/>
      <c r="B15276" s="326"/>
      <c r="C15276" s="325"/>
      <c r="D15276" s="325"/>
    </row>
    <row r="15277" spans="1:4" x14ac:dyDescent="0.25">
      <c r="A15277" s="325"/>
      <c r="B15277" s="326"/>
      <c r="C15277" s="325"/>
      <c r="D15277" s="325"/>
    </row>
    <row r="15278" spans="1:4" x14ac:dyDescent="0.25">
      <c r="A15278" s="325"/>
      <c r="B15278" s="326"/>
      <c r="C15278" s="325"/>
      <c r="D15278" s="325"/>
    </row>
    <row r="15279" spans="1:4" x14ac:dyDescent="0.25">
      <c r="A15279" s="325"/>
      <c r="B15279" s="326"/>
      <c r="C15279" s="325"/>
      <c r="D15279" s="325"/>
    </row>
    <row r="15280" spans="1:4" x14ac:dyDescent="0.25">
      <c r="A15280" s="325"/>
      <c r="B15280" s="326"/>
      <c r="C15280" s="325"/>
      <c r="D15280" s="325"/>
    </row>
    <row r="15281" spans="1:4" x14ac:dyDescent="0.25">
      <c r="A15281" s="325"/>
      <c r="B15281" s="326"/>
      <c r="C15281" s="325"/>
      <c r="D15281" s="325"/>
    </row>
    <row r="15282" spans="1:4" x14ac:dyDescent="0.25">
      <c r="A15282" s="325"/>
      <c r="B15282" s="326"/>
      <c r="C15282" s="325"/>
      <c r="D15282" s="325"/>
    </row>
    <row r="15283" spans="1:4" x14ac:dyDescent="0.25">
      <c r="A15283" s="325"/>
      <c r="B15283" s="326"/>
      <c r="C15283" s="325"/>
      <c r="D15283" s="325"/>
    </row>
    <row r="15284" spans="1:4" x14ac:dyDescent="0.25">
      <c r="A15284" s="325"/>
      <c r="B15284" s="326"/>
      <c r="C15284" s="325"/>
      <c r="D15284" s="325"/>
    </row>
    <row r="15285" spans="1:4" x14ac:dyDescent="0.25">
      <c r="A15285" s="325"/>
      <c r="B15285" s="326"/>
      <c r="C15285" s="325"/>
      <c r="D15285" s="325"/>
    </row>
    <row r="15286" spans="1:4" x14ac:dyDescent="0.25">
      <c r="A15286" s="325"/>
      <c r="B15286" s="326"/>
      <c r="C15286" s="325"/>
      <c r="D15286" s="325"/>
    </row>
    <row r="15287" spans="1:4" x14ac:dyDescent="0.25">
      <c r="A15287" s="325"/>
      <c r="B15287" s="326"/>
      <c r="C15287" s="325"/>
      <c r="D15287" s="325"/>
    </row>
    <row r="15288" spans="1:4" x14ac:dyDescent="0.25">
      <c r="A15288" s="325"/>
      <c r="B15288" s="326"/>
      <c r="C15288" s="325"/>
      <c r="D15288" s="325"/>
    </row>
    <row r="15289" spans="1:4" x14ac:dyDescent="0.25">
      <c r="A15289" s="325"/>
      <c r="B15289" s="326"/>
      <c r="C15289" s="325"/>
      <c r="D15289" s="325"/>
    </row>
    <row r="15290" spans="1:4" x14ac:dyDescent="0.25">
      <c r="A15290" s="325"/>
      <c r="B15290" s="326"/>
      <c r="C15290" s="325"/>
      <c r="D15290" s="325"/>
    </row>
    <row r="15291" spans="1:4" x14ac:dyDescent="0.25">
      <c r="A15291" s="325"/>
      <c r="B15291" s="326"/>
      <c r="C15291" s="325"/>
      <c r="D15291" s="325"/>
    </row>
    <row r="15292" spans="1:4" x14ac:dyDescent="0.25">
      <c r="A15292" s="325"/>
      <c r="B15292" s="326"/>
      <c r="C15292" s="325"/>
      <c r="D15292" s="325"/>
    </row>
    <row r="15293" spans="1:4" x14ac:dyDescent="0.25">
      <c r="A15293" s="325"/>
      <c r="B15293" s="326"/>
      <c r="C15293" s="325"/>
      <c r="D15293" s="325"/>
    </row>
    <row r="15294" spans="1:4" x14ac:dyDescent="0.25">
      <c r="A15294" s="325"/>
      <c r="B15294" s="326"/>
      <c r="C15294" s="325"/>
      <c r="D15294" s="325"/>
    </row>
    <row r="15295" spans="1:4" x14ac:dyDescent="0.25">
      <c r="A15295" s="325"/>
      <c r="B15295" s="326"/>
      <c r="C15295" s="325"/>
      <c r="D15295" s="325"/>
    </row>
    <row r="15296" spans="1:4" x14ac:dyDescent="0.25">
      <c r="A15296" s="325"/>
      <c r="B15296" s="326"/>
      <c r="C15296" s="325"/>
      <c r="D15296" s="325"/>
    </row>
    <row r="15297" spans="1:4" x14ac:dyDescent="0.25">
      <c r="A15297" s="325"/>
      <c r="B15297" s="326"/>
      <c r="C15297" s="325"/>
      <c r="D15297" s="325"/>
    </row>
    <row r="15298" spans="1:4" x14ac:dyDescent="0.25">
      <c r="A15298" s="325"/>
      <c r="B15298" s="326"/>
      <c r="C15298" s="325"/>
      <c r="D15298" s="325"/>
    </row>
    <row r="15299" spans="1:4" x14ac:dyDescent="0.25">
      <c r="A15299" s="325"/>
      <c r="B15299" s="326"/>
      <c r="C15299" s="325"/>
      <c r="D15299" s="325"/>
    </row>
    <row r="15300" spans="1:4" x14ac:dyDescent="0.25">
      <c r="A15300" s="325"/>
      <c r="B15300" s="326"/>
      <c r="C15300" s="325"/>
      <c r="D15300" s="325"/>
    </row>
    <row r="15301" spans="1:4" x14ac:dyDescent="0.25">
      <c r="A15301" s="325"/>
      <c r="B15301" s="326"/>
      <c r="C15301" s="325"/>
      <c r="D15301" s="325"/>
    </row>
    <row r="15302" spans="1:4" x14ac:dyDescent="0.25">
      <c r="A15302" s="325"/>
      <c r="B15302" s="326"/>
      <c r="C15302" s="325"/>
      <c r="D15302" s="327"/>
    </row>
    <row r="15303" spans="1:4" x14ac:dyDescent="0.25">
      <c r="A15303" s="325"/>
      <c r="B15303" s="326"/>
      <c r="C15303" s="325"/>
      <c r="D15303" s="327"/>
    </row>
    <row r="15304" spans="1:4" x14ac:dyDescent="0.25">
      <c r="A15304" s="325"/>
      <c r="B15304" s="326"/>
      <c r="C15304" s="325"/>
      <c r="D15304" s="327"/>
    </row>
    <row r="15305" spans="1:4" x14ac:dyDescent="0.25">
      <c r="A15305" s="325"/>
      <c r="B15305" s="326"/>
      <c r="C15305" s="325"/>
      <c r="D15305" s="327"/>
    </row>
    <row r="15306" spans="1:4" x14ac:dyDescent="0.25">
      <c r="A15306" s="325"/>
      <c r="B15306" s="326"/>
      <c r="C15306" s="325"/>
      <c r="D15306" s="327"/>
    </row>
    <row r="15307" spans="1:4" x14ac:dyDescent="0.25">
      <c r="A15307" s="325"/>
      <c r="B15307" s="326"/>
      <c r="C15307" s="325"/>
      <c r="D15307" s="327"/>
    </row>
    <row r="15308" spans="1:4" x14ac:dyDescent="0.25">
      <c r="A15308" s="325"/>
      <c r="B15308" s="326"/>
      <c r="C15308" s="325"/>
      <c r="D15308" s="325"/>
    </row>
    <row r="15309" spans="1:4" x14ac:dyDescent="0.25">
      <c r="A15309" s="325"/>
      <c r="B15309" s="326"/>
      <c r="C15309" s="325"/>
      <c r="D15309" s="325"/>
    </row>
    <row r="15310" spans="1:4" x14ac:dyDescent="0.25">
      <c r="A15310" s="325"/>
      <c r="B15310" s="326"/>
      <c r="C15310" s="325"/>
      <c r="D15310" s="327"/>
    </row>
    <row r="15311" spans="1:4" x14ac:dyDescent="0.25">
      <c r="A15311" s="325"/>
      <c r="B15311" s="326"/>
      <c r="C15311" s="325"/>
      <c r="D15311" s="325"/>
    </row>
    <row r="15312" spans="1:4" x14ac:dyDescent="0.25">
      <c r="A15312" s="325"/>
      <c r="B15312" s="326"/>
      <c r="C15312" s="325"/>
      <c r="D15312" s="327"/>
    </row>
    <row r="15313" spans="1:4" x14ac:dyDescent="0.25">
      <c r="A15313" s="325"/>
      <c r="B15313" s="326"/>
      <c r="C15313" s="325"/>
      <c r="D15313" s="325"/>
    </row>
    <row r="15314" spans="1:4" x14ac:dyDescent="0.25">
      <c r="A15314" s="325"/>
      <c r="B15314" s="326"/>
      <c r="C15314" s="325"/>
      <c r="D15314" s="327"/>
    </row>
    <row r="15315" spans="1:4" x14ac:dyDescent="0.25">
      <c r="A15315" s="325"/>
      <c r="B15315" s="326"/>
      <c r="C15315" s="325"/>
      <c r="D15315" s="327"/>
    </row>
    <row r="15316" spans="1:4" x14ac:dyDescent="0.25">
      <c r="A15316" s="325"/>
      <c r="B15316" s="326"/>
      <c r="C15316" s="325"/>
      <c r="D15316" s="327"/>
    </row>
    <row r="15317" spans="1:4" x14ac:dyDescent="0.25">
      <c r="A15317" s="325"/>
      <c r="B15317" s="326"/>
      <c r="C15317" s="325"/>
      <c r="D15317" s="327"/>
    </row>
    <row r="15318" spans="1:4" x14ac:dyDescent="0.25">
      <c r="A15318" s="325"/>
      <c r="B15318" s="326"/>
      <c r="C15318" s="325"/>
      <c r="D15318" s="327"/>
    </row>
    <row r="15319" spans="1:4" x14ac:dyDescent="0.25">
      <c r="A15319" s="325"/>
      <c r="B15319" s="326"/>
      <c r="C15319" s="325"/>
      <c r="D15319" s="327"/>
    </row>
    <row r="15320" spans="1:4" x14ac:dyDescent="0.25">
      <c r="A15320" s="325"/>
      <c r="B15320" s="326"/>
      <c r="C15320" s="325"/>
      <c r="D15320" s="327"/>
    </row>
    <row r="15321" spans="1:4" x14ac:dyDescent="0.25">
      <c r="A15321" s="325"/>
      <c r="B15321" s="326"/>
      <c r="C15321" s="325"/>
      <c r="D15321" s="327"/>
    </row>
    <row r="15322" spans="1:4" x14ac:dyDescent="0.25">
      <c r="A15322" s="325"/>
      <c r="B15322" s="326"/>
      <c r="C15322" s="325"/>
      <c r="D15322" s="325"/>
    </row>
    <row r="15323" spans="1:4" x14ac:dyDescent="0.25">
      <c r="A15323" s="325"/>
      <c r="B15323" s="326"/>
      <c r="C15323" s="325"/>
      <c r="D15323" s="325"/>
    </row>
    <row r="15324" spans="1:4" x14ac:dyDescent="0.25">
      <c r="A15324" s="325"/>
      <c r="B15324" s="326"/>
      <c r="C15324" s="325"/>
      <c r="D15324" s="325"/>
    </row>
    <row r="15325" spans="1:4" x14ac:dyDescent="0.25">
      <c r="A15325" s="325"/>
      <c r="B15325" s="326"/>
      <c r="C15325" s="325"/>
      <c r="D15325" s="325"/>
    </row>
    <row r="15326" spans="1:4" x14ac:dyDescent="0.25">
      <c r="A15326" s="325"/>
      <c r="B15326" s="326"/>
      <c r="C15326" s="325"/>
      <c r="D15326" s="325"/>
    </row>
    <row r="15327" spans="1:4" x14ac:dyDescent="0.25">
      <c r="A15327" s="325"/>
      <c r="B15327" s="326"/>
      <c r="C15327" s="325"/>
      <c r="D15327" s="325"/>
    </row>
    <row r="15328" spans="1:4" x14ac:dyDescent="0.25">
      <c r="A15328" s="325"/>
      <c r="B15328" s="326"/>
      <c r="C15328" s="325"/>
      <c r="D15328" s="325"/>
    </row>
    <row r="15329" spans="1:4" x14ac:dyDescent="0.25">
      <c r="A15329" s="325"/>
      <c r="B15329" s="326"/>
      <c r="C15329" s="325"/>
      <c r="D15329" s="325"/>
    </row>
    <row r="15330" spans="1:4" x14ac:dyDescent="0.25">
      <c r="A15330" s="325"/>
      <c r="B15330" s="326"/>
      <c r="C15330" s="325"/>
      <c r="D15330" s="325"/>
    </row>
    <row r="15331" spans="1:4" x14ac:dyDescent="0.25">
      <c r="A15331" s="325"/>
      <c r="B15331" s="326"/>
      <c r="C15331" s="325"/>
      <c r="D15331" s="325"/>
    </row>
    <row r="15332" spans="1:4" x14ac:dyDescent="0.25">
      <c r="A15332" s="325"/>
      <c r="B15332" s="326"/>
      <c r="C15332" s="325"/>
      <c r="D15332" s="325"/>
    </row>
    <row r="15333" spans="1:4" x14ac:dyDescent="0.25">
      <c r="A15333" s="325"/>
      <c r="B15333" s="326"/>
      <c r="C15333" s="325"/>
      <c r="D15333" s="327"/>
    </row>
    <row r="15334" spans="1:4" x14ac:dyDescent="0.25">
      <c r="A15334" s="325"/>
      <c r="B15334" s="326"/>
      <c r="C15334" s="325"/>
      <c r="D15334" s="327"/>
    </row>
    <row r="15335" spans="1:4" x14ac:dyDescent="0.25">
      <c r="A15335" s="325"/>
      <c r="B15335" s="326"/>
      <c r="C15335" s="325"/>
      <c r="D15335" s="325"/>
    </row>
    <row r="15336" spans="1:4" x14ac:dyDescent="0.25">
      <c r="A15336" s="325"/>
      <c r="B15336" s="326"/>
      <c r="C15336" s="325"/>
      <c r="D15336" s="327"/>
    </row>
    <row r="15337" spans="1:4" x14ac:dyDescent="0.25">
      <c r="A15337" s="325"/>
      <c r="B15337" s="326"/>
      <c r="C15337" s="325"/>
      <c r="D15337" s="325"/>
    </row>
    <row r="15338" spans="1:4" x14ac:dyDescent="0.25">
      <c r="A15338" s="325"/>
      <c r="B15338" s="326"/>
      <c r="C15338" s="325"/>
      <c r="D15338" s="327"/>
    </row>
    <row r="15339" spans="1:4" x14ac:dyDescent="0.25">
      <c r="A15339" s="325"/>
      <c r="B15339" s="326"/>
      <c r="C15339" s="325"/>
      <c r="D15339" s="327"/>
    </row>
    <row r="15340" spans="1:4" x14ac:dyDescent="0.25">
      <c r="A15340" s="325"/>
      <c r="B15340" s="326"/>
      <c r="C15340" s="325"/>
      <c r="D15340" s="325"/>
    </row>
    <row r="15341" spans="1:4" x14ac:dyDescent="0.25">
      <c r="A15341" s="325"/>
      <c r="B15341" s="326"/>
      <c r="C15341" s="325"/>
      <c r="D15341" s="325"/>
    </row>
    <row r="15342" spans="1:4" x14ac:dyDescent="0.25">
      <c r="A15342" s="325"/>
      <c r="B15342" s="326"/>
      <c r="C15342" s="325"/>
      <c r="D15342" s="325"/>
    </row>
    <row r="15343" spans="1:4" x14ac:dyDescent="0.25">
      <c r="A15343" s="325"/>
      <c r="B15343" s="326"/>
      <c r="C15343" s="325"/>
      <c r="D15343" s="325"/>
    </row>
    <row r="15344" spans="1:4" x14ac:dyDescent="0.25">
      <c r="A15344" s="325"/>
      <c r="B15344" s="326"/>
      <c r="C15344" s="325"/>
      <c r="D15344" s="325"/>
    </row>
    <row r="15345" spans="1:4" x14ac:dyDescent="0.25">
      <c r="A15345" s="325"/>
      <c r="B15345" s="326"/>
      <c r="C15345" s="325"/>
      <c r="D15345" s="325"/>
    </row>
    <row r="15346" spans="1:4" x14ac:dyDescent="0.25">
      <c r="A15346" s="325"/>
      <c r="B15346" s="326"/>
      <c r="C15346" s="325"/>
      <c r="D15346" s="325"/>
    </row>
    <row r="15347" spans="1:4" x14ac:dyDescent="0.25">
      <c r="A15347" s="325"/>
      <c r="B15347" s="326"/>
      <c r="C15347" s="325"/>
      <c r="D15347" s="325"/>
    </row>
    <row r="15348" spans="1:4" x14ac:dyDescent="0.25">
      <c r="A15348" s="325"/>
      <c r="B15348" s="326"/>
      <c r="C15348" s="325"/>
      <c r="D15348" s="325"/>
    </row>
    <row r="15349" spans="1:4" x14ac:dyDescent="0.25">
      <c r="A15349" s="325"/>
      <c r="B15349" s="326"/>
      <c r="C15349" s="325"/>
      <c r="D15349" s="325"/>
    </row>
    <row r="15350" spans="1:4" x14ac:dyDescent="0.25">
      <c r="A15350" s="325"/>
      <c r="B15350" s="326"/>
      <c r="C15350" s="325"/>
      <c r="D15350" s="325"/>
    </row>
    <row r="15351" spans="1:4" x14ac:dyDescent="0.25">
      <c r="A15351" s="325"/>
      <c r="B15351" s="326"/>
      <c r="C15351" s="325"/>
      <c r="D15351" s="325"/>
    </row>
    <row r="15352" spans="1:4" x14ac:dyDescent="0.25">
      <c r="A15352" s="325"/>
      <c r="B15352" s="326"/>
      <c r="C15352" s="325"/>
      <c r="D15352" s="325"/>
    </row>
    <row r="15353" spans="1:4" x14ac:dyDescent="0.25">
      <c r="A15353" s="325"/>
      <c r="B15353" s="326"/>
      <c r="C15353" s="325"/>
      <c r="D15353" s="325"/>
    </row>
    <row r="15354" spans="1:4" x14ac:dyDescent="0.25">
      <c r="A15354" s="325"/>
      <c r="B15354" s="326"/>
      <c r="C15354" s="325"/>
      <c r="D15354" s="325"/>
    </row>
    <row r="15355" spans="1:4" x14ac:dyDescent="0.25">
      <c r="A15355" s="325"/>
      <c r="B15355" s="326"/>
      <c r="C15355" s="325"/>
      <c r="D15355" s="325"/>
    </row>
    <row r="15356" spans="1:4" x14ac:dyDescent="0.25">
      <c r="A15356" s="325"/>
      <c r="B15356" s="326"/>
      <c r="C15356" s="325"/>
      <c r="D15356" s="325"/>
    </row>
    <row r="15357" spans="1:4" x14ac:dyDescent="0.25">
      <c r="A15357" s="325"/>
      <c r="B15357" s="326"/>
      <c r="C15357" s="325"/>
      <c r="D15357" s="325"/>
    </row>
    <row r="15358" spans="1:4" x14ac:dyDescent="0.25">
      <c r="A15358" s="325"/>
      <c r="B15358" s="326"/>
      <c r="C15358" s="325"/>
      <c r="D15358" s="325"/>
    </row>
    <row r="15359" spans="1:4" x14ac:dyDescent="0.25">
      <c r="A15359" s="325"/>
      <c r="B15359" s="326"/>
      <c r="C15359" s="325"/>
      <c r="D15359" s="325"/>
    </row>
    <row r="15360" spans="1:4" x14ac:dyDescent="0.25">
      <c r="A15360" s="325"/>
      <c r="B15360" s="326"/>
      <c r="C15360" s="325"/>
      <c r="D15360" s="325"/>
    </row>
    <row r="15361" spans="1:4" x14ac:dyDescent="0.25">
      <c r="A15361" s="325"/>
      <c r="B15361" s="326"/>
      <c r="C15361" s="325"/>
      <c r="D15361" s="325"/>
    </row>
    <row r="15362" spans="1:4" x14ac:dyDescent="0.25">
      <c r="A15362" s="325"/>
      <c r="B15362" s="326"/>
      <c r="C15362" s="325"/>
      <c r="D15362" s="325"/>
    </row>
    <row r="15363" spans="1:4" x14ac:dyDescent="0.25">
      <c r="A15363" s="325"/>
      <c r="B15363" s="326"/>
      <c r="C15363" s="325"/>
      <c r="D15363" s="325"/>
    </row>
    <row r="15364" spans="1:4" x14ac:dyDescent="0.25">
      <c r="A15364" s="325"/>
      <c r="B15364" s="326"/>
      <c r="C15364" s="325"/>
      <c r="D15364" s="325"/>
    </row>
    <row r="15365" spans="1:4" x14ac:dyDescent="0.25">
      <c r="A15365" s="325"/>
      <c r="B15365" s="326"/>
      <c r="C15365" s="325"/>
      <c r="D15365" s="325"/>
    </row>
    <row r="15366" spans="1:4" x14ac:dyDescent="0.25">
      <c r="A15366" s="325"/>
      <c r="B15366" s="326"/>
      <c r="C15366" s="325"/>
      <c r="D15366" s="325"/>
    </row>
    <row r="15367" spans="1:4" x14ac:dyDescent="0.25">
      <c r="A15367" s="325"/>
      <c r="B15367" s="326"/>
      <c r="C15367" s="325"/>
      <c r="D15367" s="325"/>
    </row>
    <row r="15368" spans="1:4" x14ac:dyDescent="0.25">
      <c r="A15368" s="325"/>
      <c r="B15368" s="326"/>
      <c r="C15368" s="325"/>
      <c r="D15368" s="325"/>
    </row>
    <row r="15369" spans="1:4" x14ac:dyDescent="0.25">
      <c r="A15369" s="325"/>
      <c r="B15369" s="326"/>
      <c r="C15369" s="325"/>
      <c r="D15369" s="327"/>
    </row>
    <row r="15370" spans="1:4" x14ac:dyDescent="0.25">
      <c r="A15370" s="325"/>
      <c r="B15370" s="326"/>
      <c r="C15370" s="325"/>
      <c r="D15370" s="325"/>
    </row>
    <row r="15371" spans="1:4" x14ac:dyDescent="0.25">
      <c r="A15371" s="325"/>
      <c r="B15371" s="326"/>
      <c r="C15371" s="325"/>
      <c r="D15371" s="327"/>
    </row>
    <row r="15372" spans="1:4" x14ac:dyDescent="0.25">
      <c r="A15372" s="325"/>
      <c r="B15372" s="326"/>
      <c r="C15372" s="325"/>
      <c r="D15372" s="325"/>
    </row>
    <row r="15373" spans="1:4" x14ac:dyDescent="0.25">
      <c r="A15373" s="325"/>
      <c r="B15373" s="326"/>
      <c r="C15373" s="325"/>
      <c r="D15373" s="327"/>
    </row>
    <row r="15374" spans="1:4" x14ac:dyDescent="0.25">
      <c r="A15374" s="325"/>
      <c r="B15374" s="326"/>
      <c r="C15374" s="325"/>
      <c r="D15374" s="325"/>
    </row>
    <row r="15375" spans="1:4" x14ac:dyDescent="0.25">
      <c r="A15375" s="325"/>
      <c r="B15375" s="326"/>
      <c r="C15375" s="325"/>
      <c r="D15375" s="325"/>
    </row>
    <row r="15376" spans="1:4" x14ac:dyDescent="0.25">
      <c r="A15376" s="325"/>
      <c r="B15376" s="326"/>
      <c r="C15376" s="325"/>
      <c r="D15376" s="325"/>
    </row>
    <row r="15377" spans="1:4" x14ac:dyDescent="0.25">
      <c r="A15377" s="325"/>
      <c r="B15377" s="326"/>
      <c r="C15377" s="325"/>
      <c r="D15377" s="325"/>
    </row>
    <row r="15378" spans="1:4" x14ac:dyDescent="0.25">
      <c r="A15378" s="325"/>
      <c r="B15378" s="326"/>
      <c r="C15378" s="325"/>
      <c r="D15378" s="325"/>
    </row>
    <row r="15379" spans="1:4" x14ac:dyDescent="0.25">
      <c r="A15379" s="325"/>
      <c r="B15379" s="326"/>
      <c r="C15379" s="325"/>
      <c r="D15379" s="325"/>
    </row>
    <row r="15380" spans="1:4" x14ac:dyDescent="0.25">
      <c r="A15380" s="325"/>
      <c r="B15380" s="326"/>
      <c r="C15380" s="325"/>
      <c r="D15380" s="325"/>
    </row>
    <row r="15381" spans="1:4" x14ac:dyDescent="0.25">
      <c r="A15381" s="325"/>
      <c r="B15381" s="326"/>
      <c r="C15381" s="325"/>
      <c r="D15381" s="327"/>
    </row>
    <row r="15382" spans="1:4" x14ac:dyDescent="0.25">
      <c r="A15382" s="325"/>
      <c r="B15382" s="326"/>
      <c r="C15382" s="325"/>
      <c r="D15382" s="327"/>
    </row>
    <row r="15383" spans="1:4" x14ac:dyDescent="0.25">
      <c r="A15383" s="325"/>
      <c r="B15383" s="326"/>
      <c r="C15383" s="325"/>
      <c r="D15383" s="327"/>
    </row>
    <row r="15384" spans="1:4" x14ac:dyDescent="0.25">
      <c r="A15384" s="325"/>
      <c r="B15384" s="326"/>
      <c r="C15384" s="325"/>
      <c r="D15384" s="327"/>
    </row>
    <row r="15385" spans="1:4" x14ac:dyDescent="0.25">
      <c r="A15385" s="325"/>
      <c r="B15385" s="326"/>
      <c r="C15385" s="325"/>
      <c r="D15385" s="327"/>
    </row>
    <row r="15386" spans="1:4" x14ac:dyDescent="0.25">
      <c r="A15386" s="325"/>
      <c r="B15386" s="326"/>
      <c r="C15386" s="325"/>
      <c r="D15386" s="325"/>
    </row>
    <row r="15387" spans="1:4" x14ac:dyDescent="0.25">
      <c r="A15387" s="325"/>
      <c r="B15387" s="326"/>
      <c r="C15387" s="325"/>
      <c r="D15387" s="325"/>
    </row>
    <row r="15388" spans="1:4" x14ac:dyDescent="0.25">
      <c r="A15388" s="325"/>
      <c r="B15388" s="326"/>
      <c r="C15388" s="325"/>
      <c r="D15388" s="325"/>
    </row>
    <row r="15389" spans="1:4" x14ac:dyDescent="0.25">
      <c r="A15389" s="325"/>
      <c r="B15389" s="326"/>
      <c r="C15389" s="325"/>
      <c r="D15389" s="325"/>
    </row>
    <row r="15390" spans="1:4" x14ac:dyDescent="0.25">
      <c r="A15390" s="325"/>
      <c r="B15390" s="326"/>
      <c r="C15390" s="325"/>
      <c r="D15390" s="327"/>
    </row>
    <row r="15391" spans="1:4" x14ac:dyDescent="0.25">
      <c r="A15391" s="325"/>
      <c r="B15391" s="326"/>
      <c r="C15391" s="325"/>
      <c r="D15391" s="327"/>
    </row>
    <row r="15392" spans="1:4" x14ac:dyDescent="0.25">
      <c r="A15392" s="325"/>
      <c r="B15392" s="326"/>
      <c r="C15392" s="325"/>
      <c r="D15392" s="327"/>
    </row>
    <row r="15393" spans="1:4" x14ac:dyDescent="0.25">
      <c r="A15393" s="325"/>
      <c r="B15393" s="326"/>
      <c r="C15393" s="325"/>
      <c r="D15393" s="325"/>
    </row>
    <row r="15394" spans="1:4" x14ac:dyDescent="0.25">
      <c r="A15394" s="325"/>
      <c r="B15394" s="326"/>
      <c r="C15394" s="325"/>
      <c r="D15394" s="327"/>
    </row>
    <row r="15395" spans="1:4" x14ac:dyDescent="0.25">
      <c r="A15395" s="325"/>
      <c r="B15395" s="326"/>
      <c r="C15395" s="325"/>
      <c r="D15395" s="325"/>
    </row>
    <row r="15396" spans="1:4" x14ac:dyDescent="0.25">
      <c r="A15396" s="325"/>
      <c r="B15396" s="326"/>
      <c r="C15396" s="325"/>
      <c r="D15396" s="325"/>
    </row>
    <row r="15397" spans="1:4" x14ac:dyDescent="0.25">
      <c r="A15397" s="325"/>
      <c r="B15397" s="326"/>
      <c r="C15397" s="325"/>
      <c r="D15397" s="325"/>
    </row>
    <row r="15398" spans="1:4" x14ac:dyDescent="0.25">
      <c r="A15398" s="325"/>
      <c r="B15398" s="326"/>
      <c r="C15398" s="325"/>
      <c r="D15398" s="325"/>
    </row>
    <row r="15399" spans="1:4" x14ac:dyDescent="0.25">
      <c r="A15399" s="325"/>
      <c r="B15399" s="326"/>
      <c r="C15399" s="325"/>
      <c r="D15399" s="325"/>
    </row>
    <row r="15400" spans="1:4" x14ac:dyDescent="0.25">
      <c r="A15400" s="325"/>
      <c r="B15400" s="326"/>
      <c r="C15400" s="325"/>
      <c r="D15400" s="325"/>
    </row>
    <row r="15401" spans="1:4" x14ac:dyDescent="0.25">
      <c r="A15401" s="325"/>
      <c r="B15401" s="326"/>
      <c r="C15401" s="325"/>
      <c r="D15401" s="325"/>
    </row>
    <row r="15402" spans="1:4" x14ac:dyDescent="0.25">
      <c r="A15402" s="325"/>
      <c r="B15402" s="326"/>
      <c r="C15402" s="325"/>
      <c r="D15402" s="327"/>
    </row>
    <row r="15403" spans="1:4" x14ac:dyDescent="0.25">
      <c r="A15403" s="325"/>
      <c r="B15403" s="326"/>
      <c r="C15403" s="325"/>
      <c r="D15403" s="325"/>
    </row>
    <row r="15404" spans="1:4" x14ac:dyDescent="0.25">
      <c r="A15404" s="325"/>
      <c r="B15404" s="326"/>
      <c r="C15404" s="325"/>
      <c r="D15404" s="327"/>
    </row>
    <row r="15405" spans="1:4" x14ac:dyDescent="0.25">
      <c r="A15405" s="325"/>
      <c r="B15405" s="326"/>
      <c r="C15405" s="325"/>
      <c r="D15405" s="325"/>
    </row>
    <row r="15406" spans="1:4" x14ac:dyDescent="0.25">
      <c r="A15406" s="325"/>
      <c r="B15406" s="326"/>
      <c r="C15406" s="325"/>
      <c r="D15406" s="327"/>
    </row>
    <row r="15407" spans="1:4" x14ac:dyDescent="0.25">
      <c r="A15407" s="325"/>
      <c r="B15407" s="326"/>
      <c r="C15407" s="325"/>
      <c r="D15407" s="327"/>
    </row>
    <row r="15408" spans="1:4" x14ac:dyDescent="0.25">
      <c r="A15408" s="325"/>
      <c r="B15408" s="326"/>
      <c r="C15408" s="325"/>
      <c r="D15408" s="327"/>
    </row>
    <row r="15409" spans="1:4" x14ac:dyDescent="0.25">
      <c r="A15409" s="325"/>
      <c r="B15409" s="326"/>
      <c r="C15409" s="325"/>
      <c r="D15409" s="327"/>
    </row>
    <row r="15410" spans="1:4" x14ac:dyDescent="0.25">
      <c r="A15410" s="325"/>
      <c r="B15410" s="326"/>
      <c r="C15410" s="325"/>
      <c r="D15410" s="327"/>
    </row>
    <row r="15411" spans="1:4" x14ac:dyDescent="0.25">
      <c r="A15411" s="325"/>
      <c r="B15411" s="326"/>
      <c r="C15411" s="325"/>
      <c r="D15411" s="327"/>
    </row>
    <row r="15412" spans="1:4" x14ac:dyDescent="0.25">
      <c r="A15412" s="325"/>
      <c r="B15412" s="326"/>
      <c r="C15412" s="325"/>
      <c r="D15412" s="327"/>
    </row>
    <row r="15413" spans="1:4" x14ac:dyDescent="0.25">
      <c r="A15413" s="325"/>
      <c r="B15413" s="326"/>
      <c r="C15413" s="325"/>
      <c r="D15413" s="327"/>
    </row>
    <row r="15414" spans="1:4" x14ac:dyDescent="0.25">
      <c r="A15414" s="325"/>
      <c r="B15414" s="326"/>
      <c r="C15414" s="325"/>
      <c r="D15414" s="327"/>
    </row>
    <row r="15415" spans="1:4" x14ac:dyDescent="0.25">
      <c r="A15415" s="325"/>
      <c r="B15415" s="326"/>
      <c r="C15415" s="325"/>
      <c r="D15415" s="327"/>
    </row>
    <row r="15416" spans="1:4" x14ac:dyDescent="0.25">
      <c r="A15416" s="325"/>
      <c r="B15416" s="326"/>
      <c r="C15416" s="325"/>
      <c r="D15416" s="327"/>
    </row>
    <row r="15417" spans="1:4" x14ac:dyDescent="0.25">
      <c r="A15417" s="325"/>
      <c r="B15417" s="326"/>
      <c r="C15417" s="325"/>
      <c r="D15417" s="327"/>
    </row>
    <row r="15418" spans="1:4" x14ac:dyDescent="0.25">
      <c r="A15418" s="325"/>
      <c r="B15418" s="326"/>
      <c r="C15418" s="325"/>
      <c r="D15418" s="327"/>
    </row>
    <row r="15419" spans="1:4" x14ac:dyDescent="0.25">
      <c r="A15419" s="325"/>
      <c r="B15419" s="326"/>
      <c r="C15419" s="325"/>
      <c r="D15419" s="325"/>
    </row>
    <row r="15420" spans="1:4" x14ac:dyDescent="0.25">
      <c r="A15420" s="325"/>
      <c r="B15420" s="326"/>
      <c r="C15420" s="325"/>
      <c r="D15420" s="327"/>
    </row>
    <row r="15421" spans="1:4" x14ac:dyDescent="0.25">
      <c r="A15421" s="325"/>
      <c r="B15421" s="326"/>
      <c r="C15421" s="325"/>
      <c r="D15421" s="325"/>
    </row>
    <row r="15422" spans="1:4" x14ac:dyDescent="0.25">
      <c r="A15422" s="325"/>
      <c r="B15422" s="326"/>
      <c r="C15422" s="325"/>
      <c r="D15422" s="327"/>
    </row>
    <row r="15423" spans="1:4" x14ac:dyDescent="0.25">
      <c r="A15423" s="325"/>
      <c r="B15423" s="326"/>
      <c r="C15423" s="325"/>
      <c r="D15423" s="325"/>
    </row>
    <row r="15424" spans="1:4" x14ac:dyDescent="0.25">
      <c r="A15424" s="325"/>
      <c r="B15424" s="326"/>
      <c r="C15424" s="325"/>
      <c r="D15424" s="327"/>
    </row>
    <row r="15425" spans="1:4" x14ac:dyDescent="0.25">
      <c r="A15425" s="325"/>
      <c r="B15425" s="326"/>
      <c r="C15425" s="325"/>
      <c r="D15425" s="325"/>
    </row>
    <row r="15426" spans="1:4" x14ac:dyDescent="0.25">
      <c r="A15426" s="325"/>
      <c r="B15426" s="326"/>
      <c r="C15426" s="325"/>
      <c r="D15426" s="327"/>
    </row>
    <row r="15427" spans="1:4" x14ac:dyDescent="0.25">
      <c r="A15427" s="325"/>
      <c r="B15427" s="326"/>
      <c r="C15427" s="325"/>
      <c r="D15427" s="325"/>
    </row>
    <row r="15428" spans="1:4" x14ac:dyDescent="0.25">
      <c r="A15428" s="325"/>
      <c r="B15428" s="326"/>
      <c r="C15428" s="325"/>
      <c r="D15428" s="327"/>
    </row>
    <row r="15429" spans="1:4" x14ac:dyDescent="0.25">
      <c r="A15429" s="325"/>
      <c r="B15429" s="326"/>
      <c r="C15429" s="325"/>
      <c r="D15429" s="325"/>
    </row>
    <row r="15430" spans="1:4" x14ac:dyDescent="0.25">
      <c r="A15430" s="325"/>
      <c r="B15430" s="326"/>
      <c r="C15430" s="325"/>
      <c r="D15430" s="327"/>
    </row>
    <row r="15431" spans="1:4" x14ac:dyDescent="0.25">
      <c r="A15431" s="325"/>
      <c r="B15431" s="326"/>
      <c r="C15431" s="325"/>
      <c r="D15431" s="327"/>
    </row>
    <row r="15432" spans="1:4" x14ac:dyDescent="0.25">
      <c r="A15432" s="325"/>
      <c r="B15432" s="326"/>
      <c r="C15432" s="325"/>
      <c r="D15432" s="325"/>
    </row>
    <row r="15433" spans="1:4" x14ac:dyDescent="0.25">
      <c r="A15433" s="325"/>
      <c r="B15433" s="326"/>
      <c r="C15433" s="325"/>
      <c r="D15433" s="325"/>
    </row>
    <row r="15434" spans="1:4" x14ac:dyDescent="0.25">
      <c r="A15434" s="325"/>
      <c r="B15434" s="326"/>
      <c r="C15434" s="325"/>
      <c r="D15434" s="325"/>
    </row>
    <row r="15435" spans="1:4" x14ac:dyDescent="0.25">
      <c r="A15435" s="325"/>
      <c r="B15435" s="326"/>
      <c r="C15435" s="325"/>
      <c r="D15435" s="325"/>
    </row>
    <row r="15436" spans="1:4" x14ac:dyDescent="0.25">
      <c r="A15436" s="325"/>
      <c r="B15436" s="326"/>
      <c r="C15436" s="325"/>
      <c r="D15436" s="325"/>
    </row>
    <row r="15437" spans="1:4" x14ac:dyDescent="0.25">
      <c r="A15437" s="325"/>
      <c r="B15437" s="326"/>
      <c r="C15437" s="325"/>
      <c r="D15437" s="325"/>
    </row>
    <row r="15438" spans="1:4" x14ac:dyDescent="0.25">
      <c r="A15438" s="325"/>
      <c r="B15438" s="326"/>
      <c r="C15438" s="325"/>
      <c r="D15438" s="325"/>
    </row>
    <row r="15439" spans="1:4" x14ac:dyDescent="0.25">
      <c r="A15439" s="325"/>
      <c r="B15439" s="326"/>
      <c r="C15439" s="325"/>
      <c r="D15439" s="325"/>
    </row>
    <row r="15440" spans="1:4" x14ac:dyDescent="0.25">
      <c r="A15440" s="325"/>
      <c r="B15440" s="326"/>
      <c r="C15440" s="325"/>
      <c r="D15440" s="325"/>
    </row>
    <row r="15441" spans="1:4" x14ac:dyDescent="0.25">
      <c r="A15441" s="325"/>
      <c r="B15441" s="326"/>
      <c r="C15441" s="325"/>
      <c r="D15441" s="325"/>
    </row>
    <row r="15442" spans="1:4" x14ac:dyDescent="0.25">
      <c r="A15442" s="325"/>
      <c r="B15442" s="326"/>
      <c r="C15442" s="325"/>
      <c r="D15442" s="325"/>
    </row>
    <row r="15443" spans="1:4" x14ac:dyDescent="0.25">
      <c r="A15443" s="325"/>
      <c r="B15443" s="326"/>
      <c r="C15443" s="325"/>
      <c r="D15443" s="325"/>
    </row>
    <row r="15444" spans="1:4" x14ac:dyDescent="0.25">
      <c r="A15444" s="325"/>
      <c r="B15444" s="326"/>
      <c r="C15444" s="325"/>
      <c r="D15444" s="325"/>
    </row>
    <row r="15445" spans="1:4" x14ac:dyDescent="0.25">
      <c r="A15445" s="325"/>
      <c r="B15445" s="326"/>
      <c r="C15445" s="325"/>
      <c r="D15445" s="325"/>
    </row>
    <row r="15446" spans="1:4" x14ac:dyDescent="0.25">
      <c r="A15446" s="325"/>
      <c r="B15446" s="326"/>
      <c r="C15446" s="325"/>
      <c r="D15446" s="325"/>
    </row>
    <row r="15447" spans="1:4" x14ac:dyDescent="0.25">
      <c r="A15447" s="325"/>
      <c r="B15447" s="326"/>
      <c r="C15447" s="325"/>
      <c r="D15447" s="327"/>
    </row>
    <row r="15448" spans="1:4" x14ac:dyDescent="0.25">
      <c r="A15448" s="325"/>
      <c r="B15448" s="326"/>
      <c r="C15448" s="325"/>
      <c r="D15448" s="325"/>
    </row>
    <row r="15449" spans="1:4" x14ac:dyDescent="0.25">
      <c r="A15449" s="325"/>
      <c r="B15449" s="326"/>
      <c r="C15449" s="325"/>
      <c r="D15449" s="325"/>
    </row>
    <row r="15450" spans="1:4" x14ac:dyDescent="0.25">
      <c r="A15450" s="325"/>
      <c r="B15450" s="326"/>
      <c r="C15450" s="325"/>
      <c r="D15450" s="325"/>
    </row>
    <row r="15451" spans="1:4" x14ac:dyDescent="0.25">
      <c r="A15451" s="325"/>
      <c r="B15451" s="326"/>
      <c r="C15451" s="325"/>
      <c r="D15451" s="325"/>
    </row>
    <row r="15452" spans="1:4" x14ac:dyDescent="0.25">
      <c r="A15452" s="325"/>
      <c r="B15452" s="326"/>
      <c r="C15452" s="325"/>
      <c r="D15452" s="325"/>
    </row>
    <row r="15453" spans="1:4" x14ac:dyDescent="0.25">
      <c r="A15453" s="325"/>
      <c r="B15453" s="326"/>
      <c r="C15453" s="325"/>
      <c r="D15453" s="325"/>
    </row>
    <row r="15454" spans="1:4" x14ac:dyDescent="0.25">
      <c r="A15454" s="325"/>
      <c r="B15454" s="326"/>
      <c r="C15454" s="325"/>
      <c r="D15454" s="325"/>
    </row>
    <row r="15455" spans="1:4" x14ac:dyDescent="0.25">
      <c r="A15455" s="325"/>
      <c r="B15455" s="326"/>
      <c r="C15455" s="325"/>
      <c r="D15455" s="325"/>
    </row>
    <row r="15456" spans="1:4" x14ac:dyDescent="0.25">
      <c r="A15456" s="325"/>
      <c r="B15456" s="326"/>
      <c r="C15456" s="325"/>
      <c r="D15456" s="325"/>
    </row>
    <row r="15457" spans="1:4" x14ac:dyDescent="0.25">
      <c r="A15457" s="325"/>
      <c r="B15457" s="326"/>
      <c r="C15457" s="325"/>
      <c r="D15457" s="325"/>
    </row>
    <row r="15458" spans="1:4" x14ac:dyDescent="0.25">
      <c r="A15458" s="325"/>
      <c r="B15458" s="326"/>
      <c r="C15458" s="325"/>
      <c r="D15458" s="325"/>
    </row>
    <row r="15459" spans="1:4" x14ac:dyDescent="0.25">
      <c r="A15459" s="325"/>
      <c r="B15459" s="326"/>
      <c r="C15459" s="325"/>
      <c r="D15459" s="325"/>
    </row>
    <row r="15460" spans="1:4" x14ac:dyDescent="0.25">
      <c r="A15460" s="325"/>
      <c r="B15460" s="326"/>
      <c r="C15460" s="325"/>
      <c r="D15460" s="325"/>
    </row>
    <row r="15461" spans="1:4" x14ac:dyDescent="0.25">
      <c r="A15461" s="325"/>
      <c r="B15461" s="326"/>
      <c r="C15461" s="325"/>
      <c r="D15461" s="325"/>
    </row>
    <row r="15462" spans="1:4" x14ac:dyDescent="0.25">
      <c r="A15462" s="325"/>
      <c r="B15462" s="326"/>
      <c r="C15462" s="325"/>
      <c r="D15462" s="325"/>
    </row>
    <row r="15463" spans="1:4" x14ac:dyDescent="0.25">
      <c r="A15463" s="325"/>
      <c r="B15463" s="326"/>
      <c r="C15463" s="325"/>
      <c r="D15463" s="325"/>
    </row>
    <row r="15464" spans="1:4" x14ac:dyDescent="0.25">
      <c r="A15464" s="325"/>
      <c r="B15464" s="326"/>
      <c r="C15464" s="325"/>
      <c r="D15464" s="325"/>
    </row>
    <row r="15465" spans="1:4" x14ac:dyDescent="0.25">
      <c r="A15465" s="325"/>
      <c r="B15465" s="326"/>
      <c r="C15465" s="325"/>
      <c r="D15465" s="325"/>
    </row>
    <row r="15466" spans="1:4" x14ac:dyDescent="0.25">
      <c r="A15466" s="325"/>
      <c r="B15466" s="326"/>
      <c r="C15466" s="325"/>
      <c r="D15466" s="325"/>
    </row>
    <row r="15467" spans="1:4" x14ac:dyDescent="0.25">
      <c r="A15467" s="325"/>
      <c r="B15467" s="326"/>
      <c r="C15467" s="325"/>
      <c r="D15467" s="325"/>
    </row>
    <row r="15468" spans="1:4" x14ac:dyDescent="0.25">
      <c r="A15468" s="325"/>
      <c r="B15468" s="326"/>
      <c r="C15468" s="325"/>
      <c r="D15468" s="325"/>
    </row>
    <row r="15469" spans="1:4" x14ac:dyDescent="0.25">
      <c r="A15469" s="325"/>
      <c r="B15469" s="326"/>
      <c r="C15469" s="325"/>
      <c r="D15469" s="325"/>
    </row>
    <row r="15470" spans="1:4" x14ac:dyDescent="0.25">
      <c r="A15470" s="325"/>
      <c r="B15470" s="326"/>
      <c r="C15470" s="325"/>
      <c r="D15470" s="325"/>
    </row>
    <row r="15471" spans="1:4" x14ac:dyDescent="0.25">
      <c r="A15471" s="325"/>
      <c r="B15471" s="326"/>
      <c r="C15471" s="325"/>
      <c r="D15471" s="325"/>
    </row>
    <row r="15472" spans="1:4" x14ac:dyDescent="0.25">
      <c r="A15472" s="325"/>
      <c r="B15472" s="326"/>
      <c r="C15472" s="325"/>
      <c r="D15472" s="325"/>
    </row>
    <row r="15473" spans="1:4" x14ac:dyDescent="0.25">
      <c r="A15473" s="325"/>
      <c r="B15473" s="326"/>
      <c r="C15473" s="325"/>
      <c r="D15473" s="325"/>
    </row>
    <row r="15474" spans="1:4" x14ac:dyDescent="0.25">
      <c r="A15474" s="325"/>
      <c r="B15474" s="326"/>
      <c r="C15474" s="325"/>
      <c r="D15474" s="325"/>
    </row>
    <row r="15475" spans="1:4" x14ac:dyDescent="0.25">
      <c r="A15475" s="325"/>
      <c r="B15475" s="326"/>
      <c r="C15475" s="325"/>
      <c r="D15475" s="325"/>
    </row>
    <row r="15476" spans="1:4" x14ac:dyDescent="0.25">
      <c r="A15476" s="325"/>
      <c r="B15476" s="326"/>
      <c r="C15476" s="325"/>
      <c r="D15476" s="325"/>
    </row>
    <row r="15477" spans="1:4" x14ac:dyDescent="0.25">
      <c r="A15477" s="325"/>
      <c r="B15477" s="326"/>
      <c r="C15477" s="325"/>
      <c r="D15477" s="325"/>
    </row>
    <row r="15478" spans="1:4" x14ac:dyDescent="0.25">
      <c r="A15478" s="325"/>
      <c r="B15478" s="326"/>
      <c r="C15478" s="325"/>
      <c r="D15478" s="325"/>
    </row>
    <row r="15479" spans="1:4" x14ac:dyDescent="0.25">
      <c r="A15479" s="325"/>
      <c r="B15479" s="326"/>
      <c r="C15479" s="325"/>
      <c r="D15479" s="325"/>
    </row>
    <row r="15480" spans="1:4" x14ac:dyDescent="0.25">
      <c r="A15480" s="325"/>
      <c r="B15480" s="326"/>
      <c r="C15480" s="325"/>
      <c r="D15480" s="325"/>
    </row>
    <row r="15481" spans="1:4" x14ac:dyDescent="0.25">
      <c r="A15481" s="325"/>
      <c r="B15481" s="326"/>
      <c r="C15481" s="325"/>
      <c r="D15481" s="325"/>
    </row>
    <row r="15482" spans="1:4" x14ac:dyDescent="0.25">
      <c r="A15482" s="325"/>
      <c r="B15482" s="326"/>
      <c r="C15482" s="325"/>
      <c r="D15482" s="325"/>
    </row>
    <row r="15483" spans="1:4" x14ac:dyDescent="0.25">
      <c r="A15483" s="325"/>
      <c r="B15483" s="326"/>
      <c r="C15483" s="325"/>
      <c r="D15483" s="325"/>
    </row>
    <row r="15484" spans="1:4" x14ac:dyDescent="0.25">
      <c r="A15484" s="325"/>
      <c r="B15484" s="326"/>
      <c r="C15484" s="325"/>
      <c r="D15484" s="325"/>
    </row>
    <row r="15485" spans="1:4" x14ac:dyDescent="0.25">
      <c r="A15485" s="325"/>
      <c r="B15485" s="326"/>
      <c r="C15485" s="325"/>
      <c r="D15485" s="325"/>
    </row>
    <row r="15486" spans="1:4" x14ac:dyDescent="0.25">
      <c r="A15486" s="325"/>
      <c r="B15486" s="326"/>
      <c r="C15486" s="325"/>
      <c r="D15486" s="325"/>
    </row>
    <row r="15487" spans="1:4" x14ac:dyDescent="0.25">
      <c r="A15487" s="325"/>
      <c r="B15487" s="326"/>
      <c r="C15487" s="325"/>
      <c r="D15487" s="325"/>
    </row>
    <row r="15488" spans="1:4" x14ac:dyDescent="0.25">
      <c r="A15488" s="325"/>
      <c r="B15488" s="326"/>
      <c r="C15488" s="325"/>
      <c r="D15488" s="325"/>
    </row>
    <row r="15489" spans="1:4" x14ac:dyDescent="0.25">
      <c r="A15489" s="325"/>
      <c r="B15489" s="326"/>
      <c r="C15489" s="325"/>
      <c r="D15489" s="327"/>
    </row>
    <row r="15490" spans="1:4" x14ac:dyDescent="0.25">
      <c r="A15490" s="325"/>
      <c r="B15490" s="326"/>
      <c r="C15490" s="325"/>
      <c r="D15490" s="327"/>
    </row>
    <row r="15491" spans="1:4" x14ac:dyDescent="0.25">
      <c r="A15491" s="325"/>
      <c r="B15491" s="326"/>
      <c r="C15491" s="325"/>
      <c r="D15491" s="327"/>
    </row>
    <row r="15492" spans="1:4" x14ac:dyDescent="0.25">
      <c r="A15492" s="325"/>
      <c r="B15492" s="326"/>
      <c r="C15492" s="325"/>
      <c r="D15492" s="327"/>
    </row>
    <row r="15493" spans="1:4" x14ac:dyDescent="0.25">
      <c r="A15493" s="325"/>
      <c r="B15493" s="326"/>
      <c r="C15493" s="325"/>
      <c r="D15493" s="327"/>
    </row>
    <row r="15494" spans="1:4" x14ac:dyDescent="0.25">
      <c r="A15494" s="325"/>
      <c r="B15494" s="326"/>
      <c r="C15494" s="325"/>
      <c r="D15494" s="327"/>
    </row>
    <row r="15495" spans="1:4" x14ac:dyDescent="0.25">
      <c r="A15495" s="325"/>
      <c r="B15495" s="326"/>
      <c r="C15495" s="325"/>
      <c r="D15495" s="325"/>
    </row>
    <row r="15496" spans="1:4" x14ac:dyDescent="0.25">
      <c r="A15496" s="325"/>
      <c r="B15496" s="326"/>
      <c r="C15496" s="325"/>
      <c r="D15496" s="325"/>
    </row>
    <row r="15497" spans="1:4" x14ac:dyDescent="0.25">
      <c r="A15497" s="325"/>
      <c r="B15497" s="326"/>
      <c r="C15497" s="325"/>
      <c r="D15497" s="325"/>
    </row>
    <row r="15498" spans="1:4" x14ac:dyDescent="0.25">
      <c r="A15498" s="325"/>
      <c r="B15498" s="326"/>
      <c r="C15498" s="325"/>
      <c r="D15498" s="325"/>
    </row>
    <row r="15499" spans="1:4" x14ac:dyDescent="0.25">
      <c r="A15499" s="325"/>
      <c r="B15499" s="326"/>
      <c r="C15499" s="325"/>
      <c r="D15499" s="325"/>
    </row>
    <row r="15500" spans="1:4" x14ac:dyDescent="0.25">
      <c r="A15500" s="325"/>
      <c r="B15500" s="326"/>
      <c r="C15500" s="325"/>
      <c r="D15500" s="325"/>
    </row>
    <row r="15501" spans="1:4" x14ac:dyDescent="0.25">
      <c r="A15501" s="325"/>
      <c r="B15501" s="326"/>
      <c r="C15501" s="325"/>
      <c r="D15501" s="325"/>
    </row>
    <row r="15502" spans="1:4" x14ac:dyDescent="0.25">
      <c r="A15502" s="325"/>
      <c r="B15502" s="326"/>
      <c r="C15502" s="325"/>
      <c r="D15502" s="325"/>
    </row>
    <row r="15503" spans="1:4" x14ac:dyDescent="0.25">
      <c r="A15503" s="325"/>
      <c r="B15503" s="326"/>
      <c r="C15503" s="325"/>
      <c r="D15503" s="325"/>
    </row>
    <row r="15504" spans="1:4" x14ac:dyDescent="0.25">
      <c r="A15504" s="325"/>
      <c r="B15504" s="326"/>
      <c r="C15504" s="325"/>
      <c r="D15504" s="327"/>
    </row>
    <row r="15505" spans="1:4" x14ac:dyDescent="0.25">
      <c r="A15505" s="325"/>
      <c r="B15505" s="326"/>
      <c r="C15505" s="325"/>
      <c r="D15505" s="325"/>
    </row>
    <row r="15506" spans="1:4" x14ac:dyDescent="0.25">
      <c r="A15506" s="325"/>
      <c r="B15506" s="326"/>
      <c r="C15506" s="325"/>
      <c r="D15506" s="327"/>
    </row>
    <row r="15507" spans="1:4" x14ac:dyDescent="0.25">
      <c r="A15507" s="325"/>
      <c r="B15507" s="326"/>
      <c r="C15507" s="325"/>
      <c r="D15507" s="325"/>
    </row>
    <row r="15508" spans="1:4" x14ac:dyDescent="0.25">
      <c r="A15508" s="325"/>
      <c r="B15508" s="326"/>
      <c r="C15508" s="325"/>
      <c r="D15508" s="327"/>
    </row>
    <row r="15509" spans="1:4" x14ac:dyDescent="0.25">
      <c r="A15509" s="325"/>
      <c r="B15509" s="326"/>
      <c r="C15509" s="325"/>
      <c r="D15509" s="325"/>
    </row>
    <row r="15510" spans="1:4" x14ac:dyDescent="0.25">
      <c r="A15510" s="325"/>
      <c r="B15510" s="326"/>
      <c r="C15510" s="325"/>
      <c r="D15510" s="327"/>
    </row>
    <row r="15511" spans="1:4" x14ac:dyDescent="0.25">
      <c r="A15511" s="325"/>
      <c r="B15511" s="326"/>
      <c r="C15511" s="325"/>
      <c r="D15511" s="325"/>
    </row>
    <row r="15512" spans="1:4" x14ac:dyDescent="0.25">
      <c r="A15512" s="325"/>
      <c r="B15512" s="326"/>
      <c r="C15512" s="325"/>
      <c r="D15512" s="327"/>
    </row>
    <row r="15513" spans="1:4" x14ac:dyDescent="0.25">
      <c r="A15513" s="325"/>
      <c r="B15513" s="326"/>
      <c r="C15513" s="325"/>
      <c r="D15513" s="325"/>
    </row>
    <row r="15514" spans="1:4" x14ac:dyDescent="0.25">
      <c r="A15514" s="325"/>
      <c r="B15514" s="326"/>
      <c r="C15514" s="325"/>
      <c r="D15514" s="327"/>
    </row>
    <row r="15515" spans="1:4" x14ac:dyDescent="0.25">
      <c r="A15515" s="325"/>
      <c r="B15515" s="326"/>
      <c r="C15515" s="325"/>
      <c r="D15515" s="325"/>
    </row>
    <row r="15516" spans="1:4" x14ac:dyDescent="0.25">
      <c r="A15516" s="325"/>
      <c r="B15516" s="326"/>
      <c r="C15516" s="325"/>
      <c r="D15516" s="327"/>
    </row>
    <row r="15517" spans="1:4" x14ac:dyDescent="0.25">
      <c r="A15517" s="325"/>
      <c r="B15517" s="326"/>
      <c r="C15517" s="325"/>
      <c r="D15517" s="325"/>
    </row>
    <row r="15518" spans="1:4" x14ac:dyDescent="0.25">
      <c r="A15518" s="325"/>
      <c r="B15518" s="326"/>
      <c r="C15518" s="325"/>
      <c r="D15518" s="327"/>
    </row>
    <row r="15519" spans="1:4" x14ac:dyDescent="0.25">
      <c r="A15519" s="325"/>
      <c r="B15519" s="326"/>
      <c r="C15519" s="325"/>
      <c r="D15519" s="325"/>
    </row>
    <row r="15520" spans="1:4" x14ac:dyDescent="0.25">
      <c r="A15520" s="325"/>
      <c r="B15520" s="326"/>
      <c r="C15520" s="325"/>
      <c r="D15520" s="327"/>
    </row>
    <row r="15521" spans="1:4" x14ac:dyDescent="0.25">
      <c r="A15521" s="325"/>
      <c r="B15521" s="326"/>
      <c r="C15521" s="325"/>
      <c r="D15521" s="325"/>
    </row>
    <row r="15522" spans="1:4" x14ac:dyDescent="0.25">
      <c r="A15522" s="325"/>
      <c r="B15522" s="326"/>
      <c r="C15522" s="325"/>
      <c r="D15522" s="327"/>
    </row>
    <row r="15523" spans="1:4" x14ac:dyDescent="0.25">
      <c r="A15523" s="325"/>
      <c r="B15523" s="326"/>
      <c r="C15523" s="325"/>
      <c r="D15523" s="325"/>
    </row>
    <row r="15524" spans="1:4" x14ac:dyDescent="0.25">
      <c r="A15524" s="325"/>
      <c r="B15524" s="326"/>
      <c r="C15524" s="325"/>
      <c r="D15524" s="327"/>
    </row>
    <row r="15525" spans="1:4" x14ac:dyDescent="0.25">
      <c r="A15525" s="325"/>
      <c r="B15525" s="326"/>
      <c r="C15525" s="325"/>
      <c r="D15525" s="325"/>
    </row>
    <row r="15526" spans="1:4" x14ac:dyDescent="0.25">
      <c r="A15526" s="325"/>
      <c r="B15526" s="326"/>
      <c r="C15526" s="325"/>
      <c r="D15526" s="327"/>
    </row>
    <row r="15527" spans="1:4" x14ac:dyDescent="0.25">
      <c r="A15527" s="325"/>
      <c r="B15527" s="326"/>
      <c r="C15527" s="325"/>
      <c r="D15527" s="325"/>
    </row>
    <row r="15528" spans="1:4" x14ac:dyDescent="0.25">
      <c r="A15528" s="325"/>
      <c r="B15528" s="326"/>
      <c r="C15528" s="325"/>
      <c r="D15528" s="327"/>
    </row>
    <row r="15529" spans="1:4" x14ac:dyDescent="0.25">
      <c r="A15529" s="325"/>
      <c r="B15529" s="326"/>
      <c r="C15529" s="325"/>
      <c r="D15529" s="325"/>
    </row>
    <row r="15530" spans="1:4" x14ac:dyDescent="0.25">
      <c r="A15530" s="325"/>
      <c r="B15530" s="326"/>
      <c r="C15530" s="325"/>
      <c r="D15530" s="327"/>
    </row>
    <row r="15531" spans="1:4" x14ac:dyDescent="0.25">
      <c r="A15531" s="325"/>
      <c r="B15531" s="326"/>
      <c r="C15531" s="325"/>
      <c r="D15531" s="325"/>
    </row>
    <row r="15532" spans="1:4" x14ac:dyDescent="0.25">
      <c r="A15532" s="325"/>
      <c r="B15532" s="326"/>
      <c r="C15532" s="325"/>
      <c r="D15532" s="327"/>
    </row>
    <row r="15533" spans="1:4" x14ac:dyDescent="0.25">
      <c r="A15533" s="325"/>
      <c r="B15533" s="326"/>
      <c r="C15533" s="325"/>
      <c r="D15533" s="325"/>
    </row>
    <row r="15534" spans="1:4" x14ac:dyDescent="0.25">
      <c r="A15534" s="325"/>
      <c r="B15534" s="326"/>
      <c r="C15534" s="325"/>
      <c r="D15534" s="327"/>
    </row>
    <row r="15535" spans="1:4" x14ac:dyDescent="0.25">
      <c r="A15535" s="325"/>
      <c r="B15535" s="326"/>
      <c r="C15535" s="325"/>
      <c r="D15535" s="325"/>
    </row>
    <row r="15536" spans="1:4" x14ac:dyDescent="0.25">
      <c r="A15536" s="325"/>
      <c r="B15536" s="326"/>
      <c r="C15536" s="325"/>
      <c r="D15536" s="327"/>
    </row>
    <row r="15537" spans="1:4" x14ac:dyDescent="0.25">
      <c r="A15537" s="325"/>
      <c r="B15537" s="326"/>
      <c r="C15537" s="325"/>
      <c r="D15537" s="325"/>
    </row>
    <row r="15538" spans="1:4" x14ac:dyDescent="0.25">
      <c r="A15538" s="325"/>
      <c r="B15538" s="326"/>
      <c r="C15538" s="325"/>
      <c r="D15538" s="327"/>
    </row>
    <row r="15539" spans="1:4" x14ac:dyDescent="0.25">
      <c r="A15539" s="325"/>
      <c r="B15539" s="326"/>
      <c r="C15539" s="325"/>
      <c r="D15539" s="325"/>
    </row>
    <row r="15540" spans="1:4" x14ac:dyDescent="0.25">
      <c r="A15540" s="325"/>
      <c r="B15540" s="326"/>
      <c r="C15540" s="325"/>
      <c r="D15540" s="327"/>
    </row>
    <row r="15541" spans="1:4" x14ac:dyDescent="0.25">
      <c r="A15541" s="325"/>
      <c r="B15541" s="326"/>
      <c r="C15541" s="325"/>
      <c r="D15541" s="327"/>
    </row>
    <row r="15542" spans="1:4" x14ac:dyDescent="0.25">
      <c r="A15542" s="325"/>
      <c r="B15542" s="326"/>
      <c r="C15542" s="325"/>
      <c r="D15542" s="327"/>
    </row>
    <row r="15543" spans="1:4" x14ac:dyDescent="0.25">
      <c r="A15543" s="325"/>
      <c r="B15543" s="326"/>
      <c r="C15543" s="325"/>
      <c r="D15543" s="327"/>
    </row>
    <row r="15544" spans="1:4" x14ac:dyDescent="0.25">
      <c r="A15544" s="325"/>
      <c r="B15544" s="326"/>
      <c r="C15544" s="325"/>
      <c r="D15544" s="327"/>
    </row>
    <row r="15545" spans="1:4" x14ac:dyDescent="0.25">
      <c r="A15545" s="325"/>
      <c r="B15545" s="326"/>
      <c r="C15545" s="325"/>
      <c r="D15545" s="325"/>
    </row>
    <row r="15546" spans="1:4" x14ac:dyDescent="0.25">
      <c r="A15546" s="325"/>
      <c r="B15546" s="326"/>
      <c r="C15546" s="325"/>
      <c r="D15546" s="325"/>
    </row>
    <row r="15547" spans="1:4" x14ac:dyDescent="0.25">
      <c r="A15547" s="325"/>
      <c r="B15547" s="326"/>
      <c r="C15547" s="325"/>
      <c r="D15547" s="325"/>
    </row>
    <row r="15548" spans="1:4" x14ac:dyDescent="0.25">
      <c r="A15548" s="325"/>
      <c r="B15548" s="326"/>
      <c r="C15548" s="325"/>
      <c r="D15548" s="325"/>
    </row>
    <row r="15549" spans="1:4" x14ac:dyDescent="0.25">
      <c r="A15549" s="325"/>
      <c r="B15549" s="326"/>
      <c r="C15549" s="325"/>
      <c r="D15549" s="325"/>
    </row>
    <row r="15550" spans="1:4" x14ac:dyDescent="0.25">
      <c r="A15550" s="325"/>
      <c r="B15550" s="326"/>
      <c r="C15550" s="325"/>
      <c r="D15550" s="325"/>
    </row>
    <row r="15551" spans="1:4" x14ac:dyDescent="0.25">
      <c r="A15551" s="325"/>
      <c r="B15551" s="326"/>
      <c r="C15551" s="325"/>
      <c r="D15551" s="325"/>
    </row>
    <row r="15552" spans="1:4" x14ac:dyDescent="0.25">
      <c r="A15552" s="325"/>
      <c r="B15552" s="326"/>
      <c r="C15552" s="325"/>
      <c r="D15552" s="325"/>
    </row>
    <row r="15553" spans="1:4" x14ac:dyDescent="0.25">
      <c r="A15553" s="325"/>
      <c r="B15553" s="326"/>
      <c r="C15553" s="325"/>
      <c r="D15553" s="325"/>
    </row>
    <row r="15554" spans="1:4" x14ac:dyDescent="0.25">
      <c r="A15554" s="325"/>
      <c r="B15554" s="326"/>
      <c r="C15554" s="325"/>
      <c r="D15554" s="325"/>
    </row>
    <row r="15555" spans="1:4" x14ac:dyDescent="0.25">
      <c r="A15555" s="325"/>
      <c r="B15555" s="326"/>
      <c r="C15555" s="325"/>
      <c r="D15555" s="325"/>
    </row>
    <row r="15556" spans="1:4" x14ac:dyDescent="0.25">
      <c r="A15556" s="325"/>
      <c r="B15556" s="326"/>
      <c r="C15556" s="325"/>
      <c r="D15556" s="325"/>
    </row>
    <row r="15557" spans="1:4" x14ac:dyDescent="0.25">
      <c r="A15557" s="325"/>
      <c r="B15557" s="326"/>
      <c r="C15557" s="325"/>
      <c r="D15557" s="325"/>
    </row>
    <row r="15558" spans="1:4" x14ac:dyDescent="0.25">
      <c r="A15558" s="325"/>
      <c r="B15558" s="326"/>
      <c r="C15558" s="325"/>
      <c r="D15558" s="327"/>
    </row>
    <row r="15559" spans="1:4" x14ac:dyDescent="0.25">
      <c r="A15559" s="325"/>
      <c r="B15559" s="326"/>
      <c r="C15559" s="325"/>
      <c r="D15559" s="325"/>
    </row>
    <row r="15560" spans="1:4" x14ac:dyDescent="0.25">
      <c r="A15560" s="325"/>
      <c r="B15560" s="326"/>
      <c r="C15560" s="325"/>
      <c r="D15560" s="325"/>
    </row>
    <row r="15561" spans="1:4" x14ac:dyDescent="0.25">
      <c r="A15561" s="325"/>
      <c r="B15561" s="326"/>
      <c r="C15561" s="325"/>
      <c r="D15561" s="325"/>
    </row>
    <row r="15562" spans="1:4" x14ac:dyDescent="0.25">
      <c r="A15562" s="325"/>
      <c r="B15562" s="326"/>
      <c r="C15562" s="325"/>
      <c r="D15562" s="325"/>
    </row>
    <row r="15563" spans="1:4" x14ac:dyDescent="0.25">
      <c r="A15563" s="325"/>
      <c r="B15563" s="326"/>
      <c r="C15563" s="325"/>
      <c r="D15563" s="325"/>
    </row>
    <row r="15564" spans="1:4" x14ac:dyDescent="0.25">
      <c r="A15564" s="325"/>
      <c r="B15564" s="326"/>
      <c r="C15564" s="325"/>
      <c r="D15564" s="325"/>
    </row>
    <row r="15565" spans="1:4" x14ac:dyDescent="0.25">
      <c r="A15565" s="325"/>
      <c r="B15565" s="326"/>
      <c r="C15565" s="325"/>
      <c r="D15565" s="325"/>
    </row>
    <row r="15566" spans="1:4" x14ac:dyDescent="0.25">
      <c r="A15566" s="325"/>
      <c r="B15566" s="326"/>
      <c r="C15566" s="325"/>
      <c r="D15566" s="325"/>
    </row>
    <row r="15567" spans="1:4" x14ac:dyDescent="0.25">
      <c r="A15567" s="325"/>
      <c r="B15567" s="326"/>
      <c r="C15567" s="325"/>
      <c r="D15567" s="325"/>
    </row>
    <row r="15568" spans="1:4" x14ac:dyDescent="0.25">
      <c r="A15568" s="325"/>
      <c r="B15568" s="326"/>
      <c r="C15568" s="325"/>
      <c r="D15568" s="325"/>
    </row>
    <row r="15569" spans="1:4" x14ac:dyDescent="0.25">
      <c r="A15569" s="325"/>
      <c r="B15569" s="326"/>
      <c r="C15569" s="325"/>
      <c r="D15569" s="325"/>
    </row>
    <row r="15570" spans="1:4" x14ac:dyDescent="0.25">
      <c r="A15570" s="325"/>
      <c r="B15570" s="326"/>
      <c r="C15570" s="325"/>
      <c r="D15570" s="325"/>
    </row>
    <row r="15571" spans="1:4" x14ac:dyDescent="0.25">
      <c r="A15571" s="325"/>
      <c r="B15571" s="326"/>
      <c r="C15571" s="325"/>
      <c r="D15571" s="325"/>
    </row>
    <row r="15572" spans="1:4" x14ac:dyDescent="0.25">
      <c r="A15572" s="325"/>
      <c r="B15572" s="326"/>
      <c r="C15572" s="325"/>
      <c r="D15572" s="325"/>
    </row>
    <row r="15573" spans="1:4" x14ac:dyDescent="0.25">
      <c r="A15573" s="325"/>
      <c r="B15573" s="326"/>
      <c r="C15573" s="325"/>
      <c r="D15573" s="325"/>
    </row>
    <row r="15574" spans="1:4" x14ac:dyDescent="0.25">
      <c r="A15574" s="325"/>
      <c r="B15574" s="326"/>
      <c r="C15574" s="325"/>
      <c r="D15574" s="325"/>
    </row>
    <row r="15575" spans="1:4" x14ac:dyDescent="0.25">
      <c r="A15575" s="325"/>
      <c r="B15575" s="326"/>
      <c r="C15575" s="325"/>
      <c r="D15575" s="325"/>
    </row>
    <row r="15576" spans="1:4" x14ac:dyDescent="0.25">
      <c r="A15576" s="325"/>
      <c r="B15576" s="326"/>
      <c r="C15576" s="325"/>
      <c r="D15576" s="325"/>
    </row>
    <row r="15577" spans="1:4" x14ac:dyDescent="0.25">
      <c r="A15577" s="325"/>
      <c r="B15577" s="326"/>
      <c r="C15577" s="325"/>
      <c r="D15577" s="325"/>
    </row>
    <row r="15578" spans="1:4" x14ac:dyDescent="0.25">
      <c r="A15578" s="325"/>
      <c r="B15578" s="326"/>
      <c r="C15578" s="325"/>
      <c r="D15578" s="325"/>
    </row>
    <row r="15579" spans="1:4" x14ac:dyDescent="0.25">
      <c r="A15579" s="325"/>
      <c r="B15579" s="326"/>
      <c r="C15579" s="325"/>
      <c r="D15579" s="325"/>
    </row>
    <row r="15580" spans="1:4" x14ac:dyDescent="0.25">
      <c r="A15580" s="325"/>
      <c r="B15580" s="326"/>
      <c r="C15580" s="325"/>
      <c r="D15580" s="325"/>
    </row>
    <row r="15581" spans="1:4" x14ac:dyDescent="0.25">
      <c r="A15581" s="325"/>
      <c r="B15581" s="326"/>
      <c r="C15581" s="325"/>
      <c r="D15581" s="325"/>
    </row>
    <row r="15582" spans="1:4" x14ac:dyDescent="0.25">
      <c r="A15582" s="325"/>
      <c r="B15582" s="326"/>
      <c r="C15582" s="325"/>
      <c r="D15582" s="325"/>
    </row>
    <row r="15583" spans="1:4" x14ac:dyDescent="0.25">
      <c r="A15583" s="325"/>
      <c r="B15583" s="326"/>
      <c r="C15583" s="325"/>
      <c r="D15583" s="325"/>
    </row>
    <row r="15584" spans="1:4" x14ac:dyDescent="0.25">
      <c r="A15584" s="325"/>
      <c r="B15584" s="326"/>
      <c r="C15584" s="325"/>
      <c r="D15584" s="325"/>
    </row>
    <row r="15585" spans="1:4" x14ac:dyDescent="0.25">
      <c r="A15585" s="325"/>
      <c r="B15585" s="326"/>
      <c r="C15585" s="325"/>
      <c r="D15585" s="325"/>
    </row>
    <row r="15586" spans="1:4" x14ac:dyDescent="0.25">
      <c r="A15586" s="325"/>
      <c r="B15586" s="326"/>
      <c r="C15586" s="325"/>
      <c r="D15586" s="325"/>
    </row>
    <row r="15587" spans="1:4" x14ac:dyDescent="0.25">
      <c r="A15587" s="325"/>
      <c r="B15587" s="326"/>
      <c r="C15587" s="325"/>
      <c r="D15587" s="325"/>
    </row>
    <row r="15588" spans="1:4" x14ac:dyDescent="0.25">
      <c r="A15588" s="325"/>
      <c r="B15588" s="326"/>
      <c r="C15588" s="325"/>
      <c r="D15588" s="325"/>
    </row>
    <row r="15589" spans="1:4" x14ac:dyDescent="0.25">
      <c r="A15589" s="325"/>
      <c r="B15589" s="326"/>
      <c r="C15589" s="325"/>
      <c r="D15589" s="325"/>
    </row>
    <row r="15590" spans="1:4" x14ac:dyDescent="0.25">
      <c r="A15590" s="325"/>
      <c r="B15590" s="326"/>
      <c r="C15590" s="325"/>
      <c r="D15590" s="325"/>
    </row>
    <row r="15591" spans="1:4" x14ac:dyDescent="0.25">
      <c r="A15591" s="325"/>
      <c r="B15591" s="326"/>
      <c r="C15591" s="325"/>
      <c r="D15591" s="325"/>
    </row>
    <row r="15592" spans="1:4" x14ac:dyDescent="0.25">
      <c r="A15592" s="325"/>
      <c r="B15592" s="326"/>
      <c r="C15592" s="325"/>
      <c r="D15592" s="325"/>
    </row>
    <row r="15593" spans="1:4" x14ac:dyDescent="0.25">
      <c r="A15593" s="325"/>
      <c r="B15593" s="326"/>
      <c r="C15593" s="325"/>
      <c r="D15593" s="325"/>
    </row>
    <row r="15594" spans="1:4" x14ac:dyDescent="0.25">
      <c r="A15594" s="325"/>
      <c r="B15594" s="326"/>
      <c r="C15594" s="325"/>
      <c r="D15594" s="325"/>
    </row>
    <row r="15595" spans="1:4" x14ac:dyDescent="0.25">
      <c r="A15595" s="325"/>
      <c r="B15595" s="326"/>
      <c r="C15595" s="325"/>
      <c r="D15595" s="325"/>
    </row>
    <row r="15596" spans="1:4" x14ac:dyDescent="0.25">
      <c r="A15596" s="325"/>
      <c r="B15596" s="326"/>
      <c r="C15596" s="325"/>
      <c r="D15596" s="325"/>
    </row>
    <row r="15597" spans="1:4" x14ac:dyDescent="0.25">
      <c r="A15597" s="325"/>
      <c r="B15597" s="326"/>
      <c r="C15597" s="325"/>
      <c r="D15597" s="325"/>
    </row>
    <row r="15598" spans="1:4" x14ac:dyDescent="0.25">
      <c r="A15598" s="325"/>
      <c r="B15598" s="326"/>
      <c r="C15598" s="325"/>
      <c r="D15598" s="325"/>
    </row>
    <row r="15599" spans="1:4" x14ac:dyDescent="0.25">
      <c r="A15599" s="325"/>
      <c r="B15599" s="326"/>
      <c r="C15599" s="325"/>
      <c r="D15599" s="325"/>
    </row>
    <row r="15600" spans="1:4" x14ac:dyDescent="0.25">
      <c r="A15600" s="325"/>
      <c r="B15600" s="326"/>
      <c r="C15600" s="325"/>
      <c r="D15600" s="325"/>
    </row>
    <row r="15601" spans="1:4" x14ac:dyDescent="0.25">
      <c r="A15601" s="325"/>
      <c r="B15601" s="326"/>
      <c r="C15601" s="325"/>
      <c r="D15601" s="325"/>
    </row>
    <row r="15602" spans="1:4" x14ac:dyDescent="0.25">
      <c r="A15602" s="325"/>
      <c r="B15602" s="326"/>
      <c r="C15602" s="325"/>
      <c r="D15602" s="325"/>
    </row>
    <row r="15603" spans="1:4" x14ac:dyDescent="0.25">
      <c r="A15603" s="325"/>
      <c r="B15603" s="326"/>
      <c r="C15603" s="325"/>
      <c r="D15603" s="325"/>
    </row>
    <row r="15604" spans="1:4" x14ac:dyDescent="0.25">
      <c r="A15604" s="325"/>
      <c r="B15604" s="326"/>
      <c r="C15604" s="325"/>
      <c r="D15604" s="325"/>
    </row>
    <row r="15605" spans="1:4" x14ac:dyDescent="0.25">
      <c r="A15605" s="325"/>
      <c r="B15605" s="326"/>
      <c r="C15605" s="325"/>
      <c r="D15605" s="325"/>
    </row>
    <row r="15606" spans="1:4" x14ac:dyDescent="0.25">
      <c r="A15606" s="325"/>
      <c r="B15606" s="326"/>
      <c r="C15606" s="325"/>
      <c r="D15606" s="325"/>
    </row>
    <row r="15607" spans="1:4" x14ac:dyDescent="0.25">
      <c r="A15607" s="325"/>
      <c r="B15607" s="326"/>
      <c r="C15607" s="325"/>
      <c r="D15607" s="325"/>
    </row>
    <row r="15608" spans="1:4" x14ac:dyDescent="0.25">
      <c r="A15608" s="325"/>
      <c r="B15608" s="326"/>
      <c r="C15608" s="325"/>
      <c r="D15608" s="325"/>
    </row>
    <row r="15609" spans="1:4" x14ac:dyDescent="0.25">
      <c r="A15609" s="325"/>
      <c r="B15609" s="326"/>
      <c r="C15609" s="325"/>
      <c r="D15609" s="325"/>
    </row>
    <row r="15610" spans="1:4" x14ac:dyDescent="0.25">
      <c r="A15610" s="325"/>
      <c r="B15610" s="326"/>
      <c r="C15610" s="325"/>
      <c r="D15610" s="325"/>
    </row>
    <row r="15611" spans="1:4" x14ac:dyDescent="0.25">
      <c r="A15611" s="325"/>
      <c r="B15611" s="326"/>
      <c r="C15611" s="325"/>
      <c r="D15611" s="325"/>
    </row>
    <row r="15612" spans="1:4" x14ac:dyDescent="0.25">
      <c r="A15612" s="325"/>
      <c r="B15612" s="326"/>
      <c r="C15612" s="325"/>
      <c r="D15612" s="325"/>
    </row>
    <row r="15613" spans="1:4" x14ac:dyDescent="0.25">
      <c r="A15613" s="325"/>
      <c r="B15613" s="326"/>
      <c r="C15613" s="325"/>
      <c r="D15613" s="325"/>
    </row>
    <row r="15614" spans="1:4" x14ac:dyDescent="0.25">
      <c r="A15614" s="325"/>
      <c r="B15614" s="326"/>
      <c r="C15614" s="325"/>
      <c r="D15614" s="325"/>
    </row>
    <row r="15615" spans="1:4" x14ac:dyDescent="0.25">
      <c r="A15615" s="325"/>
      <c r="B15615" s="326"/>
      <c r="C15615" s="325"/>
      <c r="D15615" s="325"/>
    </row>
    <row r="15616" spans="1:4" x14ac:dyDescent="0.25">
      <c r="A15616" s="325"/>
      <c r="B15616" s="326"/>
      <c r="C15616" s="325"/>
      <c r="D15616" s="325"/>
    </row>
    <row r="15617" spans="1:4" x14ac:dyDescent="0.25">
      <c r="A15617" s="325"/>
      <c r="B15617" s="326"/>
      <c r="C15617" s="325"/>
      <c r="D15617" s="325"/>
    </row>
    <row r="15618" spans="1:4" x14ac:dyDescent="0.25">
      <c r="A15618" s="325"/>
      <c r="B15618" s="326"/>
      <c r="C15618" s="325"/>
      <c r="D15618" s="325"/>
    </row>
    <row r="15619" spans="1:4" x14ac:dyDescent="0.25">
      <c r="A15619" s="325"/>
      <c r="B15619" s="326"/>
      <c r="C15619" s="325"/>
      <c r="D15619" s="325"/>
    </row>
    <row r="15620" spans="1:4" x14ac:dyDescent="0.25">
      <c r="A15620" s="325"/>
      <c r="B15620" s="326"/>
      <c r="C15620" s="325"/>
      <c r="D15620" s="325"/>
    </row>
    <row r="15621" spans="1:4" x14ac:dyDescent="0.25">
      <c r="A15621" s="325"/>
      <c r="B15621" s="326"/>
      <c r="C15621" s="325"/>
      <c r="D15621" s="325"/>
    </row>
    <row r="15622" spans="1:4" x14ac:dyDescent="0.25">
      <c r="A15622" s="325"/>
      <c r="B15622" s="326"/>
      <c r="C15622" s="325"/>
      <c r="D15622" s="325"/>
    </row>
    <row r="15623" spans="1:4" x14ac:dyDescent="0.25">
      <c r="A15623" s="325"/>
      <c r="B15623" s="326"/>
      <c r="C15623" s="325"/>
      <c r="D15623" s="325"/>
    </row>
    <row r="15624" spans="1:4" x14ac:dyDescent="0.25">
      <c r="A15624" s="325"/>
      <c r="B15624" s="326"/>
      <c r="C15624" s="325"/>
      <c r="D15624" s="325"/>
    </row>
    <row r="15625" spans="1:4" x14ac:dyDescent="0.25">
      <c r="A15625" s="325"/>
      <c r="B15625" s="326"/>
      <c r="C15625" s="325"/>
      <c r="D15625" s="325"/>
    </row>
    <row r="15626" spans="1:4" x14ac:dyDescent="0.25">
      <c r="A15626" s="325"/>
      <c r="B15626" s="326"/>
      <c r="C15626" s="325"/>
      <c r="D15626" s="325"/>
    </row>
    <row r="15627" spans="1:4" x14ac:dyDescent="0.25">
      <c r="A15627" s="325"/>
      <c r="B15627" s="326"/>
      <c r="C15627" s="325"/>
      <c r="D15627" s="325"/>
    </row>
    <row r="15628" spans="1:4" x14ac:dyDescent="0.25">
      <c r="A15628" s="325"/>
      <c r="B15628" s="326"/>
      <c r="C15628" s="325"/>
      <c r="D15628" s="325"/>
    </row>
    <row r="15629" spans="1:4" x14ac:dyDescent="0.25">
      <c r="A15629" s="325"/>
      <c r="B15629" s="326"/>
      <c r="C15629" s="325"/>
      <c r="D15629" s="325"/>
    </row>
    <row r="15630" spans="1:4" x14ac:dyDescent="0.25">
      <c r="A15630" s="325"/>
      <c r="B15630" s="326"/>
      <c r="C15630" s="325"/>
      <c r="D15630" s="325"/>
    </row>
    <row r="15631" spans="1:4" x14ac:dyDescent="0.25">
      <c r="A15631" s="325"/>
      <c r="B15631" s="326"/>
      <c r="C15631" s="325"/>
      <c r="D15631" s="325"/>
    </row>
    <row r="15632" spans="1:4" x14ac:dyDescent="0.25">
      <c r="A15632" s="325"/>
      <c r="B15632" s="326"/>
      <c r="C15632" s="325"/>
      <c r="D15632" s="327"/>
    </row>
    <row r="15633" spans="1:4" x14ac:dyDescent="0.25">
      <c r="A15633" s="325"/>
      <c r="B15633" s="326"/>
      <c r="C15633" s="325"/>
      <c r="D15633" s="325"/>
    </row>
    <row r="15634" spans="1:4" x14ac:dyDescent="0.25">
      <c r="A15634" s="325"/>
      <c r="B15634" s="326"/>
      <c r="C15634" s="325"/>
      <c r="D15634" s="325"/>
    </row>
    <row r="15635" spans="1:4" x14ac:dyDescent="0.25">
      <c r="A15635" s="325"/>
      <c r="B15635" s="326"/>
      <c r="C15635" s="325"/>
      <c r="D15635" s="325"/>
    </row>
    <row r="15636" spans="1:4" x14ac:dyDescent="0.25">
      <c r="A15636" s="325"/>
      <c r="B15636" s="326"/>
      <c r="C15636" s="325"/>
      <c r="D15636" s="325"/>
    </row>
    <row r="15637" spans="1:4" x14ac:dyDescent="0.25">
      <c r="A15637" s="325"/>
      <c r="B15637" s="326"/>
      <c r="C15637" s="325"/>
      <c r="D15637" s="325"/>
    </row>
    <row r="15638" spans="1:4" x14ac:dyDescent="0.25">
      <c r="A15638" s="325"/>
      <c r="B15638" s="326"/>
      <c r="C15638" s="325"/>
      <c r="D15638" s="325"/>
    </row>
    <row r="15639" spans="1:4" x14ac:dyDescent="0.25">
      <c r="A15639" s="325"/>
      <c r="B15639" s="326"/>
      <c r="C15639" s="325"/>
      <c r="D15639" s="325"/>
    </row>
    <row r="15640" spans="1:4" x14ac:dyDescent="0.25">
      <c r="A15640" s="325"/>
      <c r="B15640" s="326"/>
      <c r="C15640" s="325"/>
      <c r="D15640" s="325"/>
    </row>
    <row r="15641" spans="1:4" x14ac:dyDescent="0.25">
      <c r="A15641" s="325"/>
      <c r="B15641" s="326"/>
      <c r="C15641" s="325"/>
      <c r="D15641" s="325"/>
    </row>
    <row r="15642" spans="1:4" x14ac:dyDescent="0.25">
      <c r="A15642" s="325"/>
      <c r="B15642" s="326"/>
      <c r="C15642" s="325"/>
      <c r="D15642" s="327"/>
    </row>
    <row r="15643" spans="1:4" x14ac:dyDescent="0.25">
      <c r="A15643" s="325"/>
      <c r="B15643" s="326"/>
      <c r="C15643" s="325"/>
      <c r="D15643" s="325"/>
    </row>
    <row r="15644" spans="1:4" x14ac:dyDescent="0.25">
      <c r="A15644" s="325"/>
      <c r="B15644" s="326"/>
      <c r="C15644" s="325"/>
      <c r="D15644" s="325"/>
    </row>
    <row r="15645" spans="1:4" x14ac:dyDescent="0.25">
      <c r="A15645" s="325"/>
      <c r="B15645" s="326"/>
      <c r="C15645" s="325"/>
      <c r="D15645" s="325"/>
    </row>
    <row r="15646" spans="1:4" x14ac:dyDescent="0.25">
      <c r="A15646" s="325"/>
      <c r="B15646" s="326"/>
      <c r="C15646" s="325"/>
      <c r="D15646" s="325"/>
    </row>
    <row r="15647" spans="1:4" x14ac:dyDescent="0.25">
      <c r="A15647" s="325"/>
      <c r="B15647" s="326"/>
      <c r="C15647" s="325"/>
      <c r="D15647" s="325"/>
    </row>
    <row r="15648" spans="1:4" x14ac:dyDescent="0.25">
      <c r="A15648" s="325"/>
      <c r="B15648" s="326"/>
      <c r="C15648" s="325"/>
      <c r="D15648" s="325"/>
    </row>
    <row r="15649" spans="1:4" x14ac:dyDescent="0.25">
      <c r="A15649" s="325"/>
      <c r="B15649" s="326"/>
      <c r="C15649" s="325"/>
      <c r="D15649" s="325"/>
    </row>
    <row r="15650" spans="1:4" x14ac:dyDescent="0.25">
      <c r="A15650" s="325"/>
      <c r="B15650" s="326"/>
      <c r="C15650" s="325"/>
      <c r="D15650" s="325"/>
    </row>
    <row r="15651" spans="1:4" x14ac:dyDescent="0.25">
      <c r="A15651" s="325"/>
      <c r="B15651" s="326"/>
      <c r="C15651" s="325"/>
      <c r="D15651" s="325"/>
    </row>
    <row r="15652" spans="1:4" x14ac:dyDescent="0.25">
      <c r="A15652" s="325"/>
      <c r="B15652" s="326"/>
      <c r="C15652" s="325"/>
      <c r="D15652" s="325"/>
    </row>
    <row r="15653" spans="1:4" x14ac:dyDescent="0.25">
      <c r="A15653" s="325"/>
      <c r="B15653" s="326"/>
      <c r="C15653" s="325"/>
      <c r="D15653" s="325"/>
    </row>
    <row r="15654" spans="1:4" x14ac:dyDescent="0.25">
      <c r="A15654" s="325"/>
      <c r="B15654" s="326"/>
      <c r="C15654" s="325"/>
      <c r="D15654" s="325"/>
    </row>
    <row r="15655" spans="1:4" x14ac:dyDescent="0.25">
      <c r="A15655" s="325"/>
      <c r="B15655" s="326"/>
      <c r="C15655" s="325"/>
      <c r="D15655" s="325"/>
    </row>
    <row r="15656" spans="1:4" x14ac:dyDescent="0.25">
      <c r="A15656" s="325"/>
      <c r="B15656" s="326"/>
      <c r="C15656" s="325"/>
      <c r="D15656" s="325"/>
    </row>
    <row r="15657" spans="1:4" x14ac:dyDescent="0.25">
      <c r="A15657" s="325"/>
      <c r="B15657" s="326"/>
      <c r="C15657" s="325"/>
      <c r="D15657" s="325"/>
    </row>
    <row r="15658" spans="1:4" x14ac:dyDescent="0.25">
      <c r="A15658" s="325"/>
      <c r="B15658" s="326"/>
      <c r="C15658" s="325"/>
      <c r="D15658" s="325"/>
    </row>
    <row r="15659" spans="1:4" x14ac:dyDescent="0.25">
      <c r="A15659" s="325"/>
      <c r="B15659" s="326"/>
      <c r="C15659" s="325"/>
      <c r="D15659" s="325"/>
    </row>
    <row r="15660" spans="1:4" x14ac:dyDescent="0.25">
      <c r="A15660" s="325"/>
      <c r="B15660" s="326"/>
      <c r="C15660" s="325"/>
      <c r="D15660" s="325"/>
    </row>
    <row r="15661" spans="1:4" x14ac:dyDescent="0.25">
      <c r="A15661" s="325"/>
      <c r="B15661" s="326"/>
      <c r="C15661" s="325"/>
      <c r="D15661" s="325"/>
    </row>
    <row r="15662" spans="1:4" x14ac:dyDescent="0.25">
      <c r="A15662" s="325"/>
      <c r="B15662" s="326"/>
      <c r="C15662" s="325"/>
      <c r="D15662" s="325"/>
    </row>
    <row r="15663" spans="1:4" x14ac:dyDescent="0.25">
      <c r="A15663" s="325"/>
      <c r="B15663" s="326"/>
      <c r="C15663" s="325"/>
      <c r="D15663" s="325"/>
    </row>
    <row r="15664" spans="1:4" x14ac:dyDescent="0.25">
      <c r="A15664" s="325"/>
      <c r="B15664" s="326"/>
      <c r="C15664" s="325"/>
      <c r="D15664" s="325"/>
    </row>
    <row r="15665" spans="1:4" x14ac:dyDescent="0.25">
      <c r="A15665" s="325"/>
      <c r="B15665" s="326"/>
      <c r="C15665" s="325"/>
      <c r="D15665" s="325"/>
    </row>
    <row r="15666" spans="1:4" x14ac:dyDescent="0.25">
      <c r="A15666" s="325"/>
      <c r="B15666" s="326"/>
      <c r="C15666" s="325"/>
      <c r="D15666" s="325"/>
    </row>
    <row r="15667" spans="1:4" x14ac:dyDescent="0.25">
      <c r="A15667" s="325"/>
      <c r="B15667" s="326"/>
      <c r="C15667" s="325"/>
      <c r="D15667" s="325"/>
    </row>
    <row r="15668" spans="1:4" x14ac:dyDescent="0.25">
      <c r="A15668" s="325"/>
      <c r="B15668" s="326"/>
      <c r="C15668" s="325"/>
      <c r="D15668" s="325"/>
    </row>
    <row r="15669" spans="1:4" x14ac:dyDescent="0.25">
      <c r="A15669" s="325"/>
      <c r="B15669" s="326"/>
      <c r="C15669" s="325"/>
      <c r="D15669" s="325"/>
    </row>
    <row r="15670" spans="1:4" x14ac:dyDescent="0.25">
      <c r="A15670" s="325"/>
      <c r="B15670" s="326"/>
      <c r="C15670" s="325"/>
      <c r="D15670" s="325"/>
    </row>
    <row r="15671" spans="1:4" x14ac:dyDescent="0.25">
      <c r="A15671" s="325"/>
      <c r="B15671" s="326"/>
      <c r="C15671" s="325"/>
      <c r="D15671" s="327"/>
    </row>
    <row r="15672" spans="1:4" x14ac:dyDescent="0.25">
      <c r="A15672" s="325"/>
      <c r="B15672" s="326"/>
      <c r="C15672" s="325"/>
      <c r="D15672" s="325"/>
    </row>
    <row r="15673" spans="1:4" x14ac:dyDescent="0.25">
      <c r="A15673" s="325"/>
      <c r="B15673" s="326"/>
      <c r="C15673" s="325"/>
      <c r="D15673" s="325"/>
    </row>
    <row r="15674" spans="1:4" x14ac:dyDescent="0.25">
      <c r="A15674" s="325"/>
      <c r="B15674" s="326"/>
      <c r="C15674" s="325"/>
      <c r="D15674" s="325"/>
    </row>
    <row r="15675" spans="1:4" x14ac:dyDescent="0.25">
      <c r="A15675" s="325"/>
      <c r="B15675" s="326"/>
      <c r="C15675" s="325"/>
      <c r="D15675" s="325"/>
    </row>
    <row r="15676" spans="1:4" x14ac:dyDescent="0.25">
      <c r="A15676" s="325"/>
      <c r="B15676" s="326"/>
      <c r="C15676" s="325"/>
      <c r="D15676" s="325"/>
    </row>
    <row r="15677" spans="1:4" x14ac:dyDescent="0.25">
      <c r="A15677" s="325"/>
      <c r="B15677" s="326"/>
      <c r="C15677" s="325"/>
      <c r="D15677" s="325"/>
    </row>
    <row r="15678" spans="1:4" x14ac:dyDescent="0.25">
      <c r="A15678" s="325"/>
      <c r="B15678" s="326"/>
      <c r="C15678" s="325"/>
      <c r="D15678" s="325"/>
    </row>
    <row r="15679" spans="1:4" x14ac:dyDescent="0.25">
      <c r="A15679" s="325"/>
      <c r="B15679" s="326"/>
      <c r="C15679" s="325"/>
      <c r="D15679" s="327"/>
    </row>
    <row r="15680" spans="1:4" x14ac:dyDescent="0.25">
      <c r="A15680" s="325"/>
      <c r="B15680" s="326"/>
      <c r="C15680" s="325"/>
      <c r="D15680" s="325"/>
    </row>
    <row r="15681" spans="1:4" x14ac:dyDescent="0.25">
      <c r="A15681" s="325"/>
      <c r="B15681" s="326"/>
      <c r="C15681" s="325"/>
      <c r="D15681" s="325"/>
    </row>
    <row r="15682" spans="1:4" x14ac:dyDescent="0.25">
      <c r="A15682" s="325"/>
      <c r="B15682" s="326"/>
      <c r="C15682" s="325"/>
      <c r="D15682" s="325"/>
    </row>
    <row r="15683" spans="1:4" x14ac:dyDescent="0.25">
      <c r="A15683" s="325"/>
      <c r="B15683" s="326"/>
      <c r="C15683" s="325"/>
      <c r="D15683" s="325"/>
    </row>
    <row r="15684" spans="1:4" x14ac:dyDescent="0.25">
      <c r="A15684" s="325"/>
      <c r="B15684" s="326"/>
      <c r="C15684" s="325"/>
      <c r="D15684" s="325"/>
    </row>
    <row r="15685" spans="1:4" x14ac:dyDescent="0.25">
      <c r="A15685" s="325"/>
      <c r="B15685" s="326"/>
      <c r="C15685" s="325"/>
      <c r="D15685" s="325"/>
    </row>
    <row r="15686" spans="1:4" x14ac:dyDescent="0.25">
      <c r="A15686" s="325"/>
      <c r="B15686" s="326"/>
      <c r="C15686" s="325"/>
      <c r="D15686" s="325"/>
    </row>
    <row r="15687" spans="1:4" x14ac:dyDescent="0.25">
      <c r="A15687" s="325"/>
      <c r="B15687" s="326"/>
      <c r="C15687" s="325"/>
      <c r="D15687" s="325"/>
    </row>
    <row r="15688" spans="1:4" x14ac:dyDescent="0.25">
      <c r="A15688" s="325"/>
      <c r="B15688" s="326"/>
      <c r="C15688" s="325"/>
      <c r="D15688" s="325"/>
    </row>
    <row r="15689" spans="1:4" x14ac:dyDescent="0.25">
      <c r="A15689" s="325"/>
      <c r="B15689" s="326"/>
      <c r="C15689" s="325"/>
      <c r="D15689" s="325"/>
    </row>
    <row r="15690" spans="1:4" x14ac:dyDescent="0.25">
      <c r="A15690" s="325"/>
      <c r="B15690" s="326"/>
      <c r="C15690" s="325"/>
      <c r="D15690" s="325"/>
    </row>
    <row r="15691" spans="1:4" x14ac:dyDescent="0.25">
      <c r="A15691" s="325"/>
      <c r="B15691" s="326"/>
      <c r="C15691" s="325"/>
      <c r="D15691" s="325"/>
    </row>
    <row r="15692" spans="1:4" x14ac:dyDescent="0.25">
      <c r="A15692" s="325"/>
      <c r="B15692" s="326"/>
      <c r="C15692" s="325"/>
      <c r="D15692" s="325"/>
    </row>
    <row r="15693" spans="1:4" x14ac:dyDescent="0.25">
      <c r="A15693" s="325"/>
      <c r="B15693" s="326"/>
      <c r="C15693" s="325"/>
      <c r="D15693" s="325"/>
    </row>
    <row r="15694" spans="1:4" x14ac:dyDescent="0.25">
      <c r="A15694" s="325"/>
      <c r="B15694" s="326"/>
      <c r="C15694" s="325"/>
      <c r="D15694" s="325"/>
    </row>
    <row r="15695" spans="1:4" x14ac:dyDescent="0.25">
      <c r="A15695" s="325"/>
      <c r="B15695" s="326"/>
      <c r="C15695" s="325"/>
      <c r="D15695" s="325"/>
    </row>
    <row r="15696" spans="1:4" x14ac:dyDescent="0.25">
      <c r="A15696" s="325"/>
      <c r="B15696" s="326"/>
      <c r="C15696" s="325"/>
      <c r="D15696" s="325"/>
    </row>
    <row r="15697" spans="1:4" x14ac:dyDescent="0.25">
      <c r="A15697" s="325"/>
      <c r="B15697" s="326"/>
      <c r="C15697" s="325"/>
      <c r="D15697" s="325"/>
    </row>
    <row r="15698" spans="1:4" x14ac:dyDescent="0.25">
      <c r="A15698" s="325"/>
      <c r="B15698" s="326"/>
      <c r="C15698" s="325"/>
      <c r="D15698" s="325"/>
    </row>
    <row r="15699" spans="1:4" x14ac:dyDescent="0.25">
      <c r="A15699" s="325"/>
      <c r="B15699" s="326"/>
      <c r="C15699" s="325"/>
      <c r="D15699" s="325"/>
    </row>
    <row r="15700" spans="1:4" x14ac:dyDescent="0.25">
      <c r="A15700" s="325"/>
      <c r="B15700" s="326"/>
      <c r="C15700" s="325"/>
      <c r="D15700" s="325"/>
    </row>
    <row r="15701" spans="1:4" x14ac:dyDescent="0.25">
      <c r="A15701" s="325"/>
      <c r="B15701" s="326"/>
      <c r="C15701" s="325"/>
      <c r="D15701" s="325"/>
    </row>
    <row r="15702" spans="1:4" x14ac:dyDescent="0.25">
      <c r="A15702" s="325"/>
      <c r="B15702" s="326"/>
      <c r="C15702" s="325"/>
      <c r="D15702" s="325"/>
    </row>
    <row r="15703" spans="1:4" x14ac:dyDescent="0.25">
      <c r="A15703" s="325"/>
      <c r="B15703" s="326"/>
      <c r="C15703" s="325"/>
      <c r="D15703" s="325"/>
    </row>
    <row r="15704" spans="1:4" x14ac:dyDescent="0.25">
      <c r="A15704" s="325"/>
      <c r="B15704" s="326"/>
      <c r="C15704" s="325"/>
      <c r="D15704" s="325"/>
    </row>
    <row r="15705" spans="1:4" x14ac:dyDescent="0.25">
      <c r="A15705" s="325"/>
      <c r="B15705" s="326"/>
      <c r="C15705" s="325"/>
      <c r="D15705" s="325"/>
    </row>
    <row r="15706" spans="1:4" x14ac:dyDescent="0.25">
      <c r="A15706" s="325"/>
      <c r="B15706" s="326"/>
      <c r="C15706" s="325"/>
      <c r="D15706" s="325"/>
    </row>
    <row r="15707" spans="1:4" x14ac:dyDescent="0.25">
      <c r="A15707" s="325"/>
      <c r="B15707" s="326"/>
      <c r="C15707" s="325"/>
      <c r="D15707" s="325"/>
    </row>
    <row r="15708" spans="1:4" x14ac:dyDescent="0.25">
      <c r="A15708" s="325"/>
      <c r="B15708" s="326"/>
      <c r="C15708" s="325"/>
      <c r="D15708" s="325"/>
    </row>
    <row r="15709" spans="1:4" x14ac:dyDescent="0.25">
      <c r="A15709" s="325"/>
      <c r="B15709" s="326"/>
      <c r="C15709" s="325"/>
      <c r="D15709" s="325"/>
    </row>
    <row r="15710" spans="1:4" x14ac:dyDescent="0.25">
      <c r="A15710" s="325"/>
      <c r="B15710" s="326"/>
      <c r="C15710" s="325"/>
      <c r="D15710" s="325"/>
    </row>
    <row r="15711" spans="1:4" x14ac:dyDescent="0.25">
      <c r="A15711" s="325"/>
      <c r="B15711" s="326"/>
      <c r="C15711" s="325"/>
      <c r="D15711" s="325"/>
    </row>
    <row r="15712" spans="1:4" x14ac:dyDescent="0.25">
      <c r="A15712" s="325"/>
      <c r="B15712" s="326"/>
      <c r="C15712" s="325"/>
      <c r="D15712" s="325"/>
    </row>
    <row r="15713" spans="1:4" x14ac:dyDescent="0.25">
      <c r="A15713" s="325"/>
      <c r="B15713" s="326"/>
      <c r="C15713" s="325"/>
      <c r="D15713" s="325"/>
    </row>
    <row r="15714" spans="1:4" x14ac:dyDescent="0.25">
      <c r="A15714" s="325"/>
      <c r="B15714" s="326"/>
      <c r="C15714" s="325"/>
      <c r="D15714" s="325"/>
    </row>
    <row r="15715" spans="1:4" x14ac:dyDescent="0.25">
      <c r="A15715" s="325"/>
      <c r="B15715" s="326"/>
      <c r="C15715" s="325"/>
      <c r="D15715" s="325"/>
    </row>
    <row r="15716" spans="1:4" x14ac:dyDescent="0.25">
      <c r="A15716" s="325"/>
      <c r="B15716" s="326"/>
      <c r="C15716" s="325"/>
      <c r="D15716" s="325"/>
    </row>
    <row r="15717" spans="1:4" x14ac:dyDescent="0.25">
      <c r="A15717" s="325"/>
      <c r="B15717" s="326"/>
      <c r="C15717" s="325"/>
      <c r="D15717" s="325"/>
    </row>
    <row r="15718" spans="1:4" x14ac:dyDescent="0.25">
      <c r="A15718" s="325"/>
      <c r="B15718" s="326"/>
      <c r="C15718" s="325"/>
      <c r="D15718" s="327"/>
    </row>
    <row r="15719" spans="1:4" x14ac:dyDescent="0.25">
      <c r="A15719" s="325"/>
      <c r="B15719" s="326"/>
      <c r="C15719" s="325"/>
      <c r="D15719" s="327"/>
    </row>
    <row r="15720" spans="1:4" x14ac:dyDescent="0.25">
      <c r="A15720" s="325"/>
      <c r="B15720" s="326"/>
      <c r="C15720" s="325"/>
      <c r="D15720" s="327"/>
    </row>
    <row r="15721" spans="1:4" x14ac:dyDescent="0.25">
      <c r="A15721" s="325"/>
      <c r="B15721" s="326"/>
      <c r="C15721" s="325"/>
      <c r="D15721" s="327"/>
    </row>
    <row r="15722" spans="1:4" x14ac:dyDescent="0.25">
      <c r="A15722" s="325"/>
      <c r="B15722" s="326"/>
      <c r="C15722" s="325"/>
      <c r="D15722" s="327"/>
    </row>
    <row r="15723" spans="1:4" x14ac:dyDescent="0.25">
      <c r="A15723" s="325"/>
      <c r="B15723" s="326"/>
      <c r="C15723" s="325"/>
      <c r="D15723" s="327"/>
    </row>
    <row r="15724" spans="1:4" x14ac:dyDescent="0.25">
      <c r="A15724" s="325"/>
      <c r="B15724" s="326"/>
      <c r="C15724" s="325"/>
      <c r="D15724" s="327"/>
    </row>
    <row r="15725" spans="1:4" x14ac:dyDescent="0.25">
      <c r="A15725" s="325"/>
      <c r="B15725" s="326"/>
      <c r="C15725" s="325"/>
      <c r="D15725" s="327"/>
    </row>
    <row r="15726" spans="1:4" x14ac:dyDescent="0.25">
      <c r="A15726" s="325"/>
      <c r="B15726" s="326"/>
      <c r="C15726" s="325"/>
      <c r="D15726" s="327"/>
    </row>
    <row r="15727" spans="1:4" x14ac:dyDescent="0.25">
      <c r="A15727" s="325"/>
      <c r="B15727" s="326"/>
      <c r="C15727" s="325"/>
      <c r="D15727" s="327"/>
    </row>
    <row r="15728" spans="1:4" x14ac:dyDescent="0.25">
      <c r="A15728" s="325"/>
      <c r="B15728" s="326"/>
      <c r="C15728" s="325"/>
      <c r="D15728" s="327"/>
    </row>
    <row r="15729" spans="1:4" x14ac:dyDescent="0.25">
      <c r="A15729" s="325"/>
      <c r="B15729" s="326"/>
      <c r="C15729" s="325"/>
      <c r="D15729" s="325"/>
    </row>
    <row r="15730" spans="1:4" x14ac:dyDescent="0.25">
      <c r="A15730" s="325"/>
      <c r="B15730" s="326"/>
      <c r="C15730" s="325"/>
      <c r="D15730" s="325"/>
    </row>
    <row r="15731" spans="1:4" x14ac:dyDescent="0.25">
      <c r="A15731" s="325"/>
      <c r="B15731" s="326"/>
      <c r="C15731" s="325"/>
      <c r="D15731" s="325"/>
    </row>
    <row r="15732" spans="1:4" x14ac:dyDescent="0.25">
      <c r="A15732" s="325"/>
      <c r="B15732" s="326"/>
      <c r="C15732" s="325"/>
      <c r="D15732" s="325"/>
    </row>
    <row r="15733" spans="1:4" x14ac:dyDescent="0.25">
      <c r="A15733" s="325"/>
      <c r="B15733" s="326"/>
      <c r="C15733" s="325"/>
      <c r="D15733" s="325"/>
    </row>
    <row r="15734" spans="1:4" x14ac:dyDescent="0.25">
      <c r="A15734" s="325"/>
      <c r="B15734" s="326"/>
      <c r="C15734" s="325"/>
      <c r="D15734" s="325"/>
    </row>
    <row r="15735" spans="1:4" x14ac:dyDescent="0.25">
      <c r="A15735" s="325"/>
      <c r="B15735" s="326"/>
      <c r="C15735" s="325"/>
      <c r="D15735" s="325"/>
    </row>
    <row r="15736" spans="1:4" x14ac:dyDescent="0.25">
      <c r="A15736" s="325"/>
      <c r="B15736" s="326"/>
      <c r="C15736" s="325"/>
      <c r="D15736" s="325"/>
    </row>
    <row r="15737" spans="1:4" x14ac:dyDescent="0.25">
      <c r="A15737" s="325"/>
      <c r="B15737" s="326"/>
      <c r="C15737" s="325"/>
      <c r="D15737" s="325"/>
    </row>
    <row r="15738" spans="1:4" x14ac:dyDescent="0.25">
      <c r="A15738" s="325"/>
      <c r="B15738" s="326"/>
      <c r="C15738" s="325"/>
      <c r="D15738" s="325"/>
    </row>
    <row r="15739" spans="1:4" x14ac:dyDescent="0.25">
      <c r="A15739" s="325"/>
      <c r="B15739" s="326"/>
      <c r="C15739" s="325"/>
      <c r="D15739" s="325"/>
    </row>
    <row r="15740" spans="1:4" x14ac:dyDescent="0.25">
      <c r="A15740" s="325"/>
      <c r="B15740" s="326"/>
      <c r="C15740" s="325"/>
      <c r="D15740" s="325"/>
    </row>
    <row r="15741" spans="1:4" x14ac:dyDescent="0.25">
      <c r="A15741" s="325"/>
      <c r="B15741" s="326"/>
      <c r="C15741" s="325"/>
      <c r="D15741" s="325"/>
    </row>
    <row r="15742" spans="1:4" x14ac:dyDescent="0.25">
      <c r="A15742" s="325"/>
      <c r="B15742" s="326"/>
      <c r="C15742" s="325"/>
      <c r="D15742" s="325"/>
    </row>
    <row r="15743" spans="1:4" x14ac:dyDescent="0.25">
      <c r="A15743" s="325"/>
      <c r="B15743" s="326"/>
      <c r="C15743" s="325"/>
      <c r="D15743" s="327"/>
    </row>
    <row r="15744" spans="1:4" x14ac:dyDescent="0.25">
      <c r="A15744" s="325"/>
      <c r="B15744" s="326"/>
      <c r="C15744" s="325"/>
      <c r="D15744" s="325"/>
    </row>
    <row r="15745" spans="1:4" x14ac:dyDescent="0.25">
      <c r="A15745" s="325"/>
      <c r="B15745" s="326"/>
      <c r="C15745" s="325"/>
      <c r="D15745" s="327"/>
    </row>
    <row r="15746" spans="1:4" x14ac:dyDescent="0.25">
      <c r="A15746" s="325"/>
      <c r="B15746" s="326"/>
      <c r="C15746" s="325"/>
      <c r="D15746" s="325"/>
    </row>
    <row r="15747" spans="1:4" x14ac:dyDescent="0.25">
      <c r="A15747" s="325"/>
      <c r="B15747" s="326"/>
      <c r="C15747" s="325"/>
      <c r="D15747" s="327"/>
    </row>
    <row r="15748" spans="1:4" x14ac:dyDescent="0.25">
      <c r="A15748" s="325"/>
      <c r="B15748" s="326"/>
      <c r="C15748" s="325"/>
      <c r="D15748" s="325"/>
    </row>
    <row r="15749" spans="1:4" x14ac:dyDescent="0.25">
      <c r="A15749" s="325"/>
      <c r="B15749" s="326"/>
      <c r="C15749" s="325"/>
      <c r="D15749" s="325"/>
    </row>
    <row r="15750" spans="1:4" x14ac:dyDescent="0.25">
      <c r="A15750" s="325"/>
      <c r="B15750" s="326"/>
      <c r="C15750" s="325"/>
      <c r="D15750" s="325"/>
    </row>
    <row r="15751" spans="1:4" x14ac:dyDescent="0.25">
      <c r="A15751" s="325"/>
      <c r="B15751" s="326"/>
      <c r="C15751" s="325"/>
      <c r="D15751" s="325"/>
    </row>
    <row r="15752" spans="1:4" x14ac:dyDescent="0.25">
      <c r="A15752" s="325"/>
      <c r="B15752" s="326"/>
      <c r="C15752" s="325"/>
      <c r="D15752" s="325"/>
    </row>
    <row r="15753" spans="1:4" x14ac:dyDescent="0.25">
      <c r="A15753" s="325"/>
      <c r="B15753" s="326"/>
      <c r="C15753" s="325"/>
      <c r="D15753" s="325"/>
    </row>
    <row r="15754" spans="1:4" x14ac:dyDescent="0.25">
      <c r="A15754" s="325"/>
      <c r="B15754" s="326"/>
      <c r="C15754" s="325"/>
      <c r="D15754" s="325"/>
    </row>
    <row r="15755" spans="1:4" x14ac:dyDescent="0.25">
      <c r="A15755" s="325"/>
      <c r="B15755" s="326"/>
      <c r="C15755" s="325"/>
      <c r="D15755" s="325"/>
    </row>
    <row r="15756" spans="1:4" x14ac:dyDescent="0.25">
      <c r="A15756" s="325"/>
      <c r="B15756" s="326"/>
      <c r="C15756" s="325"/>
      <c r="D15756" s="325"/>
    </row>
    <row r="15757" spans="1:4" x14ac:dyDescent="0.25">
      <c r="A15757" s="325"/>
      <c r="B15757" s="326"/>
      <c r="C15757" s="325"/>
      <c r="D15757" s="325"/>
    </row>
    <row r="15758" spans="1:4" x14ac:dyDescent="0.25">
      <c r="A15758" s="325"/>
      <c r="B15758" s="326"/>
      <c r="C15758" s="325"/>
      <c r="D15758" s="325"/>
    </row>
    <row r="15759" spans="1:4" x14ac:dyDescent="0.25">
      <c r="A15759" s="325"/>
      <c r="B15759" s="326"/>
      <c r="C15759" s="325"/>
      <c r="D15759" s="325"/>
    </row>
    <row r="15760" spans="1:4" x14ac:dyDescent="0.25">
      <c r="A15760" s="325"/>
      <c r="B15760" s="326"/>
      <c r="C15760" s="325"/>
      <c r="D15760" s="325"/>
    </row>
    <row r="15761" spans="1:4" x14ac:dyDescent="0.25">
      <c r="A15761" s="325"/>
      <c r="B15761" s="326"/>
      <c r="C15761" s="325"/>
      <c r="D15761" s="325"/>
    </row>
    <row r="15762" spans="1:4" x14ac:dyDescent="0.25">
      <c r="A15762" s="325"/>
      <c r="B15762" s="326"/>
      <c r="C15762" s="325"/>
      <c r="D15762" s="325"/>
    </row>
    <row r="15763" spans="1:4" x14ac:dyDescent="0.25">
      <c r="A15763" s="325"/>
      <c r="B15763" s="326"/>
      <c r="C15763" s="325"/>
      <c r="D15763" s="325"/>
    </row>
    <row r="15764" spans="1:4" x14ac:dyDescent="0.25">
      <c r="A15764" s="325"/>
      <c r="B15764" s="326"/>
      <c r="C15764" s="325"/>
      <c r="D15764" s="325"/>
    </row>
    <row r="15765" spans="1:4" x14ac:dyDescent="0.25">
      <c r="A15765" s="325"/>
      <c r="B15765" s="326"/>
      <c r="C15765" s="325"/>
      <c r="D15765" s="325"/>
    </row>
    <row r="15766" spans="1:4" x14ac:dyDescent="0.25">
      <c r="A15766" s="325"/>
      <c r="B15766" s="326"/>
      <c r="C15766" s="325"/>
      <c r="D15766" s="325"/>
    </row>
    <row r="15767" spans="1:4" x14ac:dyDescent="0.25">
      <c r="A15767" s="325"/>
      <c r="B15767" s="326"/>
      <c r="C15767" s="325"/>
      <c r="D15767" s="325"/>
    </row>
    <row r="15768" spans="1:4" x14ac:dyDescent="0.25">
      <c r="A15768" s="325"/>
      <c r="B15768" s="326"/>
      <c r="C15768" s="325"/>
      <c r="D15768" s="325"/>
    </row>
    <row r="15769" spans="1:4" x14ac:dyDescent="0.25">
      <c r="A15769" s="325"/>
      <c r="B15769" s="326"/>
      <c r="C15769" s="325"/>
      <c r="D15769" s="325"/>
    </row>
    <row r="15770" spans="1:4" x14ac:dyDescent="0.25">
      <c r="A15770" s="325"/>
      <c r="B15770" s="326"/>
      <c r="C15770" s="325"/>
      <c r="D15770" s="325"/>
    </row>
    <row r="15771" spans="1:4" x14ac:dyDescent="0.25">
      <c r="A15771" s="325"/>
      <c r="B15771" s="326"/>
      <c r="C15771" s="325"/>
      <c r="D15771" s="325"/>
    </row>
    <row r="15772" spans="1:4" x14ac:dyDescent="0.25">
      <c r="A15772" s="325"/>
      <c r="B15772" s="326"/>
      <c r="C15772" s="325"/>
      <c r="D15772" s="325"/>
    </row>
    <row r="15773" spans="1:4" x14ac:dyDescent="0.25">
      <c r="A15773" s="325"/>
      <c r="B15773" s="326"/>
      <c r="C15773" s="325"/>
      <c r="D15773" s="325"/>
    </row>
    <row r="15774" spans="1:4" x14ac:dyDescent="0.25">
      <c r="A15774" s="325"/>
      <c r="B15774" s="326"/>
      <c r="C15774" s="325"/>
      <c r="D15774" s="325"/>
    </row>
    <row r="15775" spans="1:4" x14ac:dyDescent="0.25">
      <c r="A15775" s="325"/>
      <c r="B15775" s="326"/>
      <c r="C15775" s="325"/>
      <c r="D15775" s="325"/>
    </row>
    <row r="15776" spans="1:4" x14ac:dyDescent="0.25">
      <c r="A15776" s="325"/>
      <c r="B15776" s="326"/>
      <c r="C15776" s="325"/>
      <c r="D15776" s="325"/>
    </row>
    <row r="15777" spans="1:4" x14ac:dyDescent="0.25">
      <c r="A15777" s="325"/>
      <c r="B15777" s="326"/>
      <c r="C15777" s="325"/>
      <c r="D15777" s="325"/>
    </row>
    <row r="15778" spans="1:4" x14ac:dyDescent="0.25">
      <c r="A15778" s="325"/>
      <c r="B15778" s="326"/>
      <c r="C15778" s="325"/>
      <c r="D15778" s="325"/>
    </row>
    <row r="15779" spans="1:4" x14ac:dyDescent="0.25">
      <c r="A15779" s="325"/>
      <c r="B15779" s="326"/>
      <c r="C15779" s="325"/>
      <c r="D15779" s="325"/>
    </row>
    <row r="15780" spans="1:4" x14ac:dyDescent="0.25">
      <c r="A15780" s="325"/>
      <c r="B15780" s="326"/>
      <c r="C15780" s="325"/>
      <c r="D15780" s="325"/>
    </row>
    <row r="15781" spans="1:4" x14ac:dyDescent="0.25">
      <c r="A15781" s="325"/>
      <c r="B15781" s="326"/>
      <c r="C15781" s="325"/>
      <c r="D15781" s="325"/>
    </row>
    <row r="15782" spans="1:4" x14ac:dyDescent="0.25">
      <c r="A15782" s="325"/>
      <c r="B15782" s="326"/>
      <c r="C15782" s="325"/>
      <c r="D15782" s="325"/>
    </row>
    <row r="15783" spans="1:4" x14ac:dyDescent="0.25">
      <c r="A15783" s="325"/>
      <c r="B15783" s="326"/>
      <c r="C15783" s="325"/>
      <c r="D15783" s="325"/>
    </row>
    <row r="15784" spans="1:4" x14ac:dyDescent="0.25">
      <c r="A15784" s="325"/>
      <c r="B15784" s="326"/>
      <c r="C15784" s="325"/>
      <c r="D15784" s="325"/>
    </row>
    <row r="15785" spans="1:4" x14ac:dyDescent="0.25">
      <c r="A15785" s="325"/>
      <c r="B15785" s="326"/>
      <c r="C15785" s="325"/>
      <c r="D15785" s="325"/>
    </row>
    <row r="15786" spans="1:4" x14ac:dyDescent="0.25">
      <c r="A15786" s="325"/>
      <c r="B15786" s="326"/>
      <c r="C15786" s="325"/>
      <c r="D15786" s="325"/>
    </row>
    <row r="15787" spans="1:4" x14ac:dyDescent="0.25">
      <c r="A15787" s="325"/>
      <c r="B15787" s="326"/>
      <c r="C15787" s="325"/>
      <c r="D15787" s="325"/>
    </row>
    <row r="15788" spans="1:4" x14ac:dyDescent="0.25">
      <c r="A15788" s="325"/>
      <c r="B15788" s="326"/>
      <c r="C15788" s="325"/>
      <c r="D15788" s="325"/>
    </row>
    <row r="15789" spans="1:4" x14ac:dyDescent="0.25">
      <c r="A15789" s="325"/>
      <c r="B15789" s="326"/>
      <c r="C15789" s="325"/>
      <c r="D15789" s="325"/>
    </row>
    <row r="15790" spans="1:4" x14ac:dyDescent="0.25">
      <c r="A15790" s="325"/>
      <c r="B15790" s="326"/>
      <c r="C15790" s="325"/>
      <c r="D15790" s="325"/>
    </row>
    <row r="15791" spans="1:4" x14ac:dyDescent="0.25">
      <c r="A15791" s="325"/>
      <c r="B15791" s="326"/>
      <c r="C15791" s="325"/>
      <c r="D15791" s="325"/>
    </row>
    <row r="15792" spans="1:4" x14ac:dyDescent="0.25">
      <c r="A15792" s="325"/>
      <c r="B15792" s="326"/>
      <c r="C15792" s="325"/>
      <c r="D15792" s="325"/>
    </row>
    <row r="15793" spans="1:4" x14ac:dyDescent="0.25">
      <c r="A15793" s="325"/>
      <c r="B15793" s="326"/>
      <c r="C15793" s="325"/>
      <c r="D15793" s="325"/>
    </row>
    <row r="15794" spans="1:4" x14ac:dyDescent="0.25">
      <c r="A15794" s="325"/>
      <c r="B15794" s="326"/>
      <c r="C15794" s="325"/>
      <c r="D15794" s="325"/>
    </row>
    <row r="15795" spans="1:4" x14ac:dyDescent="0.25">
      <c r="A15795" s="325"/>
      <c r="B15795" s="326"/>
      <c r="C15795" s="325"/>
      <c r="D15795" s="325"/>
    </row>
    <row r="15796" spans="1:4" x14ac:dyDescent="0.25">
      <c r="A15796" s="325"/>
      <c r="B15796" s="326"/>
      <c r="C15796" s="325"/>
      <c r="D15796" s="325"/>
    </row>
    <row r="15797" spans="1:4" x14ac:dyDescent="0.25">
      <c r="A15797" s="325"/>
      <c r="B15797" s="326"/>
      <c r="C15797" s="325"/>
      <c r="D15797" s="327"/>
    </row>
    <row r="15798" spans="1:4" x14ac:dyDescent="0.25">
      <c r="A15798" s="325"/>
      <c r="B15798" s="326"/>
      <c r="C15798" s="325"/>
      <c r="D15798" s="327"/>
    </row>
    <row r="15799" spans="1:4" x14ac:dyDescent="0.25">
      <c r="A15799" s="325"/>
      <c r="B15799" s="326"/>
      <c r="C15799" s="325"/>
      <c r="D15799" s="325"/>
    </row>
    <row r="15800" spans="1:4" x14ac:dyDescent="0.25">
      <c r="A15800" s="325"/>
      <c r="B15800" s="326"/>
      <c r="C15800" s="325"/>
      <c r="D15800" s="325"/>
    </row>
    <row r="15801" spans="1:4" x14ac:dyDescent="0.25">
      <c r="A15801" s="325"/>
      <c r="B15801" s="326"/>
      <c r="C15801" s="325"/>
      <c r="D15801" s="325"/>
    </row>
    <row r="15802" spans="1:4" x14ac:dyDescent="0.25">
      <c r="A15802" s="325"/>
      <c r="B15802" s="326"/>
      <c r="C15802" s="325"/>
      <c r="D15802" s="325"/>
    </row>
    <row r="15803" spans="1:4" x14ac:dyDescent="0.25">
      <c r="A15803" s="325"/>
      <c r="B15803" s="326"/>
      <c r="C15803" s="325"/>
      <c r="D15803" s="325"/>
    </row>
    <row r="15804" spans="1:4" x14ac:dyDescent="0.25">
      <c r="A15804" s="325"/>
      <c r="B15804" s="326"/>
      <c r="C15804" s="325"/>
      <c r="D15804" s="325"/>
    </row>
    <row r="15805" spans="1:4" x14ac:dyDescent="0.25">
      <c r="A15805" s="325"/>
      <c r="B15805" s="326"/>
      <c r="C15805" s="325"/>
      <c r="D15805" s="325"/>
    </row>
    <row r="15806" spans="1:4" x14ac:dyDescent="0.25">
      <c r="A15806" s="325"/>
      <c r="B15806" s="326"/>
      <c r="C15806" s="325"/>
      <c r="D15806" s="325"/>
    </row>
    <row r="15807" spans="1:4" x14ac:dyDescent="0.25">
      <c r="A15807" s="325"/>
      <c r="B15807" s="326"/>
      <c r="C15807" s="325"/>
      <c r="D15807" s="325"/>
    </row>
    <row r="15808" spans="1:4" x14ac:dyDescent="0.25">
      <c r="A15808" s="325"/>
      <c r="B15808" s="326"/>
      <c r="C15808" s="325"/>
      <c r="D15808" s="325"/>
    </row>
    <row r="15809" spans="1:4" x14ac:dyDescent="0.25">
      <c r="A15809" s="325"/>
      <c r="B15809" s="326"/>
      <c r="C15809" s="325"/>
      <c r="D15809" s="325"/>
    </row>
    <row r="15810" spans="1:4" x14ac:dyDescent="0.25">
      <c r="A15810" s="325"/>
      <c r="B15810" s="326"/>
      <c r="C15810" s="325"/>
      <c r="D15810" s="325"/>
    </row>
    <row r="15811" spans="1:4" x14ac:dyDescent="0.25">
      <c r="A15811" s="325"/>
      <c r="B15811" s="326"/>
      <c r="C15811" s="325"/>
      <c r="D15811" s="327"/>
    </row>
    <row r="15812" spans="1:4" x14ac:dyDescent="0.25">
      <c r="A15812" s="325"/>
      <c r="B15812" s="326"/>
      <c r="C15812" s="325"/>
      <c r="D15812" s="325"/>
    </row>
    <row r="15813" spans="1:4" x14ac:dyDescent="0.25">
      <c r="A15813" s="325"/>
      <c r="B15813" s="326"/>
      <c r="C15813" s="325"/>
      <c r="D15813" s="325"/>
    </row>
    <row r="15814" spans="1:4" x14ac:dyDescent="0.25">
      <c r="A15814" s="325"/>
      <c r="B15814" s="326"/>
      <c r="C15814" s="325"/>
      <c r="D15814" s="325"/>
    </row>
    <row r="15815" spans="1:4" x14ac:dyDescent="0.25">
      <c r="A15815" s="325"/>
      <c r="B15815" s="326"/>
      <c r="C15815" s="325"/>
      <c r="D15815" s="325"/>
    </row>
    <row r="15816" spans="1:4" x14ac:dyDescent="0.25">
      <c r="A15816" s="325"/>
      <c r="B15816" s="326"/>
      <c r="C15816" s="325"/>
      <c r="D15816" s="325"/>
    </row>
    <row r="15817" spans="1:4" x14ac:dyDescent="0.25">
      <c r="A15817" s="325"/>
      <c r="B15817" s="326"/>
      <c r="C15817" s="325"/>
      <c r="D15817" s="325"/>
    </row>
    <row r="15818" spans="1:4" x14ac:dyDescent="0.25">
      <c r="A15818" s="325"/>
      <c r="B15818" s="326"/>
      <c r="C15818" s="325"/>
      <c r="D15818" s="325"/>
    </row>
    <row r="15819" spans="1:4" x14ac:dyDescent="0.25">
      <c r="A15819" s="325"/>
      <c r="B15819" s="326"/>
      <c r="C15819" s="325"/>
      <c r="D15819" s="325"/>
    </row>
    <row r="15820" spans="1:4" x14ac:dyDescent="0.25">
      <c r="A15820" s="325"/>
      <c r="B15820" s="326"/>
      <c r="C15820" s="325"/>
      <c r="D15820" s="325"/>
    </row>
    <row r="15821" spans="1:4" x14ac:dyDescent="0.25">
      <c r="A15821" s="325"/>
      <c r="B15821" s="326"/>
      <c r="C15821" s="325"/>
      <c r="D15821" s="325"/>
    </row>
    <row r="15822" spans="1:4" x14ac:dyDescent="0.25">
      <c r="A15822" s="325"/>
      <c r="B15822" s="326"/>
      <c r="C15822" s="325"/>
      <c r="D15822" s="325"/>
    </row>
    <row r="15823" spans="1:4" x14ac:dyDescent="0.25">
      <c r="A15823" s="325"/>
      <c r="B15823" s="326"/>
      <c r="C15823" s="325"/>
      <c r="D15823" s="325"/>
    </row>
    <row r="15824" spans="1:4" x14ac:dyDescent="0.25">
      <c r="A15824" s="325"/>
      <c r="B15824" s="326"/>
      <c r="C15824" s="325"/>
      <c r="D15824" s="325"/>
    </row>
    <row r="15825" spans="1:4" x14ac:dyDescent="0.25">
      <c r="A15825" s="325"/>
      <c r="B15825" s="326"/>
      <c r="C15825" s="325"/>
      <c r="D15825" s="325"/>
    </row>
    <row r="15826" spans="1:4" x14ac:dyDescent="0.25">
      <c r="A15826" s="325"/>
      <c r="B15826" s="326"/>
      <c r="C15826" s="325"/>
      <c r="D15826" s="325"/>
    </row>
    <row r="15827" spans="1:4" x14ac:dyDescent="0.25">
      <c r="A15827" s="325"/>
      <c r="B15827" s="326"/>
      <c r="C15827" s="325"/>
      <c r="D15827" s="325"/>
    </row>
    <row r="15828" spans="1:4" x14ac:dyDescent="0.25">
      <c r="A15828" s="325"/>
      <c r="B15828" s="326"/>
      <c r="C15828" s="325"/>
      <c r="D15828" s="325"/>
    </row>
    <row r="15829" spans="1:4" x14ac:dyDescent="0.25">
      <c r="A15829" s="325"/>
      <c r="B15829" s="326"/>
      <c r="C15829" s="325"/>
      <c r="D15829" s="325"/>
    </row>
    <row r="15830" spans="1:4" x14ac:dyDescent="0.25">
      <c r="A15830" s="325"/>
      <c r="B15830" s="326"/>
      <c r="C15830" s="325"/>
      <c r="D15830" s="325"/>
    </row>
    <row r="15831" spans="1:4" x14ac:dyDescent="0.25">
      <c r="A15831" s="325"/>
      <c r="B15831" s="326"/>
      <c r="C15831" s="325"/>
      <c r="D15831" s="325"/>
    </row>
    <row r="15832" spans="1:4" x14ac:dyDescent="0.25">
      <c r="A15832" s="325"/>
      <c r="B15832" s="326"/>
      <c r="C15832" s="325"/>
      <c r="D15832" s="325"/>
    </row>
    <row r="15833" spans="1:4" x14ac:dyDescent="0.25">
      <c r="A15833" s="325"/>
      <c r="B15833" s="326"/>
      <c r="C15833" s="325"/>
      <c r="D15833" s="325"/>
    </row>
    <row r="15834" spans="1:4" x14ac:dyDescent="0.25">
      <c r="A15834" s="325"/>
      <c r="B15834" s="326"/>
      <c r="C15834" s="325"/>
      <c r="D15834" s="325"/>
    </row>
    <row r="15835" spans="1:4" x14ac:dyDescent="0.25">
      <c r="A15835" s="325"/>
      <c r="B15835" s="326"/>
      <c r="C15835" s="325"/>
      <c r="D15835" s="325"/>
    </row>
    <row r="15836" spans="1:4" x14ac:dyDescent="0.25">
      <c r="A15836" s="325"/>
      <c r="B15836" s="326"/>
      <c r="C15836" s="325"/>
      <c r="D15836" s="325"/>
    </row>
    <row r="15837" spans="1:4" x14ac:dyDescent="0.25">
      <c r="A15837" s="325"/>
      <c r="B15837" s="326"/>
      <c r="C15837" s="325"/>
      <c r="D15837" s="325"/>
    </row>
    <row r="15838" spans="1:4" x14ac:dyDescent="0.25">
      <c r="A15838" s="325"/>
      <c r="B15838" s="326"/>
      <c r="C15838" s="325"/>
      <c r="D15838" s="325"/>
    </row>
    <row r="15839" spans="1:4" x14ac:dyDescent="0.25">
      <c r="A15839" s="325"/>
      <c r="B15839" s="326"/>
      <c r="C15839" s="325"/>
      <c r="D15839" s="325"/>
    </row>
    <row r="15840" spans="1:4" x14ac:dyDescent="0.25">
      <c r="A15840" s="325"/>
      <c r="B15840" s="326"/>
      <c r="C15840" s="325"/>
      <c r="D15840" s="325"/>
    </row>
    <row r="15841" spans="1:4" x14ac:dyDescent="0.25">
      <c r="A15841" s="325"/>
      <c r="B15841" s="326"/>
      <c r="C15841" s="325"/>
      <c r="D15841" s="325"/>
    </row>
    <row r="15842" spans="1:4" x14ac:dyDescent="0.25">
      <c r="A15842" s="325"/>
      <c r="B15842" s="326"/>
      <c r="C15842" s="325"/>
      <c r="D15842" s="327"/>
    </row>
    <row r="15843" spans="1:4" x14ac:dyDescent="0.25">
      <c r="A15843" s="325"/>
      <c r="B15843" s="326"/>
      <c r="C15843" s="325"/>
      <c r="D15843" s="327"/>
    </row>
    <row r="15844" spans="1:4" x14ac:dyDescent="0.25">
      <c r="A15844" s="325"/>
      <c r="B15844" s="326"/>
      <c r="C15844" s="325"/>
      <c r="D15844" s="325"/>
    </row>
    <row r="15845" spans="1:4" x14ac:dyDescent="0.25">
      <c r="A15845" s="325"/>
      <c r="B15845" s="326"/>
      <c r="C15845" s="325"/>
      <c r="D15845" s="325"/>
    </row>
    <row r="15846" spans="1:4" x14ac:dyDescent="0.25">
      <c r="A15846" s="325"/>
      <c r="B15846" s="326"/>
      <c r="C15846" s="325"/>
      <c r="D15846" s="325"/>
    </row>
    <row r="15847" spans="1:4" x14ac:dyDescent="0.25">
      <c r="A15847" s="325"/>
      <c r="B15847" s="326"/>
      <c r="C15847" s="325"/>
      <c r="D15847" s="325"/>
    </row>
    <row r="15848" spans="1:4" x14ac:dyDescent="0.25">
      <c r="A15848" s="325"/>
      <c r="B15848" s="326"/>
      <c r="C15848" s="325"/>
      <c r="D15848" s="325"/>
    </row>
    <row r="15849" spans="1:4" x14ac:dyDescent="0.25">
      <c r="A15849" s="325"/>
      <c r="B15849" s="326"/>
      <c r="C15849" s="325"/>
      <c r="D15849" s="325"/>
    </row>
    <row r="15850" spans="1:4" x14ac:dyDescent="0.25">
      <c r="A15850" s="325"/>
      <c r="B15850" s="326"/>
      <c r="C15850" s="325"/>
      <c r="D15850" s="325"/>
    </row>
    <row r="15851" spans="1:4" x14ac:dyDescent="0.25">
      <c r="A15851" s="325"/>
      <c r="B15851" s="326"/>
      <c r="C15851" s="325"/>
      <c r="D15851" s="325"/>
    </row>
    <row r="15852" spans="1:4" x14ac:dyDescent="0.25">
      <c r="A15852" s="325"/>
      <c r="B15852" s="326"/>
      <c r="C15852" s="325"/>
      <c r="D15852" s="325"/>
    </row>
    <row r="15853" spans="1:4" x14ac:dyDescent="0.25">
      <c r="A15853" s="325"/>
      <c r="B15853" s="326"/>
      <c r="C15853" s="325"/>
      <c r="D15853" s="325"/>
    </row>
    <row r="15854" spans="1:4" x14ac:dyDescent="0.25">
      <c r="A15854" s="325"/>
      <c r="B15854" s="326"/>
      <c r="C15854" s="325"/>
      <c r="D15854" s="325"/>
    </row>
    <row r="15855" spans="1:4" x14ac:dyDescent="0.25">
      <c r="A15855" s="325"/>
      <c r="B15855" s="326"/>
      <c r="C15855" s="325"/>
      <c r="D15855" s="325"/>
    </row>
    <row r="15856" spans="1:4" x14ac:dyDescent="0.25">
      <c r="A15856" s="325"/>
      <c r="B15856" s="326"/>
      <c r="C15856" s="325"/>
      <c r="D15856" s="325"/>
    </row>
    <row r="15857" spans="1:4" x14ac:dyDescent="0.25">
      <c r="A15857" s="325"/>
      <c r="B15857" s="326"/>
      <c r="C15857" s="325"/>
      <c r="D15857" s="325"/>
    </row>
    <row r="15858" spans="1:4" x14ac:dyDescent="0.25">
      <c r="A15858" s="325"/>
      <c r="B15858" s="326"/>
      <c r="C15858" s="325"/>
      <c r="D15858" s="325"/>
    </row>
    <row r="15859" spans="1:4" x14ac:dyDescent="0.25">
      <c r="A15859" s="325"/>
      <c r="B15859" s="326"/>
      <c r="C15859" s="325"/>
      <c r="D15859" s="325"/>
    </row>
    <row r="15860" spans="1:4" x14ac:dyDescent="0.25">
      <c r="A15860" s="325"/>
      <c r="B15860" s="326"/>
      <c r="C15860" s="325"/>
      <c r="D15860" s="325"/>
    </row>
    <row r="15861" spans="1:4" x14ac:dyDescent="0.25">
      <c r="A15861" s="325"/>
      <c r="B15861" s="326"/>
      <c r="C15861" s="325"/>
      <c r="D15861" s="325"/>
    </row>
    <row r="15862" spans="1:4" x14ac:dyDescent="0.25">
      <c r="A15862" s="325"/>
      <c r="B15862" s="326"/>
      <c r="C15862" s="325"/>
      <c r="D15862" s="325"/>
    </row>
    <row r="15863" spans="1:4" x14ac:dyDescent="0.25">
      <c r="A15863" s="325"/>
      <c r="B15863" s="326"/>
      <c r="C15863" s="325"/>
      <c r="D15863" s="325"/>
    </row>
    <row r="15864" spans="1:4" x14ac:dyDescent="0.25">
      <c r="A15864" s="325"/>
      <c r="B15864" s="326"/>
      <c r="C15864" s="325"/>
      <c r="D15864" s="325"/>
    </row>
    <row r="15865" spans="1:4" x14ac:dyDescent="0.25">
      <c r="A15865" s="325"/>
      <c r="B15865" s="326"/>
      <c r="C15865" s="325"/>
      <c r="D15865" s="325"/>
    </row>
    <row r="15866" spans="1:4" x14ac:dyDescent="0.25">
      <c r="A15866" s="325"/>
      <c r="B15866" s="326"/>
      <c r="C15866" s="325"/>
      <c r="D15866" s="325"/>
    </row>
    <row r="15867" spans="1:4" x14ac:dyDescent="0.25">
      <c r="A15867" s="325"/>
      <c r="B15867" s="326"/>
      <c r="C15867" s="325"/>
      <c r="D15867" s="325"/>
    </row>
    <row r="15868" spans="1:4" x14ac:dyDescent="0.25">
      <c r="A15868" s="325"/>
      <c r="B15868" s="326"/>
      <c r="C15868" s="325"/>
      <c r="D15868" s="325"/>
    </row>
    <row r="15869" spans="1:4" x14ac:dyDescent="0.25">
      <c r="A15869" s="325"/>
      <c r="B15869" s="326"/>
      <c r="C15869" s="325"/>
      <c r="D15869" s="325"/>
    </row>
    <row r="15870" spans="1:4" x14ac:dyDescent="0.25">
      <c r="A15870" s="325"/>
      <c r="B15870" s="326"/>
      <c r="C15870" s="325"/>
      <c r="D15870" s="325"/>
    </row>
    <row r="15871" spans="1:4" x14ac:dyDescent="0.25">
      <c r="A15871" s="325"/>
      <c r="B15871" s="326"/>
      <c r="C15871" s="325"/>
      <c r="D15871" s="325"/>
    </row>
    <row r="15872" spans="1:4" x14ac:dyDescent="0.25">
      <c r="A15872" s="325"/>
      <c r="B15872" s="326"/>
      <c r="C15872" s="325"/>
      <c r="D15872" s="325"/>
    </row>
    <row r="15873" spans="1:4" x14ac:dyDescent="0.25">
      <c r="A15873" s="325"/>
      <c r="B15873" s="326"/>
      <c r="C15873" s="325"/>
      <c r="D15873" s="325"/>
    </row>
    <row r="15874" spans="1:4" x14ac:dyDescent="0.25">
      <c r="A15874" s="325"/>
      <c r="B15874" s="326"/>
      <c r="C15874" s="325"/>
      <c r="D15874" s="325"/>
    </row>
    <row r="15875" spans="1:4" x14ac:dyDescent="0.25">
      <c r="A15875" s="325"/>
      <c r="B15875" s="326"/>
      <c r="C15875" s="325"/>
      <c r="D15875" s="325"/>
    </row>
    <row r="15876" spans="1:4" x14ac:dyDescent="0.25">
      <c r="A15876" s="325"/>
      <c r="B15876" s="326"/>
      <c r="C15876" s="325"/>
      <c r="D15876" s="325"/>
    </row>
    <row r="15877" spans="1:4" x14ac:dyDescent="0.25">
      <c r="A15877" s="325"/>
      <c r="B15877" s="326"/>
      <c r="C15877" s="325"/>
      <c r="D15877" s="325"/>
    </row>
    <row r="15878" spans="1:4" x14ac:dyDescent="0.25">
      <c r="A15878" s="325"/>
      <c r="B15878" s="326"/>
      <c r="C15878" s="325"/>
      <c r="D15878" s="325"/>
    </row>
    <row r="15879" spans="1:4" x14ac:dyDescent="0.25">
      <c r="A15879" s="325"/>
      <c r="B15879" s="326"/>
      <c r="C15879" s="325"/>
      <c r="D15879" s="325"/>
    </row>
    <row r="15880" spans="1:4" x14ac:dyDescent="0.25">
      <c r="A15880" s="325"/>
      <c r="B15880" s="326"/>
      <c r="C15880" s="325"/>
      <c r="D15880" s="325"/>
    </row>
    <row r="15881" spans="1:4" x14ac:dyDescent="0.25">
      <c r="A15881" s="325"/>
      <c r="B15881" s="326"/>
      <c r="C15881" s="325"/>
      <c r="D15881" s="325"/>
    </row>
    <row r="15882" spans="1:4" x14ac:dyDescent="0.25">
      <c r="A15882" s="325"/>
      <c r="B15882" s="326"/>
      <c r="C15882" s="325"/>
      <c r="D15882" s="325"/>
    </row>
    <row r="15883" spans="1:4" x14ac:dyDescent="0.25">
      <c r="A15883" s="325"/>
      <c r="B15883" s="326"/>
      <c r="C15883" s="325"/>
      <c r="D15883" s="325"/>
    </row>
    <row r="15884" spans="1:4" x14ac:dyDescent="0.25">
      <c r="A15884" s="325"/>
      <c r="B15884" s="326"/>
      <c r="C15884" s="325"/>
      <c r="D15884" s="325"/>
    </row>
    <row r="15885" spans="1:4" x14ac:dyDescent="0.25">
      <c r="A15885" s="325"/>
      <c r="B15885" s="326"/>
      <c r="C15885" s="325"/>
      <c r="D15885" s="325"/>
    </row>
    <row r="15886" spans="1:4" x14ac:dyDescent="0.25">
      <c r="A15886" s="325"/>
      <c r="B15886" s="326"/>
      <c r="C15886" s="325"/>
      <c r="D15886" s="325"/>
    </row>
    <row r="15887" spans="1:4" x14ac:dyDescent="0.25">
      <c r="A15887" s="325"/>
      <c r="B15887" s="326"/>
      <c r="C15887" s="325"/>
      <c r="D15887" s="325"/>
    </row>
    <row r="15888" spans="1:4" x14ac:dyDescent="0.25">
      <c r="A15888" s="325"/>
      <c r="B15888" s="326"/>
      <c r="C15888" s="325"/>
      <c r="D15888" s="325"/>
    </row>
    <row r="15889" spans="1:4" x14ac:dyDescent="0.25">
      <c r="A15889" s="325"/>
      <c r="B15889" s="326"/>
      <c r="C15889" s="325"/>
      <c r="D15889" s="325"/>
    </row>
    <row r="15890" spans="1:4" x14ac:dyDescent="0.25">
      <c r="A15890" s="325"/>
      <c r="B15890" s="326"/>
      <c r="C15890" s="325"/>
      <c r="D15890" s="325"/>
    </row>
    <row r="15891" spans="1:4" x14ac:dyDescent="0.25">
      <c r="A15891" s="325"/>
      <c r="B15891" s="326"/>
      <c r="C15891" s="325"/>
      <c r="D15891" s="325"/>
    </row>
    <row r="15892" spans="1:4" x14ac:dyDescent="0.25">
      <c r="A15892" s="325"/>
      <c r="B15892" s="326"/>
      <c r="C15892" s="325"/>
      <c r="D15892" s="325"/>
    </row>
    <row r="15893" spans="1:4" x14ac:dyDescent="0.25">
      <c r="A15893" s="325"/>
      <c r="B15893" s="326"/>
      <c r="C15893" s="325"/>
      <c r="D15893" s="325"/>
    </row>
    <row r="15894" spans="1:4" x14ac:dyDescent="0.25">
      <c r="A15894" s="325"/>
      <c r="B15894" s="326"/>
      <c r="C15894" s="325"/>
      <c r="D15894" s="325"/>
    </row>
    <row r="15895" spans="1:4" x14ac:dyDescent="0.25">
      <c r="A15895" s="325"/>
      <c r="B15895" s="326"/>
      <c r="C15895" s="325"/>
      <c r="D15895" s="325"/>
    </row>
    <row r="15896" spans="1:4" x14ac:dyDescent="0.25">
      <c r="A15896" s="325"/>
      <c r="B15896" s="326"/>
      <c r="C15896" s="325"/>
      <c r="D15896" s="325"/>
    </row>
    <row r="15897" spans="1:4" x14ac:dyDescent="0.25">
      <c r="A15897" s="325"/>
      <c r="B15897" s="326"/>
      <c r="C15897" s="325"/>
      <c r="D15897" s="325"/>
    </row>
    <row r="15898" spans="1:4" x14ac:dyDescent="0.25">
      <c r="A15898" s="325"/>
      <c r="B15898" s="326"/>
      <c r="C15898" s="325"/>
      <c r="D15898" s="325"/>
    </row>
    <row r="15899" spans="1:4" x14ac:dyDescent="0.25">
      <c r="A15899" s="325"/>
      <c r="B15899" s="326"/>
      <c r="C15899" s="325"/>
      <c r="D15899" s="325"/>
    </row>
    <row r="15900" spans="1:4" x14ac:dyDescent="0.25">
      <c r="A15900" s="325"/>
      <c r="B15900" s="326"/>
      <c r="C15900" s="325"/>
      <c r="D15900" s="325"/>
    </row>
    <row r="15901" spans="1:4" x14ac:dyDescent="0.25">
      <c r="A15901" s="325"/>
      <c r="B15901" s="326"/>
      <c r="C15901" s="325"/>
      <c r="D15901" s="325"/>
    </row>
    <row r="15902" spans="1:4" x14ac:dyDescent="0.25">
      <c r="A15902" s="325"/>
      <c r="B15902" s="326"/>
      <c r="C15902" s="325"/>
      <c r="D15902" s="325"/>
    </row>
    <row r="15903" spans="1:4" x14ac:dyDescent="0.25">
      <c r="A15903" s="325"/>
      <c r="B15903" s="326"/>
      <c r="C15903" s="325"/>
      <c r="D15903" s="325"/>
    </row>
    <row r="15904" spans="1:4" x14ac:dyDescent="0.25">
      <c r="A15904" s="325"/>
      <c r="B15904" s="326"/>
      <c r="C15904" s="325"/>
      <c r="D15904" s="325"/>
    </row>
    <row r="15905" spans="1:4" x14ac:dyDescent="0.25">
      <c r="A15905" s="325"/>
      <c r="B15905" s="326"/>
      <c r="C15905" s="325"/>
      <c r="D15905" s="325"/>
    </row>
    <row r="15906" spans="1:4" x14ac:dyDescent="0.25">
      <c r="A15906" s="325"/>
      <c r="B15906" s="326"/>
      <c r="C15906" s="325"/>
      <c r="D15906" s="327"/>
    </row>
    <row r="15907" spans="1:4" x14ac:dyDescent="0.25">
      <c r="A15907" s="325"/>
      <c r="B15907" s="326"/>
      <c r="C15907" s="325"/>
      <c r="D15907" s="325"/>
    </row>
    <row r="15908" spans="1:4" x14ac:dyDescent="0.25">
      <c r="A15908" s="325"/>
      <c r="B15908" s="326"/>
      <c r="C15908" s="325"/>
      <c r="D15908" s="325"/>
    </row>
    <row r="15909" spans="1:4" x14ac:dyDescent="0.25">
      <c r="A15909" s="325"/>
      <c r="B15909" s="326"/>
      <c r="C15909" s="325"/>
      <c r="D15909" s="325"/>
    </row>
    <row r="15910" spans="1:4" x14ac:dyDescent="0.25">
      <c r="A15910" s="325"/>
      <c r="B15910" s="326"/>
      <c r="C15910" s="325"/>
      <c r="D15910" s="325"/>
    </row>
    <row r="15911" spans="1:4" x14ac:dyDescent="0.25">
      <c r="A15911" s="325"/>
      <c r="B15911" s="326"/>
      <c r="C15911" s="325"/>
      <c r="D15911" s="325"/>
    </row>
    <row r="15912" spans="1:4" x14ac:dyDescent="0.25">
      <c r="A15912" s="325"/>
      <c r="B15912" s="326"/>
      <c r="C15912" s="325"/>
      <c r="D15912" s="325"/>
    </row>
    <row r="15913" spans="1:4" x14ac:dyDescent="0.25">
      <c r="A15913" s="325"/>
      <c r="B15913" s="326"/>
      <c r="C15913" s="325"/>
      <c r="D15913" s="325"/>
    </row>
    <row r="15914" spans="1:4" x14ac:dyDescent="0.25">
      <c r="A15914" s="325"/>
      <c r="B15914" s="326"/>
      <c r="C15914" s="325"/>
      <c r="D15914" s="325"/>
    </row>
    <row r="15915" spans="1:4" x14ac:dyDescent="0.25">
      <c r="A15915" s="325"/>
      <c r="B15915" s="326"/>
      <c r="C15915" s="325"/>
      <c r="D15915" s="327"/>
    </row>
    <row r="15916" spans="1:4" x14ac:dyDescent="0.25">
      <c r="A15916" s="325"/>
      <c r="B15916" s="326"/>
      <c r="C15916" s="325"/>
      <c r="D15916" s="327"/>
    </row>
    <row r="15917" spans="1:4" x14ac:dyDescent="0.25">
      <c r="A15917" s="325"/>
      <c r="B15917" s="326"/>
      <c r="C15917" s="325"/>
      <c r="D15917" s="327"/>
    </row>
    <row r="15918" spans="1:4" x14ac:dyDescent="0.25">
      <c r="A15918" s="325"/>
      <c r="B15918" s="326"/>
      <c r="C15918" s="325"/>
      <c r="D15918" s="327"/>
    </row>
    <row r="15919" spans="1:4" x14ac:dyDescent="0.25">
      <c r="A15919" s="325"/>
      <c r="B15919" s="326"/>
      <c r="C15919" s="325"/>
      <c r="D15919" s="327"/>
    </row>
    <row r="15920" spans="1:4" x14ac:dyDescent="0.25">
      <c r="A15920" s="325"/>
      <c r="B15920" s="326"/>
      <c r="C15920" s="325"/>
      <c r="D15920" s="327"/>
    </row>
    <row r="15921" spans="1:4" x14ac:dyDescent="0.25">
      <c r="A15921" s="325"/>
      <c r="B15921" s="326"/>
      <c r="C15921" s="325"/>
      <c r="D15921" s="327"/>
    </row>
    <row r="15922" spans="1:4" x14ac:dyDescent="0.25">
      <c r="A15922" s="325"/>
      <c r="B15922" s="326"/>
      <c r="C15922" s="325"/>
      <c r="D15922" s="325"/>
    </row>
    <row r="15923" spans="1:4" x14ac:dyDescent="0.25">
      <c r="A15923" s="325"/>
      <c r="B15923" s="326"/>
      <c r="C15923" s="325"/>
      <c r="D15923" s="325"/>
    </row>
    <row r="15924" spans="1:4" x14ac:dyDescent="0.25">
      <c r="A15924" s="325"/>
      <c r="B15924" s="326"/>
      <c r="C15924" s="325"/>
      <c r="D15924" s="325"/>
    </row>
    <row r="15925" spans="1:4" x14ac:dyDescent="0.25">
      <c r="A15925" s="325"/>
      <c r="B15925" s="326"/>
      <c r="C15925" s="325"/>
      <c r="D15925" s="327"/>
    </row>
    <row r="15926" spans="1:4" x14ac:dyDescent="0.25">
      <c r="A15926" s="325"/>
      <c r="B15926" s="326"/>
      <c r="C15926" s="325"/>
      <c r="D15926" s="325"/>
    </row>
    <row r="15927" spans="1:4" x14ac:dyDescent="0.25">
      <c r="A15927" s="325"/>
      <c r="B15927" s="326"/>
      <c r="C15927" s="325"/>
      <c r="D15927" s="327"/>
    </row>
    <row r="15928" spans="1:4" x14ac:dyDescent="0.25">
      <c r="A15928" s="325"/>
      <c r="B15928" s="326"/>
      <c r="C15928" s="325"/>
      <c r="D15928" s="325"/>
    </row>
    <row r="15929" spans="1:4" x14ac:dyDescent="0.25">
      <c r="A15929" s="325"/>
      <c r="B15929" s="326"/>
      <c r="C15929" s="325"/>
      <c r="D15929" s="327"/>
    </row>
    <row r="15930" spans="1:4" x14ac:dyDescent="0.25">
      <c r="A15930" s="325"/>
      <c r="B15930" s="326"/>
      <c r="C15930" s="325"/>
      <c r="D15930" s="327"/>
    </row>
    <row r="15931" spans="1:4" x14ac:dyDescent="0.25">
      <c r="A15931" s="325"/>
      <c r="B15931" s="326"/>
      <c r="C15931" s="325"/>
      <c r="D15931" s="327"/>
    </row>
    <row r="15932" spans="1:4" x14ac:dyDescent="0.25">
      <c r="A15932" s="325"/>
      <c r="B15932" s="326"/>
      <c r="C15932" s="325"/>
      <c r="D15932" s="325"/>
    </row>
    <row r="15933" spans="1:4" x14ac:dyDescent="0.25">
      <c r="A15933" s="325"/>
      <c r="B15933" s="326"/>
      <c r="C15933" s="325"/>
      <c r="D15933" s="325"/>
    </row>
    <row r="15934" spans="1:4" x14ac:dyDescent="0.25">
      <c r="A15934" s="325"/>
      <c r="B15934" s="326"/>
      <c r="C15934" s="325"/>
      <c r="D15934" s="325"/>
    </row>
    <row r="15935" spans="1:4" x14ac:dyDescent="0.25">
      <c r="A15935" s="325"/>
      <c r="B15935" s="326"/>
      <c r="C15935" s="325"/>
      <c r="D15935" s="325"/>
    </row>
    <row r="15936" spans="1:4" x14ac:dyDescent="0.25">
      <c r="A15936" s="325"/>
      <c r="B15936" s="326"/>
      <c r="C15936" s="325"/>
      <c r="D15936" s="327"/>
    </row>
    <row r="15937" spans="1:4" x14ac:dyDescent="0.25">
      <c r="A15937" s="325"/>
      <c r="B15937" s="326"/>
      <c r="C15937" s="325"/>
      <c r="D15937" s="327"/>
    </row>
    <row r="15938" spans="1:4" x14ac:dyDescent="0.25">
      <c r="A15938" s="325"/>
      <c r="B15938" s="326"/>
      <c r="C15938" s="325"/>
      <c r="D15938" s="325"/>
    </row>
    <row r="15939" spans="1:4" x14ac:dyDescent="0.25">
      <c r="A15939" s="325"/>
      <c r="B15939" s="326"/>
      <c r="C15939" s="325"/>
      <c r="D15939" s="325"/>
    </row>
    <row r="15940" spans="1:4" x14ac:dyDescent="0.25">
      <c r="A15940" s="325"/>
      <c r="B15940" s="326"/>
      <c r="C15940" s="325"/>
      <c r="D15940" s="327"/>
    </row>
    <row r="15941" spans="1:4" x14ac:dyDescent="0.25">
      <c r="A15941" s="325"/>
      <c r="B15941" s="326"/>
      <c r="C15941" s="325"/>
      <c r="D15941" s="325"/>
    </row>
    <row r="15942" spans="1:4" x14ac:dyDescent="0.25">
      <c r="A15942" s="325"/>
      <c r="B15942" s="326"/>
      <c r="C15942" s="325"/>
      <c r="D15942" s="325"/>
    </row>
    <row r="15943" spans="1:4" x14ac:dyDescent="0.25">
      <c r="A15943" s="325"/>
      <c r="B15943" s="326"/>
      <c r="C15943" s="325"/>
      <c r="D15943" s="325"/>
    </row>
    <row r="15944" spans="1:4" x14ac:dyDescent="0.25">
      <c r="A15944" s="325"/>
      <c r="B15944" s="326"/>
      <c r="C15944" s="325"/>
      <c r="D15944" s="325"/>
    </row>
    <row r="15945" spans="1:4" x14ac:dyDescent="0.25">
      <c r="A15945" s="325"/>
      <c r="B15945" s="326"/>
      <c r="C15945" s="325"/>
      <c r="D15945" s="325"/>
    </row>
    <row r="15946" spans="1:4" x14ac:dyDescent="0.25">
      <c r="A15946" s="325"/>
      <c r="B15946" s="326"/>
      <c r="C15946" s="325"/>
      <c r="D15946" s="325"/>
    </row>
    <row r="15947" spans="1:4" x14ac:dyDescent="0.25">
      <c r="A15947" s="325"/>
      <c r="B15947" s="326"/>
      <c r="C15947" s="325"/>
      <c r="D15947" s="325"/>
    </row>
    <row r="15948" spans="1:4" x14ac:dyDescent="0.25">
      <c r="A15948" s="325"/>
      <c r="B15948" s="326"/>
      <c r="C15948" s="325"/>
      <c r="D15948" s="325"/>
    </row>
    <row r="15949" spans="1:4" x14ac:dyDescent="0.25">
      <c r="A15949" s="325"/>
      <c r="B15949" s="326"/>
      <c r="C15949" s="325"/>
      <c r="D15949" s="325"/>
    </row>
    <row r="15950" spans="1:4" x14ac:dyDescent="0.25">
      <c r="A15950" s="325"/>
      <c r="B15950" s="326"/>
      <c r="C15950" s="325"/>
      <c r="D15950" s="325"/>
    </row>
    <row r="15951" spans="1:4" x14ac:dyDescent="0.25">
      <c r="A15951" s="325"/>
      <c r="B15951" s="326"/>
      <c r="C15951" s="325"/>
      <c r="D15951" s="325"/>
    </row>
    <row r="15952" spans="1:4" x14ac:dyDescent="0.25">
      <c r="A15952" s="325"/>
      <c r="B15952" s="326"/>
      <c r="C15952" s="325"/>
      <c r="D15952" s="325"/>
    </row>
    <row r="15953" spans="1:4" x14ac:dyDescent="0.25">
      <c r="A15953" s="325"/>
      <c r="B15953" s="326"/>
      <c r="C15953" s="325"/>
      <c r="D15953" s="325"/>
    </row>
    <row r="15954" spans="1:4" x14ac:dyDescent="0.25">
      <c r="A15954" s="325"/>
      <c r="B15954" s="326"/>
      <c r="C15954" s="325"/>
      <c r="D15954" s="325"/>
    </row>
    <row r="15955" spans="1:4" x14ac:dyDescent="0.25">
      <c r="A15955" s="325"/>
      <c r="B15955" s="326"/>
      <c r="C15955" s="325"/>
      <c r="D15955" s="325"/>
    </row>
    <row r="15956" spans="1:4" x14ac:dyDescent="0.25">
      <c r="A15956" s="325"/>
      <c r="B15956" s="326"/>
      <c r="C15956" s="325"/>
      <c r="D15956" s="325"/>
    </row>
    <row r="15957" spans="1:4" x14ac:dyDescent="0.25">
      <c r="A15957" s="325"/>
      <c r="B15957" s="326"/>
      <c r="C15957" s="325"/>
      <c r="D15957" s="325"/>
    </row>
    <row r="15958" spans="1:4" x14ac:dyDescent="0.25">
      <c r="A15958" s="325"/>
      <c r="B15958" s="326"/>
      <c r="C15958" s="325"/>
      <c r="D15958" s="325"/>
    </row>
    <row r="15959" spans="1:4" x14ac:dyDescent="0.25">
      <c r="A15959" s="325"/>
      <c r="B15959" s="326"/>
      <c r="C15959" s="325"/>
      <c r="D15959" s="325"/>
    </row>
    <row r="15960" spans="1:4" x14ac:dyDescent="0.25">
      <c r="A15960" s="325"/>
      <c r="B15960" s="326"/>
      <c r="C15960" s="325"/>
      <c r="D15960" s="325"/>
    </row>
    <row r="15961" spans="1:4" x14ac:dyDescent="0.25">
      <c r="A15961" s="325"/>
      <c r="B15961" s="326"/>
      <c r="C15961" s="325"/>
      <c r="D15961" s="325"/>
    </row>
    <row r="15962" spans="1:4" x14ac:dyDescent="0.25">
      <c r="A15962" s="325"/>
      <c r="B15962" s="326"/>
      <c r="C15962" s="325"/>
      <c r="D15962" s="325"/>
    </row>
    <row r="15963" spans="1:4" x14ac:dyDescent="0.25">
      <c r="A15963" s="325"/>
      <c r="B15963" s="326"/>
      <c r="C15963" s="325"/>
      <c r="D15963" s="325"/>
    </row>
    <row r="15964" spans="1:4" x14ac:dyDescent="0.25">
      <c r="A15964" s="325"/>
      <c r="B15964" s="326"/>
      <c r="C15964" s="325"/>
      <c r="D15964" s="325"/>
    </row>
    <row r="15965" spans="1:4" x14ac:dyDescent="0.25">
      <c r="A15965" s="325"/>
      <c r="B15965" s="326"/>
      <c r="C15965" s="325"/>
      <c r="D15965" s="325"/>
    </row>
    <row r="15966" spans="1:4" x14ac:dyDescent="0.25">
      <c r="A15966" s="325"/>
      <c r="B15966" s="326"/>
      <c r="C15966" s="325"/>
      <c r="D15966" s="325"/>
    </row>
    <row r="15967" spans="1:4" x14ac:dyDescent="0.25">
      <c r="A15967" s="325"/>
      <c r="B15967" s="326"/>
      <c r="C15967" s="325"/>
      <c r="D15967" s="325"/>
    </row>
    <row r="15968" spans="1:4" x14ac:dyDescent="0.25">
      <c r="A15968" s="325"/>
      <c r="B15968" s="326"/>
      <c r="C15968" s="325"/>
      <c r="D15968" s="325"/>
    </row>
    <row r="15969" spans="1:4" x14ac:dyDescent="0.25">
      <c r="A15969" s="325"/>
      <c r="B15969" s="326"/>
      <c r="C15969" s="325"/>
      <c r="D15969" s="325"/>
    </row>
    <row r="15970" spans="1:4" x14ac:dyDescent="0.25">
      <c r="A15970" s="325"/>
      <c r="B15970" s="326"/>
      <c r="C15970" s="325"/>
      <c r="D15970" s="325"/>
    </row>
    <row r="15971" spans="1:4" x14ac:dyDescent="0.25">
      <c r="A15971" s="325"/>
      <c r="B15971" s="326"/>
      <c r="C15971" s="325"/>
      <c r="D15971" s="327"/>
    </row>
    <row r="15972" spans="1:4" x14ac:dyDescent="0.25">
      <c r="A15972" s="325"/>
      <c r="B15972" s="326"/>
      <c r="C15972" s="325"/>
      <c r="D15972" s="325"/>
    </row>
    <row r="15973" spans="1:4" x14ac:dyDescent="0.25">
      <c r="A15973" s="325"/>
      <c r="B15973" s="326"/>
      <c r="C15973" s="325"/>
      <c r="D15973" s="325"/>
    </row>
    <row r="15974" spans="1:4" x14ac:dyDescent="0.25">
      <c r="A15974" s="325"/>
      <c r="B15974" s="326"/>
      <c r="C15974" s="325"/>
      <c r="D15974" s="325"/>
    </row>
    <row r="15975" spans="1:4" x14ac:dyDescent="0.25">
      <c r="A15975" s="325"/>
      <c r="B15975" s="326"/>
      <c r="C15975" s="325"/>
      <c r="D15975" s="327"/>
    </row>
    <row r="15976" spans="1:4" x14ac:dyDescent="0.25">
      <c r="A15976" s="325"/>
      <c r="B15976" s="326"/>
      <c r="C15976" s="325"/>
      <c r="D15976" s="327"/>
    </row>
    <row r="15977" spans="1:4" x14ac:dyDescent="0.25">
      <c r="A15977" s="325"/>
      <c r="B15977" s="326"/>
      <c r="C15977" s="325"/>
      <c r="D15977" s="325"/>
    </row>
    <row r="15978" spans="1:4" x14ac:dyDescent="0.25">
      <c r="A15978" s="325"/>
      <c r="B15978" s="326"/>
      <c r="C15978" s="325"/>
      <c r="D15978" s="325"/>
    </row>
    <row r="15979" spans="1:4" x14ac:dyDescent="0.25">
      <c r="A15979" s="325"/>
      <c r="B15979" s="326"/>
      <c r="C15979" s="325"/>
      <c r="D15979" s="325"/>
    </row>
    <row r="15980" spans="1:4" x14ac:dyDescent="0.25">
      <c r="A15980" s="325"/>
      <c r="B15980" s="326"/>
      <c r="C15980" s="325"/>
      <c r="D15980" s="325"/>
    </row>
    <row r="15981" spans="1:4" x14ac:dyDescent="0.25">
      <c r="A15981" s="325"/>
      <c r="B15981" s="326"/>
      <c r="C15981" s="325"/>
      <c r="D15981" s="325"/>
    </row>
    <row r="15982" spans="1:4" x14ac:dyDescent="0.25">
      <c r="A15982" s="325"/>
      <c r="B15982" s="326"/>
      <c r="C15982" s="325"/>
      <c r="D15982" s="325"/>
    </row>
    <row r="15983" spans="1:4" x14ac:dyDescent="0.25">
      <c r="A15983" s="325"/>
      <c r="B15983" s="326"/>
      <c r="C15983" s="325"/>
      <c r="D15983" s="325"/>
    </row>
    <row r="15984" spans="1:4" x14ac:dyDescent="0.25">
      <c r="A15984" s="325"/>
      <c r="B15984" s="326"/>
      <c r="C15984" s="325"/>
      <c r="D15984" s="325"/>
    </row>
    <row r="15985" spans="1:4" x14ac:dyDescent="0.25">
      <c r="A15985" s="325"/>
      <c r="B15985" s="326"/>
      <c r="C15985" s="325"/>
      <c r="D15985" s="325"/>
    </row>
    <row r="15986" spans="1:4" x14ac:dyDescent="0.25">
      <c r="A15986" s="325"/>
      <c r="B15986" s="326"/>
      <c r="C15986" s="325"/>
      <c r="D15986" s="325"/>
    </row>
    <row r="15987" spans="1:4" x14ac:dyDescent="0.25">
      <c r="A15987" s="325"/>
      <c r="B15987" s="326"/>
      <c r="C15987" s="325"/>
      <c r="D15987" s="325"/>
    </row>
    <row r="15988" spans="1:4" x14ac:dyDescent="0.25">
      <c r="A15988" s="325"/>
      <c r="B15988" s="326"/>
      <c r="C15988" s="325"/>
      <c r="D15988" s="325"/>
    </row>
    <row r="15989" spans="1:4" x14ac:dyDescent="0.25">
      <c r="A15989" s="325"/>
      <c r="B15989" s="326"/>
      <c r="C15989" s="325"/>
      <c r="D15989" s="325"/>
    </row>
    <row r="15990" spans="1:4" x14ac:dyDescent="0.25">
      <c r="A15990" s="325"/>
      <c r="B15990" s="326"/>
      <c r="C15990" s="325"/>
      <c r="D15990" s="325"/>
    </row>
    <row r="15991" spans="1:4" x14ac:dyDescent="0.25">
      <c r="A15991" s="325"/>
      <c r="B15991" s="326"/>
      <c r="C15991" s="325"/>
      <c r="D15991" s="325"/>
    </row>
    <row r="15992" spans="1:4" x14ac:dyDescent="0.25">
      <c r="A15992" s="325"/>
      <c r="B15992" s="326"/>
      <c r="C15992" s="325"/>
      <c r="D15992" s="325"/>
    </row>
    <row r="15993" spans="1:4" x14ac:dyDescent="0.25">
      <c r="A15993" s="325"/>
      <c r="B15993" s="326"/>
      <c r="C15993" s="325"/>
      <c r="D15993" s="327"/>
    </row>
    <row r="15994" spans="1:4" x14ac:dyDescent="0.25">
      <c r="A15994" s="325"/>
      <c r="B15994" s="326"/>
      <c r="C15994" s="325"/>
      <c r="D15994" s="325"/>
    </row>
    <row r="15995" spans="1:4" x14ac:dyDescent="0.25">
      <c r="A15995" s="325"/>
      <c r="B15995" s="326"/>
      <c r="C15995" s="325"/>
      <c r="D15995" s="325"/>
    </row>
    <row r="15996" spans="1:4" x14ac:dyDescent="0.25">
      <c r="A15996" s="325"/>
      <c r="B15996" s="326"/>
      <c r="C15996" s="325"/>
      <c r="D15996" s="325"/>
    </row>
    <row r="15997" spans="1:4" x14ac:dyDescent="0.25">
      <c r="A15997" s="325"/>
      <c r="B15997" s="326"/>
      <c r="C15997" s="325"/>
      <c r="D15997" s="325"/>
    </row>
    <row r="15998" spans="1:4" x14ac:dyDescent="0.25">
      <c r="A15998" s="325"/>
      <c r="B15998" s="326"/>
      <c r="C15998" s="325"/>
      <c r="D15998" s="325"/>
    </row>
    <row r="15999" spans="1:4" x14ac:dyDescent="0.25">
      <c r="A15999" s="325"/>
      <c r="B15999" s="326"/>
      <c r="C15999" s="325"/>
      <c r="D15999" s="325"/>
    </row>
    <row r="16000" spans="1:4" x14ac:dyDescent="0.25">
      <c r="A16000" s="325"/>
      <c r="B16000" s="326"/>
      <c r="C16000" s="325"/>
      <c r="D16000" s="325"/>
    </row>
    <row r="16001" spans="1:4" x14ac:dyDescent="0.25">
      <c r="A16001" s="325"/>
      <c r="B16001" s="326"/>
      <c r="C16001" s="325"/>
      <c r="D16001" s="325"/>
    </row>
    <row r="16002" spans="1:4" x14ac:dyDescent="0.25">
      <c r="A16002" s="325"/>
      <c r="B16002" s="326"/>
      <c r="C16002" s="325"/>
      <c r="D16002" s="325"/>
    </row>
    <row r="16003" spans="1:4" x14ac:dyDescent="0.25">
      <c r="A16003" s="325"/>
      <c r="B16003" s="326"/>
      <c r="C16003" s="325"/>
      <c r="D16003" s="325"/>
    </row>
    <row r="16004" spans="1:4" x14ac:dyDescent="0.25">
      <c r="A16004" s="325"/>
      <c r="B16004" s="326"/>
      <c r="C16004" s="325"/>
      <c r="D16004" s="327"/>
    </row>
    <row r="16005" spans="1:4" x14ac:dyDescent="0.25">
      <c r="A16005" s="325"/>
      <c r="B16005" s="326"/>
      <c r="C16005" s="325"/>
      <c r="D16005" s="325"/>
    </row>
    <row r="16006" spans="1:4" x14ac:dyDescent="0.25">
      <c r="A16006" s="325"/>
      <c r="B16006" s="326"/>
      <c r="C16006" s="325"/>
      <c r="D16006" s="327"/>
    </row>
    <row r="16007" spans="1:4" x14ac:dyDescent="0.25">
      <c r="A16007" s="325"/>
      <c r="B16007" s="326"/>
      <c r="C16007" s="325"/>
      <c r="D16007" s="327"/>
    </row>
    <row r="16008" spans="1:4" x14ac:dyDescent="0.25">
      <c r="A16008" s="325"/>
      <c r="B16008" s="326"/>
      <c r="C16008" s="325"/>
      <c r="D16008" s="327"/>
    </row>
    <row r="16009" spans="1:4" x14ac:dyDescent="0.25">
      <c r="A16009" s="325"/>
      <c r="B16009" s="326"/>
      <c r="C16009" s="325"/>
      <c r="D16009" s="325"/>
    </row>
    <row r="16010" spans="1:4" x14ac:dyDescent="0.25">
      <c r="A16010" s="325"/>
      <c r="B16010" s="326"/>
      <c r="C16010" s="325"/>
      <c r="D16010" s="325"/>
    </row>
    <row r="16011" spans="1:4" x14ac:dyDescent="0.25">
      <c r="A16011" s="325"/>
      <c r="B16011" s="326"/>
      <c r="C16011" s="325"/>
      <c r="D16011" s="325"/>
    </row>
    <row r="16012" spans="1:4" x14ac:dyDescent="0.25">
      <c r="A16012" s="325"/>
      <c r="B16012" s="326"/>
      <c r="C16012" s="325"/>
      <c r="D16012" s="325"/>
    </row>
    <row r="16013" spans="1:4" x14ac:dyDescent="0.25">
      <c r="A16013" s="325"/>
      <c r="B16013" s="326"/>
      <c r="C16013" s="325"/>
      <c r="D16013" s="325"/>
    </row>
    <row r="16014" spans="1:4" x14ac:dyDescent="0.25">
      <c r="A16014" s="325"/>
      <c r="B16014" s="326"/>
      <c r="C16014" s="325"/>
      <c r="D16014" s="327"/>
    </row>
    <row r="16015" spans="1:4" x14ac:dyDescent="0.25">
      <c r="A16015" s="325"/>
      <c r="B16015" s="326"/>
      <c r="C16015" s="325"/>
      <c r="D16015" s="325"/>
    </row>
    <row r="16016" spans="1:4" x14ac:dyDescent="0.25">
      <c r="A16016" s="325"/>
      <c r="B16016" s="326"/>
      <c r="C16016" s="325"/>
      <c r="D16016" s="325"/>
    </row>
    <row r="16017" spans="1:4" x14ac:dyDescent="0.25">
      <c r="A16017" s="325"/>
      <c r="B16017" s="326"/>
      <c r="C16017" s="325"/>
      <c r="D16017" s="325"/>
    </row>
    <row r="16018" spans="1:4" x14ac:dyDescent="0.25">
      <c r="A16018" s="325"/>
      <c r="B16018" s="326"/>
      <c r="C16018" s="325"/>
      <c r="D16018" s="325"/>
    </row>
    <row r="16019" spans="1:4" x14ac:dyDescent="0.25">
      <c r="A16019" s="325"/>
      <c r="B16019" s="326"/>
      <c r="C16019" s="325"/>
      <c r="D16019" s="325"/>
    </row>
    <row r="16020" spans="1:4" x14ac:dyDescent="0.25">
      <c r="A16020" s="325"/>
      <c r="B16020" s="326"/>
      <c r="C16020" s="325"/>
      <c r="D16020" s="325"/>
    </row>
    <row r="16021" spans="1:4" x14ac:dyDescent="0.25">
      <c r="A16021" s="325"/>
      <c r="B16021" s="326"/>
      <c r="C16021" s="325"/>
      <c r="D16021" s="325"/>
    </row>
    <row r="16022" spans="1:4" x14ac:dyDescent="0.25">
      <c r="A16022" s="325"/>
      <c r="B16022" s="326"/>
      <c r="C16022" s="325"/>
      <c r="D16022" s="325"/>
    </row>
    <row r="16023" spans="1:4" x14ac:dyDescent="0.25">
      <c r="A16023" s="325"/>
      <c r="B16023" s="326"/>
      <c r="C16023" s="325"/>
      <c r="D16023" s="325"/>
    </row>
    <row r="16024" spans="1:4" x14ac:dyDescent="0.25">
      <c r="A16024" s="325"/>
      <c r="B16024" s="326"/>
      <c r="C16024" s="325"/>
      <c r="D16024" s="325"/>
    </row>
    <row r="16025" spans="1:4" x14ac:dyDescent="0.25">
      <c r="A16025" s="325"/>
      <c r="B16025" s="326"/>
      <c r="C16025" s="325"/>
      <c r="D16025" s="325"/>
    </row>
    <row r="16026" spans="1:4" x14ac:dyDescent="0.25">
      <c r="A16026" s="325"/>
      <c r="B16026" s="326"/>
      <c r="C16026" s="325"/>
      <c r="D16026" s="325"/>
    </row>
    <row r="16027" spans="1:4" x14ac:dyDescent="0.25">
      <c r="A16027" s="325"/>
      <c r="B16027" s="326"/>
      <c r="C16027" s="325"/>
      <c r="D16027" s="325"/>
    </row>
    <row r="16028" spans="1:4" x14ac:dyDescent="0.25">
      <c r="A16028" s="325"/>
      <c r="B16028" s="326"/>
      <c r="C16028" s="325"/>
      <c r="D16028" s="325"/>
    </row>
    <row r="16029" spans="1:4" x14ac:dyDescent="0.25">
      <c r="A16029" s="325"/>
      <c r="B16029" s="326"/>
      <c r="C16029" s="325"/>
      <c r="D16029" s="325"/>
    </row>
    <row r="16030" spans="1:4" x14ac:dyDescent="0.25">
      <c r="A16030" s="325"/>
      <c r="B16030" s="326"/>
      <c r="C16030" s="325"/>
      <c r="D16030" s="325"/>
    </row>
    <row r="16031" spans="1:4" x14ac:dyDescent="0.25">
      <c r="A16031" s="325"/>
      <c r="B16031" s="326"/>
      <c r="C16031" s="325"/>
      <c r="D16031" s="325"/>
    </row>
    <row r="16032" spans="1:4" x14ac:dyDescent="0.25">
      <c r="A16032" s="325"/>
      <c r="B16032" s="326"/>
      <c r="C16032" s="325"/>
      <c r="D16032" s="325"/>
    </row>
    <row r="16033" spans="1:4" x14ac:dyDescent="0.25">
      <c r="A16033" s="325"/>
      <c r="B16033" s="326"/>
      <c r="C16033" s="325"/>
      <c r="D16033" s="325"/>
    </row>
    <row r="16034" spans="1:4" x14ac:dyDescent="0.25">
      <c r="A16034" s="325"/>
      <c r="B16034" s="326"/>
      <c r="C16034" s="325"/>
      <c r="D16034" s="325"/>
    </row>
    <row r="16035" spans="1:4" x14ac:dyDescent="0.25">
      <c r="A16035" s="325"/>
      <c r="B16035" s="326"/>
      <c r="C16035" s="325"/>
      <c r="D16035" s="325"/>
    </row>
    <row r="16036" spans="1:4" x14ac:dyDescent="0.25">
      <c r="A16036" s="325"/>
      <c r="B16036" s="326"/>
      <c r="C16036" s="325"/>
      <c r="D16036" s="325"/>
    </row>
    <row r="16037" spans="1:4" x14ac:dyDescent="0.25">
      <c r="A16037" s="325"/>
      <c r="B16037" s="326"/>
      <c r="C16037" s="325"/>
      <c r="D16037" s="325"/>
    </row>
    <row r="16038" spans="1:4" x14ac:dyDescent="0.25">
      <c r="A16038" s="325"/>
      <c r="B16038" s="326"/>
      <c r="C16038" s="325"/>
      <c r="D16038" s="325"/>
    </row>
    <row r="16039" spans="1:4" x14ac:dyDescent="0.25">
      <c r="A16039" s="325"/>
      <c r="B16039" s="326"/>
      <c r="C16039" s="325"/>
      <c r="D16039" s="325"/>
    </row>
    <row r="16040" spans="1:4" x14ac:dyDescent="0.25">
      <c r="A16040" s="325"/>
      <c r="B16040" s="326"/>
      <c r="C16040" s="325"/>
      <c r="D16040" s="325"/>
    </row>
    <row r="16041" spans="1:4" x14ac:dyDescent="0.25">
      <c r="A16041" s="325"/>
      <c r="B16041" s="326"/>
      <c r="C16041" s="325"/>
      <c r="D16041" s="325"/>
    </row>
    <row r="16042" spans="1:4" x14ac:dyDescent="0.25">
      <c r="A16042" s="325"/>
      <c r="B16042" s="326"/>
      <c r="C16042" s="325"/>
      <c r="D16042" s="325"/>
    </row>
    <row r="16043" spans="1:4" x14ac:dyDescent="0.25">
      <c r="A16043" s="325"/>
      <c r="B16043" s="326"/>
      <c r="C16043" s="325"/>
      <c r="D16043" s="325"/>
    </row>
    <row r="16044" spans="1:4" x14ac:dyDescent="0.25">
      <c r="A16044" s="325"/>
      <c r="B16044" s="326"/>
      <c r="C16044" s="325"/>
      <c r="D16044" s="325"/>
    </row>
    <row r="16045" spans="1:4" x14ac:dyDescent="0.25">
      <c r="A16045" s="325"/>
      <c r="B16045" s="326"/>
      <c r="C16045" s="325"/>
      <c r="D16045" s="325"/>
    </row>
    <row r="16046" spans="1:4" x14ac:dyDescent="0.25">
      <c r="A16046" s="325"/>
      <c r="B16046" s="326"/>
      <c r="C16046" s="325"/>
      <c r="D16046" s="327"/>
    </row>
    <row r="16047" spans="1:4" x14ac:dyDescent="0.25">
      <c r="A16047" s="325"/>
      <c r="B16047" s="326"/>
      <c r="C16047" s="325"/>
      <c r="D16047" s="325"/>
    </row>
    <row r="16048" spans="1:4" x14ac:dyDescent="0.25">
      <c r="A16048" s="325"/>
      <c r="B16048" s="326"/>
      <c r="C16048" s="325"/>
      <c r="D16048" s="325"/>
    </row>
    <row r="16049" spans="1:4" x14ac:dyDescent="0.25">
      <c r="A16049" s="325"/>
      <c r="B16049" s="326"/>
      <c r="C16049" s="325"/>
      <c r="D16049" s="325"/>
    </row>
    <row r="16050" spans="1:4" x14ac:dyDescent="0.25">
      <c r="A16050" s="325"/>
      <c r="B16050" s="326"/>
      <c r="C16050" s="325"/>
      <c r="D16050" s="325"/>
    </row>
    <row r="16051" spans="1:4" x14ac:dyDescent="0.25">
      <c r="A16051" s="325"/>
      <c r="B16051" s="326"/>
      <c r="C16051" s="325"/>
      <c r="D16051" s="325"/>
    </row>
    <row r="16052" spans="1:4" x14ac:dyDescent="0.25">
      <c r="A16052" s="325"/>
      <c r="B16052" s="326"/>
      <c r="C16052" s="325"/>
      <c r="D16052" s="325"/>
    </row>
    <row r="16053" spans="1:4" x14ac:dyDescent="0.25">
      <c r="A16053" s="325"/>
      <c r="B16053" s="326"/>
      <c r="C16053" s="325"/>
      <c r="D16053" s="325"/>
    </row>
    <row r="16054" spans="1:4" x14ac:dyDescent="0.25">
      <c r="A16054" s="325"/>
      <c r="B16054" s="326"/>
      <c r="C16054" s="325"/>
      <c r="D16054" s="325"/>
    </row>
    <row r="16055" spans="1:4" x14ac:dyDescent="0.25">
      <c r="A16055" s="325"/>
      <c r="B16055" s="326"/>
      <c r="C16055" s="325"/>
      <c r="D16055" s="325"/>
    </row>
    <row r="16056" spans="1:4" x14ac:dyDescent="0.25">
      <c r="A16056" s="325"/>
      <c r="B16056" s="326"/>
      <c r="C16056" s="325"/>
      <c r="D16056" s="325"/>
    </row>
    <row r="16057" spans="1:4" x14ac:dyDescent="0.25">
      <c r="A16057" s="325"/>
      <c r="B16057" s="326"/>
      <c r="C16057" s="325"/>
      <c r="D16057" s="325"/>
    </row>
    <row r="16058" spans="1:4" x14ac:dyDescent="0.25">
      <c r="A16058" s="325"/>
      <c r="B16058" s="326"/>
      <c r="C16058" s="325"/>
      <c r="D16058" s="325"/>
    </row>
    <row r="16059" spans="1:4" x14ac:dyDescent="0.25">
      <c r="A16059" s="325"/>
      <c r="B16059" s="326"/>
      <c r="C16059" s="325"/>
      <c r="D16059" s="325"/>
    </row>
    <row r="16060" spans="1:4" x14ac:dyDescent="0.25">
      <c r="A16060" s="325"/>
      <c r="B16060" s="326"/>
      <c r="C16060" s="325"/>
      <c r="D16060" s="327"/>
    </row>
    <row r="16061" spans="1:4" x14ac:dyDescent="0.25">
      <c r="A16061" s="325"/>
      <c r="B16061" s="326"/>
      <c r="C16061" s="325"/>
      <c r="D16061" s="325"/>
    </row>
    <row r="16062" spans="1:4" x14ac:dyDescent="0.25">
      <c r="A16062" s="325"/>
      <c r="B16062" s="326"/>
      <c r="C16062" s="325"/>
      <c r="D16062" s="325"/>
    </row>
    <row r="16063" spans="1:4" x14ac:dyDescent="0.25">
      <c r="A16063" s="325"/>
      <c r="B16063" s="326"/>
      <c r="C16063" s="325"/>
      <c r="D16063" s="325"/>
    </row>
    <row r="16064" spans="1:4" x14ac:dyDescent="0.25">
      <c r="A16064" s="325"/>
      <c r="B16064" s="326"/>
      <c r="C16064" s="325"/>
      <c r="D16064" s="325"/>
    </row>
    <row r="16065" spans="1:4" x14ac:dyDescent="0.25">
      <c r="A16065" s="325"/>
      <c r="B16065" s="326"/>
      <c r="C16065" s="325"/>
      <c r="D16065" s="325"/>
    </row>
    <row r="16066" spans="1:4" x14ac:dyDescent="0.25">
      <c r="A16066" s="325"/>
      <c r="B16066" s="326"/>
      <c r="C16066" s="325"/>
      <c r="D16066" s="325"/>
    </row>
    <row r="16067" spans="1:4" x14ac:dyDescent="0.25">
      <c r="A16067" s="325"/>
      <c r="B16067" s="326"/>
      <c r="C16067" s="325"/>
      <c r="D16067" s="325"/>
    </row>
    <row r="16068" spans="1:4" x14ac:dyDescent="0.25">
      <c r="A16068" s="325"/>
      <c r="B16068" s="326"/>
      <c r="C16068" s="325"/>
      <c r="D16068" s="325"/>
    </row>
    <row r="16069" spans="1:4" x14ac:dyDescent="0.25">
      <c r="A16069" s="325"/>
      <c r="B16069" s="326"/>
      <c r="C16069" s="325"/>
      <c r="D16069" s="325"/>
    </row>
    <row r="16070" spans="1:4" x14ac:dyDescent="0.25">
      <c r="A16070" s="325"/>
      <c r="B16070" s="326"/>
      <c r="C16070" s="325"/>
      <c r="D16070" s="325"/>
    </row>
    <row r="16071" spans="1:4" x14ac:dyDescent="0.25">
      <c r="A16071" s="325"/>
      <c r="B16071" s="326"/>
      <c r="C16071" s="325"/>
      <c r="D16071" s="325"/>
    </row>
    <row r="16072" spans="1:4" x14ac:dyDescent="0.25">
      <c r="A16072" s="325"/>
      <c r="B16072" s="326"/>
      <c r="C16072" s="325"/>
      <c r="D16072" s="325"/>
    </row>
    <row r="16073" spans="1:4" x14ac:dyDescent="0.25">
      <c r="A16073" s="325"/>
      <c r="B16073" s="326"/>
      <c r="C16073" s="325"/>
      <c r="D16073" s="325"/>
    </row>
    <row r="16074" spans="1:4" x14ac:dyDescent="0.25">
      <c r="A16074" s="325"/>
      <c r="B16074" s="326"/>
      <c r="C16074" s="325"/>
      <c r="D16074" s="325"/>
    </row>
    <row r="16075" spans="1:4" x14ac:dyDescent="0.25">
      <c r="A16075" s="325"/>
      <c r="B16075" s="326"/>
      <c r="C16075" s="325"/>
      <c r="D16075" s="325"/>
    </row>
    <row r="16076" spans="1:4" x14ac:dyDescent="0.25">
      <c r="A16076" s="325"/>
      <c r="B16076" s="326"/>
      <c r="C16076" s="325"/>
      <c r="D16076" s="325"/>
    </row>
    <row r="16077" spans="1:4" x14ac:dyDescent="0.25">
      <c r="A16077" s="325"/>
      <c r="B16077" s="326"/>
      <c r="C16077" s="325"/>
      <c r="D16077" s="325"/>
    </row>
    <row r="16078" spans="1:4" x14ac:dyDescent="0.25">
      <c r="A16078" s="325"/>
      <c r="B16078" s="326"/>
      <c r="C16078" s="325"/>
      <c r="D16078" s="325"/>
    </row>
    <row r="16079" spans="1:4" x14ac:dyDescent="0.25">
      <c r="A16079" s="325"/>
      <c r="B16079" s="326"/>
      <c r="C16079" s="325"/>
      <c r="D16079" s="325"/>
    </row>
    <row r="16080" spans="1:4" x14ac:dyDescent="0.25">
      <c r="A16080" s="325"/>
      <c r="B16080" s="326"/>
      <c r="C16080" s="325"/>
      <c r="D16080" s="325"/>
    </row>
    <row r="16081" spans="1:4" x14ac:dyDescent="0.25">
      <c r="A16081" s="325"/>
      <c r="B16081" s="326"/>
      <c r="C16081" s="325"/>
      <c r="D16081" s="325"/>
    </row>
    <row r="16082" spans="1:4" x14ac:dyDescent="0.25">
      <c r="A16082" s="325"/>
      <c r="B16082" s="326"/>
      <c r="C16082" s="325"/>
      <c r="D16082" s="325"/>
    </row>
    <row r="16083" spans="1:4" x14ac:dyDescent="0.25">
      <c r="A16083" s="325"/>
      <c r="B16083" s="326"/>
      <c r="C16083" s="325"/>
      <c r="D16083" s="325"/>
    </row>
    <row r="16084" spans="1:4" x14ac:dyDescent="0.25">
      <c r="A16084" s="325"/>
      <c r="B16084" s="326"/>
      <c r="C16084" s="325"/>
      <c r="D16084" s="325"/>
    </row>
    <row r="16085" spans="1:4" x14ac:dyDescent="0.25">
      <c r="A16085" s="325"/>
      <c r="B16085" s="326"/>
      <c r="C16085" s="325"/>
      <c r="D16085" s="325"/>
    </row>
    <row r="16086" spans="1:4" x14ac:dyDescent="0.25">
      <c r="A16086" s="325"/>
      <c r="B16086" s="326"/>
      <c r="C16086" s="325"/>
      <c r="D16086" s="325"/>
    </row>
    <row r="16087" spans="1:4" x14ac:dyDescent="0.25">
      <c r="A16087" s="325"/>
      <c r="B16087" s="326"/>
      <c r="C16087" s="325"/>
      <c r="D16087" s="325"/>
    </row>
    <row r="16088" spans="1:4" x14ac:dyDescent="0.25">
      <c r="A16088" s="325"/>
      <c r="B16088" s="326"/>
      <c r="C16088" s="325"/>
      <c r="D16088" s="325"/>
    </row>
    <row r="16089" spans="1:4" x14ac:dyDescent="0.25">
      <c r="A16089" s="325"/>
      <c r="B16089" s="326"/>
      <c r="C16089" s="325"/>
      <c r="D16089" s="325"/>
    </row>
    <row r="16090" spans="1:4" x14ac:dyDescent="0.25">
      <c r="A16090" s="325"/>
      <c r="B16090" s="326"/>
      <c r="C16090" s="325"/>
      <c r="D16090" s="325"/>
    </row>
    <row r="16091" spans="1:4" x14ac:dyDescent="0.25">
      <c r="A16091" s="325"/>
      <c r="B16091" s="326"/>
      <c r="C16091" s="325"/>
      <c r="D16091" s="325"/>
    </row>
    <row r="16092" spans="1:4" x14ac:dyDescent="0.25">
      <c r="A16092" s="325"/>
      <c r="B16092" s="326"/>
      <c r="C16092" s="325"/>
      <c r="D16092" s="325"/>
    </row>
    <row r="16093" spans="1:4" x14ac:dyDescent="0.25">
      <c r="A16093" s="325"/>
      <c r="B16093" s="326"/>
      <c r="C16093" s="325"/>
      <c r="D16093" s="325"/>
    </row>
    <row r="16094" spans="1:4" x14ac:dyDescent="0.25">
      <c r="A16094" s="325"/>
      <c r="B16094" s="326"/>
      <c r="C16094" s="325"/>
      <c r="D16094" s="325"/>
    </row>
    <row r="16095" spans="1:4" x14ac:dyDescent="0.25">
      <c r="A16095" s="325"/>
      <c r="B16095" s="326"/>
      <c r="C16095" s="325"/>
      <c r="D16095" s="325"/>
    </row>
    <row r="16096" spans="1:4" x14ac:dyDescent="0.25">
      <c r="A16096" s="325"/>
      <c r="B16096" s="326"/>
      <c r="C16096" s="325"/>
      <c r="D16096" s="325"/>
    </row>
    <row r="16097" spans="1:4" x14ac:dyDescent="0.25">
      <c r="A16097" s="325"/>
      <c r="B16097" s="326"/>
      <c r="C16097" s="325"/>
      <c r="D16097" s="325"/>
    </row>
    <row r="16098" spans="1:4" x14ac:dyDescent="0.25">
      <c r="A16098" s="325"/>
      <c r="B16098" s="326"/>
      <c r="C16098" s="325"/>
      <c r="D16098" s="325"/>
    </row>
    <row r="16099" spans="1:4" x14ac:dyDescent="0.25">
      <c r="A16099" s="325"/>
      <c r="B16099" s="326"/>
      <c r="C16099" s="325"/>
      <c r="D16099" s="325"/>
    </row>
    <row r="16100" spans="1:4" x14ac:dyDescent="0.25">
      <c r="A16100" s="325"/>
      <c r="B16100" s="326"/>
      <c r="C16100" s="325"/>
      <c r="D16100" s="325"/>
    </row>
    <row r="16101" spans="1:4" x14ac:dyDescent="0.25">
      <c r="A16101" s="325"/>
      <c r="B16101" s="326"/>
      <c r="C16101" s="325"/>
      <c r="D16101" s="325"/>
    </row>
    <row r="16102" spans="1:4" x14ac:dyDescent="0.25">
      <c r="A16102" s="325"/>
      <c r="B16102" s="326"/>
      <c r="C16102" s="325"/>
      <c r="D16102" s="325"/>
    </row>
    <row r="16103" spans="1:4" x14ac:dyDescent="0.25">
      <c r="A16103" s="325"/>
      <c r="B16103" s="326"/>
      <c r="C16103" s="325"/>
      <c r="D16103" s="325"/>
    </row>
    <row r="16104" spans="1:4" x14ac:dyDescent="0.25">
      <c r="A16104" s="325"/>
      <c r="B16104" s="326"/>
      <c r="C16104" s="325"/>
      <c r="D16104" s="325"/>
    </row>
    <row r="16105" spans="1:4" x14ac:dyDescent="0.25">
      <c r="A16105" s="325"/>
      <c r="B16105" s="326"/>
      <c r="C16105" s="325"/>
      <c r="D16105" s="325"/>
    </row>
    <row r="16106" spans="1:4" x14ac:dyDescent="0.25">
      <c r="A16106" s="325"/>
      <c r="B16106" s="326"/>
      <c r="C16106" s="325"/>
      <c r="D16106" s="325"/>
    </row>
    <row r="16107" spans="1:4" x14ac:dyDescent="0.25">
      <c r="A16107" s="325"/>
      <c r="B16107" s="326"/>
      <c r="C16107" s="325"/>
      <c r="D16107" s="325"/>
    </row>
    <row r="16108" spans="1:4" x14ac:dyDescent="0.25">
      <c r="A16108" s="325"/>
      <c r="B16108" s="326"/>
      <c r="C16108" s="325"/>
      <c r="D16108" s="325"/>
    </row>
    <row r="16109" spans="1:4" x14ac:dyDescent="0.25">
      <c r="A16109" s="325"/>
      <c r="B16109" s="326"/>
      <c r="C16109" s="325"/>
      <c r="D16109" s="325"/>
    </row>
    <row r="16110" spans="1:4" x14ac:dyDescent="0.25">
      <c r="A16110" s="325"/>
      <c r="B16110" s="326"/>
      <c r="C16110" s="325"/>
      <c r="D16110" s="325"/>
    </row>
    <row r="16111" spans="1:4" x14ac:dyDescent="0.25">
      <c r="A16111" s="325"/>
      <c r="B16111" s="326"/>
      <c r="C16111" s="325"/>
      <c r="D16111" s="325"/>
    </row>
    <row r="16112" spans="1:4" x14ac:dyDescent="0.25">
      <c r="A16112" s="325"/>
      <c r="B16112" s="326"/>
      <c r="C16112" s="325"/>
      <c r="D16112" s="325"/>
    </row>
    <row r="16113" spans="1:4" x14ac:dyDescent="0.25">
      <c r="A16113" s="325"/>
      <c r="B16113" s="326"/>
      <c r="C16113" s="325"/>
      <c r="D16113" s="325"/>
    </row>
    <row r="16114" spans="1:4" x14ac:dyDescent="0.25">
      <c r="A16114" s="325"/>
      <c r="B16114" s="326"/>
      <c r="C16114" s="325"/>
      <c r="D16114" s="325"/>
    </row>
    <row r="16115" spans="1:4" x14ac:dyDescent="0.25">
      <c r="A16115" s="325"/>
      <c r="B16115" s="326"/>
      <c r="C16115" s="325"/>
      <c r="D16115" s="325"/>
    </row>
    <row r="16116" spans="1:4" x14ac:dyDescent="0.25">
      <c r="A16116" s="325"/>
      <c r="B16116" s="326"/>
      <c r="C16116" s="325"/>
      <c r="D16116" s="325"/>
    </row>
    <row r="16117" spans="1:4" x14ac:dyDescent="0.25">
      <c r="A16117" s="325"/>
      <c r="B16117" s="326"/>
      <c r="C16117" s="325"/>
      <c r="D16117" s="325"/>
    </row>
    <row r="16118" spans="1:4" x14ac:dyDescent="0.25">
      <c r="A16118" s="325"/>
      <c r="B16118" s="326"/>
      <c r="C16118" s="325"/>
      <c r="D16118" s="325"/>
    </row>
    <row r="16119" spans="1:4" x14ac:dyDescent="0.25">
      <c r="A16119" s="325"/>
      <c r="B16119" s="326"/>
      <c r="C16119" s="325"/>
      <c r="D16119" s="327"/>
    </row>
    <row r="16120" spans="1:4" x14ac:dyDescent="0.25">
      <c r="A16120" s="325"/>
      <c r="B16120" s="326"/>
      <c r="C16120" s="325"/>
      <c r="D16120" s="327"/>
    </row>
    <row r="16121" spans="1:4" x14ac:dyDescent="0.25">
      <c r="A16121" s="325"/>
      <c r="B16121" s="326"/>
      <c r="C16121" s="325"/>
      <c r="D16121" s="325"/>
    </row>
    <row r="16122" spans="1:4" x14ac:dyDescent="0.25">
      <c r="A16122" s="325"/>
      <c r="B16122" s="326"/>
      <c r="C16122" s="325"/>
      <c r="D16122" s="325"/>
    </row>
    <row r="16123" spans="1:4" x14ac:dyDescent="0.25">
      <c r="A16123" s="325"/>
      <c r="B16123" s="326"/>
      <c r="C16123" s="325"/>
      <c r="D16123" s="325"/>
    </row>
    <row r="16124" spans="1:4" x14ac:dyDescent="0.25">
      <c r="A16124" s="325"/>
      <c r="B16124" s="326"/>
      <c r="C16124" s="325"/>
      <c r="D16124" s="325"/>
    </row>
    <row r="16125" spans="1:4" x14ac:dyDescent="0.25">
      <c r="A16125" s="325"/>
      <c r="B16125" s="326"/>
      <c r="C16125" s="325"/>
      <c r="D16125" s="325"/>
    </row>
    <row r="16126" spans="1:4" x14ac:dyDescent="0.25">
      <c r="A16126" s="325"/>
      <c r="B16126" s="326"/>
      <c r="C16126" s="325"/>
      <c r="D16126" s="325"/>
    </row>
    <row r="16127" spans="1:4" x14ac:dyDescent="0.25">
      <c r="A16127" s="325"/>
      <c r="B16127" s="326"/>
      <c r="C16127" s="325"/>
      <c r="D16127" s="325"/>
    </row>
    <row r="16128" spans="1:4" x14ac:dyDescent="0.25">
      <c r="A16128" s="325"/>
      <c r="B16128" s="326"/>
      <c r="C16128" s="325"/>
      <c r="D16128" s="325"/>
    </row>
    <row r="16129" spans="1:4" x14ac:dyDescent="0.25">
      <c r="A16129" s="325"/>
      <c r="B16129" s="326"/>
      <c r="C16129" s="325"/>
      <c r="D16129" s="325"/>
    </row>
    <row r="16130" spans="1:4" x14ac:dyDescent="0.25">
      <c r="A16130" s="325"/>
      <c r="B16130" s="326"/>
      <c r="C16130" s="325"/>
      <c r="D16130" s="327"/>
    </row>
    <row r="16131" spans="1:4" x14ac:dyDescent="0.25">
      <c r="A16131" s="325"/>
      <c r="B16131" s="326"/>
      <c r="C16131" s="325"/>
      <c r="D16131" s="327"/>
    </row>
    <row r="16132" spans="1:4" x14ac:dyDescent="0.25">
      <c r="A16132" s="325"/>
      <c r="B16132" s="326"/>
      <c r="C16132" s="325"/>
      <c r="D16132" s="327"/>
    </row>
    <row r="16133" spans="1:4" x14ac:dyDescent="0.25">
      <c r="A16133" s="325"/>
      <c r="B16133" s="326"/>
      <c r="C16133" s="325"/>
      <c r="D16133" s="325"/>
    </row>
    <row r="16134" spans="1:4" x14ac:dyDescent="0.25">
      <c r="A16134" s="325"/>
      <c r="B16134" s="326"/>
      <c r="C16134" s="325"/>
      <c r="D16134" s="325"/>
    </row>
    <row r="16135" spans="1:4" x14ac:dyDescent="0.25">
      <c r="A16135" s="325"/>
      <c r="B16135" s="326"/>
      <c r="C16135" s="325"/>
      <c r="D16135" s="325"/>
    </row>
    <row r="16136" spans="1:4" x14ac:dyDescent="0.25">
      <c r="A16136" s="325"/>
      <c r="B16136" s="326"/>
      <c r="C16136" s="325"/>
      <c r="D16136" s="325"/>
    </row>
    <row r="16137" spans="1:4" x14ac:dyDescent="0.25">
      <c r="A16137" s="325"/>
      <c r="B16137" s="326"/>
      <c r="C16137" s="325"/>
      <c r="D16137" s="325"/>
    </row>
    <row r="16138" spans="1:4" x14ac:dyDescent="0.25">
      <c r="A16138" s="325"/>
      <c r="B16138" s="326"/>
      <c r="C16138" s="325"/>
      <c r="D16138" s="325"/>
    </row>
    <row r="16139" spans="1:4" x14ac:dyDescent="0.25">
      <c r="A16139" s="325"/>
      <c r="B16139" s="326"/>
      <c r="C16139" s="325"/>
      <c r="D16139" s="325"/>
    </row>
    <row r="16140" spans="1:4" x14ac:dyDescent="0.25">
      <c r="A16140" s="325"/>
      <c r="B16140" s="326"/>
      <c r="C16140" s="325"/>
      <c r="D16140" s="325"/>
    </row>
    <row r="16141" spans="1:4" x14ac:dyDescent="0.25">
      <c r="A16141" s="325"/>
      <c r="B16141" s="326"/>
      <c r="C16141" s="325"/>
      <c r="D16141" s="325"/>
    </row>
    <row r="16142" spans="1:4" x14ac:dyDescent="0.25">
      <c r="A16142" s="325"/>
      <c r="B16142" s="326"/>
      <c r="C16142" s="325"/>
      <c r="D16142" s="325"/>
    </row>
    <row r="16143" spans="1:4" x14ac:dyDescent="0.25">
      <c r="A16143" s="325"/>
      <c r="B16143" s="326"/>
      <c r="C16143" s="325"/>
      <c r="D16143" s="327"/>
    </row>
    <row r="16144" spans="1:4" x14ac:dyDescent="0.25">
      <c r="A16144" s="325"/>
      <c r="B16144" s="326"/>
      <c r="C16144" s="325"/>
      <c r="D16144" s="327"/>
    </row>
    <row r="16145" spans="1:4" x14ac:dyDescent="0.25">
      <c r="A16145" s="325"/>
      <c r="B16145" s="326"/>
      <c r="C16145" s="325"/>
      <c r="D16145" s="325"/>
    </row>
    <row r="16146" spans="1:4" x14ac:dyDescent="0.25">
      <c r="A16146" s="325"/>
      <c r="B16146" s="326"/>
      <c r="C16146" s="325"/>
      <c r="D16146" s="325"/>
    </row>
    <row r="16147" spans="1:4" x14ac:dyDescent="0.25">
      <c r="A16147" s="325"/>
      <c r="B16147" s="326"/>
      <c r="C16147" s="325"/>
      <c r="D16147" s="325"/>
    </row>
    <row r="16148" spans="1:4" x14ac:dyDescent="0.25">
      <c r="A16148" s="325"/>
      <c r="B16148" s="326"/>
      <c r="C16148" s="325"/>
      <c r="D16148" s="325"/>
    </row>
    <row r="16149" spans="1:4" x14ac:dyDescent="0.25">
      <c r="A16149" s="325"/>
      <c r="B16149" s="326"/>
      <c r="C16149" s="325"/>
      <c r="D16149" s="325"/>
    </row>
    <row r="16150" spans="1:4" x14ac:dyDescent="0.25">
      <c r="A16150" s="325"/>
      <c r="B16150" s="326"/>
      <c r="C16150" s="325"/>
      <c r="D16150" s="325"/>
    </row>
    <row r="16151" spans="1:4" x14ac:dyDescent="0.25">
      <c r="A16151" s="325"/>
      <c r="B16151" s="326"/>
      <c r="C16151" s="325"/>
      <c r="D16151" s="325"/>
    </row>
    <row r="16152" spans="1:4" x14ac:dyDescent="0.25">
      <c r="A16152" s="325"/>
      <c r="B16152" s="326"/>
      <c r="C16152" s="325"/>
      <c r="D16152" s="325"/>
    </row>
    <row r="16153" spans="1:4" x14ac:dyDescent="0.25">
      <c r="A16153" s="325"/>
      <c r="B16153" s="326"/>
      <c r="C16153" s="325"/>
      <c r="D16153" s="325"/>
    </row>
    <row r="16154" spans="1:4" x14ac:dyDescent="0.25">
      <c r="A16154" s="325"/>
      <c r="B16154" s="326"/>
      <c r="C16154" s="325"/>
      <c r="D16154" s="325"/>
    </row>
    <row r="16155" spans="1:4" x14ac:dyDescent="0.25">
      <c r="A16155" s="325"/>
      <c r="B16155" s="326"/>
      <c r="C16155" s="325"/>
      <c r="D16155" s="325"/>
    </row>
    <row r="16156" spans="1:4" x14ac:dyDescent="0.25">
      <c r="A16156" s="325"/>
      <c r="B16156" s="326"/>
      <c r="C16156" s="325"/>
      <c r="D16156" s="325"/>
    </row>
    <row r="16157" spans="1:4" x14ac:dyDescent="0.25">
      <c r="A16157" s="325"/>
      <c r="B16157" s="326"/>
      <c r="C16157" s="325"/>
      <c r="D16157" s="325"/>
    </row>
    <row r="16158" spans="1:4" x14ac:dyDescent="0.25">
      <c r="A16158" s="325"/>
      <c r="B16158" s="326"/>
      <c r="C16158" s="325"/>
      <c r="D16158" s="325"/>
    </row>
    <row r="16159" spans="1:4" x14ac:dyDescent="0.25">
      <c r="A16159" s="325"/>
      <c r="B16159" s="326"/>
      <c r="C16159" s="325"/>
      <c r="D16159" s="327"/>
    </row>
    <row r="16160" spans="1:4" x14ac:dyDescent="0.25">
      <c r="A16160" s="325"/>
      <c r="B16160" s="326"/>
      <c r="C16160" s="325"/>
      <c r="D16160" s="327"/>
    </row>
    <row r="16161" spans="1:4" x14ac:dyDescent="0.25">
      <c r="A16161" s="325"/>
      <c r="B16161" s="326"/>
      <c r="C16161" s="325"/>
      <c r="D16161" s="327"/>
    </row>
    <row r="16162" spans="1:4" x14ac:dyDescent="0.25">
      <c r="A16162" s="325"/>
      <c r="B16162" s="326"/>
      <c r="C16162" s="325"/>
      <c r="D16162" s="327"/>
    </row>
    <row r="16163" spans="1:4" x14ac:dyDescent="0.25">
      <c r="A16163" s="325"/>
      <c r="B16163" s="326"/>
      <c r="C16163" s="325"/>
      <c r="D16163" s="327"/>
    </row>
    <row r="16164" spans="1:4" x14ac:dyDescent="0.25">
      <c r="A16164" s="325"/>
      <c r="B16164" s="326"/>
      <c r="C16164" s="325"/>
      <c r="D16164" s="327"/>
    </row>
    <row r="16165" spans="1:4" x14ac:dyDescent="0.25">
      <c r="A16165" s="325"/>
      <c r="B16165" s="326"/>
      <c r="C16165" s="325"/>
      <c r="D16165" s="327"/>
    </row>
    <row r="16166" spans="1:4" x14ac:dyDescent="0.25">
      <c r="A16166" s="325"/>
      <c r="B16166" s="326"/>
      <c r="C16166" s="325"/>
      <c r="D16166" s="327"/>
    </row>
    <row r="16167" spans="1:4" x14ac:dyDescent="0.25">
      <c r="A16167" s="325"/>
      <c r="B16167" s="326"/>
      <c r="C16167" s="325"/>
      <c r="D16167" s="327"/>
    </row>
    <row r="16168" spans="1:4" x14ac:dyDescent="0.25">
      <c r="A16168" s="325"/>
      <c r="B16168" s="326"/>
      <c r="C16168" s="325"/>
      <c r="D16168" s="327"/>
    </row>
    <row r="16169" spans="1:4" x14ac:dyDescent="0.25">
      <c r="A16169" s="325"/>
      <c r="B16169" s="326"/>
      <c r="C16169" s="325"/>
      <c r="D16169" s="325"/>
    </row>
    <row r="16170" spans="1:4" x14ac:dyDescent="0.25">
      <c r="A16170" s="325"/>
      <c r="B16170" s="326"/>
      <c r="C16170" s="325"/>
      <c r="D16170" s="325"/>
    </row>
    <row r="16171" spans="1:4" x14ac:dyDescent="0.25">
      <c r="A16171" s="325"/>
      <c r="B16171" s="326"/>
      <c r="C16171" s="325"/>
      <c r="D16171" s="327"/>
    </row>
    <row r="16172" spans="1:4" x14ac:dyDescent="0.25">
      <c r="A16172" s="325"/>
      <c r="B16172" s="326"/>
      <c r="C16172" s="325"/>
      <c r="D16172" s="325"/>
    </row>
    <row r="16173" spans="1:4" x14ac:dyDescent="0.25">
      <c r="A16173" s="325"/>
      <c r="B16173" s="326"/>
      <c r="C16173" s="325"/>
      <c r="D16173" s="325"/>
    </row>
    <row r="16174" spans="1:4" x14ac:dyDescent="0.25">
      <c r="A16174" s="325"/>
      <c r="B16174" s="326"/>
      <c r="C16174" s="325"/>
      <c r="D16174" s="327"/>
    </row>
    <row r="16175" spans="1:4" x14ac:dyDescent="0.25">
      <c r="A16175" s="325"/>
      <c r="B16175" s="326"/>
      <c r="C16175" s="325"/>
      <c r="D16175" s="327"/>
    </row>
    <row r="16176" spans="1:4" x14ac:dyDescent="0.25">
      <c r="A16176" s="325"/>
      <c r="B16176" s="326"/>
      <c r="C16176" s="325"/>
      <c r="D16176" s="325"/>
    </row>
    <row r="16177" spans="1:4" x14ac:dyDescent="0.25">
      <c r="A16177" s="325"/>
      <c r="B16177" s="326"/>
      <c r="C16177" s="325"/>
      <c r="D16177" s="325"/>
    </row>
    <row r="16178" spans="1:4" x14ac:dyDescent="0.25">
      <c r="A16178" s="325"/>
      <c r="B16178" s="326"/>
      <c r="C16178" s="325"/>
      <c r="D16178" s="325"/>
    </row>
    <row r="16179" spans="1:4" x14ac:dyDescent="0.25">
      <c r="A16179" s="325"/>
      <c r="B16179" s="326"/>
      <c r="C16179" s="325"/>
      <c r="D16179" s="325"/>
    </row>
    <row r="16180" spans="1:4" x14ac:dyDescent="0.25">
      <c r="A16180" s="325"/>
      <c r="B16180" s="326"/>
      <c r="C16180" s="325"/>
      <c r="D16180" s="325"/>
    </row>
    <row r="16181" spans="1:4" x14ac:dyDescent="0.25">
      <c r="A16181" s="325"/>
      <c r="B16181" s="326"/>
      <c r="C16181" s="325"/>
      <c r="D16181" s="325"/>
    </row>
    <row r="16182" spans="1:4" x14ac:dyDescent="0.25">
      <c r="A16182" s="325"/>
      <c r="B16182" s="326"/>
      <c r="C16182" s="325"/>
      <c r="D16182" s="325"/>
    </row>
    <row r="16183" spans="1:4" x14ac:dyDescent="0.25">
      <c r="A16183" s="325"/>
      <c r="B16183" s="326"/>
      <c r="C16183" s="325"/>
      <c r="D16183" s="325"/>
    </row>
    <row r="16184" spans="1:4" x14ac:dyDescent="0.25">
      <c r="A16184" s="325"/>
      <c r="B16184" s="326"/>
      <c r="C16184" s="325"/>
      <c r="D16184" s="325"/>
    </row>
    <row r="16185" spans="1:4" x14ac:dyDescent="0.25">
      <c r="A16185" s="325"/>
      <c r="B16185" s="326"/>
      <c r="C16185" s="325"/>
      <c r="D16185" s="325"/>
    </row>
    <row r="16186" spans="1:4" x14ac:dyDescent="0.25">
      <c r="A16186" s="325"/>
      <c r="B16186" s="326"/>
      <c r="C16186" s="325"/>
      <c r="D16186" s="325"/>
    </row>
    <row r="16187" spans="1:4" x14ac:dyDescent="0.25">
      <c r="A16187" s="325"/>
      <c r="B16187" s="326"/>
      <c r="C16187" s="325"/>
      <c r="D16187" s="325"/>
    </row>
    <row r="16188" spans="1:4" x14ac:dyDescent="0.25">
      <c r="A16188" s="325"/>
      <c r="B16188" s="326"/>
      <c r="C16188" s="325"/>
      <c r="D16188" s="325"/>
    </row>
    <row r="16189" spans="1:4" x14ac:dyDescent="0.25">
      <c r="A16189" s="325"/>
      <c r="B16189" s="326"/>
      <c r="C16189" s="325"/>
      <c r="D16189" s="325"/>
    </row>
    <row r="16190" spans="1:4" x14ac:dyDescent="0.25">
      <c r="A16190" s="325"/>
      <c r="B16190" s="326"/>
      <c r="C16190" s="325"/>
      <c r="D16190" s="325"/>
    </row>
    <row r="16191" spans="1:4" x14ac:dyDescent="0.25">
      <c r="A16191" s="325"/>
      <c r="B16191" s="326"/>
      <c r="C16191" s="325"/>
      <c r="D16191" s="325"/>
    </row>
    <row r="16192" spans="1:4" x14ac:dyDescent="0.25">
      <c r="A16192" s="325"/>
      <c r="B16192" s="326"/>
      <c r="C16192" s="325"/>
      <c r="D16192" s="325"/>
    </row>
    <row r="16193" spans="1:4" x14ac:dyDescent="0.25">
      <c r="A16193" s="325"/>
      <c r="B16193" s="326"/>
      <c r="C16193" s="325"/>
      <c r="D16193" s="325"/>
    </row>
    <row r="16194" spans="1:4" x14ac:dyDescent="0.25">
      <c r="A16194" s="325"/>
      <c r="B16194" s="326"/>
      <c r="C16194" s="325"/>
      <c r="D16194" s="325"/>
    </row>
    <row r="16195" spans="1:4" x14ac:dyDescent="0.25">
      <c r="A16195" s="325"/>
      <c r="B16195" s="326"/>
      <c r="C16195" s="325"/>
      <c r="D16195" s="325"/>
    </row>
    <row r="16196" spans="1:4" x14ac:dyDescent="0.25">
      <c r="A16196" s="325"/>
      <c r="B16196" s="326"/>
      <c r="C16196" s="325"/>
      <c r="D16196" s="325"/>
    </row>
    <row r="16197" spans="1:4" x14ac:dyDescent="0.25">
      <c r="A16197" s="325"/>
      <c r="B16197" s="326"/>
      <c r="C16197" s="325"/>
      <c r="D16197" s="325"/>
    </row>
    <row r="16198" spans="1:4" x14ac:dyDescent="0.25">
      <c r="A16198" s="325"/>
      <c r="B16198" s="326"/>
      <c r="C16198" s="325"/>
      <c r="D16198" s="325"/>
    </row>
    <row r="16199" spans="1:4" x14ac:dyDescent="0.25">
      <c r="A16199" s="325"/>
      <c r="B16199" s="326"/>
      <c r="C16199" s="325"/>
      <c r="D16199" s="325"/>
    </row>
    <row r="16200" spans="1:4" x14ac:dyDescent="0.25">
      <c r="A16200" s="325"/>
      <c r="B16200" s="326"/>
      <c r="C16200" s="325"/>
      <c r="D16200" s="325"/>
    </row>
    <row r="16201" spans="1:4" x14ac:dyDescent="0.25">
      <c r="A16201" s="325"/>
      <c r="B16201" s="326"/>
      <c r="C16201" s="325"/>
      <c r="D16201" s="325"/>
    </row>
    <row r="16202" spans="1:4" x14ac:dyDescent="0.25">
      <c r="A16202" s="325"/>
      <c r="B16202" s="326"/>
      <c r="C16202" s="325"/>
      <c r="D16202" s="325"/>
    </row>
    <row r="16203" spans="1:4" x14ac:dyDescent="0.25">
      <c r="A16203" s="325"/>
      <c r="B16203" s="326"/>
      <c r="C16203" s="325"/>
      <c r="D16203" s="325"/>
    </row>
    <row r="16204" spans="1:4" x14ac:dyDescent="0.25">
      <c r="A16204" s="325"/>
      <c r="B16204" s="326"/>
      <c r="C16204" s="325"/>
      <c r="D16204" s="325"/>
    </row>
    <row r="16205" spans="1:4" x14ac:dyDescent="0.25">
      <c r="A16205" s="325"/>
      <c r="B16205" s="326"/>
      <c r="C16205" s="325"/>
      <c r="D16205" s="325"/>
    </row>
    <row r="16206" spans="1:4" x14ac:dyDescent="0.25">
      <c r="A16206" s="325"/>
      <c r="B16206" s="326"/>
      <c r="C16206" s="325"/>
      <c r="D16206" s="325"/>
    </row>
    <row r="16207" spans="1:4" x14ac:dyDescent="0.25">
      <c r="A16207" s="325"/>
      <c r="B16207" s="326"/>
      <c r="C16207" s="325"/>
      <c r="D16207" s="325"/>
    </row>
    <row r="16208" spans="1:4" x14ac:dyDescent="0.25">
      <c r="A16208" s="325"/>
      <c r="B16208" s="326"/>
      <c r="C16208" s="325"/>
      <c r="D16208" s="325"/>
    </row>
    <row r="16209" spans="1:4" x14ac:dyDescent="0.25">
      <c r="A16209" s="325"/>
      <c r="B16209" s="326"/>
      <c r="C16209" s="325"/>
      <c r="D16209" s="325"/>
    </row>
    <row r="16210" spans="1:4" x14ac:dyDescent="0.25">
      <c r="A16210" s="325"/>
      <c r="B16210" s="326"/>
      <c r="C16210" s="325"/>
      <c r="D16210" s="325"/>
    </row>
    <row r="16211" spans="1:4" x14ac:dyDescent="0.25">
      <c r="A16211" s="325"/>
      <c r="B16211" s="326"/>
      <c r="C16211" s="325"/>
      <c r="D16211" s="325"/>
    </row>
    <row r="16212" spans="1:4" x14ac:dyDescent="0.25">
      <c r="A16212" s="325"/>
      <c r="B16212" s="326"/>
      <c r="C16212" s="325"/>
      <c r="D16212" s="325"/>
    </row>
    <row r="16213" spans="1:4" x14ac:dyDescent="0.25">
      <c r="A16213" s="325"/>
      <c r="B16213" s="326"/>
      <c r="C16213" s="325"/>
      <c r="D16213" s="325"/>
    </row>
    <row r="16214" spans="1:4" x14ac:dyDescent="0.25">
      <c r="A16214" s="325"/>
      <c r="B16214" s="326"/>
      <c r="C16214" s="325"/>
      <c r="D16214" s="325"/>
    </row>
    <row r="16215" spans="1:4" x14ac:dyDescent="0.25">
      <c r="A16215" s="325"/>
      <c r="B16215" s="326"/>
      <c r="C16215" s="325"/>
      <c r="D16215" s="327"/>
    </row>
    <row r="16216" spans="1:4" x14ac:dyDescent="0.25">
      <c r="A16216" s="325"/>
      <c r="B16216" s="326"/>
      <c r="C16216" s="325"/>
      <c r="D16216" s="327"/>
    </row>
    <row r="16217" spans="1:4" x14ac:dyDescent="0.25">
      <c r="A16217" s="325"/>
      <c r="B16217" s="326"/>
      <c r="C16217" s="325"/>
      <c r="D16217" s="327"/>
    </row>
    <row r="16218" spans="1:4" x14ac:dyDescent="0.25">
      <c r="A16218" s="325"/>
      <c r="B16218" s="326"/>
      <c r="C16218" s="325"/>
      <c r="D16218" s="325"/>
    </row>
    <row r="16219" spans="1:4" x14ac:dyDescent="0.25">
      <c r="A16219" s="325"/>
      <c r="B16219" s="326"/>
      <c r="C16219" s="325"/>
      <c r="D16219" s="325"/>
    </row>
    <row r="16220" spans="1:4" x14ac:dyDescent="0.25">
      <c r="A16220" s="325"/>
      <c r="B16220" s="326"/>
      <c r="C16220" s="325"/>
      <c r="D16220" s="325"/>
    </row>
    <row r="16221" spans="1:4" x14ac:dyDescent="0.25">
      <c r="A16221" s="325"/>
      <c r="B16221" s="326"/>
      <c r="C16221" s="325"/>
      <c r="D16221" s="325"/>
    </row>
    <row r="16222" spans="1:4" x14ac:dyDescent="0.25">
      <c r="A16222" s="325"/>
      <c r="B16222" s="326"/>
      <c r="C16222" s="325"/>
      <c r="D16222" s="325"/>
    </row>
    <row r="16223" spans="1:4" x14ac:dyDescent="0.25">
      <c r="A16223" s="325"/>
      <c r="B16223" s="326"/>
      <c r="C16223" s="325"/>
      <c r="D16223" s="327"/>
    </row>
    <row r="16224" spans="1:4" x14ac:dyDescent="0.25">
      <c r="A16224" s="325"/>
      <c r="B16224" s="326"/>
      <c r="C16224" s="325"/>
      <c r="D16224" s="327"/>
    </row>
    <row r="16225" spans="1:4" x14ac:dyDescent="0.25">
      <c r="A16225" s="325"/>
      <c r="B16225" s="326"/>
      <c r="C16225" s="325"/>
      <c r="D16225" s="325"/>
    </row>
    <row r="16226" spans="1:4" x14ac:dyDescent="0.25">
      <c r="A16226" s="325"/>
      <c r="B16226" s="326"/>
      <c r="C16226" s="325"/>
      <c r="D16226" s="327"/>
    </row>
    <row r="16227" spans="1:4" x14ac:dyDescent="0.25">
      <c r="A16227" s="325"/>
      <c r="B16227" s="326"/>
      <c r="C16227" s="325"/>
      <c r="D16227" s="325"/>
    </row>
    <row r="16228" spans="1:4" x14ac:dyDescent="0.25">
      <c r="A16228" s="325"/>
      <c r="B16228" s="326"/>
      <c r="C16228" s="325"/>
      <c r="D16228" s="327"/>
    </row>
    <row r="16229" spans="1:4" x14ac:dyDescent="0.25">
      <c r="A16229" s="325"/>
      <c r="B16229" s="326"/>
      <c r="C16229" s="325"/>
      <c r="D16229" s="325"/>
    </row>
    <row r="16230" spans="1:4" x14ac:dyDescent="0.25">
      <c r="A16230" s="325"/>
      <c r="B16230" s="326"/>
      <c r="C16230" s="325"/>
      <c r="D16230" s="325"/>
    </row>
    <row r="16231" spans="1:4" x14ac:dyDescent="0.25">
      <c r="A16231" s="325"/>
      <c r="B16231" s="326"/>
      <c r="C16231" s="325"/>
      <c r="D16231" s="325"/>
    </row>
    <row r="16232" spans="1:4" x14ac:dyDescent="0.25">
      <c r="A16232" s="325"/>
      <c r="B16232" s="326"/>
      <c r="C16232" s="325"/>
      <c r="D16232" s="325"/>
    </row>
    <row r="16233" spans="1:4" x14ac:dyDescent="0.25">
      <c r="A16233" s="325"/>
      <c r="B16233" s="326"/>
      <c r="C16233" s="325"/>
      <c r="D16233" s="325"/>
    </row>
    <row r="16234" spans="1:4" x14ac:dyDescent="0.25">
      <c r="A16234" s="325"/>
      <c r="B16234" s="326"/>
      <c r="C16234" s="325"/>
      <c r="D16234" s="325"/>
    </row>
    <row r="16235" spans="1:4" x14ac:dyDescent="0.25">
      <c r="A16235" s="325"/>
      <c r="B16235" s="326"/>
      <c r="C16235" s="325"/>
      <c r="D16235" s="325"/>
    </row>
    <row r="16236" spans="1:4" x14ac:dyDescent="0.25">
      <c r="A16236" s="325"/>
      <c r="B16236" s="326"/>
      <c r="C16236" s="325"/>
      <c r="D16236" s="325"/>
    </row>
    <row r="16237" spans="1:4" x14ac:dyDescent="0.25">
      <c r="A16237" s="325"/>
      <c r="B16237" s="326"/>
      <c r="C16237" s="325"/>
      <c r="D16237" s="325"/>
    </row>
    <row r="16238" spans="1:4" x14ac:dyDescent="0.25">
      <c r="A16238" s="325"/>
      <c r="B16238" s="326"/>
      <c r="C16238" s="325"/>
      <c r="D16238" s="325"/>
    </row>
    <row r="16239" spans="1:4" x14ac:dyDescent="0.25">
      <c r="A16239" s="325"/>
      <c r="B16239" s="326"/>
      <c r="C16239" s="325"/>
      <c r="D16239" s="325"/>
    </row>
    <row r="16240" spans="1:4" x14ac:dyDescent="0.25">
      <c r="A16240" s="325"/>
      <c r="B16240" s="326"/>
      <c r="C16240" s="325"/>
      <c r="D16240" s="325"/>
    </row>
    <row r="16241" spans="1:4" x14ac:dyDescent="0.25">
      <c r="A16241" s="325"/>
      <c r="B16241" s="326"/>
      <c r="C16241" s="325"/>
      <c r="D16241" s="327"/>
    </row>
    <row r="16242" spans="1:4" x14ac:dyDescent="0.25">
      <c r="A16242" s="325"/>
      <c r="B16242" s="326"/>
      <c r="C16242" s="325"/>
      <c r="D16242" s="327"/>
    </row>
    <row r="16243" spans="1:4" x14ac:dyDescent="0.25">
      <c r="A16243" s="325"/>
      <c r="B16243" s="326"/>
      <c r="C16243" s="325"/>
      <c r="D16243" s="327"/>
    </row>
    <row r="16244" spans="1:4" x14ac:dyDescent="0.25">
      <c r="A16244" s="325"/>
      <c r="B16244" s="326"/>
      <c r="C16244" s="325"/>
      <c r="D16244" s="325"/>
    </row>
    <row r="16245" spans="1:4" x14ac:dyDescent="0.25">
      <c r="A16245" s="325"/>
      <c r="B16245" s="326"/>
      <c r="C16245" s="325"/>
      <c r="D16245" s="325"/>
    </row>
    <row r="16246" spans="1:4" x14ac:dyDescent="0.25">
      <c r="A16246" s="325"/>
      <c r="B16246" s="326"/>
      <c r="C16246" s="325"/>
      <c r="D16246" s="327"/>
    </row>
    <row r="16247" spans="1:4" x14ac:dyDescent="0.25">
      <c r="A16247" s="325"/>
      <c r="B16247" s="326"/>
      <c r="C16247" s="325"/>
      <c r="D16247" s="327"/>
    </row>
    <row r="16248" spans="1:4" x14ac:dyDescent="0.25">
      <c r="A16248" s="325"/>
      <c r="B16248" s="326"/>
      <c r="C16248" s="325"/>
      <c r="D16248" s="325"/>
    </row>
    <row r="16249" spans="1:4" x14ac:dyDescent="0.25">
      <c r="A16249" s="325"/>
      <c r="B16249" s="326"/>
      <c r="C16249" s="325"/>
      <c r="D16249" s="325"/>
    </row>
    <row r="16250" spans="1:4" x14ac:dyDescent="0.25">
      <c r="A16250" s="325"/>
      <c r="B16250" s="326"/>
      <c r="C16250" s="325"/>
      <c r="D16250" s="325"/>
    </row>
    <row r="16251" spans="1:4" x14ac:dyDescent="0.25">
      <c r="A16251" s="325"/>
      <c r="B16251" s="326"/>
      <c r="C16251" s="325"/>
      <c r="D16251" s="325"/>
    </row>
    <row r="16252" spans="1:4" x14ac:dyDescent="0.25">
      <c r="A16252" s="325"/>
      <c r="B16252" s="326"/>
      <c r="C16252" s="325"/>
      <c r="D16252" s="327"/>
    </row>
    <row r="16253" spans="1:4" x14ac:dyDescent="0.25">
      <c r="A16253" s="325"/>
      <c r="B16253" s="326"/>
      <c r="C16253" s="325"/>
      <c r="D16253" s="325"/>
    </row>
    <row r="16254" spans="1:4" x14ac:dyDescent="0.25">
      <c r="A16254" s="325"/>
      <c r="B16254" s="326"/>
      <c r="C16254" s="325"/>
      <c r="D16254" s="327"/>
    </row>
    <row r="16255" spans="1:4" x14ac:dyDescent="0.25">
      <c r="A16255" s="325"/>
      <c r="B16255" s="326"/>
      <c r="C16255" s="325"/>
      <c r="D16255" s="325"/>
    </row>
    <row r="16256" spans="1:4" x14ac:dyDescent="0.25">
      <c r="A16256" s="325"/>
      <c r="B16256" s="326"/>
      <c r="C16256" s="325"/>
      <c r="D16256" s="325"/>
    </row>
    <row r="16257" spans="1:4" x14ac:dyDescent="0.25">
      <c r="A16257" s="325"/>
      <c r="B16257" s="326"/>
      <c r="C16257" s="325"/>
      <c r="D16257" s="325"/>
    </row>
    <row r="16258" spans="1:4" x14ac:dyDescent="0.25">
      <c r="A16258" s="325"/>
      <c r="B16258" s="326"/>
      <c r="C16258" s="325"/>
      <c r="D16258" s="325"/>
    </row>
    <row r="16259" spans="1:4" x14ac:dyDescent="0.25">
      <c r="A16259" s="325"/>
      <c r="B16259" s="326"/>
      <c r="C16259" s="325"/>
      <c r="D16259" s="325"/>
    </row>
    <row r="16260" spans="1:4" x14ac:dyDescent="0.25">
      <c r="A16260" s="325"/>
      <c r="B16260" s="326"/>
      <c r="C16260" s="325"/>
      <c r="D16260" s="325"/>
    </row>
    <row r="16261" spans="1:4" x14ac:dyDescent="0.25">
      <c r="A16261" s="325"/>
      <c r="B16261" s="326"/>
      <c r="C16261" s="325"/>
      <c r="D16261" s="325"/>
    </row>
    <row r="16262" spans="1:4" x14ac:dyDescent="0.25">
      <c r="A16262" s="325"/>
      <c r="B16262" s="326"/>
      <c r="C16262" s="325"/>
      <c r="D16262" s="325"/>
    </row>
    <row r="16263" spans="1:4" x14ac:dyDescent="0.25">
      <c r="A16263" s="325"/>
      <c r="B16263" s="326"/>
      <c r="C16263" s="325"/>
      <c r="D16263" s="325"/>
    </row>
    <row r="16264" spans="1:4" x14ac:dyDescent="0.25">
      <c r="A16264" s="325"/>
      <c r="B16264" s="326"/>
      <c r="C16264" s="325"/>
      <c r="D16264" s="325"/>
    </row>
    <row r="16265" spans="1:4" x14ac:dyDescent="0.25">
      <c r="A16265" s="325"/>
      <c r="B16265" s="326"/>
      <c r="C16265" s="325"/>
      <c r="D16265" s="325"/>
    </row>
    <row r="16266" spans="1:4" x14ac:dyDescent="0.25">
      <c r="A16266" s="325"/>
      <c r="B16266" s="326"/>
      <c r="C16266" s="325"/>
      <c r="D16266" s="325"/>
    </row>
    <row r="16267" spans="1:4" x14ac:dyDescent="0.25">
      <c r="A16267" s="325"/>
      <c r="B16267" s="326"/>
      <c r="C16267" s="325"/>
      <c r="D16267" s="325"/>
    </row>
    <row r="16268" spans="1:4" x14ac:dyDescent="0.25">
      <c r="A16268" s="325"/>
      <c r="B16268" s="326"/>
      <c r="C16268" s="325"/>
      <c r="D16268" s="325"/>
    </row>
    <row r="16269" spans="1:4" x14ac:dyDescent="0.25">
      <c r="A16269" s="325"/>
      <c r="B16269" s="326"/>
      <c r="C16269" s="325"/>
      <c r="D16269" s="325"/>
    </row>
    <row r="16270" spans="1:4" x14ac:dyDescent="0.25">
      <c r="A16270" s="325"/>
      <c r="B16270" s="326"/>
      <c r="C16270" s="325"/>
      <c r="D16270" s="325"/>
    </row>
    <row r="16271" spans="1:4" x14ac:dyDescent="0.25">
      <c r="A16271" s="325"/>
      <c r="B16271" s="326"/>
      <c r="C16271" s="325"/>
      <c r="D16271" s="325"/>
    </row>
    <row r="16272" spans="1:4" x14ac:dyDescent="0.25">
      <c r="A16272" s="325"/>
      <c r="B16272" s="326"/>
      <c r="C16272" s="325"/>
      <c r="D16272" s="325"/>
    </row>
    <row r="16273" spans="1:4" x14ac:dyDescent="0.25">
      <c r="A16273" s="325"/>
      <c r="B16273" s="326"/>
      <c r="C16273" s="325"/>
      <c r="D16273" s="325"/>
    </row>
    <row r="16274" spans="1:4" x14ac:dyDescent="0.25">
      <c r="A16274" s="325"/>
      <c r="B16274" s="326"/>
      <c r="C16274" s="325"/>
      <c r="D16274" s="325"/>
    </row>
    <row r="16275" spans="1:4" x14ac:dyDescent="0.25">
      <c r="A16275" s="325"/>
      <c r="B16275" s="326"/>
      <c r="C16275" s="325"/>
      <c r="D16275" s="325"/>
    </row>
    <row r="16276" spans="1:4" x14ac:dyDescent="0.25">
      <c r="A16276" s="325"/>
      <c r="B16276" s="326"/>
      <c r="C16276" s="325"/>
      <c r="D16276" s="325"/>
    </row>
    <row r="16277" spans="1:4" x14ac:dyDescent="0.25">
      <c r="A16277" s="325"/>
      <c r="B16277" s="326"/>
      <c r="C16277" s="325"/>
      <c r="D16277" s="325"/>
    </row>
    <row r="16278" spans="1:4" x14ac:dyDescent="0.25">
      <c r="A16278" s="325"/>
      <c r="B16278" s="326"/>
      <c r="C16278" s="325"/>
      <c r="D16278" s="325"/>
    </row>
    <row r="16279" spans="1:4" x14ac:dyDescent="0.25">
      <c r="A16279" s="325"/>
      <c r="B16279" s="326"/>
      <c r="C16279" s="325"/>
      <c r="D16279" s="325"/>
    </row>
    <row r="16280" spans="1:4" x14ac:dyDescent="0.25">
      <c r="A16280" s="325"/>
      <c r="B16280" s="326"/>
      <c r="C16280" s="325"/>
      <c r="D16280" s="325"/>
    </row>
    <row r="16281" spans="1:4" x14ac:dyDescent="0.25">
      <c r="A16281" s="325"/>
      <c r="B16281" s="326"/>
      <c r="C16281" s="325"/>
      <c r="D16281" s="325"/>
    </row>
    <row r="16282" spans="1:4" x14ac:dyDescent="0.25">
      <c r="A16282" s="325"/>
      <c r="B16282" s="326"/>
      <c r="C16282" s="325"/>
      <c r="D16282" s="325"/>
    </row>
    <row r="16283" spans="1:4" x14ac:dyDescent="0.25">
      <c r="A16283" s="325"/>
      <c r="B16283" s="326"/>
      <c r="C16283" s="325"/>
      <c r="D16283" s="325"/>
    </row>
    <row r="16284" spans="1:4" x14ac:dyDescent="0.25">
      <c r="A16284" s="325"/>
      <c r="B16284" s="326"/>
      <c r="C16284" s="325"/>
      <c r="D16284" s="325"/>
    </row>
    <row r="16285" spans="1:4" x14ac:dyDescent="0.25">
      <c r="A16285" s="325"/>
      <c r="B16285" s="326"/>
      <c r="C16285" s="325"/>
      <c r="D16285" s="325"/>
    </row>
    <row r="16286" spans="1:4" x14ac:dyDescent="0.25">
      <c r="A16286" s="325"/>
      <c r="B16286" s="326"/>
      <c r="C16286" s="325"/>
      <c r="D16286" s="325"/>
    </row>
    <row r="16287" spans="1:4" x14ac:dyDescent="0.25">
      <c r="A16287" s="325"/>
      <c r="B16287" s="326"/>
      <c r="C16287" s="325"/>
      <c r="D16287" s="325"/>
    </row>
    <row r="16288" spans="1:4" x14ac:dyDescent="0.25">
      <c r="A16288" s="325"/>
      <c r="B16288" s="326"/>
      <c r="C16288" s="325"/>
      <c r="D16288" s="325"/>
    </row>
    <row r="16289" spans="1:4" x14ac:dyDescent="0.25">
      <c r="A16289" s="325"/>
      <c r="B16289" s="326"/>
      <c r="C16289" s="325"/>
      <c r="D16289" s="327"/>
    </row>
    <row r="16290" spans="1:4" x14ac:dyDescent="0.25">
      <c r="A16290" s="325"/>
      <c r="B16290" s="326"/>
      <c r="C16290" s="325"/>
      <c r="D16290" s="325"/>
    </row>
    <row r="16291" spans="1:4" x14ac:dyDescent="0.25">
      <c r="A16291" s="325"/>
      <c r="B16291" s="326"/>
      <c r="C16291" s="325"/>
      <c r="D16291" s="325"/>
    </row>
    <row r="16292" spans="1:4" x14ac:dyDescent="0.25">
      <c r="A16292" s="325"/>
      <c r="B16292" s="326"/>
      <c r="C16292" s="325"/>
      <c r="D16292" s="325"/>
    </row>
    <row r="16293" spans="1:4" x14ac:dyDescent="0.25">
      <c r="A16293" s="325"/>
      <c r="B16293" s="326"/>
      <c r="C16293" s="325"/>
      <c r="D16293" s="325"/>
    </row>
    <row r="16294" spans="1:4" x14ac:dyDescent="0.25">
      <c r="A16294" s="325"/>
      <c r="B16294" s="326"/>
      <c r="C16294" s="325"/>
      <c r="D16294" s="325"/>
    </row>
    <row r="16295" spans="1:4" x14ac:dyDescent="0.25">
      <c r="A16295" s="325"/>
      <c r="B16295" s="326"/>
      <c r="C16295" s="325"/>
      <c r="D16295" s="325"/>
    </row>
    <row r="16296" spans="1:4" x14ac:dyDescent="0.25">
      <c r="A16296" s="325"/>
      <c r="B16296" s="326"/>
      <c r="C16296" s="325"/>
      <c r="D16296" s="325"/>
    </row>
    <row r="16297" spans="1:4" x14ac:dyDescent="0.25">
      <c r="A16297" s="325"/>
      <c r="B16297" s="326"/>
      <c r="C16297" s="325"/>
      <c r="D16297" s="325"/>
    </row>
    <row r="16298" spans="1:4" x14ac:dyDescent="0.25">
      <c r="A16298" s="325"/>
      <c r="B16298" s="326"/>
      <c r="C16298" s="325"/>
      <c r="D16298" s="325"/>
    </row>
    <row r="16299" spans="1:4" x14ac:dyDescent="0.25">
      <c r="A16299" s="325"/>
      <c r="B16299" s="326"/>
      <c r="C16299" s="325"/>
      <c r="D16299" s="325"/>
    </row>
    <row r="16300" spans="1:4" x14ac:dyDescent="0.25">
      <c r="A16300" s="325"/>
      <c r="B16300" s="326"/>
      <c r="C16300" s="325"/>
      <c r="D16300" s="325"/>
    </row>
    <row r="16301" spans="1:4" x14ac:dyDescent="0.25">
      <c r="A16301" s="325"/>
      <c r="B16301" s="326"/>
      <c r="C16301" s="325"/>
      <c r="D16301" s="325"/>
    </row>
    <row r="16302" spans="1:4" x14ac:dyDescent="0.25">
      <c r="A16302" s="325"/>
      <c r="B16302" s="326"/>
      <c r="C16302" s="325"/>
      <c r="D16302" s="325"/>
    </row>
    <row r="16303" spans="1:4" x14ac:dyDescent="0.25">
      <c r="A16303" s="325"/>
      <c r="B16303" s="326"/>
      <c r="C16303" s="325"/>
      <c r="D16303" s="325"/>
    </row>
    <row r="16304" spans="1:4" x14ac:dyDescent="0.25">
      <c r="A16304" s="325"/>
      <c r="B16304" s="326"/>
      <c r="C16304" s="325"/>
      <c r="D16304" s="327"/>
    </row>
    <row r="16305" spans="1:4" x14ac:dyDescent="0.25">
      <c r="A16305" s="325"/>
      <c r="B16305" s="326"/>
      <c r="C16305" s="325"/>
      <c r="D16305" s="325"/>
    </row>
    <row r="16306" spans="1:4" x14ac:dyDescent="0.25">
      <c r="A16306" s="325"/>
      <c r="B16306" s="326"/>
      <c r="C16306" s="325"/>
      <c r="D16306" s="327"/>
    </row>
    <row r="16307" spans="1:4" x14ac:dyDescent="0.25">
      <c r="A16307" s="325"/>
      <c r="B16307" s="326"/>
      <c r="C16307" s="325"/>
      <c r="D16307" s="325"/>
    </row>
    <row r="16308" spans="1:4" x14ac:dyDescent="0.25">
      <c r="A16308" s="325"/>
      <c r="B16308" s="326"/>
      <c r="C16308" s="325"/>
      <c r="D16308" s="325"/>
    </row>
    <row r="16309" spans="1:4" x14ac:dyDescent="0.25">
      <c r="A16309" s="325"/>
      <c r="B16309" s="326"/>
      <c r="C16309" s="325"/>
      <c r="D16309" s="327"/>
    </row>
    <row r="16310" spans="1:4" x14ac:dyDescent="0.25">
      <c r="A16310" s="325"/>
      <c r="B16310" s="326"/>
      <c r="C16310" s="325"/>
      <c r="D16310" s="325"/>
    </row>
    <row r="16311" spans="1:4" x14ac:dyDescent="0.25">
      <c r="A16311" s="325"/>
      <c r="B16311" s="326"/>
      <c r="C16311" s="325"/>
      <c r="D16311" s="325"/>
    </row>
    <row r="16312" spans="1:4" x14ac:dyDescent="0.25">
      <c r="A16312" s="325"/>
      <c r="B16312" s="326"/>
      <c r="C16312" s="325"/>
      <c r="D16312" s="325"/>
    </row>
    <row r="16313" spans="1:4" x14ac:dyDescent="0.25">
      <c r="A16313" s="325"/>
      <c r="B16313" s="326"/>
      <c r="C16313" s="325"/>
      <c r="D16313" s="325"/>
    </row>
    <row r="16314" spans="1:4" x14ac:dyDescent="0.25">
      <c r="A16314" s="325"/>
      <c r="B16314" s="326"/>
      <c r="C16314" s="325"/>
      <c r="D16314" s="325"/>
    </row>
    <row r="16315" spans="1:4" x14ac:dyDescent="0.25">
      <c r="A16315" s="325"/>
      <c r="B16315" s="326"/>
      <c r="C16315" s="325"/>
      <c r="D16315" s="325"/>
    </row>
    <row r="16316" spans="1:4" x14ac:dyDescent="0.25">
      <c r="A16316" s="325"/>
      <c r="B16316" s="326"/>
      <c r="C16316" s="325"/>
      <c r="D16316" s="327"/>
    </row>
    <row r="16317" spans="1:4" x14ac:dyDescent="0.25">
      <c r="A16317" s="325"/>
      <c r="B16317" s="326"/>
      <c r="C16317" s="325"/>
      <c r="D16317" s="325"/>
    </row>
    <row r="16318" spans="1:4" x14ac:dyDescent="0.25">
      <c r="A16318" s="325"/>
      <c r="B16318" s="326"/>
      <c r="C16318" s="325"/>
      <c r="D16318" s="325"/>
    </row>
    <row r="16319" spans="1:4" x14ac:dyDescent="0.25">
      <c r="A16319" s="325"/>
      <c r="B16319" s="326"/>
      <c r="C16319" s="325"/>
      <c r="D16319" s="325"/>
    </row>
    <row r="16320" spans="1:4" x14ac:dyDescent="0.25">
      <c r="A16320" s="325"/>
      <c r="B16320" s="326"/>
      <c r="C16320" s="325"/>
      <c r="D16320" s="325"/>
    </row>
    <row r="16321" spans="1:4" x14ac:dyDescent="0.25">
      <c r="A16321" s="325"/>
      <c r="B16321" s="326"/>
      <c r="C16321" s="325"/>
      <c r="D16321" s="325"/>
    </row>
    <row r="16322" spans="1:4" x14ac:dyDescent="0.25">
      <c r="A16322" s="325"/>
      <c r="B16322" s="326"/>
      <c r="C16322" s="325"/>
      <c r="D16322" s="325"/>
    </row>
    <row r="16323" spans="1:4" x14ac:dyDescent="0.25">
      <c r="A16323" s="325"/>
      <c r="B16323" s="326"/>
      <c r="C16323" s="325"/>
      <c r="D16323" s="325"/>
    </row>
    <row r="16324" spans="1:4" x14ac:dyDescent="0.25">
      <c r="A16324" s="325"/>
      <c r="B16324" s="326"/>
      <c r="C16324" s="325"/>
      <c r="D16324" s="325"/>
    </row>
    <row r="16325" spans="1:4" x14ac:dyDescent="0.25">
      <c r="A16325" s="325"/>
      <c r="B16325" s="326"/>
      <c r="C16325" s="325"/>
      <c r="D16325" s="325"/>
    </row>
    <row r="16326" spans="1:4" x14ac:dyDescent="0.25">
      <c r="A16326" s="325"/>
      <c r="B16326" s="326"/>
      <c r="C16326" s="325"/>
      <c r="D16326" s="325"/>
    </row>
    <row r="16327" spans="1:4" x14ac:dyDescent="0.25">
      <c r="A16327" s="325"/>
      <c r="B16327" s="326"/>
      <c r="C16327" s="325"/>
      <c r="D16327" s="325"/>
    </row>
    <row r="16328" spans="1:4" x14ac:dyDescent="0.25">
      <c r="A16328" s="325"/>
      <c r="B16328" s="326"/>
      <c r="C16328" s="325"/>
      <c r="D16328" s="325"/>
    </row>
    <row r="16329" spans="1:4" x14ac:dyDescent="0.25">
      <c r="A16329" s="325"/>
      <c r="B16329" s="326"/>
      <c r="C16329" s="325"/>
      <c r="D16329" s="325"/>
    </row>
    <row r="16330" spans="1:4" x14ac:dyDescent="0.25">
      <c r="A16330" s="325"/>
      <c r="B16330" s="326"/>
      <c r="C16330" s="325"/>
      <c r="D16330" s="325"/>
    </row>
    <row r="16331" spans="1:4" x14ac:dyDescent="0.25">
      <c r="A16331" s="325"/>
      <c r="B16331" s="326"/>
      <c r="C16331" s="325"/>
      <c r="D16331" s="325"/>
    </row>
    <row r="16332" spans="1:4" x14ac:dyDescent="0.25">
      <c r="A16332" s="325"/>
      <c r="B16332" s="326"/>
      <c r="C16332" s="325"/>
      <c r="D16332" s="325"/>
    </row>
    <row r="16333" spans="1:4" x14ac:dyDescent="0.25">
      <c r="A16333" s="325"/>
      <c r="B16333" s="326"/>
      <c r="C16333" s="325"/>
      <c r="D16333" s="325"/>
    </row>
    <row r="16334" spans="1:4" x14ac:dyDescent="0.25">
      <c r="A16334" s="325"/>
      <c r="B16334" s="326"/>
      <c r="C16334" s="325"/>
      <c r="D16334" s="325"/>
    </row>
    <row r="16335" spans="1:4" x14ac:dyDescent="0.25">
      <c r="A16335" s="325"/>
      <c r="B16335" s="326"/>
      <c r="C16335" s="325"/>
      <c r="D16335" s="325"/>
    </row>
    <row r="16336" spans="1:4" x14ac:dyDescent="0.25">
      <c r="A16336" s="325"/>
      <c r="B16336" s="326"/>
      <c r="C16336" s="325"/>
      <c r="D16336" s="325"/>
    </row>
    <row r="16337" spans="1:4" x14ac:dyDescent="0.25">
      <c r="A16337" s="325"/>
      <c r="B16337" s="326"/>
      <c r="C16337" s="325"/>
      <c r="D16337" s="325"/>
    </row>
    <row r="16338" spans="1:4" x14ac:dyDescent="0.25">
      <c r="A16338" s="325"/>
      <c r="B16338" s="326"/>
      <c r="C16338" s="325"/>
      <c r="D16338" s="325"/>
    </row>
    <row r="16339" spans="1:4" x14ac:dyDescent="0.25">
      <c r="A16339" s="325"/>
      <c r="B16339" s="326"/>
      <c r="C16339" s="325"/>
      <c r="D16339" s="325"/>
    </row>
    <row r="16340" spans="1:4" x14ac:dyDescent="0.25">
      <c r="A16340" s="325"/>
      <c r="B16340" s="326"/>
      <c r="C16340" s="325"/>
      <c r="D16340" s="325"/>
    </row>
    <row r="16341" spans="1:4" x14ac:dyDescent="0.25">
      <c r="A16341" s="325"/>
      <c r="B16341" s="326"/>
      <c r="C16341" s="325"/>
      <c r="D16341" s="325"/>
    </row>
    <row r="16342" spans="1:4" x14ac:dyDescent="0.25">
      <c r="A16342" s="325"/>
      <c r="B16342" s="326"/>
      <c r="C16342" s="325"/>
      <c r="D16342" s="325"/>
    </row>
    <row r="16343" spans="1:4" x14ac:dyDescent="0.25">
      <c r="A16343" s="325"/>
      <c r="B16343" s="326"/>
      <c r="C16343" s="325"/>
      <c r="D16343" s="325"/>
    </row>
    <row r="16344" spans="1:4" x14ac:dyDescent="0.25">
      <c r="A16344" s="325"/>
      <c r="B16344" s="326"/>
      <c r="C16344" s="325"/>
      <c r="D16344" s="325"/>
    </row>
    <row r="16345" spans="1:4" x14ac:dyDescent="0.25">
      <c r="A16345" s="325"/>
      <c r="B16345" s="326"/>
      <c r="C16345" s="325"/>
      <c r="D16345" s="325"/>
    </row>
    <row r="16346" spans="1:4" x14ac:dyDescent="0.25">
      <c r="A16346" s="325"/>
      <c r="B16346" s="326"/>
      <c r="C16346" s="325"/>
      <c r="D16346" s="325"/>
    </row>
    <row r="16347" spans="1:4" x14ac:dyDescent="0.25">
      <c r="A16347" s="325"/>
      <c r="B16347" s="326"/>
      <c r="C16347" s="325"/>
      <c r="D16347" s="325"/>
    </row>
    <row r="16348" spans="1:4" x14ac:dyDescent="0.25">
      <c r="A16348" s="325"/>
      <c r="B16348" s="326"/>
      <c r="C16348" s="325"/>
      <c r="D16348" s="325"/>
    </row>
    <row r="16349" spans="1:4" x14ac:dyDescent="0.25">
      <c r="A16349" s="325"/>
      <c r="B16349" s="326"/>
      <c r="C16349" s="325"/>
      <c r="D16349" s="325"/>
    </row>
    <row r="16350" spans="1:4" x14ac:dyDescent="0.25">
      <c r="A16350" s="325"/>
      <c r="B16350" s="326"/>
      <c r="C16350" s="325"/>
      <c r="D16350" s="325"/>
    </row>
    <row r="16351" spans="1:4" x14ac:dyDescent="0.25">
      <c r="A16351" s="325"/>
      <c r="B16351" s="326"/>
      <c r="C16351" s="325"/>
      <c r="D16351" s="325"/>
    </row>
    <row r="16352" spans="1:4" x14ac:dyDescent="0.25">
      <c r="A16352" s="325"/>
      <c r="B16352" s="326"/>
      <c r="C16352" s="325"/>
      <c r="D16352" s="325"/>
    </row>
    <row r="16353" spans="1:4" x14ac:dyDescent="0.25">
      <c r="A16353" s="325"/>
      <c r="B16353" s="326"/>
      <c r="C16353" s="325"/>
      <c r="D16353" s="325"/>
    </row>
    <row r="16354" spans="1:4" x14ac:dyDescent="0.25">
      <c r="A16354" s="325"/>
      <c r="B16354" s="326"/>
      <c r="C16354" s="325"/>
      <c r="D16354" s="325"/>
    </row>
    <row r="16355" spans="1:4" x14ac:dyDescent="0.25">
      <c r="A16355" s="325"/>
      <c r="B16355" s="326"/>
      <c r="C16355" s="325"/>
      <c r="D16355" s="327"/>
    </row>
    <row r="16356" spans="1:4" x14ac:dyDescent="0.25">
      <c r="A16356" s="325"/>
      <c r="B16356" s="326"/>
      <c r="C16356" s="325"/>
      <c r="D16356" s="325"/>
    </row>
    <row r="16357" spans="1:4" x14ac:dyDescent="0.25">
      <c r="A16357" s="325"/>
      <c r="B16357" s="326"/>
      <c r="C16357" s="325"/>
      <c r="D16357" s="325"/>
    </row>
    <row r="16358" spans="1:4" x14ac:dyDescent="0.25">
      <c r="A16358" s="325"/>
      <c r="B16358" s="326"/>
      <c r="C16358" s="325"/>
      <c r="D16358" s="325"/>
    </row>
    <row r="16359" spans="1:4" x14ac:dyDescent="0.25">
      <c r="A16359" s="325"/>
      <c r="B16359" s="326"/>
      <c r="C16359" s="325"/>
      <c r="D16359" s="325"/>
    </row>
    <row r="16360" spans="1:4" x14ac:dyDescent="0.25">
      <c r="A16360" s="325"/>
      <c r="B16360" s="326"/>
      <c r="C16360" s="325"/>
      <c r="D16360" s="327"/>
    </row>
    <row r="16361" spans="1:4" x14ac:dyDescent="0.25">
      <c r="A16361" s="325"/>
      <c r="B16361" s="326"/>
      <c r="C16361" s="325"/>
      <c r="D16361" s="327"/>
    </row>
    <row r="16362" spans="1:4" x14ac:dyDescent="0.25">
      <c r="A16362" s="325"/>
      <c r="B16362" s="326"/>
      <c r="C16362" s="325"/>
      <c r="D16362" s="327"/>
    </row>
    <row r="16363" spans="1:4" x14ac:dyDescent="0.25">
      <c r="A16363" s="325"/>
      <c r="B16363" s="326"/>
      <c r="C16363" s="325"/>
      <c r="D16363" s="327"/>
    </row>
    <row r="16364" spans="1:4" x14ac:dyDescent="0.25">
      <c r="A16364" s="325"/>
      <c r="B16364" s="326"/>
      <c r="C16364" s="325"/>
      <c r="D16364" s="327"/>
    </row>
    <row r="16365" spans="1:4" x14ac:dyDescent="0.25">
      <c r="A16365" s="325"/>
      <c r="B16365" s="326"/>
      <c r="C16365" s="325"/>
      <c r="D16365" s="327"/>
    </row>
    <row r="16366" spans="1:4" x14ac:dyDescent="0.25">
      <c r="A16366" s="325"/>
      <c r="B16366" s="326"/>
      <c r="C16366" s="325"/>
      <c r="D16366" s="327"/>
    </row>
    <row r="16367" spans="1:4" x14ac:dyDescent="0.25">
      <c r="A16367" s="325"/>
      <c r="B16367" s="326"/>
      <c r="C16367" s="325"/>
      <c r="D16367" s="327"/>
    </row>
    <row r="16368" spans="1:4" x14ac:dyDescent="0.25">
      <c r="A16368" s="325"/>
      <c r="B16368" s="326"/>
      <c r="C16368" s="325"/>
      <c r="D16368" s="325"/>
    </row>
    <row r="16369" spans="1:4" x14ac:dyDescent="0.25">
      <c r="A16369" s="325"/>
      <c r="B16369" s="326"/>
      <c r="C16369" s="325"/>
      <c r="D16369" s="325"/>
    </row>
    <row r="16370" spans="1:4" x14ac:dyDescent="0.25">
      <c r="A16370" s="325"/>
      <c r="B16370" s="326"/>
      <c r="C16370" s="325"/>
      <c r="D16370" s="325"/>
    </row>
    <row r="16371" spans="1:4" x14ac:dyDescent="0.25">
      <c r="A16371" s="325"/>
      <c r="B16371" s="326"/>
      <c r="C16371" s="325"/>
      <c r="D16371" s="325"/>
    </row>
    <row r="16372" spans="1:4" x14ac:dyDescent="0.25">
      <c r="A16372" s="325"/>
      <c r="B16372" s="326"/>
      <c r="C16372" s="325"/>
      <c r="D16372" s="325"/>
    </row>
    <row r="16373" spans="1:4" x14ac:dyDescent="0.25">
      <c r="A16373" s="325"/>
      <c r="B16373" s="326"/>
      <c r="C16373" s="325"/>
      <c r="D16373" s="325"/>
    </row>
    <row r="16374" spans="1:4" x14ac:dyDescent="0.25">
      <c r="A16374" s="325"/>
      <c r="B16374" s="326"/>
      <c r="C16374" s="325"/>
      <c r="D16374" s="325"/>
    </row>
    <row r="16375" spans="1:4" x14ac:dyDescent="0.25">
      <c r="A16375" s="325"/>
      <c r="B16375" s="326"/>
      <c r="C16375" s="325"/>
      <c r="D16375" s="327"/>
    </row>
    <row r="16376" spans="1:4" x14ac:dyDescent="0.25">
      <c r="A16376" s="325"/>
      <c r="B16376" s="326"/>
      <c r="C16376" s="325"/>
      <c r="D16376" s="325"/>
    </row>
    <row r="16377" spans="1:4" x14ac:dyDescent="0.25">
      <c r="A16377" s="325"/>
      <c r="B16377" s="326"/>
      <c r="C16377" s="325"/>
      <c r="D16377" s="325"/>
    </row>
    <row r="16378" spans="1:4" x14ac:dyDescent="0.25">
      <c r="A16378" s="325"/>
      <c r="B16378" s="326"/>
      <c r="C16378" s="325"/>
      <c r="D16378" s="325"/>
    </row>
    <row r="16379" spans="1:4" x14ac:dyDescent="0.25">
      <c r="A16379" s="325"/>
      <c r="B16379" s="326"/>
      <c r="C16379" s="325"/>
      <c r="D16379" s="325"/>
    </row>
    <row r="16380" spans="1:4" x14ac:dyDescent="0.25">
      <c r="A16380" s="325"/>
      <c r="B16380" s="326"/>
      <c r="C16380" s="325"/>
      <c r="D16380" s="325"/>
    </row>
    <row r="16381" spans="1:4" x14ac:dyDescent="0.25">
      <c r="A16381" s="325"/>
      <c r="B16381" s="326"/>
      <c r="C16381" s="325"/>
      <c r="D16381" s="325"/>
    </row>
    <row r="16382" spans="1:4" x14ac:dyDescent="0.25">
      <c r="A16382" s="325"/>
      <c r="B16382" s="326"/>
      <c r="C16382" s="325"/>
      <c r="D16382" s="325"/>
    </row>
    <row r="16383" spans="1:4" x14ac:dyDescent="0.25">
      <c r="A16383" s="325"/>
      <c r="B16383" s="326"/>
      <c r="C16383" s="325"/>
      <c r="D16383" s="325"/>
    </row>
    <row r="16384" spans="1:4" x14ac:dyDescent="0.25">
      <c r="A16384" s="325"/>
      <c r="B16384" s="326"/>
      <c r="C16384" s="325"/>
      <c r="D16384" s="325"/>
    </row>
    <row r="16385" spans="1:4" x14ac:dyDescent="0.25">
      <c r="A16385" s="325"/>
      <c r="B16385" s="326"/>
      <c r="C16385" s="325"/>
      <c r="D16385" s="325"/>
    </row>
    <row r="16386" spans="1:4" x14ac:dyDescent="0.25">
      <c r="A16386" s="325"/>
      <c r="B16386" s="326"/>
      <c r="C16386" s="325"/>
      <c r="D16386" s="325"/>
    </row>
    <row r="16387" spans="1:4" x14ac:dyDescent="0.25">
      <c r="A16387" s="325"/>
      <c r="B16387" s="326"/>
      <c r="C16387" s="325"/>
      <c r="D16387" s="325"/>
    </row>
    <row r="16388" spans="1:4" x14ac:dyDescent="0.25">
      <c r="A16388" s="325"/>
      <c r="B16388" s="326"/>
      <c r="C16388" s="325"/>
      <c r="D16388" s="325"/>
    </row>
    <row r="16389" spans="1:4" x14ac:dyDescent="0.25">
      <c r="A16389" s="325"/>
      <c r="B16389" s="326"/>
      <c r="C16389" s="325"/>
      <c r="D16389" s="325"/>
    </row>
    <row r="16390" spans="1:4" x14ac:dyDescent="0.25">
      <c r="A16390" s="325"/>
      <c r="B16390" s="326"/>
      <c r="C16390" s="325"/>
      <c r="D16390" s="325"/>
    </row>
    <row r="16391" spans="1:4" x14ac:dyDescent="0.25">
      <c r="A16391" s="325"/>
      <c r="B16391" s="326"/>
      <c r="C16391" s="325"/>
      <c r="D16391" s="325"/>
    </row>
    <row r="16392" spans="1:4" x14ac:dyDescent="0.25">
      <c r="A16392" s="325"/>
      <c r="B16392" s="326"/>
      <c r="C16392" s="325"/>
      <c r="D16392" s="325"/>
    </row>
    <row r="16393" spans="1:4" x14ac:dyDescent="0.25">
      <c r="A16393" s="325"/>
      <c r="B16393" s="326"/>
      <c r="C16393" s="325"/>
      <c r="D16393" s="325"/>
    </row>
    <row r="16394" spans="1:4" x14ac:dyDescent="0.25">
      <c r="A16394" s="325"/>
      <c r="B16394" s="326"/>
      <c r="C16394" s="325"/>
      <c r="D16394" s="325"/>
    </row>
    <row r="16395" spans="1:4" x14ac:dyDescent="0.25">
      <c r="A16395" s="325"/>
      <c r="B16395" s="326"/>
      <c r="C16395" s="325"/>
      <c r="D16395" s="325"/>
    </row>
    <row r="16396" spans="1:4" x14ac:dyDescent="0.25">
      <c r="A16396" s="325"/>
      <c r="B16396" s="326"/>
      <c r="C16396" s="325"/>
      <c r="D16396" s="325"/>
    </row>
    <row r="16397" spans="1:4" x14ac:dyDescent="0.25">
      <c r="A16397" s="325"/>
      <c r="B16397" s="326"/>
      <c r="C16397" s="325"/>
      <c r="D16397" s="325"/>
    </row>
    <row r="16398" spans="1:4" x14ac:dyDescent="0.25">
      <c r="A16398" s="325"/>
      <c r="B16398" s="326"/>
      <c r="C16398" s="325"/>
      <c r="D16398" s="325"/>
    </row>
    <row r="16399" spans="1:4" x14ac:dyDescent="0.25">
      <c r="A16399" s="325"/>
      <c r="B16399" s="326"/>
      <c r="C16399" s="325"/>
      <c r="D16399" s="325"/>
    </row>
    <row r="16400" spans="1:4" x14ac:dyDescent="0.25">
      <c r="A16400" s="325"/>
      <c r="B16400" s="326"/>
      <c r="C16400" s="325"/>
      <c r="D16400" s="325"/>
    </row>
    <row r="16401" spans="1:4" x14ac:dyDescent="0.25">
      <c r="A16401" s="325"/>
      <c r="B16401" s="326"/>
      <c r="C16401" s="325"/>
      <c r="D16401" s="325"/>
    </row>
    <row r="16402" spans="1:4" x14ac:dyDescent="0.25">
      <c r="A16402" s="325"/>
      <c r="B16402" s="326"/>
      <c r="C16402" s="325"/>
      <c r="D16402" s="325"/>
    </row>
    <row r="16403" spans="1:4" x14ac:dyDescent="0.25">
      <c r="A16403" s="325"/>
      <c r="B16403" s="326"/>
      <c r="C16403" s="325"/>
      <c r="D16403" s="325"/>
    </row>
    <row r="16404" spans="1:4" x14ac:dyDescent="0.25">
      <c r="A16404" s="325"/>
      <c r="B16404" s="326"/>
      <c r="C16404" s="325"/>
      <c r="D16404" s="325"/>
    </row>
    <row r="16405" spans="1:4" x14ac:dyDescent="0.25">
      <c r="A16405" s="325"/>
      <c r="B16405" s="326"/>
      <c r="C16405" s="325"/>
      <c r="D16405" s="325"/>
    </row>
    <row r="16406" spans="1:4" x14ac:dyDescent="0.25">
      <c r="A16406" s="325"/>
      <c r="B16406" s="326"/>
      <c r="C16406" s="325"/>
      <c r="D16406" s="325"/>
    </row>
    <row r="16407" spans="1:4" x14ac:dyDescent="0.25">
      <c r="A16407" s="325"/>
      <c r="B16407" s="326"/>
      <c r="C16407" s="325"/>
      <c r="D16407" s="325"/>
    </row>
    <row r="16408" spans="1:4" x14ac:dyDescent="0.25">
      <c r="A16408" s="325"/>
      <c r="B16408" s="326"/>
      <c r="C16408" s="325"/>
      <c r="D16408" s="325"/>
    </row>
    <row r="16409" spans="1:4" x14ac:dyDescent="0.25">
      <c r="A16409" s="325"/>
      <c r="B16409" s="326"/>
      <c r="C16409" s="325"/>
      <c r="D16409" s="325"/>
    </row>
    <row r="16410" spans="1:4" x14ac:dyDescent="0.25">
      <c r="A16410" s="325"/>
      <c r="B16410" s="326"/>
      <c r="C16410" s="325"/>
      <c r="D16410" s="325"/>
    </row>
    <row r="16411" spans="1:4" x14ac:dyDescent="0.25">
      <c r="A16411" s="325"/>
      <c r="B16411" s="326"/>
      <c r="C16411" s="325"/>
      <c r="D16411" s="325"/>
    </row>
    <row r="16412" spans="1:4" x14ac:dyDescent="0.25">
      <c r="A16412" s="325"/>
      <c r="B16412" s="326"/>
      <c r="C16412" s="325"/>
      <c r="D16412" s="325"/>
    </row>
    <row r="16413" spans="1:4" x14ac:dyDescent="0.25">
      <c r="A16413" s="325"/>
      <c r="B16413" s="326"/>
      <c r="C16413" s="325"/>
      <c r="D16413" s="325"/>
    </row>
    <row r="16414" spans="1:4" x14ac:dyDescent="0.25">
      <c r="A16414" s="325"/>
      <c r="B16414" s="326"/>
      <c r="C16414" s="325"/>
      <c r="D16414" s="325"/>
    </row>
    <row r="16415" spans="1:4" x14ac:dyDescent="0.25">
      <c r="A16415" s="325"/>
      <c r="B16415" s="326"/>
      <c r="C16415" s="325"/>
      <c r="D16415" s="325"/>
    </row>
    <row r="16416" spans="1:4" x14ac:dyDescent="0.25">
      <c r="A16416" s="325"/>
      <c r="B16416" s="326"/>
      <c r="C16416" s="325"/>
      <c r="D16416" s="325"/>
    </row>
    <row r="16417" spans="1:4" x14ac:dyDescent="0.25">
      <c r="A16417" s="325"/>
      <c r="B16417" s="326"/>
      <c r="C16417" s="325"/>
      <c r="D16417" s="325"/>
    </row>
    <row r="16418" spans="1:4" x14ac:dyDescent="0.25">
      <c r="A16418" s="325"/>
      <c r="B16418" s="326"/>
      <c r="C16418" s="325"/>
      <c r="D16418" s="325"/>
    </row>
    <row r="16419" spans="1:4" x14ac:dyDescent="0.25">
      <c r="A16419" s="325"/>
      <c r="B16419" s="326"/>
      <c r="C16419" s="325"/>
      <c r="D16419" s="325"/>
    </row>
    <row r="16420" spans="1:4" x14ac:dyDescent="0.25">
      <c r="A16420" s="325"/>
      <c r="B16420" s="326"/>
      <c r="C16420" s="325"/>
      <c r="D16420" s="325"/>
    </row>
    <row r="16421" spans="1:4" x14ac:dyDescent="0.25">
      <c r="A16421" s="325"/>
      <c r="B16421" s="326"/>
      <c r="C16421" s="325"/>
      <c r="D16421" s="325"/>
    </row>
    <row r="16422" spans="1:4" x14ac:dyDescent="0.25">
      <c r="A16422" s="325"/>
      <c r="B16422" s="326"/>
      <c r="C16422" s="325"/>
      <c r="D16422" s="325"/>
    </row>
    <row r="16423" spans="1:4" x14ac:dyDescent="0.25">
      <c r="A16423" s="325"/>
      <c r="B16423" s="326"/>
      <c r="C16423" s="325"/>
      <c r="D16423" s="325"/>
    </row>
    <row r="16424" spans="1:4" x14ac:dyDescent="0.25">
      <c r="A16424" s="325"/>
      <c r="B16424" s="326"/>
      <c r="C16424" s="325"/>
      <c r="D16424" s="325"/>
    </row>
    <row r="16425" spans="1:4" x14ac:dyDescent="0.25">
      <c r="A16425" s="325"/>
      <c r="B16425" s="326"/>
      <c r="C16425" s="325"/>
      <c r="D16425" s="325"/>
    </row>
    <row r="16426" spans="1:4" x14ac:dyDescent="0.25">
      <c r="A16426" s="325"/>
      <c r="B16426" s="326"/>
      <c r="C16426" s="325"/>
      <c r="D16426" s="325"/>
    </row>
    <row r="16427" spans="1:4" x14ac:dyDescent="0.25">
      <c r="A16427" s="325"/>
      <c r="B16427" s="326"/>
      <c r="C16427" s="325"/>
      <c r="D16427" s="325"/>
    </row>
    <row r="16428" spans="1:4" x14ac:dyDescent="0.25">
      <c r="A16428" s="325"/>
      <c r="B16428" s="326"/>
      <c r="C16428" s="325"/>
      <c r="D16428" s="325"/>
    </row>
    <row r="16429" spans="1:4" x14ac:dyDescent="0.25">
      <c r="A16429" s="325"/>
      <c r="B16429" s="326"/>
      <c r="C16429" s="325"/>
      <c r="D16429" s="325"/>
    </row>
    <row r="16430" spans="1:4" x14ac:dyDescent="0.25">
      <c r="A16430" s="325"/>
      <c r="B16430" s="326"/>
      <c r="C16430" s="325"/>
      <c r="D16430" s="325"/>
    </row>
    <row r="16431" spans="1:4" x14ac:dyDescent="0.25">
      <c r="A16431" s="325"/>
      <c r="B16431" s="326"/>
      <c r="C16431" s="325"/>
      <c r="D16431" s="325"/>
    </row>
    <row r="16432" spans="1:4" x14ac:dyDescent="0.25">
      <c r="A16432" s="325"/>
      <c r="B16432" s="326"/>
      <c r="C16432" s="325"/>
      <c r="D16432" s="325"/>
    </row>
    <row r="16433" spans="1:4" x14ac:dyDescent="0.25">
      <c r="A16433" s="325"/>
      <c r="B16433" s="326"/>
      <c r="C16433" s="325"/>
      <c r="D16433" s="325"/>
    </row>
    <row r="16434" spans="1:4" x14ac:dyDescent="0.25">
      <c r="A16434" s="325"/>
      <c r="B16434" s="326"/>
      <c r="C16434" s="325"/>
      <c r="D16434" s="325"/>
    </row>
    <row r="16435" spans="1:4" x14ac:dyDescent="0.25">
      <c r="A16435" s="325"/>
      <c r="B16435" s="326"/>
      <c r="C16435" s="325"/>
      <c r="D16435" s="325"/>
    </row>
    <row r="16436" spans="1:4" x14ac:dyDescent="0.25">
      <c r="A16436" s="325"/>
      <c r="B16436" s="326"/>
      <c r="C16436" s="325"/>
      <c r="D16436" s="325"/>
    </row>
    <row r="16437" spans="1:4" x14ac:dyDescent="0.25">
      <c r="A16437" s="325"/>
      <c r="B16437" s="326"/>
      <c r="C16437" s="325"/>
      <c r="D16437" s="325"/>
    </row>
    <row r="16438" spans="1:4" x14ac:dyDescent="0.25">
      <c r="A16438" s="325"/>
      <c r="B16438" s="326"/>
      <c r="C16438" s="325"/>
      <c r="D16438" s="325"/>
    </row>
    <row r="16439" spans="1:4" x14ac:dyDescent="0.25">
      <c r="A16439" s="325"/>
      <c r="B16439" s="326"/>
      <c r="C16439" s="325"/>
      <c r="D16439" s="325"/>
    </row>
    <row r="16440" spans="1:4" x14ac:dyDescent="0.25">
      <c r="A16440" s="325"/>
      <c r="B16440" s="326"/>
      <c r="C16440" s="325"/>
      <c r="D16440" s="325"/>
    </row>
    <row r="16441" spans="1:4" x14ac:dyDescent="0.25">
      <c r="A16441" s="325"/>
      <c r="B16441" s="326"/>
      <c r="C16441" s="325"/>
      <c r="D16441" s="325"/>
    </row>
    <row r="16442" spans="1:4" x14ac:dyDescent="0.25">
      <c r="A16442" s="325"/>
      <c r="B16442" s="326"/>
      <c r="C16442" s="325"/>
      <c r="D16442" s="325"/>
    </row>
    <row r="16443" spans="1:4" x14ac:dyDescent="0.25">
      <c r="A16443" s="325"/>
      <c r="B16443" s="326"/>
      <c r="C16443" s="325"/>
      <c r="D16443" s="325"/>
    </row>
    <row r="16444" spans="1:4" x14ac:dyDescent="0.25">
      <c r="A16444" s="325"/>
      <c r="B16444" s="326"/>
      <c r="C16444" s="325"/>
      <c r="D16444" s="325"/>
    </row>
    <row r="16445" spans="1:4" x14ac:dyDescent="0.25">
      <c r="A16445" s="325"/>
      <c r="B16445" s="326"/>
      <c r="C16445" s="325"/>
      <c r="D16445" s="325"/>
    </row>
    <row r="16446" spans="1:4" x14ac:dyDescent="0.25">
      <c r="A16446" s="325"/>
      <c r="B16446" s="326"/>
      <c r="C16446" s="325"/>
      <c r="D16446" s="325"/>
    </row>
    <row r="16447" spans="1:4" x14ac:dyDescent="0.25">
      <c r="A16447" s="325"/>
      <c r="B16447" s="326"/>
      <c r="C16447" s="325"/>
      <c r="D16447" s="325"/>
    </row>
    <row r="16448" spans="1:4" x14ac:dyDescent="0.25">
      <c r="A16448" s="325"/>
      <c r="B16448" s="326"/>
      <c r="C16448" s="325"/>
      <c r="D16448" s="325"/>
    </row>
    <row r="16449" spans="1:4" x14ac:dyDescent="0.25">
      <c r="A16449" s="325"/>
      <c r="B16449" s="326"/>
      <c r="C16449" s="325"/>
      <c r="D16449" s="325"/>
    </row>
    <row r="16450" spans="1:4" x14ac:dyDescent="0.25">
      <c r="A16450" s="325"/>
      <c r="B16450" s="326"/>
      <c r="C16450" s="325"/>
      <c r="D16450" s="325"/>
    </row>
    <row r="16451" spans="1:4" x14ac:dyDescent="0.25">
      <c r="A16451" s="325"/>
      <c r="B16451" s="326"/>
      <c r="C16451" s="325"/>
      <c r="D16451" s="325"/>
    </row>
    <row r="16452" spans="1:4" x14ac:dyDescent="0.25">
      <c r="A16452" s="325"/>
      <c r="B16452" s="326"/>
      <c r="C16452" s="325"/>
      <c r="D16452" s="325"/>
    </row>
    <row r="16453" spans="1:4" x14ac:dyDescent="0.25">
      <c r="A16453" s="325"/>
      <c r="B16453" s="326"/>
      <c r="C16453" s="325"/>
      <c r="D16453" s="325"/>
    </row>
    <row r="16454" spans="1:4" x14ac:dyDescent="0.25">
      <c r="A16454" s="325"/>
      <c r="B16454" s="326"/>
      <c r="C16454" s="325"/>
      <c r="D16454" s="325"/>
    </row>
    <row r="16455" spans="1:4" x14ac:dyDescent="0.25">
      <c r="A16455" s="325"/>
      <c r="B16455" s="326"/>
      <c r="C16455" s="325"/>
      <c r="D16455" s="325"/>
    </row>
    <row r="16456" spans="1:4" x14ac:dyDescent="0.25">
      <c r="A16456" s="325"/>
      <c r="B16456" s="326"/>
      <c r="C16456" s="325"/>
      <c r="D16456" s="325"/>
    </row>
    <row r="16457" spans="1:4" x14ac:dyDescent="0.25">
      <c r="A16457" s="325"/>
      <c r="B16457" s="326"/>
      <c r="C16457" s="325"/>
      <c r="D16457" s="325"/>
    </row>
    <row r="16458" spans="1:4" x14ac:dyDescent="0.25">
      <c r="A16458" s="325"/>
      <c r="B16458" s="326"/>
      <c r="C16458" s="325"/>
      <c r="D16458" s="325"/>
    </row>
    <row r="16459" spans="1:4" x14ac:dyDescent="0.25">
      <c r="A16459" s="325"/>
      <c r="B16459" s="326"/>
      <c r="C16459" s="325"/>
      <c r="D16459" s="325"/>
    </row>
    <row r="16460" spans="1:4" x14ac:dyDescent="0.25">
      <c r="A16460" s="325"/>
      <c r="B16460" s="326"/>
      <c r="C16460" s="325"/>
      <c r="D16460" s="325"/>
    </row>
    <row r="16461" spans="1:4" x14ac:dyDescent="0.25">
      <c r="A16461" s="325"/>
      <c r="B16461" s="326"/>
      <c r="C16461" s="325"/>
      <c r="D16461" s="325"/>
    </row>
    <row r="16462" spans="1:4" x14ac:dyDescent="0.25">
      <c r="A16462" s="325"/>
      <c r="B16462" s="326"/>
      <c r="C16462" s="325"/>
      <c r="D16462" s="325"/>
    </row>
    <row r="16463" spans="1:4" x14ac:dyDescent="0.25">
      <c r="A16463" s="325"/>
      <c r="B16463" s="326"/>
      <c r="C16463" s="325"/>
      <c r="D16463" s="325"/>
    </row>
    <row r="16464" spans="1:4" x14ac:dyDescent="0.25">
      <c r="A16464" s="325"/>
      <c r="B16464" s="326"/>
      <c r="C16464" s="325"/>
      <c r="D16464" s="325"/>
    </row>
    <row r="16465" spans="1:4" x14ac:dyDescent="0.25">
      <c r="A16465" s="325"/>
      <c r="B16465" s="326"/>
      <c r="C16465" s="325"/>
      <c r="D16465" s="325"/>
    </row>
    <row r="16466" spans="1:4" x14ac:dyDescent="0.25">
      <c r="A16466" s="325"/>
      <c r="B16466" s="326"/>
      <c r="C16466" s="325"/>
      <c r="D16466" s="325"/>
    </row>
    <row r="16467" spans="1:4" x14ac:dyDescent="0.25">
      <c r="A16467" s="325"/>
      <c r="B16467" s="326"/>
      <c r="C16467" s="325"/>
      <c r="D16467" s="325"/>
    </row>
    <row r="16468" spans="1:4" x14ac:dyDescent="0.25">
      <c r="A16468" s="325"/>
      <c r="B16468" s="326"/>
      <c r="C16468" s="325"/>
      <c r="D16468" s="325"/>
    </row>
    <row r="16469" spans="1:4" x14ac:dyDescent="0.25">
      <c r="A16469" s="325"/>
      <c r="B16469" s="326"/>
      <c r="C16469" s="325"/>
      <c r="D16469" s="325"/>
    </row>
    <row r="16470" spans="1:4" x14ac:dyDescent="0.25">
      <c r="A16470" s="325"/>
      <c r="B16470" s="326"/>
      <c r="C16470" s="325"/>
      <c r="D16470" s="325"/>
    </row>
    <row r="16471" spans="1:4" x14ac:dyDescent="0.25">
      <c r="A16471" s="325"/>
      <c r="B16471" s="326"/>
      <c r="C16471" s="325"/>
      <c r="D16471" s="325"/>
    </row>
    <row r="16472" spans="1:4" x14ac:dyDescent="0.25">
      <c r="A16472" s="325"/>
      <c r="B16472" s="326"/>
      <c r="C16472" s="325"/>
      <c r="D16472" s="325"/>
    </row>
    <row r="16473" spans="1:4" x14ac:dyDescent="0.25">
      <c r="A16473" s="325"/>
      <c r="B16473" s="326"/>
      <c r="C16473" s="325"/>
      <c r="D16473" s="325"/>
    </row>
    <row r="16474" spans="1:4" x14ac:dyDescent="0.25">
      <c r="A16474" s="325"/>
      <c r="B16474" s="326"/>
      <c r="C16474" s="325"/>
      <c r="D16474" s="325"/>
    </row>
    <row r="16475" spans="1:4" x14ac:dyDescent="0.25">
      <c r="A16475" s="325"/>
      <c r="B16475" s="326"/>
      <c r="C16475" s="325"/>
      <c r="D16475" s="325"/>
    </row>
    <row r="16476" spans="1:4" x14ac:dyDescent="0.25">
      <c r="A16476" s="325"/>
      <c r="B16476" s="326"/>
      <c r="C16476" s="325"/>
      <c r="D16476" s="325"/>
    </row>
    <row r="16477" spans="1:4" x14ac:dyDescent="0.25">
      <c r="A16477" s="325"/>
      <c r="B16477" s="326"/>
      <c r="C16477" s="325"/>
      <c r="D16477" s="325"/>
    </row>
    <row r="16478" spans="1:4" x14ac:dyDescent="0.25">
      <c r="A16478" s="325"/>
      <c r="B16478" s="326"/>
      <c r="C16478" s="325"/>
      <c r="D16478" s="325"/>
    </row>
    <row r="16479" spans="1:4" x14ac:dyDescent="0.25">
      <c r="A16479" s="325"/>
      <c r="B16479" s="326"/>
      <c r="C16479" s="325"/>
      <c r="D16479" s="325"/>
    </row>
    <row r="16480" spans="1:4" x14ac:dyDescent="0.25">
      <c r="A16480" s="325"/>
      <c r="B16480" s="326"/>
      <c r="C16480" s="325"/>
      <c r="D16480" s="325"/>
    </row>
    <row r="16481" spans="1:4" x14ac:dyDescent="0.25">
      <c r="A16481" s="325"/>
      <c r="B16481" s="326"/>
      <c r="C16481" s="325"/>
      <c r="D16481" s="325"/>
    </row>
    <row r="16482" spans="1:4" x14ac:dyDescent="0.25">
      <c r="A16482" s="325"/>
      <c r="B16482" s="326"/>
      <c r="C16482" s="325"/>
      <c r="D16482" s="325"/>
    </row>
    <row r="16483" spans="1:4" x14ac:dyDescent="0.25">
      <c r="A16483" s="325"/>
      <c r="B16483" s="326"/>
      <c r="C16483" s="325"/>
      <c r="D16483" s="325"/>
    </row>
    <row r="16484" spans="1:4" x14ac:dyDescent="0.25">
      <c r="A16484" s="325"/>
      <c r="B16484" s="326"/>
      <c r="C16484" s="325"/>
      <c r="D16484" s="325"/>
    </row>
    <row r="16485" spans="1:4" x14ac:dyDescent="0.25">
      <c r="A16485" s="325"/>
      <c r="B16485" s="326"/>
      <c r="C16485" s="325"/>
      <c r="D16485" s="325"/>
    </row>
    <row r="16486" spans="1:4" x14ac:dyDescent="0.25">
      <c r="A16486" s="325"/>
      <c r="B16486" s="326"/>
      <c r="C16486" s="325"/>
      <c r="D16486" s="325"/>
    </row>
    <row r="16487" spans="1:4" x14ac:dyDescent="0.25">
      <c r="A16487" s="325"/>
      <c r="B16487" s="326"/>
      <c r="C16487" s="325"/>
      <c r="D16487" s="325"/>
    </row>
    <row r="16488" spans="1:4" x14ac:dyDescent="0.25">
      <c r="A16488" s="325"/>
      <c r="B16488" s="326"/>
      <c r="C16488" s="325"/>
      <c r="D16488" s="325"/>
    </row>
    <row r="16489" spans="1:4" x14ac:dyDescent="0.25">
      <c r="A16489" s="325"/>
      <c r="B16489" s="326"/>
      <c r="C16489" s="325"/>
      <c r="D16489" s="325"/>
    </row>
    <row r="16490" spans="1:4" x14ac:dyDescent="0.25">
      <c r="A16490" s="325"/>
      <c r="B16490" s="326"/>
      <c r="C16490" s="325"/>
      <c r="D16490" s="325"/>
    </row>
    <row r="16491" spans="1:4" x14ac:dyDescent="0.25">
      <c r="A16491" s="325"/>
      <c r="B16491" s="326"/>
      <c r="C16491" s="325"/>
      <c r="D16491" s="325"/>
    </row>
    <row r="16492" spans="1:4" x14ac:dyDescent="0.25">
      <c r="A16492" s="325"/>
      <c r="B16492" s="326"/>
      <c r="C16492" s="325"/>
      <c r="D16492" s="325"/>
    </row>
    <row r="16493" spans="1:4" x14ac:dyDescent="0.25">
      <c r="A16493" s="325"/>
      <c r="B16493" s="326"/>
      <c r="C16493" s="325"/>
      <c r="D16493" s="325"/>
    </row>
    <row r="16494" spans="1:4" x14ac:dyDescent="0.25">
      <c r="A16494" s="325"/>
      <c r="B16494" s="326"/>
      <c r="C16494" s="325"/>
      <c r="D16494" s="325"/>
    </row>
    <row r="16495" spans="1:4" x14ac:dyDescent="0.25">
      <c r="A16495" s="325"/>
      <c r="B16495" s="326"/>
      <c r="C16495" s="325"/>
      <c r="D16495" s="325"/>
    </row>
    <row r="16496" spans="1:4" x14ac:dyDescent="0.25">
      <c r="A16496" s="325"/>
      <c r="B16496" s="326"/>
      <c r="C16496" s="325"/>
      <c r="D16496" s="325"/>
    </row>
    <row r="16497" spans="1:4" x14ac:dyDescent="0.25">
      <c r="A16497" s="325"/>
      <c r="B16497" s="326"/>
      <c r="C16497" s="325"/>
      <c r="D16497" s="325"/>
    </row>
    <row r="16498" spans="1:4" x14ac:dyDescent="0.25">
      <c r="A16498" s="325"/>
      <c r="B16498" s="326"/>
      <c r="C16498" s="325"/>
      <c r="D16498" s="325"/>
    </row>
    <row r="16499" spans="1:4" x14ac:dyDescent="0.25">
      <c r="A16499" s="325"/>
      <c r="B16499" s="326"/>
      <c r="C16499" s="325"/>
      <c r="D16499" s="325"/>
    </row>
    <row r="16500" spans="1:4" x14ac:dyDescent="0.25">
      <c r="A16500" s="325"/>
      <c r="B16500" s="326"/>
      <c r="C16500" s="325"/>
      <c r="D16500" s="325"/>
    </row>
    <row r="16501" spans="1:4" x14ac:dyDescent="0.25">
      <c r="A16501" s="325"/>
      <c r="B16501" s="326"/>
      <c r="C16501" s="325"/>
      <c r="D16501" s="325"/>
    </row>
    <row r="16502" spans="1:4" x14ac:dyDescent="0.25">
      <c r="A16502" s="325"/>
      <c r="B16502" s="326"/>
      <c r="C16502" s="325"/>
      <c r="D16502" s="325"/>
    </row>
    <row r="16503" spans="1:4" x14ac:dyDescent="0.25">
      <c r="A16503" s="325"/>
      <c r="B16503" s="326"/>
      <c r="C16503" s="325"/>
      <c r="D16503" s="325"/>
    </row>
    <row r="16504" spans="1:4" x14ac:dyDescent="0.25">
      <c r="A16504" s="325"/>
      <c r="B16504" s="326"/>
      <c r="C16504" s="325"/>
      <c r="D16504" s="325"/>
    </row>
    <row r="16505" spans="1:4" x14ac:dyDescent="0.25">
      <c r="A16505" s="325"/>
      <c r="B16505" s="326"/>
      <c r="C16505" s="325"/>
      <c r="D16505" s="325"/>
    </row>
    <row r="16506" spans="1:4" x14ac:dyDescent="0.25">
      <c r="A16506" s="325"/>
      <c r="B16506" s="326"/>
      <c r="C16506" s="325"/>
      <c r="D16506" s="325"/>
    </row>
    <row r="16507" spans="1:4" x14ac:dyDescent="0.25">
      <c r="A16507" s="325"/>
      <c r="B16507" s="326"/>
      <c r="C16507" s="325"/>
      <c r="D16507" s="325"/>
    </row>
    <row r="16508" spans="1:4" x14ac:dyDescent="0.25">
      <c r="A16508" s="325"/>
      <c r="B16508" s="326"/>
      <c r="C16508" s="325"/>
      <c r="D16508" s="325"/>
    </row>
    <row r="16509" spans="1:4" x14ac:dyDescent="0.25">
      <c r="A16509" s="325"/>
      <c r="B16509" s="326"/>
      <c r="C16509" s="325"/>
      <c r="D16509" s="325"/>
    </row>
    <row r="16510" spans="1:4" x14ac:dyDescent="0.25">
      <c r="A16510" s="325"/>
      <c r="B16510" s="326"/>
      <c r="C16510" s="325"/>
      <c r="D16510" s="325"/>
    </row>
    <row r="16511" spans="1:4" x14ac:dyDescent="0.25">
      <c r="A16511" s="325"/>
      <c r="B16511" s="326"/>
      <c r="C16511" s="325"/>
      <c r="D16511" s="325"/>
    </row>
    <row r="16512" spans="1:4" x14ac:dyDescent="0.25">
      <c r="A16512" s="325"/>
      <c r="B16512" s="326"/>
      <c r="C16512" s="325"/>
      <c r="D16512" s="325"/>
    </row>
    <row r="16513" spans="1:4" x14ac:dyDescent="0.25">
      <c r="A16513" s="325"/>
      <c r="B16513" s="326"/>
      <c r="C16513" s="325"/>
      <c r="D16513" s="325"/>
    </row>
    <row r="16514" spans="1:4" x14ac:dyDescent="0.25">
      <c r="A16514" s="325"/>
      <c r="B16514" s="326"/>
      <c r="C16514" s="325"/>
      <c r="D16514" s="325"/>
    </row>
    <row r="16515" spans="1:4" x14ac:dyDescent="0.25">
      <c r="A16515" s="325"/>
      <c r="B16515" s="326"/>
      <c r="C16515" s="325"/>
      <c r="D16515" s="325"/>
    </row>
    <row r="16516" spans="1:4" x14ac:dyDescent="0.25">
      <c r="A16516" s="325"/>
      <c r="B16516" s="326"/>
      <c r="C16516" s="325"/>
      <c r="D16516" s="325"/>
    </row>
    <row r="16517" spans="1:4" x14ac:dyDescent="0.25">
      <c r="A16517" s="325"/>
      <c r="B16517" s="326"/>
      <c r="C16517" s="325"/>
      <c r="D16517" s="325"/>
    </row>
    <row r="16518" spans="1:4" x14ac:dyDescent="0.25">
      <c r="A16518" s="325"/>
      <c r="B16518" s="326"/>
      <c r="C16518" s="325"/>
      <c r="D16518" s="325"/>
    </row>
    <row r="16519" spans="1:4" x14ac:dyDescent="0.25">
      <c r="A16519" s="325"/>
      <c r="B16519" s="326"/>
      <c r="C16519" s="325"/>
      <c r="D16519" s="325"/>
    </row>
    <row r="16520" spans="1:4" x14ac:dyDescent="0.25">
      <c r="A16520" s="325"/>
      <c r="B16520" s="326"/>
      <c r="C16520" s="325"/>
      <c r="D16520" s="325"/>
    </row>
    <row r="16521" spans="1:4" x14ac:dyDescent="0.25">
      <c r="A16521" s="325"/>
      <c r="B16521" s="326"/>
      <c r="C16521" s="325"/>
      <c r="D16521" s="325"/>
    </row>
    <row r="16522" spans="1:4" x14ac:dyDescent="0.25">
      <c r="A16522" s="325"/>
      <c r="B16522" s="326"/>
      <c r="C16522" s="325"/>
      <c r="D16522" s="325"/>
    </row>
    <row r="16523" spans="1:4" x14ac:dyDescent="0.25">
      <c r="A16523" s="325"/>
      <c r="B16523" s="326"/>
      <c r="C16523" s="325"/>
      <c r="D16523" s="325"/>
    </row>
    <row r="16524" spans="1:4" x14ac:dyDescent="0.25">
      <c r="A16524" s="325"/>
      <c r="B16524" s="326"/>
      <c r="C16524" s="325"/>
      <c r="D16524" s="325"/>
    </row>
    <row r="16525" spans="1:4" x14ac:dyDescent="0.25">
      <c r="A16525" s="325"/>
      <c r="B16525" s="326"/>
      <c r="C16525" s="325"/>
      <c r="D16525" s="325"/>
    </row>
    <row r="16526" spans="1:4" x14ac:dyDescent="0.25">
      <c r="A16526" s="325"/>
      <c r="B16526" s="326"/>
      <c r="C16526" s="325"/>
      <c r="D16526" s="325"/>
    </row>
    <row r="16527" spans="1:4" x14ac:dyDescent="0.25">
      <c r="A16527" s="325"/>
      <c r="B16527" s="326"/>
      <c r="C16527" s="325"/>
      <c r="D16527" s="325"/>
    </row>
    <row r="16528" spans="1:4" x14ac:dyDescent="0.25">
      <c r="A16528" s="325"/>
      <c r="B16528" s="326"/>
      <c r="C16528" s="325"/>
      <c r="D16528" s="325"/>
    </row>
    <row r="16529" spans="1:4" x14ac:dyDescent="0.25">
      <c r="A16529" s="325"/>
      <c r="B16529" s="326"/>
      <c r="C16529" s="325"/>
      <c r="D16529" s="325"/>
    </row>
    <row r="16530" spans="1:4" x14ac:dyDescent="0.25">
      <c r="A16530" s="325"/>
      <c r="B16530" s="326"/>
      <c r="C16530" s="325"/>
      <c r="D16530" s="325"/>
    </row>
    <row r="16531" spans="1:4" x14ac:dyDescent="0.25">
      <c r="A16531" s="325"/>
      <c r="B16531" s="326"/>
      <c r="C16531" s="325"/>
      <c r="D16531" s="325"/>
    </row>
    <row r="16532" spans="1:4" x14ac:dyDescent="0.25">
      <c r="A16532" s="325"/>
      <c r="B16532" s="326"/>
      <c r="C16532" s="325"/>
      <c r="D16532" s="325"/>
    </row>
    <row r="16533" spans="1:4" x14ac:dyDescent="0.25">
      <c r="A16533" s="325"/>
      <c r="B16533" s="326"/>
      <c r="C16533" s="325"/>
      <c r="D16533" s="325"/>
    </row>
    <row r="16534" spans="1:4" x14ac:dyDescent="0.25">
      <c r="A16534" s="325"/>
      <c r="B16534" s="326"/>
      <c r="C16534" s="325"/>
      <c r="D16534" s="325"/>
    </row>
    <row r="16535" spans="1:4" x14ac:dyDescent="0.25">
      <c r="A16535" s="325"/>
      <c r="B16535" s="326"/>
      <c r="C16535" s="325"/>
      <c r="D16535" s="325"/>
    </row>
    <row r="16536" spans="1:4" x14ac:dyDescent="0.25">
      <c r="A16536" s="325"/>
      <c r="B16536" s="326"/>
      <c r="C16536" s="325"/>
      <c r="D16536" s="325"/>
    </row>
    <row r="16537" spans="1:4" x14ac:dyDescent="0.25">
      <c r="A16537" s="325"/>
      <c r="B16537" s="326"/>
      <c r="C16537" s="325"/>
      <c r="D16537" s="325"/>
    </row>
    <row r="16538" spans="1:4" x14ac:dyDescent="0.25">
      <c r="A16538" s="325"/>
      <c r="B16538" s="326"/>
      <c r="C16538" s="325"/>
      <c r="D16538" s="325"/>
    </row>
    <row r="16539" spans="1:4" x14ac:dyDescent="0.25">
      <c r="A16539" s="325"/>
      <c r="B16539" s="326"/>
      <c r="C16539" s="325"/>
      <c r="D16539" s="325"/>
    </row>
    <row r="16540" spans="1:4" x14ac:dyDescent="0.25">
      <c r="A16540" s="325"/>
      <c r="B16540" s="326"/>
      <c r="C16540" s="325"/>
      <c r="D16540" s="325"/>
    </row>
    <row r="16541" spans="1:4" x14ac:dyDescent="0.25">
      <c r="A16541" s="325"/>
      <c r="B16541" s="326"/>
      <c r="C16541" s="325"/>
      <c r="D16541" s="325"/>
    </row>
    <row r="16542" spans="1:4" x14ac:dyDescent="0.25">
      <c r="A16542" s="325"/>
      <c r="B16542" s="326"/>
      <c r="C16542" s="325"/>
      <c r="D16542" s="325"/>
    </row>
    <row r="16543" spans="1:4" x14ac:dyDescent="0.25">
      <c r="A16543" s="325"/>
      <c r="B16543" s="326"/>
      <c r="C16543" s="325"/>
      <c r="D16543" s="325"/>
    </row>
    <row r="16544" spans="1:4" x14ac:dyDescent="0.25">
      <c r="A16544" s="325"/>
      <c r="B16544" s="326"/>
      <c r="C16544" s="325"/>
      <c r="D16544" s="325"/>
    </row>
    <row r="16545" spans="1:4" x14ac:dyDescent="0.25">
      <c r="A16545" s="325"/>
      <c r="B16545" s="326"/>
      <c r="C16545" s="325"/>
      <c r="D16545" s="325"/>
    </row>
    <row r="16546" spans="1:4" x14ac:dyDescent="0.25">
      <c r="A16546" s="325"/>
      <c r="B16546" s="326"/>
      <c r="C16546" s="325"/>
      <c r="D16546" s="325"/>
    </row>
    <row r="16547" spans="1:4" x14ac:dyDescent="0.25">
      <c r="A16547" s="325"/>
      <c r="B16547" s="326"/>
      <c r="C16547" s="325"/>
      <c r="D16547" s="325"/>
    </row>
    <row r="16548" spans="1:4" x14ac:dyDescent="0.25">
      <c r="A16548" s="325"/>
      <c r="B16548" s="326"/>
      <c r="C16548" s="325"/>
      <c r="D16548" s="325"/>
    </row>
    <row r="16549" spans="1:4" x14ac:dyDescent="0.25">
      <c r="A16549" s="325"/>
      <c r="B16549" s="326"/>
      <c r="C16549" s="325"/>
      <c r="D16549" s="325"/>
    </row>
    <row r="16550" spans="1:4" x14ac:dyDescent="0.25">
      <c r="A16550" s="325"/>
      <c r="B16550" s="326"/>
      <c r="C16550" s="325"/>
      <c r="D16550" s="325"/>
    </row>
    <row r="16551" spans="1:4" x14ac:dyDescent="0.25">
      <c r="A16551" s="325"/>
      <c r="B16551" s="326"/>
      <c r="C16551" s="325"/>
      <c r="D16551" s="325"/>
    </row>
    <row r="16552" spans="1:4" x14ac:dyDescent="0.25">
      <c r="A16552" s="325"/>
      <c r="B16552" s="326"/>
      <c r="C16552" s="325"/>
      <c r="D16552" s="325"/>
    </row>
    <row r="16553" spans="1:4" x14ac:dyDescent="0.25">
      <c r="A16553" s="325"/>
      <c r="B16553" s="326"/>
      <c r="C16553" s="325"/>
      <c r="D16553" s="325"/>
    </row>
    <row r="16554" spans="1:4" x14ac:dyDescent="0.25">
      <c r="A16554" s="325"/>
      <c r="B16554" s="326"/>
      <c r="C16554" s="325"/>
      <c r="D16554" s="325"/>
    </row>
    <row r="16555" spans="1:4" x14ac:dyDescent="0.25">
      <c r="A16555" s="325"/>
      <c r="B16555" s="326"/>
      <c r="C16555" s="325"/>
      <c r="D16555" s="325"/>
    </row>
    <row r="16556" spans="1:4" x14ac:dyDescent="0.25">
      <c r="A16556" s="325"/>
      <c r="B16556" s="326"/>
      <c r="C16556" s="325"/>
      <c r="D16556" s="325"/>
    </row>
    <row r="16557" spans="1:4" x14ac:dyDescent="0.25">
      <c r="A16557" s="325"/>
      <c r="B16557" s="326"/>
      <c r="C16557" s="325"/>
      <c r="D16557" s="325"/>
    </row>
    <row r="16558" spans="1:4" x14ac:dyDescent="0.25">
      <c r="A16558" s="325"/>
      <c r="B16558" s="326"/>
      <c r="C16558" s="325"/>
      <c r="D16558" s="325"/>
    </row>
    <row r="16559" spans="1:4" x14ac:dyDescent="0.25">
      <c r="A16559" s="325"/>
      <c r="B16559" s="326"/>
      <c r="C16559" s="325"/>
      <c r="D16559" s="325"/>
    </row>
    <row r="16560" spans="1:4" x14ac:dyDescent="0.25">
      <c r="A16560" s="325"/>
      <c r="B16560" s="326"/>
      <c r="C16560" s="325"/>
      <c r="D16560" s="325"/>
    </row>
    <row r="16561" spans="1:4" x14ac:dyDescent="0.25">
      <c r="A16561" s="325"/>
      <c r="B16561" s="326"/>
      <c r="C16561" s="325"/>
      <c r="D16561" s="325"/>
    </row>
    <row r="16562" spans="1:4" x14ac:dyDescent="0.25">
      <c r="A16562" s="325"/>
      <c r="B16562" s="326"/>
      <c r="C16562" s="325"/>
      <c r="D16562" s="325"/>
    </row>
    <row r="16563" spans="1:4" x14ac:dyDescent="0.25">
      <c r="A16563" s="325"/>
      <c r="B16563" s="326"/>
      <c r="C16563" s="325"/>
      <c r="D16563" s="325"/>
    </row>
    <row r="16564" spans="1:4" x14ac:dyDescent="0.25">
      <c r="A16564" s="325"/>
      <c r="B16564" s="326"/>
      <c r="C16564" s="325"/>
      <c r="D16564" s="325"/>
    </row>
    <row r="16565" spans="1:4" x14ac:dyDescent="0.25">
      <c r="A16565" s="325"/>
      <c r="B16565" s="326"/>
      <c r="C16565" s="325"/>
      <c r="D16565" s="325"/>
    </row>
    <row r="16566" spans="1:4" x14ac:dyDescent="0.25">
      <c r="A16566" s="325"/>
      <c r="B16566" s="326"/>
      <c r="C16566" s="325"/>
      <c r="D16566" s="325"/>
    </row>
    <row r="16567" spans="1:4" x14ac:dyDescent="0.25">
      <c r="A16567" s="325"/>
      <c r="B16567" s="326"/>
      <c r="C16567" s="325"/>
      <c r="D16567" s="325"/>
    </row>
    <row r="16568" spans="1:4" x14ac:dyDescent="0.25">
      <c r="A16568" s="325"/>
      <c r="B16568" s="326"/>
      <c r="C16568" s="325"/>
      <c r="D16568" s="325"/>
    </row>
    <row r="16569" spans="1:4" x14ac:dyDescent="0.25">
      <c r="A16569" s="325"/>
      <c r="B16569" s="326"/>
      <c r="C16569" s="325"/>
      <c r="D16569" s="325"/>
    </row>
    <row r="16570" spans="1:4" x14ac:dyDescent="0.25">
      <c r="A16570" s="325"/>
      <c r="B16570" s="326"/>
      <c r="C16570" s="325"/>
      <c r="D16570" s="325"/>
    </row>
    <row r="16571" spans="1:4" x14ac:dyDescent="0.25">
      <c r="A16571" s="325"/>
      <c r="B16571" s="326"/>
      <c r="C16571" s="325"/>
      <c r="D16571" s="325"/>
    </row>
    <row r="16572" spans="1:4" x14ac:dyDescent="0.25">
      <c r="A16572" s="325"/>
      <c r="B16572" s="326"/>
      <c r="C16572" s="325"/>
      <c r="D16572" s="325"/>
    </row>
    <row r="16573" spans="1:4" x14ac:dyDescent="0.25">
      <c r="A16573" s="325"/>
      <c r="B16573" s="326"/>
      <c r="C16573" s="325"/>
      <c r="D16573" s="325"/>
    </row>
    <row r="16574" spans="1:4" x14ac:dyDescent="0.25">
      <c r="A16574" s="325"/>
      <c r="B16574" s="326"/>
      <c r="C16574" s="325"/>
      <c r="D16574" s="325"/>
    </row>
    <row r="16575" spans="1:4" x14ac:dyDescent="0.25">
      <c r="A16575" s="325"/>
      <c r="B16575" s="326"/>
      <c r="C16575" s="325"/>
      <c r="D16575" s="325"/>
    </row>
    <row r="16576" spans="1:4" x14ac:dyDescent="0.25">
      <c r="A16576" s="325"/>
      <c r="B16576" s="326"/>
      <c r="C16576" s="325"/>
      <c r="D16576" s="325"/>
    </row>
    <row r="16577" spans="1:4" x14ac:dyDescent="0.25">
      <c r="A16577" s="325"/>
      <c r="B16577" s="326"/>
      <c r="C16577" s="325"/>
      <c r="D16577" s="325"/>
    </row>
    <row r="16578" spans="1:4" x14ac:dyDescent="0.25">
      <c r="A16578" s="325"/>
      <c r="B16578" s="326"/>
      <c r="C16578" s="325"/>
      <c r="D16578" s="325"/>
    </row>
    <row r="16579" spans="1:4" x14ac:dyDescent="0.25">
      <c r="A16579" s="325"/>
      <c r="B16579" s="326"/>
      <c r="C16579" s="325"/>
      <c r="D16579" s="325"/>
    </row>
    <row r="16580" spans="1:4" x14ac:dyDescent="0.25">
      <c r="A16580" s="325"/>
      <c r="B16580" s="326"/>
      <c r="C16580" s="325"/>
      <c r="D16580" s="325"/>
    </row>
    <row r="16581" spans="1:4" x14ac:dyDescent="0.25">
      <c r="A16581" s="325"/>
      <c r="B16581" s="326"/>
      <c r="C16581" s="325"/>
      <c r="D16581" s="325"/>
    </row>
    <row r="16582" spans="1:4" x14ac:dyDescent="0.25">
      <c r="A16582" s="325"/>
      <c r="B16582" s="326"/>
      <c r="C16582" s="325"/>
      <c r="D16582" s="325"/>
    </row>
    <row r="16583" spans="1:4" x14ac:dyDescent="0.25">
      <c r="A16583" s="325"/>
      <c r="B16583" s="326"/>
      <c r="C16583" s="325"/>
      <c r="D16583" s="325"/>
    </row>
    <row r="16584" spans="1:4" x14ac:dyDescent="0.25">
      <c r="A16584" s="325"/>
      <c r="B16584" s="326"/>
      <c r="C16584" s="325"/>
      <c r="D16584" s="325"/>
    </row>
    <row r="16585" spans="1:4" x14ac:dyDescent="0.25">
      <c r="A16585" s="325"/>
      <c r="B16585" s="326"/>
      <c r="C16585" s="325"/>
      <c r="D16585" s="325"/>
    </row>
    <row r="16586" spans="1:4" x14ac:dyDescent="0.25">
      <c r="A16586" s="325"/>
      <c r="B16586" s="326"/>
      <c r="C16586" s="325"/>
      <c r="D16586" s="327"/>
    </row>
    <row r="16587" spans="1:4" x14ac:dyDescent="0.25">
      <c r="A16587" s="325"/>
      <c r="B16587" s="326"/>
      <c r="C16587" s="325"/>
      <c r="D16587" s="327"/>
    </row>
    <row r="16588" spans="1:4" x14ac:dyDescent="0.25">
      <c r="A16588" s="325"/>
      <c r="B16588" s="326"/>
      <c r="C16588" s="325"/>
      <c r="D16588" s="325"/>
    </row>
    <row r="16589" spans="1:4" x14ac:dyDescent="0.25">
      <c r="A16589" s="325"/>
      <c r="B16589" s="326"/>
      <c r="C16589" s="325"/>
      <c r="D16589" s="325"/>
    </row>
    <row r="16590" spans="1:4" x14ac:dyDescent="0.25">
      <c r="A16590" s="325"/>
      <c r="B16590" s="326"/>
      <c r="C16590" s="325"/>
      <c r="D16590" s="327"/>
    </row>
    <row r="16591" spans="1:4" x14ac:dyDescent="0.25">
      <c r="A16591" s="325"/>
      <c r="B16591" s="326"/>
      <c r="C16591" s="325"/>
      <c r="D16591" s="325"/>
    </row>
    <row r="16592" spans="1:4" x14ac:dyDescent="0.25">
      <c r="A16592" s="325"/>
      <c r="B16592" s="326"/>
      <c r="C16592" s="325"/>
      <c r="D16592" s="327"/>
    </row>
    <row r="16593" spans="1:4" x14ac:dyDescent="0.25">
      <c r="A16593" s="325"/>
      <c r="B16593" s="326"/>
      <c r="C16593" s="325"/>
      <c r="D16593" s="325"/>
    </row>
    <row r="16594" spans="1:4" x14ac:dyDescent="0.25">
      <c r="A16594" s="325"/>
      <c r="B16594" s="326"/>
      <c r="C16594" s="325"/>
      <c r="D16594" s="327"/>
    </row>
    <row r="16595" spans="1:4" x14ac:dyDescent="0.25">
      <c r="A16595" s="325"/>
      <c r="B16595" s="326"/>
      <c r="C16595" s="325"/>
      <c r="D16595" s="325"/>
    </row>
    <row r="16596" spans="1:4" x14ac:dyDescent="0.25">
      <c r="A16596" s="325"/>
      <c r="B16596" s="326"/>
      <c r="C16596" s="325"/>
      <c r="D16596" s="327"/>
    </row>
    <row r="16597" spans="1:4" x14ac:dyDescent="0.25">
      <c r="A16597" s="325"/>
      <c r="B16597" s="326"/>
      <c r="C16597" s="325"/>
      <c r="D16597" s="325"/>
    </row>
    <row r="16598" spans="1:4" x14ac:dyDescent="0.25">
      <c r="A16598" s="325"/>
      <c r="B16598" s="326"/>
      <c r="C16598" s="325"/>
      <c r="D16598" s="325"/>
    </row>
    <row r="16599" spans="1:4" x14ac:dyDescent="0.25">
      <c r="A16599" s="325"/>
      <c r="B16599" s="326"/>
      <c r="C16599" s="325"/>
      <c r="D16599" s="325"/>
    </row>
    <row r="16600" spans="1:4" x14ac:dyDescent="0.25">
      <c r="A16600" s="325"/>
      <c r="B16600" s="326"/>
      <c r="C16600" s="325"/>
      <c r="D16600" s="325"/>
    </row>
    <row r="16601" spans="1:4" x14ac:dyDescent="0.25">
      <c r="A16601" s="325"/>
      <c r="B16601" s="326"/>
      <c r="C16601" s="325"/>
      <c r="D16601" s="325"/>
    </row>
    <row r="16602" spans="1:4" x14ac:dyDescent="0.25">
      <c r="A16602" s="325"/>
      <c r="B16602" s="326"/>
      <c r="C16602" s="325"/>
      <c r="D16602" s="325"/>
    </row>
    <row r="16603" spans="1:4" x14ac:dyDescent="0.25">
      <c r="A16603" s="325"/>
      <c r="B16603" s="326"/>
      <c r="C16603" s="325"/>
      <c r="D16603" s="325"/>
    </row>
    <row r="16604" spans="1:4" x14ac:dyDescent="0.25">
      <c r="A16604" s="325"/>
      <c r="B16604" s="326"/>
      <c r="C16604" s="325"/>
      <c r="D16604" s="325"/>
    </row>
    <row r="16605" spans="1:4" x14ac:dyDescent="0.25">
      <c r="A16605" s="325"/>
      <c r="B16605" s="326"/>
      <c r="C16605" s="325"/>
      <c r="D16605" s="325"/>
    </row>
    <row r="16606" spans="1:4" x14ac:dyDescent="0.25">
      <c r="A16606" s="325"/>
      <c r="B16606" s="326"/>
      <c r="C16606" s="325"/>
      <c r="D16606" s="325"/>
    </row>
    <row r="16607" spans="1:4" x14ac:dyDescent="0.25">
      <c r="A16607" s="325"/>
      <c r="B16607" s="326"/>
      <c r="C16607" s="325"/>
      <c r="D16607" s="325"/>
    </row>
    <row r="16608" spans="1:4" x14ac:dyDescent="0.25">
      <c r="A16608" s="325"/>
      <c r="B16608" s="326"/>
      <c r="C16608" s="325"/>
      <c r="D16608" s="325"/>
    </row>
    <row r="16609" spans="1:4" x14ac:dyDescent="0.25">
      <c r="A16609" s="325"/>
      <c r="B16609" s="326"/>
      <c r="C16609" s="325"/>
      <c r="D16609" s="325"/>
    </row>
    <row r="16610" spans="1:4" x14ac:dyDescent="0.25">
      <c r="A16610" s="325"/>
      <c r="B16610" s="326"/>
      <c r="C16610" s="325"/>
      <c r="D16610" s="325"/>
    </row>
    <row r="16611" spans="1:4" x14ac:dyDescent="0.25">
      <c r="A16611" s="325"/>
      <c r="B16611" s="326"/>
      <c r="C16611" s="325"/>
      <c r="D16611" s="325"/>
    </row>
    <row r="16612" spans="1:4" x14ac:dyDescent="0.25">
      <c r="A16612" s="325"/>
      <c r="B16612" s="326"/>
      <c r="C16612" s="325"/>
      <c r="D16612" s="325"/>
    </row>
    <row r="16613" spans="1:4" x14ac:dyDescent="0.25">
      <c r="A16613" s="325"/>
      <c r="B16613" s="326"/>
      <c r="C16613" s="325"/>
      <c r="D16613" s="325"/>
    </row>
    <row r="16614" spans="1:4" x14ac:dyDescent="0.25">
      <c r="A16614" s="325"/>
      <c r="B16614" s="326"/>
      <c r="C16614" s="325"/>
      <c r="D16614" s="325"/>
    </row>
    <row r="16615" spans="1:4" x14ac:dyDescent="0.25">
      <c r="A16615" s="325"/>
      <c r="B16615" s="326"/>
      <c r="C16615" s="325"/>
      <c r="D16615" s="325"/>
    </row>
    <row r="16616" spans="1:4" x14ac:dyDescent="0.25">
      <c r="A16616" s="325"/>
      <c r="B16616" s="326"/>
      <c r="C16616" s="325"/>
      <c r="D16616" s="325"/>
    </row>
    <row r="16617" spans="1:4" x14ac:dyDescent="0.25">
      <c r="A16617" s="325"/>
      <c r="B16617" s="326"/>
      <c r="C16617" s="325"/>
      <c r="D16617" s="325"/>
    </row>
    <row r="16618" spans="1:4" x14ac:dyDescent="0.25">
      <c r="A16618" s="325"/>
      <c r="B16618" s="326"/>
      <c r="C16618" s="325"/>
      <c r="D16618" s="325"/>
    </row>
    <row r="16619" spans="1:4" x14ac:dyDescent="0.25">
      <c r="A16619" s="325"/>
      <c r="B16619" s="326"/>
      <c r="C16619" s="325"/>
      <c r="D16619" s="325"/>
    </row>
    <row r="16620" spans="1:4" x14ac:dyDescent="0.25">
      <c r="A16620" s="325"/>
      <c r="B16620" s="326"/>
      <c r="C16620" s="325"/>
      <c r="D16620" s="325"/>
    </row>
    <row r="16621" spans="1:4" x14ac:dyDescent="0.25">
      <c r="A16621" s="325"/>
      <c r="B16621" s="326"/>
      <c r="C16621" s="325"/>
      <c r="D16621" s="325"/>
    </row>
    <row r="16622" spans="1:4" x14ac:dyDescent="0.25">
      <c r="A16622" s="325"/>
      <c r="B16622" s="326"/>
      <c r="C16622" s="325"/>
      <c r="D16622" s="325"/>
    </row>
    <row r="16623" spans="1:4" x14ac:dyDescent="0.25">
      <c r="A16623" s="325"/>
      <c r="B16623" s="326"/>
      <c r="C16623" s="325"/>
      <c r="D16623" s="325"/>
    </row>
    <row r="16624" spans="1:4" x14ac:dyDescent="0.25">
      <c r="A16624" s="325"/>
      <c r="B16624" s="326"/>
      <c r="C16624" s="325"/>
      <c r="D16624" s="325"/>
    </row>
    <row r="16625" spans="1:4" x14ac:dyDescent="0.25">
      <c r="A16625" s="325"/>
      <c r="B16625" s="326"/>
      <c r="C16625" s="325"/>
      <c r="D16625" s="325"/>
    </row>
    <row r="16626" spans="1:4" x14ac:dyDescent="0.25">
      <c r="A16626" s="325"/>
      <c r="B16626" s="326"/>
      <c r="C16626" s="325"/>
      <c r="D16626" s="325"/>
    </row>
    <row r="16627" spans="1:4" x14ac:dyDescent="0.25">
      <c r="A16627" s="325"/>
      <c r="B16627" s="326"/>
      <c r="C16627" s="325"/>
      <c r="D16627" s="325"/>
    </row>
    <row r="16628" spans="1:4" x14ac:dyDescent="0.25">
      <c r="A16628" s="325"/>
      <c r="B16628" s="326"/>
      <c r="C16628" s="325"/>
      <c r="D16628" s="325"/>
    </row>
    <row r="16629" spans="1:4" x14ac:dyDescent="0.25">
      <c r="A16629" s="325"/>
      <c r="B16629" s="326"/>
      <c r="C16629" s="325"/>
      <c r="D16629" s="325"/>
    </row>
    <row r="16630" spans="1:4" x14ac:dyDescent="0.25">
      <c r="A16630" s="325"/>
      <c r="B16630" s="326"/>
      <c r="C16630" s="325"/>
      <c r="D16630" s="325"/>
    </row>
    <row r="16631" spans="1:4" x14ac:dyDescent="0.25">
      <c r="A16631" s="325"/>
      <c r="B16631" s="326"/>
      <c r="C16631" s="325"/>
      <c r="D16631" s="325"/>
    </row>
    <row r="16632" spans="1:4" x14ac:dyDescent="0.25">
      <c r="A16632" s="325"/>
      <c r="B16632" s="326"/>
      <c r="C16632" s="325"/>
      <c r="D16632" s="327"/>
    </row>
    <row r="16633" spans="1:4" x14ac:dyDescent="0.25">
      <c r="A16633" s="325"/>
      <c r="B16633" s="326"/>
      <c r="C16633" s="325"/>
      <c r="D16633" s="325"/>
    </row>
    <row r="16634" spans="1:4" x14ac:dyDescent="0.25">
      <c r="A16634" s="325"/>
      <c r="B16634" s="326"/>
      <c r="C16634" s="325"/>
      <c r="D16634" s="325"/>
    </row>
    <row r="16635" spans="1:4" x14ac:dyDescent="0.25">
      <c r="A16635" s="325"/>
      <c r="B16635" s="326"/>
      <c r="C16635" s="325"/>
      <c r="D16635" s="325"/>
    </row>
    <row r="16636" spans="1:4" x14ac:dyDescent="0.25">
      <c r="A16636" s="325"/>
      <c r="B16636" s="326"/>
      <c r="C16636" s="325"/>
      <c r="D16636" s="325"/>
    </row>
    <row r="16637" spans="1:4" x14ac:dyDescent="0.25">
      <c r="A16637" s="325"/>
      <c r="B16637" s="326"/>
      <c r="C16637" s="325"/>
      <c r="D16637" s="325"/>
    </row>
    <row r="16638" spans="1:4" x14ac:dyDescent="0.25">
      <c r="A16638" s="325"/>
      <c r="B16638" s="326"/>
      <c r="C16638" s="325"/>
      <c r="D16638" s="325"/>
    </row>
    <row r="16639" spans="1:4" x14ac:dyDescent="0.25">
      <c r="A16639" s="325"/>
      <c r="B16639" s="326"/>
      <c r="C16639" s="325"/>
      <c r="D16639" s="325"/>
    </row>
    <row r="16640" spans="1:4" x14ac:dyDescent="0.25">
      <c r="A16640" s="325"/>
      <c r="B16640" s="326"/>
      <c r="C16640" s="325"/>
      <c r="D16640" s="325"/>
    </row>
    <row r="16641" spans="1:4" x14ac:dyDescent="0.25">
      <c r="A16641" s="325"/>
      <c r="B16641" s="326"/>
      <c r="C16641" s="325"/>
      <c r="D16641" s="325"/>
    </row>
    <row r="16642" spans="1:4" x14ac:dyDescent="0.25">
      <c r="A16642" s="325"/>
      <c r="B16642" s="326"/>
      <c r="C16642" s="325"/>
      <c r="D16642" s="325"/>
    </row>
    <row r="16643" spans="1:4" x14ac:dyDescent="0.25">
      <c r="A16643" s="325"/>
      <c r="B16643" s="326"/>
      <c r="C16643" s="325"/>
      <c r="D16643" s="325"/>
    </row>
    <row r="16644" spans="1:4" x14ac:dyDescent="0.25">
      <c r="A16644" s="325"/>
      <c r="B16644" s="326"/>
      <c r="C16644" s="325"/>
      <c r="D16644" s="325"/>
    </row>
    <row r="16645" spans="1:4" x14ac:dyDescent="0.25">
      <c r="A16645" s="325"/>
      <c r="B16645" s="326"/>
      <c r="C16645" s="325"/>
      <c r="D16645" s="325"/>
    </row>
    <row r="16646" spans="1:4" x14ac:dyDescent="0.25">
      <c r="A16646" s="325"/>
      <c r="B16646" s="326"/>
      <c r="C16646" s="325"/>
      <c r="D16646" s="325"/>
    </row>
    <row r="16647" spans="1:4" x14ac:dyDescent="0.25">
      <c r="A16647" s="325"/>
      <c r="B16647" s="326"/>
      <c r="C16647" s="325"/>
      <c r="D16647" s="325"/>
    </row>
    <row r="16648" spans="1:4" x14ac:dyDescent="0.25">
      <c r="A16648" s="325"/>
      <c r="B16648" s="326"/>
      <c r="C16648" s="325"/>
      <c r="D16648" s="325"/>
    </row>
    <row r="16649" spans="1:4" x14ac:dyDescent="0.25">
      <c r="A16649" s="325"/>
      <c r="B16649" s="326"/>
      <c r="C16649" s="325"/>
      <c r="D16649" s="325"/>
    </row>
    <row r="16650" spans="1:4" x14ac:dyDescent="0.25">
      <c r="A16650" s="325"/>
      <c r="B16650" s="326"/>
      <c r="C16650" s="325"/>
      <c r="D16650" s="325"/>
    </row>
    <row r="16651" spans="1:4" x14ac:dyDescent="0.25">
      <c r="A16651" s="325"/>
      <c r="B16651" s="326"/>
      <c r="C16651" s="325"/>
      <c r="D16651" s="325"/>
    </row>
    <row r="16652" spans="1:4" x14ac:dyDescent="0.25">
      <c r="A16652" s="325"/>
      <c r="B16652" s="326"/>
      <c r="C16652" s="325"/>
      <c r="D16652" s="325"/>
    </row>
    <row r="16653" spans="1:4" x14ac:dyDescent="0.25">
      <c r="A16653" s="325"/>
      <c r="B16653" s="326"/>
      <c r="C16653" s="325"/>
      <c r="D16653" s="325"/>
    </row>
    <row r="16654" spans="1:4" x14ac:dyDescent="0.25">
      <c r="A16654" s="325"/>
      <c r="B16654" s="326"/>
      <c r="C16654" s="325"/>
      <c r="D16654" s="325"/>
    </row>
    <row r="16655" spans="1:4" x14ac:dyDescent="0.25">
      <c r="A16655" s="325"/>
      <c r="B16655" s="326"/>
      <c r="C16655" s="325"/>
      <c r="D16655" s="325"/>
    </row>
    <row r="16656" spans="1:4" x14ac:dyDescent="0.25">
      <c r="A16656" s="325"/>
      <c r="B16656" s="326"/>
      <c r="C16656" s="325"/>
      <c r="D16656" s="325"/>
    </row>
    <row r="16657" spans="1:4" x14ac:dyDescent="0.25">
      <c r="A16657" s="325"/>
      <c r="B16657" s="326"/>
      <c r="C16657" s="325"/>
      <c r="D16657" s="325"/>
    </row>
    <row r="16658" spans="1:4" x14ac:dyDescent="0.25">
      <c r="A16658" s="325"/>
      <c r="B16658" s="326"/>
      <c r="C16658" s="325"/>
      <c r="D16658" s="325"/>
    </row>
    <row r="16659" spans="1:4" x14ac:dyDescent="0.25">
      <c r="A16659" s="325"/>
      <c r="B16659" s="326"/>
      <c r="C16659" s="325"/>
      <c r="D16659" s="325"/>
    </row>
    <row r="16660" spans="1:4" x14ac:dyDescent="0.25">
      <c r="A16660" s="325"/>
      <c r="B16660" s="326"/>
      <c r="C16660" s="325"/>
      <c r="D16660" s="325"/>
    </row>
    <row r="16661" spans="1:4" x14ac:dyDescent="0.25">
      <c r="A16661" s="325"/>
      <c r="B16661" s="326"/>
      <c r="C16661" s="325"/>
      <c r="D16661" s="325"/>
    </row>
    <row r="16662" spans="1:4" x14ac:dyDescent="0.25">
      <c r="A16662" s="325"/>
      <c r="B16662" s="326"/>
      <c r="C16662" s="325"/>
      <c r="D16662" s="325"/>
    </row>
    <row r="16663" spans="1:4" x14ac:dyDescent="0.25">
      <c r="A16663" s="325"/>
      <c r="B16663" s="326"/>
      <c r="C16663" s="325"/>
      <c r="D16663" s="325"/>
    </row>
    <row r="16664" spans="1:4" x14ac:dyDescent="0.25">
      <c r="A16664" s="325"/>
      <c r="B16664" s="326"/>
      <c r="C16664" s="325"/>
      <c r="D16664" s="325"/>
    </row>
    <row r="16665" spans="1:4" x14ac:dyDescent="0.25">
      <c r="A16665" s="325"/>
      <c r="B16665" s="326"/>
      <c r="C16665" s="325"/>
      <c r="D16665" s="325"/>
    </row>
    <row r="16666" spans="1:4" x14ac:dyDescent="0.25">
      <c r="A16666" s="325"/>
      <c r="B16666" s="326"/>
      <c r="C16666" s="325"/>
      <c r="D16666" s="325"/>
    </row>
    <row r="16667" spans="1:4" x14ac:dyDescent="0.25">
      <c r="A16667" s="325"/>
      <c r="B16667" s="326"/>
      <c r="C16667" s="325"/>
      <c r="D16667" s="325"/>
    </row>
    <row r="16668" spans="1:4" x14ac:dyDescent="0.25">
      <c r="A16668" s="325"/>
      <c r="B16668" s="326"/>
      <c r="C16668" s="325"/>
      <c r="D16668" s="325"/>
    </row>
    <row r="16669" spans="1:4" x14ac:dyDescent="0.25">
      <c r="A16669" s="325"/>
      <c r="B16669" s="326"/>
      <c r="C16669" s="325"/>
      <c r="D16669" s="325"/>
    </row>
    <row r="16670" spans="1:4" x14ac:dyDescent="0.25">
      <c r="A16670" s="325"/>
      <c r="B16670" s="326"/>
      <c r="C16670" s="325"/>
      <c r="D16670" s="325"/>
    </row>
    <row r="16671" spans="1:4" x14ac:dyDescent="0.25">
      <c r="A16671" s="325"/>
      <c r="B16671" s="326"/>
      <c r="C16671" s="325"/>
      <c r="D16671" s="325"/>
    </row>
    <row r="16672" spans="1:4" x14ac:dyDescent="0.25">
      <c r="A16672" s="325"/>
      <c r="B16672" s="326"/>
      <c r="C16672" s="325"/>
      <c r="D16672" s="325"/>
    </row>
    <row r="16673" spans="1:4" x14ac:dyDescent="0.25">
      <c r="A16673" s="325"/>
      <c r="B16673" s="326"/>
      <c r="C16673" s="325"/>
      <c r="D16673" s="325"/>
    </row>
    <row r="16674" spans="1:4" x14ac:dyDescent="0.25">
      <c r="A16674" s="325"/>
      <c r="B16674" s="326"/>
      <c r="C16674" s="325"/>
      <c r="D16674" s="325"/>
    </row>
    <row r="16675" spans="1:4" x14ac:dyDescent="0.25">
      <c r="A16675" s="325"/>
      <c r="B16675" s="326"/>
      <c r="C16675" s="325"/>
      <c r="D16675" s="325"/>
    </row>
    <row r="16676" spans="1:4" x14ac:dyDescent="0.25">
      <c r="A16676" s="325"/>
      <c r="B16676" s="326"/>
      <c r="C16676" s="325"/>
      <c r="D16676" s="325"/>
    </row>
    <row r="16677" spans="1:4" x14ac:dyDescent="0.25">
      <c r="A16677" s="325"/>
      <c r="B16677" s="326"/>
      <c r="C16677" s="325"/>
      <c r="D16677" s="325"/>
    </row>
    <row r="16678" spans="1:4" x14ac:dyDescent="0.25">
      <c r="A16678" s="325"/>
      <c r="B16678" s="326"/>
      <c r="C16678" s="325"/>
      <c r="D16678" s="325"/>
    </row>
    <row r="16679" spans="1:4" x14ac:dyDescent="0.25">
      <c r="A16679" s="325"/>
      <c r="B16679" s="326"/>
      <c r="C16679" s="325"/>
      <c r="D16679" s="325"/>
    </row>
    <row r="16680" spans="1:4" x14ac:dyDescent="0.25">
      <c r="A16680" s="325"/>
      <c r="B16680" s="326"/>
      <c r="C16680" s="325"/>
      <c r="D16680" s="325"/>
    </row>
    <row r="16681" spans="1:4" x14ac:dyDescent="0.25">
      <c r="A16681" s="325"/>
      <c r="B16681" s="326"/>
      <c r="C16681" s="325"/>
      <c r="D16681" s="325"/>
    </row>
    <row r="16682" spans="1:4" x14ac:dyDescent="0.25">
      <c r="A16682" s="325"/>
      <c r="B16682" s="326"/>
      <c r="C16682" s="325"/>
      <c r="D16682" s="325"/>
    </row>
    <row r="16683" spans="1:4" x14ac:dyDescent="0.25">
      <c r="A16683" s="325"/>
      <c r="B16683" s="326"/>
      <c r="C16683" s="325"/>
      <c r="D16683" s="325"/>
    </row>
    <row r="16684" spans="1:4" x14ac:dyDescent="0.25">
      <c r="A16684" s="325"/>
      <c r="B16684" s="326"/>
      <c r="C16684" s="325"/>
      <c r="D16684" s="325"/>
    </row>
    <row r="16685" spans="1:4" x14ac:dyDescent="0.25">
      <c r="A16685" s="325"/>
      <c r="B16685" s="326"/>
      <c r="C16685" s="325"/>
      <c r="D16685" s="325"/>
    </row>
    <row r="16686" spans="1:4" x14ac:dyDescent="0.25">
      <c r="A16686" s="325"/>
      <c r="B16686" s="326"/>
      <c r="C16686" s="325"/>
      <c r="D16686" s="327"/>
    </row>
    <row r="16687" spans="1:4" x14ac:dyDescent="0.25">
      <c r="A16687" s="325"/>
      <c r="B16687" s="326"/>
      <c r="C16687" s="325"/>
      <c r="D16687" s="325"/>
    </row>
    <row r="16688" spans="1:4" x14ac:dyDescent="0.25">
      <c r="A16688" s="325"/>
      <c r="B16688" s="326"/>
      <c r="C16688" s="325"/>
      <c r="D16688" s="325"/>
    </row>
    <row r="16689" spans="1:4" x14ac:dyDescent="0.25">
      <c r="A16689" s="325"/>
      <c r="B16689" s="326"/>
      <c r="C16689" s="325"/>
      <c r="D16689" s="325"/>
    </row>
    <row r="16690" spans="1:4" x14ac:dyDescent="0.25">
      <c r="A16690" s="325"/>
      <c r="B16690" s="326"/>
      <c r="C16690" s="325"/>
      <c r="D16690" s="325"/>
    </row>
    <row r="16691" spans="1:4" x14ac:dyDescent="0.25">
      <c r="A16691" s="325"/>
      <c r="B16691" s="326"/>
      <c r="C16691" s="325"/>
      <c r="D16691" s="325"/>
    </row>
    <row r="16692" spans="1:4" x14ac:dyDescent="0.25">
      <c r="A16692" s="325"/>
      <c r="B16692" s="326"/>
      <c r="C16692" s="325"/>
      <c r="D16692" s="325"/>
    </row>
    <row r="16693" spans="1:4" x14ac:dyDescent="0.25">
      <c r="A16693" s="325"/>
      <c r="B16693" s="326"/>
      <c r="C16693" s="325"/>
      <c r="D16693" s="325"/>
    </row>
    <row r="16694" spans="1:4" x14ac:dyDescent="0.25">
      <c r="A16694" s="325"/>
      <c r="B16694" s="326"/>
      <c r="C16694" s="325"/>
      <c r="D16694" s="325"/>
    </row>
    <row r="16695" spans="1:4" x14ac:dyDescent="0.25">
      <c r="A16695" s="325"/>
      <c r="B16695" s="326"/>
      <c r="C16695" s="325"/>
      <c r="D16695" s="325"/>
    </row>
    <row r="16696" spans="1:4" x14ac:dyDescent="0.25">
      <c r="A16696" s="325"/>
      <c r="B16696" s="326"/>
      <c r="C16696" s="325"/>
      <c r="D16696" s="325"/>
    </row>
    <row r="16697" spans="1:4" x14ac:dyDescent="0.25">
      <c r="A16697" s="325"/>
      <c r="B16697" s="326"/>
      <c r="C16697" s="325"/>
      <c r="D16697" s="325"/>
    </row>
    <row r="16698" spans="1:4" x14ac:dyDescent="0.25">
      <c r="A16698" s="325"/>
      <c r="B16698" s="326"/>
      <c r="C16698" s="325"/>
      <c r="D16698" s="325"/>
    </row>
    <row r="16699" spans="1:4" x14ac:dyDescent="0.25">
      <c r="A16699" s="325"/>
      <c r="B16699" s="326"/>
      <c r="C16699" s="325"/>
      <c r="D16699" s="325"/>
    </row>
    <row r="16700" spans="1:4" x14ac:dyDescent="0.25">
      <c r="A16700" s="325"/>
      <c r="B16700" s="326"/>
      <c r="C16700" s="325"/>
      <c r="D16700" s="325"/>
    </row>
    <row r="16701" spans="1:4" x14ac:dyDescent="0.25">
      <c r="A16701" s="325"/>
      <c r="B16701" s="326"/>
      <c r="C16701" s="325"/>
      <c r="D16701" s="325"/>
    </row>
    <row r="16702" spans="1:4" x14ac:dyDescent="0.25">
      <c r="A16702" s="325"/>
      <c r="B16702" s="326"/>
      <c r="C16702" s="325"/>
      <c r="D16702" s="325"/>
    </row>
    <row r="16703" spans="1:4" x14ac:dyDescent="0.25">
      <c r="A16703" s="325"/>
      <c r="B16703" s="326"/>
      <c r="C16703" s="325"/>
      <c r="D16703" s="325"/>
    </row>
    <row r="16704" spans="1:4" x14ac:dyDescent="0.25">
      <c r="A16704" s="325"/>
      <c r="B16704" s="326"/>
      <c r="C16704" s="325"/>
      <c r="D16704" s="325"/>
    </row>
    <row r="16705" spans="1:4" x14ac:dyDescent="0.25">
      <c r="A16705" s="325"/>
      <c r="B16705" s="326"/>
      <c r="C16705" s="325"/>
      <c r="D16705" s="325"/>
    </row>
    <row r="16706" spans="1:4" x14ac:dyDescent="0.25">
      <c r="A16706" s="325"/>
      <c r="B16706" s="326"/>
      <c r="C16706" s="325"/>
      <c r="D16706" s="325"/>
    </row>
    <row r="16707" spans="1:4" x14ac:dyDescent="0.25">
      <c r="A16707" s="325"/>
      <c r="B16707" s="326"/>
      <c r="C16707" s="325"/>
      <c r="D16707" s="325"/>
    </row>
    <row r="16708" spans="1:4" x14ac:dyDescent="0.25">
      <c r="A16708" s="325"/>
      <c r="B16708" s="326"/>
      <c r="C16708" s="325"/>
      <c r="D16708" s="325"/>
    </row>
    <row r="16709" spans="1:4" x14ac:dyDescent="0.25">
      <c r="A16709" s="325"/>
      <c r="B16709" s="326"/>
      <c r="C16709" s="325"/>
      <c r="D16709" s="325"/>
    </row>
    <row r="16710" spans="1:4" x14ac:dyDescent="0.25">
      <c r="A16710" s="325"/>
      <c r="B16710" s="326"/>
      <c r="C16710" s="325"/>
      <c r="D16710" s="325"/>
    </row>
    <row r="16711" spans="1:4" x14ac:dyDescent="0.25">
      <c r="A16711" s="325"/>
      <c r="B16711" s="326"/>
      <c r="C16711" s="325"/>
      <c r="D16711" s="325"/>
    </row>
    <row r="16712" spans="1:4" x14ac:dyDescent="0.25">
      <c r="A16712" s="325"/>
      <c r="B16712" s="326"/>
      <c r="C16712" s="325"/>
      <c r="D16712" s="325"/>
    </row>
    <row r="16713" spans="1:4" x14ac:dyDescent="0.25">
      <c r="A16713" s="325"/>
      <c r="B16713" s="326"/>
      <c r="C16713" s="325"/>
      <c r="D16713" s="325"/>
    </row>
    <row r="16714" spans="1:4" x14ac:dyDescent="0.25">
      <c r="A16714" s="325"/>
      <c r="B16714" s="326"/>
      <c r="C16714" s="325"/>
      <c r="D16714" s="325"/>
    </row>
    <row r="16715" spans="1:4" x14ac:dyDescent="0.25">
      <c r="A16715" s="325"/>
      <c r="B16715" s="326"/>
      <c r="C16715" s="325"/>
      <c r="D16715" s="325"/>
    </row>
    <row r="16716" spans="1:4" x14ac:dyDescent="0.25">
      <c r="A16716" s="325"/>
      <c r="B16716" s="326"/>
      <c r="C16716" s="325"/>
      <c r="D16716" s="325"/>
    </row>
    <row r="16717" spans="1:4" x14ac:dyDescent="0.25">
      <c r="A16717" s="325"/>
      <c r="B16717" s="326"/>
      <c r="C16717" s="325"/>
      <c r="D16717" s="325"/>
    </row>
    <row r="16718" spans="1:4" x14ac:dyDescent="0.25">
      <c r="A16718" s="325"/>
      <c r="B16718" s="326"/>
      <c r="C16718" s="325"/>
      <c r="D16718" s="325"/>
    </row>
    <row r="16719" spans="1:4" x14ac:dyDescent="0.25">
      <c r="A16719" s="325"/>
      <c r="B16719" s="326"/>
      <c r="C16719" s="325"/>
      <c r="D16719" s="325"/>
    </row>
    <row r="16720" spans="1:4" x14ac:dyDescent="0.25">
      <c r="A16720" s="325"/>
      <c r="B16720" s="326"/>
      <c r="C16720" s="325"/>
      <c r="D16720" s="325"/>
    </row>
    <row r="16721" spans="1:4" x14ac:dyDescent="0.25">
      <c r="A16721" s="325"/>
      <c r="B16721" s="326"/>
      <c r="C16721" s="325"/>
      <c r="D16721" s="327"/>
    </row>
    <row r="16722" spans="1:4" x14ac:dyDescent="0.25">
      <c r="A16722" s="325"/>
      <c r="B16722" s="326"/>
      <c r="C16722" s="325"/>
      <c r="D16722" s="325"/>
    </row>
    <row r="16723" spans="1:4" x14ac:dyDescent="0.25">
      <c r="A16723" s="325"/>
      <c r="B16723" s="326"/>
      <c r="C16723" s="325"/>
      <c r="D16723" s="325"/>
    </row>
    <row r="16724" spans="1:4" x14ac:dyDescent="0.25">
      <c r="A16724" s="325"/>
      <c r="B16724" s="326"/>
      <c r="C16724" s="325"/>
      <c r="D16724" s="325"/>
    </row>
    <row r="16725" spans="1:4" x14ac:dyDescent="0.25">
      <c r="A16725" s="325"/>
      <c r="B16725" s="326"/>
      <c r="C16725" s="325"/>
      <c r="D16725" s="325"/>
    </row>
    <row r="16726" spans="1:4" x14ac:dyDescent="0.25">
      <c r="A16726" s="325"/>
      <c r="B16726" s="326"/>
      <c r="C16726" s="325"/>
      <c r="D16726" s="325"/>
    </row>
    <row r="16727" spans="1:4" x14ac:dyDescent="0.25">
      <c r="A16727" s="325"/>
      <c r="B16727" s="326"/>
      <c r="C16727" s="325"/>
      <c r="D16727" s="325"/>
    </row>
    <row r="16728" spans="1:4" x14ac:dyDescent="0.25">
      <c r="A16728" s="325"/>
      <c r="B16728" s="326"/>
      <c r="C16728" s="325"/>
      <c r="D16728" s="325"/>
    </row>
    <row r="16729" spans="1:4" x14ac:dyDescent="0.25">
      <c r="A16729" s="325"/>
      <c r="B16729" s="326"/>
      <c r="C16729" s="325"/>
      <c r="D16729" s="325"/>
    </row>
    <row r="16730" spans="1:4" x14ac:dyDescent="0.25">
      <c r="A16730" s="325"/>
      <c r="B16730" s="326"/>
      <c r="C16730" s="325"/>
      <c r="D16730" s="325"/>
    </row>
    <row r="16731" spans="1:4" x14ac:dyDescent="0.25">
      <c r="A16731" s="325"/>
      <c r="B16731" s="326"/>
      <c r="C16731" s="325"/>
      <c r="D16731" s="325"/>
    </row>
    <row r="16732" spans="1:4" x14ac:dyDescent="0.25">
      <c r="A16732" s="325"/>
      <c r="B16732" s="326"/>
      <c r="C16732" s="325"/>
      <c r="D16732" s="325"/>
    </row>
    <row r="16733" spans="1:4" x14ac:dyDescent="0.25">
      <c r="A16733" s="325"/>
      <c r="B16733" s="326"/>
      <c r="C16733" s="325"/>
      <c r="D16733" s="325"/>
    </row>
    <row r="16734" spans="1:4" x14ac:dyDescent="0.25">
      <c r="A16734" s="325"/>
      <c r="B16734" s="326"/>
      <c r="C16734" s="325"/>
      <c r="D16734" s="325"/>
    </row>
    <row r="16735" spans="1:4" x14ac:dyDescent="0.25">
      <c r="A16735" s="325"/>
      <c r="B16735" s="326"/>
      <c r="C16735" s="325"/>
      <c r="D16735" s="325"/>
    </row>
    <row r="16736" spans="1:4" x14ac:dyDescent="0.25">
      <c r="A16736" s="325"/>
      <c r="B16736" s="326"/>
      <c r="C16736" s="325"/>
      <c r="D16736" s="325"/>
    </row>
    <row r="16737" spans="1:4" x14ac:dyDescent="0.25">
      <c r="A16737" s="325"/>
      <c r="B16737" s="326"/>
      <c r="C16737" s="325"/>
      <c r="D16737" s="325"/>
    </row>
    <row r="16738" spans="1:4" x14ac:dyDescent="0.25">
      <c r="A16738" s="325"/>
      <c r="B16738" s="326"/>
      <c r="C16738" s="325"/>
      <c r="D16738" s="325"/>
    </row>
    <row r="16739" spans="1:4" x14ac:dyDescent="0.25">
      <c r="A16739" s="325"/>
      <c r="B16739" s="326"/>
      <c r="C16739" s="325"/>
      <c r="D16739" s="325"/>
    </row>
    <row r="16740" spans="1:4" x14ac:dyDescent="0.25">
      <c r="A16740" s="325"/>
      <c r="B16740" s="326"/>
      <c r="C16740" s="325"/>
      <c r="D16740" s="325"/>
    </row>
    <row r="16741" spans="1:4" x14ac:dyDescent="0.25">
      <c r="A16741" s="325"/>
      <c r="B16741" s="326"/>
      <c r="C16741" s="325"/>
      <c r="D16741" s="325"/>
    </row>
    <row r="16742" spans="1:4" x14ac:dyDescent="0.25">
      <c r="A16742" s="325"/>
      <c r="B16742" s="326"/>
      <c r="C16742" s="325"/>
      <c r="D16742" s="325"/>
    </row>
    <row r="16743" spans="1:4" x14ac:dyDescent="0.25">
      <c r="A16743" s="325"/>
      <c r="B16743" s="326"/>
      <c r="C16743" s="325"/>
      <c r="D16743" s="325"/>
    </row>
    <row r="16744" spans="1:4" x14ac:dyDescent="0.25">
      <c r="A16744" s="325"/>
      <c r="B16744" s="326"/>
      <c r="C16744" s="325"/>
      <c r="D16744" s="325"/>
    </row>
    <row r="16745" spans="1:4" x14ac:dyDescent="0.25">
      <c r="A16745" s="325"/>
      <c r="B16745" s="326"/>
      <c r="C16745" s="325"/>
      <c r="D16745" s="325"/>
    </row>
    <row r="16746" spans="1:4" x14ac:dyDescent="0.25">
      <c r="A16746" s="325"/>
      <c r="B16746" s="326"/>
      <c r="C16746" s="325"/>
      <c r="D16746" s="325"/>
    </row>
    <row r="16747" spans="1:4" x14ac:dyDescent="0.25">
      <c r="A16747" s="325"/>
      <c r="B16747" s="326"/>
      <c r="C16747" s="325"/>
      <c r="D16747" s="325"/>
    </row>
    <row r="16748" spans="1:4" x14ac:dyDescent="0.25">
      <c r="A16748" s="325"/>
      <c r="B16748" s="326"/>
      <c r="C16748" s="325"/>
      <c r="D16748" s="325"/>
    </row>
    <row r="16749" spans="1:4" x14ac:dyDescent="0.25">
      <c r="A16749" s="325"/>
      <c r="B16749" s="326"/>
      <c r="C16749" s="325"/>
      <c r="D16749" s="325"/>
    </row>
    <row r="16750" spans="1:4" x14ac:dyDescent="0.25">
      <c r="A16750" s="325"/>
      <c r="B16750" s="326"/>
      <c r="C16750" s="325"/>
      <c r="D16750" s="325"/>
    </row>
    <row r="16751" spans="1:4" x14ac:dyDescent="0.25">
      <c r="A16751" s="325"/>
      <c r="B16751" s="326"/>
      <c r="C16751" s="325"/>
      <c r="D16751" s="325"/>
    </row>
    <row r="16752" spans="1:4" x14ac:dyDescent="0.25">
      <c r="A16752" s="325"/>
      <c r="B16752" s="326"/>
      <c r="C16752" s="325"/>
      <c r="D16752" s="325"/>
    </row>
    <row r="16753" spans="1:4" x14ac:dyDescent="0.25">
      <c r="A16753" s="325"/>
      <c r="B16753" s="326"/>
      <c r="C16753" s="325"/>
      <c r="D16753" s="325"/>
    </row>
    <row r="16754" spans="1:4" x14ac:dyDescent="0.25">
      <c r="A16754" s="325"/>
      <c r="B16754" s="326"/>
      <c r="C16754" s="325"/>
      <c r="D16754" s="325"/>
    </row>
    <row r="16755" spans="1:4" x14ac:dyDescent="0.25">
      <c r="A16755" s="325"/>
      <c r="B16755" s="326"/>
      <c r="C16755" s="325"/>
      <c r="D16755" s="325"/>
    </row>
    <row r="16756" spans="1:4" x14ac:dyDescent="0.25">
      <c r="A16756" s="325"/>
      <c r="B16756" s="326"/>
      <c r="C16756" s="325"/>
      <c r="D16756" s="325"/>
    </row>
    <row r="16757" spans="1:4" x14ac:dyDescent="0.25">
      <c r="A16757" s="325"/>
      <c r="B16757" s="326"/>
      <c r="C16757" s="325"/>
      <c r="D16757" s="325"/>
    </row>
    <row r="16758" spans="1:4" x14ac:dyDescent="0.25">
      <c r="A16758" s="325"/>
      <c r="B16758" s="326"/>
      <c r="C16758" s="325"/>
      <c r="D16758" s="325"/>
    </row>
    <row r="16759" spans="1:4" x14ac:dyDescent="0.25">
      <c r="A16759" s="325"/>
      <c r="B16759" s="326"/>
      <c r="C16759" s="325"/>
      <c r="D16759" s="325"/>
    </row>
    <row r="16760" spans="1:4" x14ac:dyDescent="0.25">
      <c r="A16760" s="325"/>
      <c r="B16760" s="326"/>
      <c r="C16760" s="325"/>
      <c r="D16760" s="325"/>
    </row>
    <row r="16761" spans="1:4" x14ac:dyDescent="0.25">
      <c r="A16761" s="325"/>
      <c r="B16761" s="326"/>
      <c r="C16761" s="325"/>
      <c r="D16761" s="325"/>
    </row>
    <row r="16762" spans="1:4" x14ac:dyDescent="0.25">
      <c r="A16762" s="325"/>
      <c r="B16762" s="326"/>
      <c r="C16762" s="325"/>
      <c r="D16762" s="325"/>
    </row>
    <row r="16763" spans="1:4" x14ac:dyDescent="0.25">
      <c r="A16763" s="325"/>
      <c r="B16763" s="326"/>
      <c r="C16763" s="325"/>
      <c r="D16763" s="325"/>
    </row>
    <row r="16764" spans="1:4" x14ac:dyDescent="0.25">
      <c r="A16764" s="325"/>
      <c r="B16764" s="326"/>
      <c r="C16764" s="325"/>
      <c r="D16764" s="325"/>
    </row>
    <row r="16765" spans="1:4" x14ac:dyDescent="0.25">
      <c r="A16765" s="325"/>
      <c r="B16765" s="326"/>
      <c r="C16765" s="325"/>
      <c r="D16765" s="325"/>
    </row>
    <row r="16766" spans="1:4" x14ac:dyDescent="0.25">
      <c r="A16766" s="325"/>
      <c r="B16766" s="326"/>
      <c r="C16766" s="325"/>
      <c r="D16766" s="325"/>
    </row>
    <row r="16767" spans="1:4" x14ac:dyDescent="0.25">
      <c r="A16767" s="325"/>
      <c r="B16767" s="326"/>
      <c r="C16767" s="325"/>
      <c r="D16767" s="325"/>
    </row>
    <row r="16768" spans="1:4" x14ac:dyDescent="0.25">
      <c r="A16768" s="325"/>
      <c r="B16768" s="326"/>
      <c r="C16768" s="325"/>
      <c r="D16768" s="325"/>
    </row>
    <row r="16769" spans="1:4" x14ac:dyDescent="0.25">
      <c r="A16769" s="325"/>
      <c r="B16769" s="326"/>
      <c r="C16769" s="325"/>
      <c r="D16769" s="325"/>
    </row>
    <row r="16770" spans="1:4" x14ac:dyDescent="0.25">
      <c r="A16770" s="325"/>
      <c r="B16770" s="326"/>
      <c r="C16770" s="325"/>
      <c r="D16770" s="325"/>
    </row>
    <row r="16771" spans="1:4" x14ac:dyDescent="0.25">
      <c r="A16771" s="325"/>
      <c r="B16771" s="326"/>
      <c r="C16771" s="325"/>
      <c r="D16771" s="325"/>
    </row>
    <row r="16772" spans="1:4" x14ac:dyDescent="0.25">
      <c r="A16772" s="325"/>
      <c r="B16772" s="326"/>
      <c r="C16772" s="325"/>
      <c r="D16772" s="325"/>
    </row>
    <row r="16773" spans="1:4" x14ac:dyDescent="0.25">
      <c r="A16773" s="325"/>
      <c r="B16773" s="326"/>
      <c r="C16773" s="325"/>
      <c r="D16773" s="325"/>
    </row>
    <row r="16774" spans="1:4" x14ac:dyDescent="0.25">
      <c r="A16774" s="325"/>
      <c r="B16774" s="326"/>
      <c r="C16774" s="325"/>
      <c r="D16774" s="325"/>
    </row>
    <row r="16775" spans="1:4" x14ac:dyDescent="0.25">
      <c r="A16775" s="325"/>
      <c r="B16775" s="326"/>
      <c r="C16775" s="325"/>
      <c r="D16775" s="325"/>
    </row>
    <row r="16776" spans="1:4" x14ac:dyDescent="0.25">
      <c r="A16776" s="325"/>
      <c r="B16776" s="326"/>
      <c r="C16776" s="325"/>
      <c r="D16776" s="325"/>
    </row>
    <row r="16777" spans="1:4" x14ac:dyDescent="0.25">
      <c r="A16777" s="325"/>
      <c r="B16777" s="326"/>
      <c r="C16777" s="325"/>
      <c r="D16777" s="325"/>
    </row>
    <row r="16778" spans="1:4" x14ac:dyDescent="0.25">
      <c r="A16778" s="325"/>
      <c r="B16778" s="326"/>
      <c r="C16778" s="325"/>
      <c r="D16778" s="327"/>
    </row>
    <row r="16779" spans="1:4" x14ac:dyDescent="0.25">
      <c r="A16779" s="325"/>
      <c r="B16779" s="326"/>
      <c r="C16779" s="325"/>
      <c r="D16779" s="325"/>
    </row>
    <row r="16780" spans="1:4" x14ac:dyDescent="0.25">
      <c r="A16780" s="325"/>
      <c r="B16780" s="326"/>
      <c r="C16780" s="325"/>
      <c r="D16780" s="325"/>
    </row>
    <row r="16781" spans="1:4" x14ac:dyDescent="0.25">
      <c r="A16781" s="325"/>
      <c r="B16781" s="326"/>
      <c r="C16781" s="325"/>
      <c r="D16781" s="325"/>
    </row>
    <row r="16782" spans="1:4" x14ac:dyDescent="0.25">
      <c r="A16782" s="325"/>
      <c r="B16782" s="326"/>
      <c r="C16782" s="325"/>
      <c r="D16782" s="325"/>
    </row>
    <row r="16783" spans="1:4" x14ac:dyDescent="0.25">
      <c r="A16783" s="325"/>
      <c r="B16783" s="326"/>
      <c r="C16783" s="325"/>
      <c r="D16783" s="325"/>
    </row>
    <row r="16784" spans="1:4" x14ac:dyDescent="0.25">
      <c r="A16784" s="325"/>
      <c r="B16784" s="326"/>
      <c r="C16784" s="325"/>
      <c r="D16784" s="325"/>
    </row>
    <row r="16785" spans="1:4" x14ac:dyDescent="0.25">
      <c r="A16785" s="325"/>
      <c r="B16785" s="326"/>
      <c r="C16785" s="325"/>
      <c r="D16785" s="325"/>
    </row>
    <row r="16786" spans="1:4" x14ac:dyDescent="0.25">
      <c r="A16786" s="325"/>
      <c r="B16786" s="326"/>
      <c r="C16786" s="325"/>
      <c r="D16786" s="325"/>
    </row>
    <row r="16787" spans="1:4" x14ac:dyDescent="0.25">
      <c r="A16787" s="325"/>
      <c r="B16787" s="326"/>
      <c r="C16787" s="325"/>
      <c r="D16787" s="325"/>
    </row>
    <row r="16788" spans="1:4" x14ac:dyDescent="0.25">
      <c r="A16788" s="325"/>
      <c r="B16788" s="326"/>
      <c r="C16788" s="325"/>
      <c r="D16788" s="325"/>
    </row>
    <row r="16789" spans="1:4" x14ac:dyDescent="0.25">
      <c r="A16789" s="325"/>
      <c r="B16789" s="326"/>
      <c r="C16789" s="325"/>
      <c r="D16789" s="325"/>
    </row>
    <row r="16790" spans="1:4" x14ac:dyDescent="0.25">
      <c r="A16790" s="325"/>
      <c r="B16790" s="326"/>
      <c r="C16790" s="325"/>
      <c r="D16790" s="325"/>
    </row>
    <row r="16791" spans="1:4" x14ac:dyDescent="0.25">
      <c r="A16791" s="325"/>
      <c r="B16791" s="326"/>
      <c r="C16791" s="325"/>
      <c r="D16791" s="325"/>
    </row>
    <row r="16792" spans="1:4" x14ac:dyDescent="0.25">
      <c r="A16792" s="325"/>
      <c r="B16792" s="326"/>
      <c r="C16792" s="325"/>
      <c r="D16792" s="325"/>
    </row>
    <row r="16793" spans="1:4" x14ac:dyDescent="0.25">
      <c r="A16793" s="325"/>
      <c r="B16793" s="326"/>
      <c r="C16793" s="325"/>
      <c r="D16793" s="325"/>
    </row>
    <row r="16794" spans="1:4" x14ac:dyDescent="0.25">
      <c r="A16794" s="325"/>
      <c r="B16794" s="326"/>
      <c r="C16794" s="325"/>
      <c r="D16794" s="325"/>
    </row>
    <row r="16795" spans="1:4" x14ac:dyDescent="0.25">
      <c r="A16795" s="325"/>
      <c r="B16795" s="326"/>
      <c r="C16795" s="325"/>
      <c r="D16795" s="325"/>
    </row>
    <row r="16796" spans="1:4" x14ac:dyDescent="0.25">
      <c r="A16796" s="325"/>
      <c r="B16796" s="326"/>
      <c r="C16796" s="325"/>
      <c r="D16796" s="325"/>
    </row>
    <row r="16797" spans="1:4" x14ac:dyDescent="0.25">
      <c r="A16797" s="325"/>
      <c r="B16797" s="326"/>
      <c r="C16797" s="325"/>
      <c r="D16797" s="325"/>
    </row>
    <row r="16798" spans="1:4" x14ac:dyDescent="0.25">
      <c r="A16798" s="325"/>
      <c r="B16798" s="326"/>
      <c r="C16798" s="325"/>
      <c r="D16798" s="325"/>
    </row>
    <row r="16799" spans="1:4" x14ac:dyDescent="0.25">
      <c r="A16799" s="325"/>
      <c r="B16799" s="326"/>
      <c r="C16799" s="325"/>
      <c r="D16799" s="325"/>
    </row>
    <row r="16800" spans="1:4" x14ac:dyDescent="0.25">
      <c r="A16800" s="325"/>
      <c r="B16800" s="326"/>
      <c r="C16800" s="325"/>
      <c r="D16800" s="325"/>
    </row>
    <row r="16801" spans="1:4" x14ac:dyDescent="0.25">
      <c r="A16801" s="325"/>
      <c r="B16801" s="326"/>
      <c r="C16801" s="325"/>
      <c r="D16801" s="325"/>
    </row>
    <row r="16802" spans="1:4" x14ac:dyDescent="0.25">
      <c r="A16802" s="325"/>
      <c r="B16802" s="326"/>
      <c r="C16802" s="325"/>
      <c r="D16802" s="325"/>
    </row>
    <row r="16803" spans="1:4" x14ac:dyDescent="0.25">
      <c r="A16803" s="325"/>
      <c r="B16803" s="326"/>
      <c r="C16803" s="325"/>
      <c r="D16803" s="325"/>
    </row>
    <row r="16804" spans="1:4" x14ac:dyDescent="0.25">
      <c r="A16804" s="325"/>
      <c r="B16804" s="326"/>
      <c r="C16804" s="325"/>
      <c r="D16804" s="325"/>
    </row>
    <row r="16805" spans="1:4" x14ac:dyDescent="0.25">
      <c r="A16805" s="325"/>
      <c r="B16805" s="326"/>
      <c r="C16805" s="325"/>
      <c r="D16805" s="325"/>
    </row>
    <row r="16806" spans="1:4" x14ac:dyDescent="0.25">
      <c r="A16806" s="325"/>
      <c r="B16806" s="326"/>
      <c r="C16806" s="325"/>
      <c r="D16806" s="325"/>
    </row>
    <row r="16807" spans="1:4" x14ac:dyDescent="0.25">
      <c r="A16807" s="325"/>
      <c r="B16807" s="326"/>
      <c r="C16807" s="325"/>
      <c r="D16807" s="325"/>
    </row>
    <row r="16808" spans="1:4" x14ac:dyDescent="0.25">
      <c r="A16808" s="325"/>
      <c r="B16808" s="326"/>
      <c r="C16808" s="325"/>
      <c r="D16808" s="325"/>
    </row>
    <row r="16809" spans="1:4" x14ac:dyDescent="0.25">
      <c r="A16809" s="325"/>
      <c r="B16809" s="326"/>
      <c r="C16809" s="325"/>
      <c r="D16809" s="325"/>
    </row>
    <row r="16810" spans="1:4" x14ac:dyDescent="0.25">
      <c r="A16810" s="325"/>
      <c r="B16810" s="326"/>
      <c r="C16810" s="325"/>
      <c r="D16810" s="325"/>
    </row>
    <row r="16811" spans="1:4" x14ac:dyDescent="0.25">
      <c r="A16811" s="325"/>
      <c r="B16811" s="326"/>
      <c r="C16811" s="325"/>
      <c r="D16811" s="325"/>
    </row>
    <row r="16812" spans="1:4" x14ac:dyDescent="0.25">
      <c r="A16812" s="325"/>
      <c r="B16812" s="326"/>
      <c r="C16812" s="325"/>
      <c r="D16812" s="327"/>
    </row>
    <row r="16813" spans="1:4" x14ac:dyDescent="0.25">
      <c r="A16813" s="325"/>
      <c r="B16813" s="326"/>
      <c r="C16813" s="325"/>
      <c r="D16813" s="327"/>
    </row>
    <row r="16814" spans="1:4" x14ac:dyDescent="0.25">
      <c r="A16814" s="325"/>
      <c r="B16814" s="326"/>
      <c r="C16814" s="325"/>
      <c r="D16814" s="327"/>
    </row>
    <row r="16815" spans="1:4" x14ac:dyDescent="0.25">
      <c r="A16815" s="325"/>
      <c r="B16815" s="326"/>
      <c r="C16815" s="325"/>
      <c r="D16815" s="327"/>
    </row>
    <row r="16816" spans="1:4" x14ac:dyDescent="0.25">
      <c r="A16816" s="325"/>
      <c r="B16816" s="326"/>
      <c r="C16816" s="325"/>
      <c r="D16816" s="327"/>
    </row>
    <row r="16817" spans="1:4" x14ac:dyDescent="0.25">
      <c r="A16817" s="325"/>
      <c r="B16817" s="326"/>
      <c r="C16817" s="325"/>
      <c r="D16817" s="327"/>
    </row>
    <row r="16818" spans="1:4" x14ac:dyDescent="0.25">
      <c r="A16818" s="325"/>
      <c r="B16818" s="326"/>
      <c r="C16818" s="325"/>
      <c r="D16818" s="327"/>
    </row>
    <row r="16819" spans="1:4" x14ac:dyDescent="0.25">
      <c r="A16819" s="325"/>
      <c r="B16819" s="326"/>
      <c r="C16819" s="325"/>
      <c r="D16819" s="327"/>
    </row>
    <row r="16820" spans="1:4" x14ac:dyDescent="0.25">
      <c r="A16820" s="325"/>
      <c r="B16820" s="326"/>
      <c r="C16820" s="325"/>
      <c r="D16820" s="327"/>
    </row>
    <row r="16821" spans="1:4" x14ac:dyDescent="0.25">
      <c r="A16821" s="325"/>
      <c r="B16821" s="326"/>
      <c r="C16821" s="325"/>
      <c r="D16821" s="327"/>
    </row>
    <row r="16822" spans="1:4" x14ac:dyDescent="0.25">
      <c r="A16822" s="325"/>
      <c r="B16822" s="326"/>
      <c r="C16822" s="325"/>
      <c r="D16822" s="327"/>
    </row>
    <row r="16823" spans="1:4" x14ac:dyDescent="0.25">
      <c r="A16823" s="325"/>
      <c r="B16823" s="326"/>
      <c r="C16823" s="325"/>
      <c r="D16823" s="327"/>
    </row>
    <row r="16824" spans="1:4" x14ac:dyDescent="0.25">
      <c r="A16824" s="325"/>
      <c r="B16824" s="326"/>
      <c r="C16824" s="325"/>
      <c r="D16824" s="325"/>
    </row>
    <row r="16825" spans="1:4" x14ac:dyDescent="0.25">
      <c r="A16825" s="325"/>
      <c r="B16825" s="326"/>
      <c r="C16825" s="325"/>
      <c r="D16825" s="325"/>
    </row>
    <row r="16826" spans="1:4" x14ac:dyDescent="0.25">
      <c r="A16826" s="325"/>
      <c r="B16826" s="326"/>
      <c r="C16826" s="325"/>
      <c r="D16826" s="327"/>
    </row>
    <row r="16827" spans="1:4" x14ac:dyDescent="0.25">
      <c r="A16827" s="325"/>
      <c r="B16827" s="326"/>
      <c r="C16827" s="325"/>
      <c r="D16827" s="327"/>
    </row>
    <row r="16828" spans="1:4" x14ac:dyDescent="0.25">
      <c r="A16828" s="325"/>
      <c r="B16828" s="326"/>
      <c r="C16828" s="325"/>
      <c r="D16828" s="327"/>
    </row>
    <row r="16829" spans="1:4" x14ac:dyDescent="0.25">
      <c r="A16829" s="325"/>
      <c r="B16829" s="326"/>
      <c r="C16829" s="325"/>
      <c r="D16829" s="327"/>
    </row>
    <row r="16830" spans="1:4" x14ac:dyDescent="0.25">
      <c r="A16830" s="325"/>
      <c r="B16830" s="326"/>
      <c r="C16830" s="325"/>
      <c r="D16830" s="327"/>
    </row>
    <row r="16831" spans="1:4" x14ac:dyDescent="0.25">
      <c r="A16831" s="325"/>
      <c r="B16831" s="326"/>
      <c r="C16831" s="325"/>
      <c r="D16831" s="327"/>
    </row>
    <row r="16832" spans="1:4" x14ac:dyDescent="0.25">
      <c r="A16832" s="325"/>
      <c r="B16832" s="326"/>
      <c r="C16832" s="325"/>
      <c r="D16832" s="327"/>
    </row>
    <row r="16833" spans="1:4" x14ac:dyDescent="0.25">
      <c r="A16833" s="325"/>
      <c r="B16833" s="326"/>
      <c r="C16833" s="325"/>
      <c r="D16833" s="327"/>
    </row>
    <row r="16834" spans="1:4" x14ac:dyDescent="0.25">
      <c r="A16834" s="325"/>
      <c r="B16834" s="326"/>
      <c r="C16834" s="325"/>
      <c r="D16834" s="327"/>
    </row>
    <row r="16835" spans="1:4" x14ac:dyDescent="0.25">
      <c r="A16835" s="325"/>
      <c r="B16835" s="326"/>
      <c r="C16835" s="325"/>
      <c r="D16835" s="327"/>
    </row>
    <row r="16836" spans="1:4" x14ac:dyDescent="0.25">
      <c r="A16836" s="325"/>
      <c r="B16836" s="326"/>
      <c r="C16836" s="325"/>
      <c r="D16836" s="327"/>
    </row>
    <row r="16837" spans="1:4" x14ac:dyDescent="0.25">
      <c r="A16837" s="325"/>
      <c r="B16837" s="326"/>
      <c r="C16837" s="325"/>
      <c r="D16837" s="327"/>
    </row>
    <row r="16838" spans="1:4" x14ac:dyDescent="0.25">
      <c r="A16838" s="325"/>
      <c r="B16838" s="326"/>
      <c r="C16838" s="325"/>
      <c r="D16838" s="327"/>
    </row>
    <row r="16839" spans="1:4" x14ac:dyDescent="0.25">
      <c r="A16839" s="325"/>
      <c r="B16839" s="326"/>
      <c r="C16839" s="325"/>
      <c r="D16839" s="327"/>
    </row>
    <row r="16840" spans="1:4" x14ac:dyDescent="0.25">
      <c r="A16840" s="325"/>
      <c r="B16840" s="326"/>
      <c r="C16840" s="325"/>
      <c r="D16840" s="327"/>
    </row>
    <row r="16841" spans="1:4" x14ac:dyDescent="0.25">
      <c r="A16841" s="325"/>
      <c r="B16841" s="326"/>
      <c r="C16841" s="325"/>
      <c r="D16841" s="325"/>
    </row>
    <row r="16842" spans="1:4" x14ac:dyDescent="0.25">
      <c r="A16842" s="325"/>
      <c r="B16842" s="326"/>
      <c r="C16842" s="325"/>
      <c r="D16842" s="325"/>
    </row>
    <row r="16843" spans="1:4" x14ac:dyDescent="0.25">
      <c r="A16843" s="325"/>
      <c r="B16843" s="326"/>
      <c r="C16843" s="325"/>
      <c r="D16843" s="325"/>
    </row>
    <row r="16844" spans="1:4" x14ac:dyDescent="0.25">
      <c r="A16844" s="325"/>
      <c r="B16844" s="326"/>
      <c r="C16844" s="325"/>
      <c r="D16844" s="325"/>
    </row>
    <row r="16845" spans="1:4" x14ac:dyDescent="0.25">
      <c r="A16845" s="325"/>
      <c r="B16845" s="326"/>
      <c r="C16845" s="325"/>
      <c r="D16845" s="325"/>
    </row>
    <row r="16846" spans="1:4" x14ac:dyDescent="0.25">
      <c r="A16846" s="325"/>
      <c r="B16846" s="326"/>
      <c r="C16846" s="325"/>
      <c r="D16846" s="325"/>
    </row>
    <row r="16847" spans="1:4" x14ac:dyDescent="0.25">
      <c r="A16847" s="325"/>
      <c r="B16847" s="326"/>
      <c r="C16847" s="325"/>
      <c r="D16847" s="325"/>
    </row>
    <row r="16848" spans="1:4" x14ac:dyDescent="0.25">
      <c r="A16848" s="325"/>
      <c r="B16848" s="326"/>
      <c r="C16848" s="325"/>
      <c r="D16848" s="325"/>
    </row>
    <row r="16849" spans="1:4" x14ac:dyDescent="0.25">
      <c r="A16849" s="325"/>
      <c r="B16849" s="326"/>
      <c r="C16849" s="325"/>
      <c r="D16849" s="325"/>
    </row>
    <row r="16850" spans="1:4" x14ac:dyDescent="0.25">
      <c r="A16850" s="325"/>
      <c r="B16850" s="326"/>
      <c r="C16850" s="325"/>
      <c r="D16850" s="325"/>
    </row>
    <row r="16851" spans="1:4" x14ac:dyDescent="0.25">
      <c r="A16851" s="325"/>
      <c r="B16851" s="326"/>
      <c r="C16851" s="325"/>
      <c r="D16851" s="325"/>
    </row>
    <row r="16852" spans="1:4" x14ac:dyDescent="0.25">
      <c r="A16852" s="325"/>
      <c r="B16852" s="326"/>
      <c r="C16852" s="325"/>
      <c r="D16852" s="325"/>
    </row>
    <row r="16853" spans="1:4" x14ac:dyDescent="0.25">
      <c r="A16853" s="325"/>
      <c r="B16853" s="326"/>
      <c r="C16853" s="325"/>
      <c r="D16853" s="325"/>
    </row>
    <row r="16854" spans="1:4" x14ac:dyDescent="0.25">
      <c r="A16854" s="325"/>
      <c r="B16854" s="326"/>
      <c r="C16854" s="325"/>
      <c r="D16854" s="325"/>
    </row>
    <row r="16855" spans="1:4" x14ac:dyDescent="0.25">
      <c r="A16855" s="325"/>
      <c r="B16855" s="326"/>
      <c r="C16855" s="325"/>
      <c r="D16855" s="325"/>
    </row>
    <row r="16856" spans="1:4" x14ac:dyDescent="0.25">
      <c r="A16856" s="325"/>
      <c r="B16856" s="326"/>
      <c r="C16856" s="325"/>
      <c r="D16856" s="325"/>
    </row>
    <row r="16857" spans="1:4" x14ac:dyDescent="0.25">
      <c r="A16857" s="325"/>
      <c r="B16857" s="326"/>
      <c r="C16857" s="325"/>
      <c r="D16857" s="325"/>
    </row>
    <row r="16858" spans="1:4" x14ac:dyDescent="0.25">
      <c r="A16858" s="325"/>
      <c r="B16858" s="326"/>
      <c r="C16858" s="325"/>
      <c r="D16858" s="325"/>
    </row>
    <row r="16859" spans="1:4" x14ac:dyDescent="0.25">
      <c r="A16859" s="325"/>
      <c r="B16859" s="326"/>
      <c r="C16859" s="325"/>
      <c r="D16859" s="325"/>
    </row>
    <row r="16860" spans="1:4" x14ac:dyDescent="0.25">
      <c r="A16860" s="325"/>
      <c r="B16860" s="326"/>
      <c r="C16860" s="325"/>
      <c r="D16860" s="325"/>
    </row>
    <row r="16861" spans="1:4" x14ac:dyDescent="0.25">
      <c r="A16861" s="325"/>
      <c r="B16861" s="326"/>
      <c r="C16861" s="325"/>
      <c r="D16861" s="327"/>
    </row>
    <row r="16862" spans="1:4" x14ac:dyDescent="0.25">
      <c r="A16862" s="325"/>
      <c r="B16862" s="326"/>
      <c r="C16862" s="325"/>
      <c r="D16862" s="325"/>
    </row>
    <row r="16863" spans="1:4" x14ac:dyDescent="0.25">
      <c r="A16863" s="325"/>
      <c r="B16863" s="326"/>
      <c r="C16863" s="325"/>
      <c r="D16863" s="325"/>
    </row>
    <row r="16864" spans="1:4" x14ac:dyDescent="0.25">
      <c r="A16864" s="325"/>
      <c r="B16864" s="326"/>
      <c r="C16864" s="325"/>
      <c r="D16864" s="327"/>
    </row>
    <row r="16865" spans="1:4" x14ac:dyDescent="0.25">
      <c r="A16865" s="325"/>
      <c r="B16865" s="326"/>
      <c r="C16865" s="325"/>
      <c r="D16865" s="327"/>
    </row>
    <row r="16866" spans="1:4" x14ac:dyDescent="0.25">
      <c r="A16866" s="325"/>
      <c r="B16866" s="326"/>
      <c r="C16866" s="325"/>
      <c r="D16866" s="325"/>
    </row>
    <row r="16867" spans="1:4" x14ac:dyDescent="0.25">
      <c r="A16867" s="325"/>
      <c r="B16867" s="326"/>
      <c r="C16867" s="325"/>
      <c r="D16867" s="325"/>
    </row>
    <row r="16868" spans="1:4" x14ac:dyDescent="0.25">
      <c r="A16868" s="325"/>
      <c r="B16868" s="326"/>
      <c r="C16868" s="325"/>
      <c r="D16868" s="325"/>
    </row>
    <row r="16869" spans="1:4" x14ac:dyDescent="0.25">
      <c r="A16869" s="325"/>
      <c r="B16869" s="326"/>
      <c r="C16869" s="325"/>
      <c r="D16869" s="325"/>
    </row>
    <row r="16870" spans="1:4" x14ac:dyDescent="0.25">
      <c r="A16870" s="325"/>
      <c r="B16870" s="326"/>
      <c r="C16870" s="325"/>
      <c r="D16870" s="325"/>
    </row>
    <row r="16871" spans="1:4" x14ac:dyDescent="0.25">
      <c r="A16871" s="325"/>
      <c r="B16871" s="326"/>
      <c r="C16871" s="325"/>
      <c r="D16871" s="325"/>
    </row>
    <row r="16872" spans="1:4" x14ac:dyDescent="0.25">
      <c r="A16872" s="325"/>
      <c r="B16872" s="326"/>
      <c r="C16872" s="325"/>
      <c r="D16872" s="325"/>
    </row>
    <row r="16873" spans="1:4" x14ac:dyDescent="0.25">
      <c r="A16873" s="325"/>
      <c r="B16873" s="326"/>
      <c r="C16873" s="325"/>
      <c r="D16873" s="325"/>
    </row>
    <row r="16874" spans="1:4" x14ac:dyDescent="0.25">
      <c r="A16874" s="325"/>
      <c r="B16874" s="326"/>
      <c r="C16874" s="325"/>
      <c r="D16874" s="327"/>
    </row>
    <row r="16875" spans="1:4" x14ac:dyDescent="0.25">
      <c r="A16875" s="325"/>
      <c r="B16875" s="326"/>
      <c r="C16875" s="325"/>
      <c r="D16875" s="325"/>
    </row>
    <row r="16876" spans="1:4" x14ac:dyDescent="0.25">
      <c r="A16876" s="325"/>
      <c r="B16876" s="326"/>
      <c r="C16876" s="325"/>
      <c r="D16876" s="325"/>
    </row>
    <row r="16877" spans="1:4" x14ac:dyDescent="0.25">
      <c r="A16877" s="325"/>
      <c r="B16877" s="326"/>
      <c r="C16877" s="325"/>
      <c r="D16877" s="325"/>
    </row>
    <row r="16878" spans="1:4" x14ac:dyDescent="0.25">
      <c r="A16878" s="325"/>
      <c r="B16878" s="326"/>
      <c r="C16878" s="325"/>
      <c r="D16878" s="325"/>
    </row>
    <row r="16879" spans="1:4" x14ac:dyDescent="0.25">
      <c r="A16879" s="325"/>
      <c r="B16879" s="326"/>
      <c r="C16879" s="325"/>
      <c r="D16879" s="325"/>
    </row>
    <row r="16880" spans="1:4" x14ac:dyDescent="0.25">
      <c r="A16880" s="325"/>
      <c r="B16880" s="326"/>
      <c r="C16880" s="325"/>
      <c r="D16880" s="325"/>
    </row>
    <row r="16881" spans="1:4" x14ac:dyDescent="0.25">
      <c r="A16881" s="325"/>
      <c r="B16881" s="326"/>
      <c r="C16881" s="325"/>
      <c r="D16881" s="325"/>
    </row>
    <row r="16882" spans="1:4" x14ac:dyDescent="0.25">
      <c r="A16882" s="325"/>
      <c r="B16882" s="326"/>
      <c r="C16882" s="325"/>
      <c r="D16882" s="325"/>
    </row>
    <row r="16883" spans="1:4" x14ac:dyDescent="0.25">
      <c r="A16883" s="325"/>
      <c r="B16883" s="326"/>
      <c r="C16883" s="325"/>
      <c r="D16883" s="325"/>
    </row>
    <row r="16884" spans="1:4" x14ac:dyDescent="0.25">
      <c r="A16884" s="325"/>
      <c r="B16884" s="326"/>
      <c r="C16884" s="325"/>
      <c r="D16884" s="325"/>
    </row>
    <row r="16885" spans="1:4" x14ac:dyDescent="0.25">
      <c r="A16885" s="325"/>
      <c r="B16885" s="326"/>
      <c r="C16885" s="325"/>
      <c r="D16885" s="325"/>
    </row>
    <row r="16886" spans="1:4" x14ac:dyDescent="0.25">
      <c r="A16886" s="325"/>
      <c r="B16886" s="326"/>
      <c r="C16886" s="325"/>
      <c r="D16886" s="325"/>
    </row>
    <row r="16887" spans="1:4" x14ac:dyDescent="0.25">
      <c r="A16887" s="325"/>
      <c r="B16887" s="326"/>
      <c r="C16887" s="325"/>
      <c r="D16887" s="325"/>
    </row>
    <row r="16888" spans="1:4" x14ac:dyDescent="0.25">
      <c r="A16888" s="325"/>
      <c r="B16888" s="326"/>
      <c r="C16888" s="325"/>
      <c r="D16888" s="325"/>
    </row>
    <row r="16889" spans="1:4" x14ac:dyDescent="0.25">
      <c r="A16889" s="325"/>
      <c r="B16889" s="326"/>
      <c r="C16889" s="325"/>
      <c r="D16889" s="325"/>
    </row>
    <row r="16890" spans="1:4" x14ac:dyDescent="0.25">
      <c r="A16890" s="325"/>
      <c r="B16890" s="326"/>
      <c r="C16890" s="325"/>
      <c r="D16890" s="325"/>
    </row>
    <row r="16891" spans="1:4" x14ac:dyDescent="0.25">
      <c r="A16891" s="325"/>
      <c r="B16891" s="326"/>
      <c r="C16891" s="325"/>
      <c r="D16891" s="325"/>
    </row>
    <row r="16892" spans="1:4" x14ac:dyDescent="0.25">
      <c r="A16892" s="325"/>
      <c r="B16892" s="326"/>
      <c r="C16892" s="325"/>
      <c r="D16892" s="325"/>
    </row>
    <row r="16893" spans="1:4" x14ac:dyDescent="0.25">
      <c r="A16893" s="325"/>
      <c r="B16893" s="326"/>
      <c r="C16893" s="325"/>
      <c r="D16893" s="325"/>
    </row>
    <row r="16894" spans="1:4" x14ac:dyDescent="0.25">
      <c r="A16894" s="325"/>
      <c r="B16894" s="326"/>
      <c r="C16894" s="325"/>
      <c r="D16894" s="325"/>
    </row>
    <row r="16895" spans="1:4" x14ac:dyDescent="0.25">
      <c r="A16895" s="325"/>
      <c r="B16895" s="326"/>
      <c r="C16895" s="325"/>
      <c r="D16895" s="325"/>
    </row>
    <row r="16896" spans="1:4" x14ac:dyDescent="0.25">
      <c r="A16896" s="325"/>
      <c r="B16896" s="326"/>
      <c r="C16896" s="325"/>
      <c r="D16896" s="325"/>
    </row>
    <row r="16897" spans="1:4" x14ac:dyDescent="0.25">
      <c r="A16897" s="325"/>
      <c r="B16897" s="326"/>
      <c r="C16897" s="325"/>
      <c r="D16897" s="325"/>
    </row>
    <row r="16898" spans="1:4" x14ac:dyDescent="0.25">
      <c r="A16898" s="325"/>
      <c r="B16898" s="326"/>
      <c r="C16898" s="325"/>
      <c r="D16898" s="325"/>
    </row>
    <row r="16899" spans="1:4" x14ac:dyDescent="0.25">
      <c r="A16899" s="325"/>
      <c r="B16899" s="326"/>
      <c r="C16899" s="325"/>
      <c r="D16899" s="325"/>
    </row>
    <row r="16900" spans="1:4" x14ac:dyDescent="0.25">
      <c r="A16900" s="325"/>
      <c r="B16900" s="326"/>
      <c r="C16900" s="325"/>
      <c r="D16900" s="325"/>
    </row>
    <row r="16901" spans="1:4" x14ac:dyDescent="0.25">
      <c r="A16901" s="325"/>
      <c r="B16901" s="326"/>
      <c r="C16901" s="325"/>
      <c r="D16901" s="325"/>
    </row>
    <row r="16902" spans="1:4" x14ac:dyDescent="0.25">
      <c r="A16902" s="325"/>
      <c r="B16902" s="326"/>
      <c r="C16902" s="325"/>
      <c r="D16902" s="325"/>
    </row>
    <row r="16903" spans="1:4" x14ac:dyDescent="0.25">
      <c r="A16903" s="325"/>
      <c r="B16903" s="326"/>
      <c r="C16903" s="325"/>
      <c r="D16903" s="325"/>
    </row>
    <row r="16904" spans="1:4" x14ac:dyDescent="0.25">
      <c r="A16904" s="325"/>
      <c r="B16904" s="326"/>
      <c r="C16904" s="325"/>
      <c r="D16904" s="325"/>
    </row>
    <row r="16905" spans="1:4" x14ac:dyDescent="0.25">
      <c r="A16905" s="325"/>
      <c r="B16905" s="326"/>
      <c r="C16905" s="325"/>
      <c r="D16905" s="325"/>
    </row>
    <row r="16906" spans="1:4" x14ac:dyDescent="0.25">
      <c r="A16906" s="325"/>
      <c r="B16906" s="326"/>
      <c r="C16906" s="325"/>
      <c r="D16906" s="327"/>
    </row>
    <row r="16907" spans="1:4" x14ac:dyDescent="0.25">
      <c r="A16907" s="325"/>
      <c r="B16907" s="326"/>
      <c r="C16907" s="325"/>
      <c r="D16907" s="325"/>
    </row>
    <row r="16908" spans="1:4" x14ac:dyDescent="0.25">
      <c r="A16908" s="325"/>
      <c r="B16908" s="326"/>
      <c r="C16908" s="325"/>
      <c r="D16908" s="327"/>
    </row>
    <row r="16909" spans="1:4" x14ac:dyDescent="0.25">
      <c r="A16909" s="325"/>
      <c r="B16909" s="326"/>
      <c r="C16909" s="325"/>
      <c r="D16909" s="327"/>
    </row>
    <row r="16910" spans="1:4" x14ac:dyDescent="0.25">
      <c r="A16910" s="325"/>
      <c r="B16910" s="326"/>
      <c r="C16910" s="325"/>
      <c r="D16910" s="325"/>
    </row>
    <row r="16911" spans="1:4" x14ac:dyDescent="0.25">
      <c r="A16911" s="325"/>
      <c r="B16911" s="326"/>
      <c r="C16911" s="325"/>
      <c r="D16911" s="325"/>
    </row>
    <row r="16912" spans="1:4" x14ac:dyDescent="0.25">
      <c r="A16912" s="325"/>
      <c r="B16912" s="326"/>
      <c r="C16912" s="325"/>
      <c r="D16912" s="325"/>
    </row>
    <row r="16913" spans="1:4" x14ac:dyDescent="0.25">
      <c r="A16913" s="325"/>
      <c r="B16913" s="326"/>
      <c r="C16913" s="325"/>
      <c r="D16913" s="325"/>
    </row>
    <row r="16914" spans="1:4" x14ac:dyDescent="0.25">
      <c r="A16914" s="325"/>
      <c r="B16914" s="326"/>
      <c r="C16914" s="325"/>
      <c r="D16914" s="325"/>
    </row>
    <row r="16915" spans="1:4" x14ac:dyDescent="0.25">
      <c r="A16915" s="325"/>
      <c r="B16915" s="326"/>
      <c r="C16915" s="325"/>
      <c r="D16915" s="325"/>
    </row>
    <row r="16916" spans="1:4" x14ac:dyDescent="0.25">
      <c r="A16916" s="325"/>
      <c r="B16916" s="326"/>
      <c r="C16916" s="325"/>
      <c r="D16916" s="325"/>
    </row>
    <row r="16917" spans="1:4" x14ac:dyDescent="0.25">
      <c r="A16917" s="325"/>
      <c r="B16917" s="326"/>
      <c r="C16917" s="325"/>
      <c r="D16917" s="325"/>
    </row>
    <row r="16918" spans="1:4" x14ac:dyDescent="0.25">
      <c r="A16918" s="325"/>
      <c r="B16918" s="326"/>
      <c r="C16918" s="325"/>
      <c r="D16918" s="325"/>
    </row>
    <row r="16919" spans="1:4" x14ac:dyDescent="0.25">
      <c r="A16919" s="325"/>
      <c r="B16919" s="326"/>
      <c r="C16919" s="325"/>
      <c r="D16919" s="325"/>
    </row>
    <row r="16920" spans="1:4" x14ac:dyDescent="0.25">
      <c r="A16920" s="325"/>
      <c r="B16920" s="326"/>
      <c r="C16920" s="325"/>
      <c r="D16920" s="325"/>
    </row>
    <row r="16921" spans="1:4" x14ac:dyDescent="0.25">
      <c r="A16921" s="325"/>
      <c r="B16921" s="326"/>
      <c r="C16921" s="325"/>
      <c r="D16921" s="325"/>
    </row>
    <row r="16922" spans="1:4" x14ac:dyDescent="0.25">
      <c r="A16922" s="325"/>
      <c r="B16922" s="326"/>
      <c r="C16922" s="325"/>
      <c r="D16922" s="325"/>
    </row>
    <row r="16923" spans="1:4" x14ac:dyDescent="0.25">
      <c r="A16923" s="325"/>
      <c r="B16923" s="326"/>
      <c r="C16923" s="325"/>
      <c r="D16923" s="325"/>
    </row>
    <row r="16924" spans="1:4" x14ac:dyDescent="0.25">
      <c r="A16924" s="325"/>
      <c r="B16924" s="326"/>
      <c r="C16924" s="325"/>
      <c r="D16924" s="325"/>
    </row>
    <row r="16925" spans="1:4" x14ac:dyDescent="0.25">
      <c r="A16925" s="325"/>
      <c r="B16925" s="326"/>
      <c r="C16925" s="325"/>
      <c r="D16925" s="325"/>
    </row>
    <row r="16926" spans="1:4" x14ac:dyDescent="0.25">
      <c r="A16926" s="325"/>
      <c r="B16926" s="326"/>
      <c r="C16926" s="325"/>
      <c r="D16926" s="325"/>
    </row>
    <row r="16927" spans="1:4" x14ac:dyDescent="0.25">
      <c r="A16927" s="325"/>
      <c r="B16927" s="326"/>
      <c r="C16927" s="325"/>
      <c r="D16927" s="325"/>
    </row>
    <row r="16928" spans="1:4" x14ac:dyDescent="0.25">
      <c r="A16928" s="325"/>
      <c r="B16928" s="326"/>
      <c r="C16928" s="325"/>
      <c r="D16928" s="325"/>
    </row>
    <row r="16929" spans="1:4" x14ac:dyDescent="0.25">
      <c r="A16929" s="325"/>
      <c r="B16929" s="326"/>
      <c r="C16929" s="325"/>
      <c r="D16929" s="325"/>
    </row>
    <row r="16930" spans="1:4" x14ac:dyDescent="0.25">
      <c r="A16930" s="325"/>
      <c r="B16930" s="326"/>
      <c r="C16930" s="325"/>
      <c r="D16930" s="325"/>
    </row>
    <row r="16931" spans="1:4" x14ac:dyDescent="0.25">
      <c r="A16931" s="325"/>
      <c r="B16931" s="326"/>
      <c r="C16931" s="325"/>
      <c r="D16931" s="325"/>
    </row>
    <row r="16932" spans="1:4" x14ac:dyDescent="0.25">
      <c r="A16932" s="325"/>
      <c r="B16932" s="326"/>
      <c r="C16932" s="325"/>
      <c r="D16932" s="325"/>
    </row>
    <row r="16933" spans="1:4" x14ac:dyDescent="0.25">
      <c r="A16933" s="325"/>
      <c r="B16933" s="326"/>
      <c r="C16933" s="325"/>
      <c r="D16933" s="325"/>
    </row>
    <row r="16934" spans="1:4" x14ac:dyDescent="0.25">
      <c r="A16934" s="325"/>
      <c r="B16934" s="326"/>
      <c r="C16934" s="325"/>
      <c r="D16934" s="325"/>
    </row>
    <row r="16935" spans="1:4" x14ac:dyDescent="0.25">
      <c r="A16935" s="325"/>
      <c r="B16935" s="326"/>
      <c r="C16935" s="325"/>
      <c r="D16935" s="325"/>
    </row>
    <row r="16936" spans="1:4" x14ac:dyDescent="0.25">
      <c r="A16936" s="325"/>
      <c r="B16936" s="326"/>
      <c r="C16936" s="325"/>
      <c r="D16936" s="325"/>
    </row>
    <row r="16937" spans="1:4" x14ac:dyDescent="0.25">
      <c r="A16937" s="325"/>
      <c r="B16937" s="326"/>
      <c r="C16937" s="325"/>
      <c r="D16937" s="325"/>
    </row>
    <row r="16938" spans="1:4" x14ac:dyDescent="0.25">
      <c r="A16938" s="325"/>
      <c r="B16938" s="326"/>
      <c r="C16938" s="325"/>
      <c r="D16938" s="325"/>
    </row>
    <row r="16939" spans="1:4" x14ac:dyDescent="0.25">
      <c r="A16939" s="325"/>
      <c r="B16939" s="326"/>
      <c r="C16939" s="325"/>
      <c r="D16939" s="325"/>
    </row>
    <row r="16940" spans="1:4" x14ac:dyDescent="0.25">
      <c r="A16940" s="325"/>
      <c r="B16940" s="326"/>
      <c r="C16940" s="325"/>
      <c r="D16940" s="325"/>
    </row>
    <row r="16941" spans="1:4" x14ac:dyDescent="0.25">
      <c r="A16941" s="325"/>
      <c r="B16941" s="326"/>
      <c r="C16941" s="325"/>
      <c r="D16941" s="325"/>
    </row>
    <row r="16942" spans="1:4" x14ac:dyDescent="0.25">
      <c r="A16942" s="325"/>
      <c r="B16942" s="326"/>
      <c r="C16942" s="325"/>
      <c r="D16942" s="325"/>
    </row>
    <row r="16943" spans="1:4" x14ac:dyDescent="0.25">
      <c r="A16943" s="325"/>
      <c r="B16943" s="326"/>
      <c r="C16943" s="325"/>
      <c r="D16943" s="325"/>
    </row>
    <row r="16944" spans="1:4" x14ac:dyDescent="0.25">
      <c r="A16944" s="325"/>
      <c r="B16944" s="326"/>
      <c r="C16944" s="325"/>
      <c r="D16944" s="325"/>
    </row>
    <row r="16945" spans="1:4" x14ac:dyDescent="0.25">
      <c r="A16945" s="325"/>
      <c r="B16945" s="326"/>
      <c r="C16945" s="325"/>
      <c r="D16945" s="325"/>
    </row>
    <row r="16946" spans="1:4" x14ac:dyDescent="0.25">
      <c r="A16946" s="325"/>
      <c r="B16946" s="326"/>
      <c r="C16946" s="325"/>
      <c r="D16946" s="325"/>
    </row>
    <row r="16947" spans="1:4" x14ac:dyDescent="0.25">
      <c r="A16947" s="325"/>
      <c r="B16947" s="326"/>
      <c r="C16947" s="325"/>
      <c r="D16947" s="325"/>
    </row>
    <row r="16948" spans="1:4" x14ac:dyDescent="0.25">
      <c r="A16948" s="325"/>
      <c r="B16948" s="326"/>
      <c r="C16948" s="325"/>
      <c r="D16948" s="325"/>
    </row>
    <row r="16949" spans="1:4" x14ac:dyDescent="0.25">
      <c r="A16949" s="325"/>
      <c r="B16949" s="326"/>
      <c r="C16949" s="325"/>
      <c r="D16949" s="325"/>
    </row>
    <row r="16950" spans="1:4" x14ac:dyDescent="0.25">
      <c r="A16950" s="325"/>
      <c r="B16950" s="326"/>
      <c r="C16950" s="325"/>
      <c r="D16950" s="325"/>
    </row>
    <row r="16951" spans="1:4" x14ac:dyDescent="0.25">
      <c r="A16951" s="325"/>
      <c r="B16951" s="326"/>
      <c r="C16951" s="325"/>
      <c r="D16951" s="325"/>
    </row>
    <row r="16952" spans="1:4" x14ac:dyDescent="0.25">
      <c r="A16952" s="325"/>
      <c r="B16952" s="326"/>
      <c r="C16952" s="325"/>
      <c r="D16952" s="325"/>
    </row>
    <row r="16953" spans="1:4" x14ac:dyDescent="0.25">
      <c r="A16953" s="325"/>
      <c r="B16953" s="326"/>
      <c r="C16953" s="325"/>
      <c r="D16953" s="325"/>
    </row>
    <row r="16954" spans="1:4" x14ac:dyDescent="0.25">
      <c r="A16954" s="325"/>
      <c r="B16954" s="326"/>
      <c r="C16954" s="325"/>
      <c r="D16954" s="325"/>
    </row>
    <row r="16955" spans="1:4" x14ac:dyDescent="0.25">
      <c r="A16955" s="325"/>
      <c r="B16955" s="326"/>
      <c r="C16955" s="325"/>
      <c r="D16955" s="325"/>
    </row>
    <row r="16956" spans="1:4" x14ac:dyDescent="0.25">
      <c r="A16956" s="325"/>
      <c r="B16956" s="326"/>
      <c r="C16956" s="325"/>
      <c r="D16956" s="325"/>
    </row>
    <row r="16957" spans="1:4" x14ac:dyDescent="0.25">
      <c r="A16957" s="325"/>
      <c r="B16957" s="326"/>
      <c r="C16957" s="325"/>
      <c r="D16957" s="325"/>
    </row>
    <row r="16958" spans="1:4" x14ac:dyDescent="0.25">
      <c r="A16958" s="325"/>
      <c r="B16958" s="326"/>
      <c r="C16958" s="325"/>
      <c r="D16958" s="325"/>
    </row>
    <row r="16959" spans="1:4" x14ac:dyDescent="0.25">
      <c r="A16959" s="325"/>
      <c r="B16959" s="326"/>
      <c r="C16959" s="325"/>
      <c r="D16959" s="325"/>
    </row>
    <row r="16960" spans="1:4" x14ac:dyDescent="0.25">
      <c r="A16960" s="325"/>
      <c r="B16960" s="326"/>
      <c r="C16960" s="325"/>
      <c r="D16960" s="325"/>
    </row>
    <row r="16961" spans="1:4" x14ac:dyDescent="0.25">
      <c r="A16961" s="325"/>
      <c r="B16961" s="326"/>
      <c r="C16961" s="325"/>
      <c r="D16961" s="325"/>
    </row>
    <row r="16962" spans="1:4" x14ac:dyDescent="0.25">
      <c r="A16962" s="325"/>
      <c r="B16962" s="326"/>
      <c r="C16962" s="325"/>
      <c r="D16962" s="325"/>
    </row>
    <row r="16963" spans="1:4" x14ac:dyDescent="0.25">
      <c r="A16963" s="325"/>
      <c r="B16963" s="326"/>
      <c r="C16963" s="325"/>
      <c r="D16963" s="325"/>
    </row>
    <row r="16964" spans="1:4" x14ac:dyDescent="0.25">
      <c r="A16964" s="325"/>
      <c r="B16964" s="326"/>
      <c r="C16964" s="325"/>
      <c r="D16964" s="325"/>
    </row>
    <row r="16965" spans="1:4" x14ac:dyDescent="0.25">
      <c r="A16965" s="325"/>
      <c r="B16965" s="326"/>
      <c r="C16965" s="325"/>
      <c r="D16965" s="325"/>
    </row>
    <row r="16966" spans="1:4" x14ac:dyDescent="0.25">
      <c r="A16966" s="325"/>
      <c r="B16966" s="326"/>
      <c r="C16966" s="325"/>
      <c r="D16966" s="325"/>
    </row>
    <row r="16967" spans="1:4" x14ac:dyDescent="0.25">
      <c r="A16967" s="325"/>
      <c r="B16967" s="326"/>
      <c r="C16967" s="325"/>
      <c r="D16967" s="325"/>
    </row>
    <row r="16968" spans="1:4" x14ac:dyDescent="0.25">
      <c r="A16968" s="325"/>
      <c r="B16968" s="326"/>
      <c r="C16968" s="325"/>
      <c r="D16968" s="325"/>
    </row>
    <row r="16969" spans="1:4" x14ac:dyDescent="0.25">
      <c r="A16969" s="325"/>
      <c r="B16969" s="326"/>
      <c r="C16969" s="325"/>
      <c r="D16969" s="325"/>
    </row>
    <row r="16970" spans="1:4" x14ac:dyDescent="0.25">
      <c r="A16970" s="325"/>
      <c r="B16970" s="326"/>
      <c r="C16970" s="325"/>
      <c r="D16970" s="325"/>
    </row>
    <row r="16971" spans="1:4" x14ac:dyDescent="0.25">
      <c r="A16971" s="325"/>
      <c r="B16971" s="326"/>
      <c r="C16971" s="325"/>
      <c r="D16971" s="325"/>
    </row>
    <row r="16972" spans="1:4" x14ac:dyDescent="0.25">
      <c r="A16972" s="325"/>
      <c r="B16972" s="326"/>
      <c r="C16972" s="325"/>
      <c r="D16972" s="327"/>
    </row>
    <row r="16973" spans="1:4" x14ac:dyDescent="0.25">
      <c r="A16973" s="325"/>
      <c r="B16973" s="326"/>
      <c r="C16973" s="325"/>
      <c r="D16973" s="325"/>
    </row>
    <row r="16974" spans="1:4" x14ac:dyDescent="0.25">
      <c r="A16974" s="325"/>
      <c r="B16974" s="326"/>
      <c r="C16974" s="325"/>
      <c r="D16974" s="325"/>
    </row>
    <row r="16975" spans="1:4" x14ac:dyDescent="0.25">
      <c r="A16975" s="325"/>
      <c r="B16975" s="326"/>
      <c r="C16975" s="325"/>
      <c r="D16975" s="325"/>
    </row>
    <row r="16976" spans="1:4" x14ac:dyDescent="0.25">
      <c r="A16976" s="325"/>
      <c r="B16976" s="326"/>
      <c r="C16976" s="325"/>
      <c r="D16976" s="325"/>
    </row>
    <row r="16977" spans="1:4" x14ac:dyDescent="0.25">
      <c r="A16977" s="325"/>
      <c r="B16977" s="326"/>
      <c r="C16977" s="325"/>
      <c r="D16977" s="325"/>
    </row>
    <row r="16978" spans="1:4" x14ac:dyDescent="0.25">
      <c r="A16978" s="325"/>
      <c r="B16978" s="326"/>
      <c r="C16978" s="325"/>
      <c r="D16978" s="325"/>
    </row>
    <row r="16979" spans="1:4" x14ac:dyDescent="0.25">
      <c r="A16979" s="325"/>
      <c r="B16979" s="326"/>
      <c r="C16979" s="325"/>
      <c r="D16979" s="325"/>
    </row>
    <row r="16980" spans="1:4" x14ac:dyDescent="0.25">
      <c r="A16980" s="325"/>
      <c r="B16980" s="326"/>
      <c r="C16980" s="325"/>
      <c r="D16980" s="325"/>
    </row>
    <row r="16981" spans="1:4" x14ac:dyDescent="0.25">
      <c r="A16981" s="325"/>
      <c r="B16981" s="326"/>
      <c r="C16981" s="325"/>
      <c r="D16981" s="325"/>
    </row>
    <row r="16982" spans="1:4" x14ac:dyDescent="0.25">
      <c r="A16982" s="325"/>
      <c r="B16982" s="326"/>
      <c r="C16982" s="325"/>
      <c r="D16982" s="325"/>
    </row>
    <row r="16983" spans="1:4" x14ac:dyDescent="0.25">
      <c r="A16983" s="325"/>
      <c r="B16983" s="326"/>
      <c r="C16983" s="325"/>
      <c r="D16983" s="327"/>
    </row>
    <row r="16984" spans="1:4" x14ac:dyDescent="0.25">
      <c r="A16984" s="325"/>
      <c r="B16984" s="326"/>
      <c r="C16984" s="325"/>
      <c r="D16984" s="325"/>
    </row>
    <row r="16985" spans="1:4" x14ac:dyDescent="0.25">
      <c r="A16985" s="325"/>
      <c r="B16985" s="326"/>
      <c r="C16985" s="325"/>
      <c r="D16985" s="325"/>
    </row>
    <row r="16986" spans="1:4" x14ac:dyDescent="0.25">
      <c r="A16986" s="325"/>
      <c r="B16986" s="326"/>
      <c r="C16986" s="325"/>
      <c r="D16986" s="325"/>
    </row>
    <row r="16987" spans="1:4" x14ac:dyDescent="0.25">
      <c r="A16987" s="325"/>
      <c r="B16987" s="326"/>
      <c r="C16987" s="325"/>
      <c r="D16987" s="325"/>
    </row>
    <row r="16988" spans="1:4" x14ac:dyDescent="0.25">
      <c r="A16988" s="325"/>
      <c r="B16988" s="326"/>
      <c r="C16988" s="325"/>
      <c r="D16988" s="325"/>
    </row>
    <row r="16989" spans="1:4" x14ac:dyDescent="0.25">
      <c r="A16989" s="325"/>
      <c r="B16989" s="326"/>
      <c r="C16989" s="325"/>
      <c r="D16989" s="325"/>
    </row>
    <row r="16990" spans="1:4" x14ac:dyDescent="0.25">
      <c r="A16990" s="325"/>
      <c r="B16990" s="326"/>
      <c r="C16990" s="325"/>
      <c r="D16990" s="325"/>
    </row>
    <row r="16991" spans="1:4" x14ac:dyDescent="0.25">
      <c r="A16991" s="325"/>
      <c r="B16991" s="326"/>
      <c r="C16991" s="325"/>
      <c r="D16991" s="325"/>
    </row>
    <row r="16992" spans="1:4" x14ac:dyDescent="0.25">
      <c r="A16992" s="325"/>
      <c r="B16992" s="326"/>
      <c r="C16992" s="325"/>
      <c r="D16992" s="325"/>
    </row>
    <row r="16993" spans="1:4" x14ac:dyDescent="0.25">
      <c r="A16993" s="325"/>
      <c r="B16993" s="326"/>
      <c r="C16993" s="325"/>
      <c r="D16993" s="325"/>
    </row>
    <row r="16994" spans="1:4" x14ac:dyDescent="0.25">
      <c r="A16994" s="325"/>
      <c r="B16994" s="326"/>
      <c r="C16994" s="325"/>
      <c r="D16994" s="325"/>
    </row>
    <row r="16995" spans="1:4" x14ac:dyDescent="0.25">
      <c r="A16995" s="325"/>
      <c r="B16995" s="326"/>
      <c r="C16995" s="325"/>
      <c r="D16995" s="325"/>
    </row>
    <row r="16996" spans="1:4" x14ac:dyDescent="0.25">
      <c r="A16996" s="325"/>
      <c r="B16996" s="326"/>
      <c r="C16996" s="325"/>
      <c r="D16996" s="325"/>
    </row>
    <row r="16997" spans="1:4" x14ac:dyDescent="0.25">
      <c r="A16997" s="325"/>
      <c r="B16997" s="326"/>
      <c r="C16997" s="325"/>
      <c r="D16997" s="325"/>
    </row>
    <row r="16998" spans="1:4" x14ac:dyDescent="0.25">
      <c r="A16998" s="325"/>
      <c r="B16998" s="326"/>
      <c r="C16998" s="325"/>
      <c r="D16998" s="325"/>
    </row>
    <row r="16999" spans="1:4" x14ac:dyDescent="0.25">
      <c r="A16999" s="325"/>
      <c r="B16999" s="326"/>
      <c r="C16999" s="325"/>
      <c r="D16999" s="325"/>
    </row>
    <row r="17000" spans="1:4" x14ac:dyDescent="0.25">
      <c r="A17000" s="325"/>
      <c r="B17000" s="326"/>
      <c r="C17000" s="325"/>
      <c r="D17000" s="325"/>
    </row>
    <row r="17001" spans="1:4" x14ac:dyDescent="0.25">
      <c r="A17001" s="325"/>
      <c r="B17001" s="326"/>
      <c r="C17001" s="325"/>
      <c r="D17001" s="325"/>
    </row>
    <row r="17002" spans="1:4" x14ac:dyDescent="0.25">
      <c r="A17002" s="325"/>
      <c r="B17002" s="326"/>
      <c r="C17002" s="325"/>
      <c r="D17002" s="325"/>
    </row>
    <row r="17003" spans="1:4" x14ac:dyDescent="0.25">
      <c r="A17003" s="325"/>
      <c r="B17003" s="326"/>
      <c r="C17003" s="325"/>
      <c r="D17003" s="325"/>
    </row>
    <row r="17004" spans="1:4" x14ac:dyDescent="0.25">
      <c r="A17004" s="325"/>
      <c r="B17004" s="326"/>
      <c r="C17004" s="325"/>
      <c r="D17004" s="325"/>
    </row>
    <row r="17005" spans="1:4" x14ac:dyDescent="0.25">
      <c r="A17005" s="325"/>
      <c r="B17005" s="326"/>
      <c r="C17005" s="325"/>
      <c r="D17005" s="325"/>
    </row>
    <row r="17006" spans="1:4" x14ac:dyDescent="0.25">
      <c r="A17006" s="325"/>
      <c r="B17006" s="326"/>
      <c r="C17006" s="325"/>
      <c r="D17006" s="325"/>
    </row>
    <row r="17007" spans="1:4" x14ac:dyDescent="0.25">
      <c r="A17007" s="325"/>
      <c r="B17007" s="326"/>
      <c r="C17007" s="325"/>
      <c r="D17007" s="325"/>
    </row>
    <row r="17008" spans="1:4" x14ac:dyDescent="0.25">
      <c r="A17008" s="325"/>
      <c r="B17008" s="326"/>
      <c r="C17008" s="325"/>
      <c r="D17008" s="325"/>
    </row>
    <row r="17009" spans="1:4" x14ac:dyDescent="0.25">
      <c r="A17009" s="325"/>
      <c r="B17009" s="326"/>
      <c r="C17009" s="325"/>
      <c r="D17009" s="325"/>
    </row>
    <row r="17010" spans="1:4" x14ac:dyDescent="0.25">
      <c r="A17010" s="325"/>
      <c r="B17010" s="326"/>
      <c r="C17010" s="325"/>
      <c r="D17010" s="325"/>
    </row>
    <row r="17011" spans="1:4" x14ac:dyDescent="0.25">
      <c r="A17011" s="325"/>
      <c r="B17011" s="326"/>
      <c r="C17011" s="325"/>
      <c r="D17011" s="325"/>
    </row>
    <row r="17012" spans="1:4" x14ac:dyDescent="0.25">
      <c r="A17012" s="325"/>
      <c r="B17012" s="326"/>
      <c r="C17012" s="325"/>
      <c r="D17012" s="325"/>
    </row>
    <row r="17013" spans="1:4" x14ac:dyDescent="0.25">
      <c r="A17013" s="325"/>
      <c r="B17013" s="326"/>
      <c r="C17013" s="325"/>
      <c r="D17013" s="325"/>
    </row>
    <row r="17014" spans="1:4" x14ac:dyDescent="0.25">
      <c r="A17014" s="325"/>
      <c r="B17014" s="326"/>
      <c r="C17014" s="325"/>
      <c r="D17014" s="325"/>
    </row>
    <row r="17015" spans="1:4" x14ac:dyDescent="0.25">
      <c r="A17015" s="325"/>
      <c r="B17015" s="326"/>
      <c r="C17015" s="325"/>
      <c r="D17015" s="325"/>
    </row>
    <row r="17016" spans="1:4" x14ac:dyDescent="0.25">
      <c r="A17016" s="325"/>
      <c r="B17016" s="326"/>
      <c r="C17016" s="325"/>
      <c r="D17016" s="325"/>
    </row>
    <row r="17017" spans="1:4" x14ac:dyDescent="0.25">
      <c r="A17017" s="325"/>
      <c r="B17017" s="326"/>
      <c r="C17017" s="325"/>
      <c r="D17017" s="325"/>
    </row>
    <row r="17018" spans="1:4" x14ac:dyDescent="0.25">
      <c r="A17018" s="325"/>
      <c r="B17018" s="326"/>
      <c r="C17018" s="325"/>
      <c r="D17018" s="325"/>
    </row>
    <row r="17019" spans="1:4" x14ac:dyDescent="0.25">
      <c r="A17019" s="325"/>
      <c r="B17019" s="326"/>
      <c r="C17019" s="325"/>
      <c r="D17019" s="325"/>
    </row>
    <row r="17020" spans="1:4" x14ac:dyDescent="0.25">
      <c r="A17020" s="325"/>
      <c r="B17020" s="326"/>
      <c r="C17020" s="325"/>
      <c r="D17020" s="325"/>
    </row>
    <row r="17021" spans="1:4" x14ac:dyDescent="0.25">
      <c r="A17021" s="325"/>
      <c r="B17021" s="326"/>
      <c r="C17021" s="325"/>
      <c r="D17021" s="325"/>
    </row>
    <row r="17022" spans="1:4" x14ac:dyDescent="0.25">
      <c r="A17022" s="325"/>
      <c r="B17022" s="326"/>
      <c r="C17022" s="325"/>
      <c r="D17022" s="325"/>
    </row>
    <row r="17023" spans="1:4" x14ac:dyDescent="0.25">
      <c r="A17023" s="325"/>
      <c r="B17023" s="326"/>
      <c r="C17023" s="325"/>
      <c r="D17023" s="325"/>
    </row>
    <row r="17024" spans="1:4" x14ac:dyDescent="0.25">
      <c r="A17024" s="325"/>
      <c r="B17024" s="326"/>
      <c r="C17024" s="325"/>
      <c r="D17024" s="325"/>
    </row>
    <row r="17025" spans="1:4" x14ac:dyDescent="0.25">
      <c r="A17025" s="325"/>
      <c r="B17025" s="326"/>
      <c r="C17025" s="325"/>
      <c r="D17025" s="325"/>
    </row>
    <row r="17026" spans="1:4" x14ac:dyDescent="0.25">
      <c r="A17026" s="325"/>
      <c r="B17026" s="326"/>
      <c r="C17026" s="325"/>
      <c r="D17026" s="325"/>
    </row>
    <row r="17027" spans="1:4" x14ac:dyDescent="0.25">
      <c r="A17027" s="325"/>
      <c r="B17027" s="326"/>
      <c r="C17027" s="325"/>
      <c r="D17027" s="325"/>
    </row>
    <row r="17028" spans="1:4" x14ac:dyDescent="0.25">
      <c r="A17028" s="325"/>
      <c r="B17028" s="326"/>
      <c r="C17028" s="325"/>
      <c r="D17028" s="325"/>
    </row>
    <row r="17029" spans="1:4" x14ac:dyDescent="0.25">
      <c r="A17029" s="325"/>
      <c r="B17029" s="326"/>
      <c r="C17029" s="325"/>
      <c r="D17029" s="325"/>
    </row>
    <row r="17030" spans="1:4" x14ac:dyDescent="0.25">
      <c r="A17030" s="325"/>
      <c r="B17030" s="326"/>
      <c r="C17030" s="325"/>
      <c r="D17030" s="325"/>
    </row>
    <row r="17031" spans="1:4" x14ac:dyDescent="0.25">
      <c r="A17031" s="325"/>
      <c r="B17031" s="326"/>
      <c r="C17031" s="325"/>
      <c r="D17031" s="325"/>
    </row>
    <row r="17032" spans="1:4" x14ac:dyDescent="0.25">
      <c r="A17032" s="325"/>
      <c r="B17032" s="326"/>
      <c r="C17032" s="325"/>
      <c r="D17032" s="325"/>
    </row>
    <row r="17033" spans="1:4" x14ac:dyDescent="0.25">
      <c r="A17033" s="325"/>
      <c r="B17033" s="326"/>
      <c r="C17033" s="325"/>
      <c r="D17033" s="325"/>
    </row>
    <row r="17034" spans="1:4" x14ac:dyDescent="0.25">
      <c r="A17034" s="325"/>
      <c r="B17034" s="326"/>
      <c r="C17034" s="325"/>
      <c r="D17034" s="325"/>
    </row>
    <row r="17035" spans="1:4" x14ac:dyDescent="0.25">
      <c r="A17035" s="325"/>
      <c r="B17035" s="326"/>
      <c r="C17035" s="325"/>
      <c r="D17035" s="325"/>
    </row>
    <row r="17036" spans="1:4" x14ac:dyDescent="0.25">
      <c r="A17036" s="325"/>
      <c r="B17036" s="326"/>
      <c r="C17036" s="325"/>
      <c r="D17036" s="325"/>
    </row>
    <row r="17037" spans="1:4" x14ac:dyDescent="0.25">
      <c r="A17037" s="325"/>
      <c r="B17037" s="326"/>
      <c r="C17037" s="325"/>
      <c r="D17037" s="325"/>
    </row>
    <row r="17038" spans="1:4" x14ac:dyDescent="0.25">
      <c r="A17038" s="325"/>
      <c r="B17038" s="326"/>
      <c r="C17038" s="325"/>
      <c r="D17038" s="325"/>
    </row>
    <row r="17039" spans="1:4" x14ac:dyDescent="0.25">
      <c r="A17039" s="325"/>
      <c r="B17039" s="326"/>
      <c r="C17039" s="325"/>
      <c r="D17039" s="325"/>
    </row>
    <row r="17040" spans="1:4" x14ac:dyDescent="0.25">
      <c r="A17040" s="325"/>
      <c r="B17040" s="326"/>
      <c r="C17040" s="325"/>
      <c r="D17040" s="325"/>
    </row>
    <row r="17041" spans="1:4" x14ac:dyDescent="0.25">
      <c r="A17041" s="325"/>
      <c r="B17041" s="326"/>
      <c r="C17041" s="325"/>
      <c r="D17041" s="325"/>
    </row>
    <row r="17042" spans="1:4" x14ac:dyDescent="0.25">
      <c r="A17042" s="325"/>
      <c r="B17042" s="326"/>
      <c r="C17042" s="325"/>
      <c r="D17042" s="325"/>
    </row>
    <row r="17043" spans="1:4" x14ac:dyDescent="0.25">
      <c r="A17043" s="325"/>
      <c r="B17043" s="326"/>
      <c r="C17043" s="325"/>
      <c r="D17043" s="325"/>
    </row>
    <row r="17044" spans="1:4" x14ac:dyDescent="0.25">
      <c r="A17044" s="325"/>
      <c r="B17044" s="326"/>
      <c r="C17044" s="325"/>
      <c r="D17044" s="325"/>
    </row>
    <row r="17045" spans="1:4" x14ac:dyDescent="0.25">
      <c r="A17045" s="325"/>
      <c r="B17045" s="326"/>
      <c r="C17045" s="325"/>
      <c r="D17045" s="325"/>
    </row>
    <row r="17046" spans="1:4" x14ac:dyDescent="0.25">
      <c r="A17046" s="325"/>
      <c r="B17046" s="326"/>
      <c r="C17046" s="325"/>
      <c r="D17046" s="325"/>
    </row>
    <row r="17047" spans="1:4" x14ac:dyDescent="0.25">
      <c r="A17047" s="325"/>
      <c r="B17047" s="326"/>
      <c r="C17047" s="325"/>
      <c r="D17047" s="325"/>
    </row>
    <row r="17048" spans="1:4" x14ac:dyDescent="0.25">
      <c r="A17048" s="325"/>
      <c r="B17048" s="326"/>
      <c r="C17048" s="325"/>
      <c r="D17048" s="325"/>
    </row>
    <row r="17049" spans="1:4" x14ac:dyDescent="0.25">
      <c r="A17049" s="325"/>
      <c r="B17049" s="326"/>
      <c r="C17049" s="325"/>
      <c r="D17049" s="325"/>
    </row>
    <row r="17050" spans="1:4" x14ac:dyDescent="0.25">
      <c r="A17050" s="325"/>
      <c r="B17050" s="326"/>
      <c r="C17050" s="325"/>
      <c r="D17050" s="325"/>
    </row>
    <row r="17051" spans="1:4" x14ac:dyDescent="0.25">
      <c r="A17051" s="325"/>
      <c r="B17051" s="326"/>
      <c r="C17051" s="325"/>
      <c r="D17051" s="327"/>
    </row>
    <row r="17052" spans="1:4" x14ac:dyDescent="0.25">
      <c r="A17052" s="325"/>
      <c r="B17052" s="326"/>
      <c r="C17052" s="325"/>
      <c r="D17052" s="325"/>
    </row>
    <row r="17053" spans="1:4" x14ac:dyDescent="0.25">
      <c r="A17053" s="325"/>
      <c r="B17053" s="326"/>
      <c r="C17053" s="325"/>
      <c r="D17053" s="327"/>
    </row>
    <row r="17054" spans="1:4" x14ac:dyDescent="0.25">
      <c r="A17054" s="325"/>
      <c r="B17054" s="326"/>
      <c r="C17054" s="325"/>
      <c r="D17054" s="327"/>
    </row>
    <row r="17055" spans="1:4" x14ac:dyDescent="0.25">
      <c r="A17055" s="325"/>
      <c r="B17055" s="326"/>
      <c r="C17055" s="325"/>
      <c r="D17055" s="325"/>
    </row>
    <row r="17056" spans="1:4" x14ac:dyDescent="0.25">
      <c r="A17056" s="325"/>
      <c r="B17056" s="326"/>
      <c r="C17056" s="325"/>
      <c r="D17056" s="327"/>
    </row>
    <row r="17057" spans="1:4" x14ac:dyDescent="0.25">
      <c r="A17057" s="325"/>
      <c r="B17057" s="326"/>
      <c r="C17057" s="325"/>
      <c r="D17057" s="327"/>
    </row>
    <row r="17058" spans="1:4" x14ac:dyDescent="0.25">
      <c r="A17058" s="325"/>
      <c r="B17058" s="326"/>
      <c r="C17058" s="325"/>
      <c r="D17058" s="325"/>
    </row>
    <row r="17059" spans="1:4" x14ac:dyDescent="0.25">
      <c r="A17059" s="325"/>
      <c r="B17059" s="326"/>
      <c r="C17059" s="325"/>
      <c r="D17059" s="325"/>
    </row>
    <row r="17060" spans="1:4" x14ac:dyDescent="0.25">
      <c r="A17060" s="325"/>
      <c r="B17060" s="326"/>
      <c r="C17060" s="325"/>
      <c r="D17060" s="327"/>
    </row>
    <row r="17061" spans="1:4" x14ac:dyDescent="0.25">
      <c r="A17061" s="325"/>
      <c r="B17061" s="326"/>
      <c r="C17061" s="325"/>
      <c r="D17061" s="325"/>
    </row>
    <row r="17062" spans="1:4" x14ac:dyDescent="0.25">
      <c r="A17062" s="325"/>
      <c r="B17062" s="326"/>
      <c r="C17062" s="325"/>
      <c r="D17062" s="327"/>
    </row>
    <row r="17063" spans="1:4" x14ac:dyDescent="0.25">
      <c r="A17063" s="325"/>
      <c r="B17063" s="326"/>
      <c r="C17063" s="325"/>
      <c r="D17063" s="327"/>
    </row>
    <row r="17064" spans="1:4" x14ac:dyDescent="0.25">
      <c r="A17064" s="325"/>
      <c r="B17064" s="326"/>
      <c r="C17064" s="325"/>
      <c r="D17064" s="327"/>
    </row>
    <row r="17065" spans="1:4" x14ac:dyDescent="0.25">
      <c r="A17065" s="325"/>
      <c r="B17065" s="326"/>
      <c r="C17065" s="325"/>
      <c r="D17065" s="325"/>
    </row>
    <row r="17066" spans="1:4" x14ac:dyDescent="0.25">
      <c r="A17066" s="325"/>
      <c r="B17066" s="326"/>
      <c r="C17066" s="325"/>
      <c r="D17066" s="327"/>
    </row>
    <row r="17067" spans="1:4" x14ac:dyDescent="0.25">
      <c r="A17067" s="325"/>
      <c r="B17067" s="326"/>
      <c r="C17067" s="325"/>
      <c r="D17067" s="325"/>
    </row>
    <row r="17068" spans="1:4" x14ac:dyDescent="0.25">
      <c r="A17068" s="325"/>
      <c r="B17068" s="326"/>
      <c r="C17068" s="325"/>
      <c r="D17068" s="325"/>
    </row>
    <row r="17069" spans="1:4" x14ac:dyDescent="0.25">
      <c r="A17069" s="325"/>
      <c r="B17069" s="326"/>
      <c r="C17069" s="325"/>
      <c r="D17069" s="325"/>
    </row>
    <row r="17070" spans="1:4" x14ac:dyDescent="0.25">
      <c r="A17070" s="325"/>
      <c r="B17070" s="326"/>
      <c r="C17070" s="325"/>
      <c r="D17070" s="325"/>
    </row>
    <row r="17071" spans="1:4" x14ac:dyDescent="0.25">
      <c r="A17071" s="325"/>
      <c r="B17071" s="326"/>
      <c r="C17071" s="325"/>
      <c r="D17071" s="325"/>
    </row>
    <row r="17072" spans="1:4" x14ac:dyDescent="0.25">
      <c r="A17072" s="325"/>
      <c r="B17072" s="326"/>
      <c r="C17072" s="325"/>
      <c r="D17072" s="327"/>
    </row>
    <row r="17073" spans="1:4" x14ac:dyDescent="0.25">
      <c r="A17073" s="325"/>
      <c r="B17073" s="326"/>
      <c r="C17073" s="325"/>
      <c r="D17073" s="327"/>
    </row>
    <row r="17074" spans="1:4" x14ac:dyDescent="0.25">
      <c r="A17074" s="325"/>
      <c r="B17074" s="326"/>
      <c r="C17074" s="325"/>
      <c r="D17074" s="327"/>
    </row>
    <row r="17075" spans="1:4" x14ac:dyDescent="0.25">
      <c r="A17075" s="325"/>
      <c r="B17075" s="326"/>
      <c r="C17075" s="325"/>
      <c r="D17075" s="327"/>
    </row>
    <row r="17076" spans="1:4" x14ac:dyDescent="0.25">
      <c r="A17076" s="325"/>
      <c r="B17076" s="326"/>
      <c r="C17076" s="325"/>
      <c r="D17076" s="327"/>
    </row>
    <row r="17077" spans="1:4" x14ac:dyDescent="0.25">
      <c r="A17077" s="325"/>
      <c r="B17077" s="326"/>
      <c r="C17077" s="325"/>
      <c r="D17077" s="327"/>
    </row>
    <row r="17078" spans="1:4" x14ac:dyDescent="0.25">
      <c r="A17078" s="325"/>
      <c r="B17078" s="326"/>
      <c r="C17078" s="325"/>
      <c r="D17078" s="327"/>
    </row>
    <row r="17079" spans="1:4" x14ac:dyDescent="0.25">
      <c r="A17079" s="325"/>
      <c r="B17079" s="326"/>
      <c r="C17079" s="325"/>
      <c r="D17079" s="325"/>
    </row>
    <row r="17080" spans="1:4" x14ac:dyDescent="0.25">
      <c r="A17080" s="325"/>
      <c r="B17080" s="326"/>
      <c r="C17080" s="325"/>
      <c r="D17080" s="325"/>
    </row>
    <row r="17081" spans="1:4" x14ac:dyDescent="0.25">
      <c r="A17081" s="325"/>
      <c r="B17081" s="326"/>
      <c r="C17081" s="325"/>
      <c r="D17081" s="325"/>
    </row>
    <row r="17082" spans="1:4" x14ac:dyDescent="0.25">
      <c r="A17082" s="325"/>
      <c r="B17082" s="326"/>
      <c r="C17082" s="325"/>
      <c r="D17082" s="325"/>
    </row>
    <row r="17083" spans="1:4" x14ac:dyDescent="0.25">
      <c r="A17083" s="325"/>
      <c r="B17083" s="326"/>
      <c r="C17083" s="325"/>
      <c r="D17083" s="325"/>
    </row>
    <row r="17084" spans="1:4" x14ac:dyDescent="0.25">
      <c r="A17084" s="325"/>
      <c r="B17084" s="326"/>
      <c r="C17084" s="325"/>
      <c r="D17084" s="325"/>
    </row>
    <row r="17085" spans="1:4" x14ac:dyDescent="0.25">
      <c r="A17085" s="325"/>
      <c r="B17085" s="326"/>
      <c r="C17085" s="325"/>
      <c r="D17085" s="325"/>
    </row>
    <row r="17086" spans="1:4" x14ac:dyDescent="0.25">
      <c r="A17086" s="325"/>
      <c r="B17086" s="326"/>
      <c r="C17086" s="325"/>
      <c r="D17086" s="325"/>
    </row>
    <row r="17087" spans="1:4" x14ac:dyDescent="0.25">
      <c r="A17087" s="325"/>
      <c r="B17087" s="326"/>
      <c r="C17087" s="325"/>
      <c r="D17087" s="325"/>
    </row>
    <row r="17088" spans="1:4" x14ac:dyDescent="0.25">
      <c r="A17088" s="325"/>
      <c r="B17088" s="326"/>
      <c r="C17088" s="325"/>
      <c r="D17088" s="325"/>
    </row>
    <row r="17089" spans="1:4" x14ac:dyDescent="0.25">
      <c r="A17089" s="325"/>
      <c r="B17089" s="326"/>
      <c r="C17089" s="325"/>
      <c r="D17089" s="325"/>
    </row>
    <row r="17090" spans="1:4" x14ac:dyDescent="0.25">
      <c r="A17090" s="325"/>
      <c r="B17090" s="326"/>
      <c r="C17090" s="325"/>
      <c r="D17090" s="325"/>
    </row>
    <row r="17091" spans="1:4" x14ac:dyDescent="0.25">
      <c r="A17091" s="325"/>
      <c r="B17091" s="326"/>
      <c r="C17091" s="325"/>
      <c r="D17091" s="325"/>
    </row>
    <row r="17092" spans="1:4" x14ac:dyDescent="0.25">
      <c r="A17092" s="325"/>
      <c r="B17092" s="326"/>
      <c r="C17092" s="325"/>
      <c r="D17092" s="325"/>
    </row>
    <row r="17093" spans="1:4" x14ac:dyDescent="0.25">
      <c r="A17093" s="325"/>
      <c r="B17093" s="326"/>
      <c r="C17093" s="325"/>
      <c r="D17093" s="325"/>
    </row>
    <row r="17094" spans="1:4" x14ac:dyDescent="0.25">
      <c r="A17094" s="325"/>
      <c r="B17094" s="326"/>
      <c r="C17094" s="325"/>
      <c r="D17094" s="325"/>
    </row>
    <row r="17095" spans="1:4" x14ac:dyDescent="0.25">
      <c r="A17095" s="325"/>
      <c r="B17095" s="326"/>
      <c r="C17095" s="325"/>
      <c r="D17095" s="325"/>
    </row>
    <row r="17096" spans="1:4" x14ac:dyDescent="0.25">
      <c r="A17096" s="325"/>
      <c r="B17096" s="326"/>
      <c r="C17096" s="325"/>
      <c r="D17096" s="325"/>
    </row>
    <row r="17097" spans="1:4" x14ac:dyDescent="0.25">
      <c r="A17097" s="325"/>
      <c r="B17097" s="326"/>
      <c r="C17097" s="325"/>
      <c r="D17097" s="325"/>
    </row>
    <row r="17098" spans="1:4" x14ac:dyDescent="0.25">
      <c r="A17098" s="325"/>
      <c r="B17098" s="326"/>
      <c r="C17098" s="325"/>
      <c r="D17098" s="325"/>
    </row>
    <row r="17099" spans="1:4" x14ac:dyDescent="0.25">
      <c r="A17099" s="325"/>
      <c r="B17099" s="326"/>
      <c r="C17099" s="325"/>
      <c r="D17099" s="325"/>
    </row>
    <row r="17100" spans="1:4" x14ac:dyDescent="0.25">
      <c r="A17100" s="325"/>
      <c r="B17100" s="326"/>
      <c r="C17100" s="325"/>
      <c r="D17100" s="325"/>
    </row>
    <row r="17101" spans="1:4" x14ac:dyDescent="0.25">
      <c r="A17101" s="325"/>
      <c r="B17101" s="326"/>
      <c r="C17101" s="325"/>
      <c r="D17101" s="325"/>
    </row>
    <row r="17102" spans="1:4" x14ac:dyDescent="0.25">
      <c r="A17102" s="325"/>
      <c r="B17102" s="326"/>
      <c r="C17102" s="325"/>
      <c r="D17102" s="325"/>
    </row>
    <row r="17103" spans="1:4" x14ac:dyDescent="0.25">
      <c r="A17103" s="325"/>
      <c r="B17103" s="326"/>
      <c r="C17103" s="325"/>
      <c r="D17103" s="325"/>
    </row>
    <row r="17104" spans="1:4" x14ac:dyDescent="0.25">
      <c r="A17104" s="325"/>
      <c r="B17104" s="326"/>
      <c r="C17104" s="325"/>
      <c r="D17104" s="325"/>
    </row>
    <row r="17105" spans="1:4" x14ac:dyDescent="0.25">
      <c r="A17105" s="325"/>
      <c r="B17105" s="326"/>
      <c r="C17105" s="325"/>
      <c r="D17105" s="325"/>
    </row>
    <row r="17106" spans="1:4" x14ac:dyDescent="0.25">
      <c r="A17106" s="325"/>
      <c r="B17106" s="326"/>
      <c r="C17106" s="325"/>
      <c r="D17106" s="325"/>
    </row>
    <row r="17107" spans="1:4" x14ac:dyDescent="0.25">
      <c r="A17107" s="325"/>
      <c r="B17107" s="326"/>
      <c r="C17107" s="325"/>
      <c r="D17107" s="325"/>
    </row>
    <row r="17108" spans="1:4" x14ac:dyDescent="0.25">
      <c r="A17108" s="325"/>
      <c r="B17108" s="326"/>
      <c r="C17108" s="325"/>
      <c r="D17108" s="325"/>
    </row>
    <row r="17109" spans="1:4" x14ac:dyDescent="0.25">
      <c r="A17109" s="325"/>
      <c r="B17109" s="326"/>
      <c r="C17109" s="325"/>
      <c r="D17109" s="325"/>
    </row>
    <row r="17110" spans="1:4" x14ac:dyDescent="0.25">
      <c r="A17110" s="325"/>
      <c r="B17110" s="326"/>
      <c r="C17110" s="325"/>
      <c r="D17110" s="325"/>
    </row>
    <row r="17111" spans="1:4" x14ac:dyDescent="0.25">
      <c r="A17111" s="325"/>
      <c r="B17111" s="326"/>
      <c r="C17111" s="325"/>
      <c r="D17111" s="325"/>
    </row>
    <row r="17112" spans="1:4" x14ac:dyDescent="0.25">
      <c r="A17112" s="325"/>
      <c r="B17112" s="326"/>
      <c r="C17112" s="325"/>
      <c r="D17112" s="325"/>
    </row>
    <row r="17113" spans="1:4" x14ac:dyDescent="0.25">
      <c r="A17113" s="325"/>
      <c r="B17113" s="326"/>
      <c r="C17113" s="325"/>
      <c r="D17113" s="325"/>
    </row>
    <row r="17114" spans="1:4" x14ac:dyDescent="0.25">
      <c r="A17114" s="325"/>
      <c r="B17114" s="326"/>
      <c r="C17114" s="325"/>
      <c r="D17114" s="325"/>
    </row>
    <row r="17115" spans="1:4" x14ac:dyDescent="0.25">
      <c r="A17115" s="325"/>
      <c r="B17115" s="326"/>
      <c r="C17115" s="325"/>
      <c r="D17115" s="325"/>
    </row>
    <row r="17116" spans="1:4" x14ac:dyDescent="0.25">
      <c r="A17116" s="325"/>
      <c r="B17116" s="326"/>
      <c r="C17116" s="325"/>
      <c r="D17116" s="325"/>
    </row>
    <row r="17117" spans="1:4" x14ac:dyDescent="0.25">
      <c r="A17117" s="325"/>
      <c r="B17117" s="326"/>
      <c r="C17117" s="325"/>
      <c r="D17117" s="325"/>
    </row>
    <row r="17118" spans="1:4" x14ac:dyDescent="0.25">
      <c r="A17118" s="325"/>
      <c r="B17118" s="326"/>
      <c r="C17118" s="325"/>
      <c r="D17118" s="325"/>
    </row>
    <row r="17119" spans="1:4" x14ac:dyDescent="0.25">
      <c r="A17119" s="325"/>
      <c r="B17119" s="326"/>
      <c r="C17119" s="325"/>
      <c r="D17119" s="325"/>
    </row>
    <row r="17120" spans="1:4" x14ac:dyDescent="0.25">
      <c r="A17120" s="325"/>
      <c r="B17120" s="326"/>
      <c r="C17120" s="325"/>
      <c r="D17120" s="325"/>
    </row>
    <row r="17121" spans="1:4" x14ac:dyDescent="0.25">
      <c r="A17121" s="325"/>
      <c r="B17121" s="326"/>
      <c r="C17121" s="325"/>
      <c r="D17121" s="325"/>
    </row>
    <row r="17122" spans="1:4" x14ac:dyDescent="0.25">
      <c r="A17122" s="325"/>
      <c r="B17122" s="326"/>
      <c r="C17122" s="325"/>
      <c r="D17122" s="325"/>
    </row>
    <row r="17123" spans="1:4" x14ac:dyDescent="0.25">
      <c r="A17123" s="325"/>
      <c r="B17123" s="326"/>
      <c r="C17123" s="325"/>
      <c r="D17123" s="325"/>
    </row>
    <row r="17124" spans="1:4" x14ac:dyDescent="0.25">
      <c r="A17124" s="325"/>
      <c r="B17124" s="326"/>
      <c r="C17124" s="325"/>
      <c r="D17124" s="325"/>
    </row>
    <row r="17125" spans="1:4" x14ac:dyDescent="0.25">
      <c r="A17125" s="325"/>
      <c r="B17125" s="326"/>
      <c r="C17125" s="325"/>
      <c r="D17125" s="325"/>
    </row>
    <row r="17126" spans="1:4" x14ac:dyDescent="0.25">
      <c r="A17126" s="325"/>
      <c r="B17126" s="326"/>
      <c r="C17126" s="325"/>
      <c r="D17126" s="325"/>
    </row>
    <row r="17127" spans="1:4" x14ac:dyDescent="0.25">
      <c r="A17127" s="325"/>
      <c r="B17127" s="326"/>
      <c r="C17127" s="325"/>
      <c r="D17127" s="325"/>
    </row>
    <row r="17128" spans="1:4" x14ac:dyDescent="0.25">
      <c r="A17128" s="325"/>
      <c r="B17128" s="326"/>
      <c r="C17128" s="325"/>
      <c r="D17128" s="325"/>
    </row>
    <row r="17129" spans="1:4" x14ac:dyDescent="0.25">
      <c r="A17129" s="325"/>
      <c r="B17129" s="326"/>
      <c r="C17129" s="325"/>
      <c r="D17129" s="325"/>
    </row>
    <row r="17130" spans="1:4" x14ac:dyDescent="0.25">
      <c r="A17130" s="325"/>
      <c r="B17130" s="326"/>
      <c r="C17130" s="325"/>
      <c r="D17130" s="325"/>
    </row>
    <row r="17131" spans="1:4" x14ac:dyDescent="0.25">
      <c r="A17131" s="325"/>
      <c r="B17131" s="326"/>
      <c r="C17131" s="325"/>
      <c r="D17131" s="325"/>
    </row>
    <row r="17132" spans="1:4" x14ac:dyDescent="0.25">
      <c r="A17132" s="325"/>
      <c r="B17132" s="326"/>
      <c r="C17132" s="325"/>
      <c r="D17132" s="325"/>
    </row>
    <row r="17133" spans="1:4" x14ac:dyDescent="0.25">
      <c r="A17133" s="325"/>
      <c r="B17133" s="326"/>
      <c r="C17133" s="325"/>
      <c r="D17133" s="325"/>
    </row>
    <row r="17134" spans="1:4" x14ac:dyDescent="0.25">
      <c r="A17134" s="325"/>
      <c r="B17134" s="326"/>
      <c r="C17134" s="325"/>
      <c r="D17134" s="325"/>
    </row>
    <row r="17135" spans="1:4" x14ac:dyDescent="0.25">
      <c r="A17135" s="325"/>
      <c r="B17135" s="326"/>
      <c r="C17135" s="325"/>
      <c r="D17135" s="325"/>
    </row>
    <row r="17136" spans="1:4" x14ac:dyDescent="0.25">
      <c r="A17136" s="325"/>
      <c r="B17136" s="326"/>
      <c r="C17136" s="325"/>
      <c r="D17136" s="325"/>
    </row>
    <row r="17137" spans="1:4" x14ac:dyDescent="0.25">
      <c r="A17137" s="325"/>
      <c r="B17137" s="326"/>
      <c r="C17137" s="325"/>
      <c r="D17137" s="325"/>
    </row>
    <row r="17138" spans="1:4" x14ac:dyDescent="0.25">
      <c r="A17138" s="325"/>
      <c r="B17138" s="326"/>
      <c r="C17138" s="325"/>
      <c r="D17138" s="325"/>
    </row>
    <row r="17139" spans="1:4" x14ac:dyDescent="0.25">
      <c r="A17139" s="325"/>
      <c r="B17139" s="326"/>
      <c r="C17139" s="325"/>
      <c r="D17139" s="325"/>
    </row>
    <row r="17140" spans="1:4" x14ac:dyDescent="0.25">
      <c r="A17140" s="325"/>
      <c r="B17140" s="326"/>
      <c r="C17140" s="325"/>
      <c r="D17140" s="325"/>
    </row>
    <row r="17141" spans="1:4" x14ac:dyDescent="0.25">
      <c r="A17141" s="325"/>
      <c r="B17141" s="326"/>
      <c r="C17141" s="325"/>
      <c r="D17141" s="325"/>
    </row>
    <row r="17142" spans="1:4" x14ac:dyDescent="0.25">
      <c r="A17142" s="325"/>
      <c r="B17142" s="326"/>
      <c r="C17142" s="325"/>
      <c r="D17142" s="325"/>
    </row>
    <row r="17143" spans="1:4" x14ac:dyDescent="0.25">
      <c r="A17143" s="325"/>
      <c r="B17143" s="326"/>
      <c r="C17143" s="325"/>
      <c r="D17143" s="325"/>
    </row>
    <row r="17144" spans="1:4" x14ac:dyDescent="0.25">
      <c r="A17144" s="325"/>
      <c r="B17144" s="326"/>
      <c r="C17144" s="325"/>
      <c r="D17144" s="325"/>
    </row>
    <row r="17145" spans="1:4" x14ac:dyDescent="0.25">
      <c r="A17145" s="325"/>
      <c r="B17145" s="326"/>
      <c r="C17145" s="325"/>
      <c r="D17145" s="325"/>
    </row>
    <row r="17146" spans="1:4" x14ac:dyDescent="0.25">
      <c r="A17146" s="325"/>
      <c r="B17146" s="326"/>
      <c r="C17146" s="325"/>
      <c r="D17146" s="325"/>
    </row>
    <row r="17147" spans="1:4" x14ac:dyDescent="0.25">
      <c r="A17147" s="325"/>
      <c r="B17147" s="326"/>
      <c r="C17147" s="325"/>
      <c r="D17147" s="325"/>
    </row>
    <row r="17148" spans="1:4" x14ac:dyDescent="0.25">
      <c r="A17148" s="325"/>
      <c r="B17148" s="326"/>
      <c r="C17148" s="325"/>
      <c r="D17148" s="325"/>
    </row>
    <row r="17149" spans="1:4" x14ac:dyDescent="0.25">
      <c r="A17149" s="325"/>
      <c r="B17149" s="326"/>
      <c r="C17149" s="325"/>
      <c r="D17149" s="325"/>
    </row>
    <row r="17150" spans="1:4" x14ac:dyDescent="0.25">
      <c r="A17150" s="325"/>
      <c r="B17150" s="326"/>
      <c r="C17150" s="325"/>
      <c r="D17150" s="325"/>
    </row>
    <row r="17151" spans="1:4" x14ac:dyDescent="0.25">
      <c r="A17151" s="325"/>
      <c r="B17151" s="326"/>
      <c r="C17151" s="325"/>
      <c r="D17151" s="325"/>
    </row>
    <row r="17152" spans="1:4" x14ac:dyDescent="0.25">
      <c r="A17152" s="325"/>
      <c r="B17152" s="326"/>
      <c r="C17152" s="325"/>
      <c r="D17152" s="325"/>
    </row>
    <row r="17153" spans="1:4" x14ac:dyDescent="0.25">
      <c r="A17153" s="325"/>
      <c r="B17153" s="326"/>
      <c r="C17153" s="325"/>
      <c r="D17153" s="325"/>
    </row>
    <row r="17154" spans="1:4" x14ac:dyDescent="0.25">
      <c r="A17154" s="325"/>
      <c r="B17154" s="326"/>
      <c r="C17154" s="325"/>
      <c r="D17154" s="325"/>
    </row>
    <row r="17155" spans="1:4" x14ac:dyDescent="0.25">
      <c r="A17155" s="325"/>
      <c r="B17155" s="326"/>
      <c r="C17155" s="325"/>
      <c r="D17155" s="325"/>
    </row>
    <row r="17156" spans="1:4" x14ac:dyDescent="0.25">
      <c r="A17156" s="325"/>
      <c r="B17156" s="326"/>
      <c r="C17156" s="325"/>
      <c r="D17156" s="325"/>
    </row>
    <row r="17157" spans="1:4" x14ac:dyDescent="0.25">
      <c r="A17157" s="325"/>
      <c r="B17157" s="326"/>
      <c r="C17157" s="325"/>
      <c r="D17157" s="325"/>
    </row>
    <row r="17158" spans="1:4" x14ac:dyDescent="0.25">
      <c r="A17158" s="325"/>
      <c r="B17158" s="326"/>
      <c r="C17158" s="325"/>
      <c r="D17158" s="325"/>
    </row>
    <row r="17159" spans="1:4" x14ac:dyDescent="0.25">
      <c r="A17159" s="325"/>
      <c r="B17159" s="326"/>
      <c r="C17159" s="325"/>
      <c r="D17159" s="325"/>
    </row>
    <row r="17160" spans="1:4" x14ac:dyDescent="0.25">
      <c r="A17160" s="325"/>
      <c r="B17160" s="326"/>
      <c r="C17160" s="325"/>
      <c r="D17160" s="325"/>
    </row>
    <row r="17161" spans="1:4" x14ac:dyDescent="0.25">
      <c r="A17161" s="325"/>
      <c r="B17161" s="326"/>
      <c r="C17161" s="325"/>
      <c r="D17161" s="325"/>
    </row>
    <row r="17162" spans="1:4" x14ac:dyDescent="0.25">
      <c r="A17162" s="325"/>
      <c r="B17162" s="326"/>
      <c r="C17162" s="325"/>
      <c r="D17162" s="325"/>
    </row>
    <row r="17163" spans="1:4" x14ac:dyDescent="0.25">
      <c r="A17163" s="325"/>
      <c r="B17163" s="326"/>
      <c r="C17163" s="325"/>
      <c r="D17163" s="325"/>
    </row>
    <row r="17164" spans="1:4" x14ac:dyDescent="0.25">
      <c r="A17164" s="325"/>
      <c r="B17164" s="326"/>
      <c r="C17164" s="325"/>
      <c r="D17164" s="325"/>
    </row>
    <row r="17165" spans="1:4" x14ac:dyDescent="0.25">
      <c r="A17165" s="325"/>
      <c r="B17165" s="326"/>
      <c r="C17165" s="325"/>
      <c r="D17165" s="325"/>
    </row>
    <row r="17166" spans="1:4" x14ac:dyDescent="0.25">
      <c r="A17166" s="325"/>
      <c r="B17166" s="326"/>
      <c r="C17166" s="325"/>
      <c r="D17166" s="325"/>
    </row>
    <row r="17167" spans="1:4" x14ac:dyDescent="0.25">
      <c r="A17167" s="325"/>
      <c r="B17167" s="326"/>
      <c r="C17167" s="325"/>
      <c r="D17167" s="327"/>
    </row>
    <row r="17168" spans="1:4" x14ac:dyDescent="0.25">
      <c r="A17168" s="325"/>
      <c r="B17168" s="326"/>
      <c r="C17168" s="325"/>
      <c r="D17168" s="327"/>
    </row>
    <row r="17169" spans="1:4" x14ac:dyDescent="0.25">
      <c r="A17169" s="325"/>
      <c r="B17169" s="326"/>
      <c r="C17169" s="325"/>
      <c r="D17169" s="327"/>
    </row>
    <row r="17170" spans="1:4" x14ac:dyDescent="0.25">
      <c r="A17170" s="325"/>
      <c r="B17170" s="326"/>
      <c r="C17170" s="325"/>
      <c r="D17170" s="325"/>
    </row>
    <row r="17171" spans="1:4" x14ac:dyDescent="0.25">
      <c r="A17171" s="325"/>
      <c r="B17171" s="326"/>
      <c r="C17171" s="325"/>
      <c r="D17171" s="325"/>
    </row>
    <row r="17172" spans="1:4" x14ac:dyDescent="0.25">
      <c r="A17172" s="325"/>
      <c r="B17172" s="326"/>
      <c r="C17172" s="325"/>
      <c r="D17172" s="325"/>
    </row>
    <row r="17173" spans="1:4" x14ac:dyDescent="0.25">
      <c r="A17173" s="325"/>
      <c r="B17173" s="326"/>
      <c r="C17173" s="325"/>
      <c r="D17173" s="325"/>
    </row>
    <row r="17174" spans="1:4" x14ac:dyDescent="0.25">
      <c r="A17174" s="325"/>
      <c r="B17174" s="326"/>
      <c r="C17174" s="325"/>
      <c r="D17174" s="325"/>
    </row>
    <row r="17175" spans="1:4" x14ac:dyDescent="0.25">
      <c r="A17175" s="325"/>
      <c r="B17175" s="326"/>
      <c r="C17175" s="325"/>
      <c r="D17175" s="325"/>
    </row>
    <row r="17176" spans="1:4" x14ac:dyDescent="0.25">
      <c r="A17176" s="325"/>
      <c r="B17176" s="326"/>
      <c r="C17176" s="325"/>
      <c r="D17176" s="325"/>
    </row>
    <row r="17177" spans="1:4" x14ac:dyDescent="0.25">
      <c r="A17177" s="325"/>
      <c r="B17177" s="326"/>
      <c r="C17177" s="325"/>
      <c r="D17177" s="325"/>
    </row>
    <row r="17178" spans="1:4" x14ac:dyDescent="0.25">
      <c r="A17178" s="325"/>
      <c r="B17178" s="326"/>
      <c r="C17178" s="325"/>
      <c r="D17178" s="325"/>
    </row>
    <row r="17179" spans="1:4" x14ac:dyDescent="0.25">
      <c r="A17179" s="325"/>
      <c r="B17179" s="326"/>
      <c r="C17179" s="325"/>
      <c r="D17179" s="325"/>
    </row>
    <row r="17180" spans="1:4" x14ac:dyDescent="0.25">
      <c r="A17180" s="325"/>
      <c r="B17180" s="326"/>
      <c r="C17180" s="325"/>
      <c r="D17180" s="325"/>
    </row>
    <row r="17181" spans="1:4" x14ac:dyDescent="0.25">
      <c r="A17181" s="325"/>
      <c r="B17181" s="326"/>
      <c r="C17181" s="325"/>
      <c r="D17181" s="325"/>
    </row>
    <row r="17182" spans="1:4" x14ac:dyDescent="0.25">
      <c r="A17182" s="325"/>
      <c r="B17182" s="326"/>
      <c r="C17182" s="325"/>
      <c r="D17182" s="325"/>
    </row>
    <row r="17183" spans="1:4" x14ac:dyDescent="0.25">
      <c r="A17183" s="325"/>
      <c r="B17183" s="326"/>
      <c r="C17183" s="325"/>
      <c r="D17183" s="325"/>
    </row>
    <row r="17184" spans="1:4" x14ac:dyDescent="0.25">
      <c r="A17184" s="325"/>
      <c r="B17184" s="326"/>
      <c r="C17184" s="325"/>
      <c r="D17184" s="325"/>
    </row>
    <row r="17185" spans="1:4" x14ac:dyDescent="0.25">
      <c r="A17185" s="325"/>
      <c r="B17185" s="326"/>
      <c r="C17185" s="325"/>
      <c r="D17185" s="325"/>
    </row>
    <row r="17186" spans="1:4" x14ac:dyDescent="0.25">
      <c r="A17186" s="325"/>
      <c r="B17186" s="326"/>
      <c r="C17186" s="325"/>
      <c r="D17186" s="325"/>
    </row>
    <row r="17187" spans="1:4" x14ac:dyDescent="0.25">
      <c r="A17187" s="325"/>
      <c r="B17187" s="326"/>
      <c r="C17187" s="325"/>
      <c r="D17187" s="325"/>
    </row>
    <row r="17188" spans="1:4" x14ac:dyDescent="0.25">
      <c r="A17188" s="325"/>
      <c r="B17188" s="326"/>
      <c r="C17188" s="325"/>
      <c r="D17188" s="325"/>
    </row>
    <row r="17189" spans="1:4" x14ac:dyDescent="0.25">
      <c r="A17189" s="325"/>
      <c r="B17189" s="326"/>
      <c r="C17189" s="325"/>
      <c r="D17189" s="325"/>
    </row>
    <row r="17190" spans="1:4" x14ac:dyDescent="0.25">
      <c r="A17190" s="325"/>
      <c r="B17190" s="326"/>
      <c r="C17190" s="325"/>
      <c r="D17190" s="325"/>
    </row>
    <row r="17191" spans="1:4" x14ac:dyDescent="0.25">
      <c r="A17191" s="325"/>
      <c r="B17191" s="326"/>
      <c r="C17191" s="325"/>
      <c r="D17191" s="325"/>
    </row>
    <row r="17192" spans="1:4" x14ac:dyDescent="0.25">
      <c r="A17192" s="325"/>
      <c r="B17192" s="326"/>
      <c r="C17192" s="325"/>
      <c r="D17192" s="325"/>
    </row>
    <row r="17193" spans="1:4" x14ac:dyDescent="0.25">
      <c r="A17193" s="325"/>
      <c r="B17193" s="326"/>
      <c r="C17193" s="325"/>
      <c r="D17193" s="325"/>
    </row>
    <row r="17194" spans="1:4" x14ac:dyDescent="0.25">
      <c r="A17194" s="325"/>
      <c r="B17194" s="326"/>
      <c r="C17194" s="325"/>
      <c r="D17194" s="325"/>
    </row>
    <row r="17195" spans="1:4" x14ac:dyDescent="0.25">
      <c r="A17195" s="325"/>
      <c r="B17195" s="326"/>
      <c r="C17195" s="325"/>
      <c r="D17195" s="325"/>
    </row>
    <row r="17196" spans="1:4" x14ac:dyDescent="0.25">
      <c r="A17196" s="325"/>
      <c r="B17196" s="326"/>
      <c r="C17196" s="325"/>
      <c r="D17196" s="325"/>
    </row>
    <row r="17197" spans="1:4" x14ac:dyDescent="0.25">
      <c r="A17197" s="325"/>
      <c r="B17197" s="326"/>
      <c r="C17197" s="325"/>
      <c r="D17197" s="325"/>
    </row>
    <row r="17198" spans="1:4" x14ac:dyDescent="0.25">
      <c r="A17198" s="325"/>
      <c r="B17198" s="326"/>
      <c r="C17198" s="325"/>
      <c r="D17198" s="325"/>
    </row>
    <row r="17199" spans="1:4" x14ac:dyDescent="0.25">
      <c r="A17199" s="325"/>
      <c r="B17199" s="326"/>
      <c r="C17199" s="325"/>
      <c r="D17199" s="325"/>
    </row>
    <row r="17200" spans="1:4" x14ac:dyDescent="0.25">
      <c r="A17200" s="325"/>
      <c r="B17200" s="326"/>
      <c r="C17200" s="325"/>
      <c r="D17200" s="325"/>
    </row>
    <row r="17201" spans="1:4" x14ac:dyDescent="0.25">
      <c r="A17201" s="325"/>
      <c r="B17201" s="326"/>
      <c r="C17201" s="325"/>
      <c r="D17201" s="325"/>
    </row>
    <row r="17202" spans="1:4" x14ac:dyDescent="0.25">
      <c r="A17202" s="325"/>
      <c r="B17202" s="326"/>
      <c r="C17202" s="325"/>
      <c r="D17202" s="325"/>
    </row>
    <row r="17203" spans="1:4" x14ac:dyDescent="0.25">
      <c r="A17203" s="325"/>
      <c r="B17203" s="326"/>
      <c r="C17203" s="325"/>
      <c r="D17203" s="325"/>
    </row>
    <row r="17204" spans="1:4" x14ac:dyDescent="0.25">
      <c r="A17204" s="325"/>
      <c r="B17204" s="326"/>
      <c r="C17204" s="325"/>
      <c r="D17204" s="325"/>
    </row>
    <row r="17205" spans="1:4" x14ac:dyDescent="0.25">
      <c r="A17205" s="325"/>
      <c r="B17205" s="326"/>
      <c r="C17205" s="325"/>
      <c r="D17205" s="325"/>
    </row>
    <row r="17206" spans="1:4" x14ac:dyDescent="0.25">
      <c r="A17206" s="325"/>
      <c r="B17206" s="326"/>
      <c r="C17206" s="325"/>
      <c r="D17206" s="325"/>
    </row>
    <row r="17207" spans="1:4" x14ac:dyDescent="0.25">
      <c r="A17207" s="325"/>
      <c r="B17207" s="326"/>
      <c r="C17207" s="325"/>
      <c r="D17207" s="325"/>
    </row>
    <row r="17208" spans="1:4" x14ac:dyDescent="0.25">
      <c r="A17208" s="325"/>
      <c r="B17208" s="326"/>
      <c r="C17208" s="325"/>
      <c r="D17208" s="325"/>
    </row>
    <row r="17209" spans="1:4" x14ac:dyDescent="0.25">
      <c r="A17209" s="325"/>
      <c r="B17209" s="326"/>
      <c r="C17209" s="325"/>
      <c r="D17209" s="325"/>
    </row>
    <row r="17210" spans="1:4" x14ac:dyDescent="0.25">
      <c r="A17210" s="325"/>
      <c r="B17210" s="326"/>
      <c r="C17210" s="325"/>
      <c r="D17210" s="325"/>
    </row>
    <row r="17211" spans="1:4" x14ac:dyDescent="0.25">
      <c r="A17211" s="325"/>
      <c r="B17211" s="326"/>
      <c r="C17211" s="325"/>
      <c r="D17211" s="325"/>
    </row>
    <row r="17212" spans="1:4" x14ac:dyDescent="0.25">
      <c r="A17212" s="325"/>
      <c r="B17212" s="326"/>
      <c r="C17212" s="325"/>
      <c r="D17212" s="325"/>
    </row>
    <row r="17213" spans="1:4" x14ac:dyDescent="0.25">
      <c r="A17213" s="325"/>
      <c r="B17213" s="326"/>
      <c r="C17213" s="325"/>
      <c r="D17213" s="325"/>
    </row>
    <row r="17214" spans="1:4" x14ac:dyDescent="0.25">
      <c r="A17214" s="325"/>
      <c r="B17214" s="326"/>
      <c r="C17214" s="325"/>
      <c r="D17214" s="325"/>
    </row>
    <row r="17215" spans="1:4" x14ac:dyDescent="0.25">
      <c r="A17215" s="325"/>
      <c r="B17215" s="326"/>
      <c r="C17215" s="325"/>
      <c r="D17215" s="325"/>
    </row>
    <row r="17216" spans="1:4" x14ac:dyDescent="0.25">
      <c r="A17216" s="325"/>
      <c r="B17216" s="326"/>
      <c r="C17216" s="325"/>
      <c r="D17216" s="325"/>
    </row>
    <row r="17217" spans="1:4" x14ac:dyDescent="0.25">
      <c r="A17217" s="325"/>
      <c r="B17217" s="326"/>
      <c r="C17217" s="325"/>
      <c r="D17217" s="325"/>
    </row>
    <row r="17218" spans="1:4" x14ac:dyDescent="0.25">
      <c r="A17218" s="325"/>
      <c r="B17218" s="326"/>
      <c r="C17218" s="325"/>
      <c r="D17218" s="325"/>
    </row>
    <row r="17219" spans="1:4" x14ac:dyDescent="0.25">
      <c r="A17219" s="325"/>
      <c r="B17219" s="326"/>
      <c r="C17219" s="325"/>
      <c r="D17219" s="325"/>
    </row>
    <row r="17220" spans="1:4" x14ac:dyDescent="0.25">
      <c r="A17220" s="325"/>
      <c r="B17220" s="326"/>
      <c r="C17220" s="325"/>
      <c r="D17220" s="325"/>
    </row>
    <row r="17221" spans="1:4" x14ac:dyDescent="0.25">
      <c r="A17221" s="325"/>
      <c r="B17221" s="326"/>
      <c r="C17221" s="325"/>
      <c r="D17221" s="325"/>
    </row>
    <row r="17222" spans="1:4" x14ac:dyDescent="0.25">
      <c r="A17222" s="325"/>
      <c r="B17222" s="326"/>
      <c r="C17222" s="325"/>
      <c r="D17222" s="325"/>
    </row>
    <row r="17223" spans="1:4" x14ac:dyDescent="0.25">
      <c r="A17223" s="325"/>
      <c r="B17223" s="326"/>
      <c r="C17223" s="325"/>
      <c r="D17223" s="325"/>
    </row>
    <row r="17224" spans="1:4" x14ac:dyDescent="0.25">
      <c r="A17224" s="325"/>
      <c r="B17224" s="326"/>
      <c r="C17224" s="325"/>
      <c r="D17224" s="325"/>
    </row>
    <row r="17225" spans="1:4" x14ac:dyDescent="0.25">
      <c r="A17225" s="325"/>
      <c r="B17225" s="326"/>
      <c r="C17225" s="325"/>
      <c r="D17225" s="325"/>
    </row>
    <row r="17226" spans="1:4" x14ac:dyDescent="0.25">
      <c r="A17226" s="325"/>
      <c r="B17226" s="326"/>
      <c r="C17226" s="325"/>
      <c r="D17226" s="325"/>
    </row>
    <row r="17227" spans="1:4" x14ac:dyDescent="0.25">
      <c r="A17227" s="325"/>
      <c r="B17227" s="326"/>
      <c r="C17227" s="325"/>
      <c r="D17227" s="325"/>
    </row>
    <row r="17228" spans="1:4" x14ac:dyDescent="0.25">
      <c r="A17228" s="325"/>
      <c r="B17228" s="326"/>
      <c r="C17228" s="325"/>
      <c r="D17228" s="325"/>
    </row>
    <row r="17229" spans="1:4" x14ac:dyDescent="0.25">
      <c r="A17229" s="325"/>
      <c r="B17229" s="326"/>
      <c r="C17229" s="325"/>
      <c r="D17229" s="325"/>
    </row>
    <row r="17230" spans="1:4" x14ac:dyDescent="0.25">
      <c r="A17230" s="325"/>
      <c r="B17230" s="326"/>
      <c r="C17230" s="325"/>
      <c r="D17230" s="325"/>
    </row>
    <row r="17231" spans="1:4" x14ac:dyDescent="0.25">
      <c r="A17231" s="325"/>
      <c r="B17231" s="326"/>
      <c r="C17231" s="325"/>
      <c r="D17231" s="325"/>
    </row>
    <row r="17232" spans="1:4" x14ac:dyDescent="0.25">
      <c r="A17232" s="325"/>
      <c r="B17232" s="326"/>
      <c r="C17232" s="325"/>
      <c r="D17232" s="325"/>
    </row>
    <row r="17233" spans="1:4" x14ac:dyDescent="0.25">
      <c r="A17233" s="325"/>
      <c r="B17233" s="326"/>
      <c r="C17233" s="325"/>
      <c r="D17233" s="325"/>
    </row>
    <row r="17234" spans="1:4" x14ac:dyDescent="0.25">
      <c r="A17234" s="325"/>
      <c r="B17234" s="326"/>
      <c r="C17234" s="325"/>
      <c r="D17234" s="325"/>
    </row>
    <row r="17235" spans="1:4" x14ac:dyDescent="0.25">
      <c r="A17235" s="325"/>
      <c r="B17235" s="326"/>
      <c r="C17235" s="325"/>
      <c r="D17235" s="325"/>
    </row>
    <row r="17236" spans="1:4" x14ac:dyDescent="0.25">
      <c r="A17236" s="325"/>
      <c r="B17236" s="326"/>
      <c r="C17236" s="325"/>
      <c r="D17236" s="327"/>
    </row>
    <row r="17237" spans="1:4" x14ac:dyDescent="0.25">
      <c r="A17237" s="325"/>
      <c r="B17237" s="326"/>
      <c r="C17237" s="325"/>
      <c r="D17237" s="327"/>
    </row>
    <row r="17238" spans="1:4" x14ac:dyDescent="0.25">
      <c r="A17238" s="325"/>
      <c r="B17238" s="326"/>
      <c r="C17238" s="325"/>
      <c r="D17238" s="327"/>
    </row>
    <row r="17239" spans="1:4" x14ac:dyDescent="0.25">
      <c r="A17239" s="325"/>
      <c r="B17239" s="326"/>
      <c r="C17239" s="325"/>
      <c r="D17239" s="327"/>
    </row>
    <row r="17240" spans="1:4" x14ac:dyDescent="0.25">
      <c r="A17240" s="325"/>
      <c r="B17240" s="326"/>
      <c r="C17240" s="325"/>
      <c r="D17240" s="327"/>
    </row>
    <row r="17241" spans="1:4" x14ac:dyDescent="0.25">
      <c r="A17241" s="325"/>
      <c r="B17241" s="326"/>
      <c r="C17241" s="325"/>
      <c r="D17241" s="327"/>
    </row>
    <row r="17242" spans="1:4" x14ac:dyDescent="0.25">
      <c r="A17242" s="325"/>
      <c r="B17242" s="326"/>
      <c r="C17242" s="325"/>
      <c r="D17242" s="327"/>
    </row>
    <row r="17243" spans="1:4" x14ac:dyDescent="0.25">
      <c r="A17243" s="325"/>
      <c r="B17243" s="326"/>
      <c r="C17243" s="325"/>
      <c r="D17243" s="327"/>
    </row>
    <row r="17244" spans="1:4" x14ac:dyDescent="0.25">
      <c r="A17244" s="325"/>
      <c r="B17244" s="326"/>
      <c r="C17244" s="325"/>
      <c r="D17244" s="327"/>
    </row>
    <row r="17245" spans="1:4" x14ac:dyDescent="0.25">
      <c r="A17245" s="325"/>
      <c r="B17245" s="326"/>
      <c r="C17245" s="325"/>
      <c r="D17245" s="327"/>
    </row>
    <row r="17246" spans="1:4" x14ac:dyDescent="0.25">
      <c r="A17246" s="325"/>
      <c r="B17246" s="326"/>
      <c r="C17246" s="325"/>
      <c r="D17246" s="327"/>
    </row>
    <row r="17247" spans="1:4" x14ac:dyDescent="0.25">
      <c r="A17247" s="325"/>
      <c r="B17247" s="326"/>
      <c r="C17247" s="325"/>
      <c r="D17247" s="325"/>
    </row>
    <row r="17248" spans="1:4" x14ac:dyDescent="0.25">
      <c r="A17248" s="325"/>
      <c r="B17248" s="326"/>
      <c r="C17248" s="325"/>
      <c r="D17248" s="325"/>
    </row>
    <row r="17249" spans="1:4" x14ac:dyDescent="0.25">
      <c r="A17249" s="325"/>
      <c r="B17249" s="326"/>
      <c r="C17249" s="325"/>
      <c r="D17249" s="325"/>
    </row>
    <row r="17250" spans="1:4" x14ac:dyDescent="0.25">
      <c r="A17250" s="325"/>
      <c r="B17250" s="326"/>
      <c r="C17250" s="325"/>
      <c r="D17250" s="325"/>
    </row>
    <row r="17251" spans="1:4" x14ac:dyDescent="0.25">
      <c r="A17251" s="325"/>
      <c r="B17251" s="326"/>
      <c r="C17251" s="325"/>
      <c r="D17251" s="325"/>
    </row>
    <row r="17252" spans="1:4" x14ac:dyDescent="0.25">
      <c r="A17252" s="325"/>
      <c r="B17252" s="326"/>
      <c r="C17252" s="325"/>
      <c r="D17252" s="325"/>
    </row>
    <row r="17253" spans="1:4" x14ac:dyDescent="0.25">
      <c r="A17253" s="325"/>
      <c r="B17253" s="326"/>
      <c r="C17253" s="325"/>
      <c r="D17253" s="325"/>
    </row>
    <row r="17254" spans="1:4" x14ac:dyDescent="0.25">
      <c r="A17254" s="325"/>
      <c r="B17254" s="326"/>
      <c r="C17254" s="325"/>
      <c r="D17254" s="325"/>
    </row>
    <row r="17255" spans="1:4" x14ac:dyDescent="0.25">
      <c r="A17255" s="325"/>
      <c r="B17255" s="326"/>
      <c r="C17255" s="325"/>
      <c r="D17255" s="325"/>
    </row>
    <row r="17256" spans="1:4" x14ac:dyDescent="0.25">
      <c r="A17256" s="325"/>
      <c r="B17256" s="326"/>
      <c r="C17256" s="325"/>
      <c r="D17256" s="325"/>
    </row>
    <row r="17257" spans="1:4" x14ac:dyDescent="0.25">
      <c r="A17257" s="325"/>
      <c r="B17257" s="326"/>
      <c r="C17257" s="325"/>
      <c r="D17257" s="325"/>
    </row>
    <row r="17258" spans="1:4" x14ac:dyDescent="0.25">
      <c r="A17258" s="325"/>
      <c r="B17258" s="326"/>
      <c r="C17258" s="325"/>
      <c r="D17258" s="325"/>
    </row>
    <row r="17259" spans="1:4" x14ac:dyDescent="0.25">
      <c r="A17259" s="325"/>
      <c r="B17259" s="326"/>
      <c r="C17259" s="325"/>
      <c r="D17259" s="325"/>
    </row>
    <row r="17260" spans="1:4" x14ac:dyDescent="0.25">
      <c r="A17260" s="325"/>
      <c r="B17260" s="326"/>
      <c r="C17260" s="325"/>
      <c r="D17260" s="325"/>
    </row>
    <row r="17261" spans="1:4" x14ac:dyDescent="0.25">
      <c r="A17261" s="325"/>
      <c r="B17261" s="326"/>
      <c r="C17261" s="325"/>
      <c r="D17261" s="325"/>
    </row>
    <row r="17262" spans="1:4" x14ac:dyDescent="0.25">
      <c r="A17262" s="325"/>
      <c r="B17262" s="326"/>
      <c r="C17262" s="325"/>
      <c r="D17262" s="325"/>
    </row>
    <row r="17263" spans="1:4" x14ac:dyDescent="0.25">
      <c r="A17263" s="325"/>
      <c r="B17263" s="326"/>
      <c r="C17263" s="325"/>
      <c r="D17263" s="325"/>
    </row>
    <row r="17264" spans="1:4" x14ac:dyDescent="0.25">
      <c r="A17264" s="325"/>
      <c r="B17264" s="326"/>
      <c r="C17264" s="325"/>
      <c r="D17264" s="325"/>
    </row>
    <row r="17265" spans="1:4" x14ac:dyDescent="0.25">
      <c r="A17265" s="325"/>
      <c r="B17265" s="326"/>
      <c r="C17265" s="325"/>
      <c r="D17265" s="325"/>
    </row>
    <row r="17266" spans="1:4" x14ac:dyDescent="0.25">
      <c r="A17266" s="325"/>
      <c r="B17266" s="326"/>
      <c r="C17266" s="325"/>
      <c r="D17266" s="325"/>
    </row>
    <row r="17267" spans="1:4" x14ac:dyDescent="0.25">
      <c r="A17267" s="325"/>
      <c r="B17267" s="326"/>
      <c r="C17267" s="325"/>
      <c r="D17267" s="325"/>
    </row>
    <row r="17268" spans="1:4" x14ac:dyDescent="0.25">
      <c r="A17268" s="325"/>
      <c r="B17268" s="326"/>
      <c r="C17268" s="325"/>
      <c r="D17268" s="325"/>
    </row>
    <row r="17269" spans="1:4" x14ac:dyDescent="0.25">
      <c r="A17269" s="325"/>
      <c r="B17269" s="326"/>
      <c r="C17269" s="325"/>
      <c r="D17269" s="325"/>
    </row>
    <row r="17270" spans="1:4" x14ac:dyDescent="0.25">
      <c r="A17270" s="325"/>
      <c r="B17270" s="326"/>
      <c r="C17270" s="325"/>
      <c r="D17270" s="325"/>
    </row>
    <row r="17271" spans="1:4" x14ac:dyDescent="0.25">
      <c r="A17271" s="325"/>
      <c r="B17271" s="326"/>
      <c r="C17271" s="325"/>
      <c r="D17271" s="325"/>
    </row>
    <row r="17272" spans="1:4" x14ac:dyDescent="0.25">
      <c r="A17272" s="325"/>
      <c r="B17272" s="326"/>
      <c r="C17272" s="325"/>
      <c r="D17272" s="325"/>
    </row>
    <row r="17273" spans="1:4" x14ac:dyDescent="0.25">
      <c r="A17273" s="325"/>
      <c r="B17273" s="326"/>
      <c r="C17273" s="325"/>
      <c r="D17273" s="325"/>
    </row>
    <row r="17274" spans="1:4" x14ac:dyDescent="0.25">
      <c r="A17274" s="325"/>
      <c r="B17274" s="326"/>
      <c r="C17274" s="325"/>
      <c r="D17274" s="325"/>
    </row>
    <row r="17275" spans="1:4" x14ac:dyDescent="0.25">
      <c r="A17275" s="325"/>
      <c r="B17275" s="326"/>
      <c r="C17275" s="325"/>
      <c r="D17275" s="325"/>
    </row>
    <row r="17276" spans="1:4" x14ac:dyDescent="0.25">
      <c r="A17276" s="325"/>
      <c r="B17276" s="326"/>
      <c r="C17276" s="325"/>
      <c r="D17276" s="325"/>
    </row>
    <row r="17277" spans="1:4" x14ac:dyDescent="0.25">
      <c r="A17277" s="325"/>
      <c r="B17277" s="326"/>
      <c r="C17277" s="325"/>
      <c r="D17277" s="325"/>
    </row>
    <row r="17278" spans="1:4" x14ac:dyDescent="0.25">
      <c r="A17278" s="325"/>
      <c r="B17278" s="326"/>
      <c r="C17278" s="325"/>
      <c r="D17278" s="325"/>
    </row>
    <row r="17279" spans="1:4" x14ac:dyDescent="0.25">
      <c r="A17279" s="325"/>
      <c r="B17279" s="326"/>
      <c r="C17279" s="325"/>
      <c r="D17279" s="325"/>
    </row>
    <row r="17280" spans="1:4" x14ac:dyDescent="0.25">
      <c r="A17280" s="325"/>
      <c r="B17280" s="326"/>
      <c r="C17280" s="325"/>
      <c r="D17280" s="325"/>
    </row>
    <row r="17281" spans="1:4" x14ac:dyDescent="0.25">
      <c r="A17281" s="325"/>
      <c r="B17281" s="326"/>
      <c r="C17281" s="325"/>
      <c r="D17281" s="325"/>
    </row>
    <row r="17282" spans="1:4" x14ac:dyDescent="0.25">
      <c r="A17282" s="325"/>
      <c r="B17282" s="326"/>
      <c r="C17282" s="325"/>
      <c r="D17282" s="325"/>
    </row>
    <row r="17283" spans="1:4" x14ac:dyDescent="0.25">
      <c r="A17283" s="325"/>
      <c r="B17283" s="326"/>
      <c r="C17283" s="325"/>
      <c r="D17283" s="325"/>
    </row>
    <row r="17284" spans="1:4" x14ac:dyDescent="0.25">
      <c r="A17284" s="325"/>
      <c r="B17284" s="326"/>
      <c r="C17284" s="325"/>
      <c r="D17284" s="325"/>
    </row>
    <row r="17285" spans="1:4" x14ac:dyDescent="0.25">
      <c r="A17285" s="325"/>
      <c r="B17285" s="326"/>
      <c r="C17285" s="325"/>
      <c r="D17285" s="325"/>
    </row>
    <row r="17286" spans="1:4" x14ac:dyDescent="0.25">
      <c r="A17286" s="325"/>
      <c r="B17286" s="326"/>
      <c r="C17286" s="325"/>
      <c r="D17286" s="325"/>
    </row>
    <row r="17287" spans="1:4" x14ac:dyDescent="0.25">
      <c r="A17287" s="325"/>
      <c r="B17287" s="326"/>
      <c r="C17287" s="325"/>
      <c r="D17287" s="325"/>
    </row>
    <row r="17288" spans="1:4" x14ac:dyDescent="0.25">
      <c r="A17288" s="325"/>
      <c r="B17288" s="326"/>
      <c r="C17288" s="325"/>
      <c r="D17288" s="325"/>
    </row>
    <row r="17289" spans="1:4" x14ac:dyDescent="0.25">
      <c r="A17289" s="325"/>
      <c r="B17289" s="326"/>
      <c r="C17289" s="325"/>
      <c r="D17289" s="325"/>
    </row>
    <row r="17290" spans="1:4" x14ac:dyDescent="0.25">
      <c r="A17290" s="325"/>
      <c r="B17290" s="326"/>
      <c r="C17290" s="325"/>
      <c r="D17290" s="325"/>
    </row>
    <row r="17291" spans="1:4" x14ac:dyDescent="0.25">
      <c r="A17291" s="325"/>
      <c r="B17291" s="326"/>
      <c r="C17291" s="325"/>
      <c r="D17291" s="325"/>
    </row>
    <row r="17292" spans="1:4" x14ac:dyDescent="0.25">
      <c r="A17292" s="325"/>
      <c r="B17292" s="326"/>
      <c r="C17292" s="325"/>
      <c r="D17292" s="325"/>
    </row>
    <row r="17293" spans="1:4" x14ac:dyDescent="0.25">
      <c r="A17293" s="325"/>
      <c r="B17293" s="326"/>
      <c r="C17293" s="325"/>
      <c r="D17293" s="325"/>
    </row>
    <row r="17294" spans="1:4" x14ac:dyDescent="0.25">
      <c r="A17294" s="325"/>
      <c r="B17294" s="326"/>
      <c r="C17294" s="325"/>
      <c r="D17294" s="325"/>
    </row>
    <row r="17295" spans="1:4" x14ac:dyDescent="0.25">
      <c r="A17295" s="325"/>
      <c r="B17295" s="326"/>
      <c r="C17295" s="325"/>
      <c r="D17295" s="325"/>
    </row>
    <row r="17296" spans="1:4" x14ac:dyDescent="0.25">
      <c r="A17296" s="325"/>
      <c r="B17296" s="326"/>
      <c r="C17296" s="325"/>
      <c r="D17296" s="325"/>
    </row>
    <row r="17297" spans="1:4" x14ac:dyDescent="0.25">
      <c r="A17297" s="325"/>
      <c r="B17297" s="326"/>
      <c r="C17297" s="325"/>
      <c r="D17297" s="325"/>
    </row>
    <row r="17298" spans="1:4" x14ac:dyDescent="0.25">
      <c r="A17298" s="325"/>
      <c r="B17298" s="326"/>
      <c r="C17298" s="325"/>
      <c r="D17298" s="325"/>
    </row>
    <row r="17299" spans="1:4" x14ac:dyDescent="0.25">
      <c r="A17299" s="325"/>
      <c r="B17299" s="326"/>
      <c r="C17299" s="325"/>
      <c r="D17299" s="325"/>
    </row>
    <row r="17300" spans="1:4" x14ac:dyDescent="0.25">
      <c r="A17300" s="325"/>
      <c r="B17300" s="326"/>
      <c r="C17300" s="325"/>
      <c r="D17300" s="325"/>
    </row>
    <row r="17301" spans="1:4" x14ac:dyDescent="0.25">
      <c r="A17301" s="325"/>
      <c r="B17301" s="326"/>
      <c r="C17301" s="325"/>
      <c r="D17301" s="325"/>
    </row>
    <row r="17302" spans="1:4" x14ac:dyDescent="0.25">
      <c r="A17302" s="325"/>
      <c r="B17302" s="326"/>
      <c r="C17302" s="325"/>
      <c r="D17302" s="327"/>
    </row>
    <row r="17303" spans="1:4" x14ac:dyDescent="0.25">
      <c r="A17303" s="325"/>
      <c r="B17303" s="326"/>
      <c r="C17303" s="325"/>
      <c r="D17303" s="325"/>
    </row>
    <row r="17304" spans="1:4" x14ac:dyDescent="0.25">
      <c r="A17304" s="325"/>
      <c r="B17304" s="326"/>
      <c r="C17304" s="325"/>
      <c r="D17304" s="325"/>
    </row>
    <row r="17305" spans="1:4" x14ac:dyDescent="0.25">
      <c r="A17305" s="325"/>
      <c r="B17305" s="326"/>
      <c r="C17305" s="325"/>
      <c r="D17305" s="325"/>
    </row>
    <row r="17306" spans="1:4" x14ac:dyDescent="0.25">
      <c r="A17306" s="325"/>
      <c r="B17306" s="326"/>
      <c r="C17306" s="325"/>
      <c r="D17306" s="325"/>
    </row>
    <row r="17307" spans="1:4" x14ac:dyDescent="0.25">
      <c r="A17307" s="325"/>
      <c r="B17307" s="326"/>
      <c r="C17307" s="325"/>
      <c r="D17307" s="325"/>
    </row>
    <row r="17308" spans="1:4" x14ac:dyDescent="0.25">
      <c r="A17308" s="325"/>
      <c r="B17308" s="326"/>
      <c r="C17308" s="325"/>
      <c r="D17308" s="325"/>
    </row>
    <row r="17309" spans="1:4" x14ac:dyDescent="0.25">
      <c r="A17309" s="325"/>
      <c r="B17309" s="326"/>
      <c r="C17309" s="325"/>
      <c r="D17309" s="325"/>
    </row>
    <row r="17310" spans="1:4" x14ac:dyDescent="0.25">
      <c r="A17310" s="325"/>
      <c r="B17310" s="326"/>
      <c r="C17310" s="325"/>
      <c r="D17310" s="325"/>
    </row>
    <row r="17311" spans="1:4" x14ac:dyDescent="0.25">
      <c r="A17311" s="325"/>
      <c r="B17311" s="326"/>
      <c r="C17311" s="325"/>
      <c r="D17311" s="325"/>
    </row>
    <row r="17312" spans="1:4" x14ac:dyDescent="0.25">
      <c r="A17312" s="325"/>
      <c r="B17312" s="326"/>
      <c r="C17312" s="325"/>
      <c r="D17312" s="327"/>
    </row>
    <row r="17313" spans="1:4" x14ac:dyDescent="0.25">
      <c r="A17313" s="325"/>
      <c r="B17313" s="326"/>
      <c r="C17313" s="325"/>
      <c r="D17313" s="327"/>
    </row>
    <row r="17314" spans="1:4" x14ac:dyDescent="0.25">
      <c r="A17314" s="325"/>
      <c r="B17314" s="326"/>
      <c r="C17314" s="325"/>
      <c r="D17314" s="327"/>
    </row>
    <row r="17315" spans="1:4" x14ac:dyDescent="0.25">
      <c r="A17315" s="325"/>
      <c r="B17315" s="326"/>
      <c r="C17315" s="325"/>
      <c r="D17315" s="327"/>
    </row>
    <row r="17316" spans="1:4" x14ac:dyDescent="0.25">
      <c r="A17316" s="325"/>
      <c r="B17316" s="326"/>
      <c r="C17316" s="325"/>
      <c r="D17316" s="327"/>
    </row>
    <row r="17317" spans="1:4" x14ac:dyDescent="0.25">
      <c r="A17317" s="325"/>
      <c r="B17317" s="326"/>
      <c r="C17317" s="325"/>
      <c r="D17317" s="327"/>
    </row>
    <row r="17318" spans="1:4" x14ac:dyDescent="0.25">
      <c r="A17318" s="325"/>
      <c r="B17318" s="326"/>
      <c r="C17318" s="325"/>
      <c r="D17318" s="327"/>
    </row>
    <row r="17319" spans="1:4" x14ac:dyDescent="0.25">
      <c r="A17319" s="325"/>
      <c r="B17319" s="326"/>
      <c r="C17319" s="325"/>
      <c r="D17319" s="327"/>
    </row>
    <row r="17320" spans="1:4" x14ac:dyDescent="0.25">
      <c r="A17320" s="325"/>
      <c r="B17320" s="326"/>
      <c r="C17320" s="325"/>
      <c r="D17320" s="327"/>
    </row>
    <row r="17321" spans="1:4" x14ac:dyDescent="0.25">
      <c r="A17321" s="325"/>
      <c r="B17321" s="326"/>
      <c r="C17321" s="325"/>
      <c r="D17321" s="327"/>
    </row>
    <row r="17322" spans="1:4" x14ac:dyDescent="0.25">
      <c r="A17322" s="325"/>
      <c r="B17322" s="326"/>
      <c r="C17322" s="325"/>
      <c r="D17322" s="327"/>
    </row>
    <row r="17323" spans="1:4" x14ac:dyDescent="0.25">
      <c r="A17323" s="325"/>
      <c r="B17323" s="326"/>
      <c r="C17323" s="325"/>
      <c r="D17323" s="325"/>
    </row>
    <row r="17324" spans="1:4" x14ac:dyDescent="0.25">
      <c r="A17324" s="325"/>
      <c r="B17324" s="326"/>
      <c r="C17324" s="325"/>
      <c r="D17324" s="327"/>
    </row>
    <row r="17325" spans="1:4" x14ac:dyDescent="0.25">
      <c r="A17325" s="325"/>
      <c r="B17325" s="326"/>
      <c r="C17325" s="325"/>
      <c r="D17325" s="325"/>
    </row>
    <row r="17326" spans="1:4" x14ac:dyDescent="0.25">
      <c r="A17326" s="325"/>
      <c r="B17326" s="326"/>
      <c r="C17326" s="325"/>
      <c r="D17326" s="325"/>
    </row>
    <row r="17327" spans="1:4" x14ac:dyDescent="0.25">
      <c r="A17327" s="325"/>
      <c r="B17327" s="326"/>
      <c r="C17327" s="325"/>
      <c r="D17327" s="327"/>
    </row>
    <row r="17328" spans="1:4" x14ac:dyDescent="0.25">
      <c r="A17328" s="325"/>
      <c r="B17328" s="326"/>
      <c r="C17328" s="325"/>
      <c r="D17328" s="327"/>
    </row>
    <row r="17329" spans="1:4" x14ac:dyDescent="0.25">
      <c r="A17329" s="325"/>
      <c r="B17329" s="326"/>
      <c r="C17329" s="325"/>
      <c r="D17329" s="325"/>
    </row>
    <row r="17330" spans="1:4" x14ac:dyDescent="0.25">
      <c r="A17330" s="325"/>
      <c r="B17330" s="326"/>
      <c r="C17330" s="325"/>
      <c r="D17330" s="325"/>
    </row>
    <row r="17331" spans="1:4" x14ac:dyDescent="0.25">
      <c r="A17331" s="325"/>
      <c r="B17331" s="326"/>
      <c r="C17331" s="325"/>
      <c r="D17331" s="325"/>
    </row>
    <row r="17332" spans="1:4" x14ac:dyDescent="0.25">
      <c r="A17332" s="325"/>
      <c r="B17332" s="326"/>
      <c r="C17332" s="325"/>
      <c r="D17332" s="325"/>
    </row>
    <row r="17333" spans="1:4" x14ac:dyDescent="0.25">
      <c r="A17333" s="325"/>
      <c r="B17333" s="326"/>
      <c r="C17333" s="325"/>
      <c r="D17333" s="325"/>
    </row>
    <row r="17334" spans="1:4" x14ac:dyDescent="0.25">
      <c r="A17334" s="325"/>
      <c r="B17334" s="326"/>
      <c r="C17334" s="325"/>
      <c r="D17334" s="325"/>
    </row>
    <row r="17335" spans="1:4" x14ac:dyDescent="0.25">
      <c r="A17335" s="325"/>
      <c r="B17335" s="326"/>
      <c r="C17335" s="325"/>
      <c r="D17335" s="325"/>
    </row>
    <row r="17336" spans="1:4" x14ac:dyDescent="0.25">
      <c r="A17336" s="325"/>
      <c r="B17336" s="326"/>
      <c r="C17336" s="325"/>
      <c r="D17336" s="325"/>
    </row>
    <row r="17337" spans="1:4" x14ac:dyDescent="0.25">
      <c r="A17337" s="325"/>
      <c r="B17337" s="326"/>
      <c r="C17337" s="325"/>
      <c r="D17337" s="325"/>
    </row>
    <row r="17338" spans="1:4" x14ac:dyDescent="0.25">
      <c r="A17338" s="325"/>
      <c r="B17338" s="326"/>
      <c r="C17338" s="325"/>
      <c r="D17338" s="325"/>
    </row>
    <row r="17339" spans="1:4" x14ac:dyDescent="0.25">
      <c r="A17339" s="325"/>
      <c r="B17339" s="326"/>
      <c r="C17339" s="325"/>
      <c r="D17339" s="325"/>
    </row>
    <row r="17340" spans="1:4" x14ac:dyDescent="0.25">
      <c r="A17340" s="325"/>
      <c r="B17340" s="326"/>
      <c r="C17340" s="325"/>
      <c r="D17340" s="325"/>
    </row>
    <row r="17341" spans="1:4" x14ac:dyDescent="0.25">
      <c r="A17341" s="325"/>
      <c r="B17341" s="326"/>
      <c r="C17341" s="325"/>
      <c r="D17341" s="325"/>
    </row>
    <row r="17342" spans="1:4" x14ac:dyDescent="0.25">
      <c r="A17342" s="325"/>
      <c r="B17342" s="326"/>
      <c r="C17342" s="325"/>
      <c r="D17342" s="325"/>
    </row>
    <row r="17343" spans="1:4" x14ac:dyDescent="0.25">
      <c r="A17343" s="325"/>
      <c r="B17343" s="326"/>
      <c r="C17343" s="325"/>
      <c r="D17343" s="325"/>
    </row>
    <row r="17344" spans="1:4" x14ac:dyDescent="0.25">
      <c r="A17344" s="325"/>
      <c r="B17344" s="326"/>
      <c r="C17344" s="325"/>
      <c r="D17344" s="325"/>
    </row>
    <row r="17345" spans="1:4" x14ac:dyDescent="0.25">
      <c r="A17345" s="325"/>
      <c r="B17345" s="326"/>
      <c r="C17345" s="325"/>
      <c r="D17345" s="325"/>
    </row>
    <row r="17346" spans="1:4" x14ac:dyDescent="0.25">
      <c r="A17346" s="325"/>
      <c r="B17346" s="326"/>
      <c r="C17346" s="325"/>
      <c r="D17346" s="325"/>
    </row>
    <row r="17347" spans="1:4" x14ac:dyDescent="0.25">
      <c r="A17347" s="325"/>
      <c r="B17347" s="326"/>
      <c r="C17347" s="325"/>
      <c r="D17347" s="325"/>
    </row>
    <row r="17348" spans="1:4" x14ac:dyDescent="0.25">
      <c r="A17348" s="325"/>
      <c r="B17348" s="326"/>
      <c r="C17348" s="325"/>
      <c r="D17348" s="325"/>
    </row>
    <row r="17349" spans="1:4" x14ac:dyDescent="0.25">
      <c r="A17349" s="325"/>
      <c r="B17349" s="326"/>
      <c r="C17349" s="325"/>
      <c r="D17349" s="325"/>
    </row>
    <row r="17350" spans="1:4" x14ac:dyDescent="0.25">
      <c r="A17350" s="325"/>
      <c r="B17350" s="326"/>
      <c r="C17350" s="325"/>
      <c r="D17350" s="325"/>
    </row>
    <row r="17351" spans="1:4" x14ac:dyDescent="0.25">
      <c r="A17351" s="325"/>
      <c r="B17351" s="326"/>
      <c r="C17351" s="325"/>
      <c r="D17351" s="325"/>
    </row>
    <row r="17352" spans="1:4" x14ac:dyDescent="0.25">
      <c r="A17352" s="325"/>
      <c r="B17352" s="326"/>
      <c r="C17352" s="325"/>
      <c r="D17352" s="325"/>
    </row>
    <row r="17353" spans="1:4" x14ac:dyDescent="0.25">
      <c r="A17353" s="325"/>
      <c r="B17353" s="326"/>
      <c r="C17353" s="325"/>
      <c r="D17353" s="325"/>
    </row>
    <row r="17354" spans="1:4" x14ac:dyDescent="0.25">
      <c r="A17354" s="325"/>
      <c r="B17354" s="326"/>
      <c r="C17354" s="325"/>
      <c r="D17354" s="325"/>
    </row>
    <row r="17355" spans="1:4" x14ac:dyDescent="0.25">
      <c r="A17355" s="325"/>
      <c r="B17355" s="326"/>
      <c r="C17355" s="325"/>
      <c r="D17355" s="325"/>
    </row>
    <row r="17356" spans="1:4" x14ac:dyDescent="0.25">
      <c r="A17356" s="325"/>
      <c r="B17356" s="326"/>
      <c r="C17356" s="325"/>
      <c r="D17356" s="325"/>
    </row>
    <row r="17357" spans="1:4" x14ac:dyDescent="0.25">
      <c r="A17357" s="325"/>
      <c r="B17357" s="326"/>
      <c r="C17357" s="325"/>
      <c r="D17357" s="325"/>
    </row>
    <row r="17358" spans="1:4" x14ac:dyDescent="0.25">
      <c r="A17358" s="325"/>
      <c r="B17358" s="326"/>
      <c r="C17358" s="325"/>
      <c r="D17358" s="325"/>
    </row>
    <row r="17359" spans="1:4" x14ac:dyDescent="0.25">
      <c r="A17359" s="325"/>
      <c r="B17359" s="326"/>
      <c r="C17359" s="325"/>
      <c r="D17359" s="325"/>
    </row>
    <row r="17360" spans="1:4" x14ac:dyDescent="0.25">
      <c r="A17360" s="325"/>
      <c r="B17360" s="326"/>
      <c r="C17360" s="325"/>
      <c r="D17360" s="325"/>
    </row>
    <row r="17361" spans="1:4" x14ac:dyDescent="0.25">
      <c r="A17361" s="325"/>
      <c r="B17361" s="326"/>
      <c r="C17361" s="325"/>
      <c r="D17361" s="325"/>
    </row>
    <row r="17362" spans="1:4" x14ac:dyDescent="0.25">
      <c r="A17362" s="325"/>
      <c r="B17362" s="326"/>
      <c r="C17362" s="325"/>
      <c r="D17362" s="327"/>
    </row>
    <row r="17363" spans="1:4" x14ac:dyDescent="0.25">
      <c r="A17363" s="325"/>
      <c r="B17363" s="326"/>
      <c r="C17363" s="325"/>
      <c r="D17363" s="325"/>
    </row>
    <row r="17364" spans="1:4" x14ac:dyDescent="0.25">
      <c r="A17364" s="325"/>
      <c r="B17364" s="326"/>
      <c r="C17364" s="325"/>
      <c r="D17364" s="325"/>
    </row>
    <row r="17365" spans="1:4" x14ac:dyDescent="0.25">
      <c r="A17365" s="325"/>
      <c r="B17365" s="326"/>
      <c r="C17365" s="325"/>
      <c r="D17365" s="325"/>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E14057"/>
  <sheetViews>
    <sheetView showGridLines="0" zoomScale="45" zoomScaleNormal="45" workbookViewId="0">
      <pane ySplit="2" topLeftCell="A3894" activePane="bottomLeft" state="frozen"/>
      <selection pane="bottomLeft" activeCell="B3918" sqref="B3918"/>
    </sheetView>
  </sheetViews>
  <sheetFormatPr defaultColWidth="0" defaultRowHeight="15.75" x14ac:dyDescent="0.25"/>
  <cols>
    <col min="1" max="1" width="36.28515625" style="24" bestFit="1" customWidth="1"/>
    <col min="2" max="2" width="255.5703125" style="24" customWidth="1"/>
    <col min="3" max="3" width="39.28515625" style="24" customWidth="1"/>
    <col min="4" max="4" width="29.7109375" style="24" bestFit="1" customWidth="1"/>
    <col min="5" max="5" width="10.28515625" hidden="1" customWidth="1"/>
    <col min="6" max="16384" width="8.85546875" hidden="1"/>
  </cols>
  <sheetData>
    <row r="1" spans="1:4" ht="141" customHeight="1" x14ac:dyDescent="0.25">
      <c r="A1" s="267"/>
      <c r="B1" s="266" t="s">
        <v>46423</v>
      </c>
      <c r="C1" s="267"/>
      <c r="D1" s="267"/>
    </row>
    <row r="2" spans="1:4" ht="36" customHeight="1" x14ac:dyDescent="0.25">
      <c r="A2" s="332" t="s">
        <v>1543</v>
      </c>
      <c r="B2" s="332" t="s">
        <v>1545</v>
      </c>
      <c r="C2" s="332" t="s">
        <v>0</v>
      </c>
      <c r="D2" s="332" t="s">
        <v>4938</v>
      </c>
    </row>
    <row r="3" spans="1:4" ht="15" x14ac:dyDescent="0.25">
      <c r="A3" s="338" t="s">
        <v>21462</v>
      </c>
      <c r="B3" s="339" t="s">
        <v>21463</v>
      </c>
      <c r="C3" s="339" t="s">
        <v>220</v>
      </c>
      <c r="D3" s="340">
        <v>18.25</v>
      </c>
    </row>
    <row r="4" spans="1:4" ht="15" x14ac:dyDescent="0.25">
      <c r="A4" s="338" t="s">
        <v>21464</v>
      </c>
      <c r="B4" s="339" t="s">
        <v>36110</v>
      </c>
      <c r="C4" s="339" t="s">
        <v>2</v>
      </c>
      <c r="D4" s="340">
        <v>1600026.34</v>
      </c>
    </row>
    <row r="5" spans="1:4" ht="15" x14ac:dyDescent="0.25">
      <c r="A5" s="338" t="s">
        <v>21465</v>
      </c>
      <c r="B5" s="339" t="s">
        <v>36111</v>
      </c>
      <c r="C5" s="339" t="s">
        <v>2</v>
      </c>
      <c r="D5" s="340">
        <v>337000</v>
      </c>
    </row>
    <row r="6" spans="1:4" ht="15" x14ac:dyDescent="0.25">
      <c r="A6" s="338" t="s">
        <v>21466</v>
      </c>
      <c r="B6" s="339" t="s">
        <v>36112</v>
      </c>
      <c r="C6" s="339" t="s">
        <v>2</v>
      </c>
      <c r="D6" s="340">
        <v>2332792.04</v>
      </c>
    </row>
    <row r="7" spans="1:4" ht="15" x14ac:dyDescent="0.25">
      <c r="A7" s="338" t="s">
        <v>21467</v>
      </c>
      <c r="B7" s="339" t="s">
        <v>36113</v>
      </c>
      <c r="C7" s="339" t="s">
        <v>2</v>
      </c>
      <c r="D7" s="340">
        <v>68683.67</v>
      </c>
    </row>
    <row r="8" spans="1:4" ht="15" x14ac:dyDescent="0.25">
      <c r="A8" s="338" t="s">
        <v>24637</v>
      </c>
      <c r="B8" s="339" t="s">
        <v>24638</v>
      </c>
      <c r="C8" s="339" t="s">
        <v>2</v>
      </c>
      <c r="D8" s="340">
        <v>129967.34</v>
      </c>
    </row>
    <row r="9" spans="1:4" ht="15" x14ac:dyDescent="0.25">
      <c r="A9" s="338" t="s">
        <v>21468</v>
      </c>
      <c r="B9" s="339" t="s">
        <v>21334</v>
      </c>
      <c r="C9" s="339" t="s">
        <v>2</v>
      </c>
      <c r="D9" s="340">
        <v>5519</v>
      </c>
    </row>
    <row r="10" spans="1:4" ht="15" x14ac:dyDescent="0.25">
      <c r="A10" s="338" t="s">
        <v>21469</v>
      </c>
      <c r="B10" s="339" t="s">
        <v>36114</v>
      </c>
      <c r="C10" s="339" t="s">
        <v>2</v>
      </c>
      <c r="D10" s="340">
        <v>6148</v>
      </c>
    </row>
    <row r="11" spans="1:4" ht="15" x14ac:dyDescent="0.25">
      <c r="A11" s="338" t="s">
        <v>21470</v>
      </c>
      <c r="B11" s="339" t="s">
        <v>36115</v>
      </c>
      <c r="C11" s="339" t="s">
        <v>2</v>
      </c>
      <c r="D11" s="340">
        <v>7150</v>
      </c>
    </row>
    <row r="12" spans="1:4" ht="15" x14ac:dyDescent="0.25">
      <c r="A12" s="338" t="s">
        <v>21471</v>
      </c>
      <c r="B12" s="339" t="s">
        <v>36116</v>
      </c>
      <c r="C12" s="339" t="s">
        <v>2</v>
      </c>
      <c r="D12" s="340">
        <v>477320.16</v>
      </c>
    </row>
    <row r="13" spans="1:4" ht="15" x14ac:dyDescent="0.25">
      <c r="A13" s="338" t="s">
        <v>21472</v>
      </c>
      <c r="B13" s="339" t="s">
        <v>36117</v>
      </c>
      <c r="C13" s="339" t="s">
        <v>2</v>
      </c>
      <c r="D13" s="340">
        <v>526704.47</v>
      </c>
    </row>
    <row r="14" spans="1:4" ht="15" x14ac:dyDescent="0.25">
      <c r="A14" s="338" t="s">
        <v>21473</v>
      </c>
      <c r="B14" s="339" t="s">
        <v>21474</v>
      </c>
      <c r="C14" s="339" t="s">
        <v>2</v>
      </c>
      <c r="D14" s="340">
        <v>129900</v>
      </c>
    </row>
    <row r="15" spans="1:4" ht="15" x14ac:dyDescent="0.25">
      <c r="A15" s="338" t="s">
        <v>21475</v>
      </c>
      <c r="B15" s="339" t="s">
        <v>21476</v>
      </c>
      <c r="C15" s="339" t="s">
        <v>2</v>
      </c>
      <c r="D15" s="340">
        <v>985000</v>
      </c>
    </row>
    <row r="16" spans="1:4" ht="15" x14ac:dyDescent="0.25">
      <c r="A16" s="338" t="s">
        <v>21477</v>
      </c>
      <c r="B16" s="339" t="s">
        <v>21478</v>
      </c>
      <c r="C16" s="339" t="s">
        <v>2</v>
      </c>
      <c r="D16" s="340">
        <v>585000</v>
      </c>
    </row>
    <row r="17" spans="1:4" ht="15" x14ac:dyDescent="0.25">
      <c r="A17" s="338" t="s">
        <v>21479</v>
      </c>
      <c r="B17" s="339" t="s">
        <v>36118</v>
      </c>
      <c r="C17" s="339" t="s">
        <v>2</v>
      </c>
      <c r="D17" s="340">
        <v>738571.44</v>
      </c>
    </row>
    <row r="18" spans="1:4" ht="15" x14ac:dyDescent="0.25">
      <c r="A18" s="338" t="s">
        <v>21480</v>
      </c>
      <c r="B18" s="339" t="s">
        <v>36119</v>
      </c>
      <c r="C18" s="339" t="s">
        <v>2</v>
      </c>
      <c r="D18" s="340">
        <v>650000</v>
      </c>
    </row>
    <row r="19" spans="1:4" ht="15" x14ac:dyDescent="0.25">
      <c r="A19" s="338" t="s">
        <v>21481</v>
      </c>
      <c r="B19" s="339" t="s">
        <v>21482</v>
      </c>
      <c r="C19" s="339" t="s">
        <v>2</v>
      </c>
      <c r="D19" s="340">
        <v>560000</v>
      </c>
    </row>
    <row r="20" spans="1:4" ht="15" x14ac:dyDescent="0.25">
      <c r="A20" s="338" t="s">
        <v>21483</v>
      </c>
      <c r="B20" s="339" t="s">
        <v>21484</v>
      </c>
      <c r="C20" s="339" t="s">
        <v>2</v>
      </c>
      <c r="D20" s="340">
        <v>601465.48</v>
      </c>
    </row>
    <row r="21" spans="1:4" ht="15" x14ac:dyDescent="0.25">
      <c r="A21" s="338" t="s">
        <v>21485</v>
      </c>
      <c r="B21" s="339" t="s">
        <v>21486</v>
      </c>
      <c r="C21" s="339" t="s">
        <v>2</v>
      </c>
      <c r="D21" s="340">
        <v>625341.67000000004</v>
      </c>
    </row>
    <row r="22" spans="1:4" ht="15" x14ac:dyDescent="0.25">
      <c r="A22" s="338" t="s">
        <v>21487</v>
      </c>
      <c r="B22" s="339" t="s">
        <v>21488</v>
      </c>
      <c r="C22" s="339" t="s">
        <v>2</v>
      </c>
      <c r="D22" s="340">
        <v>185000</v>
      </c>
    </row>
    <row r="23" spans="1:4" ht="15" x14ac:dyDescent="0.25">
      <c r="A23" s="338" t="s">
        <v>21489</v>
      </c>
      <c r="B23" s="339" t="s">
        <v>21490</v>
      </c>
      <c r="C23" s="339" t="s">
        <v>2</v>
      </c>
      <c r="D23" s="340">
        <v>936514.55</v>
      </c>
    </row>
    <row r="24" spans="1:4" ht="15" x14ac:dyDescent="0.25">
      <c r="A24" s="338" t="s">
        <v>21491</v>
      </c>
      <c r="B24" s="339" t="s">
        <v>21492</v>
      </c>
      <c r="C24" s="339" t="s">
        <v>2</v>
      </c>
      <c r="D24" s="340">
        <v>16668.48</v>
      </c>
    </row>
    <row r="25" spans="1:4" ht="15" x14ac:dyDescent="0.25">
      <c r="A25" s="338" t="s">
        <v>21493</v>
      </c>
      <c r="B25" s="339" t="s">
        <v>21494</v>
      </c>
      <c r="C25" s="339" t="s">
        <v>2</v>
      </c>
      <c r="D25" s="340">
        <v>9690</v>
      </c>
    </row>
    <row r="26" spans="1:4" ht="15" x14ac:dyDescent="0.25">
      <c r="A26" s="338" t="s">
        <v>21495</v>
      </c>
      <c r="B26" s="339" t="s">
        <v>21496</v>
      </c>
      <c r="C26" s="339" t="s">
        <v>2</v>
      </c>
      <c r="D26" s="340">
        <v>249000</v>
      </c>
    </row>
    <row r="27" spans="1:4" ht="15" x14ac:dyDescent="0.25">
      <c r="A27" s="338" t="s">
        <v>21497</v>
      </c>
      <c r="B27" s="339" t="s">
        <v>21498</v>
      </c>
      <c r="C27" s="339" t="s">
        <v>2</v>
      </c>
      <c r="D27" s="340">
        <v>220660</v>
      </c>
    </row>
    <row r="28" spans="1:4" ht="15" x14ac:dyDescent="0.25">
      <c r="A28" s="338" t="s">
        <v>21499</v>
      </c>
      <c r="B28" s="339" t="s">
        <v>36120</v>
      </c>
      <c r="C28" s="339" t="s">
        <v>2</v>
      </c>
      <c r="D28" s="340">
        <v>8888.7800000000007</v>
      </c>
    </row>
    <row r="29" spans="1:4" ht="15" x14ac:dyDescent="0.25">
      <c r="A29" s="338" t="s">
        <v>21500</v>
      </c>
      <c r="B29" s="339" t="s">
        <v>36121</v>
      </c>
      <c r="C29" s="339" t="s">
        <v>21501</v>
      </c>
      <c r="D29" s="340">
        <v>550</v>
      </c>
    </row>
    <row r="30" spans="1:4" ht="15" x14ac:dyDescent="0.25">
      <c r="A30" s="338" t="s">
        <v>36122</v>
      </c>
      <c r="B30" s="339" t="s">
        <v>9786</v>
      </c>
      <c r="C30" s="339" t="s">
        <v>2</v>
      </c>
      <c r="D30" s="340">
        <v>11910</v>
      </c>
    </row>
    <row r="31" spans="1:4" ht="15" x14ac:dyDescent="0.25">
      <c r="A31" s="338" t="s">
        <v>21502</v>
      </c>
      <c r="B31" s="339" t="s">
        <v>21503</v>
      </c>
      <c r="C31" s="339" t="s">
        <v>2</v>
      </c>
      <c r="D31" s="340">
        <v>402000</v>
      </c>
    </row>
    <row r="32" spans="1:4" ht="30" x14ac:dyDescent="0.25">
      <c r="A32" s="338" t="s">
        <v>23995</v>
      </c>
      <c r="B32" s="339" t="s">
        <v>36123</v>
      </c>
      <c r="C32" s="339" t="s">
        <v>2</v>
      </c>
      <c r="D32" s="340">
        <v>402000</v>
      </c>
    </row>
    <row r="33" spans="1:4" ht="15" x14ac:dyDescent="0.25">
      <c r="A33" s="338" t="s">
        <v>23996</v>
      </c>
      <c r="B33" s="339" t="s">
        <v>36124</v>
      </c>
      <c r="C33" s="339" t="s">
        <v>2</v>
      </c>
      <c r="D33" s="340">
        <v>311100</v>
      </c>
    </row>
    <row r="34" spans="1:4" ht="15" x14ac:dyDescent="0.25">
      <c r="A34" s="338" t="s">
        <v>21504</v>
      </c>
      <c r="B34" s="339" t="s">
        <v>36125</v>
      </c>
      <c r="C34" s="339" t="s">
        <v>2</v>
      </c>
      <c r="D34" s="340">
        <v>735000</v>
      </c>
    </row>
    <row r="35" spans="1:4" ht="15" x14ac:dyDescent="0.25">
      <c r="A35" s="338" t="s">
        <v>21505</v>
      </c>
      <c r="B35" s="339" t="s">
        <v>36126</v>
      </c>
      <c r="C35" s="339" t="s">
        <v>2</v>
      </c>
      <c r="D35" s="340">
        <v>770000</v>
      </c>
    </row>
    <row r="36" spans="1:4" ht="15" x14ac:dyDescent="0.25">
      <c r="A36" s="338" t="s">
        <v>21506</v>
      </c>
      <c r="B36" s="339" t="s">
        <v>36127</v>
      </c>
      <c r="C36" s="339" t="s">
        <v>2</v>
      </c>
      <c r="D36" s="340">
        <v>44900</v>
      </c>
    </row>
    <row r="37" spans="1:4" ht="15" x14ac:dyDescent="0.25">
      <c r="A37" s="338" t="s">
        <v>21507</v>
      </c>
      <c r="B37" s="339" t="s">
        <v>36128</v>
      </c>
      <c r="C37" s="339" t="s">
        <v>2</v>
      </c>
      <c r="D37" s="340">
        <v>1295335.74</v>
      </c>
    </row>
    <row r="38" spans="1:4" ht="15" x14ac:dyDescent="0.25">
      <c r="A38" s="338" t="s">
        <v>21508</v>
      </c>
      <c r="B38" s="339" t="s">
        <v>36129</v>
      </c>
      <c r="C38" s="339" t="s">
        <v>2</v>
      </c>
      <c r="D38" s="340">
        <v>264340.36</v>
      </c>
    </row>
    <row r="39" spans="1:4" ht="15" x14ac:dyDescent="0.25">
      <c r="A39" s="338" t="s">
        <v>21509</v>
      </c>
      <c r="B39" s="339" t="s">
        <v>36130</v>
      </c>
      <c r="C39" s="339" t="s">
        <v>2</v>
      </c>
      <c r="D39" s="340">
        <v>950000</v>
      </c>
    </row>
    <row r="40" spans="1:4" ht="15" x14ac:dyDescent="0.25">
      <c r="A40" s="338" t="s">
        <v>21510</v>
      </c>
      <c r="B40" s="339" t="s">
        <v>36131</v>
      </c>
      <c r="C40" s="339" t="s">
        <v>2</v>
      </c>
      <c r="D40" s="340">
        <v>666.56</v>
      </c>
    </row>
    <row r="41" spans="1:4" ht="15" x14ac:dyDescent="0.25">
      <c r="A41" s="338" t="s">
        <v>21511</v>
      </c>
      <c r="B41" s="339" t="s">
        <v>36132</v>
      </c>
      <c r="C41" s="339" t="s">
        <v>2</v>
      </c>
      <c r="D41" s="340">
        <v>1018.71</v>
      </c>
    </row>
    <row r="42" spans="1:4" ht="15" x14ac:dyDescent="0.25">
      <c r="A42" s="338" t="s">
        <v>21512</v>
      </c>
      <c r="B42" s="339" t="s">
        <v>36133</v>
      </c>
      <c r="C42" s="339" t="s">
        <v>2</v>
      </c>
      <c r="D42" s="340">
        <v>4618541.1500000004</v>
      </c>
    </row>
    <row r="43" spans="1:4" ht="15" x14ac:dyDescent="0.25">
      <c r="A43" s="338" t="s">
        <v>21513</v>
      </c>
      <c r="B43" s="339" t="s">
        <v>36134</v>
      </c>
      <c r="C43" s="339" t="s">
        <v>2</v>
      </c>
      <c r="D43" s="340">
        <v>1380000</v>
      </c>
    </row>
    <row r="44" spans="1:4" ht="15" x14ac:dyDescent="0.25">
      <c r="A44" s="338" t="s">
        <v>26003</v>
      </c>
      <c r="B44" s="339" t="s">
        <v>36135</v>
      </c>
      <c r="C44" s="339" t="s">
        <v>2</v>
      </c>
      <c r="D44" s="340">
        <v>324362.13</v>
      </c>
    </row>
    <row r="45" spans="1:4" ht="15" x14ac:dyDescent="0.25">
      <c r="A45" s="338" t="s">
        <v>21514</v>
      </c>
      <c r="B45" s="339" t="s">
        <v>36136</v>
      </c>
      <c r="C45" s="339" t="s">
        <v>2</v>
      </c>
      <c r="D45" s="340">
        <v>353271</v>
      </c>
    </row>
    <row r="46" spans="1:4" ht="15" x14ac:dyDescent="0.25">
      <c r="A46" s="338" t="s">
        <v>21515</v>
      </c>
      <c r="B46" s="339" t="s">
        <v>36137</v>
      </c>
      <c r="C46" s="339" t="s">
        <v>2</v>
      </c>
      <c r="D46" s="340">
        <v>1148.9000000000001</v>
      </c>
    </row>
    <row r="47" spans="1:4" ht="15" x14ac:dyDescent="0.25">
      <c r="A47" s="338" t="s">
        <v>21516</v>
      </c>
      <c r="B47" s="339" t="s">
        <v>36138</v>
      </c>
      <c r="C47" s="339" t="s">
        <v>2</v>
      </c>
      <c r="D47" s="340">
        <v>1504.33</v>
      </c>
    </row>
    <row r="48" spans="1:4" ht="15" x14ac:dyDescent="0.25">
      <c r="A48" s="338" t="s">
        <v>26004</v>
      </c>
      <c r="B48" s="339" t="s">
        <v>26005</v>
      </c>
      <c r="C48" s="339" t="s">
        <v>2</v>
      </c>
      <c r="D48" s="340">
        <v>7559</v>
      </c>
    </row>
    <row r="49" spans="1:4" ht="15" x14ac:dyDescent="0.25">
      <c r="A49" s="338" t="s">
        <v>21517</v>
      </c>
      <c r="B49" s="339" t="s">
        <v>36139</v>
      </c>
      <c r="C49" s="339" t="s">
        <v>1308</v>
      </c>
      <c r="D49" s="340">
        <v>3635</v>
      </c>
    </row>
    <row r="50" spans="1:4" ht="15" x14ac:dyDescent="0.25">
      <c r="A50" s="338" t="s">
        <v>21518</v>
      </c>
      <c r="B50" s="339" t="s">
        <v>36140</v>
      </c>
      <c r="C50" s="339" t="s">
        <v>1308</v>
      </c>
      <c r="D50" s="340">
        <v>5264.05</v>
      </c>
    </row>
    <row r="51" spans="1:4" ht="15" x14ac:dyDescent="0.25">
      <c r="A51" s="338" t="s">
        <v>21519</v>
      </c>
      <c r="B51" s="339" t="s">
        <v>36141</v>
      </c>
      <c r="C51" s="339" t="s">
        <v>1308</v>
      </c>
      <c r="D51" s="340">
        <v>2912.05</v>
      </c>
    </row>
    <row r="52" spans="1:4" ht="15" x14ac:dyDescent="0.25">
      <c r="A52" s="338" t="s">
        <v>21520</v>
      </c>
      <c r="B52" s="339" t="s">
        <v>21521</v>
      </c>
      <c r="C52" s="339" t="s">
        <v>2</v>
      </c>
      <c r="D52" s="340">
        <v>47.8</v>
      </c>
    </row>
    <row r="53" spans="1:4" ht="15" x14ac:dyDescent="0.25">
      <c r="A53" s="338" t="s">
        <v>21522</v>
      </c>
      <c r="B53" s="339" t="s">
        <v>21523</v>
      </c>
      <c r="C53" s="339" t="s">
        <v>2</v>
      </c>
      <c r="D53" s="340">
        <v>468.79</v>
      </c>
    </row>
    <row r="54" spans="1:4" ht="15" x14ac:dyDescent="0.25">
      <c r="A54" s="338" t="s">
        <v>21524</v>
      </c>
      <c r="B54" s="339" t="s">
        <v>21525</v>
      </c>
      <c r="C54" s="339" t="s">
        <v>2</v>
      </c>
      <c r="D54" s="340">
        <v>2202.2199999999998</v>
      </c>
    </row>
    <row r="55" spans="1:4" ht="15" x14ac:dyDescent="0.25">
      <c r="A55" s="338" t="s">
        <v>21526</v>
      </c>
      <c r="B55" s="339" t="s">
        <v>21527</v>
      </c>
      <c r="C55" s="339" t="s">
        <v>2</v>
      </c>
      <c r="D55" s="340">
        <v>7248.89</v>
      </c>
    </row>
    <row r="56" spans="1:4" ht="30" x14ac:dyDescent="0.25">
      <c r="A56" s="338" t="s">
        <v>21528</v>
      </c>
      <c r="B56" s="339" t="s">
        <v>36142</v>
      </c>
      <c r="C56" s="339" t="s">
        <v>2</v>
      </c>
      <c r="D56" s="340">
        <v>8390</v>
      </c>
    </row>
    <row r="57" spans="1:4" ht="15" x14ac:dyDescent="0.25">
      <c r="A57" s="338" t="s">
        <v>21529</v>
      </c>
      <c r="B57" s="339" t="s">
        <v>21530</v>
      </c>
      <c r="C57" s="339" t="s">
        <v>220</v>
      </c>
      <c r="D57" s="340">
        <v>1.5</v>
      </c>
    </row>
    <row r="58" spans="1:4" ht="15" x14ac:dyDescent="0.25">
      <c r="A58" s="338" t="s">
        <v>21531</v>
      </c>
      <c r="B58" s="339" t="s">
        <v>21532</v>
      </c>
      <c r="C58" s="339" t="s">
        <v>220</v>
      </c>
      <c r="D58" s="340">
        <v>2.98</v>
      </c>
    </row>
    <row r="59" spans="1:4" ht="15" x14ac:dyDescent="0.25">
      <c r="A59" s="338" t="s">
        <v>26006</v>
      </c>
      <c r="B59" s="339" t="s">
        <v>26007</v>
      </c>
      <c r="C59" s="339" t="s">
        <v>220</v>
      </c>
      <c r="D59" s="340">
        <v>2.25</v>
      </c>
    </row>
    <row r="60" spans="1:4" ht="15" x14ac:dyDescent="0.25">
      <c r="A60" s="338" t="s">
        <v>26008</v>
      </c>
      <c r="B60" s="339" t="s">
        <v>26009</v>
      </c>
      <c r="C60" s="339" t="s">
        <v>220</v>
      </c>
      <c r="D60" s="340">
        <v>3</v>
      </c>
    </row>
    <row r="61" spans="1:4" ht="15" x14ac:dyDescent="0.25">
      <c r="A61" s="338" t="s">
        <v>26010</v>
      </c>
      <c r="B61" s="339" t="s">
        <v>26011</v>
      </c>
      <c r="C61" s="339" t="s">
        <v>220</v>
      </c>
      <c r="D61" s="340">
        <v>100.89</v>
      </c>
    </row>
    <row r="62" spans="1:4" ht="15" x14ac:dyDescent="0.25">
      <c r="A62" s="338" t="s">
        <v>21533</v>
      </c>
      <c r="B62" s="339" t="s">
        <v>36143</v>
      </c>
      <c r="C62" s="339" t="s">
        <v>2</v>
      </c>
      <c r="D62" s="340">
        <v>1316.56</v>
      </c>
    </row>
    <row r="63" spans="1:4" ht="15" x14ac:dyDescent="0.25">
      <c r="A63" s="338" t="s">
        <v>21534</v>
      </c>
      <c r="B63" s="339" t="s">
        <v>36144</v>
      </c>
      <c r="C63" s="339" t="s">
        <v>1308</v>
      </c>
      <c r="D63" s="340">
        <v>51616.959999999999</v>
      </c>
    </row>
    <row r="64" spans="1:4" ht="15" x14ac:dyDescent="0.25">
      <c r="A64" s="338" t="s">
        <v>21535</v>
      </c>
      <c r="B64" s="339" t="s">
        <v>21536</v>
      </c>
      <c r="C64" s="339" t="s">
        <v>220</v>
      </c>
      <c r="D64" s="340">
        <v>30.56</v>
      </c>
    </row>
    <row r="65" spans="1:4" ht="15" x14ac:dyDescent="0.25">
      <c r="A65" s="338" t="s">
        <v>21537</v>
      </c>
      <c r="B65" s="339" t="s">
        <v>36145</v>
      </c>
      <c r="C65" s="339" t="s">
        <v>220</v>
      </c>
      <c r="D65" s="340">
        <v>22.66</v>
      </c>
    </row>
    <row r="66" spans="1:4" ht="15" x14ac:dyDescent="0.25">
      <c r="A66" s="338" t="s">
        <v>21538</v>
      </c>
      <c r="B66" s="339" t="s">
        <v>36146</v>
      </c>
      <c r="C66" s="339" t="s">
        <v>220</v>
      </c>
      <c r="D66" s="340">
        <v>22.32</v>
      </c>
    </row>
    <row r="67" spans="1:4" ht="15" x14ac:dyDescent="0.25">
      <c r="A67" s="338" t="s">
        <v>21539</v>
      </c>
      <c r="B67" s="339" t="s">
        <v>36147</v>
      </c>
      <c r="C67" s="339" t="s">
        <v>220</v>
      </c>
      <c r="D67" s="340">
        <v>24.44</v>
      </c>
    </row>
    <row r="68" spans="1:4" ht="15" x14ac:dyDescent="0.25">
      <c r="A68" s="338" t="s">
        <v>21540</v>
      </c>
      <c r="B68" s="339" t="s">
        <v>36148</v>
      </c>
      <c r="C68" s="339" t="s">
        <v>220</v>
      </c>
      <c r="D68" s="340">
        <v>27.33</v>
      </c>
    </row>
    <row r="69" spans="1:4" ht="15" x14ac:dyDescent="0.25">
      <c r="A69" s="338" t="s">
        <v>21541</v>
      </c>
      <c r="B69" s="339" t="s">
        <v>36149</v>
      </c>
      <c r="C69" s="339" t="s">
        <v>220</v>
      </c>
      <c r="D69" s="340">
        <v>26.92</v>
      </c>
    </row>
    <row r="70" spans="1:4" ht="15" x14ac:dyDescent="0.25">
      <c r="A70" s="338" t="s">
        <v>21542</v>
      </c>
      <c r="B70" s="339" t="s">
        <v>21543</v>
      </c>
      <c r="C70" s="339" t="s">
        <v>220</v>
      </c>
      <c r="D70" s="340">
        <v>26.92</v>
      </c>
    </row>
    <row r="71" spans="1:4" ht="15" x14ac:dyDescent="0.25">
      <c r="A71" s="338" t="s">
        <v>21544</v>
      </c>
      <c r="B71" s="339" t="s">
        <v>36150</v>
      </c>
      <c r="C71" s="339" t="s">
        <v>220</v>
      </c>
      <c r="D71" s="340">
        <v>22.41</v>
      </c>
    </row>
    <row r="72" spans="1:4" ht="15" x14ac:dyDescent="0.25">
      <c r="A72" s="338" t="s">
        <v>21545</v>
      </c>
      <c r="B72" s="339" t="s">
        <v>21335</v>
      </c>
      <c r="C72" s="339" t="s">
        <v>220</v>
      </c>
      <c r="D72" s="340">
        <v>31.75</v>
      </c>
    </row>
    <row r="73" spans="1:4" ht="15" x14ac:dyDescent="0.25">
      <c r="A73" s="338" t="s">
        <v>21546</v>
      </c>
      <c r="B73" s="339" t="s">
        <v>36151</v>
      </c>
      <c r="C73" s="339" t="s">
        <v>220</v>
      </c>
      <c r="D73" s="340">
        <v>30.56</v>
      </c>
    </row>
    <row r="74" spans="1:4" ht="15" x14ac:dyDescent="0.25">
      <c r="A74" s="338" t="s">
        <v>21547</v>
      </c>
      <c r="B74" s="339" t="s">
        <v>21336</v>
      </c>
      <c r="C74" s="339" t="s">
        <v>220</v>
      </c>
      <c r="D74" s="340">
        <v>34.6</v>
      </c>
    </row>
    <row r="75" spans="1:4" ht="15" x14ac:dyDescent="0.25">
      <c r="A75" s="338" t="s">
        <v>21548</v>
      </c>
      <c r="B75" s="339" t="s">
        <v>36152</v>
      </c>
      <c r="C75" s="339" t="s">
        <v>220</v>
      </c>
      <c r="D75" s="340">
        <v>33</v>
      </c>
    </row>
    <row r="76" spans="1:4" ht="15" x14ac:dyDescent="0.25">
      <c r="A76" s="338" t="s">
        <v>21549</v>
      </c>
      <c r="B76" s="339" t="s">
        <v>21550</v>
      </c>
      <c r="C76" s="339" t="s">
        <v>220</v>
      </c>
      <c r="D76" s="340">
        <v>19.5</v>
      </c>
    </row>
    <row r="77" spans="1:4" ht="15" x14ac:dyDescent="0.25">
      <c r="A77" s="338" t="s">
        <v>21551</v>
      </c>
      <c r="B77" s="339" t="s">
        <v>36153</v>
      </c>
      <c r="C77" s="339" t="s">
        <v>220</v>
      </c>
      <c r="D77" s="340">
        <v>19.79</v>
      </c>
    </row>
    <row r="78" spans="1:4" ht="15" x14ac:dyDescent="0.25">
      <c r="A78" s="338" t="s">
        <v>21552</v>
      </c>
      <c r="B78" s="339" t="s">
        <v>21337</v>
      </c>
      <c r="C78" s="339" t="s">
        <v>220</v>
      </c>
      <c r="D78" s="340">
        <v>21.22</v>
      </c>
    </row>
    <row r="79" spans="1:4" ht="15" x14ac:dyDescent="0.25">
      <c r="A79" s="338" t="s">
        <v>21553</v>
      </c>
      <c r="B79" s="339" t="s">
        <v>36154</v>
      </c>
      <c r="C79" s="339" t="s">
        <v>220</v>
      </c>
      <c r="D79" s="340">
        <v>30.56</v>
      </c>
    </row>
    <row r="80" spans="1:4" ht="15" x14ac:dyDescent="0.25">
      <c r="A80" s="338" t="s">
        <v>21554</v>
      </c>
      <c r="B80" s="339" t="s">
        <v>36155</v>
      </c>
      <c r="C80" s="339" t="s">
        <v>220</v>
      </c>
      <c r="D80" s="340">
        <v>34.6</v>
      </c>
    </row>
    <row r="81" spans="1:4" ht="15" x14ac:dyDescent="0.25">
      <c r="A81" s="338" t="s">
        <v>21555</v>
      </c>
      <c r="B81" s="339" t="s">
        <v>21556</v>
      </c>
      <c r="C81" s="339" t="s">
        <v>220</v>
      </c>
      <c r="D81" s="340">
        <v>17.75</v>
      </c>
    </row>
    <row r="82" spans="1:4" ht="15" x14ac:dyDescent="0.25">
      <c r="A82" s="338" t="s">
        <v>21557</v>
      </c>
      <c r="B82" s="339" t="s">
        <v>36156</v>
      </c>
      <c r="C82" s="339" t="s">
        <v>220</v>
      </c>
      <c r="D82" s="340">
        <v>43.54</v>
      </c>
    </row>
    <row r="83" spans="1:4" ht="15" x14ac:dyDescent="0.25">
      <c r="A83" s="338" t="s">
        <v>21558</v>
      </c>
      <c r="B83" s="339" t="s">
        <v>1537</v>
      </c>
      <c r="C83" s="339" t="s">
        <v>220</v>
      </c>
      <c r="D83" s="340">
        <v>24.71</v>
      </c>
    </row>
    <row r="84" spans="1:4" ht="15" x14ac:dyDescent="0.25">
      <c r="A84" s="338" t="s">
        <v>21559</v>
      </c>
      <c r="B84" s="339" t="s">
        <v>36157</v>
      </c>
      <c r="C84" s="339" t="s">
        <v>220</v>
      </c>
      <c r="D84" s="340">
        <v>21.99</v>
      </c>
    </row>
    <row r="85" spans="1:4" ht="15" x14ac:dyDescent="0.25">
      <c r="A85" s="338" t="s">
        <v>21560</v>
      </c>
      <c r="B85" s="339" t="s">
        <v>46424</v>
      </c>
      <c r="C85" s="339" t="s">
        <v>220</v>
      </c>
      <c r="D85" s="340">
        <v>17.5</v>
      </c>
    </row>
    <row r="86" spans="1:4" ht="15" x14ac:dyDescent="0.25">
      <c r="A86" s="338" t="s">
        <v>21561</v>
      </c>
      <c r="B86" s="339" t="s">
        <v>36158</v>
      </c>
      <c r="C86" s="339" t="s">
        <v>220</v>
      </c>
      <c r="D86" s="340">
        <v>17.5</v>
      </c>
    </row>
    <row r="87" spans="1:4" ht="15" x14ac:dyDescent="0.25">
      <c r="A87" s="338" t="s">
        <v>29205</v>
      </c>
      <c r="B87" s="339" t="s">
        <v>29206</v>
      </c>
      <c r="C87" s="339" t="s">
        <v>220</v>
      </c>
      <c r="D87" s="340">
        <v>17.5</v>
      </c>
    </row>
    <row r="88" spans="1:4" ht="15" x14ac:dyDescent="0.25">
      <c r="A88" s="338" t="s">
        <v>21562</v>
      </c>
      <c r="B88" s="339" t="s">
        <v>36159</v>
      </c>
      <c r="C88" s="339" t="s">
        <v>220</v>
      </c>
      <c r="D88" s="340">
        <v>51.26</v>
      </c>
    </row>
    <row r="89" spans="1:4" ht="15" x14ac:dyDescent="0.25">
      <c r="A89" s="338" t="s">
        <v>21563</v>
      </c>
      <c r="B89" s="339" t="s">
        <v>21564</v>
      </c>
      <c r="C89" s="339" t="s">
        <v>220</v>
      </c>
      <c r="D89" s="340">
        <v>33.64</v>
      </c>
    </row>
    <row r="90" spans="1:4" ht="15" x14ac:dyDescent="0.25">
      <c r="A90" s="338" t="s">
        <v>21565</v>
      </c>
      <c r="B90" s="339" t="s">
        <v>21566</v>
      </c>
      <c r="C90" s="339" t="s">
        <v>220</v>
      </c>
      <c r="D90" s="340">
        <v>24.8</v>
      </c>
    </row>
    <row r="91" spans="1:4" ht="15" x14ac:dyDescent="0.25">
      <c r="A91" s="338" t="s">
        <v>21567</v>
      </c>
      <c r="B91" s="339" t="s">
        <v>39773</v>
      </c>
      <c r="C91" s="339" t="s">
        <v>220</v>
      </c>
      <c r="D91" s="340">
        <v>24.78</v>
      </c>
    </row>
    <row r="92" spans="1:4" ht="15" x14ac:dyDescent="0.25">
      <c r="A92" s="338" t="s">
        <v>21568</v>
      </c>
      <c r="B92" s="339" t="s">
        <v>21569</v>
      </c>
      <c r="C92" s="339" t="s">
        <v>220</v>
      </c>
      <c r="D92" s="340">
        <v>18.850000000000001</v>
      </c>
    </row>
    <row r="93" spans="1:4" ht="15" x14ac:dyDescent="0.25">
      <c r="A93" s="338" t="s">
        <v>21570</v>
      </c>
      <c r="B93" s="339" t="s">
        <v>21571</v>
      </c>
      <c r="C93" s="339" t="s">
        <v>220</v>
      </c>
      <c r="D93" s="340">
        <v>24.8</v>
      </c>
    </row>
    <row r="94" spans="1:4" ht="15" x14ac:dyDescent="0.25">
      <c r="A94" s="338" t="s">
        <v>21572</v>
      </c>
      <c r="B94" s="339" t="s">
        <v>36160</v>
      </c>
      <c r="C94" s="339" t="s">
        <v>220</v>
      </c>
      <c r="D94" s="340">
        <v>22.75</v>
      </c>
    </row>
    <row r="95" spans="1:4" ht="15" x14ac:dyDescent="0.25">
      <c r="A95" s="338" t="s">
        <v>21573</v>
      </c>
      <c r="B95" s="339" t="s">
        <v>21574</v>
      </c>
      <c r="C95" s="339" t="s">
        <v>220</v>
      </c>
      <c r="D95" s="340">
        <v>24.8</v>
      </c>
    </row>
    <row r="96" spans="1:4" ht="15" x14ac:dyDescent="0.25">
      <c r="A96" s="338" t="s">
        <v>21575</v>
      </c>
      <c r="B96" s="339" t="s">
        <v>21576</v>
      </c>
      <c r="C96" s="339" t="s">
        <v>220</v>
      </c>
      <c r="D96" s="340">
        <v>20.97</v>
      </c>
    </row>
    <row r="97" spans="1:4" ht="15" x14ac:dyDescent="0.25">
      <c r="A97" s="338" t="s">
        <v>21577</v>
      </c>
      <c r="B97" s="339" t="s">
        <v>21578</v>
      </c>
      <c r="C97" s="339" t="s">
        <v>220</v>
      </c>
      <c r="D97" s="340">
        <v>24.73</v>
      </c>
    </row>
    <row r="98" spans="1:4" ht="15" x14ac:dyDescent="0.25">
      <c r="A98" s="338" t="s">
        <v>21579</v>
      </c>
      <c r="B98" s="339" t="s">
        <v>21580</v>
      </c>
      <c r="C98" s="339" t="s">
        <v>220</v>
      </c>
      <c r="D98" s="340">
        <v>21.88</v>
      </c>
    </row>
    <row r="99" spans="1:4" ht="15" x14ac:dyDescent="0.25">
      <c r="A99" s="338" t="s">
        <v>21581</v>
      </c>
      <c r="B99" s="339" t="s">
        <v>21582</v>
      </c>
      <c r="C99" s="339" t="s">
        <v>220</v>
      </c>
      <c r="D99" s="340">
        <v>24.8</v>
      </c>
    </row>
    <row r="100" spans="1:4" ht="15" x14ac:dyDescent="0.25">
      <c r="A100" s="338" t="s">
        <v>23997</v>
      </c>
      <c r="B100" s="339" t="s">
        <v>36161</v>
      </c>
      <c r="C100" s="339" t="s">
        <v>220</v>
      </c>
      <c r="D100" s="340">
        <v>24.71</v>
      </c>
    </row>
    <row r="101" spans="1:4" ht="15" x14ac:dyDescent="0.25">
      <c r="A101" s="338" t="s">
        <v>21583</v>
      </c>
      <c r="B101" s="339" t="s">
        <v>21584</v>
      </c>
      <c r="C101" s="339" t="s">
        <v>220</v>
      </c>
      <c r="D101" s="340">
        <v>26.53</v>
      </c>
    </row>
    <row r="102" spans="1:4" ht="15" x14ac:dyDescent="0.25">
      <c r="A102" s="338" t="s">
        <v>21585</v>
      </c>
      <c r="B102" s="339" t="s">
        <v>21586</v>
      </c>
      <c r="C102" s="339" t="s">
        <v>220</v>
      </c>
      <c r="D102" s="340">
        <v>24.8</v>
      </c>
    </row>
    <row r="103" spans="1:4" ht="15" x14ac:dyDescent="0.25">
      <c r="A103" s="338" t="s">
        <v>21587</v>
      </c>
      <c r="B103" s="339" t="s">
        <v>21588</v>
      </c>
      <c r="C103" s="339" t="s">
        <v>220</v>
      </c>
      <c r="D103" s="340">
        <v>18.850000000000001</v>
      </c>
    </row>
    <row r="104" spans="1:4" ht="15" x14ac:dyDescent="0.25">
      <c r="A104" s="338" t="s">
        <v>21589</v>
      </c>
      <c r="B104" s="339" t="s">
        <v>1541</v>
      </c>
      <c r="C104" s="339" t="s">
        <v>220</v>
      </c>
      <c r="D104" s="340">
        <v>82.16</v>
      </c>
    </row>
    <row r="105" spans="1:4" ht="15" x14ac:dyDescent="0.25">
      <c r="A105" s="338" t="s">
        <v>21590</v>
      </c>
      <c r="B105" s="339" t="s">
        <v>21591</v>
      </c>
      <c r="C105" s="339" t="s">
        <v>220</v>
      </c>
      <c r="D105" s="340">
        <v>24.71</v>
      </c>
    </row>
    <row r="106" spans="1:4" ht="15" x14ac:dyDescent="0.25">
      <c r="A106" s="338" t="s">
        <v>21592</v>
      </c>
      <c r="B106" s="339" t="s">
        <v>36162</v>
      </c>
      <c r="C106" s="339" t="s">
        <v>220</v>
      </c>
      <c r="D106" s="340">
        <v>19.62</v>
      </c>
    </row>
    <row r="107" spans="1:4" ht="15" x14ac:dyDescent="0.25">
      <c r="A107" s="338" t="s">
        <v>21593</v>
      </c>
      <c r="B107" s="339" t="s">
        <v>36163</v>
      </c>
      <c r="C107" s="339" t="s">
        <v>220</v>
      </c>
      <c r="D107" s="340">
        <v>17.559999999999999</v>
      </c>
    </row>
    <row r="108" spans="1:4" ht="15" x14ac:dyDescent="0.25">
      <c r="A108" s="338" t="s">
        <v>21594</v>
      </c>
      <c r="B108" s="339" t="s">
        <v>21595</v>
      </c>
      <c r="C108" s="339" t="s">
        <v>220</v>
      </c>
      <c r="D108" s="340">
        <v>26.14</v>
      </c>
    </row>
    <row r="109" spans="1:4" ht="15" x14ac:dyDescent="0.25">
      <c r="A109" s="338" t="s">
        <v>21596</v>
      </c>
      <c r="B109" s="339" t="s">
        <v>21597</v>
      </c>
      <c r="C109" s="339" t="s">
        <v>220</v>
      </c>
      <c r="D109" s="340">
        <v>21.16</v>
      </c>
    </row>
    <row r="110" spans="1:4" ht="15" x14ac:dyDescent="0.25">
      <c r="A110" s="338" t="s">
        <v>21598</v>
      </c>
      <c r="B110" s="339" t="s">
        <v>36164</v>
      </c>
      <c r="C110" s="339" t="s">
        <v>220</v>
      </c>
      <c r="D110" s="340">
        <v>28.04</v>
      </c>
    </row>
    <row r="111" spans="1:4" ht="15" x14ac:dyDescent="0.25">
      <c r="A111" s="338" t="s">
        <v>21599</v>
      </c>
      <c r="B111" s="339" t="s">
        <v>21338</v>
      </c>
      <c r="C111" s="339" t="s">
        <v>220</v>
      </c>
      <c r="D111" s="340">
        <v>23.34</v>
      </c>
    </row>
    <row r="112" spans="1:4" ht="15" x14ac:dyDescent="0.25">
      <c r="A112" s="338" t="s">
        <v>21600</v>
      </c>
      <c r="B112" s="339" t="s">
        <v>21601</v>
      </c>
      <c r="C112" s="339" t="s">
        <v>220</v>
      </c>
      <c r="D112" s="340">
        <v>30.55</v>
      </c>
    </row>
    <row r="113" spans="1:4" ht="15" x14ac:dyDescent="0.25">
      <c r="A113" s="338" t="s">
        <v>21602</v>
      </c>
      <c r="B113" s="339" t="s">
        <v>36165</v>
      </c>
      <c r="C113" s="339" t="s">
        <v>220</v>
      </c>
      <c r="D113" s="340">
        <v>37.880000000000003</v>
      </c>
    </row>
    <row r="114" spans="1:4" ht="15" x14ac:dyDescent="0.25">
      <c r="A114" s="338" t="s">
        <v>21603</v>
      </c>
      <c r="B114" s="339" t="s">
        <v>21604</v>
      </c>
      <c r="C114" s="339" t="s">
        <v>220</v>
      </c>
      <c r="D114" s="340">
        <v>31.38</v>
      </c>
    </row>
    <row r="115" spans="1:4" ht="15" x14ac:dyDescent="0.25">
      <c r="A115" s="338" t="s">
        <v>21605</v>
      </c>
      <c r="B115" s="339" t="s">
        <v>21606</v>
      </c>
      <c r="C115" s="339" t="s">
        <v>220</v>
      </c>
      <c r="D115" s="340">
        <v>28.21</v>
      </c>
    </row>
    <row r="116" spans="1:4" ht="15" x14ac:dyDescent="0.25">
      <c r="A116" s="338" t="s">
        <v>21607</v>
      </c>
      <c r="B116" s="339" t="s">
        <v>21608</v>
      </c>
      <c r="C116" s="339" t="s">
        <v>220</v>
      </c>
      <c r="D116" s="340">
        <v>25.05</v>
      </c>
    </row>
    <row r="117" spans="1:4" ht="15" x14ac:dyDescent="0.25">
      <c r="A117" s="338" t="s">
        <v>21609</v>
      </c>
      <c r="B117" s="339" t="s">
        <v>36166</v>
      </c>
      <c r="C117" s="339" t="s">
        <v>1308</v>
      </c>
      <c r="D117" s="340">
        <v>18617.84</v>
      </c>
    </row>
    <row r="118" spans="1:4" ht="15" x14ac:dyDescent="0.25">
      <c r="A118" s="338" t="s">
        <v>21610</v>
      </c>
      <c r="B118" s="339" t="s">
        <v>36167</v>
      </c>
      <c r="C118" s="339" t="s">
        <v>1308</v>
      </c>
      <c r="D118" s="340">
        <v>24203.200000000001</v>
      </c>
    </row>
    <row r="119" spans="1:4" ht="15" x14ac:dyDescent="0.25">
      <c r="A119" s="338" t="s">
        <v>21611</v>
      </c>
      <c r="B119" s="339" t="s">
        <v>36168</v>
      </c>
      <c r="C119" s="339" t="s">
        <v>1308</v>
      </c>
      <c r="D119" s="340">
        <v>21410.52</v>
      </c>
    </row>
    <row r="120" spans="1:4" ht="15" x14ac:dyDescent="0.25">
      <c r="A120" s="338" t="s">
        <v>21612</v>
      </c>
      <c r="B120" s="339" t="s">
        <v>36169</v>
      </c>
      <c r="C120" s="339" t="s">
        <v>1308</v>
      </c>
      <c r="D120" s="340">
        <v>13119.99</v>
      </c>
    </row>
    <row r="121" spans="1:4" ht="15" x14ac:dyDescent="0.25">
      <c r="A121" s="338" t="s">
        <v>21613</v>
      </c>
      <c r="B121" s="339" t="s">
        <v>36170</v>
      </c>
      <c r="C121" s="339" t="s">
        <v>1308</v>
      </c>
      <c r="D121" s="340">
        <v>9840</v>
      </c>
    </row>
    <row r="122" spans="1:4" ht="15" x14ac:dyDescent="0.25">
      <c r="A122" s="338" t="s">
        <v>21614</v>
      </c>
      <c r="B122" s="339" t="s">
        <v>36171</v>
      </c>
      <c r="C122" s="339" t="s">
        <v>1308</v>
      </c>
      <c r="D122" s="340">
        <v>11890</v>
      </c>
    </row>
    <row r="123" spans="1:4" ht="15" x14ac:dyDescent="0.25">
      <c r="A123" s="338" t="s">
        <v>21615</v>
      </c>
      <c r="B123" s="339" t="s">
        <v>36172</v>
      </c>
      <c r="C123" s="339" t="s">
        <v>1308</v>
      </c>
      <c r="D123" s="340">
        <v>13963.38</v>
      </c>
    </row>
    <row r="124" spans="1:4" ht="15" x14ac:dyDescent="0.25">
      <c r="A124" s="338" t="s">
        <v>21616</v>
      </c>
      <c r="B124" s="339" t="s">
        <v>36173</v>
      </c>
      <c r="C124" s="339" t="s">
        <v>1308</v>
      </c>
      <c r="D124" s="340">
        <v>16872.419999999998</v>
      </c>
    </row>
    <row r="125" spans="1:4" ht="15" x14ac:dyDescent="0.25">
      <c r="A125" s="338" t="s">
        <v>21617</v>
      </c>
      <c r="B125" s="339" t="s">
        <v>36174</v>
      </c>
      <c r="C125" s="339" t="s">
        <v>1308</v>
      </c>
      <c r="D125" s="340">
        <v>16057.89</v>
      </c>
    </row>
    <row r="126" spans="1:4" ht="15" x14ac:dyDescent="0.25">
      <c r="A126" s="338" t="s">
        <v>21618</v>
      </c>
      <c r="B126" s="339" t="s">
        <v>36175</v>
      </c>
      <c r="C126" s="339" t="s">
        <v>1308</v>
      </c>
      <c r="D126" s="340">
        <v>19403.28</v>
      </c>
    </row>
    <row r="127" spans="1:4" ht="15" x14ac:dyDescent="0.25">
      <c r="A127" s="338" t="s">
        <v>21619</v>
      </c>
      <c r="B127" s="339" t="s">
        <v>36176</v>
      </c>
      <c r="C127" s="339" t="s">
        <v>1308</v>
      </c>
      <c r="D127" s="340">
        <v>18152.400000000001</v>
      </c>
    </row>
    <row r="128" spans="1:4" ht="15" x14ac:dyDescent="0.25">
      <c r="A128" s="338" t="s">
        <v>21620</v>
      </c>
      <c r="B128" s="339" t="s">
        <v>36177</v>
      </c>
      <c r="C128" s="339" t="s">
        <v>1308</v>
      </c>
      <c r="D128" s="340">
        <v>21934.15</v>
      </c>
    </row>
    <row r="129" spans="1:4" ht="15" x14ac:dyDescent="0.25">
      <c r="A129" s="338" t="s">
        <v>21621</v>
      </c>
      <c r="B129" s="339" t="s">
        <v>21622</v>
      </c>
      <c r="C129" s="339" t="s">
        <v>220</v>
      </c>
      <c r="D129" s="340">
        <v>227.45</v>
      </c>
    </row>
    <row r="130" spans="1:4" ht="15" x14ac:dyDescent="0.25">
      <c r="A130" s="338" t="s">
        <v>21623</v>
      </c>
      <c r="B130" s="339" t="s">
        <v>21624</v>
      </c>
      <c r="C130" s="339" t="s">
        <v>220</v>
      </c>
      <c r="D130" s="340">
        <v>207.99</v>
      </c>
    </row>
    <row r="131" spans="1:4" ht="15" x14ac:dyDescent="0.25">
      <c r="A131" s="338" t="s">
        <v>21625</v>
      </c>
      <c r="B131" s="339" t="s">
        <v>21626</v>
      </c>
      <c r="C131" s="339" t="s">
        <v>220</v>
      </c>
      <c r="D131" s="340">
        <v>188.52</v>
      </c>
    </row>
    <row r="132" spans="1:4" ht="15" x14ac:dyDescent="0.25">
      <c r="A132" s="338" t="s">
        <v>21627</v>
      </c>
      <c r="B132" s="339" t="s">
        <v>36178</v>
      </c>
      <c r="C132" s="339" t="s">
        <v>220</v>
      </c>
      <c r="D132" s="340">
        <v>169.05</v>
      </c>
    </row>
    <row r="133" spans="1:4" ht="15" x14ac:dyDescent="0.25">
      <c r="A133" s="338" t="s">
        <v>21628</v>
      </c>
      <c r="B133" s="339" t="s">
        <v>36179</v>
      </c>
      <c r="C133" s="339" t="s">
        <v>220</v>
      </c>
      <c r="D133" s="340">
        <v>149.58000000000001</v>
      </c>
    </row>
    <row r="134" spans="1:4" ht="15" x14ac:dyDescent="0.25">
      <c r="A134" s="338" t="s">
        <v>21629</v>
      </c>
      <c r="B134" s="339" t="s">
        <v>36180</v>
      </c>
      <c r="C134" s="339" t="s">
        <v>220</v>
      </c>
      <c r="D134" s="340">
        <v>132.86000000000001</v>
      </c>
    </row>
    <row r="135" spans="1:4" ht="15" x14ac:dyDescent="0.25">
      <c r="A135" s="338" t="s">
        <v>21630</v>
      </c>
      <c r="B135" s="339" t="s">
        <v>21631</v>
      </c>
      <c r="C135" s="339" t="s">
        <v>220</v>
      </c>
      <c r="D135" s="340">
        <v>94.53</v>
      </c>
    </row>
    <row r="136" spans="1:4" ht="15" x14ac:dyDescent="0.25">
      <c r="A136" s="338" t="s">
        <v>21632</v>
      </c>
      <c r="B136" s="339" t="s">
        <v>21633</v>
      </c>
      <c r="C136" s="339" t="s">
        <v>220</v>
      </c>
      <c r="D136" s="340">
        <v>227.45</v>
      </c>
    </row>
    <row r="137" spans="1:4" ht="15" x14ac:dyDescent="0.25">
      <c r="A137" s="338" t="s">
        <v>21634</v>
      </c>
      <c r="B137" s="339" t="s">
        <v>21635</v>
      </c>
      <c r="C137" s="339" t="s">
        <v>220</v>
      </c>
      <c r="D137" s="340">
        <v>207.99</v>
      </c>
    </row>
    <row r="138" spans="1:4" ht="15" x14ac:dyDescent="0.25">
      <c r="A138" s="338" t="s">
        <v>21636</v>
      </c>
      <c r="B138" s="339" t="s">
        <v>21637</v>
      </c>
      <c r="C138" s="339" t="s">
        <v>220</v>
      </c>
      <c r="D138" s="340">
        <v>188.52</v>
      </c>
    </row>
    <row r="139" spans="1:4" ht="15" x14ac:dyDescent="0.25">
      <c r="A139" s="338" t="s">
        <v>21638</v>
      </c>
      <c r="B139" s="339" t="s">
        <v>21639</v>
      </c>
      <c r="C139" s="339" t="s">
        <v>220</v>
      </c>
      <c r="D139" s="340">
        <v>169.05</v>
      </c>
    </row>
    <row r="140" spans="1:4" ht="15" x14ac:dyDescent="0.25">
      <c r="A140" s="338" t="s">
        <v>21640</v>
      </c>
      <c r="B140" s="339" t="s">
        <v>21641</v>
      </c>
      <c r="C140" s="339" t="s">
        <v>220</v>
      </c>
      <c r="D140" s="340">
        <v>149.58000000000001</v>
      </c>
    </row>
    <row r="141" spans="1:4" ht="15" x14ac:dyDescent="0.25">
      <c r="A141" s="338" t="s">
        <v>21642</v>
      </c>
      <c r="B141" s="339" t="s">
        <v>21643</v>
      </c>
      <c r="C141" s="339" t="s">
        <v>220</v>
      </c>
      <c r="D141" s="340">
        <v>132.86000000000001</v>
      </c>
    </row>
    <row r="142" spans="1:4" ht="15" x14ac:dyDescent="0.25">
      <c r="A142" s="338" t="s">
        <v>21644</v>
      </c>
      <c r="B142" s="339" t="s">
        <v>21645</v>
      </c>
      <c r="C142" s="339" t="s">
        <v>220</v>
      </c>
      <c r="D142" s="340">
        <v>94.53</v>
      </c>
    </row>
    <row r="143" spans="1:4" ht="15" x14ac:dyDescent="0.25">
      <c r="A143" s="338" t="s">
        <v>21646</v>
      </c>
      <c r="B143" s="339" t="s">
        <v>21647</v>
      </c>
      <c r="C143" s="339" t="s">
        <v>220</v>
      </c>
      <c r="D143" s="340">
        <v>38.909999999999997</v>
      </c>
    </row>
    <row r="144" spans="1:4" ht="15" x14ac:dyDescent="0.25">
      <c r="A144" s="338" t="s">
        <v>21648</v>
      </c>
      <c r="B144" s="339" t="s">
        <v>21649</v>
      </c>
      <c r="C144" s="339" t="s">
        <v>220</v>
      </c>
      <c r="D144" s="340">
        <v>50.32</v>
      </c>
    </row>
    <row r="145" spans="1:4" ht="15" x14ac:dyDescent="0.25">
      <c r="A145" s="338" t="s">
        <v>21650</v>
      </c>
      <c r="B145" s="339" t="s">
        <v>21651</v>
      </c>
      <c r="C145" s="339" t="s">
        <v>220</v>
      </c>
      <c r="D145" s="340">
        <v>13.66</v>
      </c>
    </row>
    <row r="146" spans="1:4" ht="15" x14ac:dyDescent="0.25">
      <c r="A146" s="338" t="s">
        <v>21652</v>
      </c>
      <c r="B146" s="339" t="s">
        <v>21653</v>
      </c>
      <c r="C146" s="339" t="s">
        <v>220</v>
      </c>
      <c r="D146" s="340">
        <v>26.61</v>
      </c>
    </row>
    <row r="147" spans="1:4" ht="15" x14ac:dyDescent="0.25">
      <c r="A147" s="338" t="s">
        <v>21654</v>
      </c>
      <c r="B147" s="339" t="s">
        <v>36181</v>
      </c>
      <c r="C147" s="339" t="s">
        <v>220</v>
      </c>
      <c r="D147" s="340">
        <v>26.61</v>
      </c>
    </row>
    <row r="148" spans="1:4" ht="15" x14ac:dyDescent="0.25">
      <c r="A148" s="338" t="s">
        <v>21655</v>
      </c>
      <c r="B148" s="339" t="s">
        <v>36182</v>
      </c>
      <c r="C148" s="339" t="s">
        <v>220</v>
      </c>
      <c r="D148" s="340">
        <v>38.78</v>
      </c>
    </row>
    <row r="149" spans="1:4" ht="15" x14ac:dyDescent="0.25">
      <c r="A149" s="338" t="s">
        <v>21656</v>
      </c>
      <c r="B149" s="339" t="s">
        <v>36183</v>
      </c>
      <c r="C149" s="339" t="s">
        <v>220</v>
      </c>
      <c r="D149" s="340">
        <v>34.64</v>
      </c>
    </row>
    <row r="150" spans="1:4" ht="15" x14ac:dyDescent="0.25">
      <c r="A150" s="338" t="s">
        <v>21657</v>
      </c>
      <c r="B150" s="339" t="s">
        <v>36184</v>
      </c>
      <c r="C150" s="339" t="s">
        <v>220</v>
      </c>
      <c r="D150" s="340">
        <v>30.92</v>
      </c>
    </row>
    <row r="151" spans="1:4" ht="15" x14ac:dyDescent="0.25">
      <c r="A151" s="338" t="s">
        <v>21658</v>
      </c>
      <c r="B151" s="339" t="s">
        <v>21659</v>
      </c>
      <c r="C151" s="339" t="s">
        <v>220</v>
      </c>
      <c r="D151" s="340">
        <v>38.78</v>
      </c>
    </row>
    <row r="152" spans="1:4" ht="15" x14ac:dyDescent="0.25">
      <c r="A152" s="338" t="s">
        <v>21660</v>
      </c>
      <c r="B152" s="339" t="s">
        <v>36185</v>
      </c>
      <c r="C152" s="339" t="s">
        <v>220</v>
      </c>
      <c r="D152" s="340">
        <v>38.78</v>
      </c>
    </row>
    <row r="153" spans="1:4" ht="15" x14ac:dyDescent="0.25">
      <c r="A153" s="338" t="s">
        <v>21661</v>
      </c>
      <c r="B153" s="339" t="s">
        <v>36186</v>
      </c>
      <c r="C153" s="339" t="s">
        <v>220</v>
      </c>
      <c r="D153" s="340">
        <v>34.64</v>
      </c>
    </row>
    <row r="154" spans="1:4" ht="15" x14ac:dyDescent="0.25">
      <c r="A154" s="338" t="s">
        <v>21662</v>
      </c>
      <c r="B154" s="339" t="s">
        <v>36187</v>
      </c>
      <c r="C154" s="339" t="s">
        <v>220</v>
      </c>
      <c r="D154" s="340">
        <v>30.92</v>
      </c>
    </row>
    <row r="155" spans="1:4" ht="15" x14ac:dyDescent="0.25">
      <c r="A155" s="338" t="s">
        <v>21663</v>
      </c>
      <c r="B155" s="339" t="s">
        <v>21664</v>
      </c>
      <c r="C155" s="339" t="s">
        <v>220</v>
      </c>
      <c r="D155" s="340">
        <v>34.64</v>
      </c>
    </row>
    <row r="156" spans="1:4" ht="15" x14ac:dyDescent="0.25">
      <c r="A156" s="338" t="s">
        <v>21665</v>
      </c>
      <c r="B156" s="339" t="s">
        <v>36188</v>
      </c>
      <c r="C156" s="339" t="s">
        <v>220</v>
      </c>
      <c r="D156" s="340">
        <v>30.92</v>
      </c>
    </row>
    <row r="157" spans="1:4" ht="15" x14ac:dyDescent="0.25">
      <c r="A157" s="338" t="s">
        <v>21666</v>
      </c>
      <c r="B157" s="339" t="s">
        <v>21667</v>
      </c>
      <c r="C157" s="339" t="s">
        <v>220</v>
      </c>
      <c r="D157" s="340">
        <v>21.55</v>
      </c>
    </row>
    <row r="158" spans="1:4" ht="15" x14ac:dyDescent="0.25">
      <c r="A158" s="338" t="s">
        <v>21668</v>
      </c>
      <c r="B158" s="339" t="s">
        <v>36189</v>
      </c>
      <c r="C158" s="339" t="s">
        <v>220</v>
      </c>
      <c r="D158" s="340">
        <v>32.5</v>
      </c>
    </row>
    <row r="159" spans="1:4" ht="15" x14ac:dyDescent="0.25">
      <c r="A159" s="338" t="s">
        <v>21669</v>
      </c>
      <c r="B159" s="339" t="s">
        <v>36190</v>
      </c>
      <c r="C159" s="339" t="s">
        <v>220</v>
      </c>
      <c r="D159" s="340">
        <v>29.29</v>
      </c>
    </row>
    <row r="160" spans="1:4" ht="15" x14ac:dyDescent="0.25">
      <c r="A160" s="338" t="s">
        <v>21670</v>
      </c>
      <c r="B160" s="339" t="s">
        <v>36191</v>
      </c>
      <c r="C160" s="339" t="s">
        <v>220</v>
      </c>
      <c r="D160" s="340">
        <v>26.09</v>
      </c>
    </row>
    <row r="161" spans="1:4" ht="15" x14ac:dyDescent="0.25">
      <c r="A161" s="338" t="s">
        <v>21671</v>
      </c>
      <c r="B161" s="339" t="s">
        <v>21672</v>
      </c>
      <c r="C161" s="339" t="s">
        <v>220</v>
      </c>
      <c r="D161" s="340">
        <v>35.159999999999997</v>
      </c>
    </row>
    <row r="162" spans="1:4" ht="15" x14ac:dyDescent="0.25">
      <c r="A162" s="338" t="s">
        <v>21673</v>
      </c>
      <c r="B162" s="339" t="s">
        <v>36192</v>
      </c>
      <c r="C162" s="339" t="s">
        <v>220</v>
      </c>
      <c r="D162" s="340">
        <v>189.08</v>
      </c>
    </row>
    <row r="163" spans="1:4" ht="15" x14ac:dyDescent="0.25">
      <c r="A163" s="338" t="s">
        <v>21674</v>
      </c>
      <c r="B163" s="339" t="s">
        <v>36193</v>
      </c>
      <c r="C163" s="339" t="s">
        <v>220</v>
      </c>
      <c r="D163" s="340">
        <v>171.38</v>
      </c>
    </row>
    <row r="164" spans="1:4" ht="15" x14ac:dyDescent="0.25">
      <c r="A164" s="338" t="s">
        <v>21675</v>
      </c>
      <c r="B164" s="339" t="s">
        <v>36194</v>
      </c>
      <c r="C164" s="339" t="s">
        <v>220</v>
      </c>
      <c r="D164" s="340">
        <v>153.68</v>
      </c>
    </row>
    <row r="165" spans="1:4" ht="15" x14ac:dyDescent="0.25">
      <c r="A165" s="338" t="s">
        <v>21676</v>
      </c>
      <c r="B165" s="339" t="s">
        <v>36195</v>
      </c>
      <c r="C165" s="339" t="s">
        <v>220</v>
      </c>
      <c r="D165" s="340">
        <v>135.97999999999999</v>
      </c>
    </row>
    <row r="166" spans="1:4" ht="15" x14ac:dyDescent="0.25">
      <c r="A166" s="338" t="s">
        <v>21677</v>
      </c>
      <c r="B166" s="339" t="s">
        <v>36196</v>
      </c>
      <c r="C166" s="339" t="s">
        <v>220</v>
      </c>
      <c r="D166" s="340">
        <v>120.78</v>
      </c>
    </row>
    <row r="167" spans="1:4" ht="15" x14ac:dyDescent="0.25">
      <c r="A167" s="338" t="s">
        <v>21678</v>
      </c>
      <c r="B167" s="339" t="s">
        <v>21679</v>
      </c>
      <c r="C167" s="339" t="s">
        <v>220</v>
      </c>
      <c r="D167" s="340">
        <v>85.94</v>
      </c>
    </row>
    <row r="168" spans="1:4" ht="15" x14ac:dyDescent="0.25">
      <c r="A168" s="338" t="s">
        <v>21680</v>
      </c>
      <c r="B168" s="339" t="s">
        <v>21681</v>
      </c>
      <c r="C168" s="339" t="s">
        <v>220</v>
      </c>
      <c r="D168" s="340">
        <v>189.08</v>
      </c>
    </row>
    <row r="169" spans="1:4" ht="15" x14ac:dyDescent="0.25">
      <c r="A169" s="338" t="s">
        <v>21682</v>
      </c>
      <c r="B169" s="339" t="s">
        <v>21683</v>
      </c>
      <c r="C169" s="339" t="s">
        <v>220</v>
      </c>
      <c r="D169" s="340">
        <v>171.38</v>
      </c>
    </row>
    <row r="170" spans="1:4" ht="15" x14ac:dyDescent="0.25">
      <c r="A170" s="338" t="s">
        <v>21684</v>
      </c>
      <c r="B170" s="339" t="s">
        <v>21685</v>
      </c>
      <c r="C170" s="339" t="s">
        <v>220</v>
      </c>
      <c r="D170" s="340">
        <v>153.68</v>
      </c>
    </row>
    <row r="171" spans="1:4" ht="15" x14ac:dyDescent="0.25">
      <c r="A171" s="338" t="s">
        <v>21686</v>
      </c>
      <c r="B171" s="339" t="s">
        <v>21687</v>
      </c>
      <c r="C171" s="339" t="s">
        <v>220</v>
      </c>
      <c r="D171" s="340">
        <v>135.97999999999999</v>
      </c>
    </row>
    <row r="172" spans="1:4" ht="15" x14ac:dyDescent="0.25">
      <c r="A172" s="338" t="s">
        <v>21688</v>
      </c>
      <c r="B172" s="339" t="s">
        <v>21689</v>
      </c>
      <c r="C172" s="339" t="s">
        <v>220</v>
      </c>
      <c r="D172" s="340">
        <v>120.78</v>
      </c>
    </row>
    <row r="173" spans="1:4" ht="15" x14ac:dyDescent="0.25">
      <c r="A173" s="338" t="s">
        <v>21690</v>
      </c>
      <c r="B173" s="339" t="s">
        <v>21691</v>
      </c>
      <c r="C173" s="339" t="s">
        <v>220</v>
      </c>
      <c r="D173" s="340">
        <v>85.94</v>
      </c>
    </row>
    <row r="174" spans="1:4" ht="15" x14ac:dyDescent="0.25">
      <c r="A174" s="338" t="s">
        <v>21692</v>
      </c>
      <c r="B174" s="339" t="s">
        <v>36197</v>
      </c>
      <c r="C174" s="339" t="s">
        <v>220</v>
      </c>
      <c r="D174" s="340">
        <v>24.19</v>
      </c>
    </row>
    <row r="175" spans="1:4" ht="15" x14ac:dyDescent="0.25">
      <c r="A175" s="338" t="s">
        <v>21693</v>
      </c>
      <c r="B175" s="339" t="s">
        <v>36198</v>
      </c>
      <c r="C175" s="339" t="s">
        <v>220</v>
      </c>
      <c r="D175" s="340">
        <v>24.19</v>
      </c>
    </row>
    <row r="176" spans="1:4" ht="15" x14ac:dyDescent="0.25">
      <c r="A176" s="338" t="s">
        <v>21694</v>
      </c>
      <c r="B176" s="339" t="s">
        <v>36199</v>
      </c>
      <c r="C176" s="339" t="s">
        <v>220</v>
      </c>
      <c r="D176" s="340">
        <v>35.26</v>
      </c>
    </row>
    <row r="177" spans="1:4" ht="15" x14ac:dyDescent="0.25">
      <c r="A177" s="338" t="s">
        <v>21695</v>
      </c>
      <c r="B177" s="339" t="s">
        <v>36200</v>
      </c>
      <c r="C177" s="339" t="s">
        <v>220</v>
      </c>
      <c r="D177" s="340">
        <v>31.49</v>
      </c>
    </row>
    <row r="178" spans="1:4" ht="15" x14ac:dyDescent="0.25">
      <c r="A178" s="338" t="s">
        <v>21696</v>
      </c>
      <c r="B178" s="339" t="s">
        <v>36201</v>
      </c>
      <c r="C178" s="339" t="s">
        <v>220</v>
      </c>
      <c r="D178" s="340">
        <v>28.11</v>
      </c>
    </row>
    <row r="179" spans="1:4" ht="15" x14ac:dyDescent="0.25">
      <c r="A179" s="338" t="s">
        <v>21697</v>
      </c>
      <c r="B179" s="339" t="s">
        <v>36202</v>
      </c>
      <c r="C179" s="339" t="s">
        <v>220</v>
      </c>
      <c r="D179" s="340">
        <v>31.49</v>
      </c>
    </row>
    <row r="180" spans="1:4" ht="15" x14ac:dyDescent="0.25">
      <c r="A180" s="338" t="s">
        <v>21698</v>
      </c>
      <c r="B180" s="339" t="s">
        <v>36203</v>
      </c>
      <c r="C180" s="339" t="s">
        <v>220</v>
      </c>
      <c r="D180" s="340">
        <v>28.11</v>
      </c>
    </row>
    <row r="181" spans="1:4" ht="15" x14ac:dyDescent="0.25">
      <c r="A181" s="338" t="s">
        <v>21699</v>
      </c>
      <c r="B181" s="339" t="s">
        <v>36204</v>
      </c>
      <c r="C181" s="339" t="s">
        <v>220</v>
      </c>
      <c r="D181" s="340">
        <v>19.59</v>
      </c>
    </row>
    <row r="182" spans="1:4" ht="15" x14ac:dyDescent="0.25">
      <c r="A182" s="338" t="s">
        <v>21700</v>
      </c>
      <c r="B182" s="339" t="s">
        <v>36205</v>
      </c>
      <c r="C182" s="339" t="s">
        <v>220</v>
      </c>
      <c r="D182" s="340">
        <v>35.26</v>
      </c>
    </row>
    <row r="183" spans="1:4" ht="15" x14ac:dyDescent="0.25">
      <c r="A183" s="338" t="s">
        <v>21701</v>
      </c>
      <c r="B183" s="339" t="s">
        <v>36206</v>
      </c>
      <c r="C183" s="339" t="s">
        <v>220</v>
      </c>
      <c r="D183" s="340">
        <v>31.68</v>
      </c>
    </row>
    <row r="184" spans="1:4" ht="15" x14ac:dyDescent="0.25">
      <c r="A184" s="338" t="s">
        <v>21702</v>
      </c>
      <c r="B184" s="339" t="s">
        <v>36207</v>
      </c>
      <c r="C184" s="339" t="s">
        <v>220</v>
      </c>
      <c r="D184" s="340">
        <v>28.11</v>
      </c>
    </row>
    <row r="185" spans="1:4" ht="15" x14ac:dyDescent="0.25">
      <c r="A185" s="338" t="s">
        <v>21703</v>
      </c>
      <c r="B185" s="339" t="s">
        <v>36208</v>
      </c>
      <c r="C185" s="339" t="s">
        <v>220</v>
      </c>
      <c r="D185" s="340">
        <v>28.11</v>
      </c>
    </row>
    <row r="186" spans="1:4" ht="15" x14ac:dyDescent="0.25">
      <c r="A186" s="338" t="s">
        <v>21704</v>
      </c>
      <c r="B186" s="339" t="s">
        <v>36209</v>
      </c>
      <c r="C186" s="339" t="s">
        <v>220</v>
      </c>
      <c r="D186" s="340">
        <v>18.809999999999999</v>
      </c>
    </row>
    <row r="187" spans="1:4" ht="15" x14ac:dyDescent="0.25">
      <c r="A187" s="338" t="s">
        <v>21705</v>
      </c>
      <c r="B187" s="339" t="s">
        <v>36210</v>
      </c>
      <c r="C187" s="339" t="s">
        <v>220</v>
      </c>
      <c r="D187" s="340">
        <v>18.809999999999999</v>
      </c>
    </row>
    <row r="188" spans="1:4" ht="15" x14ac:dyDescent="0.25">
      <c r="A188" s="338" t="s">
        <v>21706</v>
      </c>
      <c r="B188" s="339" t="s">
        <v>36211</v>
      </c>
      <c r="C188" s="339" t="s">
        <v>220</v>
      </c>
      <c r="D188" s="340">
        <v>39.65</v>
      </c>
    </row>
    <row r="189" spans="1:4" ht="15" x14ac:dyDescent="0.25">
      <c r="A189" s="338" t="s">
        <v>21707</v>
      </c>
      <c r="B189" s="339" t="s">
        <v>36212</v>
      </c>
      <c r="C189" s="339" t="s">
        <v>220</v>
      </c>
      <c r="D189" s="340">
        <v>31.49</v>
      </c>
    </row>
    <row r="190" spans="1:4" ht="15" x14ac:dyDescent="0.25">
      <c r="A190" s="338" t="s">
        <v>21708</v>
      </c>
      <c r="B190" s="339" t="s">
        <v>36213</v>
      </c>
      <c r="C190" s="339" t="s">
        <v>220</v>
      </c>
      <c r="D190" s="340">
        <v>19.59</v>
      </c>
    </row>
    <row r="191" spans="1:4" ht="15" x14ac:dyDescent="0.25">
      <c r="A191" s="338" t="s">
        <v>21709</v>
      </c>
      <c r="B191" s="339" t="s">
        <v>36214</v>
      </c>
      <c r="C191" s="339" t="s">
        <v>220</v>
      </c>
      <c r="D191" s="340">
        <v>29.23</v>
      </c>
    </row>
    <row r="192" spans="1:4" ht="15" x14ac:dyDescent="0.25">
      <c r="A192" s="338" t="s">
        <v>21710</v>
      </c>
      <c r="B192" s="339" t="s">
        <v>36215</v>
      </c>
      <c r="C192" s="339" t="s">
        <v>220</v>
      </c>
      <c r="D192" s="340">
        <v>18.809999999999999</v>
      </c>
    </row>
    <row r="193" spans="1:4" ht="15" x14ac:dyDescent="0.25">
      <c r="A193" s="338" t="s">
        <v>21711</v>
      </c>
      <c r="B193" s="339" t="s">
        <v>36216</v>
      </c>
      <c r="C193" s="339" t="s">
        <v>220</v>
      </c>
      <c r="D193" s="340">
        <v>19.66</v>
      </c>
    </row>
    <row r="194" spans="1:4" ht="15" x14ac:dyDescent="0.25">
      <c r="A194" s="338" t="s">
        <v>21712</v>
      </c>
      <c r="B194" s="339" t="s">
        <v>36217</v>
      </c>
      <c r="C194" s="339" t="s">
        <v>689</v>
      </c>
      <c r="D194" s="340">
        <v>6.17</v>
      </c>
    </row>
    <row r="195" spans="1:4" ht="15" x14ac:dyDescent="0.25">
      <c r="A195" s="338" t="s">
        <v>26012</v>
      </c>
      <c r="B195" s="339" t="s">
        <v>26013</v>
      </c>
      <c r="C195" s="339" t="s">
        <v>689</v>
      </c>
      <c r="D195" s="340">
        <v>9</v>
      </c>
    </row>
    <row r="196" spans="1:4" ht="15" x14ac:dyDescent="0.25">
      <c r="A196" s="338" t="s">
        <v>21713</v>
      </c>
      <c r="B196" s="339" t="s">
        <v>36218</v>
      </c>
      <c r="C196" s="339" t="s">
        <v>689</v>
      </c>
      <c r="D196" s="340">
        <v>6.2</v>
      </c>
    </row>
    <row r="197" spans="1:4" ht="15" x14ac:dyDescent="0.25">
      <c r="A197" s="338" t="s">
        <v>21714</v>
      </c>
      <c r="B197" s="339" t="s">
        <v>36219</v>
      </c>
      <c r="C197" s="339" t="s">
        <v>689</v>
      </c>
      <c r="D197" s="340">
        <v>6.2</v>
      </c>
    </row>
    <row r="198" spans="1:4" ht="15" x14ac:dyDescent="0.25">
      <c r="A198" s="338" t="s">
        <v>21715</v>
      </c>
      <c r="B198" s="339" t="s">
        <v>36220</v>
      </c>
      <c r="C198" s="339" t="s">
        <v>689</v>
      </c>
      <c r="D198" s="340">
        <v>5.91</v>
      </c>
    </row>
    <row r="199" spans="1:4" ht="15" x14ac:dyDescent="0.25">
      <c r="A199" s="338" t="s">
        <v>21716</v>
      </c>
      <c r="B199" s="339" t="s">
        <v>36221</v>
      </c>
      <c r="C199" s="339" t="s">
        <v>689</v>
      </c>
      <c r="D199" s="340">
        <v>5.74</v>
      </c>
    </row>
    <row r="200" spans="1:4" ht="15" x14ac:dyDescent="0.25">
      <c r="A200" s="338" t="s">
        <v>21717</v>
      </c>
      <c r="B200" s="339" t="s">
        <v>36222</v>
      </c>
      <c r="C200" s="339" t="s">
        <v>689</v>
      </c>
      <c r="D200" s="340">
        <v>5.74</v>
      </c>
    </row>
    <row r="201" spans="1:4" ht="15" x14ac:dyDescent="0.25">
      <c r="A201" s="338" t="s">
        <v>21718</v>
      </c>
      <c r="B201" s="339" t="s">
        <v>36223</v>
      </c>
      <c r="C201" s="339" t="s">
        <v>689</v>
      </c>
      <c r="D201" s="340">
        <v>5.74</v>
      </c>
    </row>
    <row r="202" spans="1:4" ht="15" x14ac:dyDescent="0.25">
      <c r="A202" s="338" t="s">
        <v>21719</v>
      </c>
      <c r="B202" s="339" t="s">
        <v>36224</v>
      </c>
      <c r="C202" s="339" t="s">
        <v>689</v>
      </c>
      <c r="D202" s="340">
        <v>5.74</v>
      </c>
    </row>
    <row r="203" spans="1:4" ht="15" x14ac:dyDescent="0.25">
      <c r="A203" s="338" t="s">
        <v>21720</v>
      </c>
      <c r="B203" s="339" t="s">
        <v>36225</v>
      </c>
      <c r="C203" s="339" t="s">
        <v>689</v>
      </c>
      <c r="D203" s="340">
        <v>6.54</v>
      </c>
    </row>
    <row r="204" spans="1:4" ht="15" x14ac:dyDescent="0.25">
      <c r="A204" s="338" t="s">
        <v>21721</v>
      </c>
      <c r="B204" s="339" t="s">
        <v>36226</v>
      </c>
      <c r="C204" s="339" t="s">
        <v>689</v>
      </c>
      <c r="D204" s="340">
        <v>6.75</v>
      </c>
    </row>
    <row r="205" spans="1:4" ht="15" x14ac:dyDescent="0.25">
      <c r="A205" s="338" t="s">
        <v>21722</v>
      </c>
      <c r="B205" s="339" t="s">
        <v>36227</v>
      </c>
      <c r="C205" s="339" t="s">
        <v>689</v>
      </c>
      <c r="D205" s="340">
        <v>6.75</v>
      </c>
    </row>
    <row r="206" spans="1:4" ht="15" x14ac:dyDescent="0.25">
      <c r="A206" s="338" t="s">
        <v>21723</v>
      </c>
      <c r="B206" s="339" t="s">
        <v>36228</v>
      </c>
      <c r="C206" s="339" t="s">
        <v>689</v>
      </c>
      <c r="D206" s="340">
        <v>7.23</v>
      </c>
    </row>
    <row r="207" spans="1:4" ht="15" x14ac:dyDescent="0.25">
      <c r="A207" s="338" t="s">
        <v>21724</v>
      </c>
      <c r="B207" s="339" t="s">
        <v>36229</v>
      </c>
      <c r="C207" s="339" t="s">
        <v>689</v>
      </c>
      <c r="D207" s="340">
        <v>6.76</v>
      </c>
    </row>
    <row r="208" spans="1:4" ht="15" x14ac:dyDescent="0.25">
      <c r="A208" s="338" t="s">
        <v>21725</v>
      </c>
      <c r="B208" s="339" t="s">
        <v>36230</v>
      </c>
      <c r="C208" s="339" t="s">
        <v>689</v>
      </c>
      <c r="D208" s="340">
        <v>6.72</v>
      </c>
    </row>
    <row r="209" spans="1:4" ht="15" x14ac:dyDescent="0.25">
      <c r="A209" s="338" t="s">
        <v>21726</v>
      </c>
      <c r="B209" s="339" t="s">
        <v>36231</v>
      </c>
      <c r="C209" s="339" t="s">
        <v>689</v>
      </c>
      <c r="D209" s="340">
        <v>6.4</v>
      </c>
    </row>
    <row r="210" spans="1:4" ht="15" x14ac:dyDescent="0.25">
      <c r="A210" s="338" t="s">
        <v>21727</v>
      </c>
      <c r="B210" s="339" t="s">
        <v>36232</v>
      </c>
      <c r="C210" s="339" t="s">
        <v>689</v>
      </c>
      <c r="D210" s="340">
        <v>6.3</v>
      </c>
    </row>
    <row r="211" spans="1:4" ht="15" x14ac:dyDescent="0.25">
      <c r="A211" s="338" t="s">
        <v>21728</v>
      </c>
      <c r="B211" s="339" t="s">
        <v>36233</v>
      </c>
      <c r="C211" s="339" t="s">
        <v>689</v>
      </c>
      <c r="D211" s="340">
        <v>6.3</v>
      </c>
    </row>
    <row r="212" spans="1:4" ht="15" x14ac:dyDescent="0.25">
      <c r="A212" s="338" t="s">
        <v>21729</v>
      </c>
      <c r="B212" s="339" t="s">
        <v>36234</v>
      </c>
      <c r="C212" s="339" t="s">
        <v>689</v>
      </c>
      <c r="D212" s="340">
        <v>6.3</v>
      </c>
    </row>
    <row r="213" spans="1:4" ht="15" x14ac:dyDescent="0.25">
      <c r="A213" s="338" t="s">
        <v>21730</v>
      </c>
      <c r="B213" s="339" t="s">
        <v>36235</v>
      </c>
      <c r="C213" s="339" t="s">
        <v>689</v>
      </c>
      <c r="D213" s="340">
        <v>6.3</v>
      </c>
    </row>
    <row r="214" spans="1:4" ht="15" x14ac:dyDescent="0.25">
      <c r="A214" s="338" t="s">
        <v>21731</v>
      </c>
      <c r="B214" s="339" t="s">
        <v>36236</v>
      </c>
      <c r="C214" s="339" t="s">
        <v>689</v>
      </c>
      <c r="D214" s="340">
        <v>7.24</v>
      </c>
    </row>
    <row r="215" spans="1:4" ht="15" x14ac:dyDescent="0.25">
      <c r="A215" s="338" t="s">
        <v>21732</v>
      </c>
      <c r="B215" s="339" t="s">
        <v>36237</v>
      </c>
      <c r="C215" s="339" t="s">
        <v>689</v>
      </c>
      <c r="D215" s="340">
        <v>7.45</v>
      </c>
    </row>
    <row r="216" spans="1:4" ht="15" x14ac:dyDescent="0.25">
      <c r="A216" s="338" t="s">
        <v>21733</v>
      </c>
      <c r="B216" s="339" t="s">
        <v>36238</v>
      </c>
      <c r="C216" s="339" t="s">
        <v>689</v>
      </c>
      <c r="D216" s="340">
        <v>7.45</v>
      </c>
    </row>
    <row r="217" spans="1:4" ht="15" x14ac:dyDescent="0.25">
      <c r="A217" s="338" t="s">
        <v>21734</v>
      </c>
      <c r="B217" s="339" t="s">
        <v>36239</v>
      </c>
      <c r="C217" s="339" t="s">
        <v>689</v>
      </c>
      <c r="D217" s="340">
        <v>7.45</v>
      </c>
    </row>
    <row r="218" spans="1:4" ht="15" x14ac:dyDescent="0.25">
      <c r="A218" s="338" t="s">
        <v>21735</v>
      </c>
      <c r="B218" s="339" t="s">
        <v>36240</v>
      </c>
      <c r="C218" s="339" t="s">
        <v>2</v>
      </c>
      <c r="D218" s="340">
        <v>0.21</v>
      </c>
    </row>
    <row r="219" spans="1:4" ht="15" x14ac:dyDescent="0.25">
      <c r="A219" s="338" t="s">
        <v>21736</v>
      </c>
      <c r="B219" s="339" t="s">
        <v>36241</v>
      </c>
      <c r="C219" s="339" t="s">
        <v>2</v>
      </c>
      <c r="D219" s="340">
        <v>98.67</v>
      </c>
    </row>
    <row r="220" spans="1:4" ht="15" x14ac:dyDescent="0.25">
      <c r="A220" s="338" t="s">
        <v>21737</v>
      </c>
      <c r="B220" s="339" t="s">
        <v>36242</v>
      </c>
      <c r="C220" s="339" t="s">
        <v>2</v>
      </c>
      <c r="D220" s="340">
        <v>212.37</v>
      </c>
    </row>
    <row r="221" spans="1:4" ht="15" x14ac:dyDescent="0.25">
      <c r="A221" s="338" t="s">
        <v>21738</v>
      </c>
      <c r="B221" s="339" t="s">
        <v>36243</v>
      </c>
      <c r="C221" s="339" t="s">
        <v>2</v>
      </c>
      <c r="D221" s="340">
        <v>173.06</v>
      </c>
    </row>
    <row r="222" spans="1:4" ht="15" x14ac:dyDescent="0.25">
      <c r="A222" s="338" t="s">
        <v>21739</v>
      </c>
      <c r="B222" s="339" t="s">
        <v>36244</v>
      </c>
      <c r="C222" s="339" t="s">
        <v>2</v>
      </c>
      <c r="D222" s="340">
        <v>368.17</v>
      </c>
    </row>
    <row r="223" spans="1:4" ht="15" x14ac:dyDescent="0.25">
      <c r="A223" s="338" t="s">
        <v>21740</v>
      </c>
      <c r="B223" s="339" t="s">
        <v>36245</v>
      </c>
      <c r="C223" s="339" t="s">
        <v>2</v>
      </c>
      <c r="D223" s="340">
        <v>160</v>
      </c>
    </row>
    <row r="224" spans="1:4" ht="15" x14ac:dyDescent="0.25">
      <c r="A224" s="338" t="s">
        <v>21741</v>
      </c>
      <c r="B224" s="339" t="s">
        <v>36246</v>
      </c>
      <c r="C224" s="339" t="s">
        <v>2</v>
      </c>
      <c r="D224" s="340">
        <v>287.89999999999998</v>
      </c>
    </row>
    <row r="225" spans="1:4" ht="15" x14ac:dyDescent="0.25">
      <c r="A225" s="338" t="s">
        <v>21742</v>
      </c>
      <c r="B225" s="339" t="s">
        <v>36247</v>
      </c>
      <c r="C225" s="339" t="s">
        <v>689</v>
      </c>
      <c r="D225" s="340">
        <v>8.3000000000000007</v>
      </c>
    </row>
    <row r="226" spans="1:4" ht="15" x14ac:dyDescent="0.25">
      <c r="A226" s="338" t="s">
        <v>21743</v>
      </c>
      <c r="B226" s="339" t="s">
        <v>21744</v>
      </c>
      <c r="C226" s="339" t="s">
        <v>689</v>
      </c>
      <c r="D226" s="340">
        <v>8.3699999999999992</v>
      </c>
    </row>
    <row r="227" spans="1:4" ht="15" x14ac:dyDescent="0.25">
      <c r="A227" s="338" t="s">
        <v>29207</v>
      </c>
      <c r="B227" s="339" t="s">
        <v>29208</v>
      </c>
      <c r="C227" s="339" t="s">
        <v>689</v>
      </c>
      <c r="D227" s="340">
        <v>8.3699999999999992</v>
      </c>
    </row>
    <row r="228" spans="1:4" ht="15" x14ac:dyDescent="0.25">
      <c r="A228" s="338" t="s">
        <v>21745</v>
      </c>
      <c r="B228" s="339" t="s">
        <v>21746</v>
      </c>
      <c r="C228" s="339" t="s">
        <v>689</v>
      </c>
      <c r="D228" s="340">
        <v>8.3699999999999992</v>
      </c>
    </row>
    <row r="229" spans="1:4" ht="15" x14ac:dyDescent="0.25">
      <c r="A229" s="338" t="s">
        <v>21747</v>
      </c>
      <c r="B229" s="339" t="s">
        <v>21748</v>
      </c>
      <c r="C229" s="339" t="s">
        <v>1</v>
      </c>
      <c r="D229" s="340">
        <v>5.48</v>
      </c>
    </row>
    <row r="230" spans="1:4" ht="15" x14ac:dyDescent="0.25">
      <c r="A230" s="338" t="s">
        <v>21749</v>
      </c>
      <c r="B230" s="339" t="s">
        <v>21750</v>
      </c>
      <c r="C230" s="339" t="s">
        <v>689</v>
      </c>
      <c r="D230" s="340">
        <v>8.27</v>
      </c>
    </row>
    <row r="231" spans="1:4" ht="15" x14ac:dyDescent="0.25">
      <c r="A231" s="338" t="s">
        <v>21751</v>
      </c>
      <c r="B231" s="339" t="s">
        <v>21752</v>
      </c>
      <c r="C231" s="339" t="s">
        <v>689</v>
      </c>
      <c r="D231" s="340">
        <v>7.99</v>
      </c>
    </row>
    <row r="232" spans="1:4" ht="15" x14ac:dyDescent="0.25">
      <c r="A232" s="338" t="s">
        <v>21753</v>
      </c>
      <c r="B232" s="339" t="s">
        <v>21754</v>
      </c>
      <c r="C232" s="339" t="s">
        <v>1</v>
      </c>
      <c r="D232" s="340">
        <v>2.4900000000000002</v>
      </c>
    </row>
    <row r="233" spans="1:4" ht="15" x14ac:dyDescent="0.25">
      <c r="A233" s="338" t="s">
        <v>21755</v>
      </c>
      <c r="B233" s="339" t="s">
        <v>21756</v>
      </c>
      <c r="C233" s="339" t="s">
        <v>1</v>
      </c>
      <c r="D233" s="340">
        <v>4.96</v>
      </c>
    </row>
    <row r="234" spans="1:4" ht="15" x14ac:dyDescent="0.25">
      <c r="A234" s="338" t="s">
        <v>26014</v>
      </c>
      <c r="B234" s="339" t="s">
        <v>26015</v>
      </c>
      <c r="C234" s="339" t="s">
        <v>1</v>
      </c>
      <c r="D234" s="340">
        <v>4.0199999999999996</v>
      </c>
    </row>
    <row r="235" spans="1:4" ht="15" x14ac:dyDescent="0.25">
      <c r="A235" s="338" t="s">
        <v>21757</v>
      </c>
      <c r="B235" s="339" t="s">
        <v>21758</v>
      </c>
      <c r="C235" s="339" t="s">
        <v>689</v>
      </c>
      <c r="D235" s="340">
        <v>8.2100000000000009</v>
      </c>
    </row>
    <row r="236" spans="1:4" ht="15" x14ac:dyDescent="0.25">
      <c r="A236" s="338" t="s">
        <v>21759</v>
      </c>
      <c r="B236" s="339" t="s">
        <v>21760</v>
      </c>
      <c r="C236" s="339" t="s">
        <v>689</v>
      </c>
      <c r="D236" s="340">
        <v>11.87</v>
      </c>
    </row>
    <row r="237" spans="1:4" ht="15" x14ac:dyDescent="0.25">
      <c r="A237" s="338" t="s">
        <v>29209</v>
      </c>
      <c r="B237" s="339" t="s">
        <v>29210</v>
      </c>
      <c r="C237" s="339" t="s">
        <v>689</v>
      </c>
      <c r="D237" s="340">
        <v>8.3699999999999992</v>
      </c>
    </row>
    <row r="238" spans="1:4" ht="15" x14ac:dyDescent="0.25">
      <c r="A238" s="338" t="s">
        <v>21761</v>
      </c>
      <c r="B238" s="339" t="s">
        <v>21762</v>
      </c>
      <c r="C238" s="339" t="s">
        <v>689</v>
      </c>
      <c r="D238" s="340">
        <v>7.6</v>
      </c>
    </row>
    <row r="239" spans="1:4" ht="15" x14ac:dyDescent="0.25">
      <c r="A239" s="338" t="s">
        <v>21763</v>
      </c>
      <c r="B239" s="339" t="s">
        <v>21764</v>
      </c>
      <c r="C239" s="339" t="s">
        <v>689</v>
      </c>
      <c r="D239" s="340">
        <v>8.3699999999999992</v>
      </c>
    </row>
    <row r="240" spans="1:4" ht="15" x14ac:dyDescent="0.25">
      <c r="A240" s="338" t="s">
        <v>21765</v>
      </c>
      <c r="B240" s="339" t="s">
        <v>21766</v>
      </c>
      <c r="C240" s="339" t="s">
        <v>689</v>
      </c>
      <c r="D240" s="340">
        <v>11.61</v>
      </c>
    </row>
    <row r="241" spans="1:4" ht="15" x14ac:dyDescent="0.25">
      <c r="A241" s="338" t="s">
        <v>21767</v>
      </c>
      <c r="B241" s="339" t="s">
        <v>36248</v>
      </c>
      <c r="C241" s="339" t="s">
        <v>689</v>
      </c>
      <c r="D241" s="340">
        <v>9.1</v>
      </c>
    </row>
    <row r="242" spans="1:4" ht="15" x14ac:dyDescent="0.25">
      <c r="A242" s="338" t="s">
        <v>21768</v>
      </c>
      <c r="B242" s="339" t="s">
        <v>36249</v>
      </c>
      <c r="C242" s="339" t="s">
        <v>2</v>
      </c>
      <c r="D242" s="340">
        <v>873.15</v>
      </c>
    </row>
    <row r="243" spans="1:4" ht="15" x14ac:dyDescent="0.25">
      <c r="A243" s="338" t="s">
        <v>21769</v>
      </c>
      <c r="B243" s="339" t="s">
        <v>36250</v>
      </c>
      <c r="C243" s="339" t="s">
        <v>2</v>
      </c>
      <c r="D243" s="340">
        <v>946.18</v>
      </c>
    </row>
    <row r="244" spans="1:4" ht="15" x14ac:dyDescent="0.25">
      <c r="A244" s="338" t="s">
        <v>21770</v>
      </c>
      <c r="B244" s="339" t="s">
        <v>36251</v>
      </c>
      <c r="C244" s="339" t="s">
        <v>2</v>
      </c>
      <c r="D244" s="340">
        <v>1133.49</v>
      </c>
    </row>
    <row r="245" spans="1:4" ht="15" x14ac:dyDescent="0.25">
      <c r="A245" s="338" t="s">
        <v>21771</v>
      </c>
      <c r="B245" s="339" t="s">
        <v>36252</v>
      </c>
      <c r="C245" s="339" t="s">
        <v>2</v>
      </c>
      <c r="D245" s="340">
        <v>1133.49</v>
      </c>
    </row>
    <row r="246" spans="1:4" ht="15" x14ac:dyDescent="0.25">
      <c r="A246" s="338" t="s">
        <v>21772</v>
      </c>
      <c r="B246" s="339" t="s">
        <v>36253</v>
      </c>
      <c r="C246" s="339" t="s">
        <v>2</v>
      </c>
      <c r="D246" s="340">
        <v>1157.3399999999999</v>
      </c>
    </row>
    <row r="247" spans="1:4" ht="15" x14ac:dyDescent="0.25">
      <c r="A247" s="338" t="s">
        <v>21773</v>
      </c>
      <c r="B247" s="339" t="s">
        <v>36254</v>
      </c>
      <c r="C247" s="339" t="s">
        <v>2</v>
      </c>
      <c r="D247" s="340">
        <v>1248.58</v>
      </c>
    </row>
    <row r="248" spans="1:4" ht="15" x14ac:dyDescent="0.25">
      <c r="A248" s="338" t="s">
        <v>21774</v>
      </c>
      <c r="B248" s="339" t="s">
        <v>36255</v>
      </c>
      <c r="C248" s="339" t="s">
        <v>2</v>
      </c>
      <c r="D248" s="340">
        <v>1373.53</v>
      </c>
    </row>
    <row r="249" spans="1:4" ht="15" x14ac:dyDescent="0.25">
      <c r="A249" s="338" t="s">
        <v>21775</v>
      </c>
      <c r="B249" s="339" t="s">
        <v>36256</v>
      </c>
      <c r="C249" s="339" t="s">
        <v>2</v>
      </c>
      <c r="D249" s="340">
        <v>397.96</v>
      </c>
    </row>
    <row r="250" spans="1:4" ht="15" x14ac:dyDescent="0.25">
      <c r="A250" s="338" t="s">
        <v>21776</v>
      </c>
      <c r="B250" s="339" t="s">
        <v>36257</v>
      </c>
      <c r="C250" s="339" t="s">
        <v>3</v>
      </c>
      <c r="D250" s="340">
        <v>7.85</v>
      </c>
    </row>
    <row r="251" spans="1:4" ht="15" x14ac:dyDescent="0.25">
      <c r="A251" s="338" t="s">
        <v>21777</v>
      </c>
      <c r="B251" s="339" t="s">
        <v>36258</v>
      </c>
      <c r="C251" s="339" t="s">
        <v>3</v>
      </c>
      <c r="D251" s="340">
        <v>24.5</v>
      </c>
    </row>
    <row r="252" spans="1:4" ht="15" x14ac:dyDescent="0.25">
      <c r="A252" s="338" t="s">
        <v>21778</v>
      </c>
      <c r="B252" s="339" t="s">
        <v>36259</v>
      </c>
      <c r="C252" s="339" t="s">
        <v>3</v>
      </c>
      <c r="D252" s="340">
        <v>35.090000000000003</v>
      </c>
    </row>
    <row r="253" spans="1:4" ht="15" x14ac:dyDescent="0.25">
      <c r="A253" s="338" t="s">
        <v>23998</v>
      </c>
      <c r="B253" s="339" t="s">
        <v>23999</v>
      </c>
      <c r="C253" s="339" t="s">
        <v>3</v>
      </c>
      <c r="D253" s="340">
        <v>10.69</v>
      </c>
    </row>
    <row r="254" spans="1:4" ht="15" x14ac:dyDescent="0.25">
      <c r="A254" s="338" t="s">
        <v>21779</v>
      </c>
      <c r="B254" s="339" t="s">
        <v>36260</v>
      </c>
      <c r="C254" s="339" t="s">
        <v>3</v>
      </c>
      <c r="D254" s="340">
        <v>76.900000000000006</v>
      </c>
    </row>
    <row r="255" spans="1:4" ht="15" x14ac:dyDescent="0.25">
      <c r="A255" s="338" t="s">
        <v>36261</v>
      </c>
      <c r="B255" s="339" t="s">
        <v>36262</v>
      </c>
      <c r="C255" s="339" t="s">
        <v>3</v>
      </c>
      <c r="D255" s="340">
        <v>23.65</v>
      </c>
    </row>
    <row r="256" spans="1:4" ht="15" x14ac:dyDescent="0.25">
      <c r="A256" s="338" t="s">
        <v>21780</v>
      </c>
      <c r="B256" s="339" t="s">
        <v>36263</v>
      </c>
      <c r="C256" s="339" t="s">
        <v>689</v>
      </c>
      <c r="D256" s="340">
        <v>8.36</v>
      </c>
    </row>
    <row r="257" spans="1:4" ht="15" x14ac:dyDescent="0.25">
      <c r="A257" s="338" t="s">
        <v>21781</v>
      </c>
      <c r="B257" s="339" t="s">
        <v>36264</v>
      </c>
      <c r="C257" s="339" t="s">
        <v>689</v>
      </c>
      <c r="D257" s="340">
        <v>8.35</v>
      </c>
    </row>
    <row r="258" spans="1:4" ht="15" x14ac:dyDescent="0.25">
      <c r="A258" s="338" t="s">
        <v>21782</v>
      </c>
      <c r="B258" s="339" t="s">
        <v>36265</v>
      </c>
      <c r="C258" s="339" t="s">
        <v>689</v>
      </c>
      <c r="D258" s="340">
        <v>8.9</v>
      </c>
    </row>
    <row r="259" spans="1:4" ht="15" x14ac:dyDescent="0.25">
      <c r="A259" s="338" t="s">
        <v>21783</v>
      </c>
      <c r="B259" s="339" t="s">
        <v>36266</v>
      </c>
      <c r="C259" s="339" t="s">
        <v>689</v>
      </c>
      <c r="D259" s="340">
        <v>8.33</v>
      </c>
    </row>
    <row r="260" spans="1:4" ht="15" x14ac:dyDescent="0.25">
      <c r="A260" s="338" t="s">
        <v>21784</v>
      </c>
      <c r="B260" s="339" t="s">
        <v>36267</v>
      </c>
      <c r="C260" s="339" t="s">
        <v>689</v>
      </c>
      <c r="D260" s="340">
        <v>8.31</v>
      </c>
    </row>
    <row r="261" spans="1:4" ht="15" x14ac:dyDescent="0.25">
      <c r="A261" s="338" t="s">
        <v>21785</v>
      </c>
      <c r="B261" s="339" t="s">
        <v>36268</v>
      </c>
      <c r="C261" s="339" t="s">
        <v>689</v>
      </c>
      <c r="D261" s="340">
        <v>8.3699999999999992</v>
      </c>
    </row>
    <row r="262" spans="1:4" ht="15" x14ac:dyDescent="0.25">
      <c r="A262" s="338" t="s">
        <v>21786</v>
      </c>
      <c r="B262" s="339" t="s">
        <v>36269</v>
      </c>
      <c r="C262" s="339" t="s">
        <v>689</v>
      </c>
      <c r="D262" s="340">
        <v>8.36</v>
      </c>
    </row>
    <row r="263" spans="1:4" ht="15" x14ac:dyDescent="0.25">
      <c r="A263" s="338" t="s">
        <v>21787</v>
      </c>
      <c r="B263" s="339" t="s">
        <v>36270</v>
      </c>
      <c r="C263" s="339" t="s">
        <v>689</v>
      </c>
      <c r="D263" s="340">
        <v>8.3699999999999992</v>
      </c>
    </row>
    <row r="264" spans="1:4" ht="15" x14ac:dyDescent="0.25">
      <c r="A264" s="338" t="s">
        <v>21788</v>
      </c>
      <c r="B264" s="339" t="s">
        <v>36271</v>
      </c>
      <c r="C264" s="339" t="s">
        <v>689</v>
      </c>
      <c r="D264" s="340">
        <v>8.43</v>
      </c>
    </row>
    <row r="265" spans="1:4" ht="15" x14ac:dyDescent="0.25">
      <c r="A265" s="338" t="s">
        <v>26016</v>
      </c>
      <c r="B265" s="339" t="s">
        <v>36272</v>
      </c>
      <c r="C265" s="339" t="s">
        <v>689</v>
      </c>
      <c r="D265" s="340">
        <v>8.3699999999999992</v>
      </c>
    </row>
    <row r="266" spans="1:4" ht="15" x14ac:dyDescent="0.25">
      <c r="A266" s="338" t="s">
        <v>26017</v>
      </c>
      <c r="B266" s="339" t="s">
        <v>36273</v>
      </c>
      <c r="C266" s="339" t="s">
        <v>689</v>
      </c>
      <c r="D266" s="340">
        <v>11.37</v>
      </c>
    </row>
    <row r="267" spans="1:4" ht="15" x14ac:dyDescent="0.25">
      <c r="A267" s="338" t="s">
        <v>26018</v>
      </c>
      <c r="B267" s="339" t="s">
        <v>36274</v>
      </c>
      <c r="C267" s="339" t="s">
        <v>689</v>
      </c>
      <c r="D267" s="340">
        <v>10.99</v>
      </c>
    </row>
    <row r="268" spans="1:4" ht="15" x14ac:dyDescent="0.25">
      <c r="A268" s="338" t="s">
        <v>26019</v>
      </c>
      <c r="B268" s="339" t="s">
        <v>36275</v>
      </c>
      <c r="C268" s="339" t="s">
        <v>689</v>
      </c>
      <c r="D268" s="340">
        <v>8.8000000000000007</v>
      </c>
    </row>
    <row r="269" spans="1:4" ht="15" x14ac:dyDescent="0.25">
      <c r="A269" s="338" t="s">
        <v>21789</v>
      </c>
      <c r="B269" s="339" t="s">
        <v>36276</v>
      </c>
      <c r="C269" s="339" t="s">
        <v>689</v>
      </c>
      <c r="D269" s="340">
        <v>8.4499999999999993</v>
      </c>
    </row>
    <row r="270" spans="1:4" ht="15" x14ac:dyDescent="0.25">
      <c r="A270" s="338" t="s">
        <v>46425</v>
      </c>
      <c r="B270" s="339" t="s">
        <v>46426</v>
      </c>
      <c r="C270" s="339" t="s">
        <v>1</v>
      </c>
      <c r="D270" s="340">
        <v>2.2000000000000002</v>
      </c>
    </row>
    <row r="271" spans="1:4" ht="15" x14ac:dyDescent="0.25">
      <c r="A271" s="338" t="s">
        <v>46427</v>
      </c>
      <c r="B271" s="339" t="s">
        <v>46428</v>
      </c>
      <c r="C271" s="339" t="s">
        <v>1</v>
      </c>
      <c r="D271" s="340">
        <v>3.48</v>
      </c>
    </row>
    <row r="272" spans="1:4" ht="15" x14ac:dyDescent="0.25">
      <c r="A272" s="338" t="s">
        <v>46429</v>
      </c>
      <c r="B272" s="339" t="s">
        <v>46430</v>
      </c>
      <c r="C272" s="339" t="s">
        <v>1</v>
      </c>
      <c r="D272" s="340">
        <v>5.71</v>
      </c>
    </row>
    <row r="273" spans="1:4" ht="15" x14ac:dyDescent="0.25">
      <c r="A273" s="338" t="s">
        <v>21790</v>
      </c>
      <c r="B273" s="339" t="s">
        <v>24000</v>
      </c>
      <c r="C273" s="339" t="s">
        <v>689</v>
      </c>
      <c r="D273" s="340">
        <v>17.25</v>
      </c>
    </row>
    <row r="274" spans="1:4" ht="15" x14ac:dyDescent="0.25">
      <c r="A274" s="338" t="s">
        <v>21791</v>
      </c>
      <c r="B274" s="339" t="s">
        <v>24001</v>
      </c>
      <c r="C274" s="339" t="s">
        <v>689</v>
      </c>
      <c r="D274" s="340">
        <v>17</v>
      </c>
    </row>
    <row r="275" spans="1:4" ht="15" x14ac:dyDescent="0.25">
      <c r="A275" s="338" t="s">
        <v>21792</v>
      </c>
      <c r="B275" s="339" t="s">
        <v>24002</v>
      </c>
      <c r="C275" s="339" t="s">
        <v>689</v>
      </c>
      <c r="D275" s="340">
        <v>18.63</v>
      </c>
    </row>
    <row r="276" spans="1:4" ht="15" x14ac:dyDescent="0.25">
      <c r="A276" s="338" t="s">
        <v>21793</v>
      </c>
      <c r="B276" s="339" t="s">
        <v>24003</v>
      </c>
      <c r="C276" s="339" t="s">
        <v>689</v>
      </c>
      <c r="D276" s="340">
        <v>21.18</v>
      </c>
    </row>
    <row r="277" spans="1:4" ht="15" x14ac:dyDescent="0.25">
      <c r="A277" s="338" t="s">
        <v>21794</v>
      </c>
      <c r="B277" s="339" t="s">
        <v>36277</v>
      </c>
      <c r="C277" s="339" t="s">
        <v>1</v>
      </c>
      <c r="D277" s="340">
        <v>0.72</v>
      </c>
    </row>
    <row r="278" spans="1:4" ht="15" x14ac:dyDescent="0.25">
      <c r="A278" s="338" t="s">
        <v>21795</v>
      </c>
      <c r="B278" s="339" t="s">
        <v>24004</v>
      </c>
      <c r="C278" s="339" t="s">
        <v>689</v>
      </c>
      <c r="D278" s="340">
        <v>19.850000000000001</v>
      </c>
    </row>
    <row r="279" spans="1:4" ht="15" x14ac:dyDescent="0.25">
      <c r="A279" s="338" t="s">
        <v>21796</v>
      </c>
      <c r="B279" s="339" t="s">
        <v>21339</v>
      </c>
      <c r="C279" s="339" t="s">
        <v>1</v>
      </c>
      <c r="D279" s="340">
        <v>0.96</v>
      </c>
    </row>
    <row r="280" spans="1:4" ht="15" x14ac:dyDescent="0.25">
      <c r="A280" s="338" t="s">
        <v>21797</v>
      </c>
      <c r="B280" s="339" t="s">
        <v>21798</v>
      </c>
      <c r="C280" s="339" t="s">
        <v>689</v>
      </c>
      <c r="D280" s="340">
        <v>19.989999999999998</v>
      </c>
    </row>
    <row r="281" spans="1:4" ht="15" x14ac:dyDescent="0.25">
      <c r="A281" s="338" t="s">
        <v>21799</v>
      </c>
      <c r="B281" s="339" t="s">
        <v>21800</v>
      </c>
      <c r="C281" s="339" t="s">
        <v>689</v>
      </c>
      <c r="D281" s="340">
        <v>15</v>
      </c>
    </row>
    <row r="282" spans="1:4" ht="15" x14ac:dyDescent="0.25">
      <c r="A282" s="338" t="s">
        <v>21801</v>
      </c>
      <c r="B282" s="339" t="s">
        <v>21802</v>
      </c>
      <c r="C282" s="339" t="s">
        <v>1</v>
      </c>
      <c r="D282" s="340">
        <v>12.69</v>
      </c>
    </row>
    <row r="283" spans="1:4" ht="15" x14ac:dyDescent="0.25">
      <c r="A283" s="338" t="s">
        <v>21803</v>
      </c>
      <c r="B283" s="339" t="s">
        <v>21804</v>
      </c>
      <c r="C283" s="339" t="s">
        <v>1</v>
      </c>
      <c r="D283" s="340">
        <v>12.71</v>
      </c>
    </row>
    <row r="284" spans="1:4" ht="15" x14ac:dyDescent="0.25">
      <c r="A284" s="338" t="s">
        <v>21805</v>
      </c>
      <c r="B284" s="339" t="s">
        <v>21806</v>
      </c>
      <c r="C284" s="339" t="s">
        <v>1</v>
      </c>
      <c r="D284" s="340">
        <v>14.83</v>
      </c>
    </row>
    <row r="285" spans="1:4" ht="15" x14ac:dyDescent="0.25">
      <c r="A285" s="338" t="s">
        <v>21807</v>
      </c>
      <c r="B285" s="339" t="s">
        <v>21808</v>
      </c>
      <c r="C285" s="339" t="s">
        <v>1</v>
      </c>
      <c r="D285" s="340">
        <v>20</v>
      </c>
    </row>
    <row r="286" spans="1:4" ht="15" x14ac:dyDescent="0.25">
      <c r="A286" s="338" t="s">
        <v>21809</v>
      </c>
      <c r="B286" s="339" t="s">
        <v>36278</v>
      </c>
      <c r="C286" s="339" t="s">
        <v>1</v>
      </c>
      <c r="D286" s="340">
        <v>1.93</v>
      </c>
    </row>
    <row r="287" spans="1:4" ht="15" x14ac:dyDescent="0.25">
      <c r="A287" s="338" t="s">
        <v>21810</v>
      </c>
      <c r="B287" s="339" t="s">
        <v>21811</v>
      </c>
      <c r="C287" s="339" t="s">
        <v>1</v>
      </c>
      <c r="D287" s="340">
        <v>29.21</v>
      </c>
    </row>
    <row r="288" spans="1:4" ht="15" x14ac:dyDescent="0.25">
      <c r="A288" s="338" t="s">
        <v>21812</v>
      </c>
      <c r="B288" s="339" t="s">
        <v>39774</v>
      </c>
      <c r="C288" s="339" t="s">
        <v>1</v>
      </c>
      <c r="D288" s="340">
        <v>35.409999999999997</v>
      </c>
    </row>
    <row r="289" spans="1:4" ht="15" x14ac:dyDescent="0.25">
      <c r="A289" s="338" t="s">
        <v>21813</v>
      </c>
      <c r="B289" s="339" t="s">
        <v>21814</v>
      </c>
      <c r="C289" s="339" t="s">
        <v>1</v>
      </c>
      <c r="D289" s="340">
        <v>45.99</v>
      </c>
    </row>
    <row r="290" spans="1:4" ht="15" x14ac:dyDescent="0.25">
      <c r="A290" s="338" t="s">
        <v>29211</v>
      </c>
      <c r="B290" s="339" t="s">
        <v>29212</v>
      </c>
      <c r="C290" s="339" t="s">
        <v>1</v>
      </c>
      <c r="D290" s="340">
        <v>8.5</v>
      </c>
    </row>
    <row r="291" spans="1:4" ht="15" x14ac:dyDescent="0.25">
      <c r="A291" s="338" t="s">
        <v>21815</v>
      </c>
      <c r="B291" s="339" t="s">
        <v>36279</v>
      </c>
      <c r="C291" s="339" t="s">
        <v>1051</v>
      </c>
      <c r="D291" s="340">
        <v>7.08</v>
      </c>
    </row>
    <row r="292" spans="1:4" ht="15" x14ac:dyDescent="0.25">
      <c r="A292" s="338" t="s">
        <v>21816</v>
      </c>
      <c r="B292" s="339" t="s">
        <v>36280</v>
      </c>
      <c r="C292" s="339" t="s">
        <v>1</v>
      </c>
      <c r="D292" s="340">
        <v>31.9</v>
      </c>
    </row>
    <row r="293" spans="1:4" ht="15" x14ac:dyDescent="0.25">
      <c r="A293" s="338" t="s">
        <v>21817</v>
      </c>
      <c r="B293" s="339" t="s">
        <v>36281</v>
      </c>
      <c r="C293" s="339" t="s">
        <v>1</v>
      </c>
      <c r="D293" s="340">
        <v>69.900000000000006</v>
      </c>
    </row>
    <row r="294" spans="1:4" ht="15" x14ac:dyDescent="0.25">
      <c r="A294" s="338" t="s">
        <v>26020</v>
      </c>
      <c r="B294" s="339" t="s">
        <v>26021</v>
      </c>
      <c r="C294" s="339" t="s">
        <v>1</v>
      </c>
      <c r="D294" s="340">
        <v>0.66</v>
      </c>
    </row>
    <row r="295" spans="1:4" ht="15" x14ac:dyDescent="0.25">
      <c r="A295" s="338" t="s">
        <v>24005</v>
      </c>
      <c r="B295" s="339" t="s">
        <v>24006</v>
      </c>
      <c r="C295" s="339" t="s">
        <v>3</v>
      </c>
      <c r="D295" s="340">
        <v>1.8</v>
      </c>
    </row>
    <row r="296" spans="1:4" ht="15" x14ac:dyDescent="0.25">
      <c r="A296" s="338" t="s">
        <v>21818</v>
      </c>
      <c r="B296" s="339" t="s">
        <v>36282</v>
      </c>
      <c r="C296" s="339" t="s">
        <v>3</v>
      </c>
      <c r="D296" s="340">
        <v>10.97</v>
      </c>
    </row>
    <row r="297" spans="1:4" ht="15" x14ac:dyDescent="0.25">
      <c r="A297" s="338" t="s">
        <v>21819</v>
      </c>
      <c r="B297" s="339" t="s">
        <v>36283</v>
      </c>
      <c r="C297" s="339" t="s">
        <v>3</v>
      </c>
      <c r="D297" s="340">
        <v>6.56</v>
      </c>
    </row>
    <row r="298" spans="1:4" ht="15" x14ac:dyDescent="0.25">
      <c r="A298" s="338" t="s">
        <v>26022</v>
      </c>
      <c r="B298" s="339" t="s">
        <v>36284</v>
      </c>
      <c r="C298" s="339" t="s">
        <v>3</v>
      </c>
      <c r="D298" s="340">
        <v>17.2</v>
      </c>
    </row>
    <row r="299" spans="1:4" ht="15" x14ac:dyDescent="0.25">
      <c r="A299" s="338" t="s">
        <v>21820</v>
      </c>
      <c r="B299" s="339" t="s">
        <v>36285</v>
      </c>
      <c r="C299" s="339" t="s">
        <v>689</v>
      </c>
      <c r="D299" s="340">
        <v>0.62</v>
      </c>
    </row>
    <row r="300" spans="1:4" ht="15" x14ac:dyDescent="0.25">
      <c r="A300" s="338" t="s">
        <v>21821</v>
      </c>
      <c r="B300" s="339" t="s">
        <v>21822</v>
      </c>
      <c r="C300" s="339" t="s">
        <v>689</v>
      </c>
      <c r="D300" s="340">
        <v>3</v>
      </c>
    </row>
    <row r="301" spans="1:4" ht="15" x14ac:dyDescent="0.25">
      <c r="A301" s="338" t="s">
        <v>21823</v>
      </c>
      <c r="B301" s="339" t="s">
        <v>36286</v>
      </c>
      <c r="C301" s="339" t="s">
        <v>689</v>
      </c>
      <c r="D301" s="340">
        <v>0.64</v>
      </c>
    </row>
    <row r="302" spans="1:4" ht="15" x14ac:dyDescent="0.25">
      <c r="A302" s="338" t="s">
        <v>21824</v>
      </c>
      <c r="B302" s="339" t="s">
        <v>21825</v>
      </c>
      <c r="C302" s="339" t="s">
        <v>689</v>
      </c>
      <c r="D302" s="340">
        <v>1.49</v>
      </c>
    </row>
    <row r="303" spans="1:4" ht="15" x14ac:dyDescent="0.25">
      <c r="A303" s="338" t="s">
        <v>21826</v>
      </c>
      <c r="B303" s="339" t="s">
        <v>36287</v>
      </c>
      <c r="C303" s="339" t="s">
        <v>689</v>
      </c>
      <c r="D303" s="340">
        <v>4.99</v>
      </c>
    </row>
    <row r="304" spans="1:4" ht="15" x14ac:dyDescent="0.25">
      <c r="A304" s="338" t="s">
        <v>21827</v>
      </c>
      <c r="B304" s="339" t="s">
        <v>21828</v>
      </c>
      <c r="C304" s="339" t="s">
        <v>689</v>
      </c>
      <c r="D304" s="340">
        <v>1.45</v>
      </c>
    </row>
    <row r="305" spans="1:4" ht="15" x14ac:dyDescent="0.25">
      <c r="A305" s="338" t="s">
        <v>21829</v>
      </c>
      <c r="B305" s="339" t="s">
        <v>36288</v>
      </c>
      <c r="C305" s="339" t="s">
        <v>689</v>
      </c>
      <c r="D305" s="340">
        <v>1.33</v>
      </c>
    </row>
    <row r="306" spans="1:4" ht="15" x14ac:dyDescent="0.25">
      <c r="A306" s="338" t="s">
        <v>21830</v>
      </c>
      <c r="B306" s="339" t="s">
        <v>21831</v>
      </c>
      <c r="C306" s="339" t="s">
        <v>689</v>
      </c>
      <c r="D306" s="340">
        <v>35.6</v>
      </c>
    </row>
    <row r="307" spans="1:4" ht="15" x14ac:dyDescent="0.25">
      <c r="A307" s="338" t="s">
        <v>21832</v>
      </c>
      <c r="B307" s="339" t="s">
        <v>36289</v>
      </c>
      <c r="C307" s="339" t="s">
        <v>691</v>
      </c>
      <c r="D307" s="340">
        <v>16.34</v>
      </c>
    </row>
    <row r="308" spans="1:4" ht="15" x14ac:dyDescent="0.25">
      <c r="A308" s="338" t="s">
        <v>21833</v>
      </c>
      <c r="B308" s="339" t="s">
        <v>21834</v>
      </c>
      <c r="C308" s="339" t="s">
        <v>691</v>
      </c>
      <c r="D308" s="340">
        <v>174.2</v>
      </c>
    </row>
    <row r="309" spans="1:4" ht="15" x14ac:dyDescent="0.25">
      <c r="A309" s="338" t="s">
        <v>21835</v>
      </c>
      <c r="B309" s="339" t="s">
        <v>21836</v>
      </c>
      <c r="C309" s="339" t="s">
        <v>691</v>
      </c>
      <c r="D309" s="340">
        <v>184.16</v>
      </c>
    </row>
    <row r="310" spans="1:4" ht="15" x14ac:dyDescent="0.25">
      <c r="A310" s="338" t="s">
        <v>21837</v>
      </c>
      <c r="B310" s="339" t="s">
        <v>36290</v>
      </c>
      <c r="C310" s="339" t="s">
        <v>691</v>
      </c>
      <c r="D310" s="340">
        <v>184.16</v>
      </c>
    </row>
    <row r="311" spans="1:4" ht="15" x14ac:dyDescent="0.25">
      <c r="A311" s="338" t="s">
        <v>26023</v>
      </c>
      <c r="B311" s="339" t="s">
        <v>36291</v>
      </c>
      <c r="C311" s="339" t="s">
        <v>26024</v>
      </c>
      <c r="D311" s="340">
        <v>3943.68</v>
      </c>
    </row>
    <row r="312" spans="1:4" ht="15" x14ac:dyDescent="0.25">
      <c r="A312" s="338" t="s">
        <v>21838</v>
      </c>
      <c r="B312" s="339" t="s">
        <v>21839</v>
      </c>
      <c r="C312" s="339" t="s">
        <v>691</v>
      </c>
      <c r="D312" s="340">
        <v>172.76</v>
      </c>
    </row>
    <row r="313" spans="1:4" ht="15" x14ac:dyDescent="0.25">
      <c r="A313" s="338" t="s">
        <v>21840</v>
      </c>
      <c r="B313" s="339" t="s">
        <v>21841</v>
      </c>
      <c r="C313" s="339" t="s">
        <v>691</v>
      </c>
      <c r="D313" s="340">
        <v>168.69</v>
      </c>
    </row>
    <row r="314" spans="1:4" ht="15" x14ac:dyDescent="0.25">
      <c r="A314" s="338" t="s">
        <v>21842</v>
      </c>
      <c r="B314" s="339" t="s">
        <v>21843</v>
      </c>
      <c r="C314" s="339" t="s">
        <v>691</v>
      </c>
      <c r="D314" s="340">
        <v>174.2</v>
      </c>
    </row>
    <row r="315" spans="1:4" ht="15" x14ac:dyDescent="0.25">
      <c r="A315" s="338" t="s">
        <v>21844</v>
      </c>
      <c r="B315" s="339" t="s">
        <v>21845</v>
      </c>
      <c r="C315" s="339" t="s">
        <v>691</v>
      </c>
      <c r="D315" s="340">
        <v>184.16</v>
      </c>
    </row>
    <row r="316" spans="1:4" ht="15" x14ac:dyDescent="0.25">
      <c r="A316" s="338" t="s">
        <v>21846</v>
      </c>
      <c r="B316" s="339" t="s">
        <v>36292</v>
      </c>
      <c r="C316" s="339" t="s">
        <v>821</v>
      </c>
      <c r="D316" s="340">
        <v>108.54</v>
      </c>
    </row>
    <row r="317" spans="1:4" ht="15" x14ac:dyDescent="0.25">
      <c r="A317" s="338" t="s">
        <v>21847</v>
      </c>
      <c r="B317" s="339" t="s">
        <v>26025</v>
      </c>
      <c r="C317" s="339" t="s">
        <v>821</v>
      </c>
      <c r="D317" s="340">
        <v>131.54</v>
      </c>
    </row>
    <row r="318" spans="1:4" ht="15" x14ac:dyDescent="0.25">
      <c r="A318" s="338" t="s">
        <v>21848</v>
      </c>
      <c r="B318" s="339" t="s">
        <v>21849</v>
      </c>
      <c r="C318" s="339" t="s">
        <v>691</v>
      </c>
      <c r="D318" s="340">
        <v>172.76</v>
      </c>
    </row>
    <row r="319" spans="1:4" ht="15" x14ac:dyDescent="0.25">
      <c r="A319" s="338" t="s">
        <v>21850</v>
      </c>
      <c r="B319" s="339" t="s">
        <v>21851</v>
      </c>
      <c r="C319" s="339" t="s">
        <v>691</v>
      </c>
      <c r="D319" s="340">
        <v>202.16</v>
      </c>
    </row>
    <row r="320" spans="1:4" ht="15" x14ac:dyDescent="0.25">
      <c r="A320" s="338" t="s">
        <v>21852</v>
      </c>
      <c r="B320" s="339" t="s">
        <v>36293</v>
      </c>
      <c r="C320" s="339" t="s">
        <v>2</v>
      </c>
      <c r="D320" s="340">
        <v>262.41000000000003</v>
      </c>
    </row>
    <row r="321" spans="1:4" ht="15" x14ac:dyDescent="0.25">
      <c r="A321" s="338" t="s">
        <v>21853</v>
      </c>
      <c r="B321" s="339" t="s">
        <v>36294</v>
      </c>
      <c r="C321" s="339" t="s">
        <v>2</v>
      </c>
      <c r="D321" s="340">
        <v>269</v>
      </c>
    </row>
    <row r="322" spans="1:4" ht="15" x14ac:dyDescent="0.25">
      <c r="A322" s="338" t="s">
        <v>21854</v>
      </c>
      <c r="B322" s="339" t="s">
        <v>36295</v>
      </c>
      <c r="C322" s="339" t="s">
        <v>2</v>
      </c>
      <c r="D322" s="340">
        <v>279.89999999999998</v>
      </c>
    </row>
    <row r="323" spans="1:4" ht="15" x14ac:dyDescent="0.25">
      <c r="A323" s="338" t="s">
        <v>21855</v>
      </c>
      <c r="B323" s="339" t="s">
        <v>36296</v>
      </c>
      <c r="C323" s="339" t="s">
        <v>2</v>
      </c>
      <c r="D323" s="340">
        <v>275.39999999999998</v>
      </c>
    </row>
    <row r="324" spans="1:4" ht="15" x14ac:dyDescent="0.25">
      <c r="A324" s="338" t="s">
        <v>21856</v>
      </c>
      <c r="B324" s="339" t="s">
        <v>36297</v>
      </c>
      <c r="C324" s="339" t="s">
        <v>2</v>
      </c>
      <c r="D324" s="340">
        <v>274.52</v>
      </c>
    </row>
    <row r="325" spans="1:4" ht="15" x14ac:dyDescent="0.25">
      <c r="A325" s="338" t="s">
        <v>21857</v>
      </c>
      <c r="B325" s="339" t="s">
        <v>46431</v>
      </c>
      <c r="C325" s="339" t="s">
        <v>2</v>
      </c>
      <c r="D325" s="340">
        <v>722.36</v>
      </c>
    </row>
    <row r="326" spans="1:4" ht="15" x14ac:dyDescent="0.25">
      <c r="A326" s="338" t="s">
        <v>21858</v>
      </c>
      <c r="B326" s="339" t="s">
        <v>46432</v>
      </c>
      <c r="C326" s="339" t="s">
        <v>2</v>
      </c>
      <c r="D326" s="340">
        <v>722.36</v>
      </c>
    </row>
    <row r="327" spans="1:4" ht="15" x14ac:dyDescent="0.25">
      <c r="A327" s="338" t="s">
        <v>21859</v>
      </c>
      <c r="B327" s="339" t="s">
        <v>46433</v>
      </c>
      <c r="C327" s="339" t="s">
        <v>2</v>
      </c>
      <c r="D327" s="340">
        <v>744.39</v>
      </c>
    </row>
    <row r="328" spans="1:4" ht="15" x14ac:dyDescent="0.25">
      <c r="A328" s="338" t="s">
        <v>21860</v>
      </c>
      <c r="B328" s="339" t="s">
        <v>46434</v>
      </c>
      <c r="C328" s="339" t="s">
        <v>2</v>
      </c>
      <c r="D328" s="340">
        <v>798.43</v>
      </c>
    </row>
    <row r="329" spans="1:4" ht="15" x14ac:dyDescent="0.25">
      <c r="A329" s="338" t="s">
        <v>21861</v>
      </c>
      <c r="B329" s="339" t="s">
        <v>24007</v>
      </c>
      <c r="C329" s="339" t="s">
        <v>2</v>
      </c>
      <c r="D329" s="340">
        <v>215.95</v>
      </c>
    </row>
    <row r="330" spans="1:4" ht="15" x14ac:dyDescent="0.25">
      <c r="A330" s="338" t="s">
        <v>21862</v>
      </c>
      <c r="B330" s="339" t="s">
        <v>21863</v>
      </c>
      <c r="C330" s="339" t="s">
        <v>1</v>
      </c>
      <c r="D330" s="340">
        <v>9.61</v>
      </c>
    </row>
    <row r="331" spans="1:4" ht="15" x14ac:dyDescent="0.25">
      <c r="A331" s="338" t="s">
        <v>21864</v>
      </c>
      <c r="B331" s="339" t="s">
        <v>36298</v>
      </c>
      <c r="C331" s="339" t="s">
        <v>3</v>
      </c>
      <c r="D331" s="340">
        <v>63.24</v>
      </c>
    </row>
    <row r="332" spans="1:4" ht="15" x14ac:dyDescent="0.25">
      <c r="A332" s="338" t="s">
        <v>21865</v>
      </c>
      <c r="B332" s="339" t="s">
        <v>36299</v>
      </c>
      <c r="C332" s="339" t="s">
        <v>2</v>
      </c>
      <c r="D332" s="340">
        <v>75.66</v>
      </c>
    </row>
    <row r="333" spans="1:4" ht="15" x14ac:dyDescent="0.25">
      <c r="A333" s="338" t="s">
        <v>21866</v>
      </c>
      <c r="B333" s="339" t="s">
        <v>21867</v>
      </c>
      <c r="C333" s="339" t="s">
        <v>2</v>
      </c>
      <c r="D333" s="340">
        <v>128</v>
      </c>
    </row>
    <row r="334" spans="1:4" ht="15" x14ac:dyDescent="0.25">
      <c r="A334" s="338" t="s">
        <v>21868</v>
      </c>
      <c r="B334" s="339" t="s">
        <v>21869</v>
      </c>
      <c r="C334" s="339" t="s">
        <v>2</v>
      </c>
      <c r="D334" s="340">
        <v>191.9</v>
      </c>
    </row>
    <row r="335" spans="1:4" ht="15" x14ac:dyDescent="0.25">
      <c r="A335" s="338" t="s">
        <v>21870</v>
      </c>
      <c r="B335" s="339" t="s">
        <v>21871</v>
      </c>
      <c r="C335" s="339" t="s">
        <v>2</v>
      </c>
      <c r="D335" s="340">
        <v>256.88</v>
      </c>
    </row>
    <row r="336" spans="1:4" ht="15" x14ac:dyDescent="0.25">
      <c r="A336" s="338" t="s">
        <v>21872</v>
      </c>
      <c r="B336" s="339" t="s">
        <v>21873</v>
      </c>
      <c r="C336" s="339" t="s">
        <v>2</v>
      </c>
      <c r="D336" s="340">
        <v>152</v>
      </c>
    </row>
    <row r="337" spans="1:4" ht="15" x14ac:dyDescent="0.25">
      <c r="A337" s="338" t="s">
        <v>21874</v>
      </c>
      <c r="B337" s="339" t="s">
        <v>21875</v>
      </c>
      <c r="C337" s="339" t="s">
        <v>2</v>
      </c>
      <c r="D337" s="340">
        <v>5.34</v>
      </c>
    </row>
    <row r="338" spans="1:4" ht="15" x14ac:dyDescent="0.25">
      <c r="A338" s="338" t="s">
        <v>21876</v>
      </c>
      <c r="B338" s="339" t="s">
        <v>21877</v>
      </c>
      <c r="C338" s="339" t="s">
        <v>2</v>
      </c>
      <c r="D338" s="340">
        <v>43.89</v>
      </c>
    </row>
    <row r="339" spans="1:4" ht="15" x14ac:dyDescent="0.25">
      <c r="A339" s="338" t="s">
        <v>21878</v>
      </c>
      <c r="B339" s="339" t="s">
        <v>21879</v>
      </c>
      <c r="C339" s="339" t="s">
        <v>2</v>
      </c>
      <c r="D339" s="340">
        <v>14.51</v>
      </c>
    </row>
    <row r="340" spans="1:4" ht="15" x14ac:dyDescent="0.25">
      <c r="A340" s="338" t="s">
        <v>21880</v>
      </c>
      <c r="B340" s="339" t="s">
        <v>21881</v>
      </c>
      <c r="C340" s="339" t="s">
        <v>2</v>
      </c>
      <c r="D340" s="340">
        <v>29.4</v>
      </c>
    </row>
    <row r="341" spans="1:4" ht="15" x14ac:dyDescent="0.25">
      <c r="A341" s="338" t="s">
        <v>21882</v>
      </c>
      <c r="B341" s="339" t="s">
        <v>21883</v>
      </c>
      <c r="C341" s="339" t="s">
        <v>2</v>
      </c>
      <c r="D341" s="340">
        <v>206.04</v>
      </c>
    </row>
    <row r="342" spans="1:4" ht="15" x14ac:dyDescent="0.25">
      <c r="A342" s="338" t="s">
        <v>21884</v>
      </c>
      <c r="B342" s="339" t="s">
        <v>21885</v>
      </c>
      <c r="C342" s="339" t="s">
        <v>2</v>
      </c>
      <c r="D342" s="340">
        <v>2.75</v>
      </c>
    </row>
    <row r="343" spans="1:4" ht="15" x14ac:dyDescent="0.25">
      <c r="A343" s="338" t="s">
        <v>21886</v>
      </c>
      <c r="B343" s="339" t="s">
        <v>36300</v>
      </c>
      <c r="C343" s="339" t="s">
        <v>2</v>
      </c>
      <c r="D343" s="340">
        <v>13.9</v>
      </c>
    </row>
    <row r="344" spans="1:4" ht="15" x14ac:dyDescent="0.25">
      <c r="A344" s="338" t="s">
        <v>21887</v>
      </c>
      <c r="B344" s="339" t="s">
        <v>21888</v>
      </c>
      <c r="C344" s="339" t="s">
        <v>2</v>
      </c>
      <c r="D344" s="340">
        <v>5.7</v>
      </c>
    </row>
    <row r="345" spans="1:4" ht="15" x14ac:dyDescent="0.25">
      <c r="A345" s="338" t="s">
        <v>21889</v>
      </c>
      <c r="B345" s="339" t="s">
        <v>21890</v>
      </c>
      <c r="C345" s="339" t="s">
        <v>2</v>
      </c>
      <c r="D345" s="340">
        <v>10.67</v>
      </c>
    </row>
    <row r="346" spans="1:4" ht="15" x14ac:dyDescent="0.25">
      <c r="A346" s="338" t="s">
        <v>21891</v>
      </c>
      <c r="B346" s="339" t="s">
        <v>36301</v>
      </c>
      <c r="C346" s="339" t="s">
        <v>2</v>
      </c>
      <c r="D346" s="340">
        <v>4.8</v>
      </c>
    </row>
    <row r="347" spans="1:4" ht="15" x14ac:dyDescent="0.25">
      <c r="A347" s="338" t="s">
        <v>21892</v>
      </c>
      <c r="B347" s="339" t="s">
        <v>21893</v>
      </c>
      <c r="C347" s="339" t="s">
        <v>2</v>
      </c>
      <c r="D347" s="340">
        <v>159.9</v>
      </c>
    </row>
    <row r="348" spans="1:4" ht="15" x14ac:dyDescent="0.25">
      <c r="A348" s="338" t="s">
        <v>21894</v>
      </c>
      <c r="B348" s="339" t="s">
        <v>21895</v>
      </c>
      <c r="C348" s="339" t="s">
        <v>2</v>
      </c>
      <c r="D348" s="340">
        <v>10.9</v>
      </c>
    </row>
    <row r="349" spans="1:4" ht="15" x14ac:dyDescent="0.25">
      <c r="A349" s="338" t="s">
        <v>21896</v>
      </c>
      <c r="B349" s="339" t="s">
        <v>21897</v>
      </c>
      <c r="C349" s="339" t="s">
        <v>2</v>
      </c>
      <c r="D349" s="340">
        <v>34</v>
      </c>
    </row>
    <row r="350" spans="1:4" ht="15" x14ac:dyDescent="0.25">
      <c r="A350" s="338" t="s">
        <v>21898</v>
      </c>
      <c r="B350" s="339" t="s">
        <v>21899</v>
      </c>
      <c r="C350" s="339" t="s">
        <v>2</v>
      </c>
      <c r="D350" s="340">
        <v>16</v>
      </c>
    </row>
    <row r="351" spans="1:4" ht="15" x14ac:dyDescent="0.25">
      <c r="A351" s="338" t="s">
        <v>21900</v>
      </c>
      <c r="B351" s="339" t="s">
        <v>21901</v>
      </c>
      <c r="C351" s="339" t="s">
        <v>2</v>
      </c>
      <c r="D351" s="340">
        <v>53.12</v>
      </c>
    </row>
    <row r="352" spans="1:4" ht="15" x14ac:dyDescent="0.25">
      <c r="A352" s="338" t="s">
        <v>21902</v>
      </c>
      <c r="B352" s="339" t="s">
        <v>21903</v>
      </c>
      <c r="C352" s="339" t="s">
        <v>2</v>
      </c>
      <c r="D352" s="340">
        <v>122</v>
      </c>
    </row>
    <row r="353" spans="1:4" ht="15" x14ac:dyDescent="0.25">
      <c r="A353" s="338" t="s">
        <v>21904</v>
      </c>
      <c r="B353" s="339" t="s">
        <v>36302</v>
      </c>
      <c r="C353" s="339" t="s">
        <v>1</v>
      </c>
      <c r="D353" s="340">
        <v>4.63</v>
      </c>
    </row>
    <row r="354" spans="1:4" ht="15" x14ac:dyDescent="0.25">
      <c r="A354" s="338" t="s">
        <v>21905</v>
      </c>
      <c r="B354" s="339" t="s">
        <v>36303</v>
      </c>
      <c r="C354" s="339" t="s">
        <v>7785</v>
      </c>
      <c r="D354" s="340">
        <v>17</v>
      </c>
    </row>
    <row r="355" spans="1:4" ht="15" x14ac:dyDescent="0.25">
      <c r="A355" s="338" t="s">
        <v>24008</v>
      </c>
      <c r="B355" s="339" t="s">
        <v>36304</v>
      </c>
      <c r="C355" s="339" t="s">
        <v>24009</v>
      </c>
      <c r="D355" s="340">
        <v>15.99</v>
      </c>
    </row>
    <row r="356" spans="1:4" ht="15" x14ac:dyDescent="0.25">
      <c r="A356" s="338" t="s">
        <v>29213</v>
      </c>
      <c r="B356" s="339" t="s">
        <v>29214</v>
      </c>
      <c r="C356" s="339" t="s">
        <v>3</v>
      </c>
      <c r="D356" s="340">
        <v>213.88</v>
      </c>
    </row>
    <row r="357" spans="1:4" ht="15" x14ac:dyDescent="0.25">
      <c r="A357" s="338" t="s">
        <v>29215</v>
      </c>
      <c r="B357" s="339" t="s">
        <v>36305</v>
      </c>
      <c r="C357" s="339" t="s">
        <v>689</v>
      </c>
      <c r="D357" s="340">
        <v>7.65</v>
      </c>
    </row>
    <row r="358" spans="1:4" ht="15" x14ac:dyDescent="0.25">
      <c r="A358" s="338" t="s">
        <v>21906</v>
      </c>
      <c r="B358" s="339" t="s">
        <v>36306</v>
      </c>
      <c r="C358" s="339" t="s">
        <v>689</v>
      </c>
      <c r="D358" s="340">
        <v>7.39</v>
      </c>
    </row>
    <row r="359" spans="1:4" ht="15" x14ac:dyDescent="0.25">
      <c r="A359" s="338" t="s">
        <v>21907</v>
      </c>
      <c r="B359" s="339" t="s">
        <v>36307</v>
      </c>
      <c r="C359" s="339" t="s">
        <v>7759</v>
      </c>
      <c r="D359" s="340">
        <v>20</v>
      </c>
    </row>
    <row r="360" spans="1:4" ht="15" x14ac:dyDescent="0.25">
      <c r="A360" s="338" t="s">
        <v>21908</v>
      </c>
      <c r="B360" s="339" t="s">
        <v>21909</v>
      </c>
      <c r="C360" s="339" t="s">
        <v>7759</v>
      </c>
      <c r="D360" s="340">
        <v>22.96</v>
      </c>
    </row>
    <row r="361" spans="1:4" ht="15" x14ac:dyDescent="0.25">
      <c r="A361" s="338" t="s">
        <v>21910</v>
      </c>
      <c r="B361" s="339" t="s">
        <v>21911</v>
      </c>
      <c r="C361" s="339" t="s">
        <v>7759</v>
      </c>
      <c r="D361" s="340">
        <v>6.75</v>
      </c>
    </row>
    <row r="362" spans="1:4" ht="15" x14ac:dyDescent="0.25">
      <c r="A362" s="338" t="s">
        <v>21912</v>
      </c>
      <c r="B362" s="339" t="s">
        <v>21913</v>
      </c>
      <c r="C362" s="339" t="s">
        <v>7759</v>
      </c>
      <c r="D362" s="340">
        <v>19.39</v>
      </c>
    </row>
    <row r="363" spans="1:4" ht="15" x14ac:dyDescent="0.25">
      <c r="A363" s="338" t="s">
        <v>21914</v>
      </c>
      <c r="B363" s="339" t="s">
        <v>21915</v>
      </c>
      <c r="C363" s="339" t="s">
        <v>7759</v>
      </c>
      <c r="D363" s="340">
        <v>8.0500000000000007</v>
      </c>
    </row>
    <row r="364" spans="1:4" ht="15" x14ac:dyDescent="0.25">
      <c r="A364" s="338" t="s">
        <v>21916</v>
      </c>
      <c r="B364" s="339" t="s">
        <v>21917</v>
      </c>
      <c r="C364" s="339" t="s">
        <v>1</v>
      </c>
      <c r="D364" s="340">
        <v>132.25</v>
      </c>
    </row>
    <row r="365" spans="1:4" ht="15" x14ac:dyDescent="0.25">
      <c r="A365" s="338" t="s">
        <v>21918</v>
      </c>
      <c r="B365" s="339" t="s">
        <v>36308</v>
      </c>
      <c r="C365" s="339" t="s">
        <v>689</v>
      </c>
      <c r="D365" s="340">
        <v>10.86</v>
      </c>
    </row>
    <row r="366" spans="1:4" ht="15" x14ac:dyDescent="0.25">
      <c r="A366" s="338" t="s">
        <v>21919</v>
      </c>
      <c r="B366" s="339" t="s">
        <v>36309</v>
      </c>
      <c r="C366" s="339" t="s">
        <v>689</v>
      </c>
      <c r="D366" s="340">
        <v>13.83</v>
      </c>
    </row>
    <row r="367" spans="1:4" ht="15" x14ac:dyDescent="0.25">
      <c r="A367" s="338" t="s">
        <v>21920</v>
      </c>
      <c r="B367" s="339" t="s">
        <v>36310</v>
      </c>
      <c r="C367" s="339" t="s">
        <v>689</v>
      </c>
      <c r="D367" s="340">
        <v>8.8000000000000007</v>
      </c>
    </row>
    <row r="368" spans="1:4" ht="15" x14ac:dyDescent="0.25">
      <c r="A368" s="338" t="s">
        <v>21921</v>
      </c>
      <c r="B368" s="339" t="s">
        <v>36311</v>
      </c>
      <c r="C368" s="339" t="s">
        <v>689</v>
      </c>
      <c r="D368" s="340">
        <v>9</v>
      </c>
    </row>
    <row r="369" spans="1:4" ht="15" x14ac:dyDescent="0.25">
      <c r="A369" s="338" t="s">
        <v>21922</v>
      </c>
      <c r="B369" s="339" t="s">
        <v>36312</v>
      </c>
      <c r="C369" s="339" t="s">
        <v>2</v>
      </c>
      <c r="D369" s="340">
        <v>3.33</v>
      </c>
    </row>
    <row r="370" spans="1:4" ht="15" x14ac:dyDescent="0.25">
      <c r="A370" s="338" t="s">
        <v>21923</v>
      </c>
      <c r="B370" s="339" t="s">
        <v>36313</v>
      </c>
      <c r="C370" s="339" t="s">
        <v>2</v>
      </c>
      <c r="D370" s="340">
        <v>3.5</v>
      </c>
    </row>
    <row r="371" spans="1:4" ht="15" x14ac:dyDescent="0.25">
      <c r="A371" s="338" t="s">
        <v>21924</v>
      </c>
      <c r="B371" s="339" t="s">
        <v>36314</v>
      </c>
      <c r="C371" s="339" t="s">
        <v>2</v>
      </c>
      <c r="D371" s="340">
        <v>3.4</v>
      </c>
    </row>
    <row r="372" spans="1:4" ht="15" x14ac:dyDescent="0.25">
      <c r="A372" s="338" t="s">
        <v>21925</v>
      </c>
      <c r="B372" s="339" t="s">
        <v>28341</v>
      </c>
      <c r="C372" s="339" t="s">
        <v>3</v>
      </c>
      <c r="D372" s="340">
        <v>27.7</v>
      </c>
    </row>
    <row r="373" spans="1:4" ht="15" x14ac:dyDescent="0.25">
      <c r="A373" s="338" t="s">
        <v>21926</v>
      </c>
      <c r="B373" s="339" t="s">
        <v>28342</v>
      </c>
      <c r="C373" s="339" t="s">
        <v>3</v>
      </c>
      <c r="D373" s="340">
        <v>21.65</v>
      </c>
    </row>
    <row r="374" spans="1:4" ht="15" x14ac:dyDescent="0.25">
      <c r="A374" s="338" t="s">
        <v>21927</v>
      </c>
      <c r="B374" s="339" t="s">
        <v>28343</v>
      </c>
      <c r="C374" s="339" t="s">
        <v>3</v>
      </c>
      <c r="D374" s="340">
        <v>50.07</v>
      </c>
    </row>
    <row r="375" spans="1:4" ht="15" x14ac:dyDescent="0.25">
      <c r="A375" s="338" t="s">
        <v>21928</v>
      </c>
      <c r="B375" s="339" t="s">
        <v>36315</v>
      </c>
      <c r="C375" s="339" t="s">
        <v>3</v>
      </c>
      <c r="D375" s="340">
        <v>36.07</v>
      </c>
    </row>
    <row r="376" spans="1:4" ht="15" x14ac:dyDescent="0.25">
      <c r="A376" s="338" t="s">
        <v>21929</v>
      </c>
      <c r="B376" s="339" t="s">
        <v>21930</v>
      </c>
      <c r="C376" s="339" t="s">
        <v>3</v>
      </c>
      <c r="D376" s="340">
        <v>75</v>
      </c>
    </row>
    <row r="377" spans="1:4" ht="15" x14ac:dyDescent="0.25">
      <c r="A377" s="338" t="s">
        <v>21931</v>
      </c>
      <c r="B377" s="339" t="s">
        <v>36316</v>
      </c>
      <c r="C377" s="339" t="s">
        <v>2</v>
      </c>
      <c r="D377" s="340">
        <v>5</v>
      </c>
    </row>
    <row r="378" spans="1:4" ht="15" x14ac:dyDescent="0.25">
      <c r="A378" s="338" t="s">
        <v>21932</v>
      </c>
      <c r="B378" s="339" t="s">
        <v>24010</v>
      </c>
      <c r="C378" s="339" t="s">
        <v>2</v>
      </c>
      <c r="D378" s="340">
        <v>55.64</v>
      </c>
    </row>
    <row r="379" spans="1:4" ht="15" x14ac:dyDescent="0.25">
      <c r="A379" s="338" t="s">
        <v>21933</v>
      </c>
      <c r="B379" s="339" t="s">
        <v>21934</v>
      </c>
      <c r="C379" s="339" t="s">
        <v>2</v>
      </c>
      <c r="D379" s="340">
        <v>51.8</v>
      </c>
    </row>
    <row r="380" spans="1:4" ht="15" x14ac:dyDescent="0.25">
      <c r="A380" s="338" t="s">
        <v>21935</v>
      </c>
      <c r="B380" s="339" t="s">
        <v>21936</v>
      </c>
      <c r="C380" s="339" t="s">
        <v>1737</v>
      </c>
      <c r="D380" s="340">
        <v>4.49</v>
      </c>
    </row>
    <row r="381" spans="1:4" ht="15" x14ac:dyDescent="0.25">
      <c r="A381" s="338" t="s">
        <v>21937</v>
      </c>
      <c r="B381" s="339" t="s">
        <v>36317</v>
      </c>
      <c r="C381" s="339" t="s">
        <v>2</v>
      </c>
      <c r="D381" s="340">
        <v>0.66</v>
      </c>
    </row>
    <row r="382" spans="1:4" ht="15" x14ac:dyDescent="0.25">
      <c r="A382" s="338" t="s">
        <v>21938</v>
      </c>
      <c r="B382" s="339" t="s">
        <v>21345</v>
      </c>
      <c r="C382" s="339" t="s">
        <v>2</v>
      </c>
      <c r="D382" s="340">
        <v>1.05</v>
      </c>
    </row>
    <row r="383" spans="1:4" ht="15" x14ac:dyDescent="0.25">
      <c r="A383" s="338" t="s">
        <v>21939</v>
      </c>
      <c r="B383" s="339" t="s">
        <v>36318</v>
      </c>
      <c r="C383" s="339" t="s">
        <v>2</v>
      </c>
      <c r="D383" s="340">
        <v>1.05</v>
      </c>
    </row>
    <row r="384" spans="1:4" ht="15" x14ac:dyDescent="0.25">
      <c r="A384" s="338" t="s">
        <v>21940</v>
      </c>
      <c r="B384" s="339" t="s">
        <v>36319</v>
      </c>
      <c r="C384" s="339" t="s">
        <v>2</v>
      </c>
      <c r="D384" s="340">
        <v>0.34</v>
      </c>
    </row>
    <row r="385" spans="1:4" ht="15" x14ac:dyDescent="0.25">
      <c r="A385" s="338" t="s">
        <v>21941</v>
      </c>
      <c r="B385" s="339" t="s">
        <v>36320</v>
      </c>
      <c r="C385" s="339" t="s">
        <v>689</v>
      </c>
      <c r="D385" s="340">
        <v>39.08</v>
      </c>
    </row>
    <row r="386" spans="1:4" ht="15" x14ac:dyDescent="0.25">
      <c r="A386" s="338" t="s">
        <v>21942</v>
      </c>
      <c r="B386" s="339" t="s">
        <v>21943</v>
      </c>
      <c r="C386" s="339" t="s">
        <v>3</v>
      </c>
      <c r="D386" s="340">
        <v>82.8</v>
      </c>
    </row>
    <row r="387" spans="1:4" ht="15" x14ac:dyDescent="0.25">
      <c r="A387" s="338" t="s">
        <v>21944</v>
      </c>
      <c r="B387" s="339" t="s">
        <v>21945</v>
      </c>
      <c r="C387" s="339" t="s">
        <v>3</v>
      </c>
      <c r="D387" s="340">
        <v>100</v>
      </c>
    </row>
    <row r="388" spans="1:4" ht="15" x14ac:dyDescent="0.25">
      <c r="A388" s="338" t="s">
        <v>21946</v>
      </c>
      <c r="B388" s="339" t="s">
        <v>36321</v>
      </c>
      <c r="C388" s="339" t="s">
        <v>1</v>
      </c>
      <c r="D388" s="340">
        <v>120</v>
      </c>
    </row>
    <row r="389" spans="1:4" ht="15" x14ac:dyDescent="0.25">
      <c r="A389" s="338" t="s">
        <v>21947</v>
      </c>
      <c r="B389" s="339" t="s">
        <v>36322</v>
      </c>
      <c r="C389" s="339" t="s">
        <v>1</v>
      </c>
      <c r="D389" s="340">
        <v>105</v>
      </c>
    </row>
    <row r="390" spans="1:4" ht="15" x14ac:dyDescent="0.25">
      <c r="A390" s="338" t="s">
        <v>21948</v>
      </c>
      <c r="B390" s="339" t="s">
        <v>36323</v>
      </c>
      <c r="C390" s="339" t="s">
        <v>1</v>
      </c>
      <c r="D390" s="340">
        <v>82</v>
      </c>
    </row>
    <row r="391" spans="1:4" ht="15" x14ac:dyDescent="0.25">
      <c r="A391" s="338" t="s">
        <v>21949</v>
      </c>
      <c r="B391" s="339" t="s">
        <v>36324</v>
      </c>
      <c r="C391" s="339" t="s">
        <v>689</v>
      </c>
      <c r="D391" s="340">
        <v>62.5</v>
      </c>
    </row>
    <row r="392" spans="1:4" ht="15" x14ac:dyDescent="0.25">
      <c r="A392" s="338" t="s">
        <v>21950</v>
      </c>
      <c r="B392" s="339" t="s">
        <v>21951</v>
      </c>
      <c r="C392" s="339" t="s">
        <v>689</v>
      </c>
      <c r="D392" s="340">
        <v>278.02999999999997</v>
      </c>
    </row>
    <row r="393" spans="1:4" ht="15" x14ac:dyDescent="0.25">
      <c r="A393" s="338" t="s">
        <v>24011</v>
      </c>
      <c r="B393" s="339" t="s">
        <v>36325</v>
      </c>
      <c r="C393" s="339" t="s">
        <v>689</v>
      </c>
      <c r="D393" s="340">
        <v>6.92</v>
      </c>
    </row>
    <row r="394" spans="1:4" ht="15" x14ac:dyDescent="0.25">
      <c r="A394" s="338" t="s">
        <v>21952</v>
      </c>
      <c r="B394" s="339" t="s">
        <v>1538</v>
      </c>
      <c r="C394" s="339" t="s">
        <v>1051</v>
      </c>
      <c r="D394" s="340">
        <v>3.96</v>
      </c>
    </row>
    <row r="395" spans="1:4" ht="15" x14ac:dyDescent="0.25">
      <c r="A395" s="338" t="s">
        <v>21953</v>
      </c>
      <c r="B395" s="339" t="s">
        <v>21346</v>
      </c>
      <c r="C395" s="339" t="s">
        <v>1051</v>
      </c>
      <c r="D395" s="340">
        <v>5.75</v>
      </c>
    </row>
    <row r="396" spans="1:4" ht="15" x14ac:dyDescent="0.25">
      <c r="A396" s="338" t="s">
        <v>21954</v>
      </c>
      <c r="B396" s="339" t="s">
        <v>36326</v>
      </c>
      <c r="C396" s="339" t="s">
        <v>1051</v>
      </c>
      <c r="D396" s="340">
        <v>5.55</v>
      </c>
    </row>
    <row r="397" spans="1:4" ht="15" x14ac:dyDescent="0.25">
      <c r="A397" s="338" t="s">
        <v>21955</v>
      </c>
      <c r="B397" s="339" t="s">
        <v>36327</v>
      </c>
      <c r="C397" s="339" t="s">
        <v>821</v>
      </c>
      <c r="D397" s="340">
        <v>4239.8900000000003</v>
      </c>
    </row>
    <row r="398" spans="1:4" ht="15" x14ac:dyDescent="0.25">
      <c r="A398" s="338" t="s">
        <v>26026</v>
      </c>
      <c r="B398" s="339" t="s">
        <v>26027</v>
      </c>
      <c r="C398" s="339" t="s">
        <v>821</v>
      </c>
      <c r="D398" s="340">
        <v>2487.63</v>
      </c>
    </row>
    <row r="399" spans="1:4" ht="15" x14ac:dyDescent="0.25">
      <c r="A399" s="338" t="s">
        <v>36328</v>
      </c>
      <c r="B399" s="339" t="s">
        <v>36329</v>
      </c>
      <c r="C399" s="339" t="s">
        <v>821</v>
      </c>
      <c r="D399" s="340">
        <v>3170.73</v>
      </c>
    </row>
    <row r="400" spans="1:4" ht="15" x14ac:dyDescent="0.25">
      <c r="A400" s="338" t="s">
        <v>21956</v>
      </c>
      <c r="B400" s="339" t="s">
        <v>36330</v>
      </c>
      <c r="C400" s="339" t="s">
        <v>821</v>
      </c>
      <c r="D400" s="340">
        <v>2998.22</v>
      </c>
    </row>
    <row r="401" spans="1:4" ht="15" x14ac:dyDescent="0.25">
      <c r="A401" s="338" t="s">
        <v>26028</v>
      </c>
      <c r="B401" s="339" t="s">
        <v>36331</v>
      </c>
      <c r="C401" s="339" t="s">
        <v>821</v>
      </c>
      <c r="D401" s="340">
        <v>3307.61</v>
      </c>
    </row>
    <row r="402" spans="1:4" ht="15" x14ac:dyDescent="0.25">
      <c r="A402" s="338" t="s">
        <v>26029</v>
      </c>
      <c r="B402" s="339" t="s">
        <v>26030</v>
      </c>
      <c r="C402" s="339" t="s">
        <v>821</v>
      </c>
      <c r="D402" s="340">
        <v>672</v>
      </c>
    </row>
    <row r="403" spans="1:4" ht="15" x14ac:dyDescent="0.25">
      <c r="A403" s="338" t="s">
        <v>26031</v>
      </c>
      <c r="B403" s="339" t="s">
        <v>26032</v>
      </c>
      <c r="C403" s="339" t="s">
        <v>821</v>
      </c>
      <c r="D403" s="340">
        <v>730</v>
      </c>
    </row>
    <row r="404" spans="1:4" ht="15" x14ac:dyDescent="0.25">
      <c r="A404" s="338" t="s">
        <v>26033</v>
      </c>
      <c r="B404" s="339" t="s">
        <v>26034</v>
      </c>
      <c r="C404" s="339" t="s">
        <v>821</v>
      </c>
      <c r="D404" s="340">
        <v>772.2</v>
      </c>
    </row>
    <row r="405" spans="1:4" ht="15" x14ac:dyDescent="0.25">
      <c r="A405" s="338" t="s">
        <v>26035</v>
      </c>
      <c r="B405" s="339" t="s">
        <v>26036</v>
      </c>
      <c r="C405" s="339" t="s">
        <v>821</v>
      </c>
      <c r="D405" s="340">
        <v>762.2</v>
      </c>
    </row>
    <row r="406" spans="1:4" ht="15" x14ac:dyDescent="0.25">
      <c r="A406" s="338" t="s">
        <v>26037</v>
      </c>
      <c r="B406" s="339" t="s">
        <v>26038</v>
      </c>
      <c r="C406" s="339" t="s">
        <v>821</v>
      </c>
      <c r="D406" s="340">
        <v>867.24</v>
      </c>
    </row>
    <row r="407" spans="1:4" ht="15" x14ac:dyDescent="0.25">
      <c r="A407" s="338" t="s">
        <v>21957</v>
      </c>
      <c r="B407" s="339" t="s">
        <v>36332</v>
      </c>
      <c r="C407" s="339" t="s">
        <v>7888</v>
      </c>
      <c r="D407" s="340">
        <v>900</v>
      </c>
    </row>
    <row r="408" spans="1:4" ht="15" x14ac:dyDescent="0.25">
      <c r="A408" s="338" t="s">
        <v>21958</v>
      </c>
      <c r="B408" s="339" t="s">
        <v>36333</v>
      </c>
      <c r="C408" s="339" t="s">
        <v>7888</v>
      </c>
      <c r="D408" s="340">
        <v>1650</v>
      </c>
    </row>
    <row r="409" spans="1:4" ht="15" x14ac:dyDescent="0.25">
      <c r="A409" s="338" t="s">
        <v>21959</v>
      </c>
      <c r="B409" s="339" t="s">
        <v>36334</v>
      </c>
      <c r="C409" s="339" t="s">
        <v>3</v>
      </c>
      <c r="D409" s="340">
        <v>30.93</v>
      </c>
    </row>
    <row r="410" spans="1:4" ht="15" x14ac:dyDescent="0.25">
      <c r="A410" s="338" t="s">
        <v>21960</v>
      </c>
      <c r="B410" s="339" t="s">
        <v>21961</v>
      </c>
      <c r="C410" s="339" t="s">
        <v>1</v>
      </c>
      <c r="D410" s="340">
        <v>2.88</v>
      </c>
    </row>
    <row r="411" spans="1:4" ht="15" x14ac:dyDescent="0.25">
      <c r="A411" s="338" t="s">
        <v>21962</v>
      </c>
      <c r="B411" s="339" t="s">
        <v>21963</v>
      </c>
      <c r="C411" s="339" t="s">
        <v>1</v>
      </c>
      <c r="D411" s="340">
        <v>7.33</v>
      </c>
    </row>
    <row r="412" spans="1:4" ht="15" x14ac:dyDescent="0.25">
      <c r="A412" s="338" t="s">
        <v>21964</v>
      </c>
      <c r="B412" s="339" t="s">
        <v>36335</v>
      </c>
      <c r="C412" s="339" t="s">
        <v>3</v>
      </c>
      <c r="D412" s="340">
        <v>43.34</v>
      </c>
    </row>
    <row r="413" spans="1:4" ht="15" x14ac:dyDescent="0.25">
      <c r="A413" s="338" t="s">
        <v>21965</v>
      </c>
      <c r="B413" s="339" t="s">
        <v>21966</v>
      </c>
      <c r="C413" s="339" t="s">
        <v>3</v>
      </c>
      <c r="D413" s="340">
        <v>39.42</v>
      </c>
    </row>
    <row r="414" spans="1:4" ht="15" x14ac:dyDescent="0.25">
      <c r="A414" s="338" t="s">
        <v>29216</v>
      </c>
      <c r="B414" s="339" t="s">
        <v>29217</v>
      </c>
      <c r="C414" s="339" t="s">
        <v>1</v>
      </c>
      <c r="D414" s="340">
        <v>13</v>
      </c>
    </row>
    <row r="415" spans="1:4" ht="15" x14ac:dyDescent="0.25">
      <c r="A415" s="338" t="s">
        <v>21967</v>
      </c>
      <c r="B415" s="339" t="s">
        <v>36336</v>
      </c>
      <c r="C415" s="339" t="s">
        <v>691</v>
      </c>
      <c r="D415" s="340">
        <v>5800</v>
      </c>
    </row>
    <row r="416" spans="1:4" ht="15" x14ac:dyDescent="0.25">
      <c r="A416" s="338" t="s">
        <v>21968</v>
      </c>
      <c r="B416" s="339" t="s">
        <v>21969</v>
      </c>
      <c r="C416" s="339" t="s">
        <v>1</v>
      </c>
      <c r="D416" s="340">
        <v>35.1</v>
      </c>
    </row>
    <row r="417" spans="1:4" ht="15" x14ac:dyDescent="0.25">
      <c r="A417" s="338" t="s">
        <v>21970</v>
      </c>
      <c r="B417" s="339" t="s">
        <v>21971</v>
      </c>
      <c r="C417" s="339" t="s">
        <v>1</v>
      </c>
      <c r="D417" s="340">
        <v>25.6</v>
      </c>
    </row>
    <row r="418" spans="1:4" ht="15" x14ac:dyDescent="0.25">
      <c r="A418" s="338" t="s">
        <v>21972</v>
      </c>
      <c r="B418" s="339" t="s">
        <v>21973</v>
      </c>
      <c r="C418" s="339" t="s">
        <v>1</v>
      </c>
      <c r="D418" s="340">
        <v>14</v>
      </c>
    </row>
    <row r="419" spans="1:4" ht="15" x14ac:dyDescent="0.25">
      <c r="A419" s="338" t="s">
        <v>21974</v>
      </c>
      <c r="B419" s="339" t="s">
        <v>21975</v>
      </c>
      <c r="C419" s="339" t="s">
        <v>1</v>
      </c>
      <c r="D419" s="340">
        <v>12.5</v>
      </c>
    </row>
    <row r="420" spans="1:4" ht="15" x14ac:dyDescent="0.25">
      <c r="A420" s="338" t="s">
        <v>21976</v>
      </c>
      <c r="B420" s="339" t="s">
        <v>26039</v>
      </c>
      <c r="C420" s="339" t="s">
        <v>1</v>
      </c>
      <c r="D420" s="340">
        <v>3.36</v>
      </c>
    </row>
    <row r="421" spans="1:4" ht="15" x14ac:dyDescent="0.25">
      <c r="A421" s="338" t="s">
        <v>21977</v>
      </c>
      <c r="B421" s="339" t="s">
        <v>36337</v>
      </c>
      <c r="C421" s="339" t="s">
        <v>1</v>
      </c>
      <c r="D421" s="340">
        <v>5.5</v>
      </c>
    </row>
    <row r="422" spans="1:4" ht="15" x14ac:dyDescent="0.25">
      <c r="A422" s="338" t="s">
        <v>21978</v>
      </c>
      <c r="B422" s="339" t="s">
        <v>21979</v>
      </c>
      <c r="C422" s="339" t="s">
        <v>1</v>
      </c>
      <c r="D422" s="340">
        <v>7.5</v>
      </c>
    </row>
    <row r="423" spans="1:4" ht="15" x14ac:dyDescent="0.25">
      <c r="A423" s="338" t="s">
        <v>21980</v>
      </c>
      <c r="B423" s="339" t="s">
        <v>21981</v>
      </c>
      <c r="C423" s="339" t="s">
        <v>1</v>
      </c>
      <c r="D423" s="340">
        <v>2.97</v>
      </c>
    </row>
    <row r="424" spans="1:4" ht="15" x14ac:dyDescent="0.25">
      <c r="A424" s="338" t="s">
        <v>21982</v>
      </c>
      <c r="B424" s="339" t="s">
        <v>39775</v>
      </c>
      <c r="C424" s="339" t="s">
        <v>3</v>
      </c>
      <c r="D424" s="340">
        <v>21.5</v>
      </c>
    </row>
    <row r="425" spans="1:4" ht="15" x14ac:dyDescent="0.25">
      <c r="A425" s="338" t="s">
        <v>21983</v>
      </c>
      <c r="B425" s="339" t="s">
        <v>24012</v>
      </c>
      <c r="C425" s="339" t="s">
        <v>3</v>
      </c>
      <c r="D425" s="340">
        <v>29.71</v>
      </c>
    </row>
    <row r="426" spans="1:4" ht="15" x14ac:dyDescent="0.25">
      <c r="A426" s="338" t="s">
        <v>21984</v>
      </c>
      <c r="B426" s="339" t="s">
        <v>24013</v>
      </c>
      <c r="C426" s="339" t="s">
        <v>3</v>
      </c>
      <c r="D426" s="340">
        <v>53.27</v>
      </c>
    </row>
    <row r="427" spans="1:4" ht="15" x14ac:dyDescent="0.25">
      <c r="A427" s="338" t="s">
        <v>21985</v>
      </c>
      <c r="B427" s="339" t="s">
        <v>21986</v>
      </c>
      <c r="C427" s="339" t="s">
        <v>3</v>
      </c>
      <c r="D427" s="340">
        <v>37.200000000000003</v>
      </c>
    </row>
    <row r="428" spans="1:4" ht="15" x14ac:dyDescent="0.25">
      <c r="A428" s="338" t="s">
        <v>21987</v>
      </c>
      <c r="B428" s="339" t="s">
        <v>24014</v>
      </c>
      <c r="C428" s="339" t="s">
        <v>3</v>
      </c>
      <c r="D428" s="340">
        <v>38.840000000000003</v>
      </c>
    </row>
    <row r="429" spans="1:4" ht="15" x14ac:dyDescent="0.25">
      <c r="A429" s="338" t="s">
        <v>21988</v>
      </c>
      <c r="B429" s="339" t="s">
        <v>21989</v>
      </c>
      <c r="C429" s="339" t="s">
        <v>3</v>
      </c>
      <c r="D429" s="340">
        <v>57.8</v>
      </c>
    </row>
    <row r="430" spans="1:4" ht="15" x14ac:dyDescent="0.25">
      <c r="A430" s="338" t="s">
        <v>21990</v>
      </c>
      <c r="B430" s="339" t="s">
        <v>36338</v>
      </c>
      <c r="C430" s="339" t="s">
        <v>1</v>
      </c>
      <c r="D430" s="340">
        <v>14.5</v>
      </c>
    </row>
    <row r="431" spans="1:4" ht="15" x14ac:dyDescent="0.25">
      <c r="A431" s="338" t="s">
        <v>21991</v>
      </c>
      <c r="B431" s="339" t="s">
        <v>36339</v>
      </c>
      <c r="C431" s="339" t="s">
        <v>1</v>
      </c>
      <c r="D431" s="340">
        <v>27.08</v>
      </c>
    </row>
    <row r="432" spans="1:4" ht="15" x14ac:dyDescent="0.25">
      <c r="A432" s="338" t="s">
        <v>21992</v>
      </c>
      <c r="B432" s="339" t="s">
        <v>21993</v>
      </c>
      <c r="C432" s="339" t="s">
        <v>3</v>
      </c>
      <c r="D432" s="340">
        <v>109.9</v>
      </c>
    </row>
    <row r="433" spans="1:4" ht="15" x14ac:dyDescent="0.25">
      <c r="A433" s="338" t="s">
        <v>21994</v>
      </c>
      <c r="B433" s="339" t="s">
        <v>36340</v>
      </c>
      <c r="C433" s="339" t="s">
        <v>3</v>
      </c>
      <c r="D433" s="340">
        <v>34.9</v>
      </c>
    </row>
    <row r="434" spans="1:4" ht="15" x14ac:dyDescent="0.25">
      <c r="A434" s="338" t="s">
        <v>21995</v>
      </c>
      <c r="B434" s="339" t="s">
        <v>21996</v>
      </c>
      <c r="C434" s="339" t="s">
        <v>2</v>
      </c>
      <c r="D434" s="340">
        <v>226.56</v>
      </c>
    </row>
    <row r="435" spans="1:4" ht="15" x14ac:dyDescent="0.25">
      <c r="A435" s="338" t="s">
        <v>21997</v>
      </c>
      <c r="B435" s="339" t="s">
        <v>24015</v>
      </c>
      <c r="C435" s="339" t="s">
        <v>1</v>
      </c>
      <c r="D435" s="340">
        <v>3</v>
      </c>
    </row>
    <row r="436" spans="1:4" ht="15" x14ac:dyDescent="0.25">
      <c r="A436" s="338" t="s">
        <v>21998</v>
      </c>
      <c r="B436" s="339" t="s">
        <v>24016</v>
      </c>
      <c r="C436" s="339" t="s">
        <v>1</v>
      </c>
      <c r="D436" s="340">
        <v>3.23</v>
      </c>
    </row>
    <row r="437" spans="1:4" ht="15" x14ac:dyDescent="0.25">
      <c r="A437" s="338" t="s">
        <v>21999</v>
      </c>
      <c r="B437" s="339" t="s">
        <v>24017</v>
      </c>
      <c r="C437" s="339" t="s">
        <v>1</v>
      </c>
      <c r="D437" s="340">
        <v>7.49</v>
      </c>
    </row>
    <row r="438" spans="1:4" ht="15" x14ac:dyDescent="0.25">
      <c r="A438" s="338" t="s">
        <v>22000</v>
      </c>
      <c r="B438" s="339" t="s">
        <v>24018</v>
      </c>
      <c r="C438" s="339" t="s">
        <v>1</v>
      </c>
      <c r="D438" s="340">
        <v>10</v>
      </c>
    </row>
    <row r="439" spans="1:4" ht="15" x14ac:dyDescent="0.25">
      <c r="A439" s="338" t="s">
        <v>22001</v>
      </c>
      <c r="B439" s="339" t="s">
        <v>24019</v>
      </c>
      <c r="C439" s="339" t="s">
        <v>1</v>
      </c>
      <c r="D439" s="340">
        <v>11.96</v>
      </c>
    </row>
    <row r="440" spans="1:4" ht="15" x14ac:dyDescent="0.25">
      <c r="A440" s="338" t="s">
        <v>22002</v>
      </c>
      <c r="B440" s="339" t="s">
        <v>24020</v>
      </c>
      <c r="C440" s="339" t="s">
        <v>1</v>
      </c>
      <c r="D440" s="340">
        <v>19.79</v>
      </c>
    </row>
    <row r="441" spans="1:4" ht="15" x14ac:dyDescent="0.25">
      <c r="A441" s="338" t="s">
        <v>22003</v>
      </c>
      <c r="B441" s="339" t="s">
        <v>24021</v>
      </c>
      <c r="C441" s="339" t="s">
        <v>1</v>
      </c>
      <c r="D441" s="340">
        <v>32.9</v>
      </c>
    </row>
    <row r="442" spans="1:4" ht="15" x14ac:dyDescent="0.25">
      <c r="A442" s="338" t="s">
        <v>22004</v>
      </c>
      <c r="B442" s="339" t="s">
        <v>24022</v>
      </c>
      <c r="C442" s="339" t="s">
        <v>1</v>
      </c>
      <c r="D442" s="340">
        <v>47.44</v>
      </c>
    </row>
    <row r="443" spans="1:4" ht="15" x14ac:dyDescent="0.25">
      <c r="A443" s="338" t="s">
        <v>22005</v>
      </c>
      <c r="B443" s="339" t="s">
        <v>24023</v>
      </c>
      <c r="C443" s="339" t="s">
        <v>1</v>
      </c>
      <c r="D443" s="340">
        <v>70.98</v>
      </c>
    </row>
    <row r="444" spans="1:4" ht="15" x14ac:dyDescent="0.25">
      <c r="A444" s="338" t="s">
        <v>22006</v>
      </c>
      <c r="B444" s="339" t="s">
        <v>36341</v>
      </c>
      <c r="C444" s="339" t="s">
        <v>1</v>
      </c>
      <c r="D444" s="340">
        <v>19.09</v>
      </c>
    </row>
    <row r="445" spans="1:4" ht="15" x14ac:dyDescent="0.25">
      <c r="A445" s="338" t="s">
        <v>22007</v>
      </c>
      <c r="B445" s="339" t="s">
        <v>36342</v>
      </c>
      <c r="C445" s="339" t="s">
        <v>1</v>
      </c>
      <c r="D445" s="340">
        <v>24.62</v>
      </c>
    </row>
    <row r="446" spans="1:4" ht="15" x14ac:dyDescent="0.25">
      <c r="A446" s="338" t="s">
        <v>22008</v>
      </c>
      <c r="B446" s="339" t="s">
        <v>36343</v>
      </c>
      <c r="C446" s="339" t="s">
        <v>1</v>
      </c>
      <c r="D446" s="340">
        <v>34.549999999999997</v>
      </c>
    </row>
    <row r="447" spans="1:4" ht="15" x14ac:dyDescent="0.25">
      <c r="A447" s="338" t="s">
        <v>22009</v>
      </c>
      <c r="B447" s="339" t="s">
        <v>36344</v>
      </c>
      <c r="C447" s="339" t="s">
        <v>1</v>
      </c>
      <c r="D447" s="340">
        <v>44.17</v>
      </c>
    </row>
    <row r="448" spans="1:4" ht="15" x14ac:dyDescent="0.25">
      <c r="A448" s="338" t="s">
        <v>22010</v>
      </c>
      <c r="B448" s="339" t="s">
        <v>36345</v>
      </c>
      <c r="C448" s="339" t="s">
        <v>1</v>
      </c>
      <c r="D448" s="340">
        <v>53.27</v>
      </c>
    </row>
    <row r="449" spans="1:4" ht="15" x14ac:dyDescent="0.25">
      <c r="A449" s="338" t="s">
        <v>22011</v>
      </c>
      <c r="B449" s="339" t="s">
        <v>36346</v>
      </c>
      <c r="C449" s="339" t="s">
        <v>1</v>
      </c>
      <c r="D449" s="340">
        <v>67.7</v>
      </c>
    </row>
    <row r="450" spans="1:4" ht="15" x14ac:dyDescent="0.25">
      <c r="A450" s="338" t="s">
        <v>22012</v>
      </c>
      <c r="B450" s="339" t="s">
        <v>36347</v>
      </c>
      <c r="C450" s="339" t="s">
        <v>1</v>
      </c>
      <c r="D450" s="340">
        <v>93.34</v>
      </c>
    </row>
    <row r="451" spans="1:4" ht="15" x14ac:dyDescent="0.25">
      <c r="A451" s="338" t="s">
        <v>22013</v>
      </c>
      <c r="B451" s="339" t="s">
        <v>36348</v>
      </c>
      <c r="C451" s="339" t="s">
        <v>1</v>
      </c>
      <c r="D451" s="340">
        <v>108.79</v>
      </c>
    </row>
    <row r="452" spans="1:4" ht="15" x14ac:dyDescent="0.25">
      <c r="A452" s="338" t="s">
        <v>22014</v>
      </c>
      <c r="B452" s="339" t="s">
        <v>36349</v>
      </c>
      <c r="C452" s="339" t="s">
        <v>1</v>
      </c>
      <c r="D452" s="340">
        <v>159.82</v>
      </c>
    </row>
    <row r="453" spans="1:4" ht="15" x14ac:dyDescent="0.25">
      <c r="A453" s="338" t="s">
        <v>22015</v>
      </c>
      <c r="B453" s="339" t="s">
        <v>24024</v>
      </c>
      <c r="C453" s="339" t="s">
        <v>1</v>
      </c>
      <c r="D453" s="340">
        <v>77.22</v>
      </c>
    </row>
    <row r="454" spans="1:4" ht="15" x14ac:dyDescent="0.25">
      <c r="A454" s="338" t="s">
        <v>22016</v>
      </c>
      <c r="B454" s="339" t="s">
        <v>24025</v>
      </c>
      <c r="C454" s="339" t="s">
        <v>1</v>
      </c>
      <c r="D454" s="340">
        <v>85.29</v>
      </c>
    </row>
    <row r="455" spans="1:4" ht="15" x14ac:dyDescent="0.25">
      <c r="A455" s="338" t="s">
        <v>22017</v>
      </c>
      <c r="B455" s="339" t="s">
        <v>36350</v>
      </c>
      <c r="C455" s="339" t="s">
        <v>2</v>
      </c>
      <c r="D455" s="340">
        <v>294.41000000000003</v>
      </c>
    </row>
    <row r="456" spans="1:4" ht="15" x14ac:dyDescent="0.25">
      <c r="A456" s="338" t="s">
        <v>22018</v>
      </c>
      <c r="B456" s="339" t="s">
        <v>36351</v>
      </c>
      <c r="C456" s="339" t="s">
        <v>2</v>
      </c>
      <c r="D456" s="340">
        <v>12.88</v>
      </c>
    </row>
    <row r="457" spans="1:4" ht="15" x14ac:dyDescent="0.25">
      <c r="A457" s="338" t="s">
        <v>22019</v>
      </c>
      <c r="B457" s="339" t="s">
        <v>36352</v>
      </c>
      <c r="C457" s="339" t="s">
        <v>2</v>
      </c>
      <c r="D457" s="340">
        <v>14.97</v>
      </c>
    </row>
    <row r="458" spans="1:4" ht="15" x14ac:dyDescent="0.25">
      <c r="A458" s="338" t="s">
        <v>22020</v>
      </c>
      <c r="B458" s="339" t="s">
        <v>36353</v>
      </c>
      <c r="C458" s="339" t="s">
        <v>2</v>
      </c>
      <c r="D458" s="340">
        <v>18.77</v>
      </c>
    </row>
    <row r="459" spans="1:4" ht="15" x14ac:dyDescent="0.25">
      <c r="A459" s="338" t="s">
        <v>22021</v>
      </c>
      <c r="B459" s="339" t="s">
        <v>36354</v>
      </c>
      <c r="C459" s="339" t="s">
        <v>2</v>
      </c>
      <c r="D459" s="340">
        <v>39.6</v>
      </c>
    </row>
    <row r="460" spans="1:4" ht="15" x14ac:dyDescent="0.25">
      <c r="A460" s="338" t="s">
        <v>22022</v>
      </c>
      <c r="B460" s="339" t="s">
        <v>36355</v>
      </c>
      <c r="C460" s="339" t="s">
        <v>2</v>
      </c>
      <c r="D460" s="340">
        <v>36.9</v>
      </c>
    </row>
    <row r="461" spans="1:4" ht="15" x14ac:dyDescent="0.25">
      <c r="A461" s="338" t="s">
        <v>22023</v>
      </c>
      <c r="B461" s="339" t="s">
        <v>36356</v>
      </c>
      <c r="C461" s="339" t="s">
        <v>2</v>
      </c>
      <c r="D461" s="340">
        <v>67.73</v>
      </c>
    </row>
    <row r="462" spans="1:4" ht="15" x14ac:dyDescent="0.25">
      <c r="A462" s="338" t="s">
        <v>22024</v>
      </c>
      <c r="B462" s="339" t="s">
        <v>22025</v>
      </c>
      <c r="C462" s="339" t="s">
        <v>1</v>
      </c>
      <c r="D462" s="340">
        <v>39.83</v>
      </c>
    </row>
    <row r="463" spans="1:4" ht="15" x14ac:dyDescent="0.25">
      <c r="A463" s="338" t="s">
        <v>22026</v>
      </c>
      <c r="B463" s="339" t="s">
        <v>22027</v>
      </c>
      <c r="C463" s="339" t="s">
        <v>1</v>
      </c>
      <c r="D463" s="340">
        <v>57.08</v>
      </c>
    </row>
    <row r="464" spans="1:4" ht="15" x14ac:dyDescent="0.25">
      <c r="A464" s="338" t="s">
        <v>22028</v>
      </c>
      <c r="B464" s="339" t="s">
        <v>22029</v>
      </c>
      <c r="C464" s="339" t="s">
        <v>1</v>
      </c>
      <c r="D464" s="340">
        <v>74.930000000000007</v>
      </c>
    </row>
    <row r="465" spans="1:4" ht="15" x14ac:dyDescent="0.25">
      <c r="A465" s="338" t="s">
        <v>22030</v>
      </c>
      <c r="B465" s="339" t="s">
        <v>22031</v>
      </c>
      <c r="C465" s="339" t="s">
        <v>1</v>
      </c>
      <c r="D465" s="340">
        <v>155.6</v>
      </c>
    </row>
    <row r="466" spans="1:4" ht="15" x14ac:dyDescent="0.25">
      <c r="A466" s="338" t="s">
        <v>22032</v>
      </c>
      <c r="B466" s="339" t="s">
        <v>22033</v>
      </c>
      <c r="C466" s="339" t="s">
        <v>1</v>
      </c>
      <c r="D466" s="340">
        <v>179.46</v>
      </c>
    </row>
    <row r="467" spans="1:4" ht="15" x14ac:dyDescent="0.25">
      <c r="A467" s="338" t="s">
        <v>22034</v>
      </c>
      <c r="B467" s="339" t="s">
        <v>22035</v>
      </c>
      <c r="C467" s="339" t="s">
        <v>1</v>
      </c>
      <c r="D467" s="340">
        <v>64.099999999999994</v>
      </c>
    </row>
    <row r="468" spans="1:4" ht="15" x14ac:dyDescent="0.25">
      <c r="A468" s="338" t="s">
        <v>22036</v>
      </c>
      <c r="B468" s="339" t="s">
        <v>22037</v>
      </c>
      <c r="C468" s="339" t="s">
        <v>1</v>
      </c>
      <c r="D468" s="340">
        <v>99.66</v>
      </c>
    </row>
    <row r="469" spans="1:4" ht="15" x14ac:dyDescent="0.25">
      <c r="A469" s="338" t="s">
        <v>22038</v>
      </c>
      <c r="B469" s="339" t="s">
        <v>22039</v>
      </c>
      <c r="C469" s="339" t="s">
        <v>1</v>
      </c>
      <c r="D469" s="340">
        <v>109.9</v>
      </c>
    </row>
    <row r="470" spans="1:4" ht="15" x14ac:dyDescent="0.25">
      <c r="A470" s="338" t="s">
        <v>22040</v>
      </c>
      <c r="B470" s="339" t="s">
        <v>22041</v>
      </c>
      <c r="C470" s="339" t="s">
        <v>1</v>
      </c>
      <c r="D470" s="340">
        <v>21.74</v>
      </c>
    </row>
    <row r="471" spans="1:4" ht="15" x14ac:dyDescent="0.25">
      <c r="A471" s="338" t="s">
        <v>22042</v>
      </c>
      <c r="B471" s="339" t="s">
        <v>22043</v>
      </c>
      <c r="C471" s="339" t="s">
        <v>1</v>
      </c>
      <c r="D471" s="340">
        <v>32</v>
      </c>
    </row>
    <row r="472" spans="1:4" ht="15" x14ac:dyDescent="0.25">
      <c r="A472" s="338" t="s">
        <v>22044</v>
      </c>
      <c r="B472" s="339" t="s">
        <v>22045</v>
      </c>
      <c r="C472" s="339" t="s">
        <v>1</v>
      </c>
      <c r="D472" s="340">
        <v>148.26</v>
      </c>
    </row>
    <row r="473" spans="1:4" ht="15" x14ac:dyDescent="0.25">
      <c r="A473" s="338" t="s">
        <v>22046</v>
      </c>
      <c r="B473" s="339" t="s">
        <v>22047</v>
      </c>
      <c r="C473" s="339" t="s">
        <v>1</v>
      </c>
      <c r="D473" s="340">
        <v>448.6</v>
      </c>
    </row>
    <row r="474" spans="1:4" ht="15" x14ac:dyDescent="0.25">
      <c r="A474" s="338" t="s">
        <v>22048</v>
      </c>
      <c r="B474" s="339" t="s">
        <v>22049</v>
      </c>
      <c r="C474" s="339" t="s">
        <v>1</v>
      </c>
      <c r="D474" s="340">
        <v>1244.01</v>
      </c>
    </row>
    <row r="475" spans="1:4" ht="15" x14ac:dyDescent="0.25">
      <c r="A475" s="338" t="s">
        <v>22050</v>
      </c>
      <c r="B475" s="339" t="s">
        <v>22051</v>
      </c>
      <c r="C475" s="339" t="s">
        <v>1</v>
      </c>
      <c r="D475" s="340">
        <v>272.92</v>
      </c>
    </row>
    <row r="476" spans="1:4" ht="15" x14ac:dyDescent="0.25">
      <c r="A476" s="338" t="s">
        <v>22052</v>
      </c>
      <c r="B476" s="339" t="s">
        <v>22053</v>
      </c>
      <c r="C476" s="339" t="s">
        <v>1</v>
      </c>
      <c r="D476" s="340">
        <v>1061.17</v>
      </c>
    </row>
    <row r="477" spans="1:4" ht="15" x14ac:dyDescent="0.25">
      <c r="A477" s="338" t="s">
        <v>22054</v>
      </c>
      <c r="B477" s="339" t="s">
        <v>36357</v>
      </c>
      <c r="C477" s="339" t="s">
        <v>2</v>
      </c>
      <c r="D477" s="340">
        <v>59.67</v>
      </c>
    </row>
    <row r="478" spans="1:4" ht="15" x14ac:dyDescent="0.25">
      <c r="A478" s="338" t="s">
        <v>22055</v>
      </c>
      <c r="B478" s="339" t="s">
        <v>36358</v>
      </c>
      <c r="C478" s="339" t="s">
        <v>2</v>
      </c>
      <c r="D478" s="340">
        <v>81.41</v>
      </c>
    </row>
    <row r="479" spans="1:4" ht="15" x14ac:dyDescent="0.25">
      <c r="A479" s="338" t="s">
        <v>22056</v>
      </c>
      <c r="B479" s="339" t="s">
        <v>36359</v>
      </c>
      <c r="C479" s="339" t="s">
        <v>2</v>
      </c>
      <c r="D479" s="340">
        <v>86.77</v>
      </c>
    </row>
    <row r="480" spans="1:4" ht="15" x14ac:dyDescent="0.25">
      <c r="A480" s="338" t="s">
        <v>22057</v>
      </c>
      <c r="B480" s="339" t="s">
        <v>36360</v>
      </c>
      <c r="C480" s="339" t="s">
        <v>2</v>
      </c>
      <c r="D480" s="340">
        <v>210.83</v>
      </c>
    </row>
    <row r="481" spans="1:4" ht="15" x14ac:dyDescent="0.25">
      <c r="A481" s="338" t="s">
        <v>22058</v>
      </c>
      <c r="B481" s="339" t="s">
        <v>36361</v>
      </c>
      <c r="C481" s="339" t="s">
        <v>2</v>
      </c>
      <c r="D481" s="340">
        <v>586.83000000000004</v>
      </c>
    </row>
    <row r="482" spans="1:4" ht="15" x14ac:dyDescent="0.25">
      <c r="A482" s="338" t="s">
        <v>22059</v>
      </c>
      <c r="B482" s="339" t="s">
        <v>22060</v>
      </c>
      <c r="C482" s="339" t="s">
        <v>2</v>
      </c>
      <c r="D482" s="340">
        <v>983.41</v>
      </c>
    </row>
    <row r="483" spans="1:4" ht="15" x14ac:dyDescent="0.25">
      <c r="A483" s="338" t="s">
        <v>22061</v>
      </c>
      <c r="B483" s="339" t="s">
        <v>36362</v>
      </c>
      <c r="C483" s="339" t="s">
        <v>2</v>
      </c>
      <c r="D483" s="340">
        <v>39.61</v>
      </c>
    </row>
    <row r="484" spans="1:4" ht="15" x14ac:dyDescent="0.25">
      <c r="A484" s="338" t="s">
        <v>22062</v>
      </c>
      <c r="B484" s="339" t="s">
        <v>22063</v>
      </c>
      <c r="C484" s="339" t="s">
        <v>2</v>
      </c>
      <c r="D484" s="340">
        <v>110</v>
      </c>
    </row>
    <row r="485" spans="1:4" ht="15" x14ac:dyDescent="0.25">
      <c r="A485" s="338" t="s">
        <v>22064</v>
      </c>
      <c r="B485" s="339" t="s">
        <v>22065</v>
      </c>
      <c r="C485" s="339" t="s">
        <v>2</v>
      </c>
      <c r="D485" s="340">
        <v>170.34</v>
      </c>
    </row>
    <row r="486" spans="1:4" ht="15" x14ac:dyDescent="0.25">
      <c r="A486" s="338" t="s">
        <v>22066</v>
      </c>
      <c r="B486" s="339" t="s">
        <v>22067</v>
      </c>
      <c r="C486" s="339" t="s">
        <v>2</v>
      </c>
      <c r="D486" s="340">
        <v>398.51</v>
      </c>
    </row>
    <row r="487" spans="1:4" ht="15" x14ac:dyDescent="0.25">
      <c r="A487" s="338" t="s">
        <v>22068</v>
      </c>
      <c r="B487" s="339" t="s">
        <v>22069</v>
      </c>
      <c r="C487" s="339" t="s">
        <v>2</v>
      </c>
      <c r="D487" s="340">
        <v>245.31</v>
      </c>
    </row>
    <row r="488" spans="1:4" ht="15" x14ac:dyDescent="0.25">
      <c r="A488" s="338" t="s">
        <v>22070</v>
      </c>
      <c r="B488" s="339" t="s">
        <v>22071</v>
      </c>
      <c r="C488" s="339" t="s">
        <v>2</v>
      </c>
      <c r="D488" s="340">
        <v>389.42</v>
      </c>
    </row>
    <row r="489" spans="1:4" ht="15" x14ac:dyDescent="0.25">
      <c r="A489" s="338" t="s">
        <v>22072</v>
      </c>
      <c r="B489" s="339" t="s">
        <v>22073</v>
      </c>
      <c r="C489" s="339" t="s">
        <v>2</v>
      </c>
      <c r="D489" s="340">
        <v>585.73</v>
      </c>
    </row>
    <row r="490" spans="1:4" ht="15" x14ac:dyDescent="0.25">
      <c r="A490" s="338" t="s">
        <v>22074</v>
      </c>
      <c r="B490" s="339" t="s">
        <v>22075</v>
      </c>
      <c r="C490" s="339" t="s">
        <v>2</v>
      </c>
      <c r="D490" s="340">
        <v>1024.68</v>
      </c>
    </row>
    <row r="491" spans="1:4" ht="15" x14ac:dyDescent="0.25">
      <c r="A491" s="338" t="s">
        <v>22076</v>
      </c>
      <c r="B491" s="339" t="s">
        <v>22077</v>
      </c>
      <c r="C491" s="339" t="s">
        <v>2</v>
      </c>
      <c r="D491" s="340">
        <v>1989.9</v>
      </c>
    </row>
    <row r="492" spans="1:4" ht="15" x14ac:dyDescent="0.25">
      <c r="A492" s="338" t="s">
        <v>22078</v>
      </c>
      <c r="B492" s="339" t="s">
        <v>22079</v>
      </c>
      <c r="C492" s="339" t="s">
        <v>2</v>
      </c>
      <c r="D492" s="340">
        <v>3065.46</v>
      </c>
    </row>
    <row r="493" spans="1:4" ht="15" x14ac:dyDescent="0.25">
      <c r="A493" s="338" t="s">
        <v>22080</v>
      </c>
      <c r="B493" s="339" t="s">
        <v>36363</v>
      </c>
      <c r="C493" s="339" t="s">
        <v>2</v>
      </c>
      <c r="D493" s="340">
        <v>1.06</v>
      </c>
    </row>
    <row r="494" spans="1:4" ht="15" x14ac:dyDescent="0.25">
      <c r="A494" s="338" t="s">
        <v>22081</v>
      </c>
      <c r="B494" s="339" t="s">
        <v>36364</v>
      </c>
      <c r="C494" s="339" t="s">
        <v>2</v>
      </c>
      <c r="D494" s="340">
        <v>2.06</v>
      </c>
    </row>
    <row r="495" spans="1:4" ht="15" x14ac:dyDescent="0.25">
      <c r="A495" s="338" t="s">
        <v>22082</v>
      </c>
      <c r="B495" s="339" t="s">
        <v>36365</v>
      </c>
      <c r="C495" s="339" t="s">
        <v>2</v>
      </c>
      <c r="D495" s="340">
        <v>3.9</v>
      </c>
    </row>
    <row r="496" spans="1:4" ht="15" x14ac:dyDescent="0.25">
      <c r="A496" s="338" t="s">
        <v>22083</v>
      </c>
      <c r="B496" s="339" t="s">
        <v>36366</v>
      </c>
      <c r="C496" s="339" t="s">
        <v>2</v>
      </c>
      <c r="D496" s="340">
        <v>7.9</v>
      </c>
    </row>
    <row r="497" spans="1:4" ht="15" x14ac:dyDescent="0.25">
      <c r="A497" s="338" t="s">
        <v>22084</v>
      </c>
      <c r="B497" s="339" t="s">
        <v>36367</v>
      </c>
      <c r="C497" s="339" t="s">
        <v>2</v>
      </c>
      <c r="D497" s="340">
        <v>8.6999999999999993</v>
      </c>
    </row>
    <row r="498" spans="1:4" ht="15" x14ac:dyDescent="0.25">
      <c r="A498" s="338" t="s">
        <v>22085</v>
      </c>
      <c r="B498" s="339" t="s">
        <v>36368</v>
      </c>
      <c r="C498" s="339" t="s">
        <v>2</v>
      </c>
      <c r="D498" s="340">
        <v>249.9</v>
      </c>
    </row>
    <row r="499" spans="1:4" ht="15" x14ac:dyDescent="0.25">
      <c r="A499" s="338" t="s">
        <v>22086</v>
      </c>
      <c r="B499" s="339" t="s">
        <v>36369</v>
      </c>
      <c r="C499" s="339" t="s">
        <v>2</v>
      </c>
      <c r="D499" s="340">
        <v>291.89999999999998</v>
      </c>
    </row>
    <row r="500" spans="1:4" ht="15" x14ac:dyDescent="0.25">
      <c r="A500" s="338" t="s">
        <v>22087</v>
      </c>
      <c r="B500" s="339" t="s">
        <v>36370</v>
      </c>
      <c r="C500" s="339" t="s">
        <v>2</v>
      </c>
      <c r="D500" s="340">
        <v>425.43</v>
      </c>
    </row>
    <row r="501" spans="1:4" ht="15" x14ac:dyDescent="0.25">
      <c r="A501" s="338" t="s">
        <v>22088</v>
      </c>
      <c r="B501" s="339" t="s">
        <v>36371</v>
      </c>
      <c r="C501" s="339" t="s">
        <v>2</v>
      </c>
      <c r="D501" s="340">
        <v>7487.3</v>
      </c>
    </row>
    <row r="502" spans="1:4" ht="15" x14ac:dyDescent="0.25">
      <c r="A502" s="338" t="s">
        <v>22089</v>
      </c>
      <c r="B502" s="339" t="s">
        <v>29322</v>
      </c>
      <c r="C502" s="339" t="s">
        <v>2</v>
      </c>
      <c r="D502" s="340">
        <v>35</v>
      </c>
    </row>
    <row r="503" spans="1:4" ht="15" x14ac:dyDescent="0.25">
      <c r="A503" s="338" t="s">
        <v>22090</v>
      </c>
      <c r="B503" s="339" t="s">
        <v>29323</v>
      </c>
      <c r="C503" s="339" t="s">
        <v>2</v>
      </c>
      <c r="D503" s="340">
        <v>24.79</v>
      </c>
    </row>
    <row r="504" spans="1:4" ht="15" x14ac:dyDescent="0.25">
      <c r="A504" s="338" t="s">
        <v>22091</v>
      </c>
      <c r="B504" s="339" t="s">
        <v>29218</v>
      </c>
      <c r="C504" s="339" t="s">
        <v>2</v>
      </c>
      <c r="D504" s="340">
        <v>169.9</v>
      </c>
    </row>
    <row r="505" spans="1:4" ht="15" x14ac:dyDescent="0.25">
      <c r="A505" s="338" t="s">
        <v>22093</v>
      </c>
      <c r="B505" s="339" t="s">
        <v>29219</v>
      </c>
      <c r="C505" s="339" t="s">
        <v>2</v>
      </c>
      <c r="D505" s="340">
        <v>86.45</v>
      </c>
    </row>
    <row r="506" spans="1:4" ht="15" x14ac:dyDescent="0.25">
      <c r="A506" s="338" t="s">
        <v>22094</v>
      </c>
      <c r="B506" s="339" t="s">
        <v>36372</v>
      </c>
      <c r="C506" s="339" t="s">
        <v>2</v>
      </c>
      <c r="D506" s="340">
        <v>312.14999999999998</v>
      </c>
    </row>
    <row r="507" spans="1:4" ht="15" x14ac:dyDescent="0.25">
      <c r="A507" s="338" t="s">
        <v>22095</v>
      </c>
      <c r="B507" s="339" t="s">
        <v>36373</v>
      </c>
      <c r="C507" s="339" t="s">
        <v>2</v>
      </c>
      <c r="D507" s="340">
        <v>162.9</v>
      </c>
    </row>
    <row r="508" spans="1:4" ht="15" x14ac:dyDescent="0.25">
      <c r="A508" s="338" t="s">
        <v>22096</v>
      </c>
      <c r="B508" s="339" t="s">
        <v>36374</v>
      </c>
      <c r="C508" s="339" t="s">
        <v>2</v>
      </c>
      <c r="D508" s="340">
        <v>46.7</v>
      </c>
    </row>
    <row r="509" spans="1:4" ht="15" x14ac:dyDescent="0.25">
      <c r="A509" s="338" t="s">
        <v>22097</v>
      </c>
      <c r="B509" s="339" t="s">
        <v>36375</v>
      </c>
      <c r="C509" s="339" t="s">
        <v>2</v>
      </c>
      <c r="D509" s="340">
        <v>79.900000000000006</v>
      </c>
    </row>
    <row r="510" spans="1:4" ht="15" x14ac:dyDescent="0.25">
      <c r="A510" s="338" t="s">
        <v>22098</v>
      </c>
      <c r="B510" s="339" t="s">
        <v>36376</v>
      </c>
      <c r="C510" s="339" t="s">
        <v>2</v>
      </c>
      <c r="D510" s="340">
        <v>15.95</v>
      </c>
    </row>
    <row r="511" spans="1:4" ht="15" x14ac:dyDescent="0.25">
      <c r="A511" s="338" t="s">
        <v>22099</v>
      </c>
      <c r="B511" s="339" t="s">
        <v>29220</v>
      </c>
      <c r="C511" s="339" t="s">
        <v>2</v>
      </c>
      <c r="D511" s="340">
        <v>21.68</v>
      </c>
    </row>
    <row r="512" spans="1:4" ht="15" x14ac:dyDescent="0.25">
      <c r="A512" s="338" t="s">
        <v>22100</v>
      </c>
      <c r="B512" s="339" t="s">
        <v>36377</v>
      </c>
      <c r="C512" s="339" t="s">
        <v>2</v>
      </c>
      <c r="D512" s="340">
        <v>49.9</v>
      </c>
    </row>
    <row r="513" spans="1:4" ht="15" x14ac:dyDescent="0.25">
      <c r="A513" s="338" t="s">
        <v>22101</v>
      </c>
      <c r="B513" s="339" t="s">
        <v>36378</v>
      </c>
      <c r="C513" s="339" t="s">
        <v>2</v>
      </c>
      <c r="D513" s="340">
        <v>25.65</v>
      </c>
    </row>
    <row r="514" spans="1:4" ht="15" x14ac:dyDescent="0.25">
      <c r="A514" s="338" t="s">
        <v>22102</v>
      </c>
      <c r="B514" s="339" t="s">
        <v>36379</v>
      </c>
      <c r="C514" s="339" t="s">
        <v>2</v>
      </c>
      <c r="D514" s="340">
        <v>9.4600000000000009</v>
      </c>
    </row>
    <row r="515" spans="1:4" ht="15" x14ac:dyDescent="0.25">
      <c r="A515" s="338" t="s">
        <v>22103</v>
      </c>
      <c r="B515" s="339" t="s">
        <v>36380</v>
      </c>
      <c r="C515" s="339" t="s">
        <v>2</v>
      </c>
      <c r="D515" s="340">
        <v>21.9</v>
      </c>
    </row>
    <row r="516" spans="1:4" ht="15" x14ac:dyDescent="0.25">
      <c r="A516" s="338" t="s">
        <v>22104</v>
      </c>
      <c r="B516" s="339" t="s">
        <v>36381</v>
      </c>
      <c r="C516" s="339" t="s">
        <v>2</v>
      </c>
      <c r="D516" s="340">
        <v>18.07</v>
      </c>
    </row>
    <row r="517" spans="1:4" ht="15" x14ac:dyDescent="0.25">
      <c r="A517" s="338" t="s">
        <v>22105</v>
      </c>
      <c r="B517" s="339" t="s">
        <v>22106</v>
      </c>
      <c r="C517" s="339" t="s">
        <v>2</v>
      </c>
      <c r="D517" s="340">
        <v>17.010000000000002</v>
      </c>
    </row>
    <row r="518" spans="1:4" ht="15" x14ac:dyDescent="0.25">
      <c r="A518" s="338" t="s">
        <v>22107</v>
      </c>
      <c r="B518" s="339" t="s">
        <v>22108</v>
      </c>
      <c r="C518" s="339" t="s">
        <v>2</v>
      </c>
      <c r="D518" s="340">
        <v>39.119999999999997</v>
      </c>
    </row>
    <row r="519" spans="1:4" ht="15" x14ac:dyDescent="0.25">
      <c r="A519" s="338" t="s">
        <v>22109</v>
      </c>
      <c r="B519" s="339" t="s">
        <v>22110</v>
      </c>
      <c r="C519" s="339" t="s">
        <v>2</v>
      </c>
      <c r="D519" s="340">
        <v>22.9</v>
      </c>
    </row>
    <row r="520" spans="1:4" ht="15" x14ac:dyDescent="0.25">
      <c r="A520" s="338" t="s">
        <v>22111</v>
      </c>
      <c r="B520" s="339" t="s">
        <v>36382</v>
      </c>
      <c r="C520" s="339" t="s">
        <v>2</v>
      </c>
      <c r="D520" s="340">
        <v>54.99</v>
      </c>
    </row>
    <row r="521" spans="1:4" ht="15" x14ac:dyDescent="0.25">
      <c r="A521" s="338" t="s">
        <v>22112</v>
      </c>
      <c r="B521" s="339" t="s">
        <v>36383</v>
      </c>
      <c r="C521" s="339" t="s">
        <v>2</v>
      </c>
      <c r="D521" s="340">
        <v>54.13</v>
      </c>
    </row>
    <row r="522" spans="1:4" ht="15" x14ac:dyDescent="0.25">
      <c r="A522" s="338" t="s">
        <v>22113</v>
      </c>
      <c r="B522" s="339" t="s">
        <v>36384</v>
      </c>
      <c r="C522" s="339" t="s">
        <v>2</v>
      </c>
      <c r="D522" s="340">
        <v>18.899999999999999</v>
      </c>
    </row>
    <row r="523" spans="1:4" ht="15" x14ac:dyDescent="0.25">
      <c r="A523" s="338" t="s">
        <v>24026</v>
      </c>
      <c r="B523" s="339" t="s">
        <v>29221</v>
      </c>
      <c r="C523" s="339" t="s">
        <v>2</v>
      </c>
      <c r="D523" s="340">
        <v>12.68</v>
      </c>
    </row>
    <row r="524" spans="1:4" ht="15" x14ac:dyDescent="0.25">
      <c r="A524" s="338" t="s">
        <v>22114</v>
      </c>
      <c r="B524" s="339" t="s">
        <v>29222</v>
      </c>
      <c r="C524" s="339" t="s">
        <v>2</v>
      </c>
      <c r="D524" s="340">
        <v>45.9</v>
      </c>
    </row>
    <row r="525" spans="1:4" ht="15" x14ac:dyDescent="0.25">
      <c r="A525" s="338" t="s">
        <v>22115</v>
      </c>
      <c r="B525" s="339" t="s">
        <v>36385</v>
      </c>
      <c r="C525" s="339" t="s">
        <v>2</v>
      </c>
      <c r="D525" s="340">
        <v>52</v>
      </c>
    </row>
    <row r="526" spans="1:4" ht="15" x14ac:dyDescent="0.25">
      <c r="A526" s="338" t="s">
        <v>22116</v>
      </c>
      <c r="B526" s="339" t="s">
        <v>29223</v>
      </c>
      <c r="C526" s="339" t="s">
        <v>2</v>
      </c>
      <c r="D526" s="340">
        <v>80.900000000000006</v>
      </c>
    </row>
    <row r="527" spans="1:4" ht="15" x14ac:dyDescent="0.25">
      <c r="A527" s="338" t="s">
        <v>22117</v>
      </c>
      <c r="B527" s="339" t="s">
        <v>29224</v>
      </c>
      <c r="C527" s="339" t="s">
        <v>2</v>
      </c>
      <c r="D527" s="340">
        <v>98.28</v>
      </c>
    </row>
    <row r="528" spans="1:4" ht="15" x14ac:dyDescent="0.25">
      <c r="A528" s="338" t="s">
        <v>22118</v>
      </c>
      <c r="B528" s="339" t="s">
        <v>29225</v>
      </c>
      <c r="C528" s="339" t="s">
        <v>2</v>
      </c>
      <c r="D528" s="340">
        <v>114.3</v>
      </c>
    </row>
    <row r="529" spans="1:4" ht="15" x14ac:dyDescent="0.25">
      <c r="A529" s="338" t="s">
        <v>22119</v>
      </c>
      <c r="B529" s="339" t="s">
        <v>29226</v>
      </c>
      <c r="C529" s="339" t="s">
        <v>2</v>
      </c>
      <c r="D529" s="340">
        <v>151.63999999999999</v>
      </c>
    </row>
    <row r="530" spans="1:4" ht="15" x14ac:dyDescent="0.25">
      <c r="A530" s="338" t="s">
        <v>22120</v>
      </c>
      <c r="B530" s="339" t="s">
        <v>29227</v>
      </c>
      <c r="C530" s="339" t="s">
        <v>2</v>
      </c>
      <c r="D530" s="340">
        <v>327.64999999999998</v>
      </c>
    </row>
    <row r="531" spans="1:4" ht="15" x14ac:dyDescent="0.25">
      <c r="A531" s="338" t="s">
        <v>22121</v>
      </c>
      <c r="B531" s="339" t="s">
        <v>29228</v>
      </c>
      <c r="C531" s="339" t="s">
        <v>2</v>
      </c>
      <c r="D531" s="340">
        <v>864.9</v>
      </c>
    </row>
    <row r="532" spans="1:4" ht="15" x14ac:dyDescent="0.25">
      <c r="A532" s="338" t="s">
        <v>22122</v>
      </c>
      <c r="B532" s="339" t="s">
        <v>29229</v>
      </c>
      <c r="C532" s="339" t="s">
        <v>2</v>
      </c>
      <c r="D532" s="340">
        <v>1115.45</v>
      </c>
    </row>
    <row r="533" spans="1:4" ht="15" x14ac:dyDescent="0.25">
      <c r="A533" s="338" t="s">
        <v>22123</v>
      </c>
      <c r="B533" s="339" t="s">
        <v>29230</v>
      </c>
      <c r="C533" s="339" t="s">
        <v>2</v>
      </c>
      <c r="D533" s="340">
        <v>123.78</v>
      </c>
    </row>
    <row r="534" spans="1:4" ht="15" x14ac:dyDescent="0.25">
      <c r="A534" s="338" t="s">
        <v>22124</v>
      </c>
      <c r="B534" s="339" t="s">
        <v>29231</v>
      </c>
      <c r="C534" s="339" t="s">
        <v>2</v>
      </c>
      <c r="D534" s="340">
        <v>132.9</v>
      </c>
    </row>
    <row r="535" spans="1:4" ht="15" x14ac:dyDescent="0.25">
      <c r="A535" s="338" t="s">
        <v>22125</v>
      </c>
      <c r="B535" s="339" t="s">
        <v>29232</v>
      </c>
      <c r="C535" s="339" t="s">
        <v>2</v>
      </c>
      <c r="D535" s="340">
        <v>79.34</v>
      </c>
    </row>
    <row r="536" spans="1:4" ht="15" x14ac:dyDescent="0.25">
      <c r="A536" s="338" t="s">
        <v>22126</v>
      </c>
      <c r="B536" s="339" t="s">
        <v>29233</v>
      </c>
      <c r="C536" s="339" t="s">
        <v>2</v>
      </c>
      <c r="D536" s="340">
        <v>174.58</v>
      </c>
    </row>
    <row r="537" spans="1:4" ht="15" x14ac:dyDescent="0.25">
      <c r="A537" s="338" t="s">
        <v>22127</v>
      </c>
      <c r="B537" s="339" t="s">
        <v>36386</v>
      </c>
      <c r="C537" s="339" t="s">
        <v>2</v>
      </c>
      <c r="D537" s="340">
        <v>56.28</v>
      </c>
    </row>
    <row r="538" spans="1:4" ht="15" x14ac:dyDescent="0.25">
      <c r="A538" s="338" t="s">
        <v>22128</v>
      </c>
      <c r="B538" s="339" t="s">
        <v>22129</v>
      </c>
      <c r="C538" s="339" t="s">
        <v>2</v>
      </c>
      <c r="D538" s="340">
        <v>120.75</v>
      </c>
    </row>
    <row r="539" spans="1:4" ht="15" x14ac:dyDescent="0.25">
      <c r="A539" s="338" t="s">
        <v>22130</v>
      </c>
      <c r="B539" s="339" t="s">
        <v>22131</v>
      </c>
      <c r="C539" s="339" t="s">
        <v>2</v>
      </c>
      <c r="D539" s="340">
        <v>207.45</v>
      </c>
    </row>
    <row r="540" spans="1:4" ht="15" x14ac:dyDescent="0.25">
      <c r="A540" s="338" t="s">
        <v>22132</v>
      </c>
      <c r="B540" s="339" t="s">
        <v>22133</v>
      </c>
      <c r="C540" s="339" t="s">
        <v>2</v>
      </c>
      <c r="D540" s="340">
        <v>133</v>
      </c>
    </row>
    <row r="541" spans="1:4" ht="15" x14ac:dyDescent="0.25">
      <c r="A541" s="338" t="s">
        <v>22134</v>
      </c>
      <c r="B541" s="339" t="s">
        <v>36387</v>
      </c>
      <c r="C541" s="339" t="s">
        <v>2</v>
      </c>
      <c r="D541" s="340">
        <v>107</v>
      </c>
    </row>
    <row r="542" spans="1:4" ht="15" x14ac:dyDescent="0.25">
      <c r="A542" s="338" t="s">
        <v>22135</v>
      </c>
      <c r="B542" s="339" t="s">
        <v>36388</v>
      </c>
      <c r="C542" s="339" t="s">
        <v>2</v>
      </c>
      <c r="D542" s="340">
        <v>99.9</v>
      </c>
    </row>
    <row r="543" spans="1:4" ht="15" x14ac:dyDescent="0.25">
      <c r="A543" s="338" t="s">
        <v>26040</v>
      </c>
      <c r="B543" s="339" t="s">
        <v>36389</v>
      </c>
      <c r="C543" s="339" t="s">
        <v>2</v>
      </c>
      <c r="D543" s="340">
        <v>6.27</v>
      </c>
    </row>
    <row r="544" spans="1:4" ht="15" x14ac:dyDescent="0.25">
      <c r="A544" s="338" t="s">
        <v>22136</v>
      </c>
      <c r="B544" s="339" t="s">
        <v>36390</v>
      </c>
      <c r="C544" s="339" t="s">
        <v>2</v>
      </c>
      <c r="D544" s="340">
        <v>516.9</v>
      </c>
    </row>
    <row r="545" spans="1:4" ht="15" x14ac:dyDescent="0.25">
      <c r="A545" s="338" t="s">
        <v>22137</v>
      </c>
      <c r="B545" s="339" t="s">
        <v>36391</v>
      </c>
      <c r="C545" s="339" t="s">
        <v>2</v>
      </c>
      <c r="D545" s="340">
        <v>421.64</v>
      </c>
    </row>
    <row r="546" spans="1:4" ht="15" x14ac:dyDescent="0.25">
      <c r="A546" s="338" t="s">
        <v>22138</v>
      </c>
      <c r="B546" s="339" t="s">
        <v>36392</v>
      </c>
      <c r="C546" s="339" t="s">
        <v>2</v>
      </c>
      <c r="D546" s="340">
        <v>747.97</v>
      </c>
    </row>
    <row r="547" spans="1:4" ht="15" x14ac:dyDescent="0.25">
      <c r="A547" s="338" t="s">
        <v>22139</v>
      </c>
      <c r="B547" s="339" t="s">
        <v>36393</v>
      </c>
      <c r="C547" s="339" t="s">
        <v>2</v>
      </c>
      <c r="D547" s="340">
        <v>366.77</v>
      </c>
    </row>
    <row r="548" spans="1:4" ht="15" x14ac:dyDescent="0.25">
      <c r="A548" s="338" t="s">
        <v>22140</v>
      </c>
      <c r="B548" s="339" t="s">
        <v>22141</v>
      </c>
      <c r="C548" s="339" t="s">
        <v>2</v>
      </c>
      <c r="D548" s="340">
        <v>370.66</v>
      </c>
    </row>
    <row r="549" spans="1:4" ht="15" x14ac:dyDescent="0.25">
      <c r="A549" s="338" t="s">
        <v>22142</v>
      </c>
      <c r="B549" s="339" t="s">
        <v>36394</v>
      </c>
      <c r="C549" s="339" t="s">
        <v>2</v>
      </c>
      <c r="D549" s="340">
        <v>656.49</v>
      </c>
    </row>
    <row r="550" spans="1:4" ht="15" x14ac:dyDescent="0.25">
      <c r="A550" s="338" t="s">
        <v>22143</v>
      </c>
      <c r="B550" s="339" t="s">
        <v>22144</v>
      </c>
      <c r="C550" s="339" t="s">
        <v>2</v>
      </c>
      <c r="D550" s="340">
        <v>749.99</v>
      </c>
    </row>
    <row r="551" spans="1:4" ht="15" x14ac:dyDescent="0.25">
      <c r="A551" s="338" t="s">
        <v>22145</v>
      </c>
      <c r="B551" s="339" t="s">
        <v>22146</v>
      </c>
      <c r="C551" s="339" t="s">
        <v>2</v>
      </c>
      <c r="D551" s="340">
        <v>289.89999999999998</v>
      </c>
    </row>
    <row r="552" spans="1:4" ht="15" x14ac:dyDescent="0.25">
      <c r="A552" s="338" t="s">
        <v>22147</v>
      </c>
      <c r="B552" s="339" t="s">
        <v>36395</v>
      </c>
      <c r="C552" s="339" t="s">
        <v>2</v>
      </c>
      <c r="D552" s="340">
        <v>128.88</v>
      </c>
    </row>
    <row r="553" spans="1:4" ht="15" x14ac:dyDescent="0.25">
      <c r="A553" s="338" t="s">
        <v>22148</v>
      </c>
      <c r="B553" s="339" t="s">
        <v>22149</v>
      </c>
      <c r="C553" s="339" t="s">
        <v>2</v>
      </c>
      <c r="D553" s="340">
        <v>140.32</v>
      </c>
    </row>
    <row r="554" spans="1:4" ht="15" x14ac:dyDescent="0.25">
      <c r="A554" s="338" t="s">
        <v>22150</v>
      </c>
      <c r="B554" s="339" t="s">
        <v>36396</v>
      </c>
      <c r="C554" s="339" t="s">
        <v>2</v>
      </c>
      <c r="D554" s="340">
        <v>189.9</v>
      </c>
    </row>
    <row r="555" spans="1:4" ht="15" x14ac:dyDescent="0.25">
      <c r="A555" s="338" t="s">
        <v>22151</v>
      </c>
      <c r="B555" s="339" t="s">
        <v>36397</v>
      </c>
      <c r="C555" s="339" t="s">
        <v>2</v>
      </c>
      <c r="D555" s="340">
        <v>1017.76</v>
      </c>
    </row>
    <row r="556" spans="1:4" ht="15" x14ac:dyDescent="0.25">
      <c r="A556" s="338" t="s">
        <v>22152</v>
      </c>
      <c r="B556" s="339" t="s">
        <v>36398</v>
      </c>
      <c r="C556" s="339" t="s">
        <v>2</v>
      </c>
      <c r="D556" s="340">
        <v>125.65</v>
      </c>
    </row>
    <row r="557" spans="1:4" ht="15" x14ac:dyDescent="0.25">
      <c r="A557" s="338" t="s">
        <v>22153</v>
      </c>
      <c r="B557" s="339" t="s">
        <v>22154</v>
      </c>
      <c r="C557" s="339" t="s">
        <v>2</v>
      </c>
      <c r="D557" s="340">
        <v>259.89999999999998</v>
      </c>
    </row>
    <row r="558" spans="1:4" ht="15" x14ac:dyDescent="0.25">
      <c r="A558" s="338" t="s">
        <v>22155</v>
      </c>
      <c r="B558" s="339" t="s">
        <v>22156</v>
      </c>
      <c r="C558" s="339" t="s">
        <v>2</v>
      </c>
      <c r="D558" s="340">
        <v>409.11</v>
      </c>
    </row>
    <row r="559" spans="1:4" ht="15" x14ac:dyDescent="0.25">
      <c r="A559" s="338" t="s">
        <v>22157</v>
      </c>
      <c r="B559" s="339" t="s">
        <v>36399</v>
      </c>
      <c r="C559" s="339" t="s">
        <v>2</v>
      </c>
      <c r="D559" s="340">
        <v>95.26</v>
      </c>
    </row>
    <row r="560" spans="1:4" ht="15" x14ac:dyDescent="0.25">
      <c r="A560" s="338" t="s">
        <v>22158</v>
      </c>
      <c r="B560" s="339" t="s">
        <v>36400</v>
      </c>
      <c r="C560" s="339" t="s">
        <v>2</v>
      </c>
      <c r="D560" s="340">
        <v>100.78</v>
      </c>
    </row>
    <row r="561" spans="1:4" ht="15" x14ac:dyDescent="0.25">
      <c r="A561" s="338" t="s">
        <v>22159</v>
      </c>
      <c r="B561" s="339" t="s">
        <v>36401</v>
      </c>
      <c r="C561" s="339" t="s">
        <v>2</v>
      </c>
      <c r="D561" s="340">
        <v>135.97999999999999</v>
      </c>
    </row>
    <row r="562" spans="1:4" ht="15" x14ac:dyDescent="0.25">
      <c r="A562" s="338" t="s">
        <v>22160</v>
      </c>
      <c r="B562" s="339" t="s">
        <v>22161</v>
      </c>
      <c r="C562" s="339" t="s">
        <v>2</v>
      </c>
      <c r="D562" s="340">
        <v>62.9</v>
      </c>
    </row>
    <row r="563" spans="1:4" ht="15" x14ac:dyDescent="0.25">
      <c r="A563" s="338" t="s">
        <v>22162</v>
      </c>
      <c r="B563" s="339" t="s">
        <v>22163</v>
      </c>
      <c r="C563" s="339" t="s">
        <v>2</v>
      </c>
      <c r="D563" s="340">
        <v>43.67</v>
      </c>
    </row>
    <row r="564" spans="1:4" ht="15" x14ac:dyDescent="0.25">
      <c r="A564" s="338" t="s">
        <v>22164</v>
      </c>
      <c r="B564" s="339" t="s">
        <v>36402</v>
      </c>
      <c r="C564" s="339" t="s">
        <v>2</v>
      </c>
      <c r="D564" s="340">
        <v>55.29</v>
      </c>
    </row>
    <row r="565" spans="1:4" ht="15" x14ac:dyDescent="0.25">
      <c r="A565" s="338" t="s">
        <v>22165</v>
      </c>
      <c r="B565" s="339" t="s">
        <v>36403</v>
      </c>
      <c r="C565" s="339" t="s">
        <v>2</v>
      </c>
      <c r="D565" s="340">
        <v>103.14</v>
      </c>
    </row>
    <row r="566" spans="1:4" ht="15" x14ac:dyDescent="0.25">
      <c r="A566" s="338" t="s">
        <v>22166</v>
      </c>
      <c r="B566" s="339" t="s">
        <v>22167</v>
      </c>
      <c r="C566" s="339" t="s">
        <v>2</v>
      </c>
      <c r="D566" s="340">
        <v>62.9</v>
      </c>
    </row>
    <row r="567" spans="1:4" ht="15" x14ac:dyDescent="0.25">
      <c r="A567" s="338" t="s">
        <v>22168</v>
      </c>
      <c r="B567" s="339" t="s">
        <v>36404</v>
      </c>
      <c r="C567" s="339" t="s">
        <v>2</v>
      </c>
      <c r="D567" s="340">
        <v>110.9</v>
      </c>
    </row>
    <row r="568" spans="1:4" ht="15" x14ac:dyDescent="0.25">
      <c r="A568" s="338" t="s">
        <v>22169</v>
      </c>
      <c r="B568" s="339" t="s">
        <v>36405</v>
      </c>
      <c r="C568" s="339" t="s">
        <v>2</v>
      </c>
      <c r="D568" s="340">
        <v>71</v>
      </c>
    </row>
    <row r="569" spans="1:4" ht="15" x14ac:dyDescent="0.25">
      <c r="A569" s="338" t="s">
        <v>22170</v>
      </c>
      <c r="B569" s="339" t="s">
        <v>36406</v>
      </c>
      <c r="C569" s="339" t="s">
        <v>2</v>
      </c>
      <c r="D569" s="340">
        <v>68.790000000000006</v>
      </c>
    </row>
    <row r="570" spans="1:4" ht="15" x14ac:dyDescent="0.25">
      <c r="A570" s="338" t="s">
        <v>22171</v>
      </c>
      <c r="B570" s="339" t="s">
        <v>36407</v>
      </c>
      <c r="C570" s="339" t="s">
        <v>2</v>
      </c>
      <c r="D570" s="340">
        <v>262.89999999999998</v>
      </c>
    </row>
    <row r="571" spans="1:4" ht="15" x14ac:dyDescent="0.25">
      <c r="A571" s="338" t="s">
        <v>22172</v>
      </c>
      <c r="B571" s="339" t="s">
        <v>36408</v>
      </c>
      <c r="C571" s="339" t="s">
        <v>2</v>
      </c>
      <c r="D571" s="340">
        <v>24</v>
      </c>
    </row>
    <row r="572" spans="1:4" ht="15" x14ac:dyDescent="0.25">
      <c r="A572" s="338" t="s">
        <v>22173</v>
      </c>
      <c r="B572" s="339" t="s">
        <v>36409</v>
      </c>
      <c r="C572" s="339" t="s">
        <v>2</v>
      </c>
      <c r="D572" s="340">
        <v>49.9</v>
      </c>
    </row>
    <row r="573" spans="1:4" ht="15" x14ac:dyDescent="0.25">
      <c r="A573" s="338" t="s">
        <v>22174</v>
      </c>
      <c r="B573" s="339" t="s">
        <v>36410</v>
      </c>
      <c r="C573" s="339" t="s">
        <v>2</v>
      </c>
      <c r="D573" s="340">
        <v>37.9</v>
      </c>
    </row>
    <row r="574" spans="1:4" ht="15" x14ac:dyDescent="0.25">
      <c r="A574" s="338" t="s">
        <v>22175</v>
      </c>
      <c r="B574" s="339" t="s">
        <v>36411</v>
      </c>
      <c r="C574" s="339" t="s">
        <v>2</v>
      </c>
      <c r="D574" s="340">
        <v>41.9</v>
      </c>
    </row>
    <row r="575" spans="1:4" ht="15" x14ac:dyDescent="0.25">
      <c r="A575" s="338" t="s">
        <v>22176</v>
      </c>
      <c r="B575" s="339" t="s">
        <v>36412</v>
      </c>
      <c r="C575" s="339" t="s">
        <v>2</v>
      </c>
      <c r="D575" s="340">
        <v>289.89999999999998</v>
      </c>
    </row>
    <row r="576" spans="1:4" ht="15" x14ac:dyDescent="0.25">
      <c r="A576" s="338" t="s">
        <v>22177</v>
      </c>
      <c r="B576" s="339" t="s">
        <v>36413</v>
      </c>
      <c r="C576" s="339" t="s">
        <v>2</v>
      </c>
      <c r="D576" s="340">
        <v>32.9</v>
      </c>
    </row>
    <row r="577" spans="1:4" ht="15" x14ac:dyDescent="0.25">
      <c r="A577" s="338" t="s">
        <v>22178</v>
      </c>
      <c r="B577" s="339" t="s">
        <v>36414</v>
      </c>
      <c r="C577" s="339" t="s">
        <v>2</v>
      </c>
      <c r="D577" s="340">
        <v>39.67</v>
      </c>
    </row>
    <row r="578" spans="1:4" ht="15" x14ac:dyDescent="0.25">
      <c r="A578" s="338" t="s">
        <v>22179</v>
      </c>
      <c r="B578" s="339" t="s">
        <v>36415</v>
      </c>
      <c r="C578" s="339" t="s">
        <v>2</v>
      </c>
      <c r="D578" s="340">
        <v>79.900000000000006</v>
      </c>
    </row>
    <row r="579" spans="1:4" ht="15" x14ac:dyDescent="0.25">
      <c r="A579" s="338" t="s">
        <v>22180</v>
      </c>
      <c r="B579" s="339" t="s">
        <v>36416</v>
      </c>
      <c r="C579" s="339" t="s">
        <v>2</v>
      </c>
      <c r="D579" s="340">
        <v>157</v>
      </c>
    </row>
    <row r="580" spans="1:4" ht="15" x14ac:dyDescent="0.25">
      <c r="A580" s="338" t="s">
        <v>22181</v>
      </c>
      <c r="B580" s="339" t="s">
        <v>36417</v>
      </c>
      <c r="C580" s="339" t="s">
        <v>2</v>
      </c>
      <c r="D580" s="340">
        <v>69.650000000000006</v>
      </c>
    </row>
    <row r="581" spans="1:4" ht="15" x14ac:dyDescent="0.25">
      <c r="A581" s="338" t="s">
        <v>22182</v>
      </c>
      <c r="B581" s="339" t="s">
        <v>36418</v>
      </c>
      <c r="C581" s="339" t="s">
        <v>2</v>
      </c>
      <c r="D581" s="340">
        <v>78.8</v>
      </c>
    </row>
    <row r="582" spans="1:4" ht="15" x14ac:dyDescent="0.25">
      <c r="A582" s="338" t="s">
        <v>22183</v>
      </c>
      <c r="B582" s="339" t="s">
        <v>36419</v>
      </c>
      <c r="C582" s="339" t="s">
        <v>2</v>
      </c>
      <c r="D582" s="340">
        <v>172.9</v>
      </c>
    </row>
    <row r="583" spans="1:4" ht="15" x14ac:dyDescent="0.25">
      <c r="A583" s="338" t="s">
        <v>22184</v>
      </c>
      <c r="B583" s="339" t="s">
        <v>36420</v>
      </c>
      <c r="C583" s="339" t="s">
        <v>2</v>
      </c>
      <c r="D583" s="340">
        <v>229.99</v>
      </c>
    </row>
    <row r="584" spans="1:4" ht="15" x14ac:dyDescent="0.25">
      <c r="A584" s="338" t="s">
        <v>22185</v>
      </c>
      <c r="B584" s="339" t="s">
        <v>36421</v>
      </c>
      <c r="C584" s="339" t="s">
        <v>2</v>
      </c>
      <c r="D584" s="340">
        <v>349.5</v>
      </c>
    </row>
    <row r="585" spans="1:4" ht="15" x14ac:dyDescent="0.25">
      <c r="A585" s="338" t="s">
        <v>22186</v>
      </c>
      <c r="B585" s="339" t="s">
        <v>36422</v>
      </c>
      <c r="C585" s="339" t="s">
        <v>2</v>
      </c>
      <c r="D585" s="340">
        <v>30.9</v>
      </c>
    </row>
    <row r="586" spans="1:4" ht="15" x14ac:dyDescent="0.25">
      <c r="A586" s="338" t="s">
        <v>22187</v>
      </c>
      <c r="B586" s="339" t="s">
        <v>36423</v>
      </c>
      <c r="C586" s="339" t="s">
        <v>2</v>
      </c>
      <c r="D586" s="340">
        <v>45.63</v>
      </c>
    </row>
    <row r="587" spans="1:4" ht="15" x14ac:dyDescent="0.25">
      <c r="A587" s="338" t="s">
        <v>22188</v>
      </c>
      <c r="B587" s="339" t="s">
        <v>36424</v>
      </c>
      <c r="C587" s="339" t="s">
        <v>2</v>
      </c>
      <c r="D587" s="340">
        <v>616.30999999999995</v>
      </c>
    </row>
    <row r="588" spans="1:4" ht="15" x14ac:dyDescent="0.25">
      <c r="A588" s="338" t="s">
        <v>22189</v>
      </c>
      <c r="B588" s="339" t="s">
        <v>36425</v>
      </c>
      <c r="C588" s="339" t="s">
        <v>2</v>
      </c>
      <c r="D588" s="340">
        <v>160.30000000000001</v>
      </c>
    </row>
    <row r="589" spans="1:4" ht="15" x14ac:dyDescent="0.25">
      <c r="A589" s="338" t="s">
        <v>22190</v>
      </c>
      <c r="B589" s="339" t="s">
        <v>36426</v>
      </c>
      <c r="C589" s="339" t="s">
        <v>2</v>
      </c>
      <c r="D589" s="340">
        <v>573.41</v>
      </c>
    </row>
    <row r="590" spans="1:4" ht="15" x14ac:dyDescent="0.25">
      <c r="A590" s="338" t="s">
        <v>22191</v>
      </c>
      <c r="B590" s="339" t="s">
        <v>36427</v>
      </c>
      <c r="C590" s="339" t="s">
        <v>2</v>
      </c>
      <c r="D590" s="340">
        <v>6.49</v>
      </c>
    </row>
    <row r="591" spans="1:4" ht="15" x14ac:dyDescent="0.25">
      <c r="A591" s="338" t="s">
        <v>22192</v>
      </c>
      <c r="B591" s="339" t="s">
        <v>36428</v>
      </c>
      <c r="C591" s="339" t="s">
        <v>2</v>
      </c>
      <c r="D591" s="340">
        <v>117.7</v>
      </c>
    </row>
    <row r="592" spans="1:4" ht="15" x14ac:dyDescent="0.25">
      <c r="A592" s="338" t="s">
        <v>22193</v>
      </c>
      <c r="B592" s="339" t="s">
        <v>36429</v>
      </c>
      <c r="C592" s="339" t="s">
        <v>2</v>
      </c>
      <c r="D592" s="340">
        <v>24</v>
      </c>
    </row>
    <row r="593" spans="1:4" ht="15" x14ac:dyDescent="0.25">
      <c r="A593" s="338" t="s">
        <v>22194</v>
      </c>
      <c r="B593" s="339" t="s">
        <v>36430</v>
      </c>
      <c r="C593" s="339" t="s">
        <v>2</v>
      </c>
      <c r="D593" s="340">
        <v>156.9</v>
      </c>
    </row>
    <row r="594" spans="1:4" ht="15" x14ac:dyDescent="0.25">
      <c r="A594" s="338" t="s">
        <v>22195</v>
      </c>
      <c r="B594" s="339" t="s">
        <v>36431</v>
      </c>
      <c r="C594" s="339" t="s">
        <v>2</v>
      </c>
      <c r="D594" s="340">
        <v>287.3</v>
      </c>
    </row>
    <row r="595" spans="1:4" ht="15" x14ac:dyDescent="0.25">
      <c r="A595" s="338" t="s">
        <v>22196</v>
      </c>
      <c r="B595" s="339" t="s">
        <v>36432</v>
      </c>
      <c r="C595" s="339" t="s">
        <v>2</v>
      </c>
      <c r="D595" s="340">
        <v>748.3</v>
      </c>
    </row>
    <row r="596" spans="1:4" ht="15" x14ac:dyDescent="0.25">
      <c r="A596" s="338" t="s">
        <v>22197</v>
      </c>
      <c r="B596" s="339" t="s">
        <v>36433</v>
      </c>
      <c r="C596" s="339" t="s">
        <v>2</v>
      </c>
      <c r="D596" s="340">
        <v>165</v>
      </c>
    </row>
    <row r="597" spans="1:4" ht="15" x14ac:dyDescent="0.25">
      <c r="A597" s="338" t="s">
        <v>22198</v>
      </c>
      <c r="B597" s="339" t="s">
        <v>36434</v>
      </c>
      <c r="C597" s="339" t="s">
        <v>2</v>
      </c>
      <c r="D597" s="340">
        <v>699</v>
      </c>
    </row>
    <row r="598" spans="1:4" ht="15" x14ac:dyDescent="0.25">
      <c r="A598" s="338" t="s">
        <v>22199</v>
      </c>
      <c r="B598" s="339" t="s">
        <v>36435</v>
      </c>
      <c r="C598" s="339" t="s">
        <v>2</v>
      </c>
      <c r="D598" s="340">
        <v>189.9</v>
      </c>
    </row>
    <row r="599" spans="1:4" ht="15" x14ac:dyDescent="0.25">
      <c r="A599" s="338" t="s">
        <v>22200</v>
      </c>
      <c r="B599" s="339" t="s">
        <v>22201</v>
      </c>
      <c r="C599" s="339" t="s">
        <v>2</v>
      </c>
      <c r="D599" s="340">
        <v>64.180000000000007</v>
      </c>
    </row>
    <row r="600" spans="1:4" ht="15" x14ac:dyDescent="0.25">
      <c r="A600" s="338" t="s">
        <v>22202</v>
      </c>
      <c r="B600" s="339" t="s">
        <v>22203</v>
      </c>
      <c r="C600" s="339" t="s">
        <v>2</v>
      </c>
      <c r="D600" s="340">
        <v>74.900000000000006</v>
      </c>
    </row>
    <row r="601" spans="1:4" ht="15" x14ac:dyDescent="0.25">
      <c r="A601" s="338" t="s">
        <v>22204</v>
      </c>
      <c r="B601" s="339" t="s">
        <v>36436</v>
      </c>
      <c r="C601" s="339" t="s">
        <v>2</v>
      </c>
      <c r="D601" s="340">
        <v>7.32</v>
      </c>
    </row>
    <row r="602" spans="1:4" ht="15" x14ac:dyDescent="0.25">
      <c r="A602" s="338" t="s">
        <v>22205</v>
      </c>
      <c r="B602" s="339" t="s">
        <v>8489</v>
      </c>
      <c r="C602" s="339" t="s">
        <v>2</v>
      </c>
      <c r="D602" s="340">
        <v>322.19</v>
      </c>
    </row>
    <row r="603" spans="1:4" ht="15" x14ac:dyDescent="0.25">
      <c r="A603" s="338" t="s">
        <v>22206</v>
      </c>
      <c r="B603" s="339" t="s">
        <v>8487</v>
      </c>
      <c r="C603" s="339" t="s">
        <v>2</v>
      </c>
      <c r="D603" s="340">
        <v>259.67</v>
      </c>
    </row>
    <row r="604" spans="1:4" ht="15" x14ac:dyDescent="0.25">
      <c r="A604" s="338" t="s">
        <v>22207</v>
      </c>
      <c r="B604" s="339" t="s">
        <v>36437</v>
      </c>
      <c r="C604" s="339" t="s">
        <v>2</v>
      </c>
      <c r="D604" s="340">
        <v>170.4</v>
      </c>
    </row>
    <row r="605" spans="1:4" ht="15" x14ac:dyDescent="0.25">
      <c r="A605" s="338" t="s">
        <v>22208</v>
      </c>
      <c r="B605" s="339" t="s">
        <v>22209</v>
      </c>
      <c r="C605" s="339" t="s">
        <v>2</v>
      </c>
      <c r="D605" s="340">
        <v>451.45</v>
      </c>
    </row>
    <row r="606" spans="1:4" ht="15" x14ac:dyDescent="0.25">
      <c r="A606" s="338" t="s">
        <v>22210</v>
      </c>
      <c r="B606" s="339" t="s">
        <v>36438</v>
      </c>
      <c r="C606" s="339" t="s">
        <v>2</v>
      </c>
      <c r="D606" s="340">
        <v>234.81</v>
      </c>
    </row>
    <row r="607" spans="1:4" ht="15" x14ac:dyDescent="0.25">
      <c r="A607" s="338" t="s">
        <v>22211</v>
      </c>
      <c r="B607" s="339" t="s">
        <v>36439</v>
      </c>
      <c r="C607" s="339" t="s">
        <v>2</v>
      </c>
      <c r="D607" s="340">
        <v>134.99</v>
      </c>
    </row>
    <row r="608" spans="1:4" ht="15" x14ac:dyDescent="0.25">
      <c r="A608" s="338" t="s">
        <v>22212</v>
      </c>
      <c r="B608" s="339" t="s">
        <v>36440</v>
      </c>
      <c r="C608" s="339" t="s">
        <v>2</v>
      </c>
      <c r="D608" s="340">
        <v>108</v>
      </c>
    </row>
    <row r="609" spans="1:4" ht="15" x14ac:dyDescent="0.25">
      <c r="A609" s="338" t="s">
        <v>22213</v>
      </c>
      <c r="B609" s="339" t="s">
        <v>36441</v>
      </c>
      <c r="C609" s="339" t="s">
        <v>2</v>
      </c>
      <c r="D609" s="340">
        <v>199.99</v>
      </c>
    </row>
    <row r="610" spans="1:4" ht="15" x14ac:dyDescent="0.25">
      <c r="A610" s="338" t="s">
        <v>22214</v>
      </c>
      <c r="B610" s="339" t="s">
        <v>36442</v>
      </c>
      <c r="C610" s="339" t="s">
        <v>2</v>
      </c>
      <c r="D610" s="340">
        <v>364.65</v>
      </c>
    </row>
    <row r="611" spans="1:4" ht="15" x14ac:dyDescent="0.25">
      <c r="A611" s="338" t="s">
        <v>22215</v>
      </c>
      <c r="B611" s="339" t="s">
        <v>36443</v>
      </c>
      <c r="C611" s="339" t="s">
        <v>2</v>
      </c>
      <c r="D611" s="340">
        <v>200</v>
      </c>
    </row>
    <row r="612" spans="1:4" ht="15" x14ac:dyDescent="0.25">
      <c r="A612" s="338" t="s">
        <v>22216</v>
      </c>
      <c r="B612" s="339" t="s">
        <v>36444</v>
      </c>
      <c r="C612" s="339" t="s">
        <v>2</v>
      </c>
      <c r="D612" s="340">
        <v>459</v>
      </c>
    </row>
    <row r="613" spans="1:4" ht="15" x14ac:dyDescent="0.25">
      <c r="A613" s="338" t="s">
        <v>22217</v>
      </c>
      <c r="B613" s="339" t="s">
        <v>36445</v>
      </c>
      <c r="C613" s="339" t="s">
        <v>2</v>
      </c>
      <c r="D613" s="340">
        <v>586.44000000000005</v>
      </c>
    </row>
    <row r="614" spans="1:4" ht="15" x14ac:dyDescent="0.25">
      <c r="A614" s="338" t="s">
        <v>22218</v>
      </c>
      <c r="B614" s="339" t="s">
        <v>8508</v>
      </c>
      <c r="C614" s="339" t="s">
        <v>2</v>
      </c>
      <c r="D614" s="340">
        <v>59.9</v>
      </c>
    </row>
    <row r="615" spans="1:4" ht="15" x14ac:dyDescent="0.25">
      <c r="A615" s="338" t="s">
        <v>22219</v>
      </c>
      <c r="B615" s="339" t="s">
        <v>22220</v>
      </c>
      <c r="C615" s="339" t="s">
        <v>2</v>
      </c>
      <c r="D615" s="340">
        <v>118.8</v>
      </c>
    </row>
    <row r="616" spans="1:4" ht="15" x14ac:dyDescent="0.25">
      <c r="A616" s="338" t="s">
        <v>22221</v>
      </c>
      <c r="B616" s="339" t="s">
        <v>36446</v>
      </c>
      <c r="C616" s="339" t="s">
        <v>2</v>
      </c>
      <c r="D616" s="340">
        <v>11.5</v>
      </c>
    </row>
    <row r="617" spans="1:4" ht="15" x14ac:dyDescent="0.25">
      <c r="A617" s="338" t="s">
        <v>22222</v>
      </c>
      <c r="B617" s="339" t="s">
        <v>22223</v>
      </c>
      <c r="C617" s="339" t="s">
        <v>2</v>
      </c>
      <c r="D617" s="340">
        <v>66.55</v>
      </c>
    </row>
    <row r="618" spans="1:4" ht="15" x14ac:dyDescent="0.25">
      <c r="A618" s="338" t="s">
        <v>22224</v>
      </c>
      <c r="B618" s="339" t="s">
        <v>36447</v>
      </c>
      <c r="C618" s="339" t="s">
        <v>2</v>
      </c>
      <c r="D618" s="340">
        <v>39.9</v>
      </c>
    </row>
    <row r="619" spans="1:4" ht="15" x14ac:dyDescent="0.25">
      <c r="A619" s="338" t="s">
        <v>22225</v>
      </c>
      <c r="B619" s="339" t="s">
        <v>36448</v>
      </c>
      <c r="C619" s="339" t="s">
        <v>2</v>
      </c>
      <c r="D619" s="340">
        <v>53</v>
      </c>
    </row>
    <row r="620" spans="1:4" ht="15" x14ac:dyDescent="0.25">
      <c r="A620" s="338" t="s">
        <v>22226</v>
      </c>
      <c r="B620" s="339" t="s">
        <v>36449</v>
      </c>
      <c r="C620" s="339" t="s">
        <v>2</v>
      </c>
      <c r="D620" s="340">
        <v>15</v>
      </c>
    </row>
    <row r="621" spans="1:4" ht="15" x14ac:dyDescent="0.25">
      <c r="A621" s="338" t="s">
        <v>22227</v>
      </c>
      <c r="B621" s="339" t="s">
        <v>36450</v>
      </c>
      <c r="C621" s="339" t="s">
        <v>2</v>
      </c>
      <c r="D621" s="340">
        <v>24.9</v>
      </c>
    </row>
    <row r="622" spans="1:4" ht="15" x14ac:dyDescent="0.25">
      <c r="A622" s="338" t="s">
        <v>22228</v>
      </c>
      <c r="B622" s="339" t="s">
        <v>36451</v>
      </c>
      <c r="C622" s="339" t="s">
        <v>2</v>
      </c>
      <c r="D622" s="340">
        <v>70.239999999999995</v>
      </c>
    </row>
    <row r="623" spans="1:4" ht="15" x14ac:dyDescent="0.25">
      <c r="A623" s="338" t="s">
        <v>22229</v>
      </c>
      <c r="B623" s="339" t="s">
        <v>36452</v>
      </c>
      <c r="C623" s="339" t="s">
        <v>2</v>
      </c>
      <c r="D623" s="340">
        <v>76.39</v>
      </c>
    </row>
    <row r="624" spans="1:4" ht="15" x14ac:dyDescent="0.25">
      <c r="A624" s="338" t="s">
        <v>22230</v>
      </c>
      <c r="B624" s="339" t="s">
        <v>36453</v>
      </c>
      <c r="C624" s="339" t="s">
        <v>2</v>
      </c>
      <c r="D624" s="340">
        <v>20.28</v>
      </c>
    </row>
    <row r="625" spans="1:4" ht="15" x14ac:dyDescent="0.25">
      <c r="A625" s="338" t="s">
        <v>22231</v>
      </c>
      <c r="B625" s="339" t="s">
        <v>36454</v>
      </c>
      <c r="C625" s="339" t="s">
        <v>2</v>
      </c>
      <c r="D625" s="340">
        <v>25.5</v>
      </c>
    </row>
    <row r="626" spans="1:4" ht="15" x14ac:dyDescent="0.25">
      <c r="A626" s="338" t="s">
        <v>22232</v>
      </c>
      <c r="B626" s="339" t="s">
        <v>36455</v>
      </c>
      <c r="C626" s="339" t="s">
        <v>2</v>
      </c>
      <c r="D626" s="340">
        <v>16.100000000000001</v>
      </c>
    </row>
    <row r="627" spans="1:4" ht="15" x14ac:dyDescent="0.25">
      <c r="A627" s="338" t="s">
        <v>22233</v>
      </c>
      <c r="B627" s="339" t="s">
        <v>36456</v>
      </c>
      <c r="C627" s="339" t="s">
        <v>2</v>
      </c>
      <c r="D627" s="340">
        <v>11</v>
      </c>
    </row>
    <row r="628" spans="1:4" ht="15" x14ac:dyDescent="0.25">
      <c r="A628" s="338" t="s">
        <v>22234</v>
      </c>
      <c r="B628" s="339" t="s">
        <v>36457</v>
      </c>
      <c r="C628" s="339" t="s">
        <v>2</v>
      </c>
      <c r="D628" s="340">
        <v>13.99</v>
      </c>
    </row>
    <row r="629" spans="1:4" ht="15" x14ac:dyDescent="0.25">
      <c r="A629" s="338" t="s">
        <v>22235</v>
      </c>
      <c r="B629" s="339" t="s">
        <v>36458</v>
      </c>
      <c r="C629" s="339" t="s">
        <v>2</v>
      </c>
      <c r="D629" s="340">
        <v>10.9</v>
      </c>
    </row>
    <row r="630" spans="1:4" ht="15" x14ac:dyDescent="0.25">
      <c r="A630" s="338" t="s">
        <v>22236</v>
      </c>
      <c r="B630" s="339" t="s">
        <v>36459</v>
      </c>
      <c r="C630" s="339" t="s">
        <v>2</v>
      </c>
      <c r="D630" s="340">
        <v>21.99</v>
      </c>
    </row>
    <row r="631" spans="1:4" ht="15" x14ac:dyDescent="0.25">
      <c r="A631" s="338" t="s">
        <v>22237</v>
      </c>
      <c r="B631" s="339" t="s">
        <v>22238</v>
      </c>
      <c r="C631" s="339" t="s">
        <v>2</v>
      </c>
      <c r="D631" s="340">
        <v>36.4</v>
      </c>
    </row>
    <row r="632" spans="1:4" ht="15" x14ac:dyDescent="0.25">
      <c r="A632" s="338" t="s">
        <v>22239</v>
      </c>
      <c r="B632" s="339" t="s">
        <v>36460</v>
      </c>
      <c r="C632" s="339" t="s">
        <v>2</v>
      </c>
      <c r="D632" s="340">
        <v>1319.99</v>
      </c>
    </row>
    <row r="633" spans="1:4" ht="15" x14ac:dyDescent="0.25">
      <c r="A633" s="338" t="s">
        <v>22240</v>
      </c>
      <c r="B633" s="339" t="s">
        <v>36461</v>
      </c>
      <c r="C633" s="339" t="s">
        <v>2</v>
      </c>
      <c r="D633" s="340">
        <v>1421</v>
      </c>
    </row>
    <row r="634" spans="1:4" ht="15" x14ac:dyDescent="0.25">
      <c r="A634" s="338" t="s">
        <v>22241</v>
      </c>
      <c r="B634" s="339" t="s">
        <v>36462</v>
      </c>
      <c r="C634" s="339" t="s">
        <v>2</v>
      </c>
      <c r="D634" s="340">
        <v>2104</v>
      </c>
    </row>
    <row r="635" spans="1:4" ht="15" x14ac:dyDescent="0.25">
      <c r="A635" s="338" t="s">
        <v>22242</v>
      </c>
      <c r="B635" s="339" t="s">
        <v>36463</v>
      </c>
      <c r="C635" s="339" t="s">
        <v>2</v>
      </c>
      <c r="D635" s="340">
        <v>1568.69</v>
      </c>
    </row>
    <row r="636" spans="1:4" ht="15" x14ac:dyDescent="0.25">
      <c r="A636" s="338" t="s">
        <v>22243</v>
      </c>
      <c r="B636" s="339" t="s">
        <v>22244</v>
      </c>
      <c r="C636" s="339" t="s">
        <v>2</v>
      </c>
      <c r="D636" s="340">
        <v>97.62</v>
      </c>
    </row>
    <row r="637" spans="1:4" ht="15" x14ac:dyDescent="0.25">
      <c r="A637" s="338" t="s">
        <v>22245</v>
      </c>
      <c r="B637" s="339" t="s">
        <v>36464</v>
      </c>
      <c r="C637" s="339" t="s">
        <v>2</v>
      </c>
      <c r="D637" s="340">
        <v>108.9</v>
      </c>
    </row>
    <row r="638" spans="1:4" ht="15" x14ac:dyDescent="0.25">
      <c r="A638" s="338" t="s">
        <v>22246</v>
      </c>
      <c r="B638" s="339" t="s">
        <v>36465</v>
      </c>
      <c r="C638" s="339" t="s">
        <v>2</v>
      </c>
      <c r="D638" s="340">
        <v>119</v>
      </c>
    </row>
    <row r="639" spans="1:4" ht="15" x14ac:dyDescent="0.25">
      <c r="A639" s="338" t="s">
        <v>22247</v>
      </c>
      <c r="B639" s="339" t="s">
        <v>22248</v>
      </c>
      <c r="C639" s="339" t="s">
        <v>2</v>
      </c>
      <c r="D639" s="340">
        <v>361.45</v>
      </c>
    </row>
    <row r="640" spans="1:4" ht="15" x14ac:dyDescent="0.25">
      <c r="A640" s="338" t="s">
        <v>22249</v>
      </c>
      <c r="B640" s="339" t="s">
        <v>22250</v>
      </c>
      <c r="C640" s="339" t="s">
        <v>2</v>
      </c>
      <c r="D640" s="340">
        <v>140.36000000000001</v>
      </c>
    </row>
    <row r="641" spans="1:4" ht="15" x14ac:dyDescent="0.25">
      <c r="A641" s="338" t="s">
        <v>22251</v>
      </c>
      <c r="B641" s="339" t="s">
        <v>36466</v>
      </c>
      <c r="C641" s="339" t="s">
        <v>2</v>
      </c>
      <c r="D641" s="340">
        <v>100.35</v>
      </c>
    </row>
    <row r="642" spans="1:4" ht="15" x14ac:dyDescent="0.25">
      <c r="A642" s="338" t="s">
        <v>22252</v>
      </c>
      <c r="B642" s="339" t="s">
        <v>36467</v>
      </c>
      <c r="C642" s="339" t="s">
        <v>2</v>
      </c>
      <c r="D642" s="340">
        <v>182.38</v>
      </c>
    </row>
    <row r="643" spans="1:4" ht="15" x14ac:dyDescent="0.25">
      <c r="A643" s="338" t="s">
        <v>22253</v>
      </c>
      <c r="B643" s="339" t="s">
        <v>36468</v>
      </c>
      <c r="C643" s="339" t="s">
        <v>2</v>
      </c>
      <c r="D643" s="340">
        <v>583.14</v>
      </c>
    </row>
    <row r="644" spans="1:4" ht="15" x14ac:dyDescent="0.25">
      <c r="A644" s="338" t="s">
        <v>22254</v>
      </c>
      <c r="B644" s="339" t="s">
        <v>36469</v>
      </c>
      <c r="C644" s="339" t="s">
        <v>2</v>
      </c>
      <c r="D644" s="340">
        <v>375.05</v>
      </c>
    </row>
    <row r="645" spans="1:4" ht="15" x14ac:dyDescent="0.25">
      <c r="A645" s="338" t="s">
        <v>22255</v>
      </c>
      <c r="B645" s="339" t="s">
        <v>36470</v>
      </c>
      <c r="C645" s="339" t="s">
        <v>2</v>
      </c>
      <c r="D645" s="340">
        <v>220.96</v>
      </c>
    </row>
    <row r="646" spans="1:4" ht="15" x14ac:dyDescent="0.25">
      <c r="A646" s="338" t="s">
        <v>22256</v>
      </c>
      <c r="B646" s="339" t="s">
        <v>36471</v>
      </c>
      <c r="C646" s="339" t="s">
        <v>2</v>
      </c>
      <c r="D646" s="340">
        <v>344.9</v>
      </c>
    </row>
    <row r="647" spans="1:4" ht="15" x14ac:dyDescent="0.25">
      <c r="A647" s="338" t="s">
        <v>22257</v>
      </c>
      <c r="B647" s="339" t="s">
        <v>36472</v>
      </c>
      <c r="C647" s="339" t="s">
        <v>2</v>
      </c>
      <c r="D647" s="340">
        <v>1631.42</v>
      </c>
    </row>
    <row r="648" spans="1:4" ht="15" x14ac:dyDescent="0.25">
      <c r="A648" s="338" t="s">
        <v>22258</v>
      </c>
      <c r="B648" s="339" t="s">
        <v>36473</v>
      </c>
      <c r="C648" s="339" t="s">
        <v>2</v>
      </c>
      <c r="D648" s="340">
        <v>447.94</v>
      </c>
    </row>
    <row r="649" spans="1:4" ht="15" x14ac:dyDescent="0.25">
      <c r="A649" s="338" t="s">
        <v>22259</v>
      </c>
      <c r="B649" s="339" t="s">
        <v>36474</v>
      </c>
      <c r="C649" s="339" t="s">
        <v>2</v>
      </c>
      <c r="D649" s="340">
        <v>368.02</v>
      </c>
    </row>
    <row r="650" spans="1:4" ht="15" x14ac:dyDescent="0.25">
      <c r="A650" s="338" t="s">
        <v>22260</v>
      </c>
      <c r="B650" s="339" t="s">
        <v>36475</v>
      </c>
      <c r="C650" s="339" t="s">
        <v>2</v>
      </c>
      <c r="D650" s="340">
        <v>393.8</v>
      </c>
    </row>
    <row r="651" spans="1:4" ht="15" x14ac:dyDescent="0.25">
      <c r="A651" s="338" t="s">
        <v>22261</v>
      </c>
      <c r="B651" s="339" t="s">
        <v>36476</v>
      </c>
      <c r="C651" s="339" t="s">
        <v>2</v>
      </c>
      <c r="D651" s="340">
        <v>1275.6300000000001</v>
      </c>
    </row>
    <row r="652" spans="1:4" ht="15" x14ac:dyDescent="0.25">
      <c r="A652" s="338" t="s">
        <v>22262</v>
      </c>
      <c r="B652" s="339" t="s">
        <v>36477</v>
      </c>
      <c r="C652" s="339" t="s">
        <v>2</v>
      </c>
      <c r="D652" s="340">
        <v>176.56</v>
      </c>
    </row>
    <row r="653" spans="1:4" ht="15" x14ac:dyDescent="0.25">
      <c r="A653" s="338" t="s">
        <v>22263</v>
      </c>
      <c r="B653" s="339" t="s">
        <v>36478</v>
      </c>
      <c r="C653" s="339" t="s">
        <v>2</v>
      </c>
      <c r="D653" s="340">
        <v>382.65</v>
      </c>
    </row>
    <row r="654" spans="1:4" ht="15" x14ac:dyDescent="0.25">
      <c r="A654" s="338" t="s">
        <v>22264</v>
      </c>
      <c r="B654" s="339" t="s">
        <v>36479</v>
      </c>
      <c r="C654" s="339" t="s">
        <v>1</v>
      </c>
      <c r="D654" s="340">
        <v>959.8</v>
      </c>
    </row>
    <row r="655" spans="1:4" ht="15" x14ac:dyDescent="0.25">
      <c r="A655" s="338" t="s">
        <v>22265</v>
      </c>
      <c r="B655" s="339" t="s">
        <v>36480</v>
      </c>
      <c r="C655" s="339" t="s">
        <v>2</v>
      </c>
      <c r="D655" s="340">
        <v>1190</v>
      </c>
    </row>
    <row r="656" spans="1:4" ht="15" x14ac:dyDescent="0.25">
      <c r="A656" s="338" t="s">
        <v>22266</v>
      </c>
      <c r="B656" s="339" t="s">
        <v>36481</v>
      </c>
      <c r="C656" s="339" t="s">
        <v>2</v>
      </c>
      <c r="D656" s="340">
        <v>162.75</v>
      </c>
    </row>
    <row r="657" spans="1:4" ht="15" x14ac:dyDescent="0.25">
      <c r="A657" s="338" t="s">
        <v>22267</v>
      </c>
      <c r="B657" s="339" t="s">
        <v>36482</v>
      </c>
      <c r="C657" s="339" t="s">
        <v>2</v>
      </c>
      <c r="D657" s="340">
        <v>189</v>
      </c>
    </row>
    <row r="658" spans="1:4" ht="15" x14ac:dyDescent="0.25">
      <c r="A658" s="338" t="s">
        <v>22268</v>
      </c>
      <c r="B658" s="339" t="s">
        <v>36483</v>
      </c>
      <c r="C658" s="339" t="s">
        <v>2</v>
      </c>
      <c r="D658" s="340">
        <v>464.14</v>
      </c>
    </row>
    <row r="659" spans="1:4" ht="15" x14ac:dyDescent="0.25">
      <c r="A659" s="338" t="s">
        <v>22269</v>
      </c>
      <c r="B659" s="339" t="s">
        <v>36484</v>
      </c>
      <c r="C659" s="339" t="s">
        <v>2</v>
      </c>
      <c r="D659" s="340">
        <v>120.81</v>
      </c>
    </row>
    <row r="660" spans="1:4" ht="15" x14ac:dyDescent="0.25">
      <c r="A660" s="338" t="s">
        <v>22270</v>
      </c>
      <c r="B660" s="339" t="s">
        <v>36485</v>
      </c>
      <c r="C660" s="339" t="s">
        <v>2</v>
      </c>
      <c r="D660" s="340">
        <v>410.29</v>
      </c>
    </row>
    <row r="661" spans="1:4" ht="15" x14ac:dyDescent="0.25">
      <c r="A661" s="338" t="s">
        <v>22271</v>
      </c>
      <c r="B661" s="339" t="s">
        <v>22272</v>
      </c>
      <c r="C661" s="339" t="s">
        <v>2</v>
      </c>
      <c r="D661" s="340">
        <v>1882.34</v>
      </c>
    </row>
    <row r="662" spans="1:4" ht="15" x14ac:dyDescent="0.25">
      <c r="A662" s="338" t="s">
        <v>22273</v>
      </c>
      <c r="B662" s="339" t="s">
        <v>22274</v>
      </c>
      <c r="C662" s="339" t="s">
        <v>2</v>
      </c>
      <c r="D662" s="340">
        <v>1412.49</v>
      </c>
    </row>
    <row r="663" spans="1:4" ht="15" x14ac:dyDescent="0.25">
      <c r="A663" s="338" t="s">
        <v>22275</v>
      </c>
      <c r="B663" s="339" t="s">
        <v>8408</v>
      </c>
      <c r="C663" s="339" t="s">
        <v>2</v>
      </c>
      <c r="D663" s="340">
        <v>2572</v>
      </c>
    </row>
    <row r="664" spans="1:4" ht="15" x14ac:dyDescent="0.25">
      <c r="A664" s="338" t="s">
        <v>22276</v>
      </c>
      <c r="B664" s="339" t="s">
        <v>39776</v>
      </c>
      <c r="C664" s="339" t="s">
        <v>2</v>
      </c>
      <c r="D664" s="340">
        <v>233.69</v>
      </c>
    </row>
    <row r="665" spans="1:4" ht="15" x14ac:dyDescent="0.25">
      <c r="A665" s="338" t="s">
        <v>29234</v>
      </c>
      <c r="B665" s="339" t="s">
        <v>29235</v>
      </c>
      <c r="C665" s="339" t="s">
        <v>2</v>
      </c>
      <c r="D665" s="340">
        <v>178.25</v>
      </c>
    </row>
    <row r="666" spans="1:4" ht="15" x14ac:dyDescent="0.25">
      <c r="A666" s="338" t="s">
        <v>22277</v>
      </c>
      <c r="B666" s="339" t="s">
        <v>36486</v>
      </c>
      <c r="C666" s="339" t="s">
        <v>2</v>
      </c>
      <c r="D666" s="340">
        <v>2805</v>
      </c>
    </row>
    <row r="667" spans="1:4" ht="15" x14ac:dyDescent="0.25">
      <c r="A667" s="338" t="s">
        <v>22278</v>
      </c>
      <c r="B667" s="339" t="s">
        <v>36487</v>
      </c>
      <c r="C667" s="339" t="s">
        <v>2</v>
      </c>
      <c r="D667" s="340">
        <v>25.95</v>
      </c>
    </row>
    <row r="668" spans="1:4" ht="15" x14ac:dyDescent="0.25">
      <c r="A668" s="338" t="s">
        <v>22279</v>
      </c>
      <c r="B668" s="339" t="s">
        <v>36488</v>
      </c>
      <c r="C668" s="339" t="s">
        <v>2</v>
      </c>
      <c r="D668" s="340">
        <v>112.11</v>
      </c>
    </row>
    <row r="669" spans="1:4" ht="15" x14ac:dyDescent="0.25">
      <c r="A669" s="338" t="s">
        <v>22280</v>
      </c>
      <c r="B669" s="339" t="s">
        <v>36489</v>
      </c>
      <c r="C669" s="339" t="s">
        <v>2</v>
      </c>
      <c r="D669" s="340">
        <v>47.46</v>
      </c>
    </row>
    <row r="670" spans="1:4" ht="15" x14ac:dyDescent="0.25">
      <c r="A670" s="338" t="s">
        <v>22281</v>
      </c>
      <c r="B670" s="339" t="s">
        <v>36490</v>
      </c>
      <c r="C670" s="339" t="s">
        <v>2</v>
      </c>
      <c r="D670" s="340">
        <v>15.93</v>
      </c>
    </row>
    <row r="671" spans="1:4" ht="15" x14ac:dyDescent="0.25">
      <c r="A671" s="338" t="s">
        <v>22282</v>
      </c>
      <c r="B671" s="339" t="s">
        <v>36491</v>
      </c>
      <c r="C671" s="339" t="s">
        <v>2</v>
      </c>
      <c r="D671" s="340">
        <v>46.7</v>
      </c>
    </row>
    <row r="672" spans="1:4" ht="15" x14ac:dyDescent="0.25">
      <c r="A672" s="338" t="s">
        <v>22283</v>
      </c>
      <c r="B672" s="339" t="s">
        <v>36492</v>
      </c>
      <c r="C672" s="339" t="s">
        <v>2</v>
      </c>
      <c r="D672" s="340">
        <v>14</v>
      </c>
    </row>
    <row r="673" spans="1:4" ht="15" x14ac:dyDescent="0.25">
      <c r="A673" s="338" t="s">
        <v>22284</v>
      </c>
      <c r="B673" s="339" t="s">
        <v>36493</v>
      </c>
      <c r="C673" s="339" t="s">
        <v>2</v>
      </c>
      <c r="D673" s="340">
        <v>23.3</v>
      </c>
    </row>
    <row r="674" spans="1:4" ht="15" x14ac:dyDescent="0.25">
      <c r="A674" s="338" t="s">
        <v>22285</v>
      </c>
      <c r="B674" s="339" t="s">
        <v>29236</v>
      </c>
      <c r="C674" s="339" t="s">
        <v>2</v>
      </c>
      <c r="D674" s="340">
        <v>15.99</v>
      </c>
    </row>
    <row r="675" spans="1:4" ht="15" x14ac:dyDescent="0.25">
      <c r="A675" s="338" t="s">
        <v>22286</v>
      </c>
      <c r="B675" s="339" t="s">
        <v>8420</v>
      </c>
      <c r="C675" s="339" t="s">
        <v>2</v>
      </c>
      <c r="D675" s="340">
        <v>13.9</v>
      </c>
    </row>
    <row r="676" spans="1:4" ht="15" x14ac:dyDescent="0.25">
      <c r="A676" s="338" t="s">
        <v>22287</v>
      </c>
      <c r="B676" s="339" t="s">
        <v>36494</v>
      </c>
      <c r="C676" s="339" t="s">
        <v>2</v>
      </c>
      <c r="D676" s="340">
        <v>47.77</v>
      </c>
    </row>
    <row r="677" spans="1:4" ht="15" x14ac:dyDescent="0.25">
      <c r="A677" s="338" t="s">
        <v>22288</v>
      </c>
      <c r="B677" s="339" t="s">
        <v>36495</v>
      </c>
      <c r="C677" s="339" t="s">
        <v>2</v>
      </c>
      <c r="D677" s="340">
        <v>406.9</v>
      </c>
    </row>
    <row r="678" spans="1:4" ht="15" x14ac:dyDescent="0.25">
      <c r="A678" s="338" t="s">
        <v>22289</v>
      </c>
      <c r="B678" s="339" t="s">
        <v>28344</v>
      </c>
      <c r="C678" s="339" t="s">
        <v>2</v>
      </c>
      <c r="D678" s="340">
        <v>499</v>
      </c>
    </row>
    <row r="679" spans="1:4" ht="15" x14ac:dyDescent="0.25">
      <c r="A679" s="338" t="s">
        <v>22290</v>
      </c>
      <c r="B679" s="339" t="s">
        <v>29237</v>
      </c>
      <c r="C679" s="339" t="s">
        <v>1051</v>
      </c>
      <c r="D679" s="340">
        <v>6.19</v>
      </c>
    </row>
    <row r="680" spans="1:4" ht="15" x14ac:dyDescent="0.25">
      <c r="A680" s="338" t="s">
        <v>22291</v>
      </c>
      <c r="B680" s="339" t="s">
        <v>22292</v>
      </c>
      <c r="C680" s="339" t="s">
        <v>2</v>
      </c>
      <c r="D680" s="340">
        <v>6.99</v>
      </c>
    </row>
    <row r="681" spans="1:4" ht="15" x14ac:dyDescent="0.25">
      <c r="A681" s="338" t="s">
        <v>22293</v>
      </c>
      <c r="B681" s="339" t="s">
        <v>22294</v>
      </c>
      <c r="C681" s="339" t="s">
        <v>689</v>
      </c>
      <c r="D681" s="340">
        <v>124.25</v>
      </c>
    </row>
    <row r="682" spans="1:4" ht="15" x14ac:dyDescent="0.25">
      <c r="A682" s="338" t="s">
        <v>22295</v>
      </c>
      <c r="B682" s="339" t="s">
        <v>36496</v>
      </c>
      <c r="C682" s="339" t="s">
        <v>1051</v>
      </c>
      <c r="D682" s="340">
        <v>73.48</v>
      </c>
    </row>
    <row r="683" spans="1:4" ht="15" x14ac:dyDescent="0.25">
      <c r="A683" s="338" t="s">
        <v>22296</v>
      </c>
      <c r="B683" s="339" t="s">
        <v>29238</v>
      </c>
      <c r="C683" s="339" t="s">
        <v>22297</v>
      </c>
      <c r="D683" s="340">
        <v>62.64</v>
      </c>
    </row>
    <row r="684" spans="1:4" ht="15" x14ac:dyDescent="0.25">
      <c r="A684" s="338" t="s">
        <v>26041</v>
      </c>
      <c r="B684" s="339" t="s">
        <v>26042</v>
      </c>
      <c r="C684" s="339" t="s">
        <v>689</v>
      </c>
      <c r="D684" s="340">
        <v>86.8</v>
      </c>
    </row>
    <row r="685" spans="1:4" ht="15" x14ac:dyDescent="0.25">
      <c r="A685" s="338" t="s">
        <v>22298</v>
      </c>
      <c r="B685" s="339" t="s">
        <v>36497</v>
      </c>
      <c r="C685" s="339" t="s">
        <v>2</v>
      </c>
      <c r="D685" s="340">
        <v>73.39</v>
      </c>
    </row>
    <row r="686" spans="1:4" ht="15" x14ac:dyDescent="0.25">
      <c r="A686" s="338" t="s">
        <v>22299</v>
      </c>
      <c r="B686" s="339" t="s">
        <v>36498</v>
      </c>
      <c r="C686" s="339" t="s">
        <v>1</v>
      </c>
      <c r="D686" s="340">
        <v>33.909999999999997</v>
      </c>
    </row>
    <row r="687" spans="1:4" ht="15" x14ac:dyDescent="0.25">
      <c r="A687" s="338" t="s">
        <v>22300</v>
      </c>
      <c r="B687" s="339" t="s">
        <v>36499</v>
      </c>
      <c r="C687" s="339" t="s">
        <v>1</v>
      </c>
      <c r="D687" s="340">
        <v>62.99</v>
      </c>
    </row>
    <row r="688" spans="1:4" ht="15" x14ac:dyDescent="0.25">
      <c r="A688" s="338" t="s">
        <v>22301</v>
      </c>
      <c r="B688" s="339" t="s">
        <v>36500</v>
      </c>
      <c r="C688" s="339" t="s">
        <v>2</v>
      </c>
      <c r="D688" s="340">
        <v>8.9600000000000009</v>
      </c>
    </row>
    <row r="689" spans="1:4" ht="15" x14ac:dyDescent="0.25">
      <c r="A689" s="338" t="s">
        <v>22302</v>
      </c>
      <c r="B689" s="339" t="s">
        <v>36501</v>
      </c>
      <c r="C689" s="339" t="s">
        <v>1</v>
      </c>
      <c r="D689" s="340">
        <v>3.97</v>
      </c>
    </row>
    <row r="690" spans="1:4" ht="15" x14ac:dyDescent="0.25">
      <c r="A690" s="338" t="s">
        <v>22303</v>
      </c>
      <c r="B690" s="339" t="s">
        <v>36502</v>
      </c>
      <c r="C690" s="339" t="s">
        <v>1</v>
      </c>
      <c r="D690" s="340">
        <v>4.63</v>
      </c>
    </row>
    <row r="691" spans="1:4" ht="15" x14ac:dyDescent="0.25">
      <c r="A691" s="338" t="s">
        <v>22304</v>
      </c>
      <c r="B691" s="339" t="s">
        <v>36503</v>
      </c>
      <c r="C691" s="339" t="s">
        <v>1</v>
      </c>
      <c r="D691" s="340">
        <v>5.99</v>
      </c>
    </row>
    <row r="692" spans="1:4" ht="15" x14ac:dyDescent="0.25">
      <c r="A692" s="338" t="s">
        <v>22305</v>
      </c>
      <c r="B692" s="339" t="s">
        <v>36504</v>
      </c>
      <c r="C692" s="339" t="s">
        <v>1</v>
      </c>
      <c r="D692" s="340">
        <v>9.57</v>
      </c>
    </row>
    <row r="693" spans="1:4" ht="15" x14ac:dyDescent="0.25">
      <c r="A693" s="338" t="s">
        <v>24027</v>
      </c>
      <c r="B693" s="339" t="s">
        <v>36505</v>
      </c>
      <c r="C693" s="339" t="s">
        <v>1</v>
      </c>
      <c r="D693" s="340">
        <v>1.96</v>
      </c>
    </row>
    <row r="694" spans="1:4" ht="15" x14ac:dyDescent="0.25">
      <c r="A694" s="338" t="s">
        <v>22306</v>
      </c>
      <c r="B694" s="339" t="s">
        <v>36506</v>
      </c>
      <c r="C694" s="339" t="s">
        <v>1</v>
      </c>
      <c r="D694" s="340">
        <v>1.57</v>
      </c>
    </row>
    <row r="695" spans="1:4" ht="15" x14ac:dyDescent="0.25">
      <c r="A695" s="338" t="s">
        <v>22307</v>
      </c>
      <c r="B695" s="339" t="s">
        <v>36507</v>
      </c>
      <c r="C695" s="339" t="s">
        <v>1</v>
      </c>
      <c r="D695" s="340">
        <v>2.9</v>
      </c>
    </row>
    <row r="696" spans="1:4" ht="15" x14ac:dyDescent="0.25">
      <c r="A696" s="338" t="s">
        <v>24028</v>
      </c>
      <c r="B696" s="339" t="s">
        <v>36508</v>
      </c>
      <c r="C696" s="339" t="s">
        <v>1</v>
      </c>
      <c r="D696" s="340">
        <v>2.89</v>
      </c>
    </row>
    <row r="697" spans="1:4" ht="15" x14ac:dyDescent="0.25">
      <c r="A697" s="338" t="s">
        <v>24029</v>
      </c>
      <c r="B697" s="339" t="s">
        <v>36509</v>
      </c>
      <c r="C697" s="339" t="s">
        <v>1</v>
      </c>
      <c r="D697" s="340">
        <v>3.24</v>
      </c>
    </row>
    <row r="698" spans="1:4" ht="15" x14ac:dyDescent="0.25">
      <c r="A698" s="338" t="s">
        <v>24030</v>
      </c>
      <c r="B698" s="339" t="s">
        <v>36510</v>
      </c>
      <c r="C698" s="339" t="s">
        <v>1</v>
      </c>
      <c r="D698" s="340">
        <v>4.1399999999999997</v>
      </c>
    </row>
    <row r="699" spans="1:4" ht="15" x14ac:dyDescent="0.25">
      <c r="A699" s="338" t="s">
        <v>24031</v>
      </c>
      <c r="B699" s="339" t="s">
        <v>24032</v>
      </c>
      <c r="C699" s="339" t="s">
        <v>1</v>
      </c>
      <c r="D699" s="340">
        <v>2.88</v>
      </c>
    </row>
    <row r="700" spans="1:4" ht="15" x14ac:dyDescent="0.25">
      <c r="A700" s="338" t="s">
        <v>24033</v>
      </c>
      <c r="B700" s="339" t="s">
        <v>24034</v>
      </c>
      <c r="C700" s="339" t="s">
        <v>1</v>
      </c>
      <c r="D700" s="340">
        <v>3.54</v>
      </c>
    </row>
    <row r="701" spans="1:4" ht="15" x14ac:dyDescent="0.25">
      <c r="A701" s="338" t="s">
        <v>24035</v>
      </c>
      <c r="B701" s="339" t="s">
        <v>36511</v>
      </c>
      <c r="C701" s="339" t="s">
        <v>1</v>
      </c>
      <c r="D701" s="340">
        <v>4.3</v>
      </c>
    </row>
    <row r="702" spans="1:4" ht="15" x14ac:dyDescent="0.25">
      <c r="A702" s="338" t="s">
        <v>24036</v>
      </c>
      <c r="B702" s="339" t="s">
        <v>36512</v>
      </c>
      <c r="C702" s="339" t="s">
        <v>1</v>
      </c>
      <c r="D702" s="340">
        <v>4.96</v>
      </c>
    </row>
    <row r="703" spans="1:4" ht="15" x14ac:dyDescent="0.25">
      <c r="A703" s="338" t="s">
        <v>24037</v>
      </c>
      <c r="B703" s="339" t="s">
        <v>36513</v>
      </c>
      <c r="C703" s="339" t="s">
        <v>1</v>
      </c>
      <c r="D703" s="340">
        <v>7.97</v>
      </c>
    </row>
    <row r="704" spans="1:4" ht="15" x14ac:dyDescent="0.25">
      <c r="A704" s="338" t="s">
        <v>24038</v>
      </c>
      <c r="B704" s="339" t="s">
        <v>36514</v>
      </c>
      <c r="C704" s="339" t="s">
        <v>1</v>
      </c>
      <c r="D704" s="340">
        <v>9.99</v>
      </c>
    </row>
    <row r="705" spans="1:4" ht="15" x14ac:dyDescent="0.25">
      <c r="A705" s="338" t="s">
        <v>22308</v>
      </c>
      <c r="B705" s="339" t="s">
        <v>36515</v>
      </c>
      <c r="C705" s="339" t="s">
        <v>1</v>
      </c>
      <c r="D705" s="340">
        <v>37.42</v>
      </c>
    </row>
    <row r="706" spans="1:4" ht="15" x14ac:dyDescent="0.25">
      <c r="A706" s="338" t="s">
        <v>22309</v>
      </c>
      <c r="B706" s="339" t="s">
        <v>36516</v>
      </c>
      <c r="C706" s="339" t="s">
        <v>1</v>
      </c>
      <c r="D706" s="340">
        <v>48.84</v>
      </c>
    </row>
    <row r="707" spans="1:4" ht="15" x14ac:dyDescent="0.25">
      <c r="A707" s="338" t="s">
        <v>22310</v>
      </c>
      <c r="B707" s="339" t="s">
        <v>36517</v>
      </c>
      <c r="C707" s="339" t="s">
        <v>1</v>
      </c>
      <c r="D707" s="340">
        <v>51.43</v>
      </c>
    </row>
    <row r="708" spans="1:4" ht="15" x14ac:dyDescent="0.25">
      <c r="A708" s="338" t="s">
        <v>22311</v>
      </c>
      <c r="B708" s="339" t="s">
        <v>36518</v>
      </c>
      <c r="C708" s="339" t="s">
        <v>1</v>
      </c>
      <c r="D708" s="340">
        <v>63.48</v>
      </c>
    </row>
    <row r="709" spans="1:4" ht="15" x14ac:dyDescent="0.25">
      <c r="A709" s="338" t="s">
        <v>22312</v>
      </c>
      <c r="B709" s="339" t="s">
        <v>36519</v>
      </c>
      <c r="C709" s="339" t="s">
        <v>1</v>
      </c>
      <c r="D709" s="340">
        <v>103.32</v>
      </c>
    </row>
    <row r="710" spans="1:4" ht="15" x14ac:dyDescent="0.25">
      <c r="A710" s="338" t="s">
        <v>24039</v>
      </c>
      <c r="B710" s="339" t="s">
        <v>36520</v>
      </c>
      <c r="C710" s="339" t="s">
        <v>1</v>
      </c>
      <c r="D710" s="340">
        <v>2.42</v>
      </c>
    </row>
    <row r="711" spans="1:4" ht="15" x14ac:dyDescent="0.25">
      <c r="A711" s="338" t="s">
        <v>24040</v>
      </c>
      <c r="B711" s="339" t="s">
        <v>36521</v>
      </c>
      <c r="C711" s="339" t="s">
        <v>1</v>
      </c>
      <c r="D711" s="340">
        <v>3.03</v>
      </c>
    </row>
    <row r="712" spans="1:4" ht="15" x14ac:dyDescent="0.25">
      <c r="A712" s="338" t="s">
        <v>24041</v>
      </c>
      <c r="B712" s="339" t="s">
        <v>36522</v>
      </c>
      <c r="C712" s="339" t="s">
        <v>1</v>
      </c>
      <c r="D712" s="340">
        <v>4.68</v>
      </c>
    </row>
    <row r="713" spans="1:4" ht="15" x14ac:dyDescent="0.25">
      <c r="A713" s="338" t="s">
        <v>24042</v>
      </c>
      <c r="B713" s="339" t="s">
        <v>39777</v>
      </c>
      <c r="C713" s="339" t="s">
        <v>1</v>
      </c>
      <c r="D713" s="340">
        <v>15.5</v>
      </c>
    </row>
    <row r="714" spans="1:4" ht="15" x14ac:dyDescent="0.25">
      <c r="A714" s="338" t="s">
        <v>24043</v>
      </c>
      <c r="B714" s="339" t="s">
        <v>39778</v>
      </c>
      <c r="C714" s="339" t="s">
        <v>1</v>
      </c>
      <c r="D714" s="340">
        <v>31.49</v>
      </c>
    </row>
    <row r="715" spans="1:4" ht="15" x14ac:dyDescent="0.25">
      <c r="A715" s="338" t="s">
        <v>24044</v>
      </c>
      <c r="B715" s="339" t="s">
        <v>39779</v>
      </c>
      <c r="C715" s="339" t="s">
        <v>1</v>
      </c>
      <c r="D715" s="340">
        <v>42.29</v>
      </c>
    </row>
    <row r="716" spans="1:4" ht="15" x14ac:dyDescent="0.25">
      <c r="A716" s="338" t="s">
        <v>24045</v>
      </c>
      <c r="B716" s="339" t="s">
        <v>39780</v>
      </c>
      <c r="C716" s="339" t="s">
        <v>1</v>
      </c>
      <c r="D716" s="340">
        <v>40.22</v>
      </c>
    </row>
    <row r="717" spans="1:4" ht="15" x14ac:dyDescent="0.25">
      <c r="A717" s="338" t="s">
        <v>22313</v>
      </c>
      <c r="B717" s="339" t="s">
        <v>24046</v>
      </c>
      <c r="C717" s="339" t="s">
        <v>1</v>
      </c>
      <c r="D717" s="340">
        <v>14.65</v>
      </c>
    </row>
    <row r="718" spans="1:4" ht="15" x14ac:dyDescent="0.25">
      <c r="A718" s="338" t="s">
        <v>24047</v>
      </c>
      <c r="B718" s="339" t="s">
        <v>24048</v>
      </c>
      <c r="C718" s="339" t="s">
        <v>1</v>
      </c>
      <c r="D718" s="340">
        <v>21.5</v>
      </c>
    </row>
    <row r="719" spans="1:4" ht="15" x14ac:dyDescent="0.25">
      <c r="A719" s="338" t="s">
        <v>24049</v>
      </c>
      <c r="B719" s="339" t="s">
        <v>24050</v>
      </c>
      <c r="C719" s="339" t="s">
        <v>1</v>
      </c>
      <c r="D719" s="340">
        <v>35.770000000000003</v>
      </c>
    </row>
    <row r="720" spans="1:4" ht="15" x14ac:dyDescent="0.25">
      <c r="A720" s="338" t="s">
        <v>24051</v>
      </c>
      <c r="B720" s="339" t="s">
        <v>24052</v>
      </c>
      <c r="C720" s="339" t="s">
        <v>1</v>
      </c>
      <c r="D720" s="340">
        <v>12.66</v>
      </c>
    </row>
    <row r="721" spans="1:4" ht="15" x14ac:dyDescent="0.25">
      <c r="A721" s="338" t="s">
        <v>22314</v>
      </c>
      <c r="B721" s="339" t="s">
        <v>24053</v>
      </c>
      <c r="C721" s="339" t="s">
        <v>1</v>
      </c>
      <c r="D721" s="340">
        <v>8.6</v>
      </c>
    </row>
    <row r="722" spans="1:4" ht="15" x14ac:dyDescent="0.25">
      <c r="A722" s="338" t="s">
        <v>22315</v>
      </c>
      <c r="B722" s="339" t="s">
        <v>24054</v>
      </c>
      <c r="C722" s="339" t="s">
        <v>1</v>
      </c>
      <c r="D722" s="340">
        <v>15.03</v>
      </c>
    </row>
    <row r="723" spans="1:4" ht="15" x14ac:dyDescent="0.25">
      <c r="A723" s="338" t="s">
        <v>22316</v>
      </c>
      <c r="B723" s="339" t="s">
        <v>24055</v>
      </c>
      <c r="C723" s="339" t="s">
        <v>1</v>
      </c>
      <c r="D723" s="340">
        <v>46.5</v>
      </c>
    </row>
    <row r="724" spans="1:4" ht="15" x14ac:dyDescent="0.25">
      <c r="A724" s="338" t="s">
        <v>22317</v>
      </c>
      <c r="B724" s="339" t="s">
        <v>24056</v>
      </c>
      <c r="C724" s="339" t="s">
        <v>2</v>
      </c>
      <c r="D724" s="340">
        <v>8.6999999999999993</v>
      </c>
    </row>
    <row r="725" spans="1:4" ht="15" x14ac:dyDescent="0.25">
      <c r="A725" s="338" t="s">
        <v>22318</v>
      </c>
      <c r="B725" s="339" t="s">
        <v>24057</v>
      </c>
      <c r="C725" s="339" t="s">
        <v>2</v>
      </c>
      <c r="D725" s="340">
        <v>16</v>
      </c>
    </row>
    <row r="726" spans="1:4" ht="15" x14ac:dyDescent="0.25">
      <c r="A726" s="338" t="s">
        <v>22319</v>
      </c>
      <c r="B726" s="339" t="s">
        <v>24058</v>
      </c>
      <c r="C726" s="339" t="s">
        <v>2</v>
      </c>
      <c r="D726" s="340">
        <v>59.95</v>
      </c>
    </row>
    <row r="727" spans="1:4" ht="15" x14ac:dyDescent="0.25">
      <c r="A727" s="338" t="s">
        <v>22320</v>
      </c>
      <c r="B727" s="339" t="s">
        <v>24059</v>
      </c>
      <c r="C727" s="339" t="s">
        <v>2</v>
      </c>
      <c r="D727" s="340">
        <v>12.62</v>
      </c>
    </row>
    <row r="728" spans="1:4" ht="15" x14ac:dyDescent="0.25">
      <c r="A728" s="338" t="s">
        <v>22321</v>
      </c>
      <c r="B728" s="339" t="s">
        <v>24060</v>
      </c>
      <c r="C728" s="339" t="s">
        <v>2</v>
      </c>
      <c r="D728" s="340">
        <v>21.59</v>
      </c>
    </row>
    <row r="729" spans="1:4" ht="15" x14ac:dyDescent="0.25">
      <c r="A729" s="338" t="s">
        <v>22322</v>
      </c>
      <c r="B729" s="339" t="s">
        <v>24061</v>
      </c>
      <c r="C729" s="339" t="s">
        <v>2</v>
      </c>
      <c r="D729" s="340">
        <v>74.5</v>
      </c>
    </row>
    <row r="730" spans="1:4" ht="15" x14ac:dyDescent="0.25">
      <c r="A730" s="338" t="s">
        <v>22323</v>
      </c>
      <c r="B730" s="339" t="s">
        <v>24062</v>
      </c>
      <c r="C730" s="339" t="s">
        <v>1</v>
      </c>
      <c r="D730" s="340">
        <v>3.63</v>
      </c>
    </row>
    <row r="731" spans="1:4" ht="15" x14ac:dyDescent="0.25">
      <c r="A731" s="338" t="s">
        <v>29239</v>
      </c>
      <c r="B731" s="339" t="s">
        <v>29240</v>
      </c>
      <c r="C731" s="339" t="s">
        <v>2</v>
      </c>
      <c r="D731" s="340">
        <v>19.95</v>
      </c>
    </row>
    <row r="732" spans="1:4" ht="15" x14ac:dyDescent="0.25">
      <c r="A732" s="338" t="s">
        <v>24063</v>
      </c>
      <c r="B732" s="339" t="s">
        <v>28345</v>
      </c>
      <c r="C732" s="339" t="s">
        <v>2</v>
      </c>
      <c r="D732" s="340">
        <v>27.8</v>
      </c>
    </row>
    <row r="733" spans="1:4" ht="15" x14ac:dyDescent="0.25">
      <c r="A733" s="338" t="s">
        <v>24064</v>
      </c>
      <c r="B733" s="339" t="s">
        <v>28346</v>
      </c>
      <c r="C733" s="339" t="s">
        <v>2</v>
      </c>
      <c r="D733" s="340">
        <v>41.97</v>
      </c>
    </row>
    <row r="734" spans="1:4" ht="15" x14ac:dyDescent="0.25">
      <c r="A734" s="338" t="s">
        <v>22324</v>
      </c>
      <c r="B734" s="339" t="s">
        <v>28347</v>
      </c>
      <c r="C734" s="339" t="s">
        <v>2</v>
      </c>
      <c r="D734" s="340">
        <v>25.2</v>
      </c>
    </row>
    <row r="735" spans="1:4" ht="15" x14ac:dyDescent="0.25">
      <c r="A735" s="338" t="s">
        <v>24065</v>
      </c>
      <c r="B735" s="339" t="s">
        <v>28348</v>
      </c>
      <c r="C735" s="339" t="s">
        <v>2</v>
      </c>
      <c r="D735" s="340">
        <v>37.1</v>
      </c>
    </row>
    <row r="736" spans="1:4" ht="15" x14ac:dyDescent="0.25">
      <c r="A736" s="338" t="s">
        <v>24066</v>
      </c>
      <c r="B736" s="339" t="s">
        <v>28349</v>
      </c>
      <c r="C736" s="339" t="s">
        <v>2</v>
      </c>
      <c r="D736" s="340">
        <v>59.31</v>
      </c>
    </row>
    <row r="737" spans="1:4" ht="15" x14ac:dyDescent="0.25">
      <c r="A737" s="338" t="s">
        <v>22325</v>
      </c>
      <c r="B737" s="339" t="s">
        <v>28350</v>
      </c>
      <c r="C737" s="339" t="s">
        <v>2</v>
      </c>
      <c r="D737" s="340">
        <v>1</v>
      </c>
    </row>
    <row r="738" spans="1:4" ht="15" x14ac:dyDescent="0.25">
      <c r="A738" s="338" t="s">
        <v>24067</v>
      </c>
      <c r="B738" s="339" t="s">
        <v>28351</v>
      </c>
      <c r="C738" s="339" t="s">
        <v>2</v>
      </c>
      <c r="D738" s="340">
        <v>3.2</v>
      </c>
    </row>
    <row r="739" spans="1:4" ht="15" x14ac:dyDescent="0.25">
      <c r="A739" s="338" t="s">
        <v>24068</v>
      </c>
      <c r="B739" s="339" t="s">
        <v>28352</v>
      </c>
      <c r="C739" s="339" t="s">
        <v>2</v>
      </c>
      <c r="D739" s="340">
        <v>4.9000000000000004</v>
      </c>
    </row>
    <row r="740" spans="1:4" ht="15" x14ac:dyDescent="0.25">
      <c r="A740" s="338" t="s">
        <v>24069</v>
      </c>
      <c r="B740" s="339" t="s">
        <v>28353</v>
      </c>
      <c r="C740" s="339" t="s">
        <v>2</v>
      </c>
      <c r="D740" s="340">
        <v>7.5</v>
      </c>
    </row>
    <row r="741" spans="1:4" ht="15" x14ac:dyDescent="0.25">
      <c r="A741" s="338" t="s">
        <v>22326</v>
      </c>
      <c r="B741" s="339" t="s">
        <v>22327</v>
      </c>
      <c r="C741" s="339" t="s">
        <v>2</v>
      </c>
      <c r="D741" s="340">
        <v>0.55000000000000004</v>
      </c>
    </row>
    <row r="742" spans="1:4" ht="15" x14ac:dyDescent="0.25">
      <c r="A742" s="338" t="s">
        <v>22328</v>
      </c>
      <c r="B742" s="339" t="s">
        <v>22329</v>
      </c>
      <c r="C742" s="339" t="s">
        <v>2</v>
      </c>
      <c r="D742" s="340">
        <v>0.28999999999999998</v>
      </c>
    </row>
    <row r="743" spans="1:4" ht="15" x14ac:dyDescent="0.25">
      <c r="A743" s="338" t="s">
        <v>22330</v>
      </c>
      <c r="B743" s="339" t="s">
        <v>22331</v>
      </c>
      <c r="C743" s="339" t="s">
        <v>2</v>
      </c>
      <c r="D743" s="340">
        <v>0.56999999999999995</v>
      </c>
    </row>
    <row r="744" spans="1:4" ht="15" x14ac:dyDescent="0.25">
      <c r="A744" s="338" t="s">
        <v>22332</v>
      </c>
      <c r="B744" s="339" t="s">
        <v>24070</v>
      </c>
      <c r="C744" s="339" t="s">
        <v>2</v>
      </c>
      <c r="D744" s="340">
        <v>0.17</v>
      </c>
    </row>
    <row r="745" spans="1:4" ht="15" x14ac:dyDescent="0.25">
      <c r="A745" s="338" t="s">
        <v>24071</v>
      </c>
      <c r="B745" s="339" t="s">
        <v>24072</v>
      </c>
      <c r="C745" s="339" t="s">
        <v>2</v>
      </c>
      <c r="D745" s="340">
        <v>2.31</v>
      </c>
    </row>
    <row r="746" spans="1:4" ht="15" x14ac:dyDescent="0.25">
      <c r="A746" s="338" t="s">
        <v>22333</v>
      </c>
      <c r="B746" s="339" t="s">
        <v>36523</v>
      </c>
      <c r="C746" s="339" t="s">
        <v>2</v>
      </c>
      <c r="D746" s="340">
        <v>2.23</v>
      </c>
    </row>
    <row r="747" spans="1:4" ht="15" x14ac:dyDescent="0.25">
      <c r="A747" s="338" t="s">
        <v>22334</v>
      </c>
      <c r="B747" s="339" t="s">
        <v>36524</v>
      </c>
      <c r="C747" s="339" t="s">
        <v>2</v>
      </c>
      <c r="D747" s="340">
        <v>3.46</v>
      </c>
    </row>
    <row r="748" spans="1:4" ht="15" x14ac:dyDescent="0.25">
      <c r="A748" s="338" t="s">
        <v>22335</v>
      </c>
      <c r="B748" s="339" t="s">
        <v>36525</v>
      </c>
      <c r="C748" s="339" t="s">
        <v>2</v>
      </c>
      <c r="D748" s="340">
        <v>3.45</v>
      </c>
    </row>
    <row r="749" spans="1:4" ht="15" x14ac:dyDescent="0.25">
      <c r="A749" s="338" t="s">
        <v>22336</v>
      </c>
      <c r="B749" s="339" t="s">
        <v>36526</v>
      </c>
      <c r="C749" s="339" t="s">
        <v>2</v>
      </c>
      <c r="D749" s="340">
        <v>37.58</v>
      </c>
    </row>
    <row r="750" spans="1:4" ht="15" x14ac:dyDescent="0.25">
      <c r="A750" s="338" t="s">
        <v>22337</v>
      </c>
      <c r="B750" s="339" t="s">
        <v>36527</v>
      </c>
      <c r="C750" s="339" t="s">
        <v>2</v>
      </c>
      <c r="D750" s="340">
        <v>164</v>
      </c>
    </row>
    <row r="751" spans="1:4" ht="15" x14ac:dyDescent="0.25">
      <c r="A751" s="338" t="s">
        <v>22338</v>
      </c>
      <c r="B751" s="339" t="s">
        <v>36528</v>
      </c>
      <c r="C751" s="339" t="s">
        <v>2</v>
      </c>
      <c r="D751" s="340">
        <v>300.73</v>
      </c>
    </row>
    <row r="752" spans="1:4" ht="15" x14ac:dyDescent="0.25">
      <c r="A752" s="338" t="s">
        <v>22339</v>
      </c>
      <c r="B752" s="339" t="s">
        <v>36529</v>
      </c>
      <c r="C752" s="339" t="s">
        <v>2</v>
      </c>
      <c r="D752" s="340">
        <v>530.13</v>
      </c>
    </row>
    <row r="753" spans="1:4" ht="15" x14ac:dyDescent="0.25">
      <c r="A753" s="338" t="s">
        <v>22340</v>
      </c>
      <c r="B753" s="339" t="s">
        <v>36530</v>
      </c>
      <c r="C753" s="339" t="s">
        <v>2</v>
      </c>
      <c r="D753" s="340">
        <v>699.99</v>
      </c>
    </row>
    <row r="754" spans="1:4" ht="15" x14ac:dyDescent="0.25">
      <c r="A754" s="338" t="s">
        <v>22341</v>
      </c>
      <c r="B754" s="339" t="s">
        <v>36531</v>
      </c>
      <c r="C754" s="339" t="s">
        <v>2</v>
      </c>
      <c r="D754" s="340">
        <v>243</v>
      </c>
    </row>
    <row r="755" spans="1:4" ht="15" x14ac:dyDescent="0.25">
      <c r="A755" s="338" t="s">
        <v>22342</v>
      </c>
      <c r="B755" s="339" t="s">
        <v>36532</v>
      </c>
      <c r="C755" s="339" t="s">
        <v>2</v>
      </c>
      <c r="D755" s="340">
        <v>3.98</v>
      </c>
    </row>
    <row r="756" spans="1:4" ht="15" x14ac:dyDescent="0.25">
      <c r="A756" s="338" t="s">
        <v>22343</v>
      </c>
      <c r="B756" s="339" t="s">
        <v>36533</v>
      </c>
      <c r="C756" s="339" t="s">
        <v>2</v>
      </c>
      <c r="D756" s="340">
        <v>1.5</v>
      </c>
    </row>
    <row r="757" spans="1:4" ht="15" x14ac:dyDescent="0.25">
      <c r="A757" s="338" t="s">
        <v>22344</v>
      </c>
      <c r="B757" s="339" t="s">
        <v>36534</v>
      </c>
      <c r="C757" s="339" t="s">
        <v>2</v>
      </c>
      <c r="D757" s="340">
        <v>2.5499999999999998</v>
      </c>
    </row>
    <row r="758" spans="1:4" ht="15" x14ac:dyDescent="0.25">
      <c r="A758" s="338" t="s">
        <v>22345</v>
      </c>
      <c r="B758" s="339" t="s">
        <v>36535</v>
      </c>
      <c r="C758" s="339" t="s">
        <v>2</v>
      </c>
      <c r="D758" s="340">
        <v>450</v>
      </c>
    </row>
    <row r="759" spans="1:4" ht="15" x14ac:dyDescent="0.25">
      <c r="A759" s="338" t="s">
        <v>22346</v>
      </c>
      <c r="B759" s="339" t="s">
        <v>36536</v>
      </c>
      <c r="C759" s="339" t="s">
        <v>2</v>
      </c>
      <c r="D759" s="340">
        <v>161</v>
      </c>
    </row>
    <row r="760" spans="1:4" ht="15" x14ac:dyDescent="0.25">
      <c r="A760" s="338" t="s">
        <v>22347</v>
      </c>
      <c r="B760" s="339" t="s">
        <v>22348</v>
      </c>
      <c r="C760" s="339" t="s">
        <v>2</v>
      </c>
      <c r="D760" s="340">
        <v>58.85</v>
      </c>
    </row>
    <row r="761" spans="1:4" ht="15" x14ac:dyDescent="0.25">
      <c r="A761" s="338" t="s">
        <v>22349</v>
      </c>
      <c r="B761" s="339" t="s">
        <v>22350</v>
      </c>
      <c r="C761" s="339" t="s">
        <v>2</v>
      </c>
      <c r="D761" s="340">
        <v>53.12</v>
      </c>
    </row>
    <row r="762" spans="1:4" ht="15" x14ac:dyDescent="0.25">
      <c r="A762" s="338" t="s">
        <v>22351</v>
      </c>
      <c r="B762" s="339" t="s">
        <v>22352</v>
      </c>
      <c r="C762" s="339" t="s">
        <v>2</v>
      </c>
      <c r="D762" s="340">
        <v>139.4</v>
      </c>
    </row>
    <row r="763" spans="1:4" ht="15" x14ac:dyDescent="0.25">
      <c r="A763" s="338" t="s">
        <v>22353</v>
      </c>
      <c r="B763" s="339" t="s">
        <v>36537</v>
      </c>
      <c r="C763" s="339" t="s">
        <v>2</v>
      </c>
      <c r="D763" s="340">
        <v>332.05</v>
      </c>
    </row>
    <row r="764" spans="1:4" ht="15" x14ac:dyDescent="0.25">
      <c r="A764" s="338" t="s">
        <v>22354</v>
      </c>
      <c r="B764" s="339" t="s">
        <v>22355</v>
      </c>
      <c r="C764" s="339" t="s">
        <v>2</v>
      </c>
      <c r="D764" s="340">
        <v>86.9</v>
      </c>
    </row>
    <row r="765" spans="1:4" ht="15" x14ac:dyDescent="0.25">
      <c r="A765" s="338" t="s">
        <v>22356</v>
      </c>
      <c r="B765" s="339" t="s">
        <v>36538</v>
      </c>
      <c r="C765" s="339" t="s">
        <v>2</v>
      </c>
      <c r="D765" s="340">
        <v>171.99</v>
      </c>
    </row>
    <row r="766" spans="1:4" ht="15" x14ac:dyDescent="0.25">
      <c r="A766" s="338" t="s">
        <v>22357</v>
      </c>
      <c r="B766" s="339" t="s">
        <v>22358</v>
      </c>
      <c r="C766" s="339" t="s">
        <v>2</v>
      </c>
      <c r="D766" s="340">
        <v>93</v>
      </c>
    </row>
    <row r="767" spans="1:4" ht="15" x14ac:dyDescent="0.25">
      <c r="A767" s="338" t="s">
        <v>22359</v>
      </c>
      <c r="B767" s="339" t="s">
        <v>22360</v>
      </c>
      <c r="C767" s="339" t="s">
        <v>2</v>
      </c>
      <c r="D767" s="340">
        <v>428.53</v>
      </c>
    </row>
    <row r="768" spans="1:4" ht="15" x14ac:dyDescent="0.25">
      <c r="A768" s="338" t="s">
        <v>22361</v>
      </c>
      <c r="B768" s="339" t="s">
        <v>22362</v>
      </c>
      <c r="C768" s="339" t="s">
        <v>2</v>
      </c>
      <c r="D768" s="340">
        <v>1253.47</v>
      </c>
    </row>
    <row r="769" spans="1:4" ht="15" x14ac:dyDescent="0.25">
      <c r="A769" s="338" t="s">
        <v>22363</v>
      </c>
      <c r="B769" s="339" t="s">
        <v>36539</v>
      </c>
      <c r="C769" s="339" t="s">
        <v>2</v>
      </c>
      <c r="D769" s="340">
        <v>1621.75</v>
      </c>
    </row>
    <row r="770" spans="1:4" ht="15" x14ac:dyDescent="0.25">
      <c r="A770" s="338" t="s">
        <v>22364</v>
      </c>
      <c r="B770" s="339" t="s">
        <v>28354</v>
      </c>
      <c r="C770" s="339" t="s">
        <v>2</v>
      </c>
      <c r="D770" s="340">
        <v>47.02</v>
      </c>
    </row>
    <row r="771" spans="1:4" ht="15" x14ac:dyDescent="0.25">
      <c r="A771" s="338" t="s">
        <v>22365</v>
      </c>
      <c r="B771" s="339" t="s">
        <v>28355</v>
      </c>
      <c r="C771" s="339" t="s">
        <v>2</v>
      </c>
      <c r="D771" s="340">
        <v>68.13</v>
      </c>
    </row>
    <row r="772" spans="1:4" ht="15" x14ac:dyDescent="0.25">
      <c r="A772" s="338" t="s">
        <v>22366</v>
      </c>
      <c r="B772" s="339" t="s">
        <v>36540</v>
      </c>
      <c r="C772" s="339" t="s">
        <v>2</v>
      </c>
      <c r="D772" s="340">
        <v>1307.1099999999999</v>
      </c>
    </row>
    <row r="773" spans="1:4" ht="15" x14ac:dyDescent="0.25">
      <c r="A773" s="338" t="s">
        <v>22367</v>
      </c>
      <c r="B773" s="339" t="s">
        <v>36541</v>
      </c>
      <c r="C773" s="339" t="s">
        <v>2</v>
      </c>
      <c r="D773" s="340">
        <v>417.99</v>
      </c>
    </row>
    <row r="774" spans="1:4" ht="15" x14ac:dyDescent="0.25">
      <c r="A774" s="338" t="s">
        <v>22368</v>
      </c>
      <c r="B774" s="339" t="s">
        <v>36542</v>
      </c>
      <c r="C774" s="339" t="s">
        <v>2</v>
      </c>
      <c r="D774" s="340">
        <v>1457.41</v>
      </c>
    </row>
    <row r="775" spans="1:4" ht="15" x14ac:dyDescent="0.25">
      <c r="A775" s="338" t="s">
        <v>22369</v>
      </c>
      <c r="B775" s="339" t="s">
        <v>36543</v>
      </c>
      <c r="C775" s="339" t="s">
        <v>2</v>
      </c>
      <c r="D775" s="340">
        <v>23.39</v>
      </c>
    </row>
    <row r="776" spans="1:4" ht="15" x14ac:dyDescent="0.25">
      <c r="A776" s="338" t="s">
        <v>22370</v>
      </c>
      <c r="B776" s="339" t="s">
        <v>36544</v>
      </c>
      <c r="C776" s="339" t="s">
        <v>2</v>
      </c>
      <c r="D776" s="340">
        <v>34.32</v>
      </c>
    </row>
    <row r="777" spans="1:4" ht="15" x14ac:dyDescent="0.25">
      <c r="A777" s="338" t="s">
        <v>22371</v>
      </c>
      <c r="B777" s="339" t="s">
        <v>36545</v>
      </c>
      <c r="C777" s="339" t="s">
        <v>2</v>
      </c>
      <c r="D777" s="340">
        <v>68.989999999999995</v>
      </c>
    </row>
    <row r="778" spans="1:4" ht="15" x14ac:dyDescent="0.25">
      <c r="A778" s="338" t="s">
        <v>22372</v>
      </c>
      <c r="B778" s="339" t="s">
        <v>36546</v>
      </c>
      <c r="C778" s="339" t="s">
        <v>2</v>
      </c>
      <c r="D778" s="340">
        <v>49.9</v>
      </c>
    </row>
    <row r="779" spans="1:4" ht="15" x14ac:dyDescent="0.25">
      <c r="A779" s="338" t="s">
        <v>22373</v>
      </c>
      <c r="B779" s="339" t="s">
        <v>36547</v>
      </c>
      <c r="C779" s="339" t="s">
        <v>2</v>
      </c>
      <c r="D779" s="340">
        <v>92</v>
      </c>
    </row>
    <row r="780" spans="1:4" ht="15" x14ac:dyDescent="0.25">
      <c r="A780" s="338" t="s">
        <v>22374</v>
      </c>
      <c r="B780" s="339" t="s">
        <v>36548</v>
      </c>
      <c r="C780" s="339" t="s">
        <v>2</v>
      </c>
      <c r="D780" s="340">
        <v>127.23</v>
      </c>
    </row>
    <row r="781" spans="1:4" ht="15" x14ac:dyDescent="0.25">
      <c r="A781" s="338" t="s">
        <v>22375</v>
      </c>
      <c r="B781" s="339" t="s">
        <v>36549</v>
      </c>
      <c r="C781" s="339" t="s">
        <v>2</v>
      </c>
      <c r="D781" s="340">
        <v>136.32</v>
      </c>
    </row>
    <row r="782" spans="1:4" ht="15" x14ac:dyDescent="0.25">
      <c r="A782" s="338" t="s">
        <v>22376</v>
      </c>
      <c r="B782" s="339" t="s">
        <v>36550</v>
      </c>
      <c r="C782" s="339" t="s">
        <v>2</v>
      </c>
      <c r="D782" s="340">
        <v>119.58</v>
      </c>
    </row>
    <row r="783" spans="1:4" ht="15" x14ac:dyDescent="0.25">
      <c r="A783" s="338" t="s">
        <v>22377</v>
      </c>
      <c r="B783" s="339" t="s">
        <v>36551</v>
      </c>
      <c r="C783" s="339" t="s">
        <v>2</v>
      </c>
      <c r="D783" s="340">
        <v>447.66</v>
      </c>
    </row>
    <row r="784" spans="1:4" ht="15" x14ac:dyDescent="0.25">
      <c r="A784" s="338" t="s">
        <v>22378</v>
      </c>
      <c r="B784" s="339" t="s">
        <v>36552</v>
      </c>
      <c r="C784" s="339" t="s">
        <v>2</v>
      </c>
      <c r="D784" s="340">
        <v>425.9</v>
      </c>
    </row>
    <row r="785" spans="1:4" ht="15" x14ac:dyDescent="0.25">
      <c r="A785" s="338" t="s">
        <v>22379</v>
      </c>
      <c r="B785" s="339" t="s">
        <v>36553</v>
      </c>
      <c r="C785" s="339" t="s">
        <v>2</v>
      </c>
      <c r="D785" s="340">
        <v>425.9</v>
      </c>
    </row>
    <row r="786" spans="1:4" ht="15" x14ac:dyDescent="0.25">
      <c r="A786" s="338" t="s">
        <v>22380</v>
      </c>
      <c r="B786" s="339" t="s">
        <v>36554</v>
      </c>
      <c r="C786" s="339" t="s">
        <v>2</v>
      </c>
      <c r="D786" s="340">
        <v>410</v>
      </c>
    </row>
    <row r="787" spans="1:4" ht="15" x14ac:dyDescent="0.25">
      <c r="A787" s="338" t="s">
        <v>22381</v>
      </c>
      <c r="B787" s="339" t="s">
        <v>36555</v>
      </c>
      <c r="C787" s="339" t="s">
        <v>2</v>
      </c>
      <c r="D787" s="340">
        <v>9.9</v>
      </c>
    </row>
    <row r="788" spans="1:4" ht="15" x14ac:dyDescent="0.25">
      <c r="A788" s="338" t="s">
        <v>22382</v>
      </c>
      <c r="B788" s="339" t="s">
        <v>36556</v>
      </c>
      <c r="C788" s="339" t="s">
        <v>2</v>
      </c>
      <c r="D788" s="340">
        <v>11.2</v>
      </c>
    </row>
    <row r="789" spans="1:4" ht="15" x14ac:dyDescent="0.25">
      <c r="A789" s="338" t="s">
        <v>22383</v>
      </c>
      <c r="B789" s="339" t="s">
        <v>36557</v>
      </c>
      <c r="C789" s="339" t="s">
        <v>2</v>
      </c>
      <c r="D789" s="340">
        <v>11.2</v>
      </c>
    </row>
    <row r="790" spans="1:4" ht="15" x14ac:dyDescent="0.25">
      <c r="A790" s="338" t="s">
        <v>22384</v>
      </c>
      <c r="B790" s="339" t="s">
        <v>36558</v>
      </c>
      <c r="C790" s="339" t="s">
        <v>2</v>
      </c>
      <c r="D790" s="340">
        <v>11.2</v>
      </c>
    </row>
    <row r="791" spans="1:4" ht="15" x14ac:dyDescent="0.25">
      <c r="A791" s="338" t="s">
        <v>22385</v>
      </c>
      <c r="B791" s="339" t="s">
        <v>36559</v>
      </c>
      <c r="C791" s="339" t="s">
        <v>2</v>
      </c>
      <c r="D791" s="340">
        <v>10.99</v>
      </c>
    </row>
    <row r="792" spans="1:4" ht="15" x14ac:dyDescent="0.25">
      <c r="A792" s="338" t="s">
        <v>22386</v>
      </c>
      <c r="B792" s="339" t="s">
        <v>36560</v>
      </c>
      <c r="C792" s="339" t="s">
        <v>2</v>
      </c>
      <c r="D792" s="340">
        <v>11.6</v>
      </c>
    </row>
    <row r="793" spans="1:4" ht="15" x14ac:dyDescent="0.25">
      <c r="A793" s="338" t="s">
        <v>22387</v>
      </c>
      <c r="B793" s="339" t="s">
        <v>36561</v>
      </c>
      <c r="C793" s="339" t="s">
        <v>2</v>
      </c>
      <c r="D793" s="340">
        <v>12.77</v>
      </c>
    </row>
    <row r="794" spans="1:4" ht="15" x14ac:dyDescent="0.25">
      <c r="A794" s="338" t="s">
        <v>22388</v>
      </c>
      <c r="B794" s="339" t="s">
        <v>36562</v>
      </c>
      <c r="C794" s="339" t="s">
        <v>2</v>
      </c>
      <c r="D794" s="340">
        <v>15.69</v>
      </c>
    </row>
    <row r="795" spans="1:4" ht="15" x14ac:dyDescent="0.25">
      <c r="A795" s="338" t="s">
        <v>22389</v>
      </c>
      <c r="B795" s="339" t="s">
        <v>36563</v>
      </c>
      <c r="C795" s="339" t="s">
        <v>2</v>
      </c>
      <c r="D795" s="340">
        <v>46.37</v>
      </c>
    </row>
    <row r="796" spans="1:4" ht="15" x14ac:dyDescent="0.25">
      <c r="A796" s="338" t="s">
        <v>22390</v>
      </c>
      <c r="B796" s="339" t="s">
        <v>36564</v>
      </c>
      <c r="C796" s="339" t="s">
        <v>2</v>
      </c>
      <c r="D796" s="340">
        <v>43.75</v>
      </c>
    </row>
    <row r="797" spans="1:4" ht="15" x14ac:dyDescent="0.25">
      <c r="A797" s="338" t="s">
        <v>22391</v>
      </c>
      <c r="B797" s="339" t="s">
        <v>36565</v>
      </c>
      <c r="C797" s="339" t="s">
        <v>2</v>
      </c>
      <c r="D797" s="340">
        <v>27.77</v>
      </c>
    </row>
    <row r="798" spans="1:4" ht="15" x14ac:dyDescent="0.25">
      <c r="A798" s="338" t="s">
        <v>22392</v>
      </c>
      <c r="B798" s="339" t="s">
        <v>36566</v>
      </c>
      <c r="C798" s="339" t="s">
        <v>2</v>
      </c>
      <c r="D798" s="340">
        <v>46.37</v>
      </c>
    </row>
    <row r="799" spans="1:4" ht="15" x14ac:dyDescent="0.25">
      <c r="A799" s="338" t="s">
        <v>22393</v>
      </c>
      <c r="B799" s="339" t="s">
        <v>36567</v>
      </c>
      <c r="C799" s="339" t="s">
        <v>2</v>
      </c>
      <c r="D799" s="340">
        <v>43.39</v>
      </c>
    </row>
    <row r="800" spans="1:4" ht="15" x14ac:dyDescent="0.25">
      <c r="A800" s="338" t="s">
        <v>22394</v>
      </c>
      <c r="B800" s="339" t="s">
        <v>36568</v>
      </c>
      <c r="C800" s="339" t="s">
        <v>2</v>
      </c>
      <c r="D800" s="340">
        <v>34.28</v>
      </c>
    </row>
    <row r="801" spans="1:4" ht="15" x14ac:dyDescent="0.25">
      <c r="A801" s="338" t="s">
        <v>22395</v>
      </c>
      <c r="B801" s="339" t="s">
        <v>36569</v>
      </c>
      <c r="C801" s="339" t="s">
        <v>2</v>
      </c>
      <c r="D801" s="340">
        <v>55.58</v>
      </c>
    </row>
    <row r="802" spans="1:4" ht="15" x14ac:dyDescent="0.25">
      <c r="A802" s="338" t="s">
        <v>22396</v>
      </c>
      <c r="B802" s="339" t="s">
        <v>36570</v>
      </c>
      <c r="C802" s="339" t="s">
        <v>2</v>
      </c>
      <c r="D802" s="340">
        <v>60.99</v>
      </c>
    </row>
    <row r="803" spans="1:4" ht="15" x14ac:dyDescent="0.25">
      <c r="A803" s="338" t="s">
        <v>22397</v>
      </c>
      <c r="B803" s="339" t="s">
        <v>22398</v>
      </c>
      <c r="C803" s="339" t="s">
        <v>2</v>
      </c>
      <c r="D803" s="340">
        <v>93.24</v>
      </c>
    </row>
    <row r="804" spans="1:4" ht="15" x14ac:dyDescent="0.25">
      <c r="A804" s="338" t="s">
        <v>22399</v>
      </c>
      <c r="B804" s="339" t="s">
        <v>36571</v>
      </c>
      <c r="C804" s="339" t="s">
        <v>2</v>
      </c>
      <c r="D804" s="340">
        <v>93.24</v>
      </c>
    </row>
    <row r="805" spans="1:4" ht="15" x14ac:dyDescent="0.25">
      <c r="A805" s="338" t="s">
        <v>22400</v>
      </c>
      <c r="B805" s="339" t="s">
        <v>36572</v>
      </c>
      <c r="C805" s="339" t="s">
        <v>2</v>
      </c>
      <c r="D805" s="340">
        <v>77.83</v>
      </c>
    </row>
    <row r="806" spans="1:4" ht="15" x14ac:dyDescent="0.25">
      <c r="A806" s="338" t="s">
        <v>22401</v>
      </c>
      <c r="B806" s="339" t="s">
        <v>36573</v>
      </c>
      <c r="C806" s="339" t="s">
        <v>2</v>
      </c>
      <c r="D806" s="340">
        <v>65.25</v>
      </c>
    </row>
    <row r="807" spans="1:4" ht="15" x14ac:dyDescent="0.25">
      <c r="A807" s="338" t="s">
        <v>22402</v>
      </c>
      <c r="B807" s="339" t="s">
        <v>36574</v>
      </c>
      <c r="C807" s="339" t="s">
        <v>2</v>
      </c>
      <c r="D807" s="340">
        <v>78.680000000000007</v>
      </c>
    </row>
    <row r="808" spans="1:4" ht="15" x14ac:dyDescent="0.25">
      <c r="A808" s="338" t="s">
        <v>22403</v>
      </c>
      <c r="B808" s="339" t="s">
        <v>36575</v>
      </c>
      <c r="C808" s="339" t="s">
        <v>2</v>
      </c>
      <c r="D808" s="340">
        <v>77.83</v>
      </c>
    </row>
    <row r="809" spans="1:4" ht="15" x14ac:dyDescent="0.25">
      <c r="A809" s="338" t="s">
        <v>22404</v>
      </c>
      <c r="B809" s="339" t="s">
        <v>36576</v>
      </c>
      <c r="C809" s="339" t="s">
        <v>2</v>
      </c>
      <c r="D809" s="340">
        <v>77.83</v>
      </c>
    </row>
    <row r="810" spans="1:4" ht="15" x14ac:dyDescent="0.25">
      <c r="A810" s="338" t="s">
        <v>22405</v>
      </c>
      <c r="B810" s="339" t="s">
        <v>36577</v>
      </c>
      <c r="C810" s="339" t="s">
        <v>2</v>
      </c>
      <c r="D810" s="340">
        <v>78.680000000000007</v>
      </c>
    </row>
    <row r="811" spans="1:4" ht="15" x14ac:dyDescent="0.25">
      <c r="A811" s="338" t="s">
        <v>22406</v>
      </c>
      <c r="B811" s="339" t="s">
        <v>36578</v>
      </c>
      <c r="C811" s="339" t="s">
        <v>2</v>
      </c>
      <c r="D811" s="340">
        <v>78.680000000000007</v>
      </c>
    </row>
    <row r="812" spans="1:4" ht="15" x14ac:dyDescent="0.25">
      <c r="A812" s="338" t="s">
        <v>22407</v>
      </c>
      <c r="B812" s="339" t="s">
        <v>36579</v>
      </c>
      <c r="C812" s="339" t="s">
        <v>2</v>
      </c>
      <c r="D812" s="340">
        <v>93.97</v>
      </c>
    </row>
    <row r="813" spans="1:4" ht="15" x14ac:dyDescent="0.25">
      <c r="A813" s="338" t="s">
        <v>22408</v>
      </c>
      <c r="B813" s="339" t="s">
        <v>36580</v>
      </c>
      <c r="C813" s="339" t="s">
        <v>2</v>
      </c>
      <c r="D813" s="340">
        <v>319.89999999999998</v>
      </c>
    </row>
    <row r="814" spans="1:4" ht="15" x14ac:dyDescent="0.25">
      <c r="A814" s="338" t="s">
        <v>22409</v>
      </c>
      <c r="B814" s="339" t="s">
        <v>36581</v>
      </c>
      <c r="C814" s="339" t="s">
        <v>2</v>
      </c>
      <c r="D814" s="340">
        <v>364.9</v>
      </c>
    </row>
    <row r="815" spans="1:4" ht="15" x14ac:dyDescent="0.25">
      <c r="A815" s="338" t="s">
        <v>22410</v>
      </c>
      <c r="B815" s="339" t="s">
        <v>36582</v>
      </c>
      <c r="C815" s="339" t="s">
        <v>2</v>
      </c>
      <c r="D815" s="340">
        <v>289.89999999999998</v>
      </c>
    </row>
    <row r="816" spans="1:4" ht="15" x14ac:dyDescent="0.25">
      <c r="A816" s="338" t="s">
        <v>22411</v>
      </c>
      <c r="B816" s="339" t="s">
        <v>36583</v>
      </c>
      <c r="C816" s="339" t="s">
        <v>2</v>
      </c>
      <c r="D816" s="340">
        <v>26.9</v>
      </c>
    </row>
    <row r="817" spans="1:4" ht="15" x14ac:dyDescent="0.25">
      <c r="A817" s="338" t="s">
        <v>22412</v>
      </c>
      <c r="B817" s="339" t="s">
        <v>36584</v>
      </c>
      <c r="C817" s="339" t="s">
        <v>2</v>
      </c>
      <c r="D817" s="340">
        <v>23.05</v>
      </c>
    </row>
    <row r="818" spans="1:4" ht="15" x14ac:dyDescent="0.25">
      <c r="A818" s="338" t="s">
        <v>22413</v>
      </c>
      <c r="B818" s="339" t="s">
        <v>36585</v>
      </c>
      <c r="C818" s="339" t="s">
        <v>2</v>
      </c>
      <c r="D818" s="340">
        <v>9.73</v>
      </c>
    </row>
    <row r="819" spans="1:4" ht="15" x14ac:dyDescent="0.25">
      <c r="A819" s="338" t="s">
        <v>22414</v>
      </c>
      <c r="B819" s="339" t="s">
        <v>36586</v>
      </c>
      <c r="C819" s="339" t="s">
        <v>1</v>
      </c>
      <c r="D819" s="340">
        <v>168.08</v>
      </c>
    </row>
    <row r="820" spans="1:4" ht="15" x14ac:dyDescent="0.25">
      <c r="A820" s="338" t="s">
        <v>22415</v>
      </c>
      <c r="B820" s="339" t="s">
        <v>36587</v>
      </c>
      <c r="C820" s="339" t="s">
        <v>1</v>
      </c>
      <c r="D820" s="340">
        <v>179.67</v>
      </c>
    </row>
    <row r="821" spans="1:4" ht="15" x14ac:dyDescent="0.25">
      <c r="A821" s="338" t="s">
        <v>22416</v>
      </c>
      <c r="B821" s="339" t="s">
        <v>36588</v>
      </c>
      <c r="C821" s="339" t="s">
        <v>1</v>
      </c>
      <c r="D821" s="340">
        <v>284.60000000000002</v>
      </c>
    </row>
    <row r="822" spans="1:4" ht="15" x14ac:dyDescent="0.25">
      <c r="A822" s="338" t="s">
        <v>22417</v>
      </c>
      <c r="B822" s="339" t="s">
        <v>36589</v>
      </c>
      <c r="C822" s="339" t="s">
        <v>1</v>
      </c>
      <c r="D822" s="340">
        <v>1.59</v>
      </c>
    </row>
    <row r="823" spans="1:4" ht="15" x14ac:dyDescent="0.25">
      <c r="A823" s="338" t="s">
        <v>22418</v>
      </c>
      <c r="B823" s="339" t="s">
        <v>36590</v>
      </c>
      <c r="C823" s="339" t="s">
        <v>1</v>
      </c>
      <c r="D823" s="340">
        <v>2.52</v>
      </c>
    </row>
    <row r="824" spans="1:4" ht="15" x14ac:dyDescent="0.25">
      <c r="A824" s="338" t="s">
        <v>22419</v>
      </c>
      <c r="B824" s="339" t="s">
        <v>36591</v>
      </c>
      <c r="C824" s="339" t="s">
        <v>1</v>
      </c>
      <c r="D824" s="340">
        <v>3.96</v>
      </c>
    </row>
    <row r="825" spans="1:4" ht="15" x14ac:dyDescent="0.25">
      <c r="A825" s="338" t="s">
        <v>22420</v>
      </c>
      <c r="B825" s="339" t="s">
        <v>36592</v>
      </c>
      <c r="C825" s="339" t="s">
        <v>1</v>
      </c>
      <c r="D825" s="340">
        <v>5.93</v>
      </c>
    </row>
    <row r="826" spans="1:4" ht="15" x14ac:dyDescent="0.25">
      <c r="A826" s="338" t="s">
        <v>22421</v>
      </c>
      <c r="B826" s="339" t="s">
        <v>36593</v>
      </c>
      <c r="C826" s="339" t="s">
        <v>1</v>
      </c>
      <c r="D826" s="340">
        <v>9.68</v>
      </c>
    </row>
    <row r="827" spans="1:4" ht="15" x14ac:dyDescent="0.25">
      <c r="A827" s="338" t="s">
        <v>22422</v>
      </c>
      <c r="B827" s="339" t="s">
        <v>36594</v>
      </c>
      <c r="C827" s="339" t="s">
        <v>1</v>
      </c>
      <c r="D827" s="340">
        <v>1.38</v>
      </c>
    </row>
    <row r="828" spans="1:4" ht="15" x14ac:dyDescent="0.25">
      <c r="A828" s="338" t="s">
        <v>22423</v>
      </c>
      <c r="B828" s="339" t="s">
        <v>36595</v>
      </c>
      <c r="C828" s="339" t="s">
        <v>1</v>
      </c>
      <c r="D828" s="340">
        <v>2</v>
      </c>
    </row>
    <row r="829" spans="1:4" ht="15" x14ac:dyDescent="0.25">
      <c r="A829" s="338" t="s">
        <v>22424</v>
      </c>
      <c r="B829" s="339" t="s">
        <v>36596</v>
      </c>
      <c r="C829" s="339" t="s">
        <v>1</v>
      </c>
      <c r="D829" s="340">
        <v>3.52</v>
      </c>
    </row>
    <row r="830" spans="1:4" ht="15" x14ac:dyDescent="0.25">
      <c r="A830" s="338" t="s">
        <v>22425</v>
      </c>
      <c r="B830" s="339" t="s">
        <v>36597</v>
      </c>
      <c r="C830" s="339" t="s">
        <v>1</v>
      </c>
      <c r="D830" s="340">
        <v>5.58</v>
      </c>
    </row>
    <row r="831" spans="1:4" ht="15" x14ac:dyDescent="0.25">
      <c r="A831" s="338" t="s">
        <v>22426</v>
      </c>
      <c r="B831" s="339" t="s">
        <v>36598</v>
      </c>
      <c r="C831" s="339" t="s">
        <v>1</v>
      </c>
      <c r="D831" s="340">
        <v>10.39</v>
      </c>
    </row>
    <row r="832" spans="1:4" ht="15" x14ac:dyDescent="0.25">
      <c r="A832" s="338" t="s">
        <v>22427</v>
      </c>
      <c r="B832" s="339" t="s">
        <v>36599</v>
      </c>
      <c r="C832" s="339" t="s">
        <v>1</v>
      </c>
      <c r="D832" s="340">
        <v>15.54</v>
      </c>
    </row>
    <row r="833" spans="1:4" ht="15" x14ac:dyDescent="0.25">
      <c r="A833" s="338" t="s">
        <v>22428</v>
      </c>
      <c r="B833" s="339" t="s">
        <v>36600</v>
      </c>
      <c r="C833" s="339" t="s">
        <v>1</v>
      </c>
      <c r="D833" s="340">
        <v>24.34</v>
      </c>
    </row>
    <row r="834" spans="1:4" ht="15" x14ac:dyDescent="0.25">
      <c r="A834" s="338" t="s">
        <v>22429</v>
      </c>
      <c r="B834" s="339" t="s">
        <v>36601</v>
      </c>
      <c r="C834" s="339" t="s">
        <v>1</v>
      </c>
      <c r="D834" s="340">
        <v>27.89</v>
      </c>
    </row>
    <row r="835" spans="1:4" ht="15" x14ac:dyDescent="0.25">
      <c r="A835" s="338" t="s">
        <v>22430</v>
      </c>
      <c r="B835" s="339" t="s">
        <v>36602</v>
      </c>
      <c r="C835" s="339" t="s">
        <v>1</v>
      </c>
      <c r="D835" s="340">
        <v>41.1</v>
      </c>
    </row>
    <row r="836" spans="1:4" ht="15" x14ac:dyDescent="0.25">
      <c r="A836" s="338" t="s">
        <v>22431</v>
      </c>
      <c r="B836" s="339" t="s">
        <v>36603</v>
      </c>
      <c r="C836" s="339" t="s">
        <v>1</v>
      </c>
      <c r="D836" s="340">
        <v>70</v>
      </c>
    </row>
    <row r="837" spans="1:4" ht="15" x14ac:dyDescent="0.25">
      <c r="A837" s="338" t="s">
        <v>22432</v>
      </c>
      <c r="B837" s="339" t="s">
        <v>36604</v>
      </c>
      <c r="C837" s="339" t="s">
        <v>1</v>
      </c>
      <c r="D837" s="340">
        <v>94.9</v>
      </c>
    </row>
    <row r="838" spans="1:4" ht="15" x14ac:dyDescent="0.25">
      <c r="A838" s="338" t="s">
        <v>22433</v>
      </c>
      <c r="B838" s="339" t="s">
        <v>36605</v>
      </c>
      <c r="C838" s="339" t="s">
        <v>1</v>
      </c>
      <c r="D838" s="340">
        <v>115.74</v>
      </c>
    </row>
    <row r="839" spans="1:4" ht="15" x14ac:dyDescent="0.25">
      <c r="A839" s="338" t="s">
        <v>22434</v>
      </c>
      <c r="B839" s="339" t="s">
        <v>36606</v>
      </c>
      <c r="C839" s="339" t="s">
        <v>1</v>
      </c>
      <c r="D839" s="340">
        <v>2.0099999999999998</v>
      </c>
    </row>
    <row r="840" spans="1:4" ht="15" x14ac:dyDescent="0.25">
      <c r="A840" s="338" t="s">
        <v>22435</v>
      </c>
      <c r="B840" s="339" t="s">
        <v>36607</v>
      </c>
      <c r="C840" s="339" t="s">
        <v>1</v>
      </c>
      <c r="D840" s="340">
        <v>2.65</v>
      </c>
    </row>
    <row r="841" spans="1:4" ht="15" x14ac:dyDescent="0.25">
      <c r="A841" s="338" t="s">
        <v>22436</v>
      </c>
      <c r="B841" s="339" t="s">
        <v>36608</v>
      </c>
      <c r="C841" s="339" t="s">
        <v>1</v>
      </c>
      <c r="D841" s="340">
        <v>4.68</v>
      </c>
    </row>
    <row r="842" spans="1:4" ht="15" x14ac:dyDescent="0.25">
      <c r="A842" s="338" t="s">
        <v>22437</v>
      </c>
      <c r="B842" s="339" t="s">
        <v>36609</v>
      </c>
      <c r="C842" s="339" t="s">
        <v>1</v>
      </c>
      <c r="D842" s="340">
        <v>5.97</v>
      </c>
    </row>
    <row r="843" spans="1:4" ht="15" x14ac:dyDescent="0.25">
      <c r="A843" s="338" t="s">
        <v>22438</v>
      </c>
      <c r="B843" s="339" t="s">
        <v>36610</v>
      </c>
      <c r="C843" s="339" t="s">
        <v>1</v>
      </c>
      <c r="D843" s="340">
        <v>8.75</v>
      </c>
    </row>
    <row r="844" spans="1:4" ht="15" x14ac:dyDescent="0.25">
      <c r="A844" s="338" t="s">
        <v>22439</v>
      </c>
      <c r="B844" s="339" t="s">
        <v>36611</v>
      </c>
      <c r="C844" s="339" t="s">
        <v>1</v>
      </c>
      <c r="D844" s="340">
        <v>13.39</v>
      </c>
    </row>
    <row r="845" spans="1:4" ht="15" x14ac:dyDescent="0.25">
      <c r="A845" s="338" t="s">
        <v>22440</v>
      </c>
      <c r="B845" s="339" t="s">
        <v>36612</v>
      </c>
      <c r="C845" s="339" t="s">
        <v>1</v>
      </c>
      <c r="D845" s="340">
        <v>20.99</v>
      </c>
    </row>
    <row r="846" spans="1:4" ht="15" x14ac:dyDescent="0.25">
      <c r="A846" s="338" t="s">
        <v>22441</v>
      </c>
      <c r="B846" s="339" t="s">
        <v>36613</v>
      </c>
      <c r="C846" s="339" t="s">
        <v>1</v>
      </c>
      <c r="D846" s="340">
        <v>28.99</v>
      </c>
    </row>
    <row r="847" spans="1:4" ht="15" x14ac:dyDescent="0.25">
      <c r="A847" s="338" t="s">
        <v>22442</v>
      </c>
      <c r="B847" s="339" t="s">
        <v>36614</v>
      </c>
      <c r="C847" s="339" t="s">
        <v>1</v>
      </c>
      <c r="D847" s="340">
        <v>46.99</v>
      </c>
    </row>
    <row r="848" spans="1:4" ht="15" x14ac:dyDescent="0.25">
      <c r="A848" s="338" t="s">
        <v>22443</v>
      </c>
      <c r="B848" s="339" t="s">
        <v>36615</v>
      </c>
      <c r="C848" s="339" t="s">
        <v>1</v>
      </c>
      <c r="D848" s="340">
        <v>74.87</v>
      </c>
    </row>
    <row r="849" spans="1:4" ht="15" x14ac:dyDescent="0.25">
      <c r="A849" s="338" t="s">
        <v>22444</v>
      </c>
      <c r="B849" s="339" t="s">
        <v>36616</v>
      </c>
      <c r="C849" s="339" t="s">
        <v>1</v>
      </c>
      <c r="D849" s="340">
        <v>97.21</v>
      </c>
    </row>
    <row r="850" spans="1:4" ht="15" x14ac:dyDescent="0.25">
      <c r="A850" s="338" t="s">
        <v>22445</v>
      </c>
      <c r="B850" s="339" t="s">
        <v>36617</v>
      </c>
      <c r="C850" s="339" t="s">
        <v>1</v>
      </c>
      <c r="D850" s="340">
        <v>124.96</v>
      </c>
    </row>
    <row r="851" spans="1:4" ht="15" x14ac:dyDescent="0.25">
      <c r="A851" s="338" t="s">
        <v>22446</v>
      </c>
      <c r="B851" s="339" t="s">
        <v>24073</v>
      </c>
      <c r="C851" s="339" t="s">
        <v>1</v>
      </c>
      <c r="D851" s="340">
        <v>12.12</v>
      </c>
    </row>
    <row r="852" spans="1:4" ht="15" x14ac:dyDescent="0.25">
      <c r="A852" s="338" t="s">
        <v>22447</v>
      </c>
      <c r="B852" s="339" t="s">
        <v>24074</v>
      </c>
      <c r="C852" s="339" t="s">
        <v>1</v>
      </c>
      <c r="D852" s="340">
        <v>13.99</v>
      </c>
    </row>
    <row r="853" spans="1:4" ht="15" x14ac:dyDescent="0.25">
      <c r="A853" s="338" t="s">
        <v>22448</v>
      </c>
      <c r="B853" s="339" t="s">
        <v>24075</v>
      </c>
      <c r="C853" s="339" t="s">
        <v>1</v>
      </c>
      <c r="D853" s="340">
        <v>20.99</v>
      </c>
    </row>
    <row r="854" spans="1:4" ht="15" x14ac:dyDescent="0.25">
      <c r="A854" s="338" t="s">
        <v>22449</v>
      </c>
      <c r="B854" s="339" t="s">
        <v>22450</v>
      </c>
      <c r="C854" s="339" t="s">
        <v>1</v>
      </c>
      <c r="D854" s="340">
        <v>31.36</v>
      </c>
    </row>
    <row r="855" spans="1:4" ht="15" x14ac:dyDescent="0.25">
      <c r="A855" s="338" t="s">
        <v>22451</v>
      </c>
      <c r="B855" s="339" t="s">
        <v>22452</v>
      </c>
      <c r="C855" s="339" t="s">
        <v>1</v>
      </c>
      <c r="D855" s="340">
        <v>43.99</v>
      </c>
    </row>
    <row r="856" spans="1:4" ht="15" x14ac:dyDescent="0.25">
      <c r="A856" s="338" t="s">
        <v>22453</v>
      </c>
      <c r="B856" s="339" t="s">
        <v>24076</v>
      </c>
      <c r="C856" s="339" t="s">
        <v>1</v>
      </c>
      <c r="D856" s="340">
        <v>64.989999999999995</v>
      </c>
    </row>
    <row r="857" spans="1:4" ht="15" x14ac:dyDescent="0.25">
      <c r="A857" s="338" t="s">
        <v>22454</v>
      </c>
      <c r="B857" s="339" t="s">
        <v>28356</v>
      </c>
      <c r="C857" s="339" t="s">
        <v>2</v>
      </c>
      <c r="D857" s="340">
        <v>4.13</v>
      </c>
    </row>
    <row r="858" spans="1:4" ht="15" x14ac:dyDescent="0.25">
      <c r="A858" s="338" t="s">
        <v>24077</v>
      </c>
      <c r="B858" s="339" t="s">
        <v>24078</v>
      </c>
      <c r="C858" s="339" t="s">
        <v>2</v>
      </c>
      <c r="D858" s="340">
        <v>11.52</v>
      </c>
    </row>
    <row r="859" spans="1:4" ht="15" x14ac:dyDescent="0.25">
      <c r="A859" s="338" t="s">
        <v>22455</v>
      </c>
      <c r="B859" s="339" t="s">
        <v>28357</v>
      </c>
      <c r="C859" s="339" t="s">
        <v>2</v>
      </c>
      <c r="D859" s="340">
        <v>1.8</v>
      </c>
    </row>
    <row r="860" spans="1:4" ht="15" x14ac:dyDescent="0.25">
      <c r="A860" s="338" t="s">
        <v>22456</v>
      </c>
      <c r="B860" s="339" t="s">
        <v>28358</v>
      </c>
      <c r="C860" s="339" t="s">
        <v>2</v>
      </c>
      <c r="D860" s="340">
        <v>3.9</v>
      </c>
    </row>
    <row r="861" spans="1:4" ht="15" x14ac:dyDescent="0.25">
      <c r="A861" s="338" t="s">
        <v>22457</v>
      </c>
      <c r="B861" s="339" t="s">
        <v>36618</v>
      </c>
      <c r="C861" s="339" t="s">
        <v>1</v>
      </c>
      <c r="D861" s="340">
        <v>8.61</v>
      </c>
    </row>
    <row r="862" spans="1:4" ht="15" x14ac:dyDescent="0.25">
      <c r="A862" s="338" t="s">
        <v>22458</v>
      </c>
      <c r="B862" s="339" t="s">
        <v>36619</v>
      </c>
      <c r="C862" s="339" t="s">
        <v>1</v>
      </c>
      <c r="D862" s="340">
        <v>15.67</v>
      </c>
    </row>
    <row r="863" spans="1:4" ht="15" x14ac:dyDescent="0.25">
      <c r="A863" s="338" t="s">
        <v>22459</v>
      </c>
      <c r="B863" s="339" t="s">
        <v>36620</v>
      </c>
      <c r="C863" s="339" t="s">
        <v>1</v>
      </c>
      <c r="D863" s="340">
        <v>18.36</v>
      </c>
    </row>
    <row r="864" spans="1:4" ht="15" x14ac:dyDescent="0.25">
      <c r="A864" s="338" t="s">
        <v>22460</v>
      </c>
      <c r="B864" s="339" t="s">
        <v>36621</v>
      </c>
      <c r="C864" s="339" t="s">
        <v>1</v>
      </c>
      <c r="D864" s="340">
        <v>21.59</v>
      </c>
    </row>
    <row r="865" spans="1:4" ht="15" x14ac:dyDescent="0.25">
      <c r="A865" s="338" t="s">
        <v>22461</v>
      </c>
      <c r="B865" s="339" t="s">
        <v>22462</v>
      </c>
      <c r="C865" s="339" t="s">
        <v>1</v>
      </c>
      <c r="D865" s="340">
        <v>1.99</v>
      </c>
    </row>
    <row r="866" spans="1:4" ht="15" x14ac:dyDescent="0.25">
      <c r="A866" s="338" t="s">
        <v>22463</v>
      </c>
      <c r="B866" s="339" t="s">
        <v>36622</v>
      </c>
      <c r="C866" s="339" t="s">
        <v>1</v>
      </c>
      <c r="D866" s="340">
        <v>1.7</v>
      </c>
    </row>
    <row r="867" spans="1:4" ht="15" x14ac:dyDescent="0.25">
      <c r="A867" s="338" t="s">
        <v>22464</v>
      </c>
      <c r="B867" s="339" t="s">
        <v>36623</v>
      </c>
      <c r="C867" s="339" t="s">
        <v>1</v>
      </c>
      <c r="D867" s="340">
        <v>2.15</v>
      </c>
    </row>
    <row r="868" spans="1:4" ht="15" x14ac:dyDescent="0.25">
      <c r="A868" s="338" t="s">
        <v>22465</v>
      </c>
      <c r="B868" s="339" t="s">
        <v>36624</v>
      </c>
      <c r="C868" s="339" t="s">
        <v>1</v>
      </c>
      <c r="D868" s="340">
        <v>4.45</v>
      </c>
    </row>
    <row r="869" spans="1:4" ht="15" x14ac:dyDescent="0.25">
      <c r="A869" s="338" t="s">
        <v>22466</v>
      </c>
      <c r="B869" s="339" t="s">
        <v>36625</v>
      </c>
      <c r="C869" s="339" t="s">
        <v>1</v>
      </c>
      <c r="D869" s="340">
        <v>11.13</v>
      </c>
    </row>
    <row r="870" spans="1:4" ht="15" x14ac:dyDescent="0.25">
      <c r="A870" s="338" t="s">
        <v>22467</v>
      </c>
      <c r="B870" s="339" t="s">
        <v>36626</v>
      </c>
      <c r="C870" s="339" t="s">
        <v>1</v>
      </c>
      <c r="D870" s="340">
        <v>15.28</v>
      </c>
    </row>
    <row r="871" spans="1:4" ht="15" x14ac:dyDescent="0.25">
      <c r="A871" s="338" t="s">
        <v>22468</v>
      </c>
      <c r="B871" s="339" t="s">
        <v>36627</v>
      </c>
      <c r="C871" s="339" t="s">
        <v>1</v>
      </c>
      <c r="D871" s="340">
        <v>24.33</v>
      </c>
    </row>
    <row r="872" spans="1:4" ht="15" x14ac:dyDescent="0.25">
      <c r="A872" s="338" t="s">
        <v>22469</v>
      </c>
      <c r="B872" s="339" t="s">
        <v>36628</v>
      </c>
      <c r="C872" s="339" t="s">
        <v>1</v>
      </c>
      <c r="D872" s="340">
        <v>38.53</v>
      </c>
    </row>
    <row r="873" spans="1:4" ht="15" x14ac:dyDescent="0.25">
      <c r="A873" s="338" t="s">
        <v>22470</v>
      </c>
      <c r="B873" s="339" t="s">
        <v>22471</v>
      </c>
      <c r="C873" s="339" t="s">
        <v>1</v>
      </c>
      <c r="D873" s="340">
        <v>3.51</v>
      </c>
    </row>
    <row r="874" spans="1:4" ht="15" x14ac:dyDescent="0.25">
      <c r="A874" s="338" t="s">
        <v>22472</v>
      </c>
      <c r="B874" s="339" t="s">
        <v>36629</v>
      </c>
      <c r="C874" s="339" t="s">
        <v>1</v>
      </c>
      <c r="D874" s="340">
        <v>6.91</v>
      </c>
    </row>
    <row r="875" spans="1:4" ht="15" x14ac:dyDescent="0.25">
      <c r="A875" s="338" t="s">
        <v>22473</v>
      </c>
      <c r="B875" s="339" t="s">
        <v>36630</v>
      </c>
      <c r="C875" s="339" t="s">
        <v>2</v>
      </c>
      <c r="D875" s="340">
        <v>14.79</v>
      </c>
    </row>
    <row r="876" spans="1:4" ht="15" x14ac:dyDescent="0.25">
      <c r="A876" s="338" t="s">
        <v>22474</v>
      </c>
      <c r="B876" s="339" t="s">
        <v>36631</v>
      </c>
      <c r="C876" s="339" t="s">
        <v>2</v>
      </c>
      <c r="D876" s="340">
        <v>24.13</v>
      </c>
    </row>
    <row r="877" spans="1:4" ht="15" x14ac:dyDescent="0.25">
      <c r="A877" s="338" t="s">
        <v>24079</v>
      </c>
      <c r="B877" s="339" t="s">
        <v>36632</v>
      </c>
      <c r="C877" s="339" t="s">
        <v>2</v>
      </c>
      <c r="D877" s="340">
        <v>56.68</v>
      </c>
    </row>
    <row r="878" spans="1:4" ht="15" x14ac:dyDescent="0.25">
      <c r="A878" s="338" t="s">
        <v>22475</v>
      </c>
      <c r="B878" s="339" t="s">
        <v>36633</v>
      </c>
      <c r="C878" s="339" t="s">
        <v>2</v>
      </c>
      <c r="D878" s="340">
        <v>6.52</v>
      </c>
    </row>
    <row r="879" spans="1:4" ht="15" x14ac:dyDescent="0.25">
      <c r="A879" s="338" t="s">
        <v>22476</v>
      </c>
      <c r="B879" s="339" t="s">
        <v>36634</v>
      </c>
      <c r="C879" s="339" t="s">
        <v>2</v>
      </c>
      <c r="D879" s="340">
        <v>8.6300000000000008</v>
      </c>
    </row>
    <row r="880" spans="1:4" ht="15" x14ac:dyDescent="0.25">
      <c r="A880" s="338" t="s">
        <v>22477</v>
      </c>
      <c r="B880" s="339" t="s">
        <v>36635</v>
      </c>
      <c r="C880" s="339" t="s">
        <v>2</v>
      </c>
      <c r="D880" s="340">
        <v>13.85</v>
      </c>
    </row>
    <row r="881" spans="1:4" ht="15" x14ac:dyDescent="0.25">
      <c r="A881" s="338" t="s">
        <v>22478</v>
      </c>
      <c r="B881" s="339" t="s">
        <v>36636</v>
      </c>
      <c r="C881" s="339" t="s">
        <v>2</v>
      </c>
      <c r="D881" s="340">
        <v>23.8</v>
      </c>
    </row>
    <row r="882" spans="1:4" ht="15" x14ac:dyDescent="0.25">
      <c r="A882" s="338" t="s">
        <v>22479</v>
      </c>
      <c r="B882" s="339" t="s">
        <v>28359</v>
      </c>
      <c r="C882" s="339" t="s">
        <v>2</v>
      </c>
      <c r="D882" s="340">
        <v>10.88</v>
      </c>
    </row>
    <row r="883" spans="1:4" ht="15" x14ac:dyDescent="0.25">
      <c r="A883" s="338" t="s">
        <v>22480</v>
      </c>
      <c r="B883" s="339" t="s">
        <v>36637</v>
      </c>
      <c r="C883" s="339" t="s">
        <v>2</v>
      </c>
      <c r="D883" s="340">
        <v>6.9</v>
      </c>
    </row>
    <row r="884" spans="1:4" ht="15" x14ac:dyDescent="0.25">
      <c r="A884" s="338" t="s">
        <v>22481</v>
      </c>
      <c r="B884" s="339" t="s">
        <v>36638</v>
      </c>
      <c r="C884" s="339" t="s">
        <v>2</v>
      </c>
      <c r="D884" s="340">
        <v>13.39</v>
      </c>
    </row>
    <row r="885" spans="1:4" ht="15" x14ac:dyDescent="0.25">
      <c r="A885" s="338" t="s">
        <v>22482</v>
      </c>
      <c r="B885" s="339" t="s">
        <v>36639</v>
      </c>
      <c r="C885" s="339" t="s">
        <v>2</v>
      </c>
      <c r="D885" s="340">
        <v>13.8</v>
      </c>
    </row>
    <row r="886" spans="1:4" ht="15" x14ac:dyDescent="0.25">
      <c r="A886" s="338" t="s">
        <v>22483</v>
      </c>
      <c r="B886" s="339" t="s">
        <v>36640</v>
      </c>
      <c r="C886" s="339" t="s">
        <v>2</v>
      </c>
      <c r="D886" s="340">
        <v>15</v>
      </c>
    </row>
    <row r="887" spans="1:4" ht="15" x14ac:dyDescent="0.25">
      <c r="A887" s="338" t="s">
        <v>22484</v>
      </c>
      <c r="B887" s="339" t="s">
        <v>36641</v>
      </c>
      <c r="C887" s="339" t="s">
        <v>2</v>
      </c>
      <c r="D887" s="340">
        <v>19.399999999999999</v>
      </c>
    </row>
    <row r="888" spans="1:4" ht="15" x14ac:dyDescent="0.25">
      <c r="A888" s="338" t="s">
        <v>22485</v>
      </c>
      <c r="B888" s="339" t="s">
        <v>36642</v>
      </c>
      <c r="C888" s="339" t="s">
        <v>2</v>
      </c>
      <c r="D888" s="340">
        <v>21.55</v>
      </c>
    </row>
    <row r="889" spans="1:4" ht="15" x14ac:dyDescent="0.25">
      <c r="A889" s="338" t="s">
        <v>22486</v>
      </c>
      <c r="B889" s="339" t="s">
        <v>36643</v>
      </c>
      <c r="C889" s="339" t="s">
        <v>2</v>
      </c>
      <c r="D889" s="340">
        <v>15.9</v>
      </c>
    </row>
    <row r="890" spans="1:4" ht="15" x14ac:dyDescent="0.25">
      <c r="A890" s="338" t="s">
        <v>22487</v>
      </c>
      <c r="B890" s="339" t="s">
        <v>36644</v>
      </c>
      <c r="C890" s="339" t="s">
        <v>2</v>
      </c>
      <c r="D890" s="340">
        <v>9.99</v>
      </c>
    </row>
    <row r="891" spans="1:4" ht="15" x14ac:dyDescent="0.25">
      <c r="A891" s="338" t="s">
        <v>22488</v>
      </c>
      <c r="B891" s="339" t="s">
        <v>36645</v>
      </c>
      <c r="C891" s="339" t="s">
        <v>2</v>
      </c>
      <c r="D891" s="340">
        <v>8.5</v>
      </c>
    </row>
    <row r="892" spans="1:4" ht="15" x14ac:dyDescent="0.25">
      <c r="A892" s="338" t="s">
        <v>22489</v>
      </c>
      <c r="B892" s="339" t="s">
        <v>36646</v>
      </c>
      <c r="C892" s="339" t="s">
        <v>2</v>
      </c>
      <c r="D892" s="340">
        <v>11.99</v>
      </c>
    </row>
    <row r="893" spans="1:4" ht="15" x14ac:dyDescent="0.25">
      <c r="A893" s="338" t="s">
        <v>22490</v>
      </c>
      <c r="B893" s="339" t="s">
        <v>36647</v>
      </c>
      <c r="C893" s="339" t="s">
        <v>2</v>
      </c>
      <c r="D893" s="340">
        <v>5.3</v>
      </c>
    </row>
    <row r="894" spans="1:4" ht="15" x14ac:dyDescent="0.25">
      <c r="A894" s="338" t="s">
        <v>22491</v>
      </c>
      <c r="B894" s="339" t="s">
        <v>22492</v>
      </c>
      <c r="C894" s="339" t="s">
        <v>2</v>
      </c>
      <c r="D894" s="340">
        <v>4.6500000000000004</v>
      </c>
    </row>
    <row r="895" spans="1:4" ht="15" x14ac:dyDescent="0.25">
      <c r="A895" s="338" t="s">
        <v>22493</v>
      </c>
      <c r="B895" s="339" t="s">
        <v>22494</v>
      </c>
      <c r="C895" s="339" t="s">
        <v>2</v>
      </c>
      <c r="D895" s="340">
        <v>5.48</v>
      </c>
    </row>
    <row r="896" spans="1:4" ht="15" x14ac:dyDescent="0.25">
      <c r="A896" s="338" t="s">
        <v>22495</v>
      </c>
      <c r="B896" s="339" t="s">
        <v>22496</v>
      </c>
      <c r="C896" s="339" t="s">
        <v>2</v>
      </c>
      <c r="D896" s="340">
        <v>5.67</v>
      </c>
    </row>
    <row r="897" spans="1:4" ht="15" x14ac:dyDescent="0.25">
      <c r="A897" s="338" t="s">
        <v>22497</v>
      </c>
      <c r="B897" s="339" t="s">
        <v>22498</v>
      </c>
      <c r="C897" s="339" t="s">
        <v>2</v>
      </c>
      <c r="D897" s="340">
        <v>1.5</v>
      </c>
    </row>
    <row r="898" spans="1:4" ht="15" x14ac:dyDescent="0.25">
      <c r="A898" s="338" t="s">
        <v>22499</v>
      </c>
      <c r="B898" s="339" t="s">
        <v>22500</v>
      </c>
      <c r="C898" s="339" t="s">
        <v>2</v>
      </c>
      <c r="D898" s="340">
        <v>0.89</v>
      </c>
    </row>
    <row r="899" spans="1:4" ht="15" x14ac:dyDescent="0.25">
      <c r="A899" s="338" t="s">
        <v>22501</v>
      </c>
      <c r="B899" s="339" t="s">
        <v>22502</v>
      </c>
      <c r="C899" s="339" t="s">
        <v>2</v>
      </c>
      <c r="D899" s="340">
        <v>0.84</v>
      </c>
    </row>
    <row r="900" spans="1:4" ht="15" x14ac:dyDescent="0.25">
      <c r="A900" s="338" t="s">
        <v>22503</v>
      </c>
      <c r="B900" s="339" t="s">
        <v>22504</v>
      </c>
      <c r="C900" s="339" t="s">
        <v>2</v>
      </c>
      <c r="D900" s="340">
        <v>0.98</v>
      </c>
    </row>
    <row r="901" spans="1:4" ht="15" x14ac:dyDescent="0.25">
      <c r="A901" s="338" t="s">
        <v>22505</v>
      </c>
      <c r="B901" s="339" t="s">
        <v>20773</v>
      </c>
      <c r="C901" s="339" t="s">
        <v>2</v>
      </c>
      <c r="D901" s="340">
        <v>3.99</v>
      </c>
    </row>
    <row r="902" spans="1:4" ht="15" x14ac:dyDescent="0.25">
      <c r="A902" s="338" t="s">
        <v>22506</v>
      </c>
      <c r="B902" s="339" t="s">
        <v>36648</v>
      </c>
      <c r="C902" s="339" t="s">
        <v>2</v>
      </c>
      <c r="D902" s="340">
        <v>8.1999999999999993</v>
      </c>
    </row>
    <row r="903" spans="1:4" ht="15" x14ac:dyDescent="0.25">
      <c r="A903" s="338" t="s">
        <v>22507</v>
      </c>
      <c r="B903" s="339" t="s">
        <v>36649</v>
      </c>
      <c r="C903" s="339" t="s">
        <v>2</v>
      </c>
      <c r="D903" s="340">
        <v>3.55</v>
      </c>
    </row>
    <row r="904" spans="1:4" ht="15" x14ac:dyDescent="0.25">
      <c r="A904" s="338" t="s">
        <v>22508</v>
      </c>
      <c r="B904" s="339" t="s">
        <v>36650</v>
      </c>
      <c r="C904" s="339" t="s">
        <v>2</v>
      </c>
      <c r="D904" s="340">
        <v>39.61</v>
      </c>
    </row>
    <row r="905" spans="1:4" ht="15" x14ac:dyDescent="0.25">
      <c r="A905" s="338" t="s">
        <v>22509</v>
      </c>
      <c r="B905" s="339" t="s">
        <v>22510</v>
      </c>
      <c r="C905" s="339" t="s">
        <v>2</v>
      </c>
      <c r="D905" s="340">
        <v>1.64</v>
      </c>
    </row>
    <row r="906" spans="1:4" ht="15" x14ac:dyDescent="0.25">
      <c r="A906" s="338" t="s">
        <v>22511</v>
      </c>
      <c r="B906" s="339" t="s">
        <v>28360</v>
      </c>
      <c r="C906" s="339" t="s">
        <v>2</v>
      </c>
      <c r="D906" s="340">
        <v>4.2</v>
      </c>
    </row>
    <row r="907" spans="1:4" ht="15" x14ac:dyDescent="0.25">
      <c r="A907" s="338" t="s">
        <v>22512</v>
      </c>
      <c r="B907" s="339" t="s">
        <v>22513</v>
      </c>
      <c r="C907" s="339" t="s">
        <v>2</v>
      </c>
      <c r="D907" s="340">
        <v>1.38</v>
      </c>
    </row>
    <row r="908" spans="1:4" ht="15" x14ac:dyDescent="0.25">
      <c r="A908" s="338" t="s">
        <v>22514</v>
      </c>
      <c r="B908" s="339" t="s">
        <v>36651</v>
      </c>
      <c r="C908" s="339" t="s">
        <v>2</v>
      </c>
      <c r="D908" s="340">
        <v>1.4</v>
      </c>
    </row>
    <row r="909" spans="1:4" ht="15" x14ac:dyDescent="0.25">
      <c r="A909" s="338" t="s">
        <v>22515</v>
      </c>
      <c r="B909" s="339" t="s">
        <v>36652</v>
      </c>
      <c r="C909" s="339" t="s">
        <v>2</v>
      </c>
      <c r="D909" s="340">
        <v>2.29</v>
      </c>
    </row>
    <row r="910" spans="1:4" ht="15" x14ac:dyDescent="0.25">
      <c r="A910" s="338" t="s">
        <v>22516</v>
      </c>
      <c r="B910" s="339" t="s">
        <v>36653</v>
      </c>
      <c r="C910" s="339" t="s">
        <v>2</v>
      </c>
      <c r="D910" s="340">
        <v>5.33</v>
      </c>
    </row>
    <row r="911" spans="1:4" ht="15" x14ac:dyDescent="0.25">
      <c r="A911" s="338" t="s">
        <v>22517</v>
      </c>
      <c r="B911" s="339" t="s">
        <v>22518</v>
      </c>
      <c r="C911" s="339" t="s">
        <v>2</v>
      </c>
      <c r="D911" s="340">
        <v>1.86</v>
      </c>
    </row>
    <row r="912" spans="1:4" ht="15" x14ac:dyDescent="0.25">
      <c r="A912" s="338" t="s">
        <v>22519</v>
      </c>
      <c r="B912" s="339" t="s">
        <v>22520</v>
      </c>
      <c r="C912" s="339" t="s">
        <v>2</v>
      </c>
      <c r="D912" s="340">
        <v>2.38</v>
      </c>
    </row>
    <row r="913" spans="1:4" ht="15" x14ac:dyDescent="0.25">
      <c r="A913" s="338" t="s">
        <v>22521</v>
      </c>
      <c r="B913" s="339" t="s">
        <v>36654</v>
      </c>
      <c r="C913" s="339" t="s">
        <v>2</v>
      </c>
      <c r="D913" s="340">
        <v>7.15</v>
      </c>
    </row>
    <row r="914" spans="1:4" ht="15" x14ac:dyDescent="0.25">
      <c r="A914" s="338" t="s">
        <v>22522</v>
      </c>
      <c r="B914" s="339" t="s">
        <v>28361</v>
      </c>
      <c r="C914" s="339" t="s">
        <v>2</v>
      </c>
      <c r="D914" s="340">
        <v>4.74</v>
      </c>
    </row>
    <row r="915" spans="1:4" ht="15" x14ac:dyDescent="0.25">
      <c r="A915" s="338" t="s">
        <v>22523</v>
      </c>
      <c r="B915" s="339" t="s">
        <v>22524</v>
      </c>
      <c r="C915" s="339" t="s">
        <v>2</v>
      </c>
      <c r="D915" s="340">
        <v>3.59</v>
      </c>
    </row>
    <row r="916" spans="1:4" ht="15" x14ac:dyDescent="0.25">
      <c r="A916" s="338" t="s">
        <v>22525</v>
      </c>
      <c r="B916" s="339" t="s">
        <v>28362</v>
      </c>
      <c r="C916" s="339" t="s">
        <v>2</v>
      </c>
      <c r="D916" s="340">
        <v>4.09</v>
      </c>
    </row>
    <row r="917" spans="1:4" ht="15" x14ac:dyDescent="0.25">
      <c r="A917" s="338" t="s">
        <v>22526</v>
      </c>
      <c r="B917" s="339" t="s">
        <v>36655</v>
      </c>
      <c r="C917" s="339" t="s">
        <v>2</v>
      </c>
      <c r="D917" s="340">
        <v>24</v>
      </c>
    </row>
    <row r="918" spans="1:4" ht="15" x14ac:dyDescent="0.25">
      <c r="A918" s="338" t="s">
        <v>22527</v>
      </c>
      <c r="B918" s="339" t="s">
        <v>36656</v>
      </c>
      <c r="C918" s="339" t="s">
        <v>2</v>
      </c>
      <c r="D918" s="340">
        <v>192.56</v>
      </c>
    </row>
    <row r="919" spans="1:4" ht="15" x14ac:dyDescent="0.25">
      <c r="A919" s="338" t="s">
        <v>22528</v>
      </c>
      <c r="B919" s="339" t="s">
        <v>8787</v>
      </c>
      <c r="C919" s="339" t="s">
        <v>2</v>
      </c>
      <c r="D919" s="340">
        <v>95</v>
      </c>
    </row>
    <row r="920" spans="1:4" ht="15" x14ac:dyDescent="0.25">
      <c r="A920" s="338" t="s">
        <v>22529</v>
      </c>
      <c r="B920" s="339" t="s">
        <v>8789</v>
      </c>
      <c r="C920" s="339" t="s">
        <v>2</v>
      </c>
      <c r="D920" s="340">
        <v>88.92</v>
      </c>
    </row>
    <row r="921" spans="1:4" ht="15" x14ac:dyDescent="0.25">
      <c r="A921" s="338" t="s">
        <v>22530</v>
      </c>
      <c r="B921" s="339" t="s">
        <v>22531</v>
      </c>
      <c r="C921" s="339" t="s">
        <v>2</v>
      </c>
      <c r="D921" s="340">
        <v>13</v>
      </c>
    </row>
    <row r="922" spans="1:4" ht="15" x14ac:dyDescent="0.25">
      <c r="A922" s="338" t="s">
        <v>22532</v>
      </c>
      <c r="B922" s="339" t="s">
        <v>22533</v>
      </c>
      <c r="C922" s="339" t="s">
        <v>2</v>
      </c>
      <c r="D922" s="340">
        <v>14.43</v>
      </c>
    </row>
    <row r="923" spans="1:4" ht="15" x14ac:dyDescent="0.25">
      <c r="A923" s="338" t="s">
        <v>22534</v>
      </c>
      <c r="B923" s="339" t="s">
        <v>22535</v>
      </c>
      <c r="C923" s="339" t="s">
        <v>2</v>
      </c>
      <c r="D923" s="340">
        <v>1290</v>
      </c>
    </row>
    <row r="924" spans="1:4" ht="15" x14ac:dyDescent="0.25">
      <c r="A924" s="338" t="s">
        <v>22536</v>
      </c>
      <c r="B924" s="339" t="s">
        <v>36657</v>
      </c>
      <c r="C924" s="339" t="s">
        <v>2</v>
      </c>
      <c r="D924" s="340">
        <v>10.24</v>
      </c>
    </row>
    <row r="925" spans="1:4" ht="15" x14ac:dyDescent="0.25">
      <c r="A925" s="338" t="s">
        <v>22537</v>
      </c>
      <c r="B925" s="339" t="s">
        <v>23982</v>
      </c>
      <c r="C925" s="339" t="s">
        <v>2</v>
      </c>
      <c r="D925" s="340">
        <v>25</v>
      </c>
    </row>
    <row r="926" spans="1:4" ht="15" x14ac:dyDescent="0.25">
      <c r="A926" s="338" t="s">
        <v>22538</v>
      </c>
      <c r="B926" s="339" t="s">
        <v>22539</v>
      </c>
      <c r="C926" s="339" t="s">
        <v>2</v>
      </c>
      <c r="D926" s="340">
        <v>439.36</v>
      </c>
    </row>
    <row r="927" spans="1:4" ht="15" x14ac:dyDescent="0.25">
      <c r="A927" s="338" t="s">
        <v>22540</v>
      </c>
      <c r="B927" s="339" t="s">
        <v>22541</v>
      </c>
      <c r="C927" s="339" t="s">
        <v>2</v>
      </c>
      <c r="D927" s="340">
        <v>813.99</v>
      </c>
    </row>
    <row r="928" spans="1:4" ht="15" x14ac:dyDescent="0.25">
      <c r="A928" s="338" t="s">
        <v>22542</v>
      </c>
      <c r="B928" s="339" t="s">
        <v>22543</v>
      </c>
      <c r="C928" s="339" t="s">
        <v>2</v>
      </c>
      <c r="D928" s="340">
        <v>5.39</v>
      </c>
    </row>
    <row r="929" spans="1:4" ht="15" x14ac:dyDescent="0.25">
      <c r="A929" s="338" t="s">
        <v>22544</v>
      </c>
      <c r="B929" s="339" t="s">
        <v>36658</v>
      </c>
      <c r="C929" s="339" t="s">
        <v>2</v>
      </c>
      <c r="D929" s="340">
        <v>6.14</v>
      </c>
    </row>
    <row r="930" spans="1:4" ht="15" x14ac:dyDescent="0.25">
      <c r="A930" s="338" t="s">
        <v>22545</v>
      </c>
      <c r="B930" s="339" t="s">
        <v>36659</v>
      </c>
      <c r="C930" s="339" t="s">
        <v>2</v>
      </c>
      <c r="D930" s="340">
        <v>5.89</v>
      </c>
    </row>
    <row r="931" spans="1:4" ht="15" x14ac:dyDescent="0.25">
      <c r="A931" s="338" t="s">
        <v>22546</v>
      </c>
      <c r="B931" s="339" t="s">
        <v>36660</v>
      </c>
      <c r="C931" s="339" t="s">
        <v>2</v>
      </c>
      <c r="D931" s="340">
        <v>7.51</v>
      </c>
    </row>
    <row r="932" spans="1:4" ht="15" x14ac:dyDescent="0.25">
      <c r="A932" s="338" t="s">
        <v>22547</v>
      </c>
      <c r="B932" s="339" t="s">
        <v>36661</v>
      </c>
      <c r="C932" s="339" t="s">
        <v>2</v>
      </c>
      <c r="D932" s="340">
        <v>9.77</v>
      </c>
    </row>
    <row r="933" spans="1:4" ht="15" x14ac:dyDescent="0.25">
      <c r="A933" s="338" t="s">
        <v>22548</v>
      </c>
      <c r="B933" s="339" t="s">
        <v>36662</v>
      </c>
      <c r="C933" s="339" t="s">
        <v>2</v>
      </c>
      <c r="D933" s="340">
        <v>16.28</v>
      </c>
    </row>
    <row r="934" spans="1:4" ht="15" x14ac:dyDescent="0.25">
      <c r="A934" s="338" t="s">
        <v>22549</v>
      </c>
      <c r="B934" s="339" t="s">
        <v>36663</v>
      </c>
      <c r="C934" s="339" t="s">
        <v>2</v>
      </c>
      <c r="D934" s="340">
        <v>16.64</v>
      </c>
    </row>
    <row r="935" spans="1:4" ht="15" x14ac:dyDescent="0.25">
      <c r="A935" s="338" t="s">
        <v>22550</v>
      </c>
      <c r="B935" s="339" t="s">
        <v>36664</v>
      </c>
      <c r="C935" s="339" t="s">
        <v>2</v>
      </c>
      <c r="D935" s="340">
        <v>19.989999999999998</v>
      </c>
    </row>
    <row r="936" spans="1:4" ht="15" x14ac:dyDescent="0.25">
      <c r="A936" s="338" t="s">
        <v>22551</v>
      </c>
      <c r="B936" s="339" t="s">
        <v>36665</v>
      </c>
      <c r="C936" s="339" t="s">
        <v>2</v>
      </c>
      <c r="D936" s="340">
        <v>35.06</v>
      </c>
    </row>
    <row r="937" spans="1:4" ht="15" x14ac:dyDescent="0.25">
      <c r="A937" s="338" t="s">
        <v>22552</v>
      </c>
      <c r="B937" s="339" t="s">
        <v>36666</v>
      </c>
      <c r="C937" s="339" t="s">
        <v>2</v>
      </c>
      <c r="D937" s="340">
        <v>17.760000000000002</v>
      </c>
    </row>
    <row r="938" spans="1:4" ht="15" x14ac:dyDescent="0.25">
      <c r="A938" s="338" t="s">
        <v>22553</v>
      </c>
      <c r="B938" s="339" t="s">
        <v>36667</v>
      </c>
      <c r="C938" s="339" t="s">
        <v>2</v>
      </c>
      <c r="D938" s="340">
        <v>27.66</v>
      </c>
    </row>
    <row r="939" spans="1:4" ht="15" x14ac:dyDescent="0.25">
      <c r="A939" s="338" t="s">
        <v>22554</v>
      </c>
      <c r="B939" s="339" t="s">
        <v>36668</v>
      </c>
      <c r="C939" s="339" t="s">
        <v>2</v>
      </c>
      <c r="D939" s="340">
        <v>12.56</v>
      </c>
    </row>
    <row r="940" spans="1:4" ht="15" x14ac:dyDescent="0.25">
      <c r="A940" s="338" t="s">
        <v>22555</v>
      </c>
      <c r="B940" s="339" t="s">
        <v>36669</v>
      </c>
      <c r="C940" s="339" t="s">
        <v>2</v>
      </c>
      <c r="D940" s="340">
        <v>109.99</v>
      </c>
    </row>
    <row r="941" spans="1:4" ht="15" x14ac:dyDescent="0.25">
      <c r="A941" s="338" t="s">
        <v>22556</v>
      </c>
      <c r="B941" s="339" t="s">
        <v>36670</v>
      </c>
      <c r="C941" s="339" t="s">
        <v>2</v>
      </c>
      <c r="D941" s="340">
        <v>112.7</v>
      </c>
    </row>
    <row r="942" spans="1:4" ht="15" x14ac:dyDescent="0.25">
      <c r="A942" s="338" t="s">
        <v>22557</v>
      </c>
      <c r="B942" s="339" t="s">
        <v>36671</v>
      </c>
      <c r="C942" s="339" t="s">
        <v>2</v>
      </c>
      <c r="D942" s="340">
        <v>119.16</v>
      </c>
    </row>
    <row r="943" spans="1:4" ht="15" x14ac:dyDescent="0.25">
      <c r="A943" s="338" t="s">
        <v>22558</v>
      </c>
      <c r="B943" s="339" t="s">
        <v>36672</v>
      </c>
      <c r="C943" s="339" t="s">
        <v>2</v>
      </c>
      <c r="D943" s="340">
        <v>59.5</v>
      </c>
    </row>
    <row r="944" spans="1:4" ht="15" x14ac:dyDescent="0.25">
      <c r="A944" s="338" t="s">
        <v>22559</v>
      </c>
      <c r="B944" s="339" t="s">
        <v>36673</v>
      </c>
      <c r="C944" s="339" t="s">
        <v>2</v>
      </c>
      <c r="D944" s="340">
        <v>130</v>
      </c>
    </row>
    <row r="945" spans="1:4" ht="15" x14ac:dyDescent="0.25">
      <c r="A945" s="338" t="s">
        <v>22560</v>
      </c>
      <c r="B945" s="339" t="s">
        <v>36674</v>
      </c>
      <c r="C945" s="339" t="s">
        <v>2</v>
      </c>
      <c r="D945" s="340">
        <v>130</v>
      </c>
    </row>
    <row r="946" spans="1:4" ht="15" x14ac:dyDescent="0.25">
      <c r="A946" s="338" t="s">
        <v>22561</v>
      </c>
      <c r="B946" s="339" t="s">
        <v>36675</v>
      </c>
      <c r="C946" s="339" t="s">
        <v>2</v>
      </c>
      <c r="D946" s="340">
        <v>133.32</v>
      </c>
    </row>
    <row r="947" spans="1:4" ht="15" x14ac:dyDescent="0.25">
      <c r="A947" s="338" t="s">
        <v>22562</v>
      </c>
      <c r="B947" s="339" t="s">
        <v>36676</v>
      </c>
      <c r="C947" s="339" t="s">
        <v>2</v>
      </c>
      <c r="D947" s="340">
        <v>150</v>
      </c>
    </row>
    <row r="948" spans="1:4" ht="15" x14ac:dyDescent="0.25">
      <c r="A948" s="338" t="s">
        <v>22563</v>
      </c>
      <c r="B948" s="339" t="s">
        <v>36677</v>
      </c>
      <c r="C948" s="339" t="s">
        <v>2</v>
      </c>
      <c r="D948" s="340">
        <v>61</v>
      </c>
    </row>
    <row r="949" spans="1:4" ht="15" x14ac:dyDescent="0.25">
      <c r="A949" s="338" t="s">
        <v>22564</v>
      </c>
      <c r="B949" s="339" t="s">
        <v>36678</v>
      </c>
      <c r="C949" s="339" t="s">
        <v>2</v>
      </c>
      <c r="D949" s="340">
        <v>66.069999999999993</v>
      </c>
    </row>
    <row r="950" spans="1:4" ht="15" x14ac:dyDescent="0.25">
      <c r="A950" s="338" t="s">
        <v>22565</v>
      </c>
      <c r="B950" s="339" t="s">
        <v>36679</v>
      </c>
      <c r="C950" s="339" t="s">
        <v>2</v>
      </c>
      <c r="D950" s="340">
        <v>74.400000000000006</v>
      </c>
    </row>
    <row r="951" spans="1:4" ht="15" x14ac:dyDescent="0.25">
      <c r="A951" s="338" t="s">
        <v>22566</v>
      </c>
      <c r="B951" s="339" t="s">
        <v>36680</v>
      </c>
      <c r="C951" s="339" t="s">
        <v>2</v>
      </c>
      <c r="D951" s="340">
        <v>61</v>
      </c>
    </row>
    <row r="952" spans="1:4" ht="15" x14ac:dyDescent="0.25">
      <c r="A952" s="338" t="s">
        <v>22567</v>
      </c>
      <c r="B952" s="339" t="s">
        <v>36681</v>
      </c>
      <c r="C952" s="339" t="s">
        <v>2</v>
      </c>
      <c r="D952" s="340">
        <v>63.9</v>
      </c>
    </row>
    <row r="953" spans="1:4" ht="15" x14ac:dyDescent="0.25">
      <c r="A953" s="338" t="s">
        <v>22568</v>
      </c>
      <c r="B953" s="339" t="s">
        <v>36682</v>
      </c>
      <c r="C953" s="339" t="s">
        <v>2</v>
      </c>
      <c r="D953" s="340">
        <v>96</v>
      </c>
    </row>
    <row r="954" spans="1:4" ht="15" x14ac:dyDescent="0.25">
      <c r="A954" s="338" t="s">
        <v>22569</v>
      </c>
      <c r="B954" s="339" t="s">
        <v>36683</v>
      </c>
      <c r="C954" s="339" t="s">
        <v>2</v>
      </c>
      <c r="D954" s="340">
        <v>109.9</v>
      </c>
    </row>
    <row r="955" spans="1:4" ht="15" x14ac:dyDescent="0.25">
      <c r="A955" s="338" t="s">
        <v>22570</v>
      </c>
      <c r="B955" s="339" t="s">
        <v>36684</v>
      </c>
      <c r="C955" s="339" t="s">
        <v>2</v>
      </c>
      <c r="D955" s="340">
        <v>44.16</v>
      </c>
    </row>
    <row r="956" spans="1:4" ht="15" x14ac:dyDescent="0.25">
      <c r="A956" s="338" t="s">
        <v>22571</v>
      </c>
      <c r="B956" s="339" t="s">
        <v>36685</v>
      </c>
      <c r="C956" s="339" t="s">
        <v>2</v>
      </c>
      <c r="D956" s="340">
        <v>59.9</v>
      </c>
    </row>
    <row r="957" spans="1:4" ht="15" x14ac:dyDescent="0.25">
      <c r="A957" s="338" t="s">
        <v>22572</v>
      </c>
      <c r="B957" s="339" t="s">
        <v>36686</v>
      </c>
      <c r="C957" s="339" t="s">
        <v>2</v>
      </c>
      <c r="D957" s="340">
        <v>52.99</v>
      </c>
    </row>
    <row r="958" spans="1:4" ht="15" x14ac:dyDescent="0.25">
      <c r="A958" s="338" t="s">
        <v>22573</v>
      </c>
      <c r="B958" s="339" t="s">
        <v>36687</v>
      </c>
      <c r="C958" s="339" t="s">
        <v>2</v>
      </c>
      <c r="D958" s="340">
        <v>39.43</v>
      </c>
    </row>
    <row r="959" spans="1:4" ht="15" x14ac:dyDescent="0.25">
      <c r="A959" s="338" t="s">
        <v>22574</v>
      </c>
      <c r="B959" s="339" t="s">
        <v>36688</v>
      </c>
      <c r="C959" s="339" t="s">
        <v>2</v>
      </c>
      <c r="D959" s="340">
        <v>2.9</v>
      </c>
    </row>
    <row r="960" spans="1:4" ht="15" x14ac:dyDescent="0.25">
      <c r="A960" s="338" t="s">
        <v>22575</v>
      </c>
      <c r="B960" s="339" t="s">
        <v>36689</v>
      </c>
      <c r="C960" s="339" t="s">
        <v>2</v>
      </c>
      <c r="D960" s="340">
        <v>10.74</v>
      </c>
    </row>
    <row r="961" spans="1:4" ht="15" x14ac:dyDescent="0.25">
      <c r="A961" s="338" t="s">
        <v>22576</v>
      </c>
      <c r="B961" s="339" t="s">
        <v>36690</v>
      </c>
      <c r="C961" s="339" t="s">
        <v>2</v>
      </c>
      <c r="D961" s="340">
        <v>2.59</v>
      </c>
    </row>
    <row r="962" spans="1:4" ht="15" x14ac:dyDescent="0.25">
      <c r="A962" s="338" t="s">
        <v>22577</v>
      </c>
      <c r="B962" s="339" t="s">
        <v>36691</v>
      </c>
      <c r="C962" s="339" t="s">
        <v>2</v>
      </c>
      <c r="D962" s="340">
        <v>3.99</v>
      </c>
    </row>
    <row r="963" spans="1:4" ht="15" x14ac:dyDescent="0.25">
      <c r="A963" s="338" t="s">
        <v>22578</v>
      </c>
      <c r="B963" s="339" t="s">
        <v>36692</v>
      </c>
      <c r="C963" s="339" t="s">
        <v>2</v>
      </c>
      <c r="D963" s="340">
        <v>10.9</v>
      </c>
    </row>
    <row r="964" spans="1:4" ht="15" x14ac:dyDescent="0.25">
      <c r="A964" s="338" t="s">
        <v>22579</v>
      </c>
      <c r="B964" s="339" t="s">
        <v>8696</v>
      </c>
      <c r="C964" s="339" t="s">
        <v>2</v>
      </c>
      <c r="D964" s="340">
        <v>11.48</v>
      </c>
    </row>
    <row r="965" spans="1:4" ht="15" x14ac:dyDescent="0.25">
      <c r="A965" s="338" t="s">
        <v>22580</v>
      </c>
      <c r="B965" s="339" t="s">
        <v>22581</v>
      </c>
      <c r="C965" s="339" t="s">
        <v>2</v>
      </c>
      <c r="D965" s="340">
        <v>22.93</v>
      </c>
    </row>
    <row r="966" spans="1:4" ht="15" x14ac:dyDescent="0.25">
      <c r="A966" s="338" t="s">
        <v>22582</v>
      </c>
      <c r="B966" s="339" t="s">
        <v>39781</v>
      </c>
      <c r="C966" s="339" t="s">
        <v>2</v>
      </c>
      <c r="D966" s="340">
        <v>12.23</v>
      </c>
    </row>
    <row r="967" spans="1:4" ht="15" x14ac:dyDescent="0.25">
      <c r="A967" s="338" t="s">
        <v>22583</v>
      </c>
      <c r="B967" s="339" t="s">
        <v>22584</v>
      </c>
      <c r="C967" s="339" t="s">
        <v>2</v>
      </c>
      <c r="D967" s="340">
        <v>4.8899999999999997</v>
      </c>
    </row>
    <row r="968" spans="1:4" ht="15" x14ac:dyDescent="0.25">
      <c r="A968" s="338" t="s">
        <v>22585</v>
      </c>
      <c r="B968" s="339" t="s">
        <v>22586</v>
      </c>
      <c r="C968" s="339" t="s">
        <v>2</v>
      </c>
      <c r="D968" s="340">
        <v>4.57</v>
      </c>
    </row>
    <row r="969" spans="1:4" ht="15" x14ac:dyDescent="0.25">
      <c r="A969" s="338" t="s">
        <v>22587</v>
      </c>
      <c r="B969" s="339" t="s">
        <v>22588</v>
      </c>
      <c r="C969" s="339" t="s">
        <v>2</v>
      </c>
      <c r="D969" s="340">
        <v>4.99</v>
      </c>
    </row>
    <row r="970" spans="1:4" ht="15" x14ac:dyDescent="0.25">
      <c r="A970" s="338" t="s">
        <v>22589</v>
      </c>
      <c r="B970" s="339" t="s">
        <v>22590</v>
      </c>
      <c r="C970" s="339" t="s">
        <v>2</v>
      </c>
      <c r="D970" s="340">
        <v>9.99</v>
      </c>
    </row>
    <row r="971" spans="1:4" ht="15" x14ac:dyDescent="0.25">
      <c r="A971" s="338" t="s">
        <v>22591</v>
      </c>
      <c r="B971" s="339" t="s">
        <v>22592</v>
      </c>
      <c r="C971" s="339" t="s">
        <v>2</v>
      </c>
      <c r="D971" s="340">
        <v>11</v>
      </c>
    </row>
    <row r="972" spans="1:4" ht="15" x14ac:dyDescent="0.25">
      <c r="A972" s="338" t="s">
        <v>22593</v>
      </c>
      <c r="B972" s="339" t="s">
        <v>22594</v>
      </c>
      <c r="C972" s="339" t="s">
        <v>2</v>
      </c>
      <c r="D972" s="340">
        <v>12.55</v>
      </c>
    </row>
    <row r="973" spans="1:4" ht="15" x14ac:dyDescent="0.25">
      <c r="A973" s="338" t="s">
        <v>22595</v>
      </c>
      <c r="B973" s="339" t="s">
        <v>22596</v>
      </c>
      <c r="C973" s="339" t="s">
        <v>2</v>
      </c>
      <c r="D973" s="340">
        <v>14.34</v>
      </c>
    </row>
    <row r="974" spans="1:4" ht="15" x14ac:dyDescent="0.25">
      <c r="A974" s="338" t="s">
        <v>22597</v>
      </c>
      <c r="B974" s="339" t="s">
        <v>22598</v>
      </c>
      <c r="C974" s="339" t="s">
        <v>2</v>
      </c>
      <c r="D974" s="340">
        <v>24.9</v>
      </c>
    </row>
    <row r="975" spans="1:4" ht="15" x14ac:dyDescent="0.25">
      <c r="A975" s="338" t="s">
        <v>22599</v>
      </c>
      <c r="B975" s="339" t="s">
        <v>22600</v>
      </c>
      <c r="C975" s="339" t="s">
        <v>2</v>
      </c>
      <c r="D975" s="340">
        <v>26.25</v>
      </c>
    </row>
    <row r="976" spans="1:4" ht="15" x14ac:dyDescent="0.25">
      <c r="A976" s="338" t="s">
        <v>22601</v>
      </c>
      <c r="B976" s="339" t="s">
        <v>22602</v>
      </c>
      <c r="C976" s="339" t="s">
        <v>2</v>
      </c>
      <c r="D976" s="340">
        <v>55</v>
      </c>
    </row>
    <row r="977" spans="1:4" ht="15" x14ac:dyDescent="0.25">
      <c r="A977" s="338" t="s">
        <v>22603</v>
      </c>
      <c r="B977" s="339" t="s">
        <v>36693</v>
      </c>
      <c r="C977" s="339" t="s">
        <v>2</v>
      </c>
      <c r="D977" s="340">
        <v>9.9</v>
      </c>
    </row>
    <row r="978" spans="1:4" ht="15" x14ac:dyDescent="0.25">
      <c r="A978" s="338" t="s">
        <v>22604</v>
      </c>
      <c r="B978" s="339" t="s">
        <v>36694</v>
      </c>
      <c r="C978" s="339" t="s">
        <v>2</v>
      </c>
      <c r="D978" s="340">
        <v>19.12</v>
      </c>
    </row>
    <row r="979" spans="1:4" ht="15" x14ac:dyDescent="0.25">
      <c r="A979" s="338" t="s">
        <v>22605</v>
      </c>
      <c r="B979" s="339" t="s">
        <v>36695</v>
      </c>
      <c r="C979" s="339" t="s">
        <v>2</v>
      </c>
      <c r="D979" s="340">
        <v>5.92</v>
      </c>
    </row>
    <row r="980" spans="1:4" ht="15" x14ac:dyDescent="0.25">
      <c r="A980" s="338" t="s">
        <v>22606</v>
      </c>
      <c r="B980" s="339" t="s">
        <v>36696</v>
      </c>
      <c r="C980" s="339" t="s">
        <v>2</v>
      </c>
      <c r="D980" s="340">
        <v>38.979999999999997</v>
      </c>
    </row>
    <row r="981" spans="1:4" ht="15" x14ac:dyDescent="0.25">
      <c r="A981" s="338" t="s">
        <v>22607</v>
      </c>
      <c r="B981" s="339" t="s">
        <v>36697</v>
      </c>
      <c r="C981" s="339" t="s">
        <v>2</v>
      </c>
      <c r="D981" s="340">
        <v>62.96</v>
      </c>
    </row>
    <row r="982" spans="1:4" ht="15" x14ac:dyDescent="0.25">
      <c r="A982" s="338" t="s">
        <v>22608</v>
      </c>
      <c r="B982" s="339" t="s">
        <v>36698</v>
      </c>
      <c r="C982" s="339" t="s">
        <v>2</v>
      </c>
      <c r="D982" s="340">
        <v>121.34</v>
      </c>
    </row>
    <row r="983" spans="1:4" ht="15" x14ac:dyDescent="0.25">
      <c r="A983" s="338" t="s">
        <v>22609</v>
      </c>
      <c r="B983" s="339" t="s">
        <v>36699</v>
      </c>
      <c r="C983" s="339" t="s">
        <v>2</v>
      </c>
      <c r="D983" s="340">
        <v>62.5</v>
      </c>
    </row>
    <row r="984" spans="1:4" ht="15" x14ac:dyDescent="0.25">
      <c r="A984" s="338" t="s">
        <v>22610</v>
      </c>
      <c r="B984" s="339" t="s">
        <v>36700</v>
      </c>
      <c r="C984" s="339" t="s">
        <v>2</v>
      </c>
      <c r="D984" s="340">
        <v>6.31</v>
      </c>
    </row>
    <row r="985" spans="1:4" ht="15" x14ac:dyDescent="0.25">
      <c r="A985" s="338" t="s">
        <v>24080</v>
      </c>
      <c r="B985" s="339" t="s">
        <v>36701</v>
      </c>
      <c r="C985" s="339" t="s">
        <v>2</v>
      </c>
      <c r="D985" s="340">
        <v>0.59</v>
      </c>
    </row>
    <row r="986" spans="1:4" ht="15" x14ac:dyDescent="0.25">
      <c r="A986" s="338" t="s">
        <v>29241</v>
      </c>
      <c r="B986" s="339" t="s">
        <v>36702</v>
      </c>
      <c r="C986" s="339" t="s">
        <v>2</v>
      </c>
      <c r="D986" s="340">
        <v>0.48</v>
      </c>
    </row>
    <row r="987" spans="1:4" ht="15" x14ac:dyDescent="0.25">
      <c r="A987" s="338" t="s">
        <v>22611</v>
      </c>
      <c r="B987" s="339" t="s">
        <v>36703</v>
      </c>
      <c r="C987" s="339" t="s">
        <v>2</v>
      </c>
      <c r="D987" s="340">
        <v>2.7</v>
      </c>
    </row>
    <row r="988" spans="1:4" ht="15" x14ac:dyDescent="0.25">
      <c r="A988" s="338" t="s">
        <v>22612</v>
      </c>
      <c r="B988" s="339" t="s">
        <v>36704</v>
      </c>
      <c r="C988" s="339" t="s">
        <v>2</v>
      </c>
      <c r="D988" s="340">
        <v>5.77</v>
      </c>
    </row>
    <row r="989" spans="1:4" ht="15" x14ac:dyDescent="0.25">
      <c r="A989" s="338" t="s">
        <v>22613</v>
      </c>
      <c r="B989" s="339" t="s">
        <v>36705</v>
      </c>
      <c r="C989" s="339" t="s">
        <v>2</v>
      </c>
      <c r="D989" s="340">
        <v>6</v>
      </c>
    </row>
    <row r="990" spans="1:4" ht="15" x14ac:dyDescent="0.25">
      <c r="A990" s="338" t="s">
        <v>22614</v>
      </c>
      <c r="B990" s="339" t="s">
        <v>36706</v>
      </c>
      <c r="C990" s="339" t="s">
        <v>2</v>
      </c>
      <c r="D990" s="340">
        <v>3.59</v>
      </c>
    </row>
    <row r="991" spans="1:4" ht="15" x14ac:dyDescent="0.25">
      <c r="A991" s="338" t="s">
        <v>22615</v>
      </c>
      <c r="B991" s="339" t="s">
        <v>36707</v>
      </c>
      <c r="C991" s="339" t="s">
        <v>2</v>
      </c>
      <c r="D991" s="340">
        <v>5.57</v>
      </c>
    </row>
    <row r="992" spans="1:4" ht="15" x14ac:dyDescent="0.25">
      <c r="A992" s="338" t="s">
        <v>22616</v>
      </c>
      <c r="B992" s="339" t="s">
        <v>36708</v>
      </c>
      <c r="C992" s="339" t="s">
        <v>2</v>
      </c>
      <c r="D992" s="340">
        <v>5.68</v>
      </c>
    </row>
    <row r="993" spans="1:4" ht="15" x14ac:dyDescent="0.25">
      <c r="A993" s="338" t="s">
        <v>22617</v>
      </c>
      <c r="B993" s="339" t="s">
        <v>36709</v>
      </c>
      <c r="C993" s="339" t="s">
        <v>2</v>
      </c>
      <c r="D993" s="340">
        <v>8.9</v>
      </c>
    </row>
    <row r="994" spans="1:4" ht="15" x14ac:dyDescent="0.25">
      <c r="A994" s="338" t="s">
        <v>22618</v>
      </c>
      <c r="B994" s="339" t="s">
        <v>36710</v>
      </c>
      <c r="C994" s="339" t="s">
        <v>2</v>
      </c>
      <c r="D994" s="340">
        <v>13.06</v>
      </c>
    </row>
    <row r="995" spans="1:4" ht="15" x14ac:dyDescent="0.25">
      <c r="A995" s="338" t="s">
        <v>22619</v>
      </c>
      <c r="B995" s="339" t="s">
        <v>22620</v>
      </c>
      <c r="C995" s="339" t="s">
        <v>2</v>
      </c>
      <c r="D995" s="340">
        <v>679.01</v>
      </c>
    </row>
    <row r="996" spans="1:4" ht="15" x14ac:dyDescent="0.25">
      <c r="A996" s="338" t="s">
        <v>22621</v>
      </c>
      <c r="B996" s="339" t="s">
        <v>22622</v>
      </c>
      <c r="C996" s="339" t="s">
        <v>2</v>
      </c>
      <c r="D996" s="340">
        <v>1444.15</v>
      </c>
    </row>
    <row r="997" spans="1:4" ht="15" x14ac:dyDescent="0.25">
      <c r="A997" s="338" t="s">
        <v>22623</v>
      </c>
      <c r="B997" s="339" t="s">
        <v>22624</v>
      </c>
      <c r="C997" s="339" t="s">
        <v>2</v>
      </c>
      <c r="D997" s="340">
        <v>2700</v>
      </c>
    </row>
    <row r="998" spans="1:4" ht="15" x14ac:dyDescent="0.25">
      <c r="A998" s="338" t="s">
        <v>22625</v>
      </c>
      <c r="B998" s="339" t="s">
        <v>22626</v>
      </c>
      <c r="C998" s="339" t="s">
        <v>2</v>
      </c>
      <c r="D998" s="340">
        <v>600</v>
      </c>
    </row>
    <row r="999" spans="1:4" ht="15" x14ac:dyDescent="0.25">
      <c r="A999" s="338" t="s">
        <v>22627</v>
      </c>
      <c r="B999" s="339" t="s">
        <v>22628</v>
      </c>
      <c r="C999" s="339" t="s">
        <v>2</v>
      </c>
      <c r="D999" s="340">
        <v>840</v>
      </c>
    </row>
    <row r="1000" spans="1:4" ht="15" x14ac:dyDescent="0.25">
      <c r="A1000" s="338" t="s">
        <v>22629</v>
      </c>
      <c r="B1000" s="339" t="s">
        <v>22630</v>
      </c>
      <c r="C1000" s="339" t="s">
        <v>2</v>
      </c>
      <c r="D1000" s="340">
        <v>1135.99</v>
      </c>
    </row>
    <row r="1001" spans="1:4" ht="15" x14ac:dyDescent="0.25">
      <c r="A1001" s="338" t="s">
        <v>22631</v>
      </c>
      <c r="B1001" s="339" t="s">
        <v>22632</v>
      </c>
      <c r="C1001" s="339" t="s">
        <v>2</v>
      </c>
      <c r="D1001" s="340">
        <v>210.49</v>
      </c>
    </row>
    <row r="1002" spans="1:4" ht="15" x14ac:dyDescent="0.25">
      <c r="A1002" s="338" t="s">
        <v>22633</v>
      </c>
      <c r="B1002" s="339" t="s">
        <v>22634</v>
      </c>
      <c r="C1002" s="339" t="s">
        <v>2</v>
      </c>
      <c r="D1002" s="340">
        <v>284.99</v>
      </c>
    </row>
    <row r="1003" spans="1:4" ht="15" x14ac:dyDescent="0.25">
      <c r="A1003" s="338" t="s">
        <v>22635</v>
      </c>
      <c r="B1003" s="339" t="s">
        <v>22636</v>
      </c>
      <c r="C1003" s="339" t="s">
        <v>2</v>
      </c>
      <c r="D1003" s="340">
        <v>569.99</v>
      </c>
    </row>
    <row r="1004" spans="1:4" ht="15" x14ac:dyDescent="0.25">
      <c r="A1004" s="338" t="s">
        <v>22637</v>
      </c>
      <c r="B1004" s="339" t="s">
        <v>36711</v>
      </c>
      <c r="C1004" s="339" t="s">
        <v>2</v>
      </c>
      <c r="D1004" s="340">
        <v>13.74</v>
      </c>
    </row>
    <row r="1005" spans="1:4" ht="15" x14ac:dyDescent="0.25">
      <c r="A1005" s="338" t="s">
        <v>22638</v>
      </c>
      <c r="B1005" s="339" t="s">
        <v>36712</v>
      </c>
      <c r="C1005" s="339" t="s">
        <v>2</v>
      </c>
      <c r="D1005" s="340">
        <v>29.65</v>
      </c>
    </row>
    <row r="1006" spans="1:4" ht="15" x14ac:dyDescent="0.25">
      <c r="A1006" s="338" t="s">
        <v>22639</v>
      </c>
      <c r="B1006" s="339" t="s">
        <v>36713</v>
      </c>
      <c r="C1006" s="339" t="s">
        <v>2</v>
      </c>
      <c r="D1006" s="340">
        <v>210</v>
      </c>
    </row>
    <row r="1007" spans="1:4" ht="15" x14ac:dyDescent="0.25">
      <c r="A1007" s="338" t="s">
        <v>22640</v>
      </c>
      <c r="B1007" s="339" t="s">
        <v>36714</v>
      </c>
      <c r="C1007" s="339" t="s">
        <v>2</v>
      </c>
      <c r="D1007" s="340">
        <v>231</v>
      </c>
    </row>
    <row r="1008" spans="1:4" ht="15" x14ac:dyDescent="0.25">
      <c r="A1008" s="338" t="s">
        <v>22641</v>
      </c>
      <c r="B1008" s="339" t="s">
        <v>36715</v>
      </c>
      <c r="C1008" s="339" t="s">
        <v>2</v>
      </c>
      <c r="D1008" s="340">
        <v>24.71</v>
      </c>
    </row>
    <row r="1009" spans="1:4" ht="15" x14ac:dyDescent="0.25">
      <c r="A1009" s="338" t="s">
        <v>22642</v>
      </c>
      <c r="B1009" s="339" t="s">
        <v>36716</v>
      </c>
      <c r="C1009" s="339" t="s">
        <v>2</v>
      </c>
      <c r="D1009" s="340">
        <v>1.57</v>
      </c>
    </row>
    <row r="1010" spans="1:4" ht="15" x14ac:dyDescent="0.25">
      <c r="A1010" s="338" t="s">
        <v>22643</v>
      </c>
      <c r="B1010" s="339" t="s">
        <v>36717</v>
      </c>
      <c r="C1010" s="339" t="s">
        <v>2</v>
      </c>
      <c r="D1010" s="340">
        <v>45.6</v>
      </c>
    </row>
    <row r="1011" spans="1:4" ht="15" x14ac:dyDescent="0.25">
      <c r="A1011" s="338" t="s">
        <v>22644</v>
      </c>
      <c r="B1011" s="339" t="s">
        <v>36718</v>
      </c>
      <c r="C1011" s="339" t="s">
        <v>2</v>
      </c>
      <c r="D1011" s="340">
        <v>553.6</v>
      </c>
    </row>
    <row r="1012" spans="1:4" ht="15" x14ac:dyDescent="0.25">
      <c r="A1012" s="338" t="s">
        <v>22645</v>
      </c>
      <c r="B1012" s="339" t="s">
        <v>36719</v>
      </c>
      <c r="C1012" s="339" t="s">
        <v>2</v>
      </c>
      <c r="D1012" s="340">
        <v>2.99</v>
      </c>
    </row>
    <row r="1013" spans="1:4" ht="15" x14ac:dyDescent="0.25">
      <c r="A1013" s="338" t="s">
        <v>22646</v>
      </c>
      <c r="B1013" s="339" t="s">
        <v>36720</v>
      </c>
      <c r="C1013" s="339" t="s">
        <v>2</v>
      </c>
      <c r="D1013" s="340">
        <v>33.5</v>
      </c>
    </row>
    <row r="1014" spans="1:4" ht="15" x14ac:dyDescent="0.25">
      <c r="A1014" s="338" t="s">
        <v>22647</v>
      </c>
      <c r="B1014" s="339" t="s">
        <v>36721</v>
      </c>
      <c r="C1014" s="339" t="s">
        <v>2</v>
      </c>
      <c r="D1014" s="340">
        <v>1.7</v>
      </c>
    </row>
    <row r="1015" spans="1:4" ht="15" x14ac:dyDescent="0.25">
      <c r="A1015" s="338" t="s">
        <v>22648</v>
      </c>
      <c r="B1015" s="339" t="s">
        <v>36722</v>
      </c>
      <c r="C1015" s="339" t="s">
        <v>2</v>
      </c>
      <c r="D1015" s="340">
        <v>1.66</v>
      </c>
    </row>
    <row r="1016" spans="1:4" ht="15" x14ac:dyDescent="0.25">
      <c r="A1016" s="338" t="s">
        <v>22649</v>
      </c>
      <c r="B1016" s="339" t="s">
        <v>36723</v>
      </c>
      <c r="C1016" s="339" t="s">
        <v>2</v>
      </c>
      <c r="D1016" s="340">
        <v>21.98</v>
      </c>
    </row>
    <row r="1017" spans="1:4" ht="15" x14ac:dyDescent="0.25">
      <c r="A1017" s="338" t="s">
        <v>22650</v>
      </c>
      <c r="B1017" s="339" t="s">
        <v>36724</v>
      </c>
      <c r="C1017" s="339" t="s">
        <v>2</v>
      </c>
      <c r="D1017" s="340">
        <v>1.55</v>
      </c>
    </row>
    <row r="1018" spans="1:4" ht="15" x14ac:dyDescent="0.25">
      <c r="A1018" s="338" t="s">
        <v>22651</v>
      </c>
      <c r="B1018" s="339" t="s">
        <v>36725</v>
      </c>
      <c r="C1018" s="339" t="s">
        <v>2</v>
      </c>
      <c r="D1018" s="340">
        <v>333.94</v>
      </c>
    </row>
    <row r="1019" spans="1:4" ht="15" x14ac:dyDescent="0.25">
      <c r="A1019" s="338" t="s">
        <v>22652</v>
      </c>
      <c r="B1019" s="339" t="s">
        <v>36726</v>
      </c>
      <c r="C1019" s="339" t="s">
        <v>2</v>
      </c>
      <c r="D1019" s="340">
        <v>114.43</v>
      </c>
    </row>
    <row r="1020" spans="1:4" ht="15" x14ac:dyDescent="0.25">
      <c r="A1020" s="338" t="s">
        <v>22653</v>
      </c>
      <c r="B1020" s="339" t="s">
        <v>36727</v>
      </c>
      <c r="C1020" s="339" t="s">
        <v>2</v>
      </c>
      <c r="D1020" s="340">
        <v>3.12</v>
      </c>
    </row>
    <row r="1021" spans="1:4" ht="15" x14ac:dyDescent="0.25">
      <c r="A1021" s="338" t="s">
        <v>22654</v>
      </c>
      <c r="B1021" s="339" t="s">
        <v>36728</v>
      </c>
      <c r="C1021" s="339" t="s">
        <v>2</v>
      </c>
      <c r="D1021" s="340">
        <v>33.99</v>
      </c>
    </row>
    <row r="1022" spans="1:4" ht="15" x14ac:dyDescent="0.25">
      <c r="A1022" s="338" t="s">
        <v>22655</v>
      </c>
      <c r="B1022" s="339" t="s">
        <v>22656</v>
      </c>
      <c r="C1022" s="339" t="s">
        <v>2</v>
      </c>
      <c r="D1022" s="340">
        <v>218.72</v>
      </c>
    </row>
    <row r="1023" spans="1:4" ht="15" x14ac:dyDescent="0.25">
      <c r="A1023" s="338" t="s">
        <v>22657</v>
      </c>
      <c r="B1023" s="339" t="s">
        <v>36729</v>
      </c>
      <c r="C1023" s="339" t="s">
        <v>2</v>
      </c>
      <c r="D1023" s="340">
        <v>0.46</v>
      </c>
    </row>
    <row r="1024" spans="1:4" ht="15" x14ac:dyDescent="0.25">
      <c r="A1024" s="338" t="s">
        <v>22658</v>
      </c>
      <c r="B1024" s="339" t="s">
        <v>36730</v>
      </c>
      <c r="C1024" s="339" t="s">
        <v>2</v>
      </c>
      <c r="D1024" s="340">
        <v>0.75</v>
      </c>
    </row>
    <row r="1025" spans="1:4" ht="15" x14ac:dyDescent="0.25">
      <c r="A1025" s="338" t="s">
        <v>22659</v>
      </c>
      <c r="B1025" s="339" t="s">
        <v>36731</v>
      </c>
      <c r="C1025" s="339" t="s">
        <v>2</v>
      </c>
      <c r="D1025" s="340">
        <v>15.31</v>
      </c>
    </row>
    <row r="1026" spans="1:4" ht="15" x14ac:dyDescent="0.25">
      <c r="A1026" s="338" t="s">
        <v>22660</v>
      </c>
      <c r="B1026" s="339" t="s">
        <v>36732</v>
      </c>
      <c r="C1026" s="339" t="s">
        <v>2</v>
      </c>
      <c r="D1026" s="340">
        <v>120.93</v>
      </c>
    </row>
    <row r="1027" spans="1:4" ht="15" x14ac:dyDescent="0.25">
      <c r="A1027" s="338" t="s">
        <v>22661</v>
      </c>
      <c r="B1027" s="339" t="s">
        <v>22662</v>
      </c>
      <c r="C1027" s="339" t="s">
        <v>2</v>
      </c>
      <c r="D1027" s="340">
        <v>49.99</v>
      </c>
    </row>
    <row r="1028" spans="1:4" ht="15" x14ac:dyDescent="0.25">
      <c r="A1028" s="338" t="s">
        <v>22663</v>
      </c>
      <c r="B1028" s="339" t="s">
        <v>36733</v>
      </c>
      <c r="C1028" s="339" t="s">
        <v>2</v>
      </c>
      <c r="D1028" s="340">
        <v>3.21</v>
      </c>
    </row>
    <row r="1029" spans="1:4" ht="15" x14ac:dyDescent="0.25">
      <c r="A1029" s="338" t="s">
        <v>22664</v>
      </c>
      <c r="B1029" s="339" t="s">
        <v>36734</v>
      </c>
      <c r="C1029" s="339" t="s">
        <v>2</v>
      </c>
      <c r="D1029" s="340">
        <v>0.99</v>
      </c>
    </row>
    <row r="1030" spans="1:4" ht="15" x14ac:dyDescent="0.25">
      <c r="A1030" s="338" t="s">
        <v>22665</v>
      </c>
      <c r="B1030" s="339" t="s">
        <v>22666</v>
      </c>
      <c r="C1030" s="339" t="s">
        <v>2</v>
      </c>
      <c r="D1030" s="340">
        <v>0.37</v>
      </c>
    </row>
    <row r="1031" spans="1:4" ht="15" x14ac:dyDescent="0.25">
      <c r="A1031" s="338" t="s">
        <v>22667</v>
      </c>
      <c r="B1031" s="339" t="s">
        <v>22668</v>
      </c>
      <c r="C1031" s="339" t="s">
        <v>2</v>
      </c>
      <c r="D1031" s="340">
        <v>0.15</v>
      </c>
    </row>
    <row r="1032" spans="1:4" ht="15" x14ac:dyDescent="0.25">
      <c r="A1032" s="338" t="s">
        <v>22669</v>
      </c>
      <c r="B1032" s="339" t="s">
        <v>36735</v>
      </c>
      <c r="C1032" s="339" t="s">
        <v>2</v>
      </c>
      <c r="D1032" s="340">
        <v>11.15</v>
      </c>
    </row>
    <row r="1033" spans="1:4" ht="15" x14ac:dyDescent="0.25">
      <c r="A1033" s="338" t="s">
        <v>22670</v>
      </c>
      <c r="B1033" s="339" t="s">
        <v>36736</v>
      </c>
      <c r="C1033" s="339" t="s">
        <v>2</v>
      </c>
      <c r="D1033" s="340">
        <v>12.9</v>
      </c>
    </row>
    <row r="1034" spans="1:4" ht="15" x14ac:dyDescent="0.25">
      <c r="A1034" s="338" t="s">
        <v>22671</v>
      </c>
      <c r="B1034" s="339" t="s">
        <v>36737</v>
      </c>
      <c r="C1034" s="339" t="s">
        <v>2</v>
      </c>
      <c r="D1034" s="340">
        <v>30.79</v>
      </c>
    </row>
    <row r="1035" spans="1:4" ht="15" x14ac:dyDescent="0.25">
      <c r="A1035" s="338" t="s">
        <v>22672</v>
      </c>
      <c r="B1035" s="339" t="s">
        <v>36738</v>
      </c>
      <c r="C1035" s="339" t="s">
        <v>2</v>
      </c>
      <c r="D1035" s="340">
        <v>4.59</v>
      </c>
    </row>
    <row r="1036" spans="1:4" ht="15" x14ac:dyDescent="0.25">
      <c r="A1036" s="338" t="s">
        <v>22673</v>
      </c>
      <c r="B1036" s="339" t="s">
        <v>22674</v>
      </c>
      <c r="C1036" s="339" t="s">
        <v>2</v>
      </c>
      <c r="D1036" s="340">
        <v>20.86</v>
      </c>
    </row>
    <row r="1037" spans="1:4" ht="15" x14ac:dyDescent="0.25">
      <c r="A1037" s="338" t="s">
        <v>22675</v>
      </c>
      <c r="B1037" s="339" t="s">
        <v>36739</v>
      </c>
      <c r="C1037" s="339" t="s">
        <v>2</v>
      </c>
      <c r="D1037" s="340">
        <v>534.66</v>
      </c>
    </row>
    <row r="1038" spans="1:4" ht="15" x14ac:dyDescent="0.25">
      <c r="A1038" s="338" t="s">
        <v>22676</v>
      </c>
      <c r="B1038" s="339" t="s">
        <v>36740</v>
      </c>
      <c r="C1038" s="339" t="s">
        <v>2</v>
      </c>
      <c r="D1038" s="340">
        <v>202.71</v>
      </c>
    </row>
    <row r="1039" spans="1:4" ht="15" x14ac:dyDescent="0.25">
      <c r="A1039" s="338" t="s">
        <v>22677</v>
      </c>
      <c r="B1039" s="339" t="s">
        <v>22678</v>
      </c>
      <c r="C1039" s="339" t="s">
        <v>2</v>
      </c>
      <c r="D1039" s="340">
        <v>12.13</v>
      </c>
    </row>
    <row r="1040" spans="1:4" ht="15" x14ac:dyDescent="0.25">
      <c r="A1040" s="338" t="s">
        <v>22679</v>
      </c>
      <c r="B1040" s="339" t="s">
        <v>22680</v>
      </c>
      <c r="C1040" s="339" t="s">
        <v>2</v>
      </c>
      <c r="D1040" s="340">
        <v>79</v>
      </c>
    </row>
    <row r="1041" spans="1:4" ht="15" x14ac:dyDescent="0.25">
      <c r="A1041" s="338" t="s">
        <v>22681</v>
      </c>
      <c r="B1041" s="339" t="s">
        <v>36741</v>
      </c>
      <c r="C1041" s="339" t="s">
        <v>2</v>
      </c>
      <c r="D1041" s="340">
        <v>88</v>
      </c>
    </row>
    <row r="1042" spans="1:4" ht="15" x14ac:dyDescent="0.25">
      <c r="A1042" s="338" t="s">
        <v>22682</v>
      </c>
      <c r="B1042" s="339" t="s">
        <v>36742</v>
      </c>
      <c r="C1042" s="339" t="s">
        <v>2</v>
      </c>
      <c r="D1042" s="340">
        <v>22.97</v>
      </c>
    </row>
    <row r="1043" spans="1:4" ht="15" x14ac:dyDescent="0.25">
      <c r="A1043" s="338" t="s">
        <v>22683</v>
      </c>
      <c r="B1043" s="339" t="s">
        <v>36743</v>
      </c>
      <c r="C1043" s="339" t="s">
        <v>2</v>
      </c>
      <c r="D1043" s="340">
        <v>36.57</v>
      </c>
    </row>
    <row r="1044" spans="1:4" ht="15" x14ac:dyDescent="0.25">
      <c r="A1044" s="338" t="s">
        <v>22684</v>
      </c>
      <c r="B1044" s="339" t="s">
        <v>22685</v>
      </c>
      <c r="C1044" s="339" t="s">
        <v>2</v>
      </c>
      <c r="D1044" s="340">
        <v>80.760000000000005</v>
      </c>
    </row>
    <row r="1045" spans="1:4" ht="15" x14ac:dyDescent="0.25">
      <c r="A1045" s="338" t="s">
        <v>22686</v>
      </c>
      <c r="B1045" s="339" t="s">
        <v>22687</v>
      </c>
      <c r="C1045" s="339" t="s">
        <v>1051</v>
      </c>
      <c r="D1045" s="340">
        <v>24.44</v>
      </c>
    </row>
    <row r="1046" spans="1:4" ht="15" x14ac:dyDescent="0.25">
      <c r="A1046" s="338" t="s">
        <v>22688</v>
      </c>
      <c r="B1046" s="339" t="s">
        <v>36744</v>
      </c>
      <c r="C1046" s="339" t="s">
        <v>1051</v>
      </c>
      <c r="D1046" s="340">
        <v>21.86</v>
      </c>
    </row>
    <row r="1047" spans="1:4" ht="15" x14ac:dyDescent="0.25">
      <c r="A1047" s="338" t="s">
        <v>22689</v>
      </c>
      <c r="B1047" s="339" t="s">
        <v>22690</v>
      </c>
      <c r="C1047" s="339" t="s">
        <v>1051</v>
      </c>
      <c r="D1047" s="340">
        <v>29.63</v>
      </c>
    </row>
    <row r="1048" spans="1:4" ht="15" x14ac:dyDescent="0.25">
      <c r="A1048" s="338" t="s">
        <v>22691</v>
      </c>
      <c r="B1048" s="339" t="s">
        <v>22692</v>
      </c>
      <c r="C1048" s="339" t="s">
        <v>1051</v>
      </c>
      <c r="D1048" s="340">
        <v>50.23</v>
      </c>
    </row>
    <row r="1049" spans="1:4" ht="15" x14ac:dyDescent="0.25">
      <c r="A1049" s="338" t="s">
        <v>22693</v>
      </c>
      <c r="B1049" s="339" t="s">
        <v>22694</v>
      </c>
      <c r="C1049" s="339" t="s">
        <v>1051</v>
      </c>
      <c r="D1049" s="340">
        <v>44.83</v>
      </c>
    </row>
    <row r="1050" spans="1:4" ht="15" x14ac:dyDescent="0.25">
      <c r="A1050" s="338" t="s">
        <v>22695</v>
      </c>
      <c r="B1050" s="339" t="s">
        <v>22696</v>
      </c>
      <c r="C1050" s="339" t="s">
        <v>1051</v>
      </c>
      <c r="D1050" s="340">
        <v>50.28</v>
      </c>
    </row>
    <row r="1051" spans="1:4" ht="15" x14ac:dyDescent="0.25">
      <c r="A1051" s="338" t="s">
        <v>22697</v>
      </c>
      <c r="B1051" s="339" t="s">
        <v>36745</v>
      </c>
      <c r="C1051" s="339" t="s">
        <v>1051</v>
      </c>
      <c r="D1051" s="340">
        <v>49.97</v>
      </c>
    </row>
    <row r="1052" spans="1:4" ht="15" x14ac:dyDescent="0.25">
      <c r="A1052" s="338" t="s">
        <v>22698</v>
      </c>
      <c r="B1052" s="339" t="s">
        <v>22699</v>
      </c>
      <c r="C1052" s="339" t="s">
        <v>1051</v>
      </c>
      <c r="D1052" s="340">
        <v>59.07</v>
      </c>
    </row>
    <row r="1053" spans="1:4" ht="15" x14ac:dyDescent="0.25">
      <c r="A1053" s="338" t="s">
        <v>22700</v>
      </c>
      <c r="B1053" s="339" t="s">
        <v>36746</v>
      </c>
      <c r="C1053" s="339" t="s">
        <v>1051</v>
      </c>
      <c r="D1053" s="340">
        <v>39.81</v>
      </c>
    </row>
    <row r="1054" spans="1:4" ht="15" x14ac:dyDescent="0.25">
      <c r="A1054" s="338" t="s">
        <v>22701</v>
      </c>
      <c r="B1054" s="339" t="s">
        <v>22702</v>
      </c>
      <c r="C1054" s="339" t="s">
        <v>1051</v>
      </c>
      <c r="D1054" s="340">
        <v>45.59</v>
      </c>
    </row>
    <row r="1055" spans="1:4" ht="15" x14ac:dyDescent="0.25">
      <c r="A1055" s="338" t="s">
        <v>22703</v>
      </c>
      <c r="B1055" s="339" t="s">
        <v>22704</v>
      </c>
      <c r="C1055" s="339" t="s">
        <v>1051</v>
      </c>
      <c r="D1055" s="340">
        <v>41.26</v>
      </c>
    </row>
    <row r="1056" spans="1:4" ht="15" x14ac:dyDescent="0.25">
      <c r="A1056" s="338" t="s">
        <v>22705</v>
      </c>
      <c r="B1056" s="339" t="s">
        <v>22706</v>
      </c>
      <c r="C1056" s="339" t="s">
        <v>1051</v>
      </c>
      <c r="D1056" s="340">
        <v>72.38</v>
      </c>
    </row>
    <row r="1057" spans="1:4" ht="15" x14ac:dyDescent="0.25">
      <c r="A1057" s="338" t="s">
        <v>22707</v>
      </c>
      <c r="B1057" s="339" t="s">
        <v>36747</v>
      </c>
      <c r="C1057" s="339" t="s">
        <v>1051</v>
      </c>
      <c r="D1057" s="340">
        <v>27.41</v>
      </c>
    </row>
    <row r="1058" spans="1:4" ht="15" x14ac:dyDescent="0.25">
      <c r="A1058" s="338" t="s">
        <v>22708</v>
      </c>
      <c r="B1058" s="339" t="s">
        <v>36748</v>
      </c>
      <c r="C1058" s="339" t="s">
        <v>1051</v>
      </c>
      <c r="D1058" s="340">
        <v>83.33</v>
      </c>
    </row>
    <row r="1059" spans="1:4" ht="15" x14ac:dyDescent="0.25">
      <c r="A1059" s="338" t="s">
        <v>22709</v>
      </c>
      <c r="B1059" s="339" t="s">
        <v>36749</v>
      </c>
      <c r="C1059" s="339" t="s">
        <v>1051</v>
      </c>
      <c r="D1059" s="340">
        <v>96.01</v>
      </c>
    </row>
    <row r="1060" spans="1:4" ht="15" x14ac:dyDescent="0.25">
      <c r="A1060" s="338" t="s">
        <v>22710</v>
      </c>
      <c r="B1060" s="339" t="s">
        <v>36750</v>
      </c>
      <c r="C1060" s="339" t="s">
        <v>1051</v>
      </c>
      <c r="D1060" s="340">
        <v>44.33</v>
      </c>
    </row>
    <row r="1061" spans="1:4" ht="15" x14ac:dyDescent="0.25">
      <c r="A1061" s="338" t="s">
        <v>22711</v>
      </c>
      <c r="B1061" s="339" t="s">
        <v>36751</v>
      </c>
      <c r="C1061" s="339" t="s">
        <v>2</v>
      </c>
      <c r="D1061" s="340">
        <v>13.88</v>
      </c>
    </row>
    <row r="1062" spans="1:4" ht="15" x14ac:dyDescent="0.25">
      <c r="A1062" s="338" t="s">
        <v>22712</v>
      </c>
      <c r="B1062" s="339" t="s">
        <v>22713</v>
      </c>
      <c r="C1062" s="339" t="s">
        <v>689</v>
      </c>
      <c r="D1062" s="340">
        <v>3.78</v>
      </c>
    </row>
    <row r="1063" spans="1:4" ht="15" x14ac:dyDescent="0.25">
      <c r="A1063" s="338" t="s">
        <v>22714</v>
      </c>
      <c r="B1063" s="339" t="s">
        <v>22715</v>
      </c>
      <c r="C1063" s="339" t="s">
        <v>689</v>
      </c>
      <c r="D1063" s="340">
        <v>22.69</v>
      </c>
    </row>
    <row r="1064" spans="1:4" ht="15" x14ac:dyDescent="0.25">
      <c r="A1064" s="338" t="s">
        <v>22716</v>
      </c>
      <c r="B1064" s="339" t="s">
        <v>22717</v>
      </c>
      <c r="C1064" s="339" t="s">
        <v>689</v>
      </c>
      <c r="D1064" s="340">
        <v>9.44</v>
      </c>
    </row>
    <row r="1065" spans="1:4" ht="15" x14ac:dyDescent="0.25">
      <c r="A1065" s="338" t="s">
        <v>22718</v>
      </c>
      <c r="B1065" s="339" t="s">
        <v>21356</v>
      </c>
      <c r="C1065" s="339" t="s">
        <v>1051</v>
      </c>
      <c r="D1065" s="340">
        <v>21.04</v>
      </c>
    </row>
    <row r="1066" spans="1:4" ht="15" x14ac:dyDescent="0.25">
      <c r="A1066" s="338" t="s">
        <v>22719</v>
      </c>
      <c r="B1066" s="339" t="s">
        <v>22720</v>
      </c>
      <c r="C1066" s="339" t="s">
        <v>1051</v>
      </c>
      <c r="D1066" s="340">
        <v>62.53</v>
      </c>
    </row>
    <row r="1067" spans="1:4" ht="15" x14ac:dyDescent="0.25">
      <c r="A1067" s="338" t="s">
        <v>22721</v>
      </c>
      <c r="B1067" s="339" t="s">
        <v>36752</v>
      </c>
      <c r="C1067" s="339" t="s">
        <v>1051</v>
      </c>
      <c r="D1067" s="340">
        <v>12.4</v>
      </c>
    </row>
    <row r="1068" spans="1:4" ht="15" x14ac:dyDescent="0.25">
      <c r="A1068" s="338" t="s">
        <v>22722</v>
      </c>
      <c r="B1068" s="339" t="s">
        <v>22723</v>
      </c>
      <c r="C1068" s="339" t="s">
        <v>1051</v>
      </c>
      <c r="D1068" s="340">
        <v>45.8</v>
      </c>
    </row>
    <row r="1069" spans="1:4" ht="15" x14ac:dyDescent="0.25">
      <c r="A1069" s="338" t="s">
        <v>22724</v>
      </c>
      <c r="B1069" s="339" t="s">
        <v>22725</v>
      </c>
      <c r="C1069" s="339" t="s">
        <v>1051</v>
      </c>
      <c r="D1069" s="340">
        <v>27.67</v>
      </c>
    </row>
    <row r="1070" spans="1:4" ht="15" x14ac:dyDescent="0.25">
      <c r="A1070" s="338" t="s">
        <v>22726</v>
      </c>
      <c r="B1070" s="339" t="s">
        <v>36753</v>
      </c>
      <c r="C1070" s="339" t="s">
        <v>2</v>
      </c>
      <c r="D1070" s="340">
        <v>1.64</v>
      </c>
    </row>
    <row r="1071" spans="1:4" ht="15" x14ac:dyDescent="0.25">
      <c r="A1071" s="338" t="s">
        <v>22727</v>
      </c>
      <c r="B1071" s="339" t="s">
        <v>36754</v>
      </c>
      <c r="C1071" s="339" t="s">
        <v>2</v>
      </c>
      <c r="D1071" s="340">
        <v>0.99</v>
      </c>
    </row>
    <row r="1072" spans="1:4" ht="15" x14ac:dyDescent="0.25">
      <c r="A1072" s="338" t="s">
        <v>22728</v>
      </c>
      <c r="B1072" s="339" t="s">
        <v>22729</v>
      </c>
      <c r="C1072" s="339" t="s">
        <v>2</v>
      </c>
      <c r="D1072" s="340">
        <v>2.85</v>
      </c>
    </row>
    <row r="1073" spans="1:4" ht="15" x14ac:dyDescent="0.25">
      <c r="A1073" s="338" t="s">
        <v>22730</v>
      </c>
      <c r="B1073" s="339" t="s">
        <v>22731</v>
      </c>
      <c r="C1073" s="339" t="s">
        <v>2</v>
      </c>
      <c r="D1073" s="340">
        <v>6.42</v>
      </c>
    </row>
    <row r="1074" spans="1:4" ht="15" x14ac:dyDescent="0.25">
      <c r="A1074" s="338" t="s">
        <v>22732</v>
      </c>
      <c r="B1074" s="339" t="s">
        <v>36755</v>
      </c>
      <c r="C1074" s="339" t="s">
        <v>3</v>
      </c>
      <c r="D1074" s="340">
        <v>69</v>
      </c>
    </row>
    <row r="1075" spans="1:4" ht="15" x14ac:dyDescent="0.25">
      <c r="A1075" s="338" t="s">
        <v>22733</v>
      </c>
      <c r="B1075" s="339" t="s">
        <v>36756</v>
      </c>
      <c r="C1075" s="339" t="s">
        <v>3</v>
      </c>
      <c r="D1075" s="340">
        <v>96.6</v>
      </c>
    </row>
    <row r="1076" spans="1:4" ht="15" x14ac:dyDescent="0.25">
      <c r="A1076" s="338" t="s">
        <v>22734</v>
      </c>
      <c r="B1076" s="339" t="s">
        <v>36757</v>
      </c>
      <c r="C1076" s="339" t="s">
        <v>3</v>
      </c>
      <c r="D1076" s="340">
        <v>137.69999999999999</v>
      </c>
    </row>
    <row r="1077" spans="1:4" ht="15" x14ac:dyDescent="0.25">
      <c r="A1077" s="338" t="s">
        <v>22735</v>
      </c>
      <c r="B1077" s="339" t="s">
        <v>36758</v>
      </c>
      <c r="C1077" s="339" t="s">
        <v>3</v>
      </c>
      <c r="D1077" s="340">
        <v>209.15</v>
      </c>
    </row>
    <row r="1078" spans="1:4" ht="15" x14ac:dyDescent="0.25">
      <c r="A1078" s="338" t="s">
        <v>22736</v>
      </c>
      <c r="B1078" s="339" t="s">
        <v>36759</v>
      </c>
      <c r="C1078" s="339" t="s">
        <v>1</v>
      </c>
      <c r="D1078" s="340">
        <v>24.46</v>
      </c>
    </row>
    <row r="1079" spans="1:4" ht="15" x14ac:dyDescent="0.25">
      <c r="A1079" s="338" t="s">
        <v>22737</v>
      </c>
      <c r="B1079" s="339" t="s">
        <v>36760</v>
      </c>
      <c r="C1079" s="339" t="s">
        <v>1</v>
      </c>
      <c r="D1079" s="340">
        <v>37</v>
      </c>
    </row>
    <row r="1080" spans="1:4" ht="15" x14ac:dyDescent="0.25">
      <c r="A1080" s="338" t="s">
        <v>22738</v>
      </c>
      <c r="B1080" s="339" t="s">
        <v>36761</v>
      </c>
      <c r="C1080" s="339" t="s">
        <v>1</v>
      </c>
      <c r="D1080" s="340">
        <v>32</v>
      </c>
    </row>
    <row r="1081" spans="1:4" ht="15" x14ac:dyDescent="0.25">
      <c r="A1081" s="338" t="s">
        <v>22739</v>
      </c>
      <c r="B1081" s="339" t="s">
        <v>36762</v>
      </c>
      <c r="C1081" s="339" t="s">
        <v>2</v>
      </c>
      <c r="D1081" s="340">
        <v>26.19</v>
      </c>
    </row>
    <row r="1082" spans="1:4" ht="15" x14ac:dyDescent="0.25">
      <c r="A1082" s="338" t="s">
        <v>22740</v>
      </c>
      <c r="B1082" s="339" t="s">
        <v>36763</v>
      </c>
      <c r="C1082" s="339" t="s">
        <v>2</v>
      </c>
      <c r="D1082" s="340">
        <v>50.5</v>
      </c>
    </row>
    <row r="1083" spans="1:4" ht="15" x14ac:dyDescent="0.25">
      <c r="A1083" s="338" t="s">
        <v>22741</v>
      </c>
      <c r="B1083" s="339" t="s">
        <v>36764</v>
      </c>
      <c r="C1083" s="339" t="s">
        <v>2</v>
      </c>
      <c r="D1083" s="340">
        <v>57.64</v>
      </c>
    </row>
    <row r="1084" spans="1:4" ht="15" x14ac:dyDescent="0.25">
      <c r="A1084" s="338" t="s">
        <v>22742</v>
      </c>
      <c r="B1084" s="339" t="s">
        <v>36765</v>
      </c>
      <c r="C1084" s="339" t="s">
        <v>2</v>
      </c>
      <c r="D1084" s="340">
        <v>52</v>
      </c>
    </row>
    <row r="1085" spans="1:4" ht="15" x14ac:dyDescent="0.25">
      <c r="A1085" s="338" t="s">
        <v>22743</v>
      </c>
      <c r="B1085" s="339" t="s">
        <v>36766</v>
      </c>
      <c r="C1085" s="339" t="s">
        <v>2</v>
      </c>
      <c r="D1085" s="340">
        <v>40</v>
      </c>
    </row>
    <row r="1086" spans="1:4" ht="15" x14ac:dyDescent="0.25">
      <c r="A1086" s="338" t="s">
        <v>46435</v>
      </c>
      <c r="B1086" s="339" t="s">
        <v>46436</v>
      </c>
      <c r="C1086" s="339" t="s">
        <v>2</v>
      </c>
      <c r="D1086" s="340">
        <v>128</v>
      </c>
    </row>
    <row r="1087" spans="1:4" ht="15" x14ac:dyDescent="0.25">
      <c r="A1087" s="338" t="s">
        <v>22744</v>
      </c>
      <c r="B1087" s="339" t="s">
        <v>36767</v>
      </c>
      <c r="C1087" s="339" t="s">
        <v>3</v>
      </c>
      <c r="D1087" s="340">
        <v>59.9</v>
      </c>
    </row>
    <row r="1088" spans="1:4" ht="15" x14ac:dyDescent="0.25">
      <c r="A1088" s="338" t="s">
        <v>26043</v>
      </c>
      <c r="B1088" s="339" t="s">
        <v>36768</v>
      </c>
      <c r="C1088" s="339" t="s">
        <v>3</v>
      </c>
      <c r="D1088" s="340">
        <v>103.18</v>
      </c>
    </row>
    <row r="1089" spans="1:4" ht="15" x14ac:dyDescent="0.25">
      <c r="A1089" s="338" t="s">
        <v>26044</v>
      </c>
      <c r="B1089" s="339" t="s">
        <v>36769</v>
      </c>
      <c r="C1089" s="339" t="s">
        <v>3</v>
      </c>
      <c r="D1089" s="340">
        <v>71.400000000000006</v>
      </c>
    </row>
    <row r="1090" spans="1:4" ht="15" x14ac:dyDescent="0.25">
      <c r="A1090" s="338" t="s">
        <v>26045</v>
      </c>
      <c r="B1090" s="339" t="s">
        <v>36770</v>
      </c>
      <c r="C1090" s="339" t="s">
        <v>3</v>
      </c>
      <c r="D1090" s="340">
        <v>130.55000000000001</v>
      </c>
    </row>
    <row r="1091" spans="1:4" ht="15" x14ac:dyDescent="0.25">
      <c r="A1091" s="338" t="s">
        <v>26046</v>
      </c>
      <c r="B1091" s="339" t="s">
        <v>36771</v>
      </c>
      <c r="C1091" s="339" t="s">
        <v>3</v>
      </c>
      <c r="D1091" s="340">
        <v>88.24</v>
      </c>
    </row>
    <row r="1092" spans="1:4" ht="15" x14ac:dyDescent="0.25">
      <c r="A1092" s="338" t="s">
        <v>22745</v>
      </c>
      <c r="B1092" s="339" t="s">
        <v>36772</v>
      </c>
      <c r="C1092" s="339" t="s">
        <v>2</v>
      </c>
      <c r="D1092" s="340">
        <v>375</v>
      </c>
    </row>
    <row r="1093" spans="1:4" ht="15" x14ac:dyDescent="0.25">
      <c r="A1093" s="338" t="s">
        <v>22746</v>
      </c>
      <c r="B1093" s="339" t="s">
        <v>36773</v>
      </c>
      <c r="C1093" s="339" t="s">
        <v>2</v>
      </c>
      <c r="D1093" s="340">
        <v>1070</v>
      </c>
    </row>
    <row r="1094" spans="1:4" ht="15" x14ac:dyDescent="0.25">
      <c r="A1094" s="338" t="s">
        <v>22747</v>
      </c>
      <c r="B1094" s="339" t="s">
        <v>36774</v>
      </c>
      <c r="C1094" s="339" t="s">
        <v>2</v>
      </c>
      <c r="D1094" s="340">
        <v>1390</v>
      </c>
    </row>
    <row r="1095" spans="1:4" ht="15" x14ac:dyDescent="0.25">
      <c r="A1095" s="338" t="s">
        <v>22748</v>
      </c>
      <c r="B1095" s="339" t="s">
        <v>36775</v>
      </c>
      <c r="C1095" s="339" t="s">
        <v>2</v>
      </c>
      <c r="D1095" s="340">
        <v>180</v>
      </c>
    </row>
    <row r="1096" spans="1:4" ht="15" x14ac:dyDescent="0.25">
      <c r="A1096" s="338" t="s">
        <v>22749</v>
      </c>
      <c r="B1096" s="339" t="s">
        <v>36776</v>
      </c>
      <c r="C1096" s="339" t="s">
        <v>2</v>
      </c>
      <c r="D1096" s="340">
        <v>468.45</v>
      </c>
    </row>
    <row r="1097" spans="1:4" ht="15" x14ac:dyDescent="0.25">
      <c r="A1097" s="338" t="s">
        <v>46437</v>
      </c>
      <c r="B1097" s="339" t="s">
        <v>46438</v>
      </c>
      <c r="C1097" s="339" t="s">
        <v>2</v>
      </c>
      <c r="D1097" s="340">
        <v>181</v>
      </c>
    </row>
    <row r="1098" spans="1:4" ht="15" x14ac:dyDescent="0.25">
      <c r="A1098" s="338" t="s">
        <v>46439</v>
      </c>
      <c r="B1098" s="339" t="s">
        <v>46440</v>
      </c>
      <c r="C1098" s="339" t="s">
        <v>2</v>
      </c>
      <c r="D1098" s="340">
        <v>241</v>
      </c>
    </row>
    <row r="1099" spans="1:4" ht="15" x14ac:dyDescent="0.25">
      <c r="A1099" s="338" t="s">
        <v>46441</v>
      </c>
      <c r="B1099" s="339" t="s">
        <v>46442</v>
      </c>
      <c r="C1099" s="339" t="s">
        <v>2</v>
      </c>
      <c r="D1099" s="340">
        <v>364</v>
      </c>
    </row>
    <row r="1100" spans="1:4" ht="15" x14ac:dyDescent="0.25">
      <c r="A1100" s="338" t="s">
        <v>46443</v>
      </c>
      <c r="B1100" s="339" t="s">
        <v>46444</v>
      </c>
      <c r="C1100" s="339" t="s">
        <v>2</v>
      </c>
      <c r="D1100" s="340">
        <v>118.48</v>
      </c>
    </row>
    <row r="1101" spans="1:4" ht="15" x14ac:dyDescent="0.25">
      <c r="A1101" s="338" t="s">
        <v>46445</v>
      </c>
      <c r="B1101" s="339" t="s">
        <v>46446</v>
      </c>
      <c r="C1101" s="339" t="s">
        <v>2</v>
      </c>
      <c r="D1101" s="340">
        <v>175</v>
      </c>
    </row>
    <row r="1102" spans="1:4" ht="15" x14ac:dyDescent="0.25">
      <c r="A1102" s="338" t="s">
        <v>46447</v>
      </c>
      <c r="B1102" s="339" t="s">
        <v>46448</v>
      </c>
      <c r="C1102" s="339" t="s">
        <v>2</v>
      </c>
      <c r="D1102" s="340">
        <v>225</v>
      </c>
    </row>
    <row r="1103" spans="1:4" ht="15" x14ac:dyDescent="0.25">
      <c r="A1103" s="338" t="s">
        <v>46449</v>
      </c>
      <c r="B1103" s="339" t="s">
        <v>46450</v>
      </c>
      <c r="C1103" s="339" t="s">
        <v>2</v>
      </c>
      <c r="D1103" s="340">
        <v>689.2</v>
      </c>
    </row>
    <row r="1104" spans="1:4" ht="15" x14ac:dyDescent="0.25">
      <c r="A1104" s="338" t="s">
        <v>46451</v>
      </c>
      <c r="B1104" s="339" t="s">
        <v>46452</v>
      </c>
      <c r="C1104" s="339" t="s">
        <v>2</v>
      </c>
      <c r="D1104" s="340">
        <v>592</v>
      </c>
    </row>
    <row r="1105" spans="1:4" ht="15" x14ac:dyDescent="0.25">
      <c r="A1105" s="338" t="s">
        <v>24081</v>
      </c>
      <c r="B1105" s="339" t="s">
        <v>24082</v>
      </c>
      <c r="C1105" s="339" t="s">
        <v>2</v>
      </c>
      <c r="D1105" s="340">
        <v>160</v>
      </c>
    </row>
    <row r="1106" spans="1:4" ht="15" x14ac:dyDescent="0.25">
      <c r="A1106" s="338" t="s">
        <v>22750</v>
      </c>
      <c r="B1106" s="339" t="s">
        <v>22751</v>
      </c>
      <c r="C1106" s="339" t="s">
        <v>2</v>
      </c>
      <c r="D1106" s="340">
        <v>200</v>
      </c>
    </row>
    <row r="1107" spans="1:4" ht="15" x14ac:dyDescent="0.25">
      <c r="A1107" s="338" t="s">
        <v>22752</v>
      </c>
      <c r="B1107" s="339" t="s">
        <v>22753</v>
      </c>
      <c r="C1107" s="339" t="s">
        <v>2</v>
      </c>
      <c r="D1107" s="340">
        <v>75</v>
      </c>
    </row>
    <row r="1108" spans="1:4" ht="15" x14ac:dyDescent="0.25">
      <c r="A1108" s="338" t="s">
        <v>22754</v>
      </c>
      <c r="B1108" s="339" t="s">
        <v>22755</v>
      </c>
      <c r="C1108" s="339" t="s">
        <v>2</v>
      </c>
      <c r="D1108" s="340">
        <v>204</v>
      </c>
    </row>
    <row r="1109" spans="1:4" ht="15" x14ac:dyDescent="0.25">
      <c r="A1109" s="338" t="s">
        <v>22756</v>
      </c>
      <c r="B1109" s="339" t="s">
        <v>22757</v>
      </c>
      <c r="C1109" s="339" t="s">
        <v>2</v>
      </c>
      <c r="D1109" s="340">
        <v>210</v>
      </c>
    </row>
    <row r="1110" spans="1:4" ht="15" x14ac:dyDescent="0.25">
      <c r="A1110" s="338" t="s">
        <v>22758</v>
      </c>
      <c r="B1110" s="339" t="s">
        <v>22759</v>
      </c>
      <c r="C1110" s="339" t="s">
        <v>2</v>
      </c>
      <c r="D1110" s="340">
        <v>330</v>
      </c>
    </row>
    <row r="1111" spans="1:4" ht="15" x14ac:dyDescent="0.25">
      <c r="A1111" s="338" t="s">
        <v>22760</v>
      </c>
      <c r="B1111" s="339" t="s">
        <v>36777</v>
      </c>
      <c r="C1111" s="339" t="s">
        <v>2</v>
      </c>
      <c r="D1111" s="340">
        <v>2860</v>
      </c>
    </row>
    <row r="1112" spans="1:4" ht="15" x14ac:dyDescent="0.25">
      <c r="A1112" s="338" t="s">
        <v>22761</v>
      </c>
      <c r="B1112" s="339" t="s">
        <v>36778</v>
      </c>
      <c r="C1112" s="339" t="s">
        <v>2</v>
      </c>
      <c r="D1112" s="340">
        <v>2516</v>
      </c>
    </row>
    <row r="1113" spans="1:4" ht="15" x14ac:dyDescent="0.25">
      <c r="A1113" s="338" t="s">
        <v>22762</v>
      </c>
      <c r="B1113" s="339" t="s">
        <v>36779</v>
      </c>
      <c r="C1113" s="339" t="s">
        <v>689</v>
      </c>
      <c r="D1113" s="340">
        <v>15.54</v>
      </c>
    </row>
    <row r="1114" spans="1:4" ht="15" x14ac:dyDescent="0.25">
      <c r="A1114" s="338" t="s">
        <v>22763</v>
      </c>
      <c r="B1114" s="339" t="s">
        <v>36780</v>
      </c>
      <c r="C1114" s="339" t="s">
        <v>689</v>
      </c>
      <c r="D1114" s="340">
        <v>21.3</v>
      </c>
    </row>
    <row r="1115" spans="1:4" ht="15" x14ac:dyDescent="0.25">
      <c r="A1115" s="338" t="s">
        <v>22764</v>
      </c>
      <c r="B1115" s="339" t="s">
        <v>36781</v>
      </c>
      <c r="C1115" s="339" t="s">
        <v>689</v>
      </c>
      <c r="D1115" s="340">
        <v>18.07</v>
      </c>
    </row>
    <row r="1116" spans="1:4" ht="15" x14ac:dyDescent="0.25">
      <c r="A1116" s="338" t="s">
        <v>24083</v>
      </c>
      <c r="B1116" s="339" t="s">
        <v>24084</v>
      </c>
      <c r="C1116" s="339" t="s">
        <v>2</v>
      </c>
      <c r="D1116" s="340">
        <v>1.77</v>
      </c>
    </row>
    <row r="1117" spans="1:4" ht="15" x14ac:dyDescent="0.25">
      <c r="A1117" s="338" t="s">
        <v>29242</v>
      </c>
      <c r="B1117" s="339" t="s">
        <v>36782</v>
      </c>
      <c r="C1117" s="339" t="s">
        <v>689</v>
      </c>
      <c r="D1117" s="340">
        <v>25.87</v>
      </c>
    </row>
    <row r="1118" spans="1:4" ht="15" x14ac:dyDescent="0.25">
      <c r="A1118" s="338" t="s">
        <v>29243</v>
      </c>
      <c r="B1118" s="339" t="s">
        <v>36783</v>
      </c>
      <c r="C1118" s="339" t="s">
        <v>689</v>
      </c>
      <c r="D1118" s="340">
        <v>18.510000000000002</v>
      </c>
    </row>
    <row r="1119" spans="1:4" ht="15" x14ac:dyDescent="0.25">
      <c r="A1119" s="338" t="s">
        <v>29244</v>
      </c>
      <c r="B1119" s="339" t="s">
        <v>36784</v>
      </c>
      <c r="C1119" s="339" t="s">
        <v>689</v>
      </c>
      <c r="D1119" s="340">
        <v>18.97</v>
      </c>
    </row>
    <row r="1120" spans="1:4" ht="15" x14ac:dyDescent="0.25">
      <c r="A1120" s="338" t="s">
        <v>46453</v>
      </c>
      <c r="B1120" s="339" t="s">
        <v>46454</v>
      </c>
      <c r="C1120" s="339" t="s">
        <v>2</v>
      </c>
      <c r="D1120" s="340">
        <v>0.85</v>
      </c>
    </row>
    <row r="1121" spans="1:4" ht="15" x14ac:dyDescent="0.25">
      <c r="A1121" s="338" t="s">
        <v>22765</v>
      </c>
      <c r="B1121" s="339" t="s">
        <v>22766</v>
      </c>
      <c r="C1121" s="339" t="s">
        <v>689</v>
      </c>
      <c r="D1121" s="340">
        <v>23.67</v>
      </c>
    </row>
    <row r="1122" spans="1:4" ht="15" x14ac:dyDescent="0.25">
      <c r="A1122" s="338" t="s">
        <v>22767</v>
      </c>
      <c r="B1122" s="339" t="s">
        <v>36785</v>
      </c>
      <c r="C1122" s="339" t="s">
        <v>689</v>
      </c>
      <c r="D1122" s="340">
        <v>15.82</v>
      </c>
    </row>
    <row r="1123" spans="1:4" ht="15" x14ac:dyDescent="0.25">
      <c r="A1123" s="338" t="s">
        <v>22768</v>
      </c>
      <c r="B1123" s="339" t="s">
        <v>22769</v>
      </c>
      <c r="C1123" s="339" t="s">
        <v>2</v>
      </c>
      <c r="D1123" s="340">
        <v>2.16</v>
      </c>
    </row>
    <row r="1124" spans="1:4" ht="15" x14ac:dyDescent="0.25">
      <c r="A1124" s="338" t="s">
        <v>22770</v>
      </c>
      <c r="B1124" s="339" t="s">
        <v>36786</v>
      </c>
      <c r="C1124" s="339" t="s">
        <v>2</v>
      </c>
      <c r="D1124" s="340">
        <v>0.28999999999999998</v>
      </c>
    </row>
    <row r="1125" spans="1:4" ht="15" x14ac:dyDescent="0.25">
      <c r="A1125" s="338" t="s">
        <v>22771</v>
      </c>
      <c r="B1125" s="339" t="s">
        <v>22772</v>
      </c>
      <c r="C1125" s="339" t="s">
        <v>2</v>
      </c>
      <c r="D1125" s="340">
        <v>0.18</v>
      </c>
    </row>
    <row r="1126" spans="1:4" ht="15" x14ac:dyDescent="0.25">
      <c r="A1126" s="338" t="s">
        <v>22773</v>
      </c>
      <c r="B1126" s="339" t="s">
        <v>36787</v>
      </c>
      <c r="C1126" s="339" t="s">
        <v>2</v>
      </c>
      <c r="D1126" s="340">
        <v>1.3</v>
      </c>
    </row>
    <row r="1127" spans="1:4" ht="15" x14ac:dyDescent="0.25">
      <c r="A1127" s="338" t="s">
        <v>29245</v>
      </c>
      <c r="B1127" s="339" t="s">
        <v>29246</v>
      </c>
      <c r="C1127" s="339" t="s">
        <v>2</v>
      </c>
      <c r="D1127" s="340">
        <v>0.89</v>
      </c>
    </row>
    <row r="1128" spans="1:4" ht="15" x14ac:dyDescent="0.25">
      <c r="A1128" s="338" t="s">
        <v>22774</v>
      </c>
      <c r="B1128" s="339" t="s">
        <v>22775</v>
      </c>
      <c r="C1128" s="339" t="s">
        <v>2</v>
      </c>
      <c r="D1128" s="340">
        <v>6.21</v>
      </c>
    </row>
    <row r="1129" spans="1:4" ht="15" x14ac:dyDescent="0.25">
      <c r="A1129" s="338" t="s">
        <v>22776</v>
      </c>
      <c r="B1129" s="339" t="s">
        <v>36788</v>
      </c>
      <c r="C1129" s="339" t="s">
        <v>689</v>
      </c>
      <c r="D1129" s="340">
        <v>27.67</v>
      </c>
    </row>
    <row r="1130" spans="1:4" ht="15" x14ac:dyDescent="0.25">
      <c r="A1130" s="338" t="s">
        <v>22777</v>
      </c>
      <c r="B1130" s="339" t="s">
        <v>36789</v>
      </c>
      <c r="C1130" s="339" t="s">
        <v>689</v>
      </c>
      <c r="D1130" s="340">
        <v>30.74</v>
      </c>
    </row>
    <row r="1131" spans="1:4" ht="15" x14ac:dyDescent="0.25">
      <c r="A1131" s="338" t="s">
        <v>22778</v>
      </c>
      <c r="B1131" s="339" t="s">
        <v>29247</v>
      </c>
      <c r="C1131" s="339" t="s">
        <v>2</v>
      </c>
      <c r="D1131" s="340">
        <v>1.05</v>
      </c>
    </row>
    <row r="1132" spans="1:4" ht="15" x14ac:dyDescent="0.25">
      <c r="A1132" s="338" t="s">
        <v>22779</v>
      </c>
      <c r="B1132" s="339" t="s">
        <v>36790</v>
      </c>
      <c r="C1132" s="339" t="s">
        <v>2</v>
      </c>
      <c r="D1132" s="340">
        <v>319.89999999999998</v>
      </c>
    </row>
    <row r="1133" spans="1:4" ht="15" x14ac:dyDescent="0.25">
      <c r="A1133" s="338" t="s">
        <v>22780</v>
      </c>
      <c r="B1133" s="339" t="s">
        <v>36791</v>
      </c>
      <c r="C1133" s="339" t="s">
        <v>689</v>
      </c>
      <c r="D1133" s="340">
        <v>57.2</v>
      </c>
    </row>
    <row r="1134" spans="1:4" ht="15" x14ac:dyDescent="0.25">
      <c r="A1134" s="338" t="s">
        <v>22781</v>
      </c>
      <c r="B1134" s="339" t="s">
        <v>22782</v>
      </c>
      <c r="C1134" s="339" t="s">
        <v>2</v>
      </c>
      <c r="D1134" s="340">
        <v>359</v>
      </c>
    </row>
    <row r="1135" spans="1:4" ht="15" x14ac:dyDescent="0.25">
      <c r="A1135" s="338" t="s">
        <v>22783</v>
      </c>
      <c r="B1135" s="339" t="s">
        <v>36792</v>
      </c>
      <c r="C1135" s="339" t="s">
        <v>2</v>
      </c>
      <c r="D1135" s="340">
        <v>249</v>
      </c>
    </row>
    <row r="1136" spans="1:4" ht="15" x14ac:dyDescent="0.25">
      <c r="A1136" s="338" t="s">
        <v>22784</v>
      </c>
      <c r="B1136" s="339" t="s">
        <v>36793</v>
      </c>
      <c r="C1136" s="339" t="s">
        <v>2</v>
      </c>
      <c r="D1136" s="340">
        <v>509.9</v>
      </c>
    </row>
    <row r="1137" spans="1:4" ht="15" x14ac:dyDescent="0.25">
      <c r="A1137" s="338" t="s">
        <v>22785</v>
      </c>
      <c r="B1137" s="339" t="s">
        <v>36794</v>
      </c>
      <c r="C1137" s="339" t="s">
        <v>2</v>
      </c>
      <c r="D1137" s="340">
        <v>399.98</v>
      </c>
    </row>
    <row r="1138" spans="1:4" ht="15" x14ac:dyDescent="0.25">
      <c r="A1138" s="338" t="s">
        <v>22786</v>
      </c>
      <c r="B1138" s="339" t="s">
        <v>36795</v>
      </c>
      <c r="C1138" s="339" t="s">
        <v>2</v>
      </c>
      <c r="D1138" s="340">
        <v>584</v>
      </c>
    </row>
    <row r="1139" spans="1:4" ht="15" x14ac:dyDescent="0.25">
      <c r="A1139" s="338" t="s">
        <v>22787</v>
      </c>
      <c r="B1139" s="339" t="s">
        <v>22788</v>
      </c>
      <c r="C1139" s="339" t="s">
        <v>1</v>
      </c>
      <c r="D1139" s="340">
        <v>8.56</v>
      </c>
    </row>
    <row r="1140" spans="1:4" ht="15" x14ac:dyDescent="0.25">
      <c r="A1140" s="338" t="s">
        <v>22789</v>
      </c>
      <c r="B1140" s="339" t="s">
        <v>36796</v>
      </c>
      <c r="C1140" s="339" t="s">
        <v>2</v>
      </c>
      <c r="D1140" s="340">
        <v>799</v>
      </c>
    </row>
    <row r="1141" spans="1:4" ht="15" x14ac:dyDescent="0.25">
      <c r="A1141" s="338" t="s">
        <v>22790</v>
      </c>
      <c r="B1141" s="339" t="s">
        <v>36797</v>
      </c>
      <c r="C1141" s="339" t="s">
        <v>1</v>
      </c>
      <c r="D1141" s="340">
        <v>9.1999999999999993</v>
      </c>
    </row>
    <row r="1142" spans="1:4" ht="15" x14ac:dyDescent="0.25">
      <c r="A1142" s="338" t="s">
        <v>22791</v>
      </c>
      <c r="B1142" s="339" t="s">
        <v>36798</v>
      </c>
      <c r="C1142" s="339" t="s">
        <v>1</v>
      </c>
      <c r="D1142" s="340">
        <v>74.36</v>
      </c>
    </row>
    <row r="1143" spans="1:4" ht="15" x14ac:dyDescent="0.25">
      <c r="A1143" s="338" t="s">
        <v>22792</v>
      </c>
      <c r="B1143" s="339" t="s">
        <v>36799</v>
      </c>
      <c r="C1143" s="339" t="s">
        <v>2</v>
      </c>
      <c r="D1143" s="340">
        <v>1.1499999999999999</v>
      </c>
    </row>
    <row r="1144" spans="1:4" ht="15" x14ac:dyDescent="0.25">
      <c r="A1144" s="338" t="s">
        <v>22793</v>
      </c>
      <c r="B1144" s="339" t="s">
        <v>36800</v>
      </c>
      <c r="C1144" s="339" t="s">
        <v>2</v>
      </c>
      <c r="D1144" s="340">
        <v>1.59</v>
      </c>
    </row>
    <row r="1145" spans="1:4" ht="15" x14ac:dyDescent="0.25">
      <c r="A1145" s="338" t="s">
        <v>22794</v>
      </c>
      <c r="B1145" s="339" t="s">
        <v>36801</v>
      </c>
      <c r="C1145" s="339" t="s">
        <v>2</v>
      </c>
      <c r="D1145" s="340">
        <v>1.59</v>
      </c>
    </row>
    <row r="1146" spans="1:4" ht="15" x14ac:dyDescent="0.25">
      <c r="A1146" s="338" t="s">
        <v>46455</v>
      </c>
      <c r="B1146" s="339" t="s">
        <v>46456</v>
      </c>
      <c r="C1146" s="339" t="s">
        <v>2</v>
      </c>
      <c r="D1146" s="340">
        <v>1.85</v>
      </c>
    </row>
    <row r="1147" spans="1:4" ht="15" x14ac:dyDescent="0.25">
      <c r="A1147" s="338" t="s">
        <v>46457</v>
      </c>
      <c r="B1147" s="339" t="s">
        <v>46458</v>
      </c>
      <c r="C1147" s="339" t="s">
        <v>2</v>
      </c>
      <c r="D1147" s="340">
        <v>4.49</v>
      </c>
    </row>
    <row r="1148" spans="1:4" ht="15" x14ac:dyDescent="0.25">
      <c r="A1148" s="338" t="s">
        <v>22795</v>
      </c>
      <c r="B1148" s="339" t="s">
        <v>36802</v>
      </c>
      <c r="C1148" s="339" t="s">
        <v>2</v>
      </c>
      <c r="D1148" s="340">
        <v>3.15</v>
      </c>
    </row>
    <row r="1149" spans="1:4" ht="15" x14ac:dyDescent="0.25">
      <c r="A1149" s="338" t="s">
        <v>22796</v>
      </c>
      <c r="B1149" s="339" t="s">
        <v>36803</v>
      </c>
      <c r="C1149" s="339" t="s">
        <v>2</v>
      </c>
      <c r="D1149" s="340">
        <v>3.15</v>
      </c>
    </row>
    <row r="1150" spans="1:4" ht="15" x14ac:dyDescent="0.25">
      <c r="A1150" s="338" t="s">
        <v>22797</v>
      </c>
      <c r="B1150" s="339" t="s">
        <v>36804</v>
      </c>
      <c r="C1150" s="339" t="s">
        <v>2</v>
      </c>
      <c r="D1150" s="340">
        <v>3.65</v>
      </c>
    </row>
    <row r="1151" spans="1:4" ht="15" x14ac:dyDescent="0.25">
      <c r="A1151" s="338" t="s">
        <v>22798</v>
      </c>
      <c r="B1151" s="339" t="s">
        <v>36805</v>
      </c>
      <c r="C1151" s="339" t="s">
        <v>2</v>
      </c>
      <c r="D1151" s="340">
        <v>3.35</v>
      </c>
    </row>
    <row r="1152" spans="1:4" ht="15" x14ac:dyDescent="0.25">
      <c r="A1152" s="338" t="s">
        <v>22799</v>
      </c>
      <c r="B1152" s="339" t="s">
        <v>36806</v>
      </c>
      <c r="C1152" s="339" t="s">
        <v>2</v>
      </c>
      <c r="D1152" s="340">
        <v>3.44</v>
      </c>
    </row>
    <row r="1153" spans="1:4" ht="15" x14ac:dyDescent="0.25">
      <c r="A1153" s="338" t="s">
        <v>22800</v>
      </c>
      <c r="B1153" s="339" t="s">
        <v>36807</v>
      </c>
      <c r="C1153" s="339" t="s">
        <v>2</v>
      </c>
      <c r="D1153" s="340">
        <v>4.3600000000000003</v>
      </c>
    </row>
    <row r="1154" spans="1:4" ht="15" x14ac:dyDescent="0.25">
      <c r="A1154" s="338" t="s">
        <v>46459</v>
      </c>
      <c r="B1154" s="339" t="s">
        <v>46460</v>
      </c>
      <c r="C1154" s="339" t="s">
        <v>2</v>
      </c>
      <c r="D1154" s="340">
        <v>3.84</v>
      </c>
    </row>
    <row r="1155" spans="1:4" ht="15" x14ac:dyDescent="0.25">
      <c r="A1155" s="338" t="s">
        <v>46461</v>
      </c>
      <c r="B1155" s="339" t="s">
        <v>46462</v>
      </c>
      <c r="C1155" s="339" t="s">
        <v>2</v>
      </c>
      <c r="D1155" s="340">
        <v>5.3</v>
      </c>
    </row>
    <row r="1156" spans="1:4" ht="15" x14ac:dyDescent="0.25">
      <c r="A1156" s="338" t="s">
        <v>46463</v>
      </c>
      <c r="B1156" s="339" t="s">
        <v>46464</v>
      </c>
      <c r="C1156" s="339" t="s">
        <v>2</v>
      </c>
      <c r="D1156" s="340">
        <v>2.62</v>
      </c>
    </row>
    <row r="1157" spans="1:4" ht="15" x14ac:dyDescent="0.25">
      <c r="A1157" s="338" t="s">
        <v>46465</v>
      </c>
      <c r="B1157" s="339" t="s">
        <v>46466</v>
      </c>
      <c r="C1157" s="339" t="s">
        <v>2</v>
      </c>
      <c r="D1157" s="340">
        <v>4.9000000000000004</v>
      </c>
    </row>
    <row r="1158" spans="1:4" ht="15" x14ac:dyDescent="0.25">
      <c r="A1158" s="338" t="s">
        <v>46467</v>
      </c>
      <c r="B1158" s="339" t="s">
        <v>46468</v>
      </c>
      <c r="C1158" s="339" t="s">
        <v>2</v>
      </c>
      <c r="D1158" s="340">
        <v>5.42</v>
      </c>
    </row>
    <row r="1159" spans="1:4" ht="15" x14ac:dyDescent="0.25">
      <c r="A1159" s="338" t="s">
        <v>46469</v>
      </c>
      <c r="B1159" s="339" t="s">
        <v>46470</v>
      </c>
      <c r="C1159" s="339" t="s">
        <v>2</v>
      </c>
      <c r="D1159" s="340">
        <v>2.6</v>
      </c>
    </row>
    <row r="1160" spans="1:4" ht="15" x14ac:dyDescent="0.25">
      <c r="A1160" s="338" t="s">
        <v>46471</v>
      </c>
      <c r="B1160" s="339" t="s">
        <v>46472</v>
      </c>
      <c r="C1160" s="339" t="s">
        <v>2</v>
      </c>
      <c r="D1160" s="340">
        <v>2.2799999999999998</v>
      </c>
    </row>
    <row r="1161" spans="1:4" ht="15" x14ac:dyDescent="0.25">
      <c r="A1161" s="338" t="s">
        <v>46473</v>
      </c>
      <c r="B1161" s="339" t="s">
        <v>46474</v>
      </c>
      <c r="C1161" s="339" t="s">
        <v>2</v>
      </c>
      <c r="D1161" s="340">
        <v>1.92</v>
      </c>
    </row>
    <row r="1162" spans="1:4" ht="15" x14ac:dyDescent="0.25">
      <c r="A1162" s="338" t="s">
        <v>46475</v>
      </c>
      <c r="B1162" s="339" t="s">
        <v>46476</v>
      </c>
      <c r="C1162" s="339" t="s">
        <v>2</v>
      </c>
      <c r="D1162" s="340">
        <v>1.63</v>
      </c>
    </row>
    <row r="1163" spans="1:4" ht="15" x14ac:dyDescent="0.25">
      <c r="A1163" s="338" t="s">
        <v>46477</v>
      </c>
      <c r="B1163" s="339" t="s">
        <v>46478</v>
      </c>
      <c r="C1163" s="339" t="s">
        <v>2</v>
      </c>
      <c r="D1163" s="340">
        <v>1.18</v>
      </c>
    </row>
    <row r="1164" spans="1:4" ht="15" x14ac:dyDescent="0.25">
      <c r="A1164" s="338" t="s">
        <v>46479</v>
      </c>
      <c r="B1164" s="339" t="s">
        <v>46480</v>
      </c>
      <c r="C1164" s="339" t="s">
        <v>2</v>
      </c>
      <c r="D1164" s="340">
        <v>3.77</v>
      </c>
    </row>
    <row r="1165" spans="1:4" ht="15" x14ac:dyDescent="0.25">
      <c r="A1165" s="338" t="s">
        <v>46481</v>
      </c>
      <c r="B1165" s="339" t="s">
        <v>46482</v>
      </c>
      <c r="C1165" s="339" t="s">
        <v>2</v>
      </c>
      <c r="D1165" s="340">
        <v>2.56</v>
      </c>
    </row>
    <row r="1166" spans="1:4" ht="15" x14ac:dyDescent="0.25">
      <c r="A1166" s="338" t="s">
        <v>46483</v>
      </c>
      <c r="B1166" s="339" t="s">
        <v>46484</v>
      </c>
      <c r="C1166" s="339" t="s">
        <v>2</v>
      </c>
      <c r="D1166" s="340">
        <v>39.659999999999997</v>
      </c>
    </row>
    <row r="1167" spans="1:4" ht="15" x14ac:dyDescent="0.25">
      <c r="A1167" s="338" t="s">
        <v>22801</v>
      </c>
      <c r="B1167" s="339" t="s">
        <v>36808</v>
      </c>
      <c r="C1167" s="339" t="s">
        <v>3</v>
      </c>
      <c r="D1167" s="340">
        <v>390</v>
      </c>
    </row>
    <row r="1168" spans="1:4" ht="15" x14ac:dyDescent="0.25">
      <c r="A1168" s="338" t="s">
        <v>46485</v>
      </c>
      <c r="B1168" s="339" t="s">
        <v>46486</v>
      </c>
      <c r="C1168" s="339" t="s">
        <v>3</v>
      </c>
      <c r="D1168" s="340">
        <v>995</v>
      </c>
    </row>
    <row r="1169" spans="1:4" ht="15" x14ac:dyDescent="0.25">
      <c r="A1169" s="338" t="s">
        <v>22802</v>
      </c>
      <c r="B1169" s="339" t="s">
        <v>36809</v>
      </c>
      <c r="C1169" s="339" t="s">
        <v>3</v>
      </c>
      <c r="D1169" s="340">
        <v>310</v>
      </c>
    </row>
    <row r="1170" spans="1:4" ht="15" x14ac:dyDescent="0.25">
      <c r="A1170" s="338" t="s">
        <v>46487</v>
      </c>
      <c r="B1170" s="339" t="s">
        <v>46488</v>
      </c>
      <c r="C1170" s="339" t="s">
        <v>3</v>
      </c>
      <c r="D1170" s="340">
        <v>246</v>
      </c>
    </row>
    <row r="1171" spans="1:4" ht="15" x14ac:dyDescent="0.25">
      <c r="A1171" s="338" t="s">
        <v>22803</v>
      </c>
      <c r="B1171" s="339" t="s">
        <v>36810</v>
      </c>
      <c r="C1171" s="339" t="s">
        <v>3</v>
      </c>
      <c r="D1171" s="340">
        <v>170</v>
      </c>
    </row>
    <row r="1172" spans="1:4" ht="15" x14ac:dyDescent="0.25">
      <c r="A1172" s="338" t="s">
        <v>22804</v>
      </c>
      <c r="B1172" s="339" t="s">
        <v>36811</v>
      </c>
      <c r="C1172" s="339" t="s">
        <v>3</v>
      </c>
      <c r="D1172" s="340">
        <v>230.55</v>
      </c>
    </row>
    <row r="1173" spans="1:4" ht="15" x14ac:dyDescent="0.25">
      <c r="A1173" s="338" t="s">
        <v>22805</v>
      </c>
      <c r="B1173" s="339" t="s">
        <v>36812</v>
      </c>
      <c r="C1173" s="339" t="s">
        <v>1</v>
      </c>
      <c r="D1173" s="340">
        <v>150.80000000000001</v>
      </c>
    </row>
    <row r="1174" spans="1:4" ht="15" x14ac:dyDescent="0.25">
      <c r="A1174" s="338" t="s">
        <v>22806</v>
      </c>
      <c r="B1174" s="339" t="s">
        <v>36813</v>
      </c>
      <c r="C1174" s="339" t="s">
        <v>1</v>
      </c>
      <c r="D1174" s="340">
        <v>192.4</v>
      </c>
    </row>
    <row r="1175" spans="1:4" ht="15" x14ac:dyDescent="0.25">
      <c r="A1175" s="338" t="s">
        <v>22807</v>
      </c>
      <c r="B1175" s="339" t="s">
        <v>36814</v>
      </c>
      <c r="C1175" s="339" t="s">
        <v>1</v>
      </c>
      <c r="D1175" s="340">
        <v>235</v>
      </c>
    </row>
    <row r="1176" spans="1:4" ht="15" x14ac:dyDescent="0.25">
      <c r="A1176" s="338" t="s">
        <v>22808</v>
      </c>
      <c r="B1176" s="339" t="s">
        <v>36815</v>
      </c>
      <c r="C1176" s="339" t="s">
        <v>1</v>
      </c>
      <c r="D1176" s="340">
        <v>455</v>
      </c>
    </row>
    <row r="1177" spans="1:4" ht="15" x14ac:dyDescent="0.25">
      <c r="A1177" s="338" t="s">
        <v>22809</v>
      </c>
      <c r="B1177" s="339" t="s">
        <v>36816</v>
      </c>
      <c r="C1177" s="339" t="s">
        <v>1</v>
      </c>
      <c r="D1177" s="340">
        <v>552.5</v>
      </c>
    </row>
    <row r="1178" spans="1:4" ht="15" x14ac:dyDescent="0.25">
      <c r="A1178" s="338" t="s">
        <v>22810</v>
      </c>
      <c r="B1178" s="339" t="s">
        <v>36817</v>
      </c>
      <c r="C1178" s="339" t="s">
        <v>1</v>
      </c>
      <c r="D1178" s="340">
        <v>819</v>
      </c>
    </row>
    <row r="1179" spans="1:4" ht="15" x14ac:dyDescent="0.25">
      <c r="A1179" s="338" t="s">
        <v>22811</v>
      </c>
      <c r="B1179" s="339" t="s">
        <v>36818</v>
      </c>
      <c r="C1179" s="339" t="s">
        <v>1</v>
      </c>
      <c r="D1179" s="340">
        <v>1254.5</v>
      </c>
    </row>
    <row r="1180" spans="1:4" ht="15" x14ac:dyDescent="0.25">
      <c r="A1180" s="338" t="s">
        <v>22812</v>
      </c>
      <c r="B1180" s="339" t="s">
        <v>36819</v>
      </c>
      <c r="C1180" s="339" t="s">
        <v>1</v>
      </c>
      <c r="D1180" s="340">
        <v>169</v>
      </c>
    </row>
    <row r="1181" spans="1:4" ht="15" x14ac:dyDescent="0.25">
      <c r="A1181" s="338" t="s">
        <v>22813</v>
      </c>
      <c r="B1181" s="339" t="s">
        <v>36820</v>
      </c>
      <c r="C1181" s="339" t="s">
        <v>1</v>
      </c>
      <c r="D1181" s="340">
        <v>260</v>
      </c>
    </row>
    <row r="1182" spans="1:4" ht="15" x14ac:dyDescent="0.25">
      <c r="A1182" s="338" t="s">
        <v>22814</v>
      </c>
      <c r="B1182" s="339" t="s">
        <v>36821</v>
      </c>
      <c r="C1182" s="339" t="s">
        <v>1</v>
      </c>
      <c r="D1182" s="340">
        <v>267.8</v>
      </c>
    </row>
    <row r="1183" spans="1:4" ht="15" x14ac:dyDescent="0.25">
      <c r="A1183" s="338" t="s">
        <v>22815</v>
      </c>
      <c r="B1183" s="339" t="s">
        <v>36822</v>
      </c>
      <c r="C1183" s="339" t="s">
        <v>1</v>
      </c>
      <c r="D1183" s="340">
        <v>435.5</v>
      </c>
    </row>
    <row r="1184" spans="1:4" ht="15" x14ac:dyDescent="0.25">
      <c r="A1184" s="338" t="s">
        <v>22816</v>
      </c>
      <c r="B1184" s="339" t="s">
        <v>36823</v>
      </c>
      <c r="C1184" s="339" t="s">
        <v>1</v>
      </c>
      <c r="D1184" s="340">
        <v>591.5</v>
      </c>
    </row>
    <row r="1185" spans="1:4" ht="15" x14ac:dyDescent="0.25">
      <c r="A1185" s="338" t="s">
        <v>22817</v>
      </c>
      <c r="B1185" s="339" t="s">
        <v>36824</v>
      </c>
      <c r="C1185" s="339" t="s">
        <v>1</v>
      </c>
      <c r="D1185" s="340">
        <v>859.3</v>
      </c>
    </row>
    <row r="1186" spans="1:4" ht="15" x14ac:dyDescent="0.25">
      <c r="A1186" s="338" t="s">
        <v>22818</v>
      </c>
      <c r="B1186" s="339" t="s">
        <v>36825</v>
      </c>
      <c r="C1186" s="339" t="s">
        <v>1</v>
      </c>
      <c r="D1186" s="340">
        <v>1293.5</v>
      </c>
    </row>
    <row r="1187" spans="1:4" ht="15" x14ac:dyDescent="0.25">
      <c r="A1187" s="338" t="s">
        <v>22819</v>
      </c>
      <c r="B1187" s="339" t="s">
        <v>36826</v>
      </c>
      <c r="C1187" s="339" t="s">
        <v>1</v>
      </c>
      <c r="D1187" s="340">
        <v>312</v>
      </c>
    </row>
    <row r="1188" spans="1:4" ht="15" x14ac:dyDescent="0.25">
      <c r="A1188" s="338" t="s">
        <v>22820</v>
      </c>
      <c r="B1188" s="339" t="s">
        <v>36827</v>
      </c>
      <c r="C1188" s="339" t="s">
        <v>1</v>
      </c>
      <c r="D1188" s="340">
        <v>429</v>
      </c>
    </row>
    <row r="1189" spans="1:4" ht="15" x14ac:dyDescent="0.25">
      <c r="A1189" s="338" t="s">
        <v>22821</v>
      </c>
      <c r="B1189" s="339" t="s">
        <v>36828</v>
      </c>
      <c r="C1189" s="339" t="s">
        <v>1</v>
      </c>
      <c r="D1189" s="340">
        <v>677</v>
      </c>
    </row>
    <row r="1190" spans="1:4" ht="15" x14ac:dyDescent="0.25">
      <c r="A1190" s="338" t="s">
        <v>22822</v>
      </c>
      <c r="B1190" s="339" t="s">
        <v>36829</v>
      </c>
      <c r="C1190" s="339" t="s">
        <v>1</v>
      </c>
      <c r="D1190" s="340">
        <v>1020.76</v>
      </c>
    </row>
    <row r="1191" spans="1:4" ht="15" x14ac:dyDescent="0.25">
      <c r="A1191" s="338" t="s">
        <v>22823</v>
      </c>
      <c r="B1191" s="339" t="s">
        <v>36830</v>
      </c>
      <c r="C1191" s="339" t="s">
        <v>1</v>
      </c>
      <c r="D1191" s="340">
        <v>1550.21</v>
      </c>
    </row>
    <row r="1192" spans="1:4" ht="15" x14ac:dyDescent="0.25">
      <c r="A1192" s="338" t="s">
        <v>22824</v>
      </c>
      <c r="B1192" s="339" t="s">
        <v>36831</v>
      </c>
      <c r="C1192" s="339" t="s">
        <v>1</v>
      </c>
      <c r="D1192" s="340">
        <v>197.47</v>
      </c>
    </row>
    <row r="1193" spans="1:4" ht="15" x14ac:dyDescent="0.25">
      <c r="A1193" s="338" t="s">
        <v>22825</v>
      </c>
      <c r="B1193" s="339" t="s">
        <v>36832</v>
      </c>
      <c r="C1193" s="339" t="s">
        <v>1</v>
      </c>
      <c r="D1193" s="340">
        <v>295</v>
      </c>
    </row>
    <row r="1194" spans="1:4" ht="15" x14ac:dyDescent="0.25">
      <c r="A1194" s="338" t="s">
        <v>22826</v>
      </c>
      <c r="B1194" s="339" t="s">
        <v>36833</v>
      </c>
      <c r="C1194" s="339" t="s">
        <v>1</v>
      </c>
      <c r="D1194" s="340">
        <v>340</v>
      </c>
    </row>
    <row r="1195" spans="1:4" ht="15" x14ac:dyDescent="0.25">
      <c r="A1195" s="338" t="s">
        <v>22827</v>
      </c>
      <c r="B1195" s="339" t="s">
        <v>36834</v>
      </c>
      <c r="C1195" s="339" t="s">
        <v>1</v>
      </c>
      <c r="D1195" s="340">
        <v>520</v>
      </c>
    </row>
    <row r="1196" spans="1:4" ht="15" x14ac:dyDescent="0.25">
      <c r="A1196" s="338" t="s">
        <v>22828</v>
      </c>
      <c r="B1196" s="339" t="s">
        <v>36835</v>
      </c>
      <c r="C1196" s="339" t="s">
        <v>1</v>
      </c>
      <c r="D1196" s="340">
        <v>725</v>
      </c>
    </row>
    <row r="1197" spans="1:4" ht="15" x14ac:dyDescent="0.25">
      <c r="A1197" s="338" t="s">
        <v>22829</v>
      </c>
      <c r="B1197" s="339" t="s">
        <v>36836</v>
      </c>
      <c r="C1197" s="339" t="s">
        <v>1</v>
      </c>
      <c r="D1197" s="340">
        <v>1820</v>
      </c>
    </row>
    <row r="1198" spans="1:4" ht="15" x14ac:dyDescent="0.25">
      <c r="A1198" s="338" t="s">
        <v>22830</v>
      </c>
      <c r="B1198" s="339" t="s">
        <v>22831</v>
      </c>
      <c r="C1198" s="339" t="s">
        <v>1</v>
      </c>
      <c r="D1198" s="340">
        <v>429</v>
      </c>
    </row>
    <row r="1199" spans="1:4" ht="15" x14ac:dyDescent="0.25">
      <c r="A1199" s="338" t="s">
        <v>22832</v>
      </c>
      <c r="B1199" s="339" t="s">
        <v>36837</v>
      </c>
      <c r="C1199" s="339" t="s">
        <v>1</v>
      </c>
      <c r="D1199" s="340">
        <v>42.9</v>
      </c>
    </row>
    <row r="1200" spans="1:4" ht="15" x14ac:dyDescent="0.25">
      <c r="A1200" s="338" t="s">
        <v>22833</v>
      </c>
      <c r="B1200" s="339" t="s">
        <v>36838</v>
      </c>
      <c r="C1200" s="339" t="s">
        <v>1</v>
      </c>
      <c r="D1200" s="340">
        <v>49.4</v>
      </c>
    </row>
    <row r="1201" spans="1:4" ht="15" x14ac:dyDescent="0.25">
      <c r="A1201" s="338" t="s">
        <v>22834</v>
      </c>
      <c r="B1201" s="339" t="s">
        <v>36839</v>
      </c>
      <c r="C1201" s="339" t="s">
        <v>1</v>
      </c>
      <c r="D1201" s="340">
        <v>64.78</v>
      </c>
    </row>
    <row r="1202" spans="1:4" ht="15" x14ac:dyDescent="0.25">
      <c r="A1202" s="338" t="s">
        <v>22835</v>
      </c>
      <c r="B1202" s="339" t="s">
        <v>36840</v>
      </c>
      <c r="C1202" s="339" t="s">
        <v>1</v>
      </c>
      <c r="D1202" s="340">
        <v>96</v>
      </c>
    </row>
    <row r="1203" spans="1:4" ht="15" x14ac:dyDescent="0.25">
      <c r="A1203" s="338" t="s">
        <v>22836</v>
      </c>
      <c r="B1203" s="339" t="s">
        <v>36841</v>
      </c>
      <c r="C1203" s="339" t="s">
        <v>1</v>
      </c>
      <c r="D1203" s="340">
        <v>124</v>
      </c>
    </row>
    <row r="1204" spans="1:4" ht="15" x14ac:dyDescent="0.25">
      <c r="A1204" s="338" t="s">
        <v>22837</v>
      </c>
      <c r="B1204" s="339" t="s">
        <v>36842</v>
      </c>
      <c r="C1204" s="339" t="s">
        <v>2</v>
      </c>
      <c r="D1204" s="340">
        <v>553.79999999999995</v>
      </c>
    </row>
    <row r="1205" spans="1:4" ht="15" x14ac:dyDescent="0.25">
      <c r="A1205" s="338" t="s">
        <v>22838</v>
      </c>
      <c r="B1205" s="339" t="s">
        <v>36843</v>
      </c>
      <c r="C1205" s="339" t="s">
        <v>2</v>
      </c>
      <c r="D1205" s="340">
        <v>209.99</v>
      </c>
    </row>
    <row r="1206" spans="1:4" ht="15" x14ac:dyDescent="0.25">
      <c r="A1206" s="338" t="s">
        <v>22839</v>
      </c>
      <c r="B1206" s="339" t="s">
        <v>36844</v>
      </c>
      <c r="C1206" s="339" t="s">
        <v>2</v>
      </c>
      <c r="D1206" s="340">
        <v>95</v>
      </c>
    </row>
    <row r="1207" spans="1:4" ht="15" x14ac:dyDescent="0.25">
      <c r="A1207" s="338" t="s">
        <v>22840</v>
      </c>
      <c r="B1207" s="339" t="s">
        <v>36845</v>
      </c>
      <c r="C1207" s="339" t="s">
        <v>2</v>
      </c>
      <c r="D1207" s="340">
        <v>553.79999999999995</v>
      </c>
    </row>
    <row r="1208" spans="1:4" ht="15" x14ac:dyDescent="0.25">
      <c r="A1208" s="338" t="s">
        <v>22841</v>
      </c>
      <c r="B1208" s="339" t="s">
        <v>36846</v>
      </c>
      <c r="C1208" s="339" t="s">
        <v>2</v>
      </c>
      <c r="D1208" s="340">
        <v>1590</v>
      </c>
    </row>
    <row r="1209" spans="1:4" ht="15" x14ac:dyDescent="0.25">
      <c r="A1209" s="338" t="s">
        <v>22842</v>
      </c>
      <c r="B1209" s="339" t="s">
        <v>22843</v>
      </c>
      <c r="C1209" s="339" t="s">
        <v>1</v>
      </c>
      <c r="D1209" s="340">
        <v>369.99</v>
      </c>
    </row>
    <row r="1210" spans="1:4" ht="15" x14ac:dyDescent="0.25">
      <c r="A1210" s="338" t="s">
        <v>22844</v>
      </c>
      <c r="B1210" s="339" t="s">
        <v>22845</v>
      </c>
      <c r="C1210" s="339" t="s">
        <v>2</v>
      </c>
      <c r="D1210" s="340">
        <v>890</v>
      </c>
    </row>
    <row r="1211" spans="1:4" ht="15" x14ac:dyDescent="0.25">
      <c r="A1211" s="338" t="s">
        <v>22846</v>
      </c>
      <c r="B1211" s="339" t="s">
        <v>36847</v>
      </c>
      <c r="C1211" s="339" t="s">
        <v>1</v>
      </c>
      <c r="D1211" s="340">
        <v>182</v>
      </c>
    </row>
    <row r="1212" spans="1:4" ht="15" x14ac:dyDescent="0.25">
      <c r="A1212" s="338" t="s">
        <v>22847</v>
      </c>
      <c r="B1212" s="339" t="s">
        <v>22848</v>
      </c>
      <c r="C1212" s="339" t="s">
        <v>2</v>
      </c>
      <c r="D1212" s="340">
        <v>142.34</v>
      </c>
    </row>
    <row r="1213" spans="1:4" ht="15" x14ac:dyDescent="0.25">
      <c r="A1213" s="338" t="s">
        <v>22849</v>
      </c>
      <c r="B1213" s="339" t="s">
        <v>36848</v>
      </c>
      <c r="C1213" s="339" t="s">
        <v>2</v>
      </c>
      <c r="D1213" s="340">
        <v>251.58</v>
      </c>
    </row>
    <row r="1214" spans="1:4" ht="15" x14ac:dyDescent="0.25">
      <c r="A1214" s="338" t="s">
        <v>29248</v>
      </c>
      <c r="B1214" s="339" t="s">
        <v>29249</v>
      </c>
      <c r="C1214" s="339" t="s">
        <v>2</v>
      </c>
      <c r="D1214" s="340">
        <v>40.950000000000003</v>
      </c>
    </row>
    <row r="1215" spans="1:4" ht="15" x14ac:dyDescent="0.25">
      <c r="A1215" s="338" t="s">
        <v>22850</v>
      </c>
      <c r="B1215" s="339" t="s">
        <v>22851</v>
      </c>
      <c r="C1215" s="339" t="s">
        <v>2</v>
      </c>
      <c r="D1215" s="340">
        <v>181.5</v>
      </c>
    </row>
    <row r="1216" spans="1:4" ht="15" x14ac:dyDescent="0.25">
      <c r="A1216" s="338" t="s">
        <v>29250</v>
      </c>
      <c r="B1216" s="339" t="s">
        <v>29251</v>
      </c>
      <c r="C1216" s="339" t="s">
        <v>2</v>
      </c>
      <c r="D1216" s="340">
        <v>81</v>
      </c>
    </row>
    <row r="1217" spans="1:4" ht="15" x14ac:dyDescent="0.25">
      <c r="A1217" s="338" t="s">
        <v>22852</v>
      </c>
      <c r="B1217" s="339" t="s">
        <v>22853</v>
      </c>
      <c r="C1217" s="339" t="s">
        <v>2</v>
      </c>
      <c r="D1217" s="340">
        <v>193.6</v>
      </c>
    </row>
    <row r="1218" spans="1:4" ht="15" x14ac:dyDescent="0.25">
      <c r="A1218" s="338" t="s">
        <v>22854</v>
      </c>
      <c r="B1218" s="339" t="s">
        <v>22855</v>
      </c>
      <c r="C1218" s="339" t="s">
        <v>2</v>
      </c>
      <c r="D1218" s="340">
        <v>136</v>
      </c>
    </row>
    <row r="1219" spans="1:4" ht="15" x14ac:dyDescent="0.25">
      <c r="A1219" s="338" t="s">
        <v>22856</v>
      </c>
      <c r="B1219" s="339" t="s">
        <v>22857</v>
      </c>
      <c r="C1219" s="339" t="s">
        <v>2</v>
      </c>
      <c r="D1219" s="340">
        <v>540</v>
      </c>
    </row>
    <row r="1220" spans="1:4" ht="15" x14ac:dyDescent="0.25">
      <c r="A1220" s="338" t="s">
        <v>22858</v>
      </c>
      <c r="B1220" s="339" t="s">
        <v>36849</v>
      </c>
      <c r="C1220" s="339" t="s">
        <v>1</v>
      </c>
      <c r="D1220" s="340">
        <v>2.11</v>
      </c>
    </row>
    <row r="1221" spans="1:4" ht="15" x14ac:dyDescent="0.25">
      <c r="A1221" s="338" t="s">
        <v>22859</v>
      </c>
      <c r="B1221" s="339" t="s">
        <v>22860</v>
      </c>
      <c r="C1221" s="339" t="s">
        <v>3</v>
      </c>
      <c r="D1221" s="340">
        <v>105</v>
      </c>
    </row>
    <row r="1222" spans="1:4" ht="15" x14ac:dyDescent="0.25">
      <c r="A1222" s="338" t="s">
        <v>22861</v>
      </c>
      <c r="B1222" s="339" t="s">
        <v>22862</v>
      </c>
      <c r="C1222" s="339" t="s">
        <v>3</v>
      </c>
      <c r="D1222" s="340">
        <v>235</v>
      </c>
    </row>
    <row r="1223" spans="1:4" ht="15" x14ac:dyDescent="0.25">
      <c r="A1223" s="338" t="s">
        <v>22863</v>
      </c>
      <c r="B1223" s="339" t="s">
        <v>22864</v>
      </c>
      <c r="C1223" s="339" t="s">
        <v>3</v>
      </c>
      <c r="D1223" s="340">
        <v>170</v>
      </c>
    </row>
    <row r="1224" spans="1:4" ht="15" x14ac:dyDescent="0.25">
      <c r="A1224" s="338" t="s">
        <v>22865</v>
      </c>
      <c r="B1224" s="339" t="s">
        <v>22866</v>
      </c>
      <c r="C1224" s="339" t="s">
        <v>3</v>
      </c>
      <c r="D1224" s="340">
        <v>250</v>
      </c>
    </row>
    <row r="1225" spans="1:4" ht="15" x14ac:dyDescent="0.25">
      <c r="A1225" s="338" t="s">
        <v>22867</v>
      </c>
      <c r="B1225" s="339" t="s">
        <v>22868</v>
      </c>
      <c r="C1225" s="339" t="s">
        <v>3</v>
      </c>
      <c r="D1225" s="340">
        <v>520</v>
      </c>
    </row>
    <row r="1226" spans="1:4" ht="15" x14ac:dyDescent="0.25">
      <c r="A1226" s="338" t="s">
        <v>22869</v>
      </c>
      <c r="B1226" s="339" t="s">
        <v>22870</v>
      </c>
      <c r="C1226" s="339" t="s">
        <v>3</v>
      </c>
      <c r="D1226" s="340">
        <v>850</v>
      </c>
    </row>
    <row r="1227" spans="1:4" ht="15" x14ac:dyDescent="0.25">
      <c r="A1227" s="338" t="s">
        <v>22871</v>
      </c>
      <c r="B1227" s="339" t="s">
        <v>22872</v>
      </c>
      <c r="C1227" s="339" t="s">
        <v>3</v>
      </c>
      <c r="D1227" s="340">
        <v>961.01</v>
      </c>
    </row>
    <row r="1228" spans="1:4" ht="15" x14ac:dyDescent="0.25">
      <c r="A1228" s="338" t="s">
        <v>22873</v>
      </c>
      <c r="B1228" s="339" t="s">
        <v>22874</v>
      </c>
      <c r="C1228" s="339" t="s">
        <v>3</v>
      </c>
      <c r="D1228" s="340">
        <v>369</v>
      </c>
    </row>
    <row r="1229" spans="1:4" ht="15" x14ac:dyDescent="0.25">
      <c r="A1229" s="338" t="s">
        <v>22875</v>
      </c>
      <c r="B1229" s="339" t="s">
        <v>22876</v>
      </c>
      <c r="C1229" s="339" t="s">
        <v>3</v>
      </c>
      <c r="D1229" s="340">
        <v>649.70000000000005</v>
      </c>
    </row>
    <row r="1230" spans="1:4" ht="15" x14ac:dyDescent="0.25">
      <c r="A1230" s="338" t="s">
        <v>22877</v>
      </c>
      <c r="B1230" s="339" t="s">
        <v>22878</v>
      </c>
      <c r="C1230" s="339" t="s">
        <v>3</v>
      </c>
      <c r="D1230" s="340">
        <v>350</v>
      </c>
    </row>
    <row r="1231" spans="1:4" ht="15" x14ac:dyDescent="0.25">
      <c r="A1231" s="338" t="s">
        <v>22879</v>
      </c>
      <c r="B1231" s="339" t="s">
        <v>22880</v>
      </c>
      <c r="C1231" s="339" t="s">
        <v>3</v>
      </c>
      <c r="D1231" s="340">
        <v>363</v>
      </c>
    </row>
    <row r="1232" spans="1:4" ht="15" x14ac:dyDescent="0.25">
      <c r="A1232" s="338" t="s">
        <v>22881</v>
      </c>
      <c r="B1232" s="339" t="s">
        <v>22882</v>
      </c>
      <c r="C1232" s="339" t="s">
        <v>3</v>
      </c>
      <c r="D1232" s="340">
        <v>615</v>
      </c>
    </row>
    <row r="1233" spans="1:4" ht="15" x14ac:dyDescent="0.25">
      <c r="A1233" s="338" t="s">
        <v>22883</v>
      </c>
      <c r="B1233" s="339" t="s">
        <v>22884</v>
      </c>
      <c r="C1233" s="339" t="s">
        <v>3</v>
      </c>
      <c r="D1233" s="340">
        <v>370</v>
      </c>
    </row>
    <row r="1234" spans="1:4" ht="15" x14ac:dyDescent="0.25">
      <c r="A1234" s="338" t="s">
        <v>22885</v>
      </c>
      <c r="B1234" s="339" t="s">
        <v>22886</v>
      </c>
      <c r="C1234" s="339" t="s">
        <v>1</v>
      </c>
      <c r="D1234" s="340">
        <v>12.2</v>
      </c>
    </row>
    <row r="1235" spans="1:4" ht="15" x14ac:dyDescent="0.25">
      <c r="A1235" s="338" t="s">
        <v>22887</v>
      </c>
      <c r="B1235" s="339" t="s">
        <v>36850</v>
      </c>
      <c r="C1235" s="339" t="s">
        <v>2</v>
      </c>
      <c r="D1235" s="340">
        <v>40.67</v>
      </c>
    </row>
    <row r="1236" spans="1:4" ht="15" x14ac:dyDescent="0.25">
      <c r="A1236" s="338" t="s">
        <v>22888</v>
      </c>
      <c r="B1236" s="339" t="s">
        <v>36851</v>
      </c>
      <c r="C1236" s="339" t="s">
        <v>1</v>
      </c>
      <c r="D1236" s="340">
        <v>3.03</v>
      </c>
    </row>
    <row r="1237" spans="1:4" ht="15" x14ac:dyDescent="0.25">
      <c r="A1237" s="338" t="s">
        <v>22889</v>
      </c>
      <c r="B1237" s="339" t="s">
        <v>36852</v>
      </c>
      <c r="C1237" s="339" t="s">
        <v>3</v>
      </c>
      <c r="D1237" s="340">
        <v>215.88</v>
      </c>
    </row>
    <row r="1238" spans="1:4" ht="15" x14ac:dyDescent="0.25">
      <c r="A1238" s="338" t="s">
        <v>22890</v>
      </c>
      <c r="B1238" s="339" t="s">
        <v>36853</v>
      </c>
      <c r="C1238" s="339" t="s">
        <v>3</v>
      </c>
      <c r="D1238" s="340">
        <v>25.95</v>
      </c>
    </row>
    <row r="1239" spans="1:4" ht="15" x14ac:dyDescent="0.25">
      <c r="A1239" s="338" t="s">
        <v>22891</v>
      </c>
      <c r="B1239" s="339" t="s">
        <v>36854</v>
      </c>
      <c r="C1239" s="339" t="s">
        <v>3</v>
      </c>
      <c r="D1239" s="340">
        <v>129.9</v>
      </c>
    </row>
    <row r="1240" spans="1:4" ht="15" x14ac:dyDescent="0.25">
      <c r="A1240" s="338" t="s">
        <v>22892</v>
      </c>
      <c r="B1240" s="339" t="s">
        <v>36855</v>
      </c>
      <c r="C1240" s="339" t="s">
        <v>3</v>
      </c>
      <c r="D1240" s="340">
        <v>22.9</v>
      </c>
    </row>
    <row r="1241" spans="1:4" ht="15" x14ac:dyDescent="0.25">
      <c r="A1241" s="338" t="s">
        <v>36856</v>
      </c>
      <c r="B1241" s="339" t="s">
        <v>36857</v>
      </c>
      <c r="C1241" s="339" t="s">
        <v>3</v>
      </c>
      <c r="D1241" s="340">
        <v>21.7</v>
      </c>
    </row>
    <row r="1242" spans="1:4" ht="15" x14ac:dyDescent="0.25">
      <c r="A1242" s="338" t="s">
        <v>36858</v>
      </c>
      <c r="B1242" s="339" t="s">
        <v>36859</v>
      </c>
      <c r="C1242" s="339" t="s">
        <v>3</v>
      </c>
      <c r="D1242" s="340">
        <v>24.7</v>
      </c>
    </row>
    <row r="1243" spans="1:4" ht="15" x14ac:dyDescent="0.25">
      <c r="A1243" s="338" t="s">
        <v>36860</v>
      </c>
      <c r="B1243" s="339" t="s">
        <v>36861</v>
      </c>
      <c r="C1243" s="339" t="s">
        <v>3</v>
      </c>
      <c r="D1243" s="340">
        <v>48.27</v>
      </c>
    </row>
    <row r="1244" spans="1:4" ht="15" x14ac:dyDescent="0.25">
      <c r="A1244" s="338" t="s">
        <v>36862</v>
      </c>
      <c r="B1244" s="339" t="s">
        <v>36863</v>
      </c>
      <c r="C1244" s="339" t="s">
        <v>3</v>
      </c>
      <c r="D1244" s="340">
        <v>51.61</v>
      </c>
    </row>
    <row r="1245" spans="1:4" ht="15" x14ac:dyDescent="0.25">
      <c r="A1245" s="338" t="s">
        <v>36864</v>
      </c>
      <c r="B1245" s="339" t="s">
        <v>36865</v>
      </c>
      <c r="C1245" s="339" t="s">
        <v>3</v>
      </c>
      <c r="D1245" s="340">
        <v>61.1</v>
      </c>
    </row>
    <row r="1246" spans="1:4" ht="15" x14ac:dyDescent="0.25">
      <c r="A1246" s="338" t="s">
        <v>22893</v>
      </c>
      <c r="B1246" s="339" t="s">
        <v>36866</v>
      </c>
      <c r="C1246" s="339" t="s">
        <v>3</v>
      </c>
      <c r="D1246" s="340">
        <v>28.9</v>
      </c>
    </row>
    <row r="1247" spans="1:4" ht="15" x14ac:dyDescent="0.25">
      <c r="A1247" s="338" t="s">
        <v>22894</v>
      </c>
      <c r="B1247" s="339" t="s">
        <v>36867</v>
      </c>
      <c r="C1247" s="339" t="s">
        <v>3</v>
      </c>
      <c r="D1247" s="340">
        <v>55.75</v>
      </c>
    </row>
    <row r="1248" spans="1:4" ht="15" x14ac:dyDescent="0.25">
      <c r="A1248" s="338" t="s">
        <v>22895</v>
      </c>
      <c r="B1248" s="339" t="s">
        <v>36868</v>
      </c>
      <c r="C1248" s="339" t="s">
        <v>3</v>
      </c>
      <c r="D1248" s="340">
        <v>72.5</v>
      </c>
    </row>
    <row r="1249" spans="1:4" ht="15" x14ac:dyDescent="0.25">
      <c r="A1249" s="338" t="s">
        <v>22896</v>
      </c>
      <c r="B1249" s="339" t="s">
        <v>36869</v>
      </c>
      <c r="C1249" s="339" t="s">
        <v>3</v>
      </c>
      <c r="D1249" s="340">
        <v>72.5</v>
      </c>
    </row>
    <row r="1250" spans="1:4" ht="15" x14ac:dyDescent="0.25">
      <c r="A1250" s="338" t="s">
        <v>22897</v>
      </c>
      <c r="B1250" s="339" t="s">
        <v>36870</v>
      </c>
      <c r="C1250" s="339" t="s">
        <v>3</v>
      </c>
      <c r="D1250" s="340">
        <v>220</v>
      </c>
    </row>
    <row r="1251" spans="1:4" ht="15" x14ac:dyDescent="0.25">
      <c r="A1251" s="338" t="s">
        <v>22898</v>
      </c>
      <c r="B1251" s="339" t="s">
        <v>36871</v>
      </c>
      <c r="C1251" s="339" t="s">
        <v>3</v>
      </c>
      <c r="D1251" s="340">
        <v>394.91</v>
      </c>
    </row>
    <row r="1252" spans="1:4" ht="15" x14ac:dyDescent="0.25">
      <c r="A1252" s="338" t="s">
        <v>22899</v>
      </c>
      <c r="B1252" s="339" t="s">
        <v>36872</v>
      </c>
      <c r="C1252" s="339" t="s">
        <v>3</v>
      </c>
      <c r="D1252" s="340">
        <v>220</v>
      </c>
    </row>
    <row r="1253" spans="1:4" ht="15" x14ac:dyDescent="0.25">
      <c r="A1253" s="338" t="s">
        <v>22900</v>
      </c>
      <c r="B1253" s="339" t="s">
        <v>36873</v>
      </c>
      <c r="C1253" s="339" t="s">
        <v>3</v>
      </c>
      <c r="D1253" s="340">
        <v>222.98</v>
      </c>
    </row>
    <row r="1254" spans="1:4" ht="15" x14ac:dyDescent="0.25">
      <c r="A1254" s="338" t="s">
        <v>22901</v>
      </c>
      <c r="B1254" s="339" t="s">
        <v>22902</v>
      </c>
      <c r="C1254" s="339" t="s">
        <v>3</v>
      </c>
      <c r="D1254" s="340">
        <v>140</v>
      </c>
    </row>
    <row r="1255" spans="1:4" ht="15" x14ac:dyDescent="0.25">
      <c r="A1255" s="338" t="s">
        <v>22903</v>
      </c>
      <c r="B1255" s="339" t="s">
        <v>21358</v>
      </c>
      <c r="C1255" s="339" t="s">
        <v>3</v>
      </c>
      <c r="D1255" s="340">
        <v>79.900000000000006</v>
      </c>
    </row>
    <row r="1256" spans="1:4" ht="15" x14ac:dyDescent="0.25">
      <c r="A1256" s="338" t="s">
        <v>22904</v>
      </c>
      <c r="B1256" s="339" t="s">
        <v>36874</v>
      </c>
      <c r="C1256" s="339" t="s">
        <v>689</v>
      </c>
      <c r="D1256" s="340">
        <v>31.6</v>
      </c>
    </row>
    <row r="1257" spans="1:4" ht="15" x14ac:dyDescent="0.25">
      <c r="A1257" s="338" t="s">
        <v>22905</v>
      </c>
      <c r="B1257" s="339" t="s">
        <v>36875</v>
      </c>
      <c r="C1257" s="339" t="s">
        <v>2</v>
      </c>
      <c r="D1257" s="340">
        <v>20.41</v>
      </c>
    </row>
    <row r="1258" spans="1:4" ht="15" x14ac:dyDescent="0.25">
      <c r="A1258" s="338" t="s">
        <v>22906</v>
      </c>
      <c r="B1258" s="339" t="s">
        <v>22907</v>
      </c>
      <c r="C1258" s="339" t="s">
        <v>2</v>
      </c>
      <c r="D1258" s="340">
        <v>37.75</v>
      </c>
    </row>
    <row r="1259" spans="1:4" ht="15" x14ac:dyDescent="0.25">
      <c r="A1259" s="338" t="s">
        <v>46489</v>
      </c>
      <c r="B1259" s="339" t="s">
        <v>46490</v>
      </c>
      <c r="C1259" s="339" t="s">
        <v>689</v>
      </c>
      <c r="D1259" s="340">
        <v>60.21</v>
      </c>
    </row>
    <row r="1260" spans="1:4" ht="15" x14ac:dyDescent="0.25">
      <c r="A1260" s="338" t="s">
        <v>22908</v>
      </c>
      <c r="B1260" s="339" t="s">
        <v>36876</v>
      </c>
      <c r="C1260" s="339" t="s">
        <v>3</v>
      </c>
      <c r="D1260" s="340">
        <v>56.08</v>
      </c>
    </row>
    <row r="1261" spans="1:4" ht="30" x14ac:dyDescent="0.25">
      <c r="A1261" s="338" t="s">
        <v>24085</v>
      </c>
      <c r="B1261" s="339" t="s">
        <v>36877</v>
      </c>
      <c r="C1261" s="339" t="s">
        <v>3</v>
      </c>
      <c r="D1261" s="340">
        <v>657</v>
      </c>
    </row>
    <row r="1262" spans="1:4" ht="15" x14ac:dyDescent="0.25">
      <c r="A1262" s="338" t="s">
        <v>22909</v>
      </c>
      <c r="B1262" s="339" t="s">
        <v>36878</v>
      </c>
      <c r="C1262" s="339" t="s">
        <v>1</v>
      </c>
      <c r="D1262" s="340">
        <v>2.2000000000000002</v>
      </c>
    </row>
    <row r="1263" spans="1:4" ht="15" x14ac:dyDescent="0.25">
      <c r="A1263" s="338" t="s">
        <v>22910</v>
      </c>
      <c r="B1263" s="339" t="s">
        <v>36879</v>
      </c>
      <c r="C1263" s="339" t="s">
        <v>1</v>
      </c>
      <c r="D1263" s="340">
        <v>29.8</v>
      </c>
    </row>
    <row r="1264" spans="1:4" ht="15" x14ac:dyDescent="0.25">
      <c r="A1264" s="338" t="s">
        <v>22911</v>
      </c>
      <c r="B1264" s="339" t="s">
        <v>36880</v>
      </c>
      <c r="C1264" s="339" t="s">
        <v>1</v>
      </c>
      <c r="D1264" s="340">
        <v>21</v>
      </c>
    </row>
    <row r="1265" spans="1:4" ht="15" x14ac:dyDescent="0.25">
      <c r="A1265" s="338" t="s">
        <v>22912</v>
      </c>
      <c r="B1265" s="339" t="s">
        <v>36881</v>
      </c>
      <c r="C1265" s="339" t="s">
        <v>1</v>
      </c>
      <c r="D1265" s="340">
        <v>39.08</v>
      </c>
    </row>
    <row r="1266" spans="1:4" ht="15" x14ac:dyDescent="0.25">
      <c r="A1266" s="338" t="s">
        <v>22913</v>
      </c>
      <c r="B1266" s="339" t="s">
        <v>36882</v>
      </c>
      <c r="C1266" s="339" t="s">
        <v>1</v>
      </c>
      <c r="D1266" s="340">
        <v>21.9</v>
      </c>
    </row>
    <row r="1267" spans="1:4" ht="15" x14ac:dyDescent="0.25">
      <c r="A1267" s="338" t="s">
        <v>22914</v>
      </c>
      <c r="B1267" s="339" t="s">
        <v>36883</v>
      </c>
      <c r="C1267" s="339" t="s">
        <v>3</v>
      </c>
      <c r="D1267" s="340">
        <v>176</v>
      </c>
    </row>
    <row r="1268" spans="1:4" ht="15" x14ac:dyDescent="0.25">
      <c r="A1268" s="338" t="s">
        <v>22915</v>
      </c>
      <c r="B1268" s="339" t="s">
        <v>36884</v>
      </c>
      <c r="C1268" s="339" t="s">
        <v>3</v>
      </c>
      <c r="D1268" s="340">
        <v>445.86</v>
      </c>
    </row>
    <row r="1269" spans="1:4" ht="15" x14ac:dyDescent="0.25">
      <c r="A1269" s="338" t="s">
        <v>22916</v>
      </c>
      <c r="B1269" s="339" t="s">
        <v>22917</v>
      </c>
      <c r="C1269" s="339" t="s">
        <v>3</v>
      </c>
      <c r="D1269" s="340">
        <v>97.04</v>
      </c>
    </row>
    <row r="1270" spans="1:4" ht="15" x14ac:dyDescent="0.25">
      <c r="A1270" s="338" t="s">
        <v>22918</v>
      </c>
      <c r="B1270" s="339" t="s">
        <v>36885</v>
      </c>
      <c r="C1270" s="339" t="s">
        <v>2</v>
      </c>
      <c r="D1270" s="340">
        <v>57.9</v>
      </c>
    </row>
    <row r="1271" spans="1:4" ht="30" x14ac:dyDescent="0.25">
      <c r="A1271" s="338" t="s">
        <v>22919</v>
      </c>
      <c r="B1271" s="339" t="s">
        <v>39782</v>
      </c>
      <c r="C1271" s="339" t="s">
        <v>2</v>
      </c>
      <c r="D1271" s="340">
        <v>4160</v>
      </c>
    </row>
    <row r="1272" spans="1:4" ht="15" x14ac:dyDescent="0.25">
      <c r="A1272" s="338" t="s">
        <v>22920</v>
      </c>
      <c r="B1272" s="339" t="s">
        <v>36886</v>
      </c>
      <c r="C1272" s="339" t="s">
        <v>2</v>
      </c>
      <c r="D1272" s="340">
        <v>4960.66</v>
      </c>
    </row>
    <row r="1273" spans="1:4" ht="15" x14ac:dyDescent="0.25">
      <c r="A1273" s="338" t="s">
        <v>22921</v>
      </c>
      <c r="B1273" s="339" t="s">
        <v>36887</v>
      </c>
      <c r="C1273" s="339" t="s">
        <v>1737</v>
      </c>
      <c r="D1273" s="340">
        <v>1560</v>
      </c>
    </row>
    <row r="1274" spans="1:4" ht="15" x14ac:dyDescent="0.25">
      <c r="A1274" s="338" t="s">
        <v>22922</v>
      </c>
      <c r="B1274" s="339" t="s">
        <v>36888</v>
      </c>
      <c r="C1274" s="339" t="s">
        <v>2</v>
      </c>
      <c r="D1274" s="340">
        <v>107.06</v>
      </c>
    </row>
    <row r="1275" spans="1:4" ht="15" x14ac:dyDescent="0.25">
      <c r="A1275" s="338" t="s">
        <v>22923</v>
      </c>
      <c r="B1275" s="339" t="s">
        <v>36889</v>
      </c>
      <c r="C1275" s="339" t="s">
        <v>2</v>
      </c>
      <c r="D1275" s="340">
        <v>143.18</v>
      </c>
    </row>
    <row r="1276" spans="1:4" ht="15" x14ac:dyDescent="0.25">
      <c r="A1276" s="338" t="s">
        <v>22924</v>
      </c>
      <c r="B1276" s="339" t="s">
        <v>36890</v>
      </c>
      <c r="C1276" s="339" t="s">
        <v>2</v>
      </c>
      <c r="D1276" s="340">
        <v>2769</v>
      </c>
    </row>
    <row r="1277" spans="1:4" ht="15" x14ac:dyDescent="0.25">
      <c r="A1277" s="338" t="s">
        <v>22925</v>
      </c>
      <c r="B1277" s="339" t="s">
        <v>36891</v>
      </c>
      <c r="C1277" s="339" t="s">
        <v>22926</v>
      </c>
      <c r="D1277" s="340">
        <v>314.14999999999998</v>
      </c>
    </row>
    <row r="1278" spans="1:4" ht="15" x14ac:dyDescent="0.25">
      <c r="A1278" s="338" t="s">
        <v>22927</v>
      </c>
      <c r="B1278" s="339" t="s">
        <v>22928</v>
      </c>
      <c r="C1278" s="339" t="s">
        <v>1</v>
      </c>
      <c r="D1278" s="340">
        <v>1.78</v>
      </c>
    </row>
    <row r="1279" spans="1:4" ht="15" x14ac:dyDescent="0.25">
      <c r="A1279" s="338" t="s">
        <v>22929</v>
      </c>
      <c r="B1279" s="339" t="s">
        <v>36892</v>
      </c>
      <c r="C1279" s="339" t="s">
        <v>2</v>
      </c>
      <c r="D1279" s="340">
        <v>3.22</v>
      </c>
    </row>
    <row r="1280" spans="1:4" ht="15" x14ac:dyDescent="0.25">
      <c r="A1280" s="338" t="s">
        <v>22930</v>
      </c>
      <c r="B1280" s="339" t="s">
        <v>36893</v>
      </c>
      <c r="C1280" s="339" t="s">
        <v>2</v>
      </c>
      <c r="D1280" s="340">
        <v>2639.52</v>
      </c>
    </row>
    <row r="1281" spans="1:4" ht="15" x14ac:dyDescent="0.25">
      <c r="A1281" s="338" t="s">
        <v>22931</v>
      </c>
      <c r="B1281" s="339" t="s">
        <v>9078</v>
      </c>
      <c r="C1281" s="339" t="s">
        <v>2</v>
      </c>
      <c r="D1281" s="340">
        <v>5423.6</v>
      </c>
    </row>
    <row r="1282" spans="1:4" ht="15" x14ac:dyDescent="0.25">
      <c r="A1282" s="338" t="s">
        <v>22932</v>
      </c>
      <c r="B1282" s="339" t="s">
        <v>9080</v>
      </c>
      <c r="C1282" s="339" t="s">
        <v>2</v>
      </c>
      <c r="D1282" s="340">
        <v>5003.0200000000004</v>
      </c>
    </row>
    <row r="1283" spans="1:4" ht="15" x14ac:dyDescent="0.25">
      <c r="A1283" s="338" t="s">
        <v>22933</v>
      </c>
      <c r="B1283" s="339" t="s">
        <v>9082</v>
      </c>
      <c r="C1283" s="339" t="s">
        <v>2</v>
      </c>
      <c r="D1283" s="340">
        <v>5475.4</v>
      </c>
    </row>
    <row r="1284" spans="1:4" ht="15" x14ac:dyDescent="0.25">
      <c r="A1284" s="338" t="s">
        <v>22934</v>
      </c>
      <c r="B1284" s="339" t="s">
        <v>9084</v>
      </c>
      <c r="C1284" s="339" t="s">
        <v>2</v>
      </c>
      <c r="D1284" s="340">
        <v>1890</v>
      </c>
    </row>
    <row r="1285" spans="1:4" ht="15" x14ac:dyDescent="0.25">
      <c r="A1285" s="338" t="s">
        <v>22935</v>
      </c>
      <c r="B1285" s="339" t="s">
        <v>36894</v>
      </c>
      <c r="C1285" s="339" t="s">
        <v>3</v>
      </c>
      <c r="D1285" s="340">
        <v>59.6</v>
      </c>
    </row>
    <row r="1286" spans="1:4" ht="15" x14ac:dyDescent="0.25">
      <c r="A1286" s="338" t="s">
        <v>46491</v>
      </c>
      <c r="B1286" s="339" t="s">
        <v>46492</v>
      </c>
      <c r="C1286" s="339" t="s">
        <v>3</v>
      </c>
      <c r="D1286" s="340">
        <v>54.99</v>
      </c>
    </row>
    <row r="1287" spans="1:4" ht="15" x14ac:dyDescent="0.25">
      <c r="A1287" s="338" t="s">
        <v>22936</v>
      </c>
      <c r="B1287" s="339" t="s">
        <v>39783</v>
      </c>
      <c r="C1287" s="339" t="s">
        <v>2</v>
      </c>
      <c r="D1287" s="340">
        <v>907.2</v>
      </c>
    </row>
    <row r="1288" spans="1:4" ht="15" x14ac:dyDescent="0.25">
      <c r="A1288" s="338" t="s">
        <v>22937</v>
      </c>
      <c r="B1288" s="339" t="s">
        <v>39784</v>
      </c>
      <c r="C1288" s="339" t="s">
        <v>2</v>
      </c>
      <c r="D1288" s="340">
        <v>148.84</v>
      </c>
    </row>
    <row r="1289" spans="1:4" ht="15" x14ac:dyDescent="0.25">
      <c r="A1289" s="338" t="s">
        <v>22938</v>
      </c>
      <c r="B1289" s="339" t="s">
        <v>36895</v>
      </c>
      <c r="C1289" s="339" t="s">
        <v>2</v>
      </c>
      <c r="D1289" s="340">
        <v>12</v>
      </c>
    </row>
    <row r="1290" spans="1:4" ht="15" x14ac:dyDescent="0.25">
      <c r="A1290" s="338" t="s">
        <v>22939</v>
      </c>
      <c r="B1290" s="339" t="s">
        <v>36896</v>
      </c>
      <c r="C1290" s="339" t="s">
        <v>2</v>
      </c>
      <c r="D1290" s="340">
        <v>51.3</v>
      </c>
    </row>
    <row r="1291" spans="1:4" ht="15" x14ac:dyDescent="0.25">
      <c r="A1291" s="338" t="s">
        <v>22940</v>
      </c>
      <c r="B1291" s="339" t="s">
        <v>36897</v>
      </c>
      <c r="C1291" s="339" t="s">
        <v>2</v>
      </c>
      <c r="D1291" s="340">
        <v>135</v>
      </c>
    </row>
    <row r="1292" spans="1:4" ht="15" x14ac:dyDescent="0.25">
      <c r="A1292" s="338" t="s">
        <v>22941</v>
      </c>
      <c r="B1292" s="339" t="s">
        <v>36898</v>
      </c>
      <c r="C1292" s="339" t="s">
        <v>2</v>
      </c>
      <c r="D1292" s="340">
        <v>120</v>
      </c>
    </row>
    <row r="1293" spans="1:4" ht="15" x14ac:dyDescent="0.25">
      <c r="A1293" s="338" t="s">
        <v>22942</v>
      </c>
      <c r="B1293" s="339" t="s">
        <v>36899</v>
      </c>
      <c r="C1293" s="339" t="s">
        <v>2</v>
      </c>
      <c r="D1293" s="340">
        <v>1035</v>
      </c>
    </row>
    <row r="1294" spans="1:4" ht="15" x14ac:dyDescent="0.25">
      <c r="A1294" s="338" t="s">
        <v>22943</v>
      </c>
      <c r="B1294" s="339" t="s">
        <v>36900</v>
      </c>
      <c r="C1294" s="339" t="s">
        <v>2</v>
      </c>
      <c r="D1294" s="340">
        <v>590</v>
      </c>
    </row>
    <row r="1295" spans="1:4" ht="15" x14ac:dyDescent="0.25">
      <c r="A1295" s="338" t="s">
        <v>22944</v>
      </c>
      <c r="B1295" s="339" t="s">
        <v>36901</v>
      </c>
      <c r="C1295" s="339" t="s">
        <v>2</v>
      </c>
      <c r="D1295" s="340">
        <v>590</v>
      </c>
    </row>
    <row r="1296" spans="1:4" ht="15" x14ac:dyDescent="0.25">
      <c r="A1296" s="338" t="s">
        <v>22945</v>
      </c>
      <c r="B1296" s="339" t="s">
        <v>36902</v>
      </c>
      <c r="C1296" s="339" t="s">
        <v>2</v>
      </c>
      <c r="D1296" s="340">
        <v>588</v>
      </c>
    </row>
    <row r="1297" spans="1:4" ht="15" x14ac:dyDescent="0.25">
      <c r="A1297" s="338" t="s">
        <v>22946</v>
      </c>
      <c r="B1297" s="339" t="s">
        <v>36903</v>
      </c>
      <c r="C1297" s="339" t="s">
        <v>2</v>
      </c>
      <c r="D1297" s="340">
        <v>810</v>
      </c>
    </row>
    <row r="1298" spans="1:4" ht="15" x14ac:dyDescent="0.25">
      <c r="A1298" s="338" t="s">
        <v>22947</v>
      </c>
      <c r="B1298" s="339" t="s">
        <v>36904</v>
      </c>
      <c r="C1298" s="339" t="s">
        <v>2</v>
      </c>
      <c r="D1298" s="340">
        <v>42.95</v>
      </c>
    </row>
    <row r="1299" spans="1:4" ht="15" x14ac:dyDescent="0.25">
      <c r="A1299" s="338" t="s">
        <v>22948</v>
      </c>
      <c r="B1299" s="339" t="s">
        <v>22949</v>
      </c>
      <c r="C1299" s="339" t="s">
        <v>2</v>
      </c>
      <c r="D1299" s="340">
        <v>1330</v>
      </c>
    </row>
    <row r="1300" spans="1:4" ht="15" x14ac:dyDescent="0.25">
      <c r="A1300" s="338" t="s">
        <v>22950</v>
      </c>
      <c r="B1300" s="339" t="s">
        <v>36905</v>
      </c>
      <c r="C1300" s="339" t="s">
        <v>2</v>
      </c>
      <c r="D1300" s="340">
        <v>900</v>
      </c>
    </row>
    <row r="1301" spans="1:4" ht="15" x14ac:dyDescent="0.25">
      <c r="A1301" s="338" t="s">
        <v>22951</v>
      </c>
      <c r="B1301" s="339" t="s">
        <v>36906</v>
      </c>
      <c r="C1301" s="339" t="s">
        <v>2</v>
      </c>
      <c r="D1301" s="340">
        <v>490</v>
      </c>
    </row>
    <row r="1302" spans="1:4" ht="15" x14ac:dyDescent="0.25">
      <c r="A1302" s="338" t="s">
        <v>22952</v>
      </c>
      <c r="B1302" s="339" t="s">
        <v>36907</v>
      </c>
      <c r="C1302" s="339" t="s">
        <v>2</v>
      </c>
      <c r="D1302" s="340">
        <v>590</v>
      </c>
    </row>
    <row r="1303" spans="1:4" ht="15" x14ac:dyDescent="0.25">
      <c r="A1303" s="338" t="s">
        <v>22953</v>
      </c>
      <c r="B1303" s="339" t="s">
        <v>36908</v>
      </c>
      <c r="C1303" s="339" t="s">
        <v>2</v>
      </c>
      <c r="D1303" s="340">
        <v>305</v>
      </c>
    </row>
    <row r="1304" spans="1:4" ht="15" x14ac:dyDescent="0.25">
      <c r="A1304" s="338" t="s">
        <v>22954</v>
      </c>
      <c r="B1304" s="339" t="s">
        <v>36909</v>
      </c>
      <c r="C1304" s="339" t="s">
        <v>2</v>
      </c>
      <c r="D1304" s="340">
        <v>400</v>
      </c>
    </row>
    <row r="1305" spans="1:4" ht="15" x14ac:dyDescent="0.25">
      <c r="A1305" s="338" t="s">
        <v>22955</v>
      </c>
      <c r="B1305" s="339" t="s">
        <v>22956</v>
      </c>
      <c r="C1305" s="339" t="s">
        <v>2</v>
      </c>
      <c r="D1305" s="340">
        <v>13.9</v>
      </c>
    </row>
    <row r="1306" spans="1:4" ht="15" x14ac:dyDescent="0.25">
      <c r="A1306" s="338" t="s">
        <v>22957</v>
      </c>
      <c r="B1306" s="339" t="s">
        <v>36910</v>
      </c>
      <c r="C1306" s="339" t="s">
        <v>2</v>
      </c>
      <c r="D1306" s="340">
        <v>9</v>
      </c>
    </row>
    <row r="1307" spans="1:4" ht="15" x14ac:dyDescent="0.25">
      <c r="A1307" s="338" t="s">
        <v>22958</v>
      </c>
      <c r="B1307" s="339" t="s">
        <v>22959</v>
      </c>
      <c r="C1307" s="339" t="s">
        <v>2</v>
      </c>
      <c r="D1307" s="340">
        <v>8.99</v>
      </c>
    </row>
    <row r="1308" spans="1:4" ht="15" x14ac:dyDescent="0.25">
      <c r="A1308" s="338" t="s">
        <v>22960</v>
      </c>
      <c r="B1308" s="339" t="s">
        <v>22961</v>
      </c>
      <c r="C1308" s="339" t="s">
        <v>2</v>
      </c>
      <c r="D1308" s="340">
        <v>49.44</v>
      </c>
    </row>
    <row r="1309" spans="1:4" ht="15" x14ac:dyDescent="0.25">
      <c r="A1309" s="338" t="s">
        <v>22962</v>
      </c>
      <c r="B1309" s="339" t="s">
        <v>22963</v>
      </c>
      <c r="C1309" s="339" t="s">
        <v>2</v>
      </c>
      <c r="D1309" s="340">
        <v>49.44</v>
      </c>
    </row>
    <row r="1310" spans="1:4" ht="15" x14ac:dyDescent="0.25">
      <c r="A1310" s="338" t="s">
        <v>22964</v>
      </c>
      <c r="B1310" s="339" t="s">
        <v>22965</v>
      </c>
      <c r="C1310" s="339" t="s">
        <v>2</v>
      </c>
      <c r="D1310" s="340">
        <v>49.44</v>
      </c>
    </row>
    <row r="1311" spans="1:4" ht="15" x14ac:dyDescent="0.25">
      <c r="A1311" s="338" t="s">
        <v>22966</v>
      </c>
      <c r="B1311" s="339" t="s">
        <v>22967</v>
      </c>
      <c r="C1311" s="339" t="s">
        <v>2</v>
      </c>
      <c r="D1311" s="340">
        <v>8.99</v>
      </c>
    </row>
    <row r="1312" spans="1:4" ht="15" x14ac:dyDescent="0.25">
      <c r="A1312" s="338" t="s">
        <v>22968</v>
      </c>
      <c r="B1312" s="339" t="s">
        <v>36911</v>
      </c>
      <c r="C1312" s="339" t="s">
        <v>2</v>
      </c>
      <c r="D1312" s="340">
        <v>14.5</v>
      </c>
    </row>
    <row r="1313" spans="1:4" ht="15" x14ac:dyDescent="0.25">
      <c r="A1313" s="338" t="s">
        <v>22969</v>
      </c>
      <c r="B1313" s="339" t="s">
        <v>36912</v>
      </c>
      <c r="C1313" s="339" t="s">
        <v>2</v>
      </c>
      <c r="D1313" s="340">
        <v>12</v>
      </c>
    </row>
    <row r="1314" spans="1:4" ht="15" x14ac:dyDescent="0.25">
      <c r="A1314" s="338" t="s">
        <v>22970</v>
      </c>
      <c r="B1314" s="339" t="s">
        <v>36913</v>
      </c>
      <c r="C1314" s="339" t="s">
        <v>2</v>
      </c>
      <c r="D1314" s="340">
        <v>13</v>
      </c>
    </row>
    <row r="1315" spans="1:4" ht="15" x14ac:dyDescent="0.25">
      <c r="A1315" s="338" t="s">
        <v>22971</v>
      </c>
      <c r="B1315" s="339" t="s">
        <v>22972</v>
      </c>
      <c r="C1315" s="339" t="s">
        <v>22297</v>
      </c>
      <c r="D1315" s="340">
        <v>5.4</v>
      </c>
    </row>
    <row r="1316" spans="1:4" ht="15" x14ac:dyDescent="0.25">
      <c r="A1316" s="338" t="s">
        <v>22973</v>
      </c>
      <c r="B1316" s="339" t="s">
        <v>22974</v>
      </c>
      <c r="C1316" s="339" t="s">
        <v>2</v>
      </c>
      <c r="D1316" s="340">
        <v>5.4</v>
      </c>
    </row>
    <row r="1317" spans="1:4" ht="15" x14ac:dyDescent="0.25">
      <c r="A1317" s="338" t="s">
        <v>22975</v>
      </c>
      <c r="B1317" s="339" t="s">
        <v>22976</v>
      </c>
      <c r="C1317" s="339" t="s">
        <v>2</v>
      </c>
      <c r="D1317" s="340">
        <v>69.900000000000006</v>
      </c>
    </row>
    <row r="1318" spans="1:4" ht="15" x14ac:dyDescent="0.25">
      <c r="A1318" s="338" t="s">
        <v>22977</v>
      </c>
      <c r="B1318" s="339" t="s">
        <v>22978</v>
      </c>
      <c r="C1318" s="339" t="s">
        <v>2</v>
      </c>
      <c r="D1318" s="340">
        <v>75</v>
      </c>
    </row>
    <row r="1319" spans="1:4" ht="15" x14ac:dyDescent="0.25">
      <c r="A1319" s="338" t="s">
        <v>22979</v>
      </c>
      <c r="B1319" s="339" t="s">
        <v>22980</v>
      </c>
      <c r="C1319" s="339" t="s">
        <v>3</v>
      </c>
      <c r="D1319" s="340">
        <v>1.35</v>
      </c>
    </row>
    <row r="1320" spans="1:4" ht="15" x14ac:dyDescent="0.25">
      <c r="A1320" s="338" t="s">
        <v>22981</v>
      </c>
      <c r="B1320" s="339" t="s">
        <v>22982</v>
      </c>
      <c r="C1320" s="339" t="s">
        <v>3</v>
      </c>
      <c r="D1320" s="340">
        <v>2</v>
      </c>
    </row>
    <row r="1321" spans="1:4" ht="15" x14ac:dyDescent="0.25">
      <c r="A1321" s="338" t="s">
        <v>22983</v>
      </c>
      <c r="B1321" s="339" t="s">
        <v>22984</v>
      </c>
      <c r="C1321" s="339" t="s">
        <v>2</v>
      </c>
      <c r="D1321" s="340">
        <v>167.9</v>
      </c>
    </row>
    <row r="1322" spans="1:4" ht="15" x14ac:dyDescent="0.25">
      <c r="A1322" s="338" t="s">
        <v>22985</v>
      </c>
      <c r="B1322" s="339" t="s">
        <v>22986</v>
      </c>
      <c r="C1322" s="339" t="s">
        <v>22987</v>
      </c>
      <c r="D1322" s="340">
        <v>0.94</v>
      </c>
    </row>
    <row r="1323" spans="1:4" ht="15" x14ac:dyDescent="0.25">
      <c r="A1323" s="338" t="s">
        <v>22988</v>
      </c>
      <c r="B1323" s="339" t="s">
        <v>36914</v>
      </c>
      <c r="C1323" s="339" t="s">
        <v>2</v>
      </c>
      <c r="D1323" s="340">
        <v>434.99</v>
      </c>
    </row>
    <row r="1324" spans="1:4" ht="15" x14ac:dyDescent="0.25">
      <c r="A1324" s="338" t="s">
        <v>22989</v>
      </c>
      <c r="B1324" s="339" t="s">
        <v>22990</v>
      </c>
      <c r="C1324" s="339" t="s">
        <v>2</v>
      </c>
      <c r="D1324" s="340">
        <v>677</v>
      </c>
    </row>
    <row r="1325" spans="1:4" ht="15" x14ac:dyDescent="0.25">
      <c r="A1325" s="338" t="s">
        <v>22991</v>
      </c>
      <c r="B1325" s="339" t="s">
        <v>36915</v>
      </c>
      <c r="C1325" s="339" t="s">
        <v>2</v>
      </c>
      <c r="D1325" s="340">
        <v>189</v>
      </c>
    </row>
    <row r="1326" spans="1:4" ht="15" x14ac:dyDescent="0.25">
      <c r="A1326" s="338" t="s">
        <v>22992</v>
      </c>
      <c r="B1326" s="339" t="s">
        <v>36916</v>
      </c>
      <c r="C1326" s="339" t="s">
        <v>2</v>
      </c>
      <c r="D1326" s="340">
        <v>1699</v>
      </c>
    </row>
    <row r="1327" spans="1:4" ht="15" x14ac:dyDescent="0.25">
      <c r="A1327" s="338" t="s">
        <v>22993</v>
      </c>
      <c r="B1327" s="339" t="s">
        <v>36917</v>
      </c>
      <c r="C1327" s="339" t="s">
        <v>2</v>
      </c>
      <c r="D1327" s="340">
        <v>684.92</v>
      </c>
    </row>
    <row r="1328" spans="1:4" ht="15" x14ac:dyDescent="0.25">
      <c r="A1328" s="338" t="s">
        <v>24086</v>
      </c>
      <c r="B1328" s="339" t="s">
        <v>24087</v>
      </c>
      <c r="C1328" s="339" t="s">
        <v>2</v>
      </c>
      <c r="D1328" s="340">
        <v>1022.44</v>
      </c>
    </row>
    <row r="1329" spans="1:4" ht="15" x14ac:dyDescent="0.25">
      <c r="A1329" s="338" t="s">
        <v>22994</v>
      </c>
      <c r="B1329" s="339" t="s">
        <v>36918</v>
      </c>
      <c r="C1329" s="339" t="s">
        <v>2</v>
      </c>
      <c r="D1329" s="340">
        <v>854.13</v>
      </c>
    </row>
    <row r="1330" spans="1:4" ht="15" x14ac:dyDescent="0.25">
      <c r="A1330" s="338" t="s">
        <v>22995</v>
      </c>
      <c r="B1330" s="339" t="s">
        <v>36919</v>
      </c>
      <c r="C1330" s="339" t="s">
        <v>2</v>
      </c>
      <c r="D1330" s="340">
        <v>679.98</v>
      </c>
    </row>
    <row r="1331" spans="1:4" ht="15" x14ac:dyDescent="0.25">
      <c r="A1331" s="338" t="s">
        <v>22996</v>
      </c>
      <c r="B1331" s="339" t="s">
        <v>36920</v>
      </c>
      <c r="C1331" s="339" t="s">
        <v>2</v>
      </c>
      <c r="D1331" s="340">
        <v>1075</v>
      </c>
    </row>
    <row r="1332" spans="1:4" ht="15" x14ac:dyDescent="0.25">
      <c r="A1332" s="338" t="s">
        <v>22997</v>
      </c>
      <c r="B1332" s="339" t="s">
        <v>22998</v>
      </c>
      <c r="C1332" s="339" t="s">
        <v>2</v>
      </c>
      <c r="D1332" s="340">
        <v>915.44</v>
      </c>
    </row>
    <row r="1333" spans="1:4" ht="15" x14ac:dyDescent="0.25">
      <c r="A1333" s="338" t="s">
        <v>22999</v>
      </c>
      <c r="B1333" s="339" t="s">
        <v>23000</v>
      </c>
      <c r="C1333" s="339" t="s">
        <v>2</v>
      </c>
      <c r="D1333" s="340">
        <v>598.21</v>
      </c>
    </row>
    <row r="1334" spans="1:4" ht="15" x14ac:dyDescent="0.25">
      <c r="A1334" s="338" t="s">
        <v>23001</v>
      </c>
      <c r="B1334" s="339" t="s">
        <v>23002</v>
      </c>
      <c r="C1334" s="339" t="s">
        <v>2</v>
      </c>
      <c r="D1334" s="340">
        <v>22.06</v>
      </c>
    </row>
    <row r="1335" spans="1:4" ht="15" x14ac:dyDescent="0.25">
      <c r="A1335" s="338" t="s">
        <v>23003</v>
      </c>
      <c r="B1335" s="339" t="s">
        <v>23004</v>
      </c>
      <c r="C1335" s="339" t="s">
        <v>2</v>
      </c>
      <c r="D1335" s="340">
        <v>2222.21</v>
      </c>
    </row>
    <row r="1336" spans="1:4" ht="15" x14ac:dyDescent="0.25">
      <c r="A1336" s="338" t="s">
        <v>24088</v>
      </c>
      <c r="B1336" s="339" t="s">
        <v>24089</v>
      </c>
      <c r="C1336" s="339" t="s">
        <v>2</v>
      </c>
      <c r="D1336" s="340">
        <v>149.9</v>
      </c>
    </row>
    <row r="1337" spans="1:4" ht="15" x14ac:dyDescent="0.25">
      <c r="A1337" s="338" t="s">
        <v>23005</v>
      </c>
      <c r="B1337" s="339" t="s">
        <v>36921</v>
      </c>
      <c r="C1337" s="339" t="s">
        <v>2</v>
      </c>
      <c r="D1337" s="340">
        <v>52705.71</v>
      </c>
    </row>
    <row r="1338" spans="1:4" ht="15" x14ac:dyDescent="0.25">
      <c r="A1338" s="338" t="s">
        <v>23006</v>
      </c>
      <c r="B1338" s="339" t="s">
        <v>36922</v>
      </c>
      <c r="C1338" s="339" t="s">
        <v>2</v>
      </c>
      <c r="D1338" s="340">
        <v>71720.820000000007</v>
      </c>
    </row>
    <row r="1339" spans="1:4" ht="15" x14ac:dyDescent="0.25">
      <c r="A1339" s="338" t="s">
        <v>23007</v>
      </c>
      <c r="B1339" s="339" t="s">
        <v>36923</v>
      </c>
      <c r="C1339" s="339" t="s">
        <v>2</v>
      </c>
      <c r="D1339" s="340">
        <v>85950</v>
      </c>
    </row>
    <row r="1340" spans="1:4" ht="15" x14ac:dyDescent="0.25">
      <c r="A1340" s="338" t="s">
        <v>23008</v>
      </c>
      <c r="B1340" s="339" t="s">
        <v>46493</v>
      </c>
      <c r="C1340" s="339" t="s">
        <v>2</v>
      </c>
      <c r="D1340" s="340">
        <v>35369.230000000003</v>
      </c>
    </row>
    <row r="1341" spans="1:4" ht="15" x14ac:dyDescent="0.25">
      <c r="A1341" s="338" t="s">
        <v>23009</v>
      </c>
      <c r="B1341" s="339" t="s">
        <v>36924</v>
      </c>
      <c r="C1341" s="339" t="s">
        <v>2</v>
      </c>
      <c r="D1341" s="340">
        <v>400</v>
      </c>
    </row>
    <row r="1342" spans="1:4" ht="15" x14ac:dyDescent="0.25">
      <c r="A1342" s="338" t="s">
        <v>23010</v>
      </c>
      <c r="B1342" s="339" t="s">
        <v>36925</v>
      </c>
      <c r="C1342" s="339" t="s">
        <v>2</v>
      </c>
      <c r="D1342" s="340">
        <v>199</v>
      </c>
    </row>
    <row r="1343" spans="1:4" ht="15" x14ac:dyDescent="0.25">
      <c r="A1343" s="338" t="s">
        <v>23011</v>
      </c>
      <c r="B1343" s="339" t="s">
        <v>23012</v>
      </c>
      <c r="C1343" s="339" t="s">
        <v>2</v>
      </c>
      <c r="D1343" s="340">
        <v>384</v>
      </c>
    </row>
    <row r="1344" spans="1:4" ht="15" x14ac:dyDescent="0.25">
      <c r="A1344" s="338" t="s">
        <v>23013</v>
      </c>
      <c r="B1344" s="339" t="s">
        <v>36926</v>
      </c>
      <c r="C1344" s="339" t="s">
        <v>2</v>
      </c>
      <c r="D1344" s="340">
        <v>80.930000000000007</v>
      </c>
    </row>
    <row r="1345" spans="1:4" ht="15" x14ac:dyDescent="0.25">
      <c r="A1345" s="338" t="s">
        <v>23014</v>
      </c>
      <c r="B1345" s="339" t="s">
        <v>23015</v>
      </c>
      <c r="C1345" s="339" t="s">
        <v>2</v>
      </c>
      <c r="D1345" s="340">
        <v>295</v>
      </c>
    </row>
    <row r="1346" spans="1:4" ht="15" x14ac:dyDescent="0.25">
      <c r="A1346" s="338" t="s">
        <v>23016</v>
      </c>
      <c r="B1346" s="339" t="s">
        <v>23017</v>
      </c>
      <c r="C1346" s="339" t="s">
        <v>2</v>
      </c>
      <c r="D1346" s="340">
        <v>390</v>
      </c>
    </row>
    <row r="1347" spans="1:4" ht="15" x14ac:dyDescent="0.25">
      <c r="A1347" s="338" t="s">
        <v>23018</v>
      </c>
      <c r="B1347" s="339" t="s">
        <v>23019</v>
      </c>
      <c r="C1347" s="339" t="s">
        <v>2</v>
      </c>
      <c r="D1347" s="340">
        <v>850</v>
      </c>
    </row>
    <row r="1348" spans="1:4" ht="15" x14ac:dyDescent="0.25">
      <c r="A1348" s="338" t="s">
        <v>23020</v>
      </c>
      <c r="B1348" s="339" t="s">
        <v>23021</v>
      </c>
      <c r="C1348" s="339" t="s">
        <v>2</v>
      </c>
      <c r="D1348" s="340">
        <v>1350</v>
      </c>
    </row>
    <row r="1349" spans="1:4" ht="15" x14ac:dyDescent="0.25">
      <c r="A1349" s="338" t="s">
        <v>23022</v>
      </c>
      <c r="B1349" s="339" t="s">
        <v>36927</v>
      </c>
      <c r="C1349" s="339" t="s">
        <v>2</v>
      </c>
      <c r="D1349" s="340">
        <v>8.98</v>
      </c>
    </row>
    <row r="1350" spans="1:4" ht="15" x14ac:dyDescent="0.25">
      <c r="A1350" s="338" t="s">
        <v>23023</v>
      </c>
      <c r="B1350" s="339" t="s">
        <v>23024</v>
      </c>
      <c r="C1350" s="339" t="s">
        <v>2</v>
      </c>
      <c r="D1350" s="340">
        <v>10.99</v>
      </c>
    </row>
    <row r="1351" spans="1:4" ht="15" x14ac:dyDescent="0.25">
      <c r="A1351" s="338" t="s">
        <v>23025</v>
      </c>
      <c r="B1351" s="339" t="s">
        <v>23026</v>
      </c>
      <c r="C1351" s="339" t="s">
        <v>2</v>
      </c>
      <c r="D1351" s="340">
        <v>11.68</v>
      </c>
    </row>
    <row r="1352" spans="1:4" ht="15" x14ac:dyDescent="0.25">
      <c r="A1352" s="338" t="s">
        <v>23027</v>
      </c>
      <c r="B1352" s="339" t="s">
        <v>36928</v>
      </c>
      <c r="C1352" s="339" t="s">
        <v>2</v>
      </c>
      <c r="D1352" s="340">
        <v>52.9</v>
      </c>
    </row>
    <row r="1353" spans="1:4" ht="15" x14ac:dyDescent="0.25">
      <c r="A1353" s="338" t="s">
        <v>24090</v>
      </c>
      <c r="B1353" s="339" t="s">
        <v>24091</v>
      </c>
      <c r="C1353" s="339" t="s">
        <v>1</v>
      </c>
      <c r="D1353" s="340">
        <v>0.6</v>
      </c>
    </row>
    <row r="1354" spans="1:4" ht="15" x14ac:dyDescent="0.25">
      <c r="A1354" s="338" t="s">
        <v>24092</v>
      </c>
      <c r="B1354" s="339" t="s">
        <v>24093</v>
      </c>
      <c r="C1354" s="339" t="s">
        <v>1051</v>
      </c>
      <c r="D1354" s="340">
        <v>52.11</v>
      </c>
    </row>
    <row r="1355" spans="1:4" ht="15" x14ac:dyDescent="0.25">
      <c r="A1355" s="338" t="s">
        <v>24094</v>
      </c>
      <c r="B1355" s="339" t="s">
        <v>36929</v>
      </c>
      <c r="C1355" s="339" t="s">
        <v>1051</v>
      </c>
      <c r="D1355" s="340">
        <v>19.850000000000001</v>
      </c>
    </row>
    <row r="1356" spans="1:4" ht="15" x14ac:dyDescent="0.25">
      <c r="A1356" s="338" t="s">
        <v>24095</v>
      </c>
      <c r="B1356" s="339" t="s">
        <v>36930</v>
      </c>
      <c r="C1356" s="339" t="s">
        <v>1051</v>
      </c>
      <c r="D1356" s="340">
        <v>140.29</v>
      </c>
    </row>
    <row r="1357" spans="1:4" ht="15" x14ac:dyDescent="0.25">
      <c r="A1357" s="338" t="s">
        <v>24096</v>
      </c>
      <c r="B1357" s="339" t="s">
        <v>24097</v>
      </c>
      <c r="C1357" s="339" t="s">
        <v>689</v>
      </c>
      <c r="D1357" s="340">
        <v>57.49</v>
      </c>
    </row>
    <row r="1358" spans="1:4" ht="15" x14ac:dyDescent="0.25">
      <c r="A1358" s="338" t="s">
        <v>24098</v>
      </c>
      <c r="B1358" s="339" t="s">
        <v>36931</v>
      </c>
      <c r="C1358" s="339" t="s">
        <v>689</v>
      </c>
      <c r="D1358" s="340">
        <v>20.74</v>
      </c>
    </row>
    <row r="1359" spans="1:4" ht="15" x14ac:dyDescent="0.25">
      <c r="A1359" s="338" t="s">
        <v>24099</v>
      </c>
      <c r="B1359" s="339" t="s">
        <v>36932</v>
      </c>
      <c r="C1359" s="339" t="s">
        <v>689</v>
      </c>
      <c r="D1359" s="340">
        <v>2.95</v>
      </c>
    </row>
    <row r="1360" spans="1:4" ht="15" x14ac:dyDescent="0.25">
      <c r="A1360" s="338" t="s">
        <v>24100</v>
      </c>
      <c r="B1360" s="339" t="s">
        <v>36933</v>
      </c>
      <c r="C1360" s="339" t="s">
        <v>3</v>
      </c>
      <c r="D1360" s="340">
        <v>4.4400000000000004</v>
      </c>
    </row>
    <row r="1361" spans="1:4" ht="15" x14ac:dyDescent="0.25">
      <c r="A1361" s="338" t="s">
        <v>24101</v>
      </c>
      <c r="B1361" s="339" t="s">
        <v>36934</v>
      </c>
      <c r="C1361" s="339" t="s">
        <v>689</v>
      </c>
      <c r="D1361" s="340">
        <v>16.75</v>
      </c>
    </row>
    <row r="1362" spans="1:4" ht="15" x14ac:dyDescent="0.25">
      <c r="A1362" s="338" t="s">
        <v>24102</v>
      </c>
      <c r="B1362" s="339" t="s">
        <v>36935</v>
      </c>
      <c r="C1362" s="339" t="s">
        <v>3</v>
      </c>
      <c r="D1362" s="340">
        <v>35.99</v>
      </c>
    </row>
    <row r="1363" spans="1:4" ht="15" x14ac:dyDescent="0.25">
      <c r="A1363" s="338" t="s">
        <v>24103</v>
      </c>
      <c r="B1363" s="339" t="s">
        <v>36936</v>
      </c>
      <c r="C1363" s="339" t="s">
        <v>3</v>
      </c>
      <c r="D1363" s="340">
        <v>34</v>
      </c>
    </row>
    <row r="1364" spans="1:4" ht="15" x14ac:dyDescent="0.25">
      <c r="A1364" s="338" t="s">
        <v>24104</v>
      </c>
      <c r="B1364" s="339" t="s">
        <v>36937</v>
      </c>
      <c r="C1364" s="339" t="s">
        <v>3</v>
      </c>
      <c r="D1364" s="340">
        <v>40.39</v>
      </c>
    </row>
    <row r="1365" spans="1:4" ht="15" x14ac:dyDescent="0.25">
      <c r="A1365" s="338" t="s">
        <v>23028</v>
      </c>
      <c r="B1365" s="339" t="s">
        <v>36938</v>
      </c>
      <c r="C1365" s="339" t="s">
        <v>2</v>
      </c>
      <c r="D1365" s="340">
        <v>79.22</v>
      </c>
    </row>
    <row r="1366" spans="1:4" ht="15" x14ac:dyDescent="0.25">
      <c r="A1366" s="338" t="s">
        <v>23029</v>
      </c>
      <c r="B1366" s="339" t="s">
        <v>36939</v>
      </c>
      <c r="C1366" s="339" t="s">
        <v>2</v>
      </c>
      <c r="D1366" s="340">
        <v>37.9</v>
      </c>
    </row>
    <row r="1367" spans="1:4" ht="15" x14ac:dyDescent="0.25">
      <c r="A1367" s="338" t="s">
        <v>23030</v>
      </c>
      <c r="B1367" s="339" t="s">
        <v>36940</v>
      </c>
      <c r="C1367" s="339" t="s">
        <v>2</v>
      </c>
      <c r="D1367" s="340">
        <v>92.15</v>
      </c>
    </row>
    <row r="1368" spans="1:4" ht="15" x14ac:dyDescent="0.25">
      <c r="A1368" s="338" t="s">
        <v>23031</v>
      </c>
      <c r="B1368" s="339" t="s">
        <v>23032</v>
      </c>
      <c r="C1368" s="339" t="s">
        <v>1</v>
      </c>
      <c r="D1368" s="340">
        <v>0.06</v>
      </c>
    </row>
    <row r="1369" spans="1:4" ht="15" x14ac:dyDescent="0.25">
      <c r="A1369" s="338" t="s">
        <v>23033</v>
      </c>
      <c r="B1369" s="339" t="s">
        <v>36941</v>
      </c>
      <c r="C1369" s="339" t="s">
        <v>691</v>
      </c>
      <c r="D1369" s="340">
        <v>60</v>
      </c>
    </row>
    <row r="1370" spans="1:4" ht="15" x14ac:dyDescent="0.25">
      <c r="A1370" s="338" t="s">
        <v>23034</v>
      </c>
      <c r="B1370" s="339" t="s">
        <v>23035</v>
      </c>
      <c r="C1370" s="339" t="s">
        <v>691</v>
      </c>
      <c r="D1370" s="340">
        <v>400</v>
      </c>
    </row>
    <row r="1371" spans="1:4" ht="15" x14ac:dyDescent="0.25">
      <c r="A1371" s="338" t="s">
        <v>23036</v>
      </c>
      <c r="B1371" s="339" t="s">
        <v>23037</v>
      </c>
      <c r="C1371" s="339" t="s">
        <v>691</v>
      </c>
      <c r="D1371" s="340">
        <v>430</v>
      </c>
    </row>
    <row r="1372" spans="1:4" ht="15" x14ac:dyDescent="0.25">
      <c r="A1372" s="338" t="s">
        <v>23038</v>
      </c>
      <c r="B1372" s="339" t="s">
        <v>23039</v>
      </c>
      <c r="C1372" s="339" t="s">
        <v>691</v>
      </c>
      <c r="D1372" s="340">
        <v>445</v>
      </c>
    </row>
    <row r="1373" spans="1:4" ht="15" x14ac:dyDescent="0.25">
      <c r="A1373" s="338" t="s">
        <v>23040</v>
      </c>
      <c r="B1373" s="339" t="s">
        <v>23041</v>
      </c>
      <c r="C1373" s="339" t="s">
        <v>691</v>
      </c>
      <c r="D1373" s="340">
        <v>460</v>
      </c>
    </row>
    <row r="1374" spans="1:4" ht="15" x14ac:dyDescent="0.25">
      <c r="A1374" s="338" t="s">
        <v>23042</v>
      </c>
      <c r="B1374" s="339" t="s">
        <v>23043</v>
      </c>
      <c r="C1374" s="339" t="s">
        <v>691</v>
      </c>
      <c r="D1374" s="340">
        <v>520</v>
      </c>
    </row>
    <row r="1375" spans="1:4" ht="15" x14ac:dyDescent="0.25">
      <c r="A1375" s="338" t="s">
        <v>26047</v>
      </c>
      <c r="B1375" s="339" t="s">
        <v>26048</v>
      </c>
      <c r="C1375" s="339" t="s">
        <v>691</v>
      </c>
      <c r="D1375" s="340">
        <v>439</v>
      </c>
    </row>
    <row r="1376" spans="1:4" ht="15" x14ac:dyDescent="0.25">
      <c r="A1376" s="338" t="s">
        <v>26049</v>
      </c>
      <c r="B1376" s="339" t="s">
        <v>26050</v>
      </c>
      <c r="C1376" s="339" t="s">
        <v>691</v>
      </c>
      <c r="D1376" s="340">
        <v>659</v>
      </c>
    </row>
    <row r="1377" spans="1:4" ht="15" x14ac:dyDescent="0.25">
      <c r="A1377" s="338" t="s">
        <v>23044</v>
      </c>
      <c r="B1377" s="339" t="s">
        <v>23045</v>
      </c>
      <c r="C1377" s="339" t="s">
        <v>691</v>
      </c>
      <c r="D1377" s="340">
        <v>555.23</v>
      </c>
    </row>
    <row r="1378" spans="1:4" ht="15" x14ac:dyDescent="0.25">
      <c r="A1378" s="338" t="s">
        <v>23046</v>
      </c>
      <c r="B1378" s="339" t="s">
        <v>23047</v>
      </c>
      <c r="C1378" s="339" t="s">
        <v>691</v>
      </c>
      <c r="D1378" s="340">
        <v>500</v>
      </c>
    </row>
    <row r="1379" spans="1:4" ht="15" x14ac:dyDescent="0.25">
      <c r="A1379" s="338" t="s">
        <v>23048</v>
      </c>
      <c r="B1379" s="339" t="s">
        <v>36942</v>
      </c>
      <c r="C1379" s="339" t="s">
        <v>2</v>
      </c>
      <c r="D1379" s="340">
        <v>2500</v>
      </c>
    </row>
    <row r="1380" spans="1:4" ht="15" x14ac:dyDescent="0.25">
      <c r="A1380" s="338" t="s">
        <v>23049</v>
      </c>
      <c r="B1380" s="339" t="s">
        <v>36943</v>
      </c>
      <c r="C1380" s="339" t="s">
        <v>1</v>
      </c>
      <c r="D1380" s="340">
        <v>28.5</v>
      </c>
    </row>
    <row r="1381" spans="1:4" ht="15" x14ac:dyDescent="0.25">
      <c r="A1381" s="338" t="s">
        <v>23050</v>
      </c>
      <c r="B1381" s="339" t="s">
        <v>36944</v>
      </c>
      <c r="C1381" s="339" t="s">
        <v>1</v>
      </c>
      <c r="D1381" s="340">
        <v>22</v>
      </c>
    </row>
    <row r="1382" spans="1:4" ht="15" x14ac:dyDescent="0.25">
      <c r="A1382" s="338" t="s">
        <v>23051</v>
      </c>
      <c r="B1382" s="339" t="s">
        <v>36945</v>
      </c>
      <c r="C1382" s="339" t="s">
        <v>1</v>
      </c>
      <c r="D1382" s="340">
        <v>42.5</v>
      </c>
    </row>
    <row r="1383" spans="1:4" ht="15" x14ac:dyDescent="0.25">
      <c r="A1383" s="338" t="s">
        <v>23052</v>
      </c>
      <c r="B1383" s="339" t="s">
        <v>36946</v>
      </c>
      <c r="C1383" s="339" t="s">
        <v>2</v>
      </c>
      <c r="D1383" s="340">
        <v>30000</v>
      </c>
    </row>
    <row r="1384" spans="1:4" ht="15" x14ac:dyDescent="0.25">
      <c r="A1384" s="338" t="s">
        <v>23053</v>
      </c>
      <c r="B1384" s="339" t="s">
        <v>36947</v>
      </c>
      <c r="C1384" s="339" t="s">
        <v>1</v>
      </c>
      <c r="D1384" s="340">
        <v>364</v>
      </c>
    </row>
    <row r="1385" spans="1:4" ht="15" x14ac:dyDescent="0.25">
      <c r="A1385" s="338" t="s">
        <v>23054</v>
      </c>
      <c r="B1385" s="339" t="s">
        <v>36948</v>
      </c>
      <c r="C1385" s="339" t="s">
        <v>1</v>
      </c>
      <c r="D1385" s="340">
        <v>604.5</v>
      </c>
    </row>
    <row r="1386" spans="1:4" ht="15" x14ac:dyDescent="0.25">
      <c r="A1386" s="338" t="s">
        <v>24105</v>
      </c>
      <c r="B1386" s="339" t="s">
        <v>24106</v>
      </c>
      <c r="C1386" s="339" t="s">
        <v>220</v>
      </c>
      <c r="D1386" s="340">
        <v>22.5</v>
      </c>
    </row>
    <row r="1387" spans="1:4" ht="15" x14ac:dyDescent="0.25">
      <c r="A1387" s="338" t="s">
        <v>23055</v>
      </c>
      <c r="B1387" s="339" t="s">
        <v>23056</v>
      </c>
      <c r="C1387" s="339" t="s">
        <v>1</v>
      </c>
      <c r="D1387" s="340">
        <v>286</v>
      </c>
    </row>
    <row r="1388" spans="1:4" ht="15" x14ac:dyDescent="0.25">
      <c r="A1388" s="338" t="s">
        <v>23057</v>
      </c>
      <c r="B1388" s="339" t="s">
        <v>23058</v>
      </c>
      <c r="C1388" s="339" t="s">
        <v>1</v>
      </c>
      <c r="D1388" s="340">
        <v>403</v>
      </c>
    </row>
    <row r="1389" spans="1:4" ht="15" x14ac:dyDescent="0.25">
      <c r="A1389" s="338" t="s">
        <v>23059</v>
      </c>
      <c r="B1389" s="339" t="s">
        <v>23060</v>
      </c>
      <c r="C1389" s="339" t="s">
        <v>1</v>
      </c>
      <c r="D1389" s="340">
        <v>442</v>
      </c>
    </row>
    <row r="1390" spans="1:4" ht="15" x14ac:dyDescent="0.25">
      <c r="A1390" s="338" t="s">
        <v>23061</v>
      </c>
      <c r="B1390" s="339" t="s">
        <v>23062</v>
      </c>
      <c r="C1390" s="339" t="s">
        <v>1</v>
      </c>
      <c r="D1390" s="340">
        <v>487.5</v>
      </c>
    </row>
    <row r="1391" spans="1:4" ht="15" x14ac:dyDescent="0.25">
      <c r="A1391" s="338" t="s">
        <v>23063</v>
      </c>
      <c r="B1391" s="339" t="s">
        <v>23064</v>
      </c>
      <c r="C1391" s="339" t="s">
        <v>1</v>
      </c>
      <c r="D1391" s="340">
        <v>656.5</v>
      </c>
    </row>
    <row r="1392" spans="1:4" ht="15" x14ac:dyDescent="0.25">
      <c r="A1392" s="338" t="s">
        <v>23065</v>
      </c>
      <c r="B1392" s="339" t="s">
        <v>23066</v>
      </c>
      <c r="C1392" s="339" t="s">
        <v>1</v>
      </c>
      <c r="D1392" s="340">
        <v>708.5</v>
      </c>
    </row>
    <row r="1393" spans="1:4" ht="15" x14ac:dyDescent="0.25">
      <c r="A1393" s="338" t="s">
        <v>23067</v>
      </c>
      <c r="B1393" s="339" t="s">
        <v>23068</v>
      </c>
      <c r="C1393" s="339" t="s">
        <v>2</v>
      </c>
      <c r="D1393" s="340">
        <v>20000</v>
      </c>
    </row>
    <row r="1394" spans="1:4" ht="15" x14ac:dyDescent="0.25">
      <c r="A1394" s="338" t="s">
        <v>23069</v>
      </c>
      <c r="B1394" s="339" t="s">
        <v>23070</v>
      </c>
      <c r="C1394" s="339" t="s">
        <v>1</v>
      </c>
      <c r="D1394" s="340">
        <v>45</v>
      </c>
    </row>
    <row r="1395" spans="1:4" ht="15" x14ac:dyDescent="0.25">
      <c r="A1395" s="338" t="s">
        <v>23071</v>
      </c>
      <c r="B1395" s="339" t="s">
        <v>23072</v>
      </c>
      <c r="C1395" s="339" t="s">
        <v>1</v>
      </c>
      <c r="D1395" s="340">
        <v>75</v>
      </c>
    </row>
    <row r="1396" spans="1:4" ht="15" x14ac:dyDescent="0.25">
      <c r="A1396" s="338" t="s">
        <v>23073</v>
      </c>
      <c r="B1396" s="339" t="s">
        <v>23074</v>
      </c>
      <c r="C1396" s="339" t="s">
        <v>1</v>
      </c>
      <c r="D1396" s="340">
        <v>105</v>
      </c>
    </row>
    <row r="1397" spans="1:4" ht="15" x14ac:dyDescent="0.25">
      <c r="A1397" s="338" t="s">
        <v>23075</v>
      </c>
      <c r="B1397" s="339" t="s">
        <v>23076</v>
      </c>
      <c r="C1397" s="339" t="s">
        <v>1</v>
      </c>
      <c r="D1397" s="340">
        <v>120</v>
      </c>
    </row>
    <row r="1398" spans="1:4" ht="15" x14ac:dyDescent="0.25">
      <c r="A1398" s="338" t="s">
        <v>23077</v>
      </c>
      <c r="B1398" s="339" t="s">
        <v>23078</v>
      </c>
      <c r="C1398" s="339" t="s">
        <v>1</v>
      </c>
      <c r="D1398" s="340">
        <v>135</v>
      </c>
    </row>
    <row r="1399" spans="1:4" ht="15" x14ac:dyDescent="0.25">
      <c r="A1399" s="338" t="s">
        <v>26051</v>
      </c>
      <c r="B1399" s="339" t="s">
        <v>36949</v>
      </c>
      <c r="C1399" s="339" t="s">
        <v>691</v>
      </c>
      <c r="D1399" s="340">
        <v>19.11</v>
      </c>
    </row>
    <row r="1400" spans="1:4" ht="15" x14ac:dyDescent="0.25">
      <c r="A1400" s="338" t="s">
        <v>23079</v>
      </c>
      <c r="B1400" s="339" t="s">
        <v>39785</v>
      </c>
      <c r="C1400" s="339" t="s">
        <v>3</v>
      </c>
      <c r="D1400" s="340">
        <v>15</v>
      </c>
    </row>
    <row r="1401" spans="1:4" ht="15" x14ac:dyDescent="0.25">
      <c r="A1401" s="338" t="s">
        <v>23080</v>
      </c>
      <c r="B1401" s="339" t="s">
        <v>39786</v>
      </c>
      <c r="C1401" s="339" t="s">
        <v>2</v>
      </c>
      <c r="D1401" s="340">
        <v>2.46</v>
      </c>
    </row>
    <row r="1402" spans="1:4" ht="15" x14ac:dyDescent="0.25">
      <c r="A1402" s="338" t="s">
        <v>36950</v>
      </c>
      <c r="B1402" s="339" t="s">
        <v>39787</v>
      </c>
      <c r="C1402" s="339" t="s">
        <v>3</v>
      </c>
      <c r="D1402" s="340">
        <v>11</v>
      </c>
    </row>
    <row r="1403" spans="1:4" ht="15" x14ac:dyDescent="0.25">
      <c r="A1403" s="338" t="s">
        <v>36951</v>
      </c>
      <c r="B1403" s="339" t="s">
        <v>36952</v>
      </c>
      <c r="C1403" s="339" t="s">
        <v>689</v>
      </c>
      <c r="D1403" s="340">
        <v>5.99</v>
      </c>
    </row>
    <row r="1404" spans="1:4" ht="15" x14ac:dyDescent="0.25">
      <c r="A1404" s="338" t="s">
        <v>36953</v>
      </c>
      <c r="B1404" s="339" t="s">
        <v>36954</v>
      </c>
      <c r="C1404" s="339" t="s">
        <v>689</v>
      </c>
      <c r="D1404" s="340">
        <v>9.4</v>
      </c>
    </row>
    <row r="1405" spans="1:4" ht="15" x14ac:dyDescent="0.25">
      <c r="A1405" s="338" t="s">
        <v>36955</v>
      </c>
      <c r="B1405" s="339" t="s">
        <v>36956</v>
      </c>
      <c r="C1405" s="339" t="s">
        <v>689</v>
      </c>
      <c r="D1405" s="340">
        <v>3</v>
      </c>
    </row>
    <row r="1406" spans="1:4" ht="15" x14ac:dyDescent="0.25">
      <c r="A1406" s="338" t="s">
        <v>36957</v>
      </c>
      <c r="B1406" s="339" t="s">
        <v>36958</v>
      </c>
      <c r="C1406" s="339" t="s">
        <v>689</v>
      </c>
      <c r="D1406" s="340">
        <v>1.5</v>
      </c>
    </row>
    <row r="1407" spans="1:4" ht="15" x14ac:dyDescent="0.25">
      <c r="A1407" s="338" t="s">
        <v>36959</v>
      </c>
      <c r="B1407" s="339" t="s">
        <v>36960</v>
      </c>
      <c r="C1407" s="339" t="s">
        <v>689</v>
      </c>
      <c r="D1407" s="340">
        <v>1.98</v>
      </c>
    </row>
    <row r="1408" spans="1:4" ht="15" x14ac:dyDescent="0.25">
      <c r="A1408" s="338" t="s">
        <v>36961</v>
      </c>
      <c r="B1408" s="339" t="s">
        <v>36962</v>
      </c>
      <c r="C1408" s="339" t="s">
        <v>689</v>
      </c>
      <c r="D1408" s="340">
        <v>1.1100000000000001</v>
      </c>
    </row>
    <row r="1409" spans="1:4" ht="15" x14ac:dyDescent="0.25">
      <c r="A1409" s="338" t="s">
        <v>36963</v>
      </c>
      <c r="B1409" s="339" t="s">
        <v>36964</v>
      </c>
      <c r="C1409" s="339" t="s">
        <v>689</v>
      </c>
      <c r="D1409" s="340">
        <v>7.18</v>
      </c>
    </row>
    <row r="1410" spans="1:4" ht="15" x14ac:dyDescent="0.25">
      <c r="A1410" s="338" t="s">
        <v>36965</v>
      </c>
      <c r="B1410" s="339" t="s">
        <v>36966</v>
      </c>
      <c r="C1410" s="339" t="s">
        <v>689</v>
      </c>
      <c r="D1410" s="340">
        <v>29.9</v>
      </c>
    </row>
    <row r="1411" spans="1:4" ht="15" x14ac:dyDescent="0.25">
      <c r="A1411" s="338" t="s">
        <v>36967</v>
      </c>
      <c r="B1411" s="339" t="s">
        <v>36968</v>
      </c>
      <c r="C1411" s="339" t="s">
        <v>689</v>
      </c>
      <c r="D1411" s="340">
        <v>2.23</v>
      </c>
    </row>
    <row r="1412" spans="1:4" ht="15" x14ac:dyDescent="0.25">
      <c r="A1412" s="338" t="s">
        <v>23081</v>
      </c>
      <c r="B1412" s="339" t="s">
        <v>23082</v>
      </c>
      <c r="C1412" s="339" t="s">
        <v>691</v>
      </c>
      <c r="D1412" s="340">
        <v>180</v>
      </c>
    </row>
    <row r="1413" spans="1:4" ht="15" x14ac:dyDescent="0.25">
      <c r="A1413" s="338" t="s">
        <v>23083</v>
      </c>
      <c r="B1413" s="339" t="s">
        <v>36969</v>
      </c>
      <c r="C1413" s="339" t="s">
        <v>691</v>
      </c>
      <c r="D1413" s="340">
        <v>120</v>
      </c>
    </row>
    <row r="1414" spans="1:4" ht="15" x14ac:dyDescent="0.25">
      <c r="A1414" s="338" t="s">
        <v>23084</v>
      </c>
      <c r="B1414" s="339" t="s">
        <v>23085</v>
      </c>
      <c r="C1414" s="339" t="s">
        <v>689</v>
      </c>
      <c r="D1414" s="340">
        <v>9.99</v>
      </c>
    </row>
    <row r="1415" spans="1:4" ht="15" x14ac:dyDescent="0.25">
      <c r="A1415" s="338" t="s">
        <v>23086</v>
      </c>
      <c r="B1415" s="339" t="s">
        <v>23087</v>
      </c>
      <c r="C1415" s="339" t="s">
        <v>689</v>
      </c>
      <c r="D1415" s="340">
        <v>6</v>
      </c>
    </row>
    <row r="1416" spans="1:4" ht="15" x14ac:dyDescent="0.25">
      <c r="A1416" s="338" t="s">
        <v>23088</v>
      </c>
      <c r="B1416" s="339" t="s">
        <v>46494</v>
      </c>
      <c r="C1416" s="339" t="s">
        <v>689</v>
      </c>
      <c r="D1416" s="340">
        <v>0.57999999999999996</v>
      </c>
    </row>
    <row r="1417" spans="1:4" ht="15" x14ac:dyDescent="0.25">
      <c r="A1417" s="338" t="s">
        <v>23089</v>
      </c>
      <c r="B1417" s="339" t="s">
        <v>39788</v>
      </c>
      <c r="C1417" s="339" t="s">
        <v>2</v>
      </c>
      <c r="D1417" s="340">
        <v>90</v>
      </c>
    </row>
    <row r="1418" spans="1:4" ht="15" x14ac:dyDescent="0.25">
      <c r="A1418" s="338" t="s">
        <v>36971</v>
      </c>
      <c r="B1418" s="339" t="s">
        <v>36972</v>
      </c>
      <c r="C1418" s="339" t="s">
        <v>2</v>
      </c>
      <c r="D1418" s="340">
        <v>150</v>
      </c>
    </row>
    <row r="1419" spans="1:4" ht="15" x14ac:dyDescent="0.25">
      <c r="A1419" s="338" t="s">
        <v>23090</v>
      </c>
      <c r="B1419" s="339" t="s">
        <v>36973</v>
      </c>
      <c r="C1419" s="339" t="s">
        <v>2</v>
      </c>
      <c r="D1419" s="340">
        <v>150</v>
      </c>
    </row>
    <row r="1420" spans="1:4" ht="15" x14ac:dyDescent="0.25">
      <c r="A1420" s="338" t="s">
        <v>36974</v>
      </c>
      <c r="B1420" s="339" t="s">
        <v>36975</v>
      </c>
      <c r="C1420" s="339" t="s">
        <v>2</v>
      </c>
      <c r="D1420" s="340">
        <v>150</v>
      </c>
    </row>
    <row r="1421" spans="1:4" ht="15" x14ac:dyDescent="0.25">
      <c r="A1421" s="338" t="s">
        <v>23091</v>
      </c>
      <c r="B1421" s="339" t="s">
        <v>36976</v>
      </c>
      <c r="C1421" s="339" t="s">
        <v>2</v>
      </c>
      <c r="D1421" s="340">
        <v>90</v>
      </c>
    </row>
    <row r="1422" spans="1:4" ht="15" x14ac:dyDescent="0.25">
      <c r="A1422" s="338" t="s">
        <v>36977</v>
      </c>
      <c r="B1422" s="339" t="s">
        <v>36978</v>
      </c>
      <c r="C1422" s="339" t="s">
        <v>2</v>
      </c>
      <c r="D1422" s="340">
        <v>150</v>
      </c>
    </row>
    <row r="1423" spans="1:4" ht="15" x14ac:dyDescent="0.25">
      <c r="A1423" s="338" t="s">
        <v>23092</v>
      </c>
      <c r="B1423" s="339" t="s">
        <v>39789</v>
      </c>
      <c r="C1423" s="339" t="s">
        <v>2</v>
      </c>
      <c r="D1423" s="340">
        <v>90</v>
      </c>
    </row>
    <row r="1424" spans="1:4" ht="15" x14ac:dyDescent="0.25">
      <c r="A1424" s="338" t="s">
        <v>36979</v>
      </c>
      <c r="B1424" s="339" t="s">
        <v>39790</v>
      </c>
      <c r="C1424" s="339" t="s">
        <v>2</v>
      </c>
      <c r="D1424" s="340">
        <v>80</v>
      </c>
    </row>
    <row r="1425" spans="1:4" ht="15" x14ac:dyDescent="0.25">
      <c r="A1425" s="338" t="s">
        <v>23093</v>
      </c>
      <c r="B1425" s="339" t="s">
        <v>39791</v>
      </c>
      <c r="C1425" s="339" t="s">
        <v>2</v>
      </c>
      <c r="D1425" s="340">
        <v>90</v>
      </c>
    </row>
    <row r="1426" spans="1:4" ht="15" x14ac:dyDescent="0.25">
      <c r="A1426" s="338" t="s">
        <v>36980</v>
      </c>
      <c r="B1426" s="339" t="s">
        <v>39792</v>
      </c>
      <c r="C1426" s="339" t="s">
        <v>2</v>
      </c>
      <c r="D1426" s="340">
        <v>90</v>
      </c>
    </row>
    <row r="1427" spans="1:4" ht="15" x14ac:dyDescent="0.25">
      <c r="A1427" s="338" t="s">
        <v>23094</v>
      </c>
      <c r="B1427" s="339" t="s">
        <v>39760</v>
      </c>
      <c r="C1427" s="339" t="s">
        <v>2</v>
      </c>
      <c r="D1427" s="340">
        <v>3.33</v>
      </c>
    </row>
    <row r="1428" spans="1:4" ht="15" x14ac:dyDescent="0.25">
      <c r="A1428" s="338" t="s">
        <v>36981</v>
      </c>
      <c r="B1428" s="339" t="s">
        <v>39793</v>
      </c>
      <c r="C1428" s="339" t="s">
        <v>2</v>
      </c>
      <c r="D1428" s="340">
        <v>120</v>
      </c>
    </row>
    <row r="1429" spans="1:4" ht="15" x14ac:dyDescent="0.25">
      <c r="A1429" s="338" t="s">
        <v>23095</v>
      </c>
      <c r="B1429" s="339" t="s">
        <v>39761</v>
      </c>
      <c r="C1429" s="339" t="s">
        <v>2</v>
      </c>
      <c r="D1429" s="340">
        <v>3.45</v>
      </c>
    </row>
    <row r="1430" spans="1:4" ht="15" x14ac:dyDescent="0.25">
      <c r="A1430" s="338" t="s">
        <v>36982</v>
      </c>
      <c r="B1430" s="339" t="s">
        <v>39794</v>
      </c>
      <c r="C1430" s="339" t="s">
        <v>2</v>
      </c>
      <c r="D1430" s="340">
        <v>80</v>
      </c>
    </row>
    <row r="1431" spans="1:4" ht="15" x14ac:dyDescent="0.25">
      <c r="A1431" s="338" t="s">
        <v>23096</v>
      </c>
      <c r="B1431" s="339" t="s">
        <v>39762</v>
      </c>
      <c r="C1431" s="339" t="s">
        <v>2</v>
      </c>
      <c r="D1431" s="340">
        <v>4</v>
      </c>
    </row>
    <row r="1432" spans="1:4" ht="15" x14ac:dyDescent="0.25">
      <c r="A1432" s="338" t="s">
        <v>39795</v>
      </c>
      <c r="B1432" s="339" t="s">
        <v>39764</v>
      </c>
      <c r="C1432" s="339" t="s">
        <v>2</v>
      </c>
      <c r="D1432" s="340">
        <v>4.66</v>
      </c>
    </row>
    <row r="1433" spans="1:4" ht="15" x14ac:dyDescent="0.25">
      <c r="A1433" s="338" t="s">
        <v>39796</v>
      </c>
      <c r="B1433" s="339" t="s">
        <v>39766</v>
      </c>
      <c r="C1433" s="339" t="s">
        <v>2</v>
      </c>
      <c r="D1433" s="340">
        <v>6</v>
      </c>
    </row>
    <row r="1434" spans="1:4" ht="15" x14ac:dyDescent="0.25">
      <c r="A1434" s="338" t="s">
        <v>39797</v>
      </c>
      <c r="B1434" s="339" t="s">
        <v>39768</v>
      </c>
      <c r="C1434" s="339" t="s">
        <v>2</v>
      </c>
      <c r="D1434" s="340">
        <v>6</v>
      </c>
    </row>
    <row r="1435" spans="1:4" ht="15" x14ac:dyDescent="0.25">
      <c r="A1435" s="338" t="s">
        <v>39798</v>
      </c>
      <c r="B1435" s="339" t="s">
        <v>39770</v>
      </c>
      <c r="C1435" s="339" t="s">
        <v>2</v>
      </c>
      <c r="D1435" s="340">
        <v>5</v>
      </c>
    </row>
    <row r="1436" spans="1:4" ht="15" x14ac:dyDescent="0.25">
      <c r="A1436" s="338" t="s">
        <v>39799</v>
      </c>
      <c r="B1436" s="339" t="s">
        <v>39772</v>
      </c>
      <c r="C1436" s="339" t="s">
        <v>2</v>
      </c>
      <c r="D1436" s="340">
        <v>2.46</v>
      </c>
    </row>
    <row r="1437" spans="1:4" ht="15" x14ac:dyDescent="0.25">
      <c r="A1437" s="338" t="s">
        <v>23097</v>
      </c>
      <c r="B1437" s="339" t="s">
        <v>9355</v>
      </c>
      <c r="C1437" s="339" t="s">
        <v>2</v>
      </c>
      <c r="D1437" s="340">
        <v>3.33</v>
      </c>
    </row>
    <row r="1438" spans="1:4" ht="15" x14ac:dyDescent="0.25">
      <c r="A1438" s="338" t="s">
        <v>23098</v>
      </c>
      <c r="B1438" s="339" t="s">
        <v>9357</v>
      </c>
      <c r="C1438" s="339" t="s">
        <v>2</v>
      </c>
      <c r="D1438" s="340">
        <v>3.9</v>
      </c>
    </row>
    <row r="1439" spans="1:4" ht="15" x14ac:dyDescent="0.25">
      <c r="A1439" s="338" t="s">
        <v>23099</v>
      </c>
      <c r="B1439" s="339" t="s">
        <v>23100</v>
      </c>
      <c r="C1439" s="339" t="s">
        <v>2</v>
      </c>
      <c r="D1439" s="340">
        <v>150.86000000000001</v>
      </c>
    </row>
    <row r="1440" spans="1:4" ht="15" x14ac:dyDescent="0.25">
      <c r="A1440" s="338" t="s">
        <v>26052</v>
      </c>
      <c r="B1440" s="339" t="s">
        <v>26053</v>
      </c>
      <c r="C1440" s="339" t="s">
        <v>689</v>
      </c>
      <c r="D1440" s="340">
        <v>17.22</v>
      </c>
    </row>
    <row r="1441" spans="1:4" ht="15" x14ac:dyDescent="0.25">
      <c r="A1441" s="338" t="s">
        <v>23101</v>
      </c>
      <c r="B1441" s="339" t="s">
        <v>36983</v>
      </c>
      <c r="C1441" s="339" t="s">
        <v>3</v>
      </c>
      <c r="D1441" s="340">
        <v>14</v>
      </c>
    </row>
    <row r="1442" spans="1:4" ht="15" x14ac:dyDescent="0.25">
      <c r="A1442" s="338" t="s">
        <v>23102</v>
      </c>
      <c r="B1442" s="339" t="s">
        <v>36984</v>
      </c>
      <c r="C1442" s="339" t="s">
        <v>3</v>
      </c>
      <c r="D1442" s="340">
        <v>108.02</v>
      </c>
    </row>
    <row r="1443" spans="1:4" ht="15" x14ac:dyDescent="0.25">
      <c r="A1443" s="338" t="s">
        <v>23103</v>
      </c>
      <c r="B1443" s="339" t="s">
        <v>36985</v>
      </c>
      <c r="C1443" s="339" t="s">
        <v>3</v>
      </c>
      <c r="D1443" s="340">
        <v>37.04</v>
      </c>
    </row>
    <row r="1444" spans="1:4" ht="15" x14ac:dyDescent="0.25">
      <c r="A1444" s="338" t="s">
        <v>23104</v>
      </c>
      <c r="B1444" s="339" t="s">
        <v>26054</v>
      </c>
      <c r="C1444" s="339" t="s">
        <v>1308</v>
      </c>
      <c r="D1444" s="340">
        <v>1200</v>
      </c>
    </row>
    <row r="1445" spans="1:4" ht="15" x14ac:dyDescent="0.25">
      <c r="A1445" s="338" t="s">
        <v>23105</v>
      </c>
      <c r="B1445" s="339" t="s">
        <v>26055</v>
      </c>
      <c r="C1445" s="339" t="s">
        <v>1308</v>
      </c>
      <c r="D1445" s="340">
        <v>1500</v>
      </c>
    </row>
    <row r="1446" spans="1:4" ht="15" x14ac:dyDescent="0.25">
      <c r="A1446" s="338" t="s">
        <v>23106</v>
      </c>
      <c r="B1446" s="339" t="s">
        <v>26056</v>
      </c>
      <c r="C1446" s="339" t="s">
        <v>1308</v>
      </c>
      <c r="D1446" s="340">
        <v>1300</v>
      </c>
    </row>
    <row r="1447" spans="1:4" ht="15" x14ac:dyDescent="0.25">
      <c r="A1447" s="338" t="s">
        <v>23107</v>
      </c>
      <c r="B1447" s="339" t="s">
        <v>36986</v>
      </c>
      <c r="C1447" s="339" t="s">
        <v>1308</v>
      </c>
      <c r="D1447" s="340">
        <v>1050</v>
      </c>
    </row>
    <row r="1448" spans="1:4" ht="30" x14ac:dyDescent="0.25">
      <c r="A1448" s="338" t="s">
        <v>23108</v>
      </c>
      <c r="B1448" s="339" t="s">
        <v>36987</v>
      </c>
      <c r="C1448" s="339" t="s">
        <v>1308</v>
      </c>
      <c r="D1448" s="340">
        <v>1500</v>
      </c>
    </row>
    <row r="1449" spans="1:4" ht="15" x14ac:dyDescent="0.25">
      <c r="A1449" s="338" t="s">
        <v>24107</v>
      </c>
      <c r="B1449" s="339" t="s">
        <v>26057</v>
      </c>
      <c r="C1449" s="339" t="s">
        <v>1308</v>
      </c>
      <c r="D1449" s="340">
        <v>1700</v>
      </c>
    </row>
    <row r="1450" spans="1:4" ht="15" x14ac:dyDescent="0.25">
      <c r="A1450" s="338" t="s">
        <v>24108</v>
      </c>
      <c r="B1450" s="339" t="s">
        <v>26058</v>
      </c>
      <c r="C1450" s="339" t="s">
        <v>1308</v>
      </c>
      <c r="D1450" s="340">
        <v>2600</v>
      </c>
    </row>
    <row r="1451" spans="1:4" ht="15" x14ac:dyDescent="0.25">
      <c r="A1451" s="338" t="s">
        <v>24109</v>
      </c>
      <c r="B1451" s="339" t="s">
        <v>26059</v>
      </c>
      <c r="C1451" s="339" t="s">
        <v>1308</v>
      </c>
      <c r="D1451" s="340">
        <v>3500</v>
      </c>
    </row>
    <row r="1452" spans="1:4" ht="15" x14ac:dyDescent="0.25">
      <c r="A1452" s="338" t="s">
        <v>24639</v>
      </c>
      <c r="B1452" s="339" t="s">
        <v>26060</v>
      </c>
      <c r="C1452" s="339" t="s">
        <v>1308</v>
      </c>
      <c r="D1452" s="340">
        <v>2500</v>
      </c>
    </row>
    <row r="1453" spans="1:4" ht="15" x14ac:dyDescent="0.25">
      <c r="A1453" s="338" t="s">
        <v>23109</v>
      </c>
      <c r="B1453" s="339" t="s">
        <v>36988</v>
      </c>
      <c r="C1453" s="339" t="s">
        <v>2</v>
      </c>
      <c r="D1453" s="340">
        <v>900</v>
      </c>
    </row>
    <row r="1454" spans="1:4" ht="15" x14ac:dyDescent="0.25">
      <c r="A1454" s="338" t="s">
        <v>23110</v>
      </c>
      <c r="B1454" s="339" t="s">
        <v>7749</v>
      </c>
      <c r="C1454" s="339" t="s">
        <v>2</v>
      </c>
      <c r="D1454" s="340">
        <v>900</v>
      </c>
    </row>
    <row r="1455" spans="1:4" ht="15" x14ac:dyDescent="0.25">
      <c r="A1455" s="338" t="s">
        <v>23111</v>
      </c>
      <c r="B1455" s="339" t="s">
        <v>24110</v>
      </c>
      <c r="C1455" s="339" t="s">
        <v>1308</v>
      </c>
      <c r="D1455" s="340">
        <v>250</v>
      </c>
    </row>
    <row r="1456" spans="1:4" ht="15" x14ac:dyDescent="0.25">
      <c r="A1456" s="338" t="s">
        <v>24111</v>
      </c>
      <c r="B1456" s="339" t="s">
        <v>24112</v>
      </c>
      <c r="C1456" s="339" t="s">
        <v>2</v>
      </c>
      <c r="D1456" s="340">
        <v>2530</v>
      </c>
    </row>
    <row r="1457" spans="1:4" ht="15" x14ac:dyDescent="0.25">
      <c r="A1457" s="338" t="s">
        <v>23112</v>
      </c>
      <c r="B1457" s="339" t="s">
        <v>36989</v>
      </c>
      <c r="C1457" s="339" t="s">
        <v>1308</v>
      </c>
      <c r="D1457" s="340">
        <v>950</v>
      </c>
    </row>
    <row r="1458" spans="1:4" ht="15" x14ac:dyDescent="0.25">
      <c r="A1458" s="338" t="s">
        <v>23113</v>
      </c>
      <c r="B1458" s="339" t="s">
        <v>36990</v>
      </c>
      <c r="C1458" s="339" t="s">
        <v>1308</v>
      </c>
      <c r="D1458" s="340">
        <v>1000</v>
      </c>
    </row>
    <row r="1459" spans="1:4" ht="15" x14ac:dyDescent="0.25">
      <c r="A1459" s="338" t="s">
        <v>23114</v>
      </c>
      <c r="B1459" s="339" t="s">
        <v>36991</v>
      </c>
      <c r="C1459" s="339" t="s">
        <v>1308</v>
      </c>
      <c r="D1459" s="340">
        <v>3400</v>
      </c>
    </row>
    <row r="1460" spans="1:4" ht="15" x14ac:dyDescent="0.25">
      <c r="A1460" s="338" t="s">
        <v>23115</v>
      </c>
      <c r="B1460" s="339" t="s">
        <v>23116</v>
      </c>
      <c r="C1460" s="339" t="s">
        <v>2</v>
      </c>
      <c r="D1460" s="340">
        <v>2790</v>
      </c>
    </row>
    <row r="1461" spans="1:4" ht="15" x14ac:dyDescent="0.25">
      <c r="A1461" s="338" t="s">
        <v>23117</v>
      </c>
      <c r="B1461" s="339" t="s">
        <v>36992</v>
      </c>
      <c r="C1461" s="339" t="s">
        <v>2</v>
      </c>
      <c r="D1461" s="340">
        <v>1059</v>
      </c>
    </row>
    <row r="1462" spans="1:4" ht="15" x14ac:dyDescent="0.25">
      <c r="A1462" s="338" t="s">
        <v>23118</v>
      </c>
      <c r="B1462" s="339" t="s">
        <v>23119</v>
      </c>
      <c r="C1462" s="339" t="s">
        <v>23120</v>
      </c>
      <c r="D1462" s="340">
        <v>74.88</v>
      </c>
    </row>
    <row r="1463" spans="1:4" ht="15" x14ac:dyDescent="0.25">
      <c r="A1463" s="338" t="s">
        <v>23121</v>
      </c>
      <c r="B1463" s="339" t="s">
        <v>23122</v>
      </c>
      <c r="C1463" s="339" t="s">
        <v>23120</v>
      </c>
      <c r="D1463" s="340">
        <v>299</v>
      </c>
    </row>
    <row r="1464" spans="1:4" ht="15" x14ac:dyDescent="0.25">
      <c r="A1464" s="338" t="s">
        <v>23123</v>
      </c>
      <c r="B1464" s="339" t="s">
        <v>36993</v>
      </c>
      <c r="C1464" s="339" t="s">
        <v>2</v>
      </c>
      <c r="D1464" s="340">
        <v>6</v>
      </c>
    </row>
    <row r="1465" spans="1:4" ht="15" x14ac:dyDescent="0.25">
      <c r="A1465" s="338" t="s">
        <v>23124</v>
      </c>
      <c r="B1465" s="339" t="s">
        <v>36994</v>
      </c>
      <c r="C1465" s="339" t="s">
        <v>2</v>
      </c>
      <c r="D1465" s="340">
        <v>7.3</v>
      </c>
    </row>
    <row r="1466" spans="1:4" ht="15" x14ac:dyDescent="0.25">
      <c r="A1466" s="338" t="s">
        <v>23125</v>
      </c>
      <c r="B1466" s="339" t="s">
        <v>36995</v>
      </c>
      <c r="C1466" s="339" t="s">
        <v>2</v>
      </c>
      <c r="D1466" s="340">
        <v>12.1</v>
      </c>
    </row>
    <row r="1467" spans="1:4" ht="15" x14ac:dyDescent="0.25">
      <c r="A1467" s="338" t="s">
        <v>23126</v>
      </c>
      <c r="B1467" s="339" t="s">
        <v>23127</v>
      </c>
      <c r="C1467" s="339" t="s">
        <v>2</v>
      </c>
      <c r="D1467" s="340">
        <v>0.1</v>
      </c>
    </row>
    <row r="1468" spans="1:4" ht="15" x14ac:dyDescent="0.25">
      <c r="A1468" s="338" t="s">
        <v>23128</v>
      </c>
      <c r="B1468" s="339" t="s">
        <v>23129</v>
      </c>
      <c r="C1468" s="339" t="s">
        <v>2</v>
      </c>
      <c r="D1468" s="340">
        <v>1</v>
      </c>
    </row>
    <row r="1469" spans="1:4" ht="15" x14ac:dyDescent="0.25">
      <c r="A1469" s="338" t="s">
        <v>23130</v>
      </c>
      <c r="B1469" s="339" t="s">
        <v>23131</v>
      </c>
      <c r="C1469" s="339" t="s">
        <v>2</v>
      </c>
      <c r="D1469" s="340">
        <v>2</v>
      </c>
    </row>
    <row r="1470" spans="1:4" ht="15" x14ac:dyDescent="0.25">
      <c r="A1470" s="338" t="s">
        <v>23132</v>
      </c>
      <c r="B1470" s="339" t="s">
        <v>23133</v>
      </c>
      <c r="C1470" s="339" t="s">
        <v>2</v>
      </c>
      <c r="D1470" s="340">
        <v>4</v>
      </c>
    </row>
    <row r="1471" spans="1:4" ht="15" x14ac:dyDescent="0.25">
      <c r="A1471" s="338" t="s">
        <v>23134</v>
      </c>
      <c r="B1471" s="339" t="s">
        <v>36996</v>
      </c>
      <c r="C1471" s="339" t="s">
        <v>2</v>
      </c>
      <c r="D1471" s="340">
        <v>4.5</v>
      </c>
    </row>
    <row r="1472" spans="1:4" ht="15" x14ac:dyDescent="0.25">
      <c r="A1472" s="338" t="s">
        <v>23135</v>
      </c>
      <c r="B1472" s="339" t="s">
        <v>23136</v>
      </c>
      <c r="C1472" s="339" t="s">
        <v>2</v>
      </c>
      <c r="D1472" s="340">
        <v>2.6</v>
      </c>
    </row>
    <row r="1473" spans="1:4" ht="15" x14ac:dyDescent="0.25">
      <c r="A1473" s="338" t="s">
        <v>23137</v>
      </c>
      <c r="B1473" s="339" t="s">
        <v>23138</v>
      </c>
      <c r="C1473" s="339" t="s">
        <v>2</v>
      </c>
      <c r="D1473" s="340">
        <v>4.5</v>
      </c>
    </row>
    <row r="1474" spans="1:4" ht="15" x14ac:dyDescent="0.25">
      <c r="A1474" s="338" t="s">
        <v>23139</v>
      </c>
      <c r="B1474" s="339" t="s">
        <v>23140</v>
      </c>
      <c r="C1474" s="339" t="s">
        <v>2</v>
      </c>
      <c r="D1474" s="340">
        <v>6</v>
      </c>
    </row>
    <row r="1475" spans="1:4" ht="15" x14ac:dyDescent="0.25">
      <c r="A1475" s="338" t="s">
        <v>23141</v>
      </c>
      <c r="B1475" s="339" t="s">
        <v>23142</v>
      </c>
      <c r="C1475" s="339" t="s">
        <v>2</v>
      </c>
      <c r="D1475" s="340">
        <v>9.1</v>
      </c>
    </row>
    <row r="1476" spans="1:4" ht="15" x14ac:dyDescent="0.25">
      <c r="A1476" s="338" t="s">
        <v>23143</v>
      </c>
      <c r="B1476" s="339" t="s">
        <v>23144</v>
      </c>
      <c r="C1476" s="339" t="s">
        <v>2</v>
      </c>
      <c r="D1476" s="340">
        <v>11</v>
      </c>
    </row>
    <row r="1477" spans="1:4" ht="15" x14ac:dyDescent="0.25">
      <c r="A1477" s="338" t="s">
        <v>23145</v>
      </c>
      <c r="B1477" s="339" t="s">
        <v>23146</v>
      </c>
      <c r="C1477" s="339" t="s">
        <v>2</v>
      </c>
      <c r="D1477" s="340">
        <v>18.8</v>
      </c>
    </row>
    <row r="1478" spans="1:4" ht="15" x14ac:dyDescent="0.25">
      <c r="A1478" s="338" t="s">
        <v>23147</v>
      </c>
      <c r="B1478" s="339" t="s">
        <v>23148</v>
      </c>
      <c r="C1478" s="339" t="s">
        <v>2</v>
      </c>
      <c r="D1478" s="340">
        <v>2.9</v>
      </c>
    </row>
    <row r="1479" spans="1:4" ht="15" x14ac:dyDescent="0.25">
      <c r="A1479" s="338" t="s">
        <v>23149</v>
      </c>
      <c r="B1479" s="339" t="s">
        <v>23150</v>
      </c>
      <c r="C1479" s="339" t="s">
        <v>2</v>
      </c>
      <c r="D1479" s="340">
        <v>4</v>
      </c>
    </row>
    <row r="1480" spans="1:4" ht="15" x14ac:dyDescent="0.25">
      <c r="A1480" s="338" t="s">
        <v>23151</v>
      </c>
      <c r="B1480" s="339" t="s">
        <v>23152</v>
      </c>
      <c r="C1480" s="339" t="s">
        <v>2</v>
      </c>
      <c r="D1480" s="340">
        <v>6</v>
      </c>
    </row>
    <row r="1481" spans="1:4" ht="15" x14ac:dyDescent="0.25">
      <c r="A1481" s="338" t="s">
        <v>23153</v>
      </c>
      <c r="B1481" s="339" t="s">
        <v>23154</v>
      </c>
      <c r="C1481" s="339" t="s">
        <v>2</v>
      </c>
      <c r="D1481" s="340">
        <v>7.5</v>
      </c>
    </row>
    <row r="1482" spans="1:4" ht="15" x14ac:dyDescent="0.25">
      <c r="A1482" s="338" t="s">
        <v>23155</v>
      </c>
      <c r="B1482" s="339" t="s">
        <v>23156</v>
      </c>
      <c r="C1482" s="339" t="s">
        <v>2</v>
      </c>
      <c r="D1482" s="340">
        <v>11</v>
      </c>
    </row>
    <row r="1483" spans="1:4" ht="15" x14ac:dyDescent="0.25">
      <c r="A1483" s="338" t="s">
        <v>23157</v>
      </c>
      <c r="B1483" s="339" t="s">
        <v>23158</v>
      </c>
      <c r="C1483" s="339" t="s">
        <v>2</v>
      </c>
      <c r="D1483" s="340">
        <v>17.18</v>
      </c>
    </row>
    <row r="1484" spans="1:4" ht="15" x14ac:dyDescent="0.25">
      <c r="A1484" s="338" t="s">
        <v>23159</v>
      </c>
      <c r="B1484" s="339" t="s">
        <v>23160</v>
      </c>
      <c r="C1484" s="339" t="s">
        <v>2</v>
      </c>
      <c r="D1484" s="340">
        <v>14.1</v>
      </c>
    </row>
    <row r="1485" spans="1:4" ht="15" x14ac:dyDescent="0.25">
      <c r="A1485" s="338" t="s">
        <v>23161</v>
      </c>
      <c r="B1485" s="339" t="s">
        <v>23162</v>
      </c>
      <c r="C1485" s="339" t="s">
        <v>2</v>
      </c>
      <c r="D1485" s="340">
        <v>15.4</v>
      </c>
    </row>
    <row r="1486" spans="1:4" ht="15" x14ac:dyDescent="0.25">
      <c r="A1486" s="338" t="s">
        <v>23163</v>
      </c>
      <c r="B1486" s="339" t="s">
        <v>23164</v>
      </c>
      <c r="C1486" s="339" t="s">
        <v>2</v>
      </c>
      <c r="D1486" s="340">
        <v>9.9</v>
      </c>
    </row>
    <row r="1487" spans="1:4" ht="15" x14ac:dyDescent="0.25">
      <c r="A1487" s="338" t="s">
        <v>23165</v>
      </c>
      <c r="B1487" s="339" t="s">
        <v>23166</v>
      </c>
      <c r="C1487" s="339" t="s">
        <v>2</v>
      </c>
      <c r="D1487" s="340">
        <v>7</v>
      </c>
    </row>
    <row r="1488" spans="1:4" ht="15" x14ac:dyDescent="0.25">
      <c r="A1488" s="338" t="s">
        <v>23167</v>
      </c>
      <c r="B1488" s="339" t="s">
        <v>23168</v>
      </c>
      <c r="C1488" s="339" t="s">
        <v>2</v>
      </c>
      <c r="D1488" s="340">
        <v>1</v>
      </c>
    </row>
    <row r="1489" spans="1:4" ht="15" x14ac:dyDescent="0.25">
      <c r="A1489" s="338" t="s">
        <v>23169</v>
      </c>
      <c r="B1489" s="339" t="s">
        <v>23170</v>
      </c>
      <c r="C1489" s="339" t="s">
        <v>2</v>
      </c>
      <c r="D1489" s="340">
        <v>1.25</v>
      </c>
    </row>
    <row r="1490" spans="1:4" ht="15" x14ac:dyDescent="0.25">
      <c r="A1490" s="338" t="s">
        <v>23171</v>
      </c>
      <c r="B1490" s="339" t="s">
        <v>23172</v>
      </c>
      <c r="C1490" s="339" t="s">
        <v>2</v>
      </c>
      <c r="D1490" s="340">
        <v>38.770000000000003</v>
      </c>
    </row>
    <row r="1491" spans="1:4" ht="15" x14ac:dyDescent="0.25">
      <c r="A1491" s="338" t="s">
        <v>23173</v>
      </c>
      <c r="B1491" s="339" t="s">
        <v>23174</v>
      </c>
      <c r="C1491" s="339" t="s">
        <v>2</v>
      </c>
      <c r="D1491" s="340">
        <v>60.49</v>
      </c>
    </row>
    <row r="1492" spans="1:4" ht="15" x14ac:dyDescent="0.25">
      <c r="A1492" s="338" t="s">
        <v>23175</v>
      </c>
      <c r="B1492" s="339" t="s">
        <v>23176</v>
      </c>
      <c r="C1492" s="339" t="s">
        <v>2</v>
      </c>
      <c r="D1492" s="340">
        <v>1200</v>
      </c>
    </row>
    <row r="1493" spans="1:4" ht="15" x14ac:dyDescent="0.25">
      <c r="A1493" s="338" t="s">
        <v>23177</v>
      </c>
      <c r="B1493" s="339" t="s">
        <v>23178</v>
      </c>
      <c r="C1493" s="339" t="s">
        <v>1</v>
      </c>
      <c r="D1493" s="340">
        <v>95</v>
      </c>
    </row>
    <row r="1494" spans="1:4" ht="15" x14ac:dyDescent="0.25">
      <c r="A1494" s="338" t="s">
        <v>23179</v>
      </c>
      <c r="B1494" s="339" t="s">
        <v>23180</v>
      </c>
      <c r="C1494" s="339" t="s">
        <v>2</v>
      </c>
      <c r="D1494" s="340">
        <v>400</v>
      </c>
    </row>
    <row r="1495" spans="1:4" ht="15" x14ac:dyDescent="0.25">
      <c r="A1495" s="338" t="s">
        <v>23181</v>
      </c>
      <c r="B1495" s="339" t="s">
        <v>23182</v>
      </c>
      <c r="C1495" s="339" t="s">
        <v>2</v>
      </c>
      <c r="D1495" s="340">
        <v>1200</v>
      </c>
    </row>
    <row r="1496" spans="1:4" ht="15" x14ac:dyDescent="0.25">
      <c r="A1496" s="338" t="s">
        <v>23183</v>
      </c>
      <c r="B1496" s="339" t="s">
        <v>23184</v>
      </c>
      <c r="C1496" s="339" t="s">
        <v>1</v>
      </c>
      <c r="D1496" s="340">
        <v>85</v>
      </c>
    </row>
    <row r="1497" spans="1:4" ht="15" x14ac:dyDescent="0.25">
      <c r="A1497" s="338" t="s">
        <v>23185</v>
      </c>
      <c r="B1497" s="339" t="s">
        <v>23186</v>
      </c>
      <c r="C1497" s="339" t="s">
        <v>691</v>
      </c>
      <c r="D1497" s="340">
        <v>5500</v>
      </c>
    </row>
    <row r="1498" spans="1:4" ht="15" x14ac:dyDescent="0.25">
      <c r="A1498" s="338" t="s">
        <v>23187</v>
      </c>
      <c r="B1498" s="339" t="s">
        <v>36997</v>
      </c>
      <c r="C1498" s="339" t="s">
        <v>1</v>
      </c>
      <c r="D1498" s="340">
        <v>550</v>
      </c>
    </row>
    <row r="1499" spans="1:4" ht="15" x14ac:dyDescent="0.25">
      <c r="A1499" s="338" t="s">
        <v>23188</v>
      </c>
      <c r="B1499" s="339" t="s">
        <v>36998</v>
      </c>
      <c r="C1499" s="339" t="s">
        <v>2</v>
      </c>
      <c r="D1499" s="340">
        <v>6500</v>
      </c>
    </row>
    <row r="1500" spans="1:4" ht="15" x14ac:dyDescent="0.25">
      <c r="A1500" s="338" t="s">
        <v>23189</v>
      </c>
      <c r="B1500" s="339" t="s">
        <v>36999</v>
      </c>
      <c r="C1500" s="339" t="s">
        <v>2</v>
      </c>
      <c r="D1500" s="340">
        <v>780</v>
      </c>
    </row>
    <row r="1501" spans="1:4" ht="15" x14ac:dyDescent="0.25">
      <c r="A1501" s="338" t="s">
        <v>23190</v>
      </c>
      <c r="B1501" s="339" t="s">
        <v>37000</v>
      </c>
      <c r="C1501" s="339" t="s">
        <v>1</v>
      </c>
      <c r="D1501" s="340">
        <v>390</v>
      </c>
    </row>
    <row r="1502" spans="1:4" ht="15" x14ac:dyDescent="0.25">
      <c r="A1502" s="338" t="s">
        <v>23191</v>
      </c>
      <c r="B1502" s="339" t="s">
        <v>37001</v>
      </c>
      <c r="C1502" s="339" t="s">
        <v>1</v>
      </c>
      <c r="D1502" s="340">
        <v>550</v>
      </c>
    </row>
    <row r="1503" spans="1:4" ht="15" x14ac:dyDescent="0.25">
      <c r="A1503" s="338" t="s">
        <v>24640</v>
      </c>
      <c r="B1503" s="339" t="s">
        <v>37002</v>
      </c>
      <c r="C1503" s="339" t="s">
        <v>1</v>
      </c>
      <c r="D1503" s="340">
        <v>875</v>
      </c>
    </row>
    <row r="1504" spans="1:4" ht="15" x14ac:dyDescent="0.25">
      <c r="A1504" s="338" t="s">
        <v>23192</v>
      </c>
      <c r="B1504" s="339" t="s">
        <v>23193</v>
      </c>
      <c r="C1504" s="339" t="s">
        <v>2</v>
      </c>
      <c r="D1504" s="340">
        <v>3500</v>
      </c>
    </row>
    <row r="1505" spans="1:4" ht="15" x14ac:dyDescent="0.25">
      <c r="A1505" s="338" t="s">
        <v>23194</v>
      </c>
      <c r="B1505" s="339" t="s">
        <v>23195</v>
      </c>
      <c r="C1505" s="339" t="s">
        <v>2</v>
      </c>
      <c r="D1505" s="340">
        <v>2500</v>
      </c>
    </row>
    <row r="1506" spans="1:4" ht="15" x14ac:dyDescent="0.25">
      <c r="A1506" s="338" t="s">
        <v>23196</v>
      </c>
      <c r="B1506" s="339" t="s">
        <v>23197</v>
      </c>
      <c r="C1506" s="339" t="s">
        <v>2</v>
      </c>
      <c r="D1506" s="340">
        <v>1439.81</v>
      </c>
    </row>
    <row r="1507" spans="1:4" ht="15" x14ac:dyDescent="0.25">
      <c r="A1507" s="338" t="s">
        <v>23198</v>
      </c>
      <c r="B1507" s="339" t="s">
        <v>37003</v>
      </c>
      <c r="C1507" s="339" t="s">
        <v>2</v>
      </c>
      <c r="D1507" s="340">
        <v>32.76</v>
      </c>
    </row>
    <row r="1508" spans="1:4" ht="15" x14ac:dyDescent="0.25">
      <c r="A1508" s="338" t="s">
        <v>23199</v>
      </c>
      <c r="B1508" s="339" t="s">
        <v>37004</v>
      </c>
      <c r="C1508" s="339" t="s">
        <v>2</v>
      </c>
      <c r="D1508" s="340">
        <v>120.47</v>
      </c>
    </row>
    <row r="1509" spans="1:4" ht="15" x14ac:dyDescent="0.25">
      <c r="A1509" s="338" t="s">
        <v>23200</v>
      </c>
      <c r="B1509" s="339" t="s">
        <v>37005</v>
      </c>
      <c r="C1509" s="339" t="s">
        <v>2</v>
      </c>
      <c r="D1509" s="340">
        <v>127</v>
      </c>
    </row>
    <row r="1510" spans="1:4" ht="15" x14ac:dyDescent="0.25">
      <c r="A1510" s="338" t="s">
        <v>23201</v>
      </c>
      <c r="B1510" s="339" t="s">
        <v>37006</v>
      </c>
      <c r="C1510" s="339" t="s">
        <v>2</v>
      </c>
      <c r="D1510" s="340">
        <v>243.88</v>
      </c>
    </row>
    <row r="1511" spans="1:4" ht="15" x14ac:dyDescent="0.25">
      <c r="A1511" s="338" t="s">
        <v>23202</v>
      </c>
      <c r="B1511" s="339" t="s">
        <v>23203</v>
      </c>
      <c r="C1511" s="339" t="s">
        <v>2</v>
      </c>
      <c r="D1511" s="340">
        <v>100</v>
      </c>
    </row>
    <row r="1512" spans="1:4" ht="15" x14ac:dyDescent="0.25">
      <c r="A1512" s="338" t="s">
        <v>23204</v>
      </c>
      <c r="B1512" s="339" t="s">
        <v>23205</v>
      </c>
      <c r="C1512" s="339" t="s">
        <v>2</v>
      </c>
      <c r="D1512" s="340">
        <v>100</v>
      </c>
    </row>
    <row r="1513" spans="1:4" ht="15" x14ac:dyDescent="0.25">
      <c r="A1513" s="338" t="s">
        <v>23206</v>
      </c>
      <c r="B1513" s="339" t="s">
        <v>23207</v>
      </c>
      <c r="C1513" s="339" t="s">
        <v>2</v>
      </c>
      <c r="D1513" s="340">
        <v>300</v>
      </c>
    </row>
    <row r="1514" spans="1:4" ht="15" x14ac:dyDescent="0.25">
      <c r="A1514" s="338" t="s">
        <v>23208</v>
      </c>
      <c r="B1514" s="339" t="s">
        <v>23209</v>
      </c>
      <c r="C1514" s="339" t="s">
        <v>2</v>
      </c>
      <c r="D1514" s="340">
        <v>140</v>
      </c>
    </row>
    <row r="1515" spans="1:4" ht="15" x14ac:dyDescent="0.25">
      <c r="A1515" s="338" t="s">
        <v>23210</v>
      </c>
      <c r="B1515" s="339" t="s">
        <v>23211</v>
      </c>
      <c r="C1515" s="339" t="s">
        <v>2</v>
      </c>
      <c r="D1515" s="340">
        <v>164.5</v>
      </c>
    </row>
    <row r="1516" spans="1:4" ht="15" x14ac:dyDescent="0.25">
      <c r="A1516" s="338" t="s">
        <v>23212</v>
      </c>
      <c r="B1516" s="339" t="s">
        <v>23213</v>
      </c>
      <c r="C1516" s="339" t="s">
        <v>2</v>
      </c>
      <c r="D1516" s="340">
        <v>200.2</v>
      </c>
    </row>
    <row r="1517" spans="1:4" ht="15" x14ac:dyDescent="0.25">
      <c r="A1517" s="338" t="s">
        <v>23214</v>
      </c>
      <c r="B1517" s="339" t="s">
        <v>23215</v>
      </c>
      <c r="C1517" s="339" t="s">
        <v>2</v>
      </c>
      <c r="D1517" s="340">
        <v>300</v>
      </c>
    </row>
    <row r="1518" spans="1:4" ht="15" x14ac:dyDescent="0.25">
      <c r="A1518" s="338" t="s">
        <v>23216</v>
      </c>
      <c r="B1518" s="339" t="s">
        <v>23217</v>
      </c>
      <c r="C1518" s="339" t="s">
        <v>2</v>
      </c>
      <c r="D1518" s="340">
        <v>150</v>
      </c>
    </row>
    <row r="1519" spans="1:4" ht="15" x14ac:dyDescent="0.25">
      <c r="A1519" s="338" t="s">
        <v>23218</v>
      </c>
      <c r="B1519" s="339" t="s">
        <v>23219</v>
      </c>
      <c r="C1519" s="339" t="s">
        <v>2</v>
      </c>
      <c r="D1519" s="340">
        <v>190</v>
      </c>
    </row>
    <row r="1520" spans="1:4" ht="15" x14ac:dyDescent="0.25">
      <c r="A1520" s="338" t="s">
        <v>23220</v>
      </c>
      <c r="B1520" s="339" t="s">
        <v>23221</v>
      </c>
      <c r="C1520" s="339" t="s">
        <v>2</v>
      </c>
      <c r="D1520" s="340">
        <v>169</v>
      </c>
    </row>
    <row r="1521" spans="1:4" ht="15" x14ac:dyDescent="0.25">
      <c r="A1521" s="338" t="s">
        <v>23222</v>
      </c>
      <c r="B1521" s="339" t="s">
        <v>23223</v>
      </c>
      <c r="C1521" s="339" t="s">
        <v>2</v>
      </c>
      <c r="D1521" s="340">
        <v>331.7</v>
      </c>
    </row>
    <row r="1522" spans="1:4" ht="15" x14ac:dyDescent="0.25">
      <c r="A1522" s="338" t="s">
        <v>23224</v>
      </c>
      <c r="B1522" s="339" t="s">
        <v>23225</v>
      </c>
      <c r="C1522" s="339" t="s">
        <v>2</v>
      </c>
      <c r="D1522" s="340">
        <v>3691.41</v>
      </c>
    </row>
    <row r="1523" spans="1:4" ht="15" x14ac:dyDescent="0.25">
      <c r="A1523" s="338" t="s">
        <v>23226</v>
      </c>
      <c r="B1523" s="339" t="s">
        <v>23227</v>
      </c>
      <c r="C1523" s="339" t="s">
        <v>2</v>
      </c>
      <c r="D1523" s="340">
        <v>400</v>
      </c>
    </row>
    <row r="1524" spans="1:4" ht="15" x14ac:dyDescent="0.25">
      <c r="A1524" s="338" t="s">
        <v>23228</v>
      </c>
      <c r="B1524" s="339" t="s">
        <v>23229</v>
      </c>
      <c r="C1524" s="339" t="s">
        <v>2</v>
      </c>
      <c r="D1524" s="340">
        <v>472.65</v>
      </c>
    </row>
    <row r="1525" spans="1:4" ht="15" x14ac:dyDescent="0.25">
      <c r="A1525" s="338" t="s">
        <v>23230</v>
      </c>
      <c r="B1525" s="339" t="s">
        <v>23231</v>
      </c>
      <c r="C1525" s="339" t="s">
        <v>2</v>
      </c>
      <c r="D1525" s="340">
        <v>600</v>
      </c>
    </row>
    <row r="1526" spans="1:4" ht="15" x14ac:dyDescent="0.25">
      <c r="A1526" s="338" t="s">
        <v>23232</v>
      </c>
      <c r="B1526" s="339" t="s">
        <v>37007</v>
      </c>
      <c r="C1526" s="339" t="s">
        <v>2</v>
      </c>
      <c r="D1526" s="340">
        <v>2933.21</v>
      </c>
    </row>
    <row r="1527" spans="1:4" ht="15" x14ac:dyDescent="0.25">
      <c r="A1527" s="338" t="s">
        <v>23233</v>
      </c>
      <c r="B1527" s="339" t="s">
        <v>37008</v>
      </c>
      <c r="C1527" s="339" t="s">
        <v>2</v>
      </c>
      <c r="D1527" s="340">
        <v>3600</v>
      </c>
    </row>
    <row r="1528" spans="1:4" ht="15" x14ac:dyDescent="0.25">
      <c r="A1528" s="338" t="s">
        <v>23234</v>
      </c>
      <c r="B1528" s="339" t="s">
        <v>37009</v>
      </c>
      <c r="C1528" s="339" t="s">
        <v>2</v>
      </c>
      <c r="D1528" s="340">
        <v>4055.33</v>
      </c>
    </row>
    <row r="1529" spans="1:4" ht="15" x14ac:dyDescent="0.25">
      <c r="A1529" s="338" t="s">
        <v>23235</v>
      </c>
      <c r="B1529" s="339" t="s">
        <v>37010</v>
      </c>
      <c r="C1529" s="339" t="s">
        <v>2</v>
      </c>
      <c r="D1529" s="340">
        <v>4500</v>
      </c>
    </row>
    <row r="1530" spans="1:4" ht="15" x14ac:dyDescent="0.25">
      <c r="A1530" s="338" t="s">
        <v>23236</v>
      </c>
      <c r="B1530" s="339" t="s">
        <v>37011</v>
      </c>
      <c r="C1530" s="339" t="s">
        <v>2</v>
      </c>
      <c r="D1530" s="340">
        <v>4350</v>
      </c>
    </row>
    <row r="1531" spans="1:4" ht="15" x14ac:dyDescent="0.25">
      <c r="A1531" s="338" t="s">
        <v>23237</v>
      </c>
      <c r="B1531" s="339" t="s">
        <v>37012</v>
      </c>
      <c r="C1531" s="339" t="s">
        <v>2</v>
      </c>
      <c r="D1531" s="340">
        <v>4500</v>
      </c>
    </row>
    <row r="1532" spans="1:4" ht="15" x14ac:dyDescent="0.25">
      <c r="A1532" s="338" t="s">
        <v>23238</v>
      </c>
      <c r="B1532" s="339" t="s">
        <v>37013</v>
      </c>
      <c r="C1532" s="339" t="s">
        <v>2</v>
      </c>
      <c r="D1532" s="340">
        <v>4800</v>
      </c>
    </row>
    <row r="1533" spans="1:4" ht="15" x14ac:dyDescent="0.25">
      <c r="A1533" s="338" t="s">
        <v>23239</v>
      </c>
      <c r="B1533" s="339" t="s">
        <v>37014</v>
      </c>
      <c r="C1533" s="339" t="s">
        <v>2</v>
      </c>
      <c r="D1533" s="340">
        <v>1800</v>
      </c>
    </row>
    <row r="1534" spans="1:4" ht="15" x14ac:dyDescent="0.25">
      <c r="A1534" s="338" t="s">
        <v>23240</v>
      </c>
      <c r="B1534" s="339" t="s">
        <v>37015</v>
      </c>
      <c r="C1534" s="339" t="s">
        <v>2</v>
      </c>
      <c r="D1534" s="340">
        <v>1800</v>
      </c>
    </row>
    <row r="1535" spans="1:4" ht="15" x14ac:dyDescent="0.25">
      <c r="A1535" s="338" t="s">
        <v>23241</v>
      </c>
      <c r="B1535" s="339" t="s">
        <v>37016</v>
      </c>
      <c r="C1535" s="339" t="s">
        <v>2</v>
      </c>
      <c r="D1535" s="340">
        <v>1800</v>
      </c>
    </row>
    <row r="1536" spans="1:4" ht="15" x14ac:dyDescent="0.25">
      <c r="A1536" s="338" t="s">
        <v>23242</v>
      </c>
      <c r="B1536" s="339" t="s">
        <v>37017</v>
      </c>
      <c r="C1536" s="339" t="s">
        <v>2</v>
      </c>
      <c r="D1536" s="340">
        <v>1800</v>
      </c>
    </row>
    <row r="1537" spans="1:4" ht="15" x14ac:dyDescent="0.25">
      <c r="A1537" s="338" t="s">
        <v>23243</v>
      </c>
      <c r="B1537" s="339" t="s">
        <v>24641</v>
      </c>
      <c r="C1537" s="339" t="s">
        <v>2</v>
      </c>
      <c r="D1537" s="340">
        <v>1800</v>
      </c>
    </row>
    <row r="1538" spans="1:4" ht="15" x14ac:dyDescent="0.25">
      <c r="A1538" s="338" t="s">
        <v>23244</v>
      </c>
      <c r="B1538" s="339" t="s">
        <v>24642</v>
      </c>
      <c r="C1538" s="339" t="s">
        <v>2</v>
      </c>
      <c r="D1538" s="340">
        <v>1800</v>
      </c>
    </row>
    <row r="1539" spans="1:4" ht="15" x14ac:dyDescent="0.25">
      <c r="A1539" s="338" t="s">
        <v>23245</v>
      </c>
      <c r="B1539" s="339" t="s">
        <v>23246</v>
      </c>
      <c r="C1539" s="339" t="s">
        <v>2</v>
      </c>
      <c r="D1539" s="340">
        <v>240</v>
      </c>
    </row>
    <row r="1540" spans="1:4" ht="15" x14ac:dyDescent="0.25">
      <c r="A1540" s="338" t="s">
        <v>23247</v>
      </c>
      <c r="B1540" s="339" t="s">
        <v>23248</v>
      </c>
      <c r="C1540" s="339" t="s">
        <v>2</v>
      </c>
      <c r="D1540" s="340">
        <v>235</v>
      </c>
    </row>
    <row r="1541" spans="1:4" ht="15" x14ac:dyDescent="0.25">
      <c r="A1541" s="338" t="s">
        <v>23249</v>
      </c>
      <c r="B1541" s="339" t="s">
        <v>23250</v>
      </c>
      <c r="C1541" s="339" t="s">
        <v>2</v>
      </c>
      <c r="D1541" s="340">
        <v>150</v>
      </c>
    </row>
    <row r="1542" spans="1:4" ht="15" x14ac:dyDescent="0.25">
      <c r="A1542" s="338" t="s">
        <v>23251</v>
      </c>
      <c r="B1542" s="339" t="s">
        <v>23252</v>
      </c>
      <c r="C1542" s="339" t="s">
        <v>2</v>
      </c>
      <c r="D1542" s="340">
        <v>375</v>
      </c>
    </row>
    <row r="1543" spans="1:4" ht="15" x14ac:dyDescent="0.25">
      <c r="A1543" s="338" t="s">
        <v>23253</v>
      </c>
      <c r="B1543" s="339" t="s">
        <v>23254</v>
      </c>
      <c r="C1543" s="339" t="s">
        <v>2</v>
      </c>
      <c r="D1543" s="340">
        <v>322</v>
      </c>
    </row>
    <row r="1544" spans="1:4" ht="15" x14ac:dyDescent="0.25">
      <c r="A1544" s="338" t="s">
        <v>23255</v>
      </c>
      <c r="B1544" s="339" t="s">
        <v>23256</v>
      </c>
      <c r="C1544" s="339" t="s">
        <v>2</v>
      </c>
      <c r="D1544" s="340">
        <v>230</v>
      </c>
    </row>
    <row r="1545" spans="1:4" x14ac:dyDescent="0.25">
      <c r="A1545" s="347">
        <v>1</v>
      </c>
      <c r="B1545" s="347" t="s">
        <v>37018</v>
      </c>
      <c r="C1545" s="348"/>
      <c r="D1545" s="348"/>
    </row>
    <row r="1546" spans="1:4" ht="15" x14ac:dyDescent="0.25">
      <c r="A1546" s="351" t="s">
        <v>7712</v>
      </c>
      <c r="B1546" s="351" t="s">
        <v>6609</v>
      </c>
      <c r="C1546" s="336"/>
      <c r="D1546" s="336"/>
    </row>
    <row r="1547" spans="1:4" ht="15" x14ac:dyDescent="0.25">
      <c r="A1547" s="351" t="s">
        <v>23692</v>
      </c>
      <c r="B1547" s="351" t="s">
        <v>23693</v>
      </c>
      <c r="C1547" s="351" t="s">
        <v>2</v>
      </c>
      <c r="D1547" s="337">
        <v>3460.21</v>
      </c>
    </row>
    <row r="1548" spans="1:4" ht="15" x14ac:dyDescent="0.25">
      <c r="A1548" s="351" t="s">
        <v>25826</v>
      </c>
      <c r="B1548" s="351" t="s">
        <v>37019</v>
      </c>
      <c r="C1548" s="351" t="s">
        <v>3</v>
      </c>
      <c r="D1548" s="337">
        <v>546.70000000000005</v>
      </c>
    </row>
    <row r="1549" spans="1:4" ht="15" x14ac:dyDescent="0.25">
      <c r="A1549" s="351" t="s">
        <v>25827</v>
      </c>
      <c r="B1549" s="351" t="s">
        <v>37020</v>
      </c>
      <c r="C1549" s="351" t="s">
        <v>3</v>
      </c>
      <c r="D1549" s="337">
        <v>502.84</v>
      </c>
    </row>
    <row r="1550" spans="1:4" ht="15" x14ac:dyDescent="0.25">
      <c r="A1550" s="351" t="s">
        <v>25828</v>
      </c>
      <c r="B1550" s="351" t="s">
        <v>37021</v>
      </c>
      <c r="C1550" s="351" t="s">
        <v>3</v>
      </c>
      <c r="D1550" s="337">
        <v>546.70000000000005</v>
      </c>
    </row>
    <row r="1551" spans="1:4" ht="15" x14ac:dyDescent="0.25">
      <c r="A1551" s="351" t="s">
        <v>25829</v>
      </c>
      <c r="B1551" s="351" t="s">
        <v>37022</v>
      </c>
      <c r="C1551" s="351" t="s">
        <v>3</v>
      </c>
      <c r="D1551" s="337">
        <v>502.84</v>
      </c>
    </row>
    <row r="1552" spans="1:4" ht="15" x14ac:dyDescent="0.25">
      <c r="A1552" s="351" t="s">
        <v>7713</v>
      </c>
      <c r="B1552" s="351" t="s">
        <v>37023</v>
      </c>
      <c r="C1552" s="336"/>
      <c r="D1552" s="336"/>
    </row>
    <row r="1553" spans="1:4" ht="15" x14ac:dyDescent="0.25">
      <c r="A1553" s="351" t="s">
        <v>28363</v>
      </c>
      <c r="B1553" s="351" t="s">
        <v>28364</v>
      </c>
      <c r="C1553" s="351" t="s">
        <v>3</v>
      </c>
      <c r="D1553" s="337">
        <v>116.59</v>
      </c>
    </row>
    <row r="1554" spans="1:4" ht="15" x14ac:dyDescent="0.25">
      <c r="A1554" s="351" t="s">
        <v>25830</v>
      </c>
      <c r="B1554" s="351" t="s">
        <v>37024</v>
      </c>
      <c r="C1554" s="351" t="s">
        <v>3</v>
      </c>
      <c r="D1554" s="337">
        <v>329.04</v>
      </c>
    </row>
    <row r="1555" spans="1:4" ht="15" x14ac:dyDescent="0.25">
      <c r="A1555" s="351" t="s">
        <v>25831</v>
      </c>
      <c r="B1555" s="351" t="s">
        <v>25832</v>
      </c>
      <c r="C1555" s="351" t="s">
        <v>3</v>
      </c>
      <c r="D1555" s="337">
        <v>306.48</v>
      </c>
    </row>
    <row r="1556" spans="1:4" ht="15" x14ac:dyDescent="0.25">
      <c r="A1556" s="351" t="s">
        <v>25833</v>
      </c>
      <c r="B1556" s="351" t="s">
        <v>25834</v>
      </c>
      <c r="C1556" s="351" t="s">
        <v>3</v>
      </c>
      <c r="D1556" s="337">
        <v>291.39999999999998</v>
      </c>
    </row>
    <row r="1557" spans="1:4" ht="15" x14ac:dyDescent="0.25">
      <c r="A1557" s="351" t="s">
        <v>25835</v>
      </c>
      <c r="B1557" s="351" t="s">
        <v>25836</v>
      </c>
      <c r="C1557" s="351" t="s">
        <v>3</v>
      </c>
      <c r="D1557" s="337">
        <v>482.65</v>
      </c>
    </row>
    <row r="1558" spans="1:4" ht="15" x14ac:dyDescent="0.25">
      <c r="A1558" s="351" t="s">
        <v>25837</v>
      </c>
      <c r="B1558" s="351" t="s">
        <v>25838</v>
      </c>
      <c r="C1558" s="351" t="s">
        <v>3</v>
      </c>
      <c r="D1558" s="337">
        <v>428.1</v>
      </c>
    </row>
    <row r="1559" spans="1:4" ht="15" x14ac:dyDescent="0.25">
      <c r="A1559" s="351" t="s">
        <v>25839</v>
      </c>
      <c r="B1559" s="351" t="s">
        <v>25840</v>
      </c>
      <c r="C1559" s="351" t="s">
        <v>3</v>
      </c>
      <c r="D1559" s="337">
        <v>414.96</v>
      </c>
    </row>
    <row r="1560" spans="1:4" ht="15" x14ac:dyDescent="0.25">
      <c r="A1560" s="351" t="s">
        <v>25841</v>
      </c>
      <c r="B1560" s="351" t="s">
        <v>25842</v>
      </c>
      <c r="C1560" s="351" t="s">
        <v>3</v>
      </c>
      <c r="D1560" s="337">
        <v>391.59</v>
      </c>
    </row>
    <row r="1561" spans="1:4" ht="15" x14ac:dyDescent="0.25">
      <c r="A1561" s="351" t="s">
        <v>25843</v>
      </c>
      <c r="B1561" s="351" t="s">
        <v>25844</v>
      </c>
      <c r="C1561" s="351" t="s">
        <v>3</v>
      </c>
      <c r="D1561" s="337">
        <v>452.47</v>
      </c>
    </row>
    <row r="1562" spans="1:4" ht="15" x14ac:dyDescent="0.25">
      <c r="A1562" s="351" t="s">
        <v>25845</v>
      </c>
      <c r="B1562" s="351" t="s">
        <v>25846</v>
      </c>
      <c r="C1562" s="351" t="s">
        <v>3</v>
      </c>
      <c r="D1562" s="337">
        <v>436.86</v>
      </c>
    </row>
    <row r="1563" spans="1:4" ht="15" x14ac:dyDescent="0.25">
      <c r="A1563" s="351" t="s">
        <v>25847</v>
      </c>
      <c r="B1563" s="351" t="s">
        <v>25848</v>
      </c>
      <c r="C1563" s="351" t="s">
        <v>3</v>
      </c>
      <c r="D1563" s="337">
        <v>670.75</v>
      </c>
    </row>
    <row r="1564" spans="1:4" ht="15" x14ac:dyDescent="0.25">
      <c r="A1564" s="351" t="s">
        <v>25849</v>
      </c>
      <c r="B1564" s="351" t="s">
        <v>25850</v>
      </c>
      <c r="C1564" s="351" t="s">
        <v>3</v>
      </c>
      <c r="D1564" s="337">
        <v>589.54</v>
      </c>
    </row>
    <row r="1565" spans="1:4" ht="15" x14ac:dyDescent="0.25">
      <c r="A1565" s="351" t="s">
        <v>25851</v>
      </c>
      <c r="B1565" s="351" t="s">
        <v>25852</v>
      </c>
      <c r="C1565" s="351" t="s">
        <v>3</v>
      </c>
      <c r="D1565" s="337">
        <v>566.48</v>
      </c>
    </row>
    <row r="1566" spans="1:4" ht="15" x14ac:dyDescent="0.25">
      <c r="A1566" s="351" t="s">
        <v>25853</v>
      </c>
      <c r="B1566" s="351" t="s">
        <v>25854</v>
      </c>
      <c r="C1566" s="351" t="s">
        <v>3</v>
      </c>
      <c r="D1566" s="337">
        <v>526.66</v>
      </c>
    </row>
    <row r="1567" spans="1:4" ht="15" x14ac:dyDescent="0.25">
      <c r="A1567" s="351" t="s">
        <v>7714</v>
      </c>
      <c r="B1567" s="351" t="s">
        <v>11733</v>
      </c>
      <c r="C1567" s="336"/>
      <c r="D1567" s="336"/>
    </row>
    <row r="1568" spans="1:4" ht="15" x14ac:dyDescent="0.25">
      <c r="A1568" s="351" t="s">
        <v>7715</v>
      </c>
      <c r="B1568" s="351" t="s">
        <v>37025</v>
      </c>
      <c r="C1568" s="351" t="s">
        <v>2</v>
      </c>
      <c r="D1568" s="337">
        <v>1598.41</v>
      </c>
    </row>
    <row r="1569" spans="1:4" ht="15" x14ac:dyDescent="0.25">
      <c r="A1569" s="351" t="s">
        <v>7716</v>
      </c>
      <c r="B1569" s="351" t="s">
        <v>37026</v>
      </c>
      <c r="C1569" s="351" t="s">
        <v>3</v>
      </c>
      <c r="D1569" s="337">
        <v>195.38</v>
      </c>
    </row>
    <row r="1570" spans="1:4" ht="15" x14ac:dyDescent="0.25">
      <c r="A1570" s="351" t="s">
        <v>7717</v>
      </c>
      <c r="B1570" s="351" t="s">
        <v>37027</v>
      </c>
      <c r="C1570" s="351" t="s">
        <v>3</v>
      </c>
      <c r="D1570" s="337">
        <v>508.09</v>
      </c>
    </row>
    <row r="1571" spans="1:4" ht="15" x14ac:dyDescent="0.25">
      <c r="A1571" s="351" t="s">
        <v>7718</v>
      </c>
      <c r="B1571" s="351" t="s">
        <v>37028</v>
      </c>
      <c r="C1571" s="336"/>
      <c r="D1571" s="336"/>
    </row>
    <row r="1572" spans="1:4" ht="15" x14ac:dyDescent="0.25">
      <c r="A1572" s="351" t="s">
        <v>7719</v>
      </c>
      <c r="B1572" s="351" t="s">
        <v>37029</v>
      </c>
      <c r="C1572" s="351" t="s">
        <v>1</v>
      </c>
      <c r="D1572" s="337">
        <v>104.07</v>
      </c>
    </row>
    <row r="1573" spans="1:4" ht="15" x14ac:dyDescent="0.25">
      <c r="A1573" s="351" t="s">
        <v>7720</v>
      </c>
      <c r="B1573" s="351" t="s">
        <v>23694</v>
      </c>
      <c r="C1573" s="351" t="s">
        <v>1</v>
      </c>
      <c r="D1573" s="337">
        <v>110.22</v>
      </c>
    </row>
    <row r="1574" spans="1:4" ht="15" x14ac:dyDescent="0.25">
      <c r="A1574" s="351" t="s">
        <v>7721</v>
      </c>
      <c r="B1574" s="351" t="s">
        <v>37030</v>
      </c>
      <c r="C1574" s="351" t="s">
        <v>3</v>
      </c>
      <c r="D1574" s="337">
        <v>80.78</v>
      </c>
    </row>
    <row r="1575" spans="1:4" ht="15" x14ac:dyDescent="0.25">
      <c r="A1575" s="351" t="s">
        <v>7722</v>
      </c>
      <c r="B1575" s="351" t="s">
        <v>29252</v>
      </c>
      <c r="C1575" s="351" t="s">
        <v>1</v>
      </c>
      <c r="D1575" s="337">
        <v>68.010000000000005</v>
      </c>
    </row>
    <row r="1576" spans="1:4" ht="15" x14ac:dyDescent="0.25">
      <c r="A1576" s="351" t="s">
        <v>7723</v>
      </c>
      <c r="B1576" s="351" t="s">
        <v>29253</v>
      </c>
      <c r="C1576" s="351" t="s">
        <v>1</v>
      </c>
      <c r="D1576" s="337">
        <v>71.53</v>
      </c>
    </row>
    <row r="1577" spans="1:4" ht="15" x14ac:dyDescent="0.25">
      <c r="A1577" s="351" t="s">
        <v>7724</v>
      </c>
      <c r="B1577" s="351" t="s">
        <v>29254</v>
      </c>
      <c r="C1577" s="351" t="s">
        <v>1</v>
      </c>
      <c r="D1577" s="337">
        <v>13.05</v>
      </c>
    </row>
    <row r="1578" spans="1:4" ht="15" x14ac:dyDescent="0.25">
      <c r="A1578" s="351" t="s">
        <v>7725</v>
      </c>
      <c r="B1578" s="351" t="s">
        <v>7726</v>
      </c>
      <c r="C1578" s="351" t="s">
        <v>1</v>
      </c>
      <c r="D1578" s="337">
        <v>9.4499999999999993</v>
      </c>
    </row>
    <row r="1579" spans="1:4" ht="15" x14ac:dyDescent="0.25">
      <c r="A1579" s="351" t="s">
        <v>7727</v>
      </c>
      <c r="B1579" s="351" t="s">
        <v>7728</v>
      </c>
      <c r="C1579" s="351" t="s">
        <v>1</v>
      </c>
      <c r="D1579" s="337">
        <v>3.44</v>
      </c>
    </row>
    <row r="1580" spans="1:4" ht="15" x14ac:dyDescent="0.25">
      <c r="A1580" s="351" t="s">
        <v>20647</v>
      </c>
      <c r="B1580" s="351" t="s">
        <v>20648</v>
      </c>
      <c r="C1580" s="351" t="s">
        <v>1</v>
      </c>
      <c r="D1580" s="337">
        <v>113.05</v>
      </c>
    </row>
    <row r="1581" spans="1:4" ht="15" x14ac:dyDescent="0.25">
      <c r="A1581" s="351" t="s">
        <v>20649</v>
      </c>
      <c r="B1581" s="351" t="s">
        <v>20650</v>
      </c>
      <c r="C1581" s="351" t="s">
        <v>1</v>
      </c>
      <c r="D1581" s="337">
        <v>99.48</v>
      </c>
    </row>
    <row r="1582" spans="1:4" ht="15" x14ac:dyDescent="0.25">
      <c r="A1582" s="351" t="s">
        <v>20651</v>
      </c>
      <c r="B1582" s="351" t="s">
        <v>20652</v>
      </c>
      <c r="C1582" s="351" t="s">
        <v>1</v>
      </c>
      <c r="D1582" s="337">
        <v>130.55000000000001</v>
      </c>
    </row>
    <row r="1583" spans="1:4" ht="15" x14ac:dyDescent="0.25">
      <c r="A1583" s="351" t="s">
        <v>20653</v>
      </c>
      <c r="B1583" s="351" t="s">
        <v>20654</v>
      </c>
      <c r="C1583" s="351" t="s">
        <v>1</v>
      </c>
      <c r="D1583" s="337">
        <v>116.95</v>
      </c>
    </row>
    <row r="1584" spans="1:4" ht="15" x14ac:dyDescent="0.25">
      <c r="A1584" s="351" t="s">
        <v>7729</v>
      </c>
      <c r="B1584" s="351" t="s">
        <v>3116</v>
      </c>
      <c r="C1584" s="351" t="s">
        <v>1</v>
      </c>
      <c r="D1584" s="337">
        <v>8.9</v>
      </c>
    </row>
    <row r="1585" spans="1:4" ht="15" x14ac:dyDescent="0.25">
      <c r="A1585" s="351" t="s">
        <v>46495</v>
      </c>
      <c r="B1585" s="351" t="s">
        <v>46496</v>
      </c>
      <c r="C1585" s="351" t="s">
        <v>2</v>
      </c>
      <c r="D1585" s="337">
        <v>88.6</v>
      </c>
    </row>
    <row r="1586" spans="1:4" ht="15" x14ac:dyDescent="0.25">
      <c r="A1586" s="351" t="s">
        <v>7730</v>
      </c>
      <c r="B1586" s="351" t="s">
        <v>37031</v>
      </c>
      <c r="C1586" s="336"/>
      <c r="D1586" s="336"/>
    </row>
    <row r="1587" spans="1:4" ht="15" x14ac:dyDescent="0.25">
      <c r="A1587" s="351" t="s">
        <v>7731</v>
      </c>
      <c r="B1587" s="351" t="s">
        <v>7732</v>
      </c>
      <c r="C1587" s="351" t="s">
        <v>2</v>
      </c>
      <c r="D1587" s="337">
        <v>675.75</v>
      </c>
    </row>
    <row r="1588" spans="1:4" ht="15" x14ac:dyDescent="0.25">
      <c r="A1588" s="351" t="s">
        <v>7733</v>
      </c>
      <c r="B1588" s="351" t="s">
        <v>37032</v>
      </c>
      <c r="C1588" s="351" t="s">
        <v>2</v>
      </c>
      <c r="D1588" s="337">
        <v>488.54</v>
      </c>
    </row>
    <row r="1589" spans="1:4" ht="15" x14ac:dyDescent="0.25">
      <c r="A1589" s="351" t="s">
        <v>7734</v>
      </c>
      <c r="B1589" s="351" t="s">
        <v>7735</v>
      </c>
      <c r="C1589" s="336"/>
      <c r="D1589" s="336"/>
    </row>
    <row r="1590" spans="1:4" ht="15" x14ac:dyDescent="0.25">
      <c r="A1590" s="351" t="s">
        <v>7736</v>
      </c>
      <c r="B1590" s="351" t="s">
        <v>37033</v>
      </c>
      <c r="C1590" s="351" t="s">
        <v>2</v>
      </c>
      <c r="D1590" s="337">
        <v>6020.98</v>
      </c>
    </row>
    <row r="1591" spans="1:4" ht="15" x14ac:dyDescent="0.25">
      <c r="A1591" s="351" t="s">
        <v>7737</v>
      </c>
      <c r="B1591" s="351" t="s">
        <v>37034</v>
      </c>
      <c r="C1591" s="336"/>
      <c r="D1591" s="336"/>
    </row>
    <row r="1592" spans="1:4" ht="15" x14ac:dyDescent="0.25">
      <c r="A1592" s="351" t="s">
        <v>7738</v>
      </c>
      <c r="B1592" s="351" t="s">
        <v>37035</v>
      </c>
      <c r="C1592" s="351" t="s">
        <v>1</v>
      </c>
      <c r="D1592" s="337">
        <v>23.13</v>
      </c>
    </row>
    <row r="1593" spans="1:4" ht="15" x14ac:dyDescent="0.25">
      <c r="A1593" s="351" t="s">
        <v>7739</v>
      </c>
      <c r="B1593" s="351" t="s">
        <v>37036</v>
      </c>
      <c r="C1593" s="351" t="s">
        <v>1</v>
      </c>
      <c r="D1593" s="337">
        <v>48.86</v>
      </c>
    </row>
    <row r="1594" spans="1:4" ht="15" x14ac:dyDescent="0.25">
      <c r="A1594" s="351" t="s">
        <v>7740</v>
      </c>
      <c r="B1594" s="351" t="s">
        <v>37037</v>
      </c>
      <c r="C1594" s="351" t="s">
        <v>1</v>
      </c>
      <c r="D1594" s="337">
        <v>117.79</v>
      </c>
    </row>
    <row r="1595" spans="1:4" ht="15" x14ac:dyDescent="0.25">
      <c r="A1595" s="351" t="s">
        <v>7741</v>
      </c>
      <c r="B1595" s="351" t="s">
        <v>37038</v>
      </c>
      <c r="C1595" s="351" t="s">
        <v>1</v>
      </c>
      <c r="D1595" s="337">
        <v>190.5</v>
      </c>
    </row>
    <row r="1596" spans="1:4" ht="15" x14ac:dyDescent="0.25">
      <c r="A1596" s="351" t="s">
        <v>7742</v>
      </c>
      <c r="B1596" s="351" t="s">
        <v>37039</v>
      </c>
      <c r="C1596" s="351" t="s">
        <v>1</v>
      </c>
      <c r="D1596" s="337">
        <v>6.73</v>
      </c>
    </row>
    <row r="1597" spans="1:4" ht="15" x14ac:dyDescent="0.25">
      <c r="A1597" s="351" t="s">
        <v>7743</v>
      </c>
      <c r="B1597" s="351" t="s">
        <v>37040</v>
      </c>
      <c r="C1597" s="351" t="s">
        <v>1</v>
      </c>
      <c r="D1597" s="337">
        <v>7.15</v>
      </c>
    </row>
    <row r="1598" spans="1:4" ht="15" x14ac:dyDescent="0.25">
      <c r="A1598" s="351" t="s">
        <v>7744</v>
      </c>
      <c r="B1598" s="351" t="s">
        <v>37041</v>
      </c>
      <c r="C1598" s="336"/>
      <c r="D1598" s="336"/>
    </row>
    <row r="1599" spans="1:4" ht="15" x14ac:dyDescent="0.25">
      <c r="A1599" s="351" t="s">
        <v>7745</v>
      </c>
      <c r="B1599" s="351" t="s">
        <v>36988</v>
      </c>
      <c r="C1599" s="351" t="s">
        <v>2</v>
      </c>
      <c r="D1599" s="337">
        <v>900</v>
      </c>
    </row>
    <row r="1600" spans="1:4" ht="15" x14ac:dyDescent="0.25">
      <c r="A1600" s="351" t="s">
        <v>7746</v>
      </c>
      <c r="B1600" s="351" t="s">
        <v>23695</v>
      </c>
      <c r="C1600" s="351" t="s">
        <v>1308</v>
      </c>
      <c r="D1600" s="337">
        <v>1450</v>
      </c>
    </row>
    <row r="1601" spans="1:4" ht="15" x14ac:dyDescent="0.25">
      <c r="A1601" s="351" t="s">
        <v>7747</v>
      </c>
      <c r="B1601" s="351" t="s">
        <v>23696</v>
      </c>
      <c r="C1601" s="351" t="s">
        <v>1308</v>
      </c>
      <c r="D1601" s="337">
        <v>1750</v>
      </c>
    </row>
    <row r="1602" spans="1:4" ht="15" x14ac:dyDescent="0.25">
      <c r="A1602" s="351" t="s">
        <v>7748</v>
      </c>
      <c r="B1602" s="351" t="s">
        <v>7749</v>
      </c>
      <c r="C1602" s="351" t="s">
        <v>2</v>
      </c>
      <c r="D1602" s="337">
        <v>900</v>
      </c>
    </row>
    <row r="1603" spans="1:4" ht="15" x14ac:dyDescent="0.25">
      <c r="A1603" s="351" t="s">
        <v>7750</v>
      </c>
      <c r="B1603" s="351" t="s">
        <v>23697</v>
      </c>
      <c r="C1603" s="351" t="s">
        <v>2</v>
      </c>
      <c r="D1603" s="337">
        <v>589.25</v>
      </c>
    </row>
    <row r="1604" spans="1:4" ht="15" x14ac:dyDescent="0.25">
      <c r="A1604" s="351" t="s">
        <v>7751</v>
      </c>
      <c r="B1604" s="351" t="s">
        <v>23698</v>
      </c>
      <c r="C1604" s="351" t="s">
        <v>2</v>
      </c>
      <c r="D1604" s="337">
        <v>195.3</v>
      </c>
    </row>
    <row r="1605" spans="1:4" ht="15" x14ac:dyDescent="0.25">
      <c r="A1605" s="351" t="s">
        <v>7752</v>
      </c>
      <c r="B1605" s="351" t="s">
        <v>23699</v>
      </c>
      <c r="C1605" s="351" t="s">
        <v>2</v>
      </c>
      <c r="D1605" s="337">
        <v>1131.67</v>
      </c>
    </row>
    <row r="1606" spans="1:4" ht="15" x14ac:dyDescent="0.25">
      <c r="A1606" s="351" t="s">
        <v>23700</v>
      </c>
      <c r="B1606" s="351" t="s">
        <v>23701</v>
      </c>
      <c r="C1606" s="351" t="s">
        <v>2</v>
      </c>
      <c r="D1606" s="337">
        <v>742.92</v>
      </c>
    </row>
    <row r="1607" spans="1:4" ht="15" x14ac:dyDescent="0.25">
      <c r="A1607" s="351" t="s">
        <v>23702</v>
      </c>
      <c r="B1607" s="351" t="s">
        <v>23703</v>
      </c>
      <c r="C1607" s="351" t="s">
        <v>1308</v>
      </c>
      <c r="D1607" s="337">
        <v>1700</v>
      </c>
    </row>
    <row r="1608" spans="1:4" ht="15" x14ac:dyDescent="0.25">
      <c r="A1608" s="351" t="s">
        <v>23704</v>
      </c>
      <c r="B1608" s="351" t="s">
        <v>23705</v>
      </c>
      <c r="C1608" s="351" t="s">
        <v>1308</v>
      </c>
      <c r="D1608" s="337">
        <v>2600</v>
      </c>
    </row>
    <row r="1609" spans="1:4" ht="15" x14ac:dyDescent="0.25">
      <c r="A1609" s="351" t="s">
        <v>23706</v>
      </c>
      <c r="B1609" s="351" t="s">
        <v>23707</v>
      </c>
      <c r="C1609" s="351" t="s">
        <v>1308</v>
      </c>
      <c r="D1609" s="337">
        <v>3500</v>
      </c>
    </row>
    <row r="1610" spans="1:4" ht="15" x14ac:dyDescent="0.25">
      <c r="A1610" s="351" t="s">
        <v>23708</v>
      </c>
      <c r="B1610" s="351" t="s">
        <v>23709</v>
      </c>
      <c r="C1610" s="351" t="s">
        <v>1308</v>
      </c>
      <c r="D1610" s="337">
        <v>1200</v>
      </c>
    </row>
    <row r="1611" spans="1:4" ht="15" x14ac:dyDescent="0.25">
      <c r="A1611" s="351" t="s">
        <v>23710</v>
      </c>
      <c r="B1611" s="351" t="s">
        <v>23711</v>
      </c>
      <c r="C1611" s="351" t="s">
        <v>1308</v>
      </c>
      <c r="D1611" s="337">
        <v>1300</v>
      </c>
    </row>
    <row r="1612" spans="1:4" ht="15" x14ac:dyDescent="0.25">
      <c r="A1612" s="351" t="s">
        <v>23712</v>
      </c>
      <c r="B1612" s="351" t="s">
        <v>23713</v>
      </c>
      <c r="C1612" s="351" t="s">
        <v>1308</v>
      </c>
      <c r="D1612" s="337">
        <v>1500</v>
      </c>
    </row>
    <row r="1613" spans="1:4" ht="15" x14ac:dyDescent="0.25">
      <c r="A1613" s="351" t="s">
        <v>23714</v>
      </c>
      <c r="B1613" s="351" t="s">
        <v>24631</v>
      </c>
      <c r="C1613" s="351" t="s">
        <v>2</v>
      </c>
      <c r="D1613" s="337">
        <v>109.99</v>
      </c>
    </row>
    <row r="1614" spans="1:4" ht="15" x14ac:dyDescent="0.25">
      <c r="A1614" s="351" t="s">
        <v>23715</v>
      </c>
      <c r="B1614" s="351" t="s">
        <v>24632</v>
      </c>
      <c r="C1614" s="351" t="s">
        <v>2</v>
      </c>
      <c r="D1614" s="337">
        <v>232.5</v>
      </c>
    </row>
    <row r="1615" spans="1:4" ht="15" x14ac:dyDescent="0.25">
      <c r="A1615" s="351" t="s">
        <v>23716</v>
      </c>
      <c r="B1615" s="351" t="s">
        <v>24633</v>
      </c>
      <c r="C1615" s="351" t="s">
        <v>2</v>
      </c>
      <c r="D1615" s="337">
        <v>329.95</v>
      </c>
    </row>
    <row r="1616" spans="1:4" ht="15" x14ac:dyDescent="0.25">
      <c r="A1616" s="351" t="s">
        <v>24634</v>
      </c>
      <c r="B1616" s="351" t="s">
        <v>24635</v>
      </c>
      <c r="C1616" s="351" t="s">
        <v>1308</v>
      </c>
      <c r="D1616" s="337">
        <v>2500</v>
      </c>
    </row>
    <row r="1617" spans="1:4" ht="15" x14ac:dyDescent="0.25">
      <c r="A1617" s="351" t="s">
        <v>7753</v>
      </c>
      <c r="B1617" s="351" t="s">
        <v>37042</v>
      </c>
      <c r="C1617" s="336"/>
      <c r="D1617" s="336"/>
    </row>
    <row r="1618" spans="1:4" ht="15" x14ac:dyDescent="0.25">
      <c r="A1618" s="351" t="s">
        <v>7754</v>
      </c>
      <c r="B1618" s="351" t="s">
        <v>37043</v>
      </c>
      <c r="C1618" s="351" t="s">
        <v>1308</v>
      </c>
      <c r="D1618" s="337">
        <v>1050</v>
      </c>
    </row>
    <row r="1619" spans="1:4" ht="15" x14ac:dyDescent="0.25">
      <c r="A1619" s="351" t="s">
        <v>7755</v>
      </c>
      <c r="B1619" s="351" t="s">
        <v>7756</v>
      </c>
      <c r="C1619" s="351" t="s">
        <v>1308</v>
      </c>
      <c r="D1619" s="337">
        <v>1811.81</v>
      </c>
    </row>
    <row r="1620" spans="1:4" ht="15" x14ac:dyDescent="0.25">
      <c r="A1620" s="351" t="s">
        <v>7757</v>
      </c>
      <c r="B1620" s="351" t="s">
        <v>37044</v>
      </c>
      <c r="C1620" s="336"/>
      <c r="D1620" s="336"/>
    </row>
    <row r="1621" spans="1:4" ht="15" x14ac:dyDescent="0.25">
      <c r="A1621" s="351" t="s">
        <v>7758</v>
      </c>
      <c r="B1621" s="351" t="s">
        <v>36907</v>
      </c>
      <c r="C1621" s="351" t="s">
        <v>7759</v>
      </c>
      <c r="D1621" s="337">
        <v>27.11</v>
      </c>
    </row>
    <row r="1622" spans="1:4" ht="15" x14ac:dyDescent="0.25">
      <c r="A1622" s="351" t="s">
        <v>7760</v>
      </c>
      <c r="B1622" s="351" t="s">
        <v>37045</v>
      </c>
      <c r="C1622" s="351" t="s">
        <v>7759</v>
      </c>
      <c r="D1622" s="337">
        <v>23.11</v>
      </c>
    </row>
    <row r="1623" spans="1:4" ht="15" x14ac:dyDescent="0.25">
      <c r="A1623" s="351" t="s">
        <v>7761</v>
      </c>
      <c r="B1623" s="351" t="s">
        <v>37046</v>
      </c>
      <c r="C1623" s="351" t="s">
        <v>7759</v>
      </c>
      <c r="D1623" s="337">
        <v>19.510000000000002</v>
      </c>
    </row>
    <row r="1624" spans="1:4" ht="15" x14ac:dyDescent="0.25">
      <c r="A1624" s="351" t="s">
        <v>7762</v>
      </c>
      <c r="B1624" s="351" t="s">
        <v>37047</v>
      </c>
      <c r="C1624" s="351" t="s">
        <v>7759</v>
      </c>
      <c r="D1624" s="337">
        <v>15.71</v>
      </c>
    </row>
    <row r="1625" spans="1:4" ht="15" x14ac:dyDescent="0.25">
      <c r="A1625" s="351" t="s">
        <v>7763</v>
      </c>
      <c r="B1625" s="351" t="s">
        <v>21239</v>
      </c>
      <c r="C1625" s="351" t="s">
        <v>2</v>
      </c>
      <c r="D1625" s="337">
        <v>156.68</v>
      </c>
    </row>
    <row r="1626" spans="1:4" ht="15" x14ac:dyDescent="0.25">
      <c r="A1626" s="351" t="s">
        <v>7764</v>
      </c>
      <c r="B1626" s="351" t="s">
        <v>37048</v>
      </c>
      <c r="C1626" s="351" t="s">
        <v>2</v>
      </c>
      <c r="D1626" s="337">
        <v>80.98</v>
      </c>
    </row>
    <row r="1627" spans="1:4" ht="15" x14ac:dyDescent="0.25">
      <c r="A1627" s="351" t="s">
        <v>7765</v>
      </c>
      <c r="B1627" s="351" t="s">
        <v>37049</v>
      </c>
      <c r="C1627" s="351" t="s">
        <v>2</v>
      </c>
      <c r="D1627" s="337">
        <v>39.659999999999997</v>
      </c>
    </row>
    <row r="1628" spans="1:4" ht="15" x14ac:dyDescent="0.25">
      <c r="A1628" s="351" t="s">
        <v>7766</v>
      </c>
      <c r="B1628" s="351" t="s">
        <v>37050</v>
      </c>
      <c r="C1628" s="351" t="s">
        <v>2</v>
      </c>
      <c r="D1628" s="337">
        <v>96.38</v>
      </c>
    </row>
    <row r="1629" spans="1:4" ht="15" x14ac:dyDescent="0.25">
      <c r="A1629" s="351" t="s">
        <v>7767</v>
      </c>
      <c r="B1629" s="351" t="s">
        <v>7768</v>
      </c>
      <c r="C1629" s="336"/>
      <c r="D1629" s="336"/>
    </row>
    <row r="1630" spans="1:4" ht="15" x14ac:dyDescent="0.25">
      <c r="A1630" s="351" t="s">
        <v>7769</v>
      </c>
      <c r="B1630" s="351" t="s">
        <v>7770</v>
      </c>
      <c r="C1630" s="351" t="s">
        <v>2</v>
      </c>
      <c r="D1630" s="337">
        <v>359.37</v>
      </c>
    </row>
    <row r="1631" spans="1:4" ht="15" x14ac:dyDescent="0.25">
      <c r="A1631" s="351" t="s">
        <v>7771</v>
      </c>
      <c r="B1631" s="351" t="s">
        <v>7772</v>
      </c>
      <c r="C1631" s="351" t="s">
        <v>2</v>
      </c>
      <c r="D1631" s="337">
        <v>447.59</v>
      </c>
    </row>
    <row r="1632" spans="1:4" ht="15" x14ac:dyDescent="0.25">
      <c r="A1632" s="351" t="s">
        <v>7773</v>
      </c>
      <c r="B1632" s="351" t="s">
        <v>7774</v>
      </c>
      <c r="C1632" s="351" t="s">
        <v>2</v>
      </c>
      <c r="D1632" s="337">
        <v>594.64</v>
      </c>
    </row>
    <row r="1633" spans="1:4" ht="15" x14ac:dyDescent="0.25">
      <c r="A1633" s="351" t="s">
        <v>7775</v>
      </c>
      <c r="B1633" s="351" t="s">
        <v>7776</v>
      </c>
      <c r="C1633" s="351" t="s">
        <v>2</v>
      </c>
      <c r="D1633" s="337">
        <v>862.55</v>
      </c>
    </row>
    <row r="1634" spans="1:4" ht="15" x14ac:dyDescent="0.25">
      <c r="A1634" s="351" t="s">
        <v>7777</v>
      </c>
      <c r="B1634" s="351" t="s">
        <v>7778</v>
      </c>
      <c r="C1634" s="351" t="s">
        <v>2</v>
      </c>
      <c r="D1634" s="337">
        <v>1437.52</v>
      </c>
    </row>
    <row r="1635" spans="1:4" ht="15" x14ac:dyDescent="0.25">
      <c r="A1635" s="351" t="s">
        <v>7779</v>
      </c>
      <c r="B1635" s="351" t="s">
        <v>7780</v>
      </c>
      <c r="C1635" s="351" t="s">
        <v>2</v>
      </c>
      <c r="D1635" s="337">
        <v>2016.19</v>
      </c>
    </row>
    <row r="1636" spans="1:4" ht="15" x14ac:dyDescent="0.25">
      <c r="A1636" s="351" t="s">
        <v>23717</v>
      </c>
      <c r="B1636" s="351" t="s">
        <v>23718</v>
      </c>
      <c r="C1636" s="336"/>
      <c r="D1636" s="336"/>
    </row>
    <row r="1637" spans="1:4" ht="15" x14ac:dyDescent="0.25">
      <c r="A1637" s="351" t="s">
        <v>23719</v>
      </c>
      <c r="B1637" s="351" t="s">
        <v>23720</v>
      </c>
      <c r="C1637" s="351" t="s">
        <v>2</v>
      </c>
      <c r="D1637" s="337">
        <v>1707.49</v>
      </c>
    </row>
    <row r="1638" spans="1:4" ht="15" x14ac:dyDescent="0.25">
      <c r="A1638" s="351" t="s">
        <v>23721</v>
      </c>
      <c r="B1638" s="351" t="s">
        <v>23722</v>
      </c>
      <c r="C1638" s="351" t="s">
        <v>2</v>
      </c>
      <c r="D1638" s="337">
        <v>2926.12</v>
      </c>
    </row>
    <row r="1639" spans="1:4" ht="15" x14ac:dyDescent="0.25">
      <c r="A1639" s="351" t="s">
        <v>23723</v>
      </c>
      <c r="B1639" s="382" t="s">
        <v>23724</v>
      </c>
      <c r="C1639" s="351" t="s">
        <v>2</v>
      </c>
      <c r="D1639" s="337">
        <v>79.52</v>
      </c>
    </row>
    <row r="1640" spans="1:4" ht="15" x14ac:dyDescent="0.25">
      <c r="A1640" s="351" t="s">
        <v>23725</v>
      </c>
      <c r="B1640" s="382" t="s">
        <v>37051</v>
      </c>
      <c r="C1640" s="351" t="s">
        <v>2</v>
      </c>
      <c r="D1640" s="337">
        <v>80.930000000000007</v>
      </c>
    </row>
    <row r="1641" spans="1:4" ht="15" x14ac:dyDescent="0.25">
      <c r="A1641" s="351" t="s">
        <v>23726</v>
      </c>
      <c r="B1641" s="351" t="s">
        <v>37052</v>
      </c>
      <c r="C1641" s="351" t="s">
        <v>2</v>
      </c>
      <c r="D1641" s="337">
        <v>199</v>
      </c>
    </row>
    <row r="1642" spans="1:4" ht="15" x14ac:dyDescent="0.25">
      <c r="A1642" s="351" t="s">
        <v>23727</v>
      </c>
      <c r="B1642" s="351" t="s">
        <v>23728</v>
      </c>
      <c r="C1642" s="351" t="s">
        <v>2</v>
      </c>
      <c r="D1642" s="337">
        <v>167.9</v>
      </c>
    </row>
    <row r="1643" spans="1:4" ht="15" x14ac:dyDescent="0.25">
      <c r="A1643" s="351" t="s">
        <v>23729</v>
      </c>
      <c r="B1643" s="351" t="s">
        <v>23730</v>
      </c>
      <c r="C1643" s="351" t="s">
        <v>2</v>
      </c>
      <c r="D1643" s="337">
        <v>384</v>
      </c>
    </row>
    <row r="1644" spans="1:4" ht="15" x14ac:dyDescent="0.25">
      <c r="A1644" s="351" t="s">
        <v>23731</v>
      </c>
      <c r="B1644" s="351" t="s">
        <v>23732</v>
      </c>
      <c r="C1644" s="336"/>
      <c r="D1644" s="336"/>
    </row>
    <row r="1645" spans="1:4" ht="15" x14ac:dyDescent="0.25">
      <c r="A1645" s="351" t="s">
        <v>23733</v>
      </c>
      <c r="B1645" s="351" t="s">
        <v>9686</v>
      </c>
      <c r="C1645" s="351" t="s">
        <v>2</v>
      </c>
      <c r="D1645" s="337">
        <v>110.71</v>
      </c>
    </row>
    <row r="1646" spans="1:4" ht="15" x14ac:dyDescent="0.25">
      <c r="A1646" s="351" t="s">
        <v>23734</v>
      </c>
      <c r="B1646" s="351" t="s">
        <v>23735</v>
      </c>
      <c r="C1646" s="351" t="s">
        <v>1737</v>
      </c>
      <c r="D1646" s="337">
        <v>387.79</v>
      </c>
    </row>
    <row r="1647" spans="1:4" ht="15" x14ac:dyDescent="0.25">
      <c r="A1647" s="351" t="s">
        <v>23736</v>
      </c>
      <c r="B1647" s="351" t="s">
        <v>23737</v>
      </c>
      <c r="C1647" s="351" t="s">
        <v>2</v>
      </c>
      <c r="D1647" s="337">
        <v>110.69</v>
      </c>
    </row>
    <row r="1648" spans="1:4" ht="15" x14ac:dyDescent="0.25">
      <c r="A1648" s="351" t="s">
        <v>23738</v>
      </c>
      <c r="B1648" s="351" t="s">
        <v>23739</v>
      </c>
      <c r="C1648" s="351" t="s">
        <v>2</v>
      </c>
      <c r="D1648" s="337">
        <v>166.71</v>
      </c>
    </row>
    <row r="1649" spans="1:4" ht="15" x14ac:dyDescent="0.25">
      <c r="A1649" s="351" t="s">
        <v>23740</v>
      </c>
      <c r="B1649" s="351" t="s">
        <v>9687</v>
      </c>
      <c r="C1649" s="351" t="s">
        <v>2</v>
      </c>
      <c r="D1649" s="337">
        <v>456.62</v>
      </c>
    </row>
    <row r="1650" spans="1:4" ht="15" x14ac:dyDescent="0.25">
      <c r="A1650" s="351" t="s">
        <v>25855</v>
      </c>
      <c r="B1650" s="351" t="s">
        <v>37053</v>
      </c>
      <c r="C1650" s="351" t="s">
        <v>2</v>
      </c>
      <c r="D1650" s="337">
        <v>134.49</v>
      </c>
    </row>
    <row r="1651" spans="1:4" ht="15" x14ac:dyDescent="0.25">
      <c r="A1651" s="351" t="s">
        <v>23741</v>
      </c>
      <c r="B1651" s="351" t="s">
        <v>23742</v>
      </c>
      <c r="C1651" s="351" t="s">
        <v>2</v>
      </c>
      <c r="D1651" s="337">
        <v>1043.98</v>
      </c>
    </row>
    <row r="1652" spans="1:4" ht="15" x14ac:dyDescent="0.25">
      <c r="A1652" s="351" t="s">
        <v>23743</v>
      </c>
      <c r="B1652" s="351" t="s">
        <v>23744</v>
      </c>
      <c r="C1652" s="351" t="s">
        <v>2</v>
      </c>
      <c r="D1652" s="337">
        <v>157.41999999999999</v>
      </c>
    </row>
    <row r="1653" spans="1:4" ht="15" x14ac:dyDescent="0.25">
      <c r="A1653" s="351" t="s">
        <v>23745</v>
      </c>
      <c r="B1653" s="351" t="s">
        <v>23746</v>
      </c>
      <c r="C1653" s="351" t="s">
        <v>2</v>
      </c>
      <c r="D1653" s="337">
        <v>1204.53</v>
      </c>
    </row>
    <row r="1654" spans="1:4" ht="15" x14ac:dyDescent="0.25">
      <c r="A1654" s="351" t="s">
        <v>25856</v>
      </c>
      <c r="B1654" s="351" t="s">
        <v>37054</v>
      </c>
      <c r="C1654" s="351" t="s">
        <v>2</v>
      </c>
      <c r="D1654" s="337">
        <v>659.25</v>
      </c>
    </row>
    <row r="1655" spans="1:4" ht="15" x14ac:dyDescent="0.25">
      <c r="A1655" s="351" t="s">
        <v>25857</v>
      </c>
      <c r="B1655" s="351" t="s">
        <v>37055</v>
      </c>
      <c r="C1655" s="351" t="s">
        <v>2</v>
      </c>
      <c r="D1655" s="337">
        <v>763.45</v>
      </c>
    </row>
    <row r="1656" spans="1:4" ht="15" x14ac:dyDescent="0.25">
      <c r="A1656" s="351" t="s">
        <v>25858</v>
      </c>
      <c r="B1656" s="351" t="s">
        <v>37056</v>
      </c>
      <c r="C1656" s="351" t="s">
        <v>2</v>
      </c>
      <c r="D1656" s="337">
        <v>535.63</v>
      </c>
    </row>
    <row r="1657" spans="1:4" ht="15" x14ac:dyDescent="0.25">
      <c r="A1657" s="351" t="s">
        <v>25859</v>
      </c>
      <c r="B1657" s="351" t="s">
        <v>37057</v>
      </c>
      <c r="C1657" s="351" t="s">
        <v>2</v>
      </c>
      <c r="D1657" s="337">
        <v>703.29</v>
      </c>
    </row>
    <row r="1658" spans="1:4" ht="15" x14ac:dyDescent="0.25">
      <c r="A1658" s="351" t="s">
        <v>25860</v>
      </c>
      <c r="B1658" s="351" t="s">
        <v>37058</v>
      </c>
      <c r="C1658" s="351" t="s">
        <v>2</v>
      </c>
      <c r="D1658" s="337">
        <v>723.21</v>
      </c>
    </row>
    <row r="1659" spans="1:4" ht="15" x14ac:dyDescent="0.25">
      <c r="A1659" s="351" t="s">
        <v>25861</v>
      </c>
      <c r="B1659" s="351" t="s">
        <v>37059</v>
      </c>
      <c r="C1659" s="351" t="s">
        <v>2</v>
      </c>
      <c r="D1659" s="337">
        <v>424.94</v>
      </c>
    </row>
    <row r="1660" spans="1:4" ht="15" x14ac:dyDescent="0.25">
      <c r="A1660" s="351" t="s">
        <v>25862</v>
      </c>
      <c r="B1660" s="351" t="s">
        <v>37060</v>
      </c>
      <c r="C1660" s="351" t="s">
        <v>2</v>
      </c>
      <c r="D1660" s="337">
        <v>590.29</v>
      </c>
    </row>
    <row r="1661" spans="1:4" ht="15" x14ac:dyDescent="0.25">
      <c r="A1661" s="351" t="s">
        <v>25863</v>
      </c>
      <c r="B1661" s="351" t="s">
        <v>37061</v>
      </c>
      <c r="C1661" s="351" t="s">
        <v>2</v>
      </c>
      <c r="D1661" s="337">
        <v>766.26</v>
      </c>
    </row>
    <row r="1662" spans="1:4" ht="15" x14ac:dyDescent="0.25">
      <c r="A1662" s="351" t="s">
        <v>25864</v>
      </c>
      <c r="B1662" s="351" t="s">
        <v>37062</v>
      </c>
      <c r="C1662" s="351" t="s">
        <v>2</v>
      </c>
      <c r="D1662" s="337">
        <v>728.87</v>
      </c>
    </row>
    <row r="1663" spans="1:4" ht="15" x14ac:dyDescent="0.25">
      <c r="A1663" s="351" t="s">
        <v>25865</v>
      </c>
      <c r="B1663" s="351" t="s">
        <v>37063</v>
      </c>
      <c r="C1663" s="351" t="s">
        <v>2</v>
      </c>
      <c r="D1663" s="337">
        <v>792.28</v>
      </c>
    </row>
    <row r="1664" spans="1:4" ht="15" x14ac:dyDescent="0.25">
      <c r="A1664" s="351" t="s">
        <v>25866</v>
      </c>
      <c r="B1664" s="351" t="s">
        <v>37064</v>
      </c>
      <c r="C1664" s="351" t="s">
        <v>2</v>
      </c>
      <c r="D1664" s="337">
        <v>251.99</v>
      </c>
    </row>
    <row r="1665" spans="1:4" ht="15" x14ac:dyDescent="0.25">
      <c r="A1665" s="351" t="s">
        <v>25867</v>
      </c>
      <c r="B1665" s="351" t="s">
        <v>37065</v>
      </c>
      <c r="C1665" s="351" t="s">
        <v>2</v>
      </c>
      <c r="D1665" s="337">
        <v>719.27</v>
      </c>
    </row>
    <row r="1666" spans="1:4" ht="15" x14ac:dyDescent="0.25">
      <c r="A1666" s="351" t="s">
        <v>25868</v>
      </c>
      <c r="B1666" s="351" t="s">
        <v>37066</v>
      </c>
      <c r="C1666" s="351" t="s">
        <v>2</v>
      </c>
      <c r="D1666" s="337">
        <v>781.39</v>
      </c>
    </row>
    <row r="1667" spans="1:4" ht="15" x14ac:dyDescent="0.25">
      <c r="A1667" s="351" t="s">
        <v>25869</v>
      </c>
      <c r="B1667" s="351" t="s">
        <v>37067</v>
      </c>
      <c r="C1667" s="351" t="s">
        <v>2</v>
      </c>
      <c r="D1667" s="337">
        <v>883.35</v>
      </c>
    </row>
    <row r="1668" spans="1:4" ht="15" x14ac:dyDescent="0.25">
      <c r="A1668" s="351" t="s">
        <v>25870</v>
      </c>
      <c r="B1668" s="351" t="s">
        <v>37068</v>
      </c>
      <c r="C1668" s="351" t="s">
        <v>2</v>
      </c>
      <c r="D1668" s="337">
        <v>1181.3800000000001</v>
      </c>
    </row>
    <row r="1669" spans="1:4" ht="15" x14ac:dyDescent="0.25">
      <c r="A1669" s="351" t="s">
        <v>25871</v>
      </c>
      <c r="B1669" s="351" t="s">
        <v>37069</v>
      </c>
      <c r="C1669" s="351" t="s">
        <v>2</v>
      </c>
      <c r="D1669" s="337">
        <v>1450.21</v>
      </c>
    </row>
    <row r="1670" spans="1:4" ht="15" x14ac:dyDescent="0.25">
      <c r="A1670" s="351" t="s">
        <v>25872</v>
      </c>
      <c r="B1670" s="351" t="s">
        <v>37070</v>
      </c>
      <c r="C1670" s="351" t="s">
        <v>2</v>
      </c>
      <c r="D1670" s="337">
        <v>937.17</v>
      </c>
    </row>
    <row r="1671" spans="1:4" ht="15" x14ac:dyDescent="0.25">
      <c r="A1671" s="351" t="s">
        <v>25873</v>
      </c>
      <c r="B1671" s="351" t="s">
        <v>37071</v>
      </c>
      <c r="C1671" s="351" t="s">
        <v>2</v>
      </c>
      <c r="D1671" s="337">
        <v>1510.66</v>
      </c>
    </row>
    <row r="1672" spans="1:4" ht="15" x14ac:dyDescent="0.25">
      <c r="A1672" s="351" t="s">
        <v>25874</v>
      </c>
      <c r="B1672" s="351" t="s">
        <v>37072</v>
      </c>
      <c r="C1672" s="351" t="s">
        <v>2</v>
      </c>
      <c r="D1672" s="337">
        <v>2242.88</v>
      </c>
    </row>
    <row r="1673" spans="1:4" ht="15" x14ac:dyDescent="0.25">
      <c r="A1673" s="351" t="s">
        <v>7781</v>
      </c>
      <c r="B1673" s="351" t="s">
        <v>37073</v>
      </c>
      <c r="C1673" s="336"/>
      <c r="D1673" s="336"/>
    </row>
    <row r="1674" spans="1:4" ht="15" x14ac:dyDescent="0.25">
      <c r="A1674" s="351" t="s">
        <v>7782</v>
      </c>
      <c r="B1674" s="351" t="s">
        <v>7783</v>
      </c>
      <c r="C1674" s="351" t="s">
        <v>1</v>
      </c>
      <c r="D1674" s="337">
        <v>28.18</v>
      </c>
    </row>
    <row r="1675" spans="1:4" ht="15" x14ac:dyDescent="0.25">
      <c r="A1675" s="351" t="s">
        <v>7784</v>
      </c>
      <c r="B1675" s="351" t="s">
        <v>23747</v>
      </c>
      <c r="C1675" s="336"/>
      <c r="D1675" s="336"/>
    </row>
    <row r="1676" spans="1:4" ht="15" x14ac:dyDescent="0.25">
      <c r="A1676" s="351" t="s">
        <v>7786</v>
      </c>
      <c r="B1676" s="351" t="s">
        <v>23748</v>
      </c>
      <c r="C1676" s="351" t="s">
        <v>3</v>
      </c>
      <c r="D1676" s="337">
        <v>7.5</v>
      </c>
    </row>
    <row r="1677" spans="1:4" ht="15" x14ac:dyDescent="0.25">
      <c r="A1677" s="351" t="s">
        <v>7787</v>
      </c>
      <c r="B1677" s="351" t="s">
        <v>23749</v>
      </c>
      <c r="C1677" s="351" t="s">
        <v>3</v>
      </c>
      <c r="D1677" s="337">
        <v>7.5</v>
      </c>
    </row>
    <row r="1678" spans="1:4" ht="15" x14ac:dyDescent="0.25">
      <c r="A1678" s="351" t="s">
        <v>25875</v>
      </c>
      <c r="B1678" s="351" t="s">
        <v>25876</v>
      </c>
      <c r="C1678" s="351" t="s">
        <v>7785</v>
      </c>
      <c r="D1678" s="337">
        <v>17</v>
      </c>
    </row>
    <row r="1679" spans="1:4" ht="15" x14ac:dyDescent="0.25">
      <c r="A1679" s="351" t="s">
        <v>37074</v>
      </c>
      <c r="B1679" s="351" t="s">
        <v>37075</v>
      </c>
      <c r="C1679" s="351" t="s">
        <v>24009</v>
      </c>
      <c r="D1679" s="337">
        <v>15.99</v>
      </c>
    </row>
    <row r="1680" spans="1:4" ht="15" x14ac:dyDescent="0.25">
      <c r="A1680" s="351" t="s">
        <v>23750</v>
      </c>
      <c r="B1680" s="351" t="s">
        <v>23751</v>
      </c>
      <c r="C1680" s="351" t="s">
        <v>1</v>
      </c>
      <c r="D1680" s="337">
        <v>12.7</v>
      </c>
    </row>
    <row r="1681" spans="1:4" ht="15" x14ac:dyDescent="0.25">
      <c r="A1681" s="351" t="s">
        <v>23752</v>
      </c>
      <c r="B1681" s="351" t="s">
        <v>23753</v>
      </c>
      <c r="C1681" s="351" t="s">
        <v>1</v>
      </c>
      <c r="D1681" s="337">
        <v>12.7</v>
      </c>
    </row>
    <row r="1682" spans="1:4" x14ac:dyDescent="0.25">
      <c r="A1682" s="347">
        <v>2</v>
      </c>
      <c r="B1682" s="347" t="s">
        <v>37076</v>
      </c>
      <c r="C1682" s="348"/>
      <c r="D1682" s="348"/>
    </row>
    <row r="1683" spans="1:4" ht="15" x14ac:dyDescent="0.25">
      <c r="A1683" s="351" t="s">
        <v>7788</v>
      </c>
      <c r="B1683" s="351" t="s">
        <v>37077</v>
      </c>
      <c r="C1683" s="336"/>
      <c r="D1683" s="336"/>
    </row>
    <row r="1684" spans="1:4" ht="15" x14ac:dyDescent="0.25">
      <c r="A1684" s="351" t="s">
        <v>7789</v>
      </c>
      <c r="B1684" s="351" t="s">
        <v>37078</v>
      </c>
      <c r="C1684" s="351" t="s">
        <v>3</v>
      </c>
      <c r="D1684" s="337">
        <v>5.01</v>
      </c>
    </row>
    <row r="1685" spans="1:4" ht="15" x14ac:dyDescent="0.25">
      <c r="A1685" s="351" t="s">
        <v>7790</v>
      </c>
      <c r="B1685" s="351" t="s">
        <v>37079</v>
      </c>
      <c r="C1685" s="351" t="s">
        <v>3</v>
      </c>
      <c r="D1685" s="337">
        <v>12.03</v>
      </c>
    </row>
    <row r="1686" spans="1:4" ht="15" x14ac:dyDescent="0.25">
      <c r="A1686" s="351" t="s">
        <v>7791</v>
      </c>
      <c r="B1686" s="351" t="s">
        <v>37080</v>
      </c>
      <c r="C1686" s="351" t="s">
        <v>3</v>
      </c>
      <c r="D1686" s="337">
        <v>10.02</v>
      </c>
    </row>
    <row r="1687" spans="1:4" ht="15" x14ac:dyDescent="0.25">
      <c r="A1687" s="351" t="s">
        <v>7792</v>
      </c>
      <c r="B1687" s="351" t="s">
        <v>37081</v>
      </c>
      <c r="C1687" s="351" t="s">
        <v>3</v>
      </c>
      <c r="D1687" s="337">
        <v>12.03</v>
      </c>
    </row>
    <row r="1688" spans="1:4" ht="15" x14ac:dyDescent="0.25">
      <c r="A1688" s="351" t="s">
        <v>7793</v>
      </c>
      <c r="B1688" s="351" t="s">
        <v>37082</v>
      </c>
      <c r="C1688" s="336"/>
      <c r="D1688" s="336"/>
    </row>
    <row r="1689" spans="1:4" ht="15" x14ac:dyDescent="0.25">
      <c r="A1689" s="351" t="s">
        <v>7794</v>
      </c>
      <c r="B1689" s="351" t="s">
        <v>37083</v>
      </c>
      <c r="C1689" s="351" t="s">
        <v>1</v>
      </c>
      <c r="D1689" s="337">
        <v>6.01</v>
      </c>
    </row>
    <row r="1690" spans="1:4" ht="15" x14ac:dyDescent="0.25">
      <c r="A1690" s="351" t="s">
        <v>7795</v>
      </c>
      <c r="B1690" s="351" t="s">
        <v>37084</v>
      </c>
      <c r="C1690" s="351" t="s">
        <v>1</v>
      </c>
      <c r="D1690" s="337">
        <v>4.01</v>
      </c>
    </row>
    <row r="1691" spans="1:4" ht="15" x14ac:dyDescent="0.25">
      <c r="A1691" s="351" t="s">
        <v>7796</v>
      </c>
      <c r="B1691" s="351" t="s">
        <v>37085</v>
      </c>
      <c r="C1691" s="351" t="s">
        <v>1</v>
      </c>
      <c r="D1691" s="337">
        <v>4.01</v>
      </c>
    </row>
    <row r="1692" spans="1:4" ht="15" x14ac:dyDescent="0.25">
      <c r="A1692" s="351" t="s">
        <v>7797</v>
      </c>
      <c r="B1692" s="351" t="s">
        <v>37086</v>
      </c>
      <c r="C1692" s="336"/>
      <c r="D1692" s="336"/>
    </row>
    <row r="1693" spans="1:4" ht="15" x14ac:dyDescent="0.25">
      <c r="A1693" s="351" t="s">
        <v>7798</v>
      </c>
      <c r="B1693" s="351" t="s">
        <v>37087</v>
      </c>
      <c r="C1693" s="351" t="s">
        <v>3</v>
      </c>
      <c r="D1693" s="337">
        <v>6.76</v>
      </c>
    </row>
    <row r="1694" spans="1:4" ht="15" x14ac:dyDescent="0.25">
      <c r="A1694" s="351" t="s">
        <v>7799</v>
      </c>
      <c r="B1694" s="351" t="s">
        <v>37088</v>
      </c>
      <c r="C1694" s="351" t="s">
        <v>3</v>
      </c>
      <c r="D1694" s="337">
        <v>3.37</v>
      </c>
    </row>
    <row r="1695" spans="1:4" ht="15" x14ac:dyDescent="0.25">
      <c r="A1695" s="351" t="s">
        <v>7800</v>
      </c>
      <c r="B1695" s="351" t="s">
        <v>37089</v>
      </c>
      <c r="C1695" s="351" t="s">
        <v>3</v>
      </c>
      <c r="D1695" s="337">
        <v>6.76</v>
      </c>
    </row>
    <row r="1696" spans="1:4" ht="15" x14ac:dyDescent="0.25">
      <c r="A1696" s="351" t="s">
        <v>7801</v>
      </c>
      <c r="B1696" s="351" t="s">
        <v>37090</v>
      </c>
      <c r="C1696" s="351" t="s">
        <v>3</v>
      </c>
      <c r="D1696" s="337">
        <v>9.5</v>
      </c>
    </row>
    <row r="1697" spans="1:4" ht="15" x14ac:dyDescent="0.25">
      <c r="A1697" s="351" t="s">
        <v>7802</v>
      </c>
      <c r="B1697" s="351" t="s">
        <v>37091</v>
      </c>
      <c r="C1697" s="336"/>
      <c r="D1697" s="336"/>
    </row>
    <row r="1698" spans="1:4" ht="15" x14ac:dyDescent="0.25">
      <c r="A1698" s="351" t="s">
        <v>7803</v>
      </c>
      <c r="B1698" s="351" t="s">
        <v>37092</v>
      </c>
      <c r="C1698" s="351" t="s">
        <v>3</v>
      </c>
      <c r="D1698" s="337">
        <v>16.940000000000001</v>
      </c>
    </row>
    <row r="1699" spans="1:4" ht="15" x14ac:dyDescent="0.25">
      <c r="A1699" s="351" t="s">
        <v>7804</v>
      </c>
      <c r="B1699" s="351" t="s">
        <v>37093</v>
      </c>
      <c r="C1699" s="351" t="s">
        <v>3</v>
      </c>
      <c r="D1699" s="337">
        <v>8.4700000000000006</v>
      </c>
    </row>
    <row r="1700" spans="1:4" ht="15" x14ac:dyDescent="0.25">
      <c r="A1700" s="351" t="s">
        <v>7805</v>
      </c>
      <c r="B1700" s="351" t="s">
        <v>37094</v>
      </c>
      <c r="C1700" s="351" t="s">
        <v>3</v>
      </c>
      <c r="D1700" s="337">
        <v>12.71</v>
      </c>
    </row>
    <row r="1701" spans="1:4" ht="15" x14ac:dyDescent="0.25">
      <c r="A1701" s="351" t="s">
        <v>7806</v>
      </c>
      <c r="B1701" s="351" t="s">
        <v>37095</v>
      </c>
      <c r="C1701" s="336"/>
      <c r="D1701" s="336"/>
    </row>
    <row r="1702" spans="1:4" ht="15" x14ac:dyDescent="0.25">
      <c r="A1702" s="351" t="s">
        <v>7807</v>
      </c>
      <c r="B1702" s="351" t="s">
        <v>37096</v>
      </c>
      <c r="C1702" s="351" t="s">
        <v>3</v>
      </c>
      <c r="D1702" s="337">
        <v>11.98</v>
      </c>
    </row>
    <row r="1703" spans="1:4" ht="15" x14ac:dyDescent="0.25">
      <c r="A1703" s="351" t="s">
        <v>7808</v>
      </c>
      <c r="B1703" s="351" t="s">
        <v>37097</v>
      </c>
      <c r="C1703" s="351" t="s">
        <v>3</v>
      </c>
      <c r="D1703" s="337">
        <v>5.99</v>
      </c>
    </row>
    <row r="1704" spans="1:4" ht="15" x14ac:dyDescent="0.25">
      <c r="A1704" s="351" t="s">
        <v>7809</v>
      </c>
      <c r="B1704" s="351" t="s">
        <v>37098</v>
      </c>
      <c r="C1704" s="351" t="s">
        <v>2</v>
      </c>
      <c r="D1704" s="337">
        <v>10.23</v>
      </c>
    </row>
    <row r="1705" spans="1:4" ht="15" x14ac:dyDescent="0.25">
      <c r="A1705" s="351" t="s">
        <v>7810</v>
      </c>
      <c r="B1705" s="351" t="s">
        <v>37099</v>
      </c>
      <c r="C1705" s="351" t="s">
        <v>2</v>
      </c>
      <c r="D1705" s="337">
        <v>7.23</v>
      </c>
    </row>
    <row r="1706" spans="1:4" ht="15" x14ac:dyDescent="0.25">
      <c r="A1706" s="351" t="s">
        <v>7811</v>
      </c>
      <c r="B1706" s="351" t="s">
        <v>37100</v>
      </c>
      <c r="C1706" s="351" t="s">
        <v>1737</v>
      </c>
      <c r="D1706" s="337">
        <v>3</v>
      </c>
    </row>
    <row r="1707" spans="1:4" ht="15" x14ac:dyDescent="0.25">
      <c r="A1707" s="351" t="s">
        <v>7812</v>
      </c>
      <c r="B1707" s="351" t="s">
        <v>37101</v>
      </c>
      <c r="C1707" s="336"/>
      <c r="D1707" s="336"/>
    </row>
    <row r="1708" spans="1:4" ht="15" x14ac:dyDescent="0.25">
      <c r="A1708" s="351" t="s">
        <v>7813</v>
      </c>
      <c r="B1708" s="351" t="s">
        <v>37102</v>
      </c>
      <c r="C1708" s="351" t="s">
        <v>3</v>
      </c>
      <c r="D1708" s="337">
        <v>14.98</v>
      </c>
    </row>
    <row r="1709" spans="1:4" ht="15" x14ac:dyDescent="0.25">
      <c r="A1709" s="351" t="s">
        <v>7814</v>
      </c>
      <c r="B1709" s="351" t="s">
        <v>37103</v>
      </c>
      <c r="C1709" s="336"/>
      <c r="D1709" s="336"/>
    </row>
    <row r="1710" spans="1:4" ht="15" x14ac:dyDescent="0.25">
      <c r="A1710" s="351" t="s">
        <v>7815</v>
      </c>
      <c r="B1710" s="351" t="s">
        <v>37104</v>
      </c>
      <c r="C1710" s="351" t="s">
        <v>3</v>
      </c>
      <c r="D1710" s="337">
        <v>2.78</v>
      </c>
    </row>
    <row r="1711" spans="1:4" ht="15" x14ac:dyDescent="0.25">
      <c r="A1711" s="351" t="s">
        <v>7816</v>
      </c>
      <c r="B1711" s="351" t="s">
        <v>37105</v>
      </c>
      <c r="C1711" s="351" t="s">
        <v>3</v>
      </c>
      <c r="D1711" s="337">
        <v>18.03</v>
      </c>
    </row>
    <row r="1712" spans="1:4" ht="15" x14ac:dyDescent="0.25">
      <c r="A1712" s="351" t="s">
        <v>7817</v>
      </c>
      <c r="B1712" s="351" t="s">
        <v>37106</v>
      </c>
      <c r="C1712" s="351" t="s">
        <v>3</v>
      </c>
      <c r="D1712" s="337">
        <v>20.04</v>
      </c>
    </row>
    <row r="1713" spans="1:4" ht="15" x14ac:dyDescent="0.25">
      <c r="A1713" s="351" t="s">
        <v>7818</v>
      </c>
      <c r="B1713" s="351" t="s">
        <v>37107</v>
      </c>
      <c r="C1713" s="351" t="s">
        <v>3</v>
      </c>
      <c r="D1713" s="337">
        <v>5.99</v>
      </c>
    </row>
    <row r="1714" spans="1:4" ht="15" x14ac:dyDescent="0.25">
      <c r="A1714" s="351" t="s">
        <v>7819</v>
      </c>
      <c r="B1714" s="351" t="s">
        <v>37108</v>
      </c>
      <c r="C1714" s="351" t="s">
        <v>3</v>
      </c>
      <c r="D1714" s="337">
        <v>42.36</v>
      </c>
    </row>
    <row r="1715" spans="1:4" ht="15" x14ac:dyDescent="0.25">
      <c r="A1715" s="351" t="s">
        <v>7820</v>
      </c>
      <c r="B1715" s="351" t="s">
        <v>37109</v>
      </c>
      <c r="C1715" s="336"/>
      <c r="D1715" s="336"/>
    </row>
    <row r="1716" spans="1:4" ht="15" x14ac:dyDescent="0.25">
      <c r="A1716" s="351" t="s">
        <v>7821</v>
      </c>
      <c r="B1716" s="351" t="s">
        <v>37110</v>
      </c>
      <c r="C1716" s="351" t="s">
        <v>3</v>
      </c>
      <c r="D1716" s="337">
        <v>2.78</v>
      </c>
    </row>
    <row r="1717" spans="1:4" ht="15" x14ac:dyDescent="0.25">
      <c r="A1717" s="351" t="s">
        <v>7822</v>
      </c>
      <c r="B1717" s="351" t="s">
        <v>37111</v>
      </c>
      <c r="C1717" s="351" t="s">
        <v>3</v>
      </c>
      <c r="D1717" s="337">
        <v>14.03</v>
      </c>
    </row>
    <row r="1718" spans="1:4" ht="15" x14ac:dyDescent="0.25">
      <c r="A1718" s="351" t="s">
        <v>7823</v>
      </c>
      <c r="B1718" s="351" t="s">
        <v>37112</v>
      </c>
      <c r="C1718" s="351" t="s">
        <v>3</v>
      </c>
      <c r="D1718" s="337">
        <v>26.03</v>
      </c>
    </row>
    <row r="1719" spans="1:4" ht="15" x14ac:dyDescent="0.25">
      <c r="A1719" s="351" t="s">
        <v>7824</v>
      </c>
      <c r="B1719" s="351" t="s">
        <v>37113</v>
      </c>
      <c r="C1719" s="351" t="s">
        <v>3</v>
      </c>
      <c r="D1719" s="337">
        <v>7.02</v>
      </c>
    </row>
    <row r="1720" spans="1:4" ht="15" x14ac:dyDescent="0.25">
      <c r="A1720" s="351" t="s">
        <v>7825</v>
      </c>
      <c r="B1720" s="351" t="s">
        <v>37114</v>
      </c>
      <c r="C1720" s="351" t="s">
        <v>3</v>
      </c>
      <c r="D1720" s="337">
        <v>16.53</v>
      </c>
    </row>
    <row r="1721" spans="1:4" ht="15" x14ac:dyDescent="0.25">
      <c r="A1721" s="351" t="s">
        <v>7826</v>
      </c>
      <c r="B1721" s="351" t="s">
        <v>37115</v>
      </c>
      <c r="C1721" s="351" t="s">
        <v>3</v>
      </c>
      <c r="D1721" s="337">
        <v>27.48</v>
      </c>
    </row>
    <row r="1722" spans="1:4" ht="15" x14ac:dyDescent="0.25">
      <c r="A1722" s="351" t="s">
        <v>7827</v>
      </c>
      <c r="B1722" s="351" t="s">
        <v>37116</v>
      </c>
      <c r="C1722" s="336"/>
      <c r="D1722" s="336"/>
    </row>
    <row r="1723" spans="1:4" ht="15" x14ac:dyDescent="0.25">
      <c r="A1723" s="351" t="s">
        <v>7828</v>
      </c>
      <c r="B1723" s="351" t="s">
        <v>37117</v>
      </c>
      <c r="C1723" s="351" t="s">
        <v>3</v>
      </c>
      <c r="D1723" s="337">
        <v>24.05</v>
      </c>
    </row>
    <row r="1724" spans="1:4" ht="15" x14ac:dyDescent="0.25">
      <c r="A1724" s="351" t="s">
        <v>7829</v>
      </c>
      <c r="B1724" s="351" t="s">
        <v>37118</v>
      </c>
      <c r="C1724" s="351" t="s">
        <v>3</v>
      </c>
      <c r="D1724" s="337">
        <v>12.74</v>
      </c>
    </row>
    <row r="1725" spans="1:4" ht="15" x14ac:dyDescent="0.25">
      <c r="A1725" s="351" t="s">
        <v>7830</v>
      </c>
      <c r="B1725" s="351" t="s">
        <v>37119</v>
      </c>
      <c r="C1725" s="351" t="s">
        <v>3</v>
      </c>
      <c r="D1725" s="337">
        <v>5.63</v>
      </c>
    </row>
    <row r="1726" spans="1:4" ht="15" x14ac:dyDescent="0.25">
      <c r="A1726" s="351" t="s">
        <v>7832</v>
      </c>
      <c r="B1726" s="351" t="s">
        <v>37120</v>
      </c>
      <c r="C1726" s="351" t="s">
        <v>3</v>
      </c>
      <c r="D1726" s="337">
        <v>10.77</v>
      </c>
    </row>
    <row r="1727" spans="1:4" ht="15" x14ac:dyDescent="0.25">
      <c r="A1727" s="351" t="s">
        <v>7833</v>
      </c>
      <c r="B1727" s="351" t="s">
        <v>37121</v>
      </c>
      <c r="C1727" s="351" t="s">
        <v>3</v>
      </c>
      <c r="D1727" s="337">
        <v>7.02</v>
      </c>
    </row>
    <row r="1728" spans="1:4" ht="15" x14ac:dyDescent="0.25">
      <c r="A1728" s="351" t="s">
        <v>7834</v>
      </c>
      <c r="B1728" s="351" t="s">
        <v>37122</v>
      </c>
      <c r="C1728" s="351" t="s">
        <v>3</v>
      </c>
      <c r="D1728" s="337">
        <v>12.74</v>
      </c>
    </row>
    <row r="1729" spans="1:4" ht="15" x14ac:dyDescent="0.25">
      <c r="A1729" s="351" t="s">
        <v>7835</v>
      </c>
      <c r="B1729" s="351" t="s">
        <v>9585</v>
      </c>
      <c r="C1729" s="336"/>
      <c r="D1729" s="336"/>
    </row>
    <row r="1730" spans="1:4" ht="15" x14ac:dyDescent="0.25">
      <c r="A1730" s="351" t="s">
        <v>7836</v>
      </c>
      <c r="B1730" s="351" t="s">
        <v>37123</v>
      </c>
      <c r="C1730" s="351" t="s">
        <v>1</v>
      </c>
      <c r="D1730" s="337">
        <v>2.17</v>
      </c>
    </row>
    <row r="1731" spans="1:4" ht="15" x14ac:dyDescent="0.25">
      <c r="A1731" s="351" t="s">
        <v>7838</v>
      </c>
      <c r="B1731" s="351" t="s">
        <v>37124</v>
      </c>
      <c r="C1731" s="336"/>
      <c r="D1731" s="336"/>
    </row>
    <row r="1732" spans="1:4" ht="15" x14ac:dyDescent="0.25">
      <c r="A1732" s="351" t="s">
        <v>7839</v>
      </c>
      <c r="B1732" s="351" t="s">
        <v>37125</v>
      </c>
      <c r="C1732" s="351" t="s">
        <v>691</v>
      </c>
      <c r="D1732" s="337">
        <v>247.92</v>
      </c>
    </row>
    <row r="1733" spans="1:4" ht="15" x14ac:dyDescent="0.25">
      <c r="A1733" s="351" t="s">
        <v>7840</v>
      </c>
      <c r="B1733" s="351" t="s">
        <v>37126</v>
      </c>
      <c r="C1733" s="351" t="s">
        <v>691</v>
      </c>
      <c r="D1733" s="337">
        <v>340.68</v>
      </c>
    </row>
    <row r="1734" spans="1:4" ht="15" x14ac:dyDescent="0.25">
      <c r="A1734" s="351" t="s">
        <v>7841</v>
      </c>
      <c r="B1734" s="351" t="s">
        <v>37127</v>
      </c>
      <c r="C1734" s="351" t="s">
        <v>691</v>
      </c>
      <c r="D1734" s="337">
        <v>157.46</v>
      </c>
    </row>
    <row r="1735" spans="1:4" ht="15" x14ac:dyDescent="0.25">
      <c r="A1735" s="351" t="s">
        <v>7842</v>
      </c>
      <c r="B1735" s="351" t="s">
        <v>37128</v>
      </c>
      <c r="C1735" s="351" t="s">
        <v>691</v>
      </c>
      <c r="D1735" s="337">
        <v>254.58</v>
      </c>
    </row>
    <row r="1736" spans="1:4" ht="15" x14ac:dyDescent="0.25">
      <c r="A1736" s="351" t="s">
        <v>7843</v>
      </c>
      <c r="B1736" s="351" t="s">
        <v>37129</v>
      </c>
      <c r="C1736" s="336"/>
      <c r="D1736" s="336"/>
    </row>
    <row r="1737" spans="1:4" ht="15" x14ac:dyDescent="0.25">
      <c r="A1737" s="351" t="s">
        <v>7844</v>
      </c>
      <c r="B1737" s="351" t="s">
        <v>37130</v>
      </c>
      <c r="C1737" s="351" t="s">
        <v>691</v>
      </c>
      <c r="D1737" s="337">
        <v>112.6</v>
      </c>
    </row>
    <row r="1738" spans="1:4" ht="15" x14ac:dyDescent="0.25">
      <c r="A1738" s="351" t="s">
        <v>7845</v>
      </c>
      <c r="B1738" s="351" t="s">
        <v>37131</v>
      </c>
      <c r="C1738" s="336"/>
      <c r="D1738" s="336"/>
    </row>
    <row r="1739" spans="1:4" ht="15" x14ac:dyDescent="0.25">
      <c r="A1739" s="351" t="s">
        <v>7846</v>
      </c>
      <c r="B1739" s="351" t="s">
        <v>37132</v>
      </c>
      <c r="C1739" s="351" t="s">
        <v>1</v>
      </c>
      <c r="D1739" s="337">
        <v>8.7799999999999994</v>
      </c>
    </row>
    <row r="1740" spans="1:4" ht="15" x14ac:dyDescent="0.25">
      <c r="A1740" s="351" t="s">
        <v>7847</v>
      </c>
      <c r="B1740" s="351" t="s">
        <v>37133</v>
      </c>
      <c r="C1740" s="351" t="s">
        <v>1</v>
      </c>
      <c r="D1740" s="337">
        <v>26.34</v>
      </c>
    </row>
    <row r="1741" spans="1:4" ht="15" x14ac:dyDescent="0.25">
      <c r="A1741" s="351" t="s">
        <v>7848</v>
      </c>
      <c r="B1741" s="351" t="s">
        <v>37134</v>
      </c>
      <c r="C1741" s="336"/>
      <c r="D1741" s="336"/>
    </row>
    <row r="1742" spans="1:4" ht="15" x14ac:dyDescent="0.25">
      <c r="A1742" s="351" t="s">
        <v>7849</v>
      </c>
      <c r="B1742" s="351" t="s">
        <v>37135</v>
      </c>
      <c r="C1742" s="351" t="s">
        <v>3</v>
      </c>
      <c r="D1742" s="337">
        <v>6.91</v>
      </c>
    </row>
    <row r="1743" spans="1:4" ht="15" x14ac:dyDescent="0.25">
      <c r="A1743" s="351" t="s">
        <v>7850</v>
      </c>
      <c r="B1743" s="351" t="s">
        <v>37136</v>
      </c>
      <c r="C1743" s="351" t="s">
        <v>691</v>
      </c>
      <c r="D1743" s="337">
        <v>18.86</v>
      </c>
    </row>
    <row r="1744" spans="1:4" ht="15" x14ac:dyDescent="0.25">
      <c r="A1744" s="351" t="s">
        <v>7851</v>
      </c>
      <c r="B1744" s="351" t="s">
        <v>37137</v>
      </c>
      <c r="C1744" s="336"/>
      <c r="D1744" s="336"/>
    </row>
    <row r="1745" spans="1:4" ht="15" x14ac:dyDescent="0.25">
      <c r="A1745" s="351" t="s">
        <v>7852</v>
      </c>
      <c r="B1745" s="351" t="s">
        <v>37138</v>
      </c>
      <c r="C1745" s="351" t="s">
        <v>3</v>
      </c>
      <c r="D1745" s="337">
        <v>42.36</v>
      </c>
    </row>
    <row r="1746" spans="1:4" ht="15" x14ac:dyDescent="0.25">
      <c r="A1746" s="351" t="s">
        <v>7853</v>
      </c>
      <c r="B1746" s="351" t="s">
        <v>37139</v>
      </c>
      <c r="C1746" s="351" t="s">
        <v>3</v>
      </c>
      <c r="D1746" s="337">
        <v>15.5</v>
      </c>
    </row>
    <row r="1747" spans="1:4" ht="15" x14ac:dyDescent="0.25">
      <c r="A1747" s="351" t="s">
        <v>7854</v>
      </c>
      <c r="B1747" s="351" t="s">
        <v>37140</v>
      </c>
      <c r="C1747" s="351" t="s">
        <v>3</v>
      </c>
      <c r="D1747" s="337">
        <v>7.89</v>
      </c>
    </row>
    <row r="1748" spans="1:4" ht="15" x14ac:dyDescent="0.25">
      <c r="A1748" s="351" t="s">
        <v>7855</v>
      </c>
      <c r="B1748" s="351" t="s">
        <v>37141</v>
      </c>
      <c r="C1748" s="351" t="s">
        <v>3</v>
      </c>
      <c r="D1748" s="337">
        <v>1.06</v>
      </c>
    </row>
    <row r="1749" spans="1:4" ht="15" x14ac:dyDescent="0.25">
      <c r="A1749" s="351" t="s">
        <v>7856</v>
      </c>
      <c r="B1749" s="351" t="s">
        <v>37142</v>
      </c>
      <c r="C1749" s="336"/>
      <c r="D1749" s="336"/>
    </row>
    <row r="1750" spans="1:4" ht="15" x14ac:dyDescent="0.25">
      <c r="A1750" s="351" t="s">
        <v>7857</v>
      </c>
      <c r="B1750" s="351" t="s">
        <v>37143</v>
      </c>
      <c r="C1750" s="351" t="s">
        <v>3</v>
      </c>
      <c r="D1750" s="337">
        <v>20.04</v>
      </c>
    </row>
    <row r="1751" spans="1:4" ht="15" x14ac:dyDescent="0.25">
      <c r="A1751" s="351" t="s">
        <v>7858</v>
      </c>
      <c r="B1751" s="351" t="s">
        <v>37144</v>
      </c>
      <c r="C1751" s="336"/>
      <c r="D1751" s="336"/>
    </row>
    <row r="1752" spans="1:4" ht="15" x14ac:dyDescent="0.25">
      <c r="A1752" s="351" t="s">
        <v>7859</v>
      </c>
      <c r="B1752" s="351" t="s">
        <v>37145</v>
      </c>
      <c r="C1752" s="351" t="s">
        <v>2</v>
      </c>
      <c r="D1752" s="337">
        <v>63.54</v>
      </c>
    </row>
    <row r="1753" spans="1:4" ht="15" x14ac:dyDescent="0.25">
      <c r="A1753" s="351" t="s">
        <v>7860</v>
      </c>
      <c r="B1753" s="351" t="s">
        <v>37146</v>
      </c>
      <c r="C1753" s="351" t="s">
        <v>2</v>
      </c>
      <c r="D1753" s="337">
        <v>12.86</v>
      </c>
    </row>
    <row r="1754" spans="1:4" ht="15" x14ac:dyDescent="0.25">
      <c r="A1754" s="351" t="s">
        <v>7861</v>
      </c>
      <c r="B1754" s="351" t="s">
        <v>37147</v>
      </c>
      <c r="C1754" s="351" t="s">
        <v>2</v>
      </c>
      <c r="D1754" s="337">
        <v>13.74</v>
      </c>
    </row>
    <row r="1755" spans="1:4" ht="15" x14ac:dyDescent="0.25">
      <c r="A1755" s="351" t="s">
        <v>7862</v>
      </c>
      <c r="B1755" s="351" t="s">
        <v>37148</v>
      </c>
      <c r="C1755" s="351" t="s">
        <v>2</v>
      </c>
      <c r="D1755" s="337">
        <v>13.71</v>
      </c>
    </row>
    <row r="1756" spans="1:4" ht="15" x14ac:dyDescent="0.25">
      <c r="A1756" s="351" t="s">
        <v>7863</v>
      </c>
      <c r="B1756" s="351" t="s">
        <v>37149</v>
      </c>
      <c r="C1756" s="351" t="s">
        <v>2</v>
      </c>
      <c r="D1756" s="337">
        <v>3.36</v>
      </c>
    </row>
    <row r="1757" spans="1:4" ht="15" x14ac:dyDescent="0.25">
      <c r="A1757" s="351" t="s">
        <v>7864</v>
      </c>
      <c r="B1757" s="351" t="s">
        <v>37150</v>
      </c>
      <c r="C1757" s="351" t="s">
        <v>2</v>
      </c>
      <c r="D1757" s="337">
        <v>0.88</v>
      </c>
    </row>
    <row r="1758" spans="1:4" ht="15" x14ac:dyDescent="0.25">
      <c r="A1758" s="351" t="s">
        <v>7865</v>
      </c>
      <c r="B1758" s="351" t="s">
        <v>37151</v>
      </c>
      <c r="C1758" s="351" t="s">
        <v>2</v>
      </c>
      <c r="D1758" s="337">
        <v>84.72</v>
      </c>
    </row>
    <row r="1759" spans="1:4" ht="15" x14ac:dyDescent="0.25">
      <c r="A1759" s="351" t="s">
        <v>7866</v>
      </c>
      <c r="B1759" s="351" t="s">
        <v>37152</v>
      </c>
      <c r="C1759" s="351" t="s">
        <v>2</v>
      </c>
      <c r="D1759" s="337">
        <v>63.54</v>
      </c>
    </row>
    <row r="1760" spans="1:4" ht="15" x14ac:dyDescent="0.25">
      <c r="A1760" s="351" t="s">
        <v>7867</v>
      </c>
      <c r="B1760" s="351" t="s">
        <v>37153</v>
      </c>
      <c r="C1760" s="351" t="s">
        <v>2</v>
      </c>
      <c r="D1760" s="337">
        <v>7.22</v>
      </c>
    </row>
    <row r="1761" spans="1:4" ht="15" x14ac:dyDescent="0.25">
      <c r="A1761" s="351" t="s">
        <v>7868</v>
      </c>
      <c r="B1761" s="351" t="s">
        <v>37154</v>
      </c>
      <c r="C1761" s="336"/>
      <c r="D1761" s="336"/>
    </row>
    <row r="1762" spans="1:4" ht="15" x14ac:dyDescent="0.25">
      <c r="A1762" s="351" t="s">
        <v>7869</v>
      </c>
      <c r="B1762" s="351" t="s">
        <v>37155</v>
      </c>
      <c r="C1762" s="351" t="s">
        <v>3</v>
      </c>
      <c r="D1762" s="337">
        <v>42.36</v>
      </c>
    </row>
    <row r="1763" spans="1:4" ht="15" x14ac:dyDescent="0.25">
      <c r="A1763" s="351" t="s">
        <v>7870</v>
      </c>
      <c r="B1763" s="351" t="s">
        <v>6601</v>
      </c>
      <c r="C1763" s="336"/>
      <c r="D1763" s="336"/>
    </row>
    <row r="1764" spans="1:4" ht="15" x14ac:dyDescent="0.25">
      <c r="A1764" s="351" t="s">
        <v>7871</v>
      </c>
      <c r="B1764" s="351" t="s">
        <v>37156</v>
      </c>
      <c r="C1764" s="351" t="s">
        <v>1</v>
      </c>
      <c r="D1764" s="337">
        <v>10.34</v>
      </c>
    </row>
    <row r="1765" spans="1:4" ht="15" x14ac:dyDescent="0.25">
      <c r="A1765" s="351" t="s">
        <v>7872</v>
      </c>
      <c r="B1765" s="351" t="s">
        <v>37157</v>
      </c>
      <c r="C1765" s="351" t="s">
        <v>3</v>
      </c>
      <c r="D1765" s="337">
        <v>14.98</v>
      </c>
    </row>
    <row r="1766" spans="1:4" ht="15" x14ac:dyDescent="0.25">
      <c r="A1766" s="351" t="s">
        <v>7874</v>
      </c>
      <c r="B1766" s="351" t="s">
        <v>37158</v>
      </c>
      <c r="C1766" s="336"/>
      <c r="D1766" s="336"/>
    </row>
    <row r="1767" spans="1:4" ht="15" x14ac:dyDescent="0.25">
      <c r="A1767" s="351" t="s">
        <v>7875</v>
      </c>
      <c r="B1767" s="351" t="s">
        <v>37159</v>
      </c>
      <c r="C1767" s="351" t="s">
        <v>691</v>
      </c>
      <c r="D1767" s="337">
        <v>26.34</v>
      </c>
    </row>
    <row r="1768" spans="1:4" ht="15" x14ac:dyDescent="0.25">
      <c r="A1768" s="351" t="s">
        <v>7876</v>
      </c>
      <c r="B1768" s="351" t="s">
        <v>37160</v>
      </c>
      <c r="C1768" s="351" t="s">
        <v>691</v>
      </c>
      <c r="D1768" s="337">
        <v>35.119999999999997</v>
      </c>
    </row>
    <row r="1769" spans="1:4" ht="15" x14ac:dyDescent="0.25">
      <c r="A1769" s="351" t="s">
        <v>7877</v>
      </c>
      <c r="B1769" s="351" t="s">
        <v>37161</v>
      </c>
      <c r="C1769" s="336"/>
      <c r="D1769" s="336"/>
    </row>
    <row r="1770" spans="1:4" ht="15" x14ac:dyDescent="0.25">
      <c r="A1770" s="351" t="s">
        <v>7878</v>
      </c>
      <c r="B1770" s="351" t="s">
        <v>37162</v>
      </c>
      <c r="C1770" s="351" t="s">
        <v>691</v>
      </c>
      <c r="D1770" s="337">
        <v>21.29</v>
      </c>
    </row>
    <row r="1771" spans="1:4" ht="15" x14ac:dyDescent="0.25">
      <c r="A1771" s="351" t="s">
        <v>7879</v>
      </c>
      <c r="B1771" s="351" t="s">
        <v>37163</v>
      </c>
      <c r="C1771" s="351" t="s">
        <v>691</v>
      </c>
      <c r="D1771" s="337">
        <v>2.23</v>
      </c>
    </row>
    <row r="1772" spans="1:4" ht="15" x14ac:dyDescent="0.25">
      <c r="A1772" s="351" t="s">
        <v>7880</v>
      </c>
      <c r="B1772" s="351" t="s">
        <v>37164</v>
      </c>
      <c r="C1772" s="336"/>
      <c r="D1772" s="336"/>
    </row>
    <row r="1773" spans="1:4" ht="15" x14ac:dyDescent="0.25">
      <c r="A1773" s="351" t="s">
        <v>7881</v>
      </c>
      <c r="B1773" s="351" t="s">
        <v>37165</v>
      </c>
      <c r="C1773" s="351" t="s">
        <v>691</v>
      </c>
      <c r="D1773" s="337">
        <v>4.53</v>
      </c>
    </row>
    <row r="1774" spans="1:4" ht="15" x14ac:dyDescent="0.25">
      <c r="A1774" s="351" t="s">
        <v>7882</v>
      </c>
      <c r="B1774" s="351" t="s">
        <v>37166</v>
      </c>
      <c r="C1774" s="351" t="s">
        <v>691</v>
      </c>
      <c r="D1774" s="337">
        <v>8.85</v>
      </c>
    </row>
    <row r="1775" spans="1:4" ht="15" x14ac:dyDescent="0.25">
      <c r="A1775" s="351" t="s">
        <v>7883</v>
      </c>
      <c r="B1775" s="351" t="s">
        <v>37167</v>
      </c>
      <c r="C1775" s="351" t="s">
        <v>7884</v>
      </c>
      <c r="D1775" s="337">
        <v>4.03</v>
      </c>
    </row>
    <row r="1776" spans="1:4" ht="15" x14ac:dyDescent="0.25">
      <c r="A1776" s="351" t="s">
        <v>7885</v>
      </c>
      <c r="B1776" s="351" t="s">
        <v>37168</v>
      </c>
      <c r="C1776" s="351" t="s">
        <v>7884</v>
      </c>
      <c r="D1776" s="337">
        <v>2.4300000000000002</v>
      </c>
    </row>
    <row r="1777" spans="1:4" ht="15" x14ac:dyDescent="0.25">
      <c r="A1777" s="351" t="s">
        <v>7886</v>
      </c>
      <c r="B1777" s="351" t="s">
        <v>37169</v>
      </c>
      <c r="C1777" s="336"/>
      <c r="D1777" s="336"/>
    </row>
    <row r="1778" spans="1:4" ht="15" x14ac:dyDescent="0.25">
      <c r="A1778" s="351" t="s">
        <v>7887</v>
      </c>
      <c r="B1778" s="351" t="s">
        <v>37170</v>
      </c>
      <c r="C1778" s="351" t="s">
        <v>7888</v>
      </c>
      <c r="D1778" s="337">
        <v>400</v>
      </c>
    </row>
    <row r="1779" spans="1:4" ht="15" x14ac:dyDescent="0.25">
      <c r="A1779" s="351" t="s">
        <v>7889</v>
      </c>
      <c r="B1779" s="351" t="s">
        <v>7890</v>
      </c>
      <c r="C1779" s="336"/>
      <c r="D1779" s="336"/>
    </row>
    <row r="1780" spans="1:4" ht="15" x14ac:dyDescent="0.25">
      <c r="A1780" s="351" t="s">
        <v>7891</v>
      </c>
      <c r="B1780" s="351" t="s">
        <v>37171</v>
      </c>
      <c r="C1780" s="351" t="s">
        <v>3</v>
      </c>
      <c r="D1780" s="337">
        <v>2.93</v>
      </c>
    </row>
    <row r="1781" spans="1:4" x14ac:dyDescent="0.25">
      <c r="A1781" s="347">
        <v>3</v>
      </c>
      <c r="B1781" s="347" t="s">
        <v>7892</v>
      </c>
      <c r="C1781" s="348"/>
      <c r="D1781" s="348"/>
    </row>
    <row r="1782" spans="1:4" ht="15" x14ac:dyDescent="0.25">
      <c r="A1782" s="351" t="s">
        <v>7893</v>
      </c>
      <c r="B1782" s="351" t="s">
        <v>7894</v>
      </c>
      <c r="C1782" s="336"/>
      <c r="D1782" s="336"/>
    </row>
    <row r="1783" spans="1:4" ht="15" x14ac:dyDescent="0.25">
      <c r="A1783" s="351" t="s">
        <v>7895</v>
      </c>
      <c r="B1783" s="351" t="s">
        <v>7896</v>
      </c>
      <c r="C1783" s="351" t="s">
        <v>3</v>
      </c>
      <c r="D1783" s="337">
        <v>2.52</v>
      </c>
    </row>
    <row r="1784" spans="1:4" ht="15" x14ac:dyDescent="0.25">
      <c r="A1784" s="351" t="s">
        <v>7897</v>
      </c>
      <c r="B1784" s="351" t="s">
        <v>37172</v>
      </c>
      <c r="C1784" s="351" t="s">
        <v>3</v>
      </c>
      <c r="D1784" s="337">
        <v>0.47</v>
      </c>
    </row>
    <row r="1785" spans="1:4" ht="15" x14ac:dyDescent="0.25">
      <c r="A1785" s="351" t="s">
        <v>7898</v>
      </c>
      <c r="B1785" s="351" t="s">
        <v>37173</v>
      </c>
      <c r="C1785" s="351" t="s">
        <v>3</v>
      </c>
      <c r="D1785" s="337">
        <v>1.76</v>
      </c>
    </row>
    <row r="1786" spans="1:4" ht="15" x14ac:dyDescent="0.25">
      <c r="A1786" s="351" t="s">
        <v>23754</v>
      </c>
      <c r="B1786" s="382" t="s">
        <v>23755</v>
      </c>
      <c r="C1786" s="351" t="s">
        <v>3</v>
      </c>
      <c r="D1786" s="337">
        <v>0.42</v>
      </c>
    </row>
    <row r="1787" spans="1:4" ht="15" x14ac:dyDescent="0.25">
      <c r="A1787" s="351" t="s">
        <v>7899</v>
      </c>
      <c r="B1787" s="351" t="s">
        <v>37174</v>
      </c>
      <c r="C1787" s="336"/>
      <c r="D1787" s="336"/>
    </row>
    <row r="1788" spans="1:4" ht="15" x14ac:dyDescent="0.25">
      <c r="A1788" s="351" t="s">
        <v>23756</v>
      </c>
      <c r="B1788" s="351" t="s">
        <v>23757</v>
      </c>
      <c r="C1788" s="351" t="s">
        <v>691</v>
      </c>
      <c r="D1788" s="337">
        <v>4.63</v>
      </c>
    </row>
    <row r="1789" spans="1:4" ht="15" x14ac:dyDescent="0.25">
      <c r="A1789" s="351" t="s">
        <v>23758</v>
      </c>
      <c r="B1789" s="351" t="s">
        <v>23759</v>
      </c>
      <c r="C1789" s="351" t="s">
        <v>691</v>
      </c>
      <c r="D1789" s="337">
        <v>3.52</v>
      </c>
    </row>
    <row r="1790" spans="1:4" ht="15" x14ac:dyDescent="0.25">
      <c r="A1790" s="351" t="s">
        <v>23760</v>
      </c>
      <c r="B1790" s="351" t="s">
        <v>23761</v>
      </c>
      <c r="C1790" s="351" t="s">
        <v>691</v>
      </c>
      <c r="D1790" s="337">
        <v>3.79</v>
      </c>
    </row>
    <row r="1791" spans="1:4" ht="15" x14ac:dyDescent="0.25">
      <c r="A1791" s="351" t="s">
        <v>7900</v>
      </c>
      <c r="B1791" s="351" t="s">
        <v>37175</v>
      </c>
      <c r="C1791" s="336"/>
      <c r="D1791" s="336"/>
    </row>
    <row r="1792" spans="1:4" ht="15" x14ac:dyDescent="0.25">
      <c r="A1792" s="351" t="s">
        <v>23762</v>
      </c>
      <c r="B1792" s="351" t="s">
        <v>23763</v>
      </c>
      <c r="C1792" s="351" t="s">
        <v>691</v>
      </c>
      <c r="D1792" s="337">
        <v>6.12</v>
      </c>
    </row>
    <row r="1793" spans="1:4" ht="15" x14ac:dyDescent="0.25">
      <c r="A1793" s="351" t="s">
        <v>23764</v>
      </c>
      <c r="B1793" s="351" t="s">
        <v>23765</v>
      </c>
      <c r="C1793" s="351" t="s">
        <v>691</v>
      </c>
      <c r="D1793" s="337">
        <v>1.47</v>
      </c>
    </row>
    <row r="1794" spans="1:4" ht="15" x14ac:dyDescent="0.25">
      <c r="A1794" s="351" t="s">
        <v>23766</v>
      </c>
      <c r="B1794" s="351" t="s">
        <v>23767</v>
      </c>
      <c r="C1794" s="351" t="s">
        <v>691</v>
      </c>
      <c r="D1794" s="337">
        <v>1.75</v>
      </c>
    </row>
    <row r="1795" spans="1:4" ht="15" x14ac:dyDescent="0.25">
      <c r="A1795" s="351" t="s">
        <v>23768</v>
      </c>
      <c r="B1795" s="351" t="s">
        <v>23769</v>
      </c>
      <c r="C1795" s="351" t="s">
        <v>691</v>
      </c>
      <c r="D1795" s="337">
        <v>1.87</v>
      </c>
    </row>
    <row r="1796" spans="1:4" ht="15" x14ac:dyDescent="0.25">
      <c r="A1796" s="351" t="s">
        <v>23770</v>
      </c>
      <c r="B1796" s="351" t="s">
        <v>23771</v>
      </c>
      <c r="C1796" s="351" t="s">
        <v>691</v>
      </c>
      <c r="D1796" s="337">
        <v>2.76</v>
      </c>
    </row>
    <row r="1797" spans="1:4" ht="15" x14ac:dyDescent="0.25">
      <c r="A1797" s="351" t="s">
        <v>23772</v>
      </c>
      <c r="B1797" s="351" t="s">
        <v>23773</v>
      </c>
      <c r="C1797" s="351" t="s">
        <v>691</v>
      </c>
      <c r="D1797" s="337">
        <v>2.74</v>
      </c>
    </row>
    <row r="1798" spans="1:4" ht="15" x14ac:dyDescent="0.25">
      <c r="A1798" s="351" t="s">
        <v>23774</v>
      </c>
      <c r="B1798" s="351" t="s">
        <v>23775</v>
      </c>
      <c r="C1798" s="351" t="s">
        <v>691</v>
      </c>
      <c r="D1798" s="337">
        <v>4.04</v>
      </c>
    </row>
    <row r="1799" spans="1:4" ht="15" x14ac:dyDescent="0.25">
      <c r="A1799" s="351" t="s">
        <v>7901</v>
      </c>
      <c r="B1799" s="351" t="s">
        <v>37176</v>
      </c>
      <c r="C1799" s="336"/>
      <c r="D1799" s="336"/>
    </row>
    <row r="1800" spans="1:4" ht="15" x14ac:dyDescent="0.25">
      <c r="A1800" s="351" t="s">
        <v>7902</v>
      </c>
      <c r="B1800" s="351" t="s">
        <v>37177</v>
      </c>
      <c r="C1800" s="351" t="s">
        <v>691</v>
      </c>
      <c r="D1800" s="337">
        <v>21.29</v>
      </c>
    </row>
    <row r="1801" spans="1:4" ht="15" x14ac:dyDescent="0.25">
      <c r="A1801" s="351" t="s">
        <v>7903</v>
      </c>
      <c r="B1801" s="351" t="s">
        <v>37178</v>
      </c>
      <c r="C1801" s="351" t="s">
        <v>691</v>
      </c>
      <c r="D1801" s="337">
        <v>2.17</v>
      </c>
    </row>
    <row r="1802" spans="1:4" ht="15" x14ac:dyDescent="0.25">
      <c r="A1802" s="351" t="s">
        <v>7904</v>
      </c>
      <c r="B1802" s="351" t="s">
        <v>7905</v>
      </c>
      <c r="C1802" s="336"/>
      <c r="D1802" s="336"/>
    </row>
    <row r="1803" spans="1:4" ht="15" x14ac:dyDescent="0.25">
      <c r="A1803" s="351" t="s">
        <v>7906</v>
      </c>
      <c r="B1803" s="351" t="s">
        <v>37179</v>
      </c>
      <c r="C1803" s="351" t="s">
        <v>691</v>
      </c>
      <c r="D1803" s="337">
        <v>4.53</v>
      </c>
    </row>
    <row r="1804" spans="1:4" ht="15" x14ac:dyDescent="0.25">
      <c r="A1804" s="351" t="s">
        <v>7907</v>
      </c>
      <c r="B1804" s="351" t="s">
        <v>37180</v>
      </c>
      <c r="C1804" s="351" t="s">
        <v>691</v>
      </c>
      <c r="D1804" s="337">
        <v>8.85</v>
      </c>
    </row>
    <row r="1805" spans="1:4" ht="15" x14ac:dyDescent="0.25">
      <c r="A1805" s="351" t="s">
        <v>7908</v>
      </c>
      <c r="B1805" s="351" t="s">
        <v>37181</v>
      </c>
      <c r="C1805" s="351" t="s">
        <v>7884</v>
      </c>
      <c r="D1805" s="337">
        <v>4.03</v>
      </c>
    </row>
    <row r="1806" spans="1:4" ht="15" x14ac:dyDescent="0.25">
      <c r="A1806" s="351" t="s">
        <v>7909</v>
      </c>
      <c r="B1806" s="351" t="s">
        <v>37182</v>
      </c>
      <c r="C1806" s="351" t="s">
        <v>7884</v>
      </c>
      <c r="D1806" s="337">
        <v>2.4300000000000002</v>
      </c>
    </row>
    <row r="1807" spans="1:4" ht="15" x14ac:dyDescent="0.25">
      <c r="A1807" s="351" t="s">
        <v>7910</v>
      </c>
      <c r="B1807" s="351" t="s">
        <v>7911</v>
      </c>
      <c r="C1807" s="336"/>
      <c r="D1807" s="336"/>
    </row>
    <row r="1808" spans="1:4" ht="15" x14ac:dyDescent="0.25">
      <c r="A1808" s="351" t="s">
        <v>7912</v>
      </c>
      <c r="B1808" s="351" t="s">
        <v>37183</v>
      </c>
      <c r="C1808" s="351" t="s">
        <v>691</v>
      </c>
      <c r="D1808" s="337">
        <v>5.55</v>
      </c>
    </row>
    <row r="1809" spans="1:4" ht="15" x14ac:dyDescent="0.25">
      <c r="A1809" s="351" t="s">
        <v>7914</v>
      </c>
      <c r="B1809" s="351" t="s">
        <v>37184</v>
      </c>
      <c r="C1809" s="351" t="s">
        <v>691</v>
      </c>
      <c r="D1809" s="337">
        <v>24.18</v>
      </c>
    </row>
    <row r="1810" spans="1:4" ht="15" x14ac:dyDescent="0.25">
      <c r="A1810" s="351" t="s">
        <v>7915</v>
      </c>
      <c r="B1810" s="351" t="s">
        <v>37185</v>
      </c>
      <c r="C1810" s="351" t="s">
        <v>691</v>
      </c>
      <c r="D1810" s="337">
        <v>52.68</v>
      </c>
    </row>
    <row r="1811" spans="1:4" ht="15" x14ac:dyDescent="0.25">
      <c r="A1811" s="351" t="s">
        <v>7916</v>
      </c>
      <c r="B1811" s="351" t="s">
        <v>37186</v>
      </c>
      <c r="C1811" s="336"/>
      <c r="D1811" s="336"/>
    </row>
    <row r="1812" spans="1:4" ht="15" x14ac:dyDescent="0.25">
      <c r="A1812" s="351" t="s">
        <v>7917</v>
      </c>
      <c r="B1812" s="351" t="s">
        <v>37187</v>
      </c>
      <c r="C1812" s="351" t="s">
        <v>691</v>
      </c>
      <c r="D1812" s="337">
        <v>52.68</v>
      </c>
    </row>
    <row r="1813" spans="1:4" ht="15" x14ac:dyDescent="0.25">
      <c r="A1813" s="351" t="s">
        <v>7918</v>
      </c>
      <c r="B1813" s="351" t="s">
        <v>37188</v>
      </c>
      <c r="C1813" s="351" t="s">
        <v>691</v>
      </c>
      <c r="D1813" s="337">
        <v>70.239999999999995</v>
      </c>
    </row>
    <row r="1814" spans="1:4" ht="15" x14ac:dyDescent="0.25">
      <c r="A1814" s="351" t="s">
        <v>7919</v>
      </c>
      <c r="B1814" s="351" t="s">
        <v>37189</v>
      </c>
      <c r="C1814" s="351" t="s">
        <v>691</v>
      </c>
      <c r="D1814" s="337">
        <v>87.8</v>
      </c>
    </row>
    <row r="1815" spans="1:4" ht="15" x14ac:dyDescent="0.25">
      <c r="A1815" s="351" t="s">
        <v>7920</v>
      </c>
      <c r="B1815" s="351" t="s">
        <v>37190</v>
      </c>
      <c r="C1815" s="336"/>
      <c r="D1815" s="336"/>
    </row>
    <row r="1816" spans="1:4" ht="15" x14ac:dyDescent="0.25">
      <c r="A1816" s="351" t="s">
        <v>7921</v>
      </c>
      <c r="B1816" s="351" t="s">
        <v>37191</v>
      </c>
      <c r="C1816" s="351" t="s">
        <v>691</v>
      </c>
      <c r="D1816" s="337">
        <v>5.42</v>
      </c>
    </row>
    <row r="1817" spans="1:4" ht="15" x14ac:dyDescent="0.25">
      <c r="A1817" s="351" t="s">
        <v>7922</v>
      </c>
      <c r="B1817" s="351" t="s">
        <v>37192</v>
      </c>
      <c r="C1817" s="351" t="s">
        <v>691</v>
      </c>
      <c r="D1817" s="337">
        <v>6.87</v>
      </c>
    </row>
    <row r="1818" spans="1:4" ht="15" x14ac:dyDescent="0.25">
      <c r="A1818" s="351" t="s">
        <v>7923</v>
      </c>
      <c r="B1818" s="351" t="s">
        <v>37193</v>
      </c>
      <c r="C1818" s="351" t="s">
        <v>691</v>
      </c>
      <c r="D1818" s="337">
        <v>8.0299999999999994</v>
      </c>
    </row>
    <row r="1819" spans="1:4" ht="15" x14ac:dyDescent="0.25">
      <c r="A1819" s="351" t="s">
        <v>7924</v>
      </c>
      <c r="B1819" s="351" t="s">
        <v>37194</v>
      </c>
      <c r="C1819" s="351" t="s">
        <v>691</v>
      </c>
      <c r="D1819" s="337">
        <v>8.59</v>
      </c>
    </row>
    <row r="1820" spans="1:4" ht="15" x14ac:dyDescent="0.25">
      <c r="A1820" s="351" t="s">
        <v>7925</v>
      </c>
      <c r="B1820" s="351" t="s">
        <v>37195</v>
      </c>
      <c r="C1820" s="336"/>
      <c r="D1820" s="336"/>
    </row>
    <row r="1821" spans="1:4" ht="15" x14ac:dyDescent="0.25">
      <c r="A1821" s="351" t="s">
        <v>7926</v>
      </c>
      <c r="B1821" s="351" t="s">
        <v>37196</v>
      </c>
      <c r="C1821" s="351" t="s">
        <v>691</v>
      </c>
      <c r="D1821" s="337">
        <v>6.76</v>
      </c>
    </row>
    <row r="1822" spans="1:4" ht="15" x14ac:dyDescent="0.25">
      <c r="A1822" s="351" t="s">
        <v>7927</v>
      </c>
      <c r="B1822" s="351" t="s">
        <v>37197</v>
      </c>
      <c r="C1822" s="351" t="s">
        <v>691</v>
      </c>
      <c r="D1822" s="337">
        <v>8.41</v>
      </c>
    </row>
    <row r="1823" spans="1:4" ht="15" x14ac:dyDescent="0.25">
      <c r="A1823" s="351" t="s">
        <v>7928</v>
      </c>
      <c r="B1823" s="351" t="s">
        <v>37198</v>
      </c>
      <c r="C1823" s="351" t="s">
        <v>691</v>
      </c>
      <c r="D1823" s="337">
        <v>10.07</v>
      </c>
    </row>
    <row r="1824" spans="1:4" ht="15" x14ac:dyDescent="0.25">
      <c r="A1824" s="351" t="s">
        <v>7929</v>
      </c>
      <c r="B1824" s="351" t="s">
        <v>37199</v>
      </c>
      <c r="C1824" s="351" t="s">
        <v>691</v>
      </c>
      <c r="D1824" s="337">
        <v>10.61</v>
      </c>
    </row>
    <row r="1825" spans="1:4" ht="15" x14ac:dyDescent="0.25">
      <c r="A1825" s="351" t="s">
        <v>7930</v>
      </c>
      <c r="B1825" s="351" t="s">
        <v>7931</v>
      </c>
      <c r="C1825" s="336"/>
      <c r="D1825" s="336"/>
    </row>
    <row r="1826" spans="1:4" ht="15" x14ac:dyDescent="0.25">
      <c r="A1826" s="351" t="s">
        <v>7932</v>
      </c>
      <c r="B1826" s="351" t="s">
        <v>37200</v>
      </c>
      <c r="C1826" s="351" t="s">
        <v>691</v>
      </c>
      <c r="D1826" s="337">
        <v>52.68</v>
      </c>
    </row>
    <row r="1827" spans="1:4" ht="15" x14ac:dyDescent="0.25">
      <c r="A1827" s="351" t="s">
        <v>7933</v>
      </c>
      <c r="B1827" s="351" t="s">
        <v>37201</v>
      </c>
      <c r="C1827" s="351" t="s">
        <v>691</v>
      </c>
      <c r="D1827" s="337">
        <v>24.18</v>
      </c>
    </row>
    <row r="1828" spans="1:4" ht="15" x14ac:dyDescent="0.25">
      <c r="A1828" s="351" t="s">
        <v>7934</v>
      </c>
      <c r="B1828" s="351" t="s">
        <v>37202</v>
      </c>
      <c r="C1828" s="336"/>
      <c r="D1828" s="336"/>
    </row>
    <row r="1829" spans="1:4" ht="15" x14ac:dyDescent="0.25">
      <c r="A1829" s="351" t="s">
        <v>7935</v>
      </c>
      <c r="B1829" s="351" t="s">
        <v>37203</v>
      </c>
      <c r="C1829" s="351" t="s">
        <v>3</v>
      </c>
      <c r="D1829" s="337">
        <v>5.79</v>
      </c>
    </row>
    <row r="1830" spans="1:4" ht="15" x14ac:dyDescent="0.25">
      <c r="A1830" s="351" t="s">
        <v>7936</v>
      </c>
      <c r="B1830" s="351" t="s">
        <v>37204</v>
      </c>
      <c r="C1830" s="351" t="s">
        <v>3</v>
      </c>
      <c r="D1830" s="337">
        <v>5.01</v>
      </c>
    </row>
    <row r="1831" spans="1:4" ht="15" x14ac:dyDescent="0.25">
      <c r="A1831" s="351" t="s">
        <v>7937</v>
      </c>
      <c r="B1831" s="351" t="s">
        <v>7913</v>
      </c>
      <c r="C1831" s="351" t="s">
        <v>3</v>
      </c>
      <c r="D1831" s="337">
        <v>2.86</v>
      </c>
    </row>
    <row r="1832" spans="1:4" ht="15" x14ac:dyDescent="0.25">
      <c r="A1832" s="351" t="s">
        <v>20655</v>
      </c>
      <c r="B1832" s="382" t="s">
        <v>21451</v>
      </c>
      <c r="C1832" s="351" t="s">
        <v>691</v>
      </c>
      <c r="D1832" s="337">
        <v>326.95999999999998</v>
      </c>
    </row>
    <row r="1833" spans="1:4" ht="15" x14ac:dyDescent="0.25">
      <c r="A1833" s="351" t="s">
        <v>7938</v>
      </c>
      <c r="B1833" s="351" t="s">
        <v>37205</v>
      </c>
      <c r="C1833" s="336"/>
      <c r="D1833" s="336"/>
    </row>
    <row r="1834" spans="1:4" ht="15" x14ac:dyDescent="0.25">
      <c r="A1834" s="351" t="s">
        <v>7939</v>
      </c>
      <c r="B1834" s="351" t="s">
        <v>37206</v>
      </c>
      <c r="C1834" s="351" t="s">
        <v>691</v>
      </c>
      <c r="D1834" s="337">
        <v>26.34</v>
      </c>
    </row>
    <row r="1835" spans="1:4" ht="15" x14ac:dyDescent="0.25">
      <c r="A1835" s="351" t="s">
        <v>7940</v>
      </c>
      <c r="B1835" s="351" t="s">
        <v>37207</v>
      </c>
      <c r="C1835" s="351" t="s">
        <v>691</v>
      </c>
      <c r="D1835" s="337">
        <v>35.119999999999997</v>
      </c>
    </row>
    <row r="1836" spans="1:4" ht="15" x14ac:dyDescent="0.25">
      <c r="A1836" s="351" t="s">
        <v>7941</v>
      </c>
      <c r="B1836" s="351" t="s">
        <v>37169</v>
      </c>
      <c r="C1836" s="336"/>
      <c r="D1836" s="336"/>
    </row>
    <row r="1837" spans="1:4" ht="15" x14ac:dyDescent="0.25">
      <c r="A1837" s="351" t="s">
        <v>7942</v>
      </c>
      <c r="B1837" s="351" t="s">
        <v>37170</v>
      </c>
      <c r="C1837" s="351" t="s">
        <v>7888</v>
      </c>
      <c r="D1837" s="337">
        <v>400</v>
      </c>
    </row>
    <row r="1838" spans="1:4" ht="15" x14ac:dyDescent="0.25">
      <c r="A1838" s="351" t="s">
        <v>23776</v>
      </c>
      <c r="B1838" s="351" t="s">
        <v>23777</v>
      </c>
      <c r="C1838" s="336"/>
      <c r="D1838" s="336"/>
    </row>
    <row r="1839" spans="1:4" ht="15" x14ac:dyDescent="0.25">
      <c r="A1839" s="351" t="s">
        <v>23778</v>
      </c>
      <c r="B1839" s="382" t="s">
        <v>23779</v>
      </c>
      <c r="C1839" s="351" t="s">
        <v>691</v>
      </c>
      <c r="D1839" s="337">
        <v>38.18</v>
      </c>
    </row>
    <row r="1840" spans="1:4" ht="15" x14ac:dyDescent="0.25">
      <c r="A1840" s="351" t="s">
        <v>23780</v>
      </c>
      <c r="B1840" s="382" t="s">
        <v>23781</v>
      </c>
      <c r="C1840" s="351" t="s">
        <v>691</v>
      </c>
      <c r="D1840" s="337">
        <v>39.049999999999997</v>
      </c>
    </row>
    <row r="1841" spans="1:4" x14ac:dyDescent="0.25">
      <c r="A1841" s="347">
        <v>4</v>
      </c>
      <c r="B1841" s="347" t="s">
        <v>6644</v>
      </c>
      <c r="C1841" s="348"/>
      <c r="D1841" s="348"/>
    </row>
    <row r="1842" spans="1:4" ht="15" x14ac:dyDescent="0.25">
      <c r="A1842" s="351" t="s">
        <v>7943</v>
      </c>
      <c r="B1842" s="351" t="s">
        <v>37208</v>
      </c>
      <c r="C1842" s="336"/>
      <c r="D1842" s="336"/>
    </row>
    <row r="1843" spans="1:4" ht="15" x14ac:dyDescent="0.25">
      <c r="A1843" s="351" t="s">
        <v>20656</v>
      </c>
      <c r="B1843" s="351" t="s">
        <v>20657</v>
      </c>
      <c r="C1843" s="351" t="s">
        <v>691</v>
      </c>
      <c r="D1843" s="337">
        <v>987.8</v>
      </c>
    </row>
    <row r="1844" spans="1:4" ht="15" x14ac:dyDescent="0.25">
      <c r="A1844" s="351" t="s">
        <v>20658</v>
      </c>
      <c r="B1844" s="351" t="s">
        <v>20659</v>
      </c>
      <c r="C1844" s="351" t="s">
        <v>691</v>
      </c>
      <c r="D1844" s="337">
        <v>936.7</v>
      </c>
    </row>
    <row r="1845" spans="1:4" ht="15" x14ac:dyDescent="0.25">
      <c r="A1845" s="351" t="s">
        <v>20660</v>
      </c>
      <c r="B1845" s="351" t="s">
        <v>20661</v>
      </c>
      <c r="C1845" s="351" t="s">
        <v>691</v>
      </c>
      <c r="D1845" s="337">
        <v>869.96</v>
      </c>
    </row>
    <row r="1846" spans="1:4" ht="15" x14ac:dyDescent="0.25">
      <c r="A1846" s="351" t="s">
        <v>20662</v>
      </c>
      <c r="B1846" s="351" t="s">
        <v>20663</v>
      </c>
      <c r="C1846" s="351" t="s">
        <v>691</v>
      </c>
      <c r="D1846" s="337">
        <v>909.72</v>
      </c>
    </row>
    <row r="1847" spans="1:4" ht="15" x14ac:dyDescent="0.25">
      <c r="A1847" s="351" t="s">
        <v>7944</v>
      </c>
      <c r="B1847" s="351" t="s">
        <v>7945</v>
      </c>
      <c r="C1847" s="336"/>
      <c r="D1847" s="336"/>
    </row>
    <row r="1848" spans="1:4" ht="15" x14ac:dyDescent="0.25">
      <c r="A1848" s="351" t="s">
        <v>20664</v>
      </c>
      <c r="B1848" s="351" t="s">
        <v>20665</v>
      </c>
      <c r="C1848" s="351" t="s">
        <v>1</v>
      </c>
      <c r="D1848" s="337">
        <v>50.57</v>
      </c>
    </row>
    <row r="1849" spans="1:4" ht="15" x14ac:dyDescent="0.25">
      <c r="A1849" s="351" t="s">
        <v>20666</v>
      </c>
      <c r="B1849" s="351" t="s">
        <v>20667</v>
      </c>
      <c r="C1849" s="351" t="s">
        <v>1</v>
      </c>
      <c r="D1849" s="337">
        <v>75.94</v>
      </c>
    </row>
    <row r="1850" spans="1:4" ht="15" x14ac:dyDescent="0.25">
      <c r="A1850" s="351" t="s">
        <v>20668</v>
      </c>
      <c r="B1850" s="351" t="s">
        <v>20669</v>
      </c>
      <c r="C1850" s="351" t="s">
        <v>1</v>
      </c>
      <c r="D1850" s="337">
        <v>104.37</v>
      </c>
    </row>
    <row r="1851" spans="1:4" ht="15" x14ac:dyDescent="0.25">
      <c r="A1851" s="351" t="s">
        <v>7946</v>
      </c>
      <c r="B1851" s="351" t="s">
        <v>7947</v>
      </c>
      <c r="C1851" s="336"/>
      <c r="D1851" s="336"/>
    </row>
    <row r="1852" spans="1:4" ht="15" x14ac:dyDescent="0.25">
      <c r="A1852" s="351" t="s">
        <v>7948</v>
      </c>
      <c r="B1852" s="351" t="s">
        <v>23068</v>
      </c>
      <c r="C1852" s="351" t="s">
        <v>2</v>
      </c>
      <c r="D1852" s="337">
        <v>2500</v>
      </c>
    </row>
    <row r="1853" spans="1:4" ht="15" x14ac:dyDescent="0.25">
      <c r="A1853" s="351" t="s">
        <v>20670</v>
      </c>
      <c r="B1853" s="351" t="s">
        <v>37209</v>
      </c>
      <c r="C1853" s="351" t="s">
        <v>1</v>
      </c>
      <c r="D1853" s="337">
        <v>56.9</v>
      </c>
    </row>
    <row r="1854" spans="1:4" ht="15" x14ac:dyDescent="0.25">
      <c r="A1854" s="351" t="s">
        <v>20671</v>
      </c>
      <c r="B1854" s="351" t="s">
        <v>37210</v>
      </c>
      <c r="C1854" s="351" t="s">
        <v>1</v>
      </c>
      <c r="D1854" s="337">
        <v>112.59</v>
      </c>
    </row>
    <row r="1855" spans="1:4" ht="15" x14ac:dyDescent="0.25">
      <c r="A1855" s="351" t="s">
        <v>20672</v>
      </c>
      <c r="B1855" s="351" t="s">
        <v>37211</v>
      </c>
      <c r="C1855" s="351" t="s">
        <v>1</v>
      </c>
      <c r="D1855" s="337">
        <v>226.59</v>
      </c>
    </row>
    <row r="1856" spans="1:4" ht="15" x14ac:dyDescent="0.25">
      <c r="A1856" s="351" t="s">
        <v>7949</v>
      </c>
      <c r="B1856" s="351" t="s">
        <v>37212</v>
      </c>
      <c r="C1856" s="336"/>
      <c r="D1856" s="336"/>
    </row>
    <row r="1857" spans="1:4" ht="15" x14ac:dyDescent="0.25">
      <c r="A1857" s="351" t="s">
        <v>7950</v>
      </c>
      <c r="B1857" s="351" t="s">
        <v>37213</v>
      </c>
      <c r="C1857" s="351" t="s">
        <v>2</v>
      </c>
      <c r="D1857" s="337">
        <v>20000</v>
      </c>
    </row>
    <row r="1858" spans="1:4" ht="15" x14ac:dyDescent="0.25">
      <c r="A1858" s="351" t="s">
        <v>20673</v>
      </c>
      <c r="B1858" s="351" t="s">
        <v>20674</v>
      </c>
      <c r="C1858" s="351" t="s">
        <v>1</v>
      </c>
      <c r="D1858" s="337">
        <v>110.35</v>
      </c>
    </row>
    <row r="1859" spans="1:4" ht="15" x14ac:dyDescent="0.25">
      <c r="A1859" s="351" t="s">
        <v>20675</v>
      </c>
      <c r="B1859" s="351" t="s">
        <v>20676</v>
      </c>
      <c r="C1859" s="351" t="s">
        <v>1</v>
      </c>
      <c r="D1859" s="337">
        <v>224.43</v>
      </c>
    </row>
    <row r="1860" spans="1:4" ht="15" x14ac:dyDescent="0.25">
      <c r="A1860" s="351" t="s">
        <v>20677</v>
      </c>
      <c r="B1860" s="351" t="s">
        <v>20678</v>
      </c>
      <c r="C1860" s="351" t="s">
        <v>1</v>
      </c>
      <c r="D1860" s="337">
        <v>370.75</v>
      </c>
    </row>
    <row r="1861" spans="1:4" ht="15" x14ac:dyDescent="0.25">
      <c r="A1861" s="351" t="s">
        <v>20679</v>
      </c>
      <c r="B1861" s="351" t="s">
        <v>20680</v>
      </c>
      <c r="C1861" s="351" t="s">
        <v>1</v>
      </c>
      <c r="D1861" s="337">
        <v>455.7</v>
      </c>
    </row>
    <row r="1862" spans="1:4" ht="15" x14ac:dyDescent="0.25">
      <c r="A1862" s="351" t="s">
        <v>20681</v>
      </c>
      <c r="B1862" s="351" t="s">
        <v>20682</v>
      </c>
      <c r="C1862" s="351" t="s">
        <v>1</v>
      </c>
      <c r="D1862" s="337">
        <v>538.17999999999995</v>
      </c>
    </row>
    <row r="1863" spans="1:4" ht="15" x14ac:dyDescent="0.25">
      <c r="A1863" s="351" t="s">
        <v>7951</v>
      </c>
      <c r="B1863" s="351" t="s">
        <v>7952</v>
      </c>
      <c r="C1863" s="336"/>
      <c r="D1863" s="336"/>
    </row>
    <row r="1864" spans="1:4" ht="15" x14ac:dyDescent="0.25">
      <c r="A1864" s="351" t="s">
        <v>7953</v>
      </c>
      <c r="B1864" s="351" t="s">
        <v>36946</v>
      </c>
      <c r="C1864" s="351" t="s">
        <v>2</v>
      </c>
      <c r="D1864" s="337">
        <v>30000</v>
      </c>
    </row>
    <row r="1865" spans="1:4" ht="15" x14ac:dyDescent="0.25">
      <c r="A1865" s="351" t="s">
        <v>20683</v>
      </c>
      <c r="B1865" s="351" t="s">
        <v>20684</v>
      </c>
      <c r="C1865" s="351" t="s">
        <v>1</v>
      </c>
      <c r="D1865" s="337">
        <v>353.68</v>
      </c>
    </row>
    <row r="1866" spans="1:4" ht="15" x14ac:dyDescent="0.25">
      <c r="A1866" s="351" t="s">
        <v>20685</v>
      </c>
      <c r="B1866" s="351" t="s">
        <v>20686</v>
      </c>
      <c r="C1866" s="351" t="s">
        <v>1</v>
      </c>
      <c r="D1866" s="337">
        <v>500.22</v>
      </c>
    </row>
    <row r="1867" spans="1:4" ht="15" x14ac:dyDescent="0.25">
      <c r="A1867" s="351" t="s">
        <v>20687</v>
      </c>
      <c r="B1867" s="351" t="s">
        <v>20688</v>
      </c>
      <c r="C1867" s="351" t="s">
        <v>1</v>
      </c>
      <c r="D1867" s="337">
        <v>617.37</v>
      </c>
    </row>
    <row r="1868" spans="1:4" ht="15" x14ac:dyDescent="0.25">
      <c r="A1868" s="351" t="s">
        <v>20689</v>
      </c>
      <c r="B1868" s="351" t="s">
        <v>20690</v>
      </c>
      <c r="C1868" s="351" t="s">
        <v>1</v>
      </c>
      <c r="D1868" s="337">
        <v>709.92</v>
      </c>
    </row>
    <row r="1869" spans="1:4" ht="15" x14ac:dyDescent="0.25">
      <c r="A1869" s="351" t="s">
        <v>20691</v>
      </c>
      <c r="B1869" s="351" t="s">
        <v>20692</v>
      </c>
      <c r="C1869" s="351" t="s">
        <v>1</v>
      </c>
      <c r="D1869" s="337">
        <v>577.33000000000004</v>
      </c>
    </row>
    <row r="1870" spans="1:4" ht="15" x14ac:dyDescent="0.25">
      <c r="A1870" s="351" t="s">
        <v>20693</v>
      </c>
      <c r="B1870" s="351" t="s">
        <v>20694</v>
      </c>
      <c r="C1870" s="351" t="s">
        <v>1</v>
      </c>
      <c r="D1870" s="337">
        <v>768.43</v>
      </c>
    </row>
    <row r="1871" spans="1:4" ht="15" x14ac:dyDescent="0.25">
      <c r="A1871" s="351" t="s">
        <v>20695</v>
      </c>
      <c r="B1871" s="351" t="s">
        <v>20696</v>
      </c>
      <c r="C1871" s="351" t="s">
        <v>1</v>
      </c>
      <c r="D1871" s="337">
        <v>905.68</v>
      </c>
    </row>
    <row r="1872" spans="1:4" ht="15" x14ac:dyDescent="0.25">
      <c r="A1872" s="351" t="s">
        <v>20697</v>
      </c>
      <c r="B1872" s="351" t="s">
        <v>20698</v>
      </c>
      <c r="C1872" s="351" t="s">
        <v>1</v>
      </c>
      <c r="D1872" s="337">
        <v>1017.05</v>
      </c>
    </row>
    <row r="1873" spans="1:4" ht="15" x14ac:dyDescent="0.25">
      <c r="A1873" s="351" t="s">
        <v>7954</v>
      </c>
      <c r="B1873" s="351" t="s">
        <v>37214</v>
      </c>
      <c r="C1873" s="336"/>
      <c r="D1873" s="336"/>
    </row>
    <row r="1874" spans="1:4" ht="15" x14ac:dyDescent="0.25">
      <c r="A1874" s="351" t="s">
        <v>29255</v>
      </c>
      <c r="B1874" s="382" t="s">
        <v>29256</v>
      </c>
      <c r="C1874" s="351" t="s">
        <v>3</v>
      </c>
      <c r="D1874" s="337">
        <v>94.64</v>
      </c>
    </row>
    <row r="1875" spans="1:4" ht="15" x14ac:dyDescent="0.25">
      <c r="A1875" s="351" t="s">
        <v>29257</v>
      </c>
      <c r="B1875" s="382" t="s">
        <v>29258</v>
      </c>
      <c r="C1875" s="351" t="s">
        <v>3</v>
      </c>
      <c r="D1875" s="337">
        <v>68.95</v>
      </c>
    </row>
    <row r="1876" spans="1:4" ht="15" x14ac:dyDescent="0.25">
      <c r="A1876" s="351" t="s">
        <v>29259</v>
      </c>
      <c r="B1876" s="382" t="s">
        <v>29260</v>
      </c>
      <c r="C1876" s="351" t="s">
        <v>3</v>
      </c>
      <c r="D1876" s="337">
        <v>158.47999999999999</v>
      </c>
    </row>
    <row r="1877" spans="1:4" ht="15" x14ac:dyDescent="0.25">
      <c r="A1877" s="351" t="s">
        <v>29261</v>
      </c>
      <c r="B1877" s="382" t="s">
        <v>29262</v>
      </c>
      <c r="C1877" s="351" t="s">
        <v>3</v>
      </c>
      <c r="D1877" s="337">
        <v>111.55</v>
      </c>
    </row>
    <row r="1878" spans="1:4" ht="15" x14ac:dyDescent="0.25">
      <c r="A1878" s="351" t="s">
        <v>29263</v>
      </c>
      <c r="B1878" s="382" t="s">
        <v>29264</v>
      </c>
      <c r="C1878" s="351" t="s">
        <v>3</v>
      </c>
      <c r="D1878" s="337">
        <v>84.58</v>
      </c>
    </row>
    <row r="1879" spans="1:4" ht="15" x14ac:dyDescent="0.25">
      <c r="A1879" s="351" t="s">
        <v>29265</v>
      </c>
      <c r="B1879" s="382" t="s">
        <v>29266</v>
      </c>
      <c r="C1879" s="351" t="s">
        <v>3</v>
      </c>
      <c r="D1879" s="337">
        <v>60.36</v>
      </c>
    </row>
    <row r="1880" spans="1:4" ht="15" x14ac:dyDescent="0.25">
      <c r="A1880" s="351" t="s">
        <v>29267</v>
      </c>
      <c r="B1880" s="382" t="s">
        <v>29268</v>
      </c>
      <c r="C1880" s="351" t="s">
        <v>3</v>
      </c>
      <c r="D1880" s="337">
        <v>109.5</v>
      </c>
    </row>
    <row r="1881" spans="1:4" ht="15" x14ac:dyDescent="0.25">
      <c r="A1881" s="351" t="s">
        <v>29269</v>
      </c>
      <c r="B1881" s="382" t="s">
        <v>29270</v>
      </c>
      <c r="C1881" s="351" t="s">
        <v>3</v>
      </c>
      <c r="D1881" s="337">
        <v>81.53</v>
      </c>
    </row>
    <row r="1882" spans="1:4" ht="15" x14ac:dyDescent="0.25">
      <c r="A1882" s="351" t="s">
        <v>29271</v>
      </c>
      <c r="B1882" s="382" t="s">
        <v>29272</v>
      </c>
      <c r="C1882" s="351" t="s">
        <v>3</v>
      </c>
      <c r="D1882" s="337">
        <v>160.53</v>
      </c>
    </row>
    <row r="1883" spans="1:4" ht="15" x14ac:dyDescent="0.25">
      <c r="A1883" s="351" t="s">
        <v>29273</v>
      </c>
      <c r="B1883" s="382" t="s">
        <v>29274</v>
      </c>
      <c r="C1883" s="351" t="s">
        <v>3</v>
      </c>
      <c r="D1883" s="337">
        <v>118.23</v>
      </c>
    </row>
    <row r="1884" spans="1:4" ht="15" x14ac:dyDescent="0.25">
      <c r="A1884" s="351" t="s">
        <v>29275</v>
      </c>
      <c r="B1884" s="382" t="s">
        <v>46497</v>
      </c>
      <c r="C1884" s="351" t="s">
        <v>3</v>
      </c>
      <c r="D1884" s="337">
        <v>214.7</v>
      </c>
    </row>
    <row r="1885" spans="1:4" ht="15" x14ac:dyDescent="0.25">
      <c r="A1885" s="351" t="s">
        <v>29276</v>
      </c>
      <c r="B1885" s="382" t="s">
        <v>29277</v>
      </c>
      <c r="C1885" s="351" t="s">
        <v>3</v>
      </c>
      <c r="D1885" s="337">
        <v>156.82</v>
      </c>
    </row>
    <row r="1886" spans="1:4" ht="15" x14ac:dyDescent="0.25">
      <c r="A1886" s="351" t="s">
        <v>29278</v>
      </c>
      <c r="B1886" s="382" t="s">
        <v>29279</v>
      </c>
      <c r="C1886" s="351" t="s">
        <v>3</v>
      </c>
      <c r="D1886" s="337">
        <v>144.47999999999999</v>
      </c>
    </row>
    <row r="1887" spans="1:4" ht="15" x14ac:dyDescent="0.25">
      <c r="A1887" s="351" t="s">
        <v>7955</v>
      </c>
      <c r="B1887" s="351" t="s">
        <v>37215</v>
      </c>
      <c r="C1887" s="336"/>
      <c r="D1887" s="336"/>
    </row>
    <row r="1888" spans="1:4" ht="15" x14ac:dyDescent="0.25">
      <c r="A1888" s="351" t="s">
        <v>20699</v>
      </c>
      <c r="B1888" s="351" t="s">
        <v>20700</v>
      </c>
      <c r="C1888" s="351" t="s">
        <v>2</v>
      </c>
      <c r="D1888" s="337">
        <v>5.3</v>
      </c>
    </row>
    <row r="1889" spans="1:4" ht="15" x14ac:dyDescent="0.25">
      <c r="A1889" s="351" t="s">
        <v>20701</v>
      </c>
      <c r="B1889" s="351" t="s">
        <v>37216</v>
      </c>
      <c r="C1889" s="351" t="s">
        <v>689</v>
      </c>
      <c r="D1889" s="337">
        <v>15.67</v>
      </c>
    </row>
    <row r="1890" spans="1:4" ht="15" x14ac:dyDescent="0.25">
      <c r="A1890" s="351" t="s">
        <v>20702</v>
      </c>
      <c r="B1890" s="351" t="s">
        <v>37217</v>
      </c>
      <c r="C1890" s="351" t="s">
        <v>689</v>
      </c>
      <c r="D1890" s="337">
        <v>15.67</v>
      </c>
    </row>
    <row r="1891" spans="1:4" ht="15" x14ac:dyDescent="0.25">
      <c r="A1891" s="351" t="s">
        <v>20703</v>
      </c>
      <c r="B1891" s="351" t="s">
        <v>37218</v>
      </c>
      <c r="C1891" s="351" t="s">
        <v>689</v>
      </c>
      <c r="D1891" s="337">
        <v>12.84</v>
      </c>
    </row>
    <row r="1892" spans="1:4" ht="15" x14ac:dyDescent="0.25">
      <c r="A1892" s="351" t="s">
        <v>20704</v>
      </c>
      <c r="B1892" s="351" t="s">
        <v>37219</v>
      </c>
      <c r="C1892" s="351" t="s">
        <v>689</v>
      </c>
      <c r="D1892" s="337">
        <v>11.5</v>
      </c>
    </row>
    <row r="1893" spans="1:4" ht="15" x14ac:dyDescent="0.25">
      <c r="A1893" s="351" t="s">
        <v>20705</v>
      </c>
      <c r="B1893" s="351" t="s">
        <v>37220</v>
      </c>
      <c r="C1893" s="351" t="s">
        <v>689</v>
      </c>
      <c r="D1893" s="337">
        <v>10.119999999999999</v>
      </c>
    </row>
    <row r="1894" spans="1:4" ht="15" x14ac:dyDescent="0.25">
      <c r="A1894" s="351" t="s">
        <v>20706</v>
      </c>
      <c r="B1894" s="351" t="s">
        <v>37221</v>
      </c>
      <c r="C1894" s="351" t="s">
        <v>689</v>
      </c>
      <c r="D1894" s="337">
        <v>9.14</v>
      </c>
    </row>
    <row r="1895" spans="1:4" ht="15" x14ac:dyDescent="0.25">
      <c r="A1895" s="351" t="s">
        <v>20707</v>
      </c>
      <c r="B1895" s="351" t="s">
        <v>37222</v>
      </c>
      <c r="C1895" s="351" t="s">
        <v>689</v>
      </c>
      <c r="D1895" s="337">
        <v>8.48</v>
      </c>
    </row>
    <row r="1896" spans="1:4" ht="15" x14ac:dyDescent="0.25">
      <c r="A1896" s="351" t="s">
        <v>20708</v>
      </c>
      <c r="B1896" s="351" t="s">
        <v>37223</v>
      </c>
      <c r="C1896" s="351" t="s">
        <v>689</v>
      </c>
      <c r="D1896" s="337">
        <v>8.2200000000000006</v>
      </c>
    </row>
    <row r="1897" spans="1:4" ht="15" x14ac:dyDescent="0.25">
      <c r="A1897" s="351" t="s">
        <v>20709</v>
      </c>
      <c r="B1897" s="351" t="s">
        <v>37224</v>
      </c>
      <c r="C1897" s="351" t="s">
        <v>689</v>
      </c>
      <c r="D1897" s="337">
        <v>7.88</v>
      </c>
    </row>
    <row r="1898" spans="1:4" ht="15" x14ac:dyDescent="0.25">
      <c r="A1898" s="351" t="s">
        <v>7956</v>
      </c>
      <c r="B1898" s="351" t="s">
        <v>37225</v>
      </c>
      <c r="C1898" s="336"/>
      <c r="D1898" s="336"/>
    </row>
    <row r="1899" spans="1:4" ht="15" x14ac:dyDescent="0.25">
      <c r="A1899" s="351" t="s">
        <v>20710</v>
      </c>
      <c r="B1899" s="351" t="s">
        <v>20711</v>
      </c>
      <c r="C1899" s="351" t="s">
        <v>691</v>
      </c>
      <c r="D1899" s="337">
        <v>804.99</v>
      </c>
    </row>
    <row r="1900" spans="1:4" ht="15" x14ac:dyDescent="0.25">
      <c r="A1900" s="351" t="s">
        <v>7957</v>
      </c>
      <c r="B1900" s="351" t="s">
        <v>37226</v>
      </c>
      <c r="C1900" s="336"/>
      <c r="D1900" s="336"/>
    </row>
    <row r="1901" spans="1:4" ht="15" x14ac:dyDescent="0.25">
      <c r="A1901" s="351" t="s">
        <v>7958</v>
      </c>
      <c r="B1901" s="351" t="s">
        <v>37227</v>
      </c>
      <c r="C1901" s="351" t="s">
        <v>691</v>
      </c>
      <c r="D1901" s="337">
        <v>582.79</v>
      </c>
    </row>
    <row r="1902" spans="1:4" ht="15" x14ac:dyDescent="0.25">
      <c r="A1902" s="351" t="s">
        <v>7959</v>
      </c>
      <c r="B1902" s="351" t="s">
        <v>37228</v>
      </c>
      <c r="C1902" s="351" t="s">
        <v>691</v>
      </c>
      <c r="D1902" s="337">
        <v>590.38</v>
      </c>
    </row>
    <row r="1903" spans="1:4" ht="15" x14ac:dyDescent="0.25">
      <c r="A1903" s="351" t="s">
        <v>7960</v>
      </c>
      <c r="B1903" s="351" t="s">
        <v>37229</v>
      </c>
      <c r="C1903" s="351" t="s">
        <v>691</v>
      </c>
      <c r="D1903" s="337">
        <v>659.31</v>
      </c>
    </row>
    <row r="1904" spans="1:4" ht="15" x14ac:dyDescent="0.25">
      <c r="A1904" s="351" t="s">
        <v>7961</v>
      </c>
      <c r="B1904" s="351" t="s">
        <v>37230</v>
      </c>
      <c r="C1904" s="351" t="s">
        <v>691</v>
      </c>
      <c r="D1904" s="337">
        <v>693.01</v>
      </c>
    </row>
    <row r="1905" spans="1:4" ht="15" x14ac:dyDescent="0.25">
      <c r="A1905" s="351" t="s">
        <v>7962</v>
      </c>
      <c r="B1905" s="351" t="s">
        <v>37231</v>
      </c>
      <c r="C1905" s="351" t="s">
        <v>691</v>
      </c>
      <c r="D1905" s="337">
        <v>706.56</v>
      </c>
    </row>
    <row r="1906" spans="1:4" ht="15" x14ac:dyDescent="0.25">
      <c r="A1906" s="351" t="s">
        <v>7963</v>
      </c>
      <c r="B1906" s="351" t="s">
        <v>37232</v>
      </c>
      <c r="C1906" s="351" t="s">
        <v>691</v>
      </c>
      <c r="D1906" s="337">
        <v>720.18</v>
      </c>
    </row>
    <row r="1907" spans="1:4" ht="15" x14ac:dyDescent="0.25">
      <c r="A1907" s="351" t="s">
        <v>7964</v>
      </c>
      <c r="B1907" s="351" t="s">
        <v>37233</v>
      </c>
      <c r="C1907" s="351" t="s">
        <v>691</v>
      </c>
      <c r="D1907" s="337">
        <v>782.15</v>
      </c>
    </row>
    <row r="1908" spans="1:4" ht="15" x14ac:dyDescent="0.25">
      <c r="A1908" s="351" t="s">
        <v>7965</v>
      </c>
      <c r="B1908" s="351" t="s">
        <v>37234</v>
      </c>
      <c r="C1908" s="336"/>
      <c r="D1908" s="336"/>
    </row>
    <row r="1909" spans="1:4" ht="15" x14ac:dyDescent="0.25">
      <c r="A1909" s="351" t="s">
        <v>7966</v>
      </c>
      <c r="B1909" s="351" t="s">
        <v>37235</v>
      </c>
      <c r="C1909" s="351" t="s">
        <v>691</v>
      </c>
      <c r="D1909" s="337">
        <v>534.13</v>
      </c>
    </row>
    <row r="1910" spans="1:4" ht="15" x14ac:dyDescent="0.25">
      <c r="A1910" s="351" t="s">
        <v>7967</v>
      </c>
      <c r="B1910" s="351" t="s">
        <v>37236</v>
      </c>
      <c r="C1910" s="351" t="s">
        <v>691</v>
      </c>
      <c r="D1910" s="337">
        <v>568.63</v>
      </c>
    </row>
    <row r="1911" spans="1:4" ht="15" x14ac:dyDescent="0.25">
      <c r="A1911" s="351" t="s">
        <v>7968</v>
      </c>
      <c r="B1911" s="351" t="s">
        <v>37237</v>
      </c>
      <c r="C1911" s="351" t="s">
        <v>691</v>
      </c>
      <c r="D1911" s="337">
        <v>585.88</v>
      </c>
    </row>
    <row r="1912" spans="1:4" ht="15" x14ac:dyDescent="0.25">
      <c r="A1912" s="351" t="s">
        <v>7969</v>
      </c>
      <c r="B1912" s="351" t="s">
        <v>37238</v>
      </c>
      <c r="C1912" s="351" t="s">
        <v>691</v>
      </c>
      <c r="D1912" s="337">
        <v>603.13</v>
      </c>
    </row>
    <row r="1913" spans="1:4" ht="15" x14ac:dyDescent="0.25">
      <c r="A1913" s="351" t="s">
        <v>7970</v>
      </c>
      <c r="B1913" s="351" t="s">
        <v>37239</v>
      </c>
      <c r="C1913" s="351" t="s">
        <v>691</v>
      </c>
      <c r="D1913" s="337">
        <v>672.13</v>
      </c>
    </row>
    <row r="1914" spans="1:4" ht="15" x14ac:dyDescent="0.25">
      <c r="A1914" s="351" t="s">
        <v>7971</v>
      </c>
      <c r="B1914" s="351" t="s">
        <v>37240</v>
      </c>
      <c r="C1914" s="336"/>
      <c r="D1914" s="336"/>
    </row>
    <row r="1915" spans="1:4" ht="15" x14ac:dyDescent="0.25">
      <c r="A1915" s="351" t="s">
        <v>7972</v>
      </c>
      <c r="B1915" s="351" t="s">
        <v>37241</v>
      </c>
      <c r="C1915" s="351" t="s">
        <v>691</v>
      </c>
      <c r="D1915" s="337">
        <v>594.34</v>
      </c>
    </row>
    <row r="1916" spans="1:4" ht="15" x14ac:dyDescent="0.25">
      <c r="A1916" s="351" t="s">
        <v>7973</v>
      </c>
      <c r="B1916" s="351" t="s">
        <v>37242</v>
      </c>
      <c r="C1916" s="351" t="s">
        <v>691</v>
      </c>
      <c r="D1916" s="337">
        <v>611.59</v>
      </c>
    </row>
    <row r="1917" spans="1:4" ht="15" x14ac:dyDescent="0.25">
      <c r="A1917" s="351" t="s">
        <v>7974</v>
      </c>
      <c r="B1917" s="351" t="s">
        <v>37243</v>
      </c>
      <c r="C1917" s="351" t="s">
        <v>691</v>
      </c>
      <c r="D1917" s="337">
        <v>628.84</v>
      </c>
    </row>
    <row r="1918" spans="1:4" ht="15" x14ac:dyDescent="0.25">
      <c r="A1918" s="351" t="s">
        <v>7975</v>
      </c>
      <c r="B1918" s="351" t="s">
        <v>37244</v>
      </c>
      <c r="C1918" s="351" t="s">
        <v>691</v>
      </c>
      <c r="D1918" s="337">
        <v>697.84</v>
      </c>
    </row>
    <row r="1919" spans="1:4" ht="15" x14ac:dyDescent="0.25">
      <c r="A1919" s="351" t="s">
        <v>7976</v>
      </c>
      <c r="B1919" s="351" t="s">
        <v>7977</v>
      </c>
      <c r="C1919" s="336"/>
      <c r="D1919" s="336"/>
    </row>
    <row r="1920" spans="1:4" ht="15" x14ac:dyDescent="0.25">
      <c r="A1920" s="351" t="s">
        <v>11966</v>
      </c>
      <c r="B1920" s="351" t="s">
        <v>37245</v>
      </c>
      <c r="C1920" s="351" t="s">
        <v>3</v>
      </c>
      <c r="D1920" s="337">
        <v>174.46</v>
      </c>
    </row>
    <row r="1921" spans="1:4" ht="15" x14ac:dyDescent="0.25">
      <c r="A1921" s="351" t="s">
        <v>11967</v>
      </c>
      <c r="B1921" s="351" t="s">
        <v>37246</v>
      </c>
      <c r="C1921" s="351" t="s">
        <v>3</v>
      </c>
      <c r="D1921" s="337">
        <v>218.4</v>
      </c>
    </row>
    <row r="1922" spans="1:4" ht="15" x14ac:dyDescent="0.25">
      <c r="A1922" s="351" t="s">
        <v>20712</v>
      </c>
      <c r="B1922" s="351" t="s">
        <v>20713</v>
      </c>
      <c r="C1922" s="336"/>
      <c r="D1922" s="336"/>
    </row>
    <row r="1923" spans="1:4" ht="15" x14ac:dyDescent="0.25">
      <c r="A1923" s="351" t="s">
        <v>23782</v>
      </c>
      <c r="B1923" s="351" t="s">
        <v>23783</v>
      </c>
      <c r="C1923" s="351" t="s">
        <v>2</v>
      </c>
      <c r="D1923" s="337">
        <v>22.12</v>
      </c>
    </row>
    <row r="1924" spans="1:4" ht="15" x14ac:dyDescent="0.25">
      <c r="A1924" s="351" t="s">
        <v>23784</v>
      </c>
      <c r="B1924" s="351" t="s">
        <v>23785</v>
      </c>
      <c r="C1924" s="351" t="s">
        <v>2</v>
      </c>
      <c r="D1924" s="337">
        <v>35.39</v>
      </c>
    </row>
    <row r="1925" spans="1:4" ht="15" x14ac:dyDescent="0.25">
      <c r="A1925" s="351" t="s">
        <v>23786</v>
      </c>
      <c r="B1925" s="351" t="s">
        <v>23787</v>
      </c>
      <c r="C1925" s="351" t="s">
        <v>2</v>
      </c>
      <c r="D1925" s="337">
        <v>60.37</v>
      </c>
    </row>
    <row r="1926" spans="1:4" ht="15" x14ac:dyDescent="0.25">
      <c r="A1926" s="351" t="s">
        <v>23788</v>
      </c>
      <c r="B1926" s="351" t="s">
        <v>23789</v>
      </c>
      <c r="C1926" s="351" t="s">
        <v>2</v>
      </c>
      <c r="D1926" s="337">
        <v>93.67</v>
      </c>
    </row>
    <row r="1927" spans="1:4" ht="15" x14ac:dyDescent="0.25">
      <c r="A1927" s="351" t="s">
        <v>23790</v>
      </c>
      <c r="B1927" s="351" t="s">
        <v>23791</v>
      </c>
      <c r="C1927" s="351" t="s">
        <v>2</v>
      </c>
      <c r="D1927" s="337">
        <v>172</v>
      </c>
    </row>
    <row r="1928" spans="1:4" x14ac:dyDescent="0.25">
      <c r="A1928" s="347">
        <v>5</v>
      </c>
      <c r="B1928" s="347" t="s">
        <v>37247</v>
      </c>
      <c r="C1928" s="348"/>
      <c r="D1928" s="348"/>
    </row>
    <row r="1929" spans="1:4" ht="15" x14ac:dyDescent="0.25">
      <c r="A1929" s="351" t="s">
        <v>7978</v>
      </c>
      <c r="B1929" s="351" t="s">
        <v>37248</v>
      </c>
      <c r="C1929" s="336"/>
      <c r="D1929" s="336"/>
    </row>
    <row r="1930" spans="1:4" ht="15" x14ac:dyDescent="0.25">
      <c r="A1930" s="351" t="s">
        <v>7979</v>
      </c>
      <c r="B1930" s="351" t="s">
        <v>37249</v>
      </c>
      <c r="C1930" s="351" t="s">
        <v>821</v>
      </c>
      <c r="D1930" s="337">
        <v>163.15</v>
      </c>
    </row>
    <row r="1931" spans="1:4" ht="15" x14ac:dyDescent="0.25">
      <c r="A1931" s="351" t="s">
        <v>7980</v>
      </c>
      <c r="B1931" s="351" t="s">
        <v>37250</v>
      </c>
      <c r="C1931" s="351" t="s">
        <v>691</v>
      </c>
      <c r="D1931" s="337">
        <v>336.1</v>
      </c>
    </row>
    <row r="1932" spans="1:4" ht="15" x14ac:dyDescent="0.25">
      <c r="A1932" s="351" t="s">
        <v>7981</v>
      </c>
      <c r="B1932" s="351" t="s">
        <v>37251</v>
      </c>
      <c r="C1932" s="336"/>
      <c r="D1932" s="336"/>
    </row>
    <row r="1933" spans="1:4" ht="15" x14ac:dyDescent="0.25">
      <c r="A1933" s="351" t="s">
        <v>28365</v>
      </c>
      <c r="B1933" s="382" t="s">
        <v>28366</v>
      </c>
      <c r="C1933" s="351" t="s">
        <v>691</v>
      </c>
      <c r="D1933" s="337">
        <v>585.67999999999995</v>
      </c>
    </row>
    <row r="1934" spans="1:4" ht="15" x14ac:dyDescent="0.25">
      <c r="A1934" s="351" t="s">
        <v>7982</v>
      </c>
      <c r="B1934" s="351" t="s">
        <v>29280</v>
      </c>
      <c r="C1934" s="336"/>
      <c r="D1934" s="336"/>
    </row>
    <row r="1935" spans="1:4" ht="15" x14ac:dyDescent="0.25">
      <c r="A1935" s="351" t="s">
        <v>29281</v>
      </c>
      <c r="B1935" s="382" t="s">
        <v>29282</v>
      </c>
      <c r="C1935" s="351" t="s">
        <v>3</v>
      </c>
      <c r="D1935" s="337">
        <v>83.96</v>
      </c>
    </row>
    <row r="1936" spans="1:4" ht="15" x14ac:dyDescent="0.25">
      <c r="A1936" s="351" t="s">
        <v>7983</v>
      </c>
      <c r="B1936" s="351" t="s">
        <v>37252</v>
      </c>
      <c r="C1936" s="336"/>
      <c r="D1936" s="336"/>
    </row>
    <row r="1937" spans="1:4" ht="15" x14ac:dyDescent="0.25">
      <c r="A1937" s="351" t="s">
        <v>28367</v>
      </c>
      <c r="B1937" s="351" t="s">
        <v>37253</v>
      </c>
      <c r="C1937" s="351" t="s">
        <v>689</v>
      </c>
      <c r="D1937" s="337">
        <v>14.92</v>
      </c>
    </row>
    <row r="1938" spans="1:4" ht="15" x14ac:dyDescent="0.25">
      <c r="A1938" s="351" t="s">
        <v>28368</v>
      </c>
      <c r="B1938" s="351" t="s">
        <v>37254</v>
      </c>
      <c r="C1938" s="351" t="s">
        <v>689</v>
      </c>
      <c r="D1938" s="337">
        <v>10.96</v>
      </c>
    </row>
    <row r="1939" spans="1:4" ht="15" x14ac:dyDescent="0.25">
      <c r="A1939" s="351" t="s">
        <v>28369</v>
      </c>
      <c r="B1939" s="351" t="s">
        <v>37255</v>
      </c>
      <c r="C1939" s="351" t="s">
        <v>689</v>
      </c>
      <c r="D1939" s="337">
        <v>10.8</v>
      </c>
    </row>
    <row r="1940" spans="1:4" ht="15" x14ac:dyDescent="0.25">
      <c r="A1940" s="351" t="s">
        <v>28370</v>
      </c>
      <c r="B1940" s="351" t="s">
        <v>37256</v>
      </c>
      <c r="C1940" s="351" t="s">
        <v>689</v>
      </c>
      <c r="D1940" s="337">
        <v>9.3800000000000008</v>
      </c>
    </row>
    <row r="1941" spans="1:4" ht="15" x14ac:dyDescent="0.25">
      <c r="A1941" s="351" t="s">
        <v>28371</v>
      </c>
      <c r="B1941" s="351" t="s">
        <v>37257</v>
      </c>
      <c r="C1941" s="351" t="s">
        <v>689</v>
      </c>
      <c r="D1941" s="337">
        <v>8.3699999999999992</v>
      </c>
    </row>
    <row r="1942" spans="1:4" ht="15" x14ac:dyDescent="0.25">
      <c r="A1942" s="351" t="s">
        <v>28372</v>
      </c>
      <c r="B1942" s="351" t="s">
        <v>37258</v>
      </c>
      <c r="C1942" s="351" t="s">
        <v>689</v>
      </c>
      <c r="D1942" s="337">
        <v>7.94</v>
      </c>
    </row>
    <row r="1943" spans="1:4" ht="15" x14ac:dyDescent="0.25">
      <c r="A1943" s="351" t="s">
        <v>28373</v>
      </c>
      <c r="B1943" s="351" t="s">
        <v>37259</v>
      </c>
      <c r="C1943" s="351" t="s">
        <v>689</v>
      </c>
      <c r="D1943" s="337">
        <v>7.85</v>
      </c>
    </row>
    <row r="1944" spans="1:4" ht="15" x14ac:dyDescent="0.25">
      <c r="A1944" s="351" t="s">
        <v>28374</v>
      </c>
      <c r="B1944" s="351" t="s">
        <v>37260</v>
      </c>
      <c r="C1944" s="351" t="s">
        <v>689</v>
      </c>
      <c r="D1944" s="337">
        <v>7.67</v>
      </c>
    </row>
    <row r="1945" spans="1:4" ht="15" x14ac:dyDescent="0.25">
      <c r="A1945" s="351" t="s">
        <v>7984</v>
      </c>
      <c r="B1945" s="351" t="s">
        <v>37261</v>
      </c>
      <c r="C1945" s="336"/>
      <c r="D1945" s="336"/>
    </row>
    <row r="1946" spans="1:4" ht="15" x14ac:dyDescent="0.25">
      <c r="A1946" s="351" t="s">
        <v>7985</v>
      </c>
      <c r="B1946" s="351" t="s">
        <v>37262</v>
      </c>
      <c r="C1946" s="351" t="s">
        <v>1</v>
      </c>
      <c r="D1946" s="337">
        <v>105.69</v>
      </c>
    </row>
    <row r="1947" spans="1:4" ht="15" x14ac:dyDescent="0.25">
      <c r="A1947" s="351" t="s">
        <v>7986</v>
      </c>
      <c r="B1947" s="351" t="s">
        <v>37263</v>
      </c>
      <c r="C1947" s="351" t="s">
        <v>1</v>
      </c>
      <c r="D1947" s="337">
        <v>67.69</v>
      </c>
    </row>
    <row r="1948" spans="1:4" ht="15" x14ac:dyDescent="0.25">
      <c r="A1948" s="351" t="s">
        <v>7987</v>
      </c>
      <c r="B1948" s="382" t="s">
        <v>28375</v>
      </c>
      <c r="C1948" s="336"/>
      <c r="D1948" s="336"/>
    </row>
    <row r="1949" spans="1:4" ht="15" x14ac:dyDescent="0.25">
      <c r="A1949" s="351" t="s">
        <v>7988</v>
      </c>
      <c r="B1949" s="351" t="s">
        <v>37264</v>
      </c>
      <c r="C1949" s="351" t="s">
        <v>691</v>
      </c>
      <c r="D1949" s="337">
        <v>664.96</v>
      </c>
    </row>
    <row r="1950" spans="1:4" ht="15" x14ac:dyDescent="0.25">
      <c r="A1950" s="351" t="s">
        <v>7989</v>
      </c>
      <c r="B1950" s="351" t="s">
        <v>37265</v>
      </c>
      <c r="C1950" s="351" t="s">
        <v>691</v>
      </c>
      <c r="D1950" s="337">
        <v>697.2</v>
      </c>
    </row>
    <row r="1951" spans="1:4" ht="15" x14ac:dyDescent="0.25">
      <c r="A1951" s="351" t="s">
        <v>7990</v>
      </c>
      <c r="B1951" s="351" t="s">
        <v>37266</v>
      </c>
      <c r="C1951" s="351" t="s">
        <v>691</v>
      </c>
      <c r="D1951" s="337">
        <v>710.15</v>
      </c>
    </row>
    <row r="1952" spans="1:4" ht="15" x14ac:dyDescent="0.25">
      <c r="A1952" s="351" t="s">
        <v>7991</v>
      </c>
      <c r="B1952" s="351" t="s">
        <v>37267</v>
      </c>
      <c r="C1952" s="351" t="s">
        <v>691</v>
      </c>
      <c r="D1952" s="337">
        <v>723.18</v>
      </c>
    </row>
    <row r="1953" spans="1:4" ht="15" x14ac:dyDescent="0.25">
      <c r="A1953" s="351" t="s">
        <v>7992</v>
      </c>
      <c r="B1953" s="351" t="s">
        <v>37268</v>
      </c>
      <c r="C1953" s="351" t="s">
        <v>691</v>
      </c>
      <c r="D1953" s="337">
        <v>782.46</v>
      </c>
    </row>
    <row r="1954" spans="1:4" ht="15" x14ac:dyDescent="0.25">
      <c r="A1954" s="351" t="s">
        <v>7993</v>
      </c>
      <c r="B1954" s="351" t="s">
        <v>37269</v>
      </c>
      <c r="C1954" s="351" t="s">
        <v>691</v>
      </c>
      <c r="D1954" s="337">
        <v>469.34</v>
      </c>
    </row>
    <row r="1955" spans="1:4" ht="15" x14ac:dyDescent="0.25">
      <c r="A1955" s="351" t="s">
        <v>7994</v>
      </c>
      <c r="B1955" s="351" t="s">
        <v>37270</v>
      </c>
      <c r="C1955" s="351" t="s">
        <v>691</v>
      </c>
      <c r="D1955" s="337">
        <v>502.34</v>
      </c>
    </row>
    <row r="1956" spans="1:4" ht="15" x14ac:dyDescent="0.25">
      <c r="A1956" s="351" t="s">
        <v>7995</v>
      </c>
      <c r="B1956" s="351" t="s">
        <v>37271</v>
      </c>
      <c r="C1956" s="351" t="s">
        <v>691</v>
      </c>
      <c r="D1956" s="337">
        <v>518.84</v>
      </c>
    </row>
    <row r="1957" spans="1:4" ht="15" x14ac:dyDescent="0.25">
      <c r="A1957" s="351" t="s">
        <v>7996</v>
      </c>
      <c r="B1957" s="351" t="s">
        <v>37272</v>
      </c>
      <c r="C1957" s="351" t="s">
        <v>691</v>
      </c>
      <c r="D1957" s="337">
        <v>535.34</v>
      </c>
    </row>
    <row r="1958" spans="1:4" ht="15" x14ac:dyDescent="0.25">
      <c r="A1958" s="351" t="s">
        <v>7997</v>
      </c>
      <c r="B1958" s="351" t="s">
        <v>37273</v>
      </c>
      <c r="C1958" s="351" t="s">
        <v>691</v>
      </c>
      <c r="D1958" s="337">
        <v>601.34</v>
      </c>
    </row>
    <row r="1959" spans="1:4" ht="15" x14ac:dyDescent="0.25">
      <c r="A1959" s="351" t="s">
        <v>7998</v>
      </c>
      <c r="B1959" s="351" t="s">
        <v>7999</v>
      </c>
      <c r="C1959" s="336"/>
      <c r="D1959" s="336"/>
    </row>
    <row r="1960" spans="1:4" ht="15" x14ac:dyDescent="0.25">
      <c r="A1960" s="351" t="s">
        <v>8000</v>
      </c>
      <c r="B1960" s="351" t="s">
        <v>37274</v>
      </c>
      <c r="C1960" s="351" t="s">
        <v>691</v>
      </c>
      <c r="D1960" s="337">
        <v>232.77</v>
      </c>
    </row>
    <row r="1961" spans="1:4" ht="15" x14ac:dyDescent="0.25">
      <c r="A1961" s="351" t="s">
        <v>28376</v>
      </c>
      <c r="B1961" s="351" t="s">
        <v>28377</v>
      </c>
      <c r="C1961" s="351" t="s">
        <v>691</v>
      </c>
      <c r="D1961" s="337">
        <v>220.37</v>
      </c>
    </row>
    <row r="1962" spans="1:4" ht="15" x14ac:dyDescent="0.25">
      <c r="A1962" s="351" t="s">
        <v>28378</v>
      </c>
      <c r="B1962" s="351" t="s">
        <v>28379</v>
      </c>
      <c r="C1962" s="351" t="s">
        <v>691</v>
      </c>
      <c r="D1962" s="337">
        <v>211.48</v>
      </c>
    </row>
    <row r="1963" spans="1:4" ht="15" x14ac:dyDescent="0.25">
      <c r="A1963" s="351" t="s">
        <v>8002</v>
      </c>
      <c r="B1963" s="351" t="s">
        <v>37275</v>
      </c>
      <c r="C1963" s="336"/>
      <c r="D1963" s="336"/>
    </row>
    <row r="1964" spans="1:4" ht="15" x14ac:dyDescent="0.25">
      <c r="A1964" s="351" t="s">
        <v>8004</v>
      </c>
      <c r="B1964" s="351" t="s">
        <v>37276</v>
      </c>
      <c r="C1964" s="351" t="s">
        <v>3</v>
      </c>
      <c r="D1964" s="337">
        <v>8.32</v>
      </c>
    </row>
    <row r="1965" spans="1:4" ht="15" x14ac:dyDescent="0.25">
      <c r="A1965" s="351" t="s">
        <v>8005</v>
      </c>
      <c r="B1965" s="351" t="s">
        <v>37277</v>
      </c>
      <c r="C1965" s="351" t="s">
        <v>3</v>
      </c>
      <c r="D1965" s="337">
        <v>13.66</v>
      </c>
    </row>
    <row r="1966" spans="1:4" ht="15" x14ac:dyDescent="0.25">
      <c r="A1966" s="351" t="s">
        <v>8006</v>
      </c>
      <c r="B1966" s="351" t="s">
        <v>28380</v>
      </c>
      <c r="C1966" s="336"/>
      <c r="D1966" s="336"/>
    </row>
    <row r="1967" spans="1:4" ht="15" x14ac:dyDescent="0.25">
      <c r="A1967" s="351" t="s">
        <v>28381</v>
      </c>
      <c r="B1967" s="351" t="s">
        <v>28382</v>
      </c>
      <c r="C1967" s="351" t="s">
        <v>2</v>
      </c>
      <c r="D1967" s="337">
        <v>25.4</v>
      </c>
    </row>
    <row r="1968" spans="1:4" ht="15" x14ac:dyDescent="0.25">
      <c r="A1968" s="351" t="s">
        <v>28383</v>
      </c>
      <c r="B1968" s="351" t="s">
        <v>28384</v>
      </c>
      <c r="C1968" s="351" t="s">
        <v>2</v>
      </c>
      <c r="D1968" s="337">
        <v>27.37</v>
      </c>
    </row>
    <row r="1969" spans="1:4" ht="15" x14ac:dyDescent="0.25">
      <c r="A1969" s="351" t="s">
        <v>28385</v>
      </c>
      <c r="B1969" s="351" t="s">
        <v>28386</v>
      </c>
      <c r="C1969" s="351" t="s">
        <v>2</v>
      </c>
      <c r="D1969" s="337">
        <v>27.94</v>
      </c>
    </row>
    <row r="1970" spans="1:4" ht="15" x14ac:dyDescent="0.25">
      <c r="A1970" s="351" t="s">
        <v>8008</v>
      </c>
      <c r="B1970" s="351" t="s">
        <v>8009</v>
      </c>
      <c r="C1970" s="336"/>
      <c r="D1970" s="336"/>
    </row>
    <row r="1971" spans="1:4" ht="15" x14ac:dyDescent="0.25">
      <c r="A1971" s="351" t="s">
        <v>8010</v>
      </c>
      <c r="B1971" s="351" t="s">
        <v>37278</v>
      </c>
      <c r="C1971" s="351" t="s">
        <v>2</v>
      </c>
      <c r="D1971" s="337">
        <v>12.19</v>
      </c>
    </row>
    <row r="1972" spans="1:4" ht="15" x14ac:dyDescent="0.25">
      <c r="A1972" s="351" t="s">
        <v>8011</v>
      </c>
      <c r="B1972" s="351" t="s">
        <v>28387</v>
      </c>
      <c r="C1972" s="351" t="s">
        <v>1</v>
      </c>
      <c r="D1972" s="337">
        <v>118.53</v>
      </c>
    </row>
    <row r="1973" spans="1:4" ht="15" x14ac:dyDescent="0.25">
      <c r="A1973" s="351" t="s">
        <v>8012</v>
      </c>
      <c r="B1973" s="351" t="s">
        <v>8013</v>
      </c>
      <c r="C1973" s="336"/>
      <c r="D1973" s="336"/>
    </row>
    <row r="1974" spans="1:4" ht="15" x14ac:dyDescent="0.25">
      <c r="A1974" s="351" t="s">
        <v>8014</v>
      </c>
      <c r="B1974" s="351" t="s">
        <v>28388</v>
      </c>
      <c r="C1974" s="351" t="s">
        <v>2</v>
      </c>
      <c r="D1974" s="337">
        <v>1074.18</v>
      </c>
    </row>
    <row r="1975" spans="1:4" ht="15" x14ac:dyDescent="0.25">
      <c r="A1975" s="351" t="s">
        <v>28389</v>
      </c>
      <c r="B1975" s="351" t="s">
        <v>28390</v>
      </c>
      <c r="C1975" s="351" t="s">
        <v>691</v>
      </c>
      <c r="D1975" s="337">
        <v>358.64</v>
      </c>
    </row>
    <row r="1976" spans="1:4" ht="15" x14ac:dyDescent="0.25">
      <c r="A1976" s="351" t="s">
        <v>8015</v>
      </c>
      <c r="B1976" s="351" t="s">
        <v>8016</v>
      </c>
      <c r="C1976" s="336"/>
      <c r="D1976" s="336"/>
    </row>
    <row r="1977" spans="1:4" ht="15" x14ac:dyDescent="0.25">
      <c r="A1977" s="351" t="s">
        <v>8017</v>
      </c>
      <c r="B1977" s="351" t="s">
        <v>21240</v>
      </c>
      <c r="C1977" s="351" t="s">
        <v>2</v>
      </c>
      <c r="D1977" s="337">
        <v>14693.3</v>
      </c>
    </row>
    <row r="1978" spans="1:4" ht="15" x14ac:dyDescent="0.25">
      <c r="A1978" s="351" t="s">
        <v>8018</v>
      </c>
      <c r="B1978" s="351" t="s">
        <v>21241</v>
      </c>
      <c r="C1978" s="351" t="s">
        <v>2</v>
      </c>
      <c r="D1978" s="337">
        <v>15847.89</v>
      </c>
    </row>
    <row r="1979" spans="1:4" ht="15" x14ac:dyDescent="0.25">
      <c r="A1979" s="351" t="s">
        <v>8019</v>
      </c>
      <c r="B1979" s="351" t="s">
        <v>21242</v>
      </c>
      <c r="C1979" s="351" t="s">
        <v>2</v>
      </c>
      <c r="D1979" s="337">
        <v>17530.62</v>
      </c>
    </row>
    <row r="1980" spans="1:4" ht="15" x14ac:dyDescent="0.25">
      <c r="A1980" s="351" t="s">
        <v>8020</v>
      </c>
      <c r="B1980" s="351" t="s">
        <v>21243</v>
      </c>
      <c r="C1980" s="351" t="s">
        <v>2</v>
      </c>
      <c r="D1980" s="337">
        <v>18920.11</v>
      </c>
    </row>
    <row r="1981" spans="1:4" ht="15" x14ac:dyDescent="0.25">
      <c r="A1981" s="351" t="s">
        <v>8021</v>
      </c>
      <c r="B1981" s="351" t="s">
        <v>21244</v>
      </c>
      <c r="C1981" s="351" t="s">
        <v>2</v>
      </c>
      <c r="D1981" s="337">
        <v>20292.650000000001</v>
      </c>
    </row>
    <row r="1982" spans="1:4" ht="15" x14ac:dyDescent="0.25">
      <c r="A1982" s="351" t="s">
        <v>8022</v>
      </c>
      <c r="B1982" s="351" t="s">
        <v>21245</v>
      </c>
      <c r="C1982" s="351" t="s">
        <v>2</v>
      </c>
      <c r="D1982" s="337">
        <v>21941.040000000001</v>
      </c>
    </row>
    <row r="1983" spans="1:4" ht="15" x14ac:dyDescent="0.25">
      <c r="A1983" s="351" t="s">
        <v>8023</v>
      </c>
      <c r="B1983" s="351" t="s">
        <v>21246</v>
      </c>
      <c r="C1983" s="351" t="s">
        <v>2</v>
      </c>
      <c r="D1983" s="337">
        <v>23340.28</v>
      </c>
    </row>
    <row r="1984" spans="1:4" ht="15" x14ac:dyDescent="0.25">
      <c r="A1984" s="351" t="s">
        <v>8024</v>
      </c>
      <c r="B1984" s="351" t="s">
        <v>28391</v>
      </c>
      <c r="C1984" s="336"/>
      <c r="D1984" s="336"/>
    </row>
    <row r="1985" spans="1:4" ht="15" x14ac:dyDescent="0.25">
      <c r="A1985" s="351" t="s">
        <v>28392</v>
      </c>
      <c r="B1985" s="351" t="s">
        <v>28393</v>
      </c>
      <c r="C1985" s="351" t="s">
        <v>2</v>
      </c>
      <c r="D1985" s="337">
        <v>5787.1</v>
      </c>
    </row>
    <row r="1986" spans="1:4" ht="15" x14ac:dyDescent="0.25">
      <c r="A1986" s="351" t="s">
        <v>28394</v>
      </c>
      <c r="B1986" s="351" t="s">
        <v>28395</v>
      </c>
      <c r="C1986" s="351" t="s">
        <v>2</v>
      </c>
      <c r="D1986" s="337">
        <v>2219.59</v>
      </c>
    </row>
    <row r="1987" spans="1:4" ht="15" x14ac:dyDescent="0.25">
      <c r="A1987" s="351" t="s">
        <v>8025</v>
      </c>
      <c r="B1987" s="351" t="s">
        <v>37279</v>
      </c>
      <c r="C1987" s="336"/>
      <c r="D1987" s="336"/>
    </row>
    <row r="1988" spans="1:4" ht="15" x14ac:dyDescent="0.25">
      <c r="A1988" s="351" t="s">
        <v>8026</v>
      </c>
      <c r="B1988" s="351" t="s">
        <v>37280</v>
      </c>
      <c r="C1988" s="351" t="s">
        <v>691</v>
      </c>
      <c r="D1988" s="337">
        <v>787.89</v>
      </c>
    </row>
    <row r="1989" spans="1:4" ht="15" x14ac:dyDescent="0.25">
      <c r="A1989" s="351" t="s">
        <v>8027</v>
      </c>
      <c r="B1989" s="351" t="s">
        <v>37281</v>
      </c>
      <c r="C1989" s="351" t="s">
        <v>691</v>
      </c>
      <c r="D1989" s="337">
        <v>993.01</v>
      </c>
    </row>
    <row r="1990" spans="1:4" ht="15" x14ac:dyDescent="0.25">
      <c r="A1990" s="351" t="s">
        <v>8028</v>
      </c>
      <c r="B1990" s="351" t="s">
        <v>37282</v>
      </c>
      <c r="C1990" s="351" t="s">
        <v>691</v>
      </c>
      <c r="D1990" s="337">
        <v>785.23</v>
      </c>
    </row>
    <row r="1991" spans="1:4" ht="15" x14ac:dyDescent="0.25">
      <c r="A1991" s="351" t="s">
        <v>8029</v>
      </c>
      <c r="B1991" s="351" t="s">
        <v>37283</v>
      </c>
      <c r="C1991" s="351" t="s">
        <v>691</v>
      </c>
      <c r="D1991" s="337">
        <v>1038.83</v>
      </c>
    </row>
    <row r="1992" spans="1:4" ht="15" x14ac:dyDescent="0.25">
      <c r="A1992" s="351" t="s">
        <v>8030</v>
      </c>
      <c r="B1992" s="351" t="s">
        <v>37284</v>
      </c>
      <c r="C1992" s="351" t="s">
        <v>691</v>
      </c>
      <c r="D1992" s="337">
        <v>1120.3800000000001</v>
      </c>
    </row>
    <row r="1993" spans="1:4" ht="15" x14ac:dyDescent="0.25">
      <c r="A1993" s="351" t="s">
        <v>8031</v>
      </c>
      <c r="B1993" s="351" t="s">
        <v>37285</v>
      </c>
      <c r="C1993" s="351" t="s">
        <v>691</v>
      </c>
      <c r="D1993" s="337">
        <v>1257.19</v>
      </c>
    </row>
    <row r="1994" spans="1:4" ht="15" x14ac:dyDescent="0.25">
      <c r="A1994" s="351" t="s">
        <v>8032</v>
      </c>
      <c r="B1994" s="351" t="s">
        <v>37286</v>
      </c>
      <c r="C1994" s="351" t="s">
        <v>691</v>
      </c>
      <c r="D1994" s="337">
        <v>1476.53</v>
      </c>
    </row>
    <row r="1995" spans="1:4" ht="15" x14ac:dyDescent="0.25">
      <c r="A1995" s="351" t="s">
        <v>8033</v>
      </c>
      <c r="B1995" s="351" t="s">
        <v>37287</v>
      </c>
      <c r="C1995" s="351" t="s">
        <v>691</v>
      </c>
      <c r="D1995" s="337">
        <v>720.87</v>
      </c>
    </row>
    <row r="1996" spans="1:4" ht="15" x14ac:dyDescent="0.25">
      <c r="A1996" s="351" t="s">
        <v>28396</v>
      </c>
      <c r="B1996" s="351" t="s">
        <v>28397</v>
      </c>
      <c r="C1996" s="336"/>
      <c r="D1996" s="336"/>
    </row>
    <row r="1997" spans="1:4" ht="15" x14ac:dyDescent="0.25">
      <c r="A1997" s="351" t="s">
        <v>28398</v>
      </c>
      <c r="B1997" s="351" t="s">
        <v>28399</v>
      </c>
      <c r="C1997" s="351" t="s">
        <v>2</v>
      </c>
      <c r="D1997" s="337">
        <v>1378.05</v>
      </c>
    </row>
    <row r="1998" spans="1:4" ht="15" x14ac:dyDescent="0.25">
      <c r="A1998" s="351" t="s">
        <v>28400</v>
      </c>
      <c r="B1998" s="351" t="s">
        <v>28401</v>
      </c>
      <c r="C1998" s="351" t="s">
        <v>2</v>
      </c>
      <c r="D1998" s="337">
        <v>3126.48</v>
      </c>
    </row>
    <row r="1999" spans="1:4" ht="15" x14ac:dyDescent="0.25">
      <c r="A1999" s="351" t="s">
        <v>28402</v>
      </c>
      <c r="B1999" s="351" t="s">
        <v>28403</v>
      </c>
      <c r="C1999" s="351" t="s">
        <v>2</v>
      </c>
      <c r="D1999" s="337">
        <v>4754.07</v>
      </c>
    </row>
    <row r="2000" spans="1:4" ht="15" x14ac:dyDescent="0.25">
      <c r="A2000" s="351" t="s">
        <v>28404</v>
      </c>
      <c r="B2000" s="351" t="s">
        <v>28405</v>
      </c>
      <c r="C2000" s="351" t="s">
        <v>2</v>
      </c>
      <c r="D2000" s="337">
        <v>6422.49</v>
      </c>
    </row>
    <row r="2001" spans="1:4" ht="15" x14ac:dyDescent="0.25">
      <c r="A2001" s="351" t="s">
        <v>28406</v>
      </c>
      <c r="B2001" s="351" t="s">
        <v>28407</v>
      </c>
      <c r="C2001" s="351" t="s">
        <v>2</v>
      </c>
      <c r="D2001" s="337">
        <v>1265.94</v>
      </c>
    </row>
    <row r="2002" spans="1:4" ht="15" x14ac:dyDescent="0.25">
      <c r="A2002" s="351" t="s">
        <v>28408</v>
      </c>
      <c r="B2002" s="351" t="s">
        <v>28409</v>
      </c>
      <c r="C2002" s="351" t="s">
        <v>2</v>
      </c>
      <c r="D2002" s="337">
        <v>2324.9899999999998</v>
      </c>
    </row>
    <row r="2003" spans="1:4" ht="15" x14ac:dyDescent="0.25">
      <c r="A2003" s="351" t="s">
        <v>28410</v>
      </c>
      <c r="B2003" s="351" t="s">
        <v>28411</v>
      </c>
      <c r="C2003" s="351" t="s">
        <v>2</v>
      </c>
      <c r="D2003" s="337">
        <v>3217.33</v>
      </c>
    </row>
    <row r="2004" spans="1:4" ht="15" x14ac:dyDescent="0.25">
      <c r="A2004" s="351" t="s">
        <v>28412</v>
      </c>
      <c r="B2004" s="351" t="s">
        <v>28413</v>
      </c>
      <c r="C2004" s="351" t="s">
        <v>2</v>
      </c>
      <c r="D2004" s="337">
        <v>5193.47</v>
      </c>
    </row>
    <row r="2005" spans="1:4" x14ac:dyDescent="0.25">
      <c r="A2005" s="347">
        <v>6</v>
      </c>
      <c r="B2005" s="347" t="s">
        <v>37288</v>
      </c>
      <c r="C2005" s="348"/>
      <c r="D2005" s="348"/>
    </row>
    <row r="2006" spans="1:4" ht="15" x14ac:dyDescent="0.25">
      <c r="A2006" s="351" t="s">
        <v>8034</v>
      </c>
      <c r="B2006" s="351" t="s">
        <v>8035</v>
      </c>
      <c r="C2006" s="336"/>
      <c r="D2006" s="336"/>
    </row>
    <row r="2007" spans="1:4" ht="15" x14ac:dyDescent="0.25">
      <c r="A2007" s="351" t="s">
        <v>29283</v>
      </c>
      <c r="B2007" s="382" t="s">
        <v>29284</v>
      </c>
      <c r="C2007" s="351" t="s">
        <v>3</v>
      </c>
      <c r="D2007" s="337">
        <v>141.94</v>
      </c>
    </row>
    <row r="2008" spans="1:4" ht="15" x14ac:dyDescent="0.25">
      <c r="A2008" s="351" t="s">
        <v>29285</v>
      </c>
      <c r="B2008" s="382" t="s">
        <v>29286</v>
      </c>
      <c r="C2008" s="351" t="s">
        <v>3</v>
      </c>
      <c r="D2008" s="337">
        <v>92.77</v>
      </c>
    </row>
    <row r="2009" spans="1:4" ht="15" x14ac:dyDescent="0.25">
      <c r="A2009" s="351" t="s">
        <v>29287</v>
      </c>
      <c r="B2009" s="382" t="s">
        <v>29288</v>
      </c>
      <c r="C2009" s="351" t="s">
        <v>3</v>
      </c>
      <c r="D2009" s="337">
        <v>124.05</v>
      </c>
    </row>
    <row r="2010" spans="1:4" ht="15" x14ac:dyDescent="0.25">
      <c r="A2010" s="351" t="s">
        <v>29289</v>
      </c>
      <c r="B2010" s="382" t="s">
        <v>29290</v>
      </c>
      <c r="C2010" s="351" t="s">
        <v>3</v>
      </c>
      <c r="D2010" s="337">
        <v>79.61</v>
      </c>
    </row>
    <row r="2011" spans="1:4" ht="15" x14ac:dyDescent="0.25">
      <c r="A2011" s="351" t="s">
        <v>29291</v>
      </c>
      <c r="B2011" s="382" t="s">
        <v>29292</v>
      </c>
      <c r="C2011" s="351" t="s">
        <v>3</v>
      </c>
      <c r="D2011" s="337">
        <v>165.27</v>
      </c>
    </row>
    <row r="2012" spans="1:4" ht="15" x14ac:dyDescent="0.25">
      <c r="A2012" s="351" t="s">
        <v>29293</v>
      </c>
      <c r="B2012" s="382" t="s">
        <v>29294</v>
      </c>
      <c r="C2012" s="351" t="s">
        <v>3</v>
      </c>
      <c r="D2012" s="337">
        <v>132.18</v>
      </c>
    </row>
    <row r="2013" spans="1:4" ht="30" x14ac:dyDescent="0.25">
      <c r="A2013" s="351" t="s">
        <v>29295</v>
      </c>
      <c r="B2013" s="382" t="s">
        <v>29296</v>
      </c>
      <c r="C2013" s="351" t="s">
        <v>3</v>
      </c>
      <c r="D2013" s="337">
        <v>163.59</v>
      </c>
    </row>
    <row r="2014" spans="1:4" ht="30" x14ac:dyDescent="0.25">
      <c r="A2014" s="351" t="s">
        <v>29297</v>
      </c>
      <c r="B2014" s="382" t="s">
        <v>29298</v>
      </c>
      <c r="C2014" s="351" t="s">
        <v>3</v>
      </c>
      <c r="D2014" s="337">
        <v>136.53</v>
      </c>
    </row>
    <row r="2015" spans="1:4" ht="15" x14ac:dyDescent="0.25">
      <c r="A2015" s="351" t="s">
        <v>29299</v>
      </c>
      <c r="B2015" s="382" t="s">
        <v>29300</v>
      </c>
      <c r="C2015" s="351" t="s">
        <v>3</v>
      </c>
      <c r="D2015" s="337">
        <v>221.09</v>
      </c>
    </row>
    <row r="2016" spans="1:4" ht="15" x14ac:dyDescent="0.25">
      <c r="A2016" s="351" t="s">
        <v>29301</v>
      </c>
      <c r="B2016" s="382" t="s">
        <v>29302</v>
      </c>
      <c r="C2016" s="351" t="s">
        <v>3</v>
      </c>
      <c r="D2016" s="337">
        <v>153.22</v>
      </c>
    </row>
    <row r="2017" spans="1:4" ht="15" x14ac:dyDescent="0.25">
      <c r="A2017" s="351" t="s">
        <v>29303</v>
      </c>
      <c r="B2017" s="382" t="s">
        <v>29304</v>
      </c>
      <c r="C2017" s="351" t="s">
        <v>3</v>
      </c>
      <c r="D2017" s="337">
        <v>55.45</v>
      </c>
    </row>
    <row r="2018" spans="1:4" ht="15" x14ac:dyDescent="0.25">
      <c r="A2018" s="351" t="s">
        <v>29305</v>
      </c>
      <c r="B2018" s="382" t="s">
        <v>29306</v>
      </c>
      <c r="C2018" s="351" t="s">
        <v>3</v>
      </c>
      <c r="D2018" s="337">
        <v>43.43</v>
      </c>
    </row>
    <row r="2019" spans="1:4" ht="15" x14ac:dyDescent="0.25">
      <c r="A2019" s="351" t="s">
        <v>29307</v>
      </c>
      <c r="B2019" s="382" t="s">
        <v>29308</v>
      </c>
      <c r="C2019" s="351" t="s">
        <v>3</v>
      </c>
      <c r="D2019" s="337">
        <v>379.9</v>
      </c>
    </row>
    <row r="2020" spans="1:4" ht="30" x14ac:dyDescent="0.25">
      <c r="A2020" s="351" t="s">
        <v>29309</v>
      </c>
      <c r="B2020" s="382" t="s">
        <v>29310</v>
      </c>
      <c r="C2020" s="351" t="s">
        <v>3</v>
      </c>
      <c r="D2020" s="337">
        <v>269.14999999999998</v>
      </c>
    </row>
    <row r="2021" spans="1:4" ht="15" x14ac:dyDescent="0.25">
      <c r="A2021" s="351" t="s">
        <v>29311</v>
      </c>
      <c r="B2021" s="382" t="s">
        <v>29312</v>
      </c>
      <c r="C2021" s="351" t="s">
        <v>3</v>
      </c>
      <c r="D2021" s="337">
        <v>360.17</v>
      </c>
    </row>
    <row r="2022" spans="1:4" ht="30" x14ac:dyDescent="0.25">
      <c r="A2022" s="351" t="s">
        <v>29313</v>
      </c>
      <c r="B2022" s="382" t="s">
        <v>29314</v>
      </c>
      <c r="C2022" s="351" t="s">
        <v>3</v>
      </c>
      <c r="D2022" s="337">
        <v>270.93</v>
      </c>
    </row>
    <row r="2023" spans="1:4" ht="15" x14ac:dyDescent="0.25">
      <c r="A2023" s="351" t="s">
        <v>29315</v>
      </c>
      <c r="B2023" s="382" t="s">
        <v>29316</v>
      </c>
      <c r="C2023" s="351" t="s">
        <v>3</v>
      </c>
      <c r="D2023" s="337">
        <v>379.12</v>
      </c>
    </row>
    <row r="2024" spans="1:4" ht="15" x14ac:dyDescent="0.25">
      <c r="A2024" s="351" t="s">
        <v>29317</v>
      </c>
      <c r="B2024" s="382" t="s">
        <v>29318</v>
      </c>
      <c r="C2024" s="351" t="s">
        <v>3</v>
      </c>
      <c r="D2024" s="337">
        <v>270.38</v>
      </c>
    </row>
    <row r="2025" spans="1:4" ht="15" x14ac:dyDescent="0.25">
      <c r="A2025" s="351" t="s">
        <v>8036</v>
      </c>
      <c r="B2025" s="351" t="s">
        <v>37289</v>
      </c>
      <c r="C2025" s="336"/>
      <c r="D2025" s="336"/>
    </row>
    <row r="2026" spans="1:4" ht="15" x14ac:dyDescent="0.25">
      <c r="A2026" s="351" t="s">
        <v>8037</v>
      </c>
      <c r="B2026" s="351" t="s">
        <v>37290</v>
      </c>
      <c r="C2026" s="351" t="s">
        <v>689</v>
      </c>
      <c r="D2026" s="337">
        <v>16.100000000000001</v>
      </c>
    </row>
    <row r="2027" spans="1:4" ht="15" x14ac:dyDescent="0.25">
      <c r="A2027" s="351" t="s">
        <v>8038</v>
      </c>
      <c r="B2027" s="351" t="s">
        <v>37291</v>
      </c>
      <c r="C2027" s="351" t="s">
        <v>689</v>
      </c>
      <c r="D2027" s="337">
        <v>12.51</v>
      </c>
    </row>
    <row r="2028" spans="1:4" ht="15" x14ac:dyDescent="0.25">
      <c r="A2028" s="351" t="s">
        <v>8039</v>
      </c>
      <c r="B2028" s="351" t="s">
        <v>37292</v>
      </c>
      <c r="C2028" s="351" t="s">
        <v>689</v>
      </c>
      <c r="D2028" s="337">
        <v>14.55</v>
      </c>
    </row>
    <row r="2029" spans="1:4" ht="15" x14ac:dyDescent="0.25">
      <c r="A2029" s="351" t="s">
        <v>8040</v>
      </c>
      <c r="B2029" s="351" t="s">
        <v>37293</v>
      </c>
      <c r="C2029" s="351" t="s">
        <v>689</v>
      </c>
      <c r="D2029" s="337">
        <v>11.49</v>
      </c>
    </row>
    <row r="2030" spans="1:4" ht="15" x14ac:dyDescent="0.25">
      <c r="A2030" s="351" t="s">
        <v>8041</v>
      </c>
      <c r="B2030" s="351" t="s">
        <v>37294</v>
      </c>
      <c r="C2030" s="351" t="s">
        <v>689</v>
      </c>
      <c r="D2030" s="337">
        <v>10.35</v>
      </c>
    </row>
    <row r="2031" spans="1:4" ht="15" x14ac:dyDescent="0.25">
      <c r="A2031" s="351" t="s">
        <v>8042</v>
      </c>
      <c r="B2031" s="351" t="s">
        <v>37295</v>
      </c>
      <c r="C2031" s="351" t="s">
        <v>689</v>
      </c>
      <c r="D2031" s="337">
        <v>9.11</v>
      </c>
    </row>
    <row r="2032" spans="1:4" ht="15" x14ac:dyDescent="0.25">
      <c r="A2032" s="351" t="s">
        <v>8043</v>
      </c>
      <c r="B2032" s="351" t="s">
        <v>37296</v>
      </c>
      <c r="C2032" s="351" t="s">
        <v>689</v>
      </c>
      <c r="D2032" s="337">
        <v>8.27</v>
      </c>
    </row>
    <row r="2033" spans="1:4" ht="15" x14ac:dyDescent="0.25">
      <c r="A2033" s="351" t="s">
        <v>8044</v>
      </c>
      <c r="B2033" s="351" t="s">
        <v>37297</v>
      </c>
      <c r="C2033" s="351" t="s">
        <v>689</v>
      </c>
      <c r="D2033" s="337">
        <v>7.75</v>
      </c>
    </row>
    <row r="2034" spans="1:4" ht="15" x14ac:dyDescent="0.25">
      <c r="A2034" s="351" t="s">
        <v>8045</v>
      </c>
      <c r="B2034" s="351" t="s">
        <v>37298</v>
      </c>
      <c r="C2034" s="351" t="s">
        <v>689</v>
      </c>
      <c r="D2034" s="337">
        <v>7.58</v>
      </c>
    </row>
    <row r="2035" spans="1:4" ht="15" x14ac:dyDescent="0.25">
      <c r="A2035" s="351" t="s">
        <v>8046</v>
      </c>
      <c r="B2035" s="351" t="s">
        <v>37299</v>
      </c>
      <c r="C2035" s="351" t="s">
        <v>689</v>
      </c>
      <c r="D2035" s="337">
        <v>7.58</v>
      </c>
    </row>
    <row r="2036" spans="1:4" ht="15" x14ac:dyDescent="0.25">
      <c r="A2036" s="351" t="s">
        <v>8047</v>
      </c>
      <c r="B2036" s="351" t="s">
        <v>37300</v>
      </c>
      <c r="C2036" s="351" t="s">
        <v>689</v>
      </c>
      <c r="D2036" s="337">
        <v>8.5</v>
      </c>
    </row>
    <row r="2037" spans="1:4" ht="15" x14ac:dyDescent="0.25">
      <c r="A2037" s="351" t="s">
        <v>8048</v>
      </c>
      <c r="B2037" s="351" t="s">
        <v>37301</v>
      </c>
      <c r="C2037" s="351" t="s">
        <v>689</v>
      </c>
      <c r="D2037" s="337">
        <v>16.27</v>
      </c>
    </row>
    <row r="2038" spans="1:4" ht="15" x14ac:dyDescent="0.25">
      <c r="A2038" s="351" t="s">
        <v>8049</v>
      </c>
      <c r="B2038" s="351" t="s">
        <v>37302</v>
      </c>
      <c r="C2038" s="351" t="s">
        <v>689</v>
      </c>
      <c r="D2038" s="337">
        <v>16.27</v>
      </c>
    </row>
    <row r="2039" spans="1:4" ht="15" x14ac:dyDescent="0.25">
      <c r="A2039" s="351" t="s">
        <v>8050</v>
      </c>
      <c r="B2039" s="351" t="s">
        <v>37303</v>
      </c>
      <c r="C2039" s="351" t="s">
        <v>689</v>
      </c>
      <c r="D2039" s="337">
        <v>16.79</v>
      </c>
    </row>
    <row r="2040" spans="1:4" ht="15" x14ac:dyDescent="0.25">
      <c r="A2040" s="351" t="s">
        <v>8051</v>
      </c>
      <c r="B2040" s="351" t="s">
        <v>37304</v>
      </c>
      <c r="C2040" s="351" t="s">
        <v>689</v>
      </c>
      <c r="D2040" s="337">
        <v>13.22</v>
      </c>
    </row>
    <row r="2041" spans="1:4" ht="15" x14ac:dyDescent="0.25">
      <c r="A2041" s="351" t="s">
        <v>8052</v>
      </c>
      <c r="B2041" s="351" t="s">
        <v>37305</v>
      </c>
      <c r="C2041" s="351" t="s">
        <v>689</v>
      </c>
      <c r="D2041" s="337">
        <v>11.68</v>
      </c>
    </row>
    <row r="2042" spans="1:4" ht="15" x14ac:dyDescent="0.25">
      <c r="A2042" s="351" t="s">
        <v>8053</v>
      </c>
      <c r="B2042" s="351" t="s">
        <v>37306</v>
      </c>
      <c r="C2042" s="351" t="s">
        <v>689</v>
      </c>
      <c r="D2042" s="337">
        <v>10.16</v>
      </c>
    </row>
    <row r="2043" spans="1:4" ht="15" x14ac:dyDescent="0.25">
      <c r="A2043" s="351" t="s">
        <v>8054</v>
      </c>
      <c r="B2043" s="351" t="s">
        <v>37307</v>
      </c>
      <c r="C2043" s="351" t="s">
        <v>689</v>
      </c>
      <c r="D2043" s="337">
        <v>9.07</v>
      </c>
    </row>
    <row r="2044" spans="1:4" ht="15" x14ac:dyDescent="0.25">
      <c r="A2044" s="351" t="s">
        <v>8055</v>
      </c>
      <c r="B2044" s="351" t="s">
        <v>37308</v>
      </c>
      <c r="C2044" s="351" t="s">
        <v>689</v>
      </c>
      <c r="D2044" s="337">
        <v>8.31</v>
      </c>
    </row>
    <row r="2045" spans="1:4" ht="15" x14ac:dyDescent="0.25">
      <c r="A2045" s="351" t="s">
        <v>8056</v>
      </c>
      <c r="B2045" s="351" t="s">
        <v>37309</v>
      </c>
      <c r="C2045" s="351" t="s">
        <v>689</v>
      </c>
      <c r="D2045" s="337">
        <v>7.97</v>
      </c>
    </row>
    <row r="2046" spans="1:4" ht="15" x14ac:dyDescent="0.25">
      <c r="A2046" s="351" t="s">
        <v>8057</v>
      </c>
      <c r="B2046" s="351" t="s">
        <v>37310</v>
      </c>
      <c r="C2046" s="351" t="s">
        <v>689</v>
      </c>
      <c r="D2046" s="337">
        <v>7.59</v>
      </c>
    </row>
    <row r="2047" spans="1:4" ht="15" x14ac:dyDescent="0.25">
      <c r="A2047" s="351" t="s">
        <v>8058</v>
      </c>
      <c r="B2047" s="351" t="s">
        <v>37311</v>
      </c>
      <c r="C2047" s="351" t="s">
        <v>689</v>
      </c>
      <c r="D2047" s="337">
        <v>8.51</v>
      </c>
    </row>
    <row r="2048" spans="1:4" ht="15" x14ac:dyDescent="0.25">
      <c r="A2048" s="351" t="s">
        <v>8059</v>
      </c>
      <c r="B2048" s="351" t="s">
        <v>8060</v>
      </c>
      <c r="C2048" s="336"/>
      <c r="D2048" s="336"/>
    </row>
    <row r="2049" spans="1:4" ht="15" x14ac:dyDescent="0.25">
      <c r="A2049" s="351" t="s">
        <v>8061</v>
      </c>
      <c r="B2049" s="351" t="s">
        <v>21247</v>
      </c>
      <c r="C2049" s="351" t="s">
        <v>689</v>
      </c>
      <c r="D2049" s="337">
        <v>11.07</v>
      </c>
    </row>
    <row r="2050" spans="1:4" ht="15" x14ac:dyDescent="0.25">
      <c r="A2050" s="351" t="s">
        <v>8062</v>
      </c>
      <c r="B2050" s="351" t="s">
        <v>8063</v>
      </c>
      <c r="C2050" s="351" t="s">
        <v>689</v>
      </c>
      <c r="D2050" s="337">
        <v>10.83</v>
      </c>
    </row>
    <row r="2051" spans="1:4" ht="15" x14ac:dyDescent="0.25">
      <c r="A2051" s="351" t="s">
        <v>8064</v>
      </c>
      <c r="B2051" s="351" t="s">
        <v>23792</v>
      </c>
      <c r="C2051" s="351" t="s">
        <v>689</v>
      </c>
      <c r="D2051" s="337">
        <v>10.82</v>
      </c>
    </row>
    <row r="2052" spans="1:4" ht="15" x14ac:dyDescent="0.25">
      <c r="A2052" s="351" t="s">
        <v>8065</v>
      </c>
      <c r="B2052" s="351" t="s">
        <v>21248</v>
      </c>
      <c r="C2052" s="351" t="s">
        <v>689</v>
      </c>
      <c r="D2052" s="337">
        <v>12.71</v>
      </c>
    </row>
    <row r="2053" spans="1:4" ht="15" x14ac:dyDescent="0.25">
      <c r="A2053" s="351" t="s">
        <v>8066</v>
      </c>
      <c r="B2053" s="351" t="s">
        <v>37312</v>
      </c>
      <c r="C2053" s="351" t="s">
        <v>689</v>
      </c>
      <c r="D2053" s="337">
        <v>12.61</v>
      </c>
    </row>
    <row r="2054" spans="1:4" ht="15" x14ac:dyDescent="0.25">
      <c r="A2054" s="351" t="s">
        <v>8067</v>
      </c>
      <c r="B2054" s="351" t="s">
        <v>8068</v>
      </c>
      <c r="C2054" s="351" t="s">
        <v>689</v>
      </c>
      <c r="D2054" s="337">
        <v>11.27</v>
      </c>
    </row>
    <row r="2055" spans="1:4" ht="15" x14ac:dyDescent="0.25">
      <c r="A2055" s="351" t="s">
        <v>8069</v>
      </c>
      <c r="B2055" s="351" t="s">
        <v>37313</v>
      </c>
      <c r="C2055" s="351" t="s">
        <v>689</v>
      </c>
      <c r="D2055" s="337">
        <v>10.7</v>
      </c>
    </row>
    <row r="2056" spans="1:4" ht="15" x14ac:dyDescent="0.25">
      <c r="A2056" s="351" t="s">
        <v>8070</v>
      </c>
      <c r="B2056" s="351" t="s">
        <v>37314</v>
      </c>
      <c r="C2056" s="351" t="s">
        <v>689</v>
      </c>
      <c r="D2056" s="337">
        <v>10.68</v>
      </c>
    </row>
    <row r="2057" spans="1:4" ht="15" x14ac:dyDescent="0.25">
      <c r="A2057" s="351" t="s">
        <v>8071</v>
      </c>
      <c r="B2057" s="351" t="s">
        <v>37315</v>
      </c>
      <c r="C2057" s="351" t="s">
        <v>689</v>
      </c>
      <c r="D2057" s="337">
        <v>10.66</v>
      </c>
    </row>
    <row r="2058" spans="1:4" ht="15" x14ac:dyDescent="0.25">
      <c r="A2058" s="351" t="s">
        <v>8072</v>
      </c>
      <c r="B2058" s="351" t="s">
        <v>37316</v>
      </c>
      <c r="C2058" s="351" t="s">
        <v>689</v>
      </c>
      <c r="D2058" s="337">
        <v>10.7</v>
      </c>
    </row>
    <row r="2059" spans="1:4" ht="15" x14ac:dyDescent="0.25">
      <c r="A2059" s="351" t="s">
        <v>25877</v>
      </c>
      <c r="B2059" s="351" t="s">
        <v>25878</v>
      </c>
      <c r="C2059" s="351" t="s">
        <v>689</v>
      </c>
      <c r="D2059" s="337">
        <v>11.12</v>
      </c>
    </row>
    <row r="2060" spans="1:4" ht="15" x14ac:dyDescent="0.25">
      <c r="A2060" s="351" t="s">
        <v>25879</v>
      </c>
      <c r="B2060" s="351" t="s">
        <v>25880</v>
      </c>
      <c r="C2060" s="351" t="s">
        <v>689</v>
      </c>
      <c r="D2060" s="337">
        <v>13.87</v>
      </c>
    </row>
    <row r="2061" spans="1:4" ht="15" x14ac:dyDescent="0.25">
      <c r="A2061" s="351" t="s">
        <v>25881</v>
      </c>
      <c r="B2061" s="351" t="s">
        <v>25882</v>
      </c>
      <c r="C2061" s="351" t="s">
        <v>689</v>
      </c>
      <c r="D2061" s="337">
        <v>13.42</v>
      </c>
    </row>
    <row r="2062" spans="1:4" ht="15" x14ac:dyDescent="0.25">
      <c r="A2062" s="351" t="s">
        <v>25883</v>
      </c>
      <c r="B2062" s="351" t="s">
        <v>25884</v>
      </c>
      <c r="C2062" s="351" t="s">
        <v>689</v>
      </c>
      <c r="D2062" s="337">
        <v>11.1</v>
      </c>
    </row>
    <row r="2063" spans="1:4" ht="15" x14ac:dyDescent="0.25">
      <c r="A2063" s="351" t="s">
        <v>8073</v>
      </c>
      <c r="B2063" s="351" t="s">
        <v>8074</v>
      </c>
      <c r="C2063" s="336"/>
      <c r="D2063" s="336"/>
    </row>
    <row r="2064" spans="1:4" ht="15" x14ac:dyDescent="0.25">
      <c r="A2064" s="351" t="s">
        <v>8075</v>
      </c>
      <c r="B2064" s="351" t="s">
        <v>37317</v>
      </c>
      <c r="C2064" s="351" t="s">
        <v>691</v>
      </c>
      <c r="D2064" s="337">
        <v>697.2</v>
      </c>
    </row>
    <row r="2065" spans="1:4" ht="15" x14ac:dyDescent="0.25">
      <c r="A2065" s="351" t="s">
        <v>8076</v>
      </c>
      <c r="B2065" s="351" t="s">
        <v>37318</v>
      </c>
      <c r="C2065" s="351" t="s">
        <v>691</v>
      </c>
      <c r="D2065" s="337">
        <v>710.15</v>
      </c>
    </row>
    <row r="2066" spans="1:4" ht="15" x14ac:dyDescent="0.25">
      <c r="A2066" s="351" t="s">
        <v>8077</v>
      </c>
      <c r="B2066" s="351" t="s">
        <v>37319</v>
      </c>
      <c r="C2066" s="351" t="s">
        <v>691</v>
      </c>
      <c r="D2066" s="337">
        <v>723.18</v>
      </c>
    </row>
    <row r="2067" spans="1:4" ht="15" x14ac:dyDescent="0.25">
      <c r="A2067" s="351" t="s">
        <v>8078</v>
      </c>
      <c r="B2067" s="351" t="s">
        <v>37320</v>
      </c>
      <c r="C2067" s="351" t="s">
        <v>691</v>
      </c>
      <c r="D2067" s="337">
        <v>782.46</v>
      </c>
    </row>
    <row r="2068" spans="1:4" ht="15" x14ac:dyDescent="0.25">
      <c r="A2068" s="351" t="s">
        <v>8079</v>
      </c>
      <c r="B2068" s="351" t="s">
        <v>8080</v>
      </c>
      <c r="C2068" s="336"/>
      <c r="D2068" s="336"/>
    </row>
    <row r="2069" spans="1:4" ht="15" x14ac:dyDescent="0.25">
      <c r="A2069" s="351" t="s">
        <v>8081</v>
      </c>
      <c r="B2069" s="351" t="s">
        <v>37321</v>
      </c>
      <c r="C2069" s="351" t="s">
        <v>691</v>
      </c>
      <c r="D2069" s="337">
        <v>578.22</v>
      </c>
    </row>
    <row r="2070" spans="1:4" ht="15" x14ac:dyDescent="0.25">
      <c r="A2070" s="351" t="s">
        <v>8082</v>
      </c>
      <c r="B2070" s="351" t="s">
        <v>37322</v>
      </c>
      <c r="C2070" s="351" t="s">
        <v>691</v>
      </c>
      <c r="D2070" s="337">
        <v>594.72</v>
      </c>
    </row>
    <row r="2071" spans="1:4" ht="15" x14ac:dyDescent="0.25">
      <c r="A2071" s="351" t="s">
        <v>8083</v>
      </c>
      <c r="B2071" s="351" t="s">
        <v>37323</v>
      </c>
      <c r="C2071" s="351" t="s">
        <v>691</v>
      </c>
      <c r="D2071" s="337">
        <v>611.22</v>
      </c>
    </row>
    <row r="2072" spans="1:4" ht="15" x14ac:dyDescent="0.25">
      <c r="A2072" s="351" t="s">
        <v>8084</v>
      </c>
      <c r="B2072" s="351" t="s">
        <v>37324</v>
      </c>
      <c r="C2072" s="351" t="s">
        <v>691</v>
      </c>
      <c r="D2072" s="337">
        <v>677.22</v>
      </c>
    </row>
    <row r="2073" spans="1:4" ht="15" x14ac:dyDescent="0.25">
      <c r="A2073" s="351" t="s">
        <v>8085</v>
      </c>
      <c r="B2073" s="351" t="s">
        <v>8086</v>
      </c>
      <c r="C2073" s="336"/>
      <c r="D2073" s="336"/>
    </row>
    <row r="2074" spans="1:4" ht="15" x14ac:dyDescent="0.25">
      <c r="A2074" s="351" t="s">
        <v>8087</v>
      </c>
      <c r="B2074" s="351" t="s">
        <v>37325</v>
      </c>
      <c r="C2074" s="351" t="s">
        <v>691</v>
      </c>
      <c r="D2074" s="337">
        <v>568.34</v>
      </c>
    </row>
    <row r="2075" spans="1:4" ht="15" x14ac:dyDescent="0.25">
      <c r="A2075" s="351" t="s">
        <v>8088</v>
      </c>
      <c r="B2075" s="351" t="s">
        <v>37326</v>
      </c>
      <c r="C2075" s="351" t="s">
        <v>691</v>
      </c>
      <c r="D2075" s="337">
        <v>584.84</v>
      </c>
    </row>
    <row r="2076" spans="1:4" ht="15" x14ac:dyDescent="0.25">
      <c r="A2076" s="351" t="s">
        <v>8089</v>
      </c>
      <c r="B2076" s="351" t="s">
        <v>37327</v>
      </c>
      <c r="C2076" s="351" t="s">
        <v>691</v>
      </c>
      <c r="D2076" s="337">
        <v>601.34</v>
      </c>
    </row>
    <row r="2077" spans="1:4" ht="15" x14ac:dyDescent="0.25">
      <c r="A2077" s="351" t="s">
        <v>8090</v>
      </c>
      <c r="B2077" s="351" t="s">
        <v>37328</v>
      </c>
      <c r="C2077" s="351" t="s">
        <v>691</v>
      </c>
      <c r="D2077" s="337">
        <v>667.34</v>
      </c>
    </row>
    <row r="2078" spans="1:4" ht="15" x14ac:dyDescent="0.25">
      <c r="A2078" s="351" t="s">
        <v>8091</v>
      </c>
      <c r="B2078" s="382" t="s">
        <v>37329</v>
      </c>
      <c r="C2078" s="336"/>
      <c r="D2078" s="336"/>
    </row>
    <row r="2079" spans="1:4" ht="15" x14ac:dyDescent="0.25">
      <c r="A2079" s="351" t="s">
        <v>8092</v>
      </c>
      <c r="B2079" s="382" t="s">
        <v>37330</v>
      </c>
      <c r="C2079" s="351" t="s">
        <v>3</v>
      </c>
      <c r="D2079" s="337">
        <v>163.80000000000001</v>
      </c>
    </row>
    <row r="2080" spans="1:4" ht="15" x14ac:dyDescent="0.25">
      <c r="A2080" s="351" t="s">
        <v>8093</v>
      </c>
      <c r="B2080" s="382" t="s">
        <v>37331</v>
      </c>
      <c r="C2080" s="351" t="s">
        <v>3</v>
      </c>
      <c r="D2080" s="337">
        <v>188.45</v>
      </c>
    </row>
    <row r="2081" spans="1:4" ht="15" x14ac:dyDescent="0.25">
      <c r="A2081" s="351" t="s">
        <v>8094</v>
      </c>
      <c r="B2081" s="382" t="s">
        <v>37332</v>
      </c>
      <c r="C2081" s="351" t="s">
        <v>3</v>
      </c>
      <c r="D2081" s="337">
        <v>228.33</v>
      </c>
    </row>
    <row r="2082" spans="1:4" ht="15" x14ac:dyDescent="0.25">
      <c r="A2082" s="351" t="s">
        <v>8095</v>
      </c>
      <c r="B2082" s="382" t="s">
        <v>37333</v>
      </c>
      <c r="C2082" s="351" t="s">
        <v>3</v>
      </c>
      <c r="D2082" s="337">
        <v>332.5</v>
      </c>
    </row>
    <row r="2083" spans="1:4" x14ac:dyDescent="0.25">
      <c r="A2083" s="347">
        <v>7</v>
      </c>
      <c r="B2083" s="347" t="s">
        <v>37334</v>
      </c>
      <c r="C2083" s="348"/>
      <c r="D2083" s="348"/>
    </row>
    <row r="2084" spans="1:4" ht="15" x14ac:dyDescent="0.25">
      <c r="A2084" s="351" t="s">
        <v>8096</v>
      </c>
      <c r="B2084" s="351" t="s">
        <v>8097</v>
      </c>
      <c r="C2084" s="336"/>
      <c r="D2084" s="336"/>
    </row>
    <row r="2085" spans="1:4" ht="15" x14ac:dyDescent="0.25">
      <c r="A2085" s="351" t="s">
        <v>8098</v>
      </c>
      <c r="B2085" s="351" t="s">
        <v>46498</v>
      </c>
      <c r="C2085" s="351" t="s">
        <v>3</v>
      </c>
      <c r="D2085" s="337">
        <v>166.39</v>
      </c>
    </row>
    <row r="2086" spans="1:4" ht="15" x14ac:dyDescent="0.25">
      <c r="A2086" s="351" t="s">
        <v>8099</v>
      </c>
      <c r="B2086" s="351" t="s">
        <v>37335</v>
      </c>
      <c r="C2086" s="336"/>
      <c r="D2086" s="336"/>
    </row>
    <row r="2087" spans="1:4" ht="15" x14ac:dyDescent="0.25">
      <c r="A2087" s="351" t="s">
        <v>8100</v>
      </c>
      <c r="B2087" s="351" t="s">
        <v>46499</v>
      </c>
      <c r="C2087" s="351" t="s">
        <v>3</v>
      </c>
      <c r="D2087" s="337">
        <v>65.319999999999993</v>
      </c>
    </row>
    <row r="2088" spans="1:4" ht="15" x14ac:dyDescent="0.25">
      <c r="A2088" s="351" t="s">
        <v>8101</v>
      </c>
      <c r="B2088" s="351" t="s">
        <v>46500</v>
      </c>
      <c r="C2088" s="351" t="s">
        <v>3</v>
      </c>
      <c r="D2088" s="337">
        <v>80.77</v>
      </c>
    </row>
    <row r="2089" spans="1:4" ht="15" x14ac:dyDescent="0.25">
      <c r="A2089" s="351" t="s">
        <v>8102</v>
      </c>
      <c r="B2089" s="351" t="s">
        <v>46501</v>
      </c>
      <c r="C2089" s="351" t="s">
        <v>3</v>
      </c>
      <c r="D2089" s="337">
        <v>92.97</v>
      </c>
    </row>
    <row r="2090" spans="1:4" ht="15" x14ac:dyDescent="0.25">
      <c r="A2090" s="351" t="s">
        <v>46502</v>
      </c>
      <c r="B2090" s="351" t="s">
        <v>46503</v>
      </c>
      <c r="C2090" s="351" t="s">
        <v>3</v>
      </c>
      <c r="D2090" s="337">
        <v>192.89</v>
      </c>
    </row>
    <row r="2091" spans="1:4" ht="15" x14ac:dyDescent="0.25">
      <c r="A2091" s="351" t="s">
        <v>46504</v>
      </c>
      <c r="B2091" s="351" t="s">
        <v>46505</v>
      </c>
      <c r="C2091" s="336"/>
      <c r="D2091" s="336"/>
    </row>
    <row r="2092" spans="1:4" ht="15" x14ac:dyDescent="0.25">
      <c r="A2092" s="351" t="s">
        <v>46506</v>
      </c>
      <c r="B2092" s="351" t="s">
        <v>46507</v>
      </c>
      <c r="C2092" s="351" t="s">
        <v>3</v>
      </c>
      <c r="D2092" s="337">
        <v>75.260000000000005</v>
      </c>
    </row>
    <row r="2093" spans="1:4" ht="15" x14ac:dyDescent="0.25">
      <c r="A2093" s="351" t="s">
        <v>46508</v>
      </c>
      <c r="B2093" s="351" t="s">
        <v>46509</v>
      </c>
      <c r="C2093" s="351" t="s">
        <v>3</v>
      </c>
      <c r="D2093" s="337">
        <v>86.21</v>
      </c>
    </row>
    <row r="2094" spans="1:4" ht="15" x14ac:dyDescent="0.25">
      <c r="A2094" s="351" t="s">
        <v>8103</v>
      </c>
      <c r="B2094" s="351" t="s">
        <v>8104</v>
      </c>
      <c r="C2094" s="336"/>
      <c r="D2094" s="336"/>
    </row>
    <row r="2095" spans="1:4" ht="15" x14ac:dyDescent="0.25">
      <c r="A2095" s="351" t="s">
        <v>8105</v>
      </c>
      <c r="B2095" s="351" t="s">
        <v>46510</v>
      </c>
      <c r="C2095" s="351" t="s">
        <v>3</v>
      </c>
      <c r="D2095" s="337">
        <v>79.81</v>
      </c>
    </row>
    <row r="2096" spans="1:4" ht="15" x14ac:dyDescent="0.25">
      <c r="A2096" s="351" t="s">
        <v>8106</v>
      </c>
      <c r="B2096" s="351" t="s">
        <v>46511</v>
      </c>
      <c r="C2096" s="351" t="s">
        <v>3</v>
      </c>
      <c r="D2096" s="337">
        <v>92.5</v>
      </c>
    </row>
    <row r="2097" spans="1:4" ht="15" x14ac:dyDescent="0.25">
      <c r="A2097" s="351" t="s">
        <v>8107</v>
      </c>
      <c r="B2097" s="351" t="s">
        <v>46512</v>
      </c>
      <c r="C2097" s="351" t="s">
        <v>3</v>
      </c>
      <c r="D2097" s="337">
        <v>112.83</v>
      </c>
    </row>
    <row r="2098" spans="1:4" ht="15" x14ac:dyDescent="0.25">
      <c r="A2098" s="351" t="s">
        <v>8108</v>
      </c>
      <c r="B2098" s="382" t="s">
        <v>46513</v>
      </c>
      <c r="C2098" s="351" t="s">
        <v>3</v>
      </c>
      <c r="D2098" s="337">
        <v>87.2</v>
      </c>
    </row>
    <row r="2099" spans="1:4" ht="15" x14ac:dyDescent="0.25">
      <c r="A2099" s="351" t="s">
        <v>8109</v>
      </c>
      <c r="B2099" s="382" t="s">
        <v>46514</v>
      </c>
      <c r="C2099" s="351" t="s">
        <v>3</v>
      </c>
      <c r="D2099" s="337">
        <v>102.57</v>
      </c>
    </row>
    <row r="2100" spans="1:4" ht="15" x14ac:dyDescent="0.25">
      <c r="A2100" s="351" t="s">
        <v>8110</v>
      </c>
      <c r="B2100" s="382" t="s">
        <v>46515</v>
      </c>
      <c r="C2100" s="351" t="s">
        <v>3</v>
      </c>
      <c r="D2100" s="337">
        <v>124.26</v>
      </c>
    </row>
    <row r="2101" spans="1:4" ht="15" x14ac:dyDescent="0.25">
      <c r="A2101" s="351" t="s">
        <v>46516</v>
      </c>
      <c r="B2101" s="351" t="s">
        <v>46517</v>
      </c>
      <c r="C2101" s="351" t="s">
        <v>3</v>
      </c>
      <c r="D2101" s="337">
        <v>231.66</v>
      </c>
    </row>
    <row r="2102" spans="1:4" ht="15" x14ac:dyDescent="0.25">
      <c r="A2102" s="351" t="s">
        <v>8111</v>
      </c>
      <c r="B2102" s="351" t="s">
        <v>8112</v>
      </c>
      <c r="C2102" s="336"/>
      <c r="D2102" s="336"/>
    </row>
    <row r="2103" spans="1:4" ht="15" x14ac:dyDescent="0.25">
      <c r="A2103" s="351" t="s">
        <v>8113</v>
      </c>
      <c r="B2103" s="351" t="s">
        <v>46518</v>
      </c>
      <c r="C2103" s="351" t="s">
        <v>3</v>
      </c>
      <c r="D2103" s="337">
        <v>86.57</v>
      </c>
    </row>
    <row r="2104" spans="1:4" ht="15" x14ac:dyDescent="0.25">
      <c r="A2104" s="351" t="s">
        <v>8114</v>
      </c>
      <c r="B2104" s="351" t="s">
        <v>46519</v>
      </c>
      <c r="C2104" s="351" t="s">
        <v>3</v>
      </c>
      <c r="D2104" s="337">
        <v>91.1</v>
      </c>
    </row>
    <row r="2105" spans="1:4" ht="15" x14ac:dyDescent="0.25">
      <c r="A2105" s="351" t="s">
        <v>8115</v>
      </c>
      <c r="B2105" s="351" t="s">
        <v>37336</v>
      </c>
      <c r="C2105" s="336"/>
      <c r="D2105" s="336"/>
    </row>
    <row r="2106" spans="1:4" ht="15" x14ac:dyDescent="0.25">
      <c r="A2106" s="351" t="s">
        <v>46520</v>
      </c>
      <c r="B2106" s="382" t="s">
        <v>46521</v>
      </c>
      <c r="C2106" s="351" t="s">
        <v>3</v>
      </c>
      <c r="D2106" s="337">
        <v>341.26</v>
      </c>
    </row>
    <row r="2107" spans="1:4" ht="15" x14ac:dyDescent="0.25">
      <c r="A2107" s="351" t="s">
        <v>46522</v>
      </c>
      <c r="B2107" s="382" t="s">
        <v>46523</v>
      </c>
      <c r="C2107" s="351" t="s">
        <v>3</v>
      </c>
      <c r="D2107" s="337">
        <v>343.28</v>
      </c>
    </row>
    <row r="2108" spans="1:4" ht="15" x14ac:dyDescent="0.25">
      <c r="A2108" s="351" t="s">
        <v>46524</v>
      </c>
      <c r="B2108" s="382" t="s">
        <v>46525</v>
      </c>
      <c r="C2108" s="351" t="s">
        <v>3</v>
      </c>
      <c r="D2108" s="337">
        <v>1127.71</v>
      </c>
    </row>
    <row r="2109" spans="1:4" ht="15" x14ac:dyDescent="0.25">
      <c r="A2109" s="351" t="s">
        <v>46526</v>
      </c>
      <c r="B2109" s="382" t="s">
        <v>46527</v>
      </c>
      <c r="C2109" s="351" t="s">
        <v>3</v>
      </c>
      <c r="D2109" s="337">
        <v>1092.28</v>
      </c>
    </row>
    <row r="2110" spans="1:4" ht="15" x14ac:dyDescent="0.25">
      <c r="A2110" s="351" t="s">
        <v>8116</v>
      </c>
      <c r="B2110" s="351" t="s">
        <v>37337</v>
      </c>
      <c r="C2110" s="336"/>
      <c r="D2110" s="336"/>
    </row>
    <row r="2111" spans="1:4" ht="15" x14ac:dyDescent="0.25">
      <c r="A2111" s="351" t="s">
        <v>8117</v>
      </c>
      <c r="B2111" s="382" t="s">
        <v>46528</v>
      </c>
      <c r="C2111" s="351" t="s">
        <v>3</v>
      </c>
      <c r="D2111" s="337">
        <v>63.24</v>
      </c>
    </row>
    <row r="2112" spans="1:4" ht="15" x14ac:dyDescent="0.25">
      <c r="A2112" s="351" t="s">
        <v>8118</v>
      </c>
      <c r="B2112" s="382" t="s">
        <v>37338</v>
      </c>
      <c r="C2112" s="351" t="s">
        <v>2</v>
      </c>
      <c r="D2112" s="337">
        <v>574.84</v>
      </c>
    </row>
    <row r="2113" spans="1:4" ht="15" x14ac:dyDescent="0.25">
      <c r="A2113" s="351" t="s">
        <v>8119</v>
      </c>
      <c r="B2113" s="351" t="s">
        <v>37339</v>
      </c>
      <c r="C2113" s="336"/>
      <c r="D2113" s="336"/>
    </row>
    <row r="2114" spans="1:4" ht="15" x14ac:dyDescent="0.25">
      <c r="A2114" s="351" t="s">
        <v>46529</v>
      </c>
      <c r="B2114" s="351" t="s">
        <v>46530</v>
      </c>
      <c r="C2114" s="351" t="s">
        <v>1</v>
      </c>
      <c r="D2114" s="337">
        <v>23.9</v>
      </c>
    </row>
    <row r="2115" spans="1:4" ht="15" x14ac:dyDescent="0.25">
      <c r="A2115" s="351" t="s">
        <v>46531</v>
      </c>
      <c r="B2115" s="351" t="s">
        <v>46532</v>
      </c>
      <c r="C2115" s="351" t="s">
        <v>1</v>
      </c>
      <c r="D2115" s="337">
        <v>23.63</v>
      </c>
    </row>
    <row r="2116" spans="1:4" ht="15" x14ac:dyDescent="0.25">
      <c r="A2116" s="351" t="s">
        <v>46533</v>
      </c>
      <c r="B2116" s="351" t="s">
        <v>46534</v>
      </c>
      <c r="C2116" s="351" t="s">
        <v>1</v>
      </c>
      <c r="D2116" s="337">
        <v>27.97</v>
      </c>
    </row>
    <row r="2117" spans="1:4" ht="15" x14ac:dyDescent="0.25">
      <c r="A2117" s="351" t="s">
        <v>46535</v>
      </c>
      <c r="B2117" s="351" t="s">
        <v>46536</v>
      </c>
      <c r="C2117" s="351" t="s">
        <v>1</v>
      </c>
      <c r="D2117" s="337">
        <v>27.68</v>
      </c>
    </row>
    <row r="2118" spans="1:4" ht="15" x14ac:dyDescent="0.25">
      <c r="A2118" s="351" t="s">
        <v>46537</v>
      </c>
      <c r="B2118" s="351" t="s">
        <v>46538</v>
      </c>
      <c r="C2118" s="351" t="s">
        <v>1</v>
      </c>
      <c r="D2118" s="337">
        <v>32.979999999999997</v>
      </c>
    </row>
    <row r="2119" spans="1:4" ht="15" x14ac:dyDescent="0.25">
      <c r="A2119" s="351" t="s">
        <v>46539</v>
      </c>
      <c r="B2119" s="351" t="s">
        <v>46540</v>
      </c>
      <c r="C2119" s="351" t="s">
        <v>1</v>
      </c>
      <c r="D2119" s="337">
        <v>32.409999999999997</v>
      </c>
    </row>
    <row r="2120" spans="1:4" ht="15" x14ac:dyDescent="0.25">
      <c r="A2120" s="351" t="s">
        <v>11734</v>
      </c>
      <c r="B2120" s="351" t="s">
        <v>37340</v>
      </c>
      <c r="C2120" s="336"/>
      <c r="D2120" s="336"/>
    </row>
    <row r="2121" spans="1:4" ht="15" x14ac:dyDescent="0.25">
      <c r="A2121" s="351" t="s">
        <v>11735</v>
      </c>
      <c r="B2121" s="351" t="s">
        <v>46541</v>
      </c>
      <c r="C2121" s="351" t="s">
        <v>1</v>
      </c>
      <c r="D2121" s="337">
        <v>456.78</v>
      </c>
    </row>
    <row r="2122" spans="1:4" ht="15" x14ac:dyDescent="0.25">
      <c r="A2122" s="351" t="s">
        <v>11736</v>
      </c>
      <c r="B2122" s="351" t="s">
        <v>46542</v>
      </c>
      <c r="C2122" s="336"/>
      <c r="D2122" s="336"/>
    </row>
    <row r="2123" spans="1:4" ht="15" x14ac:dyDescent="0.25">
      <c r="A2123" s="351" t="s">
        <v>46543</v>
      </c>
      <c r="B2123" s="351" t="s">
        <v>46544</v>
      </c>
      <c r="C2123" s="351" t="s">
        <v>3</v>
      </c>
      <c r="D2123" s="337">
        <v>283.98</v>
      </c>
    </row>
    <row r="2124" spans="1:4" ht="15" x14ac:dyDescent="0.25">
      <c r="A2124" s="351" t="s">
        <v>11968</v>
      </c>
      <c r="B2124" s="351" t="s">
        <v>37341</v>
      </c>
      <c r="C2124" s="336"/>
      <c r="D2124" s="336"/>
    </row>
    <row r="2125" spans="1:4" ht="15" x14ac:dyDescent="0.25">
      <c r="A2125" s="351" t="s">
        <v>11969</v>
      </c>
      <c r="B2125" s="351" t="s">
        <v>37342</v>
      </c>
      <c r="C2125" s="351" t="s">
        <v>1</v>
      </c>
      <c r="D2125" s="337">
        <v>47.66</v>
      </c>
    </row>
    <row r="2126" spans="1:4" x14ac:dyDescent="0.25">
      <c r="A2126" s="347">
        <v>8</v>
      </c>
      <c r="B2126" s="347" t="s">
        <v>8120</v>
      </c>
      <c r="C2126" s="348"/>
      <c r="D2126" s="348"/>
    </row>
    <row r="2127" spans="1:4" ht="15" x14ac:dyDescent="0.25">
      <c r="A2127" s="351" t="s">
        <v>8121</v>
      </c>
      <c r="B2127" s="351" t="s">
        <v>8122</v>
      </c>
      <c r="C2127" s="336"/>
      <c r="D2127" s="336"/>
    </row>
    <row r="2128" spans="1:4" ht="15" x14ac:dyDescent="0.25">
      <c r="A2128" s="351" t="s">
        <v>8123</v>
      </c>
      <c r="B2128" s="351" t="s">
        <v>37343</v>
      </c>
      <c r="C2128" s="351" t="s">
        <v>3</v>
      </c>
      <c r="D2128" s="337">
        <v>145.68</v>
      </c>
    </row>
    <row r="2129" spans="1:4" ht="15" x14ac:dyDescent="0.25">
      <c r="A2129" s="351" t="s">
        <v>8124</v>
      </c>
      <c r="B2129" s="351" t="s">
        <v>37344</v>
      </c>
      <c r="C2129" s="351" t="s">
        <v>3</v>
      </c>
      <c r="D2129" s="337">
        <v>77.84</v>
      </c>
    </row>
    <row r="2130" spans="1:4" ht="15" x14ac:dyDescent="0.25">
      <c r="A2130" s="351" t="s">
        <v>8125</v>
      </c>
      <c r="B2130" s="351" t="s">
        <v>37345</v>
      </c>
      <c r="C2130" s="351" t="s">
        <v>3</v>
      </c>
      <c r="D2130" s="337">
        <v>56.27</v>
      </c>
    </row>
    <row r="2131" spans="1:4" ht="15" x14ac:dyDescent="0.25">
      <c r="A2131" s="351" t="s">
        <v>8126</v>
      </c>
      <c r="B2131" s="351" t="s">
        <v>8127</v>
      </c>
      <c r="C2131" s="336"/>
      <c r="D2131" s="336"/>
    </row>
    <row r="2132" spans="1:4" ht="15" x14ac:dyDescent="0.25">
      <c r="A2132" s="351" t="s">
        <v>8128</v>
      </c>
      <c r="B2132" s="351" t="s">
        <v>37346</v>
      </c>
      <c r="C2132" s="351" t="s">
        <v>1</v>
      </c>
      <c r="D2132" s="337">
        <v>53.4</v>
      </c>
    </row>
    <row r="2133" spans="1:4" ht="15" x14ac:dyDescent="0.25">
      <c r="A2133" s="351" t="s">
        <v>8129</v>
      </c>
      <c r="B2133" s="351" t="s">
        <v>37347</v>
      </c>
      <c r="C2133" s="351" t="s">
        <v>1</v>
      </c>
      <c r="D2133" s="337">
        <v>42.24</v>
      </c>
    </row>
    <row r="2134" spans="1:4" ht="15" x14ac:dyDescent="0.25">
      <c r="A2134" s="351" t="s">
        <v>8130</v>
      </c>
      <c r="B2134" s="351" t="s">
        <v>37348</v>
      </c>
      <c r="C2134" s="351" t="s">
        <v>1</v>
      </c>
      <c r="D2134" s="337">
        <v>27.98</v>
      </c>
    </row>
    <row r="2135" spans="1:4" ht="15" x14ac:dyDescent="0.25">
      <c r="A2135" s="351" t="s">
        <v>8131</v>
      </c>
      <c r="B2135" s="351" t="s">
        <v>37349</v>
      </c>
      <c r="C2135" s="351" t="s">
        <v>1</v>
      </c>
      <c r="D2135" s="337">
        <v>24</v>
      </c>
    </row>
    <row r="2136" spans="1:4" ht="15" x14ac:dyDescent="0.25">
      <c r="A2136" s="351" t="s">
        <v>8132</v>
      </c>
      <c r="B2136" s="351" t="s">
        <v>37350</v>
      </c>
      <c r="C2136" s="351" t="s">
        <v>1</v>
      </c>
      <c r="D2136" s="337">
        <v>5.45</v>
      </c>
    </row>
    <row r="2137" spans="1:4" ht="15" x14ac:dyDescent="0.25">
      <c r="A2137" s="351" t="s">
        <v>8133</v>
      </c>
      <c r="B2137" s="351" t="s">
        <v>37351</v>
      </c>
      <c r="C2137" s="336"/>
      <c r="D2137" s="336"/>
    </row>
    <row r="2138" spans="1:4" ht="15" x14ac:dyDescent="0.25">
      <c r="A2138" s="351" t="s">
        <v>8134</v>
      </c>
      <c r="B2138" s="351" t="s">
        <v>37352</v>
      </c>
      <c r="C2138" s="351" t="s">
        <v>3</v>
      </c>
      <c r="D2138" s="337">
        <v>86.57</v>
      </c>
    </row>
    <row r="2139" spans="1:4" ht="15" x14ac:dyDescent="0.25">
      <c r="A2139" s="351" t="s">
        <v>8135</v>
      </c>
      <c r="B2139" s="351" t="s">
        <v>37353</v>
      </c>
      <c r="C2139" s="351" t="s">
        <v>3</v>
      </c>
      <c r="D2139" s="337">
        <v>138.86000000000001</v>
      </c>
    </row>
    <row r="2140" spans="1:4" ht="15" x14ac:dyDescent="0.25">
      <c r="A2140" s="351" t="s">
        <v>8136</v>
      </c>
      <c r="B2140" s="351" t="s">
        <v>37354</v>
      </c>
      <c r="C2140" s="351" t="s">
        <v>3</v>
      </c>
      <c r="D2140" s="337">
        <v>112.61</v>
      </c>
    </row>
    <row r="2141" spans="1:4" ht="15" x14ac:dyDescent="0.25">
      <c r="A2141" s="351" t="s">
        <v>8137</v>
      </c>
      <c r="B2141" s="351" t="s">
        <v>8138</v>
      </c>
      <c r="C2141" s="336"/>
      <c r="D2141" s="336"/>
    </row>
    <row r="2142" spans="1:4" ht="15" x14ac:dyDescent="0.25">
      <c r="A2142" s="351" t="s">
        <v>8139</v>
      </c>
      <c r="B2142" s="351" t="s">
        <v>37355</v>
      </c>
      <c r="C2142" s="351" t="s">
        <v>3</v>
      </c>
      <c r="D2142" s="337">
        <v>39.14</v>
      </c>
    </row>
    <row r="2143" spans="1:4" ht="15" x14ac:dyDescent="0.25">
      <c r="A2143" s="351" t="s">
        <v>8140</v>
      </c>
      <c r="B2143" s="351" t="s">
        <v>37356</v>
      </c>
      <c r="C2143" s="351" t="s">
        <v>3</v>
      </c>
      <c r="D2143" s="337">
        <v>46.4</v>
      </c>
    </row>
    <row r="2144" spans="1:4" ht="15" x14ac:dyDescent="0.25">
      <c r="A2144" s="351" t="s">
        <v>8141</v>
      </c>
      <c r="B2144" s="351" t="s">
        <v>37357</v>
      </c>
      <c r="C2144" s="351" t="s">
        <v>3</v>
      </c>
      <c r="D2144" s="337">
        <v>73.239999999999995</v>
      </c>
    </row>
    <row r="2145" spans="1:4" ht="15" x14ac:dyDescent="0.25">
      <c r="A2145" s="351" t="s">
        <v>8142</v>
      </c>
      <c r="B2145" s="351" t="s">
        <v>37358</v>
      </c>
      <c r="C2145" s="336"/>
      <c r="D2145" s="336"/>
    </row>
    <row r="2146" spans="1:4" ht="15" x14ac:dyDescent="0.25">
      <c r="A2146" s="351" t="s">
        <v>8143</v>
      </c>
      <c r="B2146" s="351" t="s">
        <v>37359</v>
      </c>
      <c r="C2146" s="351" t="s">
        <v>3</v>
      </c>
      <c r="D2146" s="337">
        <v>50.8</v>
      </c>
    </row>
    <row r="2147" spans="1:4" ht="15" x14ac:dyDescent="0.25">
      <c r="A2147" s="351" t="s">
        <v>8144</v>
      </c>
      <c r="B2147" s="351" t="s">
        <v>8145</v>
      </c>
      <c r="C2147" s="336"/>
      <c r="D2147" s="336"/>
    </row>
    <row r="2148" spans="1:4" ht="15" x14ac:dyDescent="0.25">
      <c r="A2148" s="351" t="s">
        <v>8146</v>
      </c>
      <c r="B2148" s="351" t="s">
        <v>37360</v>
      </c>
      <c r="C2148" s="351" t="s">
        <v>1</v>
      </c>
      <c r="D2148" s="337">
        <v>35.86</v>
      </c>
    </row>
    <row r="2149" spans="1:4" ht="15" x14ac:dyDescent="0.25">
      <c r="A2149" s="351" t="s">
        <v>8147</v>
      </c>
      <c r="B2149" s="351" t="s">
        <v>37361</v>
      </c>
      <c r="C2149" s="351" t="s">
        <v>1</v>
      </c>
      <c r="D2149" s="337">
        <v>66.88</v>
      </c>
    </row>
    <row r="2150" spans="1:4" ht="15" x14ac:dyDescent="0.25">
      <c r="A2150" s="351" t="s">
        <v>8148</v>
      </c>
      <c r="B2150" s="351" t="s">
        <v>37362</v>
      </c>
      <c r="C2150" s="351" t="s">
        <v>1</v>
      </c>
      <c r="D2150" s="337">
        <v>88.09</v>
      </c>
    </row>
    <row r="2151" spans="1:4" ht="15" x14ac:dyDescent="0.25">
      <c r="A2151" s="351" t="s">
        <v>8149</v>
      </c>
      <c r="B2151" s="351" t="s">
        <v>6825</v>
      </c>
      <c r="C2151" s="336"/>
      <c r="D2151" s="336"/>
    </row>
    <row r="2152" spans="1:4" ht="15" x14ac:dyDescent="0.25">
      <c r="A2152" s="351" t="s">
        <v>8150</v>
      </c>
      <c r="B2152" s="351" t="s">
        <v>37363</v>
      </c>
      <c r="C2152" s="351" t="s">
        <v>3</v>
      </c>
      <c r="D2152" s="337">
        <v>179.55</v>
      </c>
    </row>
    <row r="2153" spans="1:4" ht="15" x14ac:dyDescent="0.25">
      <c r="A2153" s="351" t="s">
        <v>8151</v>
      </c>
      <c r="B2153" s="351" t="s">
        <v>37364</v>
      </c>
      <c r="C2153" s="351" t="s">
        <v>3</v>
      </c>
      <c r="D2153" s="337">
        <v>100.8</v>
      </c>
    </row>
    <row r="2154" spans="1:4" ht="15" x14ac:dyDescent="0.25">
      <c r="A2154" s="351" t="s">
        <v>8152</v>
      </c>
      <c r="B2154" s="351" t="s">
        <v>6824</v>
      </c>
      <c r="C2154" s="336"/>
      <c r="D2154" s="336"/>
    </row>
    <row r="2155" spans="1:4" ht="15" x14ac:dyDescent="0.25">
      <c r="A2155" s="351" t="s">
        <v>8153</v>
      </c>
      <c r="B2155" s="351" t="s">
        <v>37365</v>
      </c>
      <c r="C2155" s="351" t="s">
        <v>3</v>
      </c>
      <c r="D2155" s="337">
        <v>82.8</v>
      </c>
    </row>
    <row r="2156" spans="1:4" ht="15" x14ac:dyDescent="0.25">
      <c r="A2156" s="351" t="s">
        <v>8154</v>
      </c>
      <c r="B2156" s="351" t="s">
        <v>37366</v>
      </c>
      <c r="C2156" s="351" t="s">
        <v>3</v>
      </c>
      <c r="D2156" s="337">
        <v>100</v>
      </c>
    </row>
    <row r="2157" spans="1:4" ht="15" x14ac:dyDescent="0.25">
      <c r="A2157" s="351" t="s">
        <v>8155</v>
      </c>
      <c r="B2157" s="351" t="s">
        <v>8156</v>
      </c>
      <c r="C2157" s="336"/>
      <c r="D2157" s="336"/>
    </row>
    <row r="2158" spans="1:4" ht="15" x14ac:dyDescent="0.25">
      <c r="A2158" s="351" t="s">
        <v>8157</v>
      </c>
      <c r="B2158" s="351" t="s">
        <v>8158</v>
      </c>
      <c r="C2158" s="351" t="s">
        <v>3</v>
      </c>
      <c r="D2158" s="337">
        <v>75</v>
      </c>
    </row>
    <row r="2159" spans="1:4" ht="15" x14ac:dyDescent="0.25">
      <c r="A2159" s="351" t="s">
        <v>8159</v>
      </c>
      <c r="B2159" s="351" t="s">
        <v>8160</v>
      </c>
      <c r="C2159" s="336"/>
      <c r="D2159" s="336"/>
    </row>
    <row r="2160" spans="1:4" ht="15" x14ac:dyDescent="0.25">
      <c r="A2160" s="351" t="s">
        <v>8161</v>
      </c>
      <c r="B2160" s="351" t="s">
        <v>37367</v>
      </c>
      <c r="C2160" s="351" t="s">
        <v>1</v>
      </c>
      <c r="D2160" s="337">
        <v>73.569999999999993</v>
      </c>
    </row>
    <row r="2161" spans="1:4" ht="15" x14ac:dyDescent="0.25">
      <c r="A2161" s="351" t="s">
        <v>8162</v>
      </c>
      <c r="B2161" s="351" t="s">
        <v>37368</v>
      </c>
      <c r="C2161" s="351" t="s">
        <v>1</v>
      </c>
      <c r="D2161" s="337">
        <v>102.32</v>
      </c>
    </row>
    <row r="2162" spans="1:4" ht="15" x14ac:dyDescent="0.25">
      <c r="A2162" s="351" t="s">
        <v>8163</v>
      </c>
      <c r="B2162" s="351" t="s">
        <v>37369</v>
      </c>
      <c r="C2162" s="351" t="s">
        <v>1</v>
      </c>
      <c r="D2162" s="337">
        <v>127.75</v>
      </c>
    </row>
    <row r="2163" spans="1:4" ht="15" x14ac:dyDescent="0.25">
      <c r="A2163" s="351" t="s">
        <v>8164</v>
      </c>
      <c r="B2163" s="351" t="s">
        <v>37370</v>
      </c>
      <c r="C2163" s="351" t="s">
        <v>1</v>
      </c>
      <c r="D2163" s="337">
        <v>142.88999999999999</v>
      </c>
    </row>
    <row r="2164" spans="1:4" ht="15" x14ac:dyDescent="0.25">
      <c r="A2164" s="351" t="s">
        <v>8165</v>
      </c>
      <c r="B2164" s="351" t="s">
        <v>37371</v>
      </c>
      <c r="C2164" s="351" t="s">
        <v>1</v>
      </c>
      <c r="D2164" s="337">
        <v>183.36</v>
      </c>
    </row>
    <row r="2165" spans="1:4" ht="15" x14ac:dyDescent="0.25">
      <c r="A2165" s="351" t="s">
        <v>8166</v>
      </c>
      <c r="B2165" s="351" t="s">
        <v>37372</v>
      </c>
      <c r="C2165" s="351" t="s">
        <v>1</v>
      </c>
      <c r="D2165" s="337">
        <v>68.37</v>
      </c>
    </row>
    <row r="2166" spans="1:4" ht="15" x14ac:dyDescent="0.25">
      <c r="A2166" s="351" t="s">
        <v>8167</v>
      </c>
      <c r="B2166" s="351" t="s">
        <v>37373</v>
      </c>
      <c r="C2166" s="351" t="s">
        <v>1</v>
      </c>
      <c r="D2166" s="337">
        <v>94.45</v>
      </c>
    </row>
    <row r="2167" spans="1:4" ht="15" x14ac:dyDescent="0.25">
      <c r="A2167" s="351" t="s">
        <v>8168</v>
      </c>
      <c r="B2167" s="351" t="s">
        <v>37374</v>
      </c>
      <c r="C2167" s="351" t="s">
        <v>1</v>
      </c>
      <c r="D2167" s="337">
        <v>117.36</v>
      </c>
    </row>
    <row r="2168" spans="1:4" ht="15" x14ac:dyDescent="0.25">
      <c r="A2168" s="351" t="s">
        <v>8169</v>
      </c>
      <c r="B2168" s="351" t="s">
        <v>37375</v>
      </c>
      <c r="C2168" s="351" t="s">
        <v>1</v>
      </c>
      <c r="D2168" s="337">
        <v>131.07</v>
      </c>
    </row>
    <row r="2169" spans="1:4" ht="15" x14ac:dyDescent="0.25">
      <c r="A2169" s="351" t="s">
        <v>8170</v>
      </c>
      <c r="B2169" s="351" t="s">
        <v>37376</v>
      </c>
      <c r="C2169" s="351" t="s">
        <v>1</v>
      </c>
      <c r="D2169" s="337">
        <v>167.61</v>
      </c>
    </row>
    <row r="2170" spans="1:4" ht="15" x14ac:dyDescent="0.25">
      <c r="A2170" s="351" t="s">
        <v>8171</v>
      </c>
      <c r="B2170" s="351" t="s">
        <v>37377</v>
      </c>
      <c r="C2170" s="351" t="s">
        <v>1</v>
      </c>
      <c r="D2170" s="337">
        <v>60.38</v>
      </c>
    </row>
    <row r="2171" spans="1:4" ht="15" x14ac:dyDescent="0.25">
      <c r="A2171" s="351" t="s">
        <v>8172</v>
      </c>
      <c r="B2171" s="351" t="s">
        <v>37378</v>
      </c>
      <c r="C2171" s="351" t="s">
        <v>1</v>
      </c>
      <c r="D2171" s="337">
        <v>82.37</v>
      </c>
    </row>
    <row r="2172" spans="1:4" ht="15" x14ac:dyDescent="0.25">
      <c r="A2172" s="351" t="s">
        <v>8173</v>
      </c>
      <c r="B2172" s="351" t="s">
        <v>37379</v>
      </c>
      <c r="C2172" s="351" t="s">
        <v>1</v>
      </c>
      <c r="D2172" s="337">
        <v>101.42</v>
      </c>
    </row>
    <row r="2173" spans="1:4" ht="15" x14ac:dyDescent="0.25">
      <c r="A2173" s="351" t="s">
        <v>8174</v>
      </c>
      <c r="B2173" s="351" t="s">
        <v>37380</v>
      </c>
      <c r="C2173" s="351" t="s">
        <v>1</v>
      </c>
      <c r="D2173" s="337">
        <v>112.95</v>
      </c>
    </row>
    <row r="2174" spans="1:4" ht="15" x14ac:dyDescent="0.25">
      <c r="A2174" s="351" t="s">
        <v>8175</v>
      </c>
      <c r="B2174" s="351" t="s">
        <v>37381</v>
      </c>
      <c r="C2174" s="351" t="s">
        <v>1</v>
      </c>
      <c r="D2174" s="337">
        <v>143.46</v>
      </c>
    </row>
    <row r="2175" spans="1:4" ht="15" x14ac:dyDescent="0.25">
      <c r="A2175" s="351" t="s">
        <v>8176</v>
      </c>
      <c r="B2175" s="351" t="s">
        <v>8177</v>
      </c>
      <c r="C2175" s="336"/>
      <c r="D2175" s="336"/>
    </row>
    <row r="2176" spans="1:4" ht="15" x14ac:dyDescent="0.25">
      <c r="A2176" s="351" t="s">
        <v>8178</v>
      </c>
      <c r="B2176" s="351" t="s">
        <v>37382</v>
      </c>
      <c r="C2176" s="351" t="s">
        <v>1</v>
      </c>
      <c r="D2176" s="337">
        <v>31.4</v>
      </c>
    </row>
    <row r="2177" spans="1:4" ht="15" x14ac:dyDescent="0.25">
      <c r="A2177" s="351" t="s">
        <v>8179</v>
      </c>
      <c r="B2177" s="351" t="s">
        <v>37383</v>
      </c>
      <c r="C2177" s="351" t="s">
        <v>1</v>
      </c>
      <c r="D2177" s="337">
        <v>36.86</v>
      </c>
    </row>
    <row r="2178" spans="1:4" ht="15" x14ac:dyDescent="0.25">
      <c r="A2178" s="351" t="s">
        <v>8180</v>
      </c>
      <c r="B2178" s="351" t="s">
        <v>37384</v>
      </c>
      <c r="C2178" s="351" t="s">
        <v>1</v>
      </c>
      <c r="D2178" s="337">
        <v>42.43</v>
      </c>
    </row>
    <row r="2179" spans="1:4" ht="15" x14ac:dyDescent="0.25">
      <c r="A2179" s="351" t="s">
        <v>8181</v>
      </c>
      <c r="B2179" s="351" t="s">
        <v>37385</v>
      </c>
      <c r="C2179" s="351" t="s">
        <v>1</v>
      </c>
      <c r="D2179" s="337">
        <v>51.25</v>
      </c>
    </row>
    <row r="2180" spans="1:4" ht="15" x14ac:dyDescent="0.25">
      <c r="A2180" s="351" t="s">
        <v>8182</v>
      </c>
      <c r="B2180" s="351" t="s">
        <v>37386</v>
      </c>
      <c r="C2180" s="351" t="s">
        <v>1</v>
      </c>
      <c r="D2180" s="337">
        <v>27.77</v>
      </c>
    </row>
    <row r="2181" spans="1:4" ht="15" x14ac:dyDescent="0.25">
      <c r="A2181" s="351" t="s">
        <v>8183</v>
      </c>
      <c r="B2181" s="351" t="s">
        <v>37387</v>
      </c>
      <c r="C2181" s="351" t="s">
        <v>1</v>
      </c>
      <c r="D2181" s="337">
        <v>32.03</v>
      </c>
    </row>
    <row r="2182" spans="1:4" ht="15" x14ac:dyDescent="0.25">
      <c r="A2182" s="351" t="s">
        <v>8184</v>
      </c>
      <c r="B2182" s="351" t="s">
        <v>37388</v>
      </c>
      <c r="C2182" s="351" t="s">
        <v>1</v>
      </c>
      <c r="D2182" s="337">
        <v>36.380000000000003</v>
      </c>
    </row>
    <row r="2183" spans="1:4" ht="15" x14ac:dyDescent="0.25">
      <c r="A2183" s="351" t="s">
        <v>8185</v>
      </c>
      <c r="B2183" s="351" t="s">
        <v>37389</v>
      </c>
      <c r="C2183" s="351" t="s">
        <v>1</v>
      </c>
      <c r="D2183" s="337">
        <v>43.26</v>
      </c>
    </row>
    <row r="2184" spans="1:4" x14ac:dyDescent="0.25">
      <c r="A2184" s="347">
        <v>9</v>
      </c>
      <c r="B2184" s="347" t="s">
        <v>37390</v>
      </c>
      <c r="C2184" s="348"/>
      <c r="D2184" s="348"/>
    </row>
    <row r="2185" spans="1:4" ht="15" x14ac:dyDescent="0.25">
      <c r="A2185" s="351" t="s">
        <v>23793</v>
      </c>
      <c r="B2185" s="351" t="s">
        <v>23794</v>
      </c>
      <c r="C2185" s="336"/>
      <c r="D2185" s="336"/>
    </row>
    <row r="2186" spans="1:4" ht="15" x14ac:dyDescent="0.25">
      <c r="A2186" s="351" t="s">
        <v>23795</v>
      </c>
      <c r="B2186" s="382" t="s">
        <v>23796</v>
      </c>
      <c r="C2186" s="351" t="s">
        <v>1</v>
      </c>
      <c r="D2186" s="337">
        <v>89.85</v>
      </c>
    </row>
    <row r="2187" spans="1:4" ht="15" x14ac:dyDescent="0.25">
      <c r="A2187" s="351" t="s">
        <v>23797</v>
      </c>
      <c r="B2187" s="351" t="s">
        <v>23798</v>
      </c>
      <c r="C2187" s="351" t="s">
        <v>1</v>
      </c>
      <c r="D2187" s="337">
        <v>18.13</v>
      </c>
    </row>
    <row r="2188" spans="1:4" ht="15" x14ac:dyDescent="0.25">
      <c r="A2188" s="351" t="s">
        <v>23799</v>
      </c>
      <c r="B2188" s="351" t="s">
        <v>23800</v>
      </c>
      <c r="C2188" s="351" t="s">
        <v>1</v>
      </c>
      <c r="D2188" s="337">
        <v>42.72</v>
      </c>
    </row>
    <row r="2189" spans="1:4" ht="15" x14ac:dyDescent="0.25">
      <c r="A2189" s="351" t="s">
        <v>8186</v>
      </c>
      <c r="B2189" s="351" t="s">
        <v>6770</v>
      </c>
      <c r="C2189" s="336"/>
      <c r="D2189" s="336"/>
    </row>
    <row r="2190" spans="1:4" ht="15" x14ac:dyDescent="0.25">
      <c r="A2190" s="351" t="s">
        <v>8187</v>
      </c>
      <c r="B2190" s="351" t="s">
        <v>23801</v>
      </c>
      <c r="C2190" s="351" t="s">
        <v>3</v>
      </c>
      <c r="D2190" s="337">
        <v>49.73</v>
      </c>
    </row>
    <row r="2191" spans="1:4" ht="15" x14ac:dyDescent="0.25">
      <c r="A2191" s="351" t="s">
        <v>8188</v>
      </c>
      <c r="B2191" s="351" t="s">
        <v>37391</v>
      </c>
      <c r="C2191" s="336"/>
      <c r="D2191" s="336"/>
    </row>
    <row r="2192" spans="1:4" ht="15" x14ac:dyDescent="0.25">
      <c r="A2192" s="351" t="s">
        <v>8189</v>
      </c>
      <c r="B2192" s="382" t="s">
        <v>37392</v>
      </c>
      <c r="C2192" s="351" t="s">
        <v>3</v>
      </c>
      <c r="D2192" s="337">
        <v>41.5</v>
      </c>
    </row>
    <row r="2193" spans="1:4" ht="15" x14ac:dyDescent="0.25">
      <c r="A2193" s="351" t="s">
        <v>23802</v>
      </c>
      <c r="B2193" s="351" t="s">
        <v>37393</v>
      </c>
      <c r="C2193" s="351" t="s">
        <v>3</v>
      </c>
      <c r="D2193" s="337">
        <v>52.19</v>
      </c>
    </row>
    <row r="2194" spans="1:4" ht="15" x14ac:dyDescent="0.25">
      <c r="A2194" s="351" t="s">
        <v>8190</v>
      </c>
      <c r="B2194" s="351" t="s">
        <v>23803</v>
      </c>
      <c r="C2194" s="336"/>
      <c r="D2194" s="336"/>
    </row>
    <row r="2195" spans="1:4" ht="15" x14ac:dyDescent="0.25">
      <c r="A2195" s="351" t="s">
        <v>23804</v>
      </c>
      <c r="B2195" s="351" t="s">
        <v>23805</v>
      </c>
      <c r="C2195" s="351" t="s">
        <v>3</v>
      </c>
      <c r="D2195" s="337">
        <v>37.04</v>
      </c>
    </row>
    <row r="2196" spans="1:4" ht="15" x14ac:dyDescent="0.25">
      <c r="A2196" s="351" t="s">
        <v>25885</v>
      </c>
      <c r="B2196" s="382" t="s">
        <v>25886</v>
      </c>
      <c r="C2196" s="351" t="s">
        <v>3</v>
      </c>
      <c r="D2196" s="337">
        <v>43.55</v>
      </c>
    </row>
    <row r="2197" spans="1:4" ht="15" x14ac:dyDescent="0.25">
      <c r="A2197" s="351" t="s">
        <v>23806</v>
      </c>
      <c r="B2197" s="351" t="s">
        <v>23807</v>
      </c>
      <c r="C2197" s="336"/>
      <c r="D2197" s="336"/>
    </row>
    <row r="2198" spans="1:4" ht="15" x14ac:dyDescent="0.25">
      <c r="A2198" s="351" t="s">
        <v>23808</v>
      </c>
      <c r="B2198" s="351" t="s">
        <v>23809</v>
      </c>
      <c r="C2198" s="351" t="s">
        <v>3</v>
      </c>
      <c r="D2198" s="337">
        <v>128.44</v>
      </c>
    </row>
    <row r="2199" spans="1:4" ht="15" x14ac:dyDescent="0.25">
      <c r="A2199" s="351" t="s">
        <v>23810</v>
      </c>
      <c r="B2199" s="351" t="s">
        <v>23811</v>
      </c>
      <c r="C2199" s="351" t="s">
        <v>3</v>
      </c>
      <c r="D2199" s="337">
        <v>41.25</v>
      </c>
    </row>
    <row r="2200" spans="1:4" ht="15" x14ac:dyDescent="0.25">
      <c r="A2200" s="351" t="s">
        <v>23812</v>
      </c>
      <c r="B2200" s="351" t="s">
        <v>23813</v>
      </c>
      <c r="C2200" s="351" t="s">
        <v>3</v>
      </c>
      <c r="D2200" s="337">
        <v>24.51</v>
      </c>
    </row>
    <row r="2201" spans="1:4" ht="15" x14ac:dyDescent="0.25">
      <c r="A2201" s="351" t="s">
        <v>23814</v>
      </c>
      <c r="B2201" s="351" t="s">
        <v>23815</v>
      </c>
      <c r="C2201" s="351" t="s">
        <v>3</v>
      </c>
      <c r="D2201" s="337">
        <v>43.32</v>
      </c>
    </row>
    <row r="2202" spans="1:4" ht="15" x14ac:dyDescent="0.25">
      <c r="A2202" s="351" t="s">
        <v>23816</v>
      </c>
      <c r="B2202" s="351" t="s">
        <v>23817</v>
      </c>
      <c r="C2202" s="351" t="s">
        <v>3</v>
      </c>
      <c r="D2202" s="337">
        <v>37.07</v>
      </c>
    </row>
    <row r="2203" spans="1:4" ht="15" x14ac:dyDescent="0.25">
      <c r="A2203" s="351" t="s">
        <v>8191</v>
      </c>
      <c r="B2203" s="351" t="s">
        <v>23818</v>
      </c>
      <c r="C2203" s="336"/>
      <c r="D2203" s="336"/>
    </row>
    <row r="2204" spans="1:4" ht="15" x14ac:dyDescent="0.25">
      <c r="A2204" s="351" t="s">
        <v>8192</v>
      </c>
      <c r="B2204" s="351" t="s">
        <v>23819</v>
      </c>
      <c r="C2204" s="351" t="s">
        <v>3</v>
      </c>
      <c r="D2204" s="337">
        <v>81.34</v>
      </c>
    </row>
    <row r="2205" spans="1:4" ht="15" x14ac:dyDescent="0.25">
      <c r="A2205" s="351" t="s">
        <v>23820</v>
      </c>
      <c r="B2205" s="382" t="s">
        <v>23821</v>
      </c>
      <c r="C2205" s="351" t="s">
        <v>3</v>
      </c>
      <c r="D2205" s="337">
        <v>133.46</v>
      </c>
    </row>
    <row r="2206" spans="1:4" ht="15" x14ac:dyDescent="0.25">
      <c r="A2206" s="351" t="s">
        <v>8193</v>
      </c>
      <c r="B2206" s="351" t="s">
        <v>37394</v>
      </c>
      <c r="C2206" s="336"/>
      <c r="D2206" s="336"/>
    </row>
    <row r="2207" spans="1:4" ht="15" x14ac:dyDescent="0.25">
      <c r="A2207" s="351" t="s">
        <v>8194</v>
      </c>
      <c r="B2207" s="382" t="s">
        <v>37395</v>
      </c>
      <c r="C2207" s="351" t="s">
        <v>3</v>
      </c>
      <c r="D2207" s="337">
        <v>21.25</v>
      </c>
    </row>
    <row r="2208" spans="1:4" x14ac:dyDescent="0.25">
      <c r="A2208" s="347">
        <v>10</v>
      </c>
      <c r="B2208" s="347" t="s">
        <v>7077</v>
      </c>
      <c r="C2208" s="348"/>
      <c r="D2208" s="348"/>
    </row>
    <row r="2209" spans="1:4" ht="15" x14ac:dyDescent="0.25">
      <c r="A2209" s="351" t="s">
        <v>8195</v>
      </c>
      <c r="B2209" s="351" t="s">
        <v>37396</v>
      </c>
      <c r="C2209" s="336"/>
      <c r="D2209" s="336"/>
    </row>
    <row r="2210" spans="1:4" ht="15" x14ac:dyDescent="0.25">
      <c r="A2210" s="351" t="s">
        <v>8196</v>
      </c>
      <c r="B2210" s="351" t="s">
        <v>37397</v>
      </c>
      <c r="C2210" s="351" t="s">
        <v>1</v>
      </c>
      <c r="D2210" s="337">
        <v>6.74</v>
      </c>
    </row>
    <row r="2211" spans="1:4" ht="15" x14ac:dyDescent="0.25">
      <c r="A2211" s="351" t="s">
        <v>8197</v>
      </c>
      <c r="B2211" s="351" t="s">
        <v>37398</v>
      </c>
      <c r="C2211" s="351" t="s">
        <v>1</v>
      </c>
      <c r="D2211" s="337">
        <v>7.16</v>
      </c>
    </row>
    <row r="2212" spans="1:4" ht="15" x14ac:dyDescent="0.25">
      <c r="A2212" s="351" t="s">
        <v>8198</v>
      </c>
      <c r="B2212" s="351" t="s">
        <v>37399</v>
      </c>
      <c r="C2212" s="351" t="s">
        <v>1</v>
      </c>
      <c r="D2212" s="337">
        <v>12.57</v>
      </c>
    </row>
    <row r="2213" spans="1:4" ht="15" x14ac:dyDescent="0.25">
      <c r="A2213" s="351" t="s">
        <v>8199</v>
      </c>
      <c r="B2213" s="351" t="s">
        <v>37400</v>
      </c>
      <c r="C2213" s="351" t="s">
        <v>1</v>
      </c>
      <c r="D2213" s="337">
        <v>17.29</v>
      </c>
    </row>
    <row r="2214" spans="1:4" ht="15" x14ac:dyDescent="0.25">
      <c r="A2214" s="351" t="s">
        <v>8200</v>
      </c>
      <c r="B2214" s="351" t="s">
        <v>37401</v>
      </c>
      <c r="C2214" s="351" t="s">
        <v>1</v>
      </c>
      <c r="D2214" s="337">
        <v>22.28</v>
      </c>
    </row>
    <row r="2215" spans="1:4" ht="15" x14ac:dyDescent="0.25">
      <c r="A2215" s="351" t="s">
        <v>8201</v>
      </c>
      <c r="B2215" s="351" t="s">
        <v>37402</v>
      </c>
      <c r="C2215" s="351" t="s">
        <v>1</v>
      </c>
      <c r="D2215" s="337">
        <v>31.43</v>
      </c>
    </row>
    <row r="2216" spans="1:4" ht="15" x14ac:dyDescent="0.25">
      <c r="A2216" s="351" t="s">
        <v>8202</v>
      </c>
      <c r="B2216" s="351" t="s">
        <v>37403</v>
      </c>
      <c r="C2216" s="351" t="s">
        <v>1</v>
      </c>
      <c r="D2216" s="337">
        <v>52.91</v>
      </c>
    </row>
    <row r="2217" spans="1:4" ht="15" x14ac:dyDescent="0.25">
      <c r="A2217" s="351" t="s">
        <v>8203</v>
      </c>
      <c r="B2217" s="351" t="s">
        <v>37404</v>
      </c>
      <c r="C2217" s="351" t="s">
        <v>1</v>
      </c>
      <c r="D2217" s="337">
        <v>72.73</v>
      </c>
    </row>
    <row r="2218" spans="1:4" ht="15" x14ac:dyDescent="0.25">
      <c r="A2218" s="351" t="s">
        <v>8204</v>
      </c>
      <c r="B2218" s="351" t="s">
        <v>37405</v>
      </c>
      <c r="C2218" s="351" t="s">
        <v>1</v>
      </c>
      <c r="D2218" s="337">
        <v>102.53</v>
      </c>
    </row>
    <row r="2219" spans="1:4" ht="15" x14ac:dyDescent="0.25">
      <c r="A2219" s="351" t="s">
        <v>8205</v>
      </c>
      <c r="B2219" s="351" t="s">
        <v>37406</v>
      </c>
      <c r="C2219" s="336"/>
      <c r="D2219" s="336"/>
    </row>
    <row r="2220" spans="1:4" ht="15" x14ac:dyDescent="0.25">
      <c r="A2220" s="351" t="s">
        <v>8206</v>
      </c>
      <c r="B2220" s="351" t="s">
        <v>37407</v>
      </c>
      <c r="C2220" s="351" t="s">
        <v>1</v>
      </c>
      <c r="D2220" s="337">
        <v>38.01</v>
      </c>
    </row>
    <row r="2221" spans="1:4" ht="15" x14ac:dyDescent="0.25">
      <c r="A2221" s="351" t="s">
        <v>8207</v>
      </c>
      <c r="B2221" s="351" t="s">
        <v>37408</v>
      </c>
      <c r="C2221" s="351" t="s">
        <v>1</v>
      </c>
      <c r="D2221" s="337">
        <v>46.1</v>
      </c>
    </row>
    <row r="2222" spans="1:4" ht="15" x14ac:dyDescent="0.25">
      <c r="A2222" s="351" t="s">
        <v>8208</v>
      </c>
      <c r="B2222" s="351" t="s">
        <v>37409</v>
      </c>
      <c r="C2222" s="351" t="s">
        <v>1</v>
      </c>
      <c r="D2222" s="337">
        <v>59.49</v>
      </c>
    </row>
    <row r="2223" spans="1:4" ht="15" x14ac:dyDescent="0.25">
      <c r="A2223" s="351" t="s">
        <v>8209</v>
      </c>
      <c r="B2223" s="351" t="s">
        <v>37410</v>
      </c>
      <c r="C2223" s="351" t="s">
        <v>1</v>
      </c>
      <c r="D2223" s="337">
        <v>72.959999999999994</v>
      </c>
    </row>
    <row r="2224" spans="1:4" ht="15" x14ac:dyDescent="0.25">
      <c r="A2224" s="351" t="s">
        <v>8210</v>
      </c>
      <c r="B2224" s="351" t="s">
        <v>37411</v>
      </c>
      <c r="C2224" s="351" t="s">
        <v>1</v>
      </c>
      <c r="D2224" s="337">
        <v>88.75</v>
      </c>
    </row>
    <row r="2225" spans="1:4" ht="15" x14ac:dyDescent="0.25">
      <c r="A2225" s="351" t="s">
        <v>8211</v>
      </c>
      <c r="B2225" s="351" t="s">
        <v>37412</v>
      </c>
      <c r="C2225" s="351" t="s">
        <v>1</v>
      </c>
      <c r="D2225" s="337">
        <v>111.03</v>
      </c>
    </row>
    <row r="2226" spans="1:4" ht="15" x14ac:dyDescent="0.25">
      <c r="A2226" s="351" t="s">
        <v>8212</v>
      </c>
      <c r="B2226" s="351" t="s">
        <v>37413</v>
      </c>
      <c r="C2226" s="351" t="s">
        <v>1</v>
      </c>
      <c r="D2226" s="337">
        <v>147.68</v>
      </c>
    </row>
    <row r="2227" spans="1:4" ht="15" x14ac:dyDescent="0.25">
      <c r="A2227" s="351" t="s">
        <v>8213</v>
      </c>
      <c r="B2227" s="351" t="s">
        <v>37414</v>
      </c>
      <c r="C2227" s="351" t="s">
        <v>1</v>
      </c>
      <c r="D2227" s="337">
        <v>166.22</v>
      </c>
    </row>
    <row r="2228" spans="1:4" ht="15" x14ac:dyDescent="0.25">
      <c r="A2228" s="351" t="s">
        <v>8214</v>
      </c>
      <c r="B2228" s="351" t="s">
        <v>37415</v>
      </c>
      <c r="C2228" s="351" t="s">
        <v>1</v>
      </c>
      <c r="D2228" s="337">
        <v>227.45</v>
      </c>
    </row>
    <row r="2229" spans="1:4" ht="15" x14ac:dyDescent="0.25">
      <c r="A2229" s="351" t="s">
        <v>8215</v>
      </c>
      <c r="B2229" s="351" t="s">
        <v>37416</v>
      </c>
      <c r="C2229" s="336"/>
      <c r="D2229" s="336"/>
    </row>
    <row r="2230" spans="1:4" ht="15" x14ac:dyDescent="0.25">
      <c r="A2230" s="351" t="s">
        <v>8216</v>
      </c>
      <c r="B2230" s="351" t="s">
        <v>37417</v>
      </c>
      <c r="C2230" s="351" t="s">
        <v>1</v>
      </c>
      <c r="D2230" s="337">
        <v>76.38</v>
      </c>
    </row>
    <row r="2231" spans="1:4" ht="15" x14ac:dyDescent="0.25">
      <c r="A2231" s="351" t="s">
        <v>8217</v>
      </c>
      <c r="B2231" s="351" t="s">
        <v>37418</v>
      </c>
      <c r="C2231" s="351" t="s">
        <v>1</v>
      </c>
      <c r="D2231" s="337">
        <v>116.15</v>
      </c>
    </row>
    <row r="2232" spans="1:4" ht="15" x14ac:dyDescent="0.25">
      <c r="A2232" s="351" t="s">
        <v>8218</v>
      </c>
      <c r="B2232" s="351" t="s">
        <v>37419</v>
      </c>
      <c r="C2232" s="351" t="s">
        <v>1</v>
      </c>
      <c r="D2232" s="337">
        <v>127.87</v>
      </c>
    </row>
    <row r="2233" spans="1:4" ht="15" x14ac:dyDescent="0.25">
      <c r="A2233" s="351" t="s">
        <v>8219</v>
      </c>
      <c r="B2233" s="351" t="s">
        <v>37420</v>
      </c>
      <c r="C2233" s="336"/>
      <c r="D2233" s="336"/>
    </row>
    <row r="2234" spans="1:4" ht="15" x14ac:dyDescent="0.25">
      <c r="A2234" s="351" t="s">
        <v>8220</v>
      </c>
      <c r="B2234" s="351" t="s">
        <v>37421</v>
      </c>
      <c r="C2234" s="351" t="s">
        <v>1</v>
      </c>
      <c r="D2234" s="337">
        <v>49.68</v>
      </c>
    </row>
    <row r="2235" spans="1:4" ht="15" x14ac:dyDescent="0.25">
      <c r="A2235" s="351" t="s">
        <v>8221</v>
      </c>
      <c r="B2235" s="351" t="s">
        <v>37422</v>
      </c>
      <c r="C2235" s="351" t="s">
        <v>1</v>
      </c>
      <c r="D2235" s="337">
        <v>69.31</v>
      </c>
    </row>
    <row r="2236" spans="1:4" ht="15" x14ac:dyDescent="0.25">
      <c r="A2236" s="351" t="s">
        <v>8222</v>
      </c>
      <c r="B2236" s="351" t="s">
        <v>37423</v>
      </c>
      <c r="C2236" s="351" t="s">
        <v>1</v>
      </c>
      <c r="D2236" s="337">
        <v>89.4</v>
      </c>
    </row>
    <row r="2237" spans="1:4" ht="15" x14ac:dyDescent="0.25">
      <c r="A2237" s="351" t="s">
        <v>8223</v>
      </c>
      <c r="B2237" s="351" t="s">
        <v>37424</v>
      </c>
      <c r="C2237" s="351" t="s">
        <v>1</v>
      </c>
      <c r="D2237" s="337">
        <v>178.14</v>
      </c>
    </row>
    <row r="2238" spans="1:4" ht="15" x14ac:dyDescent="0.25">
      <c r="A2238" s="351" t="s">
        <v>8224</v>
      </c>
      <c r="B2238" s="351" t="s">
        <v>37425</v>
      </c>
      <c r="C2238" s="351" t="s">
        <v>1</v>
      </c>
      <c r="D2238" s="337">
        <v>204.39</v>
      </c>
    </row>
    <row r="2239" spans="1:4" ht="15" x14ac:dyDescent="0.25">
      <c r="A2239" s="351" t="s">
        <v>8225</v>
      </c>
      <c r="B2239" s="351" t="s">
        <v>37426</v>
      </c>
      <c r="C2239" s="336"/>
      <c r="D2239" s="336"/>
    </row>
    <row r="2240" spans="1:4" ht="15" x14ac:dyDescent="0.25">
      <c r="A2240" s="351" t="s">
        <v>8226</v>
      </c>
      <c r="B2240" s="351" t="s">
        <v>37427</v>
      </c>
      <c r="C2240" s="351" t="s">
        <v>1</v>
      </c>
      <c r="D2240" s="337">
        <v>24.16</v>
      </c>
    </row>
    <row r="2241" spans="1:4" ht="15" x14ac:dyDescent="0.25">
      <c r="A2241" s="351" t="s">
        <v>8227</v>
      </c>
      <c r="B2241" s="351" t="s">
        <v>37428</v>
      </c>
      <c r="C2241" s="351" t="s">
        <v>1</v>
      </c>
      <c r="D2241" s="337">
        <v>31.49</v>
      </c>
    </row>
    <row r="2242" spans="1:4" ht="15" x14ac:dyDescent="0.25">
      <c r="A2242" s="351" t="s">
        <v>8228</v>
      </c>
      <c r="B2242" s="351" t="s">
        <v>37429</v>
      </c>
      <c r="C2242" s="351" t="s">
        <v>1</v>
      </c>
      <c r="D2242" s="337">
        <v>32.93</v>
      </c>
    </row>
    <row r="2243" spans="1:4" ht="15" x14ac:dyDescent="0.25">
      <c r="A2243" s="351" t="s">
        <v>8229</v>
      </c>
      <c r="B2243" s="351" t="s">
        <v>37430</v>
      </c>
      <c r="C2243" s="351" t="s">
        <v>1</v>
      </c>
      <c r="D2243" s="337">
        <v>55.03</v>
      </c>
    </row>
    <row r="2244" spans="1:4" ht="15" x14ac:dyDescent="0.25">
      <c r="A2244" s="351" t="s">
        <v>8230</v>
      </c>
      <c r="B2244" s="351" t="s">
        <v>37431</v>
      </c>
      <c r="C2244" s="351" t="s">
        <v>1</v>
      </c>
      <c r="D2244" s="337">
        <v>124.12</v>
      </c>
    </row>
    <row r="2245" spans="1:4" ht="15" x14ac:dyDescent="0.25">
      <c r="A2245" s="351" t="s">
        <v>8231</v>
      </c>
      <c r="B2245" s="351" t="s">
        <v>37432</v>
      </c>
      <c r="C2245" s="351" t="s">
        <v>1</v>
      </c>
      <c r="D2245" s="337">
        <v>195.09</v>
      </c>
    </row>
    <row r="2246" spans="1:4" ht="15" x14ac:dyDescent="0.25">
      <c r="A2246" s="351" t="s">
        <v>8232</v>
      </c>
      <c r="B2246" s="351" t="s">
        <v>37433</v>
      </c>
      <c r="C2246" s="336"/>
      <c r="D2246" s="336"/>
    </row>
    <row r="2247" spans="1:4" ht="15" x14ac:dyDescent="0.25">
      <c r="A2247" s="351" t="s">
        <v>8233</v>
      </c>
      <c r="B2247" s="351" t="s">
        <v>37434</v>
      </c>
      <c r="C2247" s="351" t="s">
        <v>1</v>
      </c>
      <c r="D2247" s="337">
        <v>17.04</v>
      </c>
    </row>
    <row r="2248" spans="1:4" ht="15" x14ac:dyDescent="0.25">
      <c r="A2248" s="351" t="s">
        <v>8234</v>
      </c>
      <c r="B2248" s="351" t="s">
        <v>37435</v>
      </c>
      <c r="C2248" s="336"/>
      <c r="D2248" s="336"/>
    </row>
    <row r="2249" spans="1:4" ht="15" x14ac:dyDescent="0.25">
      <c r="A2249" s="351" t="s">
        <v>8235</v>
      </c>
      <c r="B2249" s="351" t="s">
        <v>37436</v>
      </c>
      <c r="C2249" s="351" t="s">
        <v>1</v>
      </c>
      <c r="D2249" s="337">
        <v>37.21</v>
      </c>
    </row>
    <row r="2250" spans="1:4" ht="15" x14ac:dyDescent="0.25">
      <c r="A2250" s="351" t="s">
        <v>8236</v>
      </c>
      <c r="B2250" s="351" t="s">
        <v>37437</v>
      </c>
      <c r="C2250" s="351" t="s">
        <v>1</v>
      </c>
      <c r="D2250" s="337">
        <v>53.88</v>
      </c>
    </row>
    <row r="2251" spans="1:4" ht="15" x14ac:dyDescent="0.25">
      <c r="A2251" s="351" t="s">
        <v>8237</v>
      </c>
      <c r="B2251" s="351" t="s">
        <v>37438</v>
      </c>
      <c r="C2251" s="351" t="s">
        <v>1</v>
      </c>
      <c r="D2251" s="337">
        <v>104.96</v>
      </c>
    </row>
    <row r="2252" spans="1:4" ht="15" x14ac:dyDescent="0.25">
      <c r="A2252" s="351" t="s">
        <v>8238</v>
      </c>
      <c r="B2252" s="351" t="s">
        <v>37439</v>
      </c>
      <c r="C2252" s="336"/>
      <c r="D2252" s="336"/>
    </row>
    <row r="2253" spans="1:4" ht="15" x14ac:dyDescent="0.25">
      <c r="A2253" s="351" t="s">
        <v>8239</v>
      </c>
      <c r="B2253" s="351" t="s">
        <v>37440</v>
      </c>
      <c r="C2253" s="351" t="s">
        <v>2</v>
      </c>
      <c r="D2253" s="337">
        <v>20.100000000000001</v>
      </c>
    </row>
    <row r="2254" spans="1:4" ht="15" x14ac:dyDescent="0.25">
      <c r="A2254" s="351" t="s">
        <v>8240</v>
      </c>
      <c r="B2254" s="351" t="s">
        <v>37441</v>
      </c>
      <c r="C2254" s="351" t="s">
        <v>2</v>
      </c>
      <c r="D2254" s="337">
        <v>22.2</v>
      </c>
    </row>
    <row r="2255" spans="1:4" ht="15" x14ac:dyDescent="0.25">
      <c r="A2255" s="351" t="s">
        <v>8241</v>
      </c>
      <c r="B2255" s="351" t="s">
        <v>37442</v>
      </c>
      <c r="C2255" s="351" t="s">
        <v>2</v>
      </c>
      <c r="D2255" s="337">
        <v>26.43</v>
      </c>
    </row>
    <row r="2256" spans="1:4" ht="15" x14ac:dyDescent="0.25">
      <c r="A2256" s="351" t="s">
        <v>8242</v>
      </c>
      <c r="B2256" s="351" t="s">
        <v>37443</v>
      </c>
      <c r="C2256" s="351" t="s">
        <v>2</v>
      </c>
      <c r="D2256" s="337">
        <v>48.12</v>
      </c>
    </row>
    <row r="2257" spans="1:4" ht="15" x14ac:dyDescent="0.25">
      <c r="A2257" s="351" t="s">
        <v>8243</v>
      </c>
      <c r="B2257" s="351" t="s">
        <v>37444</v>
      </c>
      <c r="C2257" s="351" t="s">
        <v>2</v>
      </c>
      <c r="D2257" s="337">
        <v>46.28</v>
      </c>
    </row>
    <row r="2258" spans="1:4" ht="15" x14ac:dyDescent="0.25">
      <c r="A2258" s="351" t="s">
        <v>8244</v>
      </c>
      <c r="B2258" s="351" t="s">
        <v>37445</v>
      </c>
      <c r="C2258" s="351" t="s">
        <v>2</v>
      </c>
      <c r="D2258" s="337">
        <v>79.67</v>
      </c>
    </row>
    <row r="2259" spans="1:4" ht="15" x14ac:dyDescent="0.25">
      <c r="A2259" s="351" t="s">
        <v>8245</v>
      </c>
      <c r="B2259" s="351" t="s">
        <v>37446</v>
      </c>
      <c r="C2259" s="351" t="s">
        <v>2</v>
      </c>
      <c r="D2259" s="337">
        <v>309.31</v>
      </c>
    </row>
    <row r="2260" spans="1:4" ht="15" x14ac:dyDescent="0.25">
      <c r="A2260" s="351" t="s">
        <v>8246</v>
      </c>
      <c r="B2260" s="351" t="s">
        <v>37447</v>
      </c>
      <c r="C2260" s="336"/>
      <c r="D2260" s="336"/>
    </row>
    <row r="2261" spans="1:4" ht="15" x14ac:dyDescent="0.25">
      <c r="A2261" s="351" t="s">
        <v>8247</v>
      </c>
      <c r="B2261" s="351" t="s">
        <v>37448</v>
      </c>
      <c r="C2261" s="351" t="s">
        <v>2</v>
      </c>
      <c r="D2261" s="337">
        <v>82.53</v>
      </c>
    </row>
    <row r="2262" spans="1:4" ht="15" x14ac:dyDescent="0.25">
      <c r="A2262" s="351" t="s">
        <v>8248</v>
      </c>
      <c r="B2262" s="351" t="s">
        <v>37449</v>
      </c>
      <c r="C2262" s="351" t="s">
        <v>2</v>
      </c>
      <c r="D2262" s="337">
        <v>81.7</v>
      </c>
    </row>
    <row r="2263" spans="1:4" ht="15" x14ac:dyDescent="0.25">
      <c r="A2263" s="351" t="s">
        <v>8249</v>
      </c>
      <c r="B2263" s="351" t="s">
        <v>8250</v>
      </c>
      <c r="C2263" s="336"/>
      <c r="D2263" s="336"/>
    </row>
    <row r="2264" spans="1:4" ht="15" x14ac:dyDescent="0.25">
      <c r="A2264" s="351" t="s">
        <v>8251</v>
      </c>
      <c r="B2264" s="351" t="s">
        <v>37450</v>
      </c>
      <c r="C2264" s="351" t="s">
        <v>2</v>
      </c>
      <c r="D2264" s="337">
        <v>71.319999999999993</v>
      </c>
    </row>
    <row r="2265" spans="1:4" ht="15" x14ac:dyDescent="0.25">
      <c r="A2265" s="351" t="s">
        <v>8252</v>
      </c>
      <c r="B2265" s="351" t="s">
        <v>37451</v>
      </c>
      <c r="C2265" s="351" t="s">
        <v>2</v>
      </c>
      <c r="D2265" s="337">
        <v>77.45</v>
      </c>
    </row>
    <row r="2266" spans="1:4" ht="15" x14ac:dyDescent="0.25">
      <c r="A2266" s="351" t="s">
        <v>8253</v>
      </c>
      <c r="B2266" s="351" t="s">
        <v>37452</v>
      </c>
      <c r="C2266" s="351" t="s">
        <v>2</v>
      </c>
      <c r="D2266" s="337">
        <v>106.36</v>
      </c>
    </row>
    <row r="2267" spans="1:4" ht="15" x14ac:dyDescent="0.25">
      <c r="A2267" s="351" t="s">
        <v>8254</v>
      </c>
      <c r="B2267" s="351" t="s">
        <v>37453</v>
      </c>
      <c r="C2267" s="351" t="s">
        <v>2</v>
      </c>
      <c r="D2267" s="337">
        <v>130.13</v>
      </c>
    </row>
    <row r="2268" spans="1:4" ht="15" x14ac:dyDescent="0.25">
      <c r="A2268" s="351" t="s">
        <v>8255</v>
      </c>
      <c r="B2268" s="351" t="s">
        <v>37454</v>
      </c>
      <c r="C2268" s="351" t="s">
        <v>2</v>
      </c>
      <c r="D2268" s="337">
        <v>154.61000000000001</v>
      </c>
    </row>
    <row r="2269" spans="1:4" ht="15" x14ac:dyDescent="0.25">
      <c r="A2269" s="351" t="s">
        <v>8256</v>
      </c>
      <c r="B2269" s="351" t="s">
        <v>37455</v>
      </c>
      <c r="C2269" s="351" t="s">
        <v>2</v>
      </c>
      <c r="D2269" s="337">
        <v>192.01</v>
      </c>
    </row>
    <row r="2270" spans="1:4" ht="15" x14ac:dyDescent="0.25">
      <c r="A2270" s="351" t="s">
        <v>8257</v>
      </c>
      <c r="B2270" s="351" t="s">
        <v>37456</v>
      </c>
      <c r="C2270" s="351" t="s">
        <v>2</v>
      </c>
      <c r="D2270" s="337">
        <v>368.03</v>
      </c>
    </row>
    <row r="2271" spans="1:4" ht="15" x14ac:dyDescent="0.25">
      <c r="A2271" s="351" t="s">
        <v>8258</v>
      </c>
      <c r="B2271" s="351" t="s">
        <v>37457</v>
      </c>
      <c r="C2271" s="351" t="s">
        <v>2</v>
      </c>
      <c r="D2271" s="337">
        <v>905.3</v>
      </c>
    </row>
    <row r="2272" spans="1:4" ht="15" x14ac:dyDescent="0.25">
      <c r="A2272" s="351" t="s">
        <v>8259</v>
      </c>
      <c r="B2272" s="351" t="s">
        <v>37458</v>
      </c>
      <c r="C2272" s="351" t="s">
        <v>2</v>
      </c>
      <c r="D2272" s="337">
        <v>1155.8900000000001</v>
      </c>
    </row>
    <row r="2273" spans="1:4" ht="15" x14ac:dyDescent="0.25">
      <c r="A2273" s="351" t="s">
        <v>8260</v>
      </c>
      <c r="B2273" s="351" t="s">
        <v>37459</v>
      </c>
      <c r="C2273" s="351" t="s">
        <v>2</v>
      </c>
      <c r="D2273" s="337">
        <v>151.32</v>
      </c>
    </row>
    <row r="2274" spans="1:4" ht="15" x14ac:dyDescent="0.25">
      <c r="A2274" s="351" t="s">
        <v>8261</v>
      </c>
      <c r="B2274" s="351" t="s">
        <v>37460</v>
      </c>
      <c r="C2274" s="351" t="s">
        <v>2</v>
      </c>
      <c r="D2274" s="337">
        <v>160.47</v>
      </c>
    </row>
    <row r="2275" spans="1:4" ht="15" x14ac:dyDescent="0.25">
      <c r="A2275" s="351" t="s">
        <v>8262</v>
      </c>
      <c r="B2275" s="351" t="s">
        <v>37461</v>
      </c>
      <c r="C2275" s="351" t="s">
        <v>2</v>
      </c>
      <c r="D2275" s="337">
        <v>106.92</v>
      </c>
    </row>
    <row r="2276" spans="1:4" ht="15" x14ac:dyDescent="0.25">
      <c r="A2276" s="351" t="s">
        <v>8263</v>
      </c>
      <c r="B2276" s="351" t="s">
        <v>37462</v>
      </c>
      <c r="C2276" s="351" t="s">
        <v>2</v>
      </c>
      <c r="D2276" s="337">
        <v>202.21</v>
      </c>
    </row>
    <row r="2277" spans="1:4" ht="15" x14ac:dyDescent="0.25">
      <c r="A2277" s="351" t="s">
        <v>8264</v>
      </c>
      <c r="B2277" s="351" t="s">
        <v>6861</v>
      </c>
      <c r="C2277" s="336"/>
      <c r="D2277" s="336"/>
    </row>
    <row r="2278" spans="1:4" ht="15" x14ac:dyDescent="0.25">
      <c r="A2278" s="351" t="s">
        <v>8265</v>
      </c>
      <c r="B2278" s="351" t="s">
        <v>37463</v>
      </c>
      <c r="C2278" s="351" t="s">
        <v>2</v>
      </c>
      <c r="D2278" s="337">
        <v>530.91</v>
      </c>
    </row>
    <row r="2279" spans="1:4" ht="15" x14ac:dyDescent="0.25">
      <c r="A2279" s="351" t="s">
        <v>8266</v>
      </c>
      <c r="B2279" s="351" t="s">
        <v>37464</v>
      </c>
      <c r="C2279" s="351" t="s">
        <v>2</v>
      </c>
      <c r="D2279" s="337">
        <v>771.22</v>
      </c>
    </row>
    <row r="2280" spans="1:4" ht="15" x14ac:dyDescent="0.25">
      <c r="A2280" s="351" t="s">
        <v>8267</v>
      </c>
      <c r="B2280" s="351" t="s">
        <v>37465</v>
      </c>
      <c r="C2280" s="351" t="s">
        <v>2</v>
      </c>
      <c r="D2280" s="337">
        <v>384.67</v>
      </c>
    </row>
    <row r="2281" spans="1:4" ht="15" x14ac:dyDescent="0.25">
      <c r="A2281" s="351" t="s">
        <v>8268</v>
      </c>
      <c r="B2281" s="351" t="s">
        <v>37466</v>
      </c>
      <c r="C2281" s="351" t="s">
        <v>2</v>
      </c>
      <c r="D2281" s="337">
        <v>677.72</v>
      </c>
    </row>
    <row r="2282" spans="1:4" ht="15" x14ac:dyDescent="0.25">
      <c r="A2282" s="351" t="s">
        <v>8269</v>
      </c>
      <c r="B2282" s="351" t="s">
        <v>37467</v>
      </c>
      <c r="C2282" s="351" t="s">
        <v>2</v>
      </c>
      <c r="D2282" s="337">
        <v>380.78</v>
      </c>
    </row>
    <row r="2283" spans="1:4" ht="15" x14ac:dyDescent="0.25">
      <c r="A2283" s="351" t="s">
        <v>8270</v>
      </c>
      <c r="B2283" s="351" t="s">
        <v>37468</v>
      </c>
      <c r="C2283" s="351" t="s">
        <v>2</v>
      </c>
      <c r="D2283" s="337">
        <v>761.98</v>
      </c>
    </row>
    <row r="2284" spans="1:4" ht="15" x14ac:dyDescent="0.25">
      <c r="A2284" s="351" t="s">
        <v>8271</v>
      </c>
      <c r="B2284" s="351" t="s">
        <v>37469</v>
      </c>
      <c r="C2284" s="351" t="s">
        <v>2</v>
      </c>
      <c r="D2284" s="337">
        <v>303.91000000000003</v>
      </c>
    </row>
    <row r="2285" spans="1:4" ht="15" x14ac:dyDescent="0.25">
      <c r="A2285" s="351" t="s">
        <v>8272</v>
      </c>
      <c r="B2285" s="351" t="s">
        <v>37470</v>
      </c>
      <c r="C2285" s="351" t="s">
        <v>2</v>
      </c>
      <c r="D2285" s="337">
        <v>154.33000000000001</v>
      </c>
    </row>
    <row r="2286" spans="1:4" ht="15" x14ac:dyDescent="0.25">
      <c r="A2286" s="351" t="s">
        <v>8273</v>
      </c>
      <c r="B2286" s="351" t="s">
        <v>37471</v>
      </c>
      <c r="C2286" s="351" t="s">
        <v>2</v>
      </c>
      <c r="D2286" s="337">
        <v>124.91</v>
      </c>
    </row>
    <row r="2287" spans="1:4" ht="15" x14ac:dyDescent="0.25">
      <c r="A2287" s="351" t="s">
        <v>8274</v>
      </c>
      <c r="B2287" s="351" t="s">
        <v>37472</v>
      </c>
      <c r="C2287" s="351" t="s">
        <v>2</v>
      </c>
      <c r="D2287" s="337">
        <v>430.34</v>
      </c>
    </row>
    <row r="2288" spans="1:4" ht="15" x14ac:dyDescent="0.25">
      <c r="A2288" s="351" t="s">
        <v>8275</v>
      </c>
      <c r="B2288" s="351" t="s">
        <v>37473</v>
      </c>
      <c r="C2288" s="351" t="s">
        <v>2</v>
      </c>
      <c r="D2288" s="337">
        <v>76.91</v>
      </c>
    </row>
    <row r="2289" spans="1:4" ht="15" x14ac:dyDescent="0.25">
      <c r="A2289" s="351" t="s">
        <v>8276</v>
      </c>
      <c r="B2289" s="351" t="s">
        <v>37474</v>
      </c>
      <c r="C2289" s="351" t="s">
        <v>2</v>
      </c>
      <c r="D2289" s="337">
        <v>57.71</v>
      </c>
    </row>
    <row r="2290" spans="1:4" ht="15" x14ac:dyDescent="0.25">
      <c r="A2290" s="351" t="s">
        <v>8277</v>
      </c>
      <c r="B2290" s="351" t="s">
        <v>37475</v>
      </c>
      <c r="C2290" s="351" t="s">
        <v>2</v>
      </c>
      <c r="D2290" s="337">
        <v>1031.77</v>
      </c>
    </row>
    <row r="2291" spans="1:4" ht="15" x14ac:dyDescent="0.25">
      <c r="A2291" s="351" t="s">
        <v>8278</v>
      </c>
      <c r="B2291" s="351" t="s">
        <v>37476</v>
      </c>
      <c r="C2291" s="351" t="s">
        <v>2</v>
      </c>
      <c r="D2291" s="337">
        <v>139.66</v>
      </c>
    </row>
    <row r="2292" spans="1:4" ht="15" x14ac:dyDescent="0.25">
      <c r="A2292" s="351" t="s">
        <v>8279</v>
      </c>
      <c r="B2292" s="351" t="s">
        <v>37477</v>
      </c>
      <c r="C2292" s="351" t="s">
        <v>2</v>
      </c>
      <c r="D2292" s="337">
        <v>273.91000000000003</v>
      </c>
    </row>
    <row r="2293" spans="1:4" ht="15" x14ac:dyDescent="0.25">
      <c r="A2293" s="351" t="s">
        <v>8280</v>
      </c>
      <c r="B2293" s="351" t="s">
        <v>37478</v>
      </c>
      <c r="C2293" s="351" t="s">
        <v>2</v>
      </c>
      <c r="D2293" s="337">
        <v>82.8</v>
      </c>
    </row>
    <row r="2294" spans="1:4" ht="15" x14ac:dyDescent="0.25">
      <c r="A2294" s="351" t="s">
        <v>8281</v>
      </c>
      <c r="B2294" s="351" t="s">
        <v>37479</v>
      </c>
      <c r="C2294" s="351" t="s">
        <v>2</v>
      </c>
      <c r="D2294" s="337">
        <v>109.27</v>
      </c>
    </row>
    <row r="2295" spans="1:4" ht="15" x14ac:dyDescent="0.25">
      <c r="A2295" s="351" t="s">
        <v>8282</v>
      </c>
      <c r="B2295" s="351" t="s">
        <v>37480</v>
      </c>
      <c r="C2295" s="351" t="s">
        <v>2</v>
      </c>
      <c r="D2295" s="337">
        <v>114.82</v>
      </c>
    </row>
    <row r="2296" spans="1:4" ht="15" x14ac:dyDescent="0.25">
      <c r="A2296" s="351" t="s">
        <v>8283</v>
      </c>
      <c r="B2296" s="351" t="s">
        <v>37481</v>
      </c>
      <c r="C2296" s="351" t="s">
        <v>2</v>
      </c>
      <c r="D2296" s="337">
        <v>150.16</v>
      </c>
    </row>
    <row r="2297" spans="1:4" ht="15" x14ac:dyDescent="0.25">
      <c r="A2297" s="351" t="s">
        <v>8284</v>
      </c>
      <c r="B2297" s="351" t="s">
        <v>37482</v>
      </c>
      <c r="C2297" s="351" t="s">
        <v>2</v>
      </c>
      <c r="D2297" s="337">
        <v>117.15</v>
      </c>
    </row>
    <row r="2298" spans="1:4" ht="15" x14ac:dyDescent="0.25">
      <c r="A2298" s="351" t="s">
        <v>8285</v>
      </c>
      <c r="B2298" s="351" t="s">
        <v>37483</v>
      </c>
      <c r="C2298" s="351" t="s">
        <v>2</v>
      </c>
      <c r="D2298" s="337">
        <v>73.13</v>
      </c>
    </row>
    <row r="2299" spans="1:4" ht="15" x14ac:dyDescent="0.25">
      <c r="A2299" s="351" t="s">
        <v>8286</v>
      </c>
      <c r="B2299" s="351" t="s">
        <v>37484</v>
      </c>
      <c r="C2299" s="351" t="s">
        <v>2</v>
      </c>
      <c r="D2299" s="337">
        <v>76.91</v>
      </c>
    </row>
    <row r="2300" spans="1:4" ht="15" x14ac:dyDescent="0.25">
      <c r="A2300" s="351" t="s">
        <v>8287</v>
      </c>
      <c r="B2300" s="351" t="s">
        <v>29321</v>
      </c>
      <c r="C2300" s="351" t="s">
        <v>2</v>
      </c>
      <c r="D2300" s="337">
        <v>93.91</v>
      </c>
    </row>
    <row r="2301" spans="1:4" ht="15" x14ac:dyDescent="0.25">
      <c r="A2301" s="351" t="s">
        <v>8288</v>
      </c>
      <c r="B2301" s="351" t="s">
        <v>37485</v>
      </c>
      <c r="C2301" s="351" t="s">
        <v>2</v>
      </c>
      <c r="D2301" s="337">
        <v>442.87</v>
      </c>
    </row>
    <row r="2302" spans="1:4" ht="15" x14ac:dyDescent="0.25">
      <c r="A2302" s="351" t="s">
        <v>8289</v>
      </c>
      <c r="B2302" s="351" t="s">
        <v>37486</v>
      </c>
      <c r="C2302" s="351" t="s">
        <v>2</v>
      </c>
      <c r="D2302" s="337">
        <v>142.88999999999999</v>
      </c>
    </row>
    <row r="2303" spans="1:4" ht="15" x14ac:dyDescent="0.25">
      <c r="A2303" s="351" t="s">
        <v>8290</v>
      </c>
      <c r="B2303" s="351" t="s">
        <v>6866</v>
      </c>
      <c r="C2303" s="336"/>
      <c r="D2303" s="336"/>
    </row>
    <row r="2304" spans="1:4" ht="15" x14ac:dyDescent="0.25">
      <c r="A2304" s="351" t="s">
        <v>8291</v>
      </c>
      <c r="B2304" s="351" t="s">
        <v>37487</v>
      </c>
      <c r="C2304" s="351" t="s">
        <v>2</v>
      </c>
      <c r="D2304" s="337">
        <v>32.6</v>
      </c>
    </row>
    <row r="2305" spans="1:4" ht="15" x14ac:dyDescent="0.25">
      <c r="A2305" s="351" t="s">
        <v>8292</v>
      </c>
      <c r="B2305" s="351" t="s">
        <v>37488</v>
      </c>
      <c r="C2305" s="351" t="s">
        <v>2</v>
      </c>
      <c r="D2305" s="337">
        <v>63.95</v>
      </c>
    </row>
    <row r="2306" spans="1:4" ht="15" x14ac:dyDescent="0.25">
      <c r="A2306" s="351" t="s">
        <v>8293</v>
      </c>
      <c r="B2306" s="351" t="s">
        <v>36410</v>
      </c>
      <c r="C2306" s="351" t="s">
        <v>2</v>
      </c>
      <c r="D2306" s="337">
        <v>46.41</v>
      </c>
    </row>
    <row r="2307" spans="1:4" ht="15" x14ac:dyDescent="0.25">
      <c r="A2307" s="351" t="s">
        <v>8294</v>
      </c>
      <c r="B2307" s="351" t="s">
        <v>37489</v>
      </c>
      <c r="C2307" s="351" t="s">
        <v>2</v>
      </c>
      <c r="D2307" s="337">
        <v>48.33</v>
      </c>
    </row>
    <row r="2308" spans="1:4" ht="15" x14ac:dyDescent="0.25">
      <c r="A2308" s="351" t="s">
        <v>8295</v>
      </c>
      <c r="B2308" s="351" t="s">
        <v>37490</v>
      </c>
      <c r="C2308" s="351" t="s">
        <v>2</v>
      </c>
      <c r="D2308" s="337">
        <v>303.91000000000003</v>
      </c>
    </row>
    <row r="2309" spans="1:4" ht="15" x14ac:dyDescent="0.25">
      <c r="A2309" s="351" t="s">
        <v>8296</v>
      </c>
      <c r="B2309" s="351" t="s">
        <v>37491</v>
      </c>
      <c r="C2309" s="351" t="s">
        <v>2</v>
      </c>
      <c r="D2309" s="337">
        <v>861.26</v>
      </c>
    </row>
    <row r="2310" spans="1:4" ht="15" x14ac:dyDescent="0.25">
      <c r="A2310" s="351" t="s">
        <v>8297</v>
      </c>
      <c r="B2310" s="351" t="s">
        <v>37492</v>
      </c>
      <c r="C2310" s="351" t="s">
        <v>2</v>
      </c>
      <c r="D2310" s="337">
        <v>434.15</v>
      </c>
    </row>
    <row r="2311" spans="1:4" ht="15" x14ac:dyDescent="0.25">
      <c r="A2311" s="351" t="s">
        <v>8298</v>
      </c>
      <c r="B2311" s="351" t="s">
        <v>37493</v>
      </c>
      <c r="C2311" s="351" t="s">
        <v>2</v>
      </c>
      <c r="D2311" s="337">
        <v>507.85</v>
      </c>
    </row>
    <row r="2312" spans="1:4" ht="15" x14ac:dyDescent="0.25">
      <c r="A2312" s="351" t="s">
        <v>8299</v>
      </c>
      <c r="B2312" s="351" t="s">
        <v>37494</v>
      </c>
      <c r="C2312" s="351" t="s">
        <v>2</v>
      </c>
      <c r="D2312" s="337">
        <v>15</v>
      </c>
    </row>
    <row r="2313" spans="1:4" ht="15" x14ac:dyDescent="0.25">
      <c r="A2313" s="351" t="s">
        <v>8300</v>
      </c>
      <c r="B2313" s="351" t="s">
        <v>37495</v>
      </c>
      <c r="C2313" s="351" t="s">
        <v>2</v>
      </c>
      <c r="D2313" s="337">
        <v>75.180000000000007</v>
      </c>
    </row>
    <row r="2314" spans="1:4" ht="15" x14ac:dyDescent="0.25">
      <c r="A2314" s="351" t="s">
        <v>8301</v>
      </c>
      <c r="B2314" s="351" t="s">
        <v>37496</v>
      </c>
      <c r="C2314" s="351" t="s">
        <v>2</v>
      </c>
      <c r="D2314" s="337">
        <v>81.95</v>
      </c>
    </row>
    <row r="2315" spans="1:4" ht="15" x14ac:dyDescent="0.25">
      <c r="A2315" s="351" t="s">
        <v>8302</v>
      </c>
      <c r="B2315" s="351" t="s">
        <v>37497</v>
      </c>
      <c r="C2315" s="351" t="s">
        <v>2</v>
      </c>
      <c r="D2315" s="337">
        <v>122.18</v>
      </c>
    </row>
    <row r="2316" spans="1:4" ht="15" x14ac:dyDescent="0.25">
      <c r="A2316" s="351" t="s">
        <v>8303</v>
      </c>
      <c r="B2316" s="351" t="s">
        <v>37498</v>
      </c>
      <c r="C2316" s="351" t="s">
        <v>2</v>
      </c>
      <c r="D2316" s="337">
        <v>199.28</v>
      </c>
    </row>
    <row r="2317" spans="1:4" ht="15" x14ac:dyDescent="0.25">
      <c r="A2317" s="351" t="s">
        <v>8304</v>
      </c>
      <c r="B2317" s="351" t="s">
        <v>37499</v>
      </c>
      <c r="C2317" s="351" t="s">
        <v>2</v>
      </c>
      <c r="D2317" s="337">
        <v>111.93</v>
      </c>
    </row>
    <row r="2318" spans="1:4" ht="15" x14ac:dyDescent="0.25">
      <c r="A2318" s="351" t="s">
        <v>8305</v>
      </c>
      <c r="B2318" s="351" t="s">
        <v>37500</v>
      </c>
      <c r="C2318" s="351" t="s">
        <v>2</v>
      </c>
      <c r="D2318" s="337">
        <v>121.08</v>
      </c>
    </row>
    <row r="2319" spans="1:4" ht="15" x14ac:dyDescent="0.25">
      <c r="A2319" s="351" t="s">
        <v>8306</v>
      </c>
      <c r="B2319" s="351" t="s">
        <v>37501</v>
      </c>
      <c r="C2319" s="351" t="s">
        <v>2</v>
      </c>
      <c r="D2319" s="337">
        <v>215.18</v>
      </c>
    </row>
    <row r="2320" spans="1:4" ht="15" x14ac:dyDescent="0.25">
      <c r="A2320" s="351" t="s">
        <v>8307</v>
      </c>
      <c r="B2320" s="351" t="s">
        <v>37502</v>
      </c>
      <c r="C2320" s="351" t="s">
        <v>2</v>
      </c>
      <c r="D2320" s="337">
        <v>272.27</v>
      </c>
    </row>
    <row r="2321" spans="1:4" ht="15" x14ac:dyDescent="0.25">
      <c r="A2321" s="351" t="s">
        <v>8308</v>
      </c>
      <c r="B2321" s="351" t="s">
        <v>7105</v>
      </c>
      <c r="C2321" s="336"/>
      <c r="D2321" s="336"/>
    </row>
    <row r="2322" spans="1:4" ht="15" x14ac:dyDescent="0.25">
      <c r="A2322" s="351" t="s">
        <v>8309</v>
      </c>
      <c r="B2322" s="351" t="s">
        <v>37503</v>
      </c>
      <c r="C2322" s="351" t="s">
        <v>2</v>
      </c>
      <c r="D2322" s="337">
        <v>22.3</v>
      </c>
    </row>
    <row r="2323" spans="1:4" ht="15" x14ac:dyDescent="0.25">
      <c r="A2323" s="351" t="s">
        <v>8310</v>
      </c>
      <c r="B2323" s="351" t="s">
        <v>37504</v>
      </c>
      <c r="C2323" s="351" t="s">
        <v>2</v>
      </c>
      <c r="D2323" s="337">
        <v>26.13</v>
      </c>
    </row>
    <row r="2324" spans="1:4" ht="15" x14ac:dyDescent="0.25">
      <c r="A2324" s="351" t="s">
        <v>8311</v>
      </c>
      <c r="B2324" s="351" t="s">
        <v>8312</v>
      </c>
      <c r="C2324" s="351" t="s">
        <v>2</v>
      </c>
      <c r="D2324" s="337">
        <v>21.24</v>
      </c>
    </row>
    <row r="2325" spans="1:4" ht="15" x14ac:dyDescent="0.25">
      <c r="A2325" s="351" t="s">
        <v>8313</v>
      </c>
      <c r="B2325" s="351" t="s">
        <v>8314</v>
      </c>
      <c r="C2325" s="351" t="s">
        <v>2</v>
      </c>
      <c r="D2325" s="337">
        <v>43.35</v>
      </c>
    </row>
    <row r="2326" spans="1:4" ht="15" x14ac:dyDescent="0.25">
      <c r="A2326" s="351" t="s">
        <v>8315</v>
      </c>
      <c r="B2326" s="351" t="s">
        <v>37505</v>
      </c>
      <c r="C2326" s="351" t="s">
        <v>2</v>
      </c>
      <c r="D2326" s="337">
        <v>44.04</v>
      </c>
    </row>
    <row r="2327" spans="1:4" ht="15" x14ac:dyDescent="0.25">
      <c r="A2327" s="351" t="s">
        <v>8316</v>
      </c>
      <c r="B2327" s="351" t="s">
        <v>37506</v>
      </c>
      <c r="C2327" s="336"/>
      <c r="D2327" s="336"/>
    </row>
    <row r="2328" spans="1:4" ht="15" x14ac:dyDescent="0.25">
      <c r="A2328" s="351" t="s">
        <v>8317</v>
      </c>
      <c r="B2328" s="351" t="s">
        <v>29322</v>
      </c>
      <c r="C2328" s="351" t="s">
        <v>2</v>
      </c>
      <c r="D2328" s="337">
        <v>49.01</v>
      </c>
    </row>
    <row r="2329" spans="1:4" ht="15" x14ac:dyDescent="0.25">
      <c r="A2329" s="351" t="s">
        <v>8318</v>
      </c>
      <c r="B2329" s="351" t="s">
        <v>29323</v>
      </c>
      <c r="C2329" s="351" t="s">
        <v>2</v>
      </c>
      <c r="D2329" s="337">
        <v>38.799999999999997</v>
      </c>
    </row>
    <row r="2330" spans="1:4" ht="15" x14ac:dyDescent="0.25">
      <c r="A2330" s="351" t="s">
        <v>8319</v>
      </c>
      <c r="B2330" s="351" t="s">
        <v>22092</v>
      </c>
      <c r="C2330" s="351" t="s">
        <v>2</v>
      </c>
      <c r="D2330" s="337">
        <v>191.09</v>
      </c>
    </row>
    <row r="2331" spans="1:4" ht="15" x14ac:dyDescent="0.25">
      <c r="A2331" s="351" t="s">
        <v>8320</v>
      </c>
      <c r="B2331" s="351" t="s">
        <v>37507</v>
      </c>
      <c r="C2331" s="351" t="s">
        <v>2</v>
      </c>
      <c r="D2331" s="337">
        <v>333.29</v>
      </c>
    </row>
    <row r="2332" spans="1:4" ht="15" x14ac:dyDescent="0.25">
      <c r="A2332" s="351" t="s">
        <v>8321</v>
      </c>
      <c r="B2332" s="351" t="s">
        <v>37508</v>
      </c>
      <c r="C2332" s="351" t="s">
        <v>2</v>
      </c>
      <c r="D2332" s="337">
        <v>184.04</v>
      </c>
    </row>
    <row r="2333" spans="1:4" ht="15" x14ac:dyDescent="0.25">
      <c r="A2333" s="351" t="s">
        <v>8322</v>
      </c>
      <c r="B2333" s="351" t="s">
        <v>37509</v>
      </c>
      <c r="C2333" s="351" t="s">
        <v>2</v>
      </c>
      <c r="D2333" s="337">
        <v>67.86</v>
      </c>
    </row>
    <row r="2334" spans="1:4" ht="15" x14ac:dyDescent="0.25">
      <c r="A2334" s="351" t="s">
        <v>8323</v>
      </c>
      <c r="B2334" s="351" t="s">
        <v>37510</v>
      </c>
      <c r="C2334" s="351" t="s">
        <v>2</v>
      </c>
      <c r="D2334" s="337">
        <v>43.44</v>
      </c>
    </row>
    <row r="2335" spans="1:4" ht="15" x14ac:dyDescent="0.25">
      <c r="A2335" s="351" t="s">
        <v>8324</v>
      </c>
      <c r="B2335" s="351" t="s">
        <v>29324</v>
      </c>
      <c r="C2335" s="351" t="s">
        <v>2</v>
      </c>
      <c r="D2335" s="337">
        <v>42.82</v>
      </c>
    </row>
    <row r="2336" spans="1:4" ht="15" x14ac:dyDescent="0.25">
      <c r="A2336" s="351" t="s">
        <v>8325</v>
      </c>
      <c r="B2336" s="351" t="s">
        <v>36377</v>
      </c>
      <c r="C2336" s="351" t="s">
        <v>2</v>
      </c>
      <c r="D2336" s="337">
        <v>64.7</v>
      </c>
    </row>
    <row r="2337" spans="1:4" ht="15" x14ac:dyDescent="0.25">
      <c r="A2337" s="351" t="s">
        <v>8326</v>
      </c>
      <c r="B2337" s="351" t="s">
        <v>37511</v>
      </c>
      <c r="C2337" s="351" t="s">
        <v>2</v>
      </c>
      <c r="D2337" s="337">
        <v>40.450000000000003</v>
      </c>
    </row>
    <row r="2338" spans="1:4" ht="15" x14ac:dyDescent="0.25">
      <c r="A2338" s="351" t="s">
        <v>8327</v>
      </c>
      <c r="B2338" s="351" t="s">
        <v>37512</v>
      </c>
      <c r="C2338" s="351" t="s">
        <v>2</v>
      </c>
      <c r="D2338" s="337">
        <v>16.649999999999999</v>
      </c>
    </row>
    <row r="2339" spans="1:4" ht="15" x14ac:dyDescent="0.25">
      <c r="A2339" s="351" t="s">
        <v>8328</v>
      </c>
      <c r="B2339" s="351" t="s">
        <v>37513</v>
      </c>
      <c r="C2339" s="351" t="s">
        <v>2</v>
      </c>
      <c r="D2339" s="337">
        <v>128.13999999999999</v>
      </c>
    </row>
    <row r="2340" spans="1:4" ht="15" x14ac:dyDescent="0.25">
      <c r="A2340" s="351" t="s">
        <v>8329</v>
      </c>
      <c r="B2340" s="351" t="s">
        <v>37514</v>
      </c>
      <c r="C2340" s="351" t="s">
        <v>2</v>
      </c>
      <c r="D2340" s="337">
        <v>121.04</v>
      </c>
    </row>
    <row r="2341" spans="1:4" ht="15" x14ac:dyDescent="0.25">
      <c r="A2341" s="351" t="s">
        <v>8330</v>
      </c>
      <c r="B2341" s="351" t="s">
        <v>37515</v>
      </c>
      <c r="C2341" s="336"/>
      <c r="D2341" s="336"/>
    </row>
    <row r="2342" spans="1:4" ht="15" x14ac:dyDescent="0.25">
      <c r="A2342" s="351" t="s">
        <v>8331</v>
      </c>
      <c r="B2342" s="351" t="s">
        <v>8332</v>
      </c>
      <c r="C2342" s="351" t="s">
        <v>2</v>
      </c>
      <c r="D2342" s="337">
        <v>186.88</v>
      </c>
    </row>
    <row r="2343" spans="1:4" ht="15" x14ac:dyDescent="0.25">
      <c r="A2343" s="351" t="s">
        <v>8333</v>
      </c>
      <c r="B2343" s="351" t="s">
        <v>8334</v>
      </c>
      <c r="C2343" s="351" t="s">
        <v>2</v>
      </c>
      <c r="D2343" s="337">
        <v>317.33999999999997</v>
      </c>
    </row>
    <row r="2344" spans="1:4" ht="15" x14ac:dyDescent="0.25">
      <c r="A2344" s="351" t="s">
        <v>8335</v>
      </c>
      <c r="B2344" s="351" t="s">
        <v>8336</v>
      </c>
      <c r="C2344" s="351" t="s">
        <v>2</v>
      </c>
      <c r="D2344" s="337">
        <v>790.76</v>
      </c>
    </row>
    <row r="2345" spans="1:4" ht="15" x14ac:dyDescent="0.25">
      <c r="A2345" s="351" t="s">
        <v>8337</v>
      </c>
      <c r="B2345" s="351" t="s">
        <v>37516</v>
      </c>
      <c r="C2345" s="336"/>
      <c r="D2345" s="336"/>
    </row>
    <row r="2346" spans="1:4" ht="15" x14ac:dyDescent="0.25">
      <c r="A2346" s="351" t="s">
        <v>8338</v>
      </c>
      <c r="B2346" s="351" t="s">
        <v>8339</v>
      </c>
      <c r="C2346" s="351" t="s">
        <v>2</v>
      </c>
      <c r="D2346" s="337">
        <v>13.4</v>
      </c>
    </row>
    <row r="2347" spans="1:4" ht="15" x14ac:dyDescent="0.25">
      <c r="A2347" s="351" t="s">
        <v>8340</v>
      </c>
      <c r="B2347" s="351" t="s">
        <v>8341</v>
      </c>
      <c r="C2347" s="336"/>
      <c r="D2347" s="336"/>
    </row>
    <row r="2348" spans="1:4" ht="15" x14ac:dyDescent="0.25">
      <c r="A2348" s="351" t="s">
        <v>8342</v>
      </c>
      <c r="B2348" s="351" t="s">
        <v>37517</v>
      </c>
      <c r="C2348" s="351" t="s">
        <v>2</v>
      </c>
      <c r="D2348" s="337">
        <v>332.96</v>
      </c>
    </row>
    <row r="2349" spans="1:4" ht="15" x14ac:dyDescent="0.25">
      <c r="A2349" s="351" t="s">
        <v>8343</v>
      </c>
      <c r="B2349" s="351" t="s">
        <v>37518</v>
      </c>
      <c r="C2349" s="351" t="s">
        <v>2</v>
      </c>
      <c r="D2349" s="337">
        <v>439.75</v>
      </c>
    </row>
    <row r="2350" spans="1:4" ht="15" x14ac:dyDescent="0.25">
      <c r="A2350" s="351" t="s">
        <v>8344</v>
      </c>
      <c r="B2350" s="351" t="s">
        <v>37519</v>
      </c>
      <c r="C2350" s="351" t="s">
        <v>2</v>
      </c>
      <c r="D2350" s="337">
        <v>65.27</v>
      </c>
    </row>
    <row r="2351" spans="1:4" ht="15" x14ac:dyDescent="0.25">
      <c r="A2351" s="351" t="s">
        <v>8345</v>
      </c>
      <c r="B2351" s="351" t="s">
        <v>37520</v>
      </c>
      <c r="C2351" s="351" t="s">
        <v>2</v>
      </c>
      <c r="D2351" s="337">
        <v>78.37</v>
      </c>
    </row>
    <row r="2352" spans="1:4" ht="15" x14ac:dyDescent="0.25">
      <c r="A2352" s="351" t="s">
        <v>8346</v>
      </c>
      <c r="B2352" s="351" t="s">
        <v>37521</v>
      </c>
      <c r="C2352" s="351" t="s">
        <v>2</v>
      </c>
      <c r="D2352" s="337">
        <v>40.369999999999997</v>
      </c>
    </row>
    <row r="2353" spans="1:4" ht="15" x14ac:dyDescent="0.25">
      <c r="A2353" s="351" t="s">
        <v>8347</v>
      </c>
      <c r="B2353" s="351" t="s">
        <v>37522</v>
      </c>
      <c r="C2353" s="351" t="s">
        <v>2</v>
      </c>
      <c r="D2353" s="337">
        <v>101.76</v>
      </c>
    </row>
    <row r="2354" spans="1:4" ht="15" x14ac:dyDescent="0.25">
      <c r="A2354" s="351" t="s">
        <v>8348</v>
      </c>
      <c r="B2354" s="351" t="s">
        <v>37523</v>
      </c>
      <c r="C2354" s="351" t="s">
        <v>2</v>
      </c>
      <c r="D2354" s="337">
        <v>95.61</v>
      </c>
    </row>
    <row r="2355" spans="1:4" ht="15" x14ac:dyDescent="0.25">
      <c r="A2355" s="351" t="s">
        <v>8349</v>
      </c>
      <c r="B2355" s="351" t="s">
        <v>37524</v>
      </c>
      <c r="C2355" s="351" t="s">
        <v>2</v>
      </c>
      <c r="D2355" s="337">
        <v>46.04</v>
      </c>
    </row>
    <row r="2356" spans="1:4" ht="15" x14ac:dyDescent="0.25">
      <c r="A2356" s="351" t="s">
        <v>8350</v>
      </c>
      <c r="B2356" s="351" t="s">
        <v>36453</v>
      </c>
      <c r="C2356" s="351" t="s">
        <v>2</v>
      </c>
      <c r="D2356" s="337">
        <v>41.42</v>
      </c>
    </row>
    <row r="2357" spans="1:4" ht="15" x14ac:dyDescent="0.25">
      <c r="A2357" s="351" t="s">
        <v>8351</v>
      </c>
      <c r="B2357" s="351" t="s">
        <v>37525</v>
      </c>
      <c r="C2357" s="351" t="s">
        <v>2</v>
      </c>
      <c r="D2357" s="337">
        <v>46.64</v>
      </c>
    </row>
    <row r="2358" spans="1:4" ht="15" x14ac:dyDescent="0.25">
      <c r="A2358" s="351" t="s">
        <v>8352</v>
      </c>
      <c r="B2358" s="351" t="s">
        <v>37526</v>
      </c>
      <c r="C2358" s="351" t="s">
        <v>2</v>
      </c>
      <c r="D2358" s="337">
        <v>334.46</v>
      </c>
    </row>
    <row r="2359" spans="1:4" ht="15" x14ac:dyDescent="0.25">
      <c r="A2359" s="351" t="s">
        <v>8353</v>
      </c>
      <c r="B2359" s="351" t="s">
        <v>37527</v>
      </c>
      <c r="C2359" s="351" t="s">
        <v>2</v>
      </c>
      <c r="D2359" s="337">
        <v>376.46</v>
      </c>
    </row>
    <row r="2360" spans="1:4" ht="15" x14ac:dyDescent="0.25">
      <c r="A2360" s="351" t="s">
        <v>8354</v>
      </c>
      <c r="B2360" s="351" t="s">
        <v>37528</v>
      </c>
      <c r="C2360" s="351" t="s">
        <v>2</v>
      </c>
      <c r="D2360" s="337">
        <v>509.99</v>
      </c>
    </row>
    <row r="2361" spans="1:4" ht="15" x14ac:dyDescent="0.25">
      <c r="A2361" s="351" t="s">
        <v>8355</v>
      </c>
      <c r="B2361" s="351" t="s">
        <v>37529</v>
      </c>
      <c r="C2361" s="351" t="s">
        <v>2</v>
      </c>
      <c r="D2361" s="337">
        <v>243.54</v>
      </c>
    </row>
    <row r="2362" spans="1:4" ht="15" x14ac:dyDescent="0.25">
      <c r="A2362" s="351" t="s">
        <v>8356</v>
      </c>
      <c r="B2362" s="351" t="s">
        <v>37530</v>
      </c>
      <c r="C2362" s="351" t="s">
        <v>2</v>
      </c>
      <c r="D2362" s="337">
        <v>531.99</v>
      </c>
    </row>
    <row r="2363" spans="1:4" ht="15" x14ac:dyDescent="0.25">
      <c r="A2363" s="351" t="s">
        <v>8357</v>
      </c>
      <c r="B2363" s="351" t="s">
        <v>36371</v>
      </c>
      <c r="C2363" s="351" t="s">
        <v>2</v>
      </c>
      <c r="D2363" s="337">
        <v>7656.42</v>
      </c>
    </row>
    <row r="2364" spans="1:4" ht="15" x14ac:dyDescent="0.25">
      <c r="A2364" s="351" t="s">
        <v>8358</v>
      </c>
      <c r="B2364" s="351" t="s">
        <v>37531</v>
      </c>
      <c r="C2364" s="351" t="s">
        <v>2</v>
      </c>
      <c r="D2364" s="337">
        <v>22.45</v>
      </c>
    </row>
    <row r="2365" spans="1:4" ht="15" x14ac:dyDescent="0.25">
      <c r="A2365" s="351" t="s">
        <v>8359</v>
      </c>
      <c r="B2365" s="351" t="s">
        <v>37532</v>
      </c>
      <c r="C2365" s="351" t="s">
        <v>2</v>
      </c>
      <c r="D2365" s="337">
        <v>17.350000000000001</v>
      </c>
    </row>
    <row r="2366" spans="1:4" ht="15" x14ac:dyDescent="0.25">
      <c r="A2366" s="351" t="s">
        <v>8360</v>
      </c>
      <c r="B2366" s="351" t="s">
        <v>37533</v>
      </c>
      <c r="C2366" s="351" t="s">
        <v>2</v>
      </c>
      <c r="D2366" s="337">
        <v>20.34</v>
      </c>
    </row>
    <row r="2367" spans="1:4" ht="15" x14ac:dyDescent="0.25">
      <c r="A2367" s="351" t="s">
        <v>8361</v>
      </c>
      <c r="B2367" s="351" t="s">
        <v>37534</v>
      </c>
      <c r="C2367" s="336"/>
      <c r="D2367" s="336"/>
    </row>
    <row r="2368" spans="1:4" ht="15" x14ac:dyDescent="0.25">
      <c r="A2368" s="351" t="s">
        <v>8362</v>
      </c>
      <c r="B2368" s="351" t="s">
        <v>8363</v>
      </c>
      <c r="C2368" s="351" t="s">
        <v>2</v>
      </c>
      <c r="D2368" s="337">
        <v>182.18</v>
      </c>
    </row>
    <row r="2369" spans="1:4" ht="15" x14ac:dyDescent="0.25">
      <c r="A2369" s="351" t="s">
        <v>8364</v>
      </c>
      <c r="B2369" s="351" t="s">
        <v>8365</v>
      </c>
      <c r="C2369" s="351" t="s">
        <v>2</v>
      </c>
      <c r="D2369" s="337">
        <v>424.58</v>
      </c>
    </row>
    <row r="2370" spans="1:4" ht="15" x14ac:dyDescent="0.25">
      <c r="A2370" s="351" t="s">
        <v>8366</v>
      </c>
      <c r="B2370" s="351" t="s">
        <v>37535</v>
      </c>
      <c r="C2370" s="351" t="s">
        <v>2</v>
      </c>
      <c r="D2370" s="337">
        <v>224.92</v>
      </c>
    </row>
    <row r="2371" spans="1:4" ht="15" x14ac:dyDescent="0.25">
      <c r="A2371" s="351" t="s">
        <v>8367</v>
      </c>
      <c r="B2371" s="351" t="s">
        <v>37536</v>
      </c>
      <c r="C2371" s="351" t="s">
        <v>2</v>
      </c>
      <c r="D2371" s="337">
        <v>497.29</v>
      </c>
    </row>
    <row r="2372" spans="1:4" ht="15" x14ac:dyDescent="0.25">
      <c r="A2372" s="351" t="s">
        <v>8368</v>
      </c>
      <c r="B2372" s="351" t="s">
        <v>37537</v>
      </c>
      <c r="C2372" s="351" t="s">
        <v>2</v>
      </c>
      <c r="D2372" s="337">
        <v>203.56</v>
      </c>
    </row>
    <row r="2373" spans="1:4" ht="15" x14ac:dyDescent="0.25">
      <c r="A2373" s="351" t="s">
        <v>8369</v>
      </c>
      <c r="B2373" s="351" t="s">
        <v>37538</v>
      </c>
      <c r="C2373" s="351" t="s">
        <v>2</v>
      </c>
      <c r="D2373" s="337">
        <v>475.93</v>
      </c>
    </row>
    <row r="2374" spans="1:4" ht="15" x14ac:dyDescent="0.25">
      <c r="A2374" s="351" t="s">
        <v>8370</v>
      </c>
      <c r="B2374" s="351" t="s">
        <v>37539</v>
      </c>
      <c r="C2374" s="351" t="s">
        <v>2</v>
      </c>
      <c r="D2374" s="337">
        <v>184.91</v>
      </c>
    </row>
    <row r="2375" spans="1:4" ht="15" x14ac:dyDescent="0.25">
      <c r="A2375" s="351" t="s">
        <v>8371</v>
      </c>
      <c r="B2375" s="351" t="s">
        <v>8372</v>
      </c>
      <c r="C2375" s="351" t="s">
        <v>2</v>
      </c>
      <c r="D2375" s="337">
        <v>446.01</v>
      </c>
    </row>
    <row r="2376" spans="1:4" ht="15" x14ac:dyDescent="0.25">
      <c r="A2376" s="351" t="s">
        <v>8373</v>
      </c>
      <c r="B2376" s="351" t="s">
        <v>8374</v>
      </c>
      <c r="C2376" s="351" t="s">
        <v>2</v>
      </c>
      <c r="D2376" s="337">
        <v>705.96</v>
      </c>
    </row>
    <row r="2377" spans="1:4" ht="15" x14ac:dyDescent="0.25">
      <c r="A2377" s="351" t="s">
        <v>8375</v>
      </c>
      <c r="B2377" s="351" t="s">
        <v>37540</v>
      </c>
      <c r="C2377" s="351" t="s">
        <v>1737</v>
      </c>
      <c r="D2377" s="337">
        <v>1988.35</v>
      </c>
    </row>
    <row r="2378" spans="1:4" ht="15" x14ac:dyDescent="0.25">
      <c r="A2378" s="351" t="s">
        <v>8376</v>
      </c>
      <c r="B2378" s="351" t="s">
        <v>37541</v>
      </c>
      <c r="C2378" s="351" t="s">
        <v>1737</v>
      </c>
      <c r="D2378" s="337">
        <v>922.79</v>
      </c>
    </row>
    <row r="2379" spans="1:4" ht="15" x14ac:dyDescent="0.25">
      <c r="A2379" s="351" t="s">
        <v>8377</v>
      </c>
      <c r="B2379" s="351" t="s">
        <v>37542</v>
      </c>
      <c r="C2379" s="351" t="s">
        <v>2</v>
      </c>
      <c r="D2379" s="337">
        <v>1042.75</v>
      </c>
    </row>
    <row r="2380" spans="1:4" ht="15" x14ac:dyDescent="0.25">
      <c r="A2380" s="351" t="s">
        <v>8378</v>
      </c>
      <c r="B2380" s="351" t="s">
        <v>37543</v>
      </c>
      <c r="C2380" s="351" t="s">
        <v>2</v>
      </c>
      <c r="D2380" s="337">
        <v>193.46</v>
      </c>
    </row>
    <row r="2381" spans="1:4" ht="15" x14ac:dyDescent="0.25">
      <c r="A2381" s="351" t="s">
        <v>8379</v>
      </c>
      <c r="B2381" s="351" t="s">
        <v>37544</v>
      </c>
      <c r="C2381" s="351" t="s">
        <v>2</v>
      </c>
      <c r="D2381" s="337">
        <v>266.94</v>
      </c>
    </row>
    <row r="2382" spans="1:4" ht="15" x14ac:dyDescent="0.25">
      <c r="A2382" s="351" t="s">
        <v>8380</v>
      </c>
      <c r="B2382" s="351" t="s">
        <v>8381</v>
      </c>
      <c r="C2382" s="336"/>
      <c r="D2382" s="336"/>
    </row>
    <row r="2383" spans="1:4" ht="15" x14ac:dyDescent="0.25">
      <c r="A2383" s="351" t="s">
        <v>8382</v>
      </c>
      <c r="B2383" s="351" t="s">
        <v>37545</v>
      </c>
      <c r="C2383" s="351" t="s">
        <v>2</v>
      </c>
      <c r="D2383" s="337">
        <v>553.64</v>
      </c>
    </row>
    <row r="2384" spans="1:4" ht="15" x14ac:dyDescent="0.25">
      <c r="A2384" s="351" t="s">
        <v>8383</v>
      </c>
      <c r="B2384" s="351" t="s">
        <v>37546</v>
      </c>
      <c r="C2384" s="351" t="s">
        <v>2</v>
      </c>
      <c r="D2384" s="337">
        <v>1130.1400000000001</v>
      </c>
    </row>
    <row r="2385" spans="1:4" ht="15" x14ac:dyDescent="0.25">
      <c r="A2385" s="351" t="s">
        <v>8384</v>
      </c>
      <c r="B2385" s="351" t="s">
        <v>37547</v>
      </c>
      <c r="C2385" s="351" t="s">
        <v>2</v>
      </c>
      <c r="D2385" s="337">
        <v>499.5</v>
      </c>
    </row>
    <row r="2386" spans="1:4" ht="15" x14ac:dyDescent="0.25">
      <c r="A2386" s="351" t="s">
        <v>8385</v>
      </c>
      <c r="B2386" s="351" t="s">
        <v>37548</v>
      </c>
      <c r="C2386" s="351" t="s">
        <v>2</v>
      </c>
      <c r="D2386" s="337">
        <v>567.36</v>
      </c>
    </row>
    <row r="2387" spans="1:4" ht="15" x14ac:dyDescent="0.25">
      <c r="A2387" s="351" t="s">
        <v>8386</v>
      </c>
      <c r="B2387" s="351" t="s">
        <v>37549</v>
      </c>
      <c r="C2387" s="351" t="s">
        <v>2</v>
      </c>
      <c r="D2387" s="337">
        <v>473.72</v>
      </c>
    </row>
    <row r="2388" spans="1:4" ht="15" x14ac:dyDescent="0.25">
      <c r="A2388" s="351" t="s">
        <v>8387</v>
      </c>
      <c r="B2388" s="351" t="s">
        <v>37550</v>
      </c>
      <c r="C2388" s="351" t="s">
        <v>2</v>
      </c>
      <c r="D2388" s="337">
        <v>1050.22</v>
      </c>
    </row>
    <row r="2389" spans="1:4" ht="15" x14ac:dyDescent="0.25">
      <c r="A2389" s="351" t="s">
        <v>8388</v>
      </c>
      <c r="B2389" s="351" t="s">
        <v>37551</v>
      </c>
      <c r="C2389" s="351" t="s">
        <v>2</v>
      </c>
      <c r="D2389" s="337">
        <v>1557.89</v>
      </c>
    </row>
    <row r="2390" spans="1:4" ht="15" x14ac:dyDescent="0.25">
      <c r="A2390" s="351" t="s">
        <v>8389</v>
      </c>
      <c r="B2390" s="351" t="s">
        <v>36477</v>
      </c>
      <c r="C2390" s="351" t="s">
        <v>2</v>
      </c>
      <c r="D2390" s="337">
        <v>179.54</v>
      </c>
    </row>
    <row r="2391" spans="1:4" ht="15" x14ac:dyDescent="0.25">
      <c r="A2391" s="351" t="s">
        <v>11970</v>
      </c>
      <c r="B2391" s="351" t="s">
        <v>11971</v>
      </c>
      <c r="C2391" s="351" t="s">
        <v>2</v>
      </c>
      <c r="D2391" s="337">
        <v>63.89</v>
      </c>
    </row>
    <row r="2392" spans="1:4" ht="15" x14ac:dyDescent="0.25">
      <c r="A2392" s="351" t="s">
        <v>8390</v>
      </c>
      <c r="B2392" s="351" t="s">
        <v>6869</v>
      </c>
      <c r="C2392" s="336"/>
      <c r="D2392" s="336"/>
    </row>
    <row r="2393" spans="1:4" ht="15" x14ac:dyDescent="0.25">
      <c r="A2393" s="351" t="s">
        <v>8391</v>
      </c>
      <c r="B2393" s="351" t="s">
        <v>37552</v>
      </c>
      <c r="C2393" s="351" t="s">
        <v>2</v>
      </c>
      <c r="D2393" s="337">
        <v>467.21</v>
      </c>
    </row>
    <row r="2394" spans="1:4" ht="15" x14ac:dyDescent="0.25">
      <c r="A2394" s="351" t="s">
        <v>8392</v>
      </c>
      <c r="B2394" s="351" t="s">
        <v>37553</v>
      </c>
      <c r="C2394" s="351" t="s">
        <v>2</v>
      </c>
      <c r="D2394" s="337">
        <v>851.39</v>
      </c>
    </row>
    <row r="2395" spans="1:4" ht="15" x14ac:dyDescent="0.25">
      <c r="A2395" s="351" t="s">
        <v>8393</v>
      </c>
      <c r="B2395" s="351" t="s">
        <v>37554</v>
      </c>
      <c r="C2395" s="351" t="s">
        <v>1</v>
      </c>
      <c r="D2395" s="337">
        <v>1023.22</v>
      </c>
    </row>
    <row r="2396" spans="1:4" ht="15" x14ac:dyDescent="0.25">
      <c r="A2396" s="351" t="s">
        <v>8394</v>
      </c>
      <c r="B2396" s="351" t="s">
        <v>37555</v>
      </c>
      <c r="C2396" s="351" t="s">
        <v>2</v>
      </c>
      <c r="D2396" s="337">
        <v>1253.51</v>
      </c>
    </row>
    <row r="2397" spans="1:4" ht="15" x14ac:dyDescent="0.25">
      <c r="A2397" s="351" t="s">
        <v>8395</v>
      </c>
      <c r="B2397" s="351" t="s">
        <v>8396</v>
      </c>
      <c r="C2397" s="336"/>
      <c r="D2397" s="336"/>
    </row>
    <row r="2398" spans="1:4" ht="15" x14ac:dyDescent="0.25">
      <c r="A2398" s="351" t="s">
        <v>8397</v>
      </c>
      <c r="B2398" s="351" t="s">
        <v>37556</v>
      </c>
      <c r="C2398" s="351" t="s">
        <v>2</v>
      </c>
      <c r="D2398" s="337">
        <v>316.39</v>
      </c>
    </row>
    <row r="2399" spans="1:4" ht="15" x14ac:dyDescent="0.25">
      <c r="A2399" s="351" t="s">
        <v>8398</v>
      </c>
      <c r="B2399" s="351" t="s">
        <v>37557</v>
      </c>
      <c r="C2399" s="351" t="s">
        <v>2</v>
      </c>
      <c r="D2399" s="337">
        <v>342.64</v>
      </c>
    </row>
    <row r="2400" spans="1:4" ht="15" x14ac:dyDescent="0.25">
      <c r="A2400" s="351" t="s">
        <v>8399</v>
      </c>
      <c r="B2400" s="351" t="s">
        <v>6860</v>
      </c>
      <c r="C2400" s="336"/>
      <c r="D2400" s="336"/>
    </row>
    <row r="2401" spans="1:4" ht="15" x14ac:dyDescent="0.25">
      <c r="A2401" s="351" t="s">
        <v>8400</v>
      </c>
      <c r="B2401" s="351" t="s">
        <v>37558</v>
      </c>
      <c r="C2401" s="351" t="s">
        <v>2</v>
      </c>
      <c r="D2401" s="337">
        <v>669.51</v>
      </c>
    </row>
    <row r="2402" spans="1:4" ht="15" x14ac:dyDescent="0.25">
      <c r="A2402" s="351" t="s">
        <v>8401</v>
      </c>
      <c r="B2402" s="351" t="s">
        <v>37559</v>
      </c>
      <c r="C2402" s="351" t="s">
        <v>2</v>
      </c>
      <c r="D2402" s="337">
        <v>838.88</v>
      </c>
    </row>
    <row r="2403" spans="1:4" ht="15" x14ac:dyDescent="0.25">
      <c r="A2403" s="351" t="s">
        <v>8402</v>
      </c>
      <c r="B2403" s="351" t="s">
        <v>37560</v>
      </c>
      <c r="C2403" s="351" t="s">
        <v>2</v>
      </c>
      <c r="D2403" s="337">
        <v>494.85</v>
      </c>
    </row>
    <row r="2404" spans="1:4" ht="15" x14ac:dyDescent="0.25">
      <c r="A2404" s="351" t="s">
        <v>8403</v>
      </c>
      <c r="B2404" s="351" t="s">
        <v>29326</v>
      </c>
      <c r="C2404" s="351" t="s">
        <v>2</v>
      </c>
      <c r="D2404" s="337">
        <v>1866.59</v>
      </c>
    </row>
    <row r="2405" spans="1:4" ht="15" x14ac:dyDescent="0.25">
      <c r="A2405" s="351" t="s">
        <v>8404</v>
      </c>
      <c r="B2405" s="351" t="s">
        <v>8405</v>
      </c>
      <c r="C2405" s="336"/>
      <c r="D2405" s="336"/>
    </row>
    <row r="2406" spans="1:4" ht="15" x14ac:dyDescent="0.25">
      <c r="A2406" s="351" t="s">
        <v>8406</v>
      </c>
      <c r="B2406" s="351" t="s">
        <v>37561</v>
      </c>
      <c r="C2406" s="351" t="s">
        <v>2</v>
      </c>
      <c r="D2406" s="337">
        <v>1945.76</v>
      </c>
    </row>
    <row r="2407" spans="1:4" ht="15" x14ac:dyDescent="0.25">
      <c r="A2407" s="351" t="s">
        <v>8407</v>
      </c>
      <c r="B2407" s="351" t="s">
        <v>8408</v>
      </c>
      <c r="C2407" s="351" t="s">
        <v>2</v>
      </c>
      <c r="D2407" s="337">
        <v>2635.42</v>
      </c>
    </row>
    <row r="2408" spans="1:4" ht="15" x14ac:dyDescent="0.25">
      <c r="A2408" s="351" t="s">
        <v>8409</v>
      </c>
      <c r="B2408" s="351" t="s">
        <v>37562</v>
      </c>
      <c r="C2408" s="351" t="s">
        <v>2</v>
      </c>
      <c r="D2408" s="337">
        <v>1475.91</v>
      </c>
    </row>
    <row r="2409" spans="1:4" ht="15" x14ac:dyDescent="0.25">
      <c r="A2409" s="351" t="s">
        <v>8410</v>
      </c>
      <c r="B2409" s="351" t="s">
        <v>8411</v>
      </c>
      <c r="C2409" s="351" t="s">
        <v>2</v>
      </c>
      <c r="D2409" s="337">
        <v>2868.42</v>
      </c>
    </row>
    <row r="2410" spans="1:4" ht="15" x14ac:dyDescent="0.25">
      <c r="A2410" s="351" t="s">
        <v>8412</v>
      </c>
      <c r="B2410" s="351" t="s">
        <v>8413</v>
      </c>
      <c r="C2410" s="351" t="s">
        <v>2</v>
      </c>
      <c r="D2410" s="337">
        <v>297.11</v>
      </c>
    </row>
    <row r="2411" spans="1:4" ht="15" x14ac:dyDescent="0.25">
      <c r="A2411" s="351" t="s">
        <v>29327</v>
      </c>
      <c r="B2411" s="351" t="s">
        <v>37563</v>
      </c>
      <c r="C2411" s="351" t="s">
        <v>2</v>
      </c>
      <c r="D2411" s="337">
        <v>2828.14</v>
      </c>
    </row>
    <row r="2412" spans="1:4" ht="15" x14ac:dyDescent="0.25">
      <c r="A2412" s="351" t="s">
        <v>29328</v>
      </c>
      <c r="B2412" s="351" t="s">
        <v>29329</v>
      </c>
      <c r="C2412" s="351" t="s">
        <v>2</v>
      </c>
      <c r="D2412" s="337">
        <v>3663.81</v>
      </c>
    </row>
    <row r="2413" spans="1:4" ht="15" x14ac:dyDescent="0.25">
      <c r="A2413" s="351" t="s">
        <v>29330</v>
      </c>
      <c r="B2413" s="351" t="s">
        <v>37564</v>
      </c>
      <c r="C2413" s="351" t="s">
        <v>2</v>
      </c>
      <c r="D2413" s="337">
        <v>1961.42</v>
      </c>
    </row>
    <row r="2414" spans="1:4" ht="15" x14ac:dyDescent="0.25">
      <c r="A2414" s="351" t="s">
        <v>29331</v>
      </c>
      <c r="B2414" s="351" t="s">
        <v>29332</v>
      </c>
      <c r="C2414" s="351" t="s">
        <v>2</v>
      </c>
      <c r="D2414" s="337">
        <v>2537.37</v>
      </c>
    </row>
    <row r="2415" spans="1:4" ht="15" x14ac:dyDescent="0.25">
      <c r="A2415" s="351" t="s">
        <v>29333</v>
      </c>
      <c r="B2415" s="351" t="s">
        <v>37565</v>
      </c>
      <c r="C2415" s="351" t="s">
        <v>2</v>
      </c>
      <c r="D2415" s="337">
        <v>2706.59</v>
      </c>
    </row>
    <row r="2416" spans="1:4" ht="15" x14ac:dyDescent="0.25">
      <c r="A2416" s="351" t="s">
        <v>29334</v>
      </c>
      <c r="B2416" s="351" t="s">
        <v>29335</v>
      </c>
      <c r="C2416" s="351" t="s">
        <v>2</v>
      </c>
      <c r="D2416" s="337">
        <v>3275.96</v>
      </c>
    </row>
    <row r="2417" spans="1:4" ht="15" x14ac:dyDescent="0.25">
      <c r="A2417" s="351" t="s">
        <v>8414</v>
      </c>
      <c r="B2417" s="351" t="s">
        <v>8415</v>
      </c>
      <c r="C2417" s="336"/>
      <c r="D2417" s="336"/>
    </row>
    <row r="2418" spans="1:4" ht="15" x14ac:dyDescent="0.25">
      <c r="A2418" s="351" t="s">
        <v>8416</v>
      </c>
      <c r="B2418" s="351" t="s">
        <v>8417</v>
      </c>
      <c r="C2418" s="351" t="s">
        <v>2</v>
      </c>
      <c r="D2418" s="337">
        <v>47.73</v>
      </c>
    </row>
    <row r="2419" spans="1:4" ht="15" x14ac:dyDescent="0.25">
      <c r="A2419" s="351" t="s">
        <v>8418</v>
      </c>
      <c r="B2419" s="351" t="s">
        <v>37566</v>
      </c>
      <c r="C2419" s="351" t="s">
        <v>2</v>
      </c>
      <c r="D2419" s="337">
        <v>120.57</v>
      </c>
    </row>
    <row r="2420" spans="1:4" ht="15" x14ac:dyDescent="0.25">
      <c r="A2420" s="351" t="s">
        <v>8419</v>
      </c>
      <c r="B2420" s="351" t="s">
        <v>8420</v>
      </c>
      <c r="C2420" s="351" t="s">
        <v>2</v>
      </c>
      <c r="D2420" s="337">
        <v>35.68</v>
      </c>
    </row>
    <row r="2421" spans="1:4" ht="15" x14ac:dyDescent="0.25">
      <c r="A2421" s="351" t="s">
        <v>8421</v>
      </c>
      <c r="B2421" s="351" t="s">
        <v>8422</v>
      </c>
      <c r="C2421" s="351" t="s">
        <v>2</v>
      </c>
      <c r="D2421" s="337">
        <v>69.239999999999995</v>
      </c>
    </row>
    <row r="2422" spans="1:4" ht="15" x14ac:dyDescent="0.25">
      <c r="A2422" s="351" t="s">
        <v>8423</v>
      </c>
      <c r="B2422" s="351" t="s">
        <v>8424</v>
      </c>
      <c r="C2422" s="351" t="s">
        <v>2</v>
      </c>
      <c r="D2422" s="337">
        <v>37.71</v>
      </c>
    </row>
    <row r="2423" spans="1:4" ht="15" x14ac:dyDescent="0.25">
      <c r="A2423" s="351" t="s">
        <v>8425</v>
      </c>
      <c r="B2423" s="351" t="s">
        <v>37567</v>
      </c>
      <c r="C2423" s="351" t="s">
        <v>2</v>
      </c>
      <c r="D2423" s="337">
        <v>55.16</v>
      </c>
    </row>
    <row r="2424" spans="1:4" ht="15" x14ac:dyDescent="0.25">
      <c r="A2424" s="351" t="s">
        <v>8426</v>
      </c>
      <c r="B2424" s="351" t="s">
        <v>8427</v>
      </c>
      <c r="C2424" s="351" t="s">
        <v>2</v>
      </c>
      <c r="D2424" s="337">
        <v>35.78</v>
      </c>
    </row>
    <row r="2425" spans="1:4" ht="15" x14ac:dyDescent="0.25">
      <c r="A2425" s="351" t="s">
        <v>8428</v>
      </c>
      <c r="B2425" s="351" t="s">
        <v>37568</v>
      </c>
      <c r="C2425" s="351" t="s">
        <v>2</v>
      </c>
      <c r="D2425" s="337">
        <v>52.51</v>
      </c>
    </row>
    <row r="2426" spans="1:4" ht="15" x14ac:dyDescent="0.25">
      <c r="A2426" s="351" t="s">
        <v>8429</v>
      </c>
      <c r="B2426" s="351" t="s">
        <v>29336</v>
      </c>
      <c r="C2426" s="351" t="s">
        <v>2</v>
      </c>
      <c r="D2426" s="337">
        <v>37.770000000000003</v>
      </c>
    </row>
    <row r="2427" spans="1:4" ht="15" x14ac:dyDescent="0.25">
      <c r="A2427" s="351" t="s">
        <v>8430</v>
      </c>
      <c r="B2427" s="351" t="s">
        <v>1558</v>
      </c>
      <c r="C2427" s="351" t="s">
        <v>2</v>
      </c>
      <c r="D2427" s="337">
        <v>26.29</v>
      </c>
    </row>
    <row r="2428" spans="1:4" ht="15" x14ac:dyDescent="0.25">
      <c r="A2428" s="351" t="s">
        <v>8431</v>
      </c>
      <c r="B2428" s="351" t="s">
        <v>37569</v>
      </c>
      <c r="C2428" s="351" t="s">
        <v>2</v>
      </c>
      <c r="D2428" s="337">
        <v>50.76</v>
      </c>
    </row>
    <row r="2429" spans="1:4" ht="15" x14ac:dyDescent="0.25">
      <c r="A2429" s="351" t="s">
        <v>8432</v>
      </c>
      <c r="B2429" s="351" t="s">
        <v>8433</v>
      </c>
      <c r="C2429" s="351" t="s">
        <v>2</v>
      </c>
      <c r="D2429" s="337">
        <v>449.18</v>
      </c>
    </row>
    <row r="2430" spans="1:4" ht="15" x14ac:dyDescent="0.25">
      <c r="A2430" s="351" t="s">
        <v>8434</v>
      </c>
      <c r="B2430" s="351" t="s">
        <v>37570</v>
      </c>
      <c r="C2430" s="351" t="s">
        <v>2</v>
      </c>
      <c r="D2430" s="337">
        <v>541.28</v>
      </c>
    </row>
    <row r="2431" spans="1:4" ht="15" x14ac:dyDescent="0.25">
      <c r="A2431" s="351" t="s">
        <v>8435</v>
      </c>
      <c r="B2431" s="351" t="s">
        <v>37571</v>
      </c>
      <c r="C2431" s="351" t="s">
        <v>2</v>
      </c>
      <c r="D2431" s="337">
        <v>76.900000000000006</v>
      </c>
    </row>
    <row r="2432" spans="1:4" ht="15" x14ac:dyDescent="0.25">
      <c r="A2432" s="351" t="s">
        <v>8436</v>
      </c>
      <c r="B2432" s="351" t="s">
        <v>37572</v>
      </c>
      <c r="C2432" s="351" t="s">
        <v>2</v>
      </c>
      <c r="D2432" s="337">
        <v>15.13</v>
      </c>
    </row>
    <row r="2433" spans="1:4" ht="15" x14ac:dyDescent="0.25">
      <c r="A2433" s="351" t="s">
        <v>8437</v>
      </c>
      <c r="B2433" s="351" t="s">
        <v>36459</v>
      </c>
      <c r="C2433" s="351" t="s">
        <v>2</v>
      </c>
      <c r="D2433" s="337">
        <v>26.22</v>
      </c>
    </row>
    <row r="2434" spans="1:4" ht="15" x14ac:dyDescent="0.25">
      <c r="A2434" s="351" t="s">
        <v>8438</v>
      </c>
      <c r="B2434" s="351" t="s">
        <v>37573</v>
      </c>
      <c r="C2434" s="336"/>
      <c r="D2434" s="336"/>
    </row>
    <row r="2435" spans="1:4" ht="15" x14ac:dyDescent="0.25">
      <c r="A2435" s="351" t="s">
        <v>8439</v>
      </c>
      <c r="B2435" s="351" t="s">
        <v>8440</v>
      </c>
      <c r="C2435" s="351" t="s">
        <v>1</v>
      </c>
      <c r="D2435" s="337">
        <v>107.76</v>
      </c>
    </row>
    <row r="2436" spans="1:4" ht="15" x14ac:dyDescent="0.25">
      <c r="A2436" s="351" t="s">
        <v>8441</v>
      </c>
      <c r="B2436" s="351" t="s">
        <v>8442</v>
      </c>
      <c r="C2436" s="351" t="s">
        <v>1</v>
      </c>
      <c r="D2436" s="337">
        <v>118.91</v>
      </c>
    </row>
    <row r="2437" spans="1:4" ht="15" x14ac:dyDescent="0.25">
      <c r="A2437" s="351" t="s">
        <v>8443</v>
      </c>
      <c r="B2437" s="351" t="s">
        <v>37574</v>
      </c>
      <c r="C2437" s="351" t="s">
        <v>2</v>
      </c>
      <c r="D2437" s="337">
        <v>81.69</v>
      </c>
    </row>
    <row r="2438" spans="1:4" ht="15" x14ac:dyDescent="0.25">
      <c r="A2438" s="351" t="s">
        <v>8444</v>
      </c>
      <c r="B2438" s="351" t="s">
        <v>37575</v>
      </c>
      <c r="C2438" s="351" t="s">
        <v>2</v>
      </c>
      <c r="D2438" s="337">
        <v>37.93</v>
      </c>
    </row>
    <row r="2439" spans="1:4" ht="15" x14ac:dyDescent="0.25">
      <c r="A2439" s="351" t="s">
        <v>8445</v>
      </c>
      <c r="B2439" s="351" t="s">
        <v>8446</v>
      </c>
      <c r="C2439" s="351" t="s">
        <v>2</v>
      </c>
      <c r="D2439" s="337">
        <v>127.26</v>
      </c>
    </row>
    <row r="2440" spans="1:4" ht="15" x14ac:dyDescent="0.25">
      <c r="A2440" s="351" t="s">
        <v>8447</v>
      </c>
      <c r="B2440" s="351" t="s">
        <v>37576</v>
      </c>
      <c r="C2440" s="351" t="s">
        <v>2</v>
      </c>
      <c r="D2440" s="337">
        <v>52.04</v>
      </c>
    </row>
    <row r="2441" spans="1:4" ht="15" x14ac:dyDescent="0.25">
      <c r="A2441" s="351" t="s">
        <v>8448</v>
      </c>
      <c r="B2441" s="351" t="s">
        <v>37577</v>
      </c>
      <c r="C2441" s="351" t="s">
        <v>2</v>
      </c>
      <c r="D2441" s="337">
        <v>160.72999999999999</v>
      </c>
    </row>
    <row r="2442" spans="1:4" ht="15" x14ac:dyDescent="0.25">
      <c r="A2442" s="351" t="s">
        <v>8449</v>
      </c>
      <c r="B2442" s="351" t="s">
        <v>37578</v>
      </c>
      <c r="C2442" s="351" t="s">
        <v>2</v>
      </c>
      <c r="D2442" s="337">
        <v>17.420000000000002</v>
      </c>
    </row>
    <row r="2443" spans="1:4" ht="15" x14ac:dyDescent="0.25">
      <c r="A2443" s="351" t="s">
        <v>20714</v>
      </c>
      <c r="B2443" s="351" t="s">
        <v>20715</v>
      </c>
      <c r="C2443" s="336"/>
      <c r="D2443" s="336"/>
    </row>
    <row r="2444" spans="1:4" ht="15" x14ac:dyDescent="0.25">
      <c r="A2444" s="351" t="s">
        <v>20716</v>
      </c>
      <c r="B2444" s="351" t="s">
        <v>37579</v>
      </c>
      <c r="C2444" s="351" t="s">
        <v>2</v>
      </c>
      <c r="D2444" s="337">
        <v>187.89</v>
      </c>
    </row>
    <row r="2445" spans="1:4" ht="15" x14ac:dyDescent="0.25">
      <c r="A2445" s="351" t="s">
        <v>20717</v>
      </c>
      <c r="B2445" s="351" t="s">
        <v>37580</v>
      </c>
      <c r="C2445" s="351" t="s">
        <v>2</v>
      </c>
      <c r="D2445" s="337">
        <v>1226.82</v>
      </c>
    </row>
    <row r="2446" spans="1:4" ht="15" x14ac:dyDescent="0.25">
      <c r="A2446" s="351" t="s">
        <v>20718</v>
      </c>
      <c r="B2446" s="351" t="s">
        <v>37581</v>
      </c>
      <c r="C2446" s="351" t="s">
        <v>2</v>
      </c>
      <c r="D2446" s="337">
        <v>254.88</v>
      </c>
    </row>
    <row r="2447" spans="1:4" ht="15" x14ac:dyDescent="0.25">
      <c r="A2447" s="351" t="s">
        <v>20719</v>
      </c>
      <c r="B2447" s="351" t="s">
        <v>37582</v>
      </c>
      <c r="C2447" s="351" t="s">
        <v>2</v>
      </c>
      <c r="D2447" s="337">
        <v>1405.05</v>
      </c>
    </row>
    <row r="2448" spans="1:4" ht="15" x14ac:dyDescent="0.25">
      <c r="A2448" s="351" t="s">
        <v>20720</v>
      </c>
      <c r="B2448" s="382" t="s">
        <v>37583</v>
      </c>
      <c r="C2448" s="351" t="s">
        <v>2</v>
      </c>
      <c r="D2448" s="337">
        <v>390.14</v>
      </c>
    </row>
    <row r="2449" spans="1:4" ht="15" x14ac:dyDescent="0.25">
      <c r="A2449" s="351" t="s">
        <v>20721</v>
      </c>
      <c r="B2449" s="351" t="s">
        <v>37584</v>
      </c>
      <c r="C2449" s="351" t="s">
        <v>2</v>
      </c>
      <c r="D2449" s="337">
        <v>1745.17</v>
      </c>
    </row>
    <row r="2450" spans="1:4" ht="15" x14ac:dyDescent="0.25">
      <c r="A2450" s="351" t="s">
        <v>20722</v>
      </c>
      <c r="B2450" s="382" t="s">
        <v>37585</v>
      </c>
      <c r="C2450" s="351" t="s">
        <v>2</v>
      </c>
      <c r="D2450" s="337">
        <v>940.82</v>
      </c>
    </row>
    <row r="2451" spans="1:4" ht="15" x14ac:dyDescent="0.25">
      <c r="A2451" s="351" t="s">
        <v>20723</v>
      </c>
      <c r="B2451" s="351" t="s">
        <v>37586</v>
      </c>
      <c r="C2451" s="351" t="s">
        <v>2</v>
      </c>
      <c r="D2451" s="337">
        <v>2728.12</v>
      </c>
    </row>
    <row r="2452" spans="1:4" ht="15" x14ac:dyDescent="0.25">
      <c r="A2452" s="351" t="s">
        <v>20724</v>
      </c>
      <c r="B2452" s="351" t="s">
        <v>37587</v>
      </c>
      <c r="C2452" s="351" t="s">
        <v>2</v>
      </c>
      <c r="D2452" s="337">
        <v>980.87</v>
      </c>
    </row>
    <row r="2453" spans="1:4" ht="15" x14ac:dyDescent="0.25">
      <c r="A2453" s="351" t="s">
        <v>20725</v>
      </c>
      <c r="B2453" s="351" t="s">
        <v>37588</v>
      </c>
      <c r="C2453" s="351" t="s">
        <v>2</v>
      </c>
      <c r="D2453" s="337">
        <v>3091.26</v>
      </c>
    </row>
    <row r="2454" spans="1:4" ht="15" x14ac:dyDescent="0.25">
      <c r="A2454" s="351" t="s">
        <v>20726</v>
      </c>
      <c r="B2454" s="351" t="s">
        <v>20727</v>
      </c>
      <c r="C2454" s="351" t="s">
        <v>2</v>
      </c>
      <c r="D2454" s="337">
        <v>342.54</v>
      </c>
    </row>
    <row r="2455" spans="1:4" ht="15" x14ac:dyDescent="0.25">
      <c r="A2455" s="351" t="s">
        <v>20728</v>
      </c>
      <c r="B2455" s="351" t="s">
        <v>20729</v>
      </c>
      <c r="C2455" s="351" t="s">
        <v>1</v>
      </c>
      <c r="D2455" s="337">
        <v>311.13</v>
      </c>
    </row>
    <row r="2456" spans="1:4" ht="15" x14ac:dyDescent="0.25">
      <c r="A2456" s="351" t="s">
        <v>20730</v>
      </c>
      <c r="B2456" s="351" t="s">
        <v>37589</v>
      </c>
      <c r="C2456" s="351" t="s">
        <v>2</v>
      </c>
      <c r="D2456" s="337">
        <v>1243.99</v>
      </c>
    </row>
    <row r="2457" spans="1:4" ht="15" x14ac:dyDescent="0.25">
      <c r="A2457" s="351" t="s">
        <v>20731</v>
      </c>
      <c r="B2457" s="351" t="s">
        <v>20732</v>
      </c>
      <c r="C2457" s="351" t="s">
        <v>2</v>
      </c>
      <c r="D2457" s="337">
        <v>307.60000000000002</v>
      </c>
    </row>
    <row r="2458" spans="1:4" ht="15" x14ac:dyDescent="0.25">
      <c r="A2458" s="351" t="s">
        <v>20733</v>
      </c>
      <c r="B2458" s="351" t="s">
        <v>20734</v>
      </c>
      <c r="C2458" s="351" t="s">
        <v>1</v>
      </c>
      <c r="D2458" s="337">
        <v>388.92</v>
      </c>
    </row>
    <row r="2459" spans="1:4" ht="15" x14ac:dyDescent="0.25">
      <c r="A2459" s="351" t="s">
        <v>20735</v>
      </c>
      <c r="B2459" s="351" t="s">
        <v>37590</v>
      </c>
      <c r="C2459" s="351" t="s">
        <v>2</v>
      </c>
      <c r="D2459" s="337">
        <v>1448.77</v>
      </c>
    </row>
    <row r="2460" spans="1:4" ht="15" x14ac:dyDescent="0.25">
      <c r="A2460" s="351" t="s">
        <v>20736</v>
      </c>
      <c r="B2460" s="351" t="s">
        <v>37591</v>
      </c>
      <c r="C2460" s="351" t="s">
        <v>2</v>
      </c>
      <c r="D2460" s="337">
        <v>696.86</v>
      </c>
    </row>
    <row r="2461" spans="1:4" ht="15" x14ac:dyDescent="0.25">
      <c r="A2461" s="351" t="s">
        <v>20737</v>
      </c>
      <c r="B2461" s="351" t="s">
        <v>20738</v>
      </c>
      <c r="C2461" s="351" t="s">
        <v>1</v>
      </c>
      <c r="D2461" s="337">
        <v>544.48</v>
      </c>
    </row>
    <row r="2462" spans="1:4" ht="15" x14ac:dyDescent="0.25">
      <c r="A2462" s="351" t="s">
        <v>20739</v>
      </c>
      <c r="B2462" s="351" t="s">
        <v>37592</v>
      </c>
      <c r="C2462" s="351" t="s">
        <v>2</v>
      </c>
      <c r="D2462" s="337">
        <v>1986.89</v>
      </c>
    </row>
    <row r="2463" spans="1:4" ht="15" x14ac:dyDescent="0.25">
      <c r="A2463" s="351" t="s">
        <v>20740</v>
      </c>
      <c r="B2463" s="351" t="s">
        <v>37593</v>
      </c>
      <c r="C2463" s="351" t="s">
        <v>2</v>
      </c>
      <c r="D2463" s="337">
        <v>872.45</v>
      </c>
    </row>
    <row r="2464" spans="1:4" ht="15" x14ac:dyDescent="0.25">
      <c r="A2464" s="351" t="s">
        <v>20741</v>
      </c>
      <c r="B2464" s="351" t="s">
        <v>20742</v>
      </c>
      <c r="C2464" s="351" t="s">
        <v>1</v>
      </c>
      <c r="D2464" s="337">
        <v>700.05</v>
      </c>
    </row>
    <row r="2465" spans="1:4" ht="15" x14ac:dyDescent="0.25">
      <c r="A2465" s="351" t="s">
        <v>20743</v>
      </c>
      <c r="B2465" s="351" t="s">
        <v>37594</v>
      </c>
      <c r="C2465" s="351" t="s">
        <v>2</v>
      </c>
      <c r="D2465" s="337">
        <v>2659.75</v>
      </c>
    </row>
    <row r="2466" spans="1:4" ht="15" x14ac:dyDescent="0.25">
      <c r="A2466" s="351" t="s">
        <v>20744</v>
      </c>
      <c r="B2466" s="351" t="s">
        <v>37595</v>
      </c>
      <c r="C2466" s="351" t="s">
        <v>2</v>
      </c>
      <c r="D2466" s="337">
        <v>1160.93</v>
      </c>
    </row>
    <row r="2467" spans="1:4" ht="15" x14ac:dyDescent="0.25">
      <c r="A2467" s="351" t="s">
        <v>20745</v>
      </c>
      <c r="B2467" s="351" t="s">
        <v>20746</v>
      </c>
      <c r="C2467" s="351" t="s">
        <v>1</v>
      </c>
      <c r="D2467" s="337">
        <v>855.62</v>
      </c>
    </row>
    <row r="2468" spans="1:4" ht="15" x14ac:dyDescent="0.25">
      <c r="A2468" s="351" t="s">
        <v>20747</v>
      </c>
      <c r="B2468" s="351" t="s">
        <v>37596</v>
      </c>
      <c r="C2468" s="351" t="s">
        <v>2</v>
      </c>
      <c r="D2468" s="337">
        <v>3271.32</v>
      </c>
    </row>
    <row r="2469" spans="1:4" ht="15" x14ac:dyDescent="0.25">
      <c r="A2469" s="351" t="s">
        <v>20748</v>
      </c>
      <c r="B2469" s="351" t="s">
        <v>20749</v>
      </c>
      <c r="C2469" s="351" t="s">
        <v>2</v>
      </c>
      <c r="D2469" s="337">
        <v>231.44</v>
      </c>
    </row>
    <row r="2470" spans="1:4" ht="15" x14ac:dyDescent="0.25">
      <c r="A2470" s="351" t="s">
        <v>20750</v>
      </c>
      <c r="B2470" s="351" t="s">
        <v>20751</v>
      </c>
      <c r="C2470" s="351" t="s">
        <v>1</v>
      </c>
      <c r="D2470" s="337">
        <v>169.46</v>
      </c>
    </row>
    <row r="2471" spans="1:4" ht="15" x14ac:dyDescent="0.25">
      <c r="A2471" s="351" t="s">
        <v>20752</v>
      </c>
      <c r="B2471" s="351" t="s">
        <v>37597</v>
      </c>
      <c r="C2471" s="351" t="s">
        <v>2</v>
      </c>
      <c r="D2471" s="337">
        <v>1372.61</v>
      </c>
    </row>
    <row r="2472" spans="1:4" ht="15" x14ac:dyDescent="0.25">
      <c r="A2472" s="351" t="s">
        <v>20753</v>
      </c>
      <c r="B2472" s="351" t="s">
        <v>37598</v>
      </c>
      <c r="C2472" s="351" t="s">
        <v>2</v>
      </c>
      <c r="D2472" s="337">
        <v>524.36</v>
      </c>
    </row>
    <row r="2473" spans="1:4" ht="15" x14ac:dyDescent="0.25">
      <c r="A2473" s="351" t="s">
        <v>20754</v>
      </c>
      <c r="B2473" s="351" t="s">
        <v>20755</v>
      </c>
      <c r="C2473" s="351" t="s">
        <v>1</v>
      </c>
      <c r="D2473" s="337">
        <v>237.24</v>
      </c>
    </row>
    <row r="2474" spans="1:4" ht="15" x14ac:dyDescent="0.25">
      <c r="A2474" s="351" t="s">
        <v>20756</v>
      </c>
      <c r="B2474" s="351" t="s">
        <v>37599</v>
      </c>
      <c r="C2474" s="351" t="s">
        <v>2</v>
      </c>
      <c r="D2474" s="337">
        <v>1814.39</v>
      </c>
    </row>
    <row r="2475" spans="1:4" ht="15" x14ac:dyDescent="0.25">
      <c r="A2475" s="351" t="s">
        <v>20757</v>
      </c>
      <c r="B2475" s="351" t="s">
        <v>37600</v>
      </c>
      <c r="C2475" s="351" t="s">
        <v>2</v>
      </c>
      <c r="D2475" s="337">
        <v>652.34</v>
      </c>
    </row>
    <row r="2476" spans="1:4" ht="15" x14ac:dyDescent="0.25">
      <c r="A2476" s="351" t="s">
        <v>20758</v>
      </c>
      <c r="B2476" s="351" t="s">
        <v>20759</v>
      </c>
      <c r="C2476" s="351" t="s">
        <v>1</v>
      </c>
      <c r="D2476" s="337">
        <v>298.33999999999997</v>
      </c>
    </row>
    <row r="2477" spans="1:4" ht="15" x14ac:dyDescent="0.25">
      <c r="A2477" s="351" t="s">
        <v>20760</v>
      </c>
      <c r="B2477" s="351" t="s">
        <v>37601</v>
      </c>
      <c r="C2477" s="351" t="s">
        <v>2</v>
      </c>
      <c r="D2477" s="337">
        <v>2439.64</v>
      </c>
    </row>
    <row r="2478" spans="1:4" ht="15" x14ac:dyDescent="0.25">
      <c r="A2478" s="351" t="s">
        <v>20761</v>
      </c>
      <c r="B2478" s="351" t="s">
        <v>37602</v>
      </c>
      <c r="C2478" s="351" t="s">
        <v>2</v>
      </c>
      <c r="D2478" s="337">
        <v>900.48</v>
      </c>
    </row>
    <row r="2479" spans="1:4" ht="15" x14ac:dyDescent="0.25">
      <c r="A2479" s="351" t="s">
        <v>20762</v>
      </c>
      <c r="B2479" s="351" t="s">
        <v>20763</v>
      </c>
      <c r="C2479" s="351" t="s">
        <v>1</v>
      </c>
      <c r="D2479" s="337">
        <v>372.8</v>
      </c>
    </row>
    <row r="2480" spans="1:4" ht="15" x14ac:dyDescent="0.25">
      <c r="A2480" s="351" t="s">
        <v>20764</v>
      </c>
      <c r="B2480" s="351" t="s">
        <v>37603</v>
      </c>
      <c r="C2480" s="351" t="s">
        <v>2</v>
      </c>
      <c r="D2480" s="337">
        <v>3010.87</v>
      </c>
    </row>
    <row r="2481" spans="1:4" ht="15" x14ac:dyDescent="0.25">
      <c r="A2481" s="351" t="s">
        <v>8450</v>
      </c>
      <c r="B2481" s="351" t="s">
        <v>29337</v>
      </c>
      <c r="C2481" s="336"/>
      <c r="D2481" s="336"/>
    </row>
    <row r="2482" spans="1:4" ht="15" x14ac:dyDescent="0.25">
      <c r="A2482" s="351" t="s">
        <v>8451</v>
      </c>
      <c r="B2482" s="351" t="s">
        <v>29338</v>
      </c>
      <c r="C2482" s="351" t="s">
        <v>2</v>
      </c>
      <c r="D2482" s="337">
        <v>505.65</v>
      </c>
    </row>
    <row r="2483" spans="1:4" ht="15" x14ac:dyDescent="0.25">
      <c r="A2483" s="351" t="s">
        <v>8452</v>
      </c>
      <c r="B2483" s="351" t="s">
        <v>29339</v>
      </c>
      <c r="C2483" s="351" t="s">
        <v>2</v>
      </c>
      <c r="D2483" s="337">
        <v>657.91</v>
      </c>
    </row>
    <row r="2484" spans="1:4" ht="15" x14ac:dyDescent="0.25">
      <c r="A2484" s="351" t="s">
        <v>8453</v>
      </c>
      <c r="B2484" s="351" t="s">
        <v>29340</v>
      </c>
      <c r="C2484" s="351" t="s">
        <v>2</v>
      </c>
      <c r="D2484" s="337">
        <v>607.58000000000004</v>
      </c>
    </row>
    <row r="2485" spans="1:4" ht="15" x14ac:dyDescent="0.25">
      <c r="A2485" s="351" t="s">
        <v>8454</v>
      </c>
      <c r="B2485" s="351" t="s">
        <v>29341</v>
      </c>
      <c r="C2485" s="351" t="s">
        <v>2</v>
      </c>
      <c r="D2485" s="337">
        <v>721.16</v>
      </c>
    </row>
    <row r="2486" spans="1:4" ht="15" x14ac:dyDescent="0.25">
      <c r="A2486" s="351" t="s">
        <v>8455</v>
      </c>
      <c r="B2486" s="351" t="s">
        <v>29342</v>
      </c>
      <c r="C2486" s="351" t="s">
        <v>2</v>
      </c>
      <c r="D2486" s="337">
        <v>673.61</v>
      </c>
    </row>
    <row r="2487" spans="1:4" ht="15" x14ac:dyDescent="0.25">
      <c r="A2487" s="351" t="s">
        <v>8456</v>
      </c>
      <c r="B2487" s="351" t="s">
        <v>29343</v>
      </c>
      <c r="C2487" s="351" t="s">
        <v>2</v>
      </c>
      <c r="D2487" s="337">
        <v>868.86</v>
      </c>
    </row>
    <row r="2488" spans="1:4" ht="15" x14ac:dyDescent="0.25">
      <c r="A2488" s="351" t="s">
        <v>8457</v>
      </c>
      <c r="B2488" s="351" t="s">
        <v>37604</v>
      </c>
      <c r="C2488" s="336"/>
      <c r="D2488" s="336"/>
    </row>
    <row r="2489" spans="1:4" ht="15" x14ac:dyDescent="0.25">
      <c r="A2489" s="351" t="s">
        <v>8458</v>
      </c>
      <c r="B2489" s="351" t="s">
        <v>37605</v>
      </c>
      <c r="C2489" s="351" t="s">
        <v>1</v>
      </c>
      <c r="D2489" s="337">
        <v>88.43</v>
      </c>
    </row>
    <row r="2490" spans="1:4" ht="15" x14ac:dyDescent="0.25">
      <c r="A2490" s="351" t="s">
        <v>8459</v>
      </c>
      <c r="B2490" s="351" t="s">
        <v>8460</v>
      </c>
      <c r="C2490" s="336"/>
      <c r="D2490" s="336"/>
    </row>
    <row r="2491" spans="1:4" ht="15" x14ac:dyDescent="0.25">
      <c r="A2491" s="351" t="s">
        <v>8461</v>
      </c>
      <c r="B2491" s="351" t="s">
        <v>37606</v>
      </c>
      <c r="C2491" s="351" t="s">
        <v>2</v>
      </c>
      <c r="D2491" s="337">
        <v>54.68</v>
      </c>
    </row>
    <row r="2492" spans="1:4" ht="15" x14ac:dyDescent="0.25">
      <c r="A2492" s="351" t="s">
        <v>8462</v>
      </c>
      <c r="B2492" s="351" t="s">
        <v>8463</v>
      </c>
      <c r="C2492" s="336"/>
      <c r="D2492" s="336"/>
    </row>
    <row r="2493" spans="1:4" ht="15" x14ac:dyDescent="0.25">
      <c r="A2493" s="351" t="s">
        <v>8464</v>
      </c>
      <c r="B2493" s="351" t="s">
        <v>37607</v>
      </c>
      <c r="C2493" s="351" t="s">
        <v>2</v>
      </c>
      <c r="D2493" s="337">
        <v>6264.66</v>
      </c>
    </row>
    <row r="2494" spans="1:4" ht="15" x14ac:dyDescent="0.25">
      <c r="A2494" s="351" t="s">
        <v>8465</v>
      </c>
      <c r="B2494" s="351" t="s">
        <v>37608</v>
      </c>
      <c r="C2494" s="351" t="s">
        <v>2</v>
      </c>
      <c r="D2494" s="337">
        <v>7266.66</v>
      </c>
    </row>
    <row r="2495" spans="1:4" ht="15" x14ac:dyDescent="0.25">
      <c r="A2495" s="351" t="s">
        <v>8466</v>
      </c>
      <c r="B2495" s="351" t="s">
        <v>8467</v>
      </c>
      <c r="C2495" s="351" t="s">
        <v>2</v>
      </c>
      <c r="D2495" s="337">
        <v>1436.65</v>
      </c>
    </row>
    <row r="2496" spans="1:4" ht="15" x14ac:dyDescent="0.25">
      <c r="A2496" s="351" t="s">
        <v>8468</v>
      </c>
      <c r="B2496" s="351" t="s">
        <v>8469</v>
      </c>
      <c r="C2496" s="351" t="s">
        <v>2</v>
      </c>
      <c r="D2496" s="337">
        <v>1537.66</v>
      </c>
    </row>
    <row r="2497" spans="1:4" ht="15" x14ac:dyDescent="0.25">
      <c r="A2497" s="351" t="s">
        <v>8470</v>
      </c>
      <c r="B2497" s="351" t="s">
        <v>7139</v>
      </c>
      <c r="C2497" s="336"/>
      <c r="D2497" s="336"/>
    </row>
    <row r="2498" spans="1:4" ht="15" x14ac:dyDescent="0.25">
      <c r="A2498" s="351" t="s">
        <v>8471</v>
      </c>
      <c r="B2498" s="351" t="s">
        <v>37609</v>
      </c>
      <c r="C2498" s="351" t="s">
        <v>2</v>
      </c>
      <c r="D2498" s="337">
        <v>706.19</v>
      </c>
    </row>
    <row r="2499" spans="1:4" ht="15" x14ac:dyDescent="0.25">
      <c r="A2499" s="351" t="s">
        <v>8472</v>
      </c>
      <c r="B2499" s="351" t="s">
        <v>37610</v>
      </c>
      <c r="C2499" s="351" t="s">
        <v>2</v>
      </c>
      <c r="D2499" s="337">
        <v>172.19</v>
      </c>
    </row>
    <row r="2500" spans="1:4" ht="15" x14ac:dyDescent="0.25">
      <c r="A2500" s="351" t="s">
        <v>8473</v>
      </c>
      <c r="B2500" s="351" t="s">
        <v>37611</v>
      </c>
      <c r="C2500" s="351" t="s">
        <v>2</v>
      </c>
      <c r="D2500" s="337">
        <v>197.09</v>
      </c>
    </row>
    <row r="2501" spans="1:4" ht="15" x14ac:dyDescent="0.25">
      <c r="A2501" s="351" t="s">
        <v>8474</v>
      </c>
      <c r="B2501" s="351" t="s">
        <v>37612</v>
      </c>
      <c r="C2501" s="351" t="s">
        <v>2</v>
      </c>
      <c r="D2501" s="337">
        <v>142.18</v>
      </c>
    </row>
    <row r="2502" spans="1:4" ht="15" x14ac:dyDescent="0.25">
      <c r="A2502" s="351" t="s">
        <v>8475</v>
      </c>
      <c r="B2502" s="351" t="s">
        <v>37613</v>
      </c>
      <c r="C2502" s="351" t="s">
        <v>2</v>
      </c>
      <c r="D2502" s="337">
        <v>207.18</v>
      </c>
    </row>
    <row r="2503" spans="1:4" ht="15" x14ac:dyDescent="0.25">
      <c r="A2503" s="351" t="s">
        <v>8476</v>
      </c>
      <c r="B2503" s="351" t="s">
        <v>29344</v>
      </c>
      <c r="C2503" s="351" t="s">
        <v>2</v>
      </c>
      <c r="D2503" s="337">
        <v>368.03</v>
      </c>
    </row>
    <row r="2504" spans="1:4" ht="15" x14ac:dyDescent="0.25">
      <c r="A2504" s="351" t="s">
        <v>8477</v>
      </c>
      <c r="B2504" s="351" t="s">
        <v>8478</v>
      </c>
      <c r="C2504" s="351" t="s">
        <v>2</v>
      </c>
      <c r="D2504" s="337">
        <v>140.19</v>
      </c>
    </row>
    <row r="2505" spans="1:4" ht="15" x14ac:dyDescent="0.25">
      <c r="A2505" s="351" t="s">
        <v>8479</v>
      </c>
      <c r="B2505" s="351" t="s">
        <v>8480</v>
      </c>
      <c r="C2505" s="351" t="s">
        <v>2</v>
      </c>
      <c r="D2505" s="337">
        <v>232.87</v>
      </c>
    </row>
    <row r="2506" spans="1:4" ht="15" x14ac:dyDescent="0.25">
      <c r="A2506" s="351" t="s">
        <v>8481</v>
      </c>
      <c r="B2506" s="351" t="s">
        <v>37614</v>
      </c>
      <c r="C2506" s="351" t="s">
        <v>2</v>
      </c>
      <c r="D2506" s="337">
        <v>158.47</v>
      </c>
    </row>
    <row r="2507" spans="1:4" ht="15" x14ac:dyDescent="0.25">
      <c r="A2507" s="351" t="s">
        <v>8482</v>
      </c>
      <c r="B2507" s="351" t="s">
        <v>8483</v>
      </c>
      <c r="C2507" s="351" t="s">
        <v>2</v>
      </c>
      <c r="D2507" s="337">
        <v>69.25</v>
      </c>
    </row>
    <row r="2508" spans="1:4" ht="15" x14ac:dyDescent="0.25">
      <c r="A2508" s="351" t="s">
        <v>8484</v>
      </c>
      <c r="B2508" s="351" t="s">
        <v>37615</v>
      </c>
      <c r="C2508" s="351" t="s">
        <v>2</v>
      </c>
      <c r="D2508" s="337">
        <v>87.58</v>
      </c>
    </row>
    <row r="2509" spans="1:4" ht="15" x14ac:dyDescent="0.25">
      <c r="A2509" s="351" t="s">
        <v>8485</v>
      </c>
      <c r="B2509" s="351" t="s">
        <v>37616</v>
      </c>
      <c r="C2509" s="351" t="s">
        <v>2</v>
      </c>
      <c r="D2509" s="337">
        <v>192.66</v>
      </c>
    </row>
    <row r="2510" spans="1:4" ht="15" x14ac:dyDescent="0.25">
      <c r="A2510" s="351" t="s">
        <v>8486</v>
      </c>
      <c r="B2510" s="351" t="s">
        <v>8487</v>
      </c>
      <c r="C2510" s="351" t="s">
        <v>2</v>
      </c>
      <c r="D2510" s="337">
        <v>311.39999999999998</v>
      </c>
    </row>
    <row r="2511" spans="1:4" ht="15" x14ac:dyDescent="0.25">
      <c r="A2511" s="351" t="s">
        <v>8488</v>
      </c>
      <c r="B2511" s="351" t="s">
        <v>8489</v>
      </c>
      <c r="C2511" s="351" t="s">
        <v>2</v>
      </c>
      <c r="D2511" s="337">
        <v>373.92</v>
      </c>
    </row>
    <row r="2512" spans="1:4" ht="15" x14ac:dyDescent="0.25">
      <c r="A2512" s="351" t="s">
        <v>8490</v>
      </c>
      <c r="B2512" s="351" t="s">
        <v>37617</v>
      </c>
      <c r="C2512" s="351" t="s">
        <v>2</v>
      </c>
      <c r="D2512" s="337">
        <v>13.98</v>
      </c>
    </row>
    <row r="2513" spans="1:4" ht="15" x14ac:dyDescent="0.25">
      <c r="A2513" s="351" t="s">
        <v>8491</v>
      </c>
      <c r="B2513" s="351" t="s">
        <v>37618</v>
      </c>
      <c r="C2513" s="351" t="s">
        <v>2</v>
      </c>
      <c r="D2513" s="337">
        <v>493.73</v>
      </c>
    </row>
    <row r="2514" spans="1:4" ht="15" x14ac:dyDescent="0.25">
      <c r="A2514" s="351" t="s">
        <v>8492</v>
      </c>
      <c r="B2514" s="351" t="s">
        <v>8493</v>
      </c>
      <c r="C2514" s="351" t="s">
        <v>2</v>
      </c>
      <c r="D2514" s="337">
        <v>11.55</v>
      </c>
    </row>
    <row r="2515" spans="1:4" ht="15" x14ac:dyDescent="0.25">
      <c r="A2515" s="351" t="s">
        <v>8494</v>
      </c>
      <c r="B2515" s="351" t="s">
        <v>37619</v>
      </c>
      <c r="C2515" s="351" t="s">
        <v>2</v>
      </c>
      <c r="D2515" s="337">
        <v>467.46</v>
      </c>
    </row>
    <row r="2516" spans="1:4" ht="15" x14ac:dyDescent="0.25">
      <c r="A2516" s="351" t="s">
        <v>8495</v>
      </c>
      <c r="B2516" s="351" t="s">
        <v>37620</v>
      </c>
      <c r="C2516" s="351" t="s">
        <v>2</v>
      </c>
      <c r="D2516" s="337">
        <v>594.9</v>
      </c>
    </row>
    <row r="2517" spans="1:4" ht="15" x14ac:dyDescent="0.25">
      <c r="A2517" s="351" t="s">
        <v>8496</v>
      </c>
      <c r="B2517" s="351" t="s">
        <v>8497</v>
      </c>
      <c r="C2517" s="351" t="s">
        <v>2</v>
      </c>
      <c r="D2517" s="337">
        <v>247.49</v>
      </c>
    </row>
    <row r="2518" spans="1:4" ht="15" x14ac:dyDescent="0.25">
      <c r="A2518" s="351" t="s">
        <v>8498</v>
      </c>
      <c r="B2518" s="351" t="s">
        <v>37621</v>
      </c>
      <c r="C2518" s="351" t="s">
        <v>2</v>
      </c>
      <c r="D2518" s="337">
        <v>120.68</v>
      </c>
    </row>
    <row r="2519" spans="1:4" ht="15" x14ac:dyDescent="0.25">
      <c r="A2519" s="351" t="s">
        <v>8499</v>
      </c>
      <c r="B2519" s="351" t="s">
        <v>37622</v>
      </c>
      <c r="C2519" s="351" t="s">
        <v>2</v>
      </c>
      <c r="D2519" s="337">
        <v>375.23</v>
      </c>
    </row>
    <row r="2520" spans="1:4" ht="15" x14ac:dyDescent="0.25">
      <c r="A2520" s="351" t="s">
        <v>8500</v>
      </c>
      <c r="B2520" s="351" t="s">
        <v>37623</v>
      </c>
      <c r="C2520" s="351" t="s">
        <v>2</v>
      </c>
      <c r="D2520" s="337">
        <v>1412.86</v>
      </c>
    </row>
    <row r="2521" spans="1:4" ht="15" x14ac:dyDescent="0.25">
      <c r="A2521" s="351" t="s">
        <v>8501</v>
      </c>
      <c r="B2521" s="351" t="s">
        <v>37624</v>
      </c>
      <c r="C2521" s="351" t="s">
        <v>2</v>
      </c>
      <c r="D2521" s="337">
        <v>1685.35</v>
      </c>
    </row>
    <row r="2522" spans="1:4" ht="15" x14ac:dyDescent="0.25">
      <c r="A2522" s="351" t="s">
        <v>8502</v>
      </c>
      <c r="B2522" s="351" t="s">
        <v>37625</v>
      </c>
      <c r="C2522" s="351" t="s">
        <v>2</v>
      </c>
      <c r="D2522" s="337">
        <v>29.48</v>
      </c>
    </row>
    <row r="2523" spans="1:4" ht="15" x14ac:dyDescent="0.25">
      <c r="A2523" s="351" t="s">
        <v>8503</v>
      </c>
      <c r="B2523" s="351" t="s">
        <v>37626</v>
      </c>
      <c r="C2523" s="351" t="s">
        <v>2</v>
      </c>
      <c r="D2523" s="337">
        <v>66.77</v>
      </c>
    </row>
    <row r="2524" spans="1:4" ht="15" x14ac:dyDescent="0.25">
      <c r="A2524" s="351" t="s">
        <v>8504</v>
      </c>
      <c r="B2524" s="351" t="s">
        <v>37627</v>
      </c>
      <c r="C2524" s="351" t="s">
        <v>2</v>
      </c>
      <c r="D2524" s="337">
        <v>594.54999999999995</v>
      </c>
    </row>
    <row r="2525" spans="1:4" ht="15" x14ac:dyDescent="0.25">
      <c r="A2525" s="351" t="s">
        <v>8505</v>
      </c>
      <c r="B2525" s="351" t="s">
        <v>37628</v>
      </c>
      <c r="C2525" s="351" t="s">
        <v>2</v>
      </c>
      <c r="D2525" s="337">
        <v>1563.16</v>
      </c>
    </row>
    <row r="2526" spans="1:4" ht="15" x14ac:dyDescent="0.25">
      <c r="A2526" s="351" t="s">
        <v>8506</v>
      </c>
      <c r="B2526" s="351" t="s">
        <v>37629</v>
      </c>
      <c r="C2526" s="351" t="s">
        <v>2</v>
      </c>
      <c r="D2526" s="337">
        <v>2220.66</v>
      </c>
    </row>
    <row r="2527" spans="1:4" ht="15" x14ac:dyDescent="0.25">
      <c r="A2527" s="351" t="s">
        <v>8507</v>
      </c>
      <c r="B2527" s="351" t="s">
        <v>8508</v>
      </c>
      <c r="C2527" s="351" t="s">
        <v>2</v>
      </c>
      <c r="D2527" s="337">
        <v>72.59</v>
      </c>
    </row>
    <row r="2528" spans="1:4" ht="15" x14ac:dyDescent="0.25">
      <c r="A2528" s="351" t="s">
        <v>8509</v>
      </c>
      <c r="B2528" s="351" t="s">
        <v>8510</v>
      </c>
      <c r="C2528" s="351" t="s">
        <v>2</v>
      </c>
      <c r="D2528" s="337">
        <v>108.85</v>
      </c>
    </row>
    <row r="2529" spans="1:4" x14ac:dyDescent="0.25">
      <c r="A2529" s="347">
        <v>11</v>
      </c>
      <c r="B2529" s="347" t="s">
        <v>37630</v>
      </c>
      <c r="C2529" s="348"/>
      <c r="D2529" s="348"/>
    </row>
    <row r="2530" spans="1:4" ht="15" x14ac:dyDescent="0.25">
      <c r="A2530" s="351" t="s">
        <v>23822</v>
      </c>
      <c r="B2530" s="351" t="s">
        <v>23823</v>
      </c>
      <c r="C2530" s="336"/>
      <c r="D2530" s="336"/>
    </row>
    <row r="2531" spans="1:4" ht="15" x14ac:dyDescent="0.25">
      <c r="A2531" s="351" t="s">
        <v>23824</v>
      </c>
      <c r="B2531" s="351" t="s">
        <v>23825</v>
      </c>
      <c r="C2531" s="351" t="s">
        <v>1</v>
      </c>
      <c r="D2531" s="337">
        <v>7.47</v>
      </c>
    </row>
    <row r="2532" spans="1:4" ht="15" x14ac:dyDescent="0.25">
      <c r="A2532" s="351" t="s">
        <v>23826</v>
      </c>
      <c r="B2532" s="351" t="s">
        <v>23827</v>
      </c>
      <c r="C2532" s="351" t="s">
        <v>1</v>
      </c>
      <c r="D2532" s="337">
        <v>7.51</v>
      </c>
    </row>
    <row r="2533" spans="1:4" ht="15" x14ac:dyDescent="0.25">
      <c r="A2533" s="351" t="s">
        <v>23828</v>
      </c>
      <c r="B2533" s="351" t="s">
        <v>23829</v>
      </c>
      <c r="C2533" s="351" t="s">
        <v>1</v>
      </c>
      <c r="D2533" s="337">
        <v>9.56</v>
      </c>
    </row>
    <row r="2534" spans="1:4" ht="15" x14ac:dyDescent="0.25">
      <c r="A2534" s="351" t="s">
        <v>23830</v>
      </c>
      <c r="B2534" s="351" t="s">
        <v>23831</v>
      </c>
      <c r="C2534" s="351" t="s">
        <v>1</v>
      </c>
      <c r="D2534" s="337">
        <v>8.49</v>
      </c>
    </row>
    <row r="2535" spans="1:4" ht="15" x14ac:dyDescent="0.25">
      <c r="A2535" s="351" t="s">
        <v>23832</v>
      </c>
      <c r="B2535" s="351" t="s">
        <v>23833</v>
      </c>
      <c r="C2535" s="351" t="s">
        <v>1</v>
      </c>
      <c r="D2535" s="337">
        <v>9.34</v>
      </c>
    </row>
    <row r="2536" spans="1:4" ht="15" x14ac:dyDescent="0.25">
      <c r="A2536" s="351" t="s">
        <v>23834</v>
      </c>
      <c r="B2536" s="351" t="s">
        <v>23835</v>
      </c>
      <c r="C2536" s="351" t="s">
        <v>1</v>
      </c>
      <c r="D2536" s="337">
        <v>10.92</v>
      </c>
    </row>
    <row r="2537" spans="1:4" ht="15" x14ac:dyDescent="0.25">
      <c r="A2537" s="351" t="s">
        <v>23836</v>
      </c>
      <c r="B2537" s="351" t="s">
        <v>23837</v>
      </c>
      <c r="C2537" s="351" t="s">
        <v>1</v>
      </c>
      <c r="D2537" s="337">
        <v>9.5399999999999991</v>
      </c>
    </row>
    <row r="2538" spans="1:4" ht="15" x14ac:dyDescent="0.25">
      <c r="A2538" s="351" t="s">
        <v>23838</v>
      </c>
      <c r="B2538" s="351" t="s">
        <v>23839</v>
      </c>
      <c r="C2538" s="351" t="s">
        <v>1</v>
      </c>
      <c r="D2538" s="337">
        <v>11.02</v>
      </c>
    </row>
    <row r="2539" spans="1:4" ht="15" x14ac:dyDescent="0.25">
      <c r="A2539" s="351" t="s">
        <v>23840</v>
      </c>
      <c r="B2539" s="351" t="s">
        <v>23841</v>
      </c>
      <c r="C2539" s="351" t="s">
        <v>1</v>
      </c>
      <c r="D2539" s="337">
        <v>8.81</v>
      </c>
    </row>
    <row r="2540" spans="1:4" ht="15" x14ac:dyDescent="0.25">
      <c r="A2540" s="351" t="s">
        <v>23842</v>
      </c>
      <c r="B2540" s="351" t="s">
        <v>23843</v>
      </c>
      <c r="C2540" s="351" t="s">
        <v>1</v>
      </c>
      <c r="D2540" s="337">
        <v>10.119999999999999</v>
      </c>
    </row>
    <row r="2541" spans="1:4" ht="15" x14ac:dyDescent="0.25">
      <c r="A2541" s="351" t="s">
        <v>23844</v>
      </c>
      <c r="B2541" s="351" t="s">
        <v>23845</v>
      </c>
      <c r="C2541" s="351" t="s">
        <v>1</v>
      </c>
      <c r="D2541" s="337">
        <v>12.47</v>
      </c>
    </row>
    <row r="2542" spans="1:4" ht="15" x14ac:dyDescent="0.25">
      <c r="A2542" s="351" t="s">
        <v>23846</v>
      </c>
      <c r="B2542" s="351" t="s">
        <v>23847</v>
      </c>
      <c r="C2542" s="351" t="s">
        <v>1</v>
      </c>
      <c r="D2542" s="337">
        <v>17.39</v>
      </c>
    </row>
    <row r="2543" spans="1:4" ht="15" x14ac:dyDescent="0.25">
      <c r="A2543" s="351" t="s">
        <v>23848</v>
      </c>
      <c r="B2543" s="351" t="s">
        <v>23849</v>
      </c>
      <c r="C2543" s="351" t="s">
        <v>1</v>
      </c>
      <c r="D2543" s="337">
        <v>9.1999999999999993</v>
      </c>
    </row>
    <row r="2544" spans="1:4" ht="15" x14ac:dyDescent="0.25">
      <c r="A2544" s="351" t="s">
        <v>23850</v>
      </c>
      <c r="B2544" s="351" t="s">
        <v>23851</v>
      </c>
      <c r="C2544" s="351" t="s">
        <v>1</v>
      </c>
      <c r="D2544" s="337">
        <v>4.7699999999999996</v>
      </c>
    </row>
    <row r="2545" spans="1:4" ht="15" x14ac:dyDescent="0.25">
      <c r="A2545" s="351" t="s">
        <v>23852</v>
      </c>
      <c r="B2545" s="351" t="s">
        <v>23853</v>
      </c>
      <c r="C2545" s="351" t="s">
        <v>1</v>
      </c>
      <c r="D2545" s="337">
        <v>6.87</v>
      </c>
    </row>
    <row r="2546" spans="1:4" ht="15" x14ac:dyDescent="0.25">
      <c r="A2546" s="351" t="s">
        <v>23854</v>
      </c>
      <c r="B2546" s="351" t="s">
        <v>23855</v>
      </c>
      <c r="C2546" s="351" t="s">
        <v>1</v>
      </c>
      <c r="D2546" s="337">
        <v>5.79</v>
      </c>
    </row>
    <row r="2547" spans="1:4" ht="15" x14ac:dyDescent="0.25">
      <c r="A2547" s="351" t="s">
        <v>23856</v>
      </c>
      <c r="B2547" s="351" t="s">
        <v>23857</v>
      </c>
      <c r="C2547" s="351" t="s">
        <v>1</v>
      </c>
      <c r="D2547" s="337">
        <v>6.6</v>
      </c>
    </row>
    <row r="2548" spans="1:4" ht="15" x14ac:dyDescent="0.25">
      <c r="A2548" s="351" t="s">
        <v>23858</v>
      </c>
      <c r="B2548" s="351" t="s">
        <v>23859</v>
      </c>
      <c r="C2548" s="351" t="s">
        <v>1</v>
      </c>
      <c r="D2548" s="337">
        <v>8.23</v>
      </c>
    </row>
    <row r="2549" spans="1:4" ht="15" x14ac:dyDescent="0.25">
      <c r="A2549" s="351" t="s">
        <v>23860</v>
      </c>
      <c r="B2549" s="351" t="s">
        <v>23861</v>
      </c>
      <c r="C2549" s="351" t="s">
        <v>1</v>
      </c>
      <c r="D2549" s="337">
        <v>6.85</v>
      </c>
    </row>
    <row r="2550" spans="1:4" ht="15" x14ac:dyDescent="0.25">
      <c r="A2550" s="351" t="s">
        <v>23862</v>
      </c>
      <c r="B2550" s="351" t="s">
        <v>23863</v>
      </c>
      <c r="C2550" s="351" t="s">
        <v>1</v>
      </c>
      <c r="D2550" s="337">
        <v>8.2899999999999991</v>
      </c>
    </row>
    <row r="2551" spans="1:4" ht="15" x14ac:dyDescent="0.25">
      <c r="A2551" s="351" t="s">
        <v>23864</v>
      </c>
      <c r="B2551" s="351" t="s">
        <v>23865</v>
      </c>
      <c r="C2551" s="351" t="s">
        <v>1</v>
      </c>
      <c r="D2551" s="337">
        <v>7.78</v>
      </c>
    </row>
    <row r="2552" spans="1:4" ht="15" x14ac:dyDescent="0.25">
      <c r="A2552" s="351" t="s">
        <v>23866</v>
      </c>
      <c r="B2552" s="351" t="s">
        <v>23867</v>
      </c>
      <c r="C2552" s="351" t="s">
        <v>1</v>
      </c>
      <c r="D2552" s="337">
        <v>9.11</v>
      </c>
    </row>
    <row r="2553" spans="1:4" ht="15" x14ac:dyDescent="0.25">
      <c r="A2553" s="351" t="s">
        <v>23868</v>
      </c>
      <c r="B2553" s="351" t="s">
        <v>23869</v>
      </c>
      <c r="C2553" s="351" t="s">
        <v>1</v>
      </c>
      <c r="D2553" s="337">
        <v>11.46</v>
      </c>
    </row>
    <row r="2554" spans="1:4" ht="15" x14ac:dyDescent="0.25">
      <c r="A2554" s="351" t="s">
        <v>23870</v>
      </c>
      <c r="B2554" s="351" t="s">
        <v>23871</v>
      </c>
      <c r="C2554" s="351" t="s">
        <v>1</v>
      </c>
      <c r="D2554" s="337">
        <v>16.329999999999998</v>
      </c>
    </row>
    <row r="2555" spans="1:4" ht="15" x14ac:dyDescent="0.25">
      <c r="A2555" s="351" t="s">
        <v>23872</v>
      </c>
      <c r="B2555" s="351" t="s">
        <v>23873</v>
      </c>
      <c r="C2555" s="351" t="s">
        <v>1</v>
      </c>
      <c r="D2555" s="337">
        <v>7.24</v>
      </c>
    </row>
    <row r="2556" spans="1:4" ht="15" x14ac:dyDescent="0.25">
      <c r="A2556" s="351" t="s">
        <v>23874</v>
      </c>
      <c r="B2556" s="351" t="s">
        <v>23875</v>
      </c>
      <c r="C2556" s="351" t="s">
        <v>1</v>
      </c>
      <c r="D2556" s="337">
        <v>7.27</v>
      </c>
    </row>
    <row r="2557" spans="1:4" ht="15" x14ac:dyDescent="0.25">
      <c r="A2557" s="351" t="s">
        <v>23876</v>
      </c>
      <c r="B2557" s="351" t="s">
        <v>23877</v>
      </c>
      <c r="C2557" s="351" t="s">
        <v>1</v>
      </c>
      <c r="D2557" s="337">
        <v>9.26</v>
      </c>
    </row>
    <row r="2558" spans="1:4" ht="15" x14ac:dyDescent="0.25">
      <c r="A2558" s="351" t="s">
        <v>23878</v>
      </c>
      <c r="B2558" s="351" t="s">
        <v>23879</v>
      </c>
      <c r="C2558" s="351" t="s">
        <v>1</v>
      </c>
      <c r="D2558" s="337">
        <v>8.19</v>
      </c>
    </row>
    <row r="2559" spans="1:4" ht="15" x14ac:dyDescent="0.25">
      <c r="A2559" s="351" t="s">
        <v>23880</v>
      </c>
      <c r="B2559" s="351" t="s">
        <v>23881</v>
      </c>
      <c r="C2559" s="351" t="s">
        <v>1</v>
      </c>
      <c r="D2559" s="337">
        <v>8.9700000000000006</v>
      </c>
    </row>
    <row r="2560" spans="1:4" ht="15" x14ac:dyDescent="0.25">
      <c r="A2560" s="351" t="s">
        <v>23882</v>
      </c>
      <c r="B2560" s="351" t="s">
        <v>23883</v>
      </c>
      <c r="C2560" s="351" t="s">
        <v>1</v>
      </c>
      <c r="D2560" s="337">
        <v>10.52</v>
      </c>
    </row>
    <row r="2561" spans="1:4" ht="15" x14ac:dyDescent="0.25">
      <c r="A2561" s="351" t="s">
        <v>23884</v>
      </c>
      <c r="B2561" s="351" t="s">
        <v>23885</v>
      </c>
      <c r="C2561" s="351" t="s">
        <v>1</v>
      </c>
      <c r="D2561" s="337">
        <v>9.24</v>
      </c>
    </row>
    <row r="2562" spans="1:4" ht="15" x14ac:dyDescent="0.25">
      <c r="A2562" s="351" t="s">
        <v>23886</v>
      </c>
      <c r="B2562" s="351" t="s">
        <v>23887</v>
      </c>
      <c r="C2562" s="351" t="s">
        <v>1</v>
      </c>
      <c r="D2562" s="337">
        <v>10.63</v>
      </c>
    </row>
    <row r="2563" spans="1:4" ht="15" x14ac:dyDescent="0.25">
      <c r="A2563" s="351" t="s">
        <v>23888</v>
      </c>
      <c r="B2563" s="351" t="s">
        <v>23889</v>
      </c>
      <c r="C2563" s="351" t="s">
        <v>1</v>
      </c>
      <c r="D2563" s="337">
        <v>11.26</v>
      </c>
    </row>
    <row r="2564" spans="1:4" ht="15" x14ac:dyDescent="0.25">
      <c r="A2564" s="351" t="s">
        <v>23890</v>
      </c>
      <c r="B2564" s="351" t="s">
        <v>23891</v>
      </c>
      <c r="C2564" s="351" t="s">
        <v>1</v>
      </c>
      <c r="D2564" s="337">
        <v>12.58</v>
      </c>
    </row>
    <row r="2565" spans="1:4" ht="15" x14ac:dyDescent="0.25">
      <c r="A2565" s="351" t="s">
        <v>23892</v>
      </c>
      <c r="B2565" s="351" t="s">
        <v>23893</v>
      </c>
      <c r="C2565" s="351" t="s">
        <v>1</v>
      </c>
      <c r="D2565" s="337">
        <v>14.93</v>
      </c>
    </row>
    <row r="2566" spans="1:4" ht="15" x14ac:dyDescent="0.25">
      <c r="A2566" s="351" t="s">
        <v>23894</v>
      </c>
      <c r="B2566" s="351" t="s">
        <v>23895</v>
      </c>
      <c r="C2566" s="351" t="s">
        <v>1</v>
      </c>
      <c r="D2566" s="337">
        <v>19.79</v>
      </c>
    </row>
    <row r="2567" spans="1:4" ht="15" x14ac:dyDescent="0.25">
      <c r="A2567" s="351" t="s">
        <v>23896</v>
      </c>
      <c r="B2567" s="351" t="s">
        <v>23897</v>
      </c>
      <c r="C2567" s="351" t="s">
        <v>1</v>
      </c>
      <c r="D2567" s="337">
        <v>1.93</v>
      </c>
    </row>
    <row r="2568" spans="1:4" ht="15" x14ac:dyDescent="0.25">
      <c r="A2568" s="351" t="s">
        <v>23898</v>
      </c>
      <c r="B2568" s="351" t="s">
        <v>23899</v>
      </c>
      <c r="C2568" s="336"/>
      <c r="D2568" s="336"/>
    </row>
    <row r="2569" spans="1:4" ht="15" x14ac:dyDescent="0.25">
      <c r="A2569" s="351" t="s">
        <v>23900</v>
      </c>
      <c r="B2569" s="351" t="s">
        <v>23901</v>
      </c>
      <c r="C2569" s="351" t="s">
        <v>1</v>
      </c>
      <c r="D2569" s="337">
        <v>7.3</v>
      </c>
    </row>
    <row r="2570" spans="1:4" ht="15" x14ac:dyDescent="0.25">
      <c r="A2570" s="351" t="s">
        <v>23902</v>
      </c>
      <c r="B2570" s="351" t="s">
        <v>23903</v>
      </c>
      <c r="C2570" s="351" t="s">
        <v>1</v>
      </c>
      <c r="D2570" s="337">
        <v>10.43</v>
      </c>
    </row>
    <row r="2571" spans="1:4" ht="15" x14ac:dyDescent="0.25">
      <c r="A2571" s="351" t="s">
        <v>23904</v>
      </c>
      <c r="B2571" s="351" t="s">
        <v>23905</v>
      </c>
      <c r="C2571" s="351" t="s">
        <v>1</v>
      </c>
      <c r="D2571" s="337">
        <v>15.66</v>
      </c>
    </row>
    <row r="2572" spans="1:4" ht="15" x14ac:dyDescent="0.25">
      <c r="A2572" s="351" t="s">
        <v>23906</v>
      </c>
      <c r="B2572" s="382" t="s">
        <v>23907</v>
      </c>
      <c r="C2572" s="351" t="s">
        <v>1</v>
      </c>
      <c r="D2572" s="337">
        <v>23.18</v>
      </c>
    </row>
    <row r="2573" spans="1:4" ht="15" x14ac:dyDescent="0.25">
      <c r="A2573" s="351" t="s">
        <v>23908</v>
      </c>
      <c r="B2573" s="382" t="s">
        <v>23909</v>
      </c>
      <c r="C2573" s="351" t="s">
        <v>1</v>
      </c>
      <c r="D2573" s="337">
        <v>43.22</v>
      </c>
    </row>
    <row r="2574" spans="1:4" ht="15" x14ac:dyDescent="0.25">
      <c r="A2574" s="351" t="s">
        <v>23910</v>
      </c>
      <c r="B2574" s="382" t="s">
        <v>23911</v>
      </c>
      <c r="C2574" s="351" t="s">
        <v>1</v>
      </c>
      <c r="D2574" s="337">
        <v>58.53</v>
      </c>
    </row>
    <row r="2575" spans="1:4" ht="15" x14ac:dyDescent="0.25">
      <c r="A2575" s="351" t="s">
        <v>23912</v>
      </c>
      <c r="B2575" s="382" t="s">
        <v>23913</v>
      </c>
      <c r="C2575" s="351" t="s">
        <v>1</v>
      </c>
      <c r="D2575" s="337">
        <v>60.17</v>
      </c>
    </row>
    <row r="2576" spans="1:4" ht="15" x14ac:dyDescent="0.25">
      <c r="A2576" s="351" t="s">
        <v>23914</v>
      </c>
      <c r="B2576" s="351" t="s">
        <v>23915</v>
      </c>
      <c r="C2576" s="336"/>
      <c r="D2576" s="336"/>
    </row>
    <row r="2577" spans="1:4" ht="15" x14ac:dyDescent="0.25">
      <c r="A2577" s="351" t="s">
        <v>23916</v>
      </c>
      <c r="B2577" s="351" t="s">
        <v>23917</v>
      </c>
      <c r="C2577" s="351" t="s">
        <v>1</v>
      </c>
      <c r="D2577" s="337">
        <v>7.58</v>
      </c>
    </row>
    <row r="2578" spans="1:4" ht="15" x14ac:dyDescent="0.25">
      <c r="A2578" s="351" t="s">
        <v>23918</v>
      </c>
      <c r="B2578" s="351" t="s">
        <v>23919</v>
      </c>
      <c r="C2578" s="351" t="s">
        <v>1</v>
      </c>
      <c r="D2578" s="337">
        <v>9.4499999999999993</v>
      </c>
    </row>
    <row r="2579" spans="1:4" ht="15" x14ac:dyDescent="0.25">
      <c r="A2579" s="351" t="s">
        <v>23920</v>
      </c>
      <c r="B2579" s="351" t="s">
        <v>23921</v>
      </c>
      <c r="C2579" s="351" t="s">
        <v>1</v>
      </c>
      <c r="D2579" s="337">
        <v>15.16</v>
      </c>
    </row>
    <row r="2580" spans="1:4" ht="15" x14ac:dyDescent="0.25">
      <c r="A2580" s="351" t="s">
        <v>23922</v>
      </c>
      <c r="B2580" s="351" t="s">
        <v>23923</v>
      </c>
      <c r="C2580" s="351" t="s">
        <v>1</v>
      </c>
      <c r="D2580" s="337">
        <v>18.27</v>
      </c>
    </row>
    <row r="2581" spans="1:4" ht="15" x14ac:dyDescent="0.25">
      <c r="A2581" s="351" t="s">
        <v>8511</v>
      </c>
      <c r="B2581" s="351" t="s">
        <v>8512</v>
      </c>
      <c r="C2581" s="336"/>
      <c r="D2581" s="336"/>
    </row>
    <row r="2582" spans="1:4" ht="15" x14ac:dyDescent="0.25">
      <c r="A2582" s="351" t="s">
        <v>23924</v>
      </c>
      <c r="B2582" s="351" t="s">
        <v>23925</v>
      </c>
      <c r="C2582" s="351" t="s">
        <v>1</v>
      </c>
      <c r="D2582" s="337">
        <v>64.03</v>
      </c>
    </row>
    <row r="2583" spans="1:4" ht="15" x14ac:dyDescent="0.25">
      <c r="A2583" s="351" t="s">
        <v>23926</v>
      </c>
      <c r="B2583" s="351" t="s">
        <v>23927</v>
      </c>
      <c r="C2583" s="351" t="s">
        <v>1</v>
      </c>
      <c r="D2583" s="337">
        <v>80.58</v>
      </c>
    </row>
    <row r="2584" spans="1:4" ht="15" x14ac:dyDescent="0.25">
      <c r="A2584" s="351" t="s">
        <v>23928</v>
      </c>
      <c r="B2584" s="351" t="s">
        <v>23929</v>
      </c>
      <c r="C2584" s="351" t="s">
        <v>1</v>
      </c>
      <c r="D2584" s="337">
        <v>131.09</v>
      </c>
    </row>
    <row r="2585" spans="1:4" ht="15" x14ac:dyDescent="0.25">
      <c r="A2585" s="351" t="s">
        <v>23930</v>
      </c>
      <c r="B2585" s="351" t="s">
        <v>23931</v>
      </c>
      <c r="C2585" s="351" t="s">
        <v>2</v>
      </c>
      <c r="D2585" s="337">
        <v>46.57</v>
      </c>
    </row>
    <row r="2586" spans="1:4" ht="15" x14ac:dyDescent="0.25">
      <c r="A2586" s="351" t="s">
        <v>23932</v>
      </c>
      <c r="B2586" s="351" t="s">
        <v>23933</v>
      </c>
      <c r="C2586" s="351" t="s">
        <v>2</v>
      </c>
      <c r="D2586" s="337">
        <v>54.01</v>
      </c>
    </row>
    <row r="2587" spans="1:4" ht="15" x14ac:dyDescent="0.25">
      <c r="A2587" s="351" t="s">
        <v>23934</v>
      </c>
      <c r="B2587" s="351" t="s">
        <v>23935</v>
      </c>
      <c r="C2587" s="351" t="s">
        <v>2</v>
      </c>
      <c r="D2587" s="337">
        <v>68.08</v>
      </c>
    </row>
    <row r="2588" spans="1:4" ht="15" x14ac:dyDescent="0.25">
      <c r="A2588" s="351" t="s">
        <v>23936</v>
      </c>
      <c r="B2588" s="351" t="s">
        <v>23937</v>
      </c>
      <c r="C2588" s="351" t="s">
        <v>1</v>
      </c>
      <c r="D2588" s="337">
        <v>22.08</v>
      </c>
    </row>
    <row r="2589" spans="1:4" ht="15" x14ac:dyDescent="0.25">
      <c r="A2589" s="351" t="s">
        <v>23938</v>
      </c>
      <c r="B2589" s="351" t="s">
        <v>23939</v>
      </c>
      <c r="C2589" s="351" t="s">
        <v>2</v>
      </c>
      <c r="D2589" s="337">
        <v>70.709999999999994</v>
      </c>
    </row>
    <row r="2590" spans="1:4" ht="15" x14ac:dyDescent="0.25">
      <c r="A2590" s="351" t="s">
        <v>23940</v>
      </c>
      <c r="B2590" s="351" t="s">
        <v>23941</v>
      </c>
      <c r="C2590" s="351" t="s">
        <v>2</v>
      </c>
      <c r="D2590" s="337">
        <v>94.46</v>
      </c>
    </row>
    <row r="2591" spans="1:4" ht="15" x14ac:dyDescent="0.25">
      <c r="A2591" s="351" t="s">
        <v>23942</v>
      </c>
      <c r="B2591" s="351" t="s">
        <v>23943</v>
      </c>
      <c r="C2591" s="351" t="s">
        <v>2</v>
      </c>
      <c r="D2591" s="337">
        <v>169.79</v>
      </c>
    </row>
    <row r="2592" spans="1:4" ht="15" x14ac:dyDescent="0.25">
      <c r="A2592" s="351" t="s">
        <v>23944</v>
      </c>
      <c r="B2592" s="351" t="s">
        <v>23945</v>
      </c>
      <c r="C2592" s="351" t="s">
        <v>2</v>
      </c>
      <c r="D2592" s="337">
        <v>98.21</v>
      </c>
    </row>
    <row r="2593" spans="1:4" ht="15" x14ac:dyDescent="0.25">
      <c r="A2593" s="351" t="s">
        <v>23946</v>
      </c>
      <c r="B2593" s="351" t="s">
        <v>23947</v>
      </c>
      <c r="C2593" s="351" t="s">
        <v>2</v>
      </c>
      <c r="D2593" s="337">
        <v>130.54</v>
      </c>
    </row>
    <row r="2594" spans="1:4" ht="15" x14ac:dyDescent="0.25">
      <c r="A2594" s="351" t="s">
        <v>23948</v>
      </c>
      <c r="B2594" s="351" t="s">
        <v>23949</v>
      </c>
      <c r="C2594" s="351" t="s">
        <v>2</v>
      </c>
      <c r="D2594" s="337">
        <v>228.6</v>
      </c>
    </row>
    <row r="2595" spans="1:4" ht="15" x14ac:dyDescent="0.25">
      <c r="A2595" s="351" t="s">
        <v>8513</v>
      </c>
      <c r="B2595" s="351" t="s">
        <v>37631</v>
      </c>
      <c r="C2595" s="336"/>
      <c r="D2595" s="336"/>
    </row>
    <row r="2596" spans="1:4" ht="15" x14ac:dyDescent="0.25">
      <c r="A2596" s="351" t="s">
        <v>8514</v>
      </c>
      <c r="B2596" s="351" t="s">
        <v>23950</v>
      </c>
      <c r="C2596" s="351" t="s">
        <v>2</v>
      </c>
      <c r="D2596" s="337">
        <v>65.81</v>
      </c>
    </row>
    <row r="2597" spans="1:4" ht="15" x14ac:dyDescent="0.25">
      <c r="A2597" s="351" t="s">
        <v>8515</v>
      </c>
      <c r="B2597" s="351" t="s">
        <v>23951</v>
      </c>
      <c r="C2597" s="351" t="s">
        <v>2</v>
      </c>
      <c r="D2597" s="337">
        <v>160.55000000000001</v>
      </c>
    </row>
    <row r="2598" spans="1:4" ht="15" x14ac:dyDescent="0.25">
      <c r="A2598" s="351" t="s">
        <v>8516</v>
      </c>
      <c r="B2598" s="351" t="s">
        <v>23952</v>
      </c>
      <c r="C2598" s="351" t="s">
        <v>2</v>
      </c>
      <c r="D2598" s="337">
        <v>108.05</v>
      </c>
    </row>
    <row r="2599" spans="1:4" ht="15" x14ac:dyDescent="0.25">
      <c r="A2599" s="351" t="s">
        <v>8517</v>
      </c>
      <c r="B2599" s="351" t="s">
        <v>23953</v>
      </c>
      <c r="C2599" s="351" t="s">
        <v>2</v>
      </c>
      <c r="D2599" s="337">
        <v>193.14</v>
      </c>
    </row>
    <row r="2600" spans="1:4" ht="15" x14ac:dyDescent="0.25">
      <c r="A2600" s="351" t="s">
        <v>8518</v>
      </c>
      <c r="B2600" s="382" t="s">
        <v>23954</v>
      </c>
      <c r="C2600" s="351" t="s">
        <v>2</v>
      </c>
      <c r="D2600" s="337">
        <v>228.18</v>
      </c>
    </row>
    <row r="2601" spans="1:4" ht="15" x14ac:dyDescent="0.25">
      <c r="A2601" s="351" t="s">
        <v>8519</v>
      </c>
      <c r="B2601" s="382" t="s">
        <v>23955</v>
      </c>
      <c r="C2601" s="351" t="s">
        <v>2</v>
      </c>
      <c r="D2601" s="337">
        <v>789.84</v>
      </c>
    </row>
    <row r="2602" spans="1:4" ht="15" x14ac:dyDescent="0.25">
      <c r="A2602" s="351" t="s">
        <v>8520</v>
      </c>
      <c r="B2602" s="382" t="s">
        <v>23956</v>
      </c>
      <c r="C2602" s="351" t="s">
        <v>2</v>
      </c>
      <c r="D2602" s="337">
        <v>1745.83</v>
      </c>
    </row>
    <row r="2603" spans="1:4" ht="15" x14ac:dyDescent="0.25">
      <c r="A2603" s="351" t="s">
        <v>23957</v>
      </c>
      <c r="B2603" s="382" t="s">
        <v>23958</v>
      </c>
      <c r="C2603" s="351" t="s">
        <v>2</v>
      </c>
      <c r="D2603" s="337">
        <v>168.79</v>
      </c>
    </row>
    <row r="2604" spans="1:4" ht="15" x14ac:dyDescent="0.25">
      <c r="A2604" s="351" t="s">
        <v>23959</v>
      </c>
      <c r="B2604" s="351" t="s">
        <v>37632</v>
      </c>
      <c r="C2604" s="351" t="s">
        <v>2</v>
      </c>
      <c r="D2604" s="337">
        <v>9.7100000000000009</v>
      </c>
    </row>
    <row r="2605" spans="1:4" ht="15" x14ac:dyDescent="0.25">
      <c r="A2605" s="351" t="s">
        <v>23960</v>
      </c>
      <c r="B2605" s="351" t="s">
        <v>23961</v>
      </c>
      <c r="C2605" s="351" t="s">
        <v>2</v>
      </c>
      <c r="D2605" s="337">
        <v>8.98</v>
      </c>
    </row>
    <row r="2606" spans="1:4" ht="15" x14ac:dyDescent="0.25">
      <c r="A2606" s="351" t="s">
        <v>23962</v>
      </c>
      <c r="B2606" s="351" t="s">
        <v>23963</v>
      </c>
      <c r="C2606" s="351" t="s">
        <v>2</v>
      </c>
      <c r="D2606" s="337">
        <v>11.33</v>
      </c>
    </row>
    <row r="2607" spans="1:4" ht="15" x14ac:dyDescent="0.25">
      <c r="A2607" s="351" t="s">
        <v>23964</v>
      </c>
      <c r="B2607" s="351" t="s">
        <v>23965</v>
      </c>
      <c r="C2607" s="351" t="s">
        <v>2</v>
      </c>
      <c r="D2607" s="337">
        <v>10.42</v>
      </c>
    </row>
    <row r="2608" spans="1:4" ht="15" x14ac:dyDescent="0.25">
      <c r="A2608" s="351" t="s">
        <v>23966</v>
      </c>
      <c r="B2608" s="351" t="s">
        <v>23967</v>
      </c>
      <c r="C2608" s="351" t="s">
        <v>2</v>
      </c>
      <c r="D2608" s="337">
        <v>12.85</v>
      </c>
    </row>
    <row r="2609" spans="1:4" ht="15" x14ac:dyDescent="0.25">
      <c r="A2609" s="351" t="s">
        <v>23968</v>
      </c>
      <c r="B2609" s="351" t="s">
        <v>23969</v>
      </c>
      <c r="C2609" s="351" t="s">
        <v>2</v>
      </c>
      <c r="D2609" s="337">
        <v>13.38</v>
      </c>
    </row>
    <row r="2610" spans="1:4" ht="15" x14ac:dyDescent="0.25">
      <c r="A2610" s="351" t="s">
        <v>23970</v>
      </c>
      <c r="B2610" s="351" t="s">
        <v>23971</v>
      </c>
      <c r="C2610" s="351" t="s">
        <v>2</v>
      </c>
      <c r="D2610" s="337">
        <v>27.26</v>
      </c>
    </row>
    <row r="2611" spans="1:4" ht="15" x14ac:dyDescent="0.25">
      <c r="A2611" s="351" t="s">
        <v>23972</v>
      </c>
      <c r="B2611" s="351" t="s">
        <v>23973</v>
      </c>
      <c r="C2611" s="351" t="s">
        <v>2</v>
      </c>
      <c r="D2611" s="337">
        <v>38.72</v>
      </c>
    </row>
    <row r="2612" spans="1:4" ht="15" x14ac:dyDescent="0.25">
      <c r="A2612" s="351" t="s">
        <v>23974</v>
      </c>
      <c r="B2612" s="351" t="s">
        <v>23975</v>
      </c>
      <c r="C2612" s="351" t="s">
        <v>2</v>
      </c>
      <c r="D2612" s="337">
        <v>74.22</v>
      </c>
    </row>
    <row r="2613" spans="1:4" ht="15" x14ac:dyDescent="0.25">
      <c r="A2613" s="351" t="s">
        <v>23976</v>
      </c>
      <c r="B2613" s="351" t="s">
        <v>23977</v>
      </c>
      <c r="C2613" s="351" t="s">
        <v>2</v>
      </c>
      <c r="D2613" s="337">
        <v>15.32</v>
      </c>
    </row>
    <row r="2614" spans="1:4" ht="15" x14ac:dyDescent="0.25">
      <c r="A2614" s="351" t="s">
        <v>23978</v>
      </c>
      <c r="B2614" s="351" t="s">
        <v>23979</v>
      </c>
      <c r="C2614" s="351" t="s">
        <v>2</v>
      </c>
      <c r="D2614" s="337">
        <v>17.420000000000002</v>
      </c>
    </row>
    <row r="2615" spans="1:4" ht="15" x14ac:dyDescent="0.25">
      <c r="A2615" s="351" t="s">
        <v>23980</v>
      </c>
      <c r="B2615" s="351" t="s">
        <v>23981</v>
      </c>
      <c r="C2615" s="351" t="s">
        <v>2</v>
      </c>
      <c r="D2615" s="337">
        <v>27.76</v>
      </c>
    </row>
    <row r="2616" spans="1:4" ht="15" x14ac:dyDescent="0.25">
      <c r="A2616" s="351" t="s">
        <v>8521</v>
      </c>
      <c r="B2616" s="351" t="s">
        <v>37633</v>
      </c>
      <c r="C2616" s="336"/>
      <c r="D2616" s="336"/>
    </row>
    <row r="2617" spans="1:4" ht="15" x14ac:dyDescent="0.25">
      <c r="A2617" s="351" t="s">
        <v>8522</v>
      </c>
      <c r="B2617" s="351" t="s">
        <v>37634</v>
      </c>
      <c r="C2617" s="351" t="s">
        <v>2</v>
      </c>
      <c r="D2617" s="337">
        <v>121.05</v>
      </c>
    </row>
    <row r="2618" spans="1:4" ht="15" x14ac:dyDescent="0.25">
      <c r="A2618" s="351" t="s">
        <v>8523</v>
      </c>
      <c r="B2618" s="351" t="s">
        <v>37635</v>
      </c>
      <c r="C2618" s="351" t="s">
        <v>2</v>
      </c>
      <c r="D2618" s="337">
        <v>152.72999999999999</v>
      </c>
    </row>
    <row r="2619" spans="1:4" ht="15" x14ac:dyDescent="0.25">
      <c r="A2619" s="351" t="s">
        <v>8524</v>
      </c>
      <c r="B2619" s="351" t="s">
        <v>37636</v>
      </c>
      <c r="C2619" s="351" t="s">
        <v>2</v>
      </c>
      <c r="D2619" s="337">
        <v>502.59</v>
      </c>
    </row>
    <row r="2620" spans="1:4" ht="15" x14ac:dyDescent="0.25">
      <c r="A2620" s="351" t="s">
        <v>8525</v>
      </c>
      <c r="B2620" s="351" t="s">
        <v>37637</v>
      </c>
      <c r="C2620" s="336"/>
      <c r="D2620" s="336"/>
    </row>
    <row r="2621" spans="1:4" ht="15" x14ac:dyDescent="0.25">
      <c r="A2621" s="351" t="s">
        <v>8526</v>
      </c>
      <c r="B2621" s="351" t="s">
        <v>37638</v>
      </c>
      <c r="C2621" s="351" t="s">
        <v>2</v>
      </c>
      <c r="D2621" s="337">
        <v>32.28</v>
      </c>
    </row>
    <row r="2622" spans="1:4" ht="15" x14ac:dyDescent="0.25">
      <c r="A2622" s="351" t="s">
        <v>8527</v>
      </c>
      <c r="B2622" s="351" t="s">
        <v>37639</v>
      </c>
      <c r="C2622" s="351" t="s">
        <v>2</v>
      </c>
      <c r="D2622" s="337">
        <v>43.21</v>
      </c>
    </row>
    <row r="2623" spans="1:4" ht="15" x14ac:dyDescent="0.25">
      <c r="A2623" s="351" t="s">
        <v>8528</v>
      </c>
      <c r="B2623" s="351" t="s">
        <v>37640</v>
      </c>
      <c r="C2623" s="351" t="s">
        <v>2</v>
      </c>
      <c r="D2623" s="337">
        <v>90.14</v>
      </c>
    </row>
    <row r="2624" spans="1:4" ht="15" x14ac:dyDescent="0.25">
      <c r="A2624" s="351" t="s">
        <v>8529</v>
      </c>
      <c r="B2624" s="351" t="s">
        <v>37641</v>
      </c>
      <c r="C2624" s="351" t="s">
        <v>2</v>
      </c>
      <c r="D2624" s="337">
        <v>71.05</v>
      </c>
    </row>
    <row r="2625" spans="1:4" ht="15" x14ac:dyDescent="0.25">
      <c r="A2625" s="351" t="s">
        <v>8530</v>
      </c>
      <c r="B2625" s="351" t="s">
        <v>37642</v>
      </c>
      <c r="C2625" s="351" t="s">
        <v>2</v>
      </c>
      <c r="D2625" s="337">
        <v>117.38</v>
      </c>
    </row>
    <row r="2626" spans="1:4" ht="15" x14ac:dyDescent="0.25">
      <c r="A2626" s="351" t="s">
        <v>8531</v>
      </c>
      <c r="B2626" s="351" t="s">
        <v>37643</v>
      </c>
      <c r="C2626" s="351" t="s">
        <v>2</v>
      </c>
      <c r="D2626" s="337">
        <v>152.61000000000001</v>
      </c>
    </row>
    <row r="2627" spans="1:4" ht="15" x14ac:dyDescent="0.25">
      <c r="A2627" s="351" t="s">
        <v>8532</v>
      </c>
      <c r="B2627" s="351" t="s">
        <v>37644</v>
      </c>
      <c r="C2627" s="351" t="s">
        <v>2</v>
      </c>
      <c r="D2627" s="337">
        <v>161.69999999999999</v>
      </c>
    </row>
    <row r="2628" spans="1:4" ht="15" x14ac:dyDescent="0.25">
      <c r="A2628" s="351" t="s">
        <v>8533</v>
      </c>
      <c r="B2628" s="351" t="s">
        <v>37645</v>
      </c>
      <c r="C2628" s="351" t="s">
        <v>2</v>
      </c>
      <c r="D2628" s="337">
        <v>144.96</v>
      </c>
    </row>
    <row r="2629" spans="1:4" ht="15" x14ac:dyDescent="0.25">
      <c r="A2629" s="351" t="s">
        <v>8534</v>
      </c>
      <c r="B2629" s="351" t="s">
        <v>37646</v>
      </c>
      <c r="C2629" s="351" t="s">
        <v>2</v>
      </c>
      <c r="D2629" s="337">
        <v>473.04</v>
      </c>
    </row>
    <row r="2630" spans="1:4" ht="15" x14ac:dyDescent="0.25">
      <c r="A2630" s="351" t="s">
        <v>8535</v>
      </c>
      <c r="B2630" s="351" t="s">
        <v>37647</v>
      </c>
      <c r="C2630" s="351" t="s">
        <v>2</v>
      </c>
      <c r="D2630" s="337">
        <v>451.28</v>
      </c>
    </row>
    <row r="2631" spans="1:4" ht="15" x14ac:dyDescent="0.25">
      <c r="A2631" s="351" t="s">
        <v>8536</v>
      </c>
      <c r="B2631" s="351" t="s">
        <v>37648</v>
      </c>
      <c r="C2631" s="351" t="s">
        <v>2</v>
      </c>
      <c r="D2631" s="337">
        <v>451.28</v>
      </c>
    </row>
    <row r="2632" spans="1:4" ht="15" x14ac:dyDescent="0.25">
      <c r="A2632" s="351" t="s">
        <v>8537</v>
      </c>
      <c r="B2632" s="351" t="s">
        <v>37649</v>
      </c>
      <c r="C2632" s="351" t="s">
        <v>2</v>
      </c>
      <c r="D2632" s="337">
        <v>435.38</v>
      </c>
    </row>
    <row r="2633" spans="1:4" ht="15" x14ac:dyDescent="0.25">
      <c r="A2633" s="351" t="s">
        <v>8538</v>
      </c>
      <c r="B2633" s="351" t="s">
        <v>37650</v>
      </c>
      <c r="C2633" s="336"/>
      <c r="D2633" s="336"/>
    </row>
    <row r="2634" spans="1:4" ht="15" x14ac:dyDescent="0.25">
      <c r="A2634" s="351" t="s">
        <v>8539</v>
      </c>
      <c r="B2634" s="351" t="s">
        <v>37651</v>
      </c>
      <c r="C2634" s="351" t="s">
        <v>2</v>
      </c>
      <c r="D2634" s="337">
        <v>18.79</v>
      </c>
    </row>
    <row r="2635" spans="1:4" ht="15" x14ac:dyDescent="0.25">
      <c r="A2635" s="351" t="s">
        <v>8540</v>
      </c>
      <c r="B2635" s="351" t="s">
        <v>37652</v>
      </c>
      <c r="C2635" s="351" t="s">
        <v>2</v>
      </c>
      <c r="D2635" s="337">
        <v>20.09</v>
      </c>
    </row>
    <row r="2636" spans="1:4" ht="15" x14ac:dyDescent="0.25">
      <c r="A2636" s="351" t="s">
        <v>8541</v>
      </c>
      <c r="B2636" s="351" t="s">
        <v>37653</v>
      </c>
      <c r="C2636" s="351" t="s">
        <v>2</v>
      </c>
      <c r="D2636" s="337">
        <v>20.09</v>
      </c>
    </row>
    <row r="2637" spans="1:4" ht="15" x14ac:dyDescent="0.25">
      <c r="A2637" s="351" t="s">
        <v>8542</v>
      </c>
      <c r="B2637" s="351" t="s">
        <v>37654</v>
      </c>
      <c r="C2637" s="351" t="s">
        <v>2</v>
      </c>
      <c r="D2637" s="337">
        <v>20.09</v>
      </c>
    </row>
    <row r="2638" spans="1:4" ht="15" x14ac:dyDescent="0.25">
      <c r="A2638" s="351" t="s">
        <v>8543</v>
      </c>
      <c r="B2638" s="351" t="s">
        <v>37655</v>
      </c>
      <c r="C2638" s="351" t="s">
        <v>2</v>
      </c>
      <c r="D2638" s="337">
        <v>19.88</v>
      </c>
    </row>
    <row r="2639" spans="1:4" ht="15" x14ac:dyDescent="0.25">
      <c r="A2639" s="351" t="s">
        <v>8544</v>
      </c>
      <c r="B2639" s="351" t="s">
        <v>37656</v>
      </c>
      <c r="C2639" s="351" t="s">
        <v>2</v>
      </c>
      <c r="D2639" s="337">
        <v>20.49</v>
      </c>
    </row>
    <row r="2640" spans="1:4" ht="15" x14ac:dyDescent="0.25">
      <c r="A2640" s="351" t="s">
        <v>8545</v>
      </c>
      <c r="B2640" s="351" t="s">
        <v>37657</v>
      </c>
      <c r="C2640" s="351" t="s">
        <v>2</v>
      </c>
      <c r="D2640" s="337">
        <v>21.66</v>
      </c>
    </row>
    <row r="2641" spans="1:4" ht="15" x14ac:dyDescent="0.25">
      <c r="A2641" s="351" t="s">
        <v>8546</v>
      </c>
      <c r="B2641" s="351" t="s">
        <v>37658</v>
      </c>
      <c r="C2641" s="351" t="s">
        <v>2</v>
      </c>
      <c r="D2641" s="337">
        <v>24.58</v>
      </c>
    </row>
    <row r="2642" spans="1:4" ht="15" x14ac:dyDescent="0.25">
      <c r="A2642" s="351" t="s">
        <v>8547</v>
      </c>
      <c r="B2642" s="351" t="s">
        <v>37659</v>
      </c>
      <c r="C2642" s="351" t="s">
        <v>2</v>
      </c>
      <c r="D2642" s="337">
        <v>67.52</v>
      </c>
    </row>
    <row r="2643" spans="1:4" ht="15" x14ac:dyDescent="0.25">
      <c r="A2643" s="351" t="s">
        <v>8548</v>
      </c>
      <c r="B2643" s="351" t="s">
        <v>37660</v>
      </c>
      <c r="C2643" s="351" t="s">
        <v>2</v>
      </c>
      <c r="D2643" s="337">
        <v>64.900000000000006</v>
      </c>
    </row>
    <row r="2644" spans="1:4" ht="15" x14ac:dyDescent="0.25">
      <c r="A2644" s="351" t="s">
        <v>8549</v>
      </c>
      <c r="B2644" s="351" t="s">
        <v>37661</v>
      </c>
      <c r="C2644" s="351" t="s">
        <v>2</v>
      </c>
      <c r="D2644" s="337">
        <v>48.92</v>
      </c>
    </row>
    <row r="2645" spans="1:4" ht="15" x14ac:dyDescent="0.25">
      <c r="A2645" s="351" t="s">
        <v>8550</v>
      </c>
      <c r="B2645" s="351" t="s">
        <v>37662</v>
      </c>
      <c r="C2645" s="351" t="s">
        <v>2</v>
      </c>
      <c r="D2645" s="337">
        <v>67.52</v>
      </c>
    </row>
    <row r="2646" spans="1:4" ht="15" x14ac:dyDescent="0.25">
      <c r="A2646" s="351" t="s">
        <v>8551</v>
      </c>
      <c r="B2646" s="351" t="s">
        <v>37663</v>
      </c>
      <c r="C2646" s="351" t="s">
        <v>2</v>
      </c>
      <c r="D2646" s="337">
        <v>64.540000000000006</v>
      </c>
    </row>
    <row r="2647" spans="1:4" ht="15" x14ac:dyDescent="0.25">
      <c r="A2647" s="351" t="s">
        <v>8552</v>
      </c>
      <c r="B2647" s="351" t="s">
        <v>37664</v>
      </c>
      <c r="C2647" s="351" t="s">
        <v>2</v>
      </c>
      <c r="D2647" s="337">
        <v>55.43</v>
      </c>
    </row>
    <row r="2648" spans="1:4" ht="15" x14ac:dyDescent="0.25">
      <c r="A2648" s="351" t="s">
        <v>8553</v>
      </c>
      <c r="B2648" s="351" t="s">
        <v>37665</v>
      </c>
      <c r="C2648" s="351" t="s">
        <v>2</v>
      </c>
      <c r="D2648" s="337">
        <v>76.73</v>
      </c>
    </row>
    <row r="2649" spans="1:4" ht="15" x14ac:dyDescent="0.25">
      <c r="A2649" s="351" t="s">
        <v>8554</v>
      </c>
      <c r="B2649" s="351" t="s">
        <v>37666</v>
      </c>
      <c r="C2649" s="351" t="s">
        <v>2</v>
      </c>
      <c r="D2649" s="337">
        <v>82.14</v>
      </c>
    </row>
    <row r="2650" spans="1:4" ht="15" x14ac:dyDescent="0.25">
      <c r="A2650" s="351" t="s">
        <v>8555</v>
      </c>
      <c r="B2650" s="351" t="s">
        <v>37667</v>
      </c>
      <c r="C2650" s="351" t="s">
        <v>2</v>
      </c>
      <c r="D2650" s="337">
        <v>103.21</v>
      </c>
    </row>
    <row r="2651" spans="1:4" ht="15" x14ac:dyDescent="0.25">
      <c r="A2651" s="351" t="s">
        <v>8556</v>
      </c>
      <c r="B2651" s="351" t="s">
        <v>37668</v>
      </c>
      <c r="C2651" s="351" t="s">
        <v>2</v>
      </c>
      <c r="D2651" s="337">
        <v>90.63</v>
      </c>
    </row>
    <row r="2652" spans="1:4" ht="15" x14ac:dyDescent="0.25">
      <c r="A2652" s="351" t="s">
        <v>8557</v>
      </c>
      <c r="B2652" s="351" t="s">
        <v>37669</v>
      </c>
      <c r="C2652" s="351" t="s">
        <v>2</v>
      </c>
      <c r="D2652" s="337">
        <v>104.06</v>
      </c>
    </row>
    <row r="2653" spans="1:4" ht="15" x14ac:dyDescent="0.25">
      <c r="A2653" s="351" t="s">
        <v>8558</v>
      </c>
      <c r="B2653" s="351" t="s">
        <v>37670</v>
      </c>
      <c r="C2653" s="351" t="s">
        <v>2</v>
      </c>
      <c r="D2653" s="337">
        <v>103.21</v>
      </c>
    </row>
    <row r="2654" spans="1:4" ht="15" x14ac:dyDescent="0.25">
      <c r="A2654" s="351" t="s">
        <v>8559</v>
      </c>
      <c r="B2654" s="351" t="s">
        <v>37671</v>
      </c>
      <c r="C2654" s="351" t="s">
        <v>2</v>
      </c>
      <c r="D2654" s="337">
        <v>103.21</v>
      </c>
    </row>
    <row r="2655" spans="1:4" ht="15" x14ac:dyDescent="0.25">
      <c r="A2655" s="351" t="s">
        <v>8560</v>
      </c>
      <c r="B2655" s="351" t="s">
        <v>37672</v>
      </c>
      <c r="C2655" s="351" t="s">
        <v>2</v>
      </c>
      <c r="D2655" s="337">
        <v>104.06</v>
      </c>
    </row>
    <row r="2656" spans="1:4" ht="15" x14ac:dyDescent="0.25">
      <c r="A2656" s="351" t="s">
        <v>8561</v>
      </c>
      <c r="B2656" s="351" t="s">
        <v>37673</v>
      </c>
      <c r="C2656" s="351" t="s">
        <v>2</v>
      </c>
      <c r="D2656" s="337">
        <v>104.06</v>
      </c>
    </row>
    <row r="2657" spans="1:4" ht="15" x14ac:dyDescent="0.25">
      <c r="A2657" s="351" t="s">
        <v>8562</v>
      </c>
      <c r="B2657" s="351" t="s">
        <v>37674</v>
      </c>
      <c r="C2657" s="351" t="s">
        <v>2</v>
      </c>
      <c r="D2657" s="337">
        <v>119.35</v>
      </c>
    </row>
    <row r="2658" spans="1:4" ht="15" x14ac:dyDescent="0.25">
      <c r="A2658" s="351" t="s">
        <v>8563</v>
      </c>
      <c r="B2658" s="351" t="s">
        <v>8564</v>
      </c>
      <c r="C2658" s="336"/>
      <c r="D2658" s="336"/>
    </row>
    <row r="2659" spans="1:4" ht="15" x14ac:dyDescent="0.25">
      <c r="A2659" s="351" t="s">
        <v>8565</v>
      </c>
      <c r="B2659" s="382" t="s">
        <v>37675</v>
      </c>
      <c r="C2659" s="351" t="s">
        <v>2</v>
      </c>
      <c r="D2659" s="337">
        <v>114.39</v>
      </c>
    </row>
    <row r="2660" spans="1:4" ht="15" x14ac:dyDescent="0.25">
      <c r="A2660" s="351" t="s">
        <v>8566</v>
      </c>
      <c r="B2660" s="382" t="s">
        <v>37676</v>
      </c>
      <c r="C2660" s="351" t="s">
        <v>2</v>
      </c>
      <c r="D2660" s="337">
        <v>114.39</v>
      </c>
    </row>
    <row r="2661" spans="1:4" ht="15" x14ac:dyDescent="0.25">
      <c r="A2661" s="351" t="s">
        <v>8567</v>
      </c>
      <c r="B2661" s="351" t="s">
        <v>37677</v>
      </c>
      <c r="C2661" s="336"/>
      <c r="D2661" s="336"/>
    </row>
    <row r="2662" spans="1:4" ht="15" x14ac:dyDescent="0.25">
      <c r="A2662" s="351" t="s">
        <v>8568</v>
      </c>
      <c r="B2662" s="351" t="s">
        <v>37678</v>
      </c>
      <c r="C2662" s="351" t="s">
        <v>2</v>
      </c>
      <c r="D2662" s="337">
        <v>49.29</v>
      </c>
    </row>
    <row r="2663" spans="1:4" ht="15" x14ac:dyDescent="0.25">
      <c r="A2663" s="351" t="s">
        <v>8569</v>
      </c>
      <c r="B2663" s="351" t="s">
        <v>37679</v>
      </c>
      <c r="C2663" s="351" t="s">
        <v>2</v>
      </c>
      <c r="D2663" s="337">
        <v>44.2</v>
      </c>
    </row>
    <row r="2664" spans="1:4" ht="15" x14ac:dyDescent="0.25">
      <c r="A2664" s="351" t="s">
        <v>8570</v>
      </c>
      <c r="B2664" s="351" t="s">
        <v>37680</v>
      </c>
      <c r="C2664" s="351" t="s">
        <v>2</v>
      </c>
      <c r="D2664" s="337">
        <v>18.190000000000001</v>
      </c>
    </row>
    <row r="2665" spans="1:4" ht="15" x14ac:dyDescent="0.25">
      <c r="A2665" s="351" t="s">
        <v>8571</v>
      </c>
      <c r="B2665" s="351" t="s">
        <v>37681</v>
      </c>
      <c r="C2665" s="351" t="s">
        <v>2</v>
      </c>
      <c r="D2665" s="337">
        <v>344.41</v>
      </c>
    </row>
    <row r="2666" spans="1:4" ht="15" x14ac:dyDescent="0.25">
      <c r="A2666" s="351" t="s">
        <v>8572</v>
      </c>
      <c r="B2666" s="351" t="s">
        <v>37682</v>
      </c>
      <c r="C2666" s="351" t="s">
        <v>2</v>
      </c>
      <c r="D2666" s="337">
        <v>389.41</v>
      </c>
    </row>
    <row r="2667" spans="1:4" ht="15" x14ac:dyDescent="0.25">
      <c r="A2667" s="351" t="s">
        <v>8573</v>
      </c>
      <c r="B2667" s="351" t="s">
        <v>37683</v>
      </c>
      <c r="C2667" s="351" t="s">
        <v>2</v>
      </c>
      <c r="D2667" s="337">
        <v>314.41000000000003</v>
      </c>
    </row>
    <row r="2668" spans="1:4" ht="15" x14ac:dyDescent="0.25">
      <c r="A2668" s="351" t="s">
        <v>8574</v>
      </c>
      <c r="B2668" s="351" t="s">
        <v>37684</v>
      </c>
      <c r="C2668" s="336"/>
      <c r="D2668" s="336"/>
    </row>
    <row r="2669" spans="1:4" ht="15" x14ac:dyDescent="0.25">
      <c r="A2669" s="351" t="s">
        <v>8575</v>
      </c>
      <c r="B2669" s="351" t="s">
        <v>37685</v>
      </c>
      <c r="C2669" s="351" t="s">
        <v>1</v>
      </c>
      <c r="D2669" s="337">
        <v>2.44</v>
      </c>
    </row>
    <row r="2670" spans="1:4" ht="15" x14ac:dyDescent="0.25">
      <c r="A2670" s="351" t="s">
        <v>8576</v>
      </c>
      <c r="B2670" s="351" t="s">
        <v>37686</v>
      </c>
      <c r="C2670" s="351" t="s">
        <v>1</v>
      </c>
      <c r="D2670" s="337">
        <v>4</v>
      </c>
    </row>
    <row r="2671" spans="1:4" ht="15" x14ac:dyDescent="0.25">
      <c r="A2671" s="351" t="s">
        <v>8577</v>
      </c>
      <c r="B2671" s="351" t="s">
        <v>37687</v>
      </c>
      <c r="C2671" s="351" t="s">
        <v>1</v>
      </c>
      <c r="D2671" s="337">
        <v>6.28</v>
      </c>
    </row>
    <row r="2672" spans="1:4" ht="15" x14ac:dyDescent="0.25">
      <c r="A2672" s="351" t="s">
        <v>8578</v>
      </c>
      <c r="B2672" s="351" t="s">
        <v>37688</v>
      </c>
      <c r="C2672" s="351" t="s">
        <v>1</v>
      </c>
      <c r="D2672" s="337">
        <v>8.25</v>
      </c>
    </row>
    <row r="2673" spans="1:4" ht="15" x14ac:dyDescent="0.25">
      <c r="A2673" s="351" t="s">
        <v>8579</v>
      </c>
      <c r="B2673" s="351" t="s">
        <v>37689</v>
      </c>
      <c r="C2673" s="351" t="s">
        <v>1</v>
      </c>
      <c r="D2673" s="337">
        <v>13.06</v>
      </c>
    </row>
    <row r="2674" spans="1:4" ht="15" x14ac:dyDescent="0.25">
      <c r="A2674" s="351" t="s">
        <v>8580</v>
      </c>
      <c r="B2674" s="351" t="s">
        <v>37690</v>
      </c>
      <c r="C2674" s="336"/>
      <c r="D2674" s="336"/>
    </row>
    <row r="2675" spans="1:4" ht="15" x14ac:dyDescent="0.25">
      <c r="A2675" s="351" t="s">
        <v>8581</v>
      </c>
      <c r="B2675" s="351" t="s">
        <v>37691</v>
      </c>
      <c r="C2675" s="351" t="s">
        <v>1</v>
      </c>
      <c r="D2675" s="337">
        <v>2.44</v>
      </c>
    </row>
    <row r="2676" spans="1:4" ht="15" x14ac:dyDescent="0.25">
      <c r="A2676" s="351" t="s">
        <v>8582</v>
      </c>
      <c r="B2676" s="351" t="s">
        <v>37692</v>
      </c>
      <c r="C2676" s="351" t="s">
        <v>1</v>
      </c>
      <c r="D2676" s="337">
        <v>3.48</v>
      </c>
    </row>
    <row r="2677" spans="1:4" ht="15" x14ac:dyDescent="0.25">
      <c r="A2677" s="351" t="s">
        <v>8583</v>
      </c>
      <c r="B2677" s="351" t="s">
        <v>37693</v>
      </c>
      <c r="C2677" s="351" t="s">
        <v>1</v>
      </c>
      <c r="D2677" s="337">
        <v>5.21</v>
      </c>
    </row>
    <row r="2678" spans="1:4" ht="15" x14ac:dyDescent="0.25">
      <c r="A2678" s="351" t="s">
        <v>8584</v>
      </c>
      <c r="B2678" s="351" t="s">
        <v>37694</v>
      </c>
      <c r="C2678" s="351" t="s">
        <v>1</v>
      </c>
      <c r="D2678" s="337">
        <v>7.9</v>
      </c>
    </row>
    <row r="2679" spans="1:4" ht="15" x14ac:dyDescent="0.25">
      <c r="A2679" s="351" t="s">
        <v>8585</v>
      </c>
      <c r="B2679" s="351" t="s">
        <v>37695</v>
      </c>
      <c r="C2679" s="351" t="s">
        <v>1</v>
      </c>
      <c r="D2679" s="337">
        <v>13.77</v>
      </c>
    </row>
    <row r="2680" spans="1:4" ht="15" x14ac:dyDescent="0.25">
      <c r="A2680" s="351" t="s">
        <v>8586</v>
      </c>
      <c r="B2680" s="351" t="s">
        <v>37696</v>
      </c>
      <c r="C2680" s="351" t="s">
        <v>1</v>
      </c>
      <c r="D2680" s="337">
        <v>20.399999999999999</v>
      </c>
    </row>
    <row r="2681" spans="1:4" ht="15" x14ac:dyDescent="0.25">
      <c r="A2681" s="351" t="s">
        <v>8587</v>
      </c>
      <c r="B2681" s="351" t="s">
        <v>37697</v>
      </c>
      <c r="C2681" s="351" t="s">
        <v>1</v>
      </c>
      <c r="D2681" s="337">
        <v>30.48</v>
      </c>
    </row>
    <row r="2682" spans="1:4" ht="15" x14ac:dyDescent="0.25">
      <c r="A2682" s="351" t="s">
        <v>8588</v>
      </c>
      <c r="B2682" s="351" t="s">
        <v>37698</v>
      </c>
      <c r="C2682" s="351" t="s">
        <v>1</v>
      </c>
      <c r="D2682" s="337">
        <v>35.5</v>
      </c>
    </row>
    <row r="2683" spans="1:4" ht="15" x14ac:dyDescent="0.25">
      <c r="A2683" s="351" t="s">
        <v>8589</v>
      </c>
      <c r="B2683" s="351" t="s">
        <v>37699</v>
      </c>
      <c r="C2683" s="351" t="s">
        <v>1</v>
      </c>
      <c r="D2683" s="337">
        <v>51.68</v>
      </c>
    </row>
    <row r="2684" spans="1:4" ht="15" x14ac:dyDescent="0.25">
      <c r="A2684" s="351" t="s">
        <v>8590</v>
      </c>
      <c r="B2684" s="351" t="s">
        <v>37700</v>
      </c>
      <c r="C2684" s="351" t="s">
        <v>1</v>
      </c>
      <c r="D2684" s="337">
        <v>86.29</v>
      </c>
    </row>
    <row r="2685" spans="1:4" ht="15" x14ac:dyDescent="0.25">
      <c r="A2685" s="351" t="s">
        <v>8591</v>
      </c>
      <c r="B2685" s="351" t="s">
        <v>37701</v>
      </c>
      <c r="C2685" s="351" t="s">
        <v>1</v>
      </c>
      <c r="D2685" s="337">
        <v>116.05</v>
      </c>
    </row>
    <row r="2686" spans="1:4" ht="15" x14ac:dyDescent="0.25">
      <c r="A2686" s="351" t="s">
        <v>8592</v>
      </c>
      <c r="B2686" s="351" t="s">
        <v>37702</v>
      </c>
      <c r="C2686" s="351" t="s">
        <v>1</v>
      </c>
      <c r="D2686" s="337">
        <v>143.24</v>
      </c>
    </row>
    <row r="2687" spans="1:4" ht="15" x14ac:dyDescent="0.25">
      <c r="A2687" s="351" t="s">
        <v>8593</v>
      </c>
      <c r="B2687" s="351" t="s">
        <v>37703</v>
      </c>
      <c r="C2687" s="351" t="s">
        <v>1</v>
      </c>
      <c r="D2687" s="337">
        <v>3.07</v>
      </c>
    </row>
    <row r="2688" spans="1:4" ht="15" x14ac:dyDescent="0.25">
      <c r="A2688" s="351" t="s">
        <v>8594</v>
      </c>
      <c r="B2688" s="351" t="s">
        <v>37704</v>
      </c>
      <c r="C2688" s="351" t="s">
        <v>1</v>
      </c>
      <c r="D2688" s="337">
        <v>4.13</v>
      </c>
    </row>
    <row r="2689" spans="1:4" ht="15" x14ac:dyDescent="0.25">
      <c r="A2689" s="351" t="s">
        <v>8595</v>
      </c>
      <c r="B2689" s="351" t="s">
        <v>37705</v>
      </c>
      <c r="C2689" s="351" t="s">
        <v>1</v>
      </c>
      <c r="D2689" s="337">
        <v>6.37</v>
      </c>
    </row>
    <row r="2690" spans="1:4" ht="15" x14ac:dyDescent="0.25">
      <c r="A2690" s="351" t="s">
        <v>8596</v>
      </c>
      <c r="B2690" s="351" t="s">
        <v>37706</v>
      </c>
      <c r="C2690" s="351" t="s">
        <v>1</v>
      </c>
      <c r="D2690" s="337">
        <v>8.2899999999999991</v>
      </c>
    </row>
    <row r="2691" spans="1:4" ht="15" x14ac:dyDescent="0.25">
      <c r="A2691" s="351" t="s">
        <v>8597</v>
      </c>
      <c r="B2691" s="351" t="s">
        <v>37707</v>
      </c>
      <c r="C2691" s="351" t="s">
        <v>1</v>
      </c>
      <c r="D2691" s="337">
        <v>12.13</v>
      </c>
    </row>
    <row r="2692" spans="1:4" ht="15" x14ac:dyDescent="0.25">
      <c r="A2692" s="351" t="s">
        <v>8598</v>
      </c>
      <c r="B2692" s="351" t="s">
        <v>37708</v>
      </c>
      <c r="C2692" s="351" t="s">
        <v>1</v>
      </c>
      <c r="D2692" s="337">
        <v>18.25</v>
      </c>
    </row>
    <row r="2693" spans="1:4" ht="15" x14ac:dyDescent="0.25">
      <c r="A2693" s="351" t="s">
        <v>8599</v>
      </c>
      <c r="B2693" s="351" t="s">
        <v>37709</v>
      </c>
      <c r="C2693" s="351" t="s">
        <v>1</v>
      </c>
      <c r="D2693" s="337">
        <v>27.13</v>
      </c>
    </row>
    <row r="2694" spans="1:4" ht="15" x14ac:dyDescent="0.25">
      <c r="A2694" s="351" t="s">
        <v>8600</v>
      </c>
      <c r="B2694" s="351" t="s">
        <v>37710</v>
      </c>
      <c r="C2694" s="351" t="s">
        <v>1</v>
      </c>
      <c r="D2694" s="337">
        <v>36.6</v>
      </c>
    </row>
    <row r="2695" spans="1:4" ht="15" x14ac:dyDescent="0.25">
      <c r="A2695" s="351" t="s">
        <v>8601</v>
      </c>
      <c r="B2695" s="351" t="s">
        <v>37711</v>
      </c>
      <c r="C2695" s="351" t="s">
        <v>1</v>
      </c>
      <c r="D2695" s="337">
        <v>56.3</v>
      </c>
    </row>
    <row r="2696" spans="1:4" ht="15" x14ac:dyDescent="0.25">
      <c r="A2696" s="351" t="s">
        <v>8602</v>
      </c>
      <c r="B2696" s="351" t="s">
        <v>37712</v>
      </c>
      <c r="C2696" s="351" t="s">
        <v>1</v>
      </c>
      <c r="D2696" s="337">
        <v>87.56</v>
      </c>
    </row>
    <row r="2697" spans="1:4" ht="15" x14ac:dyDescent="0.25">
      <c r="A2697" s="351" t="s">
        <v>8603</v>
      </c>
      <c r="B2697" s="351" t="s">
        <v>37713</v>
      </c>
      <c r="C2697" s="351" t="s">
        <v>1</v>
      </c>
      <c r="D2697" s="337">
        <v>118.36</v>
      </c>
    </row>
    <row r="2698" spans="1:4" ht="15" x14ac:dyDescent="0.25">
      <c r="A2698" s="351" t="s">
        <v>8604</v>
      </c>
      <c r="B2698" s="351" t="s">
        <v>37714</v>
      </c>
      <c r="C2698" s="351" t="s">
        <v>1</v>
      </c>
      <c r="D2698" s="337">
        <v>152.46</v>
      </c>
    </row>
    <row r="2699" spans="1:4" ht="15" x14ac:dyDescent="0.25">
      <c r="A2699" s="351" t="s">
        <v>8605</v>
      </c>
      <c r="B2699" s="351" t="s">
        <v>37715</v>
      </c>
      <c r="C2699" s="351" t="s">
        <v>1</v>
      </c>
      <c r="D2699" s="337">
        <v>197.69</v>
      </c>
    </row>
    <row r="2700" spans="1:4" ht="15" x14ac:dyDescent="0.25">
      <c r="A2700" s="351" t="s">
        <v>8606</v>
      </c>
      <c r="B2700" s="351" t="s">
        <v>37716</v>
      </c>
      <c r="C2700" s="351" t="s">
        <v>1</v>
      </c>
      <c r="D2700" s="337">
        <v>211.4</v>
      </c>
    </row>
    <row r="2701" spans="1:4" ht="15" x14ac:dyDescent="0.25">
      <c r="A2701" s="351" t="s">
        <v>8607</v>
      </c>
      <c r="B2701" s="351" t="s">
        <v>37717</v>
      </c>
      <c r="C2701" s="351" t="s">
        <v>1</v>
      </c>
      <c r="D2701" s="337">
        <v>318.44</v>
      </c>
    </row>
    <row r="2702" spans="1:4" ht="15" x14ac:dyDescent="0.25">
      <c r="A2702" s="351" t="s">
        <v>8608</v>
      </c>
      <c r="B2702" s="351" t="s">
        <v>37718</v>
      </c>
      <c r="C2702" s="336"/>
      <c r="D2702" s="336"/>
    </row>
    <row r="2703" spans="1:4" ht="15" x14ac:dyDescent="0.25">
      <c r="A2703" s="351" t="s">
        <v>8609</v>
      </c>
      <c r="B2703" s="351" t="s">
        <v>37719</v>
      </c>
      <c r="C2703" s="351" t="s">
        <v>2</v>
      </c>
      <c r="D2703" s="337">
        <v>15.11</v>
      </c>
    </row>
    <row r="2704" spans="1:4" ht="15" x14ac:dyDescent="0.25">
      <c r="A2704" s="351" t="s">
        <v>8610</v>
      </c>
      <c r="B2704" s="351" t="s">
        <v>37720</v>
      </c>
      <c r="C2704" s="351" t="s">
        <v>2</v>
      </c>
      <c r="D2704" s="337">
        <v>11.13</v>
      </c>
    </row>
    <row r="2705" spans="1:4" ht="15" x14ac:dyDescent="0.25">
      <c r="A2705" s="351" t="s">
        <v>8611</v>
      </c>
      <c r="B2705" s="351" t="s">
        <v>37721</v>
      </c>
      <c r="C2705" s="351" t="s">
        <v>2</v>
      </c>
      <c r="D2705" s="337">
        <v>8.8800000000000008</v>
      </c>
    </row>
    <row r="2706" spans="1:4" ht="15" x14ac:dyDescent="0.25">
      <c r="A2706" s="351" t="s">
        <v>8612</v>
      </c>
      <c r="B2706" s="351" t="s">
        <v>37722</v>
      </c>
      <c r="C2706" s="351" t="s">
        <v>2</v>
      </c>
      <c r="D2706" s="337">
        <v>13.76</v>
      </c>
    </row>
    <row r="2707" spans="1:4" ht="15" x14ac:dyDescent="0.25">
      <c r="A2707" s="351" t="s">
        <v>8613</v>
      </c>
      <c r="B2707" s="351" t="s">
        <v>37723</v>
      </c>
      <c r="C2707" s="351" t="s">
        <v>2</v>
      </c>
      <c r="D2707" s="337">
        <v>17.600000000000001</v>
      </c>
    </row>
    <row r="2708" spans="1:4" ht="15" x14ac:dyDescent="0.25">
      <c r="A2708" s="351" t="s">
        <v>8614</v>
      </c>
      <c r="B2708" s="351" t="s">
        <v>37724</v>
      </c>
      <c r="C2708" s="351" t="s">
        <v>2</v>
      </c>
      <c r="D2708" s="337">
        <v>21.85</v>
      </c>
    </row>
    <row r="2709" spans="1:4" ht="15" x14ac:dyDescent="0.25">
      <c r="A2709" s="351" t="s">
        <v>8615</v>
      </c>
      <c r="B2709" s="351" t="s">
        <v>37725</v>
      </c>
      <c r="C2709" s="351" t="s">
        <v>2</v>
      </c>
      <c r="D2709" s="337">
        <v>22.26</v>
      </c>
    </row>
    <row r="2710" spans="1:4" ht="15" x14ac:dyDescent="0.25">
      <c r="A2710" s="351" t="s">
        <v>8616</v>
      </c>
      <c r="B2710" s="351" t="s">
        <v>37726</v>
      </c>
      <c r="C2710" s="351" t="s">
        <v>2</v>
      </c>
      <c r="D2710" s="337">
        <v>23.46</v>
      </c>
    </row>
    <row r="2711" spans="1:4" ht="15" x14ac:dyDescent="0.25">
      <c r="A2711" s="351" t="s">
        <v>8617</v>
      </c>
      <c r="B2711" s="351" t="s">
        <v>37727</v>
      </c>
      <c r="C2711" s="351" t="s">
        <v>2</v>
      </c>
      <c r="D2711" s="337">
        <v>25.21</v>
      </c>
    </row>
    <row r="2712" spans="1:4" ht="15" x14ac:dyDescent="0.25">
      <c r="A2712" s="351" t="s">
        <v>8618</v>
      </c>
      <c r="B2712" s="351" t="s">
        <v>37728</v>
      </c>
      <c r="C2712" s="351" t="s">
        <v>2</v>
      </c>
      <c r="D2712" s="337">
        <v>27.86</v>
      </c>
    </row>
    <row r="2713" spans="1:4" ht="15" x14ac:dyDescent="0.25">
      <c r="A2713" s="351" t="s">
        <v>8619</v>
      </c>
      <c r="B2713" s="351" t="s">
        <v>37729</v>
      </c>
      <c r="C2713" s="351" t="s">
        <v>2</v>
      </c>
      <c r="D2713" s="337">
        <v>30.01</v>
      </c>
    </row>
    <row r="2714" spans="1:4" ht="15" x14ac:dyDescent="0.25">
      <c r="A2714" s="351" t="s">
        <v>8620</v>
      </c>
      <c r="B2714" s="351" t="s">
        <v>37730</v>
      </c>
      <c r="C2714" s="351" t="s">
        <v>2</v>
      </c>
      <c r="D2714" s="337">
        <v>10.53</v>
      </c>
    </row>
    <row r="2715" spans="1:4" ht="15" x14ac:dyDescent="0.25">
      <c r="A2715" s="351" t="s">
        <v>8621</v>
      </c>
      <c r="B2715" s="351" t="s">
        <v>37731</v>
      </c>
      <c r="C2715" s="351" t="s">
        <v>2</v>
      </c>
      <c r="D2715" s="337">
        <v>5.24</v>
      </c>
    </row>
    <row r="2716" spans="1:4" ht="15" x14ac:dyDescent="0.25">
      <c r="A2716" s="351" t="s">
        <v>8622</v>
      </c>
      <c r="B2716" s="351" t="s">
        <v>37732</v>
      </c>
      <c r="C2716" s="351" t="s">
        <v>2</v>
      </c>
      <c r="D2716" s="337">
        <v>8.7100000000000009</v>
      </c>
    </row>
    <row r="2717" spans="1:4" ht="15" x14ac:dyDescent="0.25">
      <c r="A2717" s="351" t="s">
        <v>8623</v>
      </c>
      <c r="B2717" s="351" t="s">
        <v>37733</v>
      </c>
      <c r="C2717" s="351" t="s">
        <v>2</v>
      </c>
      <c r="D2717" s="337">
        <v>8.1199999999999992</v>
      </c>
    </row>
    <row r="2718" spans="1:4" ht="15" x14ac:dyDescent="0.25">
      <c r="A2718" s="351" t="s">
        <v>8624</v>
      </c>
      <c r="B2718" s="351" t="s">
        <v>37734</v>
      </c>
      <c r="C2718" s="336"/>
      <c r="D2718" s="336"/>
    </row>
    <row r="2719" spans="1:4" ht="15" x14ac:dyDescent="0.25">
      <c r="A2719" s="351" t="s">
        <v>8625</v>
      </c>
      <c r="B2719" s="351" t="s">
        <v>37735</v>
      </c>
      <c r="C2719" s="351" t="s">
        <v>2</v>
      </c>
      <c r="D2719" s="337">
        <v>14.13</v>
      </c>
    </row>
    <row r="2720" spans="1:4" ht="15" x14ac:dyDescent="0.25">
      <c r="A2720" s="351" t="s">
        <v>8626</v>
      </c>
      <c r="B2720" s="351" t="s">
        <v>37736</v>
      </c>
      <c r="C2720" s="351" t="s">
        <v>2</v>
      </c>
      <c r="D2720" s="337">
        <v>16.239999999999998</v>
      </c>
    </row>
    <row r="2721" spans="1:4" ht="15" x14ac:dyDescent="0.25">
      <c r="A2721" s="351" t="s">
        <v>8627</v>
      </c>
      <c r="B2721" s="351" t="s">
        <v>37737</v>
      </c>
      <c r="C2721" s="351" t="s">
        <v>2</v>
      </c>
      <c r="D2721" s="337">
        <v>21.46</v>
      </c>
    </row>
    <row r="2722" spans="1:4" ht="15" x14ac:dyDescent="0.25">
      <c r="A2722" s="351" t="s">
        <v>8628</v>
      </c>
      <c r="B2722" s="351" t="s">
        <v>37738</v>
      </c>
      <c r="C2722" s="351" t="s">
        <v>2</v>
      </c>
      <c r="D2722" s="337">
        <v>31.41</v>
      </c>
    </row>
    <row r="2723" spans="1:4" ht="15" x14ac:dyDescent="0.25">
      <c r="A2723" s="351" t="s">
        <v>8629</v>
      </c>
      <c r="B2723" s="351" t="s">
        <v>37739</v>
      </c>
      <c r="C2723" s="351" t="s">
        <v>2</v>
      </c>
      <c r="D2723" s="337">
        <v>16.11</v>
      </c>
    </row>
    <row r="2724" spans="1:4" ht="15" x14ac:dyDescent="0.25">
      <c r="A2724" s="351" t="s">
        <v>8630</v>
      </c>
      <c r="B2724" s="351" t="s">
        <v>37740</v>
      </c>
      <c r="C2724" s="351" t="s">
        <v>2</v>
      </c>
      <c r="D2724" s="337">
        <v>31.59</v>
      </c>
    </row>
    <row r="2725" spans="1:4" ht="15" x14ac:dyDescent="0.25">
      <c r="A2725" s="351" t="s">
        <v>8631</v>
      </c>
      <c r="B2725" s="351" t="s">
        <v>8632</v>
      </c>
      <c r="C2725" s="351" t="s">
        <v>2</v>
      </c>
      <c r="D2725" s="337">
        <v>52.3</v>
      </c>
    </row>
    <row r="2726" spans="1:4" ht="15" x14ac:dyDescent="0.25">
      <c r="A2726" s="351" t="s">
        <v>8633</v>
      </c>
      <c r="B2726" s="351" t="s">
        <v>37741</v>
      </c>
      <c r="C2726" s="351" t="s">
        <v>2</v>
      </c>
      <c r="D2726" s="337">
        <v>5.0199999999999996</v>
      </c>
    </row>
    <row r="2727" spans="1:4" ht="15" x14ac:dyDescent="0.25">
      <c r="A2727" s="351" t="s">
        <v>8634</v>
      </c>
      <c r="B2727" s="351" t="s">
        <v>37742</v>
      </c>
      <c r="C2727" s="351" t="s">
        <v>2</v>
      </c>
      <c r="D2727" s="337">
        <v>11.81</v>
      </c>
    </row>
    <row r="2728" spans="1:4" ht="15" x14ac:dyDescent="0.25">
      <c r="A2728" s="351" t="s">
        <v>8635</v>
      </c>
      <c r="B2728" s="351" t="s">
        <v>37743</v>
      </c>
      <c r="C2728" s="351" t="s">
        <v>2</v>
      </c>
      <c r="D2728" s="337">
        <v>4.76</v>
      </c>
    </row>
    <row r="2729" spans="1:4" ht="15" x14ac:dyDescent="0.25">
      <c r="A2729" s="351" t="s">
        <v>8636</v>
      </c>
      <c r="B2729" s="351" t="s">
        <v>37744</v>
      </c>
      <c r="C2729" s="351" t="s">
        <v>2</v>
      </c>
      <c r="D2729" s="337">
        <v>4.78</v>
      </c>
    </row>
    <row r="2730" spans="1:4" ht="15" x14ac:dyDescent="0.25">
      <c r="A2730" s="351" t="s">
        <v>8637</v>
      </c>
      <c r="B2730" s="351" t="s">
        <v>37745</v>
      </c>
      <c r="C2730" s="351" t="s">
        <v>2</v>
      </c>
      <c r="D2730" s="337">
        <v>5.67</v>
      </c>
    </row>
    <row r="2731" spans="1:4" ht="15" x14ac:dyDescent="0.25">
      <c r="A2731" s="351" t="s">
        <v>8638</v>
      </c>
      <c r="B2731" s="351" t="s">
        <v>37746</v>
      </c>
      <c r="C2731" s="351" t="s">
        <v>2</v>
      </c>
      <c r="D2731" s="337">
        <v>6.97</v>
      </c>
    </row>
    <row r="2732" spans="1:4" ht="15" x14ac:dyDescent="0.25">
      <c r="A2732" s="351" t="s">
        <v>8639</v>
      </c>
      <c r="B2732" s="351" t="s">
        <v>37747</v>
      </c>
      <c r="C2732" s="351" t="s">
        <v>2</v>
      </c>
      <c r="D2732" s="337">
        <v>7.47</v>
      </c>
    </row>
    <row r="2733" spans="1:4" ht="15" x14ac:dyDescent="0.25">
      <c r="A2733" s="351" t="s">
        <v>8640</v>
      </c>
      <c r="B2733" s="351" t="s">
        <v>37748</v>
      </c>
      <c r="C2733" s="336"/>
      <c r="D2733" s="336"/>
    </row>
    <row r="2734" spans="1:4" ht="15" x14ac:dyDescent="0.25">
      <c r="A2734" s="351" t="s">
        <v>8641</v>
      </c>
      <c r="B2734" s="351" t="s">
        <v>37749</v>
      </c>
      <c r="C2734" s="351" t="s">
        <v>2</v>
      </c>
      <c r="D2734" s="337">
        <v>73.459999999999994</v>
      </c>
    </row>
    <row r="2735" spans="1:4" ht="15" x14ac:dyDescent="0.25">
      <c r="A2735" s="351" t="s">
        <v>8642</v>
      </c>
      <c r="B2735" s="351" t="s">
        <v>37750</v>
      </c>
      <c r="C2735" s="351" t="s">
        <v>2</v>
      </c>
      <c r="D2735" s="337">
        <v>143.96</v>
      </c>
    </row>
    <row r="2736" spans="1:4" ht="15" x14ac:dyDescent="0.25">
      <c r="A2736" s="351" t="s">
        <v>8643</v>
      </c>
      <c r="B2736" s="351" t="s">
        <v>37751</v>
      </c>
      <c r="C2736" s="351" t="s">
        <v>2</v>
      </c>
      <c r="D2736" s="337">
        <v>143.96</v>
      </c>
    </row>
    <row r="2737" spans="1:4" ht="15" x14ac:dyDescent="0.25">
      <c r="A2737" s="351" t="s">
        <v>8644</v>
      </c>
      <c r="B2737" s="351" t="s">
        <v>37752</v>
      </c>
      <c r="C2737" s="351" t="s">
        <v>2</v>
      </c>
      <c r="D2737" s="337">
        <v>147.28</v>
      </c>
    </row>
    <row r="2738" spans="1:4" ht="15" x14ac:dyDescent="0.25">
      <c r="A2738" s="351" t="s">
        <v>8645</v>
      </c>
      <c r="B2738" s="351" t="s">
        <v>37753</v>
      </c>
      <c r="C2738" s="351" t="s">
        <v>2</v>
      </c>
      <c r="D2738" s="337">
        <v>163.96</v>
      </c>
    </row>
    <row r="2739" spans="1:4" ht="15" x14ac:dyDescent="0.25">
      <c r="A2739" s="351" t="s">
        <v>8646</v>
      </c>
      <c r="B2739" s="351" t="s">
        <v>37754</v>
      </c>
      <c r="C2739" s="351" t="s">
        <v>1737</v>
      </c>
      <c r="D2739" s="337">
        <v>216.41</v>
      </c>
    </row>
    <row r="2740" spans="1:4" ht="15" x14ac:dyDescent="0.25">
      <c r="A2740" s="351" t="s">
        <v>8647</v>
      </c>
      <c r="B2740" s="351" t="s">
        <v>37755</v>
      </c>
      <c r="C2740" s="351" t="s">
        <v>1737</v>
      </c>
      <c r="D2740" s="337">
        <v>239.31</v>
      </c>
    </row>
    <row r="2741" spans="1:4" ht="15" x14ac:dyDescent="0.25">
      <c r="A2741" s="351" t="s">
        <v>8648</v>
      </c>
      <c r="B2741" s="351" t="s">
        <v>37756</v>
      </c>
      <c r="C2741" s="351" t="s">
        <v>1737</v>
      </c>
      <c r="D2741" s="337">
        <v>237.91</v>
      </c>
    </row>
    <row r="2742" spans="1:4" ht="15" x14ac:dyDescent="0.25">
      <c r="A2742" s="351" t="s">
        <v>8649</v>
      </c>
      <c r="B2742" s="351" t="s">
        <v>37757</v>
      </c>
      <c r="C2742" s="351" t="s">
        <v>2</v>
      </c>
      <c r="D2742" s="337">
        <v>221.15</v>
      </c>
    </row>
    <row r="2743" spans="1:4" ht="15" x14ac:dyDescent="0.25">
      <c r="A2743" s="351" t="s">
        <v>8650</v>
      </c>
      <c r="B2743" s="351" t="s">
        <v>37758</v>
      </c>
      <c r="C2743" s="351" t="s">
        <v>2</v>
      </c>
      <c r="D2743" s="337">
        <v>133.12</v>
      </c>
    </row>
    <row r="2744" spans="1:4" ht="15" x14ac:dyDescent="0.25">
      <c r="A2744" s="351" t="s">
        <v>8651</v>
      </c>
      <c r="B2744" s="351" t="s">
        <v>37759</v>
      </c>
      <c r="C2744" s="351" t="s">
        <v>2</v>
      </c>
      <c r="D2744" s="337">
        <v>121.56</v>
      </c>
    </row>
    <row r="2745" spans="1:4" ht="15" x14ac:dyDescent="0.25">
      <c r="A2745" s="351" t="s">
        <v>8652</v>
      </c>
      <c r="B2745" s="351" t="s">
        <v>37760</v>
      </c>
      <c r="C2745" s="351" t="s">
        <v>2</v>
      </c>
      <c r="D2745" s="337">
        <v>126.66</v>
      </c>
    </row>
    <row r="2746" spans="1:4" ht="15" x14ac:dyDescent="0.25">
      <c r="A2746" s="351" t="s">
        <v>8653</v>
      </c>
      <c r="B2746" s="351" t="s">
        <v>37761</v>
      </c>
      <c r="C2746" s="336"/>
      <c r="D2746" s="336"/>
    </row>
    <row r="2747" spans="1:4" ht="15" x14ac:dyDescent="0.25">
      <c r="A2747" s="351" t="s">
        <v>8654</v>
      </c>
      <c r="B2747" s="351" t="s">
        <v>37762</v>
      </c>
      <c r="C2747" s="351" t="s">
        <v>2</v>
      </c>
      <c r="D2747" s="337">
        <v>74.959999999999994</v>
      </c>
    </row>
    <row r="2748" spans="1:4" ht="15" x14ac:dyDescent="0.25">
      <c r="A2748" s="351" t="s">
        <v>8655</v>
      </c>
      <c r="B2748" s="351" t="s">
        <v>37763</v>
      </c>
      <c r="C2748" s="351" t="s">
        <v>2</v>
      </c>
      <c r="D2748" s="337">
        <v>80.03</v>
      </c>
    </row>
    <row r="2749" spans="1:4" ht="15" x14ac:dyDescent="0.25">
      <c r="A2749" s="351" t="s">
        <v>8656</v>
      </c>
      <c r="B2749" s="351" t="s">
        <v>37764</v>
      </c>
      <c r="C2749" s="351" t="s">
        <v>2</v>
      </c>
      <c r="D2749" s="337">
        <v>88.36</v>
      </c>
    </row>
    <row r="2750" spans="1:4" ht="15" x14ac:dyDescent="0.25">
      <c r="A2750" s="351" t="s">
        <v>8657</v>
      </c>
      <c r="B2750" s="351" t="s">
        <v>37765</v>
      </c>
      <c r="C2750" s="351" t="s">
        <v>2</v>
      </c>
      <c r="D2750" s="337">
        <v>74.959999999999994</v>
      </c>
    </row>
    <row r="2751" spans="1:4" ht="15" x14ac:dyDescent="0.25">
      <c r="A2751" s="351" t="s">
        <v>8658</v>
      </c>
      <c r="B2751" s="351" t="s">
        <v>37766</v>
      </c>
      <c r="C2751" s="351" t="s">
        <v>2</v>
      </c>
      <c r="D2751" s="337">
        <v>77.86</v>
      </c>
    </row>
    <row r="2752" spans="1:4" ht="15" x14ac:dyDescent="0.25">
      <c r="A2752" s="351" t="s">
        <v>8659</v>
      </c>
      <c r="B2752" s="351" t="s">
        <v>37767</v>
      </c>
      <c r="C2752" s="351" t="s">
        <v>2</v>
      </c>
      <c r="D2752" s="337">
        <v>109.96</v>
      </c>
    </row>
    <row r="2753" spans="1:4" ht="15" x14ac:dyDescent="0.25">
      <c r="A2753" s="351" t="s">
        <v>8660</v>
      </c>
      <c r="B2753" s="351" t="s">
        <v>37768</v>
      </c>
      <c r="C2753" s="351" t="s">
        <v>2</v>
      </c>
      <c r="D2753" s="337">
        <v>123.86</v>
      </c>
    </row>
    <row r="2754" spans="1:4" ht="15" x14ac:dyDescent="0.25">
      <c r="A2754" s="351" t="s">
        <v>8661</v>
      </c>
      <c r="B2754" s="351" t="s">
        <v>37754</v>
      </c>
      <c r="C2754" s="351" t="s">
        <v>2</v>
      </c>
      <c r="D2754" s="337">
        <v>147.41</v>
      </c>
    </row>
    <row r="2755" spans="1:4" ht="15" x14ac:dyDescent="0.25">
      <c r="A2755" s="351" t="s">
        <v>8662</v>
      </c>
      <c r="B2755" s="351" t="s">
        <v>37755</v>
      </c>
      <c r="C2755" s="351" t="s">
        <v>2</v>
      </c>
      <c r="D2755" s="337">
        <v>173.21</v>
      </c>
    </row>
    <row r="2756" spans="1:4" ht="15" x14ac:dyDescent="0.25">
      <c r="A2756" s="351" t="s">
        <v>8663</v>
      </c>
      <c r="B2756" s="351" t="s">
        <v>37756</v>
      </c>
      <c r="C2756" s="351" t="s">
        <v>2</v>
      </c>
      <c r="D2756" s="337">
        <v>197.81</v>
      </c>
    </row>
    <row r="2757" spans="1:4" ht="15" x14ac:dyDescent="0.25">
      <c r="A2757" s="351" t="s">
        <v>8664</v>
      </c>
      <c r="B2757" s="351" t="s">
        <v>37769</v>
      </c>
      <c r="C2757" s="336"/>
      <c r="D2757" s="336"/>
    </row>
    <row r="2758" spans="1:4" ht="15" x14ac:dyDescent="0.25">
      <c r="A2758" s="351" t="s">
        <v>8665</v>
      </c>
      <c r="B2758" s="351" t="s">
        <v>37770</v>
      </c>
      <c r="C2758" s="351" t="s">
        <v>2</v>
      </c>
      <c r="D2758" s="337">
        <v>56.85</v>
      </c>
    </row>
    <row r="2759" spans="1:4" ht="15" x14ac:dyDescent="0.25">
      <c r="A2759" s="351" t="s">
        <v>8666</v>
      </c>
      <c r="B2759" s="351" t="s">
        <v>8667</v>
      </c>
      <c r="C2759" s="336"/>
      <c r="D2759" s="336"/>
    </row>
    <row r="2760" spans="1:4" ht="15" x14ac:dyDescent="0.25">
      <c r="A2760" s="351" t="s">
        <v>8668</v>
      </c>
      <c r="B2760" s="351" t="s">
        <v>37771</v>
      </c>
      <c r="C2760" s="351" t="s">
        <v>2</v>
      </c>
      <c r="D2760" s="337">
        <v>81.05</v>
      </c>
    </row>
    <row r="2761" spans="1:4" ht="15" x14ac:dyDescent="0.25">
      <c r="A2761" s="351" t="s">
        <v>8669</v>
      </c>
      <c r="B2761" s="351" t="s">
        <v>37772</v>
      </c>
      <c r="C2761" s="351" t="s">
        <v>2</v>
      </c>
      <c r="D2761" s="337">
        <v>53.39</v>
      </c>
    </row>
    <row r="2762" spans="1:4" ht="15" x14ac:dyDescent="0.25">
      <c r="A2762" s="351" t="s">
        <v>8670</v>
      </c>
      <c r="B2762" s="351" t="s">
        <v>37773</v>
      </c>
      <c r="C2762" s="351" t="s">
        <v>2</v>
      </c>
      <c r="D2762" s="337">
        <v>65.680000000000007</v>
      </c>
    </row>
    <row r="2763" spans="1:4" ht="15" x14ac:dyDescent="0.25">
      <c r="A2763" s="351" t="s">
        <v>8671</v>
      </c>
      <c r="B2763" s="351" t="s">
        <v>37774</v>
      </c>
      <c r="C2763" s="336"/>
      <c r="D2763" s="336"/>
    </row>
    <row r="2764" spans="1:4" ht="15" x14ac:dyDescent="0.25">
      <c r="A2764" s="351" t="s">
        <v>8672</v>
      </c>
      <c r="B2764" s="351" t="s">
        <v>37775</v>
      </c>
      <c r="C2764" s="351" t="s">
        <v>2</v>
      </c>
      <c r="D2764" s="337">
        <v>13.48</v>
      </c>
    </row>
    <row r="2765" spans="1:4" ht="15" x14ac:dyDescent="0.25">
      <c r="A2765" s="351" t="s">
        <v>8673</v>
      </c>
      <c r="B2765" s="351" t="s">
        <v>36689</v>
      </c>
      <c r="C2765" s="351" t="s">
        <v>2</v>
      </c>
      <c r="D2765" s="337">
        <v>18.350000000000001</v>
      </c>
    </row>
    <row r="2766" spans="1:4" ht="15" x14ac:dyDescent="0.25">
      <c r="A2766" s="351" t="s">
        <v>8674</v>
      </c>
      <c r="B2766" s="351" t="s">
        <v>37776</v>
      </c>
      <c r="C2766" s="351" t="s">
        <v>2</v>
      </c>
      <c r="D2766" s="337">
        <v>6.82</v>
      </c>
    </row>
    <row r="2767" spans="1:4" ht="15" x14ac:dyDescent="0.25">
      <c r="A2767" s="351" t="s">
        <v>8675</v>
      </c>
      <c r="B2767" s="351" t="s">
        <v>8676</v>
      </c>
      <c r="C2767" s="336"/>
      <c r="D2767" s="336"/>
    </row>
    <row r="2768" spans="1:4" ht="15" x14ac:dyDescent="0.25">
      <c r="A2768" s="351" t="s">
        <v>8677</v>
      </c>
      <c r="B2768" s="351" t="s">
        <v>37777</v>
      </c>
      <c r="C2768" s="351" t="s">
        <v>2</v>
      </c>
      <c r="D2768" s="337">
        <v>823.53</v>
      </c>
    </row>
    <row r="2769" spans="1:4" ht="15" x14ac:dyDescent="0.25">
      <c r="A2769" s="351" t="s">
        <v>8678</v>
      </c>
      <c r="B2769" s="351" t="s">
        <v>37778</v>
      </c>
      <c r="C2769" s="351" t="s">
        <v>2</v>
      </c>
      <c r="D2769" s="337">
        <v>1588.67</v>
      </c>
    </row>
    <row r="2770" spans="1:4" ht="15" x14ac:dyDescent="0.25">
      <c r="A2770" s="351" t="s">
        <v>8679</v>
      </c>
      <c r="B2770" s="351" t="s">
        <v>37779</v>
      </c>
      <c r="C2770" s="351" t="s">
        <v>2</v>
      </c>
      <c r="D2770" s="337">
        <v>2844.52</v>
      </c>
    </row>
    <row r="2771" spans="1:4" ht="15" x14ac:dyDescent="0.25">
      <c r="A2771" s="351" t="s">
        <v>8680</v>
      </c>
      <c r="B2771" s="351" t="s">
        <v>37780</v>
      </c>
      <c r="C2771" s="336"/>
      <c r="D2771" s="336"/>
    </row>
    <row r="2772" spans="1:4" ht="15" x14ac:dyDescent="0.25">
      <c r="A2772" s="351" t="s">
        <v>8681</v>
      </c>
      <c r="B2772" s="351" t="s">
        <v>37781</v>
      </c>
      <c r="C2772" s="351" t="s">
        <v>2</v>
      </c>
      <c r="D2772" s="337">
        <v>10.76</v>
      </c>
    </row>
    <row r="2773" spans="1:4" ht="15" x14ac:dyDescent="0.25">
      <c r="A2773" s="351" t="s">
        <v>8682</v>
      </c>
      <c r="B2773" s="351" t="s">
        <v>37782</v>
      </c>
      <c r="C2773" s="351" t="s">
        <v>2</v>
      </c>
      <c r="D2773" s="337">
        <v>17.670000000000002</v>
      </c>
    </row>
    <row r="2774" spans="1:4" ht="15" x14ac:dyDescent="0.25">
      <c r="A2774" s="351" t="s">
        <v>8683</v>
      </c>
      <c r="B2774" s="351" t="s">
        <v>8684</v>
      </c>
      <c r="C2774" s="351" t="s">
        <v>2</v>
      </c>
      <c r="D2774" s="337">
        <v>17.77</v>
      </c>
    </row>
    <row r="2775" spans="1:4" ht="15" x14ac:dyDescent="0.25">
      <c r="A2775" s="351" t="s">
        <v>8685</v>
      </c>
      <c r="B2775" s="351" t="s">
        <v>8686</v>
      </c>
      <c r="C2775" s="351" t="s">
        <v>2</v>
      </c>
      <c r="D2775" s="337">
        <v>19.32</v>
      </c>
    </row>
    <row r="2776" spans="1:4" ht="15" x14ac:dyDescent="0.25">
      <c r="A2776" s="351" t="s">
        <v>8687</v>
      </c>
      <c r="B2776" s="351" t="s">
        <v>8688</v>
      </c>
      <c r="C2776" s="351" t="s">
        <v>2</v>
      </c>
      <c r="D2776" s="337">
        <v>21.11</v>
      </c>
    </row>
    <row r="2777" spans="1:4" ht="15" x14ac:dyDescent="0.25">
      <c r="A2777" s="351" t="s">
        <v>8689</v>
      </c>
      <c r="B2777" s="351" t="s">
        <v>8690</v>
      </c>
      <c r="C2777" s="351" t="s">
        <v>2</v>
      </c>
      <c r="D2777" s="337">
        <v>31.67</v>
      </c>
    </row>
    <row r="2778" spans="1:4" ht="15" x14ac:dyDescent="0.25">
      <c r="A2778" s="351" t="s">
        <v>8691</v>
      </c>
      <c r="B2778" s="351" t="s">
        <v>8692</v>
      </c>
      <c r="C2778" s="351" t="s">
        <v>2</v>
      </c>
      <c r="D2778" s="337">
        <v>33.020000000000003</v>
      </c>
    </row>
    <row r="2779" spans="1:4" ht="15" x14ac:dyDescent="0.25">
      <c r="A2779" s="351" t="s">
        <v>8693</v>
      </c>
      <c r="B2779" s="351" t="s">
        <v>8694</v>
      </c>
      <c r="C2779" s="351" t="s">
        <v>2</v>
      </c>
      <c r="D2779" s="337">
        <v>61.77</v>
      </c>
    </row>
    <row r="2780" spans="1:4" ht="15" x14ac:dyDescent="0.25">
      <c r="A2780" s="351" t="s">
        <v>8695</v>
      </c>
      <c r="B2780" s="351" t="s">
        <v>8696</v>
      </c>
      <c r="C2780" s="351" t="s">
        <v>2</v>
      </c>
      <c r="D2780" s="337">
        <v>18.25</v>
      </c>
    </row>
    <row r="2781" spans="1:4" ht="15" x14ac:dyDescent="0.25">
      <c r="A2781" s="351" t="s">
        <v>8697</v>
      </c>
      <c r="B2781" s="351" t="s">
        <v>8698</v>
      </c>
      <c r="C2781" s="351" t="s">
        <v>2</v>
      </c>
      <c r="D2781" s="337">
        <v>29.7</v>
      </c>
    </row>
    <row r="2782" spans="1:4" ht="15" x14ac:dyDescent="0.25">
      <c r="A2782" s="351" t="s">
        <v>8699</v>
      </c>
      <c r="B2782" s="351" t="s">
        <v>8700</v>
      </c>
      <c r="C2782" s="351" t="s">
        <v>2</v>
      </c>
      <c r="D2782" s="337">
        <v>19</v>
      </c>
    </row>
    <row r="2783" spans="1:4" ht="15" x14ac:dyDescent="0.25">
      <c r="A2783" s="351" t="s">
        <v>8701</v>
      </c>
      <c r="B2783" s="351" t="s">
        <v>8702</v>
      </c>
      <c r="C2783" s="351" t="s">
        <v>2</v>
      </c>
      <c r="D2783" s="337">
        <v>11.66</v>
      </c>
    </row>
    <row r="2784" spans="1:4" ht="15" x14ac:dyDescent="0.25">
      <c r="A2784" s="351" t="s">
        <v>8703</v>
      </c>
      <c r="B2784" s="351" t="s">
        <v>8704</v>
      </c>
      <c r="C2784" s="351" t="s">
        <v>2</v>
      </c>
      <c r="D2784" s="337">
        <v>11.34</v>
      </c>
    </row>
    <row r="2785" spans="1:4" ht="15" x14ac:dyDescent="0.25">
      <c r="A2785" s="351" t="s">
        <v>8705</v>
      </c>
      <c r="B2785" s="351" t="s">
        <v>8706</v>
      </c>
      <c r="C2785" s="351" t="s">
        <v>2</v>
      </c>
      <c r="D2785" s="337">
        <v>11.76</v>
      </c>
    </row>
    <row r="2786" spans="1:4" ht="15" x14ac:dyDescent="0.25">
      <c r="A2786" s="351" t="s">
        <v>8707</v>
      </c>
      <c r="B2786" s="351" t="s">
        <v>8708</v>
      </c>
      <c r="C2786" s="351" t="s">
        <v>2</v>
      </c>
      <c r="D2786" s="337">
        <v>16.760000000000002</v>
      </c>
    </row>
    <row r="2787" spans="1:4" ht="15" x14ac:dyDescent="0.25">
      <c r="A2787" s="351" t="s">
        <v>8709</v>
      </c>
      <c r="B2787" s="351" t="s">
        <v>8696</v>
      </c>
      <c r="C2787" s="351" t="s">
        <v>2</v>
      </c>
      <c r="D2787" s="337">
        <v>18.25</v>
      </c>
    </row>
    <row r="2788" spans="1:4" ht="15" x14ac:dyDescent="0.25">
      <c r="A2788" s="351" t="s">
        <v>8710</v>
      </c>
      <c r="B2788" s="351" t="s">
        <v>8711</v>
      </c>
      <c r="C2788" s="351" t="s">
        <v>2</v>
      </c>
      <c r="D2788" s="337">
        <v>19</v>
      </c>
    </row>
    <row r="2789" spans="1:4" ht="15" x14ac:dyDescent="0.25">
      <c r="A2789" s="351" t="s">
        <v>8712</v>
      </c>
      <c r="B2789" s="351" t="s">
        <v>37783</v>
      </c>
      <c r="C2789" s="336"/>
      <c r="D2789" s="336"/>
    </row>
    <row r="2790" spans="1:4" ht="15" x14ac:dyDescent="0.25">
      <c r="A2790" s="351" t="s">
        <v>8713</v>
      </c>
      <c r="B2790" s="351" t="s">
        <v>37784</v>
      </c>
      <c r="C2790" s="351" t="s">
        <v>2</v>
      </c>
      <c r="D2790" s="337">
        <v>1496.84</v>
      </c>
    </row>
    <row r="2791" spans="1:4" ht="15" x14ac:dyDescent="0.25">
      <c r="A2791" s="351" t="s">
        <v>8714</v>
      </c>
      <c r="B2791" s="351" t="s">
        <v>37785</v>
      </c>
      <c r="C2791" s="351" t="s">
        <v>2</v>
      </c>
      <c r="D2791" s="337">
        <v>1541.02</v>
      </c>
    </row>
    <row r="2792" spans="1:4" ht="15" x14ac:dyDescent="0.25">
      <c r="A2792" s="351" t="s">
        <v>8715</v>
      </c>
      <c r="B2792" s="351" t="s">
        <v>37786</v>
      </c>
      <c r="C2792" s="351" t="s">
        <v>2</v>
      </c>
      <c r="D2792" s="337">
        <v>1640.52</v>
      </c>
    </row>
    <row r="2793" spans="1:4" ht="15" x14ac:dyDescent="0.25">
      <c r="A2793" s="351" t="s">
        <v>8716</v>
      </c>
      <c r="B2793" s="351" t="s">
        <v>37787</v>
      </c>
      <c r="C2793" s="351" t="s">
        <v>2</v>
      </c>
      <c r="D2793" s="337">
        <v>1750.26</v>
      </c>
    </row>
    <row r="2794" spans="1:4" ht="15" x14ac:dyDescent="0.25">
      <c r="A2794" s="351" t="s">
        <v>8717</v>
      </c>
      <c r="B2794" s="351" t="s">
        <v>37788</v>
      </c>
      <c r="C2794" s="351" t="s">
        <v>2</v>
      </c>
      <c r="D2794" s="337">
        <v>1938.59</v>
      </c>
    </row>
    <row r="2795" spans="1:4" ht="15" x14ac:dyDescent="0.25">
      <c r="A2795" s="351" t="s">
        <v>8718</v>
      </c>
      <c r="B2795" s="351" t="s">
        <v>37789</v>
      </c>
      <c r="C2795" s="351" t="s">
        <v>2</v>
      </c>
      <c r="D2795" s="337">
        <v>2043.08</v>
      </c>
    </row>
    <row r="2796" spans="1:4" ht="15" x14ac:dyDescent="0.25">
      <c r="A2796" s="351" t="s">
        <v>8719</v>
      </c>
      <c r="B2796" s="351" t="s">
        <v>37790</v>
      </c>
      <c r="C2796" s="351" t="s">
        <v>2</v>
      </c>
      <c r="D2796" s="337">
        <v>2392.88</v>
      </c>
    </row>
    <row r="2797" spans="1:4" ht="15" x14ac:dyDescent="0.25">
      <c r="A2797" s="351" t="s">
        <v>8720</v>
      </c>
      <c r="B2797" s="351" t="s">
        <v>37791</v>
      </c>
      <c r="C2797" s="351" t="s">
        <v>2</v>
      </c>
      <c r="D2797" s="337">
        <v>2840.53</v>
      </c>
    </row>
    <row r="2798" spans="1:4" ht="15" x14ac:dyDescent="0.25">
      <c r="A2798" s="351" t="s">
        <v>8721</v>
      </c>
      <c r="B2798" s="351" t="s">
        <v>37792</v>
      </c>
      <c r="C2798" s="351" t="s">
        <v>2</v>
      </c>
      <c r="D2798" s="337">
        <v>3527.1</v>
      </c>
    </row>
    <row r="2799" spans="1:4" ht="15" x14ac:dyDescent="0.25">
      <c r="A2799" s="351" t="s">
        <v>8722</v>
      </c>
      <c r="B2799" s="351" t="s">
        <v>37793</v>
      </c>
      <c r="C2799" s="351" t="s">
        <v>2</v>
      </c>
      <c r="D2799" s="337">
        <v>4527.3500000000004</v>
      </c>
    </row>
    <row r="2800" spans="1:4" ht="15" x14ac:dyDescent="0.25">
      <c r="A2800" s="351" t="s">
        <v>8723</v>
      </c>
      <c r="B2800" s="351" t="s">
        <v>37794</v>
      </c>
      <c r="C2800" s="351" t="s">
        <v>2</v>
      </c>
      <c r="D2800" s="337">
        <v>6388.51</v>
      </c>
    </row>
    <row r="2801" spans="1:4" ht="15" x14ac:dyDescent="0.25">
      <c r="A2801" s="351" t="s">
        <v>8724</v>
      </c>
      <c r="B2801" s="351" t="s">
        <v>37795</v>
      </c>
      <c r="C2801" s="351" t="s">
        <v>2</v>
      </c>
      <c r="D2801" s="337">
        <v>7425.65</v>
      </c>
    </row>
    <row r="2802" spans="1:4" ht="15" x14ac:dyDescent="0.25">
      <c r="A2802" s="351" t="s">
        <v>8725</v>
      </c>
      <c r="B2802" s="351" t="s">
        <v>37796</v>
      </c>
      <c r="C2802" s="351" t="s">
        <v>2</v>
      </c>
      <c r="D2802" s="337">
        <v>7409.75</v>
      </c>
    </row>
    <row r="2803" spans="1:4" ht="15" x14ac:dyDescent="0.25">
      <c r="A2803" s="351" t="s">
        <v>8726</v>
      </c>
      <c r="B2803" s="351" t="s">
        <v>37797</v>
      </c>
      <c r="C2803" s="336"/>
      <c r="D2803" s="336"/>
    </row>
    <row r="2804" spans="1:4" ht="15" x14ac:dyDescent="0.25">
      <c r="A2804" s="351" t="s">
        <v>8727</v>
      </c>
      <c r="B2804" s="351" t="s">
        <v>37798</v>
      </c>
      <c r="C2804" s="351" t="s">
        <v>2</v>
      </c>
      <c r="D2804" s="337">
        <v>1104.26</v>
      </c>
    </row>
    <row r="2805" spans="1:4" ht="15" x14ac:dyDescent="0.25">
      <c r="A2805" s="351" t="s">
        <v>8728</v>
      </c>
      <c r="B2805" s="351" t="s">
        <v>37799</v>
      </c>
      <c r="C2805" s="351" t="s">
        <v>2</v>
      </c>
      <c r="D2805" s="337">
        <v>1148.44</v>
      </c>
    </row>
    <row r="2806" spans="1:4" ht="15" x14ac:dyDescent="0.25">
      <c r="A2806" s="351" t="s">
        <v>8729</v>
      </c>
      <c r="B2806" s="351" t="s">
        <v>37800</v>
      </c>
      <c r="C2806" s="351" t="s">
        <v>2</v>
      </c>
      <c r="D2806" s="337">
        <v>1247.94</v>
      </c>
    </row>
    <row r="2807" spans="1:4" ht="15" x14ac:dyDescent="0.25">
      <c r="A2807" s="351" t="s">
        <v>8730</v>
      </c>
      <c r="B2807" s="351" t="s">
        <v>37801</v>
      </c>
      <c r="C2807" s="351" t="s">
        <v>2</v>
      </c>
      <c r="D2807" s="337">
        <v>1357.68</v>
      </c>
    </row>
    <row r="2808" spans="1:4" ht="15" x14ac:dyDescent="0.25">
      <c r="A2808" s="351" t="s">
        <v>8731</v>
      </c>
      <c r="B2808" s="351" t="s">
        <v>37802</v>
      </c>
      <c r="C2808" s="351" t="s">
        <v>2</v>
      </c>
      <c r="D2808" s="337">
        <v>1546.01</v>
      </c>
    </row>
    <row r="2809" spans="1:4" ht="15" x14ac:dyDescent="0.25">
      <c r="A2809" s="351" t="s">
        <v>8732</v>
      </c>
      <c r="B2809" s="351" t="s">
        <v>37803</v>
      </c>
      <c r="C2809" s="351" t="s">
        <v>2</v>
      </c>
      <c r="D2809" s="337">
        <v>1650.5</v>
      </c>
    </row>
    <row r="2810" spans="1:4" ht="15" x14ac:dyDescent="0.25">
      <c r="A2810" s="351" t="s">
        <v>8733</v>
      </c>
      <c r="B2810" s="351" t="s">
        <v>37804</v>
      </c>
      <c r="C2810" s="351" t="s">
        <v>2</v>
      </c>
      <c r="D2810" s="337">
        <v>2000.3</v>
      </c>
    </row>
    <row r="2811" spans="1:4" ht="15" x14ac:dyDescent="0.25">
      <c r="A2811" s="351" t="s">
        <v>8734</v>
      </c>
      <c r="B2811" s="351" t="s">
        <v>37805</v>
      </c>
      <c r="C2811" s="351" t="s">
        <v>2</v>
      </c>
      <c r="D2811" s="337">
        <v>2447.9499999999998</v>
      </c>
    </row>
    <row r="2812" spans="1:4" ht="15" x14ac:dyDescent="0.25">
      <c r="A2812" s="351" t="s">
        <v>8735</v>
      </c>
      <c r="B2812" s="351" t="s">
        <v>37806</v>
      </c>
      <c r="C2812" s="351" t="s">
        <v>2</v>
      </c>
      <c r="D2812" s="337">
        <v>2972.09</v>
      </c>
    </row>
    <row r="2813" spans="1:4" ht="15" x14ac:dyDescent="0.25">
      <c r="A2813" s="351" t="s">
        <v>8736</v>
      </c>
      <c r="B2813" s="351" t="s">
        <v>37807</v>
      </c>
      <c r="C2813" s="351" t="s">
        <v>2</v>
      </c>
      <c r="D2813" s="337">
        <v>3972.34</v>
      </c>
    </row>
    <row r="2814" spans="1:4" ht="15" x14ac:dyDescent="0.25">
      <c r="A2814" s="351" t="s">
        <v>8737</v>
      </c>
      <c r="B2814" s="351" t="s">
        <v>37808</v>
      </c>
      <c r="C2814" s="351" t="s">
        <v>2</v>
      </c>
      <c r="D2814" s="337">
        <v>5822.28</v>
      </c>
    </row>
    <row r="2815" spans="1:4" ht="15" x14ac:dyDescent="0.25">
      <c r="A2815" s="351" t="s">
        <v>8738</v>
      </c>
      <c r="B2815" s="351" t="s">
        <v>37809</v>
      </c>
      <c r="C2815" s="351" t="s">
        <v>2</v>
      </c>
      <c r="D2815" s="337">
        <v>6859.42</v>
      </c>
    </row>
    <row r="2816" spans="1:4" ht="15" x14ac:dyDescent="0.25">
      <c r="A2816" s="351" t="s">
        <v>8739</v>
      </c>
      <c r="B2816" s="351" t="s">
        <v>37810</v>
      </c>
      <c r="C2816" s="351" t="s">
        <v>2</v>
      </c>
      <c r="D2816" s="337">
        <v>6843.52</v>
      </c>
    </row>
    <row r="2817" spans="1:4" ht="15" x14ac:dyDescent="0.25">
      <c r="A2817" s="351" t="s">
        <v>8740</v>
      </c>
      <c r="B2817" s="351" t="s">
        <v>20765</v>
      </c>
      <c r="C2817" s="336"/>
      <c r="D2817" s="336"/>
    </row>
    <row r="2818" spans="1:4" ht="15" x14ac:dyDescent="0.25">
      <c r="A2818" s="351" t="s">
        <v>8741</v>
      </c>
      <c r="B2818" s="351" t="s">
        <v>8742</v>
      </c>
      <c r="C2818" s="351" t="s">
        <v>1</v>
      </c>
      <c r="D2818" s="337">
        <v>11.99</v>
      </c>
    </row>
    <row r="2819" spans="1:4" ht="15" x14ac:dyDescent="0.25">
      <c r="A2819" s="351" t="s">
        <v>8743</v>
      </c>
      <c r="B2819" s="351" t="s">
        <v>8744</v>
      </c>
      <c r="C2819" s="351" t="s">
        <v>1</v>
      </c>
      <c r="D2819" s="337">
        <v>21.81</v>
      </c>
    </row>
    <row r="2820" spans="1:4" ht="15" x14ac:dyDescent="0.25">
      <c r="A2820" s="351" t="s">
        <v>8745</v>
      </c>
      <c r="B2820" s="351" t="s">
        <v>8746</v>
      </c>
      <c r="C2820" s="351" t="s">
        <v>1</v>
      </c>
      <c r="D2820" s="337">
        <v>25.97</v>
      </c>
    </row>
    <row r="2821" spans="1:4" ht="15" x14ac:dyDescent="0.25">
      <c r="A2821" s="351" t="s">
        <v>8747</v>
      </c>
      <c r="B2821" s="351" t="s">
        <v>8748</v>
      </c>
      <c r="C2821" s="351" t="s">
        <v>1</v>
      </c>
      <c r="D2821" s="337">
        <v>32.17</v>
      </c>
    </row>
    <row r="2822" spans="1:4" ht="15" x14ac:dyDescent="0.25">
      <c r="A2822" s="351" t="s">
        <v>8749</v>
      </c>
      <c r="B2822" s="351" t="s">
        <v>8750</v>
      </c>
      <c r="C2822" s="351" t="s">
        <v>1</v>
      </c>
      <c r="D2822" s="337">
        <v>4.0199999999999996</v>
      </c>
    </row>
    <row r="2823" spans="1:4" ht="15" x14ac:dyDescent="0.25">
      <c r="A2823" s="351" t="s">
        <v>8751</v>
      </c>
      <c r="B2823" s="351" t="s">
        <v>8752</v>
      </c>
      <c r="C2823" s="351" t="s">
        <v>1</v>
      </c>
      <c r="D2823" s="337">
        <v>5.53</v>
      </c>
    </row>
    <row r="2824" spans="1:4" ht="15" x14ac:dyDescent="0.25">
      <c r="A2824" s="351" t="s">
        <v>8753</v>
      </c>
      <c r="B2824" s="351" t="s">
        <v>8754</v>
      </c>
      <c r="C2824" s="351" t="s">
        <v>1</v>
      </c>
      <c r="D2824" s="337">
        <v>9.31</v>
      </c>
    </row>
    <row r="2825" spans="1:4" ht="15" x14ac:dyDescent="0.25">
      <c r="A2825" s="351" t="s">
        <v>8755</v>
      </c>
      <c r="B2825" s="351" t="s">
        <v>8756</v>
      </c>
      <c r="C2825" s="351" t="s">
        <v>1</v>
      </c>
      <c r="D2825" s="337">
        <v>15.99</v>
      </c>
    </row>
    <row r="2826" spans="1:4" ht="15" x14ac:dyDescent="0.25">
      <c r="A2826" s="351" t="s">
        <v>8757</v>
      </c>
      <c r="B2826" s="351" t="s">
        <v>8758</v>
      </c>
      <c r="C2826" s="351" t="s">
        <v>1</v>
      </c>
      <c r="D2826" s="337">
        <v>21.42</v>
      </c>
    </row>
    <row r="2827" spans="1:4" ht="15" x14ac:dyDescent="0.25">
      <c r="A2827" s="351" t="s">
        <v>8759</v>
      </c>
      <c r="B2827" s="351" t="s">
        <v>8760</v>
      </c>
      <c r="C2827" s="351" t="s">
        <v>1</v>
      </c>
      <c r="D2827" s="337">
        <v>31.94</v>
      </c>
    </row>
    <row r="2828" spans="1:4" ht="15" x14ac:dyDescent="0.25">
      <c r="A2828" s="351" t="s">
        <v>8761</v>
      </c>
      <c r="B2828" s="351" t="s">
        <v>8762</v>
      </c>
      <c r="C2828" s="351" t="s">
        <v>1</v>
      </c>
      <c r="D2828" s="337">
        <v>49.11</v>
      </c>
    </row>
    <row r="2829" spans="1:4" ht="15" x14ac:dyDescent="0.25">
      <c r="A2829" s="351" t="s">
        <v>8763</v>
      </c>
      <c r="B2829" s="351" t="s">
        <v>37811</v>
      </c>
      <c r="C2829" s="351" t="s">
        <v>1</v>
      </c>
      <c r="D2829" s="337">
        <v>6.89</v>
      </c>
    </row>
    <row r="2830" spans="1:4" ht="15" x14ac:dyDescent="0.25">
      <c r="A2830" s="351" t="s">
        <v>8764</v>
      </c>
      <c r="B2830" s="351" t="s">
        <v>37812</v>
      </c>
      <c r="C2830" s="336"/>
      <c r="D2830" s="336"/>
    </row>
    <row r="2831" spans="1:4" ht="15" x14ac:dyDescent="0.25">
      <c r="A2831" s="351" t="s">
        <v>8765</v>
      </c>
      <c r="B2831" s="351" t="s">
        <v>37813</v>
      </c>
      <c r="C2831" s="351" t="s">
        <v>2</v>
      </c>
      <c r="D2831" s="337">
        <v>9.7100000000000009</v>
      </c>
    </row>
    <row r="2832" spans="1:4" ht="15" x14ac:dyDescent="0.25">
      <c r="A2832" s="351" t="s">
        <v>8766</v>
      </c>
      <c r="B2832" s="351" t="s">
        <v>37814</v>
      </c>
      <c r="C2832" s="351" t="s">
        <v>2</v>
      </c>
      <c r="D2832" s="337">
        <v>25.37</v>
      </c>
    </row>
    <row r="2833" spans="1:4" ht="15" x14ac:dyDescent="0.25">
      <c r="A2833" s="351" t="s">
        <v>8767</v>
      </c>
      <c r="B2833" s="351" t="s">
        <v>8768</v>
      </c>
      <c r="C2833" s="351" t="s">
        <v>2</v>
      </c>
      <c r="D2833" s="337">
        <v>5.76</v>
      </c>
    </row>
    <row r="2834" spans="1:4" ht="15" x14ac:dyDescent="0.25">
      <c r="A2834" s="351" t="s">
        <v>8769</v>
      </c>
      <c r="B2834" s="351" t="s">
        <v>37815</v>
      </c>
      <c r="C2834" s="336"/>
      <c r="D2834" s="336"/>
    </row>
    <row r="2835" spans="1:4" ht="15" x14ac:dyDescent="0.25">
      <c r="A2835" s="351" t="s">
        <v>8770</v>
      </c>
      <c r="B2835" s="351" t="s">
        <v>20766</v>
      </c>
      <c r="C2835" s="351" t="s">
        <v>2</v>
      </c>
      <c r="D2835" s="337">
        <v>5.67</v>
      </c>
    </row>
    <row r="2836" spans="1:4" ht="15" x14ac:dyDescent="0.25">
      <c r="A2836" s="351" t="s">
        <v>8771</v>
      </c>
      <c r="B2836" s="351" t="s">
        <v>20767</v>
      </c>
      <c r="C2836" s="351" t="s">
        <v>2</v>
      </c>
      <c r="D2836" s="337">
        <v>5.67</v>
      </c>
    </row>
    <row r="2837" spans="1:4" ht="15" x14ac:dyDescent="0.25">
      <c r="A2837" s="351" t="s">
        <v>8772</v>
      </c>
      <c r="B2837" s="351" t="s">
        <v>22462</v>
      </c>
      <c r="C2837" s="351" t="s">
        <v>1</v>
      </c>
      <c r="D2837" s="337">
        <v>5.37</v>
      </c>
    </row>
    <row r="2838" spans="1:4" ht="15" x14ac:dyDescent="0.25">
      <c r="A2838" s="351" t="s">
        <v>8773</v>
      </c>
      <c r="B2838" s="351" t="s">
        <v>8774</v>
      </c>
      <c r="C2838" s="351" t="s">
        <v>1</v>
      </c>
      <c r="D2838" s="337">
        <v>10.29</v>
      </c>
    </row>
    <row r="2839" spans="1:4" ht="15" x14ac:dyDescent="0.25">
      <c r="A2839" s="351" t="s">
        <v>8775</v>
      </c>
      <c r="B2839" s="351" t="s">
        <v>20768</v>
      </c>
      <c r="C2839" s="351" t="s">
        <v>2</v>
      </c>
      <c r="D2839" s="337">
        <v>9.9</v>
      </c>
    </row>
    <row r="2840" spans="1:4" ht="15" x14ac:dyDescent="0.25">
      <c r="A2840" s="351" t="s">
        <v>8776</v>
      </c>
      <c r="B2840" s="351" t="s">
        <v>20769</v>
      </c>
      <c r="C2840" s="351" t="s">
        <v>2</v>
      </c>
      <c r="D2840" s="337">
        <v>2.74</v>
      </c>
    </row>
    <row r="2841" spans="1:4" ht="15" x14ac:dyDescent="0.25">
      <c r="A2841" s="351" t="s">
        <v>8777</v>
      </c>
      <c r="B2841" s="351" t="s">
        <v>20770</v>
      </c>
      <c r="C2841" s="351" t="s">
        <v>2</v>
      </c>
      <c r="D2841" s="337">
        <v>2.13</v>
      </c>
    </row>
    <row r="2842" spans="1:4" ht="15" x14ac:dyDescent="0.25">
      <c r="A2842" s="351" t="s">
        <v>8778</v>
      </c>
      <c r="B2842" s="351" t="s">
        <v>20771</v>
      </c>
      <c r="C2842" s="351" t="s">
        <v>2</v>
      </c>
      <c r="D2842" s="337">
        <v>2.08</v>
      </c>
    </row>
    <row r="2843" spans="1:4" ht="15" x14ac:dyDescent="0.25">
      <c r="A2843" s="351" t="s">
        <v>8779</v>
      </c>
      <c r="B2843" s="351" t="s">
        <v>20772</v>
      </c>
      <c r="C2843" s="351" t="s">
        <v>2</v>
      </c>
      <c r="D2843" s="337">
        <v>2.2200000000000002</v>
      </c>
    </row>
    <row r="2844" spans="1:4" ht="15" x14ac:dyDescent="0.25">
      <c r="A2844" s="351" t="s">
        <v>8780</v>
      </c>
      <c r="B2844" s="351" t="s">
        <v>37816</v>
      </c>
      <c r="C2844" s="351" t="s">
        <v>2</v>
      </c>
      <c r="D2844" s="337">
        <v>5.23</v>
      </c>
    </row>
    <row r="2845" spans="1:4" ht="15" x14ac:dyDescent="0.25">
      <c r="A2845" s="351" t="s">
        <v>8781</v>
      </c>
      <c r="B2845" s="351" t="s">
        <v>37817</v>
      </c>
      <c r="C2845" s="351" t="s">
        <v>2</v>
      </c>
      <c r="D2845" s="337">
        <v>18.78</v>
      </c>
    </row>
    <row r="2846" spans="1:4" ht="15" x14ac:dyDescent="0.25">
      <c r="A2846" s="351" t="s">
        <v>8782</v>
      </c>
      <c r="B2846" s="351" t="s">
        <v>37818</v>
      </c>
      <c r="C2846" s="351" t="s">
        <v>2</v>
      </c>
      <c r="D2846" s="337">
        <v>35.270000000000003</v>
      </c>
    </row>
    <row r="2847" spans="1:4" ht="15" x14ac:dyDescent="0.25">
      <c r="A2847" s="351" t="s">
        <v>8783</v>
      </c>
      <c r="B2847" s="351" t="s">
        <v>36655</v>
      </c>
      <c r="C2847" s="351" t="s">
        <v>2</v>
      </c>
      <c r="D2847" s="337">
        <v>36.69</v>
      </c>
    </row>
    <row r="2848" spans="1:4" ht="15" x14ac:dyDescent="0.25">
      <c r="A2848" s="351" t="s">
        <v>8784</v>
      </c>
      <c r="B2848" s="351" t="s">
        <v>8785</v>
      </c>
      <c r="C2848" s="351" t="s">
        <v>2</v>
      </c>
      <c r="D2848" s="337">
        <v>205.25</v>
      </c>
    </row>
    <row r="2849" spans="1:4" ht="15" x14ac:dyDescent="0.25">
      <c r="A2849" s="351" t="s">
        <v>8786</v>
      </c>
      <c r="B2849" s="351" t="s">
        <v>8787</v>
      </c>
      <c r="C2849" s="351" t="s">
        <v>2</v>
      </c>
      <c r="D2849" s="337">
        <v>103.46</v>
      </c>
    </row>
    <row r="2850" spans="1:4" ht="15" x14ac:dyDescent="0.25">
      <c r="A2850" s="351" t="s">
        <v>8788</v>
      </c>
      <c r="B2850" s="351" t="s">
        <v>8789</v>
      </c>
      <c r="C2850" s="351" t="s">
        <v>2</v>
      </c>
      <c r="D2850" s="337">
        <v>97.38</v>
      </c>
    </row>
    <row r="2851" spans="1:4" ht="15" x14ac:dyDescent="0.25">
      <c r="A2851" s="351" t="s">
        <v>8790</v>
      </c>
      <c r="B2851" s="351" t="s">
        <v>8791</v>
      </c>
      <c r="C2851" s="351" t="s">
        <v>2</v>
      </c>
      <c r="D2851" s="337">
        <v>34.15</v>
      </c>
    </row>
    <row r="2852" spans="1:4" ht="15" x14ac:dyDescent="0.25">
      <c r="A2852" s="351" t="s">
        <v>8792</v>
      </c>
      <c r="B2852" s="351" t="s">
        <v>8793</v>
      </c>
      <c r="C2852" s="351" t="s">
        <v>2</v>
      </c>
      <c r="D2852" s="337">
        <v>22.89</v>
      </c>
    </row>
    <row r="2853" spans="1:4" ht="15" x14ac:dyDescent="0.25">
      <c r="A2853" s="351" t="s">
        <v>8794</v>
      </c>
      <c r="B2853" s="351" t="s">
        <v>8795</v>
      </c>
      <c r="C2853" s="351" t="s">
        <v>2</v>
      </c>
      <c r="D2853" s="337">
        <v>1332.3</v>
      </c>
    </row>
    <row r="2854" spans="1:4" ht="15" x14ac:dyDescent="0.25">
      <c r="A2854" s="351" t="s">
        <v>8796</v>
      </c>
      <c r="B2854" s="351" t="s">
        <v>8797</v>
      </c>
      <c r="C2854" s="351" t="s">
        <v>2</v>
      </c>
      <c r="D2854" s="337">
        <v>31.39</v>
      </c>
    </row>
    <row r="2855" spans="1:4" ht="15" x14ac:dyDescent="0.25">
      <c r="A2855" s="351" t="s">
        <v>8798</v>
      </c>
      <c r="B2855" s="351" t="s">
        <v>23982</v>
      </c>
      <c r="C2855" s="351" t="s">
        <v>2</v>
      </c>
      <c r="D2855" s="337">
        <v>67.3</v>
      </c>
    </row>
    <row r="2856" spans="1:4" ht="15" x14ac:dyDescent="0.25">
      <c r="A2856" s="351" t="s">
        <v>8799</v>
      </c>
      <c r="B2856" s="351" t="s">
        <v>23983</v>
      </c>
      <c r="C2856" s="351" t="s">
        <v>2</v>
      </c>
      <c r="D2856" s="337">
        <v>481.66</v>
      </c>
    </row>
    <row r="2857" spans="1:4" ht="15" x14ac:dyDescent="0.25">
      <c r="A2857" s="351" t="s">
        <v>8800</v>
      </c>
      <c r="B2857" s="351" t="s">
        <v>23984</v>
      </c>
      <c r="C2857" s="351" t="s">
        <v>2</v>
      </c>
      <c r="D2857" s="337">
        <v>856.29</v>
      </c>
    </row>
    <row r="2858" spans="1:4" ht="15" x14ac:dyDescent="0.25">
      <c r="A2858" s="351" t="s">
        <v>8801</v>
      </c>
      <c r="B2858" s="351" t="s">
        <v>37819</v>
      </c>
      <c r="C2858" s="336"/>
      <c r="D2858" s="336"/>
    </row>
    <row r="2859" spans="1:4" ht="15" x14ac:dyDescent="0.25">
      <c r="A2859" s="351" t="s">
        <v>8802</v>
      </c>
      <c r="B2859" s="351" t="s">
        <v>8803</v>
      </c>
      <c r="C2859" s="351" t="s">
        <v>2</v>
      </c>
      <c r="D2859" s="337">
        <v>60.13</v>
      </c>
    </row>
    <row r="2860" spans="1:4" ht="15" x14ac:dyDescent="0.25">
      <c r="A2860" s="351" t="s">
        <v>8804</v>
      </c>
      <c r="B2860" s="351" t="s">
        <v>37820</v>
      </c>
      <c r="C2860" s="351" t="s">
        <v>2</v>
      </c>
      <c r="D2860" s="337">
        <v>16.25</v>
      </c>
    </row>
    <row r="2861" spans="1:4" ht="15" x14ac:dyDescent="0.25">
      <c r="A2861" s="351" t="s">
        <v>8805</v>
      </c>
      <c r="B2861" s="351" t="s">
        <v>37821</v>
      </c>
      <c r="C2861" s="351" t="s">
        <v>2</v>
      </c>
      <c r="D2861" s="337">
        <v>205.94</v>
      </c>
    </row>
    <row r="2862" spans="1:4" ht="15" x14ac:dyDescent="0.25">
      <c r="A2862" s="351" t="s">
        <v>8806</v>
      </c>
      <c r="B2862" s="351" t="s">
        <v>37822</v>
      </c>
      <c r="C2862" s="351" t="s">
        <v>2</v>
      </c>
      <c r="D2862" s="337">
        <v>83.65</v>
      </c>
    </row>
    <row r="2863" spans="1:4" ht="15" x14ac:dyDescent="0.25">
      <c r="A2863" s="351" t="s">
        <v>8807</v>
      </c>
      <c r="B2863" s="351" t="s">
        <v>8808</v>
      </c>
      <c r="C2863" s="351" t="s">
        <v>2</v>
      </c>
      <c r="D2863" s="337">
        <v>84.11</v>
      </c>
    </row>
    <row r="2864" spans="1:4" ht="15" x14ac:dyDescent="0.25">
      <c r="A2864" s="351" t="s">
        <v>8809</v>
      </c>
      <c r="B2864" s="351" t="s">
        <v>37823</v>
      </c>
      <c r="C2864" s="336"/>
      <c r="D2864" s="336"/>
    </row>
    <row r="2865" spans="1:4" ht="15" x14ac:dyDescent="0.25">
      <c r="A2865" s="351" t="s">
        <v>8810</v>
      </c>
      <c r="B2865" s="351" t="s">
        <v>37824</v>
      </c>
      <c r="C2865" s="351" t="s">
        <v>2</v>
      </c>
      <c r="D2865" s="337">
        <v>110.56</v>
      </c>
    </row>
    <row r="2866" spans="1:4" ht="15" x14ac:dyDescent="0.25">
      <c r="A2866" s="351" t="s">
        <v>8811</v>
      </c>
      <c r="B2866" s="351" t="s">
        <v>37825</v>
      </c>
      <c r="C2866" s="351" t="s">
        <v>2</v>
      </c>
      <c r="D2866" s="337">
        <v>1355.85</v>
      </c>
    </row>
    <row r="2867" spans="1:4" ht="15" x14ac:dyDescent="0.25">
      <c r="A2867" s="351" t="s">
        <v>8812</v>
      </c>
      <c r="B2867" s="351" t="s">
        <v>37826</v>
      </c>
      <c r="C2867" s="351" t="s">
        <v>2</v>
      </c>
      <c r="D2867" s="337">
        <v>2021.43</v>
      </c>
    </row>
    <row r="2868" spans="1:4" ht="15" x14ac:dyDescent="0.25">
      <c r="A2868" s="351" t="s">
        <v>8813</v>
      </c>
      <c r="B2868" s="351" t="s">
        <v>37827</v>
      </c>
      <c r="C2868" s="336"/>
      <c r="D2868" s="336"/>
    </row>
    <row r="2869" spans="1:4" ht="15" x14ac:dyDescent="0.25">
      <c r="A2869" s="351" t="s">
        <v>8814</v>
      </c>
      <c r="B2869" s="351" t="s">
        <v>37828</v>
      </c>
      <c r="C2869" s="351" t="s">
        <v>2</v>
      </c>
      <c r="D2869" s="337">
        <v>58.73</v>
      </c>
    </row>
    <row r="2870" spans="1:4" ht="15" x14ac:dyDescent="0.25">
      <c r="A2870" s="351" t="s">
        <v>8815</v>
      </c>
      <c r="B2870" s="351" t="s">
        <v>37829</v>
      </c>
      <c r="C2870" s="351" t="s">
        <v>2</v>
      </c>
      <c r="D2870" s="337">
        <v>191.5</v>
      </c>
    </row>
    <row r="2871" spans="1:4" ht="15" x14ac:dyDescent="0.25">
      <c r="A2871" s="351" t="s">
        <v>8816</v>
      </c>
      <c r="B2871" s="351" t="s">
        <v>37830</v>
      </c>
      <c r="C2871" s="351" t="s">
        <v>2</v>
      </c>
      <c r="D2871" s="337">
        <v>328.23</v>
      </c>
    </row>
    <row r="2872" spans="1:4" ht="15" x14ac:dyDescent="0.25">
      <c r="A2872" s="351" t="s">
        <v>8817</v>
      </c>
      <c r="B2872" s="351" t="s">
        <v>37831</v>
      </c>
      <c r="C2872" s="351" t="s">
        <v>2</v>
      </c>
      <c r="D2872" s="337">
        <v>557.63</v>
      </c>
    </row>
    <row r="2873" spans="1:4" ht="15" x14ac:dyDescent="0.25">
      <c r="A2873" s="351" t="s">
        <v>8818</v>
      </c>
      <c r="B2873" s="351" t="s">
        <v>37832</v>
      </c>
      <c r="C2873" s="351" t="s">
        <v>2</v>
      </c>
      <c r="D2873" s="337">
        <v>1685.2</v>
      </c>
    </row>
    <row r="2874" spans="1:4" ht="15" x14ac:dyDescent="0.25">
      <c r="A2874" s="351" t="s">
        <v>8819</v>
      </c>
      <c r="B2874" s="351" t="s">
        <v>8820</v>
      </c>
      <c r="C2874" s="336"/>
      <c r="D2874" s="336"/>
    </row>
    <row r="2875" spans="1:4" ht="15" x14ac:dyDescent="0.25">
      <c r="A2875" s="351" t="s">
        <v>8821</v>
      </c>
      <c r="B2875" s="351" t="s">
        <v>8822</v>
      </c>
      <c r="C2875" s="351" t="s">
        <v>1</v>
      </c>
      <c r="D2875" s="337">
        <v>15.5</v>
      </c>
    </row>
    <row r="2876" spans="1:4" ht="15" x14ac:dyDescent="0.25">
      <c r="A2876" s="351" t="s">
        <v>8823</v>
      </c>
      <c r="B2876" s="351" t="s">
        <v>8824</v>
      </c>
      <c r="C2876" s="351" t="s">
        <v>1</v>
      </c>
      <c r="D2876" s="337">
        <v>18.850000000000001</v>
      </c>
    </row>
    <row r="2877" spans="1:4" ht="15" x14ac:dyDescent="0.25">
      <c r="A2877" s="351" t="s">
        <v>8825</v>
      </c>
      <c r="B2877" s="351" t="s">
        <v>8826</v>
      </c>
      <c r="C2877" s="351" t="s">
        <v>1</v>
      </c>
      <c r="D2877" s="337">
        <v>26.91</v>
      </c>
    </row>
    <row r="2878" spans="1:4" ht="15" x14ac:dyDescent="0.25">
      <c r="A2878" s="351" t="s">
        <v>8827</v>
      </c>
      <c r="B2878" s="351" t="s">
        <v>8828</v>
      </c>
      <c r="C2878" s="351" t="s">
        <v>1</v>
      </c>
      <c r="D2878" s="337">
        <v>38.97</v>
      </c>
    </row>
    <row r="2879" spans="1:4" ht="15" x14ac:dyDescent="0.25">
      <c r="A2879" s="351" t="s">
        <v>8829</v>
      </c>
      <c r="B2879" s="351" t="s">
        <v>8830</v>
      </c>
      <c r="C2879" s="351" t="s">
        <v>1</v>
      </c>
      <c r="D2879" s="337">
        <v>54.57</v>
      </c>
    </row>
    <row r="2880" spans="1:4" ht="15" x14ac:dyDescent="0.25">
      <c r="A2880" s="351" t="s">
        <v>8831</v>
      </c>
      <c r="B2880" s="351" t="s">
        <v>8832</v>
      </c>
      <c r="C2880" s="351" t="s">
        <v>1</v>
      </c>
      <c r="D2880" s="337">
        <v>81.489999999999995</v>
      </c>
    </row>
    <row r="2881" spans="1:4" ht="15" x14ac:dyDescent="0.25">
      <c r="A2881" s="351" t="s">
        <v>8833</v>
      </c>
      <c r="B2881" s="351" t="s">
        <v>8834</v>
      </c>
      <c r="C2881" s="336"/>
      <c r="D2881" s="336"/>
    </row>
    <row r="2882" spans="1:4" ht="15" x14ac:dyDescent="0.25">
      <c r="A2882" s="351" t="s">
        <v>8835</v>
      </c>
      <c r="B2882" s="351" t="s">
        <v>37833</v>
      </c>
      <c r="C2882" s="351" t="s">
        <v>2</v>
      </c>
      <c r="D2882" s="337">
        <v>15.86</v>
      </c>
    </row>
    <row r="2883" spans="1:4" ht="15" x14ac:dyDescent="0.25">
      <c r="A2883" s="351" t="s">
        <v>8836</v>
      </c>
      <c r="B2883" s="351" t="s">
        <v>37834</v>
      </c>
      <c r="C2883" s="351" t="s">
        <v>2</v>
      </c>
      <c r="D2883" s="337">
        <v>38.11</v>
      </c>
    </row>
    <row r="2884" spans="1:4" ht="15" x14ac:dyDescent="0.25">
      <c r="A2884" s="351" t="s">
        <v>8837</v>
      </c>
      <c r="B2884" s="351" t="s">
        <v>37835</v>
      </c>
      <c r="C2884" s="351" t="s">
        <v>2</v>
      </c>
      <c r="D2884" s="337">
        <v>231.15</v>
      </c>
    </row>
    <row r="2885" spans="1:4" ht="15" x14ac:dyDescent="0.25">
      <c r="A2885" s="351" t="s">
        <v>8838</v>
      </c>
      <c r="B2885" s="351" t="s">
        <v>37836</v>
      </c>
      <c r="C2885" s="351" t="s">
        <v>2</v>
      </c>
      <c r="D2885" s="337">
        <v>252.15</v>
      </c>
    </row>
    <row r="2886" spans="1:4" ht="15" x14ac:dyDescent="0.25">
      <c r="A2886" s="351" t="s">
        <v>8839</v>
      </c>
      <c r="B2886" s="351" t="s">
        <v>37837</v>
      </c>
      <c r="C2886" s="351" t="s">
        <v>2</v>
      </c>
      <c r="D2886" s="337">
        <v>3.69</v>
      </c>
    </row>
    <row r="2887" spans="1:4" ht="15" x14ac:dyDescent="0.25">
      <c r="A2887" s="351" t="s">
        <v>8840</v>
      </c>
      <c r="B2887" s="351" t="s">
        <v>37838</v>
      </c>
      <c r="C2887" s="351" t="s">
        <v>2</v>
      </c>
      <c r="D2887" s="337">
        <v>54.06</v>
      </c>
    </row>
    <row r="2888" spans="1:4" ht="15" x14ac:dyDescent="0.25">
      <c r="A2888" s="351" t="s">
        <v>8841</v>
      </c>
      <c r="B2888" s="351" t="s">
        <v>37839</v>
      </c>
      <c r="C2888" s="351" t="s">
        <v>2</v>
      </c>
      <c r="D2888" s="337">
        <v>574.75</v>
      </c>
    </row>
    <row r="2889" spans="1:4" ht="15" x14ac:dyDescent="0.25">
      <c r="A2889" s="351" t="s">
        <v>8842</v>
      </c>
      <c r="B2889" s="351" t="s">
        <v>37840</v>
      </c>
      <c r="C2889" s="351" t="s">
        <v>2</v>
      </c>
      <c r="D2889" s="337">
        <v>17.43</v>
      </c>
    </row>
    <row r="2890" spans="1:4" ht="15" x14ac:dyDescent="0.25">
      <c r="A2890" s="351" t="s">
        <v>8843</v>
      </c>
      <c r="B2890" s="351" t="s">
        <v>37841</v>
      </c>
      <c r="C2890" s="351" t="s">
        <v>2</v>
      </c>
      <c r="D2890" s="337">
        <v>6.37</v>
      </c>
    </row>
    <row r="2891" spans="1:4" ht="15" x14ac:dyDescent="0.25">
      <c r="A2891" s="351" t="s">
        <v>8844</v>
      </c>
      <c r="B2891" s="351" t="s">
        <v>8845</v>
      </c>
      <c r="C2891" s="351" t="s">
        <v>2</v>
      </c>
      <c r="D2891" s="337">
        <v>41.96</v>
      </c>
    </row>
    <row r="2892" spans="1:4" ht="15" x14ac:dyDescent="0.25">
      <c r="A2892" s="351" t="s">
        <v>8846</v>
      </c>
      <c r="B2892" s="351" t="s">
        <v>37842</v>
      </c>
      <c r="C2892" s="351" t="s">
        <v>2</v>
      </c>
      <c r="D2892" s="337">
        <v>5.08</v>
      </c>
    </row>
    <row r="2893" spans="1:4" ht="15" x14ac:dyDescent="0.25">
      <c r="A2893" s="351" t="s">
        <v>8847</v>
      </c>
      <c r="B2893" s="351" t="s">
        <v>37843</v>
      </c>
      <c r="C2893" s="351" t="s">
        <v>2</v>
      </c>
      <c r="D2893" s="337">
        <v>5.04</v>
      </c>
    </row>
    <row r="2894" spans="1:4" ht="15" x14ac:dyDescent="0.25">
      <c r="A2894" s="351" t="s">
        <v>8848</v>
      </c>
      <c r="B2894" s="351" t="s">
        <v>37844</v>
      </c>
      <c r="C2894" s="351" t="s">
        <v>2</v>
      </c>
      <c r="D2894" s="337">
        <v>30.44</v>
      </c>
    </row>
    <row r="2895" spans="1:4" ht="15" x14ac:dyDescent="0.25">
      <c r="A2895" s="351" t="s">
        <v>8849</v>
      </c>
      <c r="B2895" s="351" t="s">
        <v>37845</v>
      </c>
      <c r="C2895" s="351" t="s">
        <v>2</v>
      </c>
      <c r="D2895" s="337">
        <v>3.67</v>
      </c>
    </row>
    <row r="2896" spans="1:4" ht="15" x14ac:dyDescent="0.25">
      <c r="A2896" s="351" t="s">
        <v>8850</v>
      </c>
      <c r="B2896" s="351" t="s">
        <v>37846</v>
      </c>
      <c r="C2896" s="351" t="s">
        <v>2</v>
      </c>
      <c r="D2896" s="337">
        <v>355.09</v>
      </c>
    </row>
    <row r="2897" spans="1:4" ht="15" x14ac:dyDescent="0.25">
      <c r="A2897" s="351" t="s">
        <v>8851</v>
      </c>
      <c r="B2897" s="351" t="s">
        <v>8852</v>
      </c>
      <c r="C2897" s="351" t="s">
        <v>2</v>
      </c>
      <c r="D2897" s="337">
        <v>125.01</v>
      </c>
    </row>
    <row r="2898" spans="1:4" ht="15" x14ac:dyDescent="0.25">
      <c r="A2898" s="351" t="s">
        <v>8853</v>
      </c>
      <c r="B2898" s="351" t="s">
        <v>37847</v>
      </c>
      <c r="C2898" s="351" t="s">
        <v>2</v>
      </c>
      <c r="D2898" s="337">
        <v>6.5</v>
      </c>
    </row>
    <row r="2899" spans="1:4" ht="15" x14ac:dyDescent="0.25">
      <c r="A2899" s="351" t="s">
        <v>8854</v>
      </c>
      <c r="B2899" s="351" t="s">
        <v>37848</v>
      </c>
      <c r="C2899" s="351" t="s">
        <v>2</v>
      </c>
      <c r="D2899" s="337">
        <v>5.33</v>
      </c>
    </row>
    <row r="2900" spans="1:4" ht="15" x14ac:dyDescent="0.25">
      <c r="A2900" s="351" t="s">
        <v>8855</v>
      </c>
      <c r="B2900" s="351" t="s">
        <v>37849</v>
      </c>
      <c r="C2900" s="351" t="s">
        <v>2</v>
      </c>
      <c r="D2900" s="337">
        <v>3.11</v>
      </c>
    </row>
    <row r="2901" spans="1:4" ht="15" x14ac:dyDescent="0.25">
      <c r="A2901" s="351" t="s">
        <v>8856</v>
      </c>
      <c r="B2901" s="351" t="s">
        <v>37850</v>
      </c>
      <c r="C2901" s="351" t="s">
        <v>2</v>
      </c>
      <c r="D2901" s="337">
        <v>2.4900000000000002</v>
      </c>
    </row>
    <row r="2902" spans="1:4" ht="15" x14ac:dyDescent="0.25">
      <c r="A2902" s="351" t="s">
        <v>8857</v>
      </c>
      <c r="B2902" s="351" t="s">
        <v>8858</v>
      </c>
      <c r="C2902" s="351" t="s">
        <v>2</v>
      </c>
      <c r="D2902" s="337">
        <v>2.58</v>
      </c>
    </row>
    <row r="2903" spans="1:4" ht="15" x14ac:dyDescent="0.25">
      <c r="A2903" s="351" t="s">
        <v>8859</v>
      </c>
      <c r="B2903" s="351" t="s">
        <v>36730</v>
      </c>
      <c r="C2903" s="351" t="s">
        <v>2</v>
      </c>
      <c r="D2903" s="337">
        <v>4.13</v>
      </c>
    </row>
    <row r="2904" spans="1:4" ht="15" x14ac:dyDescent="0.25">
      <c r="A2904" s="351" t="s">
        <v>8860</v>
      </c>
      <c r="B2904" s="351" t="s">
        <v>37851</v>
      </c>
      <c r="C2904" s="351" t="s">
        <v>2</v>
      </c>
      <c r="D2904" s="337">
        <v>46.68</v>
      </c>
    </row>
    <row r="2905" spans="1:4" ht="15" x14ac:dyDescent="0.25">
      <c r="A2905" s="351" t="s">
        <v>8861</v>
      </c>
      <c r="B2905" s="351" t="s">
        <v>8862</v>
      </c>
      <c r="C2905" s="351" t="s">
        <v>2</v>
      </c>
      <c r="D2905" s="337">
        <v>239.87</v>
      </c>
    </row>
    <row r="2906" spans="1:4" ht="15" x14ac:dyDescent="0.25">
      <c r="A2906" s="351" t="s">
        <v>8863</v>
      </c>
      <c r="B2906" s="351" t="s">
        <v>37852</v>
      </c>
      <c r="C2906" s="351" t="s">
        <v>2</v>
      </c>
      <c r="D2906" s="337">
        <v>137.85</v>
      </c>
    </row>
    <row r="2907" spans="1:4" ht="15" x14ac:dyDescent="0.25">
      <c r="A2907" s="351" t="s">
        <v>8864</v>
      </c>
      <c r="B2907" s="351" t="s">
        <v>37853</v>
      </c>
      <c r="C2907" s="351" t="s">
        <v>2</v>
      </c>
      <c r="D2907" s="337">
        <v>2.27</v>
      </c>
    </row>
    <row r="2908" spans="1:4" ht="15" x14ac:dyDescent="0.25">
      <c r="A2908" s="351" t="s">
        <v>8865</v>
      </c>
      <c r="B2908" s="351" t="s">
        <v>37854</v>
      </c>
      <c r="C2908" s="351" t="s">
        <v>2</v>
      </c>
      <c r="D2908" s="337">
        <v>100.69</v>
      </c>
    </row>
    <row r="2909" spans="1:4" ht="15" x14ac:dyDescent="0.25">
      <c r="A2909" s="351" t="s">
        <v>8866</v>
      </c>
      <c r="B2909" s="351" t="s">
        <v>37855</v>
      </c>
      <c r="C2909" s="351" t="s">
        <v>2</v>
      </c>
      <c r="D2909" s="337">
        <v>14.53</v>
      </c>
    </row>
    <row r="2910" spans="1:4" ht="15" x14ac:dyDescent="0.25">
      <c r="A2910" s="351" t="s">
        <v>8867</v>
      </c>
      <c r="B2910" s="351" t="s">
        <v>37856</v>
      </c>
      <c r="C2910" s="351" t="s">
        <v>2</v>
      </c>
      <c r="D2910" s="337">
        <v>40.799999999999997</v>
      </c>
    </row>
    <row r="2911" spans="1:4" ht="15" x14ac:dyDescent="0.25">
      <c r="A2911" s="351" t="s">
        <v>8868</v>
      </c>
      <c r="B2911" s="351" t="s">
        <v>37857</v>
      </c>
      <c r="C2911" s="351" t="s">
        <v>2</v>
      </c>
      <c r="D2911" s="337">
        <v>15.02</v>
      </c>
    </row>
    <row r="2912" spans="1:4" ht="15" x14ac:dyDescent="0.25">
      <c r="A2912" s="351" t="s">
        <v>8869</v>
      </c>
      <c r="B2912" s="351" t="s">
        <v>37858</v>
      </c>
      <c r="C2912" s="351" t="s">
        <v>2</v>
      </c>
      <c r="D2912" s="337">
        <v>26.35</v>
      </c>
    </row>
    <row r="2913" spans="1:4" ht="15" x14ac:dyDescent="0.25">
      <c r="A2913" s="351" t="s">
        <v>8870</v>
      </c>
      <c r="B2913" s="351" t="s">
        <v>37859</v>
      </c>
      <c r="C2913" s="351" t="s">
        <v>2</v>
      </c>
      <c r="D2913" s="337">
        <v>555.80999999999995</v>
      </c>
    </row>
    <row r="2914" spans="1:4" ht="15" x14ac:dyDescent="0.25">
      <c r="A2914" s="351" t="s">
        <v>8871</v>
      </c>
      <c r="B2914" s="351" t="s">
        <v>37860</v>
      </c>
      <c r="C2914" s="351" t="s">
        <v>2</v>
      </c>
      <c r="D2914" s="337">
        <v>223.86</v>
      </c>
    </row>
    <row r="2915" spans="1:4" ht="15" x14ac:dyDescent="0.25">
      <c r="A2915" s="351" t="s">
        <v>8872</v>
      </c>
      <c r="B2915" s="351" t="s">
        <v>37861</v>
      </c>
      <c r="C2915" s="351" t="s">
        <v>2</v>
      </c>
      <c r="D2915" s="337">
        <v>24.82</v>
      </c>
    </row>
    <row r="2916" spans="1:4" ht="15" x14ac:dyDescent="0.25">
      <c r="A2916" s="351" t="s">
        <v>8873</v>
      </c>
      <c r="B2916" s="351" t="s">
        <v>24636</v>
      </c>
      <c r="C2916" s="351" t="s">
        <v>2</v>
      </c>
      <c r="D2916" s="337">
        <v>79</v>
      </c>
    </row>
    <row r="2917" spans="1:4" ht="15" x14ac:dyDescent="0.25">
      <c r="A2917" s="351" t="s">
        <v>8874</v>
      </c>
      <c r="B2917" s="351" t="s">
        <v>37862</v>
      </c>
      <c r="C2917" s="351" t="s">
        <v>2</v>
      </c>
      <c r="D2917" s="337">
        <v>43.48</v>
      </c>
    </row>
    <row r="2918" spans="1:4" ht="15" x14ac:dyDescent="0.25">
      <c r="A2918" s="351" t="s">
        <v>8875</v>
      </c>
      <c r="B2918" s="351" t="s">
        <v>37863</v>
      </c>
      <c r="C2918" s="351" t="s">
        <v>2</v>
      </c>
      <c r="D2918" s="337">
        <v>6.71</v>
      </c>
    </row>
    <row r="2919" spans="1:4" ht="15" x14ac:dyDescent="0.25">
      <c r="A2919" s="351" t="s">
        <v>8876</v>
      </c>
      <c r="B2919" s="351" t="s">
        <v>37864</v>
      </c>
      <c r="C2919" s="351" t="s">
        <v>2</v>
      </c>
      <c r="D2919" s="337">
        <v>33.549999999999997</v>
      </c>
    </row>
    <row r="2920" spans="1:4" ht="15" x14ac:dyDescent="0.25">
      <c r="A2920" s="351" t="s">
        <v>8877</v>
      </c>
      <c r="B2920" s="351" t="s">
        <v>37865</v>
      </c>
      <c r="C2920" s="336"/>
      <c r="D2920" s="336"/>
    </row>
    <row r="2921" spans="1:4" ht="15" x14ac:dyDescent="0.25">
      <c r="A2921" s="351" t="s">
        <v>8878</v>
      </c>
      <c r="B2921" s="351" t="s">
        <v>8879</v>
      </c>
      <c r="C2921" s="351" t="s">
        <v>2</v>
      </c>
      <c r="D2921" s="337">
        <v>71.14</v>
      </c>
    </row>
    <row r="2922" spans="1:4" x14ac:dyDescent="0.25">
      <c r="A2922" s="347">
        <v>12</v>
      </c>
      <c r="B2922" s="347" t="s">
        <v>8880</v>
      </c>
      <c r="C2922" s="348"/>
      <c r="D2922" s="348"/>
    </row>
    <row r="2923" spans="1:4" ht="15" x14ac:dyDescent="0.25">
      <c r="A2923" s="351" t="s">
        <v>21249</v>
      </c>
      <c r="B2923" s="351" t="s">
        <v>21250</v>
      </c>
      <c r="C2923" s="336"/>
      <c r="D2923" s="336"/>
    </row>
    <row r="2924" spans="1:4" ht="15" x14ac:dyDescent="0.25">
      <c r="A2924" s="351" t="s">
        <v>21251</v>
      </c>
      <c r="B2924" s="382" t="s">
        <v>21252</v>
      </c>
      <c r="C2924" s="351" t="s">
        <v>2</v>
      </c>
      <c r="D2924" s="337">
        <v>747.32</v>
      </c>
    </row>
    <row r="2925" spans="1:4" ht="15" x14ac:dyDescent="0.25">
      <c r="A2925" s="351" t="s">
        <v>21253</v>
      </c>
      <c r="B2925" s="382" t="s">
        <v>21254</v>
      </c>
      <c r="C2925" s="351" t="s">
        <v>2</v>
      </c>
      <c r="D2925" s="337">
        <v>748.92</v>
      </c>
    </row>
    <row r="2926" spans="1:4" ht="15" x14ac:dyDescent="0.25">
      <c r="A2926" s="351" t="s">
        <v>21255</v>
      </c>
      <c r="B2926" s="382" t="s">
        <v>21256</v>
      </c>
      <c r="C2926" s="351" t="s">
        <v>2</v>
      </c>
      <c r="D2926" s="337">
        <v>772.54</v>
      </c>
    </row>
    <row r="2927" spans="1:4" ht="15" x14ac:dyDescent="0.25">
      <c r="A2927" s="351" t="s">
        <v>21257</v>
      </c>
      <c r="B2927" s="382" t="s">
        <v>21258</v>
      </c>
      <c r="C2927" s="351" t="s">
        <v>2</v>
      </c>
      <c r="D2927" s="337">
        <v>850</v>
      </c>
    </row>
    <row r="2928" spans="1:4" ht="15" x14ac:dyDescent="0.25">
      <c r="A2928" s="351" t="s">
        <v>20774</v>
      </c>
      <c r="B2928" s="351" t="s">
        <v>20775</v>
      </c>
      <c r="C2928" s="336"/>
      <c r="D2928" s="336"/>
    </row>
    <row r="2929" spans="1:4" ht="15" x14ac:dyDescent="0.25">
      <c r="A2929" s="351" t="s">
        <v>20776</v>
      </c>
      <c r="B2929" s="382" t="s">
        <v>20777</v>
      </c>
      <c r="C2929" s="351" t="s">
        <v>2</v>
      </c>
      <c r="D2929" s="337">
        <v>1002.13</v>
      </c>
    </row>
    <row r="2930" spans="1:4" ht="15" x14ac:dyDescent="0.25">
      <c r="A2930" s="351" t="s">
        <v>20778</v>
      </c>
      <c r="B2930" s="382" t="s">
        <v>20779</v>
      </c>
      <c r="C2930" s="351" t="s">
        <v>2</v>
      </c>
      <c r="D2930" s="337">
        <v>1020.17</v>
      </c>
    </row>
    <row r="2931" spans="1:4" ht="15" x14ac:dyDescent="0.25">
      <c r="A2931" s="351" t="s">
        <v>20780</v>
      </c>
      <c r="B2931" s="382" t="s">
        <v>20781</v>
      </c>
      <c r="C2931" s="351" t="s">
        <v>2</v>
      </c>
      <c r="D2931" s="337">
        <v>1022.81</v>
      </c>
    </row>
    <row r="2932" spans="1:4" ht="15" x14ac:dyDescent="0.25">
      <c r="A2932" s="351" t="s">
        <v>20782</v>
      </c>
      <c r="B2932" s="382" t="s">
        <v>20783</v>
      </c>
      <c r="C2932" s="351" t="s">
        <v>2</v>
      </c>
      <c r="D2932" s="337">
        <v>1029.08</v>
      </c>
    </row>
    <row r="2933" spans="1:4" ht="15" x14ac:dyDescent="0.25">
      <c r="A2933" s="351" t="s">
        <v>20784</v>
      </c>
      <c r="B2933" s="351" t="s">
        <v>20785</v>
      </c>
      <c r="C2933" s="336"/>
      <c r="D2933" s="336"/>
    </row>
    <row r="2934" spans="1:4" ht="15" x14ac:dyDescent="0.25">
      <c r="A2934" s="351" t="s">
        <v>20786</v>
      </c>
      <c r="B2934" s="382" t="s">
        <v>37866</v>
      </c>
      <c r="C2934" s="351" t="s">
        <v>2</v>
      </c>
      <c r="D2934" s="337">
        <v>400.16</v>
      </c>
    </row>
    <row r="2935" spans="1:4" ht="15" x14ac:dyDescent="0.25">
      <c r="A2935" s="351" t="s">
        <v>20787</v>
      </c>
      <c r="B2935" s="382" t="s">
        <v>37867</v>
      </c>
      <c r="C2935" s="351" t="s">
        <v>2</v>
      </c>
      <c r="D2935" s="337">
        <v>415.48</v>
      </c>
    </row>
    <row r="2936" spans="1:4" ht="15" x14ac:dyDescent="0.25">
      <c r="A2936" s="351" t="s">
        <v>20788</v>
      </c>
      <c r="B2936" s="382" t="s">
        <v>37868</v>
      </c>
      <c r="C2936" s="351" t="s">
        <v>2</v>
      </c>
      <c r="D2936" s="337">
        <v>415.4</v>
      </c>
    </row>
    <row r="2937" spans="1:4" ht="15" x14ac:dyDescent="0.25">
      <c r="A2937" s="351" t="s">
        <v>20789</v>
      </c>
      <c r="B2937" s="382" t="s">
        <v>37869</v>
      </c>
      <c r="C2937" s="351" t="s">
        <v>2</v>
      </c>
      <c r="D2937" s="337">
        <v>418.95</v>
      </c>
    </row>
    <row r="2938" spans="1:4" ht="15" x14ac:dyDescent="0.25">
      <c r="A2938" s="351" t="s">
        <v>20790</v>
      </c>
      <c r="B2938" s="351" t="s">
        <v>20791</v>
      </c>
      <c r="C2938" s="336"/>
      <c r="D2938" s="336"/>
    </row>
    <row r="2939" spans="1:4" ht="15" x14ac:dyDescent="0.25">
      <c r="A2939" s="351" t="s">
        <v>20792</v>
      </c>
      <c r="B2939" s="382" t="s">
        <v>20793</v>
      </c>
      <c r="C2939" s="351" t="s">
        <v>2</v>
      </c>
      <c r="D2939" s="337">
        <v>301.22000000000003</v>
      </c>
    </row>
    <row r="2940" spans="1:4" ht="15" x14ac:dyDescent="0.25">
      <c r="A2940" s="351" t="s">
        <v>20794</v>
      </c>
      <c r="B2940" s="351" t="s">
        <v>20795</v>
      </c>
      <c r="C2940" s="351" t="s">
        <v>1</v>
      </c>
      <c r="D2940" s="337">
        <v>13.59</v>
      </c>
    </row>
    <row r="2941" spans="1:4" ht="15" x14ac:dyDescent="0.25">
      <c r="A2941" s="351" t="s">
        <v>8881</v>
      </c>
      <c r="B2941" s="351" t="s">
        <v>8882</v>
      </c>
      <c r="C2941" s="336"/>
      <c r="D2941" s="336"/>
    </row>
    <row r="2942" spans="1:4" ht="15" x14ac:dyDescent="0.25">
      <c r="A2942" s="351" t="s">
        <v>20796</v>
      </c>
      <c r="B2942" s="351" t="s">
        <v>20797</v>
      </c>
      <c r="C2942" s="351" t="s">
        <v>2</v>
      </c>
      <c r="D2942" s="337">
        <v>225.48</v>
      </c>
    </row>
    <row r="2943" spans="1:4" ht="15" x14ac:dyDescent="0.25">
      <c r="A2943" s="351" t="s">
        <v>20798</v>
      </c>
      <c r="B2943" s="351" t="s">
        <v>20799</v>
      </c>
      <c r="C2943" s="351" t="s">
        <v>2</v>
      </c>
      <c r="D2943" s="337">
        <v>299.17</v>
      </c>
    </row>
    <row r="2944" spans="1:4" ht="15" x14ac:dyDescent="0.25">
      <c r="A2944" s="351" t="s">
        <v>20800</v>
      </c>
      <c r="B2944" s="351" t="s">
        <v>20801</v>
      </c>
      <c r="C2944" s="351" t="s">
        <v>2</v>
      </c>
      <c r="D2944" s="337">
        <v>185.58</v>
      </c>
    </row>
    <row r="2945" spans="1:4" ht="15" x14ac:dyDescent="0.25">
      <c r="A2945" s="351" t="s">
        <v>20802</v>
      </c>
      <c r="B2945" s="351" t="s">
        <v>20803</v>
      </c>
      <c r="C2945" s="351" t="s">
        <v>2</v>
      </c>
      <c r="D2945" s="337">
        <v>170.29</v>
      </c>
    </row>
    <row r="2946" spans="1:4" ht="15" x14ac:dyDescent="0.25">
      <c r="A2946" s="351" t="s">
        <v>20804</v>
      </c>
      <c r="B2946" s="351" t="s">
        <v>20805</v>
      </c>
      <c r="C2946" s="351" t="s">
        <v>2</v>
      </c>
      <c r="D2946" s="337">
        <v>35.96</v>
      </c>
    </row>
    <row r="2947" spans="1:4" ht="15" x14ac:dyDescent="0.25">
      <c r="A2947" s="351" t="s">
        <v>20806</v>
      </c>
      <c r="B2947" s="351" t="s">
        <v>20807</v>
      </c>
      <c r="C2947" s="351" t="s">
        <v>2</v>
      </c>
      <c r="D2947" s="337">
        <v>74.510000000000005</v>
      </c>
    </row>
    <row r="2948" spans="1:4" x14ac:dyDescent="0.25">
      <c r="A2948" s="347">
        <v>13</v>
      </c>
      <c r="B2948" s="347" t="s">
        <v>8883</v>
      </c>
      <c r="C2948" s="348"/>
      <c r="D2948" s="348"/>
    </row>
    <row r="2949" spans="1:4" ht="15" x14ac:dyDescent="0.25">
      <c r="A2949" s="351" t="s">
        <v>21259</v>
      </c>
      <c r="B2949" s="351" t="s">
        <v>21260</v>
      </c>
      <c r="C2949" s="336"/>
      <c r="D2949" s="336"/>
    </row>
    <row r="2950" spans="1:4" ht="15" x14ac:dyDescent="0.25">
      <c r="A2950" s="351" t="s">
        <v>21261</v>
      </c>
      <c r="B2950" s="351" t="s">
        <v>21262</v>
      </c>
      <c r="C2950" s="351" t="s">
        <v>3</v>
      </c>
      <c r="D2950" s="337">
        <v>837.74</v>
      </c>
    </row>
    <row r="2951" spans="1:4" ht="15" x14ac:dyDescent="0.25">
      <c r="A2951" s="351" t="s">
        <v>21263</v>
      </c>
      <c r="B2951" s="351" t="s">
        <v>21264</v>
      </c>
      <c r="C2951" s="351" t="s">
        <v>3</v>
      </c>
      <c r="D2951" s="337">
        <v>240.23</v>
      </c>
    </row>
    <row r="2952" spans="1:4" ht="15" x14ac:dyDescent="0.25">
      <c r="A2952" s="351" t="s">
        <v>21265</v>
      </c>
      <c r="B2952" s="382" t="s">
        <v>21266</v>
      </c>
      <c r="C2952" s="351" t="s">
        <v>3</v>
      </c>
      <c r="D2952" s="337">
        <v>463.54</v>
      </c>
    </row>
    <row r="2953" spans="1:4" ht="15" x14ac:dyDescent="0.25">
      <c r="A2953" s="351" t="s">
        <v>21267</v>
      </c>
      <c r="B2953" s="351" t="s">
        <v>21268</v>
      </c>
      <c r="C2953" s="351" t="s">
        <v>3</v>
      </c>
      <c r="D2953" s="337">
        <v>268.18</v>
      </c>
    </row>
    <row r="2954" spans="1:4" ht="15" x14ac:dyDescent="0.25">
      <c r="A2954" s="351" t="s">
        <v>21269</v>
      </c>
      <c r="B2954" s="382" t="s">
        <v>21270</v>
      </c>
      <c r="C2954" s="351" t="s">
        <v>3</v>
      </c>
      <c r="D2954" s="337">
        <v>440.8</v>
      </c>
    </row>
    <row r="2955" spans="1:4" ht="15" x14ac:dyDescent="0.25">
      <c r="A2955" s="351" t="s">
        <v>21271</v>
      </c>
      <c r="B2955" s="351" t="s">
        <v>21272</v>
      </c>
      <c r="C2955" s="351" t="s">
        <v>1</v>
      </c>
      <c r="D2955" s="337">
        <v>19.010000000000002</v>
      </c>
    </row>
    <row r="2956" spans="1:4" ht="15" x14ac:dyDescent="0.25">
      <c r="A2956" s="351" t="s">
        <v>21273</v>
      </c>
      <c r="B2956" s="351" t="s">
        <v>21274</v>
      </c>
      <c r="C2956" s="336"/>
      <c r="D2956" s="336"/>
    </row>
    <row r="2957" spans="1:4" ht="15" x14ac:dyDescent="0.25">
      <c r="A2957" s="351" t="s">
        <v>21275</v>
      </c>
      <c r="B2957" s="351" t="s">
        <v>21276</v>
      </c>
      <c r="C2957" s="351" t="s">
        <v>3</v>
      </c>
      <c r="D2957" s="337">
        <v>574.52</v>
      </c>
    </row>
    <row r="2958" spans="1:4" ht="15" x14ac:dyDescent="0.25">
      <c r="A2958" s="351" t="s">
        <v>8884</v>
      </c>
      <c r="B2958" s="351" t="s">
        <v>8885</v>
      </c>
      <c r="C2958" s="336"/>
      <c r="D2958" s="336"/>
    </row>
    <row r="2959" spans="1:4" ht="15" x14ac:dyDescent="0.25">
      <c r="A2959" s="351" t="s">
        <v>21277</v>
      </c>
      <c r="B2959" s="351" t="s">
        <v>21278</v>
      </c>
      <c r="C2959" s="351" t="s">
        <v>3</v>
      </c>
      <c r="D2959" s="337">
        <v>332.92</v>
      </c>
    </row>
    <row r="2960" spans="1:4" ht="15" x14ac:dyDescent="0.25">
      <c r="A2960" s="351" t="s">
        <v>21279</v>
      </c>
      <c r="B2960" s="351" t="s">
        <v>21280</v>
      </c>
      <c r="C2960" s="351" t="s">
        <v>3</v>
      </c>
      <c r="D2960" s="337">
        <v>322.17</v>
      </c>
    </row>
    <row r="2961" spans="1:4" ht="15" x14ac:dyDescent="0.25">
      <c r="A2961" s="351" t="s">
        <v>21281</v>
      </c>
      <c r="B2961" s="351" t="s">
        <v>21282</v>
      </c>
      <c r="C2961" s="351" t="s">
        <v>3</v>
      </c>
      <c r="D2961" s="337">
        <v>335.16</v>
      </c>
    </row>
    <row r="2962" spans="1:4" ht="15" x14ac:dyDescent="0.25">
      <c r="A2962" s="351" t="s">
        <v>21283</v>
      </c>
      <c r="B2962" s="351" t="s">
        <v>21284</v>
      </c>
      <c r="C2962" s="351" t="s">
        <v>3</v>
      </c>
      <c r="D2962" s="337">
        <v>256.64</v>
      </c>
    </row>
    <row r="2963" spans="1:4" ht="15" x14ac:dyDescent="0.25">
      <c r="A2963" s="351" t="s">
        <v>21285</v>
      </c>
      <c r="B2963" s="351" t="s">
        <v>21286</v>
      </c>
      <c r="C2963" s="351" t="s">
        <v>2</v>
      </c>
      <c r="D2963" s="337">
        <v>719.92</v>
      </c>
    </row>
    <row r="2964" spans="1:4" ht="15" x14ac:dyDescent="0.25">
      <c r="A2964" s="351" t="s">
        <v>21287</v>
      </c>
      <c r="B2964" s="351" t="s">
        <v>21288</v>
      </c>
      <c r="C2964" s="351" t="s">
        <v>2</v>
      </c>
      <c r="D2964" s="337">
        <v>1577.8</v>
      </c>
    </row>
    <row r="2965" spans="1:4" ht="15" x14ac:dyDescent="0.25">
      <c r="A2965" s="351" t="s">
        <v>21289</v>
      </c>
      <c r="B2965" s="351" t="s">
        <v>21290</v>
      </c>
      <c r="C2965" s="351" t="s">
        <v>2</v>
      </c>
      <c r="D2965" s="337">
        <v>21.57</v>
      </c>
    </row>
    <row r="2966" spans="1:4" ht="15" x14ac:dyDescent="0.25">
      <c r="A2966" s="351" t="s">
        <v>8886</v>
      </c>
      <c r="B2966" s="351" t="s">
        <v>8887</v>
      </c>
      <c r="C2966" s="336"/>
      <c r="D2966" s="336"/>
    </row>
    <row r="2967" spans="1:4" ht="15" x14ac:dyDescent="0.25">
      <c r="A2967" s="351" t="s">
        <v>21291</v>
      </c>
      <c r="B2967" s="351" t="s">
        <v>21292</v>
      </c>
      <c r="C2967" s="351" t="s">
        <v>3</v>
      </c>
      <c r="D2967" s="337">
        <v>496.24</v>
      </c>
    </row>
    <row r="2968" spans="1:4" ht="15" x14ac:dyDescent="0.25">
      <c r="A2968" s="351" t="s">
        <v>8888</v>
      </c>
      <c r="B2968" s="351" t="s">
        <v>37870</v>
      </c>
      <c r="C2968" s="336"/>
      <c r="D2968" s="336"/>
    </row>
    <row r="2969" spans="1:4" ht="15" x14ac:dyDescent="0.25">
      <c r="A2969" s="351" t="s">
        <v>8889</v>
      </c>
      <c r="B2969" s="351" t="s">
        <v>37871</v>
      </c>
      <c r="C2969" s="351" t="s">
        <v>2</v>
      </c>
      <c r="D2969" s="337">
        <v>233.55</v>
      </c>
    </row>
    <row r="2970" spans="1:4" ht="15" x14ac:dyDescent="0.25">
      <c r="A2970" s="351" t="s">
        <v>8890</v>
      </c>
      <c r="B2970" s="351" t="s">
        <v>37872</v>
      </c>
      <c r="C2970" s="351" t="s">
        <v>2</v>
      </c>
      <c r="D2970" s="337">
        <v>181.18</v>
      </c>
    </row>
    <row r="2971" spans="1:4" ht="15" x14ac:dyDescent="0.25">
      <c r="A2971" s="351" t="s">
        <v>8891</v>
      </c>
      <c r="B2971" s="351" t="s">
        <v>8892</v>
      </c>
      <c r="C2971" s="351" t="s">
        <v>2</v>
      </c>
      <c r="D2971" s="337">
        <v>194.24</v>
      </c>
    </row>
    <row r="2972" spans="1:4" ht="15" x14ac:dyDescent="0.25">
      <c r="A2972" s="351" t="s">
        <v>8893</v>
      </c>
      <c r="B2972" s="351" t="s">
        <v>8894</v>
      </c>
      <c r="C2972" s="351" t="s">
        <v>2</v>
      </c>
      <c r="D2972" s="337">
        <v>389.35</v>
      </c>
    </row>
    <row r="2973" spans="1:4" ht="15" x14ac:dyDescent="0.25">
      <c r="A2973" s="351" t="s">
        <v>8895</v>
      </c>
      <c r="B2973" s="351" t="s">
        <v>8896</v>
      </c>
      <c r="C2973" s="351" t="s">
        <v>2</v>
      </c>
      <c r="D2973" s="337">
        <v>309.08</v>
      </c>
    </row>
    <row r="2974" spans="1:4" ht="15" x14ac:dyDescent="0.25">
      <c r="A2974" s="351" t="s">
        <v>8897</v>
      </c>
      <c r="B2974" s="351" t="s">
        <v>8898</v>
      </c>
      <c r="C2974" s="351" t="s">
        <v>2</v>
      </c>
      <c r="D2974" s="337">
        <v>119.85</v>
      </c>
    </row>
    <row r="2975" spans="1:4" ht="15" x14ac:dyDescent="0.25">
      <c r="A2975" s="351" t="s">
        <v>8899</v>
      </c>
      <c r="B2975" s="351" t="s">
        <v>8900</v>
      </c>
      <c r="C2975" s="351" t="s">
        <v>1</v>
      </c>
      <c r="D2975" s="337">
        <v>95.54</v>
      </c>
    </row>
    <row r="2976" spans="1:4" ht="30" x14ac:dyDescent="0.25">
      <c r="A2976" s="351" t="s">
        <v>8901</v>
      </c>
      <c r="B2976" s="382" t="s">
        <v>37873</v>
      </c>
      <c r="C2976" s="351" t="s">
        <v>1</v>
      </c>
      <c r="D2976" s="337">
        <v>260.13</v>
      </c>
    </row>
    <row r="2977" spans="1:4" ht="15" x14ac:dyDescent="0.25">
      <c r="A2977" s="351" t="s">
        <v>8902</v>
      </c>
      <c r="B2977" s="382" t="s">
        <v>37874</v>
      </c>
      <c r="C2977" s="351" t="s">
        <v>1</v>
      </c>
      <c r="D2977" s="337">
        <v>407.45</v>
      </c>
    </row>
    <row r="2978" spans="1:4" ht="15" x14ac:dyDescent="0.25">
      <c r="A2978" s="351" t="s">
        <v>8903</v>
      </c>
      <c r="B2978" s="382" t="s">
        <v>37875</v>
      </c>
      <c r="C2978" s="351" t="s">
        <v>1</v>
      </c>
      <c r="D2978" s="337">
        <v>458.17</v>
      </c>
    </row>
    <row r="2979" spans="1:4" ht="30" x14ac:dyDescent="0.25">
      <c r="A2979" s="351" t="s">
        <v>8904</v>
      </c>
      <c r="B2979" s="382" t="s">
        <v>37876</v>
      </c>
      <c r="C2979" s="351" t="s">
        <v>1</v>
      </c>
      <c r="D2979" s="337">
        <v>343.17</v>
      </c>
    </row>
    <row r="2980" spans="1:4" ht="30" x14ac:dyDescent="0.25">
      <c r="A2980" s="351" t="s">
        <v>8905</v>
      </c>
      <c r="B2980" s="382" t="s">
        <v>37877</v>
      </c>
      <c r="C2980" s="351" t="s">
        <v>1</v>
      </c>
      <c r="D2980" s="337">
        <v>405.56</v>
      </c>
    </row>
    <row r="2981" spans="1:4" ht="15" x14ac:dyDescent="0.25">
      <c r="A2981" s="351" t="s">
        <v>8906</v>
      </c>
      <c r="B2981" s="351" t="s">
        <v>37878</v>
      </c>
      <c r="C2981" s="336"/>
      <c r="D2981" s="336"/>
    </row>
    <row r="2982" spans="1:4" ht="15" x14ac:dyDescent="0.25">
      <c r="A2982" s="351" t="s">
        <v>8907</v>
      </c>
      <c r="B2982" s="351" t="s">
        <v>37879</v>
      </c>
      <c r="C2982" s="351" t="s">
        <v>2</v>
      </c>
      <c r="D2982" s="337">
        <v>302.31</v>
      </c>
    </row>
    <row r="2983" spans="1:4" ht="15" x14ac:dyDescent="0.25">
      <c r="A2983" s="351" t="s">
        <v>8908</v>
      </c>
      <c r="B2983" s="351" t="s">
        <v>37880</v>
      </c>
      <c r="C2983" s="351" t="s">
        <v>2</v>
      </c>
      <c r="D2983" s="337">
        <v>352.5</v>
      </c>
    </row>
    <row r="2984" spans="1:4" ht="15" x14ac:dyDescent="0.25">
      <c r="A2984" s="351" t="s">
        <v>29345</v>
      </c>
      <c r="B2984" s="351" t="s">
        <v>37881</v>
      </c>
      <c r="C2984" s="351" t="s">
        <v>2</v>
      </c>
      <c r="D2984" s="337">
        <v>202.31</v>
      </c>
    </row>
    <row r="2985" spans="1:4" ht="15" x14ac:dyDescent="0.25">
      <c r="A2985" s="351" t="s">
        <v>8909</v>
      </c>
      <c r="B2985" s="351" t="s">
        <v>37882</v>
      </c>
      <c r="C2985" s="351" t="s">
        <v>1</v>
      </c>
      <c r="D2985" s="337">
        <v>620.84</v>
      </c>
    </row>
    <row r="2986" spans="1:4" ht="15" x14ac:dyDescent="0.25">
      <c r="A2986" s="351" t="s">
        <v>8910</v>
      </c>
      <c r="B2986" s="351" t="s">
        <v>8911</v>
      </c>
      <c r="C2986" s="351" t="s">
        <v>2</v>
      </c>
      <c r="D2986" s="337">
        <v>285.98</v>
      </c>
    </row>
    <row r="2987" spans="1:4" ht="15" x14ac:dyDescent="0.25">
      <c r="A2987" s="351" t="s">
        <v>11737</v>
      </c>
      <c r="B2987" s="351" t="s">
        <v>7873</v>
      </c>
      <c r="C2987" s="336"/>
      <c r="D2987" s="336"/>
    </row>
    <row r="2988" spans="1:4" ht="15" x14ac:dyDescent="0.25">
      <c r="A2988" s="351" t="s">
        <v>20808</v>
      </c>
      <c r="B2988" s="351" t="s">
        <v>21293</v>
      </c>
      <c r="C2988" s="351" t="s">
        <v>3</v>
      </c>
      <c r="D2988" s="337">
        <v>141.37</v>
      </c>
    </row>
    <row r="2989" spans="1:4" ht="15" x14ac:dyDescent="0.25">
      <c r="A2989" s="351" t="s">
        <v>20809</v>
      </c>
      <c r="B2989" s="351" t="s">
        <v>20810</v>
      </c>
      <c r="C2989" s="336"/>
      <c r="D2989" s="336"/>
    </row>
    <row r="2990" spans="1:4" ht="15" x14ac:dyDescent="0.25">
      <c r="A2990" s="351" t="s">
        <v>20811</v>
      </c>
      <c r="B2990" s="351" t="s">
        <v>20812</v>
      </c>
      <c r="C2990" s="351" t="s">
        <v>2</v>
      </c>
      <c r="D2990" s="337">
        <v>1101.45</v>
      </c>
    </row>
    <row r="2991" spans="1:4" ht="15" x14ac:dyDescent="0.25">
      <c r="A2991" s="351" t="s">
        <v>20813</v>
      </c>
      <c r="B2991" s="351" t="s">
        <v>20814</v>
      </c>
      <c r="C2991" s="351" t="s">
        <v>2</v>
      </c>
      <c r="D2991" s="337">
        <v>1216.17</v>
      </c>
    </row>
    <row r="2992" spans="1:4" ht="15" x14ac:dyDescent="0.25">
      <c r="A2992" s="351" t="s">
        <v>20815</v>
      </c>
      <c r="B2992" s="351" t="s">
        <v>20816</v>
      </c>
      <c r="C2992" s="351" t="s">
        <v>2</v>
      </c>
      <c r="D2992" s="337">
        <v>1494.03</v>
      </c>
    </row>
    <row r="2993" spans="1:4" ht="15" x14ac:dyDescent="0.25">
      <c r="A2993" s="351" t="s">
        <v>20817</v>
      </c>
      <c r="B2993" s="351" t="s">
        <v>20818</v>
      </c>
      <c r="C2993" s="351" t="s">
        <v>2</v>
      </c>
      <c r="D2993" s="337">
        <v>1997.3</v>
      </c>
    </row>
    <row r="2994" spans="1:4" ht="15" x14ac:dyDescent="0.25">
      <c r="A2994" s="351" t="s">
        <v>20819</v>
      </c>
      <c r="B2994" s="351" t="s">
        <v>20820</v>
      </c>
      <c r="C2994" s="351" t="s">
        <v>2</v>
      </c>
      <c r="D2994" s="337">
        <v>2440.39</v>
      </c>
    </row>
    <row r="2995" spans="1:4" x14ac:dyDescent="0.25">
      <c r="A2995" s="347">
        <v>14</v>
      </c>
      <c r="B2995" s="347" t="s">
        <v>6814</v>
      </c>
      <c r="C2995" s="348"/>
      <c r="D2995" s="348"/>
    </row>
    <row r="2996" spans="1:4" ht="15" x14ac:dyDescent="0.25">
      <c r="A2996" s="351" t="s">
        <v>8912</v>
      </c>
      <c r="B2996" s="351" t="s">
        <v>37883</v>
      </c>
      <c r="C2996" s="336"/>
      <c r="D2996" s="336"/>
    </row>
    <row r="2997" spans="1:4" ht="15" x14ac:dyDescent="0.25">
      <c r="A2997" s="351" t="s">
        <v>37884</v>
      </c>
      <c r="B2997" s="382" t="s">
        <v>37885</v>
      </c>
      <c r="C2997" s="351" t="s">
        <v>3</v>
      </c>
      <c r="D2997" s="337">
        <v>4.3499999999999996</v>
      </c>
    </row>
    <row r="2998" spans="1:4" ht="15" x14ac:dyDescent="0.25">
      <c r="A2998" s="351" t="s">
        <v>37886</v>
      </c>
      <c r="B2998" s="382" t="s">
        <v>37887</v>
      </c>
      <c r="C2998" s="351" t="s">
        <v>3</v>
      </c>
      <c r="D2998" s="337">
        <v>7.5</v>
      </c>
    </row>
    <row r="2999" spans="1:4" ht="15" x14ac:dyDescent="0.25">
      <c r="A2999" s="351" t="s">
        <v>37888</v>
      </c>
      <c r="B2999" s="382" t="s">
        <v>37889</v>
      </c>
      <c r="C2999" s="351" t="s">
        <v>3</v>
      </c>
      <c r="D2999" s="337">
        <v>30.76</v>
      </c>
    </row>
    <row r="3000" spans="1:4" ht="15" x14ac:dyDescent="0.25">
      <c r="A3000" s="351" t="s">
        <v>37890</v>
      </c>
      <c r="B3000" s="382" t="s">
        <v>37891</v>
      </c>
      <c r="C3000" s="351" t="s">
        <v>3</v>
      </c>
      <c r="D3000" s="337">
        <v>29.49</v>
      </c>
    </row>
    <row r="3001" spans="1:4" ht="15" x14ac:dyDescent="0.25">
      <c r="A3001" s="351" t="s">
        <v>37892</v>
      </c>
      <c r="B3001" s="382" t="s">
        <v>37893</v>
      </c>
      <c r="C3001" s="351" t="s">
        <v>3</v>
      </c>
      <c r="D3001" s="337">
        <v>32.909999999999997</v>
      </c>
    </row>
    <row r="3002" spans="1:4" ht="15" x14ac:dyDescent="0.25">
      <c r="A3002" s="351" t="s">
        <v>37894</v>
      </c>
      <c r="B3002" s="382" t="s">
        <v>37895</v>
      </c>
      <c r="C3002" s="351" t="s">
        <v>3</v>
      </c>
      <c r="D3002" s="337">
        <v>31.69</v>
      </c>
    </row>
    <row r="3003" spans="1:4" ht="15" x14ac:dyDescent="0.25">
      <c r="A3003" s="351" t="s">
        <v>37896</v>
      </c>
      <c r="B3003" s="382" t="s">
        <v>37897</v>
      </c>
      <c r="C3003" s="351" t="s">
        <v>3</v>
      </c>
      <c r="D3003" s="337">
        <v>29.49</v>
      </c>
    </row>
    <row r="3004" spans="1:4" ht="15" x14ac:dyDescent="0.25">
      <c r="A3004" s="351" t="s">
        <v>37898</v>
      </c>
      <c r="B3004" s="382" t="s">
        <v>37899</v>
      </c>
      <c r="C3004" s="351" t="s">
        <v>3</v>
      </c>
      <c r="D3004" s="337">
        <v>31.32</v>
      </c>
    </row>
    <row r="3005" spans="1:4" ht="15" x14ac:dyDescent="0.25">
      <c r="A3005" s="351" t="s">
        <v>37900</v>
      </c>
      <c r="B3005" s="382" t="s">
        <v>37901</v>
      </c>
      <c r="C3005" s="351" t="s">
        <v>3</v>
      </c>
      <c r="D3005" s="337">
        <v>30.05</v>
      </c>
    </row>
    <row r="3006" spans="1:4" ht="15" x14ac:dyDescent="0.25">
      <c r="A3006" s="351" t="s">
        <v>37902</v>
      </c>
      <c r="B3006" s="382" t="s">
        <v>37903</v>
      </c>
      <c r="C3006" s="351" t="s">
        <v>3</v>
      </c>
      <c r="D3006" s="337">
        <v>36.65</v>
      </c>
    </row>
    <row r="3007" spans="1:4" ht="15" x14ac:dyDescent="0.25">
      <c r="A3007" s="351" t="s">
        <v>37904</v>
      </c>
      <c r="B3007" s="382" t="s">
        <v>37905</v>
      </c>
      <c r="C3007" s="351" t="s">
        <v>3</v>
      </c>
      <c r="D3007" s="337">
        <v>35.43</v>
      </c>
    </row>
    <row r="3008" spans="1:4" ht="15" x14ac:dyDescent="0.25">
      <c r="A3008" s="351" t="s">
        <v>37906</v>
      </c>
      <c r="B3008" s="382" t="s">
        <v>37907</v>
      </c>
      <c r="C3008" s="351" t="s">
        <v>3</v>
      </c>
      <c r="D3008" s="337">
        <v>32.909999999999997</v>
      </c>
    </row>
    <row r="3009" spans="1:4" ht="15" x14ac:dyDescent="0.25">
      <c r="A3009" s="351" t="s">
        <v>37908</v>
      </c>
      <c r="B3009" s="382" t="s">
        <v>37909</v>
      </c>
      <c r="C3009" s="351" t="s">
        <v>3</v>
      </c>
      <c r="D3009" s="337">
        <v>31.69</v>
      </c>
    </row>
    <row r="3010" spans="1:4" ht="15" x14ac:dyDescent="0.25">
      <c r="A3010" s="351" t="s">
        <v>8913</v>
      </c>
      <c r="B3010" s="351" t="s">
        <v>8914</v>
      </c>
      <c r="C3010" s="336"/>
      <c r="D3010" s="336"/>
    </row>
    <row r="3011" spans="1:4" ht="15" x14ac:dyDescent="0.25">
      <c r="A3011" s="351" t="s">
        <v>37910</v>
      </c>
      <c r="B3011" s="351" t="s">
        <v>37911</v>
      </c>
      <c r="C3011" s="351" t="s">
        <v>3</v>
      </c>
      <c r="D3011" s="337">
        <v>23.43</v>
      </c>
    </row>
    <row r="3012" spans="1:4" ht="15" x14ac:dyDescent="0.25">
      <c r="A3012" s="351" t="s">
        <v>37912</v>
      </c>
      <c r="B3012" s="351" t="s">
        <v>37913</v>
      </c>
      <c r="C3012" s="351" t="s">
        <v>3</v>
      </c>
      <c r="D3012" s="337">
        <v>20.99</v>
      </c>
    </row>
    <row r="3013" spans="1:4" ht="15" x14ac:dyDescent="0.25">
      <c r="A3013" s="351" t="s">
        <v>8915</v>
      </c>
      <c r="B3013" s="351" t="s">
        <v>37914</v>
      </c>
      <c r="C3013" s="336"/>
      <c r="D3013" s="336"/>
    </row>
    <row r="3014" spans="1:4" ht="15" x14ac:dyDescent="0.25">
      <c r="A3014" s="351" t="s">
        <v>37915</v>
      </c>
      <c r="B3014" s="382" t="s">
        <v>37916</v>
      </c>
      <c r="C3014" s="351" t="s">
        <v>3</v>
      </c>
      <c r="D3014" s="337">
        <v>59.21</v>
      </c>
    </row>
    <row r="3015" spans="1:4" ht="15" x14ac:dyDescent="0.25">
      <c r="A3015" s="351" t="s">
        <v>37917</v>
      </c>
      <c r="B3015" s="382" t="s">
        <v>37918</v>
      </c>
      <c r="C3015" s="351" t="s">
        <v>3</v>
      </c>
      <c r="D3015" s="337">
        <v>52.92</v>
      </c>
    </row>
    <row r="3016" spans="1:4" ht="15" x14ac:dyDescent="0.25">
      <c r="A3016" s="351" t="s">
        <v>37919</v>
      </c>
      <c r="B3016" s="382" t="s">
        <v>37920</v>
      </c>
      <c r="C3016" s="351" t="s">
        <v>3</v>
      </c>
      <c r="D3016" s="337">
        <v>58.16</v>
      </c>
    </row>
    <row r="3017" spans="1:4" ht="15" x14ac:dyDescent="0.25">
      <c r="A3017" s="351" t="s">
        <v>37921</v>
      </c>
      <c r="B3017" s="382" t="s">
        <v>37922</v>
      </c>
      <c r="C3017" s="351" t="s">
        <v>3</v>
      </c>
      <c r="D3017" s="337">
        <v>57.28</v>
      </c>
    </row>
    <row r="3018" spans="1:4" ht="15" x14ac:dyDescent="0.25">
      <c r="A3018" s="351" t="s">
        <v>37923</v>
      </c>
      <c r="B3018" s="382" t="s">
        <v>37924</v>
      </c>
      <c r="C3018" s="351" t="s">
        <v>3</v>
      </c>
      <c r="D3018" s="337">
        <v>88.26</v>
      </c>
    </row>
    <row r="3019" spans="1:4" ht="15" x14ac:dyDescent="0.25">
      <c r="A3019" s="351" t="s">
        <v>37925</v>
      </c>
      <c r="B3019" s="382" t="s">
        <v>37926</v>
      </c>
      <c r="C3019" s="351" t="s">
        <v>3</v>
      </c>
      <c r="D3019" s="337">
        <v>81.61</v>
      </c>
    </row>
    <row r="3020" spans="1:4" ht="15" x14ac:dyDescent="0.25">
      <c r="A3020" s="351" t="s">
        <v>37927</v>
      </c>
      <c r="B3020" s="382" t="s">
        <v>37928</v>
      </c>
      <c r="C3020" s="351" t="s">
        <v>3</v>
      </c>
      <c r="D3020" s="337">
        <v>87.12</v>
      </c>
    </row>
    <row r="3021" spans="1:4" ht="15" x14ac:dyDescent="0.25">
      <c r="A3021" s="351" t="s">
        <v>37929</v>
      </c>
      <c r="B3021" s="382" t="s">
        <v>37930</v>
      </c>
      <c r="C3021" s="351" t="s">
        <v>3</v>
      </c>
      <c r="D3021" s="337">
        <v>86.52</v>
      </c>
    </row>
    <row r="3022" spans="1:4" ht="15" x14ac:dyDescent="0.25">
      <c r="A3022" s="351" t="s">
        <v>37931</v>
      </c>
      <c r="B3022" s="351" t="s">
        <v>37932</v>
      </c>
      <c r="C3022" s="351" t="s">
        <v>3</v>
      </c>
      <c r="D3022" s="337">
        <v>119.06</v>
      </c>
    </row>
    <row r="3023" spans="1:4" ht="15" x14ac:dyDescent="0.25">
      <c r="A3023" s="351" t="s">
        <v>37933</v>
      </c>
      <c r="B3023" s="351" t="s">
        <v>37934</v>
      </c>
      <c r="C3023" s="351" t="s">
        <v>3</v>
      </c>
      <c r="D3023" s="337">
        <v>191.3</v>
      </c>
    </row>
    <row r="3024" spans="1:4" ht="15" x14ac:dyDescent="0.25">
      <c r="A3024" s="351" t="s">
        <v>8916</v>
      </c>
      <c r="B3024" s="351" t="s">
        <v>8917</v>
      </c>
      <c r="C3024" s="336"/>
      <c r="D3024" s="336"/>
    </row>
    <row r="3025" spans="1:4" ht="15" x14ac:dyDescent="0.25">
      <c r="A3025" s="351" t="s">
        <v>8918</v>
      </c>
      <c r="B3025" s="351" t="s">
        <v>8919</v>
      </c>
      <c r="C3025" s="351" t="s">
        <v>3</v>
      </c>
      <c r="D3025" s="337">
        <v>82.49</v>
      </c>
    </row>
    <row r="3026" spans="1:4" ht="15" x14ac:dyDescent="0.25">
      <c r="A3026" s="351" t="s">
        <v>8920</v>
      </c>
      <c r="B3026" s="351" t="s">
        <v>8921</v>
      </c>
      <c r="C3026" s="351" t="s">
        <v>3</v>
      </c>
      <c r="D3026" s="337">
        <v>310.11</v>
      </c>
    </row>
    <row r="3027" spans="1:4" ht="15" x14ac:dyDescent="0.25">
      <c r="A3027" s="351" t="s">
        <v>8922</v>
      </c>
      <c r="B3027" s="351" t="s">
        <v>8923</v>
      </c>
      <c r="C3027" s="351" t="s">
        <v>3</v>
      </c>
      <c r="D3027" s="337">
        <v>310.11</v>
      </c>
    </row>
    <row r="3028" spans="1:4" ht="15" x14ac:dyDescent="0.25">
      <c r="A3028" s="351" t="s">
        <v>8924</v>
      </c>
      <c r="B3028" s="351" t="s">
        <v>37935</v>
      </c>
      <c r="C3028" s="336"/>
      <c r="D3028" s="336"/>
    </row>
    <row r="3029" spans="1:4" ht="15" x14ac:dyDescent="0.25">
      <c r="A3029" s="351" t="s">
        <v>8925</v>
      </c>
      <c r="B3029" s="351" t="s">
        <v>37936</v>
      </c>
      <c r="C3029" s="351" t="s">
        <v>1</v>
      </c>
      <c r="D3029" s="337">
        <v>9.0399999999999991</v>
      </c>
    </row>
    <row r="3030" spans="1:4" x14ac:dyDescent="0.25">
      <c r="A3030" s="347">
        <v>15</v>
      </c>
      <c r="B3030" s="347" t="s">
        <v>37937</v>
      </c>
      <c r="C3030" s="348"/>
      <c r="D3030" s="348"/>
    </row>
    <row r="3031" spans="1:4" ht="15" x14ac:dyDescent="0.25">
      <c r="A3031" s="351" t="s">
        <v>8926</v>
      </c>
      <c r="B3031" s="351" t="s">
        <v>11972</v>
      </c>
      <c r="C3031" s="336"/>
      <c r="D3031" s="336"/>
    </row>
    <row r="3032" spans="1:4" ht="15" x14ac:dyDescent="0.25">
      <c r="A3032" s="351" t="s">
        <v>8927</v>
      </c>
      <c r="B3032" s="351" t="s">
        <v>37938</v>
      </c>
      <c r="C3032" s="351" t="s">
        <v>3</v>
      </c>
      <c r="D3032" s="337">
        <v>53.57</v>
      </c>
    </row>
    <row r="3033" spans="1:4" ht="15" x14ac:dyDescent="0.25">
      <c r="A3033" s="351" t="s">
        <v>8928</v>
      </c>
      <c r="B3033" s="351" t="s">
        <v>37939</v>
      </c>
      <c r="C3033" s="351" t="s">
        <v>3</v>
      </c>
      <c r="D3033" s="337">
        <v>67.430000000000007</v>
      </c>
    </row>
    <row r="3034" spans="1:4" ht="15" x14ac:dyDescent="0.25">
      <c r="A3034" s="351" t="s">
        <v>8929</v>
      </c>
      <c r="B3034" s="351" t="s">
        <v>37940</v>
      </c>
      <c r="C3034" s="351" t="s">
        <v>3</v>
      </c>
      <c r="D3034" s="337">
        <v>81.290000000000006</v>
      </c>
    </row>
    <row r="3035" spans="1:4" ht="15" x14ac:dyDescent="0.25">
      <c r="A3035" s="351" t="s">
        <v>8930</v>
      </c>
      <c r="B3035" s="351" t="s">
        <v>37941</v>
      </c>
      <c r="C3035" s="351" t="s">
        <v>3</v>
      </c>
      <c r="D3035" s="337">
        <v>62.79</v>
      </c>
    </row>
    <row r="3036" spans="1:4" ht="15" x14ac:dyDescent="0.25">
      <c r="A3036" s="351" t="s">
        <v>8931</v>
      </c>
      <c r="B3036" s="351" t="s">
        <v>37942</v>
      </c>
      <c r="C3036" s="351" t="s">
        <v>3</v>
      </c>
      <c r="D3036" s="337">
        <v>77.599999999999994</v>
      </c>
    </row>
    <row r="3037" spans="1:4" ht="15" x14ac:dyDescent="0.25">
      <c r="A3037" s="351" t="s">
        <v>8932</v>
      </c>
      <c r="B3037" s="351" t="s">
        <v>37943</v>
      </c>
      <c r="C3037" s="351" t="s">
        <v>3</v>
      </c>
      <c r="D3037" s="337">
        <v>92.42</v>
      </c>
    </row>
    <row r="3038" spans="1:4" ht="15" x14ac:dyDescent="0.25">
      <c r="A3038" s="351" t="s">
        <v>8933</v>
      </c>
      <c r="B3038" s="351" t="s">
        <v>37944</v>
      </c>
      <c r="C3038" s="336"/>
      <c r="D3038" s="336"/>
    </row>
    <row r="3039" spans="1:4" ht="15" x14ac:dyDescent="0.25">
      <c r="A3039" s="351" t="s">
        <v>8934</v>
      </c>
      <c r="B3039" s="351" t="s">
        <v>37945</v>
      </c>
      <c r="C3039" s="351" t="s">
        <v>3</v>
      </c>
      <c r="D3039" s="337">
        <v>38.24</v>
      </c>
    </row>
    <row r="3040" spans="1:4" ht="15" x14ac:dyDescent="0.25">
      <c r="A3040" s="351" t="s">
        <v>8935</v>
      </c>
      <c r="B3040" s="351" t="s">
        <v>37946</v>
      </c>
      <c r="C3040" s="351" t="s">
        <v>3</v>
      </c>
      <c r="D3040" s="337">
        <v>41.24</v>
      </c>
    </row>
    <row r="3041" spans="1:4" ht="15" x14ac:dyDescent="0.25">
      <c r="A3041" s="351" t="s">
        <v>8936</v>
      </c>
      <c r="B3041" s="351" t="s">
        <v>37947</v>
      </c>
      <c r="C3041" s="351" t="s">
        <v>3</v>
      </c>
      <c r="D3041" s="337">
        <v>44.23</v>
      </c>
    </row>
    <row r="3042" spans="1:4" ht="15" x14ac:dyDescent="0.25">
      <c r="A3042" s="351" t="s">
        <v>8937</v>
      </c>
      <c r="B3042" s="351" t="s">
        <v>37948</v>
      </c>
      <c r="C3042" s="336"/>
      <c r="D3042" s="336"/>
    </row>
    <row r="3043" spans="1:4" ht="15" x14ac:dyDescent="0.25">
      <c r="A3043" s="351" t="s">
        <v>8938</v>
      </c>
      <c r="B3043" s="351" t="s">
        <v>37949</v>
      </c>
      <c r="C3043" s="351" t="s">
        <v>3</v>
      </c>
      <c r="D3043" s="337">
        <v>49.16</v>
      </c>
    </row>
    <row r="3044" spans="1:4" ht="15" x14ac:dyDescent="0.25">
      <c r="A3044" s="351" t="s">
        <v>8939</v>
      </c>
      <c r="B3044" s="351" t="s">
        <v>37950</v>
      </c>
      <c r="C3044" s="351" t="s">
        <v>3</v>
      </c>
      <c r="D3044" s="337">
        <v>52.15</v>
      </c>
    </row>
    <row r="3045" spans="1:4" ht="15" x14ac:dyDescent="0.25">
      <c r="A3045" s="351" t="s">
        <v>8940</v>
      </c>
      <c r="B3045" s="351" t="s">
        <v>37951</v>
      </c>
      <c r="C3045" s="351" t="s">
        <v>3</v>
      </c>
      <c r="D3045" s="337">
        <v>51.58</v>
      </c>
    </row>
    <row r="3046" spans="1:4" ht="15" x14ac:dyDescent="0.25">
      <c r="A3046" s="351" t="s">
        <v>8941</v>
      </c>
      <c r="B3046" s="351" t="s">
        <v>37952</v>
      </c>
      <c r="C3046" s="351" t="s">
        <v>3</v>
      </c>
      <c r="D3046" s="337">
        <v>54.57</v>
      </c>
    </row>
    <row r="3047" spans="1:4" ht="15" x14ac:dyDescent="0.25">
      <c r="A3047" s="351" t="s">
        <v>8942</v>
      </c>
      <c r="B3047" s="351" t="s">
        <v>37953</v>
      </c>
      <c r="C3047" s="351" t="s">
        <v>3</v>
      </c>
      <c r="D3047" s="337">
        <v>54.81</v>
      </c>
    </row>
    <row r="3048" spans="1:4" ht="15" x14ac:dyDescent="0.25">
      <c r="A3048" s="351" t="s">
        <v>8943</v>
      </c>
      <c r="B3048" s="351" t="s">
        <v>37954</v>
      </c>
      <c r="C3048" s="351" t="s">
        <v>3</v>
      </c>
      <c r="D3048" s="337">
        <v>57.8</v>
      </c>
    </row>
    <row r="3049" spans="1:4" ht="15" x14ac:dyDescent="0.25">
      <c r="A3049" s="351" t="s">
        <v>8944</v>
      </c>
      <c r="B3049" s="351" t="s">
        <v>8945</v>
      </c>
      <c r="C3049" s="336"/>
      <c r="D3049" s="336"/>
    </row>
    <row r="3050" spans="1:4" ht="15" x14ac:dyDescent="0.25">
      <c r="A3050" s="351" t="s">
        <v>8946</v>
      </c>
      <c r="B3050" s="351" t="s">
        <v>37955</v>
      </c>
      <c r="C3050" s="351" t="s">
        <v>3</v>
      </c>
      <c r="D3050" s="337">
        <v>42.86</v>
      </c>
    </row>
    <row r="3051" spans="1:4" ht="15" x14ac:dyDescent="0.25">
      <c r="A3051" s="351" t="s">
        <v>8947</v>
      </c>
      <c r="B3051" s="351" t="s">
        <v>37956</v>
      </c>
      <c r="C3051" s="351" t="s">
        <v>3</v>
      </c>
      <c r="D3051" s="337">
        <v>45.86</v>
      </c>
    </row>
    <row r="3052" spans="1:4" ht="15" x14ac:dyDescent="0.25">
      <c r="A3052" s="351" t="s">
        <v>8948</v>
      </c>
      <c r="B3052" s="351" t="s">
        <v>37957</v>
      </c>
      <c r="C3052" s="351" t="s">
        <v>3</v>
      </c>
      <c r="D3052" s="337">
        <v>48.85</v>
      </c>
    </row>
    <row r="3053" spans="1:4" ht="15" x14ac:dyDescent="0.25">
      <c r="A3053" s="351" t="s">
        <v>8949</v>
      </c>
      <c r="B3053" s="351" t="s">
        <v>37958</v>
      </c>
      <c r="C3053" s="336"/>
      <c r="D3053" s="336"/>
    </row>
    <row r="3054" spans="1:4" ht="15" x14ac:dyDescent="0.25">
      <c r="A3054" s="351" t="s">
        <v>8950</v>
      </c>
      <c r="B3054" s="351" t="s">
        <v>37959</v>
      </c>
      <c r="C3054" s="351" t="s">
        <v>3</v>
      </c>
      <c r="D3054" s="337">
        <v>52.52</v>
      </c>
    </row>
    <row r="3055" spans="1:4" ht="15" x14ac:dyDescent="0.25">
      <c r="A3055" s="351" t="s">
        <v>8951</v>
      </c>
      <c r="B3055" s="351" t="s">
        <v>37960</v>
      </c>
      <c r="C3055" s="351" t="s">
        <v>3</v>
      </c>
      <c r="D3055" s="337">
        <v>55.51</v>
      </c>
    </row>
    <row r="3056" spans="1:4" ht="15" x14ac:dyDescent="0.25">
      <c r="A3056" s="351" t="s">
        <v>8952</v>
      </c>
      <c r="B3056" s="351" t="s">
        <v>37961</v>
      </c>
      <c r="C3056" s="351" t="s">
        <v>3</v>
      </c>
      <c r="D3056" s="337">
        <v>54.94</v>
      </c>
    </row>
    <row r="3057" spans="1:4" ht="15" x14ac:dyDescent="0.25">
      <c r="A3057" s="351" t="s">
        <v>8953</v>
      </c>
      <c r="B3057" s="351" t="s">
        <v>37962</v>
      </c>
      <c r="C3057" s="351" t="s">
        <v>3</v>
      </c>
      <c r="D3057" s="337">
        <v>57.93</v>
      </c>
    </row>
    <row r="3058" spans="1:4" ht="15" x14ac:dyDescent="0.25">
      <c r="A3058" s="351" t="s">
        <v>8954</v>
      </c>
      <c r="B3058" s="351" t="s">
        <v>37963</v>
      </c>
      <c r="C3058" s="351" t="s">
        <v>3</v>
      </c>
      <c r="D3058" s="337">
        <v>58.17</v>
      </c>
    </row>
    <row r="3059" spans="1:4" ht="15" x14ac:dyDescent="0.25">
      <c r="A3059" s="351" t="s">
        <v>8955</v>
      </c>
      <c r="B3059" s="351" t="s">
        <v>37964</v>
      </c>
      <c r="C3059" s="351" t="s">
        <v>3</v>
      </c>
      <c r="D3059" s="337">
        <v>61.16</v>
      </c>
    </row>
    <row r="3060" spans="1:4" ht="15" x14ac:dyDescent="0.25">
      <c r="A3060" s="351" t="s">
        <v>8956</v>
      </c>
      <c r="B3060" s="351" t="s">
        <v>37965</v>
      </c>
      <c r="C3060" s="336"/>
      <c r="D3060" s="336"/>
    </row>
    <row r="3061" spans="1:4" ht="15" x14ac:dyDescent="0.25">
      <c r="A3061" s="351" t="s">
        <v>8957</v>
      </c>
      <c r="B3061" s="351" t="s">
        <v>37966</v>
      </c>
      <c r="C3061" s="351" t="s">
        <v>3</v>
      </c>
      <c r="D3061" s="337">
        <v>46.48</v>
      </c>
    </row>
    <row r="3062" spans="1:4" ht="15" x14ac:dyDescent="0.25">
      <c r="A3062" s="351" t="s">
        <v>8958</v>
      </c>
      <c r="B3062" s="351" t="s">
        <v>37967</v>
      </c>
      <c r="C3062" s="351" t="s">
        <v>3</v>
      </c>
      <c r="D3062" s="337">
        <v>54.67</v>
      </c>
    </row>
    <row r="3063" spans="1:4" ht="15" x14ac:dyDescent="0.25">
      <c r="A3063" s="351" t="s">
        <v>8959</v>
      </c>
      <c r="B3063" s="351" t="s">
        <v>6785</v>
      </c>
      <c r="C3063" s="336"/>
      <c r="D3063" s="336"/>
    </row>
    <row r="3064" spans="1:4" ht="15" x14ac:dyDescent="0.25">
      <c r="A3064" s="351" t="s">
        <v>8960</v>
      </c>
      <c r="B3064" s="351" t="s">
        <v>37968</v>
      </c>
      <c r="C3064" s="351" t="s">
        <v>3</v>
      </c>
      <c r="D3064" s="337">
        <v>303.14999999999998</v>
      </c>
    </row>
    <row r="3065" spans="1:4" ht="15" x14ac:dyDescent="0.25">
      <c r="A3065" s="351" t="s">
        <v>8961</v>
      </c>
      <c r="B3065" s="351" t="s">
        <v>6778</v>
      </c>
      <c r="C3065" s="336"/>
      <c r="D3065" s="336"/>
    </row>
    <row r="3066" spans="1:4" ht="15" x14ac:dyDescent="0.25">
      <c r="A3066" s="351" t="s">
        <v>20821</v>
      </c>
      <c r="B3066" s="351" t="s">
        <v>20822</v>
      </c>
      <c r="C3066" s="351" t="s">
        <v>3</v>
      </c>
      <c r="D3066" s="337">
        <v>53.14</v>
      </c>
    </row>
    <row r="3067" spans="1:4" ht="15" x14ac:dyDescent="0.25">
      <c r="A3067" s="351" t="s">
        <v>20823</v>
      </c>
      <c r="B3067" s="351" t="s">
        <v>20824</v>
      </c>
      <c r="C3067" s="351" t="s">
        <v>3</v>
      </c>
      <c r="D3067" s="337">
        <v>46.75</v>
      </c>
    </row>
    <row r="3068" spans="1:4" ht="15" x14ac:dyDescent="0.25">
      <c r="A3068" s="351" t="s">
        <v>20825</v>
      </c>
      <c r="B3068" s="351" t="s">
        <v>20826</v>
      </c>
      <c r="C3068" s="351" t="s">
        <v>3</v>
      </c>
      <c r="D3068" s="337">
        <v>39.92</v>
      </c>
    </row>
    <row r="3069" spans="1:4" ht="15" x14ac:dyDescent="0.25">
      <c r="A3069" s="351" t="s">
        <v>8962</v>
      </c>
      <c r="B3069" s="351" t="s">
        <v>8963</v>
      </c>
      <c r="C3069" s="336"/>
      <c r="D3069" s="336"/>
    </row>
    <row r="3070" spans="1:4" ht="15" x14ac:dyDescent="0.25">
      <c r="A3070" s="351" t="s">
        <v>8964</v>
      </c>
      <c r="B3070" s="351" t="s">
        <v>37969</v>
      </c>
      <c r="C3070" s="351" t="s">
        <v>3</v>
      </c>
      <c r="D3070" s="337">
        <v>85.74</v>
      </c>
    </row>
    <row r="3071" spans="1:4" ht="15" x14ac:dyDescent="0.25">
      <c r="A3071" s="351" t="s">
        <v>8965</v>
      </c>
      <c r="B3071" s="351" t="s">
        <v>37970</v>
      </c>
      <c r="C3071" s="351" t="s">
        <v>3</v>
      </c>
      <c r="D3071" s="337">
        <v>301.27999999999997</v>
      </c>
    </row>
    <row r="3072" spans="1:4" ht="15" x14ac:dyDescent="0.25">
      <c r="A3072" s="351" t="s">
        <v>8966</v>
      </c>
      <c r="B3072" s="351" t="s">
        <v>37971</v>
      </c>
      <c r="C3072" s="351" t="s">
        <v>3</v>
      </c>
      <c r="D3072" s="337">
        <v>488.43</v>
      </c>
    </row>
    <row r="3073" spans="1:4" ht="15" x14ac:dyDescent="0.25">
      <c r="A3073" s="351" t="s">
        <v>8967</v>
      </c>
      <c r="B3073" s="351" t="s">
        <v>37972</v>
      </c>
      <c r="C3073" s="336"/>
      <c r="D3073" s="336"/>
    </row>
    <row r="3074" spans="1:4" ht="15" x14ac:dyDescent="0.25">
      <c r="A3074" s="351" t="s">
        <v>8968</v>
      </c>
      <c r="B3074" s="351" t="s">
        <v>37973</v>
      </c>
      <c r="C3074" s="351" t="s">
        <v>3</v>
      </c>
      <c r="D3074" s="337">
        <v>114.81</v>
      </c>
    </row>
    <row r="3075" spans="1:4" ht="15" x14ac:dyDescent="0.25">
      <c r="A3075" s="351" t="s">
        <v>8969</v>
      </c>
      <c r="B3075" s="351" t="s">
        <v>37974</v>
      </c>
      <c r="C3075" s="351" t="s">
        <v>3</v>
      </c>
      <c r="D3075" s="337">
        <v>132.74</v>
      </c>
    </row>
    <row r="3076" spans="1:4" ht="15" x14ac:dyDescent="0.25">
      <c r="A3076" s="351" t="s">
        <v>8970</v>
      </c>
      <c r="B3076" s="351" t="s">
        <v>37975</v>
      </c>
      <c r="C3076" s="351" t="s">
        <v>3</v>
      </c>
      <c r="D3076" s="337">
        <v>132.74</v>
      </c>
    </row>
    <row r="3077" spans="1:4" ht="15" x14ac:dyDescent="0.25">
      <c r="A3077" s="351" t="s">
        <v>8971</v>
      </c>
      <c r="B3077" s="351" t="s">
        <v>37976</v>
      </c>
      <c r="C3077" s="336"/>
      <c r="D3077" s="336"/>
    </row>
    <row r="3078" spans="1:4" ht="15" x14ac:dyDescent="0.25">
      <c r="A3078" s="351" t="s">
        <v>8972</v>
      </c>
      <c r="B3078" s="351" t="s">
        <v>37977</v>
      </c>
      <c r="C3078" s="351" t="s">
        <v>3</v>
      </c>
      <c r="D3078" s="337">
        <v>97.12</v>
      </c>
    </row>
    <row r="3079" spans="1:4" ht="15" x14ac:dyDescent="0.25">
      <c r="A3079" s="351" t="s">
        <v>8973</v>
      </c>
      <c r="B3079" s="351" t="s">
        <v>37978</v>
      </c>
      <c r="C3079" s="351" t="s">
        <v>3</v>
      </c>
      <c r="D3079" s="337">
        <v>79.86</v>
      </c>
    </row>
    <row r="3080" spans="1:4" ht="15" x14ac:dyDescent="0.25">
      <c r="A3080" s="351" t="s">
        <v>8974</v>
      </c>
      <c r="B3080" s="351" t="s">
        <v>21452</v>
      </c>
      <c r="C3080" s="351" t="s">
        <v>3</v>
      </c>
      <c r="D3080" s="337">
        <v>193.46</v>
      </c>
    </row>
    <row r="3081" spans="1:4" ht="15" x14ac:dyDescent="0.25">
      <c r="A3081" s="351" t="s">
        <v>23985</v>
      </c>
      <c r="B3081" s="351" t="s">
        <v>23986</v>
      </c>
      <c r="C3081" s="351" t="s">
        <v>3</v>
      </c>
      <c r="D3081" s="337">
        <v>663.54</v>
      </c>
    </row>
    <row r="3082" spans="1:4" ht="15" x14ac:dyDescent="0.25">
      <c r="A3082" s="351" t="s">
        <v>8975</v>
      </c>
      <c r="B3082" s="351" t="s">
        <v>8976</v>
      </c>
      <c r="C3082" s="336"/>
      <c r="D3082" s="336"/>
    </row>
    <row r="3083" spans="1:4" ht="15" x14ac:dyDescent="0.25">
      <c r="A3083" s="351" t="s">
        <v>8977</v>
      </c>
      <c r="B3083" s="351" t="s">
        <v>37979</v>
      </c>
      <c r="C3083" s="351" t="s">
        <v>3</v>
      </c>
      <c r="D3083" s="337">
        <v>113.71</v>
      </c>
    </row>
    <row r="3084" spans="1:4" ht="15" x14ac:dyDescent="0.25">
      <c r="A3084" s="351" t="s">
        <v>8978</v>
      </c>
      <c r="B3084" s="351" t="s">
        <v>11973</v>
      </c>
      <c r="C3084" s="336"/>
      <c r="D3084" s="336"/>
    </row>
    <row r="3085" spans="1:4" ht="15" x14ac:dyDescent="0.25">
      <c r="A3085" s="351" t="s">
        <v>20827</v>
      </c>
      <c r="B3085" s="351" t="s">
        <v>20828</v>
      </c>
      <c r="C3085" s="351" t="s">
        <v>3</v>
      </c>
      <c r="D3085" s="337">
        <v>59.79</v>
      </c>
    </row>
    <row r="3086" spans="1:4" ht="15" x14ac:dyDescent="0.25">
      <c r="A3086" s="351" t="s">
        <v>20829</v>
      </c>
      <c r="B3086" s="351" t="s">
        <v>20830</v>
      </c>
      <c r="C3086" s="351" t="s">
        <v>3</v>
      </c>
      <c r="D3086" s="337">
        <v>78.349999999999994</v>
      </c>
    </row>
    <row r="3087" spans="1:4" ht="15" x14ac:dyDescent="0.25">
      <c r="A3087" s="351" t="s">
        <v>20831</v>
      </c>
      <c r="B3087" s="351" t="s">
        <v>20832</v>
      </c>
      <c r="C3087" s="351" t="s">
        <v>3</v>
      </c>
      <c r="D3087" s="337">
        <v>114.1</v>
      </c>
    </row>
    <row r="3088" spans="1:4" ht="15" x14ac:dyDescent="0.25">
      <c r="A3088" s="351" t="s">
        <v>20833</v>
      </c>
      <c r="B3088" s="351" t="s">
        <v>20834</v>
      </c>
      <c r="C3088" s="351" t="s">
        <v>3</v>
      </c>
      <c r="D3088" s="337">
        <v>100.63</v>
      </c>
    </row>
    <row r="3089" spans="1:4" ht="15" x14ac:dyDescent="0.25">
      <c r="A3089" s="351" t="s">
        <v>20835</v>
      </c>
      <c r="B3089" s="351" t="s">
        <v>20836</v>
      </c>
      <c r="C3089" s="351" t="s">
        <v>3</v>
      </c>
      <c r="D3089" s="337">
        <v>117.58</v>
      </c>
    </row>
    <row r="3090" spans="1:4" ht="15" x14ac:dyDescent="0.25">
      <c r="A3090" s="351" t="s">
        <v>20837</v>
      </c>
      <c r="B3090" s="351" t="s">
        <v>20838</v>
      </c>
      <c r="C3090" s="351" t="s">
        <v>3</v>
      </c>
      <c r="D3090" s="337">
        <v>1.74</v>
      </c>
    </row>
    <row r="3091" spans="1:4" ht="15" x14ac:dyDescent="0.25">
      <c r="A3091" s="351" t="s">
        <v>20839</v>
      </c>
      <c r="B3091" s="351" t="s">
        <v>20840</v>
      </c>
      <c r="C3091" s="351" t="s">
        <v>3</v>
      </c>
      <c r="D3091" s="337">
        <v>2.48</v>
      </c>
    </row>
    <row r="3092" spans="1:4" ht="15" x14ac:dyDescent="0.25">
      <c r="A3092" s="351" t="s">
        <v>8979</v>
      </c>
      <c r="B3092" s="351" t="s">
        <v>7831</v>
      </c>
      <c r="C3092" s="336"/>
      <c r="D3092" s="336"/>
    </row>
    <row r="3093" spans="1:4" ht="15" x14ac:dyDescent="0.25">
      <c r="A3093" s="351" t="s">
        <v>8980</v>
      </c>
      <c r="B3093" s="351" t="s">
        <v>37980</v>
      </c>
      <c r="C3093" s="351" t="s">
        <v>3</v>
      </c>
      <c r="D3093" s="337">
        <v>135.99</v>
      </c>
    </row>
    <row r="3094" spans="1:4" ht="15" x14ac:dyDescent="0.25">
      <c r="A3094" s="351" t="s">
        <v>8981</v>
      </c>
      <c r="B3094" s="351" t="s">
        <v>37981</v>
      </c>
      <c r="C3094" s="351" t="s">
        <v>3</v>
      </c>
      <c r="D3094" s="337">
        <v>44.95</v>
      </c>
    </row>
    <row r="3095" spans="1:4" ht="15" x14ac:dyDescent="0.25">
      <c r="A3095" s="351" t="s">
        <v>8982</v>
      </c>
      <c r="B3095" s="351" t="s">
        <v>6803</v>
      </c>
      <c r="C3095" s="336"/>
      <c r="D3095" s="336"/>
    </row>
    <row r="3096" spans="1:4" ht="15" x14ac:dyDescent="0.25">
      <c r="A3096" s="351" t="s">
        <v>8983</v>
      </c>
      <c r="B3096" s="351" t="s">
        <v>37982</v>
      </c>
      <c r="C3096" s="351" t="s">
        <v>1</v>
      </c>
      <c r="D3096" s="337">
        <v>29.19</v>
      </c>
    </row>
    <row r="3097" spans="1:4" ht="15" x14ac:dyDescent="0.25">
      <c r="A3097" s="351" t="s">
        <v>8984</v>
      </c>
      <c r="B3097" s="351" t="s">
        <v>37983</v>
      </c>
      <c r="C3097" s="336"/>
      <c r="D3097" s="336"/>
    </row>
    <row r="3098" spans="1:4" ht="15" x14ac:dyDescent="0.25">
      <c r="A3098" s="351" t="s">
        <v>8985</v>
      </c>
      <c r="B3098" s="351" t="s">
        <v>37984</v>
      </c>
      <c r="C3098" s="351" t="s">
        <v>1</v>
      </c>
      <c r="D3098" s="337">
        <v>34.01</v>
      </c>
    </row>
    <row r="3099" spans="1:4" ht="15" x14ac:dyDescent="0.25">
      <c r="A3099" s="351" t="s">
        <v>8986</v>
      </c>
      <c r="B3099" s="351" t="s">
        <v>37985</v>
      </c>
      <c r="C3099" s="351" t="s">
        <v>1</v>
      </c>
      <c r="D3099" s="337">
        <v>34.31</v>
      </c>
    </row>
    <row r="3100" spans="1:4" ht="15" x14ac:dyDescent="0.25">
      <c r="A3100" s="351" t="s">
        <v>8987</v>
      </c>
      <c r="B3100" s="351" t="s">
        <v>37986</v>
      </c>
      <c r="C3100" s="351" t="s">
        <v>1</v>
      </c>
      <c r="D3100" s="337">
        <v>52.34</v>
      </c>
    </row>
    <row r="3101" spans="1:4" ht="15" x14ac:dyDescent="0.25">
      <c r="A3101" s="351" t="s">
        <v>8988</v>
      </c>
      <c r="B3101" s="351" t="s">
        <v>37987</v>
      </c>
      <c r="C3101" s="336"/>
      <c r="D3101" s="336"/>
    </row>
    <row r="3102" spans="1:4" ht="15" x14ac:dyDescent="0.25">
      <c r="A3102" s="351" t="s">
        <v>8989</v>
      </c>
      <c r="B3102" s="351" t="s">
        <v>37988</v>
      </c>
      <c r="C3102" s="351" t="s">
        <v>1</v>
      </c>
      <c r="D3102" s="337">
        <v>14.72</v>
      </c>
    </row>
    <row r="3103" spans="1:4" ht="15" x14ac:dyDescent="0.25">
      <c r="A3103" s="351" t="s">
        <v>8990</v>
      </c>
      <c r="B3103" s="351" t="s">
        <v>37989</v>
      </c>
      <c r="C3103" s="351" t="s">
        <v>1</v>
      </c>
      <c r="D3103" s="337">
        <v>14.96</v>
      </c>
    </row>
    <row r="3104" spans="1:4" ht="15" x14ac:dyDescent="0.25">
      <c r="A3104" s="351" t="s">
        <v>8991</v>
      </c>
      <c r="B3104" s="351" t="s">
        <v>8992</v>
      </c>
      <c r="C3104" s="336"/>
      <c r="D3104" s="336"/>
    </row>
    <row r="3105" spans="1:4" ht="15" x14ac:dyDescent="0.25">
      <c r="A3105" s="351" t="s">
        <v>8993</v>
      </c>
      <c r="B3105" s="351" t="s">
        <v>37990</v>
      </c>
      <c r="C3105" s="351" t="s">
        <v>3</v>
      </c>
      <c r="D3105" s="337">
        <v>314.88</v>
      </c>
    </row>
    <row r="3106" spans="1:4" ht="15" x14ac:dyDescent="0.25">
      <c r="A3106" s="351" t="s">
        <v>8994</v>
      </c>
      <c r="B3106" s="351" t="s">
        <v>37991</v>
      </c>
      <c r="C3106" s="351" t="s">
        <v>3</v>
      </c>
      <c r="D3106" s="337">
        <v>489.79</v>
      </c>
    </row>
    <row r="3107" spans="1:4" ht="15" x14ac:dyDescent="0.25">
      <c r="A3107" s="351" t="s">
        <v>8995</v>
      </c>
      <c r="B3107" s="351" t="s">
        <v>37992</v>
      </c>
      <c r="C3107" s="351" t="s">
        <v>3</v>
      </c>
      <c r="D3107" s="337">
        <v>202.48</v>
      </c>
    </row>
    <row r="3108" spans="1:4" ht="15" x14ac:dyDescent="0.25">
      <c r="A3108" s="351" t="s">
        <v>8996</v>
      </c>
      <c r="B3108" s="351" t="s">
        <v>37993</v>
      </c>
      <c r="C3108" s="351" t="s">
        <v>3</v>
      </c>
      <c r="D3108" s="337">
        <v>563.03</v>
      </c>
    </row>
    <row r="3109" spans="1:4" ht="15" x14ac:dyDescent="0.25">
      <c r="A3109" s="351" t="s">
        <v>8997</v>
      </c>
      <c r="B3109" s="351" t="s">
        <v>8998</v>
      </c>
      <c r="C3109" s="336"/>
      <c r="D3109" s="336"/>
    </row>
    <row r="3110" spans="1:4" ht="15" x14ac:dyDescent="0.25">
      <c r="A3110" s="351" t="s">
        <v>8999</v>
      </c>
      <c r="B3110" s="351" t="s">
        <v>37994</v>
      </c>
      <c r="C3110" s="351" t="s">
        <v>3</v>
      </c>
      <c r="D3110" s="337">
        <v>314.88</v>
      </c>
    </row>
    <row r="3111" spans="1:4" ht="15" x14ac:dyDescent="0.25">
      <c r="A3111" s="351" t="s">
        <v>9000</v>
      </c>
      <c r="B3111" s="351" t="s">
        <v>37995</v>
      </c>
      <c r="C3111" s="351" t="s">
        <v>3</v>
      </c>
      <c r="D3111" s="337">
        <v>489.79</v>
      </c>
    </row>
    <row r="3112" spans="1:4" ht="15" x14ac:dyDescent="0.25">
      <c r="A3112" s="351" t="s">
        <v>9001</v>
      </c>
      <c r="B3112" s="351" t="s">
        <v>37996</v>
      </c>
      <c r="C3112" s="351" t="s">
        <v>3</v>
      </c>
      <c r="D3112" s="337">
        <v>202.48</v>
      </c>
    </row>
    <row r="3113" spans="1:4" ht="15" x14ac:dyDescent="0.25">
      <c r="A3113" s="351" t="s">
        <v>9002</v>
      </c>
      <c r="B3113" s="351" t="s">
        <v>6809</v>
      </c>
      <c r="C3113" s="336"/>
      <c r="D3113" s="336"/>
    </row>
    <row r="3114" spans="1:4" ht="15" x14ac:dyDescent="0.25">
      <c r="A3114" s="351" t="s">
        <v>9003</v>
      </c>
      <c r="B3114" s="351" t="s">
        <v>37997</v>
      </c>
      <c r="C3114" s="351" t="s">
        <v>1</v>
      </c>
      <c r="D3114" s="337">
        <v>45.9</v>
      </c>
    </row>
    <row r="3115" spans="1:4" ht="15" x14ac:dyDescent="0.25">
      <c r="A3115" s="351" t="s">
        <v>9004</v>
      </c>
      <c r="B3115" s="351" t="s">
        <v>37998</v>
      </c>
      <c r="C3115" s="351" t="s">
        <v>1</v>
      </c>
      <c r="D3115" s="337">
        <v>55.1</v>
      </c>
    </row>
    <row r="3116" spans="1:4" ht="15" x14ac:dyDescent="0.25">
      <c r="A3116" s="351" t="s">
        <v>9005</v>
      </c>
      <c r="B3116" s="351" t="s">
        <v>37999</v>
      </c>
      <c r="C3116" s="351" t="s">
        <v>1</v>
      </c>
      <c r="D3116" s="337">
        <v>71.36</v>
      </c>
    </row>
    <row r="3117" spans="1:4" ht="15" x14ac:dyDescent="0.25">
      <c r="A3117" s="351" t="s">
        <v>9006</v>
      </c>
      <c r="B3117" s="351" t="s">
        <v>38000</v>
      </c>
      <c r="C3117" s="351" t="s">
        <v>1</v>
      </c>
      <c r="D3117" s="337">
        <v>79.31</v>
      </c>
    </row>
    <row r="3118" spans="1:4" ht="15" x14ac:dyDescent="0.25">
      <c r="A3118" s="351" t="s">
        <v>9007</v>
      </c>
      <c r="B3118" s="351" t="s">
        <v>38001</v>
      </c>
      <c r="C3118" s="351" t="s">
        <v>1</v>
      </c>
      <c r="D3118" s="337">
        <v>117</v>
      </c>
    </row>
    <row r="3119" spans="1:4" ht="15" x14ac:dyDescent="0.25">
      <c r="A3119" s="351" t="s">
        <v>9008</v>
      </c>
      <c r="B3119" s="351" t="s">
        <v>38002</v>
      </c>
      <c r="C3119" s="351" t="s">
        <v>1</v>
      </c>
      <c r="D3119" s="337">
        <v>183.71</v>
      </c>
    </row>
    <row r="3120" spans="1:4" ht="15" x14ac:dyDescent="0.25">
      <c r="A3120" s="351" t="s">
        <v>9009</v>
      </c>
      <c r="B3120" s="351" t="s">
        <v>38003</v>
      </c>
      <c r="C3120" s="351" t="s">
        <v>1</v>
      </c>
      <c r="D3120" s="337">
        <v>267.20999999999998</v>
      </c>
    </row>
    <row r="3121" spans="1:4" ht="15" x14ac:dyDescent="0.25">
      <c r="A3121" s="351" t="s">
        <v>11738</v>
      </c>
      <c r="B3121" s="351" t="s">
        <v>20841</v>
      </c>
      <c r="C3121" s="336"/>
      <c r="D3121" s="336"/>
    </row>
    <row r="3122" spans="1:4" ht="15" x14ac:dyDescent="0.25">
      <c r="A3122" s="351" t="s">
        <v>11739</v>
      </c>
      <c r="B3122" s="351" t="s">
        <v>38004</v>
      </c>
      <c r="C3122" s="351" t="s">
        <v>691</v>
      </c>
      <c r="D3122" s="337">
        <v>17.559999999999999</v>
      </c>
    </row>
    <row r="3123" spans="1:4" x14ac:dyDescent="0.25">
      <c r="A3123" s="347">
        <v>16</v>
      </c>
      <c r="B3123" s="347" t="s">
        <v>38005</v>
      </c>
      <c r="C3123" s="348"/>
      <c r="D3123" s="348"/>
    </row>
    <row r="3124" spans="1:4" ht="15" x14ac:dyDescent="0.25">
      <c r="A3124" s="351" t="s">
        <v>9010</v>
      </c>
      <c r="B3124" s="351" t="s">
        <v>21294</v>
      </c>
      <c r="C3124" s="336"/>
      <c r="D3124" s="336"/>
    </row>
    <row r="3125" spans="1:4" ht="15" x14ac:dyDescent="0.25">
      <c r="A3125" s="351" t="s">
        <v>21295</v>
      </c>
      <c r="B3125" s="382" t="s">
        <v>21296</v>
      </c>
      <c r="C3125" s="351" t="s">
        <v>3</v>
      </c>
      <c r="D3125" s="337">
        <v>236.08</v>
      </c>
    </row>
    <row r="3126" spans="1:4" ht="15" x14ac:dyDescent="0.25">
      <c r="A3126" s="351" t="s">
        <v>21297</v>
      </c>
      <c r="B3126" s="382" t="s">
        <v>21298</v>
      </c>
      <c r="C3126" s="351" t="s">
        <v>3</v>
      </c>
      <c r="D3126" s="337">
        <v>341.57</v>
      </c>
    </row>
    <row r="3127" spans="1:4" ht="15" x14ac:dyDescent="0.25">
      <c r="A3127" s="351" t="s">
        <v>21299</v>
      </c>
      <c r="B3127" s="382" t="s">
        <v>21300</v>
      </c>
      <c r="C3127" s="351" t="s">
        <v>3</v>
      </c>
      <c r="D3127" s="337">
        <v>252.33</v>
      </c>
    </row>
    <row r="3128" spans="1:4" ht="15" x14ac:dyDescent="0.25">
      <c r="A3128" s="351" t="s">
        <v>21301</v>
      </c>
      <c r="B3128" s="382" t="s">
        <v>21302</v>
      </c>
      <c r="C3128" s="351" t="s">
        <v>3</v>
      </c>
      <c r="D3128" s="337">
        <v>381.08</v>
      </c>
    </row>
    <row r="3129" spans="1:4" ht="15" x14ac:dyDescent="0.25">
      <c r="A3129" s="351" t="s">
        <v>21303</v>
      </c>
      <c r="B3129" s="382" t="s">
        <v>21304</v>
      </c>
      <c r="C3129" s="351" t="s">
        <v>3</v>
      </c>
      <c r="D3129" s="337">
        <v>475.57</v>
      </c>
    </row>
    <row r="3130" spans="1:4" ht="15" x14ac:dyDescent="0.25">
      <c r="A3130" s="351" t="s">
        <v>21305</v>
      </c>
      <c r="B3130" s="382" t="s">
        <v>21306</v>
      </c>
      <c r="C3130" s="351" t="s">
        <v>3</v>
      </c>
      <c r="D3130" s="337">
        <v>732.03</v>
      </c>
    </row>
    <row r="3131" spans="1:4" ht="15" x14ac:dyDescent="0.25">
      <c r="A3131" s="351" t="s">
        <v>21307</v>
      </c>
      <c r="B3131" s="382" t="s">
        <v>21308</v>
      </c>
      <c r="C3131" s="351" t="s">
        <v>3</v>
      </c>
      <c r="D3131" s="337">
        <v>587.91</v>
      </c>
    </row>
    <row r="3132" spans="1:4" ht="15" x14ac:dyDescent="0.25">
      <c r="A3132" s="351" t="s">
        <v>21309</v>
      </c>
      <c r="B3132" s="382" t="s">
        <v>21310</v>
      </c>
      <c r="C3132" s="351" t="s">
        <v>3</v>
      </c>
      <c r="D3132" s="337">
        <v>910.18</v>
      </c>
    </row>
    <row r="3133" spans="1:4" ht="15" x14ac:dyDescent="0.25">
      <c r="A3133" s="351" t="s">
        <v>21311</v>
      </c>
      <c r="B3133" s="382" t="s">
        <v>21312</v>
      </c>
      <c r="C3133" s="351" t="s">
        <v>3</v>
      </c>
      <c r="D3133" s="337">
        <v>1015.58</v>
      </c>
    </row>
    <row r="3134" spans="1:4" ht="15" x14ac:dyDescent="0.25">
      <c r="A3134" s="351" t="s">
        <v>21313</v>
      </c>
      <c r="B3134" s="351" t="s">
        <v>21314</v>
      </c>
      <c r="C3134" s="351" t="s">
        <v>3</v>
      </c>
      <c r="D3134" s="337">
        <v>685.29</v>
      </c>
    </row>
    <row r="3135" spans="1:4" ht="15" x14ac:dyDescent="0.25">
      <c r="A3135" s="351" t="s">
        <v>21315</v>
      </c>
      <c r="B3135" s="351" t="s">
        <v>21316</v>
      </c>
      <c r="C3135" s="351" t="s">
        <v>3</v>
      </c>
      <c r="D3135" s="337">
        <v>996.27</v>
      </c>
    </row>
    <row r="3136" spans="1:4" ht="15" x14ac:dyDescent="0.25">
      <c r="A3136" s="351" t="s">
        <v>21317</v>
      </c>
      <c r="B3136" s="351" t="s">
        <v>21318</v>
      </c>
      <c r="C3136" s="351" t="s">
        <v>3</v>
      </c>
      <c r="D3136" s="337">
        <v>1092.77</v>
      </c>
    </row>
    <row r="3137" spans="1:4" ht="15" x14ac:dyDescent="0.25">
      <c r="A3137" s="351" t="s">
        <v>21319</v>
      </c>
      <c r="B3137" s="351" t="s">
        <v>21320</v>
      </c>
      <c r="C3137" s="351" t="s">
        <v>3</v>
      </c>
      <c r="D3137" s="337">
        <v>471.51</v>
      </c>
    </row>
    <row r="3138" spans="1:4" ht="15" x14ac:dyDescent="0.25">
      <c r="A3138" s="351" t="s">
        <v>21321</v>
      </c>
      <c r="B3138" s="351" t="s">
        <v>21322</v>
      </c>
      <c r="C3138" s="351" t="s">
        <v>3</v>
      </c>
      <c r="D3138" s="337">
        <v>479.89</v>
      </c>
    </row>
    <row r="3139" spans="1:4" ht="15" x14ac:dyDescent="0.25">
      <c r="A3139" s="351" t="s">
        <v>21323</v>
      </c>
      <c r="B3139" s="351" t="s">
        <v>21324</v>
      </c>
      <c r="C3139" s="351" t="s">
        <v>3</v>
      </c>
      <c r="D3139" s="337">
        <v>721.82</v>
      </c>
    </row>
    <row r="3140" spans="1:4" ht="15" x14ac:dyDescent="0.25">
      <c r="A3140" s="351" t="s">
        <v>9011</v>
      </c>
      <c r="B3140" s="351" t="s">
        <v>21325</v>
      </c>
      <c r="C3140" s="336"/>
      <c r="D3140" s="336"/>
    </row>
    <row r="3141" spans="1:4" ht="15" x14ac:dyDescent="0.25">
      <c r="A3141" s="351" t="s">
        <v>21326</v>
      </c>
      <c r="B3141" s="382" t="s">
        <v>21327</v>
      </c>
      <c r="C3141" s="351" t="s">
        <v>3</v>
      </c>
      <c r="D3141" s="337">
        <v>412.27</v>
      </c>
    </row>
    <row r="3142" spans="1:4" ht="15" x14ac:dyDescent="0.25">
      <c r="A3142" s="351" t="s">
        <v>21328</v>
      </c>
      <c r="B3142" s="382" t="s">
        <v>21329</v>
      </c>
      <c r="C3142" s="351" t="s">
        <v>3</v>
      </c>
      <c r="D3142" s="337">
        <v>404.04</v>
      </c>
    </row>
    <row r="3143" spans="1:4" ht="15" x14ac:dyDescent="0.25">
      <c r="A3143" s="351" t="s">
        <v>21330</v>
      </c>
      <c r="B3143" s="351" t="s">
        <v>21331</v>
      </c>
      <c r="C3143" s="351" t="s">
        <v>3</v>
      </c>
      <c r="D3143" s="337">
        <v>393.3</v>
      </c>
    </row>
    <row r="3144" spans="1:4" x14ac:dyDescent="0.25">
      <c r="A3144" s="347">
        <v>17</v>
      </c>
      <c r="B3144" s="347" t="s">
        <v>6840</v>
      </c>
      <c r="C3144" s="348"/>
      <c r="D3144" s="348"/>
    </row>
    <row r="3145" spans="1:4" ht="15" x14ac:dyDescent="0.25">
      <c r="A3145" s="351" t="s">
        <v>20842</v>
      </c>
      <c r="B3145" s="351" t="s">
        <v>20843</v>
      </c>
      <c r="C3145" s="336"/>
      <c r="D3145" s="336"/>
    </row>
    <row r="3146" spans="1:4" ht="15" x14ac:dyDescent="0.25">
      <c r="A3146" s="351" t="s">
        <v>20844</v>
      </c>
      <c r="B3146" s="351" t="s">
        <v>20845</v>
      </c>
      <c r="C3146" s="351" t="s">
        <v>3</v>
      </c>
      <c r="D3146" s="337">
        <v>21.11</v>
      </c>
    </row>
    <row r="3147" spans="1:4" ht="15" x14ac:dyDescent="0.25">
      <c r="A3147" s="351" t="s">
        <v>20846</v>
      </c>
      <c r="B3147" s="351" t="s">
        <v>20847</v>
      </c>
      <c r="C3147" s="351" t="s">
        <v>3</v>
      </c>
      <c r="D3147" s="337">
        <v>29.47</v>
      </c>
    </row>
    <row r="3148" spans="1:4" ht="15" x14ac:dyDescent="0.25">
      <c r="A3148" s="351" t="s">
        <v>20848</v>
      </c>
      <c r="B3148" s="351" t="s">
        <v>20849</v>
      </c>
      <c r="C3148" s="351" t="s">
        <v>3</v>
      </c>
      <c r="D3148" s="337">
        <v>3.57</v>
      </c>
    </row>
    <row r="3149" spans="1:4" ht="15" x14ac:dyDescent="0.25">
      <c r="A3149" s="351" t="s">
        <v>20850</v>
      </c>
      <c r="B3149" s="351" t="s">
        <v>20851</v>
      </c>
      <c r="C3149" s="351" t="s">
        <v>3</v>
      </c>
      <c r="D3149" s="337">
        <v>4.96</v>
      </c>
    </row>
    <row r="3150" spans="1:4" ht="15" x14ac:dyDescent="0.25">
      <c r="A3150" s="351" t="s">
        <v>20852</v>
      </c>
      <c r="B3150" s="351" t="s">
        <v>20853</v>
      </c>
      <c r="C3150" s="351" t="s">
        <v>3</v>
      </c>
      <c r="D3150" s="337">
        <v>15.99</v>
      </c>
    </row>
    <row r="3151" spans="1:4" ht="15" x14ac:dyDescent="0.25">
      <c r="A3151" s="351" t="s">
        <v>20854</v>
      </c>
      <c r="B3151" s="351" t="s">
        <v>20855</v>
      </c>
      <c r="C3151" s="351" t="s">
        <v>3</v>
      </c>
      <c r="D3151" s="337">
        <v>20.11</v>
      </c>
    </row>
    <row r="3152" spans="1:4" ht="15" x14ac:dyDescent="0.25">
      <c r="A3152" s="351" t="s">
        <v>20856</v>
      </c>
      <c r="B3152" s="382" t="s">
        <v>20857</v>
      </c>
      <c r="C3152" s="351" t="s">
        <v>3</v>
      </c>
      <c r="D3152" s="337">
        <v>20.12</v>
      </c>
    </row>
    <row r="3153" spans="1:4" ht="15" x14ac:dyDescent="0.25">
      <c r="A3153" s="351" t="s">
        <v>20858</v>
      </c>
      <c r="B3153" s="351" t="s">
        <v>20859</v>
      </c>
      <c r="C3153" s="336"/>
      <c r="D3153" s="336"/>
    </row>
    <row r="3154" spans="1:4" ht="15" x14ac:dyDescent="0.25">
      <c r="A3154" s="351" t="s">
        <v>20860</v>
      </c>
      <c r="B3154" s="351" t="s">
        <v>20861</v>
      </c>
      <c r="C3154" s="351" t="s">
        <v>3</v>
      </c>
      <c r="D3154" s="337">
        <v>19.78</v>
      </c>
    </row>
    <row r="3155" spans="1:4" ht="15" x14ac:dyDescent="0.25">
      <c r="A3155" s="351" t="s">
        <v>20862</v>
      </c>
      <c r="B3155" s="351" t="s">
        <v>20863</v>
      </c>
      <c r="C3155" s="351" t="s">
        <v>3</v>
      </c>
      <c r="D3155" s="337">
        <v>27.03</v>
      </c>
    </row>
    <row r="3156" spans="1:4" ht="15" x14ac:dyDescent="0.25">
      <c r="A3156" s="351" t="s">
        <v>20864</v>
      </c>
      <c r="B3156" s="351" t="s">
        <v>20865</v>
      </c>
      <c r="C3156" s="351" t="s">
        <v>3</v>
      </c>
      <c r="D3156" s="337">
        <v>12.69</v>
      </c>
    </row>
    <row r="3157" spans="1:4" ht="15" x14ac:dyDescent="0.25">
      <c r="A3157" s="351" t="s">
        <v>20866</v>
      </c>
      <c r="B3157" s="351" t="s">
        <v>20867</v>
      </c>
      <c r="C3157" s="351" t="s">
        <v>3</v>
      </c>
      <c r="D3157" s="337">
        <v>15.74</v>
      </c>
    </row>
    <row r="3158" spans="1:4" ht="15" x14ac:dyDescent="0.25">
      <c r="A3158" s="351" t="s">
        <v>20868</v>
      </c>
      <c r="B3158" s="351" t="s">
        <v>20869</v>
      </c>
      <c r="C3158" s="351" t="s">
        <v>3</v>
      </c>
      <c r="D3158" s="337">
        <v>3.58</v>
      </c>
    </row>
    <row r="3159" spans="1:4" ht="15" x14ac:dyDescent="0.25">
      <c r="A3159" s="351" t="s">
        <v>20870</v>
      </c>
      <c r="B3159" s="351" t="s">
        <v>20871</v>
      </c>
      <c r="C3159" s="351" t="s">
        <v>3</v>
      </c>
      <c r="D3159" s="337">
        <v>3.2</v>
      </c>
    </row>
    <row r="3160" spans="1:4" ht="15" x14ac:dyDescent="0.25">
      <c r="A3160" s="351" t="s">
        <v>20872</v>
      </c>
      <c r="B3160" s="351" t="s">
        <v>20873</v>
      </c>
      <c r="C3160" s="351" t="s">
        <v>3</v>
      </c>
      <c r="D3160" s="337">
        <v>4.97</v>
      </c>
    </row>
    <row r="3161" spans="1:4" ht="15" x14ac:dyDescent="0.25">
      <c r="A3161" s="351" t="s">
        <v>20874</v>
      </c>
      <c r="B3161" s="351" t="s">
        <v>20875</v>
      </c>
      <c r="C3161" s="351" t="s">
        <v>3</v>
      </c>
      <c r="D3161" s="337">
        <v>4.59</v>
      </c>
    </row>
    <row r="3162" spans="1:4" ht="15" x14ac:dyDescent="0.25">
      <c r="A3162" s="351" t="s">
        <v>20876</v>
      </c>
      <c r="B3162" s="351" t="s">
        <v>20877</v>
      </c>
      <c r="C3162" s="351" t="s">
        <v>3</v>
      </c>
      <c r="D3162" s="337">
        <v>17.41</v>
      </c>
    </row>
    <row r="3163" spans="1:4" ht="15" x14ac:dyDescent="0.25">
      <c r="A3163" s="351" t="s">
        <v>20878</v>
      </c>
      <c r="B3163" s="351" t="s">
        <v>20879</v>
      </c>
      <c r="C3163" s="351" t="s">
        <v>3</v>
      </c>
      <c r="D3163" s="337">
        <v>15.64</v>
      </c>
    </row>
    <row r="3164" spans="1:4" ht="15" x14ac:dyDescent="0.25">
      <c r="A3164" s="351" t="s">
        <v>20880</v>
      </c>
      <c r="B3164" s="382" t="s">
        <v>20881</v>
      </c>
      <c r="C3164" s="351" t="s">
        <v>3</v>
      </c>
      <c r="D3164" s="337">
        <v>24.21</v>
      </c>
    </row>
    <row r="3165" spans="1:4" ht="15" x14ac:dyDescent="0.25">
      <c r="A3165" s="351" t="s">
        <v>20882</v>
      </c>
      <c r="B3165" s="351" t="s">
        <v>20883</v>
      </c>
      <c r="C3165" s="351" t="s">
        <v>3</v>
      </c>
      <c r="D3165" s="337">
        <v>22.44</v>
      </c>
    </row>
    <row r="3166" spans="1:4" ht="15" x14ac:dyDescent="0.25">
      <c r="A3166" s="351" t="s">
        <v>20884</v>
      </c>
      <c r="B3166" s="351" t="s">
        <v>20885</v>
      </c>
      <c r="C3166" s="351" t="s">
        <v>3</v>
      </c>
      <c r="D3166" s="337">
        <v>22.35</v>
      </c>
    </row>
    <row r="3167" spans="1:4" ht="15" x14ac:dyDescent="0.25">
      <c r="A3167" s="351" t="s">
        <v>20886</v>
      </c>
      <c r="B3167" s="351" t="s">
        <v>20887</v>
      </c>
      <c r="C3167" s="336"/>
      <c r="D3167" s="336"/>
    </row>
    <row r="3168" spans="1:4" ht="15" x14ac:dyDescent="0.25">
      <c r="A3168" s="351" t="s">
        <v>20888</v>
      </c>
      <c r="B3168" s="351" t="s">
        <v>20889</v>
      </c>
      <c r="C3168" s="351" t="s">
        <v>3</v>
      </c>
      <c r="D3168" s="337">
        <v>4.83</v>
      </c>
    </row>
    <row r="3169" spans="1:4" ht="15" x14ac:dyDescent="0.25">
      <c r="A3169" s="351" t="s">
        <v>20890</v>
      </c>
      <c r="B3169" s="351" t="s">
        <v>20891</v>
      </c>
      <c r="C3169" s="351" t="s">
        <v>3</v>
      </c>
      <c r="D3169" s="337">
        <v>57.95</v>
      </c>
    </row>
    <row r="3170" spans="1:4" ht="15" x14ac:dyDescent="0.25">
      <c r="A3170" s="351" t="s">
        <v>20892</v>
      </c>
      <c r="B3170" s="351" t="s">
        <v>20893</v>
      </c>
      <c r="C3170" s="351" t="s">
        <v>3</v>
      </c>
      <c r="D3170" s="337">
        <v>23.55</v>
      </c>
    </row>
    <row r="3171" spans="1:4" ht="15" x14ac:dyDescent="0.25">
      <c r="A3171" s="351" t="s">
        <v>20894</v>
      </c>
      <c r="B3171" s="351" t="s">
        <v>20895</v>
      </c>
      <c r="C3171" s="351" t="s">
        <v>3</v>
      </c>
      <c r="D3171" s="337">
        <v>26.44</v>
      </c>
    </row>
    <row r="3172" spans="1:4" ht="15" x14ac:dyDescent="0.25">
      <c r="A3172" s="351" t="s">
        <v>25887</v>
      </c>
      <c r="B3172" s="351" t="s">
        <v>25888</v>
      </c>
      <c r="C3172" s="351" t="s">
        <v>1</v>
      </c>
      <c r="D3172" s="337">
        <v>6.26</v>
      </c>
    </row>
    <row r="3173" spans="1:4" ht="15" x14ac:dyDescent="0.25">
      <c r="A3173" s="351" t="s">
        <v>20896</v>
      </c>
      <c r="B3173" s="351" t="s">
        <v>20897</v>
      </c>
      <c r="C3173" s="336"/>
      <c r="D3173" s="336"/>
    </row>
    <row r="3174" spans="1:4" ht="15" x14ac:dyDescent="0.25">
      <c r="A3174" s="351" t="s">
        <v>20898</v>
      </c>
      <c r="B3174" s="351" t="s">
        <v>20899</v>
      </c>
      <c r="C3174" s="351" t="s">
        <v>3</v>
      </c>
      <c r="D3174" s="337">
        <v>8.27</v>
      </c>
    </row>
    <row r="3175" spans="1:4" ht="15" x14ac:dyDescent="0.25">
      <c r="A3175" s="351" t="s">
        <v>20900</v>
      </c>
      <c r="B3175" s="351" t="s">
        <v>20901</v>
      </c>
      <c r="C3175" s="351" t="s">
        <v>3</v>
      </c>
      <c r="D3175" s="337">
        <v>12.74</v>
      </c>
    </row>
    <row r="3176" spans="1:4" ht="15" x14ac:dyDescent="0.25">
      <c r="A3176" s="351" t="s">
        <v>20902</v>
      </c>
      <c r="B3176" s="382" t="s">
        <v>20903</v>
      </c>
      <c r="C3176" s="351" t="s">
        <v>3</v>
      </c>
      <c r="D3176" s="337">
        <v>27.79</v>
      </c>
    </row>
    <row r="3177" spans="1:4" ht="15" x14ac:dyDescent="0.25">
      <c r="A3177" s="351" t="s">
        <v>20904</v>
      </c>
      <c r="B3177" s="351" t="s">
        <v>20905</v>
      </c>
      <c r="C3177" s="351" t="s">
        <v>3</v>
      </c>
      <c r="D3177" s="337">
        <v>45.77</v>
      </c>
    </row>
    <row r="3178" spans="1:4" ht="15" x14ac:dyDescent="0.25">
      <c r="A3178" s="351" t="s">
        <v>20906</v>
      </c>
      <c r="B3178" s="382" t="s">
        <v>20907</v>
      </c>
      <c r="C3178" s="351" t="s">
        <v>3</v>
      </c>
      <c r="D3178" s="337">
        <v>47.08</v>
      </c>
    </row>
    <row r="3179" spans="1:4" ht="15" x14ac:dyDescent="0.25">
      <c r="A3179" s="351" t="s">
        <v>20908</v>
      </c>
      <c r="B3179" s="382" t="s">
        <v>20909</v>
      </c>
      <c r="C3179" s="351" t="s">
        <v>3</v>
      </c>
      <c r="D3179" s="337">
        <v>47.16</v>
      </c>
    </row>
    <row r="3180" spans="1:4" ht="15" x14ac:dyDescent="0.25">
      <c r="A3180" s="351" t="s">
        <v>20910</v>
      </c>
      <c r="B3180" s="351" t="s">
        <v>20911</v>
      </c>
      <c r="C3180" s="336"/>
      <c r="D3180" s="336"/>
    </row>
    <row r="3181" spans="1:4" ht="15" x14ac:dyDescent="0.25">
      <c r="A3181" s="351" t="s">
        <v>20912</v>
      </c>
      <c r="B3181" s="351" t="s">
        <v>20913</v>
      </c>
      <c r="C3181" s="351" t="s">
        <v>3</v>
      </c>
      <c r="D3181" s="337">
        <v>1.74</v>
      </c>
    </row>
    <row r="3182" spans="1:4" ht="15" x14ac:dyDescent="0.25">
      <c r="A3182" s="351" t="s">
        <v>20914</v>
      </c>
      <c r="B3182" s="351" t="s">
        <v>20915</v>
      </c>
      <c r="C3182" s="351" t="s">
        <v>3</v>
      </c>
      <c r="D3182" s="337">
        <v>16.739999999999998</v>
      </c>
    </row>
    <row r="3183" spans="1:4" ht="15" x14ac:dyDescent="0.25">
      <c r="A3183" s="351" t="s">
        <v>20916</v>
      </c>
      <c r="B3183" s="351" t="s">
        <v>20917</v>
      </c>
      <c r="C3183" s="351" t="s">
        <v>3</v>
      </c>
      <c r="D3183" s="337">
        <v>20.239999999999998</v>
      </c>
    </row>
    <row r="3184" spans="1:4" ht="15" x14ac:dyDescent="0.25">
      <c r="A3184" s="351" t="s">
        <v>20918</v>
      </c>
      <c r="B3184" s="351" t="s">
        <v>20919</v>
      </c>
      <c r="C3184" s="351" t="s">
        <v>3</v>
      </c>
      <c r="D3184" s="337">
        <v>19.63</v>
      </c>
    </row>
    <row r="3185" spans="1:4" ht="15" x14ac:dyDescent="0.25">
      <c r="A3185" s="351" t="s">
        <v>20920</v>
      </c>
      <c r="B3185" s="351" t="s">
        <v>20921</v>
      </c>
      <c r="C3185" s="351" t="s">
        <v>3</v>
      </c>
      <c r="D3185" s="337">
        <v>18.12</v>
      </c>
    </row>
    <row r="3186" spans="1:4" ht="15" x14ac:dyDescent="0.25">
      <c r="A3186" s="351" t="s">
        <v>20922</v>
      </c>
      <c r="B3186" s="351" t="s">
        <v>20923</v>
      </c>
      <c r="C3186" s="351" t="s">
        <v>3</v>
      </c>
      <c r="D3186" s="337">
        <v>24.67</v>
      </c>
    </row>
    <row r="3187" spans="1:4" ht="15" x14ac:dyDescent="0.25">
      <c r="A3187" s="351" t="s">
        <v>20924</v>
      </c>
      <c r="B3187" s="382" t="s">
        <v>20925</v>
      </c>
      <c r="C3187" s="351" t="s">
        <v>3</v>
      </c>
      <c r="D3187" s="337">
        <v>13.63</v>
      </c>
    </row>
    <row r="3188" spans="1:4" ht="15" x14ac:dyDescent="0.25">
      <c r="A3188" s="351" t="s">
        <v>20926</v>
      </c>
      <c r="B3188" s="382" t="s">
        <v>20927</v>
      </c>
      <c r="C3188" s="351" t="s">
        <v>3</v>
      </c>
      <c r="D3188" s="337">
        <v>16.84</v>
      </c>
    </row>
    <row r="3189" spans="1:4" ht="15" x14ac:dyDescent="0.25">
      <c r="A3189" s="351" t="s">
        <v>20928</v>
      </c>
      <c r="B3189" s="382" t="s">
        <v>20929</v>
      </c>
      <c r="C3189" s="351" t="s">
        <v>3</v>
      </c>
      <c r="D3189" s="337">
        <v>16.09</v>
      </c>
    </row>
    <row r="3190" spans="1:4" ht="15" x14ac:dyDescent="0.25">
      <c r="A3190" s="351" t="s">
        <v>9012</v>
      </c>
      <c r="B3190" s="351" t="s">
        <v>38006</v>
      </c>
      <c r="C3190" s="336"/>
      <c r="D3190" s="336"/>
    </row>
    <row r="3191" spans="1:4" ht="15" x14ac:dyDescent="0.25">
      <c r="A3191" s="351" t="s">
        <v>9013</v>
      </c>
      <c r="B3191" s="351" t="s">
        <v>38007</v>
      </c>
      <c r="C3191" s="351" t="s">
        <v>3</v>
      </c>
      <c r="D3191" s="337">
        <v>17.559999999999999</v>
      </c>
    </row>
    <row r="3192" spans="1:4" ht="15" x14ac:dyDescent="0.25">
      <c r="A3192" s="351" t="s">
        <v>9014</v>
      </c>
      <c r="B3192" s="351" t="s">
        <v>38008</v>
      </c>
      <c r="C3192" s="351" t="s">
        <v>3</v>
      </c>
      <c r="D3192" s="337">
        <v>22.26</v>
      </c>
    </row>
    <row r="3193" spans="1:4" ht="15" x14ac:dyDescent="0.25">
      <c r="A3193" s="351" t="s">
        <v>9015</v>
      </c>
      <c r="B3193" s="351" t="s">
        <v>9016</v>
      </c>
      <c r="C3193" s="351" t="s">
        <v>3</v>
      </c>
      <c r="D3193" s="337">
        <v>32.07</v>
      </c>
    </row>
    <row r="3194" spans="1:4" ht="15" x14ac:dyDescent="0.25">
      <c r="A3194" s="351" t="s">
        <v>9017</v>
      </c>
      <c r="B3194" s="351" t="s">
        <v>38009</v>
      </c>
      <c r="C3194" s="351" t="s">
        <v>3</v>
      </c>
      <c r="D3194" s="337">
        <v>34.93</v>
      </c>
    </row>
    <row r="3195" spans="1:4" x14ac:dyDescent="0.25">
      <c r="A3195" s="347">
        <v>18</v>
      </c>
      <c r="B3195" s="347" t="s">
        <v>38010</v>
      </c>
      <c r="C3195" s="348"/>
      <c r="D3195" s="348"/>
    </row>
    <row r="3196" spans="1:4" ht="15" x14ac:dyDescent="0.25">
      <c r="A3196" s="351" t="s">
        <v>9018</v>
      </c>
      <c r="B3196" s="351" t="s">
        <v>9019</v>
      </c>
      <c r="C3196" s="336"/>
      <c r="D3196" s="336"/>
    </row>
    <row r="3197" spans="1:4" ht="15" x14ac:dyDescent="0.25">
      <c r="A3197" s="351" t="s">
        <v>9020</v>
      </c>
      <c r="B3197" s="351" t="s">
        <v>38011</v>
      </c>
      <c r="C3197" s="351" t="s">
        <v>2</v>
      </c>
      <c r="D3197" s="337">
        <v>2133.65</v>
      </c>
    </row>
    <row r="3198" spans="1:4" ht="15" x14ac:dyDescent="0.25">
      <c r="A3198" s="351" t="s">
        <v>9021</v>
      </c>
      <c r="B3198" s="351" t="s">
        <v>38012</v>
      </c>
      <c r="C3198" s="351" t="s">
        <v>2</v>
      </c>
      <c r="D3198" s="337">
        <v>5172.0200000000004</v>
      </c>
    </row>
    <row r="3199" spans="1:4" ht="15" x14ac:dyDescent="0.25">
      <c r="A3199" s="351" t="s">
        <v>9022</v>
      </c>
      <c r="B3199" s="351" t="s">
        <v>38013</v>
      </c>
      <c r="C3199" s="351" t="s">
        <v>1737</v>
      </c>
      <c r="D3199" s="337">
        <v>1715.65</v>
      </c>
    </row>
    <row r="3200" spans="1:4" ht="15" x14ac:dyDescent="0.25">
      <c r="A3200" s="351" t="s">
        <v>9023</v>
      </c>
      <c r="B3200" s="351" t="s">
        <v>38014</v>
      </c>
      <c r="C3200" s="351" t="s">
        <v>1737</v>
      </c>
      <c r="D3200" s="337">
        <v>1751.77</v>
      </c>
    </row>
    <row r="3201" spans="1:4" ht="15" x14ac:dyDescent="0.25">
      <c r="A3201" s="351" t="s">
        <v>9024</v>
      </c>
      <c r="B3201" s="351" t="s">
        <v>36890</v>
      </c>
      <c r="C3201" s="351" t="s">
        <v>2</v>
      </c>
      <c r="D3201" s="337">
        <v>2870.92</v>
      </c>
    </row>
    <row r="3202" spans="1:4" ht="15" x14ac:dyDescent="0.25">
      <c r="A3202" s="351" t="s">
        <v>9025</v>
      </c>
      <c r="B3202" s="351" t="s">
        <v>9026</v>
      </c>
      <c r="C3202" s="336"/>
      <c r="D3202" s="336"/>
    </row>
    <row r="3203" spans="1:4" ht="15" x14ac:dyDescent="0.25">
      <c r="A3203" s="351" t="s">
        <v>9027</v>
      </c>
      <c r="B3203" s="351" t="s">
        <v>38015</v>
      </c>
      <c r="C3203" s="351" t="s">
        <v>2</v>
      </c>
      <c r="D3203" s="337">
        <v>153.22999999999999</v>
      </c>
    </row>
    <row r="3204" spans="1:4" ht="15" x14ac:dyDescent="0.25">
      <c r="A3204" s="351" t="s">
        <v>9028</v>
      </c>
      <c r="B3204" s="351" t="s">
        <v>38016</v>
      </c>
      <c r="C3204" s="351" t="s">
        <v>2</v>
      </c>
      <c r="D3204" s="337">
        <v>928.38</v>
      </c>
    </row>
    <row r="3205" spans="1:4" ht="15" x14ac:dyDescent="0.25">
      <c r="A3205" s="351" t="s">
        <v>9029</v>
      </c>
      <c r="B3205" s="351" t="s">
        <v>38017</v>
      </c>
      <c r="C3205" s="351" t="s">
        <v>2</v>
      </c>
      <c r="D3205" s="337">
        <v>15.96</v>
      </c>
    </row>
    <row r="3206" spans="1:4" ht="15" x14ac:dyDescent="0.25">
      <c r="A3206" s="351" t="s">
        <v>9030</v>
      </c>
      <c r="B3206" s="351" t="s">
        <v>38018</v>
      </c>
      <c r="C3206" s="351" t="s">
        <v>2</v>
      </c>
      <c r="D3206" s="337">
        <v>10.4</v>
      </c>
    </row>
    <row r="3207" spans="1:4" ht="15" x14ac:dyDescent="0.25">
      <c r="A3207" s="351" t="s">
        <v>9031</v>
      </c>
      <c r="B3207" s="351" t="s">
        <v>38019</v>
      </c>
      <c r="C3207" s="351" t="s">
        <v>2</v>
      </c>
      <c r="D3207" s="337">
        <v>141.68</v>
      </c>
    </row>
    <row r="3208" spans="1:4" ht="15" x14ac:dyDescent="0.25">
      <c r="A3208" s="351" t="s">
        <v>9032</v>
      </c>
      <c r="B3208" s="351" t="s">
        <v>38020</v>
      </c>
      <c r="C3208" s="351" t="s">
        <v>2</v>
      </c>
      <c r="D3208" s="337">
        <v>126.68</v>
      </c>
    </row>
    <row r="3209" spans="1:4" ht="15" x14ac:dyDescent="0.25">
      <c r="A3209" s="351" t="s">
        <v>9033</v>
      </c>
      <c r="B3209" s="351" t="s">
        <v>38021</v>
      </c>
      <c r="C3209" s="351" t="s">
        <v>2</v>
      </c>
      <c r="D3209" s="337">
        <v>1077.3599999999999</v>
      </c>
    </row>
    <row r="3210" spans="1:4" ht="15" x14ac:dyDescent="0.25">
      <c r="A3210" s="351" t="s">
        <v>9034</v>
      </c>
      <c r="B3210" s="351" t="s">
        <v>38022</v>
      </c>
      <c r="C3210" s="351" t="s">
        <v>2</v>
      </c>
      <c r="D3210" s="337">
        <v>632.36</v>
      </c>
    </row>
    <row r="3211" spans="1:4" ht="15" x14ac:dyDescent="0.25">
      <c r="A3211" s="351" t="s">
        <v>9035</v>
      </c>
      <c r="B3211" s="351" t="s">
        <v>38023</v>
      </c>
      <c r="C3211" s="351" t="s">
        <v>2</v>
      </c>
      <c r="D3211" s="337">
        <v>632.36</v>
      </c>
    </row>
    <row r="3212" spans="1:4" ht="15" x14ac:dyDescent="0.25">
      <c r="A3212" s="351" t="s">
        <v>9036</v>
      </c>
      <c r="B3212" s="351" t="s">
        <v>38024</v>
      </c>
      <c r="C3212" s="351" t="s">
        <v>2</v>
      </c>
      <c r="D3212" s="337">
        <v>630.36</v>
      </c>
    </row>
    <row r="3213" spans="1:4" ht="15" x14ac:dyDescent="0.25">
      <c r="A3213" s="351" t="s">
        <v>9037</v>
      </c>
      <c r="B3213" s="351" t="s">
        <v>38025</v>
      </c>
      <c r="C3213" s="351" t="s">
        <v>2</v>
      </c>
      <c r="D3213" s="337">
        <v>852.36</v>
      </c>
    </row>
    <row r="3214" spans="1:4" ht="15" x14ac:dyDescent="0.25">
      <c r="A3214" s="351" t="s">
        <v>9038</v>
      </c>
      <c r="B3214" s="351" t="s">
        <v>38026</v>
      </c>
      <c r="C3214" s="351" t="s">
        <v>2</v>
      </c>
      <c r="D3214" s="337">
        <v>47.34</v>
      </c>
    </row>
    <row r="3215" spans="1:4" ht="15" x14ac:dyDescent="0.25">
      <c r="A3215" s="351" t="s">
        <v>9039</v>
      </c>
      <c r="B3215" s="351" t="s">
        <v>9040</v>
      </c>
      <c r="C3215" s="336"/>
      <c r="D3215" s="336"/>
    </row>
    <row r="3216" spans="1:4" ht="15" x14ac:dyDescent="0.25">
      <c r="A3216" s="351" t="s">
        <v>9041</v>
      </c>
      <c r="B3216" s="351" t="s">
        <v>38027</v>
      </c>
      <c r="C3216" s="351" t="s">
        <v>2</v>
      </c>
      <c r="D3216" s="337">
        <v>53.41</v>
      </c>
    </row>
    <row r="3217" spans="1:4" ht="15" x14ac:dyDescent="0.25">
      <c r="A3217" s="351" t="s">
        <v>9042</v>
      </c>
      <c r="B3217" s="351" t="s">
        <v>38028</v>
      </c>
      <c r="C3217" s="351" t="s">
        <v>2</v>
      </c>
      <c r="D3217" s="337">
        <v>53.41</v>
      </c>
    </row>
    <row r="3218" spans="1:4" ht="15" x14ac:dyDescent="0.25">
      <c r="A3218" s="351" t="s">
        <v>9043</v>
      </c>
      <c r="B3218" s="351" t="s">
        <v>38029</v>
      </c>
      <c r="C3218" s="351" t="s">
        <v>2</v>
      </c>
      <c r="D3218" s="337">
        <v>53.41</v>
      </c>
    </row>
    <row r="3219" spans="1:4" ht="15" x14ac:dyDescent="0.25">
      <c r="A3219" s="351" t="s">
        <v>9044</v>
      </c>
      <c r="B3219" s="351" t="s">
        <v>38030</v>
      </c>
      <c r="C3219" s="351" t="s">
        <v>2</v>
      </c>
      <c r="D3219" s="337">
        <v>17.87</v>
      </c>
    </row>
    <row r="3220" spans="1:4" ht="15" x14ac:dyDescent="0.25">
      <c r="A3220" s="351" t="s">
        <v>9045</v>
      </c>
      <c r="B3220" s="351" t="s">
        <v>38031</v>
      </c>
      <c r="C3220" s="351" t="s">
        <v>2</v>
      </c>
      <c r="D3220" s="337">
        <v>12.96</v>
      </c>
    </row>
    <row r="3221" spans="1:4" ht="15" x14ac:dyDescent="0.25">
      <c r="A3221" s="351" t="s">
        <v>9046</v>
      </c>
      <c r="B3221" s="351" t="s">
        <v>38032</v>
      </c>
      <c r="C3221" s="351" t="s">
        <v>2</v>
      </c>
      <c r="D3221" s="337">
        <v>12.96</v>
      </c>
    </row>
    <row r="3222" spans="1:4" ht="15" x14ac:dyDescent="0.25">
      <c r="A3222" s="351" t="s">
        <v>9047</v>
      </c>
      <c r="B3222" s="351" t="s">
        <v>38033</v>
      </c>
      <c r="C3222" s="351" t="s">
        <v>2</v>
      </c>
      <c r="D3222" s="337">
        <v>16.48</v>
      </c>
    </row>
    <row r="3223" spans="1:4" ht="15" x14ac:dyDescent="0.25">
      <c r="A3223" s="351" t="s">
        <v>9048</v>
      </c>
      <c r="B3223" s="351" t="s">
        <v>38034</v>
      </c>
      <c r="C3223" s="351" t="s">
        <v>2</v>
      </c>
      <c r="D3223" s="337">
        <v>13.98</v>
      </c>
    </row>
    <row r="3224" spans="1:4" ht="15" x14ac:dyDescent="0.25">
      <c r="A3224" s="351" t="s">
        <v>9049</v>
      </c>
      <c r="B3224" s="351" t="s">
        <v>38035</v>
      </c>
      <c r="C3224" s="351" t="s">
        <v>2</v>
      </c>
      <c r="D3224" s="337">
        <v>14.98</v>
      </c>
    </row>
    <row r="3225" spans="1:4" ht="15" x14ac:dyDescent="0.25">
      <c r="A3225" s="351" t="s">
        <v>9050</v>
      </c>
      <c r="B3225" s="351" t="s">
        <v>38036</v>
      </c>
      <c r="C3225" s="351" t="s">
        <v>2</v>
      </c>
      <c r="D3225" s="337">
        <v>9.3699999999999992</v>
      </c>
    </row>
    <row r="3226" spans="1:4" ht="15" x14ac:dyDescent="0.25">
      <c r="A3226" s="351" t="s">
        <v>9051</v>
      </c>
      <c r="B3226" s="351" t="s">
        <v>38037</v>
      </c>
      <c r="C3226" s="351" t="s">
        <v>2</v>
      </c>
      <c r="D3226" s="337">
        <v>9.3699999999999992</v>
      </c>
    </row>
    <row r="3227" spans="1:4" ht="15" x14ac:dyDescent="0.25">
      <c r="A3227" s="351" t="s">
        <v>9052</v>
      </c>
      <c r="B3227" s="351" t="s">
        <v>9053</v>
      </c>
      <c r="C3227" s="336"/>
      <c r="D3227" s="336"/>
    </row>
    <row r="3228" spans="1:4" ht="15" x14ac:dyDescent="0.25">
      <c r="A3228" s="351" t="s">
        <v>9054</v>
      </c>
      <c r="B3228" s="351" t="s">
        <v>29346</v>
      </c>
      <c r="C3228" s="351" t="s">
        <v>3</v>
      </c>
      <c r="D3228" s="337">
        <v>240.12</v>
      </c>
    </row>
    <row r="3229" spans="1:4" ht="15" x14ac:dyDescent="0.25">
      <c r="A3229" s="351" t="s">
        <v>9055</v>
      </c>
      <c r="B3229" s="351" t="s">
        <v>29347</v>
      </c>
      <c r="C3229" s="351" t="s">
        <v>3</v>
      </c>
      <c r="D3229" s="337">
        <v>262.87</v>
      </c>
    </row>
    <row r="3230" spans="1:4" ht="15" x14ac:dyDescent="0.25">
      <c r="A3230" s="351" t="s">
        <v>9056</v>
      </c>
      <c r="B3230" s="351" t="s">
        <v>38038</v>
      </c>
      <c r="C3230" s="351" t="s">
        <v>3</v>
      </c>
      <c r="D3230" s="337">
        <v>558.03</v>
      </c>
    </row>
    <row r="3231" spans="1:4" ht="15" x14ac:dyDescent="0.25">
      <c r="A3231" s="351" t="s">
        <v>9057</v>
      </c>
      <c r="B3231" s="351" t="s">
        <v>38039</v>
      </c>
      <c r="C3231" s="351" t="s">
        <v>3</v>
      </c>
      <c r="D3231" s="337">
        <v>333.12</v>
      </c>
    </row>
    <row r="3232" spans="1:4" ht="15" x14ac:dyDescent="0.25">
      <c r="A3232" s="351" t="s">
        <v>9058</v>
      </c>
      <c r="B3232" s="351" t="s">
        <v>38040</v>
      </c>
      <c r="C3232" s="351" t="s">
        <v>3</v>
      </c>
      <c r="D3232" s="337">
        <v>287.89</v>
      </c>
    </row>
    <row r="3233" spans="1:4" ht="15" x14ac:dyDescent="0.25">
      <c r="A3233" s="351" t="s">
        <v>9059</v>
      </c>
      <c r="B3233" s="351" t="s">
        <v>38041</v>
      </c>
      <c r="C3233" s="351" t="s">
        <v>3</v>
      </c>
      <c r="D3233" s="337">
        <v>364.05</v>
      </c>
    </row>
    <row r="3234" spans="1:4" ht="15" x14ac:dyDescent="0.25">
      <c r="A3234" s="351" t="s">
        <v>9060</v>
      </c>
      <c r="B3234" s="351" t="s">
        <v>38042</v>
      </c>
      <c r="C3234" s="351" t="s">
        <v>3</v>
      </c>
      <c r="D3234" s="337">
        <v>340.87</v>
      </c>
    </row>
    <row r="3235" spans="1:4" ht="15" x14ac:dyDescent="0.25">
      <c r="A3235" s="351" t="s">
        <v>9061</v>
      </c>
      <c r="B3235" s="351" t="s">
        <v>38043</v>
      </c>
      <c r="C3235" s="351" t="s">
        <v>1</v>
      </c>
      <c r="D3235" s="337">
        <v>34.31</v>
      </c>
    </row>
    <row r="3236" spans="1:4" ht="15" x14ac:dyDescent="0.25">
      <c r="A3236" s="351" t="s">
        <v>9062</v>
      </c>
      <c r="B3236" s="351" t="s">
        <v>38044</v>
      </c>
      <c r="C3236" s="351" t="s">
        <v>1</v>
      </c>
      <c r="D3236" s="337">
        <v>52.34</v>
      </c>
    </row>
    <row r="3237" spans="1:4" ht="15" x14ac:dyDescent="0.25">
      <c r="A3237" s="351" t="s">
        <v>9063</v>
      </c>
      <c r="B3237" s="351" t="s">
        <v>38045</v>
      </c>
      <c r="C3237" s="351" t="s">
        <v>1</v>
      </c>
      <c r="D3237" s="337">
        <v>43.66</v>
      </c>
    </row>
    <row r="3238" spans="1:4" ht="15" x14ac:dyDescent="0.25">
      <c r="A3238" s="351" t="s">
        <v>9064</v>
      </c>
      <c r="B3238" s="351" t="s">
        <v>9065</v>
      </c>
      <c r="C3238" s="336"/>
      <c r="D3238" s="336"/>
    </row>
    <row r="3239" spans="1:4" ht="15" x14ac:dyDescent="0.25">
      <c r="A3239" s="351" t="s">
        <v>9066</v>
      </c>
      <c r="B3239" s="351" t="s">
        <v>38046</v>
      </c>
      <c r="C3239" s="351" t="s">
        <v>3</v>
      </c>
      <c r="D3239" s="337">
        <v>265.83999999999997</v>
      </c>
    </row>
    <row r="3240" spans="1:4" ht="15" x14ac:dyDescent="0.25">
      <c r="A3240" s="351" t="s">
        <v>9067</v>
      </c>
      <c r="B3240" s="351" t="s">
        <v>38047</v>
      </c>
      <c r="C3240" s="351" t="s">
        <v>3</v>
      </c>
      <c r="D3240" s="337">
        <v>311.07</v>
      </c>
    </row>
    <row r="3241" spans="1:4" ht="15" x14ac:dyDescent="0.25">
      <c r="A3241" s="351" t="s">
        <v>9068</v>
      </c>
      <c r="B3241" s="351" t="s">
        <v>38048</v>
      </c>
      <c r="C3241" s="351" t="s">
        <v>3</v>
      </c>
      <c r="D3241" s="337">
        <v>383.12</v>
      </c>
    </row>
    <row r="3242" spans="1:4" ht="15" x14ac:dyDescent="0.25">
      <c r="A3242" s="351" t="s">
        <v>9069</v>
      </c>
      <c r="B3242" s="351" t="s">
        <v>38049</v>
      </c>
      <c r="C3242" s="351" t="s">
        <v>3</v>
      </c>
      <c r="D3242" s="337">
        <v>326.39</v>
      </c>
    </row>
    <row r="3243" spans="1:4" ht="15" x14ac:dyDescent="0.25">
      <c r="A3243" s="351" t="s">
        <v>9070</v>
      </c>
      <c r="B3243" s="351" t="s">
        <v>29348</v>
      </c>
      <c r="C3243" s="351" t="s">
        <v>3</v>
      </c>
      <c r="D3243" s="337">
        <v>354.86</v>
      </c>
    </row>
    <row r="3244" spans="1:4" ht="15" x14ac:dyDescent="0.25">
      <c r="A3244" s="351" t="s">
        <v>9071</v>
      </c>
      <c r="B3244" s="351" t="s">
        <v>9072</v>
      </c>
      <c r="C3244" s="336"/>
      <c r="D3244" s="336"/>
    </row>
    <row r="3245" spans="1:4" ht="15" x14ac:dyDescent="0.25">
      <c r="A3245" s="351" t="s">
        <v>9073</v>
      </c>
      <c r="B3245" s="351" t="s">
        <v>46545</v>
      </c>
      <c r="C3245" s="351" t="s">
        <v>2</v>
      </c>
      <c r="D3245" s="337">
        <v>163.95</v>
      </c>
    </row>
    <row r="3246" spans="1:4" ht="15" x14ac:dyDescent="0.25">
      <c r="A3246" s="351" t="s">
        <v>9074</v>
      </c>
      <c r="B3246" s="351" t="s">
        <v>46546</v>
      </c>
      <c r="C3246" s="351" t="s">
        <v>2</v>
      </c>
      <c r="D3246" s="337">
        <v>425.58</v>
      </c>
    </row>
    <row r="3247" spans="1:4" ht="15" x14ac:dyDescent="0.25">
      <c r="A3247" s="351" t="s">
        <v>46547</v>
      </c>
      <c r="B3247" s="351" t="s">
        <v>46548</v>
      </c>
      <c r="C3247" s="351" t="s">
        <v>2</v>
      </c>
      <c r="D3247" s="337">
        <v>452.37</v>
      </c>
    </row>
    <row r="3248" spans="1:4" ht="15" x14ac:dyDescent="0.25">
      <c r="A3248" s="351" t="s">
        <v>46549</v>
      </c>
      <c r="B3248" s="351" t="s">
        <v>46550</v>
      </c>
      <c r="C3248" s="351" t="s">
        <v>2</v>
      </c>
      <c r="D3248" s="337">
        <v>467.91</v>
      </c>
    </row>
    <row r="3249" spans="1:4" ht="15" x14ac:dyDescent="0.25">
      <c r="A3249" s="351" t="s">
        <v>46551</v>
      </c>
      <c r="B3249" s="351" t="s">
        <v>46552</v>
      </c>
      <c r="C3249" s="351" t="s">
        <v>1</v>
      </c>
      <c r="D3249" s="337">
        <v>417.41</v>
      </c>
    </row>
    <row r="3250" spans="1:4" ht="15" x14ac:dyDescent="0.25">
      <c r="A3250" s="351" t="s">
        <v>46553</v>
      </c>
      <c r="B3250" s="351" t="s">
        <v>46554</v>
      </c>
      <c r="C3250" s="351" t="s">
        <v>1</v>
      </c>
      <c r="D3250" s="337">
        <v>898.02</v>
      </c>
    </row>
    <row r="3251" spans="1:4" ht="15" x14ac:dyDescent="0.25">
      <c r="A3251" s="351" t="s">
        <v>20930</v>
      </c>
      <c r="B3251" s="351" t="s">
        <v>20931</v>
      </c>
      <c r="C3251" s="351" t="s">
        <v>1737</v>
      </c>
      <c r="D3251" s="337">
        <v>1145.8399999999999</v>
      </c>
    </row>
    <row r="3252" spans="1:4" ht="15" x14ac:dyDescent="0.25">
      <c r="A3252" s="351" t="s">
        <v>20932</v>
      </c>
      <c r="B3252" s="351" t="s">
        <v>20933</v>
      </c>
      <c r="C3252" s="351" t="s">
        <v>1737</v>
      </c>
      <c r="D3252" s="337">
        <v>1459.63</v>
      </c>
    </row>
    <row r="3253" spans="1:4" ht="15" x14ac:dyDescent="0.25">
      <c r="A3253" s="351" t="s">
        <v>9075</v>
      </c>
      <c r="B3253" s="351" t="s">
        <v>11974</v>
      </c>
      <c r="C3253" s="336"/>
      <c r="D3253" s="336"/>
    </row>
    <row r="3254" spans="1:4" ht="15" x14ac:dyDescent="0.25">
      <c r="A3254" s="351" t="s">
        <v>9076</v>
      </c>
      <c r="B3254" s="351" t="s">
        <v>38050</v>
      </c>
      <c r="C3254" s="351" t="s">
        <v>2</v>
      </c>
      <c r="D3254" s="337">
        <v>2746.53</v>
      </c>
    </row>
    <row r="3255" spans="1:4" ht="15" x14ac:dyDescent="0.25">
      <c r="A3255" s="351" t="s">
        <v>9077</v>
      </c>
      <c r="B3255" s="351" t="s">
        <v>9078</v>
      </c>
      <c r="C3255" s="351" t="s">
        <v>2</v>
      </c>
      <c r="D3255" s="337">
        <v>5444.78</v>
      </c>
    </row>
    <row r="3256" spans="1:4" ht="15" x14ac:dyDescent="0.25">
      <c r="A3256" s="351" t="s">
        <v>9079</v>
      </c>
      <c r="B3256" s="351" t="s">
        <v>9080</v>
      </c>
      <c r="C3256" s="351" t="s">
        <v>2</v>
      </c>
      <c r="D3256" s="337">
        <v>5024.2</v>
      </c>
    </row>
    <row r="3257" spans="1:4" ht="15" x14ac:dyDescent="0.25">
      <c r="A3257" s="351" t="s">
        <v>9081</v>
      </c>
      <c r="B3257" s="351" t="s">
        <v>9082</v>
      </c>
      <c r="C3257" s="351" t="s">
        <v>2</v>
      </c>
      <c r="D3257" s="337">
        <v>5496.58</v>
      </c>
    </row>
    <row r="3258" spans="1:4" ht="15" x14ac:dyDescent="0.25">
      <c r="A3258" s="351" t="s">
        <v>9083</v>
      </c>
      <c r="B3258" s="351" t="s">
        <v>9084</v>
      </c>
      <c r="C3258" s="351" t="s">
        <v>2</v>
      </c>
      <c r="D3258" s="337">
        <v>1911.18</v>
      </c>
    </row>
    <row r="3259" spans="1:4" ht="15" x14ac:dyDescent="0.25">
      <c r="A3259" s="351" t="s">
        <v>9085</v>
      </c>
      <c r="B3259" s="351" t="s">
        <v>9086</v>
      </c>
      <c r="C3259" s="336"/>
      <c r="D3259" s="336"/>
    </row>
    <row r="3260" spans="1:4" ht="15" x14ac:dyDescent="0.25">
      <c r="A3260" s="351" t="s">
        <v>9087</v>
      </c>
      <c r="B3260" s="351" t="s">
        <v>9088</v>
      </c>
      <c r="C3260" s="351" t="s">
        <v>2</v>
      </c>
      <c r="D3260" s="337">
        <v>37.799999999999997</v>
      </c>
    </row>
    <row r="3261" spans="1:4" ht="15" x14ac:dyDescent="0.25">
      <c r="A3261" s="351" t="s">
        <v>11740</v>
      </c>
      <c r="B3261" s="351" t="s">
        <v>38051</v>
      </c>
      <c r="C3261" s="336"/>
      <c r="D3261" s="336"/>
    </row>
    <row r="3262" spans="1:4" ht="15" x14ac:dyDescent="0.25">
      <c r="A3262" s="351" t="s">
        <v>11741</v>
      </c>
      <c r="B3262" s="382" t="s">
        <v>9326</v>
      </c>
      <c r="C3262" s="351" t="s">
        <v>1</v>
      </c>
      <c r="D3262" s="337">
        <v>56.27</v>
      </c>
    </row>
    <row r="3263" spans="1:4" ht="15" x14ac:dyDescent="0.25">
      <c r="A3263" s="351" t="s">
        <v>11742</v>
      </c>
      <c r="B3263" s="382" t="s">
        <v>9327</v>
      </c>
      <c r="C3263" s="351" t="s">
        <v>1</v>
      </c>
      <c r="D3263" s="337">
        <v>58.02</v>
      </c>
    </row>
    <row r="3264" spans="1:4" ht="15" x14ac:dyDescent="0.25">
      <c r="A3264" s="351" t="s">
        <v>11743</v>
      </c>
      <c r="B3264" s="351" t="s">
        <v>38052</v>
      </c>
      <c r="C3264" s="351" t="s">
        <v>1</v>
      </c>
      <c r="D3264" s="337">
        <v>39.090000000000003</v>
      </c>
    </row>
    <row r="3265" spans="1:4" ht="15" x14ac:dyDescent="0.25">
      <c r="A3265" s="351" t="s">
        <v>21332</v>
      </c>
      <c r="B3265" s="351" t="s">
        <v>38053</v>
      </c>
      <c r="C3265" s="351" t="s">
        <v>1</v>
      </c>
      <c r="D3265" s="337">
        <v>35.86</v>
      </c>
    </row>
    <row r="3266" spans="1:4" ht="15" x14ac:dyDescent="0.25">
      <c r="A3266" s="351" t="s">
        <v>21333</v>
      </c>
      <c r="B3266" s="351" t="s">
        <v>38054</v>
      </c>
      <c r="C3266" s="351" t="s">
        <v>1</v>
      </c>
      <c r="D3266" s="337">
        <v>73.52</v>
      </c>
    </row>
    <row r="3267" spans="1:4" ht="15" x14ac:dyDescent="0.25">
      <c r="A3267" s="351" t="s">
        <v>11744</v>
      </c>
      <c r="B3267" s="351" t="s">
        <v>38055</v>
      </c>
      <c r="C3267" s="336"/>
      <c r="D3267" s="336"/>
    </row>
    <row r="3268" spans="1:4" ht="15" x14ac:dyDescent="0.25">
      <c r="A3268" s="351" t="s">
        <v>11745</v>
      </c>
      <c r="B3268" s="351" t="s">
        <v>38056</v>
      </c>
      <c r="C3268" s="351" t="s">
        <v>1</v>
      </c>
      <c r="D3268" s="337">
        <v>34.68</v>
      </c>
    </row>
    <row r="3269" spans="1:4" ht="15" x14ac:dyDescent="0.25">
      <c r="A3269" s="351" t="s">
        <v>11746</v>
      </c>
      <c r="B3269" s="351" t="s">
        <v>38057</v>
      </c>
      <c r="C3269" s="351" t="s">
        <v>1</v>
      </c>
      <c r="D3269" s="337">
        <v>51.69</v>
      </c>
    </row>
    <row r="3270" spans="1:4" ht="15" x14ac:dyDescent="0.25">
      <c r="A3270" s="351" t="s">
        <v>11747</v>
      </c>
      <c r="B3270" s="351" t="s">
        <v>37341</v>
      </c>
      <c r="C3270" s="336"/>
      <c r="D3270" s="336"/>
    </row>
    <row r="3271" spans="1:4" ht="15" x14ac:dyDescent="0.25">
      <c r="A3271" s="351" t="s">
        <v>11748</v>
      </c>
      <c r="B3271" s="351" t="s">
        <v>37342</v>
      </c>
      <c r="C3271" s="351" t="s">
        <v>1</v>
      </c>
      <c r="D3271" s="337">
        <v>35.79</v>
      </c>
    </row>
    <row r="3272" spans="1:4" ht="15" x14ac:dyDescent="0.25">
      <c r="A3272" s="351" t="s">
        <v>11749</v>
      </c>
      <c r="B3272" s="351" t="s">
        <v>23987</v>
      </c>
      <c r="C3272" s="336"/>
      <c r="D3272" s="336"/>
    </row>
    <row r="3273" spans="1:4" ht="15" x14ac:dyDescent="0.25">
      <c r="A3273" s="351" t="s">
        <v>11750</v>
      </c>
      <c r="B3273" s="351" t="s">
        <v>38058</v>
      </c>
      <c r="C3273" s="351" t="s">
        <v>1</v>
      </c>
      <c r="D3273" s="337">
        <v>304.12</v>
      </c>
    </row>
    <row r="3274" spans="1:4" ht="15" x14ac:dyDescent="0.25">
      <c r="A3274" s="351" t="s">
        <v>11751</v>
      </c>
      <c r="B3274" s="351" t="s">
        <v>38059</v>
      </c>
      <c r="C3274" s="351" t="s">
        <v>1</v>
      </c>
      <c r="D3274" s="337">
        <v>243.19</v>
      </c>
    </row>
    <row r="3275" spans="1:4" ht="15" x14ac:dyDescent="0.25">
      <c r="A3275" s="351" t="s">
        <v>23988</v>
      </c>
      <c r="B3275" s="351" t="s">
        <v>23989</v>
      </c>
      <c r="C3275" s="351" t="s">
        <v>1</v>
      </c>
      <c r="D3275" s="337">
        <v>20.75</v>
      </c>
    </row>
    <row r="3276" spans="1:4" ht="15" x14ac:dyDescent="0.25">
      <c r="A3276" s="351" t="s">
        <v>11975</v>
      </c>
      <c r="B3276" s="351" t="s">
        <v>11976</v>
      </c>
      <c r="C3276" s="336"/>
      <c r="D3276" s="336"/>
    </row>
    <row r="3277" spans="1:4" ht="15" x14ac:dyDescent="0.25">
      <c r="A3277" s="351" t="s">
        <v>11977</v>
      </c>
      <c r="B3277" s="351" t="s">
        <v>11978</v>
      </c>
      <c r="C3277" s="351" t="s">
        <v>2</v>
      </c>
      <c r="D3277" s="337">
        <v>298.51</v>
      </c>
    </row>
    <row r="3278" spans="1:4" ht="15" x14ac:dyDescent="0.25">
      <c r="A3278" s="351" t="s">
        <v>11979</v>
      </c>
      <c r="B3278" s="351" t="s">
        <v>11980</v>
      </c>
      <c r="C3278" s="351" t="s">
        <v>2</v>
      </c>
      <c r="D3278" s="337">
        <v>393.51</v>
      </c>
    </row>
    <row r="3279" spans="1:4" ht="15" x14ac:dyDescent="0.25">
      <c r="A3279" s="351" t="s">
        <v>11981</v>
      </c>
      <c r="B3279" s="351" t="s">
        <v>11982</v>
      </c>
      <c r="C3279" s="351" t="s">
        <v>2</v>
      </c>
      <c r="D3279" s="337">
        <v>878.65</v>
      </c>
    </row>
    <row r="3280" spans="1:4" ht="15" x14ac:dyDescent="0.25">
      <c r="A3280" s="351" t="s">
        <v>11983</v>
      </c>
      <c r="B3280" s="351" t="s">
        <v>11984</v>
      </c>
      <c r="C3280" s="351" t="s">
        <v>2</v>
      </c>
      <c r="D3280" s="337">
        <v>1378.65</v>
      </c>
    </row>
    <row r="3281" spans="1:4" x14ac:dyDescent="0.25">
      <c r="A3281" s="347">
        <v>19</v>
      </c>
      <c r="B3281" s="347" t="s">
        <v>7116</v>
      </c>
      <c r="C3281" s="348"/>
      <c r="D3281" s="348"/>
    </row>
    <row r="3282" spans="1:4" ht="15" x14ac:dyDescent="0.25">
      <c r="A3282" s="351" t="s">
        <v>9089</v>
      </c>
      <c r="B3282" s="351" t="s">
        <v>29349</v>
      </c>
      <c r="C3282" s="336"/>
      <c r="D3282" s="336"/>
    </row>
    <row r="3283" spans="1:4" ht="15" x14ac:dyDescent="0.25">
      <c r="A3283" s="351" t="s">
        <v>9090</v>
      </c>
      <c r="B3283" s="382" t="s">
        <v>29350</v>
      </c>
      <c r="C3283" s="351" t="s">
        <v>1</v>
      </c>
      <c r="D3283" s="337">
        <v>158.19</v>
      </c>
    </row>
    <row r="3284" spans="1:4" ht="15" x14ac:dyDescent="0.25">
      <c r="A3284" s="351" t="s">
        <v>9091</v>
      </c>
      <c r="B3284" s="382" t="s">
        <v>29351</v>
      </c>
      <c r="C3284" s="351" t="s">
        <v>1</v>
      </c>
      <c r="D3284" s="337">
        <v>489</v>
      </c>
    </row>
    <row r="3285" spans="1:4" ht="15" x14ac:dyDescent="0.25">
      <c r="A3285" s="351" t="s">
        <v>9092</v>
      </c>
      <c r="B3285" s="382" t="s">
        <v>29352</v>
      </c>
      <c r="C3285" s="351" t="s">
        <v>1</v>
      </c>
      <c r="D3285" s="337">
        <v>1353.3</v>
      </c>
    </row>
    <row r="3286" spans="1:4" ht="15" x14ac:dyDescent="0.25">
      <c r="A3286" s="351" t="s">
        <v>9093</v>
      </c>
      <c r="B3286" s="382" t="s">
        <v>29353</v>
      </c>
      <c r="C3286" s="351" t="s">
        <v>1</v>
      </c>
      <c r="D3286" s="337">
        <v>289.08999999999997</v>
      </c>
    </row>
    <row r="3287" spans="1:4" ht="15" x14ac:dyDescent="0.25">
      <c r="A3287" s="351" t="s">
        <v>9094</v>
      </c>
      <c r="B3287" s="382" t="s">
        <v>29354</v>
      </c>
      <c r="C3287" s="351" t="s">
        <v>1</v>
      </c>
      <c r="D3287" s="337">
        <v>1141.4000000000001</v>
      </c>
    </row>
    <row r="3288" spans="1:4" ht="15" x14ac:dyDescent="0.25">
      <c r="A3288" s="351" t="s">
        <v>9095</v>
      </c>
      <c r="B3288" s="351" t="s">
        <v>29355</v>
      </c>
      <c r="C3288" s="336"/>
      <c r="D3288" s="336"/>
    </row>
    <row r="3289" spans="1:4" ht="15" x14ac:dyDescent="0.25">
      <c r="A3289" s="351" t="s">
        <v>9096</v>
      </c>
      <c r="B3289" s="382" t="s">
        <v>29356</v>
      </c>
      <c r="C3289" s="351" t="s">
        <v>1</v>
      </c>
      <c r="D3289" s="337">
        <v>181.98</v>
      </c>
    </row>
    <row r="3290" spans="1:4" ht="15" x14ac:dyDescent="0.25">
      <c r="A3290" s="351" t="s">
        <v>9097</v>
      </c>
      <c r="B3290" s="382" t="s">
        <v>29357</v>
      </c>
      <c r="C3290" s="351" t="s">
        <v>1</v>
      </c>
      <c r="D3290" s="337">
        <v>232.74</v>
      </c>
    </row>
    <row r="3291" spans="1:4" ht="15" x14ac:dyDescent="0.25">
      <c r="A3291" s="351" t="s">
        <v>9098</v>
      </c>
      <c r="B3291" s="382" t="s">
        <v>29358</v>
      </c>
      <c r="C3291" s="351" t="s">
        <v>1</v>
      </c>
      <c r="D3291" s="337">
        <v>284.68</v>
      </c>
    </row>
    <row r="3292" spans="1:4" ht="15" x14ac:dyDescent="0.25">
      <c r="A3292" s="351" t="s">
        <v>9099</v>
      </c>
      <c r="B3292" s="382" t="s">
        <v>29359</v>
      </c>
      <c r="C3292" s="351" t="s">
        <v>1</v>
      </c>
      <c r="D3292" s="337">
        <v>528.14</v>
      </c>
    </row>
    <row r="3293" spans="1:4" ht="15" x14ac:dyDescent="0.25">
      <c r="A3293" s="351" t="s">
        <v>9100</v>
      </c>
      <c r="B3293" s="382" t="s">
        <v>29360</v>
      </c>
      <c r="C3293" s="351" t="s">
        <v>1</v>
      </c>
      <c r="D3293" s="337">
        <v>667.59</v>
      </c>
    </row>
    <row r="3294" spans="1:4" ht="15" x14ac:dyDescent="0.25">
      <c r="A3294" s="351" t="s">
        <v>9102</v>
      </c>
      <c r="B3294" s="382" t="s">
        <v>29361</v>
      </c>
      <c r="C3294" s="351" t="s">
        <v>1</v>
      </c>
      <c r="D3294" s="337">
        <v>965.14</v>
      </c>
    </row>
    <row r="3295" spans="1:4" ht="15" x14ac:dyDescent="0.25">
      <c r="A3295" s="351" t="s">
        <v>9103</v>
      </c>
      <c r="B3295" s="382" t="s">
        <v>29362</v>
      </c>
      <c r="C3295" s="351" t="s">
        <v>1</v>
      </c>
      <c r="D3295" s="337">
        <v>1449.99</v>
      </c>
    </row>
    <row r="3296" spans="1:4" ht="15" x14ac:dyDescent="0.25">
      <c r="A3296" s="351" t="s">
        <v>9105</v>
      </c>
      <c r="B3296" s="351" t="s">
        <v>29363</v>
      </c>
      <c r="C3296" s="336"/>
      <c r="D3296" s="336"/>
    </row>
    <row r="3297" spans="1:4" ht="15" x14ac:dyDescent="0.25">
      <c r="A3297" s="351" t="s">
        <v>9106</v>
      </c>
      <c r="B3297" s="382" t="s">
        <v>29364</v>
      </c>
      <c r="C3297" s="351" t="s">
        <v>1</v>
      </c>
      <c r="D3297" s="337">
        <v>200.73</v>
      </c>
    </row>
    <row r="3298" spans="1:4" ht="15" x14ac:dyDescent="0.25">
      <c r="A3298" s="351" t="s">
        <v>9107</v>
      </c>
      <c r="B3298" s="382" t="s">
        <v>29365</v>
      </c>
      <c r="C3298" s="351" t="s">
        <v>1</v>
      </c>
      <c r="D3298" s="337">
        <v>302.37</v>
      </c>
    </row>
    <row r="3299" spans="1:4" ht="15" x14ac:dyDescent="0.25">
      <c r="A3299" s="351" t="s">
        <v>9108</v>
      </c>
      <c r="B3299" s="382" t="s">
        <v>29366</v>
      </c>
      <c r="C3299" s="351" t="s">
        <v>1</v>
      </c>
      <c r="D3299" s="337">
        <v>318.45999999999998</v>
      </c>
    </row>
    <row r="3300" spans="1:4" ht="15" x14ac:dyDescent="0.25">
      <c r="A3300" s="351" t="s">
        <v>9109</v>
      </c>
      <c r="B3300" s="382" t="s">
        <v>29367</v>
      </c>
      <c r="C3300" s="351" t="s">
        <v>1</v>
      </c>
      <c r="D3300" s="337">
        <v>508.06</v>
      </c>
    </row>
    <row r="3301" spans="1:4" ht="15" x14ac:dyDescent="0.25">
      <c r="A3301" s="351" t="s">
        <v>9110</v>
      </c>
      <c r="B3301" s="382" t="s">
        <v>29368</v>
      </c>
      <c r="C3301" s="351" t="s">
        <v>1</v>
      </c>
      <c r="D3301" s="337">
        <v>707.76</v>
      </c>
    </row>
    <row r="3302" spans="1:4" ht="15" x14ac:dyDescent="0.25">
      <c r="A3302" s="351" t="s">
        <v>9111</v>
      </c>
      <c r="B3302" s="382" t="s">
        <v>29369</v>
      </c>
      <c r="C3302" s="351" t="s">
        <v>1</v>
      </c>
      <c r="D3302" s="337">
        <v>1006.65</v>
      </c>
    </row>
    <row r="3303" spans="1:4" ht="15" x14ac:dyDescent="0.25">
      <c r="A3303" s="351" t="s">
        <v>9112</v>
      </c>
      <c r="B3303" s="382" t="s">
        <v>29370</v>
      </c>
      <c r="C3303" s="351" t="s">
        <v>1</v>
      </c>
      <c r="D3303" s="337">
        <v>1490.16</v>
      </c>
    </row>
    <row r="3304" spans="1:4" ht="15" x14ac:dyDescent="0.25">
      <c r="A3304" s="351" t="s">
        <v>9113</v>
      </c>
      <c r="B3304" s="351" t="s">
        <v>29371</v>
      </c>
      <c r="C3304" s="336"/>
      <c r="D3304" s="336"/>
    </row>
    <row r="3305" spans="1:4" ht="15" x14ac:dyDescent="0.25">
      <c r="A3305" s="351" t="s">
        <v>9114</v>
      </c>
      <c r="B3305" s="382" t="s">
        <v>29372</v>
      </c>
      <c r="C3305" s="351" t="s">
        <v>1</v>
      </c>
      <c r="D3305" s="337">
        <v>363.99</v>
      </c>
    </row>
    <row r="3306" spans="1:4" ht="15" x14ac:dyDescent="0.25">
      <c r="A3306" s="351" t="s">
        <v>9115</v>
      </c>
      <c r="B3306" s="382" t="s">
        <v>29373</v>
      </c>
      <c r="C3306" s="351" t="s">
        <v>1</v>
      </c>
      <c r="D3306" s="337">
        <v>501.42</v>
      </c>
    </row>
    <row r="3307" spans="1:4" ht="15" x14ac:dyDescent="0.25">
      <c r="A3307" s="351" t="s">
        <v>9116</v>
      </c>
      <c r="B3307" s="382" t="s">
        <v>29373</v>
      </c>
      <c r="C3307" s="351" t="s">
        <v>1</v>
      </c>
      <c r="D3307" s="337">
        <v>795.82</v>
      </c>
    </row>
    <row r="3308" spans="1:4" ht="15" x14ac:dyDescent="0.25">
      <c r="A3308" s="351" t="s">
        <v>9117</v>
      </c>
      <c r="B3308" s="382" t="s">
        <v>29374</v>
      </c>
      <c r="C3308" s="351" t="s">
        <v>1</v>
      </c>
      <c r="D3308" s="337">
        <v>1172.95</v>
      </c>
    </row>
    <row r="3309" spans="1:4" ht="15" x14ac:dyDescent="0.25">
      <c r="A3309" s="351" t="s">
        <v>9118</v>
      </c>
      <c r="B3309" s="382" t="s">
        <v>29375</v>
      </c>
      <c r="C3309" s="351" t="s">
        <v>1</v>
      </c>
      <c r="D3309" s="337">
        <v>1754.57</v>
      </c>
    </row>
    <row r="3310" spans="1:4" ht="15" x14ac:dyDescent="0.25">
      <c r="A3310" s="351" t="s">
        <v>9119</v>
      </c>
      <c r="B3310" s="351" t="s">
        <v>9120</v>
      </c>
      <c r="C3310" s="336"/>
      <c r="D3310" s="336"/>
    </row>
    <row r="3311" spans="1:4" ht="15" x14ac:dyDescent="0.25">
      <c r="A3311" s="351" t="s">
        <v>29376</v>
      </c>
      <c r="B3311" s="382" t="s">
        <v>29377</v>
      </c>
      <c r="C3311" s="351" t="s">
        <v>691</v>
      </c>
      <c r="D3311" s="337">
        <v>585.67999999999995</v>
      </c>
    </row>
    <row r="3312" spans="1:4" ht="15" x14ac:dyDescent="0.25">
      <c r="A3312" s="351" t="s">
        <v>9121</v>
      </c>
      <c r="B3312" s="351" t="s">
        <v>29378</v>
      </c>
      <c r="C3312" s="336"/>
      <c r="D3312" s="336"/>
    </row>
    <row r="3313" spans="1:4" ht="15" x14ac:dyDescent="0.25">
      <c r="A3313" s="351" t="s">
        <v>29379</v>
      </c>
      <c r="B3313" s="382" t="s">
        <v>29380</v>
      </c>
      <c r="C3313" s="351" t="s">
        <v>3</v>
      </c>
      <c r="D3313" s="337">
        <v>84.58</v>
      </c>
    </row>
    <row r="3314" spans="1:4" ht="15" x14ac:dyDescent="0.25">
      <c r="A3314" s="351" t="s">
        <v>29381</v>
      </c>
      <c r="B3314" s="382" t="s">
        <v>29382</v>
      </c>
      <c r="C3314" s="351" t="s">
        <v>3</v>
      </c>
      <c r="D3314" s="337">
        <v>83.96</v>
      </c>
    </row>
    <row r="3315" spans="1:4" ht="15" x14ac:dyDescent="0.25">
      <c r="A3315" s="351" t="s">
        <v>9122</v>
      </c>
      <c r="B3315" s="351" t="s">
        <v>9123</v>
      </c>
      <c r="C3315" s="336"/>
      <c r="D3315" s="336"/>
    </row>
    <row r="3316" spans="1:4" ht="15" x14ac:dyDescent="0.25">
      <c r="A3316" s="351" t="s">
        <v>9124</v>
      </c>
      <c r="B3316" s="351" t="s">
        <v>38060</v>
      </c>
      <c r="C3316" s="351" t="s">
        <v>2</v>
      </c>
      <c r="D3316" s="337">
        <v>1221.9100000000001</v>
      </c>
    </row>
    <row r="3317" spans="1:4" ht="15" x14ac:dyDescent="0.25">
      <c r="A3317" s="351" t="s">
        <v>9125</v>
      </c>
      <c r="B3317" s="351" t="s">
        <v>38061</v>
      </c>
      <c r="C3317" s="351" t="s">
        <v>2</v>
      </c>
      <c r="D3317" s="337">
        <v>1340.49</v>
      </c>
    </row>
    <row r="3318" spans="1:4" ht="15" x14ac:dyDescent="0.25">
      <c r="A3318" s="351" t="s">
        <v>9126</v>
      </c>
      <c r="B3318" s="351" t="s">
        <v>38062</v>
      </c>
      <c r="C3318" s="351" t="s">
        <v>2</v>
      </c>
      <c r="D3318" s="337">
        <v>1465.79</v>
      </c>
    </row>
    <row r="3319" spans="1:4" ht="15" x14ac:dyDescent="0.25">
      <c r="A3319" s="351" t="s">
        <v>9127</v>
      </c>
      <c r="B3319" s="351" t="s">
        <v>38063</v>
      </c>
      <c r="C3319" s="351" t="s">
        <v>2</v>
      </c>
      <c r="D3319" s="337">
        <v>1594.43</v>
      </c>
    </row>
    <row r="3320" spans="1:4" ht="15" x14ac:dyDescent="0.25">
      <c r="A3320" s="351" t="s">
        <v>9128</v>
      </c>
      <c r="B3320" s="351" t="s">
        <v>38064</v>
      </c>
      <c r="C3320" s="351" t="s">
        <v>2</v>
      </c>
      <c r="D3320" s="337">
        <v>1734.26</v>
      </c>
    </row>
    <row r="3321" spans="1:4" ht="15" x14ac:dyDescent="0.25">
      <c r="A3321" s="351" t="s">
        <v>9129</v>
      </c>
      <c r="B3321" s="351" t="s">
        <v>38065</v>
      </c>
      <c r="C3321" s="351" t="s">
        <v>2</v>
      </c>
      <c r="D3321" s="337">
        <v>1871.85</v>
      </c>
    </row>
    <row r="3322" spans="1:4" ht="15" x14ac:dyDescent="0.25">
      <c r="A3322" s="351" t="s">
        <v>9130</v>
      </c>
      <c r="B3322" s="351" t="s">
        <v>38066</v>
      </c>
      <c r="C3322" s="351" t="s">
        <v>2</v>
      </c>
      <c r="D3322" s="337">
        <v>2579.8000000000002</v>
      </c>
    </row>
    <row r="3323" spans="1:4" ht="15" x14ac:dyDescent="0.25">
      <c r="A3323" s="351" t="s">
        <v>9131</v>
      </c>
      <c r="B3323" s="351" t="s">
        <v>38067</v>
      </c>
      <c r="C3323" s="351" t="s">
        <v>2</v>
      </c>
      <c r="D3323" s="337">
        <v>2745.36</v>
      </c>
    </row>
    <row r="3324" spans="1:4" ht="15" x14ac:dyDescent="0.25">
      <c r="A3324" s="351" t="s">
        <v>9132</v>
      </c>
      <c r="B3324" s="351" t="s">
        <v>38068</v>
      </c>
      <c r="C3324" s="351" t="s">
        <v>2</v>
      </c>
      <c r="D3324" s="337">
        <v>3120.31</v>
      </c>
    </row>
    <row r="3325" spans="1:4" ht="15" x14ac:dyDescent="0.25">
      <c r="A3325" s="351" t="s">
        <v>9133</v>
      </c>
      <c r="B3325" s="351" t="s">
        <v>38069</v>
      </c>
      <c r="C3325" s="351" t="s">
        <v>2</v>
      </c>
      <c r="D3325" s="337">
        <v>3490.22</v>
      </c>
    </row>
    <row r="3326" spans="1:4" ht="15" x14ac:dyDescent="0.25">
      <c r="A3326" s="351" t="s">
        <v>9134</v>
      </c>
      <c r="B3326" s="351" t="s">
        <v>9135</v>
      </c>
      <c r="C3326" s="336"/>
      <c r="D3326" s="336"/>
    </row>
    <row r="3327" spans="1:4" ht="15" x14ac:dyDescent="0.25">
      <c r="A3327" s="351" t="s">
        <v>11985</v>
      </c>
      <c r="B3327" s="351" t="s">
        <v>11986</v>
      </c>
      <c r="C3327" s="351" t="s">
        <v>2</v>
      </c>
      <c r="D3327" s="337">
        <v>1041.25</v>
      </c>
    </row>
    <row r="3328" spans="1:4" ht="15" x14ac:dyDescent="0.25">
      <c r="A3328" s="351" t="s">
        <v>11987</v>
      </c>
      <c r="B3328" s="351" t="s">
        <v>11988</v>
      </c>
      <c r="C3328" s="351" t="s">
        <v>2</v>
      </c>
      <c r="D3328" s="337">
        <v>1790.77</v>
      </c>
    </row>
    <row r="3329" spans="1:4" ht="15" x14ac:dyDescent="0.25">
      <c r="A3329" s="351" t="s">
        <v>9136</v>
      </c>
      <c r="B3329" s="351" t="s">
        <v>9137</v>
      </c>
      <c r="C3329" s="336"/>
      <c r="D3329" s="336"/>
    </row>
    <row r="3330" spans="1:4" ht="15" x14ac:dyDescent="0.25">
      <c r="A3330" s="351" t="s">
        <v>11989</v>
      </c>
      <c r="B3330" s="351" t="s">
        <v>11990</v>
      </c>
      <c r="C3330" s="351" t="s">
        <v>1</v>
      </c>
      <c r="D3330" s="337">
        <v>912.36</v>
      </c>
    </row>
    <row r="3331" spans="1:4" ht="15" x14ac:dyDescent="0.25">
      <c r="A3331" s="351" t="s">
        <v>11991</v>
      </c>
      <c r="B3331" s="351" t="s">
        <v>11992</v>
      </c>
      <c r="C3331" s="351" t="s">
        <v>1</v>
      </c>
      <c r="D3331" s="337">
        <v>1527.23</v>
      </c>
    </row>
    <row r="3332" spans="1:4" ht="15" x14ac:dyDescent="0.25">
      <c r="A3332" s="351" t="s">
        <v>9138</v>
      </c>
      <c r="B3332" s="351" t="s">
        <v>9139</v>
      </c>
      <c r="C3332" s="336"/>
      <c r="D3332" s="336"/>
    </row>
    <row r="3333" spans="1:4" ht="15" x14ac:dyDescent="0.25">
      <c r="A3333" s="351" t="s">
        <v>9140</v>
      </c>
      <c r="B3333" s="351" t="s">
        <v>38070</v>
      </c>
      <c r="C3333" s="351" t="s">
        <v>2</v>
      </c>
      <c r="D3333" s="337">
        <v>1672.84</v>
      </c>
    </row>
    <row r="3334" spans="1:4" ht="15" x14ac:dyDescent="0.25">
      <c r="A3334" s="351" t="s">
        <v>9141</v>
      </c>
      <c r="B3334" s="351" t="s">
        <v>38071</v>
      </c>
      <c r="C3334" s="351" t="s">
        <v>2</v>
      </c>
      <c r="D3334" s="337">
        <v>448.47</v>
      </c>
    </row>
    <row r="3335" spans="1:4" ht="15" x14ac:dyDescent="0.25">
      <c r="A3335" s="351" t="s">
        <v>9142</v>
      </c>
      <c r="B3335" s="351" t="s">
        <v>9143</v>
      </c>
      <c r="C3335" s="336"/>
      <c r="D3335" s="336"/>
    </row>
    <row r="3336" spans="1:4" ht="15" x14ac:dyDescent="0.25">
      <c r="A3336" s="351" t="s">
        <v>9144</v>
      </c>
      <c r="B3336" s="351" t="s">
        <v>38072</v>
      </c>
      <c r="C3336" s="351" t="s">
        <v>2</v>
      </c>
      <c r="D3336" s="337">
        <v>921.16</v>
      </c>
    </row>
    <row r="3337" spans="1:4" ht="15" x14ac:dyDescent="0.25">
      <c r="A3337" s="351" t="s">
        <v>9145</v>
      </c>
      <c r="B3337" s="351" t="s">
        <v>38073</v>
      </c>
      <c r="C3337" s="351" t="s">
        <v>2</v>
      </c>
      <c r="D3337" s="337">
        <v>167.76</v>
      </c>
    </row>
    <row r="3338" spans="1:4" ht="15" x14ac:dyDescent="0.25">
      <c r="A3338" s="351" t="s">
        <v>9146</v>
      </c>
      <c r="B3338" s="351" t="s">
        <v>38074</v>
      </c>
      <c r="C3338" s="336"/>
      <c r="D3338" s="336"/>
    </row>
    <row r="3339" spans="1:4" ht="15" x14ac:dyDescent="0.25">
      <c r="A3339" s="351" t="s">
        <v>9147</v>
      </c>
      <c r="B3339" s="351" t="s">
        <v>38075</v>
      </c>
      <c r="C3339" s="351" t="s">
        <v>2</v>
      </c>
      <c r="D3339" s="337">
        <v>1499.46</v>
      </c>
    </row>
    <row r="3340" spans="1:4" ht="15" x14ac:dyDescent="0.25">
      <c r="A3340" s="351" t="s">
        <v>9148</v>
      </c>
      <c r="B3340" s="351" t="s">
        <v>38076</v>
      </c>
      <c r="C3340" s="351" t="s">
        <v>2</v>
      </c>
      <c r="D3340" s="337">
        <v>1722.86</v>
      </c>
    </row>
    <row r="3341" spans="1:4" ht="15" x14ac:dyDescent="0.25">
      <c r="A3341" s="351" t="s">
        <v>9149</v>
      </c>
      <c r="B3341" s="351" t="s">
        <v>38077</v>
      </c>
      <c r="C3341" s="351" t="s">
        <v>2</v>
      </c>
      <c r="D3341" s="337">
        <v>1954.52</v>
      </c>
    </row>
    <row r="3342" spans="1:4" ht="15" x14ac:dyDescent="0.25">
      <c r="A3342" s="351" t="s">
        <v>9150</v>
      </c>
      <c r="B3342" s="351" t="s">
        <v>38078</v>
      </c>
      <c r="C3342" s="351" t="s">
        <v>2</v>
      </c>
      <c r="D3342" s="337">
        <v>2411.21</v>
      </c>
    </row>
    <row r="3343" spans="1:4" ht="15" x14ac:dyDescent="0.25">
      <c r="A3343" s="351" t="s">
        <v>9151</v>
      </c>
      <c r="B3343" s="351" t="s">
        <v>38079</v>
      </c>
      <c r="C3343" s="351" t="s">
        <v>2</v>
      </c>
      <c r="D3343" s="337">
        <v>2846.5</v>
      </c>
    </row>
    <row r="3344" spans="1:4" ht="15" x14ac:dyDescent="0.25">
      <c r="A3344" s="351" t="s">
        <v>9152</v>
      </c>
      <c r="B3344" s="351" t="s">
        <v>38080</v>
      </c>
      <c r="C3344" s="351" t="s">
        <v>2</v>
      </c>
      <c r="D3344" s="337">
        <v>3132.9</v>
      </c>
    </row>
    <row r="3345" spans="1:4" ht="15" x14ac:dyDescent="0.25">
      <c r="A3345" s="351" t="s">
        <v>9153</v>
      </c>
      <c r="B3345" s="351" t="s">
        <v>38081</v>
      </c>
      <c r="C3345" s="351" t="s">
        <v>2</v>
      </c>
      <c r="D3345" s="337">
        <v>3684.93</v>
      </c>
    </row>
    <row r="3346" spans="1:4" ht="15" x14ac:dyDescent="0.25">
      <c r="A3346" s="351" t="s">
        <v>9154</v>
      </c>
      <c r="B3346" s="351" t="s">
        <v>38082</v>
      </c>
      <c r="C3346" s="351" t="s">
        <v>2</v>
      </c>
      <c r="D3346" s="337">
        <v>4035.43</v>
      </c>
    </row>
    <row r="3347" spans="1:4" ht="15" x14ac:dyDescent="0.25">
      <c r="A3347" s="351" t="s">
        <v>9155</v>
      </c>
      <c r="B3347" s="351" t="s">
        <v>38083</v>
      </c>
      <c r="C3347" s="351" t="s">
        <v>2</v>
      </c>
      <c r="D3347" s="337">
        <v>4358.93</v>
      </c>
    </row>
    <row r="3348" spans="1:4" ht="15" x14ac:dyDescent="0.25">
      <c r="A3348" s="351" t="s">
        <v>9156</v>
      </c>
      <c r="B3348" s="351" t="s">
        <v>38084</v>
      </c>
      <c r="C3348" s="351" t="s">
        <v>2</v>
      </c>
      <c r="D3348" s="337">
        <v>5074.6099999999997</v>
      </c>
    </row>
    <row r="3349" spans="1:4" ht="15" x14ac:dyDescent="0.25">
      <c r="A3349" s="351" t="s">
        <v>9157</v>
      </c>
      <c r="B3349" s="351" t="s">
        <v>38085</v>
      </c>
      <c r="C3349" s="336"/>
      <c r="D3349" s="336"/>
    </row>
    <row r="3350" spans="1:4" ht="15" x14ac:dyDescent="0.25">
      <c r="A3350" s="351" t="s">
        <v>9158</v>
      </c>
      <c r="B3350" s="351" t="s">
        <v>38086</v>
      </c>
      <c r="C3350" s="351" t="s">
        <v>2</v>
      </c>
      <c r="D3350" s="337">
        <v>1948.86</v>
      </c>
    </row>
    <row r="3351" spans="1:4" ht="15" x14ac:dyDescent="0.25">
      <c r="A3351" s="351" t="s">
        <v>9159</v>
      </c>
      <c r="B3351" s="351" t="s">
        <v>38087</v>
      </c>
      <c r="C3351" s="351" t="s">
        <v>2</v>
      </c>
      <c r="D3351" s="337">
        <v>2311.9899999999998</v>
      </c>
    </row>
    <row r="3352" spans="1:4" ht="15" x14ac:dyDescent="0.25">
      <c r="A3352" s="351" t="s">
        <v>9160</v>
      </c>
      <c r="B3352" s="351" t="s">
        <v>38088</v>
      </c>
      <c r="C3352" s="351" t="s">
        <v>2</v>
      </c>
      <c r="D3352" s="337">
        <v>2585.4699999999998</v>
      </c>
    </row>
    <row r="3353" spans="1:4" ht="15" x14ac:dyDescent="0.25">
      <c r="A3353" s="351" t="s">
        <v>9161</v>
      </c>
      <c r="B3353" s="351" t="s">
        <v>38089</v>
      </c>
      <c r="C3353" s="351" t="s">
        <v>2</v>
      </c>
      <c r="D3353" s="337">
        <v>2854.09</v>
      </c>
    </row>
    <row r="3354" spans="1:4" ht="15" x14ac:dyDescent="0.25">
      <c r="A3354" s="351" t="s">
        <v>9162</v>
      </c>
      <c r="B3354" s="351" t="s">
        <v>38090</v>
      </c>
      <c r="C3354" s="351" t="s">
        <v>2</v>
      </c>
      <c r="D3354" s="337">
        <v>3435.11</v>
      </c>
    </row>
    <row r="3355" spans="1:4" ht="15" x14ac:dyDescent="0.25">
      <c r="A3355" s="351" t="s">
        <v>9163</v>
      </c>
      <c r="B3355" s="351" t="s">
        <v>38091</v>
      </c>
      <c r="C3355" s="351" t="s">
        <v>2</v>
      </c>
      <c r="D3355" s="337">
        <v>3744.48</v>
      </c>
    </row>
    <row r="3356" spans="1:4" ht="15" x14ac:dyDescent="0.25">
      <c r="A3356" s="351" t="s">
        <v>9164</v>
      </c>
      <c r="B3356" s="351" t="s">
        <v>38092</v>
      </c>
      <c r="C3356" s="351" t="s">
        <v>2</v>
      </c>
      <c r="D3356" s="337">
        <v>4046.42</v>
      </c>
    </row>
    <row r="3357" spans="1:4" ht="15" x14ac:dyDescent="0.25">
      <c r="A3357" s="351" t="s">
        <v>9165</v>
      </c>
      <c r="B3357" s="351" t="s">
        <v>38093</v>
      </c>
      <c r="C3357" s="351" t="s">
        <v>2</v>
      </c>
      <c r="D3357" s="337">
        <v>4377.5600000000004</v>
      </c>
    </row>
    <row r="3358" spans="1:4" ht="15" x14ac:dyDescent="0.25">
      <c r="A3358" s="351" t="s">
        <v>9166</v>
      </c>
      <c r="B3358" s="351" t="s">
        <v>38094</v>
      </c>
      <c r="C3358" s="351" t="s">
        <v>2</v>
      </c>
      <c r="D3358" s="337">
        <v>4712.13</v>
      </c>
    </row>
    <row r="3359" spans="1:4" ht="15" x14ac:dyDescent="0.25">
      <c r="A3359" s="351" t="s">
        <v>9167</v>
      </c>
      <c r="B3359" s="351" t="s">
        <v>38095</v>
      </c>
      <c r="C3359" s="351" t="s">
        <v>2</v>
      </c>
      <c r="D3359" s="337">
        <v>5444.7</v>
      </c>
    </row>
    <row r="3360" spans="1:4" ht="15" x14ac:dyDescent="0.25">
      <c r="A3360" s="351" t="s">
        <v>9168</v>
      </c>
      <c r="B3360" s="351" t="s">
        <v>38096</v>
      </c>
      <c r="C3360" s="336"/>
      <c r="D3360" s="336"/>
    </row>
    <row r="3361" spans="1:4" ht="15" x14ac:dyDescent="0.25">
      <c r="A3361" s="351" t="s">
        <v>9169</v>
      </c>
      <c r="B3361" s="351" t="s">
        <v>38097</v>
      </c>
      <c r="C3361" s="351" t="s">
        <v>2</v>
      </c>
      <c r="D3361" s="337">
        <v>2383.9899999999998</v>
      </c>
    </row>
    <row r="3362" spans="1:4" ht="15" x14ac:dyDescent="0.25">
      <c r="A3362" s="351" t="s">
        <v>9170</v>
      </c>
      <c r="B3362" s="351" t="s">
        <v>38098</v>
      </c>
      <c r="C3362" s="351" t="s">
        <v>2</v>
      </c>
      <c r="D3362" s="337">
        <v>2657.72</v>
      </c>
    </row>
    <row r="3363" spans="1:4" ht="15" x14ac:dyDescent="0.25">
      <c r="A3363" s="351" t="s">
        <v>9171</v>
      </c>
      <c r="B3363" s="351" t="s">
        <v>38099</v>
      </c>
      <c r="C3363" s="351" t="s">
        <v>2</v>
      </c>
      <c r="D3363" s="337">
        <v>2945.44</v>
      </c>
    </row>
    <row r="3364" spans="1:4" ht="15" x14ac:dyDescent="0.25">
      <c r="A3364" s="351" t="s">
        <v>9172</v>
      </c>
      <c r="B3364" s="351" t="s">
        <v>38100</v>
      </c>
      <c r="C3364" s="351" t="s">
        <v>2</v>
      </c>
      <c r="D3364" s="337">
        <v>3375.67</v>
      </c>
    </row>
    <row r="3365" spans="1:4" ht="15" x14ac:dyDescent="0.25">
      <c r="A3365" s="351" t="s">
        <v>9173</v>
      </c>
      <c r="B3365" s="351" t="s">
        <v>38101</v>
      </c>
      <c r="C3365" s="351" t="s">
        <v>2</v>
      </c>
      <c r="D3365" s="337">
        <v>3855.2</v>
      </c>
    </row>
    <row r="3366" spans="1:4" ht="15" x14ac:dyDescent="0.25">
      <c r="A3366" s="351" t="s">
        <v>9174</v>
      </c>
      <c r="B3366" s="351" t="s">
        <v>38102</v>
      </c>
      <c r="C3366" s="351" t="s">
        <v>2</v>
      </c>
      <c r="D3366" s="337">
        <v>4181.6000000000004</v>
      </c>
    </row>
    <row r="3367" spans="1:4" ht="15" x14ac:dyDescent="0.25">
      <c r="A3367" s="351" t="s">
        <v>9175</v>
      </c>
      <c r="B3367" s="351" t="s">
        <v>38103</v>
      </c>
      <c r="C3367" s="351" t="s">
        <v>2</v>
      </c>
      <c r="D3367" s="337">
        <v>4535.55</v>
      </c>
    </row>
    <row r="3368" spans="1:4" ht="15" x14ac:dyDescent="0.25">
      <c r="A3368" s="351" t="s">
        <v>9176</v>
      </c>
      <c r="B3368" s="351" t="s">
        <v>38104</v>
      </c>
      <c r="C3368" s="351" t="s">
        <v>2</v>
      </c>
      <c r="D3368" s="337">
        <v>4888.03</v>
      </c>
    </row>
    <row r="3369" spans="1:4" ht="15" x14ac:dyDescent="0.25">
      <c r="A3369" s="351" t="s">
        <v>9177</v>
      </c>
      <c r="B3369" s="351" t="s">
        <v>38105</v>
      </c>
      <c r="C3369" s="351" t="s">
        <v>2</v>
      </c>
      <c r="D3369" s="337">
        <v>5241.88</v>
      </c>
    </row>
    <row r="3370" spans="1:4" ht="15" x14ac:dyDescent="0.25">
      <c r="A3370" s="351" t="s">
        <v>9178</v>
      </c>
      <c r="B3370" s="351" t="s">
        <v>38106</v>
      </c>
      <c r="C3370" s="351" t="s">
        <v>2</v>
      </c>
      <c r="D3370" s="337">
        <v>6017.6</v>
      </c>
    </row>
    <row r="3371" spans="1:4" ht="15" x14ac:dyDescent="0.25">
      <c r="A3371" s="351" t="s">
        <v>9179</v>
      </c>
      <c r="B3371" s="351" t="s">
        <v>38107</v>
      </c>
      <c r="C3371" s="336"/>
      <c r="D3371" s="336"/>
    </row>
    <row r="3372" spans="1:4" ht="15" x14ac:dyDescent="0.25">
      <c r="A3372" s="351" t="s">
        <v>9180</v>
      </c>
      <c r="B3372" s="351" t="s">
        <v>38108</v>
      </c>
      <c r="C3372" s="351" t="s">
        <v>2</v>
      </c>
      <c r="D3372" s="337">
        <v>2266.3000000000002</v>
      </c>
    </row>
    <row r="3373" spans="1:4" ht="15" x14ac:dyDescent="0.25">
      <c r="A3373" s="351" t="s">
        <v>9181</v>
      </c>
      <c r="B3373" s="351" t="s">
        <v>38109</v>
      </c>
      <c r="C3373" s="351" t="s">
        <v>2</v>
      </c>
      <c r="D3373" s="337">
        <v>2377.81</v>
      </c>
    </row>
    <row r="3374" spans="1:4" ht="15" x14ac:dyDescent="0.25">
      <c r="A3374" s="351" t="s">
        <v>9182</v>
      </c>
      <c r="B3374" s="351" t="s">
        <v>38110</v>
      </c>
      <c r="C3374" s="351" t="s">
        <v>2</v>
      </c>
      <c r="D3374" s="337">
        <v>2477.75</v>
      </c>
    </row>
    <row r="3375" spans="1:4" ht="15" x14ac:dyDescent="0.25">
      <c r="A3375" s="351" t="s">
        <v>9183</v>
      </c>
      <c r="B3375" s="351" t="s">
        <v>38111</v>
      </c>
      <c r="C3375" s="351" t="s">
        <v>2</v>
      </c>
      <c r="D3375" s="337">
        <v>2796.67</v>
      </c>
    </row>
    <row r="3376" spans="1:4" ht="15" x14ac:dyDescent="0.25">
      <c r="A3376" s="351" t="s">
        <v>9184</v>
      </c>
      <c r="B3376" s="351" t="s">
        <v>38112</v>
      </c>
      <c r="C3376" s="351" t="s">
        <v>2</v>
      </c>
      <c r="D3376" s="337">
        <v>3022.31</v>
      </c>
    </row>
    <row r="3377" spans="1:4" ht="15" x14ac:dyDescent="0.25">
      <c r="A3377" s="351" t="s">
        <v>9185</v>
      </c>
      <c r="B3377" s="351" t="s">
        <v>38113</v>
      </c>
      <c r="C3377" s="351" t="s">
        <v>2</v>
      </c>
      <c r="D3377" s="337">
        <v>3351</v>
      </c>
    </row>
    <row r="3378" spans="1:4" ht="15" x14ac:dyDescent="0.25">
      <c r="A3378" s="351" t="s">
        <v>9186</v>
      </c>
      <c r="B3378" s="351" t="s">
        <v>38114</v>
      </c>
      <c r="C3378" s="351" t="s">
        <v>2</v>
      </c>
      <c r="D3378" s="337">
        <v>3998.75</v>
      </c>
    </row>
    <row r="3379" spans="1:4" ht="15" x14ac:dyDescent="0.25">
      <c r="A3379" s="351" t="s">
        <v>9187</v>
      </c>
      <c r="B3379" s="351" t="s">
        <v>38115</v>
      </c>
      <c r="C3379" s="351" t="s">
        <v>2</v>
      </c>
      <c r="D3379" s="337">
        <v>4319.38</v>
      </c>
    </row>
    <row r="3380" spans="1:4" ht="15" x14ac:dyDescent="0.25">
      <c r="A3380" s="351" t="s">
        <v>9188</v>
      </c>
      <c r="B3380" s="351" t="s">
        <v>38116</v>
      </c>
      <c r="C3380" s="351" t="s">
        <v>2</v>
      </c>
      <c r="D3380" s="337">
        <v>4664.79</v>
      </c>
    </row>
    <row r="3381" spans="1:4" ht="15" x14ac:dyDescent="0.25">
      <c r="A3381" s="351" t="s">
        <v>9189</v>
      </c>
      <c r="B3381" s="351" t="s">
        <v>38117</v>
      </c>
      <c r="C3381" s="351" t="s">
        <v>2</v>
      </c>
      <c r="D3381" s="337">
        <v>5360.04</v>
      </c>
    </row>
    <row r="3382" spans="1:4" ht="15" x14ac:dyDescent="0.25">
      <c r="A3382" s="351" t="s">
        <v>9190</v>
      </c>
      <c r="B3382" s="351" t="s">
        <v>38118</v>
      </c>
      <c r="C3382" s="336"/>
      <c r="D3382" s="336"/>
    </row>
    <row r="3383" spans="1:4" ht="15" x14ac:dyDescent="0.25">
      <c r="A3383" s="351" t="s">
        <v>9191</v>
      </c>
      <c r="B3383" s="351" t="s">
        <v>38119</v>
      </c>
      <c r="C3383" s="351" t="s">
        <v>2</v>
      </c>
      <c r="D3383" s="337">
        <v>2764.01</v>
      </c>
    </row>
    <row r="3384" spans="1:4" ht="15" x14ac:dyDescent="0.25">
      <c r="A3384" s="351" t="s">
        <v>9192</v>
      </c>
      <c r="B3384" s="351" t="s">
        <v>38120</v>
      </c>
      <c r="C3384" s="351" t="s">
        <v>2</v>
      </c>
      <c r="D3384" s="337">
        <v>3013.25</v>
      </c>
    </row>
    <row r="3385" spans="1:4" ht="15" x14ac:dyDescent="0.25">
      <c r="A3385" s="351" t="s">
        <v>9193</v>
      </c>
      <c r="B3385" s="351" t="s">
        <v>38121</v>
      </c>
      <c r="C3385" s="351" t="s">
        <v>2</v>
      </c>
      <c r="D3385" s="337">
        <v>3127.94</v>
      </c>
    </row>
    <row r="3386" spans="1:4" ht="15" x14ac:dyDescent="0.25">
      <c r="A3386" s="351" t="s">
        <v>9194</v>
      </c>
      <c r="B3386" s="351" t="s">
        <v>38122</v>
      </c>
      <c r="C3386" s="351" t="s">
        <v>2</v>
      </c>
      <c r="D3386" s="337">
        <v>3235.65</v>
      </c>
    </row>
    <row r="3387" spans="1:4" ht="15" x14ac:dyDescent="0.25">
      <c r="A3387" s="351" t="s">
        <v>9195</v>
      </c>
      <c r="B3387" s="351" t="s">
        <v>38123</v>
      </c>
      <c r="C3387" s="351" t="s">
        <v>2</v>
      </c>
      <c r="D3387" s="337">
        <v>3630.9</v>
      </c>
    </row>
    <row r="3388" spans="1:4" ht="15" x14ac:dyDescent="0.25">
      <c r="A3388" s="351" t="s">
        <v>9196</v>
      </c>
      <c r="B3388" s="351" t="s">
        <v>38124</v>
      </c>
      <c r="C3388" s="351" t="s">
        <v>2</v>
      </c>
      <c r="D3388" s="337">
        <v>3996.96</v>
      </c>
    </row>
    <row r="3389" spans="1:4" ht="15" x14ac:dyDescent="0.25">
      <c r="A3389" s="351" t="s">
        <v>9197</v>
      </c>
      <c r="B3389" s="351" t="s">
        <v>38125</v>
      </c>
      <c r="C3389" s="351" t="s">
        <v>2</v>
      </c>
      <c r="D3389" s="337">
        <v>4333.04</v>
      </c>
    </row>
    <row r="3390" spans="1:4" ht="15" x14ac:dyDescent="0.25">
      <c r="A3390" s="351" t="s">
        <v>9198</v>
      </c>
      <c r="B3390" s="351" t="s">
        <v>38126</v>
      </c>
      <c r="C3390" s="351" t="s">
        <v>2</v>
      </c>
      <c r="D3390" s="337">
        <v>4660.07</v>
      </c>
    </row>
    <row r="3391" spans="1:4" ht="15" x14ac:dyDescent="0.25">
      <c r="A3391" s="351" t="s">
        <v>9199</v>
      </c>
      <c r="B3391" s="351" t="s">
        <v>38127</v>
      </c>
      <c r="C3391" s="351" t="s">
        <v>2</v>
      </c>
      <c r="D3391" s="337">
        <v>5020.43</v>
      </c>
    </row>
    <row r="3392" spans="1:4" ht="15" x14ac:dyDescent="0.25">
      <c r="A3392" s="351" t="s">
        <v>9200</v>
      </c>
      <c r="B3392" s="351" t="s">
        <v>38128</v>
      </c>
      <c r="C3392" s="351" t="s">
        <v>2</v>
      </c>
      <c r="D3392" s="337">
        <v>5761.77</v>
      </c>
    </row>
    <row r="3393" spans="1:4" ht="15" x14ac:dyDescent="0.25">
      <c r="A3393" s="351" t="s">
        <v>9201</v>
      </c>
      <c r="B3393" s="351" t="s">
        <v>38129</v>
      </c>
      <c r="C3393" s="336"/>
      <c r="D3393" s="336"/>
    </row>
    <row r="3394" spans="1:4" ht="15" x14ac:dyDescent="0.25">
      <c r="A3394" s="351" t="s">
        <v>9202</v>
      </c>
      <c r="B3394" s="351" t="s">
        <v>38130</v>
      </c>
      <c r="C3394" s="351" t="s">
        <v>2</v>
      </c>
      <c r="D3394" s="337">
        <v>3360.78</v>
      </c>
    </row>
    <row r="3395" spans="1:4" ht="15" x14ac:dyDescent="0.25">
      <c r="A3395" s="351" t="s">
        <v>9203</v>
      </c>
      <c r="B3395" s="351" t="s">
        <v>38131</v>
      </c>
      <c r="C3395" s="351" t="s">
        <v>2</v>
      </c>
      <c r="D3395" s="337">
        <v>3488.6</v>
      </c>
    </row>
    <row r="3396" spans="1:4" ht="15" x14ac:dyDescent="0.25">
      <c r="A3396" s="351" t="s">
        <v>9204</v>
      </c>
      <c r="B3396" s="351" t="s">
        <v>38132</v>
      </c>
      <c r="C3396" s="351" t="s">
        <v>2</v>
      </c>
      <c r="D3396" s="337">
        <v>3603.29</v>
      </c>
    </row>
    <row r="3397" spans="1:4" ht="15" x14ac:dyDescent="0.25">
      <c r="A3397" s="351" t="s">
        <v>9205</v>
      </c>
      <c r="B3397" s="351" t="s">
        <v>38133</v>
      </c>
      <c r="C3397" s="351" t="s">
        <v>2</v>
      </c>
      <c r="D3397" s="337">
        <v>3840.94</v>
      </c>
    </row>
    <row r="3398" spans="1:4" ht="15" x14ac:dyDescent="0.25">
      <c r="A3398" s="351" t="s">
        <v>9206</v>
      </c>
      <c r="B3398" s="351" t="s">
        <v>38134</v>
      </c>
      <c r="C3398" s="351" t="s">
        <v>2</v>
      </c>
      <c r="D3398" s="337">
        <v>4110.38</v>
      </c>
    </row>
    <row r="3399" spans="1:4" ht="15" x14ac:dyDescent="0.25">
      <c r="A3399" s="351" t="s">
        <v>9207</v>
      </c>
      <c r="B3399" s="351" t="s">
        <v>38135</v>
      </c>
      <c r="C3399" s="351" t="s">
        <v>2</v>
      </c>
      <c r="D3399" s="337">
        <v>4491.5200000000004</v>
      </c>
    </row>
    <row r="3400" spans="1:4" ht="15" x14ac:dyDescent="0.25">
      <c r="A3400" s="351" t="s">
        <v>9208</v>
      </c>
      <c r="B3400" s="351" t="s">
        <v>38136</v>
      </c>
      <c r="C3400" s="351" t="s">
        <v>2</v>
      </c>
      <c r="D3400" s="337">
        <v>4856.63</v>
      </c>
    </row>
    <row r="3401" spans="1:4" ht="15" x14ac:dyDescent="0.25">
      <c r="A3401" s="351" t="s">
        <v>9209</v>
      </c>
      <c r="B3401" s="351" t="s">
        <v>38137</v>
      </c>
      <c r="C3401" s="351" t="s">
        <v>2</v>
      </c>
      <c r="D3401" s="337">
        <v>5205.7</v>
      </c>
    </row>
    <row r="3402" spans="1:4" ht="15" x14ac:dyDescent="0.25">
      <c r="A3402" s="351" t="s">
        <v>9210</v>
      </c>
      <c r="B3402" s="351" t="s">
        <v>38138</v>
      </c>
      <c r="C3402" s="351" t="s">
        <v>2</v>
      </c>
      <c r="D3402" s="337">
        <v>5581.15</v>
      </c>
    </row>
    <row r="3403" spans="1:4" ht="15" x14ac:dyDescent="0.25">
      <c r="A3403" s="351" t="s">
        <v>9211</v>
      </c>
      <c r="B3403" s="351" t="s">
        <v>38139</v>
      </c>
      <c r="C3403" s="351" t="s">
        <v>2</v>
      </c>
      <c r="D3403" s="337">
        <v>6373.55</v>
      </c>
    </row>
    <row r="3404" spans="1:4" ht="15" x14ac:dyDescent="0.25">
      <c r="A3404" s="351" t="s">
        <v>9212</v>
      </c>
      <c r="B3404" s="351" t="s">
        <v>38140</v>
      </c>
      <c r="C3404" s="336"/>
      <c r="D3404" s="336"/>
    </row>
    <row r="3405" spans="1:4" ht="15" x14ac:dyDescent="0.25">
      <c r="A3405" s="351" t="s">
        <v>9213</v>
      </c>
      <c r="B3405" s="351" t="s">
        <v>38141</v>
      </c>
      <c r="C3405" s="351" t="s">
        <v>1</v>
      </c>
      <c r="D3405" s="337">
        <v>1180.51</v>
      </c>
    </row>
    <row r="3406" spans="1:4" ht="15" x14ac:dyDescent="0.25">
      <c r="A3406" s="351" t="s">
        <v>9214</v>
      </c>
      <c r="B3406" s="351" t="s">
        <v>38142</v>
      </c>
      <c r="C3406" s="351" t="s">
        <v>1</v>
      </c>
      <c r="D3406" s="337">
        <v>594.89</v>
      </c>
    </row>
    <row r="3407" spans="1:4" ht="15" x14ac:dyDescent="0.25">
      <c r="A3407" s="351" t="s">
        <v>9215</v>
      </c>
      <c r="B3407" s="351" t="s">
        <v>38143</v>
      </c>
      <c r="C3407" s="336"/>
      <c r="D3407" s="336"/>
    </row>
    <row r="3408" spans="1:4" ht="15" x14ac:dyDescent="0.25">
      <c r="A3408" s="351" t="s">
        <v>9216</v>
      </c>
      <c r="B3408" s="351" t="s">
        <v>38144</v>
      </c>
      <c r="C3408" s="351" t="s">
        <v>2</v>
      </c>
      <c r="D3408" s="337">
        <v>1178.28</v>
      </c>
    </row>
    <row r="3409" spans="1:4" ht="15" x14ac:dyDescent="0.25">
      <c r="A3409" s="351" t="s">
        <v>9217</v>
      </c>
      <c r="B3409" s="351" t="s">
        <v>38145</v>
      </c>
      <c r="C3409" s="351" t="s">
        <v>2</v>
      </c>
      <c r="D3409" s="337">
        <v>131.35</v>
      </c>
    </row>
    <row r="3410" spans="1:4" ht="15" x14ac:dyDescent="0.25">
      <c r="A3410" s="351" t="s">
        <v>9218</v>
      </c>
      <c r="B3410" s="351" t="s">
        <v>38146</v>
      </c>
      <c r="C3410" s="351" t="s">
        <v>2</v>
      </c>
      <c r="D3410" s="337">
        <v>337.54</v>
      </c>
    </row>
    <row r="3411" spans="1:4" ht="15" x14ac:dyDescent="0.25">
      <c r="A3411" s="351" t="s">
        <v>9219</v>
      </c>
      <c r="B3411" s="351" t="s">
        <v>38147</v>
      </c>
      <c r="C3411" s="336"/>
      <c r="D3411" s="336"/>
    </row>
    <row r="3412" spans="1:4" ht="15" x14ac:dyDescent="0.25">
      <c r="A3412" s="351" t="s">
        <v>9220</v>
      </c>
      <c r="B3412" s="351" t="s">
        <v>38148</v>
      </c>
      <c r="C3412" s="351" t="s">
        <v>1</v>
      </c>
      <c r="D3412" s="337">
        <v>735.08</v>
      </c>
    </row>
    <row r="3413" spans="1:4" ht="15" x14ac:dyDescent="0.25">
      <c r="A3413" s="351" t="s">
        <v>9221</v>
      </c>
      <c r="B3413" s="351" t="s">
        <v>38149</v>
      </c>
      <c r="C3413" s="351" t="s">
        <v>1</v>
      </c>
      <c r="D3413" s="337">
        <v>833.5</v>
      </c>
    </row>
    <row r="3414" spans="1:4" ht="15" x14ac:dyDescent="0.25">
      <c r="A3414" s="351" t="s">
        <v>9222</v>
      </c>
      <c r="B3414" s="351" t="s">
        <v>38150</v>
      </c>
      <c r="C3414" s="351" t="s">
        <v>1</v>
      </c>
      <c r="D3414" s="337">
        <v>926.26</v>
      </c>
    </row>
    <row r="3415" spans="1:4" ht="15" x14ac:dyDescent="0.25">
      <c r="A3415" s="351" t="s">
        <v>9223</v>
      </c>
      <c r="B3415" s="351" t="s">
        <v>38151</v>
      </c>
      <c r="C3415" s="351" t="s">
        <v>1</v>
      </c>
      <c r="D3415" s="337">
        <v>1027.32</v>
      </c>
    </row>
    <row r="3416" spans="1:4" ht="15" x14ac:dyDescent="0.25">
      <c r="A3416" s="351" t="s">
        <v>9224</v>
      </c>
      <c r="B3416" s="351" t="s">
        <v>38152</v>
      </c>
      <c r="C3416" s="351" t="s">
        <v>1</v>
      </c>
      <c r="D3416" s="337">
        <v>1122.72</v>
      </c>
    </row>
    <row r="3417" spans="1:4" ht="15" x14ac:dyDescent="0.25">
      <c r="A3417" s="351" t="s">
        <v>9225</v>
      </c>
      <c r="B3417" s="351" t="s">
        <v>38153</v>
      </c>
      <c r="C3417" s="351" t="s">
        <v>1</v>
      </c>
      <c r="D3417" s="337">
        <v>1226.4000000000001</v>
      </c>
    </row>
    <row r="3418" spans="1:4" ht="15" x14ac:dyDescent="0.25">
      <c r="A3418" s="351" t="s">
        <v>9226</v>
      </c>
      <c r="B3418" s="351" t="s">
        <v>38154</v>
      </c>
      <c r="C3418" s="351" t="s">
        <v>1</v>
      </c>
      <c r="D3418" s="337">
        <v>1528.7</v>
      </c>
    </row>
    <row r="3419" spans="1:4" ht="15" x14ac:dyDescent="0.25">
      <c r="A3419" s="351" t="s">
        <v>9227</v>
      </c>
      <c r="B3419" s="351" t="s">
        <v>38155</v>
      </c>
      <c r="C3419" s="351" t="s">
        <v>1</v>
      </c>
      <c r="D3419" s="337">
        <v>1642.25</v>
      </c>
    </row>
    <row r="3420" spans="1:4" ht="15" x14ac:dyDescent="0.25">
      <c r="A3420" s="351" t="s">
        <v>9228</v>
      </c>
      <c r="B3420" s="351" t="s">
        <v>38156</v>
      </c>
      <c r="C3420" s="351" t="s">
        <v>1</v>
      </c>
      <c r="D3420" s="337">
        <v>1757.6</v>
      </c>
    </row>
    <row r="3421" spans="1:4" ht="15" x14ac:dyDescent="0.25">
      <c r="A3421" s="351" t="s">
        <v>9229</v>
      </c>
      <c r="B3421" s="351" t="s">
        <v>38157</v>
      </c>
      <c r="C3421" s="351" t="s">
        <v>1</v>
      </c>
      <c r="D3421" s="337">
        <v>2448.3000000000002</v>
      </c>
    </row>
    <row r="3422" spans="1:4" ht="15" x14ac:dyDescent="0.25">
      <c r="A3422" s="351" t="s">
        <v>9230</v>
      </c>
      <c r="B3422" s="351" t="s">
        <v>38158</v>
      </c>
      <c r="C3422" s="336"/>
      <c r="D3422" s="336"/>
    </row>
    <row r="3423" spans="1:4" ht="15" x14ac:dyDescent="0.25">
      <c r="A3423" s="351" t="s">
        <v>9231</v>
      </c>
      <c r="B3423" s="351" t="s">
        <v>38159</v>
      </c>
      <c r="C3423" s="351" t="s">
        <v>1</v>
      </c>
      <c r="D3423" s="337">
        <v>488.92</v>
      </c>
    </row>
    <row r="3424" spans="1:4" ht="15" x14ac:dyDescent="0.25">
      <c r="A3424" s="351" t="s">
        <v>9232</v>
      </c>
      <c r="B3424" s="351" t="s">
        <v>38160</v>
      </c>
      <c r="C3424" s="351" t="s">
        <v>1</v>
      </c>
      <c r="D3424" s="337">
        <v>581.54</v>
      </c>
    </row>
    <row r="3425" spans="1:4" ht="15" x14ac:dyDescent="0.25">
      <c r="A3425" s="351" t="s">
        <v>9233</v>
      </c>
      <c r="B3425" s="351" t="s">
        <v>38161</v>
      </c>
      <c r="C3425" s="351" t="s">
        <v>1</v>
      </c>
      <c r="D3425" s="337">
        <v>668.23</v>
      </c>
    </row>
    <row r="3426" spans="1:4" ht="15" x14ac:dyDescent="0.25">
      <c r="A3426" s="351" t="s">
        <v>9234</v>
      </c>
      <c r="B3426" s="351" t="s">
        <v>38162</v>
      </c>
      <c r="C3426" s="351" t="s">
        <v>1</v>
      </c>
      <c r="D3426" s="337">
        <v>763.99</v>
      </c>
    </row>
    <row r="3427" spans="1:4" ht="15" x14ac:dyDescent="0.25">
      <c r="A3427" s="351" t="s">
        <v>9235</v>
      </c>
      <c r="B3427" s="351" t="s">
        <v>38163</v>
      </c>
      <c r="C3427" s="351" t="s">
        <v>1</v>
      </c>
      <c r="D3427" s="337">
        <v>853.32</v>
      </c>
    </row>
    <row r="3428" spans="1:4" ht="15" x14ac:dyDescent="0.25">
      <c r="A3428" s="351" t="s">
        <v>9236</v>
      </c>
      <c r="B3428" s="351" t="s">
        <v>38164</v>
      </c>
      <c r="C3428" s="351" t="s">
        <v>1</v>
      </c>
      <c r="D3428" s="337">
        <v>944.75</v>
      </c>
    </row>
    <row r="3429" spans="1:4" ht="15" x14ac:dyDescent="0.25">
      <c r="A3429" s="351" t="s">
        <v>9237</v>
      </c>
      <c r="B3429" s="351" t="s">
        <v>38165</v>
      </c>
      <c r="C3429" s="351" t="s">
        <v>1</v>
      </c>
      <c r="D3429" s="337">
        <v>1225.18</v>
      </c>
    </row>
    <row r="3430" spans="1:4" ht="15" x14ac:dyDescent="0.25">
      <c r="A3430" s="351" t="s">
        <v>9238</v>
      </c>
      <c r="B3430" s="351" t="s">
        <v>38166</v>
      </c>
      <c r="C3430" s="351" t="s">
        <v>1</v>
      </c>
      <c r="D3430" s="337">
        <v>1333.71</v>
      </c>
    </row>
    <row r="3431" spans="1:4" ht="15" x14ac:dyDescent="0.25">
      <c r="A3431" s="351" t="s">
        <v>9239</v>
      </c>
      <c r="B3431" s="351" t="s">
        <v>38167</v>
      </c>
      <c r="C3431" s="351" t="s">
        <v>1</v>
      </c>
      <c r="D3431" s="337">
        <v>1443.82</v>
      </c>
    </row>
    <row r="3432" spans="1:4" ht="15" x14ac:dyDescent="0.25">
      <c r="A3432" s="351" t="s">
        <v>9240</v>
      </c>
      <c r="B3432" s="351" t="s">
        <v>38168</v>
      </c>
      <c r="C3432" s="351" t="s">
        <v>1</v>
      </c>
      <c r="D3432" s="337">
        <v>2093.0300000000002</v>
      </c>
    </row>
    <row r="3433" spans="1:4" ht="15" x14ac:dyDescent="0.25">
      <c r="A3433" s="351" t="s">
        <v>9241</v>
      </c>
      <c r="B3433" s="351" t="s">
        <v>38169</v>
      </c>
      <c r="C3433" s="336"/>
      <c r="D3433" s="336"/>
    </row>
    <row r="3434" spans="1:4" ht="15" x14ac:dyDescent="0.25">
      <c r="A3434" s="351" t="s">
        <v>9242</v>
      </c>
      <c r="B3434" s="351" t="s">
        <v>9243</v>
      </c>
      <c r="C3434" s="351" t="s">
        <v>1</v>
      </c>
      <c r="D3434" s="337">
        <v>122.97</v>
      </c>
    </row>
    <row r="3435" spans="1:4" ht="15" x14ac:dyDescent="0.25">
      <c r="A3435" s="351" t="s">
        <v>9244</v>
      </c>
      <c r="B3435" s="351" t="s">
        <v>9245</v>
      </c>
      <c r="C3435" s="351" t="s">
        <v>1</v>
      </c>
      <c r="D3435" s="337">
        <v>119.79</v>
      </c>
    </row>
    <row r="3436" spans="1:4" ht="15" x14ac:dyDescent="0.25">
      <c r="A3436" s="351" t="s">
        <v>9246</v>
      </c>
      <c r="B3436" s="351" t="s">
        <v>9247</v>
      </c>
      <c r="C3436" s="351" t="s">
        <v>1</v>
      </c>
      <c r="D3436" s="337">
        <v>165.59</v>
      </c>
    </row>
    <row r="3437" spans="1:4" ht="15" x14ac:dyDescent="0.25">
      <c r="A3437" s="351" t="s">
        <v>9248</v>
      </c>
      <c r="B3437" s="351" t="s">
        <v>38170</v>
      </c>
      <c r="C3437" s="336"/>
      <c r="D3437" s="336"/>
    </row>
    <row r="3438" spans="1:4" ht="15" x14ac:dyDescent="0.25">
      <c r="A3438" s="351" t="s">
        <v>9249</v>
      </c>
      <c r="B3438" s="351" t="s">
        <v>38171</v>
      </c>
      <c r="C3438" s="351" t="s">
        <v>691</v>
      </c>
      <c r="D3438" s="337">
        <v>134.63999999999999</v>
      </c>
    </row>
    <row r="3439" spans="1:4" ht="15" x14ac:dyDescent="0.25">
      <c r="A3439" s="351" t="s">
        <v>9250</v>
      </c>
      <c r="B3439" s="351" t="s">
        <v>38172</v>
      </c>
      <c r="C3439" s="351" t="s">
        <v>691</v>
      </c>
      <c r="D3439" s="337">
        <v>235.88</v>
      </c>
    </row>
    <row r="3440" spans="1:4" ht="15" x14ac:dyDescent="0.25">
      <c r="A3440" s="351" t="s">
        <v>9251</v>
      </c>
      <c r="B3440" s="351" t="s">
        <v>38173</v>
      </c>
      <c r="C3440" s="336"/>
      <c r="D3440" s="336"/>
    </row>
    <row r="3441" spans="1:4" ht="15" x14ac:dyDescent="0.25">
      <c r="A3441" s="351" t="s">
        <v>9252</v>
      </c>
      <c r="B3441" s="351" t="s">
        <v>38174</v>
      </c>
      <c r="C3441" s="351" t="s">
        <v>1</v>
      </c>
      <c r="D3441" s="337">
        <v>32.67</v>
      </c>
    </row>
    <row r="3442" spans="1:4" ht="15" x14ac:dyDescent="0.25">
      <c r="A3442" s="351" t="s">
        <v>9253</v>
      </c>
      <c r="B3442" s="351" t="s">
        <v>38175</v>
      </c>
      <c r="C3442" s="351" t="s">
        <v>1</v>
      </c>
      <c r="D3442" s="337">
        <v>32.67</v>
      </c>
    </row>
    <row r="3443" spans="1:4" ht="15" x14ac:dyDescent="0.25">
      <c r="A3443" s="351" t="s">
        <v>9254</v>
      </c>
      <c r="B3443" s="351" t="s">
        <v>38176</v>
      </c>
      <c r="C3443" s="351" t="s">
        <v>1</v>
      </c>
      <c r="D3443" s="337">
        <v>33.53</v>
      </c>
    </row>
    <row r="3444" spans="1:4" ht="15" x14ac:dyDescent="0.25">
      <c r="A3444" s="351" t="s">
        <v>9255</v>
      </c>
      <c r="B3444" s="351" t="s">
        <v>38177</v>
      </c>
      <c r="C3444" s="336"/>
      <c r="D3444" s="336"/>
    </row>
    <row r="3445" spans="1:4" ht="15" x14ac:dyDescent="0.25">
      <c r="A3445" s="351" t="s">
        <v>9256</v>
      </c>
      <c r="B3445" s="351" t="s">
        <v>38178</v>
      </c>
      <c r="C3445" s="351" t="s">
        <v>1</v>
      </c>
      <c r="D3445" s="337">
        <v>254.24</v>
      </c>
    </row>
    <row r="3446" spans="1:4" ht="15" x14ac:dyDescent="0.25">
      <c r="A3446" s="351" t="s">
        <v>9257</v>
      </c>
      <c r="B3446" s="351" t="s">
        <v>38179</v>
      </c>
      <c r="C3446" s="351" t="s">
        <v>1</v>
      </c>
      <c r="D3446" s="337">
        <v>92.16</v>
      </c>
    </row>
    <row r="3447" spans="1:4" ht="15" x14ac:dyDescent="0.25">
      <c r="A3447" s="351" t="s">
        <v>9258</v>
      </c>
      <c r="B3447" s="351" t="s">
        <v>38180</v>
      </c>
      <c r="C3447" s="351" t="s">
        <v>1</v>
      </c>
      <c r="D3447" s="337">
        <v>120.64</v>
      </c>
    </row>
    <row r="3448" spans="1:4" ht="15" x14ac:dyDescent="0.25">
      <c r="A3448" s="351" t="s">
        <v>9259</v>
      </c>
      <c r="B3448" s="351" t="s">
        <v>38181</v>
      </c>
      <c r="C3448" s="351" t="s">
        <v>1</v>
      </c>
      <c r="D3448" s="337">
        <v>166.28</v>
      </c>
    </row>
    <row r="3449" spans="1:4" ht="15" x14ac:dyDescent="0.25">
      <c r="A3449" s="351" t="s">
        <v>9260</v>
      </c>
      <c r="B3449" s="351" t="s">
        <v>38182</v>
      </c>
      <c r="C3449" s="351" t="s">
        <v>1</v>
      </c>
      <c r="D3449" s="337">
        <v>208.89</v>
      </c>
    </row>
    <row r="3450" spans="1:4" ht="15" x14ac:dyDescent="0.25">
      <c r="A3450" s="351" t="s">
        <v>9261</v>
      </c>
      <c r="B3450" s="351" t="s">
        <v>38183</v>
      </c>
      <c r="C3450" s="351" t="s">
        <v>1</v>
      </c>
      <c r="D3450" s="337">
        <v>494.72</v>
      </c>
    </row>
    <row r="3451" spans="1:4" ht="15" x14ac:dyDescent="0.25">
      <c r="A3451" s="351" t="s">
        <v>9262</v>
      </c>
      <c r="B3451" s="351" t="s">
        <v>38184</v>
      </c>
      <c r="C3451" s="351" t="s">
        <v>1</v>
      </c>
      <c r="D3451" s="337">
        <v>209.65</v>
      </c>
    </row>
    <row r="3452" spans="1:4" ht="15" x14ac:dyDescent="0.25">
      <c r="A3452" s="351" t="s">
        <v>9263</v>
      </c>
      <c r="B3452" s="351" t="s">
        <v>38185</v>
      </c>
      <c r="C3452" s="351" t="s">
        <v>1</v>
      </c>
      <c r="D3452" s="337">
        <v>218.12</v>
      </c>
    </row>
    <row r="3453" spans="1:4" ht="15" x14ac:dyDescent="0.25">
      <c r="A3453" s="351" t="s">
        <v>9264</v>
      </c>
      <c r="B3453" s="351" t="s">
        <v>38186</v>
      </c>
      <c r="C3453" s="351" t="s">
        <v>1</v>
      </c>
      <c r="D3453" s="337">
        <v>148.80000000000001</v>
      </c>
    </row>
    <row r="3454" spans="1:4" ht="15" x14ac:dyDescent="0.25">
      <c r="A3454" s="351" t="s">
        <v>9265</v>
      </c>
      <c r="B3454" s="351" t="s">
        <v>38187</v>
      </c>
      <c r="C3454" s="351" t="s">
        <v>1</v>
      </c>
      <c r="D3454" s="337">
        <v>212.03</v>
      </c>
    </row>
    <row r="3455" spans="1:4" ht="15" x14ac:dyDescent="0.25">
      <c r="A3455" s="351" t="s">
        <v>9266</v>
      </c>
      <c r="B3455" s="351" t="s">
        <v>38188</v>
      </c>
      <c r="C3455" s="336"/>
      <c r="D3455" s="336"/>
    </row>
    <row r="3456" spans="1:4" ht="15" x14ac:dyDescent="0.25">
      <c r="A3456" s="351" t="s">
        <v>9267</v>
      </c>
      <c r="B3456" s="351" t="s">
        <v>38189</v>
      </c>
      <c r="C3456" s="351" t="s">
        <v>3</v>
      </c>
      <c r="D3456" s="337">
        <v>17.510000000000002</v>
      </c>
    </row>
    <row r="3457" spans="1:4" ht="15" x14ac:dyDescent="0.25">
      <c r="A3457" s="351" t="s">
        <v>9268</v>
      </c>
      <c r="B3457" s="351" t="s">
        <v>38190</v>
      </c>
      <c r="C3457" s="351" t="s">
        <v>3</v>
      </c>
      <c r="D3457" s="337">
        <v>38.76</v>
      </c>
    </row>
    <row r="3458" spans="1:4" ht="15" x14ac:dyDescent="0.25">
      <c r="A3458" s="351" t="s">
        <v>9269</v>
      </c>
      <c r="B3458" s="351" t="s">
        <v>38191</v>
      </c>
      <c r="C3458" s="336"/>
      <c r="D3458" s="336"/>
    </row>
    <row r="3459" spans="1:4" ht="15" x14ac:dyDescent="0.25">
      <c r="A3459" s="351" t="s">
        <v>9270</v>
      </c>
      <c r="B3459" s="351" t="s">
        <v>38192</v>
      </c>
      <c r="C3459" s="351" t="s">
        <v>3</v>
      </c>
      <c r="D3459" s="337">
        <v>111.21</v>
      </c>
    </row>
    <row r="3460" spans="1:4" ht="15" x14ac:dyDescent="0.25">
      <c r="A3460" s="351" t="s">
        <v>9271</v>
      </c>
      <c r="B3460" s="351" t="s">
        <v>38193</v>
      </c>
      <c r="C3460" s="351" t="s">
        <v>3</v>
      </c>
      <c r="D3460" s="337">
        <v>155.58000000000001</v>
      </c>
    </row>
    <row r="3461" spans="1:4" ht="15" x14ac:dyDescent="0.25">
      <c r="A3461" s="351" t="s">
        <v>9272</v>
      </c>
      <c r="B3461" s="351" t="s">
        <v>9273</v>
      </c>
      <c r="C3461" s="336"/>
      <c r="D3461" s="336"/>
    </row>
    <row r="3462" spans="1:4" ht="15" x14ac:dyDescent="0.25">
      <c r="A3462" s="351" t="s">
        <v>9274</v>
      </c>
      <c r="B3462" s="351" t="s">
        <v>9275</v>
      </c>
      <c r="C3462" s="351" t="s">
        <v>3</v>
      </c>
      <c r="D3462" s="337">
        <v>11.44</v>
      </c>
    </row>
    <row r="3463" spans="1:4" ht="15" x14ac:dyDescent="0.25">
      <c r="A3463" s="351" t="s">
        <v>9276</v>
      </c>
      <c r="B3463" s="351" t="s">
        <v>38194</v>
      </c>
      <c r="C3463" s="336"/>
      <c r="D3463" s="336"/>
    </row>
    <row r="3464" spans="1:4" ht="15" x14ac:dyDescent="0.25">
      <c r="A3464" s="351" t="s">
        <v>9277</v>
      </c>
      <c r="B3464" s="351" t="s">
        <v>38195</v>
      </c>
      <c r="C3464" s="351" t="s">
        <v>2</v>
      </c>
      <c r="D3464" s="337">
        <v>1342.7</v>
      </c>
    </row>
    <row r="3465" spans="1:4" ht="15" x14ac:dyDescent="0.25">
      <c r="A3465" s="351" t="s">
        <v>9278</v>
      </c>
      <c r="B3465" s="351" t="s">
        <v>38196</v>
      </c>
      <c r="C3465" s="351" t="s">
        <v>1</v>
      </c>
      <c r="D3465" s="337">
        <v>481.35</v>
      </c>
    </row>
    <row r="3466" spans="1:4" ht="15" x14ac:dyDescent="0.25">
      <c r="A3466" s="351" t="s">
        <v>9279</v>
      </c>
      <c r="B3466" s="351" t="s">
        <v>38197</v>
      </c>
      <c r="C3466" s="351" t="s">
        <v>2</v>
      </c>
      <c r="D3466" s="337">
        <v>2586.54</v>
      </c>
    </row>
    <row r="3467" spans="1:4" ht="15" x14ac:dyDescent="0.25">
      <c r="A3467" s="351" t="s">
        <v>9280</v>
      </c>
      <c r="B3467" s="351" t="s">
        <v>38198</v>
      </c>
      <c r="C3467" s="351" t="s">
        <v>1</v>
      </c>
      <c r="D3467" s="337">
        <v>917.54</v>
      </c>
    </row>
    <row r="3468" spans="1:4" ht="15" x14ac:dyDescent="0.25">
      <c r="A3468" s="351" t="s">
        <v>9281</v>
      </c>
      <c r="B3468" s="351" t="s">
        <v>9282</v>
      </c>
      <c r="C3468" s="336"/>
      <c r="D3468" s="336"/>
    </row>
    <row r="3469" spans="1:4" ht="15" x14ac:dyDescent="0.25">
      <c r="A3469" s="351" t="s">
        <v>9283</v>
      </c>
      <c r="B3469" s="351" t="s">
        <v>9284</v>
      </c>
      <c r="C3469" s="351" t="s">
        <v>691</v>
      </c>
      <c r="D3469" s="337">
        <v>218.03</v>
      </c>
    </row>
    <row r="3470" spans="1:4" ht="15" x14ac:dyDescent="0.25">
      <c r="A3470" s="351" t="s">
        <v>9285</v>
      </c>
      <c r="B3470" s="351" t="s">
        <v>38199</v>
      </c>
      <c r="C3470" s="336"/>
      <c r="D3470" s="336"/>
    </row>
    <row r="3471" spans="1:4" ht="15" x14ac:dyDescent="0.25">
      <c r="A3471" s="351" t="s">
        <v>9286</v>
      </c>
      <c r="B3471" s="351" t="s">
        <v>38200</v>
      </c>
      <c r="C3471" s="351" t="s">
        <v>2</v>
      </c>
      <c r="D3471" s="337">
        <v>220.12</v>
      </c>
    </row>
    <row r="3472" spans="1:4" ht="15" x14ac:dyDescent="0.25">
      <c r="A3472" s="351" t="s">
        <v>9287</v>
      </c>
      <c r="B3472" s="382" t="s">
        <v>38201</v>
      </c>
      <c r="C3472" s="351" t="s">
        <v>2</v>
      </c>
      <c r="D3472" s="337">
        <v>245.45</v>
      </c>
    </row>
    <row r="3473" spans="1:4" ht="15" x14ac:dyDescent="0.25">
      <c r="A3473" s="351" t="s">
        <v>9288</v>
      </c>
      <c r="B3473" s="351" t="s">
        <v>38202</v>
      </c>
      <c r="C3473" s="351" t="s">
        <v>2</v>
      </c>
      <c r="D3473" s="337">
        <v>359.03</v>
      </c>
    </row>
    <row r="3474" spans="1:4" ht="15" x14ac:dyDescent="0.25">
      <c r="A3474" s="351" t="s">
        <v>9289</v>
      </c>
      <c r="B3474" s="351" t="s">
        <v>38203</v>
      </c>
      <c r="C3474" s="336"/>
      <c r="D3474" s="336"/>
    </row>
    <row r="3475" spans="1:4" ht="15" x14ac:dyDescent="0.25">
      <c r="A3475" s="351" t="s">
        <v>9290</v>
      </c>
      <c r="B3475" s="351" t="s">
        <v>38204</v>
      </c>
      <c r="C3475" s="351" t="s">
        <v>1</v>
      </c>
      <c r="D3475" s="337">
        <v>89.41</v>
      </c>
    </row>
    <row r="3476" spans="1:4" ht="15" x14ac:dyDescent="0.25">
      <c r="A3476" s="351" t="s">
        <v>9291</v>
      </c>
      <c r="B3476" s="382" t="s">
        <v>38205</v>
      </c>
      <c r="C3476" s="351" t="s">
        <v>1</v>
      </c>
      <c r="D3476" s="337">
        <v>137.28</v>
      </c>
    </row>
    <row r="3477" spans="1:4" ht="15" x14ac:dyDescent="0.25">
      <c r="A3477" s="351" t="s">
        <v>9292</v>
      </c>
      <c r="B3477" s="382" t="s">
        <v>38206</v>
      </c>
      <c r="C3477" s="351" t="s">
        <v>1</v>
      </c>
      <c r="D3477" s="337">
        <v>191.93</v>
      </c>
    </row>
    <row r="3478" spans="1:4" ht="15" x14ac:dyDescent="0.25">
      <c r="A3478" s="351" t="s">
        <v>9293</v>
      </c>
      <c r="B3478" s="351" t="s">
        <v>38207</v>
      </c>
      <c r="C3478" s="336"/>
      <c r="D3478" s="336"/>
    </row>
    <row r="3479" spans="1:4" ht="15" x14ac:dyDescent="0.25">
      <c r="A3479" s="351" t="s">
        <v>9294</v>
      </c>
      <c r="B3479" s="351" t="s">
        <v>38208</v>
      </c>
      <c r="C3479" s="351" t="s">
        <v>1</v>
      </c>
      <c r="D3479" s="337">
        <v>44.75</v>
      </c>
    </row>
    <row r="3480" spans="1:4" ht="15" x14ac:dyDescent="0.25">
      <c r="A3480" s="351" t="s">
        <v>9295</v>
      </c>
      <c r="B3480" s="351" t="s">
        <v>38209</v>
      </c>
      <c r="C3480" s="351" t="s">
        <v>1</v>
      </c>
      <c r="D3480" s="337">
        <v>71.09</v>
      </c>
    </row>
    <row r="3481" spans="1:4" ht="15" x14ac:dyDescent="0.25">
      <c r="A3481" s="351" t="s">
        <v>9296</v>
      </c>
      <c r="B3481" s="351" t="s">
        <v>38210</v>
      </c>
      <c r="C3481" s="351" t="s">
        <v>1</v>
      </c>
      <c r="D3481" s="337">
        <v>104.35</v>
      </c>
    </row>
    <row r="3482" spans="1:4" ht="15" x14ac:dyDescent="0.25">
      <c r="A3482" s="351" t="s">
        <v>9297</v>
      </c>
      <c r="B3482" s="351" t="s">
        <v>38211</v>
      </c>
      <c r="C3482" s="351" t="s">
        <v>1</v>
      </c>
      <c r="D3482" s="337">
        <v>183.68</v>
      </c>
    </row>
    <row r="3483" spans="1:4" ht="15" x14ac:dyDescent="0.25">
      <c r="A3483" s="351" t="s">
        <v>9298</v>
      </c>
      <c r="B3483" s="351" t="s">
        <v>38212</v>
      </c>
      <c r="C3483" s="351" t="s">
        <v>1</v>
      </c>
      <c r="D3483" s="337">
        <v>344.96</v>
      </c>
    </row>
    <row r="3484" spans="1:4" ht="15" x14ac:dyDescent="0.25">
      <c r="A3484" s="351" t="s">
        <v>9299</v>
      </c>
      <c r="B3484" s="351" t="s">
        <v>38213</v>
      </c>
      <c r="C3484" s="351" t="s">
        <v>1</v>
      </c>
      <c r="D3484" s="337">
        <v>524.54</v>
      </c>
    </row>
    <row r="3485" spans="1:4" ht="15" x14ac:dyDescent="0.25">
      <c r="A3485" s="351" t="s">
        <v>11752</v>
      </c>
      <c r="B3485" s="351" t="s">
        <v>38214</v>
      </c>
      <c r="C3485" s="336"/>
      <c r="D3485" s="336"/>
    </row>
    <row r="3486" spans="1:4" ht="15" x14ac:dyDescent="0.25">
      <c r="A3486" s="351" t="s">
        <v>11753</v>
      </c>
      <c r="B3486" s="351" t="s">
        <v>38215</v>
      </c>
      <c r="C3486" s="351" t="s">
        <v>691</v>
      </c>
      <c r="D3486" s="337">
        <v>209.32</v>
      </c>
    </row>
    <row r="3487" spans="1:4" ht="15" x14ac:dyDescent="0.25">
      <c r="A3487" s="351" t="s">
        <v>11754</v>
      </c>
      <c r="B3487" s="351" t="s">
        <v>38216</v>
      </c>
      <c r="C3487" s="351" t="s">
        <v>691</v>
      </c>
      <c r="D3487" s="337">
        <v>232.77</v>
      </c>
    </row>
    <row r="3488" spans="1:4" ht="15" x14ac:dyDescent="0.25">
      <c r="A3488" s="351" t="s">
        <v>11755</v>
      </c>
      <c r="B3488" s="351" t="s">
        <v>38217</v>
      </c>
      <c r="C3488" s="351" t="s">
        <v>691</v>
      </c>
      <c r="D3488" s="337">
        <v>232.77</v>
      </c>
    </row>
    <row r="3489" spans="1:4" ht="15" x14ac:dyDescent="0.25">
      <c r="A3489" s="351" t="s">
        <v>29383</v>
      </c>
      <c r="B3489" s="351" t="s">
        <v>38218</v>
      </c>
      <c r="C3489" s="336"/>
      <c r="D3489" s="336"/>
    </row>
    <row r="3490" spans="1:4" ht="15" x14ac:dyDescent="0.25">
      <c r="A3490" s="351" t="s">
        <v>29384</v>
      </c>
      <c r="B3490" s="351" t="s">
        <v>38219</v>
      </c>
      <c r="C3490" s="351" t="s">
        <v>689</v>
      </c>
      <c r="D3490" s="337">
        <v>14.92</v>
      </c>
    </row>
    <row r="3491" spans="1:4" ht="15" x14ac:dyDescent="0.25">
      <c r="A3491" s="351" t="s">
        <v>29385</v>
      </c>
      <c r="B3491" s="351" t="s">
        <v>38220</v>
      </c>
      <c r="C3491" s="351" t="s">
        <v>689</v>
      </c>
      <c r="D3491" s="337">
        <v>10.96</v>
      </c>
    </row>
    <row r="3492" spans="1:4" ht="15" x14ac:dyDescent="0.25">
      <c r="A3492" s="351" t="s">
        <v>29386</v>
      </c>
      <c r="B3492" s="351" t="s">
        <v>38221</v>
      </c>
      <c r="C3492" s="351" t="s">
        <v>689</v>
      </c>
      <c r="D3492" s="337">
        <v>10.8</v>
      </c>
    </row>
    <row r="3493" spans="1:4" ht="15" x14ac:dyDescent="0.25">
      <c r="A3493" s="351" t="s">
        <v>29387</v>
      </c>
      <c r="B3493" s="351" t="s">
        <v>38222</v>
      </c>
      <c r="C3493" s="351" t="s">
        <v>689</v>
      </c>
      <c r="D3493" s="337">
        <v>9.3800000000000008</v>
      </c>
    </row>
    <row r="3494" spans="1:4" ht="15" x14ac:dyDescent="0.25">
      <c r="A3494" s="351" t="s">
        <v>29388</v>
      </c>
      <c r="B3494" s="351" t="s">
        <v>38223</v>
      </c>
      <c r="C3494" s="351" t="s">
        <v>689</v>
      </c>
      <c r="D3494" s="337">
        <v>8.3699999999999992</v>
      </c>
    </row>
    <row r="3495" spans="1:4" ht="15" x14ac:dyDescent="0.25">
      <c r="A3495" s="351" t="s">
        <v>29389</v>
      </c>
      <c r="B3495" s="351" t="s">
        <v>38224</v>
      </c>
      <c r="C3495" s="351" t="s">
        <v>689</v>
      </c>
      <c r="D3495" s="337">
        <v>7.94</v>
      </c>
    </row>
    <row r="3496" spans="1:4" ht="15" x14ac:dyDescent="0.25">
      <c r="A3496" s="351" t="s">
        <v>29390</v>
      </c>
      <c r="B3496" s="351" t="s">
        <v>38225</v>
      </c>
      <c r="C3496" s="351" t="s">
        <v>689</v>
      </c>
      <c r="D3496" s="337">
        <v>7.85</v>
      </c>
    </row>
    <row r="3497" spans="1:4" ht="15" x14ac:dyDescent="0.25">
      <c r="A3497" s="351" t="s">
        <v>29391</v>
      </c>
      <c r="B3497" s="351" t="s">
        <v>38226</v>
      </c>
      <c r="C3497" s="351" t="s">
        <v>689</v>
      </c>
      <c r="D3497" s="337">
        <v>7.67</v>
      </c>
    </row>
    <row r="3498" spans="1:4" x14ac:dyDescent="0.25">
      <c r="A3498" s="347">
        <v>20</v>
      </c>
      <c r="B3498" s="347" t="s">
        <v>7284</v>
      </c>
      <c r="C3498" s="348"/>
      <c r="D3498" s="348"/>
    </row>
    <row r="3499" spans="1:4" ht="15" x14ac:dyDescent="0.25">
      <c r="A3499" s="351" t="s">
        <v>9300</v>
      </c>
      <c r="B3499" s="351" t="s">
        <v>25889</v>
      </c>
      <c r="C3499" s="336"/>
      <c r="D3499" s="336"/>
    </row>
    <row r="3500" spans="1:4" ht="15" x14ac:dyDescent="0.25">
      <c r="A3500" s="351" t="s">
        <v>9301</v>
      </c>
      <c r="B3500" s="351" t="s">
        <v>25890</v>
      </c>
      <c r="C3500" s="351" t="s">
        <v>3</v>
      </c>
      <c r="D3500" s="337">
        <v>2.86</v>
      </c>
    </row>
    <row r="3501" spans="1:4" ht="15" x14ac:dyDescent="0.25">
      <c r="A3501" s="351" t="s">
        <v>9302</v>
      </c>
      <c r="B3501" s="351" t="s">
        <v>25891</v>
      </c>
      <c r="C3501" s="351" t="s">
        <v>3</v>
      </c>
      <c r="D3501" s="337">
        <v>5.01</v>
      </c>
    </row>
    <row r="3502" spans="1:4" ht="15" x14ac:dyDescent="0.25">
      <c r="A3502" s="351" t="s">
        <v>9303</v>
      </c>
      <c r="B3502" s="351" t="s">
        <v>25892</v>
      </c>
      <c r="C3502" s="336"/>
      <c r="D3502" s="336"/>
    </row>
    <row r="3503" spans="1:4" ht="15" x14ac:dyDescent="0.25">
      <c r="A3503" s="351" t="s">
        <v>9304</v>
      </c>
      <c r="B3503" s="351" t="s">
        <v>38227</v>
      </c>
      <c r="C3503" s="351" t="s">
        <v>691</v>
      </c>
      <c r="D3503" s="337">
        <v>16.739999999999998</v>
      </c>
    </row>
    <row r="3504" spans="1:4" ht="15" x14ac:dyDescent="0.25">
      <c r="A3504" s="351" t="s">
        <v>9305</v>
      </c>
      <c r="B3504" s="351" t="s">
        <v>25893</v>
      </c>
      <c r="C3504" s="336"/>
      <c r="D3504" s="336"/>
    </row>
    <row r="3505" spans="1:4" ht="15" x14ac:dyDescent="0.25">
      <c r="A3505" s="351" t="s">
        <v>9306</v>
      </c>
      <c r="B3505" s="382" t="s">
        <v>25894</v>
      </c>
      <c r="C3505" s="351" t="s">
        <v>691</v>
      </c>
      <c r="D3505" s="337">
        <v>256.33999999999997</v>
      </c>
    </row>
    <row r="3506" spans="1:4" ht="15" x14ac:dyDescent="0.25">
      <c r="A3506" s="351" t="s">
        <v>25895</v>
      </c>
      <c r="B3506" s="382" t="s">
        <v>25896</v>
      </c>
      <c r="C3506" s="351" t="s">
        <v>691</v>
      </c>
      <c r="D3506" s="337">
        <v>271.83</v>
      </c>
    </row>
    <row r="3507" spans="1:4" ht="15" x14ac:dyDescent="0.25">
      <c r="A3507" s="351" t="s">
        <v>25897</v>
      </c>
      <c r="B3507" s="382" t="s">
        <v>25898</v>
      </c>
      <c r="C3507" s="351" t="s">
        <v>691</v>
      </c>
      <c r="D3507" s="337">
        <v>356.65</v>
      </c>
    </row>
    <row r="3508" spans="1:4" ht="15" x14ac:dyDescent="0.25">
      <c r="A3508" s="351" t="s">
        <v>25899</v>
      </c>
      <c r="B3508" s="351" t="s">
        <v>25900</v>
      </c>
      <c r="C3508" s="351" t="s">
        <v>691</v>
      </c>
      <c r="D3508" s="337">
        <v>448.32</v>
      </c>
    </row>
    <row r="3509" spans="1:4" ht="15" x14ac:dyDescent="0.25">
      <c r="A3509" s="351" t="s">
        <v>9307</v>
      </c>
      <c r="B3509" s="351" t="s">
        <v>25901</v>
      </c>
      <c r="C3509" s="336"/>
      <c r="D3509" s="336"/>
    </row>
    <row r="3510" spans="1:4" ht="15" x14ac:dyDescent="0.25">
      <c r="A3510" s="351" t="s">
        <v>25902</v>
      </c>
      <c r="B3510" s="351" t="s">
        <v>25903</v>
      </c>
      <c r="C3510" s="351" t="s">
        <v>691</v>
      </c>
      <c r="D3510" s="337">
        <v>312.64</v>
      </c>
    </row>
    <row r="3511" spans="1:4" ht="15" x14ac:dyDescent="0.25">
      <c r="A3511" s="351" t="s">
        <v>25904</v>
      </c>
      <c r="B3511" s="382" t="s">
        <v>25905</v>
      </c>
      <c r="C3511" s="351" t="s">
        <v>691</v>
      </c>
      <c r="D3511" s="337">
        <v>280.89999999999998</v>
      </c>
    </row>
    <row r="3512" spans="1:4" ht="15" x14ac:dyDescent="0.25">
      <c r="A3512" s="351" t="s">
        <v>25906</v>
      </c>
      <c r="B3512" s="382" t="s">
        <v>25907</v>
      </c>
      <c r="C3512" s="351" t="s">
        <v>691</v>
      </c>
      <c r="D3512" s="337">
        <v>298.5</v>
      </c>
    </row>
    <row r="3513" spans="1:4" ht="15" x14ac:dyDescent="0.25">
      <c r="A3513" s="351" t="s">
        <v>25908</v>
      </c>
      <c r="B3513" s="382" t="s">
        <v>25909</v>
      </c>
      <c r="C3513" s="351" t="s">
        <v>691</v>
      </c>
      <c r="D3513" s="337">
        <v>272.18</v>
      </c>
    </row>
    <row r="3514" spans="1:4" ht="15" x14ac:dyDescent="0.25">
      <c r="A3514" s="351" t="s">
        <v>25910</v>
      </c>
      <c r="B3514" s="351" t="s">
        <v>25911</v>
      </c>
      <c r="C3514" s="351" t="s">
        <v>691</v>
      </c>
      <c r="D3514" s="337">
        <v>23.25</v>
      </c>
    </row>
    <row r="3515" spans="1:4" ht="15" x14ac:dyDescent="0.25">
      <c r="A3515" s="351" t="s">
        <v>9308</v>
      </c>
      <c r="B3515" s="351" t="s">
        <v>7905</v>
      </c>
      <c r="C3515" s="336"/>
      <c r="D3515" s="336"/>
    </row>
    <row r="3516" spans="1:4" ht="15" x14ac:dyDescent="0.25">
      <c r="A3516" s="351" t="s">
        <v>9309</v>
      </c>
      <c r="B3516" s="351" t="s">
        <v>25912</v>
      </c>
      <c r="C3516" s="351" t="s">
        <v>7287</v>
      </c>
      <c r="D3516" s="337">
        <v>1.86</v>
      </c>
    </row>
    <row r="3517" spans="1:4" ht="15" x14ac:dyDescent="0.25">
      <c r="A3517" s="351" t="s">
        <v>9310</v>
      </c>
      <c r="B3517" s="351" t="s">
        <v>25913</v>
      </c>
      <c r="C3517" s="351" t="s">
        <v>7287</v>
      </c>
      <c r="D3517" s="337">
        <v>1.33</v>
      </c>
    </row>
    <row r="3518" spans="1:4" ht="15" x14ac:dyDescent="0.25">
      <c r="A3518" s="351" t="s">
        <v>25914</v>
      </c>
      <c r="B3518" s="351" t="s">
        <v>25915</v>
      </c>
      <c r="C3518" s="336"/>
      <c r="D3518" s="336"/>
    </row>
    <row r="3519" spans="1:4" ht="15" x14ac:dyDescent="0.25">
      <c r="A3519" s="351" t="s">
        <v>25916</v>
      </c>
      <c r="B3519" s="351" t="s">
        <v>25917</v>
      </c>
      <c r="C3519" s="351" t="s">
        <v>3</v>
      </c>
      <c r="D3519" s="337">
        <v>8.1999999999999993</v>
      </c>
    </row>
    <row r="3520" spans="1:4" ht="15" x14ac:dyDescent="0.25">
      <c r="A3520" s="351" t="s">
        <v>9311</v>
      </c>
      <c r="B3520" s="351" t="s">
        <v>25918</v>
      </c>
      <c r="C3520" s="336"/>
      <c r="D3520" s="336"/>
    </row>
    <row r="3521" spans="1:4" ht="15" x14ac:dyDescent="0.25">
      <c r="A3521" s="351" t="s">
        <v>9312</v>
      </c>
      <c r="B3521" s="351" t="s">
        <v>25919</v>
      </c>
      <c r="C3521" s="351" t="s">
        <v>3</v>
      </c>
      <c r="D3521" s="337">
        <v>2.3199999999999998</v>
      </c>
    </row>
    <row r="3522" spans="1:4" ht="15" x14ac:dyDescent="0.25">
      <c r="A3522" s="351" t="s">
        <v>25920</v>
      </c>
      <c r="B3522" s="351" t="s">
        <v>25921</v>
      </c>
      <c r="C3522" s="351" t="s">
        <v>3</v>
      </c>
      <c r="D3522" s="337">
        <v>13.47</v>
      </c>
    </row>
    <row r="3523" spans="1:4" ht="15" x14ac:dyDescent="0.25">
      <c r="A3523" s="351" t="s">
        <v>25922</v>
      </c>
      <c r="B3523" s="351" t="s">
        <v>25923</v>
      </c>
      <c r="C3523" s="336"/>
      <c r="D3523" s="336"/>
    </row>
    <row r="3524" spans="1:4" ht="15" x14ac:dyDescent="0.25">
      <c r="A3524" s="351" t="s">
        <v>25924</v>
      </c>
      <c r="B3524" s="351" t="s">
        <v>25925</v>
      </c>
      <c r="C3524" s="351" t="s">
        <v>821</v>
      </c>
      <c r="D3524" s="337">
        <v>42.57</v>
      </c>
    </row>
    <row r="3525" spans="1:4" ht="15" x14ac:dyDescent="0.25">
      <c r="A3525" s="351" t="s">
        <v>25926</v>
      </c>
      <c r="B3525" s="351" t="s">
        <v>25927</v>
      </c>
      <c r="C3525" s="351" t="s">
        <v>821</v>
      </c>
      <c r="D3525" s="337">
        <v>42.57</v>
      </c>
    </row>
    <row r="3526" spans="1:4" ht="15" x14ac:dyDescent="0.25">
      <c r="A3526" s="351" t="s">
        <v>25928</v>
      </c>
      <c r="B3526" s="382" t="s">
        <v>25929</v>
      </c>
      <c r="C3526" s="351" t="s">
        <v>821</v>
      </c>
      <c r="D3526" s="337">
        <v>202.38</v>
      </c>
    </row>
    <row r="3527" spans="1:4" ht="15" x14ac:dyDescent="0.25">
      <c r="A3527" s="351" t="s">
        <v>25930</v>
      </c>
      <c r="B3527" s="351" t="s">
        <v>25931</v>
      </c>
      <c r="C3527" s="351" t="s">
        <v>821</v>
      </c>
      <c r="D3527" s="337">
        <v>42.57</v>
      </c>
    </row>
    <row r="3528" spans="1:4" ht="15" x14ac:dyDescent="0.25">
      <c r="A3528" s="351" t="s">
        <v>25932</v>
      </c>
      <c r="B3528" s="351" t="s">
        <v>25933</v>
      </c>
      <c r="C3528" s="351" t="s">
        <v>821</v>
      </c>
      <c r="D3528" s="337">
        <v>36.06</v>
      </c>
    </row>
    <row r="3529" spans="1:4" ht="15" x14ac:dyDescent="0.25">
      <c r="A3529" s="351" t="s">
        <v>25934</v>
      </c>
      <c r="B3529" s="351" t="s">
        <v>25935</v>
      </c>
      <c r="C3529" s="351" t="s">
        <v>821</v>
      </c>
      <c r="D3529" s="337">
        <v>42.57</v>
      </c>
    </row>
    <row r="3530" spans="1:4" ht="15" x14ac:dyDescent="0.25">
      <c r="A3530" s="351" t="s">
        <v>28414</v>
      </c>
      <c r="B3530" s="351" t="s">
        <v>28415</v>
      </c>
      <c r="C3530" s="351" t="s">
        <v>821</v>
      </c>
      <c r="D3530" s="337">
        <v>672</v>
      </c>
    </row>
    <row r="3531" spans="1:4" ht="15" x14ac:dyDescent="0.25">
      <c r="A3531" s="351" t="s">
        <v>28416</v>
      </c>
      <c r="B3531" s="351" t="s">
        <v>28417</v>
      </c>
      <c r="C3531" s="351" t="s">
        <v>821</v>
      </c>
      <c r="D3531" s="337">
        <v>730</v>
      </c>
    </row>
    <row r="3532" spans="1:4" ht="15" x14ac:dyDescent="0.25">
      <c r="A3532" s="351" t="s">
        <v>28418</v>
      </c>
      <c r="B3532" s="351" t="s">
        <v>28419</v>
      </c>
      <c r="C3532" s="351" t="s">
        <v>821</v>
      </c>
      <c r="D3532" s="337">
        <v>762.2</v>
      </c>
    </row>
    <row r="3533" spans="1:4" ht="15" x14ac:dyDescent="0.25">
      <c r="A3533" s="351" t="s">
        <v>28420</v>
      </c>
      <c r="B3533" s="351" t="s">
        <v>28421</v>
      </c>
      <c r="C3533" s="351" t="s">
        <v>821</v>
      </c>
      <c r="D3533" s="337">
        <v>867.24</v>
      </c>
    </row>
    <row r="3534" spans="1:4" ht="15" x14ac:dyDescent="0.25">
      <c r="A3534" s="351" t="s">
        <v>28422</v>
      </c>
      <c r="B3534" s="351" t="s">
        <v>28423</v>
      </c>
      <c r="C3534" s="351" t="s">
        <v>821</v>
      </c>
      <c r="D3534" s="337">
        <v>772.2</v>
      </c>
    </row>
    <row r="3535" spans="1:4" ht="15" x14ac:dyDescent="0.25">
      <c r="A3535" s="351" t="s">
        <v>9313</v>
      </c>
      <c r="B3535" s="351" t="s">
        <v>38228</v>
      </c>
      <c r="C3535" s="336"/>
      <c r="D3535" s="336"/>
    </row>
    <row r="3536" spans="1:4" ht="15" x14ac:dyDescent="0.25">
      <c r="A3536" s="351" t="s">
        <v>9314</v>
      </c>
      <c r="B3536" s="351" t="s">
        <v>38229</v>
      </c>
      <c r="C3536" s="351" t="s">
        <v>3</v>
      </c>
      <c r="D3536" s="337">
        <v>65.19</v>
      </c>
    </row>
    <row r="3537" spans="1:4" ht="15" x14ac:dyDescent="0.25">
      <c r="A3537" s="351" t="s">
        <v>25936</v>
      </c>
      <c r="B3537" s="351" t="s">
        <v>38230</v>
      </c>
      <c r="C3537" s="351" t="s">
        <v>3</v>
      </c>
      <c r="D3537" s="337">
        <v>61.66</v>
      </c>
    </row>
    <row r="3538" spans="1:4" ht="15" x14ac:dyDescent="0.25">
      <c r="A3538" s="351" t="s">
        <v>25937</v>
      </c>
      <c r="B3538" s="351" t="s">
        <v>25938</v>
      </c>
      <c r="C3538" s="351" t="s">
        <v>3</v>
      </c>
      <c r="D3538" s="337">
        <v>166.02</v>
      </c>
    </row>
    <row r="3539" spans="1:4" ht="15" x14ac:dyDescent="0.25">
      <c r="A3539" s="351" t="s">
        <v>9315</v>
      </c>
      <c r="B3539" s="351" t="s">
        <v>38231</v>
      </c>
      <c r="C3539" s="336"/>
      <c r="D3539" s="336"/>
    </row>
    <row r="3540" spans="1:4" ht="15" x14ac:dyDescent="0.25">
      <c r="A3540" s="351" t="s">
        <v>9316</v>
      </c>
      <c r="B3540" s="351" t="s">
        <v>38232</v>
      </c>
      <c r="C3540" s="351" t="s">
        <v>3</v>
      </c>
      <c r="D3540" s="337">
        <v>60.97</v>
      </c>
    </row>
    <row r="3541" spans="1:4" ht="15" x14ac:dyDescent="0.25">
      <c r="A3541" s="351" t="s">
        <v>25939</v>
      </c>
      <c r="B3541" s="351" t="s">
        <v>38233</v>
      </c>
      <c r="C3541" s="351" t="s">
        <v>3</v>
      </c>
      <c r="D3541" s="337">
        <v>57.03</v>
      </c>
    </row>
    <row r="3542" spans="1:4" ht="15" x14ac:dyDescent="0.25">
      <c r="A3542" s="351" t="s">
        <v>9317</v>
      </c>
      <c r="B3542" s="351" t="s">
        <v>9318</v>
      </c>
      <c r="C3542" s="336"/>
      <c r="D3542" s="336"/>
    </row>
    <row r="3543" spans="1:4" ht="15" x14ac:dyDescent="0.25">
      <c r="A3543" s="351" t="s">
        <v>25940</v>
      </c>
      <c r="B3543" s="382" t="s">
        <v>25941</v>
      </c>
      <c r="C3543" s="351" t="s">
        <v>3</v>
      </c>
      <c r="D3543" s="337">
        <v>105.3</v>
      </c>
    </row>
    <row r="3544" spans="1:4" ht="15" x14ac:dyDescent="0.25">
      <c r="A3544" s="351" t="s">
        <v>25942</v>
      </c>
      <c r="B3544" s="382" t="s">
        <v>25943</v>
      </c>
      <c r="C3544" s="351" t="s">
        <v>3</v>
      </c>
      <c r="D3544" s="337">
        <v>150.74</v>
      </c>
    </row>
    <row r="3545" spans="1:4" ht="15" x14ac:dyDescent="0.25">
      <c r="A3545" s="351" t="s">
        <v>25944</v>
      </c>
      <c r="B3545" s="382" t="s">
        <v>25945</v>
      </c>
      <c r="C3545" s="351" t="s">
        <v>3</v>
      </c>
      <c r="D3545" s="337">
        <v>117.37</v>
      </c>
    </row>
    <row r="3546" spans="1:4" ht="15" x14ac:dyDescent="0.25">
      <c r="A3546" s="351" t="s">
        <v>25946</v>
      </c>
      <c r="B3546" s="382" t="s">
        <v>25947</v>
      </c>
      <c r="C3546" s="351" t="s">
        <v>3</v>
      </c>
      <c r="D3546" s="337">
        <v>150.74</v>
      </c>
    </row>
    <row r="3547" spans="1:4" ht="15" x14ac:dyDescent="0.25">
      <c r="A3547" s="351" t="s">
        <v>25948</v>
      </c>
      <c r="B3547" s="382" t="s">
        <v>25949</v>
      </c>
      <c r="C3547" s="351" t="s">
        <v>3</v>
      </c>
      <c r="D3547" s="337">
        <v>179.48</v>
      </c>
    </row>
    <row r="3548" spans="1:4" ht="15" x14ac:dyDescent="0.25">
      <c r="A3548" s="351" t="s">
        <v>25950</v>
      </c>
      <c r="B3548" s="382" t="s">
        <v>25951</v>
      </c>
      <c r="C3548" s="351" t="s">
        <v>3</v>
      </c>
      <c r="D3548" s="337">
        <v>135.05000000000001</v>
      </c>
    </row>
    <row r="3549" spans="1:4" ht="15" x14ac:dyDescent="0.25">
      <c r="A3549" s="351" t="s">
        <v>25952</v>
      </c>
      <c r="B3549" s="351" t="s">
        <v>25953</v>
      </c>
      <c r="C3549" s="351" t="s">
        <v>3</v>
      </c>
      <c r="D3549" s="337">
        <v>2.6</v>
      </c>
    </row>
    <row r="3550" spans="1:4" ht="15" x14ac:dyDescent="0.25">
      <c r="A3550" s="351" t="s">
        <v>9319</v>
      </c>
      <c r="B3550" s="351" t="s">
        <v>9320</v>
      </c>
      <c r="C3550" s="336"/>
      <c r="D3550" s="336"/>
    </row>
    <row r="3551" spans="1:4" ht="15" x14ac:dyDescent="0.25">
      <c r="A3551" s="351" t="s">
        <v>9321</v>
      </c>
      <c r="B3551" s="351" t="s">
        <v>9322</v>
      </c>
      <c r="C3551" s="351" t="s">
        <v>3</v>
      </c>
      <c r="D3551" s="337">
        <v>8.1300000000000008</v>
      </c>
    </row>
    <row r="3552" spans="1:4" ht="15" x14ac:dyDescent="0.25">
      <c r="A3552" s="351" t="s">
        <v>9323</v>
      </c>
      <c r="B3552" s="351" t="s">
        <v>9324</v>
      </c>
      <c r="C3552" s="351" t="s">
        <v>3</v>
      </c>
      <c r="D3552" s="337">
        <v>10.77</v>
      </c>
    </row>
    <row r="3553" spans="1:4" ht="15" x14ac:dyDescent="0.25">
      <c r="A3553" s="351" t="s">
        <v>25954</v>
      </c>
      <c r="B3553" s="351" t="s">
        <v>25955</v>
      </c>
      <c r="C3553" s="336"/>
      <c r="D3553" s="336"/>
    </row>
    <row r="3554" spans="1:4" ht="15" x14ac:dyDescent="0.25">
      <c r="A3554" s="351" t="s">
        <v>25956</v>
      </c>
      <c r="B3554" s="351" t="s">
        <v>25957</v>
      </c>
      <c r="C3554" s="351" t="s">
        <v>3</v>
      </c>
      <c r="D3554" s="337">
        <v>19.34</v>
      </c>
    </row>
    <row r="3555" spans="1:4" ht="15" x14ac:dyDescent="0.25">
      <c r="A3555" s="351" t="s">
        <v>25958</v>
      </c>
      <c r="B3555" s="351" t="s">
        <v>25959</v>
      </c>
      <c r="C3555" s="336"/>
      <c r="D3555" s="336"/>
    </row>
    <row r="3556" spans="1:4" ht="15" x14ac:dyDescent="0.25">
      <c r="A3556" s="351" t="s">
        <v>25960</v>
      </c>
      <c r="B3556" s="351" t="s">
        <v>25961</v>
      </c>
      <c r="C3556" s="351" t="s">
        <v>691</v>
      </c>
      <c r="D3556" s="337">
        <v>685.18</v>
      </c>
    </row>
    <row r="3557" spans="1:4" ht="15" x14ac:dyDescent="0.25">
      <c r="A3557" s="351" t="s">
        <v>25962</v>
      </c>
      <c r="B3557" s="351" t="s">
        <v>25963</v>
      </c>
      <c r="C3557" s="336"/>
      <c r="D3557" s="336"/>
    </row>
    <row r="3558" spans="1:4" ht="15" x14ac:dyDescent="0.25">
      <c r="A3558" s="351" t="s">
        <v>25964</v>
      </c>
      <c r="B3558" s="351" t="s">
        <v>25965</v>
      </c>
      <c r="C3558" s="351" t="s">
        <v>689</v>
      </c>
      <c r="D3558" s="337">
        <v>11.27</v>
      </c>
    </row>
    <row r="3559" spans="1:4" ht="15" x14ac:dyDescent="0.25">
      <c r="A3559" s="351" t="s">
        <v>25966</v>
      </c>
      <c r="B3559" s="351" t="s">
        <v>25967</v>
      </c>
      <c r="C3559" s="351" t="s">
        <v>689</v>
      </c>
      <c r="D3559" s="337">
        <v>8.0299999999999994</v>
      </c>
    </row>
    <row r="3560" spans="1:4" ht="15" x14ac:dyDescent="0.25">
      <c r="A3560" s="351" t="s">
        <v>25968</v>
      </c>
      <c r="B3560" s="351" t="s">
        <v>25969</v>
      </c>
      <c r="C3560" s="351" t="s">
        <v>689</v>
      </c>
      <c r="D3560" s="337">
        <v>11.46</v>
      </c>
    </row>
    <row r="3561" spans="1:4" ht="15" x14ac:dyDescent="0.25">
      <c r="A3561" s="351" t="s">
        <v>25970</v>
      </c>
      <c r="B3561" s="351" t="s">
        <v>25971</v>
      </c>
      <c r="C3561" s="351" t="s">
        <v>689</v>
      </c>
      <c r="D3561" s="337">
        <v>11.46</v>
      </c>
    </row>
    <row r="3562" spans="1:4" ht="15" x14ac:dyDescent="0.25">
      <c r="A3562" s="351" t="s">
        <v>25972</v>
      </c>
      <c r="B3562" s="351" t="s">
        <v>25973</v>
      </c>
      <c r="C3562" s="351" t="s">
        <v>689</v>
      </c>
      <c r="D3562" s="337">
        <v>11.14</v>
      </c>
    </row>
    <row r="3563" spans="1:4" ht="15" x14ac:dyDescent="0.25">
      <c r="A3563" s="351" t="s">
        <v>25974</v>
      </c>
      <c r="B3563" s="351" t="s">
        <v>25975</v>
      </c>
      <c r="C3563" s="351" t="s">
        <v>689</v>
      </c>
      <c r="D3563" s="337">
        <v>97.27</v>
      </c>
    </row>
    <row r="3564" spans="1:4" ht="15" x14ac:dyDescent="0.25">
      <c r="A3564" s="351" t="s">
        <v>25976</v>
      </c>
      <c r="B3564" s="351" t="s">
        <v>25977</v>
      </c>
      <c r="C3564" s="336"/>
      <c r="D3564" s="336"/>
    </row>
    <row r="3565" spans="1:4" ht="15" x14ac:dyDescent="0.25">
      <c r="A3565" s="351" t="s">
        <v>25978</v>
      </c>
      <c r="B3565" s="351" t="s">
        <v>25979</v>
      </c>
      <c r="C3565" s="351" t="s">
        <v>3</v>
      </c>
      <c r="D3565" s="337">
        <v>31.65</v>
      </c>
    </row>
    <row r="3566" spans="1:4" ht="15" x14ac:dyDescent="0.25">
      <c r="A3566" s="351" t="s">
        <v>25980</v>
      </c>
      <c r="B3566" s="351" t="s">
        <v>25981</v>
      </c>
      <c r="C3566" s="351" t="s">
        <v>689</v>
      </c>
      <c r="D3566" s="337">
        <v>11.46</v>
      </c>
    </row>
    <row r="3567" spans="1:4" ht="15" x14ac:dyDescent="0.25">
      <c r="A3567" s="351" t="s">
        <v>25982</v>
      </c>
      <c r="B3567" s="351" t="s">
        <v>25983</v>
      </c>
      <c r="C3567" s="336"/>
      <c r="D3567" s="336"/>
    </row>
    <row r="3568" spans="1:4" ht="15" x14ac:dyDescent="0.25">
      <c r="A3568" s="351" t="s">
        <v>25984</v>
      </c>
      <c r="B3568" s="351" t="s">
        <v>25985</v>
      </c>
      <c r="C3568" s="351" t="s">
        <v>1</v>
      </c>
      <c r="D3568" s="337">
        <v>9.0500000000000007</v>
      </c>
    </row>
    <row r="3569" spans="1:4" ht="15" x14ac:dyDescent="0.25">
      <c r="A3569" s="351" t="s">
        <v>25986</v>
      </c>
      <c r="B3569" s="351" t="s">
        <v>25987</v>
      </c>
      <c r="C3569" s="336"/>
      <c r="D3569" s="336"/>
    </row>
    <row r="3570" spans="1:4" ht="15" x14ac:dyDescent="0.25">
      <c r="A3570" s="351" t="s">
        <v>25988</v>
      </c>
      <c r="B3570" s="351" t="s">
        <v>25989</v>
      </c>
      <c r="C3570" s="351" t="s">
        <v>3</v>
      </c>
      <c r="D3570" s="337">
        <v>4.47</v>
      </c>
    </row>
    <row r="3571" spans="1:4" x14ac:dyDescent="0.25">
      <c r="A3571" s="347">
        <v>21</v>
      </c>
      <c r="B3571" s="347" t="s">
        <v>9325</v>
      </c>
      <c r="C3571" s="348"/>
      <c r="D3571" s="348"/>
    </row>
    <row r="3572" spans="1:4" ht="15" x14ac:dyDescent="0.25">
      <c r="A3572" s="351" t="s">
        <v>9328</v>
      </c>
      <c r="B3572" s="351" t="s">
        <v>7198</v>
      </c>
      <c r="C3572" s="336"/>
      <c r="D3572" s="336"/>
    </row>
    <row r="3573" spans="1:4" ht="15" x14ac:dyDescent="0.25">
      <c r="A3573" s="351" t="s">
        <v>9329</v>
      </c>
      <c r="B3573" s="382" t="s">
        <v>39733</v>
      </c>
      <c r="C3573" s="351" t="s">
        <v>3</v>
      </c>
      <c r="D3573" s="337">
        <v>18.010000000000002</v>
      </c>
    </row>
    <row r="3574" spans="1:4" ht="15" x14ac:dyDescent="0.25">
      <c r="A3574" s="351" t="s">
        <v>9330</v>
      </c>
      <c r="B3574" s="382" t="s">
        <v>39734</v>
      </c>
      <c r="C3574" s="351" t="s">
        <v>3</v>
      </c>
      <c r="D3574" s="337">
        <v>14.01</v>
      </c>
    </row>
    <row r="3575" spans="1:4" ht="15" x14ac:dyDescent="0.25">
      <c r="A3575" s="351" t="s">
        <v>9331</v>
      </c>
      <c r="B3575" s="382" t="s">
        <v>39735</v>
      </c>
      <c r="C3575" s="351" t="s">
        <v>3</v>
      </c>
      <c r="D3575" s="337">
        <v>67.010000000000005</v>
      </c>
    </row>
    <row r="3576" spans="1:4" ht="15" x14ac:dyDescent="0.25">
      <c r="A3576" s="351" t="s">
        <v>38234</v>
      </c>
      <c r="B3576" s="351" t="s">
        <v>38235</v>
      </c>
      <c r="C3576" s="351" t="s">
        <v>3</v>
      </c>
      <c r="D3576" s="337">
        <v>0.43</v>
      </c>
    </row>
    <row r="3577" spans="1:4" ht="15" x14ac:dyDescent="0.25">
      <c r="A3577" s="351" t="s">
        <v>9332</v>
      </c>
      <c r="B3577" s="351" t="s">
        <v>38236</v>
      </c>
      <c r="C3577" s="336"/>
      <c r="D3577" s="336"/>
    </row>
    <row r="3578" spans="1:4" ht="15" x14ac:dyDescent="0.25">
      <c r="A3578" s="351" t="s">
        <v>9333</v>
      </c>
      <c r="B3578" s="351" t="s">
        <v>39736</v>
      </c>
      <c r="C3578" s="351" t="s">
        <v>2</v>
      </c>
      <c r="D3578" s="337">
        <v>43.33</v>
      </c>
    </row>
    <row r="3579" spans="1:4" ht="15" x14ac:dyDescent="0.25">
      <c r="A3579" s="351" t="s">
        <v>38237</v>
      </c>
      <c r="B3579" s="351" t="s">
        <v>39737</v>
      </c>
      <c r="C3579" s="351" t="s">
        <v>2</v>
      </c>
      <c r="D3579" s="337">
        <v>26.33</v>
      </c>
    </row>
    <row r="3580" spans="1:4" ht="15" x14ac:dyDescent="0.25">
      <c r="A3580" s="351" t="s">
        <v>38238</v>
      </c>
      <c r="B3580" s="382" t="s">
        <v>38239</v>
      </c>
      <c r="C3580" s="351" t="s">
        <v>2</v>
      </c>
      <c r="D3580" s="337">
        <v>186.16</v>
      </c>
    </row>
    <row r="3581" spans="1:4" ht="15" x14ac:dyDescent="0.25">
      <c r="A3581" s="351" t="s">
        <v>9334</v>
      </c>
      <c r="B3581" s="351" t="s">
        <v>38240</v>
      </c>
      <c r="C3581" s="351" t="s">
        <v>3</v>
      </c>
      <c r="D3581" s="337">
        <v>5.51</v>
      </c>
    </row>
    <row r="3582" spans="1:4" ht="15" x14ac:dyDescent="0.25">
      <c r="A3582" s="351" t="s">
        <v>38241</v>
      </c>
      <c r="B3582" s="351" t="s">
        <v>38242</v>
      </c>
      <c r="C3582" s="351" t="s">
        <v>2</v>
      </c>
      <c r="D3582" s="337">
        <v>3.91</v>
      </c>
    </row>
    <row r="3583" spans="1:4" ht="15" x14ac:dyDescent="0.25">
      <c r="A3583" s="351" t="s">
        <v>38243</v>
      </c>
      <c r="B3583" s="351" t="s">
        <v>38244</v>
      </c>
      <c r="C3583" s="351" t="s">
        <v>2</v>
      </c>
      <c r="D3583" s="337">
        <v>4.92</v>
      </c>
    </row>
    <row r="3584" spans="1:4" ht="15" x14ac:dyDescent="0.25">
      <c r="A3584" s="351" t="s">
        <v>38245</v>
      </c>
      <c r="B3584" s="351" t="s">
        <v>38246</v>
      </c>
      <c r="C3584" s="351" t="s">
        <v>2</v>
      </c>
      <c r="D3584" s="337">
        <v>10.09</v>
      </c>
    </row>
    <row r="3585" spans="1:4" ht="15" x14ac:dyDescent="0.25">
      <c r="A3585" s="351" t="s">
        <v>38247</v>
      </c>
      <c r="B3585" s="382" t="s">
        <v>38248</v>
      </c>
      <c r="C3585" s="351" t="s">
        <v>2</v>
      </c>
      <c r="D3585" s="337">
        <v>45.82</v>
      </c>
    </row>
    <row r="3586" spans="1:4" ht="15" x14ac:dyDescent="0.25">
      <c r="A3586" s="351" t="s">
        <v>38249</v>
      </c>
      <c r="B3586" s="382" t="s">
        <v>38250</v>
      </c>
      <c r="C3586" s="351" t="s">
        <v>2</v>
      </c>
      <c r="D3586" s="337">
        <v>52.4</v>
      </c>
    </row>
    <row r="3587" spans="1:4" ht="15" x14ac:dyDescent="0.25">
      <c r="A3587" s="351" t="s">
        <v>38251</v>
      </c>
      <c r="B3587" s="351" t="s">
        <v>38252</v>
      </c>
      <c r="C3587" s="351" t="s">
        <v>2</v>
      </c>
      <c r="D3587" s="337">
        <v>0.52</v>
      </c>
    </row>
    <row r="3588" spans="1:4" ht="15" x14ac:dyDescent="0.25">
      <c r="A3588" s="351" t="s">
        <v>9335</v>
      </c>
      <c r="B3588" s="351" t="s">
        <v>38253</v>
      </c>
      <c r="C3588" s="336"/>
      <c r="D3588" s="336"/>
    </row>
    <row r="3589" spans="1:4" ht="15" x14ac:dyDescent="0.25">
      <c r="A3589" s="351" t="s">
        <v>9336</v>
      </c>
      <c r="B3589" s="351" t="s">
        <v>9337</v>
      </c>
      <c r="C3589" s="351" t="s">
        <v>691</v>
      </c>
      <c r="D3589" s="337">
        <v>180</v>
      </c>
    </row>
    <row r="3590" spans="1:4" ht="15" x14ac:dyDescent="0.25">
      <c r="A3590" s="351" t="s">
        <v>9338</v>
      </c>
      <c r="B3590" s="351" t="s">
        <v>36969</v>
      </c>
      <c r="C3590" s="351" t="s">
        <v>691</v>
      </c>
      <c r="D3590" s="337">
        <v>120</v>
      </c>
    </row>
    <row r="3591" spans="1:4" ht="15" x14ac:dyDescent="0.25">
      <c r="A3591" s="351" t="s">
        <v>9339</v>
      </c>
      <c r="B3591" s="351" t="s">
        <v>9340</v>
      </c>
      <c r="C3591" s="351" t="s">
        <v>689</v>
      </c>
      <c r="D3591" s="337">
        <v>9.99</v>
      </c>
    </row>
    <row r="3592" spans="1:4" ht="15" x14ac:dyDescent="0.25">
      <c r="A3592" s="351" t="s">
        <v>9341</v>
      </c>
      <c r="B3592" s="351" t="s">
        <v>9342</v>
      </c>
      <c r="C3592" s="351" t="s">
        <v>689</v>
      </c>
      <c r="D3592" s="337">
        <v>6</v>
      </c>
    </row>
    <row r="3593" spans="1:4" ht="15" x14ac:dyDescent="0.25">
      <c r="A3593" s="351" t="s">
        <v>9343</v>
      </c>
      <c r="B3593" s="351" t="s">
        <v>36970</v>
      </c>
      <c r="C3593" s="351" t="s">
        <v>689</v>
      </c>
      <c r="D3593" s="337">
        <v>0.57999999999999996</v>
      </c>
    </row>
    <row r="3594" spans="1:4" ht="15" x14ac:dyDescent="0.25">
      <c r="A3594" s="351" t="s">
        <v>38254</v>
      </c>
      <c r="B3594" s="351" t="s">
        <v>36952</v>
      </c>
      <c r="C3594" s="351" t="s">
        <v>689</v>
      </c>
      <c r="D3594" s="337">
        <v>5.99</v>
      </c>
    </row>
    <row r="3595" spans="1:4" ht="15" x14ac:dyDescent="0.25">
      <c r="A3595" s="351" t="s">
        <v>38255</v>
      </c>
      <c r="B3595" s="351" t="s">
        <v>36954</v>
      </c>
      <c r="C3595" s="351" t="s">
        <v>689</v>
      </c>
      <c r="D3595" s="337">
        <v>9.4</v>
      </c>
    </row>
    <row r="3596" spans="1:4" ht="15" x14ac:dyDescent="0.25">
      <c r="A3596" s="351" t="s">
        <v>38256</v>
      </c>
      <c r="B3596" s="351" t="s">
        <v>36956</v>
      </c>
      <c r="C3596" s="351" t="s">
        <v>689</v>
      </c>
      <c r="D3596" s="337">
        <v>3</v>
      </c>
    </row>
    <row r="3597" spans="1:4" ht="15" x14ac:dyDescent="0.25">
      <c r="A3597" s="351" t="s">
        <v>38257</v>
      </c>
      <c r="B3597" s="351" t="s">
        <v>36958</v>
      </c>
      <c r="C3597" s="351" t="s">
        <v>689</v>
      </c>
      <c r="D3597" s="337">
        <v>1.5</v>
      </c>
    </row>
    <row r="3598" spans="1:4" ht="15" x14ac:dyDescent="0.25">
      <c r="A3598" s="351" t="s">
        <v>38258</v>
      </c>
      <c r="B3598" s="351" t="s">
        <v>36960</v>
      </c>
      <c r="C3598" s="351" t="s">
        <v>689</v>
      </c>
      <c r="D3598" s="337">
        <v>1.98</v>
      </c>
    </row>
    <row r="3599" spans="1:4" ht="15" x14ac:dyDescent="0.25">
      <c r="A3599" s="351" t="s">
        <v>38259</v>
      </c>
      <c r="B3599" s="351" t="s">
        <v>38260</v>
      </c>
      <c r="C3599" s="351" t="s">
        <v>691</v>
      </c>
      <c r="D3599" s="337">
        <v>202.16</v>
      </c>
    </row>
    <row r="3600" spans="1:4" ht="15" x14ac:dyDescent="0.25">
      <c r="A3600" s="351" t="s">
        <v>38261</v>
      </c>
      <c r="B3600" s="351" t="s">
        <v>36962</v>
      </c>
      <c r="C3600" s="351" t="s">
        <v>689</v>
      </c>
      <c r="D3600" s="337">
        <v>1.1100000000000001</v>
      </c>
    </row>
    <row r="3601" spans="1:4" ht="15" x14ac:dyDescent="0.25">
      <c r="A3601" s="351" t="s">
        <v>38262</v>
      </c>
      <c r="B3601" s="351" t="s">
        <v>36964</v>
      </c>
      <c r="C3601" s="351" t="s">
        <v>689</v>
      </c>
      <c r="D3601" s="337">
        <v>7.18</v>
      </c>
    </row>
    <row r="3602" spans="1:4" ht="15" x14ac:dyDescent="0.25">
      <c r="A3602" s="351" t="s">
        <v>38263</v>
      </c>
      <c r="B3602" s="351" t="s">
        <v>36966</v>
      </c>
      <c r="C3602" s="351" t="s">
        <v>689</v>
      </c>
      <c r="D3602" s="337">
        <v>29.9</v>
      </c>
    </row>
    <row r="3603" spans="1:4" ht="15" x14ac:dyDescent="0.25">
      <c r="A3603" s="351" t="s">
        <v>38264</v>
      </c>
      <c r="B3603" s="351" t="s">
        <v>36968</v>
      </c>
      <c r="C3603" s="351" t="s">
        <v>689</v>
      </c>
      <c r="D3603" s="337">
        <v>2.23</v>
      </c>
    </row>
    <row r="3604" spans="1:4" ht="15" x14ac:dyDescent="0.25">
      <c r="A3604" s="351" t="s">
        <v>9344</v>
      </c>
      <c r="B3604" s="351" t="s">
        <v>9345</v>
      </c>
      <c r="C3604" s="336"/>
      <c r="D3604" s="336"/>
    </row>
    <row r="3605" spans="1:4" ht="15" x14ac:dyDescent="0.25">
      <c r="A3605" s="351" t="s">
        <v>9346</v>
      </c>
      <c r="B3605" s="351" t="s">
        <v>39738</v>
      </c>
      <c r="C3605" s="351" t="s">
        <v>2</v>
      </c>
      <c r="D3605" s="337">
        <v>90</v>
      </c>
    </row>
    <row r="3606" spans="1:4" ht="15" x14ac:dyDescent="0.25">
      <c r="A3606" s="351" t="s">
        <v>9347</v>
      </c>
      <c r="B3606" s="351" t="s">
        <v>39739</v>
      </c>
      <c r="C3606" s="351" t="s">
        <v>2</v>
      </c>
      <c r="D3606" s="337">
        <v>150</v>
      </c>
    </row>
    <row r="3607" spans="1:4" ht="15" x14ac:dyDescent="0.25">
      <c r="A3607" s="351" t="s">
        <v>9348</v>
      </c>
      <c r="B3607" s="351" t="s">
        <v>39740</v>
      </c>
      <c r="C3607" s="351" t="s">
        <v>2</v>
      </c>
      <c r="D3607" s="337">
        <v>90</v>
      </c>
    </row>
    <row r="3608" spans="1:4" ht="15" x14ac:dyDescent="0.25">
      <c r="A3608" s="351" t="s">
        <v>9349</v>
      </c>
      <c r="B3608" s="351" t="s">
        <v>39741</v>
      </c>
      <c r="C3608" s="351" t="s">
        <v>2</v>
      </c>
      <c r="D3608" s="337">
        <v>90</v>
      </c>
    </row>
    <row r="3609" spans="1:4" ht="15" x14ac:dyDescent="0.25">
      <c r="A3609" s="351" t="s">
        <v>9350</v>
      </c>
      <c r="B3609" s="351" t="s">
        <v>39742</v>
      </c>
      <c r="C3609" s="351" t="s">
        <v>2</v>
      </c>
      <c r="D3609" s="337">
        <v>90</v>
      </c>
    </row>
    <row r="3610" spans="1:4" ht="15" x14ac:dyDescent="0.25">
      <c r="A3610" s="351" t="s">
        <v>38265</v>
      </c>
      <c r="B3610" s="351" t="s">
        <v>39743</v>
      </c>
      <c r="C3610" s="351" t="s">
        <v>2</v>
      </c>
      <c r="D3610" s="337">
        <v>150</v>
      </c>
    </row>
    <row r="3611" spans="1:4" ht="15" x14ac:dyDescent="0.25">
      <c r="A3611" s="351" t="s">
        <v>38266</v>
      </c>
      <c r="B3611" s="351" t="s">
        <v>39744</v>
      </c>
      <c r="C3611" s="351" t="s">
        <v>2</v>
      </c>
      <c r="D3611" s="337">
        <v>150</v>
      </c>
    </row>
    <row r="3612" spans="1:4" ht="15" x14ac:dyDescent="0.25">
      <c r="A3612" s="351" t="s">
        <v>38267</v>
      </c>
      <c r="B3612" s="351" t="s">
        <v>39745</v>
      </c>
      <c r="C3612" s="351" t="s">
        <v>2</v>
      </c>
      <c r="D3612" s="337">
        <v>150</v>
      </c>
    </row>
    <row r="3613" spans="1:4" ht="15" x14ac:dyDescent="0.25">
      <c r="A3613" s="351" t="s">
        <v>38268</v>
      </c>
      <c r="B3613" s="351" t="s">
        <v>39746</v>
      </c>
      <c r="C3613" s="351" t="s">
        <v>2</v>
      </c>
      <c r="D3613" s="337">
        <v>80</v>
      </c>
    </row>
    <row r="3614" spans="1:4" ht="15" x14ac:dyDescent="0.25">
      <c r="A3614" s="351" t="s">
        <v>38269</v>
      </c>
      <c r="B3614" s="351" t="s">
        <v>39747</v>
      </c>
      <c r="C3614" s="351" t="s">
        <v>2</v>
      </c>
      <c r="D3614" s="337">
        <v>90</v>
      </c>
    </row>
    <row r="3615" spans="1:4" ht="15" x14ac:dyDescent="0.25">
      <c r="A3615" s="351" t="s">
        <v>38270</v>
      </c>
      <c r="B3615" s="351" t="s">
        <v>39748</v>
      </c>
      <c r="C3615" s="351" t="s">
        <v>2</v>
      </c>
      <c r="D3615" s="337">
        <v>120</v>
      </c>
    </row>
    <row r="3616" spans="1:4" ht="15" x14ac:dyDescent="0.25">
      <c r="A3616" s="351" t="s">
        <v>38271</v>
      </c>
      <c r="B3616" s="351" t="s">
        <v>39749</v>
      </c>
      <c r="C3616" s="351" t="s">
        <v>2</v>
      </c>
      <c r="D3616" s="337">
        <v>80</v>
      </c>
    </row>
    <row r="3617" spans="1:4" ht="15" x14ac:dyDescent="0.25">
      <c r="A3617" s="351" t="s">
        <v>38272</v>
      </c>
      <c r="B3617" s="351" t="s">
        <v>39750</v>
      </c>
      <c r="C3617" s="351" t="s">
        <v>2</v>
      </c>
      <c r="D3617" s="337">
        <v>80</v>
      </c>
    </row>
    <row r="3618" spans="1:4" ht="15" x14ac:dyDescent="0.25">
      <c r="A3618" s="351" t="s">
        <v>38273</v>
      </c>
      <c r="B3618" s="351" t="s">
        <v>39751</v>
      </c>
      <c r="C3618" s="351" t="s">
        <v>2</v>
      </c>
      <c r="D3618" s="337">
        <v>80</v>
      </c>
    </row>
    <row r="3619" spans="1:4" ht="15" x14ac:dyDescent="0.25">
      <c r="A3619" s="351" t="s">
        <v>38274</v>
      </c>
      <c r="B3619" s="351" t="s">
        <v>39752</v>
      </c>
      <c r="C3619" s="351" t="s">
        <v>2</v>
      </c>
      <c r="D3619" s="337">
        <v>80</v>
      </c>
    </row>
    <row r="3620" spans="1:4" ht="15" x14ac:dyDescent="0.25">
      <c r="A3620" s="351" t="s">
        <v>38275</v>
      </c>
      <c r="B3620" s="351" t="s">
        <v>39753</v>
      </c>
      <c r="C3620" s="351" t="s">
        <v>2</v>
      </c>
      <c r="D3620" s="337">
        <v>80</v>
      </c>
    </row>
    <row r="3621" spans="1:4" ht="15" x14ac:dyDescent="0.25">
      <c r="A3621" s="351" t="s">
        <v>38276</v>
      </c>
      <c r="B3621" s="351" t="s">
        <v>39754</v>
      </c>
      <c r="C3621" s="351" t="s">
        <v>2</v>
      </c>
      <c r="D3621" s="337">
        <v>80</v>
      </c>
    </row>
    <row r="3622" spans="1:4" ht="15" x14ac:dyDescent="0.25">
      <c r="A3622" s="351" t="s">
        <v>38277</v>
      </c>
      <c r="B3622" s="351" t="s">
        <v>39755</v>
      </c>
      <c r="C3622" s="351" t="s">
        <v>2</v>
      </c>
      <c r="D3622" s="337">
        <v>80</v>
      </c>
    </row>
    <row r="3623" spans="1:4" ht="15" x14ac:dyDescent="0.25">
      <c r="A3623" s="351" t="s">
        <v>38278</v>
      </c>
      <c r="B3623" s="351" t="s">
        <v>39756</v>
      </c>
      <c r="C3623" s="351" t="s">
        <v>2</v>
      </c>
      <c r="D3623" s="337">
        <v>80</v>
      </c>
    </row>
    <row r="3624" spans="1:4" ht="15" x14ac:dyDescent="0.25">
      <c r="A3624" s="351" t="s">
        <v>38279</v>
      </c>
      <c r="B3624" s="351" t="s">
        <v>39757</v>
      </c>
      <c r="C3624" s="351" t="s">
        <v>2</v>
      </c>
      <c r="D3624" s="337">
        <v>80</v>
      </c>
    </row>
    <row r="3625" spans="1:4" ht="15" x14ac:dyDescent="0.25">
      <c r="A3625" s="351" t="s">
        <v>38280</v>
      </c>
      <c r="B3625" s="351" t="s">
        <v>39758</v>
      </c>
      <c r="C3625" s="351" t="s">
        <v>2</v>
      </c>
      <c r="D3625" s="337">
        <v>80</v>
      </c>
    </row>
    <row r="3626" spans="1:4" ht="15" x14ac:dyDescent="0.25">
      <c r="A3626" s="351" t="s">
        <v>38281</v>
      </c>
      <c r="B3626" s="351" t="s">
        <v>39759</v>
      </c>
      <c r="C3626" s="351" t="s">
        <v>2</v>
      </c>
      <c r="D3626" s="337">
        <v>80</v>
      </c>
    </row>
    <row r="3627" spans="1:4" ht="15" x14ac:dyDescent="0.25">
      <c r="A3627" s="351" t="s">
        <v>9351</v>
      </c>
      <c r="B3627" s="351" t="s">
        <v>39760</v>
      </c>
      <c r="C3627" s="351" t="s">
        <v>2</v>
      </c>
      <c r="D3627" s="337">
        <v>3.33</v>
      </c>
    </row>
    <row r="3628" spans="1:4" ht="15" x14ac:dyDescent="0.25">
      <c r="A3628" s="351" t="s">
        <v>9352</v>
      </c>
      <c r="B3628" s="351" t="s">
        <v>39761</v>
      </c>
      <c r="C3628" s="351" t="s">
        <v>2</v>
      </c>
      <c r="D3628" s="337">
        <v>3.45</v>
      </c>
    </row>
    <row r="3629" spans="1:4" ht="15" x14ac:dyDescent="0.25">
      <c r="A3629" s="351" t="s">
        <v>9353</v>
      </c>
      <c r="B3629" s="351" t="s">
        <v>39762</v>
      </c>
      <c r="C3629" s="351" t="s">
        <v>2</v>
      </c>
      <c r="D3629" s="337">
        <v>4</v>
      </c>
    </row>
    <row r="3630" spans="1:4" ht="15" x14ac:dyDescent="0.25">
      <c r="A3630" s="351" t="s">
        <v>39763</v>
      </c>
      <c r="B3630" s="351" t="s">
        <v>39764</v>
      </c>
      <c r="C3630" s="351" t="s">
        <v>2</v>
      </c>
      <c r="D3630" s="337">
        <v>4.66</v>
      </c>
    </row>
    <row r="3631" spans="1:4" ht="15" x14ac:dyDescent="0.25">
      <c r="A3631" s="351" t="s">
        <v>39765</v>
      </c>
      <c r="B3631" s="351" t="s">
        <v>39766</v>
      </c>
      <c r="C3631" s="351" t="s">
        <v>2</v>
      </c>
      <c r="D3631" s="337">
        <v>6</v>
      </c>
    </row>
    <row r="3632" spans="1:4" ht="15" x14ac:dyDescent="0.25">
      <c r="A3632" s="351" t="s">
        <v>39767</v>
      </c>
      <c r="B3632" s="351" t="s">
        <v>39768</v>
      </c>
      <c r="C3632" s="351" t="s">
        <v>2</v>
      </c>
      <c r="D3632" s="337">
        <v>6</v>
      </c>
    </row>
    <row r="3633" spans="1:4" ht="15" x14ac:dyDescent="0.25">
      <c r="A3633" s="351" t="s">
        <v>39769</v>
      </c>
      <c r="B3633" s="351" t="s">
        <v>39770</v>
      </c>
      <c r="C3633" s="351" t="s">
        <v>2</v>
      </c>
      <c r="D3633" s="337">
        <v>5</v>
      </c>
    </row>
    <row r="3634" spans="1:4" ht="15" x14ac:dyDescent="0.25">
      <c r="A3634" s="351" t="s">
        <v>39771</v>
      </c>
      <c r="B3634" s="351" t="s">
        <v>39772</v>
      </c>
      <c r="C3634" s="351" t="s">
        <v>2</v>
      </c>
      <c r="D3634" s="337">
        <v>2.46</v>
      </c>
    </row>
    <row r="3635" spans="1:4" ht="15" x14ac:dyDescent="0.25">
      <c r="A3635" s="351" t="s">
        <v>9354</v>
      </c>
      <c r="B3635" s="351" t="s">
        <v>38282</v>
      </c>
      <c r="C3635" s="351" t="s">
        <v>2</v>
      </c>
      <c r="D3635" s="337">
        <v>3.33</v>
      </c>
    </row>
    <row r="3636" spans="1:4" ht="15" x14ac:dyDescent="0.25">
      <c r="A3636" s="351" t="s">
        <v>9356</v>
      </c>
      <c r="B3636" s="351" t="s">
        <v>38283</v>
      </c>
      <c r="C3636" s="351" t="s">
        <v>2</v>
      </c>
      <c r="D3636" s="337">
        <v>3.9</v>
      </c>
    </row>
    <row r="3637" spans="1:4" ht="15" x14ac:dyDescent="0.25">
      <c r="A3637" s="351" t="s">
        <v>9358</v>
      </c>
      <c r="B3637" s="351" t="s">
        <v>9359</v>
      </c>
      <c r="C3637" s="351" t="s">
        <v>2</v>
      </c>
      <c r="D3637" s="337">
        <v>150.86000000000001</v>
      </c>
    </row>
    <row r="3638" spans="1:4" ht="15" x14ac:dyDescent="0.25">
      <c r="A3638" s="351" t="s">
        <v>9360</v>
      </c>
      <c r="B3638" s="351" t="s">
        <v>38284</v>
      </c>
      <c r="C3638" s="336"/>
      <c r="D3638" s="336"/>
    </row>
    <row r="3639" spans="1:4" ht="15" x14ac:dyDescent="0.25">
      <c r="A3639" s="351" t="s">
        <v>9361</v>
      </c>
      <c r="B3639" s="351" t="s">
        <v>38285</v>
      </c>
      <c r="C3639" s="351" t="s">
        <v>2</v>
      </c>
      <c r="D3639" s="337">
        <v>100.34</v>
      </c>
    </row>
    <row r="3640" spans="1:4" ht="15" x14ac:dyDescent="0.25">
      <c r="A3640" s="351" t="s">
        <v>11993</v>
      </c>
      <c r="B3640" s="351" t="s">
        <v>11994</v>
      </c>
      <c r="C3640" s="336"/>
      <c r="D3640" s="336"/>
    </row>
    <row r="3641" spans="1:4" ht="15" x14ac:dyDescent="0.25">
      <c r="A3641" s="351" t="s">
        <v>11995</v>
      </c>
      <c r="B3641" s="351" t="s">
        <v>38286</v>
      </c>
      <c r="C3641" s="351" t="s">
        <v>2</v>
      </c>
      <c r="D3641" s="337">
        <v>178.26</v>
      </c>
    </row>
    <row r="3642" spans="1:4" ht="15" x14ac:dyDescent="0.25">
      <c r="A3642" s="351" t="s">
        <v>11996</v>
      </c>
      <c r="B3642" s="351" t="s">
        <v>38287</v>
      </c>
      <c r="C3642" s="351" t="s">
        <v>2</v>
      </c>
      <c r="D3642" s="337">
        <v>289.33999999999997</v>
      </c>
    </row>
    <row r="3643" spans="1:4" ht="15" x14ac:dyDescent="0.25">
      <c r="A3643" s="351" t="s">
        <v>11997</v>
      </c>
      <c r="B3643" s="351" t="s">
        <v>38288</v>
      </c>
      <c r="C3643" s="351" t="s">
        <v>2</v>
      </c>
      <c r="D3643" s="337">
        <v>444.32</v>
      </c>
    </row>
    <row r="3644" spans="1:4" ht="15" x14ac:dyDescent="0.25">
      <c r="A3644" s="351" t="s">
        <v>38289</v>
      </c>
      <c r="B3644" s="351" t="s">
        <v>38290</v>
      </c>
      <c r="C3644" s="336"/>
      <c r="D3644" s="336"/>
    </row>
    <row r="3645" spans="1:4" ht="15" x14ac:dyDescent="0.25">
      <c r="A3645" s="351" t="s">
        <v>38291</v>
      </c>
      <c r="B3645" s="351" t="s">
        <v>38292</v>
      </c>
      <c r="C3645" s="351" t="s">
        <v>3</v>
      </c>
      <c r="D3645" s="337">
        <v>3.05</v>
      </c>
    </row>
    <row r="3646" spans="1:4" ht="15" x14ac:dyDescent="0.25">
      <c r="A3646" s="351" t="s">
        <v>38293</v>
      </c>
      <c r="B3646" s="351" t="s">
        <v>38294</v>
      </c>
      <c r="C3646" s="351" t="s">
        <v>689</v>
      </c>
      <c r="D3646" s="337">
        <v>1.21</v>
      </c>
    </row>
    <row r="3647" spans="1:4" ht="15" x14ac:dyDescent="0.25">
      <c r="A3647" s="351" t="s">
        <v>38295</v>
      </c>
      <c r="B3647" s="351" t="s">
        <v>38296</v>
      </c>
      <c r="C3647" s="351" t="s">
        <v>691</v>
      </c>
      <c r="D3647" s="337">
        <v>272.48</v>
      </c>
    </row>
    <row r="3648" spans="1:4" ht="15" x14ac:dyDescent="0.25">
      <c r="A3648" s="351" t="s">
        <v>38297</v>
      </c>
      <c r="B3648" s="351" t="s">
        <v>38298</v>
      </c>
      <c r="C3648" s="351" t="s">
        <v>691</v>
      </c>
      <c r="D3648" s="337">
        <v>254.91</v>
      </c>
    </row>
    <row r="3649" spans="1:4" x14ac:dyDescent="0.25">
      <c r="A3649" s="347">
        <v>40</v>
      </c>
      <c r="B3649" s="347" t="s">
        <v>9362</v>
      </c>
      <c r="C3649" s="348"/>
      <c r="D3649" s="348"/>
    </row>
    <row r="3650" spans="1:4" ht="15" x14ac:dyDescent="0.25">
      <c r="A3650" s="351" t="s">
        <v>9363</v>
      </c>
      <c r="B3650" s="351" t="s">
        <v>9364</v>
      </c>
      <c r="C3650" s="336"/>
      <c r="D3650" s="336"/>
    </row>
    <row r="3651" spans="1:4" ht="15" x14ac:dyDescent="0.25">
      <c r="A3651" s="351" t="s">
        <v>9365</v>
      </c>
      <c r="B3651" s="351" t="s">
        <v>9366</v>
      </c>
      <c r="C3651" s="351" t="s">
        <v>691</v>
      </c>
      <c r="D3651" s="337">
        <v>531.13</v>
      </c>
    </row>
    <row r="3652" spans="1:4" ht="15" x14ac:dyDescent="0.25">
      <c r="A3652" s="351" t="s">
        <v>9367</v>
      </c>
      <c r="B3652" s="351" t="s">
        <v>9368</v>
      </c>
      <c r="C3652" s="351" t="s">
        <v>691</v>
      </c>
      <c r="D3652" s="337">
        <v>545.04</v>
      </c>
    </row>
    <row r="3653" spans="1:4" ht="15" x14ac:dyDescent="0.25">
      <c r="A3653" s="351" t="s">
        <v>9369</v>
      </c>
      <c r="B3653" s="351" t="s">
        <v>9370</v>
      </c>
      <c r="C3653" s="336"/>
      <c r="D3653" s="336"/>
    </row>
    <row r="3654" spans="1:4" ht="15" x14ac:dyDescent="0.25">
      <c r="A3654" s="351" t="s">
        <v>9371</v>
      </c>
      <c r="B3654" s="351" t="s">
        <v>9372</v>
      </c>
      <c r="C3654" s="351" t="s">
        <v>691</v>
      </c>
      <c r="D3654" s="337">
        <v>450.14</v>
      </c>
    </row>
    <row r="3655" spans="1:4" ht="15" x14ac:dyDescent="0.25">
      <c r="A3655" s="351" t="s">
        <v>9373</v>
      </c>
      <c r="B3655" s="351" t="s">
        <v>9374</v>
      </c>
      <c r="C3655" s="351" t="s">
        <v>691</v>
      </c>
      <c r="D3655" s="337">
        <v>456.86</v>
      </c>
    </row>
    <row r="3656" spans="1:4" ht="15" x14ac:dyDescent="0.25">
      <c r="A3656" s="351" t="s">
        <v>9375</v>
      </c>
      <c r="B3656" s="351" t="s">
        <v>28424</v>
      </c>
      <c r="C3656" s="351" t="s">
        <v>691</v>
      </c>
      <c r="D3656" s="337">
        <v>508.85</v>
      </c>
    </row>
    <row r="3657" spans="1:4" ht="15" x14ac:dyDescent="0.25">
      <c r="A3657" s="351" t="s">
        <v>9376</v>
      </c>
      <c r="B3657" s="351" t="s">
        <v>28425</v>
      </c>
      <c r="C3657" s="351" t="s">
        <v>691</v>
      </c>
      <c r="D3657" s="337">
        <v>538.16</v>
      </c>
    </row>
    <row r="3658" spans="1:4" ht="15" x14ac:dyDescent="0.25">
      <c r="A3658" s="351" t="s">
        <v>9377</v>
      </c>
      <c r="B3658" s="351" t="s">
        <v>28426</v>
      </c>
      <c r="C3658" s="351" t="s">
        <v>691</v>
      </c>
      <c r="D3658" s="337">
        <v>549.94000000000005</v>
      </c>
    </row>
    <row r="3659" spans="1:4" ht="15" x14ac:dyDescent="0.25">
      <c r="A3659" s="351" t="s">
        <v>9378</v>
      </c>
      <c r="B3659" s="351" t="s">
        <v>28427</v>
      </c>
      <c r="C3659" s="351" t="s">
        <v>691</v>
      </c>
      <c r="D3659" s="337">
        <v>561.78</v>
      </c>
    </row>
    <row r="3660" spans="1:4" ht="15" x14ac:dyDescent="0.25">
      <c r="A3660" s="351" t="s">
        <v>9379</v>
      </c>
      <c r="B3660" s="351" t="s">
        <v>28428</v>
      </c>
      <c r="C3660" s="351" t="s">
        <v>691</v>
      </c>
      <c r="D3660" s="337">
        <v>615.66999999999996</v>
      </c>
    </row>
    <row r="3661" spans="1:4" ht="15" x14ac:dyDescent="0.25">
      <c r="A3661" s="351" t="s">
        <v>9380</v>
      </c>
      <c r="B3661" s="351" t="s">
        <v>9381</v>
      </c>
      <c r="C3661" s="336"/>
      <c r="D3661" s="336"/>
    </row>
    <row r="3662" spans="1:4" ht="15" x14ac:dyDescent="0.25">
      <c r="A3662" s="351" t="s">
        <v>9382</v>
      </c>
      <c r="B3662" s="351" t="s">
        <v>9383</v>
      </c>
      <c r="C3662" s="351" t="s">
        <v>691</v>
      </c>
      <c r="D3662" s="337">
        <v>582.79</v>
      </c>
    </row>
    <row r="3663" spans="1:4" ht="15" x14ac:dyDescent="0.25">
      <c r="A3663" s="351" t="s">
        <v>9384</v>
      </c>
      <c r="B3663" s="351" t="s">
        <v>9385</v>
      </c>
      <c r="C3663" s="351" t="s">
        <v>691</v>
      </c>
      <c r="D3663" s="337">
        <v>590.38</v>
      </c>
    </row>
    <row r="3664" spans="1:4" ht="15" x14ac:dyDescent="0.25">
      <c r="A3664" s="351" t="s">
        <v>9386</v>
      </c>
      <c r="B3664" s="351" t="s">
        <v>9387</v>
      </c>
      <c r="C3664" s="351" t="s">
        <v>691</v>
      </c>
      <c r="D3664" s="337">
        <v>659.31</v>
      </c>
    </row>
    <row r="3665" spans="1:4" ht="15" x14ac:dyDescent="0.25">
      <c r="A3665" s="351" t="s">
        <v>9388</v>
      </c>
      <c r="B3665" s="351" t="s">
        <v>9389</v>
      </c>
      <c r="C3665" s="351" t="s">
        <v>691</v>
      </c>
      <c r="D3665" s="337">
        <v>693.01</v>
      </c>
    </row>
    <row r="3666" spans="1:4" ht="15" x14ac:dyDescent="0.25">
      <c r="A3666" s="351" t="s">
        <v>9390</v>
      </c>
      <c r="B3666" s="351" t="s">
        <v>9391</v>
      </c>
      <c r="C3666" s="351" t="s">
        <v>691</v>
      </c>
      <c r="D3666" s="337">
        <v>706.56</v>
      </c>
    </row>
    <row r="3667" spans="1:4" ht="15" x14ac:dyDescent="0.25">
      <c r="A3667" s="351" t="s">
        <v>9392</v>
      </c>
      <c r="B3667" s="351" t="s">
        <v>9393</v>
      </c>
      <c r="C3667" s="351" t="s">
        <v>691</v>
      </c>
      <c r="D3667" s="337">
        <v>720.18</v>
      </c>
    </row>
    <row r="3668" spans="1:4" ht="15" x14ac:dyDescent="0.25">
      <c r="A3668" s="351" t="s">
        <v>9394</v>
      </c>
      <c r="B3668" s="351" t="s">
        <v>9395</v>
      </c>
      <c r="C3668" s="351" t="s">
        <v>691</v>
      </c>
      <c r="D3668" s="337">
        <v>782.15</v>
      </c>
    </row>
    <row r="3669" spans="1:4" ht="15" x14ac:dyDescent="0.25">
      <c r="A3669" s="351" t="s">
        <v>9396</v>
      </c>
      <c r="B3669" s="351" t="s">
        <v>9397</v>
      </c>
      <c r="C3669" s="336"/>
      <c r="D3669" s="336"/>
    </row>
    <row r="3670" spans="1:4" ht="15" x14ac:dyDescent="0.25">
      <c r="A3670" s="351" t="s">
        <v>9398</v>
      </c>
      <c r="B3670" s="351" t="s">
        <v>9399</v>
      </c>
      <c r="C3670" s="351" t="s">
        <v>691</v>
      </c>
      <c r="D3670" s="337">
        <v>697.2</v>
      </c>
    </row>
    <row r="3671" spans="1:4" ht="15" x14ac:dyDescent="0.25">
      <c r="A3671" s="351" t="s">
        <v>9400</v>
      </c>
      <c r="B3671" s="351" t="s">
        <v>9401</v>
      </c>
      <c r="C3671" s="351" t="s">
        <v>691</v>
      </c>
      <c r="D3671" s="337">
        <v>710.15</v>
      </c>
    </row>
    <row r="3672" spans="1:4" ht="15" x14ac:dyDescent="0.25">
      <c r="A3672" s="351" t="s">
        <v>9402</v>
      </c>
      <c r="B3672" s="351" t="s">
        <v>9403</v>
      </c>
      <c r="C3672" s="351" t="s">
        <v>691</v>
      </c>
      <c r="D3672" s="337">
        <v>723.18</v>
      </c>
    </row>
    <row r="3673" spans="1:4" ht="15" x14ac:dyDescent="0.25">
      <c r="A3673" s="351" t="s">
        <v>9404</v>
      </c>
      <c r="B3673" s="351" t="s">
        <v>9405</v>
      </c>
      <c r="C3673" s="351" t="s">
        <v>691</v>
      </c>
      <c r="D3673" s="337">
        <v>782.46</v>
      </c>
    </row>
    <row r="3674" spans="1:4" ht="15" x14ac:dyDescent="0.25">
      <c r="A3674" s="351" t="s">
        <v>9406</v>
      </c>
      <c r="B3674" s="351" t="s">
        <v>9407</v>
      </c>
      <c r="C3674" s="336"/>
      <c r="D3674" s="336"/>
    </row>
    <row r="3675" spans="1:4" ht="15" x14ac:dyDescent="0.25">
      <c r="A3675" s="351" t="s">
        <v>9408</v>
      </c>
      <c r="B3675" s="351" t="s">
        <v>9409</v>
      </c>
      <c r="C3675" s="351" t="s">
        <v>691</v>
      </c>
      <c r="D3675" s="337">
        <v>330.18</v>
      </c>
    </row>
    <row r="3676" spans="1:4" ht="15" x14ac:dyDescent="0.25">
      <c r="A3676" s="351" t="s">
        <v>9410</v>
      </c>
      <c r="B3676" s="351" t="s">
        <v>9411</v>
      </c>
      <c r="C3676" s="336"/>
      <c r="D3676" s="336"/>
    </row>
    <row r="3677" spans="1:4" ht="15" x14ac:dyDescent="0.25">
      <c r="A3677" s="351" t="s">
        <v>9412</v>
      </c>
      <c r="B3677" s="351" t="s">
        <v>9413</v>
      </c>
      <c r="C3677" s="351" t="s">
        <v>691</v>
      </c>
      <c r="D3677" s="337">
        <v>74.13</v>
      </c>
    </row>
    <row r="3678" spans="1:4" ht="15" x14ac:dyDescent="0.25">
      <c r="A3678" s="351" t="s">
        <v>9414</v>
      </c>
      <c r="B3678" s="351" t="s">
        <v>9415</v>
      </c>
      <c r="C3678" s="351" t="s">
        <v>691</v>
      </c>
      <c r="D3678" s="337">
        <v>30.84</v>
      </c>
    </row>
    <row r="3679" spans="1:4" ht="15" x14ac:dyDescent="0.25">
      <c r="A3679" s="351" t="s">
        <v>9416</v>
      </c>
      <c r="B3679" s="351" t="s">
        <v>28429</v>
      </c>
      <c r="C3679" s="351" t="s">
        <v>691</v>
      </c>
      <c r="D3679" s="337">
        <v>105.22</v>
      </c>
    </row>
    <row r="3680" spans="1:4" ht="15" x14ac:dyDescent="0.25">
      <c r="A3680" s="351" t="s">
        <v>9417</v>
      </c>
      <c r="B3680" s="351" t="s">
        <v>28430</v>
      </c>
      <c r="C3680" s="351" t="s">
        <v>691</v>
      </c>
      <c r="D3680" s="337">
        <v>29.34</v>
      </c>
    </row>
    <row r="3681" spans="1:4" ht="15" x14ac:dyDescent="0.25">
      <c r="A3681" s="351" t="s">
        <v>9418</v>
      </c>
      <c r="B3681" s="351" t="s">
        <v>9419</v>
      </c>
      <c r="C3681" s="336"/>
      <c r="D3681" s="336"/>
    </row>
    <row r="3682" spans="1:4" ht="15" x14ac:dyDescent="0.25">
      <c r="A3682" s="351" t="s">
        <v>9420</v>
      </c>
      <c r="B3682" s="351" t="s">
        <v>9421</v>
      </c>
      <c r="C3682" s="351" t="s">
        <v>3</v>
      </c>
      <c r="D3682" s="337">
        <v>79.319999999999993</v>
      </c>
    </row>
    <row r="3683" spans="1:4" ht="15" x14ac:dyDescent="0.25">
      <c r="A3683" s="351" t="s">
        <v>9422</v>
      </c>
      <c r="B3683" s="351" t="s">
        <v>9423</v>
      </c>
      <c r="C3683" s="351" t="s">
        <v>3</v>
      </c>
      <c r="D3683" s="337">
        <v>16.37</v>
      </c>
    </row>
    <row r="3684" spans="1:4" ht="15" x14ac:dyDescent="0.25">
      <c r="A3684" s="351" t="s">
        <v>9424</v>
      </c>
      <c r="B3684" s="351" t="s">
        <v>9425</v>
      </c>
      <c r="C3684" s="351" t="s">
        <v>3</v>
      </c>
      <c r="D3684" s="337">
        <v>38.76</v>
      </c>
    </row>
    <row r="3685" spans="1:4" ht="15" x14ac:dyDescent="0.25">
      <c r="A3685" s="351" t="s">
        <v>9426</v>
      </c>
      <c r="B3685" s="351" t="s">
        <v>9427</v>
      </c>
      <c r="C3685" s="351" t="s">
        <v>3</v>
      </c>
      <c r="D3685" s="337">
        <v>111.21</v>
      </c>
    </row>
    <row r="3686" spans="1:4" ht="15" x14ac:dyDescent="0.25">
      <c r="A3686" s="351" t="s">
        <v>9428</v>
      </c>
      <c r="B3686" s="351" t="s">
        <v>9429</v>
      </c>
      <c r="C3686" s="351" t="s">
        <v>3</v>
      </c>
      <c r="D3686" s="337">
        <v>155.58000000000001</v>
      </c>
    </row>
    <row r="3687" spans="1:4" ht="15" x14ac:dyDescent="0.25">
      <c r="A3687" s="351" t="s">
        <v>9430</v>
      </c>
      <c r="B3687" s="351" t="s">
        <v>9431</v>
      </c>
      <c r="C3687" s="336"/>
      <c r="D3687" s="336"/>
    </row>
    <row r="3688" spans="1:4" ht="15" x14ac:dyDescent="0.25">
      <c r="A3688" s="351" t="s">
        <v>9432</v>
      </c>
      <c r="B3688" s="351" t="s">
        <v>9433</v>
      </c>
      <c r="C3688" s="351" t="s">
        <v>689</v>
      </c>
      <c r="D3688" s="337">
        <v>11.03</v>
      </c>
    </row>
    <row r="3689" spans="1:4" ht="15" x14ac:dyDescent="0.25">
      <c r="A3689" s="351" t="s">
        <v>9434</v>
      </c>
      <c r="B3689" s="351" t="s">
        <v>9435</v>
      </c>
      <c r="C3689" s="351" t="s">
        <v>689</v>
      </c>
      <c r="D3689" s="337">
        <v>11.14</v>
      </c>
    </row>
    <row r="3690" spans="1:4" ht="15" x14ac:dyDescent="0.25">
      <c r="A3690" s="351" t="s">
        <v>9436</v>
      </c>
      <c r="B3690" s="351" t="s">
        <v>9437</v>
      </c>
      <c r="C3690" s="351" t="s">
        <v>689</v>
      </c>
      <c r="D3690" s="337">
        <v>10.95</v>
      </c>
    </row>
    <row r="3691" spans="1:4" ht="15" x14ac:dyDescent="0.25">
      <c r="A3691" s="351" t="s">
        <v>9438</v>
      </c>
      <c r="B3691" s="351" t="s">
        <v>9439</v>
      </c>
      <c r="C3691" s="351" t="s">
        <v>689</v>
      </c>
      <c r="D3691" s="337">
        <v>12.07</v>
      </c>
    </row>
    <row r="3692" spans="1:4" ht="15" x14ac:dyDescent="0.25">
      <c r="A3692" s="351" t="s">
        <v>9440</v>
      </c>
      <c r="B3692" s="351" t="s">
        <v>9441</v>
      </c>
      <c r="C3692" s="351" t="s">
        <v>689</v>
      </c>
      <c r="D3692" s="337">
        <v>11.33</v>
      </c>
    </row>
    <row r="3693" spans="1:4" ht="15" x14ac:dyDescent="0.25">
      <c r="A3693" s="351" t="s">
        <v>9442</v>
      </c>
      <c r="B3693" s="351" t="s">
        <v>9443</v>
      </c>
      <c r="C3693" s="336"/>
      <c r="D3693" s="336"/>
    </row>
    <row r="3694" spans="1:4" ht="15" x14ac:dyDescent="0.25">
      <c r="A3694" s="351" t="s">
        <v>9444</v>
      </c>
      <c r="B3694" s="351" t="s">
        <v>9445</v>
      </c>
      <c r="C3694" s="351" t="s">
        <v>691</v>
      </c>
      <c r="D3694" s="337">
        <v>893.13</v>
      </c>
    </row>
    <row r="3695" spans="1:4" ht="15" x14ac:dyDescent="0.25">
      <c r="A3695" s="351" t="s">
        <v>9446</v>
      </c>
      <c r="B3695" s="351" t="s">
        <v>9447</v>
      </c>
      <c r="C3695" s="351" t="s">
        <v>691</v>
      </c>
      <c r="D3695" s="337">
        <v>719.53</v>
      </c>
    </row>
    <row r="3696" spans="1:4" ht="15" x14ac:dyDescent="0.25">
      <c r="A3696" s="351" t="s">
        <v>9448</v>
      </c>
      <c r="B3696" s="351" t="s">
        <v>9449</v>
      </c>
      <c r="C3696" s="351" t="s">
        <v>691</v>
      </c>
      <c r="D3696" s="337">
        <v>598.63</v>
      </c>
    </row>
    <row r="3697" spans="1:4" ht="15" x14ac:dyDescent="0.25">
      <c r="A3697" s="351" t="s">
        <v>9450</v>
      </c>
      <c r="B3697" s="351" t="s">
        <v>9451</v>
      </c>
      <c r="C3697" s="351" t="s">
        <v>691</v>
      </c>
      <c r="D3697" s="337">
        <v>556.84</v>
      </c>
    </row>
    <row r="3698" spans="1:4" ht="15" x14ac:dyDescent="0.25">
      <c r="A3698" s="351" t="s">
        <v>9452</v>
      </c>
      <c r="B3698" s="351" t="s">
        <v>9453</v>
      </c>
      <c r="C3698" s="351" t="s">
        <v>691</v>
      </c>
      <c r="D3698" s="337">
        <v>523.54999999999995</v>
      </c>
    </row>
    <row r="3699" spans="1:4" ht="15" x14ac:dyDescent="0.25">
      <c r="A3699" s="351" t="s">
        <v>9454</v>
      </c>
      <c r="B3699" s="351" t="s">
        <v>9455</v>
      </c>
      <c r="C3699" s="351" t="s">
        <v>691</v>
      </c>
      <c r="D3699" s="337">
        <v>498.75</v>
      </c>
    </row>
    <row r="3700" spans="1:4" ht="15" x14ac:dyDescent="0.25">
      <c r="A3700" s="351" t="s">
        <v>9456</v>
      </c>
      <c r="B3700" s="351" t="s">
        <v>9457</v>
      </c>
      <c r="C3700" s="351" t="s">
        <v>691</v>
      </c>
      <c r="D3700" s="337">
        <v>465.69</v>
      </c>
    </row>
    <row r="3701" spans="1:4" ht="15" x14ac:dyDescent="0.25">
      <c r="A3701" s="351" t="s">
        <v>9458</v>
      </c>
      <c r="B3701" s="351" t="s">
        <v>9459</v>
      </c>
      <c r="C3701" s="351" t="s">
        <v>691</v>
      </c>
      <c r="D3701" s="337">
        <v>441.51</v>
      </c>
    </row>
    <row r="3702" spans="1:4" ht="15" x14ac:dyDescent="0.25">
      <c r="A3702" s="351" t="s">
        <v>20934</v>
      </c>
      <c r="B3702" s="351" t="s">
        <v>23990</v>
      </c>
      <c r="C3702" s="351" t="s">
        <v>691</v>
      </c>
      <c r="D3702" s="337">
        <v>737.28</v>
      </c>
    </row>
    <row r="3703" spans="1:4" ht="15" x14ac:dyDescent="0.25">
      <c r="A3703" s="351" t="s">
        <v>9460</v>
      </c>
      <c r="B3703" s="351" t="s">
        <v>9461</v>
      </c>
      <c r="C3703" s="336"/>
      <c r="D3703" s="336"/>
    </row>
    <row r="3704" spans="1:4" ht="15" x14ac:dyDescent="0.25">
      <c r="A3704" s="351" t="s">
        <v>9462</v>
      </c>
      <c r="B3704" s="351" t="s">
        <v>9463</v>
      </c>
      <c r="C3704" s="351" t="s">
        <v>691</v>
      </c>
      <c r="D3704" s="337">
        <v>612.4</v>
      </c>
    </row>
    <row r="3705" spans="1:4" ht="15" x14ac:dyDescent="0.25">
      <c r="A3705" s="351" t="s">
        <v>9464</v>
      </c>
      <c r="B3705" s="351" t="s">
        <v>9465</v>
      </c>
      <c r="C3705" s="336"/>
      <c r="D3705" s="336"/>
    </row>
    <row r="3706" spans="1:4" ht="15" x14ac:dyDescent="0.25">
      <c r="A3706" s="351" t="s">
        <v>9466</v>
      </c>
      <c r="B3706" s="351" t="s">
        <v>9467</v>
      </c>
      <c r="C3706" s="351" t="s">
        <v>3</v>
      </c>
      <c r="D3706" s="337">
        <v>92.52</v>
      </c>
    </row>
    <row r="3707" spans="1:4" ht="15" x14ac:dyDescent="0.25">
      <c r="A3707" s="351" t="s">
        <v>9468</v>
      </c>
      <c r="B3707" s="351" t="s">
        <v>9469</v>
      </c>
      <c r="C3707" s="351" t="s">
        <v>3</v>
      </c>
      <c r="D3707" s="337">
        <v>168.69</v>
      </c>
    </row>
    <row r="3708" spans="1:4" ht="15" x14ac:dyDescent="0.25">
      <c r="A3708" s="351" t="s">
        <v>9470</v>
      </c>
      <c r="B3708" s="351" t="s">
        <v>9471</v>
      </c>
      <c r="C3708" s="351" t="s">
        <v>3</v>
      </c>
      <c r="D3708" s="337">
        <v>308.14</v>
      </c>
    </row>
    <row r="3709" spans="1:4" ht="15" x14ac:dyDescent="0.25">
      <c r="A3709" s="351" t="s">
        <v>9472</v>
      </c>
      <c r="B3709" s="351" t="s">
        <v>9473</v>
      </c>
      <c r="C3709" s="351" t="s">
        <v>3</v>
      </c>
      <c r="D3709" s="337">
        <v>96.76</v>
      </c>
    </row>
    <row r="3710" spans="1:4" ht="15" x14ac:dyDescent="0.25">
      <c r="A3710" s="351" t="s">
        <v>9474</v>
      </c>
      <c r="B3710" s="351" t="s">
        <v>9475</v>
      </c>
      <c r="C3710" s="351" t="s">
        <v>3</v>
      </c>
      <c r="D3710" s="337">
        <v>177.16</v>
      </c>
    </row>
    <row r="3711" spans="1:4" ht="15" x14ac:dyDescent="0.25">
      <c r="A3711" s="351" t="s">
        <v>9476</v>
      </c>
      <c r="B3711" s="351" t="s">
        <v>9477</v>
      </c>
      <c r="C3711" s="351" t="s">
        <v>3</v>
      </c>
      <c r="D3711" s="337">
        <v>318.73</v>
      </c>
    </row>
    <row r="3712" spans="1:4" ht="15" x14ac:dyDescent="0.25">
      <c r="A3712" s="351" t="s">
        <v>9478</v>
      </c>
      <c r="B3712" s="351" t="s">
        <v>9479</v>
      </c>
      <c r="C3712" s="351" t="s">
        <v>3</v>
      </c>
      <c r="D3712" s="337">
        <v>64.13</v>
      </c>
    </row>
    <row r="3713" spans="1:4" ht="15" x14ac:dyDescent="0.25">
      <c r="A3713" s="351" t="s">
        <v>9480</v>
      </c>
      <c r="B3713" s="351" t="s">
        <v>9481</v>
      </c>
      <c r="C3713" s="351" t="s">
        <v>3</v>
      </c>
      <c r="D3713" s="337">
        <v>75.400000000000006</v>
      </c>
    </row>
    <row r="3714" spans="1:4" ht="15" x14ac:dyDescent="0.25">
      <c r="A3714" s="351" t="s">
        <v>9482</v>
      </c>
      <c r="B3714" s="351" t="s">
        <v>9483</v>
      </c>
      <c r="C3714" s="351" t="s">
        <v>3</v>
      </c>
      <c r="D3714" s="337">
        <v>105.23</v>
      </c>
    </row>
    <row r="3715" spans="1:4" ht="15" x14ac:dyDescent="0.25">
      <c r="A3715" s="351" t="s">
        <v>9484</v>
      </c>
      <c r="B3715" s="351" t="s">
        <v>9485</v>
      </c>
      <c r="C3715" s="351" t="s">
        <v>3</v>
      </c>
      <c r="D3715" s="337">
        <v>73.3</v>
      </c>
    </row>
    <row r="3716" spans="1:4" ht="15" x14ac:dyDescent="0.25">
      <c r="A3716" s="351" t="s">
        <v>9486</v>
      </c>
      <c r="B3716" s="351" t="s">
        <v>9487</v>
      </c>
      <c r="C3716" s="351" t="s">
        <v>3</v>
      </c>
      <c r="D3716" s="337">
        <v>77.08</v>
      </c>
    </row>
    <row r="3717" spans="1:4" ht="15" x14ac:dyDescent="0.25">
      <c r="A3717" s="351" t="s">
        <v>9488</v>
      </c>
      <c r="B3717" s="351" t="s">
        <v>9489</v>
      </c>
      <c r="C3717" s="351" t="s">
        <v>3</v>
      </c>
      <c r="D3717" s="337">
        <v>91.77</v>
      </c>
    </row>
    <row r="3718" spans="1:4" ht="15" x14ac:dyDescent="0.25">
      <c r="A3718" s="351" t="s">
        <v>9490</v>
      </c>
      <c r="B3718" s="351" t="s">
        <v>9491</v>
      </c>
      <c r="C3718" s="351" t="s">
        <v>3</v>
      </c>
      <c r="D3718" s="337">
        <v>78.38</v>
      </c>
    </row>
    <row r="3719" spans="1:4" ht="15" x14ac:dyDescent="0.25">
      <c r="A3719" s="351" t="s">
        <v>9492</v>
      </c>
      <c r="B3719" s="351" t="s">
        <v>9493</v>
      </c>
      <c r="C3719" s="351" t="s">
        <v>3</v>
      </c>
      <c r="D3719" s="337">
        <v>83.44</v>
      </c>
    </row>
    <row r="3720" spans="1:4" ht="15" x14ac:dyDescent="0.25">
      <c r="A3720" s="351" t="s">
        <v>9494</v>
      </c>
      <c r="B3720" s="351" t="s">
        <v>9495</v>
      </c>
      <c r="C3720" s="351" t="s">
        <v>3</v>
      </c>
      <c r="D3720" s="337">
        <v>98.13</v>
      </c>
    </row>
    <row r="3721" spans="1:4" ht="15" x14ac:dyDescent="0.25">
      <c r="A3721" s="351" t="s">
        <v>9496</v>
      </c>
      <c r="B3721" s="351" t="s">
        <v>6814</v>
      </c>
      <c r="C3721" s="336"/>
      <c r="D3721" s="336"/>
    </row>
    <row r="3722" spans="1:4" ht="15" x14ac:dyDescent="0.25">
      <c r="A3722" s="351" t="s">
        <v>9497</v>
      </c>
      <c r="B3722" s="351" t="s">
        <v>9498</v>
      </c>
      <c r="C3722" s="351" t="s">
        <v>3</v>
      </c>
      <c r="D3722" s="337">
        <v>8.4600000000000009</v>
      </c>
    </row>
    <row r="3723" spans="1:4" ht="15" x14ac:dyDescent="0.25">
      <c r="A3723" s="351" t="s">
        <v>9499</v>
      </c>
      <c r="B3723" s="351" t="s">
        <v>9500</v>
      </c>
      <c r="C3723" s="351" t="s">
        <v>3</v>
      </c>
      <c r="D3723" s="337">
        <v>12.66</v>
      </c>
    </row>
    <row r="3724" spans="1:4" ht="15" x14ac:dyDescent="0.25">
      <c r="A3724" s="351" t="s">
        <v>9501</v>
      </c>
      <c r="B3724" s="351" t="s">
        <v>9502</v>
      </c>
      <c r="C3724" s="351" t="s">
        <v>3</v>
      </c>
      <c r="D3724" s="337">
        <v>12.76</v>
      </c>
    </row>
    <row r="3725" spans="1:4" ht="15" x14ac:dyDescent="0.25">
      <c r="A3725" s="351" t="s">
        <v>9503</v>
      </c>
      <c r="B3725" s="351" t="s">
        <v>9504</v>
      </c>
      <c r="C3725" s="351" t="s">
        <v>3</v>
      </c>
      <c r="D3725" s="337">
        <v>28.6</v>
      </c>
    </row>
    <row r="3726" spans="1:4" ht="15" x14ac:dyDescent="0.25">
      <c r="A3726" s="351" t="s">
        <v>9505</v>
      </c>
      <c r="B3726" s="351" t="s">
        <v>9506</v>
      </c>
      <c r="C3726" s="351" t="s">
        <v>3</v>
      </c>
      <c r="D3726" s="337">
        <v>37.36</v>
      </c>
    </row>
    <row r="3727" spans="1:4" ht="15" x14ac:dyDescent="0.25">
      <c r="A3727" s="351" t="s">
        <v>9507</v>
      </c>
      <c r="B3727" s="351" t="s">
        <v>9508</v>
      </c>
      <c r="C3727" s="351" t="s">
        <v>3</v>
      </c>
      <c r="D3727" s="337">
        <v>39.36</v>
      </c>
    </row>
    <row r="3728" spans="1:4" ht="15" x14ac:dyDescent="0.25">
      <c r="A3728" s="351" t="s">
        <v>9509</v>
      </c>
      <c r="B3728" s="351" t="s">
        <v>9510</v>
      </c>
      <c r="C3728" s="351" t="s">
        <v>3</v>
      </c>
      <c r="D3728" s="337">
        <v>139.07</v>
      </c>
    </row>
    <row r="3729" spans="1:4" ht="15" x14ac:dyDescent="0.25">
      <c r="A3729" s="351" t="s">
        <v>9511</v>
      </c>
      <c r="B3729" s="351" t="s">
        <v>9512</v>
      </c>
      <c r="C3729" s="336"/>
      <c r="D3729" s="336"/>
    </row>
    <row r="3730" spans="1:4" ht="15" x14ac:dyDescent="0.25">
      <c r="A3730" s="351" t="s">
        <v>9513</v>
      </c>
      <c r="B3730" s="351" t="s">
        <v>9514</v>
      </c>
      <c r="C3730" s="351" t="s">
        <v>691</v>
      </c>
      <c r="D3730" s="337">
        <v>52.68</v>
      </c>
    </row>
    <row r="3731" spans="1:4" ht="15" x14ac:dyDescent="0.25">
      <c r="A3731" s="351" t="s">
        <v>9515</v>
      </c>
      <c r="B3731" s="351" t="s">
        <v>9516</v>
      </c>
      <c r="C3731" s="351" t="s">
        <v>691</v>
      </c>
      <c r="D3731" s="337">
        <v>70.239999999999995</v>
      </c>
    </row>
    <row r="3732" spans="1:4" ht="15" x14ac:dyDescent="0.25">
      <c r="A3732" s="351" t="s">
        <v>9517</v>
      </c>
      <c r="B3732" s="351" t="s">
        <v>9518</v>
      </c>
      <c r="C3732" s="351" t="s">
        <v>691</v>
      </c>
      <c r="D3732" s="337">
        <v>87.8</v>
      </c>
    </row>
    <row r="3733" spans="1:4" ht="15" x14ac:dyDescent="0.25">
      <c r="A3733" s="351" t="s">
        <v>9519</v>
      </c>
      <c r="B3733" s="351" t="s">
        <v>9520</v>
      </c>
      <c r="C3733" s="351" t="s">
        <v>691</v>
      </c>
      <c r="D3733" s="337">
        <v>5.42</v>
      </c>
    </row>
    <row r="3734" spans="1:4" ht="15" x14ac:dyDescent="0.25">
      <c r="A3734" s="351" t="s">
        <v>9521</v>
      </c>
      <c r="B3734" s="351" t="s">
        <v>9522</v>
      </c>
      <c r="C3734" s="351" t="s">
        <v>691</v>
      </c>
      <c r="D3734" s="337">
        <v>6.87</v>
      </c>
    </row>
    <row r="3735" spans="1:4" ht="15" x14ac:dyDescent="0.25">
      <c r="A3735" s="351" t="s">
        <v>9523</v>
      </c>
      <c r="B3735" s="351" t="s">
        <v>9524</v>
      </c>
      <c r="C3735" s="351" t="s">
        <v>691</v>
      </c>
      <c r="D3735" s="337">
        <v>8.0299999999999994</v>
      </c>
    </row>
    <row r="3736" spans="1:4" ht="15" x14ac:dyDescent="0.25">
      <c r="A3736" s="351" t="s">
        <v>9525</v>
      </c>
      <c r="B3736" s="351" t="s">
        <v>9526</v>
      </c>
      <c r="C3736" s="351" t="s">
        <v>691</v>
      </c>
      <c r="D3736" s="337">
        <v>8.59</v>
      </c>
    </row>
    <row r="3737" spans="1:4" ht="15" x14ac:dyDescent="0.25">
      <c r="A3737" s="351" t="s">
        <v>9527</v>
      </c>
      <c r="B3737" s="351" t="s">
        <v>9528</v>
      </c>
      <c r="C3737" s="351" t="s">
        <v>691</v>
      </c>
      <c r="D3737" s="337">
        <v>6.76</v>
      </c>
    </row>
    <row r="3738" spans="1:4" ht="15" x14ac:dyDescent="0.25">
      <c r="A3738" s="351" t="s">
        <v>9529</v>
      </c>
      <c r="B3738" s="351" t="s">
        <v>9530</v>
      </c>
      <c r="C3738" s="351" t="s">
        <v>691</v>
      </c>
      <c r="D3738" s="337">
        <v>8.41</v>
      </c>
    </row>
    <row r="3739" spans="1:4" ht="15" x14ac:dyDescent="0.25">
      <c r="A3739" s="351" t="s">
        <v>9531</v>
      </c>
      <c r="B3739" s="351" t="s">
        <v>9532</v>
      </c>
      <c r="C3739" s="351" t="s">
        <v>691</v>
      </c>
      <c r="D3739" s="337">
        <v>10.07</v>
      </c>
    </row>
    <row r="3740" spans="1:4" ht="15" x14ac:dyDescent="0.25">
      <c r="A3740" s="351" t="s">
        <v>9533</v>
      </c>
      <c r="B3740" s="351" t="s">
        <v>9534</v>
      </c>
      <c r="C3740" s="351" t="s">
        <v>691</v>
      </c>
      <c r="D3740" s="337">
        <v>10.61</v>
      </c>
    </row>
    <row r="3741" spans="1:4" ht="15" x14ac:dyDescent="0.25">
      <c r="A3741" s="351" t="s">
        <v>9535</v>
      </c>
      <c r="B3741" s="351" t="s">
        <v>9536</v>
      </c>
      <c r="C3741" s="351" t="s">
        <v>3</v>
      </c>
      <c r="D3741" s="337">
        <v>5.79</v>
      </c>
    </row>
    <row r="3742" spans="1:4" ht="15" x14ac:dyDescent="0.25">
      <c r="A3742" s="351" t="s">
        <v>9537</v>
      </c>
      <c r="B3742" s="351" t="s">
        <v>9538</v>
      </c>
      <c r="C3742" s="351" t="s">
        <v>3</v>
      </c>
      <c r="D3742" s="337">
        <v>5.01</v>
      </c>
    </row>
    <row r="3743" spans="1:4" ht="15" x14ac:dyDescent="0.25">
      <c r="A3743" s="351" t="s">
        <v>9539</v>
      </c>
      <c r="B3743" s="351" t="s">
        <v>9540</v>
      </c>
      <c r="C3743" s="351" t="s">
        <v>691</v>
      </c>
      <c r="D3743" s="337">
        <v>52.68</v>
      </c>
    </row>
    <row r="3744" spans="1:4" ht="15" x14ac:dyDescent="0.25">
      <c r="A3744" s="351" t="s">
        <v>9541</v>
      </c>
      <c r="B3744" s="351" t="s">
        <v>9542</v>
      </c>
      <c r="C3744" s="351" t="s">
        <v>691</v>
      </c>
      <c r="D3744" s="337">
        <v>24.18</v>
      </c>
    </row>
    <row r="3745" spans="1:4" ht="15" x14ac:dyDescent="0.25">
      <c r="A3745" s="351" t="s">
        <v>9543</v>
      </c>
      <c r="B3745" s="351" t="s">
        <v>9544</v>
      </c>
      <c r="C3745" s="351" t="s">
        <v>691</v>
      </c>
      <c r="D3745" s="337">
        <v>5.55</v>
      </c>
    </row>
    <row r="3746" spans="1:4" ht="15" x14ac:dyDescent="0.25">
      <c r="A3746" s="351" t="s">
        <v>9545</v>
      </c>
      <c r="B3746" s="351" t="s">
        <v>9546</v>
      </c>
      <c r="C3746" s="351" t="s">
        <v>691</v>
      </c>
      <c r="D3746" s="337">
        <v>26.69</v>
      </c>
    </row>
    <row r="3747" spans="1:4" ht="15" x14ac:dyDescent="0.25">
      <c r="A3747" s="351" t="s">
        <v>9547</v>
      </c>
      <c r="B3747" s="351" t="s">
        <v>9548</v>
      </c>
      <c r="C3747" s="351" t="s">
        <v>691</v>
      </c>
      <c r="D3747" s="337">
        <v>2.17</v>
      </c>
    </row>
    <row r="3748" spans="1:4" ht="15" x14ac:dyDescent="0.25">
      <c r="A3748" s="351" t="s">
        <v>9549</v>
      </c>
      <c r="B3748" s="351" t="s">
        <v>9550</v>
      </c>
      <c r="C3748" s="336"/>
      <c r="D3748" s="336"/>
    </row>
    <row r="3749" spans="1:4" ht="15" x14ac:dyDescent="0.25">
      <c r="A3749" s="351" t="s">
        <v>9551</v>
      </c>
      <c r="B3749" s="351" t="s">
        <v>9552</v>
      </c>
      <c r="C3749" s="351" t="s">
        <v>691</v>
      </c>
      <c r="D3749" s="337">
        <v>683.74</v>
      </c>
    </row>
    <row r="3750" spans="1:4" ht="15" x14ac:dyDescent="0.25">
      <c r="A3750" s="351" t="s">
        <v>9553</v>
      </c>
      <c r="B3750" s="351" t="s">
        <v>9554</v>
      </c>
      <c r="C3750" s="336"/>
      <c r="D3750" s="336"/>
    </row>
    <row r="3751" spans="1:4" ht="15" x14ac:dyDescent="0.25">
      <c r="A3751" s="351" t="s">
        <v>9555</v>
      </c>
      <c r="B3751" s="351" t="s">
        <v>9556</v>
      </c>
      <c r="C3751" s="351" t="s">
        <v>7287</v>
      </c>
      <c r="D3751" s="337">
        <v>1.86</v>
      </c>
    </row>
    <row r="3752" spans="1:4" ht="15" x14ac:dyDescent="0.25">
      <c r="A3752" s="351" t="s">
        <v>9557</v>
      </c>
      <c r="B3752" s="351" t="s">
        <v>9558</v>
      </c>
      <c r="C3752" s="351" t="s">
        <v>7287</v>
      </c>
      <c r="D3752" s="337">
        <v>1.33</v>
      </c>
    </row>
    <row r="3753" spans="1:4" ht="15" x14ac:dyDescent="0.25">
      <c r="A3753" s="351" t="s">
        <v>9559</v>
      </c>
      <c r="B3753" s="351" t="s">
        <v>9560</v>
      </c>
      <c r="C3753" s="336"/>
      <c r="D3753" s="336"/>
    </row>
    <row r="3754" spans="1:4" ht="15" x14ac:dyDescent="0.25">
      <c r="A3754" s="351" t="s">
        <v>9561</v>
      </c>
      <c r="B3754" s="351" t="s">
        <v>9562</v>
      </c>
      <c r="C3754" s="351" t="s">
        <v>3</v>
      </c>
      <c r="D3754" s="337">
        <v>3.87</v>
      </c>
    </row>
    <row r="3755" spans="1:4" ht="15" x14ac:dyDescent="0.25">
      <c r="A3755" s="351" t="s">
        <v>9563</v>
      </c>
      <c r="B3755" s="351" t="s">
        <v>9564</v>
      </c>
      <c r="C3755" s="351" t="s">
        <v>691</v>
      </c>
      <c r="D3755" s="337">
        <v>23.02</v>
      </c>
    </row>
    <row r="3756" spans="1:4" ht="15" x14ac:dyDescent="0.25">
      <c r="A3756" s="351" t="s">
        <v>9565</v>
      </c>
      <c r="B3756" s="351" t="s">
        <v>9566</v>
      </c>
      <c r="C3756" s="351" t="s">
        <v>691</v>
      </c>
      <c r="D3756" s="337">
        <v>9.56</v>
      </c>
    </row>
    <row r="3757" spans="1:4" ht="15" x14ac:dyDescent="0.25">
      <c r="A3757" s="351" t="s">
        <v>9567</v>
      </c>
      <c r="B3757" s="351" t="s">
        <v>9568</v>
      </c>
      <c r="C3757" s="351" t="s">
        <v>7888</v>
      </c>
      <c r="D3757" s="337">
        <v>55.99</v>
      </c>
    </row>
    <row r="3758" spans="1:4" ht="15" x14ac:dyDescent="0.25">
      <c r="A3758" s="351" t="s">
        <v>9569</v>
      </c>
      <c r="B3758" s="351" t="s">
        <v>9570</v>
      </c>
      <c r="C3758" s="351" t="s">
        <v>7888</v>
      </c>
      <c r="D3758" s="337">
        <v>113.68</v>
      </c>
    </row>
    <row r="3759" spans="1:4" ht="15" x14ac:dyDescent="0.25">
      <c r="A3759" s="351" t="s">
        <v>9571</v>
      </c>
      <c r="B3759" s="351" t="s">
        <v>9572</v>
      </c>
      <c r="C3759" s="351" t="s">
        <v>7888</v>
      </c>
      <c r="D3759" s="337">
        <v>169.67</v>
      </c>
    </row>
    <row r="3760" spans="1:4" ht="15" x14ac:dyDescent="0.25">
      <c r="A3760" s="351" t="s">
        <v>9573</v>
      </c>
      <c r="B3760" s="351" t="s">
        <v>9574</v>
      </c>
      <c r="C3760" s="351" t="s">
        <v>7888</v>
      </c>
      <c r="D3760" s="337">
        <v>225.66</v>
      </c>
    </row>
    <row r="3761" spans="1:4" ht="15" x14ac:dyDescent="0.25">
      <c r="A3761" s="351" t="s">
        <v>9575</v>
      </c>
      <c r="B3761" s="351" t="s">
        <v>9576</v>
      </c>
      <c r="C3761" s="336"/>
      <c r="D3761" s="336"/>
    </row>
    <row r="3762" spans="1:4" ht="15" x14ac:dyDescent="0.25">
      <c r="A3762" s="351" t="s">
        <v>9577</v>
      </c>
      <c r="B3762" s="351" t="s">
        <v>8001</v>
      </c>
      <c r="C3762" s="351" t="s">
        <v>691</v>
      </c>
      <c r="D3762" s="337">
        <v>232.77</v>
      </c>
    </row>
    <row r="3763" spans="1:4" ht="15" x14ac:dyDescent="0.25">
      <c r="A3763" s="351" t="s">
        <v>9578</v>
      </c>
      <c r="B3763" s="351" t="s">
        <v>8003</v>
      </c>
      <c r="C3763" s="336"/>
      <c r="D3763" s="336"/>
    </row>
    <row r="3764" spans="1:4" ht="15" x14ac:dyDescent="0.25">
      <c r="A3764" s="351" t="s">
        <v>9579</v>
      </c>
      <c r="B3764" s="351" t="s">
        <v>9580</v>
      </c>
      <c r="C3764" s="351" t="s">
        <v>3</v>
      </c>
      <c r="D3764" s="337">
        <v>12.39</v>
      </c>
    </row>
    <row r="3765" spans="1:4" ht="15" x14ac:dyDescent="0.25">
      <c r="A3765" s="351" t="s">
        <v>9581</v>
      </c>
      <c r="B3765" s="351" t="s">
        <v>9582</v>
      </c>
      <c r="C3765" s="336"/>
      <c r="D3765" s="336"/>
    </row>
    <row r="3766" spans="1:4" ht="15" x14ac:dyDescent="0.25">
      <c r="A3766" s="351" t="s">
        <v>9583</v>
      </c>
      <c r="B3766" s="351" t="s">
        <v>8007</v>
      </c>
      <c r="C3766" s="351" t="s">
        <v>2</v>
      </c>
      <c r="D3766" s="337">
        <v>9.93</v>
      </c>
    </row>
    <row r="3767" spans="1:4" ht="15" x14ac:dyDescent="0.25">
      <c r="A3767" s="351" t="s">
        <v>9584</v>
      </c>
      <c r="B3767" s="351" t="s">
        <v>9585</v>
      </c>
      <c r="C3767" s="336"/>
      <c r="D3767" s="336"/>
    </row>
    <row r="3768" spans="1:4" ht="15" x14ac:dyDescent="0.25">
      <c r="A3768" s="351" t="s">
        <v>9586</v>
      </c>
      <c r="B3768" s="351" t="s">
        <v>7837</v>
      </c>
      <c r="C3768" s="351" t="s">
        <v>1</v>
      </c>
      <c r="D3768" s="337">
        <v>2.17</v>
      </c>
    </row>
    <row r="3769" spans="1:4" ht="15" x14ac:dyDescent="0.25">
      <c r="A3769" s="351" t="s">
        <v>9587</v>
      </c>
      <c r="B3769" s="351" t="s">
        <v>9588</v>
      </c>
      <c r="C3769" s="336"/>
      <c r="D3769" s="336"/>
    </row>
    <row r="3770" spans="1:4" ht="15" x14ac:dyDescent="0.25">
      <c r="A3770" s="351" t="s">
        <v>9589</v>
      </c>
      <c r="B3770" s="351" t="s">
        <v>9590</v>
      </c>
      <c r="C3770" s="351" t="s">
        <v>1</v>
      </c>
      <c r="D3770" s="337">
        <v>120</v>
      </c>
    </row>
    <row r="3771" spans="1:4" ht="15" x14ac:dyDescent="0.25">
      <c r="A3771" s="351" t="s">
        <v>9591</v>
      </c>
      <c r="B3771" s="351" t="s">
        <v>9592</v>
      </c>
      <c r="C3771" s="351" t="s">
        <v>2</v>
      </c>
      <c r="D3771" s="337">
        <v>659.21</v>
      </c>
    </row>
    <row r="3772" spans="1:4" ht="15" x14ac:dyDescent="0.25">
      <c r="A3772" s="351" t="s">
        <v>9593</v>
      </c>
      <c r="B3772" s="351" t="s">
        <v>9284</v>
      </c>
      <c r="C3772" s="351" t="s">
        <v>691</v>
      </c>
      <c r="D3772" s="337">
        <v>218.03</v>
      </c>
    </row>
    <row r="3773" spans="1:4" ht="15" x14ac:dyDescent="0.25">
      <c r="A3773" s="351" t="s">
        <v>9594</v>
      </c>
      <c r="B3773" s="351" t="s">
        <v>9275</v>
      </c>
      <c r="C3773" s="351" t="s">
        <v>3</v>
      </c>
      <c r="D3773" s="337">
        <v>11.44</v>
      </c>
    </row>
    <row r="3774" spans="1:4" ht="15" x14ac:dyDescent="0.25">
      <c r="A3774" s="351" t="s">
        <v>9595</v>
      </c>
      <c r="B3774" s="351" t="s">
        <v>9596</v>
      </c>
      <c r="C3774" s="351" t="s">
        <v>220</v>
      </c>
      <c r="D3774" s="337">
        <v>140.91</v>
      </c>
    </row>
    <row r="3775" spans="1:4" ht="15" x14ac:dyDescent="0.25">
      <c r="A3775" s="351" t="s">
        <v>9597</v>
      </c>
      <c r="B3775" s="351" t="s">
        <v>9598</v>
      </c>
      <c r="C3775" s="336"/>
      <c r="D3775" s="336"/>
    </row>
    <row r="3776" spans="1:4" ht="15" x14ac:dyDescent="0.25">
      <c r="A3776" s="351" t="s">
        <v>9599</v>
      </c>
      <c r="B3776" s="351" t="s">
        <v>9600</v>
      </c>
      <c r="C3776" s="351" t="s">
        <v>1</v>
      </c>
      <c r="D3776" s="337">
        <v>234.3</v>
      </c>
    </row>
    <row r="3777" spans="1:4" ht="15" x14ac:dyDescent="0.25">
      <c r="A3777" s="351" t="s">
        <v>9601</v>
      </c>
      <c r="B3777" s="351" t="s">
        <v>9602</v>
      </c>
      <c r="C3777" s="351" t="s">
        <v>1</v>
      </c>
      <c r="D3777" s="337">
        <v>340.71</v>
      </c>
    </row>
    <row r="3778" spans="1:4" ht="15" x14ac:dyDescent="0.25">
      <c r="A3778" s="351" t="s">
        <v>9603</v>
      </c>
      <c r="B3778" s="351" t="s">
        <v>9604</v>
      </c>
      <c r="C3778" s="351" t="s">
        <v>1</v>
      </c>
      <c r="D3778" s="337">
        <v>393.53</v>
      </c>
    </row>
    <row r="3779" spans="1:4" ht="15" x14ac:dyDescent="0.25">
      <c r="A3779" s="351" t="s">
        <v>9605</v>
      </c>
      <c r="B3779" s="351" t="s">
        <v>9606</v>
      </c>
      <c r="C3779" s="351" t="s">
        <v>1</v>
      </c>
      <c r="D3779" s="337">
        <v>601.83000000000004</v>
      </c>
    </row>
    <row r="3780" spans="1:4" ht="15" x14ac:dyDescent="0.25">
      <c r="A3780" s="351" t="s">
        <v>9607</v>
      </c>
      <c r="B3780" s="351" t="s">
        <v>9101</v>
      </c>
      <c r="C3780" s="351" t="s">
        <v>1</v>
      </c>
      <c r="D3780" s="337">
        <v>834.85</v>
      </c>
    </row>
    <row r="3781" spans="1:4" ht="15" x14ac:dyDescent="0.25">
      <c r="A3781" s="351" t="s">
        <v>9608</v>
      </c>
      <c r="B3781" s="351" t="s">
        <v>9104</v>
      </c>
      <c r="C3781" s="351" t="s">
        <v>1</v>
      </c>
      <c r="D3781" s="337">
        <v>2035</v>
      </c>
    </row>
    <row r="3782" spans="1:4" x14ac:dyDescent="0.25">
      <c r="A3782" s="347">
        <v>41</v>
      </c>
      <c r="B3782" s="347" t="s">
        <v>9609</v>
      </c>
      <c r="C3782" s="348"/>
      <c r="D3782" s="348"/>
    </row>
    <row r="3783" spans="1:4" ht="15" x14ac:dyDescent="0.25">
      <c r="A3783" s="351" t="s">
        <v>9610</v>
      </c>
      <c r="B3783" s="351" t="s">
        <v>9611</v>
      </c>
      <c r="C3783" s="336"/>
      <c r="D3783" s="336"/>
    </row>
    <row r="3784" spans="1:4" ht="15" x14ac:dyDescent="0.25">
      <c r="A3784" s="351" t="s">
        <v>9612</v>
      </c>
      <c r="B3784" s="351" t="s">
        <v>9613</v>
      </c>
      <c r="C3784" s="351" t="s">
        <v>2</v>
      </c>
      <c r="D3784" s="337">
        <v>344.89</v>
      </c>
    </row>
    <row r="3785" spans="1:4" x14ac:dyDescent="0.25">
      <c r="A3785" s="347">
        <v>42</v>
      </c>
      <c r="B3785" s="347" t="s">
        <v>9614</v>
      </c>
      <c r="C3785" s="348"/>
      <c r="D3785" s="348"/>
    </row>
    <row r="3786" spans="1:4" ht="15" x14ac:dyDescent="0.25">
      <c r="A3786" s="351" t="s">
        <v>9615</v>
      </c>
      <c r="B3786" s="351" t="s">
        <v>9616</v>
      </c>
      <c r="C3786" s="336"/>
      <c r="D3786" s="336"/>
    </row>
    <row r="3787" spans="1:4" ht="15" x14ac:dyDescent="0.25">
      <c r="A3787" s="351" t="s">
        <v>9617</v>
      </c>
      <c r="B3787" s="351" t="s">
        <v>9618</v>
      </c>
      <c r="C3787" s="351" t="s">
        <v>2</v>
      </c>
      <c r="D3787" s="337">
        <v>7.3</v>
      </c>
    </row>
    <row r="3788" spans="1:4" ht="15" x14ac:dyDescent="0.25">
      <c r="A3788" s="351" t="s">
        <v>9619</v>
      </c>
      <c r="B3788" s="351" t="s">
        <v>9620</v>
      </c>
      <c r="C3788" s="351" t="s">
        <v>2</v>
      </c>
      <c r="D3788" s="337">
        <v>0.1</v>
      </c>
    </row>
    <row r="3789" spans="1:4" x14ac:dyDescent="0.25">
      <c r="A3789" s="347">
        <v>43</v>
      </c>
      <c r="B3789" s="347" t="s">
        <v>9621</v>
      </c>
      <c r="C3789" s="348"/>
      <c r="D3789" s="348"/>
    </row>
    <row r="3790" spans="1:4" ht="15" x14ac:dyDescent="0.25">
      <c r="A3790" s="351" t="s">
        <v>9622</v>
      </c>
      <c r="B3790" s="351" t="s">
        <v>9623</v>
      </c>
      <c r="C3790" s="336"/>
      <c r="D3790" s="336"/>
    </row>
    <row r="3791" spans="1:4" ht="15" x14ac:dyDescent="0.25">
      <c r="A3791" s="351" t="s">
        <v>9624</v>
      </c>
      <c r="B3791" s="351" t="s">
        <v>9625</v>
      </c>
      <c r="C3791" s="351" t="s">
        <v>1308</v>
      </c>
      <c r="D3791" s="337">
        <v>19555.150000000001</v>
      </c>
    </row>
    <row r="3792" spans="1:4" ht="15" x14ac:dyDescent="0.25">
      <c r="A3792" s="351" t="s">
        <v>21453</v>
      </c>
      <c r="B3792" s="351" t="s">
        <v>21454</v>
      </c>
      <c r="C3792" s="351" t="s">
        <v>2</v>
      </c>
      <c r="D3792" s="337">
        <v>73.790000000000006</v>
      </c>
    </row>
    <row r="3793" spans="1:4" ht="15" x14ac:dyDescent="0.25">
      <c r="A3793" s="351" t="s">
        <v>9626</v>
      </c>
      <c r="B3793" s="351" t="s">
        <v>9627</v>
      </c>
      <c r="C3793" s="351" t="s">
        <v>1308</v>
      </c>
      <c r="D3793" s="337">
        <v>18814.07</v>
      </c>
    </row>
    <row r="3794" spans="1:4" ht="15" x14ac:dyDescent="0.25">
      <c r="A3794" s="351" t="s">
        <v>21455</v>
      </c>
      <c r="B3794" s="351" t="s">
        <v>21456</v>
      </c>
      <c r="C3794" s="351" t="s">
        <v>220</v>
      </c>
      <c r="D3794" s="337">
        <v>0.4</v>
      </c>
    </row>
    <row r="3795" spans="1:4" ht="15" x14ac:dyDescent="0.25">
      <c r="A3795" s="351" t="s">
        <v>9628</v>
      </c>
      <c r="B3795" s="351" t="s">
        <v>9629</v>
      </c>
      <c r="C3795" s="336"/>
      <c r="D3795" s="336"/>
    </row>
    <row r="3796" spans="1:4" ht="15" x14ac:dyDescent="0.25">
      <c r="A3796" s="351" t="s">
        <v>9630</v>
      </c>
      <c r="B3796" s="351" t="s">
        <v>9631</v>
      </c>
      <c r="C3796" s="351" t="s">
        <v>9632</v>
      </c>
      <c r="D3796" s="337">
        <v>4.21</v>
      </c>
    </row>
    <row r="3797" spans="1:4" x14ac:dyDescent="0.25">
      <c r="A3797" s="347">
        <v>44</v>
      </c>
      <c r="B3797" s="347" t="s">
        <v>9633</v>
      </c>
      <c r="C3797" s="348"/>
      <c r="D3797" s="348"/>
    </row>
    <row r="3798" spans="1:4" ht="15" x14ac:dyDescent="0.25">
      <c r="A3798" s="351" t="s">
        <v>9634</v>
      </c>
      <c r="B3798" s="351" t="s">
        <v>9635</v>
      </c>
      <c r="C3798" s="336"/>
      <c r="D3798" s="336"/>
    </row>
    <row r="3799" spans="1:4" ht="15" x14ac:dyDescent="0.25">
      <c r="A3799" s="351" t="s">
        <v>9636</v>
      </c>
      <c r="B3799" s="351" t="s">
        <v>9637</v>
      </c>
      <c r="C3799" s="351" t="s">
        <v>1308</v>
      </c>
      <c r="D3799" s="337">
        <v>24203.200000000001</v>
      </c>
    </row>
    <row r="3800" spans="1:4" ht="15" x14ac:dyDescent="0.25">
      <c r="A3800" s="351" t="s">
        <v>9638</v>
      </c>
      <c r="B3800" s="351" t="s">
        <v>9639</v>
      </c>
      <c r="C3800" s="351" t="s">
        <v>1308</v>
      </c>
      <c r="D3800" s="337">
        <v>21410.52</v>
      </c>
    </row>
    <row r="3801" spans="1:4" ht="15" x14ac:dyDescent="0.25">
      <c r="A3801" s="351" t="s">
        <v>9640</v>
      </c>
      <c r="B3801" s="351" t="s">
        <v>9641</v>
      </c>
      <c r="C3801" s="351" t="s">
        <v>1308</v>
      </c>
      <c r="D3801" s="337">
        <v>18617.84</v>
      </c>
    </row>
    <row r="3802" spans="1:4" ht="15" x14ac:dyDescent="0.25">
      <c r="A3802" s="351" t="s">
        <v>9642</v>
      </c>
      <c r="B3802" s="351" t="s">
        <v>9643</v>
      </c>
      <c r="C3802" s="351" t="s">
        <v>1308</v>
      </c>
      <c r="D3802" s="337">
        <v>13119.99</v>
      </c>
    </row>
    <row r="3803" spans="1:4" ht="15" x14ac:dyDescent="0.25">
      <c r="A3803" s="351" t="s">
        <v>9644</v>
      </c>
      <c r="B3803" s="351" t="s">
        <v>9645</v>
      </c>
      <c r="C3803" s="351" t="s">
        <v>1308</v>
      </c>
      <c r="D3803" s="337">
        <v>7007.8</v>
      </c>
    </row>
    <row r="3804" spans="1:4" ht="15" x14ac:dyDescent="0.25">
      <c r="A3804" s="351" t="s">
        <v>9646</v>
      </c>
      <c r="B3804" s="351" t="s">
        <v>1541</v>
      </c>
      <c r="C3804" s="351" t="s">
        <v>1308</v>
      </c>
      <c r="D3804" s="337">
        <v>15199.6</v>
      </c>
    </row>
    <row r="3805" spans="1:4" ht="15" x14ac:dyDescent="0.25">
      <c r="A3805" s="351" t="s">
        <v>9647</v>
      </c>
      <c r="B3805" s="351" t="s">
        <v>9648</v>
      </c>
      <c r="C3805" s="351" t="s">
        <v>1308</v>
      </c>
      <c r="D3805" s="337">
        <v>9483.1</v>
      </c>
    </row>
    <row r="3806" spans="1:4" ht="15" x14ac:dyDescent="0.25">
      <c r="A3806" s="351" t="s">
        <v>9649</v>
      </c>
      <c r="B3806" s="351" t="s">
        <v>1537</v>
      </c>
      <c r="C3806" s="351" t="s">
        <v>1308</v>
      </c>
      <c r="D3806" s="337">
        <v>4571.3500000000004</v>
      </c>
    </row>
    <row r="3807" spans="1:4" ht="15" x14ac:dyDescent="0.25">
      <c r="A3807" s="351" t="s">
        <v>9650</v>
      </c>
      <c r="B3807" s="351" t="s">
        <v>9651</v>
      </c>
      <c r="C3807" s="351" t="s">
        <v>1308</v>
      </c>
      <c r="D3807" s="337">
        <v>4068.15</v>
      </c>
    </row>
    <row r="3808" spans="1:4" ht="15" x14ac:dyDescent="0.25">
      <c r="A3808" s="351" t="s">
        <v>9652</v>
      </c>
      <c r="B3808" s="351" t="s">
        <v>9653</v>
      </c>
      <c r="C3808" s="351" t="s">
        <v>1308</v>
      </c>
      <c r="D3808" s="337">
        <v>3248.6</v>
      </c>
    </row>
    <row r="3809" spans="1:4" ht="15" x14ac:dyDescent="0.25">
      <c r="A3809" s="351" t="s">
        <v>9654</v>
      </c>
      <c r="B3809" s="351" t="s">
        <v>9655</v>
      </c>
      <c r="C3809" s="351" t="s">
        <v>1308</v>
      </c>
      <c r="D3809" s="337">
        <v>9840</v>
      </c>
    </row>
    <row r="3810" spans="1:4" ht="15" x14ac:dyDescent="0.25">
      <c r="A3810" s="351" t="s">
        <v>9656</v>
      </c>
      <c r="B3810" s="351" t="s">
        <v>9657</v>
      </c>
      <c r="C3810" s="351" t="s">
        <v>1308</v>
      </c>
      <c r="D3810" s="337">
        <v>11890</v>
      </c>
    </row>
    <row r="3811" spans="1:4" ht="15" x14ac:dyDescent="0.25">
      <c r="A3811" s="351" t="s">
        <v>9658</v>
      </c>
      <c r="B3811" s="351" t="s">
        <v>9659</v>
      </c>
      <c r="C3811" s="351" t="s">
        <v>1308</v>
      </c>
      <c r="D3811" s="337">
        <v>13963.38</v>
      </c>
    </row>
    <row r="3812" spans="1:4" ht="15" x14ac:dyDescent="0.25">
      <c r="A3812" s="351" t="s">
        <v>9660</v>
      </c>
      <c r="B3812" s="351" t="s">
        <v>9661</v>
      </c>
      <c r="C3812" s="351" t="s">
        <v>1308</v>
      </c>
      <c r="D3812" s="337">
        <v>16872.419999999998</v>
      </c>
    </row>
    <row r="3813" spans="1:4" ht="15" x14ac:dyDescent="0.25">
      <c r="A3813" s="351" t="s">
        <v>9662</v>
      </c>
      <c r="B3813" s="351" t="s">
        <v>9663</v>
      </c>
      <c r="C3813" s="351" t="s">
        <v>1308</v>
      </c>
      <c r="D3813" s="337">
        <v>16057.89</v>
      </c>
    </row>
    <row r="3814" spans="1:4" ht="15" x14ac:dyDescent="0.25">
      <c r="A3814" s="351" t="s">
        <v>9664</v>
      </c>
      <c r="B3814" s="351" t="s">
        <v>9665</v>
      </c>
      <c r="C3814" s="351" t="s">
        <v>1308</v>
      </c>
      <c r="D3814" s="337">
        <v>19403.28</v>
      </c>
    </row>
    <row r="3815" spans="1:4" ht="15" x14ac:dyDescent="0.25">
      <c r="A3815" s="351" t="s">
        <v>9666</v>
      </c>
      <c r="B3815" s="351" t="s">
        <v>9667</v>
      </c>
      <c r="C3815" s="351" t="s">
        <v>1308</v>
      </c>
      <c r="D3815" s="337">
        <v>18152.400000000001</v>
      </c>
    </row>
    <row r="3816" spans="1:4" ht="15" x14ac:dyDescent="0.25">
      <c r="A3816" s="351" t="s">
        <v>9668</v>
      </c>
      <c r="B3816" s="351" t="s">
        <v>9669</v>
      </c>
      <c r="C3816" s="351" t="s">
        <v>1308</v>
      </c>
      <c r="D3816" s="337">
        <v>21934.15</v>
      </c>
    </row>
    <row r="3817" spans="1:4" ht="15" x14ac:dyDescent="0.25">
      <c r="A3817" s="351" t="s">
        <v>11998</v>
      </c>
      <c r="B3817" s="382" t="s">
        <v>11999</v>
      </c>
      <c r="C3817" s="351" t="s">
        <v>1308</v>
      </c>
      <c r="D3817" s="337">
        <v>13775.25</v>
      </c>
    </row>
    <row r="3818" spans="1:4" ht="15" x14ac:dyDescent="0.25">
      <c r="A3818" s="351" t="s">
        <v>12000</v>
      </c>
      <c r="B3818" s="351" t="s">
        <v>12001</v>
      </c>
      <c r="C3818" s="351" t="s">
        <v>1308</v>
      </c>
      <c r="D3818" s="337">
        <v>18586.05</v>
      </c>
    </row>
    <row r="3819" spans="1:4" x14ac:dyDescent="0.25">
      <c r="A3819" s="347">
        <v>45</v>
      </c>
      <c r="B3819" s="347" t="s">
        <v>9670</v>
      </c>
      <c r="C3819" s="348"/>
      <c r="D3819" s="348"/>
    </row>
    <row r="3820" spans="1:4" ht="15" x14ac:dyDescent="0.25">
      <c r="A3820" s="351" t="s">
        <v>9671</v>
      </c>
      <c r="B3820" s="351" t="s">
        <v>9672</v>
      </c>
      <c r="C3820" s="336"/>
      <c r="D3820" s="336"/>
    </row>
    <row r="3821" spans="1:4" ht="15" x14ac:dyDescent="0.25">
      <c r="A3821" s="351" t="s">
        <v>9673</v>
      </c>
      <c r="B3821" s="351" t="s">
        <v>9674</v>
      </c>
      <c r="C3821" s="351" t="s">
        <v>1308</v>
      </c>
      <c r="D3821" s="337">
        <v>2912.05</v>
      </c>
    </row>
    <row r="3822" spans="1:4" ht="15" x14ac:dyDescent="0.25">
      <c r="A3822" s="351" t="s">
        <v>9675</v>
      </c>
      <c r="B3822" s="351" t="s">
        <v>9676</v>
      </c>
      <c r="C3822" s="351" t="s">
        <v>1308</v>
      </c>
      <c r="D3822" s="337">
        <v>3635</v>
      </c>
    </row>
    <row r="3823" spans="1:4" ht="15" x14ac:dyDescent="0.25">
      <c r="A3823" s="351" t="s">
        <v>9677</v>
      </c>
      <c r="B3823" s="351" t="s">
        <v>9678</v>
      </c>
      <c r="C3823" s="351" t="s">
        <v>1308</v>
      </c>
      <c r="D3823" s="337">
        <v>5264.05</v>
      </c>
    </row>
    <row r="3824" spans="1:4" ht="15" x14ac:dyDescent="0.25">
      <c r="A3824" s="351" t="s">
        <v>25990</v>
      </c>
      <c r="B3824" s="382" t="s">
        <v>25991</v>
      </c>
      <c r="C3824" s="351" t="s">
        <v>7888</v>
      </c>
      <c r="D3824" s="337">
        <v>431.43</v>
      </c>
    </row>
    <row r="3825" spans="1:4" ht="15" x14ac:dyDescent="0.25">
      <c r="A3825" s="351" t="s">
        <v>25992</v>
      </c>
      <c r="B3825" s="382" t="s">
        <v>25993</v>
      </c>
      <c r="C3825" s="351" t="s">
        <v>7888</v>
      </c>
      <c r="D3825" s="337">
        <v>519.34</v>
      </c>
    </row>
    <row r="3826" spans="1:4" ht="15" x14ac:dyDescent="0.25">
      <c r="A3826" s="351" t="s">
        <v>9679</v>
      </c>
      <c r="B3826" s="351" t="s">
        <v>9680</v>
      </c>
      <c r="C3826" s="336"/>
      <c r="D3826" s="336"/>
    </row>
    <row r="3827" spans="1:4" ht="15" x14ac:dyDescent="0.25">
      <c r="A3827" s="351" t="s">
        <v>9681</v>
      </c>
      <c r="B3827" s="351" t="s">
        <v>9682</v>
      </c>
      <c r="C3827" s="351" t="s">
        <v>1051</v>
      </c>
      <c r="D3827" s="337">
        <v>5.75</v>
      </c>
    </row>
    <row r="3828" spans="1:4" ht="15" x14ac:dyDescent="0.25">
      <c r="A3828" s="351" t="s">
        <v>9683</v>
      </c>
      <c r="B3828" s="351" t="s">
        <v>1538</v>
      </c>
      <c r="C3828" s="351" t="s">
        <v>1051</v>
      </c>
      <c r="D3828" s="337">
        <v>3.96</v>
      </c>
    </row>
    <row r="3829" spans="1:4" ht="15" x14ac:dyDescent="0.25">
      <c r="A3829" s="351" t="s">
        <v>9684</v>
      </c>
      <c r="B3829" s="351" t="s">
        <v>9685</v>
      </c>
      <c r="C3829" s="351" t="s">
        <v>1051</v>
      </c>
      <c r="D3829" s="337">
        <v>5.55</v>
      </c>
    </row>
    <row r="3830" spans="1:4" x14ac:dyDescent="0.25">
      <c r="A3830" s="347">
        <v>50</v>
      </c>
      <c r="B3830" s="347" t="s">
        <v>9688</v>
      </c>
      <c r="C3830" s="348"/>
      <c r="D3830" s="348"/>
    </row>
    <row r="3831" spans="1:4" ht="15" x14ac:dyDescent="0.25">
      <c r="A3831" s="351" t="s">
        <v>9689</v>
      </c>
      <c r="B3831" s="351" t="s">
        <v>9690</v>
      </c>
      <c r="C3831" s="336"/>
      <c r="D3831" s="336"/>
    </row>
    <row r="3832" spans="1:4" ht="15" x14ac:dyDescent="0.25">
      <c r="A3832" s="351" t="s">
        <v>25994</v>
      </c>
      <c r="B3832" s="382" t="s">
        <v>38299</v>
      </c>
      <c r="C3832" s="351" t="s">
        <v>220</v>
      </c>
      <c r="D3832" s="337">
        <v>293.75</v>
      </c>
    </row>
    <row r="3833" spans="1:4" ht="15" x14ac:dyDescent="0.25">
      <c r="A3833" s="351" t="s">
        <v>9691</v>
      </c>
      <c r="B3833" s="382" t="s">
        <v>38300</v>
      </c>
      <c r="C3833" s="351" t="s">
        <v>220</v>
      </c>
      <c r="D3833" s="337">
        <v>113.32</v>
      </c>
    </row>
    <row r="3834" spans="1:4" ht="15" x14ac:dyDescent="0.25">
      <c r="A3834" s="351" t="s">
        <v>9692</v>
      </c>
      <c r="B3834" s="382" t="s">
        <v>38301</v>
      </c>
      <c r="C3834" s="351" t="s">
        <v>220</v>
      </c>
      <c r="D3834" s="337">
        <v>10.1</v>
      </c>
    </row>
    <row r="3835" spans="1:4" ht="15" x14ac:dyDescent="0.25">
      <c r="A3835" s="351" t="s">
        <v>9693</v>
      </c>
      <c r="B3835" s="382" t="s">
        <v>38302</v>
      </c>
      <c r="C3835" s="351" t="s">
        <v>220</v>
      </c>
      <c r="D3835" s="337">
        <v>5.98</v>
      </c>
    </row>
    <row r="3836" spans="1:4" ht="15" x14ac:dyDescent="0.25">
      <c r="A3836" s="351" t="s">
        <v>9694</v>
      </c>
      <c r="B3836" s="382" t="s">
        <v>38303</v>
      </c>
      <c r="C3836" s="351" t="s">
        <v>220</v>
      </c>
      <c r="D3836" s="337">
        <v>525.37</v>
      </c>
    </row>
    <row r="3837" spans="1:4" ht="15" x14ac:dyDescent="0.25">
      <c r="A3837" s="351" t="s">
        <v>38304</v>
      </c>
      <c r="B3837" s="382" t="s">
        <v>38305</v>
      </c>
      <c r="C3837" s="351" t="s">
        <v>220</v>
      </c>
      <c r="D3837" s="337">
        <v>176.9</v>
      </c>
    </row>
    <row r="3838" spans="1:4" ht="15" x14ac:dyDescent="0.25">
      <c r="A3838" s="351" t="s">
        <v>25995</v>
      </c>
      <c r="B3838" s="351" t="s">
        <v>25996</v>
      </c>
      <c r="C3838" s="336"/>
      <c r="D3838" s="336"/>
    </row>
    <row r="3839" spans="1:4" ht="15" x14ac:dyDescent="0.25">
      <c r="A3839" s="351" t="s">
        <v>25997</v>
      </c>
      <c r="B3839" s="351" t="s">
        <v>38306</v>
      </c>
      <c r="C3839" s="351" t="s">
        <v>220</v>
      </c>
      <c r="D3839" s="337">
        <v>57.93</v>
      </c>
    </row>
    <row r="3840" spans="1:4" ht="15" x14ac:dyDescent="0.25">
      <c r="A3840" s="351" t="s">
        <v>25998</v>
      </c>
      <c r="B3840" s="351" t="s">
        <v>38307</v>
      </c>
      <c r="C3840" s="351" t="s">
        <v>220</v>
      </c>
      <c r="D3840" s="337">
        <v>40.799999999999997</v>
      </c>
    </row>
    <row r="3841" spans="1:4" ht="15" x14ac:dyDescent="0.25">
      <c r="A3841" s="351" t="s">
        <v>9695</v>
      </c>
      <c r="B3841" s="351" t="s">
        <v>9696</v>
      </c>
      <c r="C3841" s="336"/>
      <c r="D3841" s="336"/>
    </row>
    <row r="3842" spans="1:4" ht="15" x14ac:dyDescent="0.25">
      <c r="A3842" s="351" t="s">
        <v>9697</v>
      </c>
      <c r="B3842" s="351" t="s">
        <v>9698</v>
      </c>
      <c r="C3842" s="351" t="s">
        <v>220</v>
      </c>
      <c r="D3842" s="337">
        <v>2</v>
      </c>
    </row>
    <row r="3843" spans="1:4" ht="15" x14ac:dyDescent="0.25">
      <c r="A3843" s="351" t="s">
        <v>9699</v>
      </c>
      <c r="B3843" s="351" t="s">
        <v>9700</v>
      </c>
      <c r="C3843" s="351" t="s">
        <v>220</v>
      </c>
      <c r="D3843" s="337">
        <v>0.44</v>
      </c>
    </row>
    <row r="3844" spans="1:4" ht="15" x14ac:dyDescent="0.25">
      <c r="A3844" s="351" t="s">
        <v>9701</v>
      </c>
      <c r="B3844" s="351" t="s">
        <v>9702</v>
      </c>
      <c r="C3844" s="336"/>
      <c r="D3844" s="336"/>
    </row>
    <row r="3845" spans="1:4" ht="15" x14ac:dyDescent="0.25">
      <c r="A3845" s="351" t="s">
        <v>9703</v>
      </c>
      <c r="B3845" s="351" t="s">
        <v>38308</v>
      </c>
      <c r="C3845" s="351" t="s">
        <v>220</v>
      </c>
      <c r="D3845" s="337">
        <v>3.19</v>
      </c>
    </row>
    <row r="3846" spans="1:4" ht="15" x14ac:dyDescent="0.25">
      <c r="A3846" s="351" t="s">
        <v>9704</v>
      </c>
      <c r="B3846" s="351" t="s">
        <v>38309</v>
      </c>
      <c r="C3846" s="351" t="s">
        <v>220</v>
      </c>
      <c r="D3846" s="337">
        <v>0.49</v>
      </c>
    </row>
    <row r="3847" spans="1:4" ht="15" x14ac:dyDescent="0.25">
      <c r="A3847" s="351" t="s">
        <v>9705</v>
      </c>
      <c r="B3847" s="351" t="s">
        <v>38310</v>
      </c>
      <c r="C3847" s="351" t="s">
        <v>220</v>
      </c>
      <c r="D3847" s="337">
        <v>5.78</v>
      </c>
    </row>
    <row r="3848" spans="1:4" ht="15" x14ac:dyDescent="0.25">
      <c r="A3848" s="351" t="s">
        <v>9706</v>
      </c>
      <c r="B3848" s="351" t="s">
        <v>38311</v>
      </c>
      <c r="C3848" s="351" t="s">
        <v>220</v>
      </c>
      <c r="D3848" s="337">
        <v>0.56000000000000005</v>
      </c>
    </row>
    <row r="3849" spans="1:4" ht="15" x14ac:dyDescent="0.25">
      <c r="A3849" s="351" t="s">
        <v>9707</v>
      </c>
      <c r="B3849" s="351" t="s">
        <v>9708</v>
      </c>
      <c r="C3849" s="336"/>
      <c r="D3849" s="336"/>
    </row>
    <row r="3850" spans="1:4" ht="15" x14ac:dyDescent="0.25">
      <c r="A3850" s="351" t="s">
        <v>9709</v>
      </c>
      <c r="B3850" s="351" t="s">
        <v>38312</v>
      </c>
      <c r="C3850" s="351" t="s">
        <v>220</v>
      </c>
      <c r="D3850" s="337">
        <v>169.67</v>
      </c>
    </row>
    <row r="3851" spans="1:4" ht="15" x14ac:dyDescent="0.25">
      <c r="A3851" s="351" t="s">
        <v>9710</v>
      </c>
      <c r="B3851" s="351" t="s">
        <v>38313</v>
      </c>
      <c r="C3851" s="351" t="s">
        <v>220</v>
      </c>
      <c r="D3851" s="337">
        <v>57.06</v>
      </c>
    </row>
    <row r="3852" spans="1:4" ht="15" x14ac:dyDescent="0.25">
      <c r="A3852" s="351" t="s">
        <v>9711</v>
      </c>
      <c r="B3852" s="351" t="s">
        <v>38314</v>
      </c>
      <c r="C3852" s="351" t="s">
        <v>220</v>
      </c>
      <c r="D3852" s="337">
        <v>212.3</v>
      </c>
    </row>
    <row r="3853" spans="1:4" ht="15" x14ac:dyDescent="0.25">
      <c r="A3853" s="351" t="s">
        <v>9712</v>
      </c>
      <c r="B3853" s="351" t="s">
        <v>38315</v>
      </c>
      <c r="C3853" s="351" t="s">
        <v>220</v>
      </c>
      <c r="D3853" s="337">
        <v>59.72</v>
      </c>
    </row>
    <row r="3854" spans="1:4" ht="15" x14ac:dyDescent="0.25">
      <c r="A3854" s="351" t="s">
        <v>9713</v>
      </c>
      <c r="B3854" s="351" t="s">
        <v>38316</v>
      </c>
      <c r="C3854" s="351" t="s">
        <v>220</v>
      </c>
      <c r="D3854" s="337">
        <v>241.08</v>
      </c>
    </row>
    <row r="3855" spans="1:4" ht="15" x14ac:dyDescent="0.25">
      <c r="A3855" s="351" t="s">
        <v>9714</v>
      </c>
      <c r="B3855" s="351" t="s">
        <v>38317</v>
      </c>
      <c r="C3855" s="351" t="s">
        <v>220</v>
      </c>
      <c r="D3855" s="337">
        <v>58.13</v>
      </c>
    </row>
    <row r="3856" spans="1:4" ht="15" x14ac:dyDescent="0.25">
      <c r="A3856" s="351" t="s">
        <v>9715</v>
      </c>
      <c r="B3856" s="351" t="s">
        <v>38318</v>
      </c>
      <c r="C3856" s="351" t="s">
        <v>220</v>
      </c>
      <c r="D3856" s="337">
        <v>248.89</v>
      </c>
    </row>
    <row r="3857" spans="1:4" ht="15" x14ac:dyDescent="0.25">
      <c r="A3857" s="351" t="s">
        <v>9716</v>
      </c>
      <c r="B3857" s="351" t="s">
        <v>38319</v>
      </c>
      <c r="C3857" s="351" t="s">
        <v>220</v>
      </c>
      <c r="D3857" s="337">
        <v>61.79</v>
      </c>
    </row>
    <row r="3858" spans="1:4" ht="15" x14ac:dyDescent="0.25">
      <c r="A3858" s="351" t="s">
        <v>9717</v>
      </c>
      <c r="B3858" s="351" t="s">
        <v>38320</v>
      </c>
      <c r="C3858" s="351" t="s">
        <v>220</v>
      </c>
      <c r="D3858" s="337">
        <v>166.16</v>
      </c>
    </row>
    <row r="3859" spans="1:4" ht="15" x14ac:dyDescent="0.25">
      <c r="A3859" s="351" t="s">
        <v>9718</v>
      </c>
      <c r="B3859" s="351" t="s">
        <v>38321</v>
      </c>
      <c r="C3859" s="351" t="s">
        <v>220</v>
      </c>
      <c r="D3859" s="337">
        <v>55.59</v>
      </c>
    </row>
    <row r="3860" spans="1:4" ht="15" x14ac:dyDescent="0.25">
      <c r="A3860" s="351" t="s">
        <v>9719</v>
      </c>
      <c r="B3860" s="382" t="s">
        <v>9720</v>
      </c>
      <c r="C3860" s="351" t="s">
        <v>220</v>
      </c>
      <c r="D3860" s="337">
        <v>18.84</v>
      </c>
    </row>
    <row r="3861" spans="1:4" ht="15" x14ac:dyDescent="0.25">
      <c r="A3861" s="351" t="s">
        <v>9721</v>
      </c>
      <c r="B3861" s="382" t="s">
        <v>9722</v>
      </c>
      <c r="C3861" s="351" t="s">
        <v>220</v>
      </c>
      <c r="D3861" s="337">
        <v>10.26</v>
      </c>
    </row>
    <row r="3862" spans="1:4" ht="30" x14ac:dyDescent="0.25">
      <c r="A3862" s="351" t="s">
        <v>9723</v>
      </c>
      <c r="B3862" s="382" t="s">
        <v>38322</v>
      </c>
      <c r="C3862" s="351" t="s">
        <v>220</v>
      </c>
      <c r="D3862" s="337">
        <v>254.09</v>
      </c>
    </row>
    <row r="3863" spans="1:4" ht="30" x14ac:dyDescent="0.25">
      <c r="A3863" s="351" t="s">
        <v>9724</v>
      </c>
      <c r="B3863" s="382" t="s">
        <v>38323</v>
      </c>
      <c r="C3863" s="351" t="s">
        <v>220</v>
      </c>
      <c r="D3863" s="337">
        <v>64.680000000000007</v>
      </c>
    </row>
    <row r="3864" spans="1:4" ht="15" x14ac:dyDescent="0.25">
      <c r="A3864" s="351" t="s">
        <v>9725</v>
      </c>
      <c r="B3864" s="351" t="s">
        <v>9726</v>
      </c>
      <c r="C3864" s="336"/>
      <c r="D3864" s="336"/>
    </row>
    <row r="3865" spans="1:4" ht="15" x14ac:dyDescent="0.25">
      <c r="A3865" s="351" t="s">
        <v>9727</v>
      </c>
      <c r="B3865" s="351" t="s">
        <v>9728</v>
      </c>
      <c r="C3865" s="351" t="s">
        <v>220</v>
      </c>
      <c r="D3865" s="337">
        <v>225.42</v>
      </c>
    </row>
    <row r="3866" spans="1:4" ht="15" x14ac:dyDescent="0.25">
      <c r="A3866" s="351" t="s">
        <v>9729</v>
      </c>
      <c r="B3866" s="351" t="s">
        <v>9730</v>
      </c>
      <c r="C3866" s="351" t="s">
        <v>220</v>
      </c>
      <c r="D3866" s="337">
        <v>96.86</v>
      </c>
    </row>
    <row r="3867" spans="1:4" ht="15" x14ac:dyDescent="0.25">
      <c r="A3867" s="351" t="s">
        <v>9731</v>
      </c>
      <c r="B3867" s="351" t="s">
        <v>9732</v>
      </c>
      <c r="C3867" s="351" t="s">
        <v>220</v>
      </c>
      <c r="D3867" s="337">
        <v>155.81</v>
      </c>
    </row>
    <row r="3868" spans="1:4" ht="15" x14ac:dyDescent="0.25">
      <c r="A3868" s="351" t="s">
        <v>9733</v>
      </c>
      <c r="B3868" s="351" t="s">
        <v>9734</v>
      </c>
      <c r="C3868" s="351" t="s">
        <v>220</v>
      </c>
      <c r="D3868" s="337">
        <v>68.459999999999994</v>
      </c>
    </row>
    <row r="3869" spans="1:4" ht="15" x14ac:dyDescent="0.25">
      <c r="A3869" s="351" t="s">
        <v>9735</v>
      </c>
      <c r="B3869" s="351" t="s">
        <v>9736</v>
      </c>
      <c r="C3869" s="351" t="s">
        <v>220</v>
      </c>
      <c r="D3869" s="337">
        <v>143.68</v>
      </c>
    </row>
    <row r="3870" spans="1:4" ht="15" x14ac:dyDescent="0.25">
      <c r="A3870" s="351" t="s">
        <v>9737</v>
      </c>
      <c r="B3870" s="351" t="s">
        <v>9738</v>
      </c>
      <c r="C3870" s="351" t="s">
        <v>220</v>
      </c>
      <c r="D3870" s="337">
        <v>56.93</v>
      </c>
    </row>
    <row r="3871" spans="1:4" ht="15" x14ac:dyDescent="0.25">
      <c r="A3871" s="351" t="s">
        <v>9739</v>
      </c>
      <c r="B3871" s="351" t="s">
        <v>9740</v>
      </c>
      <c r="C3871" s="336"/>
      <c r="D3871" s="336"/>
    </row>
    <row r="3872" spans="1:4" ht="15" x14ac:dyDescent="0.25">
      <c r="A3872" s="351" t="s">
        <v>9741</v>
      </c>
      <c r="B3872" s="382" t="s">
        <v>38324</v>
      </c>
      <c r="C3872" s="351" t="s">
        <v>220</v>
      </c>
      <c r="D3872" s="337">
        <v>183.9</v>
      </c>
    </row>
    <row r="3873" spans="1:4" ht="15" x14ac:dyDescent="0.25">
      <c r="A3873" s="351" t="s">
        <v>9742</v>
      </c>
      <c r="B3873" s="382" t="s">
        <v>38325</v>
      </c>
      <c r="C3873" s="351" t="s">
        <v>220</v>
      </c>
      <c r="D3873" s="337">
        <v>71.44</v>
      </c>
    </row>
    <row r="3874" spans="1:4" ht="15" x14ac:dyDescent="0.25">
      <c r="A3874" s="351" t="s">
        <v>9743</v>
      </c>
      <c r="B3874" s="382" t="s">
        <v>38326</v>
      </c>
      <c r="C3874" s="351" t="s">
        <v>220</v>
      </c>
      <c r="D3874" s="337">
        <v>191.13</v>
      </c>
    </row>
    <row r="3875" spans="1:4" ht="15" x14ac:dyDescent="0.25">
      <c r="A3875" s="351" t="s">
        <v>9744</v>
      </c>
      <c r="B3875" s="382" t="s">
        <v>38327</v>
      </c>
      <c r="C3875" s="351" t="s">
        <v>220</v>
      </c>
      <c r="D3875" s="337">
        <v>65.42</v>
      </c>
    </row>
    <row r="3876" spans="1:4" ht="15" x14ac:dyDescent="0.25">
      <c r="A3876" s="351" t="s">
        <v>9745</v>
      </c>
      <c r="B3876" s="351" t="s">
        <v>9746</v>
      </c>
      <c r="C3876" s="351" t="s">
        <v>220</v>
      </c>
      <c r="D3876" s="337">
        <v>162.53</v>
      </c>
    </row>
    <row r="3877" spans="1:4" ht="15" x14ac:dyDescent="0.25">
      <c r="A3877" s="351" t="s">
        <v>9747</v>
      </c>
      <c r="B3877" s="382" t="s">
        <v>38328</v>
      </c>
      <c r="C3877" s="351" t="s">
        <v>220</v>
      </c>
      <c r="D3877" s="337">
        <v>59.3</v>
      </c>
    </row>
    <row r="3878" spans="1:4" ht="15" x14ac:dyDescent="0.25">
      <c r="A3878" s="351" t="s">
        <v>9748</v>
      </c>
      <c r="B3878" s="351" t="s">
        <v>9749</v>
      </c>
      <c r="C3878" s="351" t="s">
        <v>220</v>
      </c>
      <c r="D3878" s="337">
        <v>154.82</v>
      </c>
    </row>
    <row r="3879" spans="1:4" ht="15" x14ac:dyDescent="0.25">
      <c r="A3879" s="351" t="s">
        <v>9750</v>
      </c>
      <c r="B3879" s="351" t="s">
        <v>9751</v>
      </c>
      <c r="C3879" s="351" t="s">
        <v>220</v>
      </c>
      <c r="D3879" s="337">
        <v>62.12</v>
      </c>
    </row>
    <row r="3880" spans="1:4" ht="15" x14ac:dyDescent="0.25">
      <c r="A3880" s="351" t="s">
        <v>9752</v>
      </c>
      <c r="B3880" s="351" t="s">
        <v>9753</v>
      </c>
      <c r="C3880" s="351" t="s">
        <v>220</v>
      </c>
      <c r="D3880" s="337">
        <v>158.02000000000001</v>
      </c>
    </row>
    <row r="3881" spans="1:4" ht="15" x14ac:dyDescent="0.25">
      <c r="A3881" s="351" t="s">
        <v>9754</v>
      </c>
      <c r="B3881" s="351" t="s">
        <v>9755</v>
      </c>
      <c r="C3881" s="351" t="s">
        <v>220</v>
      </c>
      <c r="D3881" s="337">
        <v>63.74</v>
      </c>
    </row>
    <row r="3882" spans="1:4" ht="15" x14ac:dyDescent="0.25">
      <c r="A3882" s="351" t="s">
        <v>9756</v>
      </c>
      <c r="B3882" s="351" t="s">
        <v>9757</v>
      </c>
      <c r="C3882" s="351" t="s">
        <v>220</v>
      </c>
      <c r="D3882" s="337">
        <v>72.819999999999993</v>
      </c>
    </row>
    <row r="3883" spans="1:4" ht="15" x14ac:dyDescent="0.25">
      <c r="A3883" s="351" t="s">
        <v>9758</v>
      </c>
      <c r="B3883" s="351" t="s">
        <v>9759</v>
      </c>
      <c r="C3883" s="351" t="s">
        <v>220</v>
      </c>
      <c r="D3883" s="337">
        <v>33.799999999999997</v>
      </c>
    </row>
    <row r="3884" spans="1:4" ht="15" x14ac:dyDescent="0.25">
      <c r="A3884" s="351" t="s">
        <v>9760</v>
      </c>
      <c r="B3884" s="351" t="s">
        <v>9761</v>
      </c>
      <c r="C3884" s="351" t="s">
        <v>220</v>
      </c>
      <c r="D3884" s="337">
        <v>199.99</v>
      </c>
    </row>
    <row r="3885" spans="1:4" ht="15" x14ac:dyDescent="0.25">
      <c r="A3885" s="351" t="s">
        <v>9762</v>
      </c>
      <c r="B3885" s="351" t="s">
        <v>9763</v>
      </c>
      <c r="C3885" s="351" t="s">
        <v>220</v>
      </c>
      <c r="D3885" s="337">
        <v>84.9</v>
      </c>
    </row>
    <row r="3886" spans="1:4" ht="15" x14ac:dyDescent="0.25">
      <c r="A3886" s="351" t="s">
        <v>9764</v>
      </c>
      <c r="B3886" s="351" t="s">
        <v>9765</v>
      </c>
      <c r="C3886" s="351" t="s">
        <v>220</v>
      </c>
      <c r="D3886" s="337">
        <v>15.27</v>
      </c>
    </row>
    <row r="3887" spans="1:4" ht="15" x14ac:dyDescent="0.25">
      <c r="A3887" s="351" t="s">
        <v>9766</v>
      </c>
      <c r="B3887" s="351" t="s">
        <v>9767</v>
      </c>
      <c r="C3887" s="351" t="s">
        <v>220</v>
      </c>
      <c r="D3887" s="337">
        <v>1.1299999999999999</v>
      </c>
    </row>
    <row r="3888" spans="1:4" ht="15" x14ac:dyDescent="0.25">
      <c r="A3888" s="351" t="s">
        <v>9768</v>
      </c>
      <c r="B3888" s="351" t="s">
        <v>9769</v>
      </c>
      <c r="C3888" s="351" t="s">
        <v>220</v>
      </c>
      <c r="D3888" s="337">
        <v>5.63</v>
      </c>
    </row>
    <row r="3889" spans="1:4" ht="15" x14ac:dyDescent="0.25">
      <c r="A3889" s="351" t="s">
        <v>9770</v>
      </c>
      <c r="B3889" s="351" t="s">
        <v>9771</v>
      </c>
      <c r="C3889" s="351" t="s">
        <v>220</v>
      </c>
      <c r="D3889" s="337">
        <v>0.66</v>
      </c>
    </row>
    <row r="3890" spans="1:4" ht="15" x14ac:dyDescent="0.25">
      <c r="A3890" s="351" t="s">
        <v>9772</v>
      </c>
      <c r="B3890" s="351" t="s">
        <v>9773</v>
      </c>
      <c r="C3890" s="336"/>
      <c r="D3890" s="336"/>
    </row>
    <row r="3891" spans="1:4" ht="15" x14ac:dyDescent="0.25">
      <c r="A3891" s="351" t="s">
        <v>9774</v>
      </c>
      <c r="B3891" s="351" t="s">
        <v>9775</v>
      </c>
      <c r="C3891" s="351" t="s">
        <v>220</v>
      </c>
      <c r="D3891" s="337">
        <v>84.71</v>
      </c>
    </row>
    <row r="3892" spans="1:4" ht="15" x14ac:dyDescent="0.25">
      <c r="A3892" s="351" t="s">
        <v>9776</v>
      </c>
      <c r="B3892" s="351" t="s">
        <v>9777</v>
      </c>
      <c r="C3892" s="351" t="s">
        <v>220</v>
      </c>
      <c r="D3892" s="337">
        <v>16.93</v>
      </c>
    </row>
    <row r="3893" spans="1:4" ht="15" x14ac:dyDescent="0.25">
      <c r="A3893" s="351" t="s">
        <v>9778</v>
      </c>
      <c r="B3893" s="351" t="s">
        <v>9779</v>
      </c>
      <c r="C3893" s="336"/>
      <c r="D3893" s="336"/>
    </row>
    <row r="3894" spans="1:4" ht="15" x14ac:dyDescent="0.25">
      <c r="A3894" s="351" t="s">
        <v>9780</v>
      </c>
      <c r="B3894" s="382" t="s">
        <v>38329</v>
      </c>
      <c r="C3894" s="351" t="s">
        <v>220</v>
      </c>
      <c r="D3894" s="337">
        <v>270.79000000000002</v>
      </c>
    </row>
    <row r="3895" spans="1:4" ht="15" x14ac:dyDescent="0.25">
      <c r="A3895" s="351" t="s">
        <v>9781</v>
      </c>
      <c r="B3895" s="382" t="s">
        <v>38330</v>
      </c>
      <c r="C3895" s="351" t="s">
        <v>220</v>
      </c>
      <c r="D3895" s="337">
        <v>65.260000000000005</v>
      </c>
    </row>
    <row r="3896" spans="1:4" ht="15" x14ac:dyDescent="0.25">
      <c r="A3896" s="351" t="s">
        <v>9782</v>
      </c>
      <c r="B3896" s="351" t="s">
        <v>9783</v>
      </c>
      <c r="C3896" s="336"/>
      <c r="D3896" s="336"/>
    </row>
    <row r="3897" spans="1:4" ht="15" x14ac:dyDescent="0.25">
      <c r="A3897" s="351" t="s">
        <v>9784</v>
      </c>
      <c r="B3897" s="351" t="s">
        <v>38331</v>
      </c>
      <c r="C3897" s="351" t="s">
        <v>220</v>
      </c>
      <c r="D3897" s="337">
        <v>23.73</v>
      </c>
    </row>
    <row r="3898" spans="1:4" ht="15" x14ac:dyDescent="0.25">
      <c r="A3898" s="351" t="s">
        <v>9785</v>
      </c>
      <c r="B3898" s="351" t="s">
        <v>38332</v>
      </c>
      <c r="C3898" s="351" t="s">
        <v>220</v>
      </c>
      <c r="D3898" s="337">
        <v>23.02</v>
      </c>
    </row>
    <row r="3899" spans="1:4" ht="15" x14ac:dyDescent="0.25">
      <c r="A3899" s="351" t="s">
        <v>38333</v>
      </c>
      <c r="B3899" s="382" t="s">
        <v>38334</v>
      </c>
      <c r="C3899" s="351" t="s">
        <v>220</v>
      </c>
      <c r="D3899" s="337">
        <v>25.81</v>
      </c>
    </row>
    <row r="3900" spans="1:4" ht="15" x14ac:dyDescent="0.25">
      <c r="A3900" s="351" t="s">
        <v>38335</v>
      </c>
      <c r="B3900" s="382" t="s">
        <v>38336</v>
      </c>
      <c r="C3900" s="351" t="s">
        <v>220</v>
      </c>
      <c r="D3900" s="337">
        <v>23.26</v>
      </c>
    </row>
    <row r="3901" spans="1:4" ht="15" x14ac:dyDescent="0.25">
      <c r="A3901" s="351" t="s">
        <v>9787</v>
      </c>
      <c r="B3901" s="351" t="s">
        <v>9788</v>
      </c>
      <c r="C3901" s="336"/>
      <c r="D3901" s="336"/>
    </row>
    <row r="3902" spans="1:4" ht="15" x14ac:dyDescent="0.25">
      <c r="A3902" s="351" t="s">
        <v>9789</v>
      </c>
      <c r="B3902" s="351" t="s">
        <v>9790</v>
      </c>
      <c r="C3902" s="351" t="s">
        <v>220</v>
      </c>
      <c r="D3902" s="337">
        <v>121.91</v>
      </c>
    </row>
    <row r="3903" spans="1:4" ht="15" x14ac:dyDescent="0.25">
      <c r="A3903" s="351" t="s">
        <v>9791</v>
      </c>
      <c r="B3903" s="351" t="s">
        <v>9792</v>
      </c>
      <c r="C3903" s="351" t="s">
        <v>220</v>
      </c>
      <c r="D3903" s="337">
        <v>48.04</v>
      </c>
    </row>
    <row r="3904" spans="1:4" ht="30" x14ac:dyDescent="0.25">
      <c r="A3904" s="351" t="s">
        <v>23991</v>
      </c>
      <c r="B3904" s="382" t="s">
        <v>38337</v>
      </c>
      <c r="C3904" s="351" t="s">
        <v>220</v>
      </c>
      <c r="D3904" s="337">
        <v>123.52</v>
      </c>
    </row>
    <row r="3905" spans="1:4" ht="30" x14ac:dyDescent="0.25">
      <c r="A3905" s="351" t="s">
        <v>23992</v>
      </c>
      <c r="B3905" s="382" t="s">
        <v>38338</v>
      </c>
      <c r="C3905" s="351" t="s">
        <v>220</v>
      </c>
      <c r="D3905" s="337">
        <v>48.04</v>
      </c>
    </row>
    <row r="3906" spans="1:4" ht="15" x14ac:dyDescent="0.25">
      <c r="A3906" s="351" t="s">
        <v>23993</v>
      </c>
      <c r="B3906" s="351" t="s">
        <v>38339</v>
      </c>
      <c r="C3906" s="351" t="s">
        <v>220</v>
      </c>
      <c r="D3906" s="337">
        <v>93.02</v>
      </c>
    </row>
    <row r="3907" spans="1:4" ht="15" x14ac:dyDescent="0.25">
      <c r="A3907" s="351" t="s">
        <v>23994</v>
      </c>
      <c r="B3907" s="351" t="s">
        <v>38340</v>
      </c>
      <c r="C3907" s="351" t="s">
        <v>220</v>
      </c>
      <c r="D3907" s="337">
        <v>55.09</v>
      </c>
    </row>
    <row r="3908" spans="1:4" ht="15" x14ac:dyDescent="0.25">
      <c r="A3908" s="351" t="s">
        <v>9793</v>
      </c>
      <c r="B3908" s="382" t="s">
        <v>38341</v>
      </c>
      <c r="C3908" s="351" t="s">
        <v>220</v>
      </c>
      <c r="D3908" s="337">
        <v>200.69</v>
      </c>
    </row>
    <row r="3909" spans="1:4" ht="15" x14ac:dyDescent="0.25">
      <c r="A3909" s="351" t="s">
        <v>9794</v>
      </c>
      <c r="B3909" s="382" t="s">
        <v>38342</v>
      </c>
      <c r="C3909" s="351" t="s">
        <v>220</v>
      </c>
      <c r="D3909" s="337">
        <v>85.19</v>
      </c>
    </row>
    <row r="3910" spans="1:4" ht="15" x14ac:dyDescent="0.25">
      <c r="A3910" s="351" t="s">
        <v>9795</v>
      </c>
      <c r="B3910" s="382" t="s">
        <v>38343</v>
      </c>
      <c r="C3910" s="351" t="s">
        <v>220</v>
      </c>
      <c r="D3910" s="337">
        <v>225.54</v>
      </c>
    </row>
    <row r="3911" spans="1:4" ht="15" x14ac:dyDescent="0.25">
      <c r="A3911" s="351" t="s">
        <v>9796</v>
      </c>
      <c r="B3911" s="382" t="s">
        <v>9797</v>
      </c>
      <c r="C3911" s="351" t="s">
        <v>220</v>
      </c>
      <c r="D3911" s="337">
        <v>87.67</v>
      </c>
    </row>
    <row r="3912" spans="1:4" ht="15" x14ac:dyDescent="0.25">
      <c r="A3912" s="351" t="s">
        <v>9798</v>
      </c>
      <c r="B3912" s="351" t="s">
        <v>9799</v>
      </c>
      <c r="C3912" s="336"/>
      <c r="D3912" s="336"/>
    </row>
    <row r="3913" spans="1:4" ht="15" x14ac:dyDescent="0.25">
      <c r="A3913" s="351" t="s">
        <v>9800</v>
      </c>
      <c r="B3913" s="351" t="s">
        <v>38344</v>
      </c>
      <c r="C3913" s="351" t="s">
        <v>220</v>
      </c>
      <c r="D3913" s="337">
        <v>28.91</v>
      </c>
    </row>
    <row r="3914" spans="1:4" ht="15" x14ac:dyDescent="0.25">
      <c r="A3914" s="351" t="s">
        <v>9801</v>
      </c>
      <c r="B3914" s="351" t="s">
        <v>38345</v>
      </c>
      <c r="C3914" s="351" t="s">
        <v>220</v>
      </c>
      <c r="D3914" s="337">
        <v>19.93</v>
      </c>
    </row>
    <row r="3915" spans="1:4" ht="15" x14ac:dyDescent="0.25">
      <c r="A3915" s="351" t="s">
        <v>9802</v>
      </c>
      <c r="B3915" s="351" t="s">
        <v>9803</v>
      </c>
      <c r="C3915" s="336"/>
      <c r="D3915" s="336"/>
    </row>
    <row r="3916" spans="1:4" ht="15" x14ac:dyDescent="0.25">
      <c r="A3916" s="351" t="s">
        <v>9804</v>
      </c>
      <c r="B3916" s="351" t="s">
        <v>38346</v>
      </c>
      <c r="C3916" s="351" t="s">
        <v>220</v>
      </c>
      <c r="D3916" s="337">
        <v>4.53</v>
      </c>
    </row>
    <row r="3917" spans="1:4" ht="15" x14ac:dyDescent="0.25">
      <c r="A3917" s="351" t="s">
        <v>9805</v>
      </c>
      <c r="B3917" s="351" t="s">
        <v>9806</v>
      </c>
      <c r="C3917" s="351" t="s">
        <v>220</v>
      </c>
      <c r="D3917" s="337">
        <v>2.96</v>
      </c>
    </row>
    <row r="3918" spans="1:4" ht="15" x14ac:dyDescent="0.25">
      <c r="A3918" s="351" t="s">
        <v>9807</v>
      </c>
      <c r="B3918" s="351" t="s">
        <v>9808</v>
      </c>
      <c r="C3918" s="336"/>
      <c r="D3918" s="336"/>
    </row>
    <row r="3919" spans="1:4" ht="15" x14ac:dyDescent="0.25">
      <c r="A3919" s="351" t="s">
        <v>9809</v>
      </c>
      <c r="B3919" s="382" t="s">
        <v>38347</v>
      </c>
      <c r="C3919" s="351" t="s">
        <v>220</v>
      </c>
      <c r="D3919" s="337">
        <v>219.29</v>
      </c>
    </row>
    <row r="3920" spans="1:4" ht="15" x14ac:dyDescent="0.25">
      <c r="A3920" s="351" t="s">
        <v>9810</v>
      </c>
      <c r="B3920" s="382" t="s">
        <v>38348</v>
      </c>
      <c r="C3920" s="351" t="s">
        <v>220</v>
      </c>
      <c r="D3920" s="337">
        <v>109.47</v>
      </c>
    </row>
    <row r="3921" spans="1:4" ht="15" x14ac:dyDescent="0.25">
      <c r="A3921" s="351" t="s">
        <v>9811</v>
      </c>
      <c r="B3921" s="351" t="s">
        <v>9812</v>
      </c>
      <c r="C3921" s="336"/>
      <c r="D3921" s="336"/>
    </row>
    <row r="3922" spans="1:4" ht="15" x14ac:dyDescent="0.25">
      <c r="A3922" s="351" t="s">
        <v>9813</v>
      </c>
      <c r="B3922" s="382" t="s">
        <v>38349</v>
      </c>
      <c r="C3922" s="351" t="s">
        <v>220</v>
      </c>
      <c r="D3922" s="337">
        <v>96.49</v>
      </c>
    </row>
    <row r="3923" spans="1:4" ht="15" x14ac:dyDescent="0.25">
      <c r="A3923" s="351" t="s">
        <v>9814</v>
      </c>
      <c r="B3923" s="382" t="s">
        <v>38350</v>
      </c>
      <c r="C3923" s="351" t="s">
        <v>220</v>
      </c>
      <c r="D3923" s="337">
        <v>42</v>
      </c>
    </row>
    <row r="3924" spans="1:4" ht="15" x14ac:dyDescent="0.25">
      <c r="A3924" s="351" t="s">
        <v>9815</v>
      </c>
      <c r="B3924" s="351" t="s">
        <v>9816</v>
      </c>
      <c r="C3924" s="336"/>
      <c r="D3924" s="336"/>
    </row>
    <row r="3925" spans="1:4" ht="15" x14ac:dyDescent="0.25">
      <c r="A3925" s="351" t="s">
        <v>9817</v>
      </c>
      <c r="B3925" s="382" t="s">
        <v>38351</v>
      </c>
      <c r="C3925" s="351" t="s">
        <v>220</v>
      </c>
      <c r="D3925" s="337">
        <v>224.34</v>
      </c>
    </row>
    <row r="3926" spans="1:4" ht="15" x14ac:dyDescent="0.25">
      <c r="A3926" s="351" t="s">
        <v>9818</v>
      </c>
      <c r="B3926" s="382" t="s">
        <v>38352</v>
      </c>
      <c r="C3926" s="351" t="s">
        <v>220</v>
      </c>
      <c r="D3926" s="337">
        <v>85.9</v>
      </c>
    </row>
    <row r="3927" spans="1:4" ht="15" x14ac:dyDescent="0.25">
      <c r="A3927" s="351" t="s">
        <v>9819</v>
      </c>
      <c r="B3927" s="351" t="s">
        <v>9820</v>
      </c>
      <c r="C3927" s="336"/>
      <c r="D3927" s="336"/>
    </row>
    <row r="3928" spans="1:4" ht="15" x14ac:dyDescent="0.25">
      <c r="A3928" s="351" t="s">
        <v>9821</v>
      </c>
      <c r="B3928" s="382" t="s">
        <v>38353</v>
      </c>
      <c r="C3928" s="351" t="s">
        <v>220</v>
      </c>
      <c r="D3928" s="337">
        <v>693.54</v>
      </c>
    </row>
    <row r="3929" spans="1:4" ht="15" x14ac:dyDescent="0.25">
      <c r="A3929" s="351" t="s">
        <v>9822</v>
      </c>
      <c r="B3929" s="382" t="s">
        <v>38354</v>
      </c>
      <c r="C3929" s="351" t="s">
        <v>220</v>
      </c>
      <c r="D3929" s="337">
        <v>238.39</v>
      </c>
    </row>
    <row r="3930" spans="1:4" ht="15" x14ac:dyDescent="0.25">
      <c r="A3930" s="351" t="s">
        <v>9823</v>
      </c>
      <c r="B3930" s="382" t="s">
        <v>38355</v>
      </c>
      <c r="C3930" s="351" t="s">
        <v>220</v>
      </c>
      <c r="D3930" s="337">
        <v>271.18</v>
      </c>
    </row>
    <row r="3931" spans="1:4" ht="15" x14ac:dyDescent="0.25">
      <c r="A3931" s="351" t="s">
        <v>9824</v>
      </c>
      <c r="B3931" s="382" t="s">
        <v>38356</v>
      </c>
      <c r="C3931" s="351" t="s">
        <v>220</v>
      </c>
      <c r="D3931" s="337">
        <v>92.66</v>
      </c>
    </row>
    <row r="3932" spans="1:4" ht="15" x14ac:dyDescent="0.25">
      <c r="A3932" s="351" t="s">
        <v>25999</v>
      </c>
      <c r="B3932" s="351" t="s">
        <v>38357</v>
      </c>
      <c r="C3932" s="351" t="s">
        <v>220</v>
      </c>
      <c r="D3932" s="337">
        <v>144.86000000000001</v>
      </c>
    </row>
    <row r="3933" spans="1:4" ht="15" x14ac:dyDescent="0.25">
      <c r="A3933" s="351" t="s">
        <v>26000</v>
      </c>
      <c r="B3933" s="351" t="s">
        <v>38358</v>
      </c>
      <c r="C3933" s="351" t="s">
        <v>220</v>
      </c>
      <c r="D3933" s="337">
        <v>58.6</v>
      </c>
    </row>
    <row r="3934" spans="1:4" ht="15" x14ac:dyDescent="0.25">
      <c r="A3934" s="351" t="s">
        <v>9825</v>
      </c>
      <c r="B3934" s="351" t="s">
        <v>38359</v>
      </c>
      <c r="C3934" s="351" t="s">
        <v>220</v>
      </c>
      <c r="D3934" s="337">
        <v>152.27000000000001</v>
      </c>
    </row>
    <row r="3935" spans="1:4" ht="15" x14ac:dyDescent="0.25">
      <c r="A3935" s="351" t="s">
        <v>9826</v>
      </c>
      <c r="B3935" s="351" t="s">
        <v>38360</v>
      </c>
      <c r="C3935" s="351" t="s">
        <v>220</v>
      </c>
      <c r="D3935" s="337">
        <v>54.58</v>
      </c>
    </row>
    <row r="3936" spans="1:4" ht="15" x14ac:dyDescent="0.25">
      <c r="A3936" s="351" t="s">
        <v>9827</v>
      </c>
      <c r="B3936" s="351" t="s">
        <v>9828</v>
      </c>
      <c r="C3936" s="336"/>
      <c r="D3936" s="336"/>
    </row>
    <row r="3937" spans="1:4" ht="15" x14ac:dyDescent="0.25">
      <c r="A3937" s="351" t="s">
        <v>9829</v>
      </c>
      <c r="B3937" s="351" t="s">
        <v>38361</v>
      </c>
      <c r="C3937" s="351" t="s">
        <v>220</v>
      </c>
      <c r="D3937" s="337">
        <v>1.18</v>
      </c>
    </row>
    <row r="3938" spans="1:4" ht="15" x14ac:dyDescent="0.25">
      <c r="A3938" s="351" t="s">
        <v>9830</v>
      </c>
      <c r="B3938" s="351" t="s">
        <v>38362</v>
      </c>
      <c r="C3938" s="351" t="s">
        <v>220</v>
      </c>
      <c r="D3938" s="337">
        <v>0.42</v>
      </c>
    </row>
    <row r="3939" spans="1:4" ht="15" x14ac:dyDescent="0.25">
      <c r="A3939" s="351" t="s">
        <v>26001</v>
      </c>
      <c r="B3939" s="351" t="s">
        <v>38363</v>
      </c>
      <c r="C3939" s="351" t="s">
        <v>220</v>
      </c>
      <c r="D3939" s="337">
        <v>9.4700000000000006</v>
      </c>
    </row>
    <row r="3940" spans="1:4" ht="15" x14ac:dyDescent="0.25">
      <c r="A3940" s="351" t="s">
        <v>26002</v>
      </c>
      <c r="B3940" s="351" t="s">
        <v>38364</v>
      </c>
      <c r="C3940" s="351" t="s">
        <v>220</v>
      </c>
      <c r="D3940" s="337">
        <v>0.66</v>
      </c>
    </row>
    <row r="3941" spans="1:4" ht="15" x14ac:dyDescent="0.25">
      <c r="A3941" s="351" t="s">
        <v>9831</v>
      </c>
      <c r="B3941" s="351" t="s">
        <v>9832</v>
      </c>
      <c r="C3941" s="336"/>
      <c r="D3941" s="336"/>
    </row>
    <row r="3942" spans="1:4" ht="15" x14ac:dyDescent="0.25">
      <c r="A3942" s="351" t="s">
        <v>9833</v>
      </c>
      <c r="B3942" s="351" t="s">
        <v>38365</v>
      </c>
      <c r="C3942" s="351" t="s">
        <v>220</v>
      </c>
      <c r="D3942" s="337">
        <v>36.17</v>
      </c>
    </row>
    <row r="3943" spans="1:4" ht="15" x14ac:dyDescent="0.25">
      <c r="A3943" s="351" t="s">
        <v>9834</v>
      </c>
      <c r="B3943" s="351" t="s">
        <v>38366</v>
      </c>
      <c r="C3943" s="351" t="s">
        <v>220</v>
      </c>
      <c r="D3943" s="337">
        <v>31.01</v>
      </c>
    </row>
    <row r="3944" spans="1:4" ht="15" x14ac:dyDescent="0.25">
      <c r="A3944" s="351" t="s">
        <v>9835</v>
      </c>
      <c r="B3944" s="351" t="s">
        <v>9836</v>
      </c>
      <c r="C3944" s="351" t="s">
        <v>220</v>
      </c>
      <c r="D3944" s="337">
        <v>9.5299999999999994</v>
      </c>
    </row>
    <row r="3945" spans="1:4" ht="15" x14ac:dyDescent="0.25">
      <c r="A3945" s="351" t="s">
        <v>9837</v>
      </c>
      <c r="B3945" s="351" t="s">
        <v>9838</v>
      </c>
      <c r="C3945" s="351" t="s">
        <v>220</v>
      </c>
      <c r="D3945" s="337">
        <v>0.59</v>
      </c>
    </row>
    <row r="3946" spans="1:4" ht="15" x14ac:dyDescent="0.25">
      <c r="A3946" s="351" t="s">
        <v>9839</v>
      </c>
      <c r="B3946" s="351" t="s">
        <v>9840</v>
      </c>
      <c r="C3946" s="336"/>
      <c r="D3946" s="336"/>
    </row>
    <row r="3947" spans="1:4" ht="15" x14ac:dyDescent="0.25">
      <c r="A3947" s="351" t="s">
        <v>9841</v>
      </c>
      <c r="B3947" s="351" t="s">
        <v>38367</v>
      </c>
      <c r="C3947" s="351" t="s">
        <v>220</v>
      </c>
      <c r="D3947" s="337">
        <v>32.43</v>
      </c>
    </row>
    <row r="3948" spans="1:4" ht="15" x14ac:dyDescent="0.25">
      <c r="A3948" s="351" t="s">
        <v>9842</v>
      </c>
      <c r="B3948" s="351" t="s">
        <v>38368</v>
      </c>
      <c r="C3948" s="351" t="s">
        <v>220</v>
      </c>
      <c r="D3948" s="337">
        <v>30.67</v>
      </c>
    </row>
    <row r="3949" spans="1:4" ht="15" x14ac:dyDescent="0.25">
      <c r="A3949" s="351" t="s">
        <v>21457</v>
      </c>
      <c r="B3949" s="351" t="s">
        <v>38369</v>
      </c>
      <c r="C3949" s="336"/>
      <c r="D3949" s="336"/>
    </row>
    <row r="3950" spans="1:4" ht="15" x14ac:dyDescent="0.25">
      <c r="A3950" s="351" t="s">
        <v>21458</v>
      </c>
      <c r="B3950" s="351" t="s">
        <v>21459</v>
      </c>
      <c r="C3950" s="351" t="s">
        <v>220</v>
      </c>
      <c r="D3950" s="337">
        <v>0.64</v>
      </c>
    </row>
    <row r="3951" spans="1:4" ht="15" x14ac:dyDescent="0.25">
      <c r="A3951" s="351" t="s">
        <v>21460</v>
      </c>
      <c r="B3951" s="351" t="s">
        <v>21461</v>
      </c>
      <c r="C3951" s="351" t="s">
        <v>220</v>
      </c>
      <c r="D3951" s="337">
        <v>0.56000000000000005</v>
      </c>
    </row>
    <row r="3952" spans="1:4" ht="15" x14ac:dyDescent="0.25">
      <c r="A3952" s="342"/>
      <c r="B3952" s="342"/>
      <c r="C3952" s="342"/>
      <c r="D3952" s="337"/>
    </row>
    <row r="3953" spans="1:4" ht="15" x14ac:dyDescent="0.25">
      <c r="A3953" s="342"/>
      <c r="B3953" s="342"/>
      <c r="C3953" s="336"/>
      <c r="D3953" s="336"/>
    </row>
    <row r="3954" spans="1:4" ht="15" x14ac:dyDescent="0.25">
      <c r="A3954" s="342"/>
      <c r="B3954" s="342"/>
      <c r="C3954" s="342"/>
      <c r="D3954" s="337"/>
    </row>
    <row r="3955" spans="1:4" ht="15" x14ac:dyDescent="0.25">
      <c r="A3955" s="342"/>
      <c r="B3955" s="342"/>
      <c r="C3955" s="342"/>
      <c r="D3955" s="337"/>
    </row>
    <row r="3956" spans="1:4" ht="15" x14ac:dyDescent="0.25">
      <c r="A3956" s="342"/>
      <c r="B3956" s="342"/>
      <c r="C3956" s="336"/>
      <c r="D3956" s="336"/>
    </row>
    <row r="3957" spans="1:4" ht="15" x14ac:dyDescent="0.25">
      <c r="A3957" s="342"/>
      <c r="B3957" s="342"/>
      <c r="C3957" s="342"/>
      <c r="D3957" s="337"/>
    </row>
    <row r="3958" spans="1:4" ht="15" x14ac:dyDescent="0.25">
      <c r="A3958" s="342"/>
      <c r="B3958" s="342"/>
      <c r="C3958" s="342"/>
      <c r="D3958" s="337"/>
    </row>
    <row r="3959" spans="1:4" ht="15" x14ac:dyDescent="0.25">
      <c r="A3959" s="338"/>
      <c r="B3959" s="339"/>
      <c r="C3959" s="339"/>
      <c r="D3959" s="340"/>
    </row>
    <row r="3960" spans="1:4" ht="15" x14ac:dyDescent="0.25">
      <c r="A3960" s="338"/>
      <c r="B3960" s="339"/>
      <c r="C3960" s="339"/>
      <c r="D3960" s="340"/>
    </row>
    <row r="3961" spans="1:4" ht="15" x14ac:dyDescent="0.25">
      <c r="A3961" s="338"/>
      <c r="B3961" s="339"/>
      <c r="C3961" s="339"/>
      <c r="D3961" s="340"/>
    </row>
    <row r="3962" spans="1:4" ht="15" x14ac:dyDescent="0.25">
      <c r="A3962" s="338"/>
      <c r="B3962" s="339"/>
      <c r="C3962" s="339"/>
      <c r="D3962" s="340"/>
    </row>
    <row r="3963" spans="1:4" ht="15" x14ac:dyDescent="0.25">
      <c r="A3963" s="338"/>
      <c r="B3963" s="339"/>
      <c r="C3963" s="339"/>
      <c r="D3963" s="340"/>
    </row>
    <row r="3964" spans="1:4" ht="15" x14ac:dyDescent="0.25">
      <c r="A3964" s="338"/>
      <c r="B3964" s="339"/>
      <c r="C3964" s="339"/>
      <c r="D3964" s="340"/>
    </row>
    <row r="3965" spans="1:4" ht="15" x14ac:dyDescent="0.25">
      <c r="A3965" s="338"/>
      <c r="B3965" s="339"/>
      <c r="C3965" s="339"/>
      <c r="D3965" s="340"/>
    </row>
    <row r="3966" spans="1:4" ht="15" x14ac:dyDescent="0.25">
      <c r="A3966" s="338"/>
      <c r="B3966" s="339"/>
      <c r="C3966" s="339"/>
      <c r="D3966" s="340"/>
    </row>
    <row r="3967" spans="1:4" ht="15" x14ac:dyDescent="0.25">
      <c r="A3967" s="338"/>
      <c r="B3967" s="339"/>
      <c r="C3967" s="339"/>
      <c r="D3967" s="340"/>
    </row>
    <row r="3968" spans="1:4" ht="15" x14ac:dyDescent="0.25">
      <c r="A3968" s="338"/>
      <c r="B3968" s="339"/>
      <c r="C3968" s="339"/>
      <c r="D3968" s="340"/>
    </row>
    <row r="3969" spans="1:4" ht="15" x14ac:dyDescent="0.25">
      <c r="A3969" s="338"/>
      <c r="B3969" s="339"/>
      <c r="C3969" s="339"/>
      <c r="D3969" s="340"/>
    </row>
    <row r="3970" spans="1:4" ht="15" x14ac:dyDescent="0.25">
      <c r="A3970" s="338"/>
      <c r="B3970" s="339"/>
      <c r="C3970" s="339"/>
      <c r="D3970" s="340"/>
    </row>
    <row r="3971" spans="1:4" ht="15" x14ac:dyDescent="0.25">
      <c r="A3971" s="338"/>
      <c r="B3971" s="339"/>
      <c r="C3971" s="339"/>
      <c r="D3971" s="340"/>
    </row>
    <row r="3972" spans="1:4" ht="15" x14ac:dyDescent="0.25">
      <c r="A3972" s="338"/>
      <c r="B3972" s="339"/>
      <c r="C3972" s="339"/>
      <c r="D3972" s="340"/>
    </row>
    <row r="3973" spans="1:4" ht="15" x14ac:dyDescent="0.25">
      <c r="A3973" s="338"/>
      <c r="B3973" s="339"/>
      <c r="C3973" s="339"/>
      <c r="D3973" s="340"/>
    </row>
    <row r="3974" spans="1:4" ht="15" x14ac:dyDescent="0.25">
      <c r="A3974" s="338"/>
      <c r="B3974" s="339"/>
      <c r="C3974" s="339"/>
      <c r="D3974" s="340"/>
    </row>
    <row r="3975" spans="1:4" ht="15" x14ac:dyDescent="0.25">
      <c r="A3975" s="338"/>
      <c r="B3975" s="339"/>
      <c r="C3975" s="339"/>
      <c r="D3975" s="340"/>
    </row>
    <row r="3976" spans="1:4" ht="15" x14ac:dyDescent="0.25">
      <c r="A3976" s="338"/>
      <c r="B3976" s="339"/>
      <c r="C3976" s="339"/>
      <c r="D3976" s="340"/>
    </row>
    <row r="3977" spans="1:4" ht="15" x14ac:dyDescent="0.25">
      <c r="A3977" s="338"/>
      <c r="B3977" s="339"/>
      <c r="C3977" s="339"/>
      <c r="D3977" s="340"/>
    </row>
    <row r="3978" spans="1:4" ht="15" x14ac:dyDescent="0.25">
      <c r="A3978" s="338"/>
      <c r="B3978" s="339"/>
      <c r="C3978" s="339"/>
      <c r="D3978" s="340"/>
    </row>
    <row r="3979" spans="1:4" ht="15" x14ac:dyDescent="0.25">
      <c r="A3979" s="338"/>
      <c r="B3979" s="339"/>
      <c r="C3979" s="339"/>
      <c r="D3979" s="340"/>
    </row>
    <row r="3980" spans="1:4" ht="15" x14ac:dyDescent="0.25">
      <c r="A3980" s="338"/>
      <c r="B3980" s="339"/>
      <c r="C3980" s="339"/>
      <c r="D3980" s="340"/>
    </row>
    <row r="3981" spans="1:4" ht="15" x14ac:dyDescent="0.25">
      <c r="A3981" s="338"/>
      <c r="B3981" s="339"/>
      <c r="C3981" s="339"/>
      <c r="D3981" s="340"/>
    </row>
    <row r="3982" spans="1:4" ht="15" x14ac:dyDescent="0.25">
      <c r="A3982" s="338"/>
      <c r="B3982" s="339"/>
      <c r="C3982" s="339"/>
      <c r="D3982" s="340"/>
    </row>
    <row r="3983" spans="1:4" ht="15" x14ac:dyDescent="0.25">
      <c r="A3983" s="338"/>
      <c r="B3983" s="339"/>
      <c r="C3983" s="339"/>
      <c r="D3983" s="340"/>
    </row>
    <row r="3984" spans="1:4" ht="15" x14ac:dyDescent="0.25">
      <c r="A3984" s="338"/>
      <c r="B3984" s="339"/>
      <c r="C3984" s="339"/>
      <c r="D3984" s="340"/>
    </row>
    <row r="3985" spans="1:4" ht="15" x14ac:dyDescent="0.25">
      <c r="A3985" s="338"/>
      <c r="B3985" s="339"/>
      <c r="C3985" s="339"/>
      <c r="D3985" s="340"/>
    </row>
    <row r="3986" spans="1:4" ht="15" x14ac:dyDescent="0.25">
      <c r="A3986" s="338"/>
      <c r="B3986" s="339"/>
      <c r="C3986" s="339"/>
      <c r="D3986" s="340"/>
    </row>
    <row r="3987" spans="1:4" ht="15" x14ac:dyDescent="0.25">
      <c r="A3987" s="338"/>
      <c r="B3987" s="339"/>
      <c r="C3987" s="339"/>
      <c r="D3987" s="340"/>
    </row>
    <row r="3988" spans="1:4" ht="15" x14ac:dyDescent="0.25">
      <c r="A3988" s="338"/>
      <c r="B3988" s="339"/>
      <c r="C3988" s="339"/>
      <c r="D3988" s="340"/>
    </row>
    <row r="3989" spans="1:4" ht="15" x14ac:dyDescent="0.25">
      <c r="A3989" s="338"/>
      <c r="B3989" s="339"/>
      <c r="C3989" s="339"/>
      <c r="D3989" s="340"/>
    </row>
    <row r="3990" spans="1:4" ht="15" x14ac:dyDescent="0.25">
      <c r="A3990" s="338"/>
      <c r="B3990" s="339"/>
      <c r="C3990" s="339"/>
      <c r="D3990" s="340"/>
    </row>
    <row r="3991" spans="1:4" ht="15" x14ac:dyDescent="0.25">
      <c r="A3991" s="338"/>
      <c r="B3991" s="339"/>
      <c r="C3991" s="339"/>
      <c r="D3991" s="340"/>
    </row>
    <row r="3992" spans="1:4" ht="15" x14ac:dyDescent="0.25">
      <c r="A3992" s="338"/>
      <c r="B3992" s="339"/>
      <c r="C3992" s="339"/>
      <c r="D3992" s="340"/>
    </row>
    <row r="3993" spans="1:4" ht="15" x14ac:dyDescent="0.25">
      <c r="A3993" s="338"/>
      <c r="B3993" s="339"/>
      <c r="C3993" s="339"/>
      <c r="D3993" s="340"/>
    </row>
    <row r="3994" spans="1:4" ht="15" x14ac:dyDescent="0.25">
      <c r="A3994" s="338"/>
      <c r="B3994" s="339"/>
      <c r="C3994" s="339"/>
      <c r="D3994" s="340"/>
    </row>
    <row r="3995" spans="1:4" ht="15" x14ac:dyDescent="0.25">
      <c r="A3995" s="338"/>
      <c r="B3995" s="339"/>
      <c r="C3995" s="339"/>
      <c r="D3995" s="340"/>
    </row>
    <row r="3996" spans="1:4" ht="15" x14ac:dyDescent="0.25">
      <c r="A3996" s="338"/>
      <c r="B3996" s="339"/>
      <c r="C3996" s="339"/>
      <c r="D3996" s="340"/>
    </row>
    <row r="3997" spans="1:4" ht="15" x14ac:dyDescent="0.25">
      <c r="A3997" s="338"/>
      <c r="B3997" s="339"/>
      <c r="C3997" s="339"/>
      <c r="D3997" s="340"/>
    </row>
    <row r="3998" spans="1:4" ht="15" x14ac:dyDescent="0.25">
      <c r="A3998" s="338"/>
      <c r="B3998" s="339"/>
      <c r="C3998" s="339"/>
      <c r="D3998" s="340"/>
    </row>
    <row r="3999" spans="1:4" ht="15" x14ac:dyDescent="0.25">
      <c r="A3999" s="338"/>
      <c r="B3999" s="339"/>
      <c r="C3999" s="339"/>
      <c r="D3999" s="340"/>
    </row>
    <row r="4000" spans="1:4" ht="15" x14ac:dyDescent="0.25">
      <c r="A4000" s="338"/>
      <c r="B4000" s="339"/>
      <c r="C4000" s="339"/>
      <c r="D4000" s="340"/>
    </row>
    <row r="4001" spans="1:4" ht="15" x14ac:dyDescent="0.25">
      <c r="A4001" s="338"/>
      <c r="B4001" s="339"/>
      <c r="C4001" s="339"/>
      <c r="D4001" s="340"/>
    </row>
    <row r="4002" spans="1:4" ht="15" x14ac:dyDescent="0.25">
      <c r="A4002" s="338"/>
      <c r="B4002" s="339"/>
      <c r="C4002" s="339"/>
      <c r="D4002" s="340"/>
    </row>
    <row r="4003" spans="1:4" ht="15" x14ac:dyDescent="0.25">
      <c r="A4003" s="338"/>
      <c r="B4003" s="339"/>
      <c r="C4003" s="339"/>
      <c r="D4003" s="340"/>
    </row>
    <row r="4004" spans="1:4" ht="15" x14ac:dyDescent="0.25">
      <c r="A4004" s="338"/>
      <c r="B4004" s="339"/>
      <c r="C4004" s="339"/>
      <c r="D4004" s="340"/>
    </row>
    <row r="4005" spans="1:4" ht="15" x14ac:dyDescent="0.25">
      <c r="A4005" s="338"/>
      <c r="B4005" s="339"/>
      <c r="C4005" s="339"/>
      <c r="D4005" s="340"/>
    </row>
    <row r="4006" spans="1:4" ht="15" x14ac:dyDescent="0.25">
      <c r="A4006" s="338"/>
      <c r="B4006" s="339"/>
      <c r="C4006" s="339"/>
      <c r="D4006" s="340"/>
    </row>
    <row r="4007" spans="1:4" ht="15" x14ac:dyDescent="0.25">
      <c r="A4007" s="338"/>
      <c r="B4007" s="339"/>
      <c r="C4007" s="339"/>
      <c r="D4007" s="340"/>
    </row>
    <row r="4008" spans="1:4" ht="15" x14ac:dyDescent="0.25">
      <c r="A4008" s="338"/>
      <c r="B4008" s="339"/>
      <c r="C4008" s="339"/>
      <c r="D4008" s="340"/>
    </row>
    <row r="4009" spans="1:4" ht="15" x14ac:dyDescent="0.25">
      <c r="A4009" s="338"/>
      <c r="B4009" s="339"/>
      <c r="C4009" s="339"/>
      <c r="D4009" s="340"/>
    </row>
    <row r="4010" spans="1:4" ht="15" x14ac:dyDescent="0.25">
      <c r="A4010" s="338"/>
      <c r="B4010" s="339"/>
      <c r="C4010" s="339"/>
      <c r="D4010" s="340"/>
    </row>
    <row r="4011" spans="1:4" ht="15" x14ac:dyDescent="0.25">
      <c r="A4011" s="338"/>
      <c r="B4011" s="339"/>
      <c r="C4011" s="339"/>
      <c r="D4011" s="340"/>
    </row>
    <row r="4012" spans="1:4" ht="15" x14ac:dyDescent="0.25">
      <c r="A4012" s="338"/>
      <c r="B4012" s="339"/>
      <c r="C4012" s="339"/>
      <c r="D4012" s="340"/>
    </row>
    <row r="4013" spans="1:4" ht="15" x14ac:dyDescent="0.25">
      <c r="A4013" s="338"/>
      <c r="B4013" s="339"/>
      <c r="C4013" s="339"/>
      <c r="D4013" s="340"/>
    </row>
    <row r="4014" spans="1:4" ht="15" x14ac:dyDescent="0.25">
      <c r="A4014" s="338"/>
      <c r="B4014" s="339"/>
      <c r="C4014" s="339"/>
      <c r="D4014" s="340"/>
    </row>
    <row r="4015" spans="1:4" ht="15" x14ac:dyDescent="0.25">
      <c r="A4015" s="338"/>
      <c r="B4015" s="339"/>
      <c r="C4015" s="339"/>
      <c r="D4015" s="340"/>
    </row>
    <row r="4016" spans="1:4" ht="15" x14ac:dyDescent="0.25">
      <c r="A4016" s="338"/>
      <c r="B4016" s="339"/>
      <c r="C4016" s="339"/>
      <c r="D4016" s="340"/>
    </row>
    <row r="4017" spans="1:4" ht="15" x14ac:dyDescent="0.25">
      <c r="A4017" s="338"/>
      <c r="B4017" s="339"/>
      <c r="C4017" s="339"/>
      <c r="D4017" s="340"/>
    </row>
    <row r="4018" spans="1:4" ht="15" x14ac:dyDescent="0.25">
      <c r="A4018" s="338"/>
      <c r="B4018" s="339"/>
      <c r="C4018" s="339"/>
      <c r="D4018" s="340"/>
    </row>
    <row r="4019" spans="1:4" ht="15" x14ac:dyDescent="0.25">
      <c r="A4019" s="338"/>
      <c r="B4019" s="339"/>
      <c r="C4019" s="339"/>
      <c r="D4019" s="340"/>
    </row>
    <row r="4020" spans="1:4" ht="15" x14ac:dyDescent="0.25">
      <c r="A4020" s="338"/>
      <c r="B4020" s="339"/>
      <c r="C4020" s="339"/>
      <c r="D4020" s="340"/>
    </row>
    <row r="4021" spans="1:4" ht="15" x14ac:dyDescent="0.25">
      <c r="A4021" s="338"/>
      <c r="B4021" s="339"/>
      <c r="C4021" s="339"/>
      <c r="D4021" s="340"/>
    </row>
    <row r="4022" spans="1:4" ht="15" x14ac:dyDescent="0.25">
      <c r="A4022" s="338"/>
      <c r="B4022" s="339"/>
      <c r="C4022" s="339"/>
      <c r="D4022" s="340"/>
    </row>
    <row r="4023" spans="1:4" ht="15" x14ac:dyDescent="0.25">
      <c r="A4023" s="338"/>
      <c r="B4023" s="339"/>
      <c r="C4023" s="339"/>
      <c r="D4023" s="340"/>
    </row>
    <row r="4024" spans="1:4" ht="15" x14ac:dyDescent="0.25">
      <c r="A4024" s="338"/>
      <c r="B4024" s="339"/>
      <c r="C4024" s="339"/>
      <c r="D4024" s="340"/>
    </row>
    <row r="4025" spans="1:4" ht="15" x14ac:dyDescent="0.25">
      <c r="A4025" s="338"/>
      <c r="B4025" s="339"/>
      <c r="C4025" s="339"/>
      <c r="D4025" s="340"/>
    </row>
    <row r="4026" spans="1:4" ht="15" x14ac:dyDescent="0.25">
      <c r="A4026" s="338"/>
      <c r="B4026" s="339"/>
      <c r="C4026" s="339"/>
      <c r="D4026" s="340"/>
    </row>
    <row r="4027" spans="1:4" ht="15" x14ac:dyDescent="0.25">
      <c r="A4027" s="338"/>
      <c r="B4027" s="339"/>
      <c r="C4027" s="339"/>
      <c r="D4027" s="340"/>
    </row>
    <row r="4028" spans="1:4" ht="15" x14ac:dyDescent="0.25">
      <c r="A4028" s="338"/>
      <c r="B4028" s="339"/>
      <c r="C4028" s="339"/>
      <c r="D4028" s="340"/>
    </row>
    <row r="4029" spans="1:4" ht="15" x14ac:dyDescent="0.25">
      <c r="A4029" s="338"/>
      <c r="B4029" s="339"/>
      <c r="C4029" s="339"/>
      <c r="D4029" s="340"/>
    </row>
    <row r="4030" spans="1:4" ht="15" x14ac:dyDescent="0.25">
      <c r="A4030" s="338"/>
      <c r="B4030" s="339"/>
      <c r="C4030" s="339"/>
      <c r="D4030" s="340"/>
    </row>
    <row r="4031" spans="1:4" ht="15" x14ac:dyDescent="0.25">
      <c r="A4031" s="338"/>
      <c r="B4031" s="339"/>
      <c r="C4031" s="339"/>
      <c r="D4031" s="340"/>
    </row>
    <row r="4032" spans="1:4" ht="15" x14ac:dyDescent="0.25">
      <c r="A4032" s="338"/>
      <c r="B4032" s="339"/>
      <c r="C4032" s="339"/>
      <c r="D4032" s="340"/>
    </row>
    <row r="4033" spans="1:4" ht="15" x14ac:dyDescent="0.25">
      <c r="A4033" s="338"/>
      <c r="B4033" s="339"/>
      <c r="C4033" s="339"/>
      <c r="D4033" s="340"/>
    </row>
    <row r="4034" spans="1:4" ht="15" x14ac:dyDescent="0.25">
      <c r="A4034" s="338"/>
      <c r="B4034" s="339"/>
      <c r="C4034" s="339"/>
      <c r="D4034" s="340"/>
    </row>
    <row r="4035" spans="1:4" ht="15" x14ac:dyDescent="0.25">
      <c r="A4035" s="338"/>
      <c r="B4035" s="339"/>
      <c r="C4035" s="339"/>
      <c r="D4035" s="340"/>
    </row>
    <row r="4036" spans="1:4" ht="15" x14ac:dyDescent="0.25">
      <c r="A4036" s="338"/>
      <c r="B4036" s="339"/>
      <c r="C4036" s="339"/>
      <c r="D4036" s="340"/>
    </row>
    <row r="4037" spans="1:4" ht="15" x14ac:dyDescent="0.25">
      <c r="A4037" s="338"/>
      <c r="B4037" s="339"/>
      <c r="C4037" s="339"/>
      <c r="D4037" s="340"/>
    </row>
    <row r="4038" spans="1:4" ht="15" x14ac:dyDescent="0.25">
      <c r="A4038" s="338"/>
      <c r="B4038" s="339"/>
      <c r="C4038" s="339"/>
      <c r="D4038" s="340"/>
    </row>
    <row r="4039" spans="1:4" ht="15" x14ac:dyDescent="0.25">
      <c r="A4039" s="338"/>
      <c r="B4039" s="339"/>
      <c r="C4039" s="339"/>
      <c r="D4039" s="340"/>
    </row>
    <row r="4040" spans="1:4" ht="15" x14ac:dyDescent="0.25">
      <c r="A4040" s="338"/>
      <c r="B4040" s="339"/>
      <c r="C4040" s="339"/>
      <c r="D4040" s="340"/>
    </row>
    <row r="4041" spans="1:4" ht="15" x14ac:dyDescent="0.25">
      <c r="A4041" s="338"/>
      <c r="B4041" s="339"/>
      <c r="C4041" s="339"/>
      <c r="D4041" s="340"/>
    </row>
    <row r="4042" spans="1:4" ht="15" x14ac:dyDescent="0.25">
      <c r="A4042" s="338"/>
      <c r="B4042" s="339"/>
      <c r="C4042" s="339"/>
      <c r="D4042" s="340"/>
    </row>
    <row r="4043" spans="1:4" ht="15" x14ac:dyDescent="0.25">
      <c r="A4043" s="338"/>
      <c r="B4043" s="339"/>
      <c r="C4043" s="339"/>
      <c r="D4043" s="340"/>
    </row>
    <row r="4044" spans="1:4" ht="15" x14ac:dyDescent="0.25">
      <c r="A4044" s="338"/>
      <c r="B4044" s="339"/>
      <c r="C4044" s="339"/>
      <c r="D4044" s="340"/>
    </row>
    <row r="4045" spans="1:4" ht="15" x14ac:dyDescent="0.25">
      <c r="A4045" s="338"/>
      <c r="B4045" s="339"/>
      <c r="C4045" s="339"/>
      <c r="D4045" s="340"/>
    </row>
    <row r="4046" spans="1:4" ht="15" x14ac:dyDescent="0.25">
      <c r="A4046" s="338"/>
      <c r="B4046" s="339"/>
      <c r="C4046" s="339"/>
      <c r="D4046" s="340"/>
    </row>
    <row r="4047" spans="1:4" ht="15" x14ac:dyDescent="0.25">
      <c r="A4047" s="338"/>
      <c r="B4047" s="339"/>
      <c r="C4047" s="339"/>
      <c r="D4047" s="340"/>
    </row>
    <row r="4048" spans="1:4" ht="15" x14ac:dyDescent="0.25">
      <c r="A4048" s="338"/>
      <c r="B4048" s="339"/>
      <c r="C4048" s="339"/>
      <c r="D4048" s="340"/>
    </row>
    <row r="4049" spans="1:4" ht="15" x14ac:dyDescent="0.25">
      <c r="A4049" s="338"/>
      <c r="B4049" s="339"/>
      <c r="C4049" s="339"/>
      <c r="D4049" s="340"/>
    </row>
    <row r="4050" spans="1:4" ht="15" x14ac:dyDescent="0.25">
      <c r="A4050" s="338"/>
      <c r="B4050" s="339"/>
      <c r="C4050" s="339"/>
      <c r="D4050" s="340"/>
    </row>
    <row r="4051" spans="1:4" ht="15" x14ac:dyDescent="0.25">
      <c r="A4051" s="338"/>
      <c r="B4051" s="339"/>
      <c r="C4051" s="339"/>
      <c r="D4051" s="340"/>
    </row>
    <row r="4052" spans="1:4" ht="15" x14ac:dyDescent="0.25">
      <c r="A4052" s="338"/>
      <c r="B4052" s="339"/>
      <c r="C4052" s="339"/>
      <c r="D4052" s="340"/>
    </row>
    <row r="4053" spans="1:4" ht="15" x14ac:dyDescent="0.25">
      <c r="A4053" s="338"/>
      <c r="B4053" s="339"/>
      <c r="C4053" s="339"/>
      <c r="D4053" s="340"/>
    </row>
    <row r="4054" spans="1:4" ht="15" x14ac:dyDescent="0.25">
      <c r="A4054" s="338"/>
      <c r="B4054" s="339"/>
      <c r="C4054" s="339"/>
      <c r="D4054" s="340"/>
    </row>
    <row r="4055" spans="1:4" ht="15" x14ac:dyDescent="0.25">
      <c r="A4055" s="338"/>
      <c r="B4055" s="339"/>
      <c r="C4055" s="339"/>
      <c r="D4055" s="340"/>
    </row>
    <row r="4056" spans="1:4" ht="15" x14ac:dyDescent="0.25">
      <c r="A4056" s="338"/>
      <c r="B4056" s="339"/>
      <c r="C4056" s="339"/>
      <c r="D4056" s="340"/>
    </row>
    <row r="4057" spans="1:4" ht="15" x14ac:dyDescent="0.25">
      <c r="A4057" s="338"/>
      <c r="B4057" s="339"/>
      <c r="C4057" s="339"/>
      <c r="D4057" s="340"/>
    </row>
    <row r="4058" spans="1:4" ht="15" x14ac:dyDescent="0.25">
      <c r="A4058" s="338"/>
      <c r="B4058" s="339"/>
      <c r="C4058" s="339"/>
      <c r="D4058" s="340"/>
    </row>
    <row r="4059" spans="1:4" ht="15" x14ac:dyDescent="0.25">
      <c r="A4059" s="338"/>
      <c r="B4059" s="339"/>
      <c r="C4059" s="339"/>
      <c r="D4059" s="340"/>
    </row>
    <row r="4060" spans="1:4" ht="15" x14ac:dyDescent="0.25">
      <c r="A4060" s="338"/>
      <c r="B4060" s="339"/>
      <c r="C4060" s="339"/>
      <c r="D4060" s="340"/>
    </row>
    <row r="4061" spans="1:4" ht="15" x14ac:dyDescent="0.25">
      <c r="A4061" s="338"/>
      <c r="B4061" s="339"/>
      <c r="C4061" s="339"/>
      <c r="D4061" s="340"/>
    </row>
    <row r="4062" spans="1:4" ht="15" x14ac:dyDescent="0.25">
      <c r="A4062" s="338"/>
      <c r="B4062" s="339"/>
      <c r="C4062" s="339"/>
      <c r="D4062" s="340"/>
    </row>
    <row r="4063" spans="1:4" ht="15" x14ac:dyDescent="0.25">
      <c r="A4063" s="338"/>
      <c r="B4063" s="339"/>
      <c r="C4063" s="339"/>
      <c r="D4063" s="340"/>
    </row>
    <row r="4064" spans="1:4" ht="15" x14ac:dyDescent="0.25">
      <c r="A4064" s="338"/>
      <c r="B4064" s="339"/>
      <c r="C4064" s="339"/>
      <c r="D4064" s="340"/>
    </row>
    <row r="4065" spans="1:4" ht="15" x14ac:dyDescent="0.25">
      <c r="A4065" s="338"/>
      <c r="B4065" s="339"/>
      <c r="C4065" s="339"/>
      <c r="D4065" s="340"/>
    </row>
    <row r="4066" spans="1:4" ht="15" x14ac:dyDescent="0.25">
      <c r="A4066" s="338"/>
      <c r="B4066" s="339"/>
      <c r="C4066" s="339"/>
      <c r="D4066" s="340"/>
    </row>
    <row r="4067" spans="1:4" ht="15" x14ac:dyDescent="0.25">
      <c r="A4067" s="338"/>
      <c r="B4067" s="339"/>
      <c r="C4067" s="339"/>
      <c r="D4067" s="340"/>
    </row>
    <row r="4068" spans="1:4" ht="15" x14ac:dyDescent="0.25">
      <c r="A4068" s="338"/>
      <c r="B4068" s="339"/>
      <c r="C4068" s="339"/>
      <c r="D4068" s="340"/>
    </row>
    <row r="4069" spans="1:4" ht="15" x14ac:dyDescent="0.25">
      <c r="A4069" s="338"/>
      <c r="B4069" s="339"/>
      <c r="C4069" s="339"/>
      <c r="D4069" s="340"/>
    </row>
    <row r="4070" spans="1:4" ht="15" x14ac:dyDescent="0.25">
      <c r="A4070" s="338"/>
      <c r="B4070" s="339"/>
      <c r="C4070" s="339"/>
      <c r="D4070" s="340"/>
    </row>
    <row r="4071" spans="1:4" ht="15" x14ac:dyDescent="0.25">
      <c r="A4071" s="338"/>
      <c r="B4071" s="339"/>
      <c r="C4071" s="339"/>
      <c r="D4071" s="340"/>
    </row>
    <row r="4072" spans="1:4" ht="15" x14ac:dyDescent="0.25">
      <c r="A4072" s="338"/>
      <c r="B4072" s="339"/>
      <c r="C4072" s="339"/>
      <c r="D4072" s="340"/>
    </row>
    <row r="4073" spans="1:4" ht="15" x14ac:dyDescent="0.25">
      <c r="A4073" s="338"/>
      <c r="B4073" s="339"/>
      <c r="C4073" s="339"/>
      <c r="D4073" s="340"/>
    </row>
    <row r="4074" spans="1:4" ht="15" x14ac:dyDescent="0.25">
      <c r="A4074" s="338"/>
      <c r="B4074" s="339"/>
      <c r="C4074" s="339"/>
      <c r="D4074" s="340"/>
    </row>
    <row r="4075" spans="1:4" ht="15" x14ac:dyDescent="0.25">
      <c r="A4075" s="338"/>
      <c r="B4075" s="339"/>
      <c r="C4075" s="339"/>
      <c r="D4075" s="340"/>
    </row>
    <row r="4076" spans="1:4" ht="15" x14ac:dyDescent="0.25">
      <c r="A4076" s="338"/>
      <c r="B4076" s="339"/>
      <c r="C4076" s="339"/>
      <c r="D4076" s="340"/>
    </row>
    <row r="4077" spans="1:4" ht="15" x14ac:dyDescent="0.25">
      <c r="A4077" s="338"/>
      <c r="B4077" s="339"/>
      <c r="C4077" s="339"/>
      <c r="D4077" s="340"/>
    </row>
    <row r="4078" spans="1:4" ht="15" x14ac:dyDescent="0.25">
      <c r="A4078" s="338"/>
      <c r="B4078" s="339"/>
      <c r="C4078" s="339"/>
      <c r="D4078" s="340"/>
    </row>
    <row r="4079" spans="1:4" ht="15" x14ac:dyDescent="0.25">
      <c r="A4079" s="338"/>
      <c r="B4079" s="339"/>
      <c r="C4079" s="339"/>
      <c r="D4079" s="340"/>
    </row>
    <row r="4080" spans="1:4" ht="15" x14ac:dyDescent="0.25">
      <c r="A4080" s="338"/>
      <c r="B4080" s="339"/>
      <c r="C4080" s="339"/>
      <c r="D4080" s="340"/>
    </row>
    <row r="4081" spans="1:4" ht="15" x14ac:dyDescent="0.25">
      <c r="A4081" s="338"/>
      <c r="B4081" s="339"/>
      <c r="C4081" s="339"/>
      <c r="D4081" s="340"/>
    </row>
    <row r="4082" spans="1:4" ht="15" x14ac:dyDescent="0.25">
      <c r="A4082" s="338"/>
      <c r="B4082" s="339"/>
      <c r="C4082" s="339"/>
      <c r="D4082" s="340"/>
    </row>
    <row r="4083" spans="1:4" ht="15" x14ac:dyDescent="0.25">
      <c r="A4083" s="338"/>
      <c r="B4083" s="339"/>
      <c r="C4083" s="339"/>
      <c r="D4083" s="340"/>
    </row>
    <row r="4084" spans="1:4" ht="15" x14ac:dyDescent="0.25">
      <c r="A4084" s="338"/>
      <c r="B4084" s="339"/>
      <c r="C4084" s="339"/>
      <c r="D4084" s="340"/>
    </row>
    <row r="4085" spans="1:4" ht="15" x14ac:dyDescent="0.25">
      <c r="A4085" s="338"/>
      <c r="B4085" s="339"/>
      <c r="C4085" s="339"/>
      <c r="D4085" s="340"/>
    </row>
    <row r="4086" spans="1:4" ht="15" x14ac:dyDescent="0.25">
      <c r="A4086" s="338"/>
      <c r="B4086" s="339"/>
      <c r="C4086" s="339"/>
      <c r="D4086" s="340"/>
    </row>
    <row r="4087" spans="1:4" ht="15" x14ac:dyDescent="0.25">
      <c r="A4087" s="338"/>
      <c r="B4087" s="339"/>
      <c r="C4087" s="339"/>
      <c r="D4087" s="340"/>
    </row>
    <row r="4088" spans="1:4" ht="15" x14ac:dyDescent="0.25">
      <c r="A4088" s="338"/>
      <c r="B4088" s="339"/>
      <c r="C4088" s="339"/>
      <c r="D4088" s="340"/>
    </row>
    <row r="4089" spans="1:4" ht="15" x14ac:dyDescent="0.25">
      <c r="A4089" s="338"/>
      <c r="B4089" s="339"/>
      <c r="C4089" s="339"/>
      <c r="D4089" s="340"/>
    </row>
    <row r="4090" spans="1:4" ht="15" x14ac:dyDescent="0.25">
      <c r="A4090" s="338"/>
      <c r="B4090" s="339"/>
      <c r="C4090" s="339"/>
      <c r="D4090" s="340"/>
    </row>
    <row r="4091" spans="1:4" ht="15" x14ac:dyDescent="0.25">
      <c r="A4091" s="338"/>
      <c r="B4091" s="339"/>
      <c r="C4091" s="339"/>
      <c r="D4091" s="340"/>
    </row>
    <row r="4092" spans="1:4" ht="15" x14ac:dyDescent="0.25">
      <c r="A4092" s="338"/>
      <c r="B4092" s="339"/>
      <c r="C4092" s="339"/>
      <c r="D4092" s="340"/>
    </row>
    <row r="4093" spans="1:4" ht="15" x14ac:dyDescent="0.25">
      <c r="A4093" s="338"/>
      <c r="B4093" s="339"/>
      <c r="C4093" s="339"/>
      <c r="D4093" s="340"/>
    </row>
    <row r="4094" spans="1:4" ht="15" x14ac:dyDescent="0.25">
      <c r="A4094" s="338"/>
      <c r="B4094" s="339"/>
      <c r="C4094" s="339"/>
      <c r="D4094" s="340"/>
    </row>
    <row r="4095" spans="1:4" ht="15" x14ac:dyDescent="0.25">
      <c r="A4095" s="338"/>
      <c r="B4095" s="339"/>
      <c r="C4095" s="339"/>
      <c r="D4095" s="340"/>
    </row>
    <row r="4096" spans="1:4" ht="15" x14ac:dyDescent="0.25">
      <c r="A4096" s="338"/>
      <c r="B4096" s="339"/>
      <c r="C4096" s="339"/>
      <c r="D4096" s="340"/>
    </row>
    <row r="4097" spans="1:4" ht="15" x14ac:dyDescent="0.25">
      <c r="A4097" s="338"/>
      <c r="B4097" s="339"/>
      <c r="C4097" s="339"/>
      <c r="D4097" s="340"/>
    </row>
    <row r="4098" spans="1:4" ht="15" x14ac:dyDescent="0.25">
      <c r="A4098" s="338"/>
      <c r="B4098" s="339"/>
      <c r="C4098" s="339"/>
      <c r="D4098" s="340"/>
    </row>
    <row r="4099" spans="1:4" ht="15" x14ac:dyDescent="0.25">
      <c r="A4099" s="338"/>
      <c r="B4099" s="339"/>
      <c r="C4099" s="339"/>
      <c r="D4099" s="340"/>
    </row>
    <row r="4100" spans="1:4" ht="15" x14ac:dyDescent="0.25">
      <c r="A4100" s="338"/>
      <c r="B4100" s="339"/>
      <c r="C4100" s="339"/>
      <c r="D4100" s="340"/>
    </row>
    <row r="4101" spans="1:4" ht="15" x14ac:dyDescent="0.25">
      <c r="A4101" s="338"/>
      <c r="B4101" s="339"/>
      <c r="C4101" s="339"/>
      <c r="D4101" s="340"/>
    </row>
    <row r="4102" spans="1:4" ht="15" x14ac:dyDescent="0.25">
      <c r="A4102" s="338"/>
      <c r="B4102" s="339"/>
      <c r="C4102" s="339"/>
      <c r="D4102" s="340"/>
    </row>
    <row r="4103" spans="1:4" ht="15" x14ac:dyDescent="0.25">
      <c r="A4103" s="338"/>
      <c r="B4103" s="339"/>
      <c r="C4103" s="339"/>
      <c r="D4103" s="340"/>
    </row>
    <row r="4104" spans="1:4" ht="15" x14ac:dyDescent="0.25">
      <c r="A4104" s="338"/>
      <c r="B4104" s="339"/>
      <c r="C4104" s="339"/>
      <c r="D4104" s="340"/>
    </row>
    <row r="4105" spans="1:4" ht="15" x14ac:dyDescent="0.25">
      <c r="A4105" s="338"/>
      <c r="B4105" s="339"/>
      <c r="C4105" s="339"/>
      <c r="D4105" s="340"/>
    </row>
    <row r="4106" spans="1:4" ht="15" x14ac:dyDescent="0.25">
      <c r="A4106" s="338"/>
      <c r="B4106" s="339"/>
      <c r="C4106" s="339"/>
      <c r="D4106" s="340"/>
    </row>
    <row r="4107" spans="1:4" ht="15" x14ac:dyDescent="0.25">
      <c r="A4107" s="338"/>
      <c r="B4107" s="339"/>
      <c r="C4107" s="339"/>
      <c r="D4107" s="340"/>
    </row>
    <row r="4108" spans="1:4" ht="15" x14ac:dyDescent="0.25">
      <c r="A4108" s="338"/>
      <c r="B4108" s="339"/>
      <c r="C4108" s="339"/>
      <c r="D4108" s="340"/>
    </row>
    <row r="4109" spans="1:4" ht="15" x14ac:dyDescent="0.25">
      <c r="A4109" s="338"/>
      <c r="B4109" s="339"/>
      <c r="C4109" s="339"/>
      <c r="D4109" s="340"/>
    </row>
    <row r="4110" spans="1:4" ht="15" x14ac:dyDescent="0.25">
      <c r="A4110" s="338"/>
      <c r="B4110" s="339"/>
      <c r="C4110" s="339"/>
      <c r="D4110" s="340"/>
    </row>
    <row r="4111" spans="1:4" ht="15" x14ac:dyDescent="0.25">
      <c r="A4111" s="338"/>
      <c r="B4111" s="339"/>
      <c r="C4111" s="339"/>
      <c r="D4111" s="340"/>
    </row>
    <row r="4112" spans="1:4" ht="15" x14ac:dyDescent="0.25">
      <c r="A4112" s="338"/>
      <c r="B4112" s="339"/>
      <c r="C4112" s="339"/>
      <c r="D4112" s="340"/>
    </row>
    <row r="4113" spans="1:4" ht="15" x14ac:dyDescent="0.25">
      <c r="A4113" s="338"/>
      <c r="B4113" s="339"/>
      <c r="C4113" s="339"/>
      <c r="D4113" s="340"/>
    </row>
    <row r="4114" spans="1:4" ht="15" x14ac:dyDescent="0.25">
      <c r="A4114" s="338"/>
      <c r="B4114" s="339"/>
      <c r="C4114" s="339"/>
      <c r="D4114" s="340"/>
    </row>
    <row r="4115" spans="1:4" ht="15" x14ac:dyDescent="0.25">
      <c r="A4115" s="338"/>
      <c r="B4115" s="339"/>
      <c r="C4115" s="339"/>
      <c r="D4115" s="340"/>
    </row>
    <row r="4116" spans="1:4" ht="15" x14ac:dyDescent="0.25">
      <c r="A4116" s="338"/>
      <c r="B4116" s="339"/>
      <c r="C4116" s="339"/>
      <c r="D4116" s="340"/>
    </row>
    <row r="4117" spans="1:4" ht="15" x14ac:dyDescent="0.25">
      <c r="A4117" s="338"/>
      <c r="B4117" s="339"/>
      <c r="C4117" s="339"/>
      <c r="D4117" s="340"/>
    </row>
    <row r="4118" spans="1:4" ht="15" x14ac:dyDescent="0.25">
      <c r="A4118" s="338"/>
      <c r="B4118" s="339"/>
      <c r="C4118" s="339"/>
      <c r="D4118" s="340"/>
    </row>
    <row r="4119" spans="1:4" ht="15" x14ac:dyDescent="0.25">
      <c r="A4119" s="338"/>
      <c r="B4119" s="339"/>
      <c r="C4119" s="339"/>
      <c r="D4119" s="340"/>
    </row>
    <row r="4120" spans="1:4" ht="15" x14ac:dyDescent="0.25">
      <c r="A4120" s="338"/>
      <c r="B4120" s="339"/>
      <c r="C4120" s="339"/>
      <c r="D4120" s="340"/>
    </row>
    <row r="4121" spans="1:4" ht="15" x14ac:dyDescent="0.25">
      <c r="A4121" s="338"/>
      <c r="B4121" s="339"/>
      <c r="C4121" s="339"/>
      <c r="D4121" s="340"/>
    </row>
    <row r="4122" spans="1:4" ht="15" x14ac:dyDescent="0.25">
      <c r="A4122" s="338"/>
      <c r="B4122" s="339"/>
      <c r="C4122" s="339"/>
      <c r="D4122" s="340"/>
    </row>
    <row r="4123" spans="1:4" ht="15" x14ac:dyDescent="0.25">
      <c r="A4123" s="338"/>
      <c r="B4123" s="339"/>
      <c r="C4123" s="339"/>
      <c r="D4123" s="340"/>
    </row>
    <row r="4124" spans="1:4" ht="15" x14ac:dyDescent="0.25">
      <c r="A4124" s="338"/>
      <c r="B4124" s="339"/>
      <c r="C4124" s="339"/>
      <c r="D4124" s="340"/>
    </row>
    <row r="4125" spans="1:4" ht="15" x14ac:dyDescent="0.25">
      <c r="A4125" s="338"/>
      <c r="B4125" s="339"/>
      <c r="C4125" s="339"/>
      <c r="D4125" s="340"/>
    </row>
    <row r="4126" spans="1:4" ht="15" x14ac:dyDescent="0.25">
      <c r="A4126" s="338"/>
      <c r="B4126" s="339"/>
      <c r="C4126" s="339"/>
      <c r="D4126" s="340"/>
    </row>
    <row r="4127" spans="1:4" ht="15" x14ac:dyDescent="0.25">
      <c r="A4127" s="338"/>
      <c r="B4127" s="339"/>
      <c r="C4127" s="339"/>
      <c r="D4127" s="340"/>
    </row>
    <row r="4128" spans="1:4" ht="15" x14ac:dyDescent="0.25">
      <c r="A4128" s="338"/>
      <c r="B4128" s="339"/>
      <c r="C4128" s="339"/>
      <c r="D4128" s="340"/>
    </row>
    <row r="4129" spans="1:4" ht="15" x14ac:dyDescent="0.25">
      <c r="A4129" s="338"/>
      <c r="B4129" s="339"/>
      <c r="C4129" s="339"/>
      <c r="D4129" s="340"/>
    </row>
    <row r="4130" spans="1:4" ht="15" x14ac:dyDescent="0.25">
      <c r="A4130" s="338"/>
      <c r="B4130" s="339"/>
      <c r="C4130" s="339"/>
      <c r="D4130" s="340"/>
    </row>
    <row r="4131" spans="1:4" ht="15" x14ac:dyDescent="0.25">
      <c r="A4131" s="338"/>
      <c r="B4131" s="339"/>
      <c r="C4131" s="339"/>
      <c r="D4131" s="340"/>
    </row>
    <row r="4132" spans="1:4" ht="15" x14ac:dyDescent="0.25">
      <c r="A4132" s="338"/>
      <c r="B4132" s="339"/>
      <c r="C4132" s="339"/>
      <c r="D4132" s="340"/>
    </row>
    <row r="4133" spans="1:4" ht="15" x14ac:dyDescent="0.25">
      <c r="A4133" s="338"/>
      <c r="B4133" s="339"/>
      <c r="C4133" s="339"/>
      <c r="D4133" s="340"/>
    </row>
    <row r="4134" spans="1:4" ht="15" x14ac:dyDescent="0.25">
      <c r="A4134" s="338"/>
      <c r="B4134" s="339"/>
      <c r="C4134" s="339"/>
      <c r="D4134" s="340"/>
    </row>
    <row r="4135" spans="1:4" ht="15" x14ac:dyDescent="0.25">
      <c r="A4135" s="338"/>
      <c r="B4135" s="339"/>
      <c r="C4135" s="339"/>
      <c r="D4135" s="340"/>
    </row>
    <row r="4136" spans="1:4" ht="15" x14ac:dyDescent="0.25">
      <c r="A4136" s="338"/>
      <c r="B4136" s="339"/>
      <c r="C4136" s="339"/>
      <c r="D4136" s="340"/>
    </row>
    <row r="4137" spans="1:4" ht="15" x14ac:dyDescent="0.25">
      <c r="A4137" s="338"/>
      <c r="B4137" s="339"/>
      <c r="C4137" s="339"/>
      <c r="D4137" s="340"/>
    </row>
    <row r="4138" spans="1:4" ht="15" x14ac:dyDescent="0.25">
      <c r="A4138" s="338"/>
      <c r="B4138" s="339"/>
      <c r="C4138" s="339"/>
      <c r="D4138" s="340"/>
    </row>
    <row r="4139" spans="1:4" ht="15" x14ac:dyDescent="0.25">
      <c r="A4139" s="338"/>
      <c r="B4139" s="339"/>
      <c r="C4139" s="339"/>
      <c r="D4139" s="340"/>
    </row>
    <row r="4140" spans="1:4" ht="15" x14ac:dyDescent="0.25">
      <c r="A4140" s="338"/>
      <c r="B4140" s="339"/>
      <c r="C4140" s="339"/>
      <c r="D4140" s="340"/>
    </row>
    <row r="4141" spans="1:4" ht="15" x14ac:dyDescent="0.25">
      <c r="A4141" s="338"/>
      <c r="B4141" s="339"/>
      <c r="C4141" s="339"/>
      <c r="D4141" s="340"/>
    </row>
    <row r="4142" spans="1:4" ht="15" x14ac:dyDescent="0.25">
      <c r="A4142" s="338"/>
      <c r="B4142" s="339"/>
      <c r="C4142" s="339"/>
      <c r="D4142" s="340"/>
    </row>
    <row r="4143" spans="1:4" ht="15" x14ac:dyDescent="0.25">
      <c r="A4143" s="338"/>
      <c r="B4143" s="339"/>
      <c r="C4143" s="339"/>
      <c r="D4143" s="340"/>
    </row>
    <row r="4144" spans="1:4" ht="15" x14ac:dyDescent="0.25">
      <c r="A4144" s="338"/>
      <c r="B4144" s="339"/>
      <c r="C4144" s="339"/>
      <c r="D4144" s="340"/>
    </row>
    <row r="4145" spans="1:4" ht="15" x14ac:dyDescent="0.25">
      <c r="A4145" s="338"/>
      <c r="B4145" s="339"/>
      <c r="C4145" s="339"/>
      <c r="D4145" s="340"/>
    </row>
    <row r="4146" spans="1:4" ht="15" x14ac:dyDescent="0.25">
      <c r="A4146" s="338"/>
      <c r="B4146" s="339"/>
      <c r="C4146" s="339"/>
      <c r="D4146" s="340"/>
    </row>
    <row r="4147" spans="1:4" ht="15" x14ac:dyDescent="0.25">
      <c r="A4147" s="338"/>
      <c r="B4147" s="339"/>
      <c r="C4147" s="339"/>
      <c r="D4147" s="340"/>
    </row>
    <row r="4148" spans="1:4" ht="15" x14ac:dyDescent="0.25">
      <c r="A4148" s="338"/>
      <c r="B4148" s="339"/>
      <c r="C4148" s="339"/>
      <c r="D4148" s="340"/>
    </row>
    <row r="4149" spans="1:4" ht="15" x14ac:dyDescent="0.25">
      <c r="A4149" s="338"/>
      <c r="B4149" s="339"/>
      <c r="C4149" s="339"/>
      <c r="D4149" s="340"/>
    </row>
    <row r="4150" spans="1:4" ht="15" x14ac:dyDescent="0.25">
      <c r="A4150" s="338"/>
      <c r="B4150" s="339"/>
      <c r="C4150" s="339"/>
      <c r="D4150" s="340"/>
    </row>
    <row r="4151" spans="1:4" ht="15" x14ac:dyDescent="0.25">
      <c r="A4151" s="338"/>
      <c r="B4151" s="339"/>
      <c r="C4151" s="339"/>
      <c r="D4151" s="340"/>
    </row>
    <row r="4152" spans="1:4" ht="15" x14ac:dyDescent="0.25">
      <c r="A4152" s="338"/>
      <c r="B4152" s="339"/>
      <c r="C4152" s="339"/>
      <c r="D4152" s="340"/>
    </row>
    <row r="4153" spans="1:4" ht="15" x14ac:dyDescent="0.25">
      <c r="A4153" s="338"/>
      <c r="B4153" s="339"/>
      <c r="C4153" s="339"/>
      <c r="D4153" s="340"/>
    </row>
    <row r="4154" spans="1:4" ht="15" x14ac:dyDescent="0.25">
      <c r="A4154" s="338"/>
      <c r="B4154" s="339"/>
      <c r="C4154" s="339"/>
      <c r="D4154" s="340"/>
    </row>
    <row r="4155" spans="1:4" ht="15" x14ac:dyDescent="0.25">
      <c r="A4155" s="338"/>
      <c r="B4155" s="339"/>
      <c r="C4155" s="339"/>
      <c r="D4155" s="340"/>
    </row>
    <row r="4156" spans="1:4" ht="15" x14ac:dyDescent="0.25">
      <c r="A4156" s="338"/>
      <c r="B4156" s="339"/>
      <c r="C4156" s="339"/>
      <c r="D4156" s="340"/>
    </row>
    <row r="4157" spans="1:4" ht="15" x14ac:dyDescent="0.25">
      <c r="A4157" s="338"/>
      <c r="B4157" s="339"/>
      <c r="C4157" s="339"/>
      <c r="D4157" s="340"/>
    </row>
    <row r="4158" spans="1:4" ht="15" x14ac:dyDescent="0.25">
      <c r="A4158" s="338"/>
      <c r="B4158" s="339"/>
      <c r="C4158" s="339"/>
      <c r="D4158" s="340"/>
    </row>
    <row r="4159" spans="1:4" ht="15" x14ac:dyDescent="0.25">
      <c r="A4159" s="338"/>
      <c r="B4159" s="339"/>
      <c r="C4159" s="339"/>
      <c r="D4159" s="340"/>
    </row>
    <row r="4160" spans="1:4" ht="15" x14ac:dyDescent="0.25">
      <c r="A4160" s="338"/>
      <c r="B4160" s="339"/>
      <c r="C4160" s="339"/>
      <c r="D4160" s="340"/>
    </row>
    <row r="4161" spans="1:4" ht="15" x14ac:dyDescent="0.25">
      <c r="A4161" s="338"/>
      <c r="B4161" s="339"/>
      <c r="C4161" s="339"/>
      <c r="D4161" s="340"/>
    </row>
    <row r="4162" spans="1:4" ht="15" x14ac:dyDescent="0.25">
      <c r="A4162" s="338"/>
      <c r="B4162" s="339"/>
      <c r="C4162" s="339"/>
      <c r="D4162" s="340"/>
    </row>
    <row r="4163" spans="1:4" ht="15" x14ac:dyDescent="0.25">
      <c r="A4163" s="338"/>
      <c r="B4163" s="339"/>
      <c r="C4163" s="339"/>
      <c r="D4163" s="340"/>
    </row>
    <row r="4164" spans="1:4" ht="15" x14ac:dyDescent="0.25">
      <c r="A4164" s="338"/>
      <c r="B4164" s="339"/>
      <c r="C4164" s="339"/>
      <c r="D4164" s="340"/>
    </row>
    <row r="4165" spans="1:4" ht="15" x14ac:dyDescent="0.25">
      <c r="A4165" s="338"/>
      <c r="B4165" s="339"/>
      <c r="C4165" s="339"/>
      <c r="D4165" s="340"/>
    </row>
    <row r="4166" spans="1:4" ht="15" x14ac:dyDescent="0.25">
      <c r="A4166" s="338"/>
      <c r="B4166" s="339"/>
      <c r="C4166" s="339"/>
      <c r="D4166" s="340"/>
    </row>
    <row r="4167" spans="1:4" ht="15" x14ac:dyDescent="0.25">
      <c r="A4167" s="338"/>
      <c r="B4167" s="339"/>
      <c r="C4167" s="339"/>
      <c r="D4167" s="340"/>
    </row>
    <row r="4168" spans="1:4" ht="15" x14ac:dyDescent="0.25">
      <c r="A4168" s="338"/>
      <c r="B4168" s="339"/>
      <c r="C4168" s="339"/>
      <c r="D4168" s="340"/>
    </row>
    <row r="4169" spans="1:4" ht="15" x14ac:dyDescent="0.25">
      <c r="A4169" s="338"/>
      <c r="B4169" s="339"/>
      <c r="C4169" s="339"/>
      <c r="D4169" s="340"/>
    </row>
    <row r="4170" spans="1:4" ht="15" x14ac:dyDescent="0.25">
      <c r="A4170" s="338"/>
      <c r="B4170" s="339"/>
      <c r="C4170" s="339"/>
      <c r="D4170" s="340"/>
    </row>
    <row r="4171" spans="1:4" ht="15" x14ac:dyDescent="0.25">
      <c r="A4171" s="338"/>
      <c r="B4171" s="339"/>
      <c r="C4171" s="339"/>
      <c r="D4171" s="340"/>
    </row>
    <row r="4172" spans="1:4" ht="15" x14ac:dyDescent="0.25">
      <c r="A4172" s="338"/>
      <c r="B4172" s="339"/>
      <c r="C4172" s="339"/>
      <c r="D4172" s="340"/>
    </row>
    <row r="4173" spans="1:4" ht="15" x14ac:dyDescent="0.25">
      <c r="A4173" s="338"/>
      <c r="B4173" s="339"/>
      <c r="C4173" s="339"/>
      <c r="D4173" s="340"/>
    </row>
    <row r="4174" spans="1:4" ht="15" x14ac:dyDescent="0.25">
      <c r="A4174" s="338"/>
      <c r="B4174" s="339"/>
      <c r="C4174" s="339"/>
      <c r="D4174" s="340"/>
    </row>
    <row r="4175" spans="1:4" ht="15" x14ac:dyDescent="0.25">
      <c r="A4175" s="338"/>
      <c r="B4175" s="339"/>
      <c r="C4175" s="339"/>
      <c r="D4175" s="340"/>
    </row>
    <row r="4176" spans="1:4" ht="15" x14ac:dyDescent="0.25">
      <c r="A4176" s="338"/>
      <c r="B4176" s="339"/>
      <c r="C4176" s="339"/>
      <c r="D4176" s="340"/>
    </row>
    <row r="4177" spans="1:4" ht="15" x14ac:dyDescent="0.25">
      <c r="A4177" s="338"/>
      <c r="B4177" s="339"/>
      <c r="C4177" s="339"/>
      <c r="D4177" s="340"/>
    </row>
    <row r="4178" spans="1:4" ht="15" x14ac:dyDescent="0.25">
      <c r="A4178" s="338"/>
      <c r="B4178" s="339"/>
      <c r="C4178" s="339"/>
      <c r="D4178" s="340"/>
    </row>
    <row r="4179" spans="1:4" ht="15" x14ac:dyDescent="0.25">
      <c r="A4179" s="338"/>
      <c r="B4179" s="339"/>
      <c r="C4179" s="339"/>
      <c r="D4179" s="340"/>
    </row>
    <row r="4180" spans="1:4" ht="15" x14ac:dyDescent="0.25">
      <c r="A4180" s="338"/>
      <c r="B4180" s="339"/>
      <c r="C4180" s="339"/>
      <c r="D4180" s="340"/>
    </row>
    <row r="4181" spans="1:4" ht="15" x14ac:dyDescent="0.25">
      <c r="A4181" s="338"/>
      <c r="B4181" s="339"/>
      <c r="C4181" s="339"/>
      <c r="D4181" s="340"/>
    </row>
    <row r="4182" spans="1:4" ht="15" x14ac:dyDescent="0.25">
      <c r="A4182" s="338"/>
      <c r="B4182" s="339"/>
      <c r="C4182" s="339"/>
      <c r="D4182" s="340"/>
    </row>
    <row r="4183" spans="1:4" ht="15" x14ac:dyDescent="0.25">
      <c r="A4183" s="338"/>
      <c r="B4183" s="339"/>
      <c r="C4183" s="339"/>
      <c r="D4183" s="340"/>
    </row>
    <row r="4184" spans="1:4" ht="15" x14ac:dyDescent="0.25">
      <c r="A4184" s="338"/>
      <c r="B4184" s="339"/>
      <c r="C4184" s="339"/>
      <c r="D4184" s="340"/>
    </row>
    <row r="4185" spans="1:4" ht="15" x14ac:dyDescent="0.25">
      <c r="A4185" s="338"/>
      <c r="B4185" s="339"/>
      <c r="C4185" s="339"/>
      <c r="D4185" s="340"/>
    </row>
    <row r="4186" spans="1:4" ht="15" x14ac:dyDescent="0.25">
      <c r="A4186" s="338"/>
      <c r="B4186" s="339"/>
      <c r="C4186" s="339"/>
      <c r="D4186" s="340"/>
    </row>
    <row r="4187" spans="1:4" ht="15" x14ac:dyDescent="0.25">
      <c r="A4187" s="338"/>
      <c r="B4187" s="339"/>
      <c r="C4187" s="339"/>
      <c r="D4187" s="340"/>
    </row>
    <row r="4188" spans="1:4" ht="15" x14ac:dyDescent="0.25">
      <c r="A4188" s="338"/>
      <c r="B4188" s="339"/>
      <c r="C4188" s="339"/>
      <c r="D4188" s="340"/>
    </row>
    <row r="4189" spans="1:4" ht="15" x14ac:dyDescent="0.25">
      <c r="A4189" s="338"/>
      <c r="B4189" s="339"/>
      <c r="C4189" s="339"/>
      <c r="D4189" s="340"/>
    </row>
    <row r="4190" spans="1:4" ht="15" x14ac:dyDescent="0.25">
      <c r="A4190" s="338"/>
      <c r="B4190" s="339"/>
      <c r="C4190" s="339"/>
      <c r="D4190" s="340"/>
    </row>
    <row r="4191" spans="1:4" ht="15" x14ac:dyDescent="0.25">
      <c r="A4191" s="338"/>
      <c r="B4191" s="339"/>
      <c r="C4191" s="339"/>
      <c r="D4191" s="340"/>
    </row>
    <row r="4192" spans="1:4" ht="15" x14ac:dyDescent="0.25">
      <c r="A4192" s="338"/>
      <c r="B4192" s="339"/>
      <c r="C4192" s="339"/>
      <c r="D4192" s="340"/>
    </row>
    <row r="4193" spans="1:4" ht="15" x14ac:dyDescent="0.25">
      <c r="A4193" s="338"/>
      <c r="B4193" s="339"/>
      <c r="C4193" s="339"/>
      <c r="D4193" s="340"/>
    </row>
    <row r="4194" spans="1:4" ht="15" x14ac:dyDescent="0.25">
      <c r="A4194" s="338"/>
      <c r="B4194" s="339"/>
      <c r="C4194" s="339"/>
      <c r="D4194" s="340"/>
    </row>
    <row r="4195" spans="1:4" ht="15" x14ac:dyDescent="0.25">
      <c r="A4195" s="338"/>
      <c r="B4195" s="339"/>
      <c r="C4195" s="339"/>
      <c r="D4195" s="340"/>
    </row>
    <row r="4196" spans="1:4" ht="15" x14ac:dyDescent="0.25">
      <c r="A4196" s="338"/>
      <c r="B4196" s="339"/>
      <c r="C4196" s="339"/>
      <c r="D4196" s="340"/>
    </row>
    <row r="4197" spans="1:4" ht="15" x14ac:dyDescent="0.25">
      <c r="A4197" s="338"/>
      <c r="B4197" s="339"/>
      <c r="C4197" s="339"/>
      <c r="D4197" s="340"/>
    </row>
    <row r="4198" spans="1:4" ht="15" x14ac:dyDescent="0.25">
      <c r="A4198" s="338"/>
      <c r="B4198" s="339"/>
      <c r="C4198" s="339"/>
      <c r="D4198" s="340"/>
    </row>
    <row r="4199" spans="1:4" ht="15" x14ac:dyDescent="0.25">
      <c r="A4199" s="338"/>
      <c r="B4199" s="339"/>
      <c r="C4199" s="339"/>
      <c r="D4199" s="340"/>
    </row>
    <row r="4200" spans="1:4" ht="15" x14ac:dyDescent="0.25">
      <c r="A4200" s="338"/>
      <c r="B4200" s="339"/>
      <c r="C4200" s="339"/>
      <c r="D4200" s="340"/>
    </row>
    <row r="4201" spans="1:4" ht="15" x14ac:dyDescent="0.25">
      <c r="A4201" s="338"/>
      <c r="B4201" s="339"/>
      <c r="C4201" s="339"/>
      <c r="D4201" s="340"/>
    </row>
    <row r="4202" spans="1:4" ht="15" x14ac:dyDescent="0.25">
      <c r="A4202" s="338"/>
      <c r="B4202" s="339"/>
      <c r="C4202" s="339"/>
      <c r="D4202" s="340"/>
    </row>
    <row r="4203" spans="1:4" ht="15" x14ac:dyDescent="0.25">
      <c r="A4203" s="338"/>
      <c r="B4203" s="339"/>
      <c r="C4203" s="339"/>
      <c r="D4203" s="340"/>
    </row>
    <row r="4204" spans="1:4" ht="15" x14ac:dyDescent="0.25">
      <c r="A4204" s="338"/>
      <c r="B4204" s="339"/>
      <c r="C4204" s="339"/>
      <c r="D4204" s="340"/>
    </row>
    <row r="4205" spans="1:4" ht="15" x14ac:dyDescent="0.25">
      <c r="A4205" s="338"/>
      <c r="B4205" s="339"/>
      <c r="C4205" s="339"/>
      <c r="D4205" s="340"/>
    </row>
    <row r="4206" spans="1:4" ht="15" x14ac:dyDescent="0.25">
      <c r="A4206" s="338"/>
      <c r="B4206" s="339"/>
      <c r="C4206" s="339"/>
      <c r="D4206" s="340"/>
    </row>
    <row r="4207" spans="1:4" ht="15" x14ac:dyDescent="0.25">
      <c r="A4207" s="338"/>
      <c r="B4207" s="339"/>
      <c r="C4207" s="339"/>
      <c r="D4207" s="340"/>
    </row>
    <row r="4208" spans="1:4" ht="15" x14ac:dyDescent="0.25">
      <c r="A4208" s="338"/>
      <c r="B4208" s="339"/>
      <c r="C4208" s="339"/>
      <c r="D4208" s="340"/>
    </row>
    <row r="4209" spans="1:4" ht="15" x14ac:dyDescent="0.25">
      <c r="A4209" s="338"/>
      <c r="B4209" s="339"/>
      <c r="C4209" s="339"/>
      <c r="D4209" s="340"/>
    </row>
    <row r="4210" spans="1:4" ht="15" x14ac:dyDescent="0.25">
      <c r="A4210" s="338"/>
      <c r="B4210" s="339"/>
      <c r="C4210" s="339"/>
      <c r="D4210" s="340"/>
    </row>
    <row r="4211" spans="1:4" ht="15" x14ac:dyDescent="0.25">
      <c r="A4211" s="338"/>
      <c r="B4211" s="339"/>
      <c r="C4211" s="339"/>
      <c r="D4211" s="340"/>
    </row>
    <row r="4212" spans="1:4" ht="15" x14ac:dyDescent="0.25">
      <c r="A4212" s="338"/>
      <c r="B4212" s="339"/>
      <c r="C4212" s="339"/>
      <c r="D4212" s="340"/>
    </row>
    <row r="4213" spans="1:4" ht="15" x14ac:dyDescent="0.25">
      <c r="A4213" s="338"/>
      <c r="B4213" s="339"/>
      <c r="C4213" s="339"/>
      <c r="D4213" s="340"/>
    </row>
    <row r="4214" spans="1:4" ht="15" x14ac:dyDescent="0.25">
      <c r="A4214" s="338"/>
      <c r="B4214" s="339"/>
      <c r="C4214" s="339"/>
      <c r="D4214" s="340"/>
    </row>
    <row r="4215" spans="1:4" ht="15" x14ac:dyDescent="0.25">
      <c r="A4215" s="338"/>
      <c r="B4215" s="339"/>
      <c r="C4215" s="339"/>
      <c r="D4215" s="340"/>
    </row>
    <row r="4216" spans="1:4" ht="15" x14ac:dyDescent="0.25">
      <c r="A4216" s="338"/>
      <c r="B4216" s="339"/>
      <c r="C4216" s="339"/>
      <c r="D4216" s="340"/>
    </row>
    <row r="4217" spans="1:4" ht="15" x14ac:dyDescent="0.25">
      <c r="A4217" s="338"/>
      <c r="B4217" s="339"/>
      <c r="C4217" s="339"/>
      <c r="D4217" s="340"/>
    </row>
    <row r="4218" spans="1:4" ht="15" x14ac:dyDescent="0.25">
      <c r="A4218" s="338"/>
      <c r="B4218" s="339"/>
      <c r="C4218" s="339"/>
      <c r="D4218" s="340"/>
    </row>
    <row r="4219" spans="1:4" ht="15" x14ac:dyDescent="0.25">
      <c r="A4219" s="338"/>
      <c r="B4219" s="339"/>
      <c r="C4219" s="339"/>
      <c r="D4219" s="340"/>
    </row>
    <row r="4220" spans="1:4" ht="15" x14ac:dyDescent="0.25">
      <c r="A4220" s="338"/>
      <c r="B4220" s="339"/>
      <c r="C4220" s="339"/>
      <c r="D4220" s="340"/>
    </row>
    <row r="4221" spans="1:4" ht="15" x14ac:dyDescent="0.25">
      <c r="A4221" s="338"/>
      <c r="B4221" s="339"/>
      <c r="C4221" s="339"/>
      <c r="D4221" s="340"/>
    </row>
    <row r="4222" spans="1:4" ht="15" x14ac:dyDescent="0.25">
      <c r="A4222" s="338"/>
      <c r="B4222" s="339"/>
      <c r="C4222" s="339"/>
      <c r="D4222" s="340"/>
    </row>
    <row r="4223" spans="1:4" ht="15" x14ac:dyDescent="0.25">
      <c r="A4223" s="338"/>
      <c r="B4223" s="339"/>
      <c r="C4223" s="339"/>
      <c r="D4223" s="340"/>
    </row>
    <row r="4224" spans="1:4" ht="15" x14ac:dyDescent="0.25">
      <c r="A4224" s="338"/>
      <c r="B4224" s="339"/>
      <c r="C4224" s="339"/>
      <c r="D4224" s="340"/>
    </row>
    <row r="4225" spans="1:4" ht="15" x14ac:dyDescent="0.25">
      <c r="A4225" s="338"/>
      <c r="B4225" s="339"/>
      <c r="C4225" s="339"/>
      <c r="D4225" s="340"/>
    </row>
    <row r="4226" spans="1:4" ht="15" x14ac:dyDescent="0.25">
      <c r="A4226" s="338"/>
      <c r="B4226" s="339"/>
      <c r="C4226" s="339"/>
      <c r="D4226" s="340"/>
    </row>
    <row r="4227" spans="1:4" ht="15" x14ac:dyDescent="0.25">
      <c r="A4227" s="338"/>
      <c r="B4227" s="339"/>
      <c r="C4227" s="339"/>
      <c r="D4227" s="340"/>
    </row>
    <row r="4228" spans="1:4" ht="15" x14ac:dyDescent="0.25">
      <c r="A4228" s="338"/>
      <c r="B4228" s="339"/>
      <c r="C4228" s="339"/>
      <c r="D4228" s="340"/>
    </row>
    <row r="4229" spans="1:4" ht="15" x14ac:dyDescent="0.25">
      <c r="A4229" s="338"/>
      <c r="B4229" s="339"/>
      <c r="C4229" s="339"/>
      <c r="D4229" s="340"/>
    </row>
    <row r="4230" spans="1:4" ht="15" x14ac:dyDescent="0.25">
      <c r="A4230" s="338"/>
      <c r="B4230" s="339"/>
      <c r="C4230" s="339"/>
      <c r="D4230" s="340"/>
    </row>
    <row r="4231" spans="1:4" ht="15" x14ac:dyDescent="0.25">
      <c r="A4231" s="338"/>
      <c r="B4231" s="339"/>
      <c r="C4231" s="339"/>
      <c r="D4231" s="340"/>
    </row>
    <row r="4232" spans="1:4" ht="15" x14ac:dyDescent="0.25">
      <c r="A4232" s="338"/>
      <c r="B4232" s="339"/>
      <c r="C4232" s="339"/>
      <c r="D4232" s="340"/>
    </row>
    <row r="4233" spans="1:4" ht="15" x14ac:dyDescent="0.25">
      <c r="A4233" s="338"/>
      <c r="B4233" s="339"/>
      <c r="C4233" s="339"/>
      <c r="D4233" s="340"/>
    </row>
    <row r="4234" spans="1:4" ht="15" x14ac:dyDescent="0.25">
      <c r="A4234" s="338"/>
      <c r="B4234" s="339"/>
      <c r="C4234" s="339"/>
      <c r="D4234" s="340"/>
    </row>
    <row r="4235" spans="1:4" ht="15" x14ac:dyDescent="0.25">
      <c r="A4235" s="338"/>
      <c r="B4235" s="339"/>
      <c r="C4235" s="339"/>
      <c r="D4235" s="340"/>
    </row>
    <row r="4236" spans="1:4" ht="15" x14ac:dyDescent="0.25">
      <c r="A4236" s="338"/>
      <c r="B4236" s="339"/>
      <c r="C4236" s="339"/>
      <c r="D4236" s="340"/>
    </row>
    <row r="4237" spans="1:4" ht="15" x14ac:dyDescent="0.25">
      <c r="A4237" s="338"/>
      <c r="B4237" s="339"/>
      <c r="C4237" s="339"/>
      <c r="D4237" s="340"/>
    </row>
    <row r="4238" spans="1:4" ht="15" x14ac:dyDescent="0.25">
      <c r="A4238" s="338"/>
      <c r="B4238" s="339"/>
      <c r="C4238" s="339"/>
      <c r="D4238" s="340"/>
    </row>
    <row r="4239" spans="1:4" ht="15" x14ac:dyDescent="0.25">
      <c r="A4239" s="338"/>
      <c r="B4239" s="339"/>
      <c r="C4239" s="339"/>
      <c r="D4239" s="340"/>
    </row>
    <row r="4240" spans="1:4" ht="15" x14ac:dyDescent="0.25">
      <c r="A4240" s="338"/>
      <c r="B4240" s="339"/>
      <c r="C4240" s="339"/>
      <c r="D4240" s="340"/>
    </row>
    <row r="4241" spans="1:4" ht="15" x14ac:dyDescent="0.25">
      <c r="A4241" s="338"/>
      <c r="B4241" s="339"/>
      <c r="C4241" s="339"/>
      <c r="D4241" s="340"/>
    </row>
    <row r="4242" spans="1:4" ht="15" x14ac:dyDescent="0.25">
      <c r="A4242" s="338"/>
      <c r="B4242" s="339"/>
      <c r="C4242" s="339"/>
      <c r="D4242" s="340"/>
    </row>
    <row r="4243" spans="1:4" ht="15" x14ac:dyDescent="0.25">
      <c r="A4243" s="338"/>
      <c r="B4243" s="339"/>
      <c r="C4243" s="339"/>
      <c r="D4243" s="340"/>
    </row>
    <row r="4244" spans="1:4" ht="15" x14ac:dyDescent="0.25">
      <c r="A4244" s="338"/>
      <c r="B4244" s="339"/>
      <c r="C4244" s="339"/>
      <c r="D4244" s="340"/>
    </row>
    <row r="4245" spans="1:4" ht="15" x14ac:dyDescent="0.25">
      <c r="A4245" s="338"/>
      <c r="B4245" s="339"/>
      <c r="C4245" s="339"/>
      <c r="D4245" s="340"/>
    </row>
    <row r="4246" spans="1:4" ht="15" x14ac:dyDescent="0.25">
      <c r="A4246" s="338"/>
      <c r="B4246" s="339"/>
      <c r="C4246" s="339"/>
      <c r="D4246" s="340"/>
    </row>
    <row r="4247" spans="1:4" ht="15" x14ac:dyDescent="0.25">
      <c r="A4247" s="338"/>
      <c r="B4247" s="339"/>
      <c r="C4247" s="339"/>
      <c r="D4247" s="340"/>
    </row>
    <row r="4248" spans="1:4" ht="15" x14ac:dyDescent="0.25">
      <c r="A4248" s="338"/>
      <c r="B4248" s="339"/>
      <c r="C4248" s="339"/>
      <c r="D4248" s="340"/>
    </row>
    <row r="4249" spans="1:4" ht="15" x14ac:dyDescent="0.25">
      <c r="A4249" s="338"/>
      <c r="B4249" s="339"/>
      <c r="C4249" s="339"/>
      <c r="D4249" s="340"/>
    </row>
    <row r="4250" spans="1:4" ht="15" x14ac:dyDescent="0.25">
      <c r="A4250" s="338"/>
      <c r="B4250" s="339"/>
      <c r="C4250" s="339"/>
      <c r="D4250" s="340"/>
    </row>
    <row r="4251" spans="1:4" ht="15" x14ac:dyDescent="0.25">
      <c r="A4251" s="338"/>
      <c r="B4251" s="339"/>
      <c r="C4251" s="339"/>
      <c r="D4251" s="340"/>
    </row>
    <row r="4252" spans="1:4" ht="15" x14ac:dyDescent="0.25">
      <c r="A4252" s="338"/>
      <c r="B4252" s="339"/>
      <c r="C4252" s="339"/>
      <c r="D4252" s="340"/>
    </row>
    <row r="4253" spans="1:4" ht="15" x14ac:dyDescent="0.25">
      <c r="A4253" s="338"/>
      <c r="B4253" s="339"/>
      <c r="C4253" s="339"/>
      <c r="D4253" s="340"/>
    </row>
    <row r="4254" spans="1:4" ht="15" x14ac:dyDescent="0.25">
      <c r="A4254" s="338"/>
      <c r="B4254" s="339"/>
      <c r="C4254" s="339"/>
      <c r="D4254" s="340"/>
    </row>
    <row r="4255" spans="1:4" ht="15" x14ac:dyDescent="0.25">
      <c r="A4255" s="338"/>
      <c r="B4255" s="339"/>
      <c r="C4255" s="339"/>
      <c r="D4255" s="340"/>
    </row>
    <row r="4256" spans="1:4" ht="15" x14ac:dyDescent="0.25">
      <c r="A4256" s="338"/>
      <c r="B4256" s="339"/>
      <c r="C4256" s="339"/>
      <c r="D4256" s="340"/>
    </row>
    <row r="4257" spans="1:4" ht="15" x14ac:dyDescent="0.25">
      <c r="A4257" s="338"/>
      <c r="B4257" s="339"/>
      <c r="C4257" s="339"/>
      <c r="D4257" s="340"/>
    </row>
    <row r="4258" spans="1:4" ht="15" x14ac:dyDescent="0.25">
      <c r="A4258" s="338"/>
      <c r="B4258" s="339"/>
      <c r="C4258" s="339"/>
      <c r="D4258" s="340"/>
    </row>
    <row r="4259" spans="1:4" ht="15" x14ac:dyDescent="0.25">
      <c r="A4259" s="338"/>
      <c r="B4259" s="339"/>
      <c r="C4259" s="339"/>
      <c r="D4259" s="340"/>
    </row>
    <row r="4260" spans="1:4" ht="15" x14ac:dyDescent="0.25">
      <c r="A4260" s="338"/>
      <c r="B4260" s="339"/>
      <c r="C4260" s="339"/>
      <c r="D4260" s="340"/>
    </row>
    <row r="4261" spans="1:4" ht="15" x14ac:dyDescent="0.25">
      <c r="A4261" s="338"/>
      <c r="B4261" s="339"/>
      <c r="C4261" s="339"/>
      <c r="D4261" s="340"/>
    </row>
    <row r="4262" spans="1:4" ht="15" x14ac:dyDescent="0.25">
      <c r="A4262" s="338"/>
      <c r="B4262" s="339"/>
      <c r="C4262" s="339"/>
      <c r="D4262" s="340"/>
    </row>
    <row r="4263" spans="1:4" ht="15" x14ac:dyDescent="0.25">
      <c r="A4263" s="338"/>
      <c r="B4263" s="339"/>
      <c r="C4263" s="339"/>
      <c r="D4263" s="340"/>
    </row>
    <row r="4264" spans="1:4" ht="15" x14ac:dyDescent="0.25">
      <c r="A4264" s="338"/>
      <c r="B4264" s="339"/>
      <c r="C4264" s="339"/>
      <c r="D4264" s="340"/>
    </row>
    <row r="4265" spans="1:4" ht="15" x14ac:dyDescent="0.25">
      <c r="A4265" s="338"/>
      <c r="B4265" s="339"/>
      <c r="C4265" s="339"/>
      <c r="D4265" s="340"/>
    </row>
    <row r="4266" spans="1:4" ht="15" x14ac:dyDescent="0.25">
      <c r="A4266" s="338"/>
      <c r="B4266" s="339"/>
      <c r="C4266" s="339"/>
      <c r="D4266" s="340"/>
    </row>
    <row r="4267" spans="1:4" ht="15" x14ac:dyDescent="0.25">
      <c r="A4267" s="338"/>
      <c r="B4267" s="339"/>
      <c r="C4267" s="339"/>
      <c r="D4267" s="340"/>
    </row>
    <row r="4268" spans="1:4" ht="15" x14ac:dyDescent="0.25">
      <c r="A4268" s="338"/>
      <c r="B4268" s="339"/>
      <c r="C4268" s="339"/>
      <c r="D4268" s="340"/>
    </row>
    <row r="4269" spans="1:4" ht="15" x14ac:dyDescent="0.25">
      <c r="A4269" s="338"/>
      <c r="B4269" s="339"/>
      <c r="C4269" s="339"/>
      <c r="D4269" s="340"/>
    </row>
    <row r="4270" spans="1:4" ht="15" x14ac:dyDescent="0.25">
      <c r="A4270" s="338"/>
      <c r="B4270" s="339"/>
      <c r="C4270" s="339"/>
      <c r="D4270" s="340"/>
    </row>
    <row r="4271" spans="1:4" ht="15" x14ac:dyDescent="0.25">
      <c r="A4271" s="338"/>
      <c r="B4271" s="339"/>
      <c r="C4271" s="339"/>
      <c r="D4271" s="340"/>
    </row>
    <row r="4272" spans="1:4" ht="15" x14ac:dyDescent="0.25">
      <c r="A4272" s="338"/>
      <c r="B4272" s="339"/>
      <c r="C4272" s="339"/>
      <c r="D4272" s="340"/>
    </row>
    <row r="4273" spans="1:4" ht="15" x14ac:dyDescent="0.25">
      <c r="A4273" s="338"/>
      <c r="B4273" s="339"/>
      <c r="C4273" s="339"/>
      <c r="D4273" s="340"/>
    </row>
    <row r="4274" spans="1:4" ht="15" x14ac:dyDescent="0.25">
      <c r="A4274" s="338"/>
      <c r="B4274" s="339"/>
      <c r="C4274" s="339"/>
      <c r="D4274" s="340"/>
    </row>
    <row r="4275" spans="1:4" ht="15" x14ac:dyDescent="0.25">
      <c r="A4275" s="338"/>
      <c r="B4275" s="339"/>
      <c r="C4275" s="339"/>
      <c r="D4275" s="340"/>
    </row>
    <row r="4276" spans="1:4" ht="15" x14ac:dyDescent="0.25">
      <c r="A4276" s="338"/>
      <c r="B4276" s="339"/>
      <c r="C4276" s="339"/>
      <c r="D4276" s="340"/>
    </row>
    <row r="4277" spans="1:4" ht="15" x14ac:dyDescent="0.25">
      <c r="A4277" s="338"/>
      <c r="B4277" s="339"/>
      <c r="C4277" s="339"/>
      <c r="D4277" s="340"/>
    </row>
    <row r="4278" spans="1:4" ht="15" x14ac:dyDescent="0.25">
      <c r="A4278" s="338"/>
      <c r="B4278" s="339"/>
      <c r="C4278" s="339"/>
      <c r="D4278" s="340"/>
    </row>
    <row r="4279" spans="1:4" ht="15" x14ac:dyDescent="0.25">
      <c r="A4279" s="338"/>
      <c r="B4279" s="339"/>
      <c r="C4279" s="339"/>
      <c r="D4279" s="340"/>
    </row>
    <row r="4280" spans="1:4" ht="15" x14ac:dyDescent="0.25">
      <c r="A4280" s="338"/>
      <c r="B4280" s="339"/>
      <c r="C4280" s="339"/>
      <c r="D4280" s="340"/>
    </row>
    <row r="4281" spans="1:4" ht="15" x14ac:dyDescent="0.25">
      <c r="A4281" s="338"/>
      <c r="B4281" s="339"/>
      <c r="C4281" s="339"/>
      <c r="D4281" s="340"/>
    </row>
    <row r="4282" spans="1:4" ht="15" x14ac:dyDescent="0.25">
      <c r="A4282" s="338"/>
      <c r="B4282" s="339"/>
      <c r="C4282" s="339"/>
      <c r="D4282" s="340"/>
    </row>
    <row r="4283" spans="1:4" ht="15" x14ac:dyDescent="0.25">
      <c r="A4283" s="338"/>
      <c r="B4283" s="339"/>
      <c r="C4283" s="339"/>
      <c r="D4283" s="340"/>
    </row>
    <row r="4284" spans="1:4" ht="15" x14ac:dyDescent="0.25">
      <c r="A4284" s="338"/>
      <c r="B4284" s="339"/>
      <c r="C4284" s="339"/>
      <c r="D4284" s="340"/>
    </row>
    <row r="4285" spans="1:4" ht="15" x14ac:dyDescent="0.25">
      <c r="A4285" s="338"/>
      <c r="B4285" s="339"/>
      <c r="C4285" s="339"/>
      <c r="D4285" s="340"/>
    </row>
    <row r="4286" spans="1:4" ht="15" x14ac:dyDescent="0.25">
      <c r="A4286" s="338"/>
      <c r="B4286" s="339"/>
      <c r="C4286" s="339"/>
      <c r="D4286" s="340"/>
    </row>
    <row r="4287" spans="1:4" ht="15" x14ac:dyDescent="0.25">
      <c r="A4287" s="338"/>
      <c r="B4287" s="339"/>
      <c r="C4287" s="339"/>
      <c r="D4287" s="340"/>
    </row>
    <row r="4288" spans="1:4" ht="15" x14ac:dyDescent="0.25">
      <c r="A4288" s="338"/>
      <c r="B4288" s="339"/>
      <c r="C4288" s="339"/>
      <c r="D4288" s="340"/>
    </row>
    <row r="4289" spans="1:4" ht="15" x14ac:dyDescent="0.25">
      <c r="A4289" s="338"/>
      <c r="B4289" s="339"/>
      <c r="C4289" s="339"/>
      <c r="D4289" s="340"/>
    </row>
    <row r="4290" spans="1:4" ht="15" x14ac:dyDescent="0.25">
      <c r="A4290" s="338"/>
      <c r="B4290" s="339"/>
      <c r="C4290" s="339"/>
      <c r="D4290" s="340"/>
    </row>
    <row r="4291" spans="1:4" ht="15" x14ac:dyDescent="0.25">
      <c r="A4291" s="338"/>
      <c r="B4291" s="339"/>
      <c r="C4291" s="339"/>
      <c r="D4291" s="340"/>
    </row>
    <row r="4292" spans="1:4" ht="15" x14ac:dyDescent="0.25">
      <c r="A4292" s="338"/>
      <c r="B4292" s="339"/>
      <c r="C4292" s="339"/>
      <c r="D4292" s="340"/>
    </row>
    <row r="4293" spans="1:4" ht="15" x14ac:dyDescent="0.25">
      <c r="A4293" s="338"/>
      <c r="B4293" s="339"/>
      <c r="C4293" s="339"/>
      <c r="D4293" s="340"/>
    </row>
    <row r="4294" spans="1:4" ht="15" x14ac:dyDescent="0.25">
      <c r="A4294" s="338"/>
      <c r="B4294" s="339"/>
      <c r="C4294" s="339"/>
      <c r="D4294" s="340"/>
    </row>
    <row r="4295" spans="1:4" ht="15" x14ac:dyDescent="0.25">
      <c r="A4295" s="338"/>
      <c r="B4295" s="339"/>
      <c r="C4295" s="339"/>
      <c r="D4295" s="340"/>
    </row>
    <row r="4296" spans="1:4" ht="15" x14ac:dyDescent="0.25">
      <c r="A4296" s="338"/>
      <c r="B4296" s="339"/>
      <c r="C4296" s="339"/>
      <c r="D4296" s="340"/>
    </row>
    <row r="4297" spans="1:4" ht="15" x14ac:dyDescent="0.25">
      <c r="A4297" s="338"/>
      <c r="B4297" s="339"/>
      <c r="C4297" s="339"/>
      <c r="D4297" s="340"/>
    </row>
    <row r="4298" spans="1:4" ht="15" x14ac:dyDescent="0.25">
      <c r="A4298" s="338"/>
      <c r="B4298" s="339"/>
      <c r="C4298" s="339"/>
      <c r="D4298" s="340"/>
    </row>
    <row r="4299" spans="1:4" ht="15" x14ac:dyDescent="0.25">
      <c r="A4299" s="338"/>
      <c r="B4299" s="339"/>
      <c r="C4299" s="339"/>
      <c r="D4299" s="340"/>
    </row>
    <row r="4300" spans="1:4" ht="15" x14ac:dyDescent="0.25">
      <c r="A4300" s="338"/>
      <c r="B4300" s="339"/>
      <c r="C4300" s="339"/>
      <c r="D4300" s="340"/>
    </row>
    <row r="4301" spans="1:4" ht="15" x14ac:dyDescent="0.25">
      <c r="A4301" s="338"/>
      <c r="B4301" s="339"/>
      <c r="C4301" s="339"/>
      <c r="D4301" s="340"/>
    </row>
    <row r="4302" spans="1:4" ht="15" x14ac:dyDescent="0.25">
      <c r="A4302" s="338"/>
      <c r="B4302" s="339"/>
      <c r="C4302" s="339"/>
      <c r="D4302" s="340"/>
    </row>
    <row r="4303" spans="1:4" ht="15" x14ac:dyDescent="0.25">
      <c r="A4303" s="338"/>
      <c r="B4303" s="339"/>
      <c r="C4303" s="339"/>
      <c r="D4303" s="340"/>
    </row>
    <row r="4304" spans="1:4" ht="15" x14ac:dyDescent="0.25">
      <c r="A4304" s="338"/>
      <c r="B4304" s="339"/>
      <c r="C4304" s="339"/>
      <c r="D4304" s="340"/>
    </row>
    <row r="4305" spans="1:4" ht="15" x14ac:dyDescent="0.25">
      <c r="A4305" s="338"/>
      <c r="B4305" s="339"/>
      <c r="C4305" s="339"/>
      <c r="D4305" s="340"/>
    </row>
    <row r="4306" spans="1:4" ht="15" x14ac:dyDescent="0.25">
      <c r="A4306" s="338"/>
      <c r="B4306" s="339"/>
      <c r="C4306" s="339"/>
      <c r="D4306" s="340"/>
    </row>
    <row r="4307" spans="1:4" ht="15" x14ac:dyDescent="0.25">
      <c r="A4307" s="338"/>
      <c r="B4307" s="339"/>
      <c r="C4307" s="339"/>
      <c r="D4307" s="340"/>
    </row>
    <row r="4308" spans="1:4" ht="15" x14ac:dyDescent="0.25">
      <c r="A4308" s="338"/>
      <c r="B4308" s="339"/>
      <c r="C4308" s="339"/>
      <c r="D4308" s="340"/>
    </row>
    <row r="4309" spans="1:4" ht="15" x14ac:dyDescent="0.25">
      <c r="A4309" s="338"/>
      <c r="B4309" s="339"/>
      <c r="C4309" s="339"/>
      <c r="D4309" s="340"/>
    </row>
    <row r="4310" spans="1:4" ht="15" x14ac:dyDescent="0.25">
      <c r="A4310" s="338"/>
      <c r="B4310" s="339"/>
      <c r="C4310" s="339"/>
      <c r="D4310" s="340"/>
    </row>
    <row r="4311" spans="1:4" ht="15" x14ac:dyDescent="0.25">
      <c r="A4311" s="338"/>
      <c r="B4311" s="339"/>
      <c r="C4311" s="339"/>
      <c r="D4311" s="340"/>
    </row>
    <row r="4312" spans="1:4" ht="15" x14ac:dyDescent="0.25">
      <c r="A4312" s="338"/>
      <c r="B4312" s="339"/>
      <c r="C4312" s="339"/>
      <c r="D4312" s="340"/>
    </row>
    <row r="4313" spans="1:4" ht="15" x14ac:dyDescent="0.25">
      <c r="A4313" s="338"/>
      <c r="B4313" s="339"/>
      <c r="C4313" s="339"/>
      <c r="D4313" s="340"/>
    </row>
    <row r="4314" spans="1:4" ht="15" x14ac:dyDescent="0.25">
      <c r="A4314" s="338"/>
      <c r="B4314" s="339"/>
      <c r="C4314" s="339"/>
      <c r="D4314" s="340"/>
    </row>
    <row r="4315" spans="1:4" ht="15" x14ac:dyDescent="0.25">
      <c r="A4315" s="338"/>
      <c r="B4315" s="339"/>
      <c r="C4315" s="339"/>
      <c r="D4315" s="340"/>
    </row>
    <row r="4316" spans="1:4" ht="15" x14ac:dyDescent="0.25">
      <c r="A4316" s="338"/>
      <c r="B4316" s="339"/>
      <c r="C4316" s="339"/>
      <c r="D4316" s="340"/>
    </row>
    <row r="4317" spans="1:4" ht="15" x14ac:dyDescent="0.25">
      <c r="A4317" s="338"/>
      <c r="B4317" s="339"/>
      <c r="C4317" s="339"/>
      <c r="D4317" s="340"/>
    </row>
    <row r="4318" spans="1:4" ht="15" x14ac:dyDescent="0.25">
      <c r="A4318" s="338"/>
      <c r="B4318" s="339"/>
      <c r="C4318" s="339"/>
      <c r="D4318" s="340"/>
    </row>
    <row r="4319" spans="1:4" ht="15" x14ac:dyDescent="0.25">
      <c r="A4319" s="338"/>
      <c r="B4319" s="339"/>
      <c r="C4319" s="339"/>
      <c r="D4319" s="340"/>
    </row>
    <row r="4320" spans="1:4" ht="15" x14ac:dyDescent="0.25">
      <c r="A4320" s="338"/>
      <c r="B4320" s="339"/>
      <c r="C4320" s="339"/>
      <c r="D4320" s="340"/>
    </row>
    <row r="4321" spans="1:4" ht="15" x14ac:dyDescent="0.25">
      <c r="A4321" s="338"/>
      <c r="B4321" s="339"/>
      <c r="C4321" s="339"/>
      <c r="D4321" s="340"/>
    </row>
    <row r="4322" spans="1:4" ht="15" x14ac:dyDescent="0.25">
      <c r="A4322" s="338"/>
      <c r="B4322" s="339"/>
      <c r="C4322" s="339"/>
      <c r="D4322" s="340"/>
    </row>
    <row r="4323" spans="1:4" ht="15" x14ac:dyDescent="0.25">
      <c r="A4323" s="338"/>
      <c r="B4323" s="339"/>
      <c r="C4323" s="339"/>
      <c r="D4323" s="340"/>
    </row>
    <row r="4324" spans="1:4" ht="15" x14ac:dyDescent="0.25">
      <c r="A4324" s="338"/>
      <c r="B4324" s="339"/>
      <c r="C4324" s="339"/>
      <c r="D4324" s="340"/>
    </row>
    <row r="4325" spans="1:4" ht="15" x14ac:dyDescent="0.25">
      <c r="A4325" s="338"/>
      <c r="B4325" s="339"/>
      <c r="C4325" s="339"/>
      <c r="D4325" s="340"/>
    </row>
    <row r="4326" spans="1:4" ht="15" x14ac:dyDescent="0.25">
      <c r="A4326" s="338"/>
      <c r="B4326" s="339"/>
      <c r="C4326" s="339"/>
      <c r="D4326" s="340"/>
    </row>
    <row r="4327" spans="1:4" ht="15" x14ac:dyDescent="0.25">
      <c r="A4327" s="338"/>
      <c r="B4327" s="339"/>
      <c r="C4327" s="339"/>
      <c r="D4327" s="340"/>
    </row>
    <row r="4328" spans="1:4" ht="15" x14ac:dyDescent="0.25">
      <c r="A4328" s="338"/>
      <c r="B4328" s="339"/>
      <c r="C4328" s="339"/>
      <c r="D4328" s="340"/>
    </row>
    <row r="4329" spans="1:4" ht="15" x14ac:dyDescent="0.25">
      <c r="A4329" s="338"/>
      <c r="B4329" s="339"/>
      <c r="C4329" s="339"/>
      <c r="D4329" s="340"/>
    </row>
    <row r="4330" spans="1:4" ht="15" x14ac:dyDescent="0.25">
      <c r="A4330" s="338"/>
      <c r="B4330" s="339"/>
      <c r="C4330" s="339"/>
      <c r="D4330" s="340"/>
    </row>
    <row r="4331" spans="1:4" ht="15" x14ac:dyDescent="0.25">
      <c r="A4331" s="338"/>
      <c r="B4331" s="339"/>
      <c r="C4331" s="339"/>
      <c r="D4331" s="340"/>
    </row>
    <row r="4332" spans="1:4" ht="15" x14ac:dyDescent="0.25">
      <c r="A4332" s="338"/>
      <c r="B4332" s="339"/>
      <c r="C4332" s="339"/>
      <c r="D4332" s="340"/>
    </row>
    <row r="4333" spans="1:4" ht="15" x14ac:dyDescent="0.25">
      <c r="A4333" s="338"/>
      <c r="B4333" s="339"/>
      <c r="C4333" s="339"/>
      <c r="D4333" s="340"/>
    </row>
    <row r="4334" spans="1:4" ht="15" x14ac:dyDescent="0.25">
      <c r="A4334" s="338"/>
      <c r="B4334" s="339"/>
      <c r="C4334" s="339"/>
      <c r="D4334" s="340"/>
    </row>
    <row r="4335" spans="1:4" ht="15" x14ac:dyDescent="0.25">
      <c r="A4335" s="338"/>
      <c r="B4335" s="339"/>
      <c r="C4335" s="339"/>
      <c r="D4335" s="340"/>
    </row>
    <row r="4336" spans="1:4" ht="15" x14ac:dyDescent="0.25">
      <c r="A4336" s="338"/>
      <c r="B4336" s="339"/>
      <c r="C4336" s="339"/>
      <c r="D4336" s="340"/>
    </row>
    <row r="4337" spans="1:4" ht="15" x14ac:dyDescent="0.25">
      <c r="A4337" s="338"/>
      <c r="B4337" s="339"/>
      <c r="C4337" s="339"/>
      <c r="D4337" s="340"/>
    </row>
    <row r="4338" spans="1:4" ht="15" x14ac:dyDescent="0.25">
      <c r="A4338" s="338"/>
      <c r="B4338" s="339"/>
      <c r="C4338" s="339"/>
      <c r="D4338" s="340"/>
    </row>
    <row r="4339" spans="1:4" ht="15" x14ac:dyDescent="0.25">
      <c r="A4339" s="338"/>
      <c r="B4339" s="339"/>
      <c r="C4339" s="339"/>
      <c r="D4339" s="340"/>
    </row>
    <row r="4340" spans="1:4" ht="15" x14ac:dyDescent="0.25">
      <c r="A4340" s="338"/>
      <c r="B4340" s="339"/>
      <c r="C4340" s="339"/>
      <c r="D4340" s="340"/>
    </row>
    <row r="4341" spans="1:4" ht="15" x14ac:dyDescent="0.25">
      <c r="A4341" s="338"/>
      <c r="B4341" s="339"/>
      <c r="C4341" s="339"/>
      <c r="D4341" s="340"/>
    </row>
    <row r="4342" spans="1:4" ht="15" x14ac:dyDescent="0.25">
      <c r="A4342" s="338"/>
      <c r="B4342" s="339"/>
      <c r="C4342" s="339"/>
      <c r="D4342" s="340"/>
    </row>
    <row r="4343" spans="1:4" ht="15" x14ac:dyDescent="0.25">
      <c r="A4343" s="338"/>
      <c r="B4343" s="339"/>
      <c r="C4343" s="339"/>
      <c r="D4343" s="340"/>
    </row>
    <row r="4344" spans="1:4" ht="15" x14ac:dyDescent="0.25">
      <c r="A4344" s="338"/>
      <c r="B4344" s="339"/>
      <c r="C4344" s="339"/>
      <c r="D4344" s="340"/>
    </row>
    <row r="4345" spans="1:4" ht="15" x14ac:dyDescent="0.25">
      <c r="A4345" s="338"/>
      <c r="B4345" s="339"/>
      <c r="C4345" s="339"/>
      <c r="D4345" s="340"/>
    </row>
    <row r="4346" spans="1:4" ht="15" x14ac:dyDescent="0.25">
      <c r="A4346" s="338"/>
      <c r="B4346" s="339"/>
      <c r="C4346" s="339"/>
      <c r="D4346" s="340"/>
    </row>
    <row r="4347" spans="1:4" ht="15" x14ac:dyDescent="0.25">
      <c r="A4347" s="338"/>
      <c r="B4347" s="339"/>
      <c r="C4347" s="339"/>
      <c r="D4347" s="340"/>
    </row>
    <row r="4348" spans="1:4" ht="15" x14ac:dyDescent="0.25">
      <c r="A4348" s="338"/>
      <c r="B4348" s="339"/>
      <c r="C4348" s="339"/>
      <c r="D4348" s="340"/>
    </row>
    <row r="4349" spans="1:4" ht="15" x14ac:dyDescent="0.25">
      <c r="A4349" s="338"/>
      <c r="B4349" s="339"/>
      <c r="C4349" s="339"/>
      <c r="D4349" s="340"/>
    </row>
    <row r="4350" spans="1:4" ht="15" x14ac:dyDescent="0.25">
      <c r="A4350" s="338"/>
      <c r="B4350" s="339"/>
      <c r="C4350" s="339"/>
      <c r="D4350" s="340"/>
    </row>
    <row r="4351" spans="1:4" ht="15" x14ac:dyDescent="0.25">
      <c r="A4351" s="338"/>
      <c r="B4351" s="339"/>
      <c r="C4351" s="339"/>
      <c r="D4351" s="340"/>
    </row>
    <row r="4352" spans="1:4" ht="15" x14ac:dyDescent="0.25">
      <c r="A4352" s="338"/>
      <c r="B4352" s="339"/>
      <c r="C4352" s="339"/>
      <c r="D4352" s="340"/>
    </row>
    <row r="4353" spans="1:4" ht="15" x14ac:dyDescent="0.25">
      <c r="A4353" s="338"/>
      <c r="B4353" s="339"/>
      <c r="C4353" s="339"/>
      <c r="D4353" s="340"/>
    </row>
    <row r="4354" spans="1:4" ht="15" x14ac:dyDescent="0.25">
      <c r="A4354" s="338"/>
      <c r="B4354" s="339"/>
      <c r="C4354" s="339"/>
      <c r="D4354" s="340"/>
    </row>
    <row r="4355" spans="1:4" ht="15" x14ac:dyDescent="0.25">
      <c r="A4355" s="338"/>
      <c r="B4355" s="339"/>
      <c r="C4355" s="339"/>
      <c r="D4355" s="340"/>
    </row>
    <row r="4356" spans="1:4" ht="15" x14ac:dyDescent="0.25">
      <c r="A4356" s="338"/>
      <c r="B4356" s="339"/>
      <c r="C4356" s="339"/>
      <c r="D4356" s="340"/>
    </row>
    <row r="4357" spans="1:4" ht="15" x14ac:dyDescent="0.25">
      <c r="A4357" s="338"/>
      <c r="B4357" s="339"/>
      <c r="C4357" s="339"/>
      <c r="D4357" s="340"/>
    </row>
    <row r="4358" spans="1:4" ht="15" x14ac:dyDescent="0.25">
      <c r="A4358" s="338"/>
      <c r="B4358" s="339"/>
      <c r="C4358" s="339"/>
      <c r="D4358" s="340"/>
    </row>
    <row r="4359" spans="1:4" ht="15" x14ac:dyDescent="0.25">
      <c r="A4359" s="338"/>
      <c r="B4359" s="339"/>
      <c r="C4359" s="339"/>
      <c r="D4359" s="340"/>
    </row>
    <row r="4360" spans="1:4" ht="15" x14ac:dyDescent="0.25">
      <c r="A4360" s="338"/>
      <c r="B4360" s="339"/>
      <c r="C4360" s="339"/>
      <c r="D4360" s="340"/>
    </row>
    <row r="4361" spans="1:4" ht="15" x14ac:dyDescent="0.25">
      <c r="A4361" s="338"/>
      <c r="B4361" s="339"/>
      <c r="C4361" s="339"/>
      <c r="D4361" s="340"/>
    </row>
    <row r="4362" spans="1:4" ht="15" x14ac:dyDescent="0.25">
      <c r="A4362" s="338"/>
      <c r="B4362" s="339"/>
      <c r="C4362" s="339"/>
      <c r="D4362" s="340"/>
    </row>
    <row r="4363" spans="1:4" ht="15" x14ac:dyDescent="0.25">
      <c r="A4363" s="338"/>
      <c r="B4363" s="339"/>
      <c r="C4363" s="339"/>
      <c r="D4363" s="340"/>
    </row>
    <row r="4364" spans="1:4" ht="15" x14ac:dyDescent="0.25">
      <c r="A4364" s="338"/>
      <c r="B4364" s="339"/>
      <c r="C4364" s="339"/>
      <c r="D4364" s="340"/>
    </row>
    <row r="4365" spans="1:4" ht="15" x14ac:dyDescent="0.25">
      <c r="A4365" s="338"/>
      <c r="B4365" s="339"/>
      <c r="C4365" s="339"/>
      <c r="D4365" s="340"/>
    </row>
    <row r="4366" spans="1:4" ht="15" x14ac:dyDescent="0.25">
      <c r="A4366" s="338"/>
      <c r="B4366" s="339"/>
      <c r="C4366" s="339"/>
      <c r="D4366" s="340"/>
    </row>
    <row r="4367" spans="1:4" ht="15" x14ac:dyDescent="0.25">
      <c r="A4367" s="338"/>
      <c r="B4367" s="339"/>
      <c r="C4367" s="339"/>
      <c r="D4367" s="340"/>
    </row>
    <row r="4368" spans="1:4" ht="15" x14ac:dyDescent="0.25">
      <c r="A4368" s="338"/>
      <c r="B4368" s="339"/>
      <c r="C4368" s="339"/>
      <c r="D4368" s="340"/>
    </row>
    <row r="4369" spans="1:4" ht="15" x14ac:dyDescent="0.25">
      <c r="A4369" s="338"/>
      <c r="B4369" s="339"/>
      <c r="C4369" s="339"/>
      <c r="D4369" s="340"/>
    </row>
    <row r="4370" spans="1:4" ht="15" x14ac:dyDescent="0.25">
      <c r="A4370" s="338"/>
      <c r="B4370" s="339"/>
      <c r="C4370" s="339"/>
      <c r="D4370" s="340"/>
    </row>
    <row r="4371" spans="1:4" ht="15" x14ac:dyDescent="0.25">
      <c r="A4371" s="338"/>
      <c r="B4371" s="339"/>
      <c r="C4371" s="339"/>
      <c r="D4371" s="340"/>
    </row>
    <row r="4372" spans="1:4" ht="15" x14ac:dyDescent="0.25">
      <c r="A4372" s="338"/>
      <c r="B4372" s="339"/>
      <c r="C4372" s="339"/>
      <c r="D4372" s="340"/>
    </row>
    <row r="4373" spans="1:4" ht="15" x14ac:dyDescent="0.25">
      <c r="A4373" s="338"/>
      <c r="B4373" s="339"/>
      <c r="C4373" s="339"/>
      <c r="D4373" s="340"/>
    </row>
    <row r="4374" spans="1:4" ht="15" x14ac:dyDescent="0.25">
      <c r="A4374" s="338"/>
      <c r="B4374" s="339"/>
      <c r="C4374" s="339"/>
      <c r="D4374" s="340"/>
    </row>
    <row r="4375" spans="1:4" ht="15" x14ac:dyDescent="0.25">
      <c r="A4375" s="338"/>
      <c r="B4375" s="339"/>
      <c r="C4375" s="339"/>
      <c r="D4375" s="340"/>
    </row>
    <row r="4376" spans="1:4" ht="15" x14ac:dyDescent="0.25">
      <c r="A4376" s="338"/>
      <c r="B4376" s="339"/>
      <c r="C4376" s="339"/>
      <c r="D4376" s="340"/>
    </row>
    <row r="4377" spans="1:4" ht="15" x14ac:dyDescent="0.25">
      <c r="A4377" s="338"/>
      <c r="B4377" s="339"/>
      <c r="C4377" s="339"/>
      <c r="D4377" s="340"/>
    </row>
    <row r="4378" spans="1:4" ht="15" x14ac:dyDescent="0.25">
      <c r="A4378" s="338"/>
      <c r="B4378" s="339"/>
      <c r="C4378" s="339"/>
      <c r="D4378" s="340"/>
    </row>
    <row r="4379" spans="1:4" ht="15" x14ac:dyDescent="0.25">
      <c r="A4379" s="338"/>
      <c r="B4379" s="339"/>
      <c r="C4379" s="339"/>
      <c r="D4379" s="340"/>
    </row>
    <row r="4380" spans="1:4" ht="15" x14ac:dyDescent="0.25">
      <c r="A4380" s="338"/>
      <c r="B4380" s="339"/>
      <c r="C4380" s="339"/>
      <c r="D4380" s="340"/>
    </row>
    <row r="4381" spans="1:4" ht="15" x14ac:dyDescent="0.25">
      <c r="A4381" s="338"/>
      <c r="B4381" s="339"/>
      <c r="C4381" s="339"/>
      <c r="D4381" s="340"/>
    </row>
    <row r="4382" spans="1:4" ht="15" x14ac:dyDescent="0.25">
      <c r="A4382" s="338"/>
      <c r="B4382" s="339"/>
      <c r="C4382" s="339"/>
      <c r="D4382" s="340"/>
    </row>
    <row r="4383" spans="1:4" ht="15" x14ac:dyDescent="0.25">
      <c r="A4383" s="338"/>
      <c r="B4383" s="339"/>
      <c r="C4383" s="339"/>
      <c r="D4383" s="340"/>
    </row>
    <row r="4384" spans="1:4" ht="15" x14ac:dyDescent="0.25">
      <c r="A4384" s="338"/>
      <c r="B4384" s="339"/>
      <c r="C4384" s="339"/>
      <c r="D4384" s="340"/>
    </row>
    <row r="4385" spans="1:4" ht="15" x14ac:dyDescent="0.25">
      <c r="A4385" s="338"/>
      <c r="B4385" s="339"/>
      <c r="C4385" s="339"/>
      <c r="D4385" s="340"/>
    </row>
    <row r="4386" spans="1:4" ht="15" x14ac:dyDescent="0.25">
      <c r="A4386" s="338"/>
      <c r="B4386" s="339"/>
      <c r="C4386" s="339"/>
      <c r="D4386" s="340"/>
    </row>
    <row r="4387" spans="1:4" ht="15" x14ac:dyDescent="0.25">
      <c r="A4387" s="338"/>
      <c r="B4387" s="339"/>
      <c r="C4387" s="339"/>
      <c r="D4387" s="340"/>
    </row>
    <row r="4388" spans="1:4" ht="15" x14ac:dyDescent="0.25">
      <c r="A4388" s="338"/>
      <c r="B4388" s="339"/>
      <c r="C4388" s="339"/>
      <c r="D4388" s="340"/>
    </row>
    <row r="4389" spans="1:4" ht="15" x14ac:dyDescent="0.25">
      <c r="A4389" s="338"/>
      <c r="B4389" s="339"/>
      <c r="C4389" s="339"/>
      <c r="D4389" s="340"/>
    </row>
    <row r="4390" spans="1:4" ht="15" x14ac:dyDescent="0.25">
      <c r="A4390" s="338"/>
      <c r="B4390" s="339"/>
      <c r="C4390" s="339"/>
      <c r="D4390" s="340"/>
    </row>
    <row r="4391" spans="1:4" ht="15" x14ac:dyDescent="0.25">
      <c r="A4391" s="338"/>
      <c r="B4391" s="339"/>
      <c r="C4391" s="339"/>
      <c r="D4391" s="340"/>
    </row>
    <row r="4392" spans="1:4" ht="15" x14ac:dyDescent="0.25">
      <c r="A4392" s="338"/>
      <c r="B4392" s="339"/>
      <c r="C4392" s="339"/>
      <c r="D4392" s="340"/>
    </row>
    <row r="4393" spans="1:4" ht="15" x14ac:dyDescent="0.25">
      <c r="A4393" s="338"/>
      <c r="B4393" s="339"/>
      <c r="C4393" s="339"/>
      <c r="D4393" s="340"/>
    </row>
    <row r="4394" spans="1:4" ht="15" x14ac:dyDescent="0.25">
      <c r="A4394" s="338"/>
      <c r="B4394" s="339"/>
      <c r="C4394" s="339"/>
      <c r="D4394" s="340"/>
    </row>
    <row r="4395" spans="1:4" ht="15" x14ac:dyDescent="0.25">
      <c r="A4395" s="338"/>
      <c r="B4395" s="339"/>
      <c r="C4395" s="339"/>
      <c r="D4395" s="340"/>
    </row>
    <row r="4396" spans="1:4" ht="15" x14ac:dyDescent="0.25">
      <c r="A4396" s="338"/>
      <c r="B4396" s="339"/>
      <c r="C4396" s="339"/>
      <c r="D4396" s="340"/>
    </row>
    <row r="4397" spans="1:4" ht="15" x14ac:dyDescent="0.25">
      <c r="A4397" s="338"/>
      <c r="B4397" s="339"/>
      <c r="C4397" s="339"/>
      <c r="D4397" s="340"/>
    </row>
    <row r="4398" spans="1:4" ht="15" x14ac:dyDescent="0.25">
      <c r="A4398" s="338"/>
      <c r="B4398" s="339"/>
      <c r="C4398" s="339"/>
      <c r="D4398" s="340"/>
    </row>
    <row r="4399" spans="1:4" ht="15" x14ac:dyDescent="0.25">
      <c r="A4399" s="338"/>
      <c r="B4399" s="339"/>
      <c r="C4399" s="339"/>
      <c r="D4399" s="340"/>
    </row>
    <row r="4400" spans="1:4" ht="15" x14ac:dyDescent="0.25">
      <c r="A4400" s="338"/>
      <c r="B4400" s="339"/>
      <c r="C4400" s="339"/>
      <c r="D4400" s="340"/>
    </row>
    <row r="4401" spans="1:4" ht="15" x14ac:dyDescent="0.25">
      <c r="A4401" s="338"/>
      <c r="B4401" s="339"/>
      <c r="C4401" s="339"/>
      <c r="D4401" s="340"/>
    </row>
    <row r="4402" spans="1:4" ht="15" x14ac:dyDescent="0.25">
      <c r="A4402" s="338"/>
      <c r="B4402" s="339"/>
      <c r="C4402" s="339"/>
      <c r="D4402" s="340"/>
    </row>
    <row r="4403" spans="1:4" ht="15" x14ac:dyDescent="0.25">
      <c r="A4403" s="338"/>
      <c r="B4403" s="339"/>
      <c r="C4403" s="339"/>
      <c r="D4403" s="340"/>
    </row>
    <row r="4404" spans="1:4" ht="15" x14ac:dyDescent="0.25">
      <c r="A4404" s="338"/>
      <c r="B4404" s="339"/>
      <c r="C4404" s="339"/>
      <c r="D4404" s="340"/>
    </row>
    <row r="4405" spans="1:4" ht="15" x14ac:dyDescent="0.25">
      <c r="A4405" s="338"/>
      <c r="B4405" s="339"/>
      <c r="C4405" s="339"/>
      <c r="D4405" s="340"/>
    </row>
    <row r="4406" spans="1:4" ht="15" x14ac:dyDescent="0.25">
      <c r="A4406" s="338"/>
      <c r="B4406" s="339"/>
      <c r="C4406" s="339"/>
      <c r="D4406" s="340"/>
    </row>
    <row r="4407" spans="1:4" ht="15" x14ac:dyDescent="0.25">
      <c r="A4407" s="338"/>
      <c r="B4407" s="339"/>
      <c r="C4407" s="339"/>
      <c r="D4407" s="340"/>
    </row>
    <row r="4408" spans="1:4" ht="15" x14ac:dyDescent="0.25">
      <c r="A4408" s="338"/>
      <c r="B4408" s="339"/>
      <c r="C4408" s="339"/>
      <c r="D4408" s="340"/>
    </row>
    <row r="4409" spans="1:4" ht="15" x14ac:dyDescent="0.25">
      <c r="A4409" s="338"/>
      <c r="B4409" s="339"/>
      <c r="C4409" s="339"/>
      <c r="D4409" s="340"/>
    </row>
    <row r="4410" spans="1:4" ht="15" x14ac:dyDescent="0.25">
      <c r="A4410" s="338"/>
      <c r="B4410" s="339"/>
      <c r="C4410" s="339"/>
      <c r="D4410" s="340"/>
    </row>
    <row r="4411" spans="1:4" ht="15" x14ac:dyDescent="0.25">
      <c r="A4411" s="338"/>
      <c r="B4411" s="339"/>
      <c r="C4411" s="339"/>
      <c r="D4411" s="340"/>
    </row>
    <row r="4412" spans="1:4" ht="15" x14ac:dyDescent="0.25">
      <c r="A4412" s="338"/>
      <c r="B4412" s="339"/>
      <c r="C4412" s="339"/>
      <c r="D4412" s="340"/>
    </row>
    <row r="4413" spans="1:4" ht="15" x14ac:dyDescent="0.25">
      <c r="A4413" s="338"/>
      <c r="B4413" s="339"/>
      <c r="C4413" s="339"/>
      <c r="D4413" s="340"/>
    </row>
    <row r="4414" spans="1:4" ht="15" x14ac:dyDescent="0.25">
      <c r="A4414" s="338"/>
      <c r="B4414" s="339"/>
      <c r="C4414" s="339"/>
      <c r="D4414" s="340"/>
    </row>
    <row r="4415" spans="1:4" ht="15" x14ac:dyDescent="0.25">
      <c r="A4415" s="338"/>
      <c r="B4415" s="339"/>
      <c r="C4415" s="339"/>
      <c r="D4415" s="340"/>
    </row>
    <row r="4416" spans="1:4" ht="15" x14ac:dyDescent="0.25">
      <c r="A4416" s="338"/>
      <c r="B4416" s="339"/>
      <c r="C4416" s="339"/>
      <c r="D4416" s="340"/>
    </row>
    <row r="4417" spans="1:4" ht="15" x14ac:dyDescent="0.25">
      <c r="A4417" s="338"/>
      <c r="B4417" s="339"/>
      <c r="C4417" s="339"/>
      <c r="D4417" s="340"/>
    </row>
    <row r="4418" spans="1:4" ht="15" x14ac:dyDescent="0.25">
      <c r="A4418" s="338"/>
      <c r="B4418" s="339"/>
      <c r="C4418" s="339"/>
      <c r="D4418" s="340"/>
    </row>
    <row r="4419" spans="1:4" ht="15" x14ac:dyDescent="0.25">
      <c r="A4419" s="338"/>
      <c r="B4419" s="339"/>
      <c r="C4419" s="339"/>
      <c r="D4419" s="340"/>
    </row>
    <row r="4420" spans="1:4" ht="15" x14ac:dyDescent="0.25">
      <c r="A4420" s="338"/>
      <c r="B4420" s="339"/>
      <c r="C4420" s="339"/>
      <c r="D4420" s="340"/>
    </row>
    <row r="4421" spans="1:4" ht="15" x14ac:dyDescent="0.25">
      <c r="A4421" s="338"/>
      <c r="B4421" s="339"/>
      <c r="C4421" s="339"/>
      <c r="D4421" s="340"/>
    </row>
    <row r="4422" spans="1:4" ht="15" x14ac:dyDescent="0.25">
      <c r="A4422" s="338"/>
      <c r="B4422" s="339"/>
      <c r="C4422" s="339"/>
      <c r="D4422" s="340"/>
    </row>
    <row r="4423" spans="1:4" ht="15" x14ac:dyDescent="0.25">
      <c r="A4423" s="338"/>
      <c r="B4423" s="339"/>
      <c r="C4423" s="339"/>
      <c r="D4423" s="340"/>
    </row>
    <row r="4424" spans="1:4" ht="15" x14ac:dyDescent="0.25">
      <c r="A4424" s="338"/>
      <c r="B4424" s="339"/>
      <c r="C4424" s="339"/>
      <c r="D4424" s="340"/>
    </row>
    <row r="4425" spans="1:4" ht="15" x14ac:dyDescent="0.25">
      <c r="A4425" s="338"/>
      <c r="B4425" s="339"/>
      <c r="C4425" s="339"/>
      <c r="D4425" s="340"/>
    </row>
    <row r="4426" spans="1:4" ht="15" x14ac:dyDescent="0.25">
      <c r="A4426" s="338"/>
      <c r="B4426" s="339"/>
      <c r="C4426" s="339"/>
      <c r="D4426" s="340"/>
    </row>
    <row r="4427" spans="1:4" ht="15" x14ac:dyDescent="0.25">
      <c r="A4427" s="338"/>
      <c r="B4427" s="339"/>
      <c r="C4427" s="339"/>
      <c r="D4427" s="340"/>
    </row>
    <row r="4428" spans="1:4" ht="15" x14ac:dyDescent="0.25">
      <c r="A4428" s="338"/>
      <c r="B4428" s="339"/>
      <c r="C4428" s="339"/>
      <c r="D4428" s="340"/>
    </row>
    <row r="4429" spans="1:4" ht="15" x14ac:dyDescent="0.25">
      <c r="A4429" s="338"/>
      <c r="B4429" s="339"/>
      <c r="C4429" s="339"/>
      <c r="D4429" s="340"/>
    </row>
    <row r="4430" spans="1:4" ht="15" x14ac:dyDescent="0.25">
      <c r="A4430" s="338"/>
      <c r="B4430" s="339"/>
      <c r="C4430" s="339"/>
      <c r="D4430" s="340"/>
    </row>
    <row r="4431" spans="1:4" ht="15" x14ac:dyDescent="0.25">
      <c r="A4431" s="338"/>
      <c r="B4431" s="339"/>
      <c r="C4431" s="339"/>
      <c r="D4431" s="340"/>
    </row>
    <row r="4432" spans="1:4" ht="15" x14ac:dyDescent="0.25">
      <c r="A4432" s="338"/>
      <c r="B4432" s="339"/>
      <c r="C4432" s="339"/>
      <c r="D4432" s="340"/>
    </row>
    <row r="4433" spans="1:4" ht="15" x14ac:dyDescent="0.25">
      <c r="A4433" s="338"/>
      <c r="B4433" s="339"/>
      <c r="C4433" s="339"/>
      <c r="D4433" s="340"/>
    </row>
    <row r="4434" spans="1:4" ht="15" x14ac:dyDescent="0.25">
      <c r="A4434" s="338"/>
      <c r="B4434" s="339"/>
      <c r="C4434" s="339"/>
      <c r="D4434" s="340"/>
    </row>
    <row r="4435" spans="1:4" ht="15" x14ac:dyDescent="0.25">
      <c r="A4435" s="338"/>
      <c r="B4435" s="339"/>
      <c r="C4435" s="339"/>
      <c r="D4435" s="340"/>
    </row>
    <row r="4436" spans="1:4" ht="15" x14ac:dyDescent="0.25">
      <c r="A4436" s="338"/>
      <c r="B4436" s="339"/>
      <c r="C4436" s="339"/>
      <c r="D4436" s="340"/>
    </row>
    <row r="4437" spans="1:4" ht="15" x14ac:dyDescent="0.25">
      <c r="A4437" s="338"/>
      <c r="B4437" s="339"/>
      <c r="C4437" s="339"/>
      <c r="D4437" s="340"/>
    </row>
    <row r="4438" spans="1:4" ht="15" x14ac:dyDescent="0.25">
      <c r="A4438" s="338"/>
      <c r="B4438" s="339"/>
      <c r="C4438" s="339"/>
      <c r="D4438" s="340"/>
    </row>
    <row r="4439" spans="1:4" ht="15" x14ac:dyDescent="0.25">
      <c r="A4439" s="338"/>
      <c r="B4439" s="339"/>
      <c r="C4439" s="339"/>
      <c r="D4439" s="340"/>
    </row>
    <row r="4440" spans="1:4" ht="15" x14ac:dyDescent="0.25">
      <c r="A4440" s="338"/>
      <c r="B4440" s="339"/>
      <c r="C4440" s="339"/>
      <c r="D4440" s="340"/>
    </row>
    <row r="4441" spans="1:4" ht="15" x14ac:dyDescent="0.25">
      <c r="A4441" s="338"/>
      <c r="B4441" s="339"/>
      <c r="C4441" s="339"/>
      <c r="D4441" s="340"/>
    </row>
    <row r="4442" spans="1:4" ht="15" x14ac:dyDescent="0.25">
      <c r="A4442" s="338"/>
      <c r="B4442" s="339"/>
      <c r="C4442" s="339"/>
      <c r="D4442" s="340"/>
    </row>
    <row r="4443" spans="1:4" ht="15" x14ac:dyDescent="0.25">
      <c r="A4443" s="338"/>
      <c r="B4443" s="339"/>
      <c r="C4443" s="339"/>
      <c r="D4443" s="340"/>
    </row>
    <row r="4444" spans="1:4" ht="15" x14ac:dyDescent="0.25">
      <c r="A4444" s="338"/>
      <c r="B4444" s="339"/>
      <c r="C4444" s="339"/>
      <c r="D4444" s="340"/>
    </row>
    <row r="4445" spans="1:4" ht="15" x14ac:dyDescent="0.25">
      <c r="A4445" s="338"/>
      <c r="B4445" s="339"/>
      <c r="C4445" s="339"/>
      <c r="D4445" s="340"/>
    </row>
    <row r="4446" spans="1:4" ht="15" x14ac:dyDescent="0.25">
      <c r="A4446" s="338"/>
      <c r="B4446" s="339"/>
      <c r="C4446" s="339"/>
      <c r="D4446" s="340"/>
    </row>
    <row r="4447" spans="1:4" ht="15" x14ac:dyDescent="0.25">
      <c r="A4447" s="338"/>
      <c r="B4447" s="339"/>
      <c r="C4447" s="339"/>
      <c r="D4447" s="340"/>
    </row>
    <row r="4448" spans="1:4" ht="15" x14ac:dyDescent="0.25">
      <c r="A4448" s="338"/>
      <c r="B4448" s="339"/>
      <c r="C4448" s="339"/>
      <c r="D4448" s="340"/>
    </row>
    <row r="4449" spans="1:4" ht="15" x14ac:dyDescent="0.25">
      <c r="A4449" s="338"/>
      <c r="B4449" s="339"/>
      <c r="C4449" s="339"/>
      <c r="D4449" s="340"/>
    </row>
    <row r="4450" spans="1:4" ht="15" x14ac:dyDescent="0.25">
      <c r="A4450" s="338"/>
      <c r="B4450" s="339"/>
      <c r="C4450" s="339"/>
      <c r="D4450" s="340"/>
    </row>
    <row r="4451" spans="1:4" ht="15" x14ac:dyDescent="0.25">
      <c r="A4451" s="338"/>
      <c r="B4451" s="339"/>
      <c r="C4451" s="339"/>
      <c r="D4451" s="340"/>
    </row>
    <row r="4452" spans="1:4" ht="15" x14ac:dyDescent="0.25">
      <c r="A4452" s="338"/>
      <c r="B4452" s="339"/>
      <c r="C4452" s="339"/>
      <c r="D4452" s="340"/>
    </row>
    <row r="4453" spans="1:4" ht="15" x14ac:dyDescent="0.25">
      <c r="A4453" s="338"/>
      <c r="B4453" s="339"/>
      <c r="C4453" s="339"/>
      <c r="D4453" s="340"/>
    </row>
    <row r="4454" spans="1:4" ht="15" x14ac:dyDescent="0.25">
      <c r="A4454" s="338"/>
      <c r="B4454" s="339"/>
      <c r="C4454" s="339"/>
      <c r="D4454" s="340"/>
    </row>
    <row r="4455" spans="1:4" ht="15" x14ac:dyDescent="0.25">
      <c r="A4455" s="338"/>
      <c r="B4455" s="339"/>
      <c r="C4455" s="339"/>
      <c r="D4455" s="340"/>
    </row>
    <row r="4456" spans="1:4" ht="15" x14ac:dyDescent="0.25">
      <c r="A4456" s="338"/>
      <c r="B4456" s="339"/>
      <c r="C4456" s="339"/>
      <c r="D4456" s="340"/>
    </row>
    <row r="4457" spans="1:4" ht="15" x14ac:dyDescent="0.25">
      <c r="A4457" s="338"/>
      <c r="B4457" s="339"/>
      <c r="C4457" s="339"/>
      <c r="D4457" s="340"/>
    </row>
    <row r="4458" spans="1:4" ht="15" x14ac:dyDescent="0.25">
      <c r="A4458" s="338"/>
      <c r="B4458" s="339"/>
      <c r="C4458" s="339"/>
      <c r="D4458" s="340"/>
    </row>
    <row r="4459" spans="1:4" ht="15" x14ac:dyDescent="0.25">
      <c r="A4459" s="338"/>
      <c r="B4459" s="339"/>
      <c r="C4459" s="339"/>
      <c r="D4459" s="340"/>
    </row>
    <row r="4460" spans="1:4" ht="15" x14ac:dyDescent="0.25">
      <c r="A4460" s="338"/>
      <c r="B4460" s="339"/>
      <c r="C4460" s="339"/>
      <c r="D4460" s="340"/>
    </row>
    <row r="4461" spans="1:4" ht="15" x14ac:dyDescent="0.25">
      <c r="A4461" s="338"/>
      <c r="B4461" s="339"/>
      <c r="C4461" s="339"/>
      <c r="D4461" s="340"/>
    </row>
    <row r="4462" spans="1:4" ht="15" x14ac:dyDescent="0.25">
      <c r="A4462" s="338"/>
      <c r="B4462" s="339"/>
      <c r="C4462" s="339"/>
      <c r="D4462" s="340"/>
    </row>
    <row r="4463" spans="1:4" ht="15" x14ac:dyDescent="0.25">
      <c r="A4463" s="338"/>
      <c r="B4463" s="339"/>
      <c r="C4463" s="339"/>
      <c r="D4463" s="340"/>
    </row>
    <row r="4464" spans="1:4" ht="15" x14ac:dyDescent="0.25">
      <c r="A4464" s="338"/>
      <c r="B4464" s="339"/>
      <c r="C4464" s="339"/>
      <c r="D4464" s="340"/>
    </row>
    <row r="4465" spans="1:4" ht="15" x14ac:dyDescent="0.25">
      <c r="A4465" s="338"/>
      <c r="B4465" s="339"/>
      <c r="C4465" s="339"/>
      <c r="D4465" s="340"/>
    </row>
    <row r="4466" spans="1:4" ht="15" x14ac:dyDescent="0.25">
      <c r="A4466" s="338"/>
      <c r="B4466" s="339"/>
      <c r="C4466" s="339"/>
      <c r="D4466" s="340"/>
    </row>
    <row r="4467" spans="1:4" ht="15" x14ac:dyDescent="0.25">
      <c r="A4467" s="338"/>
      <c r="B4467" s="339"/>
      <c r="C4467" s="339"/>
      <c r="D4467" s="340"/>
    </row>
    <row r="4468" spans="1:4" ht="15" x14ac:dyDescent="0.25">
      <c r="A4468" s="338"/>
      <c r="B4468" s="339"/>
      <c r="C4468" s="339"/>
      <c r="D4468" s="340"/>
    </row>
    <row r="4469" spans="1:4" ht="15" x14ac:dyDescent="0.25">
      <c r="A4469" s="338"/>
      <c r="B4469" s="339"/>
      <c r="C4469" s="339"/>
      <c r="D4469" s="340"/>
    </row>
    <row r="4470" spans="1:4" ht="15" x14ac:dyDescent="0.25">
      <c r="A4470" s="338"/>
      <c r="B4470" s="339"/>
      <c r="C4470" s="339"/>
      <c r="D4470" s="340"/>
    </row>
    <row r="4471" spans="1:4" ht="15" x14ac:dyDescent="0.25">
      <c r="A4471" s="338"/>
      <c r="B4471" s="339"/>
      <c r="C4471" s="339"/>
      <c r="D4471" s="340"/>
    </row>
    <row r="4472" spans="1:4" ht="15" x14ac:dyDescent="0.25">
      <c r="A4472" s="338"/>
      <c r="B4472" s="339"/>
      <c r="C4472" s="339"/>
      <c r="D4472" s="340"/>
    </row>
    <row r="4473" spans="1:4" ht="15" x14ac:dyDescent="0.25">
      <c r="A4473" s="338"/>
      <c r="B4473" s="339"/>
      <c r="C4473" s="339"/>
      <c r="D4473" s="340"/>
    </row>
    <row r="4474" spans="1:4" ht="15" x14ac:dyDescent="0.25">
      <c r="A4474" s="338"/>
      <c r="B4474" s="339"/>
      <c r="C4474" s="339"/>
      <c r="D4474" s="340"/>
    </row>
    <row r="4475" spans="1:4" ht="15" x14ac:dyDescent="0.25">
      <c r="A4475" s="338"/>
      <c r="B4475" s="339"/>
      <c r="C4475" s="339"/>
      <c r="D4475" s="340"/>
    </row>
    <row r="4476" spans="1:4" ht="15" x14ac:dyDescent="0.25">
      <c r="A4476" s="338"/>
      <c r="B4476" s="339"/>
      <c r="C4476" s="339"/>
      <c r="D4476" s="340"/>
    </row>
    <row r="4477" spans="1:4" ht="15" x14ac:dyDescent="0.25">
      <c r="A4477" s="338"/>
      <c r="B4477" s="339"/>
      <c r="C4477" s="339"/>
      <c r="D4477" s="340"/>
    </row>
    <row r="4478" spans="1:4" ht="15" x14ac:dyDescent="0.25">
      <c r="A4478" s="338"/>
      <c r="B4478" s="339"/>
      <c r="C4478" s="339"/>
      <c r="D4478" s="340"/>
    </row>
    <row r="4479" spans="1:4" ht="15" x14ac:dyDescent="0.25">
      <c r="A4479" s="338"/>
      <c r="B4479" s="339"/>
      <c r="C4479" s="339"/>
      <c r="D4479" s="340"/>
    </row>
    <row r="4480" spans="1:4" ht="15" x14ac:dyDescent="0.25">
      <c r="A4480" s="338"/>
      <c r="B4480" s="339"/>
      <c r="C4480" s="339"/>
      <c r="D4480" s="340"/>
    </row>
    <row r="4481" spans="1:4" ht="15" x14ac:dyDescent="0.25">
      <c r="A4481" s="338"/>
      <c r="B4481" s="339"/>
      <c r="C4481" s="339"/>
      <c r="D4481" s="340"/>
    </row>
    <row r="4482" spans="1:4" ht="15" x14ac:dyDescent="0.25">
      <c r="A4482" s="338"/>
      <c r="B4482" s="339"/>
      <c r="C4482" s="339"/>
      <c r="D4482" s="340"/>
    </row>
    <row r="4483" spans="1:4" ht="15" x14ac:dyDescent="0.25">
      <c r="A4483" s="338"/>
      <c r="B4483" s="339"/>
      <c r="C4483" s="339"/>
      <c r="D4483" s="340"/>
    </row>
    <row r="4484" spans="1:4" ht="15" x14ac:dyDescent="0.25">
      <c r="A4484" s="338"/>
      <c r="B4484" s="339"/>
      <c r="C4484" s="339"/>
      <c r="D4484" s="340"/>
    </row>
    <row r="4485" spans="1:4" ht="15" x14ac:dyDescent="0.25">
      <c r="A4485" s="338"/>
      <c r="B4485" s="339"/>
      <c r="C4485" s="339"/>
      <c r="D4485" s="340"/>
    </row>
    <row r="4486" spans="1:4" ht="15" x14ac:dyDescent="0.25">
      <c r="A4486" s="338"/>
      <c r="B4486" s="339"/>
      <c r="C4486" s="339"/>
      <c r="D4486" s="340"/>
    </row>
    <row r="4487" spans="1:4" ht="15" x14ac:dyDescent="0.25">
      <c r="A4487" s="338"/>
      <c r="B4487" s="339"/>
      <c r="C4487" s="339"/>
      <c r="D4487" s="340"/>
    </row>
    <row r="4488" spans="1:4" ht="15" x14ac:dyDescent="0.25">
      <c r="A4488" s="338"/>
      <c r="B4488" s="339"/>
      <c r="C4488" s="339"/>
      <c r="D4488" s="340"/>
    </row>
    <row r="4489" spans="1:4" ht="15" x14ac:dyDescent="0.25">
      <c r="A4489" s="338"/>
      <c r="B4489" s="339"/>
      <c r="C4489" s="339"/>
      <c r="D4489" s="340"/>
    </row>
    <row r="4490" spans="1:4" ht="15" x14ac:dyDescent="0.25">
      <c r="A4490" s="338"/>
      <c r="B4490" s="339"/>
      <c r="C4490" s="339"/>
      <c r="D4490" s="340"/>
    </row>
    <row r="4491" spans="1:4" ht="15" x14ac:dyDescent="0.25">
      <c r="A4491" s="338"/>
      <c r="B4491" s="339"/>
      <c r="C4491" s="339"/>
      <c r="D4491" s="340"/>
    </row>
    <row r="4492" spans="1:4" ht="15" x14ac:dyDescent="0.25">
      <c r="A4492" s="338"/>
      <c r="B4492" s="339"/>
      <c r="C4492" s="339"/>
      <c r="D4492" s="340"/>
    </row>
    <row r="4493" spans="1:4" ht="15" x14ac:dyDescent="0.25">
      <c r="A4493" s="338"/>
      <c r="B4493" s="339"/>
      <c r="C4493" s="339"/>
      <c r="D4493" s="340"/>
    </row>
    <row r="4494" spans="1:4" ht="15" x14ac:dyDescent="0.25">
      <c r="A4494" s="338"/>
      <c r="B4494" s="339"/>
      <c r="C4494" s="339"/>
      <c r="D4494" s="340"/>
    </row>
    <row r="4495" spans="1:4" ht="15" x14ac:dyDescent="0.25">
      <c r="A4495" s="338"/>
      <c r="B4495" s="339"/>
      <c r="C4495" s="339"/>
      <c r="D4495" s="340"/>
    </row>
    <row r="4496" spans="1:4" ht="15" x14ac:dyDescent="0.25">
      <c r="A4496" s="338"/>
      <c r="B4496" s="339"/>
      <c r="C4496" s="339"/>
      <c r="D4496" s="340"/>
    </row>
    <row r="4497" spans="1:4" ht="15" x14ac:dyDescent="0.25">
      <c r="A4497" s="338"/>
      <c r="B4497" s="339"/>
      <c r="C4497" s="339"/>
      <c r="D4497" s="340"/>
    </row>
    <row r="4498" spans="1:4" ht="15" x14ac:dyDescent="0.25">
      <c r="A4498" s="338"/>
      <c r="B4498" s="339"/>
      <c r="C4498" s="339"/>
      <c r="D4498" s="340"/>
    </row>
    <row r="4499" spans="1:4" ht="15" x14ac:dyDescent="0.25">
      <c r="A4499" s="338"/>
      <c r="B4499" s="339"/>
      <c r="C4499" s="339"/>
      <c r="D4499" s="340"/>
    </row>
    <row r="4500" spans="1:4" ht="15" x14ac:dyDescent="0.25">
      <c r="A4500" s="338"/>
      <c r="B4500" s="339"/>
      <c r="C4500" s="339"/>
      <c r="D4500" s="340"/>
    </row>
    <row r="4501" spans="1:4" ht="15" x14ac:dyDescent="0.25">
      <c r="A4501" s="338"/>
      <c r="B4501" s="339"/>
      <c r="C4501" s="339"/>
      <c r="D4501" s="340"/>
    </row>
    <row r="4502" spans="1:4" ht="15" x14ac:dyDescent="0.25">
      <c r="A4502" s="338"/>
      <c r="B4502" s="339"/>
      <c r="C4502" s="339"/>
      <c r="D4502" s="340"/>
    </row>
    <row r="4503" spans="1:4" ht="15" x14ac:dyDescent="0.25">
      <c r="A4503" s="338"/>
      <c r="B4503" s="339"/>
      <c r="C4503" s="339"/>
      <c r="D4503" s="340"/>
    </row>
    <row r="4504" spans="1:4" ht="15" x14ac:dyDescent="0.25">
      <c r="A4504" s="338"/>
      <c r="B4504" s="339"/>
      <c r="C4504" s="339"/>
      <c r="D4504" s="340"/>
    </row>
    <row r="4505" spans="1:4" ht="15" x14ac:dyDescent="0.25">
      <c r="A4505" s="338"/>
      <c r="B4505" s="339"/>
      <c r="C4505" s="339"/>
      <c r="D4505" s="340"/>
    </row>
    <row r="4506" spans="1:4" ht="15" x14ac:dyDescent="0.25">
      <c r="A4506" s="338"/>
      <c r="B4506" s="339"/>
      <c r="C4506" s="339"/>
      <c r="D4506" s="340"/>
    </row>
    <row r="4507" spans="1:4" ht="15" x14ac:dyDescent="0.25">
      <c r="A4507" s="338"/>
      <c r="B4507" s="339"/>
      <c r="C4507" s="339"/>
      <c r="D4507" s="340"/>
    </row>
    <row r="4508" spans="1:4" ht="15" x14ac:dyDescent="0.25">
      <c r="A4508" s="338"/>
      <c r="B4508" s="339"/>
      <c r="C4508" s="339"/>
      <c r="D4508" s="340"/>
    </row>
    <row r="4509" spans="1:4" ht="15" x14ac:dyDescent="0.25">
      <c r="A4509" s="338"/>
      <c r="B4509" s="339"/>
      <c r="C4509" s="339"/>
      <c r="D4509" s="340"/>
    </row>
    <row r="4510" spans="1:4" ht="15" x14ac:dyDescent="0.25">
      <c r="A4510" s="338"/>
      <c r="B4510" s="339"/>
      <c r="C4510" s="339"/>
      <c r="D4510" s="340"/>
    </row>
    <row r="4511" spans="1:4" ht="15" x14ac:dyDescent="0.25">
      <c r="A4511" s="338"/>
      <c r="B4511" s="339"/>
      <c r="C4511" s="339"/>
      <c r="D4511" s="340"/>
    </row>
    <row r="4512" spans="1:4" ht="15" x14ac:dyDescent="0.25">
      <c r="A4512" s="338"/>
      <c r="B4512" s="339"/>
      <c r="C4512" s="339"/>
      <c r="D4512" s="340"/>
    </row>
    <row r="4513" spans="1:4" ht="15" x14ac:dyDescent="0.25">
      <c r="A4513" s="338"/>
      <c r="B4513" s="339"/>
      <c r="C4513" s="339"/>
      <c r="D4513" s="340"/>
    </row>
    <row r="4514" spans="1:4" ht="15" x14ac:dyDescent="0.25">
      <c r="A4514" s="338"/>
      <c r="B4514" s="339"/>
      <c r="C4514" s="339"/>
      <c r="D4514" s="340"/>
    </row>
    <row r="4515" spans="1:4" ht="15" x14ac:dyDescent="0.25">
      <c r="A4515" s="338"/>
      <c r="B4515" s="339"/>
      <c r="C4515" s="339"/>
      <c r="D4515" s="340"/>
    </row>
    <row r="4516" spans="1:4" ht="15" x14ac:dyDescent="0.25">
      <c r="A4516" s="338"/>
      <c r="B4516" s="339"/>
      <c r="C4516" s="339"/>
      <c r="D4516" s="340"/>
    </row>
    <row r="4517" spans="1:4" ht="15" x14ac:dyDescent="0.25">
      <c r="A4517" s="338"/>
      <c r="B4517" s="339"/>
      <c r="C4517" s="339"/>
      <c r="D4517" s="340"/>
    </row>
    <row r="4518" spans="1:4" ht="15" x14ac:dyDescent="0.25">
      <c r="A4518" s="338"/>
      <c r="B4518" s="339"/>
      <c r="C4518" s="339"/>
      <c r="D4518" s="340"/>
    </row>
    <row r="4519" spans="1:4" ht="15" x14ac:dyDescent="0.25">
      <c r="A4519" s="338"/>
      <c r="B4519" s="339"/>
      <c r="C4519" s="339"/>
      <c r="D4519" s="340"/>
    </row>
    <row r="4520" spans="1:4" ht="15" x14ac:dyDescent="0.25">
      <c r="A4520" s="338"/>
      <c r="B4520" s="339"/>
      <c r="C4520" s="339"/>
      <c r="D4520" s="340"/>
    </row>
    <row r="4521" spans="1:4" ht="15" x14ac:dyDescent="0.25">
      <c r="A4521" s="338"/>
      <c r="B4521" s="339"/>
      <c r="C4521" s="339"/>
      <c r="D4521" s="340"/>
    </row>
    <row r="4522" spans="1:4" ht="15" x14ac:dyDescent="0.25">
      <c r="A4522" s="338"/>
      <c r="B4522" s="339"/>
      <c r="C4522" s="339"/>
      <c r="D4522" s="340"/>
    </row>
    <row r="4523" spans="1:4" ht="15" x14ac:dyDescent="0.25">
      <c r="A4523" s="338"/>
      <c r="B4523" s="339"/>
      <c r="C4523" s="339"/>
      <c r="D4523" s="340"/>
    </row>
    <row r="4524" spans="1:4" ht="15" x14ac:dyDescent="0.25">
      <c r="A4524" s="338"/>
      <c r="B4524" s="339"/>
      <c r="C4524" s="339"/>
      <c r="D4524" s="340"/>
    </row>
    <row r="4525" spans="1:4" ht="15" x14ac:dyDescent="0.25">
      <c r="A4525" s="338"/>
      <c r="B4525" s="339"/>
      <c r="C4525" s="339"/>
      <c r="D4525" s="340"/>
    </row>
    <row r="4526" spans="1:4" ht="15" x14ac:dyDescent="0.25">
      <c r="A4526" s="338"/>
      <c r="B4526" s="339"/>
      <c r="C4526" s="339"/>
      <c r="D4526" s="340"/>
    </row>
    <row r="4527" spans="1:4" ht="15" x14ac:dyDescent="0.25">
      <c r="A4527" s="338"/>
      <c r="B4527" s="339"/>
      <c r="C4527" s="339"/>
      <c r="D4527" s="340"/>
    </row>
    <row r="4528" spans="1:4" ht="15" x14ac:dyDescent="0.25">
      <c r="A4528" s="338"/>
      <c r="B4528" s="339"/>
      <c r="C4528" s="339"/>
      <c r="D4528" s="340"/>
    </row>
    <row r="4529" spans="1:4" ht="15" x14ac:dyDescent="0.25">
      <c r="A4529" s="338"/>
      <c r="B4529" s="339"/>
      <c r="C4529" s="339"/>
      <c r="D4529" s="340"/>
    </row>
    <row r="4530" spans="1:4" ht="15" x14ac:dyDescent="0.25">
      <c r="A4530" s="338"/>
      <c r="B4530" s="339"/>
      <c r="C4530" s="339"/>
      <c r="D4530" s="340"/>
    </row>
    <row r="4531" spans="1:4" ht="15" x14ac:dyDescent="0.25">
      <c r="A4531" s="338"/>
      <c r="B4531" s="339"/>
      <c r="C4531" s="339"/>
      <c r="D4531" s="340"/>
    </row>
    <row r="4532" spans="1:4" ht="15" x14ac:dyDescent="0.25">
      <c r="A4532" s="338"/>
      <c r="B4532" s="339"/>
      <c r="C4532" s="339"/>
      <c r="D4532" s="340"/>
    </row>
    <row r="4533" spans="1:4" ht="15" x14ac:dyDescent="0.25">
      <c r="A4533" s="338"/>
      <c r="B4533" s="339"/>
      <c r="C4533" s="339"/>
      <c r="D4533" s="340"/>
    </row>
    <row r="4534" spans="1:4" ht="15" x14ac:dyDescent="0.25">
      <c r="A4534" s="338"/>
      <c r="B4534" s="339"/>
      <c r="C4534" s="339"/>
      <c r="D4534" s="340"/>
    </row>
    <row r="4535" spans="1:4" ht="15" x14ac:dyDescent="0.25">
      <c r="A4535" s="338"/>
      <c r="B4535" s="339"/>
      <c r="C4535" s="339"/>
      <c r="D4535" s="340"/>
    </row>
    <row r="4536" spans="1:4" ht="15" x14ac:dyDescent="0.25">
      <c r="A4536" s="338"/>
      <c r="B4536" s="339"/>
      <c r="C4536" s="339"/>
      <c r="D4536" s="340"/>
    </row>
    <row r="4537" spans="1:4" ht="15" x14ac:dyDescent="0.25">
      <c r="A4537" s="338"/>
      <c r="B4537" s="339"/>
      <c r="C4537" s="339"/>
      <c r="D4537" s="340"/>
    </row>
    <row r="4538" spans="1:4" ht="15" x14ac:dyDescent="0.25">
      <c r="A4538" s="338"/>
      <c r="B4538" s="339"/>
      <c r="C4538" s="339"/>
      <c r="D4538" s="340"/>
    </row>
    <row r="4539" spans="1:4" ht="15" x14ac:dyDescent="0.25">
      <c r="A4539" s="338"/>
      <c r="B4539" s="339"/>
      <c r="C4539" s="339"/>
      <c r="D4539" s="340"/>
    </row>
    <row r="4540" spans="1:4" ht="15" x14ac:dyDescent="0.25">
      <c r="A4540" s="338"/>
      <c r="B4540" s="339"/>
      <c r="C4540" s="339"/>
      <c r="D4540" s="340"/>
    </row>
    <row r="4541" spans="1:4" ht="15" x14ac:dyDescent="0.25">
      <c r="A4541" s="338"/>
      <c r="B4541" s="339"/>
      <c r="C4541" s="339"/>
      <c r="D4541" s="340"/>
    </row>
    <row r="4542" spans="1:4" ht="15" x14ac:dyDescent="0.25">
      <c r="A4542" s="338"/>
      <c r="B4542" s="339"/>
      <c r="C4542" s="339"/>
      <c r="D4542" s="340"/>
    </row>
    <row r="4543" spans="1:4" ht="15" x14ac:dyDescent="0.25">
      <c r="A4543" s="338"/>
      <c r="B4543" s="339"/>
      <c r="C4543" s="339"/>
      <c r="D4543" s="340"/>
    </row>
    <row r="4544" spans="1:4" ht="15" x14ac:dyDescent="0.25">
      <c r="A4544" s="338"/>
      <c r="B4544" s="339"/>
      <c r="C4544" s="339"/>
      <c r="D4544" s="340"/>
    </row>
    <row r="4545" spans="1:4" ht="15" x14ac:dyDescent="0.25">
      <c r="A4545" s="338"/>
      <c r="B4545" s="339"/>
      <c r="C4545" s="339"/>
      <c r="D4545" s="340"/>
    </row>
    <row r="4546" spans="1:4" ht="15" x14ac:dyDescent="0.25">
      <c r="A4546" s="338"/>
      <c r="B4546" s="339"/>
      <c r="C4546" s="339"/>
      <c r="D4546" s="340"/>
    </row>
    <row r="4547" spans="1:4" ht="15" x14ac:dyDescent="0.25">
      <c r="A4547" s="338"/>
      <c r="B4547" s="339"/>
      <c r="C4547" s="339"/>
      <c r="D4547" s="340"/>
    </row>
    <row r="4548" spans="1:4" ht="15" x14ac:dyDescent="0.25">
      <c r="A4548" s="338"/>
      <c r="B4548" s="339"/>
      <c r="C4548" s="339"/>
      <c r="D4548" s="340"/>
    </row>
    <row r="4549" spans="1:4" ht="15" x14ac:dyDescent="0.25">
      <c r="A4549" s="338"/>
      <c r="B4549" s="339"/>
      <c r="C4549" s="339"/>
      <c r="D4549" s="340"/>
    </row>
    <row r="4550" spans="1:4" ht="15" x14ac:dyDescent="0.25">
      <c r="A4550" s="338"/>
      <c r="B4550" s="339"/>
      <c r="C4550" s="339"/>
      <c r="D4550" s="340"/>
    </row>
    <row r="4551" spans="1:4" ht="15" x14ac:dyDescent="0.25">
      <c r="A4551" s="338"/>
      <c r="B4551" s="339"/>
      <c r="C4551" s="339"/>
      <c r="D4551" s="340"/>
    </row>
    <row r="4552" spans="1:4" ht="15" x14ac:dyDescent="0.25">
      <c r="A4552" s="338"/>
      <c r="B4552" s="339"/>
      <c r="C4552" s="339"/>
      <c r="D4552" s="340"/>
    </row>
    <row r="4553" spans="1:4" ht="15" x14ac:dyDescent="0.25">
      <c r="A4553" s="338"/>
      <c r="B4553" s="339"/>
      <c r="C4553" s="339"/>
      <c r="D4553" s="340"/>
    </row>
    <row r="4554" spans="1:4" ht="15" x14ac:dyDescent="0.25">
      <c r="A4554" s="338"/>
      <c r="B4554" s="339"/>
      <c r="C4554" s="339"/>
      <c r="D4554" s="340"/>
    </row>
    <row r="4555" spans="1:4" ht="15" x14ac:dyDescent="0.25">
      <c r="A4555" s="338"/>
      <c r="B4555" s="339"/>
      <c r="C4555" s="339"/>
      <c r="D4555" s="340"/>
    </row>
    <row r="4556" spans="1:4" ht="15" x14ac:dyDescent="0.25">
      <c r="A4556" s="338"/>
      <c r="B4556" s="339"/>
      <c r="C4556" s="339"/>
      <c r="D4556" s="340"/>
    </row>
    <row r="4557" spans="1:4" ht="15" x14ac:dyDescent="0.25">
      <c r="A4557" s="338"/>
      <c r="B4557" s="339"/>
      <c r="C4557" s="339"/>
      <c r="D4557" s="340"/>
    </row>
    <row r="4558" spans="1:4" ht="15" x14ac:dyDescent="0.25">
      <c r="A4558" s="338"/>
      <c r="B4558" s="339"/>
      <c r="C4558" s="339"/>
      <c r="D4558" s="340"/>
    </row>
    <row r="4559" spans="1:4" ht="15" x14ac:dyDescent="0.25">
      <c r="A4559" s="338"/>
      <c r="B4559" s="339"/>
      <c r="C4559" s="339"/>
      <c r="D4559" s="340"/>
    </row>
    <row r="4560" spans="1:4" ht="15" x14ac:dyDescent="0.25">
      <c r="A4560" s="338"/>
      <c r="B4560" s="339"/>
      <c r="C4560" s="339"/>
      <c r="D4560" s="340"/>
    </row>
    <row r="4561" spans="1:4" ht="15" x14ac:dyDescent="0.25">
      <c r="A4561" s="338"/>
      <c r="B4561" s="339"/>
      <c r="C4561" s="339"/>
      <c r="D4561" s="340"/>
    </row>
    <row r="4562" spans="1:4" ht="15" x14ac:dyDescent="0.25">
      <c r="A4562" s="338"/>
      <c r="B4562" s="339"/>
      <c r="C4562" s="339"/>
      <c r="D4562" s="340"/>
    </row>
    <row r="4563" spans="1:4" ht="15" x14ac:dyDescent="0.25">
      <c r="A4563" s="338"/>
      <c r="B4563" s="339"/>
      <c r="C4563" s="339"/>
      <c r="D4563" s="340"/>
    </row>
    <row r="4564" spans="1:4" ht="15" x14ac:dyDescent="0.25">
      <c r="A4564" s="338"/>
      <c r="B4564" s="339"/>
      <c r="C4564" s="339"/>
      <c r="D4564" s="340"/>
    </row>
    <row r="4565" spans="1:4" ht="15" x14ac:dyDescent="0.25">
      <c r="A4565" s="338"/>
      <c r="B4565" s="339"/>
      <c r="C4565" s="339"/>
      <c r="D4565" s="340"/>
    </row>
    <row r="4566" spans="1:4" ht="15" x14ac:dyDescent="0.25">
      <c r="A4566" s="338"/>
      <c r="B4566" s="339"/>
      <c r="C4566" s="339"/>
      <c r="D4566" s="340"/>
    </row>
    <row r="4567" spans="1:4" ht="15" x14ac:dyDescent="0.25">
      <c r="A4567" s="338"/>
      <c r="B4567" s="339"/>
      <c r="C4567" s="339"/>
      <c r="D4567" s="340"/>
    </row>
    <row r="4568" spans="1:4" ht="15" x14ac:dyDescent="0.25">
      <c r="A4568" s="338"/>
      <c r="B4568" s="339"/>
      <c r="C4568" s="339"/>
      <c r="D4568" s="340"/>
    </row>
    <row r="4569" spans="1:4" ht="15" x14ac:dyDescent="0.25">
      <c r="A4569" s="338"/>
      <c r="B4569" s="339"/>
      <c r="C4569" s="339"/>
      <c r="D4569" s="340"/>
    </row>
    <row r="4570" spans="1:4" ht="15" x14ac:dyDescent="0.25">
      <c r="A4570" s="338"/>
      <c r="B4570" s="339"/>
      <c r="C4570" s="339"/>
      <c r="D4570" s="340"/>
    </row>
    <row r="4571" spans="1:4" ht="15" x14ac:dyDescent="0.25">
      <c r="A4571" s="338"/>
      <c r="B4571" s="339"/>
      <c r="C4571" s="339"/>
      <c r="D4571" s="340"/>
    </row>
    <row r="4572" spans="1:4" ht="15" x14ac:dyDescent="0.25">
      <c r="A4572" s="338"/>
      <c r="B4572" s="339"/>
      <c r="C4572" s="339"/>
      <c r="D4572" s="340"/>
    </row>
    <row r="4573" spans="1:4" ht="15" x14ac:dyDescent="0.25">
      <c r="A4573" s="338"/>
      <c r="B4573" s="339"/>
      <c r="C4573" s="339"/>
      <c r="D4573" s="340"/>
    </row>
    <row r="4574" spans="1:4" ht="15" x14ac:dyDescent="0.25">
      <c r="A4574" s="338"/>
      <c r="B4574" s="339"/>
      <c r="C4574" s="339"/>
      <c r="D4574" s="340"/>
    </row>
    <row r="4575" spans="1:4" ht="15" x14ac:dyDescent="0.25">
      <c r="A4575" s="338"/>
      <c r="B4575" s="339"/>
      <c r="C4575" s="339"/>
      <c r="D4575" s="340"/>
    </row>
    <row r="4576" spans="1:4" ht="15" x14ac:dyDescent="0.25">
      <c r="A4576" s="338"/>
      <c r="B4576" s="339"/>
      <c r="C4576" s="339"/>
      <c r="D4576" s="340"/>
    </row>
    <row r="4577" spans="1:4" ht="15" x14ac:dyDescent="0.25">
      <c r="A4577" s="338"/>
      <c r="B4577" s="339"/>
      <c r="C4577" s="339"/>
      <c r="D4577" s="340"/>
    </row>
    <row r="4578" spans="1:4" ht="15" x14ac:dyDescent="0.25">
      <c r="A4578" s="338"/>
      <c r="B4578" s="339"/>
      <c r="C4578" s="339"/>
      <c r="D4578" s="340"/>
    </row>
    <row r="4579" spans="1:4" ht="15" x14ac:dyDescent="0.25">
      <c r="A4579" s="338"/>
      <c r="B4579" s="339"/>
      <c r="C4579" s="339"/>
      <c r="D4579" s="340"/>
    </row>
    <row r="4580" spans="1:4" ht="15" x14ac:dyDescent="0.25">
      <c r="A4580" s="338"/>
      <c r="B4580" s="339"/>
      <c r="C4580" s="339"/>
      <c r="D4580" s="340"/>
    </row>
    <row r="4581" spans="1:4" ht="15" x14ac:dyDescent="0.25">
      <c r="A4581" s="338"/>
      <c r="B4581" s="339"/>
      <c r="C4581" s="339"/>
      <c r="D4581" s="340"/>
    </row>
    <row r="4582" spans="1:4" ht="15" x14ac:dyDescent="0.25">
      <c r="A4582" s="338"/>
      <c r="B4582" s="339"/>
      <c r="C4582" s="339"/>
      <c r="D4582" s="340"/>
    </row>
    <row r="4583" spans="1:4" ht="15" x14ac:dyDescent="0.25">
      <c r="A4583" s="338"/>
      <c r="B4583" s="339"/>
      <c r="C4583" s="339"/>
      <c r="D4583" s="340"/>
    </row>
    <row r="4584" spans="1:4" ht="15" x14ac:dyDescent="0.25">
      <c r="A4584" s="338"/>
      <c r="B4584" s="339"/>
      <c r="C4584" s="339"/>
      <c r="D4584" s="340"/>
    </row>
    <row r="4585" spans="1:4" ht="15" x14ac:dyDescent="0.25">
      <c r="A4585" s="338"/>
      <c r="B4585" s="339"/>
      <c r="C4585" s="339"/>
      <c r="D4585" s="340"/>
    </row>
    <row r="4586" spans="1:4" ht="15" x14ac:dyDescent="0.25">
      <c r="A4586" s="338"/>
      <c r="B4586" s="339"/>
      <c r="C4586" s="339"/>
      <c r="D4586" s="340"/>
    </row>
    <row r="4587" spans="1:4" ht="15" x14ac:dyDescent="0.25">
      <c r="A4587" s="338"/>
      <c r="B4587" s="339"/>
      <c r="C4587" s="339"/>
      <c r="D4587" s="340"/>
    </row>
    <row r="4588" spans="1:4" ht="15" x14ac:dyDescent="0.25">
      <c r="A4588" s="338"/>
      <c r="B4588" s="339"/>
      <c r="C4588" s="339"/>
      <c r="D4588" s="340"/>
    </row>
    <row r="4589" spans="1:4" ht="15" x14ac:dyDescent="0.25">
      <c r="A4589" s="338"/>
      <c r="B4589" s="339"/>
      <c r="C4589" s="339"/>
      <c r="D4589" s="340"/>
    </row>
    <row r="4590" spans="1:4" ht="15" x14ac:dyDescent="0.25">
      <c r="A4590" s="338"/>
      <c r="B4590" s="339"/>
      <c r="C4590" s="339"/>
      <c r="D4590" s="340"/>
    </row>
    <row r="4591" spans="1:4" ht="15" x14ac:dyDescent="0.25">
      <c r="A4591" s="338"/>
      <c r="B4591" s="339"/>
      <c r="C4591" s="339"/>
      <c r="D4591" s="340"/>
    </row>
    <row r="4592" spans="1:4" ht="15" x14ac:dyDescent="0.25">
      <c r="A4592" s="338"/>
      <c r="B4592" s="339"/>
      <c r="C4592" s="339"/>
      <c r="D4592" s="340"/>
    </row>
    <row r="4593" spans="1:4" ht="15" x14ac:dyDescent="0.25">
      <c r="A4593" s="338"/>
      <c r="B4593" s="339"/>
      <c r="C4593" s="339"/>
      <c r="D4593" s="340"/>
    </row>
    <row r="4594" spans="1:4" ht="15" x14ac:dyDescent="0.25">
      <c r="A4594" s="338"/>
      <c r="B4594" s="339"/>
      <c r="C4594" s="339"/>
      <c r="D4594" s="340"/>
    </row>
    <row r="4595" spans="1:4" ht="15" x14ac:dyDescent="0.25">
      <c r="A4595" s="338"/>
      <c r="B4595" s="339"/>
      <c r="C4595" s="339"/>
      <c r="D4595" s="340"/>
    </row>
    <row r="4596" spans="1:4" ht="15" x14ac:dyDescent="0.25">
      <c r="A4596" s="338"/>
      <c r="B4596" s="339"/>
      <c r="C4596" s="339"/>
      <c r="D4596" s="340"/>
    </row>
    <row r="4597" spans="1:4" ht="15" x14ac:dyDescent="0.25">
      <c r="A4597" s="338"/>
      <c r="B4597" s="339"/>
      <c r="C4597" s="339"/>
      <c r="D4597" s="340"/>
    </row>
    <row r="4598" spans="1:4" ht="15" x14ac:dyDescent="0.25">
      <c r="A4598" s="338"/>
      <c r="B4598" s="339"/>
      <c r="C4598" s="339"/>
      <c r="D4598" s="340"/>
    </row>
    <row r="4599" spans="1:4" ht="15" x14ac:dyDescent="0.25">
      <c r="A4599" s="338"/>
      <c r="B4599" s="339"/>
      <c r="C4599" s="339"/>
      <c r="D4599" s="340"/>
    </row>
    <row r="4600" spans="1:4" ht="15" x14ac:dyDescent="0.25">
      <c r="A4600" s="338"/>
      <c r="B4600" s="339"/>
      <c r="C4600" s="339"/>
      <c r="D4600" s="340"/>
    </row>
    <row r="4601" spans="1:4" ht="15" x14ac:dyDescent="0.25">
      <c r="A4601" s="338"/>
      <c r="B4601" s="339"/>
      <c r="C4601" s="339"/>
      <c r="D4601" s="340"/>
    </row>
    <row r="4602" spans="1:4" ht="15" x14ac:dyDescent="0.25">
      <c r="A4602" s="338"/>
      <c r="B4602" s="339"/>
      <c r="C4602" s="339"/>
      <c r="D4602" s="340"/>
    </row>
    <row r="4603" spans="1:4" ht="15" x14ac:dyDescent="0.25">
      <c r="A4603" s="338"/>
      <c r="B4603" s="339"/>
      <c r="C4603" s="339"/>
      <c r="D4603" s="340"/>
    </row>
    <row r="4604" spans="1:4" ht="15" x14ac:dyDescent="0.25">
      <c r="A4604" s="338"/>
      <c r="B4604" s="339"/>
      <c r="C4604" s="339"/>
      <c r="D4604" s="340"/>
    </row>
    <row r="4605" spans="1:4" ht="15" x14ac:dyDescent="0.25">
      <c r="A4605" s="338"/>
      <c r="B4605" s="339"/>
      <c r="C4605" s="339"/>
      <c r="D4605" s="340"/>
    </row>
    <row r="4606" spans="1:4" ht="15" x14ac:dyDescent="0.25">
      <c r="A4606" s="338"/>
      <c r="B4606" s="339"/>
      <c r="C4606" s="339"/>
      <c r="D4606" s="340"/>
    </row>
    <row r="4607" spans="1:4" ht="15" x14ac:dyDescent="0.25">
      <c r="A4607" s="338"/>
      <c r="B4607" s="339"/>
      <c r="C4607" s="339"/>
      <c r="D4607" s="340"/>
    </row>
    <row r="4608" spans="1:4" ht="15" x14ac:dyDescent="0.25">
      <c r="A4608" s="338"/>
      <c r="B4608" s="339"/>
      <c r="C4608" s="339"/>
      <c r="D4608" s="340"/>
    </row>
    <row r="4609" spans="1:4" ht="15" x14ac:dyDescent="0.25">
      <c r="A4609" s="338"/>
      <c r="B4609" s="339"/>
      <c r="C4609" s="339"/>
      <c r="D4609" s="340"/>
    </row>
    <row r="4610" spans="1:4" ht="15" x14ac:dyDescent="0.25">
      <c r="A4610" s="338"/>
      <c r="B4610" s="339"/>
      <c r="C4610" s="339"/>
      <c r="D4610" s="340"/>
    </row>
    <row r="4611" spans="1:4" ht="15" x14ac:dyDescent="0.25">
      <c r="A4611" s="338"/>
      <c r="B4611" s="339"/>
      <c r="C4611" s="339"/>
      <c r="D4611" s="340"/>
    </row>
    <row r="4612" spans="1:4" ht="15" x14ac:dyDescent="0.25">
      <c r="A4612" s="338"/>
      <c r="B4612" s="339"/>
      <c r="C4612" s="339"/>
      <c r="D4612" s="340"/>
    </row>
    <row r="4613" spans="1:4" ht="15" x14ac:dyDescent="0.25">
      <c r="A4613" s="338"/>
      <c r="B4613" s="339"/>
      <c r="C4613" s="339"/>
      <c r="D4613" s="340"/>
    </row>
    <row r="4614" spans="1:4" ht="15" x14ac:dyDescent="0.25">
      <c r="A4614" s="338"/>
      <c r="B4614" s="339"/>
      <c r="C4614" s="339"/>
      <c r="D4614" s="340"/>
    </row>
    <row r="4615" spans="1:4" ht="15" x14ac:dyDescent="0.25">
      <c r="A4615" s="338"/>
      <c r="B4615" s="339"/>
      <c r="C4615" s="339"/>
      <c r="D4615" s="340"/>
    </row>
    <row r="4616" spans="1:4" ht="15" x14ac:dyDescent="0.25">
      <c r="A4616" s="338"/>
      <c r="B4616" s="339"/>
      <c r="C4616" s="339"/>
      <c r="D4616" s="340"/>
    </row>
    <row r="4617" spans="1:4" ht="15" x14ac:dyDescent="0.25">
      <c r="A4617" s="338"/>
      <c r="B4617" s="339"/>
      <c r="C4617" s="339"/>
      <c r="D4617" s="340"/>
    </row>
    <row r="4618" spans="1:4" ht="15" x14ac:dyDescent="0.25">
      <c r="A4618" s="338"/>
      <c r="B4618" s="339"/>
      <c r="C4618" s="339"/>
      <c r="D4618" s="340"/>
    </row>
    <row r="4619" spans="1:4" ht="15" x14ac:dyDescent="0.25">
      <c r="A4619" s="338"/>
      <c r="B4619" s="339"/>
      <c r="C4619" s="339"/>
      <c r="D4619" s="340"/>
    </row>
    <row r="4620" spans="1:4" ht="15" x14ac:dyDescent="0.25">
      <c r="A4620" s="338"/>
      <c r="B4620" s="339"/>
      <c r="C4620" s="339"/>
      <c r="D4620" s="340"/>
    </row>
    <row r="4621" spans="1:4" ht="15" x14ac:dyDescent="0.25">
      <c r="A4621" s="338"/>
      <c r="B4621" s="339"/>
      <c r="C4621" s="339"/>
      <c r="D4621" s="340"/>
    </row>
    <row r="4622" spans="1:4" ht="15" x14ac:dyDescent="0.25">
      <c r="A4622" s="338"/>
      <c r="B4622" s="339"/>
      <c r="C4622" s="339"/>
      <c r="D4622" s="340"/>
    </row>
    <row r="4623" spans="1:4" ht="15" x14ac:dyDescent="0.25">
      <c r="A4623" s="338"/>
      <c r="B4623" s="339"/>
      <c r="C4623" s="339"/>
      <c r="D4623" s="340"/>
    </row>
    <row r="4624" spans="1:4" ht="15" x14ac:dyDescent="0.25">
      <c r="A4624" s="338"/>
      <c r="B4624" s="339"/>
      <c r="C4624" s="339"/>
      <c r="D4624" s="340"/>
    </row>
    <row r="4625" spans="1:4" ht="15" x14ac:dyDescent="0.25">
      <c r="A4625" s="338"/>
      <c r="B4625" s="339"/>
      <c r="C4625" s="339"/>
      <c r="D4625" s="340"/>
    </row>
    <row r="4626" spans="1:4" ht="15" x14ac:dyDescent="0.25">
      <c r="A4626" s="338"/>
      <c r="B4626" s="339"/>
      <c r="C4626" s="339"/>
      <c r="D4626" s="340"/>
    </row>
    <row r="4627" spans="1:4" ht="15" x14ac:dyDescent="0.25">
      <c r="A4627" s="338"/>
      <c r="B4627" s="339"/>
      <c r="C4627" s="339"/>
      <c r="D4627" s="340"/>
    </row>
    <row r="4628" spans="1:4" ht="15" x14ac:dyDescent="0.25">
      <c r="A4628" s="338"/>
      <c r="B4628" s="339"/>
      <c r="C4628" s="339"/>
      <c r="D4628" s="340"/>
    </row>
    <row r="4629" spans="1:4" ht="15" x14ac:dyDescent="0.25">
      <c r="A4629" s="338"/>
      <c r="B4629" s="339"/>
      <c r="C4629" s="339"/>
      <c r="D4629" s="340"/>
    </row>
    <row r="4630" spans="1:4" ht="15" x14ac:dyDescent="0.25">
      <c r="A4630" s="338"/>
      <c r="B4630" s="339"/>
      <c r="C4630" s="339"/>
      <c r="D4630" s="340"/>
    </row>
    <row r="4631" spans="1:4" ht="15" x14ac:dyDescent="0.25">
      <c r="A4631" s="338"/>
      <c r="B4631" s="339"/>
      <c r="C4631" s="339"/>
      <c r="D4631" s="340"/>
    </row>
    <row r="4632" spans="1:4" ht="15" x14ac:dyDescent="0.25">
      <c r="A4632" s="338"/>
      <c r="B4632" s="339"/>
      <c r="C4632" s="339"/>
      <c r="D4632" s="340"/>
    </row>
    <row r="4633" spans="1:4" ht="15" x14ac:dyDescent="0.25">
      <c r="A4633" s="338"/>
      <c r="B4633" s="339"/>
      <c r="C4633" s="339"/>
      <c r="D4633" s="340"/>
    </row>
    <row r="4634" spans="1:4" ht="15" x14ac:dyDescent="0.25">
      <c r="A4634" s="338"/>
      <c r="B4634" s="339"/>
      <c r="C4634" s="339"/>
      <c r="D4634" s="340"/>
    </row>
    <row r="4635" spans="1:4" ht="15" x14ac:dyDescent="0.25">
      <c r="A4635" s="338"/>
      <c r="B4635" s="339"/>
      <c r="C4635" s="339"/>
      <c r="D4635" s="340"/>
    </row>
    <row r="4636" spans="1:4" ht="15" x14ac:dyDescent="0.25">
      <c r="A4636" s="338"/>
      <c r="B4636" s="339"/>
      <c r="C4636" s="339"/>
      <c r="D4636" s="340"/>
    </row>
    <row r="4637" spans="1:4" ht="15" x14ac:dyDescent="0.25">
      <c r="A4637" s="338"/>
      <c r="B4637" s="339"/>
      <c r="C4637" s="339"/>
      <c r="D4637" s="340"/>
    </row>
    <row r="4638" spans="1:4" ht="15" x14ac:dyDescent="0.25">
      <c r="A4638" s="338"/>
      <c r="B4638" s="339"/>
      <c r="C4638" s="339"/>
      <c r="D4638" s="340"/>
    </row>
    <row r="4639" spans="1:4" ht="15" x14ac:dyDescent="0.25">
      <c r="A4639" s="338"/>
      <c r="B4639" s="339"/>
      <c r="C4639" s="339"/>
      <c r="D4639" s="340"/>
    </row>
    <row r="4640" spans="1:4" ht="15" x14ac:dyDescent="0.25">
      <c r="A4640" s="338"/>
      <c r="B4640" s="339"/>
      <c r="C4640" s="339"/>
      <c r="D4640" s="340"/>
    </row>
    <row r="4641" spans="1:4" ht="15" x14ac:dyDescent="0.25">
      <c r="A4641" s="338"/>
      <c r="B4641" s="339"/>
      <c r="C4641" s="339"/>
      <c r="D4641" s="340"/>
    </row>
    <row r="4642" spans="1:4" ht="15" x14ac:dyDescent="0.25">
      <c r="A4642" s="338"/>
      <c r="B4642" s="339"/>
      <c r="C4642" s="339"/>
      <c r="D4642" s="340"/>
    </row>
    <row r="4643" spans="1:4" ht="15" x14ac:dyDescent="0.25">
      <c r="A4643" s="338"/>
      <c r="B4643" s="339"/>
      <c r="C4643" s="339"/>
      <c r="D4643" s="340"/>
    </row>
    <row r="4644" spans="1:4" ht="15" x14ac:dyDescent="0.25">
      <c r="A4644" s="338"/>
      <c r="B4644" s="339"/>
      <c r="C4644" s="339"/>
      <c r="D4644" s="340"/>
    </row>
    <row r="4645" spans="1:4" ht="15" x14ac:dyDescent="0.25">
      <c r="A4645" s="338"/>
      <c r="B4645" s="339"/>
      <c r="C4645" s="339"/>
      <c r="D4645" s="340"/>
    </row>
    <row r="4646" spans="1:4" ht="15" x14ac:dyDescent="0.25">
      <c r="A4646" s="338"/>
      <c r="B4646" s="339"/>
      <c r="C4646" s="339"/>
      <c r="D4646" s="340"/>
    </row>
    <row r="4647" spans="1:4" ht="15" x14ac:dyDescent="0.25">
      <c r="A4647" s="338"/>
      <c r="B4647" s="339"/>
      <c r="C4647" s="339"/>
      <c r="D4647" s="340"/>
    </row>
    <row r="4648" spans="1:4" ht="15" x14ac:dyDescent="0.25">
      <c r="A4648" s="338"/>
      <c r="B4648" s="339"/>
      <c r="C4648" s="339"/>
      <c r="D4648" s="340"/>
    </row>
    <row r="4649" spans="1:4" ht="15" x14ac:dyDescent="0.25">
      <c r="A4649" s="338"/>
      <c r="B4649" s="339"/>
      <c r="C4649" s="339"/>
      <c r="D4649" s="340"/>
    </row>
    <row r="4650" spans="1:4" ht="15" x14ac:dyDescent="0.25">
      <c r="A4650" s="338"/>
      <c r="B4650" s="339"/>
      <c r="C4650" s="339"/>
      <c r="D4650" s="340"/>
    </row>
    <row r="4651" spans="1:4" ht="15" x14ac:dyDescent="0.25">
      <c r="A4651" s="338"/>
      <c r="B4651" s="339"/>
      <c r="C4651" s="339"/>
      <c r="D4651" s="340"/>
    </row>
    <row r="4652" spans="1:4" ht="15" x14ac:dyDescent="0.25">
      <c r="A4652" s="338"/>
      <c r="B4652" s="339"/>
      <c r="C4652" s="339"/>
      <c r="D4652" s="340"/>
    </row>
    <row r="4653" spans="1:4" ht="15" x14ac:dyDescent="0.25">
      <c r="A4653" s="338"/>
      <c r="B4653" s="339"/>
      <c r="C4653" s="339"/>
      <c r="D4653" s="340"/>
    </row>
    <row r="4654" spans="1:4" ht="15" x14ac:dyDescent="0.25">
      <c r="A4654" s="338"/>
      <c r="B4654" s="339"/>
      <c r="C4654" s="339"/>
      <c r="D4654" s="340"/>
    </row>
    <row r="4655" spans="1:4" ht="15" x14ac:dyDescent="0.25">
      <c r="A4655" s="338"/>
      <c r="B4655" s="339"/>
      <c r="C4655" s="339"/>
      <c r="D4655" s="340"/>
    </row>
    <row r="4656" spans="1:4" ht="15" x14ac:dyDescent="0.25">
      <c r="A4656" s="338"/>
      <c r="B4656" s="339"/>
      <c r="C4656" s="339"/>
      <c r="D4656" s="340"/>
    </row>
    <row r="4657" spans="1:4" ht="15" x14ac:dyDescent="0.25">
      <c r="A4657" s="338"/>
      <c r="B4657" s="339"/>
      <c r="C4657" s="339"/>
      <c r="D4657" s="340"/>
    </row>
    <row r="4658" spans="1:4" ht="15" x14ac:dyDescent="0.25">
      <c r="A4658" s="338"/>
      <c r="B4658" s="339"/>
      <c r="C4658" s="339"/>
      <c r="D4658" s="340"/>
    </row>
    <row r="4659" spans="1:4" ht="15" x14ac:dyDescent="0.25">
      <c r="A4659" s="338"/>
      <c r="B4659" s="339"/>
      <c r="C4659" s="339"/>
      <c r="D4659" s="340"/>
    </row>
    <row r="4660" spans="1:4" ht="15" x14ac:dyDescent="0.25">
      <c r="A4660" s="338"/>
      <c r="B4660" s="339"/>
      <c r="C4660" s="339"/>
      <c r="D4660" s="340"/>
    </row>
    <row r="4661" spans="1:4" ht="15" x14ac:dyDescent="0.25">
      <c r="A4661" s="338"/>
      <c r="B4661" s="339"/>
      <c r="C4661" s="339"/>
      <c r="D4661" s="340"/>
    </row>
    <row r="4662" spans="1:4" ht="15" x14ac:dyDescent="0.25">
      <c r="A4662" s="338"/>
      <c r="B4662" s="339"/>
      <c r="C4662" s="339"/>
      <c r="D4662" s="340"/>
    </row>
    <row r="4663" spans="1:4" ht="15" x14ac:dyDescent="0.25">
      <c r="A4663" s="338"/>
      <c r="B4663" s="339"/>
      <c r="C4663" s="339"/>
      <c r="D4663" s="340"/>
    </row>
    <row r="4664" spans="1:4" ht="15" x14ac:dyDescent="0.25">
      <c r="A4664" s="338"/>
      <c r="B4664" s="339"/>
      <c r="C4664" s="339"/>
      <c r="D4664" s="340"/>
    </row>
    <row r="4665" spans="1:4" ht="15" x14ac:dyDescent="0.25">
      <c r="A4665" s="338"/>
      <c r="B4665" s="339"/>
      <c r="C4665" s="339"/>
      <c r="D4665" s="340"/>
    </row>
    <row r="4666" spans="1:4" ht="15" x14ac:dyDescent="0.25">
      <c r="A4666" s="338"/>
      <c r="B4666" s="339"/>
      <c r="C4666" s="339"/>
      <c r="D4666" s="340"/>
    </row>
    <row r="4667" spans="1:4" ht="15" x14ac:dyDescent="0.25">
      <c r="A4667" s="338"/>
      <c r="B4667" s="339"/>
      <c r="C4667" s="339"/>
      <c r="D4667" s="340"/>
    </row>
    <row r="4668" spans="1:4" ht="15" x14ac:dyDescent="0.25">
      <c r="A4668" s="338"/>
      <c r="B4668" s="339"/>
      <c r="C4668" s="339"/>
      <c r="D4668" s="340"/>
    </row>
    <row r="4669" spans="1:4" ht="15" x14ac:dyDescent="0.25">
      <c r="A4669" s="338"/>
      <c r="B4669" s="339"/>
      <c r="C4669" s="339"/>
      <c r="D4669" s="340"/>
    </row>
    <row r="4670" spans="1:4" ht="15" x14ac:dyDescent="0.25">
      <c r="A4670" s="338"/>
      <c r="B4670" s="339"/>
      <c r="C4670" s="339"/>
      <c r="D4670" s="340"/>
    </row>
    <row r="4671" spans="1:4" ht="15" x14ac:dyDescent="0.25">
      <c r="A4671" s="338"/>
      <c r="B4671" s="339"/>
      <c r="C4671" s="339"/>
      <c r="D4671" s="340"/>
    </row>
    <row r="4672" spans="1:4" ht="15" x14ac:dyDescent="0.25">
      <c r="A4672" s="338"/>
      <c r="B4672" s="339"/>
      <c r="C4672" s="339"/>
      <c r="D4672" s="340"/>
    </row>
    <row r="4673" spans="1:4" ht="15" x14ac:dyDescent="0.25">
      <c r="A4673" s="338"/>
      <c r="B4673" s="339"/>
      <c r="C4673" s="339"/>
      <c r="D4673" s="340"/>
    </row>
    <row r="4674" spans="1:4" ht="15" x14ac:dyDescent="0.25">
      <c r="A4674" s="338"/>
      <c r="B4674" s="339"/>
      <c r="C4674" s="339"/>
      <c r="D4674" s="340"/>
    </row>
    <row r="4675" spans="1:4" ht="15" x14ac:dyDescent="0.25">
      <c r="A4675" s="338"/>
      <c r="B4675" s="339"/>
      <c r="C4675" s="339"/>
      <c r="D4675" s="340"/>
    </row>
    <row r="4676" spans="1:4" ht="15" x14ac:dyDescent="0.25">
      <c r="A4676" s="338"/>
      <c r="B4676" s="339"/>
      <c r="C4676" s="339"/>
      <c r="D4676" s="340"/>
    </row>
    <row r="4677" spans="1:4" ht="15" x14ac:dyDescent="0.25">
      <c r="A4677" s="338"/>
      <c r="B4677" s="339"/>
      <c r="C4677" s="339"/>
      <c r="D4677" s="340"/>
    </row>
    <row r="4678" spans="1:4" ht="15" x14ac:dyDescent="0.25">
      <c r="A4678" s="338"/>
      <c r="B4678" s="339"/>
      <c r="C4678" s="339"/>
      <c r="D4678" s="340"/>
    </row>
    <row r="4679" spans="1:4" ht="15" x14ac:dyDescent="0.25">
      <c r="A4679" s="338"/>
      <c r="B4679" s="339"/>
      <c r="C4679" s="339"/>
      <c r="D4679" s="340"/>
    </row>
    <row r="4680" spans="1:4" ht="15" x14ac:dyDescent="0.25">
      <c r="A4680" s="338"/>
      <c r="B4680" s="339"/>
      <c r="C4680" s="339"/>
      <c r="D4680" s="340"/>
    </row>
    <row r="4681" spans="1:4" ht="15" x14ac:dyDescent="0.25">
      <c r="A4681" s="338"/>
      <c r="B4681" s="339"/>
      <c r="C4681" s="339"/>
      <c r="D4681" s="340"/>
    </row>
    <row r="4682" spans="1:4" ht="15" x14ac:dyDescent="0.25">
      <c r="A4682" s="338"/>
      <c r="B4682" s="339"/>
      <c r="C4682" s="339"/>
      <c r="D4682" s="340"/>
    </row>
    <row r="4683" spans="1:4" ht="15" x14ac:dyDescent="0.25">
      <c r="A4683" s="338"/>
      <c r="B4683" s="339"/>
      <c r="C4683" s="339"/>
      <c r="D4683" s="340"/>
    </row>
    <row r="4684" spans="1:4" ht="15" x14ac:dyDescent="0.25">
      <c r="A4684" s="338"/>
      <c r="B4684" s="339"/>
      <c r="C4684" s="339"/>
      <c r="D4684" s="340"/>
    </row>
    <row r="4685" spans="1:4" ht="15" x14ac:dyDescent="0.25">
      <c r="A4685" s="338"/>
      <c r="B4685" s="339"/>
      <c r="C4685" s="339"/>
      <c r="D4685" s="340"/>
    </row>
    <row r="4686" spans="1:4" ht="15" x14ac:dyDescent="0.25">
      <c r="A4686" s="338"/>
      <c r="B4686" s="339"/>
      <c r="C4686" s="339"/>
      <c r="D4686" s="340"/>
    </row>
    <row r="4687" spans="1:4" ht="15" x14ac:dyDescent="0.25">
      <c r="A4687" s="338"/>
      <c r="B4687" s="339"/>
      <c r="C4687" s="339"/>
      <c r="D4687" s="340"/>
    </row>
    <row r="4688" spans="1:4" ht="15" x14ac:dyDescent="0.25">
      <c r="A4688" s="338"/>
      <c r="B4688" s="339"/>
      <c r="C4688" s="339"/>
      <c r="D4688" s="340"/>
    </row>
    <row r="4689" spans="1:4" ht="15" x14ac:dyDescent="0.25">
      <c r="A4689" s="338"/>
      <c r="B4689" s="339"/>
      <c r="C4689" s="339"/>
      <c r="D4689" s="340"/>
    </row>
    <row r="4690" spans="1:4" ht="15" x14ac:dyDescent="0.25">
      <c r="A4690" s="338"/>
      <c r="B4690" s="339"/>
      <c r="C4690" s="339"/>
      <c r="D4690" s="340"/>
    </row>
    <row r="4691" spans="1:4" ht="15" x14ac:dyDescent="0.25">
      <c r="A4691" s="338"/>
      <c r="B4691" s="339"/>
      <c r="C4691" s="339"/>
      <c r="D4691" s="340"/>
    </row>
    <row r="4692" spans="1:4" ht="15" x14ac:dyDescent="0.25">
      <c r="A4692" s="338"/>
      <c r="B4692" s="339"/>
      <c r="C4692" s="339"/>
      <c r="D4692" s="340"/>
    </row>
    <row r="4693" spans="1:4" ht="15" x14ac:dyDescent="0.25">
      <c r="A4693" s="338"/>
      <c r="B4693" s="339"/>
      <c r="C4693" s="339"/>
      <c r="D4693" s="340"/>
    </row>
    <row r="4694" spans="1:4" ht="15" x14ac:dyDescent="0.25">
      <c r="A4694" s="338"/>
      <c r="B4694" s="339"/>
      <c r="C4694" s="339"/>
      <c r="D4694" s="340"/>
    </row>
    <row r="4695" spans="1:4" ht="15" x14ac:dyDescent="0.25">
      <c r="A4695" s="338"/>
      <c r="B4695" s="339"/>
      <c r="C4695" s="339"/>
      <c r="D4695" s="340"/>
    </row>
    <row r="4696" spans="1:4" ht="15" x14ac:dyDescent="0.25">
      <c r="A4696" s="338"/>
      <c r="B4696" s="339"/>
      <c r="C4696" s="339"/>
      <c r="D4696" s="340"/>
    </row>
    <row r="4697" spans="1:4" ht="15" x14ac:dyDescent="0.25">
      <c r="A4697" s="338"/>
      <c r="B4697" s="339"/>
      <c r="C4697" s="339"/>
      <c r="D4697" s="340"/>
    </row>
    <row r="4698" spans="1:4" ht="15" x14ac:dyDescent="0.25">
      <c r="A4698" s="338"/>
      <c r="B4698" s="339"/>
      <c r="C4698" s="339"/>
      <c r="D4698" s="340"/>
    </row>
    <row r="4699" spans="1:4" ht="15" x14ac:dyDescent="0.25">
      <c r="A4699" s="338"/>
      <c r="B4699" s="339"/>
      <c r="C4699" s="339"/>
      <c r="D4699" s="340"/>
    </row>
    <row r="4700" spans="1:4" ht="15" x14ac:dyDescent="0.25">
      <c r="A4700" s="338"/>
      <c r="B4700" s="339"/>
      <c r="C4700" s="339"/>
      <c r="D4700" s="340"/>
    </row>
    <row r="4701" spans="1:4" ht="15" x14ac:dyDescent="0.25">
      <c r="A4701" s="338"/>
      <c r="B4701" s="339"/>
      <c r="C4701" s="339"/>
      <c r="D4701" s="340"/>
    </row>
    <row r="4702" spans="1:4" ht="15" x14ac:dyDescent="0.25">
      <c r="A4702" s="338"/>
      <c r="B4702" s="339"/>
      <c r="C4702" s="339"/>
      <c r="D4702" s="340"/>
    </row>
    <row r="4703" spans="1:4" ht="15" x14ac:dyDescent="0.25">
      <c r="A4703" s="338"/>
      <c r="B4703" s="339"/>
      <c r="C4703" s="339"/>
      <c r="D4703" s="340"/>
    </row>
    <row r="4704" spans="1:4" ht="15" x14ac:dyDescent="0.25">
      <c r="A4704" s="338"/>
      <c r="B4704" s="339"/>
      <c r="C4704" s="339"/>
      <c r="D4704" s="340"/>
    </row>
    <row r="4705" spans="1:4" ht="15" x14ac:dyDescent="0.25">
      <c r="A4705" s="338"/>
      <c r="B4705" s="339"/>
      <c r="C4705" s="339"/>
      <c r="D4705" s="340"/>
    </row>
    <row r="4706" spans="1:4" ht="15" x14ac:dyDescent="0.25">
      <c r="A4706" s="338"/>
      <c r="B4706" s="339"/>
      <c r="C4706" s="339"/>
      <c r="D4706" s="340"/>
    </row>
    <row r="4707" spans="1:4" ht="15" x14ac:dyDescent="0.25">
      <c r="A4707" s="338"/>
      <c r="B4707" s="339"/>
      <c r="C4707" s="339"/>
      <c r="D4707" s="340"/>
    </row>
    <row r="4708" spans="1:4" ht="15" x14ac:dyDescent="0.25">
      <c r="A4708" s="338"/>
      <c r="B4708" s="339"/>
      <c r="C4708" s="339"/>
      <c r="D4708" s="340"/>
    </row>
    <row r="4709" spans="1:4" ht="15" x14ac:dyDescent="0.25">
      <c r="A4709" s="338"/>
      <c r="B4709" s="339"/>
      <c r="C4709" s="339"/>
      <c r="D4709" s="340"/>
    </row>
    <row r="4710" spans="1:4" ht="15" x14ac:dyDescent="0.25">
      <c r="A4710" s="338"/>
      <c r="B4710" s="339"/>
      <c r="C4710" s="339"/>
      <c r="D4710" s="340"/>
    </row>
    <row r="4711" spans="1:4" ht="15" x14ac:dyDescent="0.25">
      <c r="A4711" s="338"/>
      <c r="B4711" s="339"/>
      <c r="C4711" s="339"/>
      <c r="D4711" s="340"/>
    </row>
    <row r="4712" spans="1:4" ht="15" x14ac:dyDescent="0.25">
      <c r="A4712" s="338"/>
      <c r="B4712" s="339"/>
      <c r="C4712" s="339"/>
      <c r="D4712" s="340"/>
    </row>
    <row r="4713" spans="1:4" ht="15" x14ac:dyDescent="0.25">
      <c r="A4713" s="338"/>
      <c r="B4713" s="339"/>
      <c r="C4713" s="339"/>
      <c r="D4713" s="340"/>
    </row>
    <row r="4714" spans="1:4" ht="15" x14ac:dyDescent="0.25">
      <c r="A4714" s="338"/>
      <c r="B4714" s="339"/>
      <c r="C4714" s="339"/>
      <c r="D4714" s="340"/>
    </row>
    <row r="4715" spans="1:4" ht="15" x14ac:dyDescent="0.25">
      <c r="A4715" s="338"/>
      <c r="B4715" s="339"/>
      <c r="C4715" s="339"/>
      <c r="D4715" s="340"/>
    </row>
    <row r="4716" spans="1:4" ht="15" x14ac:dyDescent="0.25">
      <c r="A4716" s="338"/>
      <c r="B4716" s="339"/>
      <c r="C4716" s="339"/>
      <c r="D4716" s="340"/>
    </row>
    <row r="4717" spans="1:4" ht="15" x14ac:dyDescent="0.25">
      <c r="A4717" s="338"/>
      <c r="B4717" s="339"/>
      <c r="C4717" s="339"/>
      <c r="D4717" s="340"/>
    </row>
    <row r="4718" spans="1:4" ht="15" x14ac:dyDescent="0.25">
      <c r="A4718" s="338"/>
      <c r="B4718" s="339"/>
      <c r="C4718" s="339"/>
      <c r="D4718" s="340"/>
    </row>
    <row r="4719" spans="1:4" ht="15" x14ac:dyDescent="0.25">
      <c r="A4719" s="338"/>
      <c r="B4719" s="339"/>
      <c r="C4719" s="339"/>
      <c r="D4719" s="340"/>
    </row>
    <row r="4720" spans="1:4" ht="15" x14ac:dyDescent="0.25">
      <c r="A4720" s="338"/>
      <c r="B4720" s="339"/>
      <c r="C4720" s="339"/>
      <c r="D4720" s="340"/>
    </row>
    <row r="4721" spans="1:4" ht="15" x14ac:dyDescent="0.25">
      <c r="A4721" s="338"/>
      <c r="B4721" s="339"/>
      <c r="C4721" s="339"/>
      <c r="D4721" s="340"/>
    </row>
    <row r="4722" spans="1:4" ht="15" x14ac:dyDescent="0.25">
      <c r="A4722" s="338"/>
      <c r="B4722" s="339"/>
      <c r="C4722" s="339"/>
      <c r="D4722" s="340"/>
    </row>
    <row r="4723" spans="1:4" ht="15" x14ac:dyDescent="0.25">
      <c r="A4723" s="338"/>
      <c r="B4723" s="339"/>
      <c r="C4723" s="339"/>
      <c r="D4723" s="340"/>
    </row>
    <row r="4724" spans="1:4" ht="15" x14ac:dyDescent="0.25">
      <c r="A4724" s="338"/>
      <c r="B4724" s="339"/>
      <c r="C4724" s="339"/>
      <c r="D4724" s="340"/>
    </row>
    <row r="4725" spans="1:4" ht="15" x14ac:dyDescent="0.25">
      <c r="A4725" s="338"/>
      <c r="B4725" s="339"/>
      <c r="C4725" s="339"/>
      <c r="D4725" s="340"/>
    </row>
    <row r="4726" spans="1:4" ht="15" x14ac:dyDescent="0.25">
      <c r="A4726" s="338"/>
      <c r="B4726" s="339"/>
      <c r="C4726" s="339"/>
      <c r="D4726" s="340"/>
    </row>
    <row r="4727" spans="1:4" ht="15" x14ac:dyDescent="0.25">
      <c r="A4727" s="338"/>
      <c r="B4727" s="339"/>
      <c r="C4727" s="339"/>
      <c r="D4727" s="340"/>
    </row>
    <row r="4728" spans="1:4" ht="15" x14ac:dyDescent="0.25">
      <c r="A4728" s="338"/>
      <c r="B4728" s="339"/>
      <c r="C4728" s="339"/>
      <c r="D4728" s="340"/>
    </row>
    <row r="4729" spans="1:4" ht="15" x14ac:dyDescent="0.25">
      <c r="A4729" s="338"/>
      <c r="B4729" s="339"/>
      <c r="C4729" s="339"/>
      <c r="D4729" s="340"/>
    </row>
    <row r="4730" spans="1:4" ht="15" x14ac:dyDescent="0.25">
      <c r="A4730" s="338"/>
      <c r="B4730" s="339"/>
      <c r="C4730" s="339"/>
      <c r="D4730" s="340"/>
    </row>
    <row r="4731" spans="1:4" ht="15" x14ac:dyDescent="0.25">
      <c r="A4731" s="338"/>
      <c r="B4731" s="339"/>
      <c r="C4731" s="339"/>
      <c r="D4731" s="340"/>
    </row>
    <row r="4732" spans="1:4" ht="15" x14ac:dyDescent="0.25">
      <c r="A4732" s="338"/>
      <c r="B4732" s="339"/>
      <c r="C4732" s="339"/>
      <c r="D4732" s="340"/>
    </row>
    <row r="4733" spans="1:4" ht="15" x14ac:dyDescent="0.25">
      <c r="A4733" s="338"/>
      <c r="B4733" s="339"/>
      <c r="C4733" s="339"/>
      <c r="D4733" s="340"/>
    </row>
    <row r="4734" spans="1:4" ht="15" x14ac:dyDescent="0.25">
      <c r="A4734" s="338"/>
      <c r="B4734" s="339"/>
      <c r="C4734" s="339"/>
      <c r="D4734" s="340"/>
    </row>
    <row r="4735" spans="1:4" ht="15" x14ac:dyDescent="0.25">
      <c r="A4735" s="338"/>
      <c r="B4735" s="339"/>
      <c r="C4735" s="339"/>
      <c r="D4735" s="340"/>
    </row>
    <row r="4736" spans="1:4" ht="15" x14ac:dyDescent="0.25">
      <c r="A4736" s="338"/>
      <c r="B4736" s="339"/>
      <c r="C4736" s="339"/>
      <c r="D4736" s="340"/>
    </row>
    <row r="4737" spans="1:4" ht="15" x14ac:dyDescent="0.25">
      <c r="A4737" s="338"/>
      <c r="B4737" s="339"/>
      <c r="C4737" s="339"/>
      <c r="D4737" s="340"/>
    </row>
    <row r="4738" spans="1:4" ht="15" x14ac:dyDescent="0.25">
      <c r="A4738" s="338"/>
      <c r="B4738" s="339"/>
      <c r="C4738" s="339"/>
      <c r="D4738" s="340"/>
    </row>
    <row r="4739" spans="1:4" ht="15" x14ac:dyDescent="0.25">
      <c r="A4739" s="338"/>
      <c r="B4739" s="339"/>
      <c r="C4739" s="339"/>
      <c r="D4739" s="340"/>
    </row>
    <row r="4740" spans="1:4" ht="15" x14ac:dyDescent="0.25">
      <c r="A4740" s="338"/>
      <c r="B4740" s="339"/>
      <c r="C4740" s="339"/>
      <c r="D4740" s="340"/>
    </row>
    <row r="4741" spans="1:4" ht="15" x14ac:dyDescent="0.25">
      <c r="A4741" s="338"/>
      <c r="B4741" s="339"/>
      <c r="C4741" s="339"/>
      <c r="D4741" s="340"/>
    </row>
    <row r="4742" spans="1:4" ht="15" x14ac:dyDescent="0.25">
      <c r="A4742" s="338"/>
      <c r="B4742" s="339"/>
      <c r="C4742" s="339"/>
      <c r="D4742" s="340"/>
    </row>
    <row r="4743" spans="1:4" ht="15" x14ac:dyDescent="0.25">
      <c r="A4743" s="338"/>
      <c r="B4743" s="339"/>
      <c r="C4743" s="339"/>
      <c r="D4743" s="340"/>
    </row>
    <row r="4744" spans="1:4" ht="15" x14ac:dyDescent="0.25">
      <c r="A4744" s="338"/>
      <c r="B4744" s="339"/>
      <c r="C4744" s="339"/>
      <c r="D4744" s="340"/>
    </row>
    <row r="4745" spans="1:4" ht="15" x14ac:dyDescent="0.25">
      <c r="A4745" s="338"/>
      <c r="B4745" s="339"/>
      <c r="C4745" s="339"/>
      <c r="D4745" s="340"/>
    </row>
    <row r="4746" spans="1:4" ht="15" x14ac:dyDescent="0.25">
      <c r="A4746" s="338"/>
      <c r="B4746" s="339"/>
      <c r="C4746" s="339"/>
      <c r="D4746" s="340"/>
    </row>
    <row r="4747" spans="1:4" ht="15" x14ac:dyDescent="0.25">
      <c r="A4747" s="338"/>
      <c r="B4747" s="339"/>
      <c r="C4747" s="339"/>
      <c r="D4747" s="340"/>
    </row>
    <row r="4748" spans="1:4" ht="15" x14ac:dyDescent="0.25">
      <c r="A4748" s="338"/>
      <c r="B4748" s="339"/>
      <c r="C4748" s="339"/>
      <c r="D4748" s="340"/>
    </row>
    <row r="4749" spans="1:4" ht="15" x14ac:dyDescent="0.25">
      <c r="A4749" s="338"/>
      <c r="B4749" s="339"/>
      <c r="C4749" s="339"/>
      <c r="D4749" s="340"/>
    </row>
    <row r="4750" spans="1:4" ht="15" x14ac:dyDescent="0.25">
      <c r="A4750" s="338"/>
      <c r="B4750" s="339"/>
      <c r="C4750" s="339"/>
      <c r="D4750" s="340"/>
    </row>
    <row r="4751" spans="1:4" ht="15" x14ac:dyDescent="0.25">
      <c r="A4751" s="338"/>
      <c r="B4751" s="339"/>
      <c r="C4751" s="339"/>
      <c r="D4751" s="340"/>
    </row>
    <row r="4752" spans="1:4" ht="15" x14ac:dyDescent="0.25">
      <c r="A4752" s="338"/>
      <c r="B4752" s="339"/>
      <c r="C4752" s="339"/>
      <c r="D4752" s="340"/>
    </row>
    <row r="4753" spans="1:4" ht="15" x14ac:dyDescent="0.25">
      <c r="A4753" s="338"/>
      <c r="B4753" s="339"/>
      <c r="C4753" s="339"/>
      <c r="D4753" s="340"/>
    </row>
    <row r="4754" spans="1:4" ht="15" x14ac:dyDescent="0.25">
      <c r="A4754" s="338"/>
      <c r="B4754" s="339"/>
      <c r="C4754" s="339"/>
      <c r="D4754" s="340"/>
    </row>
    <row r="4755" spans="1:4" ht="15" x14ac:dyDescent="0.25">
      <c r="A4755" s="338"/>
      <c r="B4755" s="339"/>
      <c r="C4755" s="339"/>
      <c r="D4755" s="340"/>
    </row>
    <row r="4756" spans="1:4" ht="15" x14ac:dyDescent="0.25">
      <c r="A4756" s="338"/>
      <c r="B4756" s="339"/>
      <c r="C4756" s="339"/>
      <c r="D4756" s="340"/>
    </row>
    <row r="4757" spans="1:4" ht="15" x14ac:dyDescent="0.25">
      <c r="A4757" s="338"/>
      <c r="B4757" s="339"/>
      <c r="C4757" s="339"/>
      <c r="D4757" s="340"/>
    </row>
    <row r="4758" spans="1:4" ht="15" x14ac:dyDescent="0.25">
      <c r="A4758" s="338"/>
      <c r="B4758" s="339"/>
      <c r="C4758" s="339"/>
      <c r="D4758" s="340"/>
    </row>
    <row r="4759" spans="1:4" ht="15" x14ac:dyDescent="0.25">
      <c r="A4759" s="338"/>
      <c r="B4759" s="339"/>
      <c r="C4759" s="339"/>
      <c r="D4759" s="340"/>
    </row>
    <row r="4760" spans="1:4" ht="15" x14ac:dyDescent="0.25">
      <c r="A4760" s="338"/>
      <c r="B4760" s="339"/>
      <c r="C4760" s="339"/>
      <c r="D4760" s="340"/>
    </row>
    <row r="4761" spans="1:4" ht="15" x14ac:dyDescent="0.25">
      <c r="A4761" s="338"/>
      <c r="B4761" s="339"/>
      <c r="C4761" s="339"/>
      <c r="D4761" s="340"/>
    </row>
    <row r="4762" spans="1:4" ht="15" x14ac:dyDescent="0.25">
      <c r="A4762" s="338"/>
      <c r="B4762" s="339"/>
      <c r="C4762" s="339"/>
      <c r="D4762" s="340"/>
    </row>
    <row r="4763" spans="1:4" ht="15" x14ac:dyDescent="0.25">
      <c r="A4763" s="338"/>
      <c r="B4763" s="339"/>
      <c r="C4763" s="339"/>
      <c r="D4763" s="340"/>
    </row>
    <row r="4764" spans="1:4" ht="15" x14ac:dyDescent="0.25">
      <c r="A4764" s="338"/>
      <c r="B4764" s="339"/>
      <c r="C4764" s="339"/>
      <c r="D4764" s="340"/>
    </row>
    <row r="4765" spans="1:4" ht="15" x14ac:dyDescent="0.25">
      <c r="A4765" s="338"/>
      <c r="B4765" s="339"/>
      <c r="C4765" s="339"/>
      <c r="D4765" s="340"/>
    </row>
    <row r="4766" spans="1:4" ht="15" x14ac:dyDescent="0.25">
      <c r="A4766" s="338"/>
      <c r="B4766" s="339"/>
      <c r="C4766" s="339"/>
      <c r="D4766" s="340"/>
    </row>
    <row r="4767" spans="1:4" ht="15" x14ac:dyDescent="0.25">
      <c r="A4767" s="338"/>
      <c r="B4767" s="339"/>
      <c r="C4767" s="339"/>
      <c r="D4767" s="340"/>
    </row>
    <row r="4768" spans="1:4" ht="15" x14ac:dyDescent="0.25">
      <c r="A4768" s="338"/>
      <c r="B4768" s="339"/>
      <c r="C4768" s="339"/>
      <c r="D4768" s="340"/>
    </row>
    <row r="4769" spans="1:4" ht="15" x14ac:dyDescent="0.25">
      <c r="A4769" s="338"/>
      <c r="B4769" s="339"/>
      <c r="C4769" s="339"/>
      <c r="D4769" s="340"/>
    </row>
    <row r="4770" spans="1:4" ht="15" x14ac:dyDescent="0.25">
      <c r="A4770" s="338"/>
      <c r="B4770" s="339"/>
      <c r="C4770" s="339"/>
      <c r="D4770" s="340"/>
    </row>
    <row r="4771" spans="1:4" ht="15" x14ac:dyDescent="0.25">
      <c r="A4771" s="338"/>
      <c r="B4771" s="339"/>
      <c r="C4771" s="339"/>
      <c r="D4771" s="340"/>
    </row>
    <row r="4772" spans="1:4" ht="15" x14ac:dyDescent="0.25">
      <c r="A4772" s="338"/>
      <c r="B4772" s="339"/>
      <c r="C4772" s="339"/>
      <c r="D4772" s="340"/>
    </row>
    <row r="4773" spans="1:4" ht="15" x14ac:dyDescent="0.25">
      <c r="A4773" s="338"/>
      <c r="B4773" s="339"/>
      <c r="C4773" s="339"/>
      <c r="D4773" s="340"/>
    </row>
    <row r="4774" spans="1:4" ht="15" x14ac:dyDescent="0.25">
      <c r="A4774" s="338"/>
      <c r="B4774" s="339"/>
      <c r="C4774" s="339"/>
      <c r="D4774" s="340"/>
    </row>
    <row r="4775" spans="1:4" ht="15" x14ac:dyDescent="0.25">
      <c r="A4775" s="338"/>
      <c r="B4775" s="339"/>
      <c r="C4775" s="339"/>
      <c r="D4775" s="340"/>
    </row>
    <row r="4776" spans="1:4" ht="15" x14ac:dyDescent="0.25">
      <c r="A4776" s="338"/>
      <c r="B4776" s="339"/>
      <c r="C4776" s="339"/>
      <c r="D4776" s="340"/>
    </row>
    <row r="4777" spans="1:4" ht="15" x14ac:dyDescent="0.25">
      <c r="A4777" s="338"/>
      <c r="B4777" s="339"/>
      <c r="C4777" s="339"/>
      <c r="D4777" s="340"/>
    </row>
    <row r="4778" spans="1:4" ht="15" x14ac:dyDescent="0.25">
      <c r="A4778" s="338"/>
      <c r="B4778" s="339"/>
      <c r="C4778" s="339"/>
      <c r="D4778" s="340"/>
    </row>
    <row r="4779" spans="1:4" ht="15" x14ac:dyDescent="0.25">
      <c r="A4779" s="338"/>
      <c r="B4779" s="339"/>
      <c r="C4779" s="339"/>
      <c r="D4779" s="340"/>
    </row>
    <row r="4780" spans="1:4" ht="15" x14ac:dyDescent="0.25">
      <c r="A4780" s="338"/>
      <c r="B4780" s="339"/>
      <c r="C4780" s="339"/>
      <c r="D4780" s="340"/>
    </row>
    <row r="4781" spans="1:4" ht="15" x14ac:dyDescent="0.25">
      <c r="A4781" s="338"/>
      <c r="B4781" s="339"/>
      <c r="C4781" s="339"/>
      <c r="D4781" s="340"/>
    </row>
    <row r="4782" spans="1:4" ht="15" x14ac:dyDescent="0.25">
      <c r="A4782" s="338"/>
      <c r="B4782" s="339"/>
      <c r="C4782" s="339"/>
      <c r="D4782" s="340"/>
    </row>
    <row r="4783" spans="1:4" ht="15" x14ac:dyDescent="0.25">
      <c r="A4783" s="338"/>
      <c r="B4783" s="339"/>
      <c r="C4783" s="339"/>
      <c r="D4783" s="340"/>
    </row>
    <row r="4784" spans="1:4" ht="15" x14ac:dyDescent="0.25">
      <c r="A4784" s="338"/>
      <c r="B4784" s="339"/>
      <c r="C4784" s="339"/>
      <c r="D4784" s="340"/>
    </row>
    <row r="4785" spans="1:4" ht="15" x14ac:dyDescent="0.25">
      <c r="A4785" s="338"/>
      <c r="B4785" s="339"/>
      <c r="C4785" s="339"/>
      <c r="D4785" s="340"/>
    </row>
    <row r="4786" spans="1:4" ht="15" x14ac:dyDescent="0.25">
      <c r="A4786" s="338"/>
      <c r="B4786" s="339"/>
      <c r="C4786" s="339"/>
      <c r="D4786" s="340"/>
    </row>
    <row r="4787" spans="1:4" ht="15" x14ac:dyDescent="0.25">
      <c r="A4787" s="338"/>
      <c r="B4787" s="339"/>
      <c r="C4787" s="339"/>
      <c r="D4787" s="340"/>
    </row>
    <row r="4788" spans="1:4" ht="15" x14ac:dyDescent="0.25">
      <c r="A4788" s="338"/>
      <c r="B4788" s="339"/>
      <c r="C4788" s="339"/>
      <c r="D4788" s="340"/>
    </row>
    <row r="4789" spans="1:4" ht="15" x14ac:dyDescent="0.25">
      <c r="A4789" s="338"/>
      <c r="B4789" s="339"/>
      <c r="C4789" s="339"/>
      <c r="D4789" s="340"/>
    </row>
    <row r="4790" spans="1:4" ht="15" x14ac:dyDescent="0.25">
      <c r="A4790" s="338"/>
      <c r="B4790" s="339"/>
      <c r="C4790" s="339"/>
      <c r="D4790" s="340"/>
    </row>
    <row r="4791" spans="1:4" ht="15" x14ac:dyDescent="0.25">
      <c r="A4791" s="338"/>
      <c r="B4791" s="339"/>
      <c r="C4791" s="339"/>
      <c r="D4791" s="340"/>
    </row>
    <row r="4792" spans="1:4" ht="15" x14ac:dyDescent="0.25">
      <c r="A4792" s="338"/>
      <c r="B4792" s="339"/>
      <c r="C4792" s="339"/>
      <c r="D4792" s="340"/>
    </row>
    <row r="4793" spans="1:4" ht="15" x14ac:dyDescent="0.25">
      <c r="A4793" s="338"/>
      <c r="B4793" s="339"/>
      <c r="C4793" s="339"/>
      <c r="D4793" s="340"/>
    </row>
    <row r="4794" spans="1:4" ht="15" x14ac:dyDescent="0.25">
      <c r="A4794" s="338"/>
      <c r="B4794" s="339"/>
      <c r="C4794" s="339"/>
      <c r="D4794" s="340"/>
    </row>
    <row r="4795" spans="1:4" ht="15" x14ac:dyDescent="0.25">
      <c r="A4795" s="338"/>
      <c r="B4795" s="339"/>
      <c r="C4795" s="339"/>
      <c r="D4795" s="340"/>
    </row>
    <row r="4796" spans="1:4" ht="15" x14ac:dyDescent="0.25">
      <c r="A4796" s="338"/>
      <c r="B4796" s="339"/>
      <c r="C4796" s="339"/>
      <c r="D4796" s="340"/>
    </row>
    <row r="4797" spans="1:4" ht="15" x14ac:dyDescent="0.25">
      <c r="A4797" s="338"/>
      <c r="B4797" s="339"/>
      <c r="C4797" s="339"/>
      <c r="D4797" s="340"/>
    </row>
    <row r="4798" spans="1:4" ht="15" x14ac:dyDescent="0.25">
      <c r="A4798" s="338"/>
      <c r="B4798" s="339"/>
      <c r="C4798" s="339"/>
      <c r="D4798" s="340"/>
    </row>
    <row r="4799" spans="1:4" ht="15" x14ac:dyDescent="0.25">
      <c r="A4799" s="338"/>
      <c r="B4799" s="339"/>
      <c r="C4799" s="339"/>
      <c r="D4799" s="340"/>
    </row>
    <row r="4800" spans="1:4" ht="15" x14ac:dyDescent="0.25">
      <c r="A4800" s="338"/>
      <c r="B4800" s="339"/>
      <c r="C4800" s="339"/>
      <c r="D4800" s="340"/>
    </row>
    <row r="4801" spans="1:4" ht="15" x14ac:dyDescent="0.25">
      <c r="A4801" s="338"/>
      <c r="B4801" s="339"/>
      <c r="C4801" s="339"/>
      <c r="D4801" s="340"/>
    </row>
    <row r="4802" spans="1:4" ht="15" x14ac:dyDescent="0.25">
      <c r="A4802" s="338"/>
      <c r="B4802" s="339"/>
      <c r="C4802" s="339"/>
      <c r="D4802" s="340"/>
    </row>
    <row r="4803" spans="1:4" ht="15" x14ac:dyDescent="0.25">
      <c r="A4803" s="338"/>
      <c r="B4803" s="339"/>
      <c r="C4803" s="339"/>
      <c r="D4803" s="340"/>
    </row>
    <row r="4804" spans="1:4" ht="15" x14ac:dyDescent="0.25">
      <c r="A4804" s="338"/>
      <c r="B4804" s="339"/>
      <c r="C4804" s="339"/>
      <c r="D4804" s="340"/>
    </row>
    <row r="4805" spans="1:4" ht="15" x14ac:dyDescent="0.25">
      <c r="A4805" s="338"/>
      <c r="B4805" s="339"/>
      <c r="C4805" s="339"/>
      <c r="D4805" s="340"/>
    </row>
    <row r="4806" spans="1:4" ht="15" x14ac:dyDescent="0.25">
      <c r="A4806" s="338"/>
      <c r="B4806" s="339"/>
      <c r="C4806" s="339"/>
      <c r="D4806" s="340"/>
    </row>
    <row r="4807" spans="1:4" ht="15" x14ac:dyDescent="0.25">
      <c r="A4807" s="338"/>
      <c r="B4807" s="339"/>
      <c r="C4807" s="339"/>
      <c r="D4807" s="340"/>
    </row>
    <row r="4808" spans="1:4" ht="15" x14ac:dyDescent="0.25">
      <c r="A4808" s="338"/>
      <c r="B4808" s="339"/>
      <c r="C4808" s="339"/>
      <c r="D4808" s="340"/>
    </row>
    <row r="4809" spans="1:4" ht="15" x14ac:dyDescent="0.25">
      <c r="A4809" s="338"/>
      <c r="B4809" s="339"/>
      <c r="C4809" s="339"/>
      <c r="D4809" s="340"/>
    </row>
    <row r="4810" spans="1:4" ht="15" x14ac:dyDescent="0.25">
      <c r="A4810" s="338"/>
      <c r="B4810" s="339"/>
      <c r="C4810" s="339"/>
      <c r="D4810" s="340"/>
    </row>
    <row r="4811" spans="1:4" ht="15" x14ac:dyDescent="0.25">
      <c r="A4811" s="338"/>
      <c r="B4811" s="339"/>
      <c r="C4811" s="339"/>
      <c r="D4811" s="340"/>
    </row>
    <row r="4812" spans="1:4" ht="15" x14ac:dyDescent="0.25">
      <c r="A4812" s="338"/>
      <c r="B4812" s="339"/>
      <c r="C4812" s="339"/>
      <c r="D4812" s="340"/>
    </row>
    <row r="4813" spans="1:4" ht="15" x14ac:dyDescent="0.25">
      <c r="A4813" s="338"/>
      <c r="B4813" s="339"/>
      <c r="C4813" s="339"/>
      <c r="D4813" s="340"/>
    </row>
    <row r="4814" spans="1:4" ht="15" x14ac:dyDescent="0.25">
      <c r="A4814" s="338"/>
      <c r="B4814" s="339"/>
      <c r="C4814" s="339"/>
      <c r="D4814" s="340"/>
    </row>
    <row r="4815" spans="1:4" ht="15" x14ac:dyDescent="0.25">
      <c r="A4815" s="338"/>
      <c r="B4815" s="339"/>
      <c r="C4815" s="339"/>
      <c r="D4815" s="340"/>
    </row>
    <row r="4816" spans="1:4" ht="15" x14ac:dyDescent="0.25">
      <c r="A4816" s="338"/>
      <c r="B4816" s="339"/>
      <c r="C4816" s="339"/>
      <c r="D4816" s="340"/>
    </row>
    <row r="4817" spans="1:4" ht="15" x14ac:dyDescent="0.25">
      <c r="A4817" s="338"/>
      <c r="B4817" s="339"/>
      <c r="C4817" s="339"/>
      <c r="D4817" s="340"/>
    </row>
    <row r="4818" spans="1:4" ht="15" x14ac:dyDescent="0.25">
      <c r="A4818" s="338"/>
      <c r="B4818" s="339"/>
      <c r="C4818" s="339"/>
      <c r="D4818" s="340"/>
    </row>
    <row r="4819" spans="1:4" ht="15" x14ac:dyDescent="0.25">
      <c r="A4819" s="338"/>
      <c r="B4819" s="339"/>
      <c r="C4819" s="339"/>
      <c r="D4819" s="340"/>
    </row>
    <row r="4820" spans="1:4" ht="15" x14ac:dyDescent="0.25">
      <c r="A4820" s="338"/>
      <c r="B4820" s="339"/>
      <c r="C4820" s="339"/>
      <c r="D4820" s="340"/>
    </row>
    <row r="4821" spans="1:4" ht="15" x14ac:dyDescent="0.25">
      <c r="A4821" s="338"/>
      <c r="B4821" s="339"/>
      <c r="C4821" s="339"/>
      <c r="D4821" s="340"/>
    </row>
    <row r="4822" spans="1:4" ht="15" x14ac:dyDescent="0.25">
      <c r="A4822" s="338"/>
      <c r="B4822" s="339"/>
      <c r="C4822" s="339"/>
      <c r="D4822" s="340"/>
    </row>
    <row r="4823" spans="1:4" ht="15" x14ac:dyDescent="0.25">
      <c r="A4823" s="338"/>
      <c r="B4823" s="339"/>
      <c r="C4823" s="339"/>
      <c r="D4823" s="340"/>
    </row>
    <row r="4824" spans="1:4" ht="15" x14ac:dyDescent="0.25">
      <c r="A4824" s="338"/>
      <c r="B4824" s="339"/>
      <c r="C4824" s="339"/>
      <c r="D4824" s="340"/>
    </row>
    <row r="4825" spans="1:4" ht="15" x14ac:dyDescent="0.25">
      <c r="A4825" s="338"/>
      <c r="B4825" s="339"/>
      <c r="C4825" s="339"/>
      <c r="D4825" s="340"/>
    </row>
    <row r="4826" spans="1:4" ht="15" x14ac:dyDescent="0.25">
      <c r="A4826" s="338"/>
      <c r="B4826" s="339"/>
      <c r="C4826" s="339"/>
      <c r="D4826" s="340"/>
    </row>
    <row r="4827" spans="1:4" ht="15" x14ac:dyDescent="0.25">
      <c r="A4827" s="338"/>
      <c r="B4827" s="339"/>
      <c r="C4827" s="339"/>
      <c r="D4827" s="340"/>
    </row>
    <row r="4828" spans="1:4" ht="15" x14ac:dyDescent="0.25">
      <c r="A4828" s="338"/>
      <c r="B4828" s="339"/>
      <c r="C4828" s="339"/>
      <c r="D4828" s="340"/>
    </row>
    <row r="4829" spans="1:4" ht="15" x14ac:dyDescent="0.25">
      <c r="A4829" s="338"/>
      <c r="B4829" s="339"/>
      <c r="C4829" s="339"/>
      <c r="D4829" s="340"/>
    </row>
    <row r="4830" spans="1:4" ht="15" x14ac:dyDescent="0.25">
      <c r="A4830" s="338"/>
      <c r="B4830" s="339"/>
      <c r="C4830" s="339"/>
      <c r="D4830" s="340"/>
    </row>
    <row r="4831" spans="1:4" ht="15" x14ac:dyDescent="0.25">
      <c r="A4831" s="338"/>
      <c r="B4831" s="339"/>
      <c r="C4831" s="339"/>
      <c r="D4831" s="340"/>
    </row>
    <row r="4832" spans="1:4" ht="15" x14ac:dyDescent="0.25">
      <c r="A4832" s="338"/>
      <c r="B4832" s="339"/>
      <c r="C4832" s="339"/>
      <c r="D4832" s="340"/>
    </row>
    <row r="4833" spans="1:4" ht="15" x14ac:dyDescent="0.25">
      <c r="A4833" s="338"/>
      <c r="B4833" s="339"/>
      <c r="C4833" s="339"/>
      <c r="D4833" s="340"/>
    </row>
    <row r="4834" spans="1:4" ht="15" x14ac:dyDescent="0.25">
      <c r="A4834" s="338"/>
      <c r="B4834" s="339"/>
      <c r="C4834" s="339"/>
      <c r="D4834" s="340"/>
    </row>
    <row r="4835" spans="1:4" ht="15" x14ac:dyDescent="0.25">
      <c r="A4835" s="338"/>
      <c r="B4835" s="339"/>
      <c r="C4835" s="339"/>
      <c r="D4835" s="340"/>
    </row>
    <row r="4836" spans="1:4" ht="15" x14ac:dyDescent="0.25">
      <c r="A4836" s="338"/>
      <c r="B4836" s="339"/>
      <c r="C4836" s="339"/>
      <c r="D4836" s="340"/>
    </row>
    <row r="4837" spans="1:4" ht="15" x14ac:dyDescent="0.25">
      <c r="A4837" s="338"/>
      <c r="B4837" s="339"/>
      <c r="C4837" s="339"/>
      <c r="D4837" s="340"/>
    </row>
    <row r="4838" spans="1:4" ht="15" x14ac:dyDescent="0.25">
      <c r="A4838" s="338"/>
      <c r="B4838" s="339"/>
      <c r="C4838" s="339"/>
      <c r="D4838" s="340"/>
    </row>
    <row r="4839" spans="1:4" ht="15" x14ac:dyDescent="0.25">
      <c r="A4839" s="338"/>
      <c r="B4839" s="339"/>
      <c r="C4839" s="339"/>
      <c r="D4839" s="340"/>
    </row>
    <row r="4840" spans="1:4" ht="15" x14ac:dyDescent="0.25">
      <c r="A4840" s="338"/>
      <c r="B4840" s="339"/>
      <c r="C4840" s="339"/>
      <c r="D4840" s="340"/>
    </row>
    <row r="4841" spans="1:4" ht="15" x14ac:dyDescent="0.25">
      <c r="A4841" s="338"/>
      <c r="B4841" s="339"/>
      <c r="C4841" s="339"/>
      <c r="D4841" s="340"/>
    </row>
    <row r="4842" spans="1:4" ht="15" x14ac:dyDescent="0.25">
      <c r="A4842" s="338"/>
      <c r="B4842" s="339"/>
      <c r="C4842" s="339"/>
      <c r="D4842" s="340"/>
    </row>
    <row r="4843" spans="1:4" ht="15" x14ac:dyDescent="0.25">
      <c r="A4843" s="338"/>
      <c r="B4843" s="339"/>
      <c r="C4843" s="339"/>
      <c r="D4843" s="340"/>
    </row>
    <row r="4844" spans="1:4" ht="15" x14ac:dyDescent="0.25">
      <c r="A4844" s="338"/>
      <c r="B4844" s="339"/>
      <c r="C4844" s="339"/>
      <c r="D4844" s="340"/>
    </row>
    <row r="4845" spans="1:4" ht="15" x14ac:dyDescent="0.25">
      <c r="A4845" s="338"/>
      <c r="B4845" s="339"/>
      <c r="C4845" s="339"/>
      <c r="D4845" s="340"/>
    </row>
    <row r="4846" spans="1:4" ht="15" x14ac:dyDescent="0.25">
      <c r="A4846" s="338"/>
      <c r="B4846" s="339"/>
      <c r="C4846" s="339"/>
      <c r="D4846" s="340"/>
    </row>
    <row r="4847" spans="1:4" ht="15" x14ac:dyDescent="0.25">
      <c r="A4847" s="338"/>
      <c r="B4847" s="339"/>
      <c r="C4847" s="339"/>
      <c r="D4847" s="340"/>
    </row>
    <row r="4848" spans="1:4" ht="15" x14ac:dyDescent="0.25">
      <c r="A4848" s="338"/>
      <c r="B4848" s="339"/>
      <c r="C4848" s="339"/>
      <c r="D4848" s="340"/>
    </row>
    <row r="4849" spans="1:4" ht="15" x14ac:dyDescent="0.25">
      <c r="A4849" s="338"/>
      <c r="B4849" s="339"/>
      <c r="C4849" s="339"/>
      <c r="D4849" s="340"/>
    </row>
    <row r="4850" spans="1:4" ht="15" x14ac:dyDescent="0.25">
      <c r="A4850" s="338"/>
      <c r="B4850" s="339"/>
      <c r="C4850" s="339"/>
      <c r="D4850" s="340"/>
    </row>
    <row r="4851" spans="1:4" ht="15" x14ac:dyDescent="0.25">
      <c r="A4851" s="338"/>
      <c r="B4851" s="339"/>
      <c r="C4851" s="339"/>
      <c r="D4851" s="340"/>
    </row>
    <row r="4852" spans="1:4" ht="15" x14ac:dyDescent="0.25">
      <c r="A4852" s="338"/>
      <c r="B4852" s="339"/>
      <c r="C4852" s="339"/>
      <c r="D4852" s="340"/>
    </row>
    <row r="4853" spans="1:4" ht="15" x14ac:dyDescent="0.25">
      <c r="A4853" s="338"/>
      <c r="B4853" s="339"/>
      <c r="C4853" s="339"/>
      <c r="D4853" s="340"/>
    </row>
    <row r="4854" spans="1:4" ht="15" x14ac:dyDescent="0.25">
      <c r="A4854" s="338"/>
      <c r="B4854" s="339"/>
      <c r="C4854" s="339"/>
      <c r="D4854" s="340"/>
    </row>
    <row r="4855" spans="1:4" ht="15" x14ac:dyDescent="0.25">
      <c r="A4855" s="338"/>
      <c r="B4855" s="339"/>
      <c r="C4855" s="339"/>
      <c r="D4855" s="340"/>
    </row>
    <row r="4856" spans="1:4" ht="15" x14ac:dyDescent="0.25">
      <c r="A4856" s="338"/>
      <c r="B4856" s="339"/>
      <c r="C4856" s="339"/>
      <c r="D4856" s="340"/>
    </row>
    <row r="4857" spans="1:4" ht="15" x14ac:dyDescent="0.25">
      <c r="A4857" s="338"/>
      <c r="B4857" s="339"/>
      <c r="C4857" s="339"/>
      <c r="D4857" s="340"/>
    </row>
    <row r="4858" spans="1:4" ht="15" x14ac:dyDescent="0.25">
      <c r="A4858" s="338"/>
      <c r="B4858" s="339"/>
      <c r="C4858" s="339"/>
      <c r="D4858" s="340"/>
    </row>
    <row r="4859" spans="1:4" ht="15" x14ac:dyDescent="0.25">
      <c r="A4859" s="338"/>
      <c r="B4859" s="339"/>
      <c r="C4859" s="339"/>
      <c r="D4859" s="340"/>
    </row>
    <row r="4860" spans="1:4" ht="15" x14ac:dyDescent="0.25">
      <c r="A4860" s="338"/>
      <c r="B4860" s="339"/>
      <c r="C4860" s="339"/>
      <c r="D4860" s="340"/>
    </row>
    <row r="4861" spans="1:4" ht="15" x14ac:dyDescent="0.25">
      <c r="A4861" s="338"/>
      <c r="B4861" s="339"/>
      <c r="C4861" s="339"/>
      <c r="D4861" s="340"/>
    </row>
    <row r="4862" spans="1:4" ht="15" x14ac:dyDescent="0.25">
      <c r="A4862" s="338"/>
      <c r="B4862" s="339"/>
      <c r="C4862" s="339"/>
      <c r="D4862" s="340"/>
    </row>
    <row r="4863" spans="1:4" ht="15" x14ac:dyDescent="0.25">
      <c r="A4863" s="338"/>
      <c r="B4863" s="339"/>
      <c r="C4863" s="339"/>
      <c r="D4863" s="340"/>
    </row>
    <row r="4864" spans="1:4" ht="15" x14ac:dyDescent="0.25">
      <c r="A4864" s="338"/>
      <c r="B4864" s="339"/>
      <c r="C4864" s="339"/>
      <c r="D4864" s="340"/>
    </row>
    <row r="4865" spans="1:4" ht="15" x14ac:dyDescent="0.25">
      <c r="A4865" s="338"/>
      <c r="B4865" s="339"/>
      <c r="C4865" s="339"/>
      <c r="D4865" s="340"/>
    </row>
    <row r="4866" spans="1:4" ht="15" x14ac:dyDescent="0.25">
      <c r="A4866" s="338"/>
      <c r="B4866" s="339"/>
      <c r="C4866" s="339"/>
      <c r="D4866" s="340"/>
    </row>
    <row r="4867" spans="1:4" ht="15" x14ac:dyDescent="0.25">
      <c r="A4867" s="338"/>
      <c r="B4867" s="339"/>
      <c r="C4867" s="339"/>
      <c r="D4867" s="340"/>
    </row>
    <row r="4868" spans="1:4" ht="15" x14ac:dyDescent="0.25">
      <c r="A4868" s="338"/>
      <c r="B4868" s="339"/>
      <c r="C4868" s="339"/>
      <c r="D4868" s="340"/>
    </row>
    <row r="4869" spans="1:4" ht="15" x14ac:dyDescent="0.25">
      <c r="A4869" s="338"/>
      <c r="B4869" s="339"/>
      <c r="C4869" s="339"/>
      <c r="D4869" s="340"/>
    </row>
    <row r="4870" spans="1:4" ht="15" x14ac:dyDescent="0.25">
      <c r="A4870" s="338"/>
      <c r="B4870" s="339"/>
      <c r="C4870" s="339"/>
      <c r="D4870" s="340"/>
    </row>
    <row r="4871" spans="1:4" ht="15" x14ac:dyDescent="0.25">
      <c r="A4871" s="338"/>
      <c r="B4871" s="339"/>
      <c r="C4871" s="339"/>
      <c r="D4871" s="340"/>
    </row>
    <row r="4872" spans="1:4" ht="15" x14ac:dyDescent="0.25">
      <c r="A4872" s="338"/>
      <c r="B4872" s="339"/>
      <c r="C4872" s="339"/>
      <c r="D4872" s="340"/>
    </row>
    <row r="4873" spans="1:4" ht="15" x14ac:dyDescent="0.25">
      <c r="A4873" s="338"/>
      <c r="B4873" s="339"/>
      <c r="C4873" s="339"/>
      <c r="D4873" s="340"/>
    </row>
    <row r="4874" spans="1:4" ht="15" x14ac:dyDescent="0.25">
      <c r="A4874" s="338"/>
      <c r="B4874" s="339"/>
      <c r="C4874" s="339"/>
      <c r="D4874" s="340"/>
    </row>
    <row r="4875" spans="1:4" ht="15" x14ac:dyDescent="0.25">
      <c r="A4875" s="338"/>
      <c r="B4875" s="339"/>
      <c r="C4875" s="339"/>
      <c r="D4875" s="340"/>
    </row>
    <row r="4876" spans="1:4" ht="15" x14ac:dyDescent="0.25">
      <c r="A4876" s="338"/>
      <c r="B4876" s="339"/>
      <c r="C4876" s="339"/>
      <c r="D4876" s="340"/>
    </row>
    <row r="4877" spans="1:4" ht="15" x14ac:dyDescent="0.25">
      <c r="A4877" s="338"/>
      <c r="B4877" s="339"/>
      <c r="C4877" s="339"/>
      <c r="D4877" s="340"/>
    </row>
    <row r="4878" spans="1:4" ht="15" x14ac:dyDescent="0.25">
      <c r="A4878" s="338"/>
      <c r="B4878" s="339"/>
      <c r="C4878" s="339"/>
      <c r="D4878" s="340"/>
    </row>
    <row r="4879" spans="1:4" ht="15" x14ac:dyDescent="0.25">
      <c r="A4879" s="338"/>
      <c r="B4879" s="339"/>
      <c r="C4879" s="339"/>
      <c r="D4879" s="340"/>
    </row>
    <row r="4880" spans="1:4" ht="15" x14ac:dyDescent="0.25">
      <c r="A4880" s="338"/>
      <c r="B4880" s="339"/>
      <c r="C4880" s="339"/>
      <c r="D4880" s="340"/>
    </row>
    <row r="4881" spans="1:4" ht="15" x14ac:dyDescent="0.25">
      <c r="A4881" s="338"/>
      <c r="B4881" s="339"/>
      <c r="C4881" s="339"/>
      <c r="D4881" s="340"/>
    </row>
    <row r="4882" spans="1:4" ht="15" x14ac:dyDescent="0.25">
      <c r="A4882" s="338"/>
      <c r="B4882" s="339"/>
      <c r="C4882" s="339"/>
      <c r="D4882" s="340"/>
    </row>
    <row r="4883" spans="1:4" ht="15" x14ac:dyDescent="0.25">
      <c r="A4883" s="338"/>
      <c r="B4883" s="339"/>
      <c r="C4883" s="339"/>
      <c r="D4883" s="340"/>
    </row>
    <row r="4884" spans="1:4" ht="15" x14ac:dyDescent="0.25">
      <c r="A4884" s="338"/>
      <c r="B4884" s="339"/>
      <c r="C4884" s="339"/>
      <c r="D4884" s="340"/>
    </row>
    <row r="4885" spans="1:4" ht="15" x14ac:dyDescent="0.25">
      <c r="A4885" s="338"/>
      <c r="B4885" s="339"/>
      <c r="C4885" s="339"/>
      <c r="D4885" s="340"/>
    </row>
    <row r="4886" spans="1:4" ht="15" x14ac:dyDescent="0.25">
      <c r="A4886" s="338"/>
      <c r="B4886" s="339"/>
      <c r="C4886" s="339"/>
      <c r="D4886" s="340"/>
    </row>
    <row r="4887" spans="1:4" ht="15" x14ac:dyDescent="0.25">
      <c r="A4887" s="338"/>
      <c r="B4887" s="339"/>
      <c r="C4887" s="339"/>
      <c r="D4887" s="340"/>
    </row>
    <row r="4888" spans="1:4" ht="15" x14ac:dyDescent="0.25">
      <c r="A4888" s="338"/>
      <c r="B4888" s="339"/>
      <c r="C4888" s="339"/>
      <c r="D4888" s="340"/>
    </row>
    <row r="4889" spans="1:4" ht="15" x14ac:dyDescent="0.25">
      <c r="A4889" s="338"/>
      <c r="B4889" s="339"/>
      <c r="C4889" s="339"/>
      <c r="D4889" s="340"/>
    </row>
    <row r="4890" spans="1:4" ht="15" x14ac:dyDescent="0.25">
      <c r="A4890" s="338"/>
      <c r="B4890" s="339"/>
      <c r="C4890" s="339"/>
      <c r="D4890" s="340"/>
    </row>
    <row r="4891" spans="1:4" ht="15" x14ac:dyDescent="0.25">
      <c r="A4891" s="338"/>
      <c r="B4891" s="339"/>
      <c r="C4891" s="339"/>
      <c r="D4891" s="340"/>
    </row>
    <row r="4892" spans="1:4" ht="15" x14ac:dyDescent="0.25">
      <c r="A4892" s="338"/>
      <c r="B4892" s="339"/>
      <c r="C4892" s="339"/>
      <c r="D4892" s="340"/>
    </row>
    <row r="4893" spans="1:4" ht="15" x14ac:dyDescent="0.25">
      <c r="A4893" s="338"/>
      <c r="B4893" s="339"/>
      <c r="C4893" s="339"/>
      <c r="D4893" s="340"/>
    </row>
    <row r="4894" spans="1:4" ht="15" x14ac:dyDescent="0.25">
      <c r="A4894" s="338"/>
      <c r="B4894" s="339"/>
      <c r="C4894" s="339"/>
      <c r="D4894" s="340"/>
    </row>
    <row r="4895" spans="1:4" ht="15" x14ac:dyDescent="0.25">
      <c r="A4895" s="338"/>
      <c r="B4895" s="339"/>
      <c r="C4895" s="339"/>
      <c r="D4895" s="340"/>
    </row>
    <row r="4896" spans="1:4" ht="15" x14ac:dyDescent="0.25">
      <c r="A4896" s="338"/>
      <c r="B4896" s="339"/>
      <c r="C4896" s="339"/>
      <c r="D4896" s="340"/>
    </row>
    <row r="4897" spans="1:4" ht="15" x14ac:dyDescent="0.25">
      <c r="A4897" s="338"/>
      <c r="B4897" s="339"/>
      <c r="C4897" s="339"/>
      <c r="D4897" s="340"/>
    </row>
    <row r="4898" spans="1:4" ht="15" x14ac:dyDescent="0.25">
      <c r="A4898" s="338"/>
      <c r="B4898" s="339"/>
      <c r="C4898" s="339"/>
      <c r="D4898" s="340"/>
    </row>
    <row r="4899" spans="1:4" ht="15" x14ac:dyDescent="0.25">
      <c r="A4899" s="338"/>
      <c r="B4899" s="339"/>
      <c r="C4899" s="339"/>
      <c r="D4899" s="340"/>
    </row>
    <row r="4900" spans="1:4" ht="15" x14ac:dyDescent="0.25">
      <c r="A4900" s="338"/>
      <c r="B4900" s="339"/>
      <c r="C4900" s="339"/>
      <c r="D4900" s="340"/>
    </row>
    <row r="4901" spans="1:4" ht="15" x14ac:dyDescent="0.25">
      <c r="A4901" s="338"/>
      <c r="B4901" s="339"/>
      <c r="C4901" s="339"/>
      <c r="D4901" s="340"/>
    </row>
    <row r="4902" spans="1:4" ht="15" x14ac:dyDescent="0.25">
      <c r="A4902" s="338"/>
      <c r="B4902" s="339"/>
      <c r="C4902" s="339"/>
      <c r="D4902" s="340"/>
    </row>
    <row r="4903" spans="1:4" ht="15" x14ac:dyDescent="0.25">
      <c r="A4903" s="338"/>
      <c r="B4903" s="339"/>
      <c r="C4903" s="339"/>
      <c r="D4903" s="340"/>
    </row>
    <row r="4904" spans="1:4" ht="15" x14ac:dyDescent="0.25">
      <c r="A4904" s="338"/>
      <c r="B4904" s="339"/>
      <c r="C4904" s="339"/>
      <c r="D4904" s="340"/>
    </row>
    <row r="4905" spans="1:4" ht="15" x14ac:dyDescent="0.25">
      <c r="A4905" s="338"/>
      <c r="B4905" s="339"/>
      <c r="C4905" s="339"/>
      <c r="D4905" s="340"/>
    </row>
    <row r="4906" spans="1:4" ht="15" x14ac:dyDescent="0.25">
      <c r="A4906" s="338"/>
      <c r="B4906" s="339"/>
      <c r="C4906" s="339"/>
      <c r="D4906" s="340"/>
    </row>
    <row r="4907" spans="1:4" ht="15" x14ac:dyDescent="0.25">
      <c r="A4907" s="338"/>
      <c r="B4907" s="339"/>
      <c r="C4907" s="339"/>
      <c r="D4907" s="340"/>
    </row>
    <row r="4908" spans="1:4" ht="15" x14ac:dyDescent="0.25">
      <c r="A4908" s="338"/>
      <c r="B4908" s="339"/>
      <c r="C4908" s="339"/>
      <c r="D4908" s="340"/>
    </row>
    <row r="4909" spans="1:4" ht="15" x14ac:dyDescent="0.25">
      <c r="A4909" s="338"/>
      <c r="B4909" s="339"/>
      <c r="C4909" s="339"/>
      <c r="D4909" s="340"/>
    </row>
    <row r="4910" spans="1:4" ht="15" x14ac:dyDescent="0.25">
      <c r="A4910" s="338"/>
      <c r="B4910" s="339"/>
      <c r="C4910" s="339"/>
      <c r="D4910" s="340"/>
    </row>
    <row r="4911" spans="1:4" ht="15" x14ac:dyDescent="0.25">
      <c r="A4911" s="338"/>
      <c r="B4911" s="339"/>
      <c r="C4911" s="339"/>
      <c r="D4911" s="340"/>
    </row>
    <row r="4912" spans="1:4" ht="15" x14ac:dyDescent="0.25">
      <c r="A4912" s="338"/>
      <c r="B4912" s="339"/>
      <c r="C4912" s="339"/>
      <c r="D4912" s="340"/>
    </row>
    <row r="4913" spans="1:4" ht="15" x14ac:dyDescent="0.25">
      <c r="A4913" s="338"/>
      <c r="B4913" s="339"/>
      <c r="C4913" s="339"/>
      <c r="D4913" s="340"/>
    </row>
    <row r="4914" spans="1:4" ht="15" x14ac:dyDescent="0.25">
      <c r="A4914" s="338"/>
      <c r="B4914" s="339"/>
      <c r="C4914" s="339"/>
      <c r="D4914" s="340"/>
    </row>
    <row r="4915" spans="1:4" ht="15" x14ac:dyDescent="0.25">
      <c r="A4915" s="338"/>
      <c r="B4915" s="339"/>
      <c r="C4915" s="339"/>
      <c r="D4915" s="340"/>
    </row>
    <row r="4916" spans="1:4" ht="15" x14ac:dyDescent="0.25">
      <c r="A4916" s="338"/>
      <c r="B4916" s="339"/>
      <c r="C4916" s="339"/>
      <c r="D4916" s="340"/>
    </row>
    <row r="4917" spans="1:4" ht="15" x14ac:dyDescent="0.25">
      <c r="A4917" s="338"/>
      <c r="B4917" s="339"/>
      <c r="C4917" s="339"/>
      <c r="D4917" s="340"/>
    </row>
    <row r="4918" spans="1:4" ht="15" x14ac:dyDescent="0.25">
      <c r="A4918" s="338"/>
      <c r="B4918" s="339"/>
      <c r="C4918" s="339"/>
      <c r="D4918" s="340"/>
    </row>
    <row r="4919" spans="1:4" ht="15" x14ac:dyDescent="0.25">
      <c r="A4919" s="338"/>
      <c r="B4919" s="339"/>
      <c r="C4919" s="339"/>
      <c r="D4919" s="340"/>
    </row>
    <row r="4920" spans="1:4" ht="15" x14ac:dyDescent="0.25">
      <c r="A4920" s="338"/>
      <c r="B4920" s="339"/>
      <c r="C4920" s="339"/>
      <c r="D4920" s="340"/>
    </row>
    <row r="4921" spans="1:4" ht="15" x14ac:dyDescent="0.25">
      <c r="A4921" s="338"/>
      <c r="B4921" s="339"/>
      <c r="C4921" s="339"/>
      <c r="D4921" s="340"/>
    </row>
    <row r="4922" spans="1:4" ht="15" x14ac:dyDescent="0.25">
      <c r="A4922" s="338"/>
      <c r="B4922" s="339"/>
      <c r="C4922" s="339"/>
      <c r="D4922" s="340"/>
    </row>
    <row r="4923" spans="1:4" ht="15" x14ac:dyDescent="0.25">
      <c r="A4923" s="338"/>
      <c r="B4923" s="339"/>
      <c r="C4923" s="339"/>
      <c r="D4923" s="340"/>
    </row>
    <row r="4924" spans="1:4" ht="15" x14ac:dyDescent="0.25">
      <c r="A4924" s="338"/>
      <c r="B4924" s="339"/>
      <c r="C4924" s="339"/>
      <c r="D4924" s="340"/>
    </row>
    <row r="4925" spans="1:4" ht="15" x14ac:dyDescent="0.25">
      <c r="A4925" s="338"/>
      <c r="B4925" s="339"/>
      <c r="C4925" s="339"/>
      <c r="D4925" s="340"/>
    </row>
    <row r="4926" spans="1:4" ht="15" x14ac:dyDescent="0.25">
      <c r="A4926" s="338"/>
      <c r="B4926" s="339"/>
      <c r="C4926" s="339"/>
      <c r="D4926" s="340"/>
    </row>
    <row r="4927" spans="1:4" ht="15" x14ac:dyDescent="0.25">
      <c r="A4927" s="338"/>
      <c r="B4927" s="339"/>
      <c r="C4927" s="339"/>
      <c r="D4927" s="340"/>
    </row>
    <row r="4928" spans="1:4" ht="15" x14ac:dyDescent="0.25">
      <c r="A4928" s="338"/>
      <c r="B4928" s="339"/>
      <c r="C4928" s="339"/>
      <c r="D4928" s="340"/>
    </row>
    <row r="4929" spans="1:4" ht="15" x14ac:dyDescent="0.25">
      <c r="A4929" s="338"/>
      <c r="B4929" s="339"/>
      <c r="C4929" s="339"/>
      <c r="D4929" s="340"/>
    </row>
    <row r="4930" spans="1:4" ht="15" x14ac:dyDescent="0.25">
      <c r="A4930" s="338"/>
      <c r="B4930" s="339"/>
      <c r="C4930" s="339"/>
      <c r="D4930" s="340"/>
    </row>
    <row r="4931" spans="1:4" ht="15" x14ac:dyDescent="0.25">
      <c r="A4931" s="338"/>
      <c r="B4931" s="339"/>
      <c r="C4931" s="339"/>
      <c r="D4931" s="340"/>
    </row>
    <row r="4932" spans="1:4" ht="15" x14ac:dyDescent="0.25">
      <c r="A4932" s="338"/>
      <c r="B4932" s="339"/>
      <c r="C4932" s="339"/>
      <c r="D4932" s="340"/>
    </row>
    <row r="4933" spans="1:4" ht="15" x14ac:dyDescent="0.25">
      <c r="A4933" s="338"/>
      <c r="B4933" s="339"/>
      <c r="C4933" s="339"/>
      <c r="D4933" s="340"/>
    </row>
    <row r="4934" spans="1:4" ht="15" x14ac:dyDescent="0.25">
      <c r="A4934" s="338"/>
      <c r="B4934" s="339"/>
      <c r="C4934" s="339"/>
      <c r="D4934" s="340"/>
    </row>
    <row r="4935" spans="1:4" ht="15" x14ac:dyDescent="0.25">
      <c r="A4935" s="338"/>
      <c r="B4935" s="339"/>
      <c r="C4935" s="339"/>
      <c r="D4935" s="340"/>
    </row>
    <row r="4936" spans="1:4" ht="15" x14ac:dyDescent="0.25">
      <c r="A4936" s="338"/>
      <c r="B4936" s="339"/>
      <c r="C4936" s="339"/>
      <c r="D4936" s="340"/>
    </row>
    <row r="4937" spans="1:4" ht="15" x14ac:dyDescent="0.25">
      <c r="A4937" s="338"/>
      <c r="B4937" s="339"/>
      <c r="C4937" s="339"/>
      <c r="D4937" s="340"/>
    </row>
    <row r="4938" spans="1:4" ht="15" x14ac:dyDescent="0.25">
      <c r="A4938" s="338"/>
      <c r="B4938" s="339"/>
      <c r="C4938" s="339"/>
      <c r="D4938" s="340"/>
    </row>
    <row r="4939" spans="1:4" ht="15" x14ac:dyDescent="0.25">
      <c r="A4939" s="338"/>
      <c r="B4939" s="339"/>
      <c r="C4939" s="339"/>
      <c r="D4939" s="340"/>
    </row>
    <row r="4940" spans="1:4" ht="15" x14ac:dyDescent="0.25">
      <c r="A4940" s="338"/>
      <c r="B4940" s="339"/>
      <c r="C4940" s="339"/>
      <c r="D4940" s="340"/>
    </row>
    <row r="4941" spans="1:4" ht="15" x14ac:dyDescent="0.25">
      <c r="A4941" s="338"/>
      <c r="B4941" s="339"/>
      <c r="C4941" s="339"/>
      <c r="D4941" s="340"/>
    </row>
    <row r="4942" spans="1:4" ht="15" x14ac:dyDescent="0.25">
      <c r="A4942" s="338"/>
      <c r="B4942" s="339"/>
      <c r="C4942" s="339"/>
      <c r="D4942" s="340"/>
    </row>
    <row r="4943" spans="1:4" ht="15" x14ac:dyDescent="0.25">
      <c r="A4943" s="338"/>
      <c r="B4943" s="339"/>
      <c r="C4943" s="339"/>
      <c r="D4943" s="340"/>
    </row>
    <row r="4944" spans="1:4" ht="15" x14ac:dyDescent="0.25">
      <c r="A4944" s="338"/>
      <c r="B4944" s="339"/>
      <c r="C4944" s="339"/>
      <c r="D4944" s="340"/>
    </row>
    <row r="4945" spans="1:4" ht="15" x14ac:dyDescent="0.25">
      <c r="A4945" s="338"/>
      <c r="B4945" s="339"/>
      <c r="C4945" s="339"/>
      <c r="D4945" s="340"/>
    </row>
    <row r="4946" spans="1:4" ht="15" x14ac:dyDescent="0.25">
      <c r="A4946" s="338"/>
      <c r="B4946" s="339"/>
      <c r="C4946" s="339"/>
      <c r="D4946" s="340"/>
    </row>
    <row r="4947" spans="1:4" ht="15" x14ac:dyDescent="0.25">
      <c r="A4947" s="338"/>
      <c r="B4947" s="339"/>
      <c r="C4947" s="339"/>
      <c r="D4947" s="340"/>
    </row>
    <row r="4948" spans="1:4" ht="15" x14ac:dyDescent="0.25">
      <c r="A4948" s="338"/>
      <c r="B4948" s="339"/>
      <c r="C4948" s="339"/>
      <c r="D4948" s="340"/>
    </row>
    <row r="4949" spans="1:4" ht="15" x14ac:dyDescent="0.25">
      <c r="A4949" s="338"/>
      <c r="B4949" s="339"/>
      <c r="C4949" s="339"/>
      <c r="D4949" s="340"/>
    </row>
    <row r="4950" spans="1:4" ht="15" x14ac:dyDescent="0.25">
      <c r="A4950" s="338"/>
      <c r="B4950" s="339"/>
      <c r="C4950" s="339"/>
      <c r="D4950" s="340"/>
    </row>
    <row r="4951" spans="1:4" ht="15" x14ac:dyDescent="0.25">
      <c r="A4951" s="338"/>
      <c r="B4951" s="339"/>
      <c r="C4951" s="339"/>
      <c r="D4951" s="340"/>
    </row>
    <row r="4952" spans="1:4" ht="15" x14ac:dyDescent="0.25">
      <c r="A4952" s="338"/>
      <c r="B4952" s="339"/>
      <c r="C4952" s="339"/>
      <c r="D4952" s="340"/>
    </row>
    <row r="4953" spans="1:4" ht="15" x14ac:dyDescent="0.25">
      <c r="A4953" s="338"/>
      <c r="B4953" s="339"/>
      <c r="C4953" s="339"/>
      <c r="D4953" s="340"/>
    </row>
    <row r="4954" spans="1:4" ht="15" x14ac:dyDescent="0.25">
      <c r="A4954" s="338"/>
      <c r="B4954" s="339"/>
      <c r="C4954" s="339"/>
      <c r="D4954" s="340"/>
    </row>
    <row r="4955" spans="1:4" ht="15" x14ac:dyDescent="0.25">
      <c r="A4955" s="338"/>
      <c r="B4955" s="339"/>
      <c r="C4955" s="339"/>
      <c r="D4955" s="340"/>
    </row>
    <row r="4956" spans="1:4" ht="15" x14ac:dyDescent="0.25">
      <c r="A4956" s="338"/>
      <c r="B4956" s="339"/>
      <c r="C4956" s="339"/>
      <c r="D4956" s="340"/>
    </row>
    <row r="4957" spans="1:4" ht="15" x14ac:dyDescent="0.25">
      <c r="A4957" s="338"/>
      <c r="B4957" s="339"/>
      <c r="C4957" s="339"/>
      <c r="D4957" s="340"/>
    </row>
    <row r="4958" spans="1:4" ht="15" x14ac:dyDescent="0.25">
      <c r="A4958" s="338"/>
      <c r="B4958" s="339"/>
      <c r="C4958" s="339"/>
      <c r="D4958" s="340"/>
    </row>
    <row r="4959" spans="1:4" ht="15" x14ac:dyDescent="0.25">
      <c r="A4959" s="338"/>
      <c r="B4959" s="339"/>
      <c r="C4959" s="339"/>
      <c r="D4959" s="340"/>
    </row>
    <row r="4960" spans="1:4" ht="15" x14ac:dyDescent="0.25">
      <c r="A4960" s="338"/>
      <c r="B4960" s="339"/>
      <c r="C4960" s="339"/>
      <c r="D4960" s="340"/>
    </row>
    <row r="4961" spans="1:4" ht="15" x14ac:dyDescent="0.25">
      <c r="A4961" s="338"/>
      <c r="B4961" s="339"/>
      <c r="C4961" s="339"/>
      <c r="D4961" s="340"/>
    </row>
    <row r="4962" spans="1:4" ht="15" x14ac:dyDescent="0.25">
      <c r="A4962" s="338"/>
      <c r="B4962" s="339"/>
      <c r="C4962" s="339"/>
      <c r="D4962" s="340"/>
    </row>
    <row r="4963" spans="1:4" ht="15" x14ac:dyDescent="0.25">
      <c r="A4963" s="338"/>
      <c r="B4963" s="339"/>
      <c r="C4963" s="339"/>
      <c r="D4963" s="340"/>
    </row>
    <row r="4964" spans="1:4" ht="15" x14ac:dyDescent="0.25">
      <c r="A4964" s="338"/>
      <c r="B4964" s="339"/>
      <c r="C4964" s="339"/>
      <c r="D4964" s="340"/>
    </row>
    <row r="4965" spans="1:4" ht="15" x14ac:dyDescent="0.25">
      <c r="A4965" s="338"/>
      <c r="B4965" s="339"/>
      <c r="C4965" s="339"/>
      <c r="D4965" s="340"/>
    </row>
    <row r="4966" spans="1:4" ht="15" x14ac:dyDescent="0.25">
      <c r="A4966" s="338"/>
      <c r="B4966" s="339"/>
      <c r="C4966" s="339"/>
      <c r="D4966" s="340"/>
    </row>
    <row r="4967" spans="1:4" ht="15" x14ac:dyDescent="0.25">
      <c r="A4967" s="338"/>
      <c r="B4967" s="339"/>
      <c r="C4967" s="339"/>
      <c r="D4967" s="340"/>
    </row>
    <row r="4968" spans="1:4" ht="15" x14ac:dyDescent="0.25">
      <c r="A4968" s="338"/>
      <c r="B4968" s="339"/>
      <c r="C4968" s="339"/>
      <c r="D4968" s="340"/>
    </row>
    <row r="4969" spans="1:4" ht="15" x14ac:dyDescent="0.25">
      <c r="A4969" s="338"/>
      <c r="B4969" s="339"/>
      <c r="C4969" s="339"/>
      <c r="D4969" s="340"/>
    </row>
    <row r="4970" spans="1:4" ht="15" x14ac:dyDescent="0.25">
      <c r="A4970" s="338"/>
      <c r="B4970" s="339"/>
      <c r="C4970" s="339"/>
      <c r="D4970" s="340"/>
    </row>
    <row r="4971" spans="1:4" ht="15" x14ac:dyDescent="0.25">
      <c r="A4971" s="338"/>
      <c r="B4971" s="339"/>
      <c r="C4971" s="339"/>
      <c r="D4971" s="340"/>
    </row>
    <row r="4972" spans="1:4" ht="15" x14ac:dyDescent="0.25">
      <c r="A4972" s="338"/>
      <c r="B4972" s="339"/>
      <c r="C4972" s="339"/>
      <c r="D4972" s="340"/>
    </row>
    <row r="4973" spans="1:4" ht="15" x14ac:dyDescent="0.25">
      <c r="A4973" s="338"/>
      <c r="B4973" s="339"/>
      <c r="C4973" s="339"/>
      <c r="D4973" s="340"/>
    </row>
    <row r="4974" spans="1:4" ht="15" x14ac:dyDescent="0.25">
      <c r="A4974" s="338"/>
      <c r="B4974" s="339"/>
      <c r="C4974" s="339"/>
      <c r="D4974" s="340"/>
    </row>
    <row r="4975" spans="1:4" ht="15" x14ac:dyDescent="0.25">
      <c r="A4975" s="338"/>
      <c r="B4975" s="339"/>
      <c r="C4975" s="339"/>
      <c r="D4975" s="340"/>
    </row>
    <row r="4976" spans="1:4" ht="15" x14ac:dyDescent="0.25">
      <c r="A4976" s="338"/>
      <c r="B4976" s="339"/>
      <c r="C4976" s="339"/>
      <c r="D4976" s="340"/>
    </row>
    <row r="4977" spans="1:4" ht="15" x14ac:dyDescent="0.25">
      <c r="A4977" s="338"/>
      <c r="B4977" s="339"/>
      <c r="C4977" s="339"/>
      <c r="D4977" s="340"/>
    </row>
    <row r="4978" spans="1:4" ht="15" x14ac:dyDescent="0.25">
      <c r="A4978" s="338"/>
      <c r="B4978" s="339"/>
      <c r="C4978" s="339"/>
      <c r="D4978" s="340"/>
    </row>
    <row r="4979" spans="1:4" ht="15" x14ac:dyDescent="0.25">
      <c r="A4979" s="338"/>
      <c r="B4979" s="339"/>
      <c r="C4979" s="339"/>
      <c r="D4979" s="340"/>
    </row>
    <row r="4980" spans="1:4" ht="15" x14ac:dyDescent="0.25">
      <c r="A4980" s="338"/>
      <c r="B4980" s="339"/>
      <c r="C4980" s="339"/>
      <c r="D4980" s="340"/>
    </row>
    <row r="4981" spans="1:4" ht="15" x14ac:dyDescent="0.25">
      <c r="A4981" s="338"/>
      <c r="B4981" s="339"/>
      <c r="C4981" s="339"/>
      <c r="D4981" s="340"/>
    </row>
    <row r="4982" spans="1:4" ht="15" x14ac:dyDescent="0.25">
      <c r="A4982" s="338"/>
      <c r="B4982" s="339"/>
      <c r="C4982" s="339"/>
      <c r="D4982" s="340"/>
    </row>
    <row r="4983" spans="1:4" ht="15" x14ac:dyDescent="0.25">
      <c r="A4983" s="338"/>
      <c r="B4983" s="339"/>
      <c r="C4983" s="339"/>
      <c r="D4983" s="340"/>
    </row>
    <row r="4984" spans="1:4" ht="15" x14ac:dyDescent="0.25">
      <c r="A4984" s="338"/>
      <c r="B4984" s="339"/>
      <c r="C4984" s="339"/>
      <c r="D4984" s="340"/>
    </row>
    <row r="4985" spans="1:4" ht="15" x14ac:dyDescent="0.25">
      <c r="A4985" s="338"/>
      <c r="B4985" s="339"/>
      <c r="C4985" s="339"/>
      <c r="D4985" s="340"/>
    </row>
    <row r="4986" spans="1:4" ht="15" x14ac:dyDescent="0.25">
      <c r="A4986" s="338"/>
      <c r="B4986" s="339"/>
      <c r="C4986" s="339"/>
      <c r="D4986" s="340"/>
    </row>
    <row r="4987" spans="1:4" ht="15" x14ac:dyDescent="0.25">
      <c r="A4987" s="338"/>
      <c r="B4987" s="339"/>
      <c r="C4987" s="339"/>
      <c r="D4987" s="340"/>
    </row>
    <row r="4988" spans="1:4" ht="15" x14ac:dyDescent="0.25">
      <c r="A4988" s="338"/>
      <c r="B4988" s="339"/>
      <c r="C4988" s="339"/>
      <c r="D4988" s="340"/>
    </row>
    <row r="4989" spans="1:4" ht="15" x14ac:dyDescent="0.25">
      <c r="A4989" s="338"/>
      <c r="B4989" s="339"/>
      <c r="C4989" s="339"/>
      <c r="D4989" s="340"/>
    </row>
    <row r="4990" spans="1:4" ht="15" x14ac:dyDescent="0.25">
      <c r="A4990" s="338"/>
      <c r="B4990" s="339"/>
      <c r="C4990" s="339"/>
      <c r="D4990" s="340"/>
    </row>
    <row r="4991" spans="1:4" ht="15" x14ac:dyDescent="0.25">
      <c r="A4991" s="338"/>
      <c r="B4991" s="339"/>
      <c r="C4991" s="339"/>
      <c r="D4991" s="340"/>
    </row>
    <row r="4992" spans="1:4" ht="15" x14ac:dyDescent="0.25">
      <c r="A4992" s="338"/>
      <c r="B4992" s="339"/>
      <c r="C4992" s="339"/>
      <c r="D4992" s="340"/>
    </row>
    <row r="4993" spans="1:4" ht="15" x14ac:dyDescent="0.25">
      <c r="A4993" s="338"/>
      <c r="B4993" s="339"/>
      <c r="C4993" s="339"/>
      <c r="D4993" s="340"/>
    </row>
    <row r="4994" spans="1:4" ht="15" x14ac:dyDescent="0.25">
      <c r="A4994" s="338"/>
      <c r="B4994" s="339"/>
      <c r="C4994" s="339"/>
      <c r="D4994" s="340"/>
    </row>
    <row r="4995" spans="1:4" ht="15" x14ac:dyDescent="0.25">
      <c r="A4995" s="338"/>
      <c r="B4995" s="339"/>
      <c r="C4995" s="339"/>
      <c r="D4995" s="340"/>
    </row>
    <row r="4996" spans="1:4" ht="15" x14ac:dyDescent="0.25">
      <c r="A4996" s="338"/>
      <c r="B4996" s="339"/>
      <c r="C4996" s="339"/>
      <c r="D4996" s="340"/>
    </row>
    <row r="4997" spans="1:4" ht="15" x14ac:dyDescent="0.25">
      <c r="A4997" s="338"/>
      <c r="B4997" s="339"/>
      <c r="C4997" s="339"/>
      <c r="D4997" s="340"/>
    </row>
    <row r="4998" spans="1:4" ht="15" x14ac:dyDescent="0.25">
      <c r="A4998" s="338"/>
      <c r="B4998" s="339"/>
      <c r="C4998" s="339"/>
      <c r="D4998" s="340"/>
    </row>
    <row r="4999" spans="1:4" ht="15" x14ac:dyDescent="0.25">
      <c r="A4999" s="338"/>
      <c r="B4999" s="339"/>
      <c r="C4999" s="339"/>
      <c r="D4999" s="340"/>
    </row>
    <row r="5000" spans="1:4" ht="15" x14ac:dyDescent="0.25">
      <c r="A5000" s="338"/>
      <c r="B5000" s="339"/>
      <c r="C5000" s="339"/>
      <c r="D5000" s="340"/>
    </row>
    <row r="5001" spans="1:4" ht="15" x14ac:dyDescent="0.25">
      <c r="A5001" s="338"/>
      <c r="B5001" s="339"/>
      <c r="C5001" s="339"/>
      <c r="D5001" s="340"/>
    </row>
    <row r="5002" spans="1:4" ht="15" x14ac:dyDescent="0.25">
      <c r="A5002" s="338"/>
      <c r="B5002" s="339"/>
      <c r="C5002" s="339"/>
      <c r="D5002" s="340"/>
    </row>
    <row r="5003" spans="1:4" ht="15" x14ac:dyDescent="0.25">
      <c r="A5003" s="338"/>
      <c r="B5003" s="339"/>
      <c r="C5003" s="339"/>
      <c r="D5003" s="340"/>
    </row>
    <row r="5004" spans="1:4" ht="15" x14ac:dyDescent="0.25">
      <c r="A5004" s="338"/>
      <c r="B5004" s="339"/>
      <c r="C5004" s="339"/>
      <c r="D5004" s="340"/>
    </row>
    <row r="5005" spans="1:4" ht="15" x14ac:dyDescent="0.25">
      <c r="A5005" s="338"/>
      <c r="B5005" s="339"/>
      <c r="C5005" s="339"/>
      <c r="D5005" s="340"/>
    </row>
    <row r="5006" spans="1:4" ht="15" x14ac:dyDescent="0.25">
      <c r="A5006" s="338"/>
      <c r="B5006" s="339"/>
      <c r="C5006" s="339"/>
      <c r="D5006" s="340"/>
    </row>
    <row r="5007" spans="1:4" ht="15" x14ac:dyDescent="0.25">
      <c r="A5007" s="338"/>
      <c r="B5007" s="339"/>
      <c r="C5007" s="339"/>
      <c r="D5007" s="340"/>
    </row>
    <row r="5008" spans="1:4" ht="15" x14ac:dyDescent="0.25">
      <c r="A5008" s="338"/>
      <c r="B5008" s="339"/>
      <c r="C5008" s="339"/>
      <c r="D5008" s="340"/>
    </row>
    <row r="5009" spans="1:4" ht="15" x14ac:dyDescent="0.25">
      <c r="A5009" s="338"/>
      <c r="B5009" s="339"/>
      <c r="C5009" s="339"/>
      <c r="D5009" s="340"/>
    </row>
    <row r="5010" spans="1:4" ht="15" x14ac:dyDescent="0.25">
      <c r="A5010" s="338"/>
      <c r="B5010" s="339"/>
      <c r="C5010" s="339"/>
      <c r="D5010" s="340"/>
    </row>
    <row r="5011" spans="1:4" ht="15" x14ac:dyDescent="0.25">
      <c r="A5011" s="338"/>
      <c r="B5011" s="339"/>
      <c r="C5011" s="339"/>
      <c r="D5011" s="340"/>
    </row>
    <row r="5012" spans="1:4" ht="15" x14ac:dyDescent="0.25">
      <c r="A5012" s="338"/>
      <c r="B5012" s="339"/>
      <c r="C5012" s="339"/>
      <c r="D5012" s="340"/>
    </row>
    <row r="5013" spans="1:4" ht="15" x14ac:dyDescent="0.25">
      <c r="A5013" s="338"/>
      <c r="B5013" s="339"/>
      <c r="C5013" s="339"/>
      <c r="D5013" s="340"/>
    </row>
    <row r="5014" spans="1:4" ht="15" x14ac:dyDescent="0.25">
      <c r="A5014" s="338"/>
      <c r="B5014" s="339"/>
      <c r="C5014" s="339"/>
      <c r="D5014" s="340"/>
    </row>
    <row r="5015" spans="1:4" ht="15" x14ac:dyDescent="0.25">
      <c r="A5015" s="338"/>
      <c r="B5015" s="339"/>
      <c r="C5015" s="339"/>
      <c r="D5015" s="340"/>
    </row>
    <row r="5016" spans="1:4" ht="15" x14ac:dyDescent="0.25">
      <c r="A5016" s="338"/>
      <c r="B5016" s="339"/>
      <c r="C5016" s="339"/>
      <c r="D5016" s="340"/>
    </row>
    <row r="5017" spans="1:4" ht="15" x14ac:dyDescent="0.25">
      <c r="A5017" s="338"/>
      <c r="B5017" s="339"/>
      <c r="C5017" s="339"/>
      <c r="D5017" s="340"/>
    </row>
    <row r="5018" spans="1:4" ht="15" x14ac:dyDescent="0.25">
      <c r="A5018" s="338"/>
      <c r="B5018" s="339"/>
      <c r="C5018" s="339"/>
      <c r="D5018" s="340"/>
    </row>
    <row r="5019" spans="1:4" ht="15" x14ac:dyDescent="0.25">
      <c r="A5019" s="338"/>
      <c r="B5019" s="339"/>
      <c r="C5019" s="339"/>
      <c r="D5019" s="340"/>
    </row>
    <row r="5020" spans="1:4" ht="15" x14ac:dyDescent="0.25">
      <c r="A5020" s="338"/>
      <c r="B5020" s="339"/>
      <c r="C5020" s="339"/>
      <c r="D5020" s="340"/>
    </row>
    <row r="5021" spans="1:4" ht="15" x14ac:dyDescent="0.25">
      <c r="A5021" s="338"/>
      <c r="B5021" s="339"/>
      <c r="C5021" s="339"/>
      <c r="D5021" s="340"/>
    </row>
    <row r="5022" spans="1:4" ht="15" x14ac:dyDescent="0.25">
      <c r="A5022" s="338"/>
      <c r="B5022" s="339"/>
      <c r="C5022" s="339"/>
      <c r="D5022" s="340"/>
    </row>
    <row r="5023" spans="1:4" ht="15" x14ac:dyDescent="0.25">
      <c r="A5023" s="338"/>
      <c r="B5023" s="339"/>
      <c r="C5023" s="339"/>
      <c r="D5023" s="340"/>
    </row>
    <row r="5024" spans="1:4" ht="15" x14ac:dyDescent="0.25">
      <c r="A5024" s="338"/>
      <c r="B5024" s="339"/>
      <c r="C5024" s="339"/>
      <c r="D5024" s="340"/>
    </row>
    <row r="5025" spans="1:4" ht="15" x14ac:dyDescent="0.25">
      <c r="A5025" s="338"/>
      <c r="B5025" s="339"/>
      <c r="C5025" s="339"/>
      <c r="D5025" s="340"/>
    </row>
    <row r="5026" spans="1:4" ht="15" x14ac:dyDescent="0.25">
      <c r="A5026" s="338"/>
      <c r="B5026" s="339"/>
      <c r="C5026" s="339"/>
      <c r="D5026" s="340"/>
    </row>
    <row r="5027" spans="1:4" ht="15" x14ac:dyDescent="0.25">
      <c r="A5027" s="338"/>
      <c r="B5027" s="339"/>
      <c r="C5027" s="339"/>
      <c r="D5027" s="340"/>
    </row>
    <row r="5028" spans="1:4" ht="15" x14ac:dyDescent="0.25">
      <c r="A5028" s="338"/>
      <c r="B5028" s="339"/>
      <c r="C5028" s="339"/>
      <c r="D5028" s="340"/>
    </row>
    <row r="5029" spans="1:4" ht="15" x14ac:dyDescent="0.25">
      <c r="A5029" s="338"/>
      <c r="B5029" s="339"/>
      <c r="C5029" s="339"/>
      <c r="D5029" s="340"/>
    </row>
    <row r="5030" spans="1:4" ht="15" x14ac:dyDescent="0.25">
      <c r="A5030" s="338"/>
      <c r="B5030" s="339"/>
      <c r="C5030" s="339"/>
      <c r="D5030" s="340"/>
    </row>
    <row r="5031" spans="1:4" ht="15" x14ac:dyDescent="0.25">
      <c r="A5031" s="338"/>
      <c r="B5031" s="339"/>
      <c r="C5031" s="339"/>
      <c r="D5031" s="340"/>
    </row>
    <row r="5032" spans="1:4" ht="15" x14ac:dyDescent="0.25">
      <c r="A5032" s="338"/>
      <c r="B5032" s="339"/>
      <c r="C5032" s="339"/>
      <c r="D5032" s="340"/>
    </row>
    <row r="5033" spans="1:4" ht="15" x14ac:dyDescent="0.25">
      <c r="A5033" s="338"/>
      <c r="B5033" s="339"/>
      <c r="C5033" s="339"/>
      <c r="D5033" s="340"/>
    </row>
    <row r="5034" spans="1:4" ht="15" x14ac:dyDescent="0.25">
      <c r="A5034" s="338"/>
      <c r="B5034" s="339"/>
      <c r="C5034" s="339"/>
      <c r="D5034" s="340"/>
    </row>
    <row r="5035" spans="1:4" ht="15" x14ac:dyDescent="0.25">
      <c r="A5035" s="338"/>
      <c r="B5035" s="339"/>
      <c r="C5035" s="339"/>
      <c r="D5035" s="340"/>
    </row>
    <row r="5036" spans="1:4" ht="15" x14ac:dyDescent="0.25">
      <c r="A5036" s="338"/>
      <c r="B5036" s="339"/>
      <c r="C5036" s="339"/>
      <c r="D5036" s="340"/>
    </row>
    <row r="5037" spans="1:4" ht="15" x14ac:dyDescent="0.25">
      <c r="A5037" s="338"/>
      <c r="B5037" s="339"/>
      <c r="C5037" s="339"/>
      <c r="D5037" s="340"/>
    </row>
    <row r="5038" spans="1:4" ht="15" x14ac:dyDescent="0.25">
      <c r="A5038" s="338"/>
      <c r="B5038" s="339"/>
      <c r="C5038" s="339"/>
      <c r="D5038" s="340"/>
    </row>
    <row r="5039" spans="1:4" ht="15" x14ac:dyDescent="0.25">
      <c r="A5039" s="338"/>
      <c r="B5039" s="339"/>
      <c r="C5039" s="339"/>
      <c r="D5039" s="340"/>
    </row>
    <row r="5040" spans="1:4" ht="15" x14ac:dyDescent="0.25">
      <c r="A5040" s="338"/>
      <c r="B5040" s="339"/>
      <c r="C5040" s="339"/>
      <c r="D5040" s="340"/>
    </row>
    <row r="5041" spans="1:4" ht="15" x14ac:dyDescent="0.25">
      <c r="A5041" s="338"/>
      <c r="B5041" s="339"/>
      <c r="C5041" s="339"/>
      <c r="D5041" s="340"/>
    </row>
    <row r="5042" spans="1:4" ht="15" x14ac:dyDescent="0.25">
      <c r="A5042" s="338"/>
      <c r="B5042" s="339"/>
      <c r="C5042" s="339"/>
      <c r="D5042" s="340"/>
    </row>
    <row r="5043" spans="1:4" ht="15" x14ac:dyDescent="0.25">
      <c r="A5043" s="338"/>
      <c r="B5043" s="339"/>
      <c r="C5043" s="339"/>
      <c r="D5043" s="340"/>
    </row>
    <row r="5044" spans="1:4" ht="15" x14ac:dyDescent="0.25">
      <c r="A5044" s="338"/>
      <c r="B5044" s="339"/>
      <c r="C5044" s="339"/>
      <c r="D5044" s="340"/>
    </row>
    <row r="5045" spans="1:4" ht="15" x14ac:dyDescent="0.25">
      <c r="A5045" s="338"/>
      <c r="B5045" s="339"/>
      <c r="C5045" s="339"/>
      <c r="D5045" s="340"/>
    </row>
    <row r="5046" spans="1:4" ht="15" x14ac:dyDescent="0.25">
      <c r="A5046" s="338"/>
      <c r="B5046" s="339"/>
      <c r="C5046" s="339"/>
      <c r="D5046" s="340"/>
    </row>
    <row r="5047" spans="1:4" ht="15" x14ac:dyDescent="0.25">
      <c r="A5047" s="338"/>
      <c r="B5047" s="339"/>
      <c r="C5047" s="339"/>
      <c r="D5047" s="340"/>
    </row>
    <row r="5048" spans="1:4" ht="15" x14ac:dyDescent="0.25">
      <c r="A5048" s="338"/>
      <c r="B5048" s="339"/>
      <c r="C5048" s="339"/>
      <c r="D5048" s="340"/>
    </row>
    <row r="5049" spans="1:4" ht="15" x14ac:dyDescent="0.25">
      <c r="A5049" s="338"/>
      <c r="B5049" s="339"/>
      <c r="C5049" s="339"/>
      <c r="D5049" s="340"/>
    </row>
    <row r="5050" spans="1:4" ht="15" x14ac:dyDescent="0.25">
      <c r="A5050" s="338"/>
      <c r="B5050" s="339"/>
      <c r="C5050" s="339"/>
      <c r="D5050" s="340"/>
    </row>
    <row r="5051" spans="1:4" ht="15" x14ac:dyDescent="0.25">
      <c r="A5051" s="338"/>
      <c r="B5051" s="339"/>
      <c r="C5051" s="339"/>
      <c r="D5051" s="340"/>
    </row>
    <row r="5052" spans="1:4" ht="15" x14ac:dyDescent="0.25">
      <c r="A5052" s="338"/>
      <c r="B5052" s="339"/>
      <c r="C5052" s="339"/>
      <c r="D5052" s="340"/>
    </row>
    <row r="5053" spans="1:4" ht="15" x14ac:dyDescent="0.25">
      <c r="A5053" s="338"/>
      <c r="B5053" s="339"/>
      <c r="C5053" s="339"/>
      <c r="D5053" s="340"/>
    </row>
    <row r="5054" spans="1:4" ht="15" x14ac:dyDescent="0.25">
      <c r="A5054" s="338"/>
      <c r="B5054" s="339"/>
      <c r="C5054" s="339"/>
      <c r="D5054" s="340"/>
    </row>
    <row r="5055" spans="1:4" ht="15" x14ac:dyDescent="0.25">
      <c r="A5055" s="338"/>
      <c r="B5055" s="339"/>
      <c r="C5055" s="339"/>
      <c r="D5055" s="340"/>
    </row>
    <row r="5056" spans="1:4" ht="15" x14ac:dyDescent="0.25">
      <c r="A5056" s="338"/>
      <c r="B5056" s="339"/>
      <c r="C5056" s="339"/>
      <c r="D5056" s="340"/>
    </row>
    <row r="5057" spans="1:4" ht="15" x14ac:dyDescent="0.25">
      <c r="A5057" s="338"/>
      <c r="B5057" s="339"/>
      <c r="C5057" s="339"/>
      <c r="D5057" s="340"/>
    </row>
    <row r="5058" spans="1:4" ht="15" x14ac:dyDescent="0.25">
      <c r="A5058" s="338"/>
      <c r="B5058" s="339"/>
      <c r="C5058" s="339"/>
      <c r="D5058" s="340"/>
    </row>
    <row r="5059" spans="1:4" ht="15" x14ac:dyDescent="0.25">
      <c r="A5059" s="338"/>
      <c r="B5059" s="339"/>
      <c r="C5059" s="339"/>
      <c r="D5059" s="340"/>
    </row>
    <row r="5060" spans="1:4" ht="15" x14ac:dyDescent="0.25">
      <c r="A5060" s="338"/>
      <c r="B5060" s="339"/>
      <c r="C5060" s="339"/>
      <c r="D5060" s="340"/>
    </row>
    <row r="5061" spans="1:4" ht="15" x14ac:dyDescent="0.25">
      <c r="A5061" s="338"/>
      <c r="B5061" s="339"/>
      <c r="C5061" s="339"/>
      <c r="D5061" s="340"/>
    </row>
    <row r="5062" spans="1:4" ht="15" x14ac:dyDescent="0.25">
      <c r="A5062" s="338"/>
      <c r="B5062" s="339"/>
      <c r="C5062" s="339"/>
      <c r="D5062" s="340"/>
    </row>
    <row r="5063" spans="1:4" ht="15" x14ac:dyDescent="0.25">
      <c r="A5063" s="338"/>
      <c r="B5063" s="339"/>
      <c r="C5063" s="339"/>
      <c r="D5063" s="340"/>
    </row>
    <row r="5064" spans="1:4" ht="15" x14ac:dyDescent="0.25">
      <c r="A5064" s="338"/>
      <c r="B5064" s="339"/>
      <c r="C5064" s="339"/>
      <c r="D5064" s="340"/>
    </row>
    <row r="5065" spans="1:4" ht="15" x14ac:dyDescent="0.25">
      <c r="A5065" s="338"/>
      <c r="B5065" s="339"/>
      <c r="C5065" s="339"/>
      <c r="D5065" s="340"/>
    </row>
    <row r="5066" spans="1:4" ht="15" x14ac:dyDescent="0.25">
      <c r="A5066" s="338"/>
      <c r="B5066" s="339"/>
      <c r="C5066" s="339"/>
      <c r="D5066" s="340"/>
    </row>
    <row r="5067" spans="1:4" ht="15" x14ac:dyDescent="0.25">
      <c r="A5067" s="338"/>
      <c r="B5067" s="339"/>
      <c r="C5067" s="339"/>
      <c r="D5067" s="340"/>
    </row>
    <row r="5068" spans="1:4" ht="15" x14ac:dyDescent="0.25">
      <c r="A5068" s="338"/>
      <c r="B5068" s="339"/>
      <c r="C5068" s="339"/>
      <c r="D5068" s="340"/>
    </row>
    <row r="5069" spans="1:4" ht="15" x14ac:dyDescent="0.25">
      <c r="A5069" s="338"/>
      <c r="B5069" s="339"/>
      <c r="C5069" s="339"/>
      <c r="D5069" s="340"/>
    </row>
    <row r="5070" spans="1:4" ht="15" x14ac:dyDescent="0.25">
      <c r="A5070" s="338"/>
      <c r="B5070" s="339"/>
      <c r="C5070" s="339"/>
      <c r="D5070" s="340"/>
    </row>
    <row r="5071" spans="1:4" ht="15" x14ac:dyDescent="0.25">
      <c r="A5071" s="338"/>
      <c r="B5071" s="339"/>
      <c r="C5071" s="339"/>
      <c r="D5071" s="340"/>
    </row>
    <row r="5072" spans="1:4" ht="15" x14ac:dyDescent="0.25">
      <c r="A5072" s="338"/>
      <c r="B5072" s="339"/>
      <c r="C5072" s="339"/>
      <c r="D5072" s="340"/>
    </row>
    <row r="5073" spans="1:4" ht="15" x14ac:dyDescent="0.25">
      <c r="A5073" s="338"/>
      <c r="B5073" s="339"/>
      <c r="C5073" s="339"/>
      <c r="D5073" s="340"/>
    </row>
    <row r="5074" spans="1:4" ht="15" x14ac:dyDescent="0.25">
      <c r="A5074" s="338"/>
      <c r="B5074" s="339"/>
      <c r="C5074" s="339"/>
      <c r="D5074" s="340"/>
    </row>
    <row r="5075" spans="1:4" ht="15" x14ac:dyDescent="0.25">
      <c r="A5075" s="338"/>
      <c r="B5075" s="339"/>
      <c r="C5075" s="339"/>
      <c r="D5075" s="340"/>
    </row>
    <row r="5076" spans="1:4" ht="15" x14ac:dyDescent="0.25">
      <c r="A5076" s="338"/>
      <c r="B5076" s="339"/>
      <c r="C5076" s="339"/>
      <c r="D5076" s="340"/>
    </row>
    <row r="5077" spans="1:4" ht="15" x14ac:dyDescent="0.25">
      <c r="A5077" s="338"/>
      <c r="B5077" s="339"/>
      <c r="C5077" s="339"/>
      <c r="D5077" s="340"/>
    </row>
    <row r="5078" spans="1:4" ht="15" x14ac:dyDescent="0.25">
      <c r="A5078" s="338"/>
      <c r="B5078" s="339"/>
      <c r="C5078" s="339"/>
      <c r="D5078" s="340"/>
    </row>
    <row r="5079" spans="1:4" ht="15" x14ac:dyDescent="0.25">
      <c r="A5079" s="338"/>
      <c r="B5079" s="339"/>
      <c r="C5079" s="339"/>
      <c r="D5079" s="340"/>
    </row>
    <row r="5080" spans="1:4" ht="15" x14ac:dyDescent="0.25">
      <c r="A5080" s="338"/>
      <c r="B5080" s="339"/>
      <c r="C5080" s="339"/>
      <c r="D5080" s="340"/>
    </row>
    <row r="5081" spans="1:4" ht="15" x14ac:dyDescent="0.25">
      <c r="A5081" s="338"/>
      <c r="B5081" s="339"/>
      <c r="C5081" s="339"/>
      <c r="D5081" s="340"/>
    </row>
    <row r="5082" spans="1:4" ht="15" x14ac:dyDescent="0.25">
      <c r="A5082" s="338"/>
      <c r="B5082" s="339"/>
      <c r="C5082" s="339"/>
      <c r="D5082" s="340"/>
    </row>
    <row r="5083" spans="1:4" ht="15" x14ac:dyDescent="0.25">
      <c r="A5083" s="338"/>
      <c r="B5083" s="339"/>
      <c r="C5083" s="339"/>
      <c r="D5083" s="340"/>
    </row>
    <row r="5084" spans="1:4" ht="15" x14ac:dyDescent="0.25">
      <c r="A5084" s="338"/>
      <c r="B5084" s="339"/>
      <c r="C5084" s="339"/>
      <c r="D5084" s="340"/>
    </row>
    <row r="5085" spans="1:4" ht="15" x14ac:dyDescent="0.25">
      <c r="A5085" s="338"/>
      <c r="B5085" s="339"/>
      <c r="C5085" s="339"/>
      <c r="D5085" s="340"/>
    </row>
    <row r="5086" spans="1:4" ht="15" x14ac:dyDescent="0.25">
      <c r="A5086" s="338"/>
      <c r="B5086" s="339"/>
      <c r="C5086" s="339"/>
      <c r="D5086" s="340"/>
    </row>
    <row r="5087" spans="1:4" ht="15" x14ac:dyDescent="0.25">
      <c r="A5087" s="338"/>
      <c r="B5087" s="339"/>
      <c r="C5087" s="339"/>
      <c r="D5087" s="340"/>
    </row>
    <row r="5088" spans="1:4" ht="15" x14ac:dyDescent="0.25">
      <c r="A5088" s="338"/>
      <c r="B5088" s="339"/>
      <c r="C5088" s="339"/>
      <c r="D5088" s="340"/>
    </row>
    <row r="5089" spans="1:4" ht="15" x14ac:dyDescent="0.25">
      <c r="A5089" s="338"/>
      <c r="B5089" s="339"/>
      <c r="C5089" s="339"/>
      <c r="D5089" s="340"/>
    </row>
    <row r="5090" spans="1:4" ht="15" x14ac:dyDescent="0.25">
      <c r="A5090" s="338"/>
      <c r="B5090" s="339"/>
      <c r="C5090" s="339"/>
      <c r="D5090" s="340"/>
    </row>
    <row r="5091" spans="1:4" ht="15" x14ac:dyDescent="0.25">
      <c r="A5091" s="338"/>
      <c r="B5091" s="339"/>
      <c r="C5091" s="339"/>
      <c r="D5091" s="340"/>
    </row>
    <row r="5092" spans="1:4" ht="15" x14ac:dyDescent="0.25">
      <c r="A5092" s="338"/>
      <c r="B5092" s="339"/>
      <c r="C5092" s="339"/>
      <c r="D5092" s="340"/>
    </row>
    <row r="5093" spans="1:4" ht="15" x14ac:dyDescent="0.25">
      <c r="A5093" s="338"/>
      <c r="B5093" s="339"/>
      <c r="C5093" s="339"/>
      <c r="D5093" s="340"/>
    </row>
    <row r="5094" spans="1:4" ht="15" x14ac:dyDescent="0.25">
      <c r="A5094" s="338"/>
      <c r="B5094" s="339"/>
      <c r="C5094" s="339"/>
      <c r="D5094" s="340"/>
    </row>
    <row r="5095" spans="1:4" ht="15" x14ac:dyDescent="0.25">
      <c r="A5095" s="338"/>
      <c r="B5095" s="339"/>
      <c r="C5095" s="339"/>
      <c r="D5095" s="340"/>
    </row>
    <row r="5096" spans="1:4" ht="15" x14ac:dyDescent="0.25">
      <c r="A5096" s="338"/>
      <c r="B5096" s="339"/>
      <c r="C5096" s="339"/>
      <c r="D5096" s="340"/>
    </row>
    <row r="5097" spans="1:4" ht="15" x14ac:dyDescent="0.25">
      <c r="A5097" s="338"/>
      <c r="B5097" s="339"/>
      <c r="C5097" s="339"/>
      <c r="D5097" s="340"/>
    </row>
    <row r="5098" spans="1:4" ht="15" x14ac:dyDescent="0.25">
      <c r="A5098" s="338"/>
      <c r="B5098" s="339"/>
      <c r="C5098" s="339"/>
      <c r="D5098" s="340"/>
    </row>
    <row r="5099" spans="1:4" ht="15" x14ac:dyDescent="0.25">
      <c r="A5099" s="338"/>
      <c r="B5099" s="339"/>
      <c r="C5099" s="339"/>
      <c r="D5099" s="340"/>
    </row>
    <row r="5100" spans="1:4" ht="15" x14ac:dyDescent="0.25">
      <c r="A5100" s="338"/>
      <c r="B5100" s="339"/>
      <c r="C5100" s="339"/>
      <c r="D5100" s="340"/>
    </row>
    <row r="5101" spans="1:4" ht="15" x14ac:dyDescent="0.25">
      <c r="A5101" s="338"/>
      <c r="B5101" s="339"/>
      <c r="C5101" s="339"/>
      <c r="D5101" s="340"/>
    </row>
    <row r="5102" spans="1:4" ht="15" x14ac:dyDescent="0.25">
      <c r="A5102" s="338"/>
      <c r="B5102" s="339"/>
      <c r="C5102" s="339"/>
      <c r="D5102" s="340"/>
    </row>
    <row r="5103" spans="1:4" ht="15" x14ac:dyDescent="0.25">
      <c r="A5103" s="338"/>
      <c r="B5103" s="339"/>
      <c r="C5103" s="339"/>
      <c r="D5103" s="340"/>
    </row>
    <row r="5104" spans="1:4" ht="15" x14ac:dyDescent="0.25">
      <c r="A5104" s="338"/>
      <c r="B5104" s="339"/>
      <c r="C5104" s="339"/>
      <c r="D5104" s="340"/>
    </row>
    <row r="5105" spans="1:4" ht="15" x14ac:dyDescent="0.25">
      <c r="A5105" s="338"/>
      <c r="B5105" s="339"/>
      <c r="C5105" s="339"/>
      <c r="D5105" s="340"/>
    </row>
    <row r="5106" spans="1:4" ht="15" x14ac:dyDescent="0.25">
      <c r="A5106" s="338"/>
      <c r="B5106" s="339"/>
      <c r="C5106" s="339"/>
      <c r="D5106" s="340"/>
    </row>
    <row r="5107" spans="1:4" ht="15" x14ac:dyDescent="0.25">
      <c r="A5107" s="338"/>
      <c r="B5107" s="339"/>
      <c r="C5107" s="339"/>
      <c r="D5107" s="340"/>
    </row>
    <row r="5108" spans="1:4" ht="15" x14ac:dyDescent="0.25">
      <c r="A5108" s="338"/>
      <c r="B5108" s="339"/>
      <c r="C5108" s="339"/>
      <c r="D5108" s="340"/>
    </row>
    <row r="5109" spans="1:4" ht="15" x14ac:dyDescent="0.25">
      <c r="A5109" s="338"/>
      <c r="B5109" s="339"/>
      <c r="C5109" s="339"/>
      <c r="D5109" s="340"/>
    </row>
    <row r="5110" spans="1:4" ht="15" x14ac:dyDescent="0.25">
      <c r="A5110" s="338"/>
      <c r="B5110" s="339"/>
      <c r="C5110" s="339"/>
      <c r="D5110" s="340"/>
    </row>
    <row r="5111" spans="1:4" ht="15" x14ac:dyDescent="0.25">
      <c r="A5111" s="338"/>
      <c r="B5111" s="339"/>
      <c r="C5111" s="339"/>
      <c r="D5111" s="340"/>
    </row>
    <row r="5112" spans="1:4" ht="15" x14ac:dyDescent="0.25">
      <c r="A5112" s="338"/>
      <c r="B5112" s="339"/>
      <c r="C5112" s="339"/>
      <c r="D5112" s="340"/>
    </row>
    <row r="5113" spans="1:4" ht="15" x14ac:dyDescent="0.25">
      <c r="A5113" s="338"/>
      <c r="B5113" s="339"/>
      <c r="C5113" s="339"/>
      <c r="D5113" s="340"/>
    </row>
    <row r="5114" spans="1:4" ht="15" x14ac:dyDescent="0.25">
      <c r="A5114" s="338"/>
      <c r="B5114" s="339"/>
      <c r="C5114" s="339"/>
      <c r="D5114" s="340"/>
    </row>
    <row r="5115" spans="1:4" ht="15" x14ac:dyDescent="0.25">
      <c r="A5115" s="338"/>
      <c r="B5115" s="339"/>
      <c r="C5115" s="339"/>
      <c r="D5115" s="340"/>
    </row>
    <row r="5116" spans="1:4" ht="15" x14ac:dyDescent="0.25">
      <c r="A5116" s="338"/>
      <c r="B5116" s="339"/>
      <c r="C5116" s="339"/>
      <c r="D5116" s="340"/>
    </row>
    <row r="5117" spans="1:4" ht="15" x14ac:dyDescent="0.25">
      <c r="A5117" s="338"/>
      <c r="B5117" s="339"/>
      <c r="C5117" s="339"/>
      <c r="D5117" s="340"/>
    </row>
    <row r="5118" spans="1:4" ht="15" x14ac:dyDescent="0.25">
      <c r="A5118" s="338"/>
      <c r="B5118" s="339"/>
      <c r="C5118" s="339"/>
      <c r="D5118" s="340"/>
    </row>
    <row r="5119" spans="1:4" ht="15" x14ac:dyDescent="0.25">
      <c r="A5119" s="338"/>
      <c r="B5119" s="339"/>
      <c r="C5119" s="339"/>
      <c r="D5119" s="340"/>
    </row>
    <row r="5120" spans="1:4" ht="15" x14ac:dyDescent="0.25">
      <c r="A5120" s="338"/>
      <c r="B5120" s="339"/>
      <c r="C5120" s="339"/>
      <c r="D5120" s="340"/>
    </row>
    <row r="5121" spans="1:4" ht="15" x14ac:dyDescent="0.25">
      <c r="A5121" s="338"/>
      <c r="B5121" s="339"/>
      <c r="C5121" s="339"/>
      <c r="D5121" s="340"/>
    </row>
    <row r="5122" spans="1:4" ht="15" x14ac:dyDescent="0.25">
      <c r="A5122" s="338"/>
      <c r="B5122" s="339"/>
      <c r="C5122" s="339"/>
      <c r="D5122" s="340"/>
    </row>
    <row r="5123" spans="1:4" ht="15" x14ac:dyDescent="0.25">
      <c r="A5123" s="338"/>
      <c r="B5123" s="339"/>
      <c r="C5123" s="339"/>
      <c r="D5123" s="340"/>
    </row>
    <row r="5124" spans="1:4" ht="15" x14ac:dyDescent="0.25">
      <c r="A5124" s="338"/>
      <c r="B5124" s="339"/>
      <c r="C5124" s="339"/>
      <c r="D5124" s="340"/>
    </row>
    <row r="5125" spans="1:4" ht="15" x14ac:dyDescent="0.25">
      <c r="A5125" s="338"/>
      <c r="B5125" s="339"/>
      <c r="C5125" s="339"/>
      <c r="D5125" s="340"/>
    </row>
    <row r="5126" spans="1:4" ht="15" x14ac:dyDescent="0.25">
      <c r="A5126" s="338"/>
      <c r="B5126" s="339"/>
      <c r="C5126" s="339"/>
      <c r="D5126" s="340"/>
    </row>
    <row r="5127" spans="1:4" ht="15" x14ac:dyDescent="0.25">
      <c r="A5127" s="338"/>
      <c r="B5127" s="339"/>
      <c r="C5127" s="339"/>
      <c r="D5127" s="340"/>
    </row>
    <row r="5128" spans="1:4" ht="15" x14ac:dyDescent="0.25">
      <c r="A5128" s="338"/>
      <c r="B5128" s="339"/>
      <c r="C5128" s="339"/>
      <c r="D5128" s="340"/>
    </row>
    <row r="5129" spans="1:4" ht="15" x14ac:dyDescent="0.25">
      <c r="A5129" s="338"/>
      <c r="B5129" s="339"/>
      <c r="C5129" s="339"/>
      <c r="D5129" s="340"/>
    </row>
    <row r="5130" spans="1:4" ht="15" x14ac:dyDescent="0.25">
      <c r="A5130" s="338"/>
      <c r="B5130" s="339"/>
      <c r="C5130" s="339"/>
      <c r="D5130" s="340"/>
    </row>
    <row r="5131" spans="1:4" ht="15" x14ac:dyDescent="0.25">
      <c r="A5131" s="338"/>
      <c r="B5131" s="339"/>
      <c r="C5131" s="339"/>
      <c r="D5131" s="340"/>
    </row>
    <row r="5132" spans="1:4" ht="15" x14ac:dyDescent="0.25">
      <c r="A5132" s="338"/>
      <c r="B5132" s="339"/>
      <c r="C5132" s="339"/>
      <c r="D5132" s="340"/>
    </row>
    <row r="5133" spans="1:4" ht="15" x14ac:dyDescent="0.25">
      <c r="A5133" s="338"/>
      <c r="B5133" s="339"/>
      <c r="C5133" s="339"/>
      <c r="D5133" s="340"/>
    </row>
    <row r="5134" spans="1:4" ht="15" x14ac:dyDescent="0.25">
      <c r="A5134" s="338"/>
      <c r="B5134" s="339"/>
      <c r="C5134" s="339"/>
      <c r="D5134" s="340"/>
    </row>
    <row r="5135" spans="1:4" ht="15" x14ac:dyDescent="0.25">
      <c r="A5135" s="338"/>
      <c r="B5135" s="339"/>
      <c r="C5135" s="339"/>
      <c r="D5135" s="340"/>
    </row>
    <row r="5136" spans="1:4" ht="15" x14ac:dyDescent="0.25">
      <c r="A5136" s="338"/>
      <c r="B5136" s="339"/>
      <c r="C5136" s="339"/>
      <c r="D5136" s="340"/>
    </row>
    <row r="5137" spans="1:4" ht="15" x14ac:dyDescent="0.25">
      <c r="A5137" s="338"/>
      <c r="B5137" s="339"/>
      <c r="C5137" s="339"/>
      <c r="D5137" s="340"/>
    </row>
    <row r="5138" spans="1:4" ht="15" x14ac:dyDescent="0.25">
      <c r="A5138" s="338"/>
      <c r="B5138" s="339"/>
      <c r="C5138" s="339"/>
      <c r="D5138" s="340"/>
    </row>
    <row r="5139" spans="1:4" ht="15" x14ac:dyDescent="0.25">
      <c r="A5139" s="338"/>
      <c r="B5139" s="339"/>
      <c r="C5139" s="339"/>
      <c r="D5139" s="340"/>
    </row>
    <row r="5140" spans="1:4" ht="15" x14ac:dyDescent="0.25">
      <c r="A5140" s="338"/>
      <c r="B5140" s="339"/>
      <c r="C5140" s="339"/>
      <c r="D5140" s="340"/>
    </row>
    <row r="5141" spans="1:4" ht="15" x14ac:dyDescent="0.25">
      <c r="A5141" s="338"/>
      <c r="B5141" s="339"/>
      <c r="C5141" s="339"/>
      <c r="D5141" s="340"/>
    </row>
    <row r="5142" spans="1:4" ht="15" x14ac:dyDescent="0.25">
      <c r="A5142" s="338"/>
      <c r="B5142" s="339"/>
      <c r="C5142" s="339"/>
      <c r="D5142" s="340"/>
    </row>
    <row r="5143" spans="1:4" ht="15" x14ac:dyDescent="0.25">
      <c r="A5143" s="338"/>
      <c r="B5143" s="339"/>
      <c r="C5143" s="339"/>
      <c r="D5143" s="340"/>
    </row>
    <row r="5144" spans="1:4" ht="15" x14ac:dyDescent="0.25">
      <c r="A5144" s="338"/>
      <c r="B5144" s="339"/>
      <c r="C5144" s="339"/>
      <c r="D5144" s="340"/>
    </row>
    <row r="5145" spans="1:4" ht="15" x14ac:dyDescent="0.25">
      <c r="A5145" s="338"/>
      <c r="B5145" s="339"/>
      <c r="C5145" s="339"/>
      <c r="D5145" s="340"/>
    </row>
    <row r="5146" spans="1:4" ht="15" x14ac:dyDescent="0.25">
      <c r="A5146" s="338"/>
      <c r="B5146" s="339"/>
      <c r="C5146" s="339"/>
      <c r="D5146" s="340"/>
    </row>
    <row r="5147" spans="1:4" ht="15" x14ac:dyDescent="0.25">
      <c r="A5147" s="338"/>
      <c r="B5147" s="339"/>
      <c r="C5147" s="339"/>
      <c r="D5147" s="340"/>
    </row>
    <row r="5148" spans="1:4" ht="15" x14ac:dyDescent="0.25">
      <c r="A5148" s="338"/>
      <c r="B5148" s="339"/>
      <c r="C5148" s="339"/>
      <c r="D5148" s="340"/>
    </row>
    <row r="5149" spans="1:4" ht="15" x14ac:dyDescent="0.25">
      <c r="A5149" s="338"/>
      <c r="B5149" s="339"/>
      <c r="C5149" s="339"/>
      <c r="D5149" s="340"/>
    </row>
    <row r="5150" spans="1:4" ht="15" x14ac:dyDescent="0.25">
      <c r="A5150" s="338"/>
      <c r="B5150" s="339"/>
      <c r="C5150" s="339"/>
      <c r="D5150" s="340"/>
    </row>
    <row r="5151" spans="1:4" ht="15" x14ac:dyDescent="0.25">
      <c r="A5151" s="338"/>
      <c r="B5151" s="339"/>
      <c r="C5151" s="339"/>
      <c r="D5151" s="340"/>
    </row>
    <row r="5152" spans="1:4" ht="15" x14ac:dyDescent="0.25">
      <c r="A5152" s="338"/>
      <c r="B5152" s="339"/>
      <c r="C5152" s="339"/>
      <c r="D5152" s="340"/>
    </row>
    <row r="5153" spans="1:4" ht="15" x14ac:dyDescent="0.25">
      <c r="A5153" s="338"/>
      <c r="B5153" s="339"/>
      <c r="C5153" s="339"/>
      <c r="D5153" s="340"/>
    </row>
    <row r="5154" spans="1:4" ht="15" x14ac:dyDescent="0.25">
      <c r="A5154" s="338"/>
      <c r="B5154" s="339"/>
      <c r="C5154" s="339"/>
      <c r="D5154" s="340"/>
    </row>
    <row r="5155" spans="1:4" ht="15" x14ac:dyDescent="0.25">
      <c r="A5155" s="338"/>
      <c r="B5155" s="339"/>
      <c r="C5155" s="339"/>
      <c r="D5155" s="340"/>
    </row>
    <row r="5156" spans="1:4" ht="15" x14ac:dyDescent="0.25">
      <c r="A5156" s="338"/>
      <c r="B5156" s="339"/>
      <c r="C5156" s="339"/>
      <c r="D5156" s="340"/>
    </row>
    <row r="5157" spans="1:4" ht="15" x14ac:dyDescent="0.25">
      <c r="A5157" s="338"/>
      <c r="B5157" s="339"/>
      <c r="C5157" s="339"/>
      <c r="D5157" s="340"/>
    </row>
    <row r="5158" spans="1:4" ht="15" x14ac:dyDescent="0.25">
      <c r="A5158" s="338"/>
      <c r="B5158" s="339"/>
      <c r="C5158" s="339"/>
      <c r="D5158" s="340"/>
    </row>
    <row r="5159" spans="1:4" ht="15" x14ac:dyDescent="0.25">
      <c r="A5159" s="338"/>
      <c r="B5159" s="339"/>
      <c r="C5159" s="339"/>
      <c r="D5159" s="340"/>
    </row>
    <row r="5160" spans="1:4" ht="15" x14ac:dyDescent="0.25">
      <c r="A5160" s="338"/>
      <c r="B5160" s="339"/>
      <c r="C5160" s="339"/>
      <c r="D5160" s="340"/>
    </row>
    <row r="5161" spans="1:4" ht="15" x14ac:dyDescent="0.25">
      <c r="A5161" s="338"/>
      <c r="B5161" s="339"/>
      <c r="C5161" s="339"/>
      <c r="D5161" s="340"/>
    </row>
    <row r="5162" spans="1:4" ht="15" x14ac:dyDescent="0.25">
      <c r="A5162" s="338"/>
      <c r="B5162" s="339"/>
      <c r="C5162" s="339"/>
      <c r="D5162" s="340"/>
    </row>
    <row r="5163" spans="1:4" ht="15" x14ac:dyDescent="0.25">
      <c r="A5163" s="338"/>
      <c r="B5163" s="339"/>
      <c r="C5163" s="339"/>
      <c r="D5163" s="340"/>
    </row>
    <row r="5164" spans="1:4" ht="15" x14ac:dyDescent="0.25">
      <c r="A5164" s="338"/>
      <c r="B5164" s="339"/>
      <c r="C5164" s="339"/>
      <c r="D5164" s="340"/>
    </row>
    <row r="5165" spans="1:4" ht="15" x14ac:dyDescent="0.25">
      <c r="A5165" s="338"/>
      <c r="B5165" s="339"/>
      <c r="C5165" s="339"/>
      <c r="D5165" s="340"/>
    </row>
    <row r="5166" spans="1:4" ht="15" x14ac:dyDescent="0.25">
      <c r="A5166" s="338"/>
      <c r="B5166" s="339"/>
      <c r="C5166" s="339"/>
      <c r="D5166" s="340"/>
    </row>
    <row r="5167" spans="1:4" ht="15" x14ac:dyDescent="0.25">
      <c r="A5167" s="338"/>
      <c r="B5167" s="339"/>
      <c r="C5167" s="339"/>
      <c r="D5167" s="340"/>
    </row>
    <row r="5168" spans="1:4" ht="15" x14ac:dyDescent="0.25">
      <c r="A5168" s="338"/>
      <c r="B5168" s="339"/>
      <c r="C5168" s="339"/>
      <c r="D5168" s="340"/>
    </row>
    <row r="5169" spans="1:4" ht="15" x14ac:dyDescent="0.25">
      <c r="A5169" s="338"/>
      <c r="B5169" s="339"/>
      <c r="C5169" s="339"/>
      <c r="D5169" s="340"/>
    </row>
    <row r="5170" spans="1:4" ht="15" x14ac:dyDescent="0.25">
      <c r="A5170" s="338"/>
      <c r="B5170" s="339"/>
      <c r="C5170" s="339"/>
      <c r="D5170" s="340"/>
    </row>
    <row r="5171" spans="1:4" ht="15" x14ac:dyDescent="0.25">
      <c r="A5171" s="338"/>
      <c r="B5171" s="339"/>
      <c r="C5171" s="339"/>
      <c r="D5171" s="340"/>
    </row>
    <row r="5172" spans="1:4" ht="15" x14ac:dyDescent="0.25">
      <c r="A5172" s="338"/>
      <c r="B5172" s="339"/>
      <c r="C5172" s="339"/>
      <c r="D5172" s="340"/>
    </row>
    <row r="5173" spans="1:4" ht="15" x14ac:dyDescent="0.25">
      <c r="A5173" s="338"/>
      <c r="B5173" s="339"/>
      <c r="C5173" s="339"/>
      <c r="D5173" s="340"/>
    </row>
    <row r="5174" spans="1:4" ht="15" x14ac:dyDescent="0.25">
      <c r="A5174" s="338"/>
      <c r="B5174" s="339"/>
      <c r="C5174" s="339"/>
      <c r="D5174" s="340"/>
    </row>
    <row r="5175" spans="1:4" ht="15" x14ac:dyDescent="0.25">
      <c r="A5175" s="338"/>
      <c r="B5175" s="339"/>
      <c r="C5175" s="339"/>
      <c r="D5175" s="340"/>
    </row>
    <row r="5176" spans="1:4" ht="15" x14ac:dyDescent="0.25">
      <c r="A5176" s="338"/>
      <c r="B5176" s="339"/>
      <c r="C5176" s="339"/>
      <c r="D5176" s="340"/>
    </row>
    <row r="5177" spans="1:4" ht="15" x14ac:dyDescent="0.25">
      <c r="A5177" s="338"/>
      <c r="B5177" s="339"/>
      <c r="C5177" s="339"/>
      <c r="D5177" s="340"/>
    </row>
    <row r="5178" spans="1:4" ht="15" x14ac:dyDescent="0.25">
      <c r="A5178" s="338"/>
      <c r="B5178" s="339"/>
      <c r="C5178" s="339"/>
      <c r="D5178" s="340"/>
    </row>
    <row r="5179" spans="1:4" ht="15" x14ac:dyDescent="0.25">
      <c r="A5179" s="338"/>
      <c r="B5179" s="339"/>
      <c r="C5179" s="339"/>
      <c r="D5179" s="340"/>
    </row>
    <row r="5180" spans="1:4" ht="15" x14ac:dyDescent="0.25">
      <c r="A5180" s="338"/>
      <c r="B5180" s="339"/>
      <c r="C5180" s="339"/>
      <c r="D5180" s="340"/>
    </row>
    <row r="5181" spans="1:4" ht="15" x14ac:dyDescent="0.25">
      <c r="A5181" s="338"/>
      <c r="B5181" s="339"/>
      <c r="C5181" s="339"/>
      <c r="D5181" s="340"/>
    </row>
    <row r="5182" spans="1:4" ht="15" x14ac:dyDescent="0.25">
      <c r="A5182" s="338"/>
      <c r="B5182" s="339"/>
      <c r="C5182" s="339"/>
      <c r="D5182" s="340"/>
    </row>
    <row r="5183" spans="1:4" ht="15" x14ac:dyDescent="0.25">
      <c r="A5183" s="338"/>
      <c r="B5183" s="339"/>
      <c r="C5183" s="339"/>
      <c r="D5183" s="340"/>
    </row>
    <row r="5184" spans="1:4" ht="15" x14ac:dyDescent="0.25">
      <c r="A5184" s="338"/>
      <c r="B5184" s="339"/>
      <c r="C5184" s="339"/>
      <c r="D5184" s="340"/>
    </row>
    <row r="5185" spans="1:4" ht="15" x14ac:dyDescent="0.25">
      <c r="A5185" s="338"/>
      <c r="B5185" s="339"/>
      <c r="C5185" s="339"/>
      <c r="D5185" s="340"/>
    </row>
    <row r="5186" spans="1:4" ht="15" x14ac:dyDescent="0.25">
      <c r="A5186" s="338"/>
      <c r="B5186" s="339"/>
      <c r="C5186" s="339"/>
      <c r="D5186" s="340"/>
    </row>
    <row r="5187" spans="1:4" ht="15" x14ac:dyDescent="0.25">
      <c r="A5187" s="338"/>
      <c r="B5187" s="339"/>
      <c r="C5187" s="339"/>
      <c r="D5187" s="340"/>
    </row>
    <row r="5188" spans="1:4" ht="15" x14ac:dyDescent="0.25">
      <c r="A5188" s="338"/>
      <c r="B5188" s="339"/>
      <c r="C5188" s="339"/>
      <c r="D5188" s="340"/>
    </row>
    <row r="5189" spans="1:4" ht="15" x14ac:dyDescent="0.25">
      <c r="A5189" s="338"/>
      <c r="B5189" s="339"/>
      <c r="C5189" s="339"/>
      <c r="D5189" s="340"/>
    </row>
    <row r="5190" spans="1:4" ht="15" x14ac:dyDescent="0.25">
      <c r="A5190" s="338"/>
      <c r="B5190" s="339"/>
      <c r="C5190" s="339"/>
      <c r="D5190" s="340"/>
    </row>
    <row r="5191" spans="1:4" ht="15" x14ac:dyDescent="0.25">
      <c r="A5191" s="338"/>
      <c r="B5191" s="339"/>
      <c r="C5191" s="339"/>
      <c r="D5191" s="340"/>
    </row>
    <row r="5192" spans="1:4" ht="15" x14ac:dyDescent="0.25">
      <c r="A5192" s="338"/>
      <c r="B5192" s="339"/>
      <c r="C5192" s="339"/>
      <c r="D5192" s="340"/>
    </row>
    <row r="5193" spans="1:4" ht="15" x14ac:dyDescent="0.25">
      <c r="A5193" s="338"/>
      <c r="B5193" s="339"/>
      <c r="C5193" s="339"/>
      <c r="D5193" s="340"/>
    </row>
    <row r="5194" spans="1:4" ht="15" x14ac:dyDescent="0.25">
      <c r="A5194" s="338"/>
      <c r="B5194" s="339"/>
      <c r="C5194" s="339"/>
      <c r="D5194" s="340"/>
    </row>
    <row r="5195" spans="1:4" ht="15" x14ac:dyDescent="0.25">
      <c r="A5195" s="338"/>
      <c r="B5195" s="339"/>
      <c r="C5195" s="339"/>
      <c r="D5195" s="340"/>
    </row>
    <row r="5196" spans="1:4" ht="15" x14ac:dyDescent="0.25">
      <c r="A5196" s="338"/>
      <c r="B5196" s="339"/>
      <c r="C5196" s="339"/>
      <c r="D5196" s="340"/>
    </row>
    <row r="5197" spans="1:4" ht="15" x14ac:dyDescent="0.25">
      <c r="A5197" s="338"/>
      <c r="B5197" s="339"/>
      <c r="C5197" s="339"/>
      <c r="D5197" s="340"/>
    </row>
    <row r="5198" spans="1:4" ht="15" x14ac:dyDescent="0.25">
      <c r="A5198" s="338"/>
      <c r="B5198" s="339"/>
      <c r="C5198" s="339"/>
      <c r="D5198" s="340"/>
    </row>
    <row r="5199" spans="1:4" ht="15" x14ac:dyDescent="0.25">
      <c r="A5199" s="338"/>
      <c r="B5199" s="339"/>
      <c r="C5199" s="339"/>
      <c r="D5199" s="340"/>
    </row>
    <row r="5200" spans="1:4" ht="15" x14ac:dyDescent="0.25">
      <c r="A5200" s="338"/>
      <c r="B5200" s="339"/>
      <c r="C5200" s="339"/>
      <c r="D5200" s="340"/>
    </row>
    <row r="5201" spans="1:4" ht="15" x14ac:dyDescent="0.25">
      <c r="A5201" s="338"/>
      <c r="B5201" s="339"/>
      <c r="C5201" s="339"/>
      <c r="D5201" s="340"/>
    </row>
    <row r="5202" spans="1:4" ht="15" x14ac:dyDescent="0.25">
      <c r="A5202" s="338"/>
      <c r="B5202" s="339"/>
      <c r="C5202" s="339"/>
      <c r="D5202" s="340"/>
    </row>
    <row r="5203" spans="1:4" ht="15" x14ac:dyDescent="0.25">
      <c r="A5203" s="338"/>
      <c r="B5203" s="339"/>
      <c r="C5203" s="339"/>
      <c r="D5203" s="340"/>
    </row>
    <row r="5204" spans="1:4" ht="15" x14ac:dyDescent="0.25">
      <c r="A5204" s="338"/>
      <c r="B5204" s="339"/>
      <c r="C5204" s="339"/>
      <c r="D5204" s="340"/>
    </row>
    <row r="5205" spans="1:4" ht="15" x14ac:dyDescent="0.25">
      <c r="A5205" s="338"/>
      <c r="B5205" s="339"/>
      <c r="C5205" s="339"/>
      <c r="D5205" s="340"/>
    </row>
    <row r="5206" spans="1:4" ht="15" x14ac:dyDescent="0.25">
      <c r="A5206" s="338"/>
      <c r="B5206" s="339"/>
      <c r="C5206" s="339"/>
      <c r="D5206" s="340"/>
    </row>
    <row r="5207" spans="1:4" ht="15" x14ac:dyDescent="0.25">
      <c r="A5207" s="338"/>
      <c r="B5207" s="339"/>
      <c r="C5207" s="339"/>
      <c r="D5207" s="340"/>
    </row>
    <row r="5208" spans="1:4" ht="15" x14ac:dyDescent="0.25">
      <c r="A5208" s="338"/>
      <c r="B5208" s="339"/>
      <c r="C5208" s="339"/>
      <c r="D5208" s="340"/>
    </row>
    <row r="5209" spans="1:4" ht="15" x14ac:dyDescent="0.25">
      <c r="A5209" s="338"/>
      <c r="B5209" s="339"/>
      <c r="C5209" s="339"/>
      <c r="D5209" s="340"/>
    </row>
    <row r="5210" spans="1:4" ht="15" x14ac:dyDescent="0.25">
      <c r="A5210" s="338"/>
      <c r="B5210" s="339"/>
      <c r="C5210" s="339"/>
      <c r="D5210" s="340"/>
    </row>
    <row r="5211" spans="1:4" ht="15" x14ac:dyDescent="0.25">
      <c r="A5211" s="338"/>
      <c r="B5211" s="339"/>
      <c r="C5211" s="339"/>
      <c r="D5211" s="340"/>
    </row>
    <row r="5212" spans="1:4" ht="15" x14ac:dyDescent="0.25">
      <c r="A5212" s="338"/>
      <c r="B5212" s="339"/>
      <c r="C5212" s="339"/>
      <c r="D5212" s="340"/>
    </row>
    <row r="5213" spans="1:4" ht="15" x14ac:dyDescent="0.25">
      <c r="A5213" s="338"/>
      <c r="B5213" s="339"/>
      <c r="C5213" s="339"/>
      <c r="D5213" s="340"/>
    </row>
    <row r="5214" spans="1:4" ht="15" x14ac:dyDescent="0.25">
      <c r="A5214" s="338"/>
      <c r="B5214" s="339"/>
      <c r="C5214" s="339"/>
      <c r="D5214" s="340"/>
    </row>
    <row r="5215" spans="1:4" ht="15" x14ac:dyDescent="0.25">
      <c r="A5215" s="338"/>
      <c r="B5215" s="339"/>
      <c r="C5215" s="339"/>
      <c r="D5215" s="340"/>
    </row>
    <row r="5216" spans="1:4" ht="15" x14ac:dyDescent="0.25">
      <c r="A5216" s="338"/>
      <c r="B5216" s="339"/>
      <c r="C5216" s="339"/>
      <c r="D5216" s="340"/>
    </row>
    <row r="5217" spans="1:4" ht="15" x14ac:dyDescent="0.25">
      <c r="A5217" s="338"/>
      <c r="B5217" s="339"/>
      <c r="C5217" s="339"/>
      <c r="D5217" s="340"/>
    </row>
    <row r="5218" spans="1:4" ht="15" x14ac:dyDescent="0.25">
      <c r="A5218" s="338"/>
      <c r="B5218" s="339"/>
      <c r="C5218" s="339"/>
      <c r="D5218" s="340"/>
    </row>
    <row r="5219" spans="1:4" ht="15" x14ac:dyDescent="0.25">
      <c r="A5219" s="338"/>
      <c r="B5219" s="339"/>
      <c r="C5219" s="339"/>
      <c r="D5219" s="340"/>
    </row>
    <row r="5220" spans="1:4" ht="15" x14ac:dyDescent="0.25">
      <c r="A5220" s="338"/>
      <c r="B5220" s="339"/>
      <c r="C5220" s="339"/>
      <c r="D5220" s="340"/>
    </row>
    <row r="5221" spans="1:4" ht="15" x14ac:dyDescent="0.25">
      <c r="A5221" s="338"/>
      <c r="B5221" s="339"/>
      <c r="C5221" s="339"/>
      <c r="D5221" s="340"/>
    </row>
    <row r="5222" spans="1:4" ht="15" x14ac:dyDescent="0.25">
      <c r="A5222" s="338"/>
      <c r="B5222" s="339"/>
      <c r="C5222" s="339"/>
      <c r="D5222" s="340"/>
    </row>
    <row r="5223" spans="1:4" ht="15" x14ac:dyDescent="0.25">
      <c r="A5223" s="338"/>
      <c r="B5223" s="339"/>
      <c r="C5223" s="339"/>
      <c r="D5223" s="340"/>
    </row>
    <row r="5224" spans="1:4" ht="15" x14ac:dyDescent="0.25">
      <c r="A5224" s="338"/>
      <c r="B5224" s="339"/>
      <c r="C5224" s="339"/>
      <c r="D5224" s="340"/>
    </row>
    <row r="5225" spans="1:4" ht="15" x14ac:dyDescent="0.25">
      <c r="A5225" s="338"/>
      <c r="B5225" s="339"/>
      <c r="C5225" s="339"/>
      <c r="D5225" s="340"/>
    </row>
    <row r="5226" spans="1:4" ht="15" x14ac:dyDescent="0.25">
      <c r="A5226" s="338"/>
      <c r="B5226" s="339"/>
      <c r="C5226" s="339"/>
      <c r="D5226" s="340"/>
    </row>
    <row r="5227" spans="1:4" ht="15" x14ac:dyDescent="0.25">
      <c r="A5227" s="338"/>
      <c r="B5227" s="339"/>
      <c r="C5227" s="339"/>
      <c r="D5227" s="340"/>
    </row>
    <row r="5228" spans="1:4" ht="15" x14ac:dyDescent="0.25">
      <c r="A5228" s="338"/>
      <c r="B5228" s="339"/>
      <c r="C5228" s="339"/>
      <c r="D5228" s="340"/>
    </row>
    <row r="5229" spans="1:4" ht="15" x14ac:dyDescent="0.25">
      <c r="A5229" s="338"/>
      <c r="B5229" s="339"/>
      <c r="C5229" s="339"/>
      <c r="D5229" s="340"/>
    </row>
    <row r="5230" spans="1:4" ht="15" x14ac:dyDescent="0.25">
      <c r="A5230" s="338"/>
      <c r="B5230" s="339"/>
      <c r="C5230" s="339"/>
      <c r="D5230" s="340"/>
    </row>
    <row r="5231" spans="1:4" ht="15" x14ac:dyDescent="0.25">
      <c r="A5231" s="338"/>
      <c r="B5231" s="339"/>
      <c r="C5231" s="339"/>
      <c r="D5231" s="340"/>
    </row>
    <row r="5232" spans="1:4" ht="15" x14ac:dyDescent="0.25">
      <c r="A5232" s="338"/>
      <c r="B5232" s="339"/>
      <c r="C5232" s="339"/>
      <c r="D5232" s="340"/>
    </row>
    <row r="5233" spans="1:4" ht="15" x14ac:dyDescent="0.25">
      <c r="A5233" s="338"/>
      <c r="B5233" s="339"/>
      <c r="C5233" s="339"/>
      <c r="D5233" s="340"/>
    </row>
    <row r="5234" spans="1:4" ht="15" x14ac:dyDescent="0.25">
      <c r="A5234" s="338"/>
      <c r="B5234" s="339"/>
      <c r="C5234" s="339"/>
      <c r="D5234" s="340"/>
    </row>
    <row r="5235" spans="1:4" ht="15" x14ac:dyDescent="0.25">
      <c r="A5235" s="338"/>
      <c r="B5235" s="339"/>
      <c r="C5235" s="339"/>
      <c r="D5235" s="340"/>
    </row>
    <row r="5236" spans="1:4" ht="15" x14ac:dyDescent="0.25">
      <c r="A5236" s="338"/>
      <c r="B5236" s="339"/>
      <c r="C5236" s="339"/>
      <c r="D5236" s="340"/>
    </row>
    <row r="5237" spans="1:4" ht="15" x14ac:dyDescent="0.25">
      <c r="A5237" s="338"/>
      <c r="B5237" s="339"/>
      <c r="C5237" s="339"/>
      <c r="D5237" s="340"/>
    </row>
    <row r="5238" spans="1:4" ht="15" x14ac:dyDescent="0.25">
      <c r="A5238" s="338"/>
      <c r="B5238" s="339"/>
      <c r="C5238" s="339"/>
      <c r="D5238" s="340"/>
    </row>
    <row r="5239" spans="1:4" ht="15" x14ac:dyDescent="0.25">
      <c r="A5239" s="338"/>
      <c r="B5239" s="339"/>
      <c r="C5239" s="339"/>
      <c r="D5239" s="340"/>
    </row>
    <row r="5240" spans="1:4" ht="15" x14ac:dyDescent="0.25">
      <c r="A5240" s="338"/>
      <c r="B5240" s="339"/>
      <c r="C5240" s="339"/>
      <c r="D5240" s="340"/>
    </row>
    <row r="5241" spans="1:4" ht="15" x14ac:dyDescent="0.25">
      <c r="A5241" s="338"/>
      <c r="B5241" s="339"/>
      <c r="C5241" s="339"/>
      <c r="D5241" s="340"/>
    </row>
    <row r="5242" spans="1:4" ht="15" x14ac:dyDescent="0.25">
      <c r="A5242" s="338"/>
      <c r="B5242" s="339"/>
      <c r="C5242" s="339"/>
      <c r="D5242" s="340"/>
    </row>
    <row r="5243" spans="1:4" ht="15" x14ac:dyDescent="0.25">
      <c r="A5243" s="338"/>
      <c r="B5243" s="339"/>
      <c r="C5243" s="339"/>
      <c r="D5243" s="340"/>
    </row>
    <row r="5244" spans="1:4" ht="15" x14ac:dyDescent="0.25">
      <c r="A5244" s="338"/>
      <c r="B5244" s="339"/>
      <c r="C5244" s="339"/>
      <c r="D5244" s="340"/>
    </row>
    <row r="5245" spans="1:4" ht="15" x14ac:dyDescent="0.25">
      <c r="A5245" s="338"/>
      <c r="B5245" s="339"/>
      <c r="C5245" s="339"/>
      <c r="D5245" s="340"/>
    </row>
    <row r="5246" spans="1:4" ht="15" x14ac:dyDescent="0.25">
      <c r="A5246" s="338"/>
      <c r="B5246" s="339"/>
      <c r="C5246" s="339"/>
      <c r="D5246" s="340"/>
    </row>
    <row r="5247" spans="1:4" ht="15" x14ac:dyDescent="0.25">
      <c r="A5247" s="338"/>
      <c r="B5247" s="339"/>
      <c r="C5247" s="339"/>
      <c r="D5247" s="340"/>
    </row>
    <row r="5248" spans="1:4" ht="15" x14ac:dyDescent="0.25">
      <c r="A5248" s="338"/>
      <c r="B5248" s="339"/>
      <c r="C5248" s="339"/>
      <c r="D5248" s="340"/>
    </row>
    <row r="5249" spans="1:4" ht="15" x14ac:dyDescent="0.25">
      <c r="A5249" s="338"/>
      <c r="B5249" s="339"/>
      <c r="C5249" s="339"/>
      <c r="D5249" s="340"/>
    </row>
    <row r="5250" spans="1:4" ht="15" x14ac:dyDescent="0.25">
      <c r="A5250" s="338"/>
      <c r="B5250" s="339"/>
      <c r="C5250" s="339"/>
      <c r="D5250" s="340"/>
    </row>
    <row r="5251" spans="1:4" ht="15" x14ac:dyDescent="0.25">
      <c r="A5251" s="338"/>
      <c r="B5251" s="339"/>
      <c r="C5251" s="339"/>
      <c r="D5251" s="340"/>
    </row>
    <row r="5252" spans="1:4" ht="15" x14ac:dyDescent="0.25">
      <c r="A5252" s="338"/>
      <c r="B5252" s="339"/>
      <c r="C5252" s="339"/>
      <c r="D5252" s="340"/>
    </row>
    <row r="5253" spans="1:4" ht="15" x14ac:dyDescent="0.25">
      <c r="A5253" s="338"/>
      <c r="B5253" s="339"/>
      <c r="C5253" s="339"/>
      <c r="D5253" s="340"/>
    </row>
    <row r="5254" spans="1:4" ht="15" x14ac:dyDescent="0.25">
      <c r="A5254" s="338"/>
      <c r="B5254" s="339"/>
      <c r="C5254" s="339"/>
      <c r="D5254" s="340"/>
    </row>
    <row r="5255" spans="1:4" ht="15" x14ac:dyDescent="0.25">
      <c r="A5255" s="338"/>
      <c r="B5255" s="339"/>
      <c r="C5255" s="339"/>
      <c r="D5255" s="340"/>
    </row>
    <row r="5256" spans="1:4" ht="15" x14ac:dyDescent="0.25">
      <c r="A5256" s="338"/>
      <c r="B5256" s="339"/>
      <c r="C5256" s="339"/>
      <c r="D5256" s="340"/>
    </row>
    <row r="5257" spans="1:4" ht="15" x14ac:dyDescent="0.25">
      <c r="A5257" s="338"/>
      <c r="B5257" s="339"/>
      <c r="C5257" s="339"/>
      <c r="D5257" s="340"/>
    </row>
    <row r="5258" spans="1:4" ht="15" x14ac:dyDescent="0.25">
      <c r="A5258" s="338"/>
      <c r="B5258" s="339"/>
      <c r="C5258" s="339"/>
      <c r="D5258" s="340"/>
    </row>
    <row r="5259" spans="1:4" ht="15" x14ac:dyDescent="0.25">
      <c r="A5259" s="338"/>
      <c r="B5259" s="339"/>
      <c r="C5259" s="339"/>
      <c r="D5259" s="340"/>
    </row>
    <row r="5260" spans="1:4" ht="15" x14ac:dyDescent="0.25">
      <c r="A5260" s="338"/>
      <c r="B5260" s="339"/>
      <c r="C5260" s="339"/>
      <c r="D5260" s="340"/>
    </row>
    <row r="5261" spans="1:4" ht="15" x14ac:dyDescent="0.25">
      <c r="A5261" s="338"/>
      <c r="B5261" s="339"/>
      <c r="C5261" s="339"/>
      <c r="D5261" s="340"/>
    </row>
    <row r="5262" spans="1:4" ht="15" x14ac:dyDescent="0.25">
      <c r="A5262" s="338"/>
      <c r="B5262" s="339"/>
      <c r="C5262" s="339"/>
      <c r="D5262" s="340"/>
    </row>
    <row r="5263" spans="1:4" ht="15" x14ac:dyDescent="0.25">
      <c r="A5263" s="338"/>
      <c r="B5263" s="339"/>
      <c r="C5263" s="339"/>
      <c r="D5263" s="340"/>
    </row>
    <row r="5264" spans="1:4" ht="15" x14ac:dyDescent="0.25">
      <c r="A5264" s="338"/>
      <c r="B5264" s="339"/>
      <c r="C5264" s="339"/>
      <c r="D5264" s="340"/>
    </row>
    <row r="5265" spans="1:4" ht="15" x14ac:dyDescent="0.25">
      <c r="A5265" s="338"/>
      <c r="B5265" s="339"/>
      <c r="C5265" s="339"/>
      <c r="D5265" s="340"/>
    </row>
    <row r="5266" spans="1:4" ht="15" x14ac:dyDescent="0.25">
      <c r="A5266" s="338"/>
      <c r="B5266" s="339"/>
      <c r="C5266" s="339"/>
      <c r="D5266" s="340"/>
    </row>
    <row r="5267" spans="1:4" ht="15" x14ac:dyDescent="0.25">
      <c r="A5267" s="338"/>
      <c r="B5267" s="339"/>
      <c r="C5267" s="339"/>
      <c r="D5267" s="340"/>
    </row>
    <row r="5268" spans="1:4" ht="15" x14ac:dyDescent="0.25">
      <c r="A5268" s="338"/>
      <c r="B5268" s="339"/>
      <c r="C5268" s="339"/>
      <c r="D5268" s="340"/>
    </row>
    <row r="5269" spans="1:4" ht="15" x14ac:dyDescent="0.25">
      <c r="A5269" s="338"/>
      <c r="B5269" s="339"/>
      <c r="C5269" s="339"/>
      <c r="D5269" s="340"/>
    </row>
    <row r="5270" spans="1:4" ht="15" x14ac:dyDescent="0.25">
      <c r="A5270" s="338"/>
      <c r="B5270" s="339"/>
      <c r="C5270" s="339"/>
      <c r="D5270" s="340"/>
    </row>
    <row r="5271" spans="1:4" ht="15" x14ac:dyDescent="0.25">
      <c r="A5271" s="338"/>
      <c r="B5271" s="339"/>
      <c r="C5271" s="339"/>
      <c r="D5271" s="340"/>
    </row>
    <row r="5272" spans="1:4" ht="15" x14ac:dyDescent="0.25">
      <c r="A5272" s="338"/>
      <c r="B5272" s="339"/>
      <c r="C5272" s="339"/>
      <c r="D5272" s="340"/>
    </row>
    <row r="5273" spans="1:4" ht="15" x14ac:dyDescent="0.25">
      <c r="A5273" s="338"/>
      <c r="B5273" s="339"/>
      <c r="C5273" s="339"/>
      <c r="D5273" s="340"/>
    </row>
    <row r="5274" spans="1:4" ht="15" x14ac:dyDescent="0.25">
      <c r="A5274" s="338"/>
      <c r="B5274" s="339"/>
      <c r="C5274" s="339"/>
      <c r="D5274" s="340"/>
    </row>
    <row r="5275" spans="1:4" ht="15" x14ac:dyDescent="0.25">
      <c r="A5275" s="338"/>
      <c r="B5275" s="339"/>
      <c r="C5275" s="339"/>
      <c r="D5275" s="340"/>
    </row>
    <row r="5276" spans="1:4" ht="15" x14ac:dyDescent="0.25">
      <c r="A5276" s="338"/>
      <c r="B5276" s="339"/>
      <c r="C5276" s="339"/>
      <c r="D5276" s="340"/>
    </row>
    <row r="5277" spans="1:4" ht="15" x14ac:dyDescent="0.25">
      <c r="A5277" s="338"/>
      <c r="B5277" s="339"/>
      <c r="C5277" s="339"/>
      <c r="D5277" s="340"/>
    </row>
    <row r="5278" spans="1:4" ht="15" x14ac:dyDescent="0.25">
      <c r="A5278" s="338"/>
      <c r="B5278" s="339"/>
      <c r="C5278" s="339"/>
      <c r="D5278" s="340"/>
    </row>
    <row r="5279" spans="1:4" ht="15" x14ac:dyDescent="0.25">
      <c r="A5279" s="338"/>
      <c r="B5279" s="339"/>
      <c r="C5279" s="339"/>
      <c r="D5279" s="340"/>
    </row>
    <row r="5280" spans="1:4" ht="15" x14ac:dyDescent="0.25">
      <c r="A5280" s="338"/>
      <c r="B5280" s="339"/>
      <c r="C5280" s="339"/>
      <c r="D5280" s="340"/>
    </row>
    <row r="5281" spans="1:4" ht="15" x14ac:dyDescent="0.25">
      <c r="A5281" s="338"/>
      <c r="B5281" s="339"/>
      <c r="C5281" s="339"/>
      <c r="D5281" s="340"/>
    </row>
    <row r="5282" spans="1:4" ht="15" x14ac:dyDescent="0.25">
      <c r="A5282" s="338"/>
      <c r="B5282" s="339"/>
      <c r="C5282" s="339"/>
      <c r="D5282" s="340"/>
    </row>
    <row r="5283" spans="1:4" ht="15" x14ac:dyDescent="0.25">
      <c r="A5283" s="338"/>
      <c r="B5283" s="339"/>
      <c r="C5283" s="339"/>
      <c r="D5283" s="340"/>
    </row>
    <row r="5284" spans="1:4" ht="15" x14ac:dyDescent="0.25">
      <c r="A5284" s="338"/>
      <c r="B5284" s="339"/>
      <c r="C5284" s="339"/>
      <c r="D5284" s="340"/>
    </row>
    <row r="5285" spans="1:4" ht="15" x14ac:dyDescent="0.25">
      <c r="A5285" s="338"/>
      <c r="B5285" s="339"/>
      <c r="C5285" s="339"/>
      <c r="D5285" s="340"/>
    </row>
    <row r="5286" spans="1:4" ht="15" x14ac:dyDescent="0.25">
      <c r="A5286" s="338"/>
      <c r="B5286" s="339"/>
      <c r="C5286" s="339"/>
      <c r="D5286" s="340"/>
    </row>
    <row r="5287" spans="1:4" ht="15" x14ac:dyDescent="0.25">
      <c r="A5287" s="338"/>
      <c r="B5287" s="339"/>
      <c r="C5287" s="339"/>
      <c r="D5287" s="340"/>
    </row>
    <row r="5288" spans="1:4" ht="15" x14ac:dyDescent="0.25">
      <c r="A5288" s="338"/>
      <c r="B5288" s="339"/>
      <c r="C5288" s="339"/>
      <c r="D5288" s="340"/>
    </row>
    <row r="5289" spans="1:4" ht="15" x14ac:dyDescent="0.25">
      <c r="A5289" s="338"/>
      <c r="B5289" s="339"/>
      <c r="C5289" s="339"/>
      <c r="D5289" s="340"/>
    </row>
    <row r="5290" spans="1:4" ht="15" x14ac:dyDescent="0.25">
      <c r="A5290" s="338"/>
      <c r="B5290" s="339"/>
      <c r="C5290" s="339"/>
      <c r="D5290" s="340"/>
    </row>
    <row r="5291" spans="1:4" ht="15" x14ac:dyDescent="0.25">
      <c r="A5291" s="338"/>
      <c r="B5291" s="339"/>
      <c r="C5291" s="339"/>
      <c r="D5291" s="340"/>
    </row>
    <row r="5292" spans="1:4" ht="15" x14ac:dyDescent="0.25">
      <c r="A5292" s="338"/>
      <c r="B5292" s="339"/>
      <c r="C5292" s="339"/>
      <c r="D5292" s="340"/>
    </row>
    <row r="5293" spans="1:4" ht="15" x14ac:dyDescent="0.25">
      <c r="A5293" s="338"/>
      <c r="B5293" s="339"/>
      <c r="C5293" s="339"/>
      <c r="D5293" s="340"/>
    </row>
    <row r="5294" spans="1:4" ht="15" x14ac:dyDescent="0.25">
      <c r="A5294" s="338"/>
      <c r="B5294" s="339"/>
      <c r="C5294" s="339"/>
      <c r="D5294" s="340"/>
    </row>
    <row r="5295" spans="1:4" ht="15" x14ac:dyDescent="0.25">
      <c r="A5295" s="338"/>
      <c r="B5295" s="339"/>
      <c r="C5295" s="339"/>
      <c r="D5295" s="340"/>
    </row>
    <row r="5296" spans="1:4" ht="15" x14ac:dyDescent="0.25">
      <c r="A5296" s="338"/>
      <c r="B5296" s="339"/>
      <c r="C5296" s="339"/>
      <c r="D5296" s="340"/>
    </row>
    <row r="5297" spans="1:4" ht="15" x14ac:dyDescent="0.25">
      <c r="A5297" s="338"/>
      <c r="B5297" s="339"/>
      <c r="C5297" s="339"/>
      <c r="D5297" s="340"/>
    </row>
    <row r="5298" spans="1:4" ht="15" x14ac:dyDescent="0.25">
      <c r="A5298" s="338"/>
      <c r="B5298" s="339"/>
      <c r="C5298" s="339"/>
      <c r="D5298" s="340"/>
    </row>
    <row r="5299" spans="1:4" ht="15" x14ac:dyDescent="0.25">
      <c r="A5299" s="338"/>
      <c r="B5299" s="339"/>
      <c r="C5299" s="339"/>
      <c r="D5299" s="340"/>
    </row>
    <row r="5300" spans="1:4" ht="15" x14ac:dyDescent="0.25">
      <c r="A5300" s="338"/>
      <c r="B5300" s="339"/>
      <c r="C5300" s="339"/>
      <c r="D5300" s="340"/>
    </row>
    <row r="5301" spans="1:4" ht="15" x14ac:dyDescent="0.25">
      <c r="A5301" s="338"/>
      <c r="B5301" s="339"/>
      <c r="C5301" s="339"/>
      <c r="D5301" s="340"/>
    </row>
    <row r="5302" spans="1:4" ht="15" x14ac:dyDescent="0.25">
      <c r="A5302" s="338"/>
      <c r="B5302" s="339"/>
      <c r="C5302" s="339"/>
      <c r="D5302" s="340"/>
    </row>
    <row r="5303" spans="1:4" ht="15" x14ac:dyDescent="0.25">
      <c r="A5303" s="338"/>
      <c r="B5303" s="339"/>
      <c r="C5303" s="339"/>
      <c r="D5303" s="340"/>
    </row>
    <row r="5304" spans="1:4" ht="15" x14ac:dyDescent="0.25">
      <c r="A5304" s="338"/>
      <c r="B5304" s="339"/>
      <c r="C5304" s="339"/>
      <c r="D5304" s="340"/>
    </row>
    <row r="5305" spans="1:4" ht="15" x14ac:dyDescent="0.25">
      <c r="A5305" s="338"/>
      <c r="B5305" s="339"/>
      <c r="C5305" s="339"/>
      <c r="D5305" s="340"/>
    </row>
    <row r="5306" spans="1:4" ht="15" x14ac:dyDescent="0.25">
      <c r="A5306" s="338"/>
      <c r="B5306" s="339"/>
      <c r="C5306" s="339"/>
      <c r="D5306" s="340"/>
    </row>
    <row r="5307" spans="1:4" ht="15" x14ac:dyDescent="0.25">
      <c r="A5307" s="338"/>
      <c r="B5307" s="339"/>
      <c r="C5307" s="339"/>
      <c r="D5307" s="340"/>
    </row>
    <row r="5308" spans="1:4" ht="15" x14ac:dyDescent="0.25">
      <c r="A5308" s="338"/>
      <c r="B5308" s="339"/>
      <c r="C5308" s="339"/>
      <c r="D5308" s="340"/>
    </row>
    <row r="5309" spans="1:4" ht="15" x14ac:dyDescent="0.25">
      <c r="A5309" s="338"/>
      <c r="B5309" s="339"/>
      <c r="C5309" s="339"/>
      <c r="D5309" s="340"/>
    </row>
    <row r="5310" spans="1:4" ht="15" x14ac:dyDescent="0.25">
      <c r="A5310" s="338"/>
      <c r="B5310" s="339"/>
      <c r="C5310" s="339"/>
      <c r="D5310" s="340"/>
    </row>
    <row r="5311" spans="1:4" ht="15" x14ac:dyDescent="0.25">
      <c r="A5311" s="338"/>
      <c r="B5311" s="339"/>
      <c r="C5311" s="339"/>
      <c r="D5311" s="340"/>
    </row>
    <row r="5312" spans="1:4" ht="15" x14ac:dyDescent="0.25">
      <c r="A5312" s="338"/>
      <c r="B5312" s="339"/>
      <c r="C5312" s="339"/>
      <c r="D5312" s="340"/>
    </row>
    <row r="5313" spans="1:4" ht="15" x14ac:dyDescent="0.25">
      <c r="A5313" s="338"/>
      <c r="B5313" s="339"/>
      <c r="C5313" s="339"/>
      <c r="D5313" s="340"/>
    </row>
    <row r="5314" spans="1:4" ht="15" x14ac:dyDescent="0.25">
      <c r="A5314" s="338"/>
      <c r="B5314" s="339"/>
      <c r="C5314" s="339"/>
      <c r="D5314" s="340"/>
    </row>
    <row r="5315" spans="1:4" ht="15" x14ac:dyDescent="0.25">
      <c r="A5315" s="338"/>
      <c r="B5315" s="339"/>
      <c r="C5315" s="339"/>
      <c r="D5315" s="340"/>
    </row>
    <row r="5316" spans="1:4" ht="15" x14ac:dyDescent="0.25">
      <c r="A5316" s="338"/>
      <c r="B5316" s="339"/>
      <c r="C5316" s="339"/>
      <c r="D5316" s="340"/>
    </row>
    <row r="5317" spans="1:4" ht="15" x14ac:dyDescent="0.25">
      <c r="A5317" s="338"/>
      <c r="B5317" s="339"/>
      <c r="C5317" s="339"/>
      <c r="D5317" s="340"/>
    </row>
    <row r="5318" spans="1:4" ht="15" x14ac:dyDescent="0.25">
      <c r="A5318" s="338"/>
      <c r="B5318" s="339"/>
      <c r="C5318" s="339"/>
      <c r="D5318" s="340"/>
    </row>
    <row r="5319" spans="1:4" ht="15" x14ac:dyDescent="0.25">
      <c r="A5319" s="338"/>
      <c r="B5319" s="339"/>
      <c r="C5319" s="339"/>
      <c r="D5319" s="340"/>
    </row>
    <row r="5320" spans="1:4" ht="15" x14ac:dyDescent="0.25">
      <c r="A5320" s="338"/>
      <c r="B5320" s="339"/>
      <c r="C5320" s="339"/>
      <c r="D5320" s="340"/>
    </row>
    <row r="5321" spans="1:4" ht="15" x14ac:dyDescent="0.25">
      <c r="A5321" s="338"/>
      <c r="B5321" s="339"/>
      <c r="C5321" s="339"/>
      <c r="D5321" s="340"/>
    </row>
    <row r="5322" spans="1:4" ht="15" x14ac:dyDescent="0.25">
      <c r="A5322" s="338"/>
      <c r="B5322" s="339"/>
      <c r="C5322" s="339"/>
      <c r="D5322" s="340"/>
    </row>
    <row r="5323" spans="1:4" ht="15" x14ac:dyDescent="0.25">
      <c r="A5323" s="338"/>
      <c r="B5323" s="339"/>
      <c r="C5323" s="339"/>
      <c r="D5323" s="340"/>
    </row>
    <row r="5324" spans="1:4" ht="15" x14ac:dyDescent="0.25">
      <c r="A5324" s="338"/>
      <c r="B5324" s="339"/>
      <c r="C5324" s="339"/>
      <c r="D5324" s="340"/>
    </row>
    <row r="5325" spans="1:4" ht="15" x14ac:dyDescent="0.25">
      <c r="A5325" s="338"/>
      <c r="B5325" s="339"/>
      <c r="C5325" s="339"/>
      <c r="D5325" s="340"/>
    </row>
    <row r="5326" spans="1:4" ht="15" x14ac:dyDescent="0.25">
      <c r="A5326" s="338"/>
      <c r="B5326" s="339"/>
      <c r="C5326" s="339"/>
      <c r="D5326" s="340"/>
    </row>
    <row r="5327" spans="1:4" ht="15" x14ac:dyDescent="0.25">
      <c r="A5327" s="338"/>
      <c r="B5327" s="339"/>
      <c r="C5327" s="339"/>
      <c r="D5327" s="340"/>
    </row>
    <row r="5328" spans="1:4" ht="15" x14ac:dyDescent="0.25">
      <c r="A5328" s="338"/>
      <c r="B5328" s="339"/>
      <c r="C5328" s="339"/>
      <c r="D5328" s="340"/>
    </row>
    <row r="5329" spans="1:4" ht="15" x14ac:dyDescent="0.25">
      <c r="A5329" s="338"/>
      <c r="B5329" s="339"/>
      <c r="C5329" s="339"/>
      <c r="D5329" s="340"/>
    </row>
    <row r="5330" spans="1:4" ht="15" x14ac:dyDescent="0.25">
      <c r="A5330" s="338"/>
      <c r="B5330" s="339"/>
      <c r="C5330" s="339"/>
      <c r="D5330" s="340"/>
    </row>
    <row r="5331" spans="1:4" ht="15" x14ac:dyDescent="0.25">
      <c r="A5331" s="338"/>
      <c r="B5331" s="339"/>
      <c r="C5331" s="339"/>
      <c r="D5331" s="340"/>
    </row>
    <row r="5332" spans="1:4" ht="15" x14ac:dyDescent="0.25">
      <c r="A5332" s="338"/>
      <c r="B5332" s="339"/>
      <c r="C5332" s="339"/>
      <c r="D5332" s="340"/>
    </row>
    <row r="5333" spans="1:4" ht="15" x14ac:dyDescent="0.25">
      <c r="A5333" s="338"/>
      <c r="B5333" s="339"/>
      <c r="C5333" s="339"/>
      <c r="D5333" s="340"/>
    </row>
    <row r="5334" spans="1:4" ht="15" x14ac:dyDescent="0.25">
      <c r="A5334" s="338"/>
      <c r="B5334" s="339"/>
      <c r="C5334" s="339"/>
      <c r="D5334" s="340"/>
    </row>
    <row r="5335" spans="1:4" ht="15" x14ac:dyDescent="0.25">
      <c r="A5335" s="338"/>
      <c r="B5335" s="339"/>
      <c r="C5335" s="339"/>
      <c r="D5335" s="340"/>
    </row>
    <row r="5336" spans="1:4" ht="15" x14ac:dyDescent="0.25">
      <c r="A5336" s="338"/>
      <c r="B5336" s="339"/>
      <c r="C5336" s="339"/>
      <c r="D5336" s="340"/>
    </row>
    <row r="5337" spans="1:4" ht="15" x14ac:dyDescent="0.25">
      <c r="A5337" s="338"/>
      <c r="B5337" s="339"/>
      <c r="C5337" s="339"/>
      <c r="D5337" s="340"/>
    </row>
    <row r="5338" spans="1:4" ht="15" x14ac:dyDescent="0.25">
      <c r="A5338" s="338"/>
      <c r="B5338" s="339"/>
      <c r="C5338" s="339"/>
      <c r="D5338" s="340"/>
    </row>
    <row r="5339" spans="1:4" ht="15" x14ac:dyDescent="0.25">
      <c r="A5339" s="338"/>
      <c r="B5339" s="339"/>
      <c r="C5339" s="339"/>
      <c r="D5339" s="340"/>
    </row>
    <row r="5340" spans="1:4" ht="15" x14ac:dyDescent="0.25">
      <c r="A5340" s="338"/>
      <c r="B5340" s="339"/>
      <c r="C5340" s="339"/>
      <c r="D5340" s="340"/>
    </row>
    <row r="5341" spans="1:4" ht="15" x14ac:dyDescent="0.25">
      <c r="A5341" s="338"/>
      <c r="B5341" s="339"/>
      <c r="C5341" s="339"/>
      <c r="D5341" s="340"/>
    </row>
    <row r="5342" spans="1:4" ht="15" x14ac:dyDescent="0.25">
      <c r="A5342" s="338"/>
      <c r="B5342" s="339"/>
      <c r="C5342" s="339"/>
      <c r="D5342" s="340"/>
    </row>
    <row r="5343" spans="1:4" ht="15" x14ac:dyDescent="0.25">
      <c r="A5343" s="338"/>
      <c r="B5343" s="339"/>
      <c r="C5343" s="339"/>
      <c r="D5343" s="340"/>
    </row>
    <row r="5344" spans="1:4" ht="15" x14ac:dyDescent="0.25">
      <c r="A5344" s="338"/>
      <c r="B5344" s="339"/>
      <c r="C5344" s="339"/>
      <c r="D5344" s="340"/>
    </row>
    <row r="5345" spans="1:4" ht="15" x14ac:dyDescent="0.25">
      <c r="A5345" s="338"/>
      <c r="B5345" s="339"/>
      <c r="C5345" s="339"/>
      <c r="D5345" s="340"/>
    </row>
    <row r="5346" spans="1:4" ht="15" x14ac:dyDescent="0.25">
      <c r="A5346" s="338"/>
      <c r="B5346" s="339"/>
      <c r="C5346" s="339"/>
      <c r="D5346" s="340"/>
    </row>
    <row r="5347" spans="1:4" ht="15" x14ac:dyDescent="0.25">
      <c r="A5347" s="338"/>
      <c r="B5347" s="339"/>
      <c r="C5347" s="339"/>
      <c r="D5347" s="340"/>
    </row>
    <row r="5348" spans="1:4" ht="15" x14ac:dyDescent="0.25">
      <c r="A5348" s="338"/>
      <c r="B5348" s="339"/>
      <c r="C5348" s="339"/>
      <c r="D5348" s="340"/>
    </row>
    <row r="5349" spans="1:4" ht="15" x14ac:dyDescent="0.25">
      <c r="A5349" s="338"/>
      <c r="B5349" s="339"/>
      <c r="C5349" s="339"/>
      <c r="D5349" s="340"/>
    </row>
    <row r="5350" spans="1:4" ht="15" x14ac:dyDescent="0.25">
      <c r="A5350" s="338"/>
      <c r="B5350" s="339"/>
      <c r="C5350" s="339"/>
      <c r="D5350" s="340"/>
    </row>
    <row r="5351" spans="1:4" ht="15" x14ac:dyDescent="0.25">
      <c r="A5351" s="338"/>
      <c r="B5351" s="339"/>
      <c r="C5351" s="339"/>
      <c r="D5351" s="340"/>
    </row>
    <row r="5352" spans="1:4" ht="15" x14ac:dyDescent="0.25">
      <c r="A5352" s="338"/>
      <c r="B5352" s="339"/>
      <c r="C5352" s="339"/>
      <c r="D5352" s="340"/>
    </row>
    <row r="5353" spans="1:4" ht="15" x14ac:dyDescent="0.25">
      <c r="A5353" s="338"/>
      <c r="B5353" s="339"/>
      <c r="C5353" s="339"/>
      <c r="D5353" s="340"/>
    </row>
    <row r="5354" spans="1:4" ht="15" x14ac:dyDescent="0.25">
      <c r="A5354" s="338"/>
      <c r="B5354" s="339"/>
      <c r="C5354" s="339"/>
      <c r="D5354" s="340"/>
    </row>
    <row r="5355" spans="1:4" ht="15" x14ac:dyDescent="0.25">
      <c r="A5355" s="338"/>
      <c r="B5355" s="339"/>
      <c r="C5355" s="339"/>
      <c r="D5355" s="340"/>
    </row>
    <row r="5356" spans="1:4" ht="15" x14ac:dyDescent="0.25">
      <c r="A5356" s="338"/>
      <c r="B5356" s="339"/>
      <c r="C5356" s="339"/>
      <c r="D5356" s="340"/>
    </row>
    <row r="5357" spans="1:4" ht="15" x14ac:dyDescent="0.25">
      <c r="A5357" s="338"/>
      <c r="B5357" s="339"/>
      <c r="C5357" s="339"/>
      <c r="D5357" s="340"/>
    </row>
    <row r="5358" spans="1:4" ht="15" x14ac:dyDescent="0.25">
      <c r="A5358" s="338"/>
      <c r="B5358" s="339"/>
      <c r="C5358" s="339"/>
      <c r="D5358" s="340"/>
    </row>
    <row r="5359" spans="1:4" ht="15" x14ac:dyDescent="0.25">
      <c r="A5359" s="338"/>
      <c r="B5359" s="339"/>
      <c r="C5359" s="339"/>
      <c r="D5359" s="340"/>
    </row>
    <row r="5360" spans="1:4" ht="15" x14ac:dyDescent="0.25">
      <c r="A5360" s="338"/>
      <c r="B5360" s="339"/>
      <c r="C5360" s="339"/>
      <c r="D5360" s="340"/>
    </row>
    <row r="5361" spans="1:4" ht="15" x14ac:dyDescent="0.25">
      <c r="A5361" s="49"/>
      <c r="B5361" s="49"/>
      <c r="C5361" s="49"/>
      <c r="D5361" s="50"/>
    </row>
    <row r="5362" spans="1:4" ht="15" x14ac:dyDescent="0.25">
      <c r="A5362" s="49"/>
      <c r="B5362" s="49"/>
      <c r="C5362" s="49"/>
      <c r="D5362" s="50"/>
    </row>
    <row r="5363" spans="1:4" ht="15" x14ac:dyDescent="0.25">
      <c r="A5363" s="49"/>
      <c r="B5363" s="49"/>
      <c r="C5363" s="49"/>
      <c r="D5363" s="50"/>
    </row>
    <row r="5364" spans="1:4" ht="15" x14ac:dyDescent="0.25">
      <c r="A5364" s="49"/>
      <c r="B5364" s="49"/>
      <c r="C5364" s="49"/>
      <c r="D5364" s="50"/>
    </row>
    <row r="5365" spans="1:4" ht="15" x14ac:dyDescent="0.25">
      <c r="A5365" s="49"/>
      <c r="B5365" s="49"/>
      <c r="C5365" s="49"/>
      <c r="D5365" s="50"/>
    </row>
    <row r="5366" spans="1:4" ht="15" x14ac:dyDescent="0.25">
      <c r="A5366" s="49"/>
      <c r="B5366" s="49"/>
      <c r="C5366" s="49"/>
      <c r="D5366" s="50"/>
    </row>
    <row r="5367" spans="1:4" ht="15" x14ac:dyDescent="0.25">
      <c r="A5367" s="49"/>
      <c r="B5367" s="49"/>
      <c r="C5367" s="49"/>
      <c r="D5367" s="50"/>
    </row>
    <row r="5368" spans="1:4" ht="15" x14ac:dyDescent="0.25">
      <c r="A5368" s="49"/>
      <c r="B5368" s="49"/>
      <c r="C5368" s="49"/>
      <c r="D5368" s="50"/>
    </row>
    <row r="5369" spans="1:4" ht="15" x14ac:dyDescent="0.25">
      <c r="A5369" s="49"/>
      <c r="B5369" s="49"/>
      <c r="C5369" s="49"/>
      <c r="D5369" s="50"/>
    </row>
    <row r="5370" spans="1:4" ht="15" x14ac:dyDescent="0.25">
      <c r="A5370" s="49"/>
      <c r="B5370" s="49"/>
      <c r="C5370" s="49"/>
      <c r="D5370" s="50"/>
    </row>
    <row r="5371" spans="1:4" ht="15" x14ac:dyDescent="0.25">
      <c r="A5371" s="49"/>
      <c r="B5371" s="49"/>
      <c r="C5371" s="49"/>
      <c r="D5371" s="50"/>
    </row>
    <row r="5372" spans="1:4" ht="15" x14ac:dyDescent="0.25">
      <c r="A5372" s="49"/>
      <c r="B5372" s="49"/>
      <c r="C5372" s="49"/>
      <c r="D5372" s="50"/>
    </row>
    <row r="5373" spans="1:4" ht="15" x14ac:dyDescent="0.25">
      <c r="A5373" s="49"/>
      <c r="B5373" s="49"/>
      <c r="C5373" s="49"/>
      <c r="D5373" s="50"/>
    </row>
    <row r="5374" spans="1:4" ht="15" x14ac:dyDescent="0.25">
      <c r="A5374" s="49"/>
      <c r="B5374" s="49"/>
      <c r="C5374" s="49"/>
      <c r="D5374" s="50"/>
    </row>
    <row r="5375" spans="1:4" ht="15" x14ac:dyDescent="0.25">
      <c r="A5375" s="49"/>
      <c r="B5375" s="49"/>
      <c r="C5375" s="49"/>
      <c r="D5375" s="50"/>
    </row>
    <row r="5376" spans="1:4" ht="15" x14ac:dyDescent="0.25">
      <c r="A5376" s="49"/>
      <c r="B5376" s="49"/>
      <c r="C5376" s="49"/>
      <c r="D5376" s="50"/>
    </row>
    <row r="5377" spans="1:4" ht="15" x14ac:dyDescent="0.25">
      <c r="A5377" s="49"/>
      <c r="B5377" s="49"/>
      <c r="C5377" s="49"/>
      <c r="D5377" s="50"/>
    </row>
    <row r="5378" spans="1:4" ht="15" x14ac:dyDescent="0.25">
      <c r="A5378" s="49"/>
      <c r="B5378" s="49"/>
      <c r="C5378" s="49"/>
      <c r="D5378" s="50"/>
    </row>
    <row r="5379" spans="1:4" ht="15" x14ac:dyDescent="0.25">
      <c r="A5379" s="49"/>
      <c r="B5379" s="49"/>
      <c r="C5379" s="49"/>
      <c r="D5379" s="50"/>
    </row>
    <row r="5380" spans="1:4" ht="15" x14ac:dyDescent="0.25">
      <c r="A5380" s="49"/>
      <c r="B5380" s="49"/>
      <c r="C5380" s="49"/>
      <c r="D5380" s="50"/>
    </row>
    <row r="5381" spans="1:4" ht="15" x14ac:dyDescent="0.25">
      <c r="A5381" s="49"/>
      <c r="B5381" s="49"/>
      <c r="C5381" s="49"/>
      <c r="D5381" s="50"/>
    </row>
    <row r="5382" spans="1:4" ht="15" x14ac:dyDescent="0.25">
      <c r="A5382" s="49"/>
      <c r="B5382" s="49"/>
      <c r="C5382" s="49"/>
      <c r="D5382" s="50"/>
    </row>
    <row r="5383" spans="1:4" ht="15" x14ac:dyDescent="0.25">
      <c r="A5383" s="49"/>
      <c r="B5383" s="49"/>
      <c r="C5383" s="49"/>
      <c r="D5383" s="50"/>
    </row>
    <row r="5384" spans="1:4" ht="15" x14ac:dyDescent="0.25">
      <c r="A5384" s="49"/>
      <c r="B5384" s="49"/>
      <c r="C5384" s="49"/>
      <c r="D5384" s="50"/>
    </row>
    <row r="5385" spans="1:4" ht="15" x14ac:dyDescent="0.25">
      <c r="A5385" s="49"/>
      <c r="B5385" s="49"/>
      <c r="C5385" s="49"/>
      <c r="D5385" s="50"/>
    </row>
    <row r="5386" spans="1:4" ht="15" x14ac:dyDescent="0.25">
      <c r="A5386" s="49"/>
      <c r="B5386" s="49"/>
      <c r="C5386" s="49"/>
      <c r="D5386" s="50"/>
    </row>
    <row r="5387" spans="1:4" ht="15" x14ac:dyDescent="0.25">
      <c r="A5387" s="49"/>
      <c r="B5387" s="49"/>
      <c r="C5387" s="49"/>
      <c r="D5387" s="50"/>
    </row>
    <row r="5388" spans="1:4" ht="15" x14ac:dyDescent="0.25">
      <c r="A5388" s="49"/>
      <c r="B5388" s="49"/>
      <c r="C5388" s="49"/>
      <c r="D5388" s="50"/>
    </row>
    <row r="5389" spans="1:4" ht="15" x14ac:dyDescent="0.25">
      <c r="A5389" s="49"/>
      <c r="B5389" s="49"/>
      <c r="C5389" s="49"/>
      <c r="D5389" s="50"/>
    </row>
    <row r="5390" spans="1:4" ht="15" x14ac:dyDescent="0.25">
      <c r="A5390" s="49"/>
      <c r="B5390" s="49"/>
      <c r="C5390" s="49"/>
      <c r="D5390" s="50"/>
    </row>
    <row r="5391" spans="1:4" ht="15" x14ac:dyDescent="0.25">
      <c r="A5391" s="49"/>
      <c r="B5391" s="49"/>
      <c r="C5391" s="49"/>
      <c r="D5391" s="50"/>
    </row>
    <row r="5392" spans="1:4" ht="15" x14ac:dyDescent="0.25">
      <c r="A5392" s="49"/>
      <c r="B5392" s="49"/>
      <c r="C5392" s="49"/>
      <c r="D5392" s="50"/>
    </row>
    <row r="5393" spans="1:4" ht="15" x14ac:dyDescent="0.25">
      <c r="A5393" s="49"/>
      <c r="B5393" s="49"/>
      <c r="C5393" s="49"/>
      <c r="D5393" s="50"/>
    </row>
    <row r="5394" spans="1:4" ht="15" x14ac:dyDescent="0.25">
      <c r="A5394" s="49"/>
      <c r="B5394" s="49"/>
      <c r="C5394" s="49"/>
      <c r="D5394" s="50"/>
    </row>
    <row r="5395" spans="1:4" ht="15" x14ac:dyDescent="0.25">
      <c r="A5395" s="49"/>
      <c r="B5395" s="49"/>
      <c r="C5395" s="49"/>
      <c r="D5395" s="50"/>
    </row>
    <row r="5396" spans="1:4" ht="15" x14ac:dyDescent="0.25">
      <c r="A5396" s="49"/>
      <c r="B5396" s="49"/>
      <c r="C5396" s="49"/>
      <c r="D5396" s="50"/>
    </row>
    <row r="5397" spans="1:4" ht="15" x14ac:dyDescent="0.25">
      <c r="A5397" s="49"/>
      <c r="B5397" s="49"/>
      <c r="C5397" s="49"/>
      <c r="D5397" s="50"/>
    </row>
    <row r="5398" spans="1:4" ht="15" x14ac:dyDescent="0.25">
      <c r="A5398" s="49"/>
      <c r="B5398" s="49"/>
      <c r="C5398" s="49"/>
      <c r="D5398" s="50"/>
    </row>
    <row r="5399" spans="1:4" ht="15" x14ac:dyDescent="0.25">
      <c r="A5399" s="49"/>
      <c r="B5399" s="49"/>
      <c r="C5399" s="49"/>
      <c r="D5399" s="50"/>
    </row>
    <row r="5400" spans="1:4" ht="15" x14ac:dyDescent="0.25">
      <c r="A5400" s="49"/>
      <c r="B5400" s="49"/>
      <c r="C5400" s="49"/>
      <c r="D5400" s="50"/>
    </row>
    <row r="5401" spans="1:4" ht="15" x14ac:dyDescent="0.25">
      <c r="A5401" s="49"/>
      <c r="B5401" s="49"/>
      <c r="C5401" s="49"/>
      <c r="D5401" s="50"/>
    </row>
    <row r="5402" spans="1:4" ht="15" x14ac:dyDescent="0.25">
      <c r="A5402" s="49"/>
      <c r="B5402" s="49"/>
      <c r="C5402" s="49"/>
      <c r="D5402" s="50"/>
    </row>
    <row r="5403" spans="1:4" ht="15" x14ac:dyDescent="0.25">
      <c r="A5403" s="49"/>
      <c r="B5403" s="49"/>
      <c r="C5403" s="49"/>
      <c r="D5403" s="50"/>
    </row>
    <row r="5404" spans="1:4" ht="15" x14ac:dyDescent="0.25">
      <c r="A5404" s="49"/>
      <c r="B5404" s="49"/>
      <c r="C5404" s="49"/>
      <c r="D5404" s="50"/>
    </row>
    <row r="5405" spans="1:4" ht="15" x14ac:dyDescent="0.25">
      <c r="A5405" s="49"/>
      <c r="B5405" s="49"/>
      <c r="C5405" s="49"/>
      <c r="D5405" s="50"/>
    </row>
    <row r="5406" spans="1:4" ht="15" x14ac:dyDescent="0.25">
      <c r="A5406" s="49"/>
      <c r="B5406" s="49"/>
      <c r="C5406" s="49"/>
      <c r="D5406" s="50"/>
    </row>
    <row r="5407" spans="1:4" ht="15" x14ac:dyDescent="0.25">
      <c r="A5407" s="49"/>
      <c r="B5407" s="49"/>
      <c r="C5407" s="49"/>
      <c r="D5407" s="50"/>
    </row>
    <row r="5408" spans="1:4" ht="15" x14ac:dyDescent="0.25">
      <c r="A5408" s="49"/>
      <c r="B5408" s="49"/>
      <c r="C5408" s="49"/>
      <c r="D5408" s="50"/>
    </row>
    <row r="5409" spans="1:4" ht="15" x14ac:dyDescent="0.25">
      <c r="A5409" s="49"/>
      <c r="B5409" s="49"/>
      <c r="C5409" s="49"/>
      <c r="D5409" s="50"/>
    </row>
    <row r="5410" spans="1:4" ht="15" x14ac:dyDescent="0.25">
      <c r="A5410" s="49"/>
      <c r="B5410" s="49"/>
      <c r="C5410" s="49"/>
      <c r="D5410" s="50"/>
    </row>
    <row r="5411" spans="1:4" ht="15" x14ac:dyDescent="0.25">
      <c r="A5411" s="49"/>
      <c r="B5411" s="49"/>
      <c r="C5411" s="49"/>
      <c r="D5411" s="50"/>
    </row>
    <row r="5412" spans="1:4" ht="15" x14ac:dyDescent="0.25">
      <c r="A5412" s="49"/>
      <c r="B5412" s="49"/>
      <c r="C5412" s="49"/>
      <c r="D5412" s="50"/>
    </row>
    <row r="5413" spans="1:4" ht="15" x14ac:dyDescent="0.25">
      <c r="A5413" s="49"/>
      <c r="B5413" s="49"/>
      <c r="C5413" s="49"/>
      <c r="D5413" s="50"/>
    </row>
    <row r="5414" spans="1:4" ht="15" x14ac:dyDescent="0.25">
      <c r="A5414" s="49"/>
      <c r="B5414" s="49"/>
      <c r="C5414" s="49"/>
      <c r="D5414" s="50"/>
    </row>
    <row r="5415" spans="1:4" ht="15" x14ac:dyDescent="0.25">
      <c r="A5415" s="49"/>
      <c r="B5415" s="49"/>
      <c r="C5415" s="49"/>
      <c r="D5415" s="50"/>
    </row>
    <row r="5416" spans="1:4" ht="15" x14ac:dyDescent="0.25">
      <c r="A5416" s="49"/>
      <c r="B5416" s="49"/>
      <c r="C5416" s="49"/>
      <c r="D5416" s="50"/>
    </row>
    <row r="5417" spans="1:4" ht="15" x14ac:dyDescent="0.25">
      <c r="A5417" s="49"/>
      <c r="B5417" s="49"/>
      <c r="C5417" s="49"/>
      <c r="D5417" s="50"/>
    </row>
    <row r="5418" spans="1:4" ht="15" x14ac:dyDescent="0.25">
      <c r="A5418" s="49"/>
      <c r="B5418" s="49"/>
      <c r="C5418" s="49"/>
      <c r="D5418" s="50"/>
    </row>
    <row r="5419" spans="1:4" ht="15" x14ac:dyDescent="0.25">
      <c r="A5419" s="49"/>
      <c r="B5419" s="49"/>
      <c r="C5419" s="49"/>
      <c r="D5419" s="50"/>
    </row>
    <row r="5420" spans="1:4" ht="15" x14ac:dyDescent="0.25">
      <c r="A5420" s="49"/>
      <c r="B5420" s="49"/>
      <c r="C5420" s="49"/>
      <c r="D5420" s="50"/>
    </row>
    <row r="5421" spans="1:4" ht="15" x14ac:dyDescent="0.25">
      <c r="A5421" s="49"/>
      <c r="B5421" s="49"/>
      <c r="C5421" s="49"/>
      <c r="D5421" s="50"/>
    </row>
    <row r="5422" spans="1:4" ht="15" x14ac:dyDescent="0.25">
      <c r="A5422" s="49"/>
      <c r="B5422" s="49"/>
      <c r="C5422" s="49"/>
      <c r="D5422" s="50"/>
    </row>
    <row r="5423" spans="1:4" ht="15" x14ac:dyDescent="0.25">
      <c r="A5423" s="49"/>
      <c r="B5423" s="49"/>
      <c r="C5423" s="49"/>
      <c r="D5423" s="50"/>
    </row>
    <row r="5424" spans="1:4" ht="15" x14ac:dyDescent="0.25">
      <c r="A5424" s="49"/>
      <c r="B5424" s="49"/>
      <c r="C5424" s="49"/>
      <c r="D5424" s="50"/>
    </row>
    <row r="5425" spans="1:4" ht="15" x14ac:dyDescent="0.25">
      <c r="A5425" s="49"/>
      <c r="B5425" s="49"/>
      <c r="C5425" s="49"/>
      <c r="D5425" s="50"/>
    </row>
    <row r="5426" spans="1:4" ht="15" x14ac:dyDescent="0.25">
      <c r="A5426" s="49"/>
      <c r="B5426" s="49"/>
      <c r="C5426" s="49"/>
      <c r="D5426" s="50"/>
    </row>
    <row r="5427" spans="1:4" ht="15" x14ac:dyDescent="0.25">
      <c r="A5427" s="49"/>
      <c r="B5427" s="49"/>
      <c r="C5427" s="49"/>
      <c r="D5427" s="50"/>
    </row>
    <row r="5428" spans="1:4" ht="15" x14ac:dyDescent="0.25">
      <c r="A5428" s="49"/>
      <c r="B5428" s="49"/>
      <c r="C5428" s="49"/>
      <c r="D5428" s="50"/>
    </row>
    <row r="5429" spans="1:4" ht="15" x14ac:dyDescent="0.25">
      <c r="A5429" s="49"/>
      <c r="B5429" s="49"/>
      <c r="C5429" s="49"/>
      <c r="D5429" s="50"/>
    </row>
    <row r="5430" spans="1:4" ht="15" x14ac:dyDescent="0.25">
      <c r="A5430" s="49"/>
      <c r="B5430" s="49"/>
      <c r="C5430" s="49"/>
      <c r="D5430" s="50"/>
    </row>
    <row r="5431" spans="1:4" ht="15" x14ac:dyDescent="0.25">
      <c r="A5431" s="49"/>
      <c r="B5431" s="49"/>
      <c r="C5431" s="49"/>
      <c r="D5431" s="50"/>
    </row>
    <row r="5432" spans="1:4" ht="15" x14ac:dyDescent="0.25">
      <c r="A5432" s="49"/>
      <c r="B5432" s="49"/>
      <c r="C5432" s="49"/>
      <c r="D5432" s="50"/>
    </row>
    <row r="5433" spans="1:4" ht="15" x14ac:dyDescent="0.25">
      <c r="A5433" s="49"/>
      <c r="B5433" s="49"/>
      <c r="C5433" s="49"/>
      <c r="D5433" s="50"/>
    </row>
    <row r="5434" spans="1:4" ht="15" x14ac:dyDescent="0.25">
      <c r="A5434" s="49"/>
      <c r="B5434" s="49"/>
      <c r="C5434" s="49"/>
      <c r="D5434" s="50"/>
    </row>
    <row r="5435" spans="1:4" ht="15" x14ac:dyDescent="0.25">
      <c r="A5435" s="49"/>
      <c r="B5435" s="49"/>
      <c r="C5435" s="49"/>
      <c r="D5435" s="50"/>
    </row>
    <row r="5436" spans="1:4" ht="15" x14ac:dyDescent="0.25">
      <c r="A5436" s="49"/>
      <c r="B5436" s="49"/>
      <c r="C5436" s="49"/>
      <c r="D5436" s="50"/>
    </row>
    <row r="5437" spans="1:4" ht="15" x14ac:dyDescent="0.25">
      <c r="A5437" s="49"/>
      <c r="B5437" s="49"/>
      <c r="C5437" s="49"/>
      <c r="D5437" s="50"/>
    </row>
    <row r="5438" spans="1:4" ht="15" x14ac:dyDescent="0.25">
      <c r="A5438" s="49"/>
      <c r="B5438" s="49"/>
      <c r="C5438" s="49"/>
      <c r="D5438" s="50"/>
    </row>
    <row r="5439" spans="1:4" ht="15" x14ac:dyDescent="0.25">
      <c r="A5439" s="49"/>
      <c r="B5439" s="49"/>
      <c r="C5439" s="49"/>
      <c r="D5439" s="50"/>
    </row>
    <row r="5440" spans="1:4" ht="15" x14ac:dyDescent="0.25">
      <c r="A5440" s="49"/>
      <c r="B5440" s="49"/>
      <c r="C5440" s="49"/>
      <c r="D5440" s="50"/>
    </row>
    <row r="5441" spans="1:4" ht="15" x14ac:dyDescent="0.25">
      <c r="A5441" s="49"/>
      <c r="B5441" s="49"/>
      <c r="C5441" s="49"/>
      <c r="D5441" s="50"/>
    </row>
    <row r="5442" spans="1:4" ht="15" x14ac:dyDescent="0.25">
      <c r="A5442" s="49"/>
      <c r="B5442" s="49"/>
      <c r="C5442" s="49"/>
      <c r="D5442" s="50"/>
    </row>
    <row r="5443" spans="1:4" ht="15" x14ac:dyDescent="0.25">
      <c r="A5443" s="49"/>
      <c r="B5443" s="49"/>
      <c r="C5443" s="49"/>
      <c r="D5443" s="50"/>
    </row>
    <row r="5444" spans="1:4" ht="15" x14ac:dyDescent="0.25">
      <c r="A5444" s="49"/>
      <c r="B5444" s="49"/>
      <c r="C5444" s="49"/>
      <c r="D5444" s="50"/>
    </row>
    <row r="5445" spans="1:4" ht="15" x14ac:dyDescent="0.25">
      <c r="A5445" s="49"/>
      <c r="B5445" s="49"/>
      <c r="C5445" s="49"/>
      <c r="D5445" s="50"/>
    </row>
    <row r="5446" spans="1:4" ht="15" x14ac:dyDescent="0.25">
      <c r="A5446" s="49"/>
      <c r="B5446" s="49"/>
      <c r="C5446" s="49"/>
      <c r="D5446" s="50"/>
    </row>
    <row r="5447" spans="1:4" ht="15" x14ac:dyDescent="0.25">
      <c r="A5447" s="49"/>
      <c r="B5447" s="49"/>
      <c r="C5447" s="49"/>
      <c r="D5447" s="50"/>
    </row>
    <row r="5448" spans="1:4" ht="15" x14ac:dyDescent="0.25">
      <c r="A5448" s="49"/>
      <c r="B5448" s="49"/>
      <c r="C5448" s="49"/>
      <c r="D5448" s="50"/>
    </row>
    <row r="5449" spans="1:4" ht="15" x14ac:dyDescent="0.25">
      <c r="A5449" s="49"/>
      <c r="B5449" s="49"/>
      <c r="C5449" s="49"/>
      <c r="D5449" s="50"/>
    </row>
    <row r="5450" spans="1:4" ht="15" x14ac:dyDescent="0.25">
      <c r="A5450" s="49"/>
      <c r="B5450" s="49"/>
      <c r="C5450" s="49"/>
      <c r="D5450" s="50"/>
    </row>
    <row r="5451" spans="1:4" ht="15" x14ac:dyDescent="0.25">
      <c r="A5451" s="49"/>
      <c r="B5451" s="49"/>
      <c r="C5451" s="49"/>
      <c r="D5451" s="50"/>
    </row>
    <row r="5452" spans="1:4" ht="15" x14ac:dyDescent="0.25">
      <c r="A5452" s="49"/>
      <c r="B5452" s="49"/>
      <c r="C5452" s="49"/>
      <c r="D5452" s="50"/>
    </row>
    <row r="5453" spans="1:4" ht="15" x14ac:dyDescent="0.25">
      <c r="A5453" s="49"/>
      <c r="B5453" s="49"/>
      <c r="C5453" s="49"/>
      <c r="D5453" s="50"/>
    </row>
    <row r="5454" spans="1:4" ht="15" x14ac:dyDescent="0.25">
      <c r="A5454" s="49"/>
      <c r="B5454" s="49"/>
      <c r="C5454" s="49"/>
      <c r="D5454" s="50"/>
    </row>
    <row r="5455" spans="1:4" ht="15" x14ac:dyDescent="0.25">
      <c r="A5455" s="49"/>
      <c r="B5455" s="49"/>
      <c r="C5455" s="49"/>
      <c r="D5455" s="50"/>
    </row>
    <row r="5456" spans="1:4" ht="15" x14ac:dyDescent="0.25">
      <c r="A5456" s="49"/>
      <c r="B5456" s="49"/>
      <c r="C5456" s="49"/>
      <c r="D5456" s="50"/>
    </row>
    <row r="5457" spans="1:4" ht="15" x14ac:dyDescent="0.25">
      <c r="A5457" s="49"/>
      <c r="B5457" s="49"/>
      <c r="C5457" s="49"/>
      <c r="D5457" s="50"/>
    </row>
    <row r="5458" spans="1:4" ht="15" x14ac:dyDescent="0.25">
      <c r="A5458" s="49"/>
      <c r="B5458" s="49"/>
      <c r="C5458" s="49"/>
      <c r="D5458" s="50"/>
    </row>
    <row r="5459" spans="1:4" ht="15" x14ac:dyDescent="0.25">
      <c r="A5459" s="49"/>
      <c r="B5459" s="49"/>
      <c r="C5459" s="49"/>
      <c r="D5459" s="50"/>
    </row>
    <row r="5460" spans="1:4" ht="15" x14ac:dyDescent="0.25">
      <c r="A5460" s="49"/>
      <c r="B5460" s="49"/>
      <c r="C5460" s="49"/>
      <c r="D5460" s="50"/>
    </row>
    <row r="5461" spans="1:4" ht="15" x14ac:dyDescent="0.25">
      <c r="A5461" s="49"/>
      <c r="B5461" s="49"/>
      <c r="C5461" s="49"/>
      <c r="D5461" s="50"/>
    </row>
    <row r="5462" spans="1:4" ht="15" x14ac:dyDescent="0.25">
      <c r="A5462" s="49"/>
      <c r="B5462" s="49"/>
      <c r="C5462" s="49"/>
      <c r="D5462" s="50"/>
    </row>
    <row r="5463" spans="1:4" ht="15" x14ac:dyDescent="0.25">
      <c r="A5463" s="49"/>
      <c r="B5463" s="49"/>
      <c r="C5463" s="49"/>
      <c r="D5463" s="50"/>
    </row>
    <row r="5464" spans="1:4" ht="15" x14ac:dyDescent="0.25">
      <c r="A5464" s="49"/>
      <c r="B5464" s="49"/>
      <c r="C5464" s="49"/>
      <c r="D5464" s="50"/>
    </row>
    <row r="5465" spans="1:4" ht="15" x14ac:dyDescent="0.25">
      <c r="A5465" s="49"/>
      <c r="B5465" s="49"/>
      <c r="C5465" s="49"/>
      <c r="D5465" s="50"/>
    </row>
    <row r="5466" spans="1:4" ht="15" x14ac:dyDescent="0.25">
      <c r="A5466" s="49"/>
      <c r="B5466" s="49"/>
      <c r="C5466" s="49"/>
      <c r="D5466" s="50"/>
    </row>
    <row r="5467" spans="1:4" ht="15" x14ac:dyDescent="0.25">
      <c r="A5467" s="49"/>
      <c r="B5467" s="49"/>
      <c r="C5467" s="49"/>
      <c r="D5467" s="50"/>
    </row>
    <row r="5468" spans="1:4" ht="15" x14ac:dyDescent="0.25">
      <c r="A5468" s="49"/>
      <c r="B5468" s="49"/>
      <c r="C5468" s="49"/>
      <c r="D5468" s="50"/>
    </row>
    <row r="5469" spans="1:4" ht="15" x14ac:dyDescent="0.25">
      <c r="A5469" s="49"/>
      <c r="B5469" s="49"/>
      <c r="C5469" s="49"/>
      <c r="D5469" s="50"/>
    </row>
    <row r="5470" spans="1:4" ht="15" x14ac:dyDescent="0.25">
      <c r="A5470" s="49"/>
      <c r="B5470" s="49"/>
      <c r="C5470" s="49"/>
      <c r="D5470" s="50"/>
    </row>
    <row r="5471" spans="1:4" ht="15" x14ac:dyDescent="0.25">
      <c r="A5471" s="49"/>
      <c r="B5471" s="49"/>
      <c r="C5471" s="49"/>
      <c r="D5471" s="50"/>
    </row>
    <row r="5472" spans="1:4" ht="15" x14ac:dyDescent="0.25">
      <c r="A5472" s="49"/>
      <c r="B5472" s="49"/>
      <c r="C5472" s="49"/>
      <c r="D5472" s="50"/>
    </row>
    <row r="5473" spans="1:4" ht="15" x14ac:dyDescent="0.25">
      <c r="A5473" s="49"/>
      <c r="B5473" s="49"/>
      <c r="C5473" s="49"/>
      <c r="D5473" s="50"/>
    </row>
    <row r="5474" spans="1:4" ht="15" x14ac:dyDescent="0.25">
      <c r="A5474" s="49"/>
      <c r="B5474" s="49"/>
      <c r="C5474" s="49"/>
      <c r="D5474" s="50"/>
    </row>
    <row r="5475" spans="1:4" ht="15" x14ac:dyDescent="0.25">
      <c r="A5475" s="49"/>
      <c r="B5475" s="49"/>
      <c r="C5475" s="49"/>
      <c r="D5475" s="50"/>
    </row>
    <row r="5476" spans="1:4" ht="15" x14ac:dyDescent="0.25">
      <c r="A5476" s="49"/>
      <c r="B5476" s="49"/>
      <c r="C5476" s="49"/>
      <c r="D5476" s="50"/>
    </row>
    <row r="5477" spans="1:4" ht="15" x14ac:dyDescent="0.25">
      <c r="A5477" s="49"/>
      <c r="B5477" s="49"/>
      <c r="C5477" s="49"/>
      <c r="D5477" s="50"/>
    </row>
    <row r="5478" spans="1:4" ht="15" x14ac:dyDescent="0.25">
      <c r="A5478" s="49"/>
      <c r="B5478" s="49"/>
      <c r="C5478" s="49"/>
      <c r="D5478" s="50"/>
    </row>
    <row r="5479" spans="1:4" ht="15" x14ac:dyDescent="0.25">
      <c r="A5479" s="49"/>
      <c r="B5479" s="49"/>
      <c r="C5479" s="49"/>
      <c r="D5479" s="50"/>
    </row>
    <row r="5480" spans="1:4" ht="15" x14ac:dyDescent="0.25">
      <c r="A5480" s="49"/>
      <c r="B5480" s="49"/>
      <c r="C5480" s="49"/>
      <c r="D5480" s="50"/>
    </row>
    <row r="5481" spans="1:4" ht="15" x14ac:dyDescent="0.25">
      <c r="A5481" s="49"/>
      <c r="B5481" s="49"/>
      <c r="C5481" s="49"/>
      <c r="D5481" s="50"/>
    </row>
    <row r="5482" spans="1:4" ht="15" x14ac:dyDescent="0.25">
      <c r="A5482" s="49"/>
      <c r="B5482" s="49"/>
      <c r="C5482" s="49"/>
      <c r="D5482" s="50"/>
    </row>
    <row r="5483" spans="1:4" ht="15" x14ac:dyDescent="0.25">
      <c r="A5483" s="49"/>
      <c r="B5483" s="49"/>
      <c r="C5483" s="49"/>
      <c r="D5483" s="50"/>
    </row>
    <row r="5484" spans="1:4" ht="15" x14ac:dyDescent="0.25">
      <c r="A5484" s="49"/>
      <c r="B5484" s="49"/>
      <c r="C5484" s="49"/>
      <c r="D5484" s="50"/>
    </row>
    <row r="5485" spans="1:4" ht="15" x14ac:dyDescent="0.25">
      <c r="A5485" s="49"/>
      <c r="B5485" s="49"/>
      <c r="C5485" s="49"/>
      <c r="D5485" s="50"/>
    </row>
    <row r="5486" spans="1:4" ht="15" x14ac:dyDescent="0.25">
      <c r="A5486" s="49"/>
      <c r="B5486" s="49"/>
      <c r="C5486" s="49"/>
      <c r="D5486" s="50"/>
    </row>
    <row r="5487" spans="1:4" ht="15" x14ac:dyDescent="0.25">
      <c r="A5487" s="49"/>
      <c r="B5487" s="49"/>
      <c r="C5487" s="49"/>
      <c r="D5487" s="50"/>
    </row>
    <row r="5488" spans="1:4" ht="15" x14ac:dyDescent="0.25">
      <c r="A5488" s="49"/>
      <c r="B5488" s="49"/>
      <c r="C5488" s="49"/>
      <c r="D5488" s="50"/>
    </row>
    <row r="5489" spans="1:4" ht="15" x14ac:dyDescent="0.25">
      <c r="A5489" s="49"/>
      <c r="B5489" s="49"/>
      <c r="C5489" s="49"/>
      <c r="D5489" s="50"/>
    </row>
    <row r="5490" spans="1:4" ht="15" x14ac:dyDescent="0.25">
      <c r="A5490" s="49"/>
      <c r="B5490" s="49"/>
      <c r="C5490" s="49"/>
      <c r="D5490" s="50"/>
    </row>
    <row r="5491" spans="1:4" ht="15" x14ac:dyDescent="0.25">
      <c r="A5491" s="49"/>
      <c r="B5491" s="49"/>
      <c r="C5491" s="49"/>
      <c r="D5491" s="50"/>
    </row>
    <row r="5492" spans="1:4" ht="15" x14ac:dyDescent="0.25">
      <c r="A5492" s="49"/>
      <c r="B5492" s="49"/>
      <c r="C5492" s="49"/>
      <c r="D5492" s="50"/>
    </row>
    <row r="5493" spans="1:4" ht="15" x14ac:dyDescent="0.25">
      <c r="A5493" s="49"/>
      <c r="B5493" s="49"/>
      <c r="C5493" s="49"/>
      <c r="D5493" s="50"/>
    </row>
    <row r="5494" spans="1:4" ht="15" x14ac:dyDescent="0.25">
      <c r="A5494" s="49"/>
      <c r="B5494" s="49"/>
      <c r="C5494" s="49"/>
      <c r="D5494" s="50"/>
    </row>
    <row r="5495" spans="1:4" ht="15" x14ac:dyDescent="0.25">
      <c r="A5495" s="49"/>
      <c r="B5495" s="49"/>
      <c r="C5495" s="49"/>
      <c r="D5495" s="50"/>
    </row>
    <row r="5496" spans="1:4" ht="15" x14ac:dyDescent="0.25">
      <c r="A5496" s="49"/>
      <c r="B5496" s="49"/>
      <c r="C5496" s="49"/>
      <c r="D5496" s="50"/>
    </row>
    <row r="5497" spans="1:4" ht="15" x14ac:dyDescent="0.25">
      <c r="A5497" s="49"/>
      <c r="B5497" s="49"/>
      <c r="C5497" s="49"/>
      <c r="D5497" s="50"/>
    </row>
    <row r="5498" spans="1:4" ht="15" x14ac:dyDescent="0.25">
      <c r="A5498" s="49"/>
      <c r="B5498" s="49"/>
      <c r="C5498" s="49"/>
      <c r="D5498" s="50"/>
    </row>
    <row r="5499" spans="1:4" ht="15" x14ac:dyDescent="0.25">
      <c r="A5499" s="49"/>
      <c r="B5499" s="49"/>
      <c r="C5499" s="49"/>
      <c r="D5499" s="50"/>
    </row>
    <row r="5500" spans="1:4" ht="15" x14ac:dyDescent="0.25">
      <c r="A5500" s="49"/>
      <c r="B5500" s="49"/>
      <c r="C5500" s="49"/>
      <c r="D5500" s="50"/>
    </row>
    <row r="5501" spans="1:4" ht="15" x14ac:dyDescent="0.25">
      <c r="A5501" s="49"/>
      <c r="B5501" s="49"/>
      <c r="C5501" s="49"/>
      <c r="D5501" s="50"/>
    </row>
    <row r="5502" spans="1:4" ht="15" x14ac:dyDescent="0.25">
      <c r="A5502" s="49"/>
      <c r="B5502" s="49"/>
      <c r="C5502" s="49"/>
      <c r="D5502" s="50"/>
    </row>
    <row r="5503" spans="1:4" ht="15" x14ac:dyDescent="0.25">
      <c r="A5503" s="49"/>
      <c r="B5503" s="49"/>
      <c r="C5503" s="49"/>
      <c r="D5503" s="50"/>
    </row>
    <row r="5504" spans="1:4" ht="15" x14ac:dyDescent="0.25">
      <c r="A5504" s="49"/>
      <c r="B5504" s="49"/>
      <c r="C5504" s="49"/>
      <c r="D5504" s="50"/>
    </row>
    <row r="5505" spans="1:4" ht="15" x14ac:dyDescent="0.25">
      <c r="A5505" s="49"/>
      <c r="B5505" s="49"/>
      <c r="C5505" s="49"/>
      <c r="D5505" s="50"/>
    </row>
    <row r="5506" spans="1:4" ht="15" x14ac:dyDescent="0.25">
      <c r="A5506" s="49"/>
      <c r="B5506" s="49"/>
      <c r="C5506" s="49"/>
      <c r="D5506" s="50"/>
    </row>
    <row r="5507" spans="1:4" ht="15" x14ac:dyDescent="0.25">
      <c r="A5507" s="49"/>
      <c r="B5507" s="49"/>
      <c r="C5507" s="49"/>
      <c r="D5507" s="50"/>
    </row>
    <row r="5508" spans="1:4" ht="15" x14ac:dyDescent="0.25">
      <c r="A5508" s="49"/>
      <c r="B5508" s="49"/>
      <c r="C5508" s="49"/>
      <c r="D5508" s="50"/>
    </row>
    <row r="5509" spans="1:4" ht="15" x14ac:dyDescent="0.25">
      <c r="A5509" s="49"/>
      <c r="B5509" s="49"/>
      <c r="C5509" s="49"/>
      <c r="D5509" s="50"/>
    </row>
    <row r="5510" spans="1:4" ht="15" x14ac:dyDescent="0.25">
      <c r="A5510" s="49"/>
      <c r="B5510" s="49"/>
      <c r="C5510" s="49"/>
      <c r="D5510" s="50"/>
    </row>
    <row r="5511" spans="1:4" ht="15" x14ac:dyDescent="0.25">
      <c r="A5511" s="49"/>
      <c r="B5511" s="49"/>
      <c r="C5511" s="49"/>
      <c r="D5511" s="50"/>
    </row>
    <row r="5512" spans="1:4" ht="15" x14ac:dyDescent="0.25">
      <c r="A5512" s="49"/>
      <c r="B5512" s="49"/>
      <c r="C5512" s="49"/>
      <c r="D5512" s="50"/>
    </row>
    <row r="5513" spans="1:4" ht="15" x14ac:dyDescent="0.25">
      <c r="A5513" s="49"/>
      <c r="B5513" s="49"/>
      <c r="C5513" s="49"/>
      <c r="D5513" s="50"/>
    </row>
    <row r="5514" spans="1:4" ht="15" x14ac:dyDescent="0.25">
      <c r="A5514" s="49"/>
      <c r="B5514" s="49"/>
      <c r="C5514" s="49"/>
      <c r="D5514" s="50"/>
    </row>
    <row r="5515" spans="1:4" ht="15" x14ac:dyDescent="0.25">
      <c r="A5515" s="49"/>
      <c r="B5515" s="49"/>
      <c r="C5515" s="49"/>
      <c r="D5515" s="50"/>
    </row>
    <row r="5516" spans="1:4" ht="15" x14ac:dyDescent="0.25">
      <c r="A5516" s="49"/>
      <c r="B5516" s="49"/>
      <c r="C5516" s="49"/>
      <c r="D5516" s="50"/>
    </row>
    <row r="5517" spans="1:4" ht="15" x14ac:dyDescent="0.25">
      <c r="A5517" s="49"/>
      <c r="B5517" s="49"/>
      <c r="C5517" s="49"/>
      <c r="D5517" s="50"/>
    </row>
    <row r="5518" spans="1:4" ht="15" x14ac:dyDescent="0.25">
      <c r="A5518" s="49"/>
      <c r="B5518" s="49"/>
      <c r="C5518" s="49"/>
      <c r="D5518" s="50"/>
    </row>
    <row r="5519" spans="1:4" ht="15" x14ac:dyDescent="0.25">
      <c r="A5519" s="49"/>
      <c r="B5519" s="49"/>
      <c r="C5519" s="49"/>
      <c r="D5519" s="50"/>
    </row>
    <row r="5520" spans="1:4" ht="15" x14ac:dyDescent="0.25">
      <c r="A5520" s="49"/>
      <c r="B5520" s="49"/>
      <c r="C5520" s="49"/>
      <c r="D5520" s="50"/>
    </row>
    <row r="5521" spans="1:4" ht="15" x14ac:dyDescent="0.25">
      <c r="A5521" s="49"/>
      <c r="B5521" s="49"/>
      <c r="C5521" s="49"/>
      <c r="D5521" s="50"/>
    </row>
    <row r="5522" spans="1:4" ht="15" x14ac:dyDescent="0.25">
      <c r="A5522" s="49"/>
      <c r="B5522" s="49"/>
      <c r="C5522" s="49"/>
      <c r="D5522" s="50"/>
    </row>
    <row r="5523" spans="1:4" ht="15" x14ac:dyDescent="0.25">
      <c r="A5523" s="49"/>
      <c r="B5523" s="49"/>
      <c r="C5523" s="49"/>
      <c r="D5523" s="50"/>
    </row>
    <row r="5524" spans="1:4" ht="15" x14ac:dyDescent="0.25">
      <c r="A5524" s="49"/>
      <c r="B5524" s="49"/>
      <c r="C5524" s="49"/>
      <c r="D5524" s="50"/>
    </row>
    <row r="5525" spans="1:4" ht="15" x14ac:dyDescent="0.25">
      <c r="A5525" s="49"/>
      <c r="B5525" s="49"/>
      <c r="C5525" s="49"/>
      <c r="D5525" s="50"/>
    </row>
    <row r="5526" spans="1:4" ht="15" x14ac:dyDescent="0.25">
      <c r="A5526" s="49"/>
      <c r="B5526" s="49"/>
      <c r="C5526" s="49"/>
      <c r="D5526" s="50"/>
    </row>
    <row r="5527" spans="1:4" ht="15" x14ac:dyDescent="0.25">
      <c r="A5527" s="49"/>
      <c r="B5527" s="49"/>
      <c r="C5527" s="49"/>
      <c r="D5527" s="50"/>
    </row>
    <row r="5528" spans="1:4" ht="15" x14ac:dyDescent="0.25">
      <c r="A5528" s="49"/>
      <c r="B5528" s="49"/>
      <c r="C5528" s="49"/>
      <c r="D5528" s="50"/>
    </row>
    <row r="5529" spans="1:4" ht="15" x14ac:dyDescent="0.25">
      <c r="A5529" s="49"/>
      <c r="B5529" s="49"/>
      <c r="C5529" s="49"/>
      <c r="D5529" s="50"/>
    </row>
    <row r="5530" spans="1:4" ht="15" x14ac:dyDescent="0.25">
      <c r="A5530" s="49"/>
      <c r="B5530" s="49"/>
      <c r="C5530" s="49"/>
      <c r="D5530" s="50"/>
    </row>
    <row r="5531" spans="1:4" ht="15" x14ac:dyDescent="0.25">
      <c r="A5531" s="49"/>
      <c r="B5531" s="49"/>
      <c r="C5531" s="49"/>
      <c r="D5531" s="50"/>
    </row>
    <row r="5532" spans="1:4" ht="15" x14ac:dyDescent="0.25">
      <c r="A5532" s="49"/>
      <c r="B5532" s="49"/>
      <c r="C5532" s="49"/>
      <c r="D5532" s="50"/>
    </row>
    <row r="5533" spans="1:4" ht="15" x14ac:dyDescent="0.25">
      <c r="A5533" s="49"/>
      <c r="B5533" s="49"/>
      <c r="C5533" s="49"/>
      <c r="D5533" s="50"/>
    </row>
    <row r="5534" spans="1:4" ht="15" x14ac:dyDescent="0.25">
      <c r="A5534" s="49"/>
      <c r="B5534" s="49"/>
      <c r="C5534" s="49"/>
      <c r="D5534" s="50"/>
    </row>
    <row r="5535" spans="1:4" ht="15" x14ac:dyDescent="0.25">
      <c r="A5535" s="49"/>
      <c r="B5535" s="49"/>
      <c r="C5535" s="49"/>
      <c r="D5535" s="50"/>
    </row>
    <row r="5536" spans="1:4" ht="15" x14ac:dyDescent="0.25">
      <c r="A5536" s="49"/>
      <c r="B5536" s="49"/>
      <c r="C5536" s="49"/>
      <c r="D5536" s="50"/>
    </row>
    <row r="5537" spans="1:4" ht="15" x14ac:dyDescent="0.25">
      <c r="A5537" s="49"/>
      <c r="B5537" s="49"/>
      <c r="C5537" s="49"/>
      <c r="D5537" s="50"/>
    </row>
    <row r="5538" spans="1:4" ht="15" x14ac:dyDescent="0.25">
      <c r="A5538" s="49"/>
      <c r="B5538" s="49"/>
      <c r="C5538" s="49"/>
      <c r="D5538" s="50"/>
    </row>
    <row r="5539" spans="1:4" ht="15" x14ac:dyDescent="0.25">
      <c r="A5539" s="49"/>
      <c r="B5539" s="49"/>
      <c r="C5539" s="49"/>
      <c r="D5539" s="50"/>
    </row>
    <row r="5540" spans="1:4" ht="15" x14ac:dyDescent="0.25">
      <c r="A5540" s="49"/>
      <c r="B5540" s="49"/>
      <c r="C5540" s="49"/>
      <c r="D5540" s="50"/>
    </row>
    <row r="5541" spans="1:4" ht="15" x14ac:dyDescent="0.25">
      <c r="A5541" s="49"/>
      <c r="B5541" s="49"/>
      <c r="C5541" s="49"/>
      <c r="D5541" s="50"/>
    </row>
    <row r="5542" spans="1:4" ht="15" x14ac:dyDescent="0.25">
      <c r="A5542" s="49"/>
      <c r="B5542" s="49"/>
      <c r="C5542" s="49"/>
      <c r="D5542" s="50"/>
    </row>
    <row r="5543" spans="1:4" ht="15" x14ac:dyDescent="0.25">
      <c r="A5543" s="49"/>
      <c r="B5543" s="49"/>
      <c r="C5543" s="49"/>
      <c r="D5543" s="50"/>
    </row>
    <row r="5544" spans="1:4" ht="15" x14ac:dyDescent="0.25">
      <c r="A5544" s="49"/>
      <c r="B5544" s="49"/>
      <c r="C5544" s="49"/>
      <c r="D5544" s="50"/>
    </row>
    <row r="5545" spans="1:4" ht="15" x14ac:dyDescent="0.25">
      <c r="A5545" s="49"/>
      <c r="B5545" s="49"/>
      <c r="C5545" s="49"/>
      <c r="D5545" s="50"/>
    </row>
    <row r="5546" spans="1:4" ht="15" x14ac:dyDescent="0.25">
      <c r="A5546" s="49"/>
      <c r="B5546" s="49"/>
      <c r="C5546" s="49"/>
      <c r="D5546" s="50"/>
    </row>
    <row r="5547" spans="1:4" ht="15" x14ac:dyDescent="0.25">
      <c r="A5547" s="49"/>
      <c r="B5547" s="49"/>
      <c r="C5547" s="49"/>
      <c r="D5547" s="50"/>
    </row>
    <row r="5548" spans="1:4" ht="15" x14ac:dyDescent="0.25">
      <c r="A5548" s="49"/>
      <c r="B5548" s="49"/>
      <c r="C5548" s="49"/>
      <c r="D5548" s="50"/>
    </row>
    <row r="5549" spans="1:4" ht="15" x14ac:dyDescent="0.25">
      <c r="A5549" s="49"/>
      <c r="B5549" s="49"/>
      <c r="C5549" s="49"/>
      <c r="D5549" s="50"/>
    </row>
    <row r="5550" spans="1:4" ht="15" x14ac:dyDescent="0.25">
      <c r="A5550" s="49"/>
      <c r="B5550" s="49"/>
      <c r="C5550" s="49"/>
      <c r="D5550" s="50"/>
    </row>
    <row r="5551" spans="1:4" ht="15" x14ac:dyDescent="0.25">
      <c r="A5551" s="49"/>
      <c r="B5551" s="49"/>
      <c r="C5551" s="49"/>
      <c r="D5551" s="50"/>
    </row>
    <row r="5552" spans="1:4" ht="15" x14ac:dyDescent="0.25">
      <c r="A5552" s="49"/>
      <c r="B5552" s="49"/>
      <c r="C5552" s="49"/>
      <c r="D5552" s="50"/>
    </row>
    <row r="5553" spans="1:4" ht="15" x14ac:dyDescent="0.25">
      <c r="A5553" s="49"/>
      <c r="B5553" s="49"/>
      <c r="C5553" s="49"/>
      <c r="D5553" s="50"/>
    </row>
    <row r="5554" spans="1:4" ht="15" x14ac:dyDescent="0.25">
      <c r="A5554" s="49"/>
      <c r="B5554" s="49"/>
      <c r="C5554" s="49"/>
      <c r="D5554" s="50"/>
    </row>
    <row r="5555" spans="1:4" ht="15" x14ac:dyDescent="0.25">
      <c r="A5555" s="49"/>
      <c r="B5555" s="49"/>
      <c r="C5555" s="49"/>
      <c r="D5555" s="50"/>
    </row>
    <row r="5556" spans="1:4" ht="15" x14ac:dyDescent="0.25">
      <c r="A5556" s="49"/>
      <c r="B5556" s="49"/>
      <c r="C5556" s="49"/>
      <c r="D5556" s="50"/>
    </row>
    <row r="5557" spans="1:4" ht="15" x14ac:dyDescent="0.25">
      <c r="A5557" s="49"/>
      <c r="B5557" s="49"/>
      <c r="C5557" s="49"/>
      <c r="D5557" s="50"/>
    </row>
    <row r="5558" spans="1:4" ht="15" x14ac:dyDescent="0.25">
      <c r="A5558" s="49"/>
      <c r="B5558" s="49"/>
      <c r="C5558" s="49"/>
      <c r="D5558" s="50"/>
    </row>
    <row r="5559" spans="1:4" ht="15" x14ac:dyDescent="0.25">
      <c r="A5559" s="49"/>
      <c r="B5559" s="49"/>
      <c r="C5559" s="49"/>
      <c r="D5559" s="50"/>
    </row>
    <row r="5560" spans="1:4" ht="15" x14ac:dyDescent="0.25">
      <c r="A5560" s="49"/>
      <c r="B5560" s="49"/>
      <c r="C5560" s="49"/>
      <c r="D5560" s="50"/>
    </row>
    <row r="5561" spans="1:4" ht="15" x14ac:dyDescent="0.25">
      <c r="A5561" s="49"/>
      <c r="B5561" s="49"/>
      <c r="C5561" s="49"/>
      <c r="D5561" s="50"/>
    </row>
    <row r="5562" spans="1:4" ht="15" x14ac:dyDescent="0.25">
      <c r="A5562" s="49"/>
      <c r="B5562" s="49"/>
      <c r="C5562" s="49"/>
      <c r="D5562" s="50"/>
    </row>
    <row r="5563" spans="1:4" ht="15" x14ac:dyDescent="0.25">
      <c r="A5563" s="49"/>
      <c r="B5563" s="49"/>
      <c r="C5563" s="49"/>
      <c r="D5563" s="50"/>
    </row>
    <row r="5564" spans="1:4" ht="15" x14ac:dyDescent="0.25">
      <c r="A5564" s="49"/>
      <c r="B5564" s="49"/>
      <c r="C5564" s="49"/>
      <c r="D5564" s="50"/>
    </row>
    <row r="5565" spans="1:4" ht="15" x14ac:dyDescent="0.25">
      <c r="A5565" s="49"/>
      <c r="B5565" s="49"/>
      <c r="C5565" s="49"/>
      <c r="D5565" s="50"/>
    </row>
    <row r="5566" spans="1:4" ht="15" x14ac:dyDescent="0.25">
      <c r="A5566" s="49"/>
      <c r="B5566" s="49"/>
      <c r="C5566" s="49"/>
      <c r="D5566" s="50"/>
    </row>
    <row r="5567" spans="1:4" ht="15" x14ac:dyDescent="0.25">
      <c r="A5567" s="49"/>
      <c r="B5567" s="49"/>
      <c r="C5567" s="49"/>
      <c r="D5567" s="50"/>
    </row>
    <row r="5568" spans="1:4" ht="15" x14ac:dyDescent="0.25">
      <c r="A5568" s="49"/>
      <c r="B5568" s="49"/>
      <c r="C5568" s="49"/>
      <c r="D5568" s="50"/>
    </row>
    <row r="5569" spans="1:4" ht="15" x14ac:dyDescent="0.25">
      <c r="A5569" s="49"/>
      <c r="B5569" s="49"/>
      <c r="C5569" s="49"/>
      <c r="D5569" s="50"/>
    </row>
    <row r="5570" spans="1:4" ht="15" x14ac:dyDescent="0.25">
      <c r="A5570" s="49"/>
      <c r="B5570" s="49"/>
      <c r="C5570" s="49"/>
      <c r="D5570" s="50"/>
    </row>
    <row r="5571" spans="1:4" ht="15" x14ac:dyDescent="0.25">
      <c r="A5571" s="49"/>
      <c r="B5571" s="49"/>
      <c r="C5571" s="49"/>
      <c r="D5571" s="50"/>
    </row>
    <row r="5572" spans="1:4" ht="15" x14ac:dyDescent="0.25">
      <c r="A5572" s="49"/>
      <c r="B5572" s="49"/>
      <c r="C5572" s="49"/>
      <c r="D5572" s="50"/>
    </row>
    <row r="5573" spans="1:4" ht="15" x14ac:dyDescent="0.25">
      <c r="A5573" s="49"/>
      <c r="B5573" s="49"/>
      <c r="C5573" s="49"/>
      <c r="D5573" s="50"/>
    </row>
    <row r="5574" spans="1:4" ht="15" x14ac:dyDescent="0.25">
      <c r="A5574" s="49"/>
      <c r="B5574" s="49"/>
      <c r="C5574" s="49"/>
      <c r="D5574" s="50"/>
    </row>
    <row r="5575" spans="1:4" ht="15" x14ac:dyDescent="0.25">
      <c r="A5575" s="49"/>
      <c r="B5575" s="49"/>
      <c r="C5575" s="49"/>
      <c r="D5575" s="50"/>
    </row>
    <row r="5576" spans="1:4" ht="15" x14ac:dyDescent="0.25">
      <c r="A5576" s="49"/>
      <c r="B5576" s="49"/>
      <c r="C5576" s="49"/>
      <c r="D5576" s="50"/>
    </row>
    <row r="5577" spans="1:4" ht="15" x14ac:dyDescent="0.25">
      <c r="A5577" s="49"/>
      <c r="B5577" s="49"/>
      <c r="C5577" s="49"/>
      <c r="D5577" s="50"/>
    </row>
    <row r="5578" spans="1:4" ht="15" x14ac:dyDescent="0.25">
      <c r="A5578" s="49"/>
      <c r="B5578" s="49"/>
      <c r="C5578" s="49"/>
      <c r="D5578" s="50"/>
    </row>
    <row r="5579" spans="1:4" ht="15" x14ac:dyDescent="0.25">
      <c r="A5579" s="49"/>
      <c r="B5579" s="49"/>
      <c r="C5579" s="49"/>
      <c r="D5579" s="50"/>
    </row>
    <row r="5580" spans="1:4" ht="15" x14ac:dyDescent="0.25">
      <c r="A5580" s="49"/>
      <c r="B5580" s="49"/>
      <c r="C5580" s="49"/>
      <c r="D5580" s="50"/>
    </row>
    <row r="5581" spans="1:4" ht="15" x14ac:dyDescent="0.25">
      <c r="A5581" s="49"/>
      <c r="B5581" s="49"/>
      <c r="C5581" s="49"/>
      <c r="D5581" s="50"/>
    </row>
    <row r="5582" spans="1:4" ht="15" x14ac:dyDescent="0.25">
      <c r="A5582" s="49"/>
      <c r="B5582" s="49"/>
      <c r="C5582" s="49"/>
      <c r="D5582" s="50"/>
    </row>
    <row r="5583" spans="1:4" ht="15" x14ac:dyDescent="0.25">
      <c r="A5583" s="49"/>
      <c r="B5583" s="49"/>
      <c r="C5583" s="49"/>
      <c r="D5583" s="50"/>
    </row>
    <row r="5584" spans="1:4" ht="15" x14ac:dyDescent="0.25">
      <c r="A5584" s="49"/>
      <c r="B5584" s="49"/>
      <c r="C5584" s="49"/>
      <c r="D5584" s="50"/>
    </row>
    <row r="5585" spans="1:4" ht="15" x14ac:dyDescent="0.25">
      <c r="A5585" s="49"/>
      <c r="B5585" s="49"/>
      <c r="C5585" s="49"/>
      <c r="D5585" s="50"/>
    </row>
    <row r="5586" spans="1:4" ht="15" x14ac:dyDescent="0.25">
      <c r="A5586" s="49"/>
      <c r="B5586" s="49"/>
      <c r="C5586" s="49"/>
      <c r="D5586" s="50"/>
    </row>
    <row r="5587" spans="1:4" ht="15" x14ac:dyDescent="0.25">
      <c r="A5587" s="49"/>
      <c r="B5587" s="49"/>
      <c r="C5587" s="49"/>
      <c r="D5587" s="50"/>
    </row>
    <row r="5588" spans="1:4" ht="15" x14ac:dyDescent="0.25">
      <c r="A5588" s="49"/>
      <c r="B5588" s="49"/>
      <c r="C5588" s="49"/>
      <c r="D5588" s="50"/>
    </row>
    <row r="5589" spans="1:4" ht="15" x14ac:dyDescent="0.25">
      <c r="A5589" s="49"/>
      <c r="B5589" s="49"/>
      <c r="C5589" s="49"/>
      <c r="D5589" s="50"/>
    </row>
    <row r="5590" spans="1:4" ht="15" x14ac:dyDescent="0.25">
      <c r="A5590" s="49"/>
      <c r="B5590" s="49"/>
      <c r="C5590" s="49"/>
      <c r="D5590" s="50"/>
    </row>
    <row r="5591" spans="1:4" ht="15" x14ac:dyDescent="0.25">
      <c r="A5591" s="49"/>
      <c r="B5591" s="49"/>
      <c r="C5591" s="49"/>
      <c r="D5591" s="50"/>
    </row>
    <row r="5592" spans="1:4" ht="15" x14ac:dyDescent="0.25">
      <c r="A5592" s="49"/>
      <c r="B5592" s="49"/>
      <c r="C5592" s="49"/>
      <c r="D5592" s="50"/>
    </row>
    <row r="5593" spans="1:4" ht="15" x14ac:dyDescent="0.25">
      <c r="A5593" s="49"/>
      <c r="B5593" s="49"/>
      <c r="C5593" s="49"/>
      <c r="D5593" s="50"/>
    </row>
    <row r="5594" spans="1:4" ht="15" x14ac:dyDescent="0.25">
      <c r="A5594" s="49"/>
      <c r="B5594" s="49"/>
      <c r="C5594" s="49"/>
      <c r="D5594" s="50"/>
    </row>
    <row r="5595" spans="1:4" ht="15" x14ac:dyDescent="0.25">
      <c r="A5595" s="49"/>
      <c r="B5595" s="49"/>
      <c r="C5595" s="49"/>
      <c r="D5595" s="50"/>
    </row>
    <row r="5596" spans="1:4" ht="15" x14ac:dyDescent="0.25">
      <c r="A5596" s="49"/>
      <c r="B5596" s="49"/>
      <c r="C5596" s="49"/>
      <c r="D5596" s="50"/>
    </row>
    <row r="5597" spans="1:4" ht="15" x14ac:dyDescent="0.25">
      <c r="A5597" s="49"/>
      <c r="B5597" s="49"/>
      <c r="C5597" s="49"/>
      <c r="D5597" s="50"/>
    </row>
    <row r="5598" spans="1:4" ht="15" x14ac:dyDescent="0.25">
      <c r="A5598" s="49"/>
      <c r="B5598" s="49"/>
      <c r="C5598" s="49"/>
      <c r="D5598" s="50"/>
    </row>
    <row r="5599" spans="1:4" ht="15" x14ac:dyDescent="0.25">
      <c r="A5599" s="49"/>
      <c r="B5599" s="49"/>
      <c r="C5599" s="49"/>
      <c r="D5599" s="50"/>
    </row>
    <row r="5600" spans="1:4" ht="15" x14ac:dyDescent="0.25">
      <c r="A5600" s="49"/>
      <c r="B5600" s="49"/>
      <c r="C5600" s="49"/>
      <c r="D5600" s="50"/>
    </row>
    <row r="5601" spans="1:4" ht="15" x14ac:dyDescent="0.25">
      <c r="A5601" s="49"/>
      <c r="B5601" s="49"/>
      <c r="C5601" s="49"/>
      <c r="D5601" s="50"/>
    </row>
    <row r="5602" spans="1:4" ht="15" x14ac:dyDescent="0.25">
      <c r="A5602" s="49"/>
      <c r="B5602" s="49"/>
      <c r="C5602" s="49"/>
      <c r="D5602" s="50"/>
    </row>
    <row r="5603" spans="1:4" ht="15" x14ac:dyDescent="0.25">
      <c r="A5603" s="49"/>
      <c r="B5603" s="49"/>
      <c r="C5603" s="49"/>
      <c r="D5603" s="50"/>
    </row>
    <row r="5604" spans="1:4" ht="15" x14ac:dyDescent="0.25">
      <c r="A5604" s="49"/>
      <c r="B5604" s="49"/>
      <c r="C5604" s="49"/>
      <c r="D5604" s="50"/>
    </row>
    <row r="5605" spans="1:4" ht="15" x14ac:dyDescent="0.25">
      <c r="A5605" s="49"/>
      <c r="B5605" s="49"/>
      <c r="C5605" s="49"/>
      <c r="D5605" s="50"/>
    </row>
    <row r="5606" spans="1:4" ht="15" x14ac:dyDescent="0.25">
      <c r="A5606" s="49"/>
      <c r="B5606" s="49"/>
      <c r="C5606" s="49"/>
      <c r="D5606" s="50"/>
    </row>
    <row r="5607" spans="1:4" ht="15" x14ac:dyDescent="0.25">
      <c r="A5607" s="49"/>
      <c r="B5607" s="49"/>
      <c r="C5607" s="49"/>
      <c r="D5607" s="50"/>
    </row>
    <row r="5608" spans="1:4" ht="15" x14ac:dyDescent="0.25">
      <c r="A5608" s="49"/>
      <c r="B5608" s="49"/>
      <c r="C5608" s="49"/>
      <c r="D5608" s="50"/>
    </row>
    <row r="5609" spans="1:4" ht="15" x14ac:dyDescent="0.25">
      <c r="A5609" s="49"/>
      <c r="B5609" s="49"/>
      <c r="C5609" s="49"/>
      <c r="D5609" s="50"/>
    </row>
    <row r="5610" spans="1:4" ht="15" x14ac:dyDescent="0.25">
      <c r="A5610" s="49"/>
      <c r="B5610" s="49"/>
      <c r="C5610" s="49"/>
      <c r="D5610" s="50"/>
    </row>
    <row r="5611" spans="1:4" ht="15" x14ac:dyDescent="0.25">
      <c r="A5611" s="49"/>
      <c r="B5611" s="49"/>
      <c r="C5611" s="49"/>
      <c r="D5611" s="50"/>
    </row>
    <row r="5612" spans="1:4" ht="15" x14ac:dyDescent="0.25">
      <c r="A5612" s="49"/>
      <c r="B5612" s="49"/>
      <c r="C5612" s="49"/>
      <c r="D5612" s="50"/>
    </row>
    <row r="5613" spans="1:4" ht="15" x14ac:dyDescent="0.25">
      <c r="A5613" s="49"/>
      <c r="B5613" s="49"/>
      <c r="C5613" s="49"/>
      <c r="D5613" s="50"/>
    </row>
    <row r="5614" spans="1:4" ht="15" x14ac:dyDescent="0.25">
      <c r="A5614" s="49"/>
      <c r="B5614" s="49"/>
      <c r="C5614" s="49"/>
      <c r="D5614" s="50"/>
    </row>
    <row r="5615" spans="1:4" ht="15" x14ac:dyDescent="0.25">
      <c r="A5615" s="49"/>
      <c r="B5615" s="49"/>
      <c r="C5615" s="49"/>
      <c r="D5615" s="50"/>
    </row>
    <row r="5616" spans="1:4" ht="15" x14ac:dyDescent="0.25">
      <c r="A5616" s="49"/>
      <c r="B5616" s="49"/>
      <c r="C5616" s="49"/>
      <c r="D5616" s="50"/>
    </row>
    <row r="5617" spans="1:4" ht="15" x14ac:dyDescent="0.25">
      <c r="A5617" s="49"/>
      <c r="B5617" s="49"/>
      <c r="C5617" s="49"/>
      <c r="D5617" s="50"/>
    </row>
    <row r="5618" spans="1:4" ht="15" x14ac:dyDescent="0.25">
      <c r="A5618" s="49"/>
      <c r="B5618" s="49"/>
      <c r="C5618" s="49"/>
      <c r="D5618" s="50"/>
    </row>
    <row r="5619" spans="1:4" ht="15" x14ac:dyDescent="0.25">
      <c r="A5619" s="49"/>
      <c r="B5619" s="49"/>
      <c r="C5619" s="49"/>
      <c r="D5619" s="50"/>
    </row>
    <row r="5620" spans="1:4" ht="15" x14ac:dyDescent="0.25">
      <c r="A5620" s="49"/>
      <c r="B5620" s="49"/>
      <c r="C5620" s="49"/>
      <c r="D5620" s="50"/>
    </row>
    <row r="5621" spans="1:4" ht="15" x14ac:dyDescent="0.25">
      <c r="A5621" s="49"/>
      <c r="B5621" s="49"/>
      <c r="C5621" s="49"/>
      <c r="D5621" s="50"/>
    </row>
    <row r="5622" spans="1:4" ht="15" x14ac:dyDescent="0.25">
      <c r="A5622" s="49"/>
      <c r="B5622" s="49"/>
      <c r="C5622" s="49"/>
      <c r="D5622" s="50"/>
    </row>
    <row r="5623" spans="1:4" ht="15" x14ac:dyDescent="0.25">
      <c r="A5623" s="49"/>
      <c r="B5623" s="49"/>
      <c r="C5623" s="49"/>
      <c r="D5623" s="50"/>
    </row>
    <row r="5624" spans="1:4" ht="15" x14ac:dyDescent="0.25">
      <c r="A5624" s="49"/>
      <c r="B5624" s="49"/>
      <c r="C5624" s="49"/>
      <c r="D5624" s="50"/>
    </row>
    <row r="5625" spans="1:4" ht="15" x14ac:dyDescent="0.25">
      <c r="A5625" s="49"/>
      <c r="B5625" s="49"/>
      <c r="C5625" s="49"/>
      <c r="D5625" s="50"/>
    </row>
    <row r="5626" spans="1:4" ht="15" x14ac:dyDescent="0.25">
      <c r="A5626" s="49"/>
      <c r="B5626" s="49"/>
      <c r="C5626" s="49"/>
      <c r="D5626" s="50"/>
    </row>
    <row r="5627" spans="1:4" ht="15" x14ac:dyDescent="0.25">
      <c r="A5627" s="49"/>
      <c r="B5627" s="49"/>
      <c r="C5627" s="49"/>
      <c r="D5627" s="50"/>
    </row>
    <row r="5628" spans="1:4" ht="15" x14ac:dyDescent="0.25">
      <c r="A5628" s="49"/>
      <c r="B5628" s="49"/>
      <c r="C5628" s="49"/>
      <c r="D5628" s="50"/>
    </row>
    <row r="5629" spans="1:4" ht="15" x14ac:dyDescent="0.25">
      <c r="A5629" s="49"/>
      <c r="B5629" s="49"/>
      <c r="C5629" s="49"/>
      <c r="D5629" s="50"/>
    </row>
    <row r="5630" spans="1:4" ht="15" x14ac:dyDescent="0.25">
      <c r="A5630" s="49"/>
      <c r="B5630" s="49"/>
      <c r="C5630" s="49"/>
      <c r="D5630" s="50"/>
    </row>
    <row r="5631" spans="1:4" ht="15" x14ac:dyDescent="0.25">
      <c r="A5631" s="49"/>
      <c r="B5631" s="49"/>
      <c r="C5631" s="49"/>
      <c r="D5631" s="50"/>
    </row>
    <row r="5632" spans="1:4" ht="15" x14ac:dyDescent="0.25">
      <c r="A5632" s="49"/>
      <c r="B5632" s="49"/>
      <c r="C5632" s="49"/>
      <c r="D5632" s="50"/>
    </row>
    <row r="5633" spans="1:4" ht="15" x14ac:dyDescent="0.25">
      <c r="A5633" s="49"/>
      <c r="B5633" s="49"/>
      <c r="C5633" s="49"/>
      <c r="D5633" s="50"/>
    </row>
    <row r="5634" spans="1:4" ht="15" x14ac:dyDescent="0.25">
      <c r="A5634" s="49"/>
      <c r="B5634" s="49"/>
      <c r="C5634" s="49"/>
      <c r="D5634" s="50"/>
    </row>
    <row r="5635" spans="1:4" ht="15" x14ac:dyDescent="0.25">
      <c r="A5635" s="49"/>
      <c r="B5635" s="49"/>
      <c r="C5635" s="49"/>
      <c r="D5635" s="50"/>
    </row>
    <row r="5636" spans="1:4" ht="15" x14ac:dyDescent="0.25">
      <c r="A5636" s="49"/>
      <c r="B5636" s="49"/>
      <c r="C5636" s="49"/>
      <c r="D5636" s="50"/>
    </row>
    <row r="5637" spans="1:4" ht="15" x14ac:dyDescent="0.25">
      <c r="A5637" s="49"/>
      <c r="B5637" s="49"/>
      <c r="C5637" s="49"/>
      <c r="D5637" s="50"/>
    </row>
    <row r="5638" spans="1:4" ht="15" x14ac:dyDescent="0.25">
      <c r="A5638" s="49"/>
      <c r="B5638" s="49"/>
      <c r="C5638" s="49"/>
      <c r="D5638" s="50"/>
    </row>
    <row r="5639" spans="1:4" ht="15" x14ac:dyDescent="0.25">
      <c r="A5639" s="49"/>
      <c r="B5639" s="49"/>
      <c r="C5639" s="49"/>
      <c r="D5639" s="50"/>
    </row>
    <row r="5640" spans="1:4" ht="15" x14ac:dyDescent="0.25">
      <c r="A5640" s="49"/>
      <c r="B5640" s="49"/>
      <c r="C5640" s="49"/>
      <c r="D5640" s="50"/>
    </row>
    <row r="5641" spans="1:4" ht="15" x14ac:dyDescent="0.25">
      <c r="A5641" s="49"/>
      <c r="B5641" s="49"/>
      <c r="C5641" s="49"/>
      <c r="D5641" s="50"/>
    </row>
    <row r="5642" spans="1:4" ht="15" x14ac:dyDescent="0.25">
      <c r="A5642" s="49"/>
      <c r="B5642" s="49"/>
      <c r="C5642" s="49"/>
      <c r="D5642" s="50"/>
    </row>
    <row r="5643" spans="1:4" ht="15" x14ac:dyDescent="0.25">
      <c r="A5643" s="49"/>
      <c r="B5643" s="49"/>
      <c r="C5643" s="49"/>
      <c r="D5643" s="50"/>
    </row>
    <row r="5644" spans="1:4" ht="15" x14ac:dyDescent="0.25">
      <c r="A5644" s="49"/>
      <c r="B5644" s="49"/>
      <c r="C5644" s="49"/>
      <c r="D5644" s="50"/>
    </row>
    <row r="5645" spans="1:4" ht="15" x14ac:dyDescent="0.25">
      <c r="A5645" s="49"/>
      <c r="B5645" s="49"/>
      <c r="C5645" s="49"/>
      <c r="D5645" s="50"/>
    </row>
    <row r="5646" spans="1:4" ht="15" x14ac:dyDescent="0.25">
      <c r="A5646" s="49"/>
      <c r="B5646" s="49"/>
      <c r="C5646" s="49"/>
      <c r="D5646" s="50"/>
    </row>
    <row r="5647" spans="1:4" ht="15" x14ac:dyDescent="0.25">
      <c r="A5647" s="49"/>
      <c r="B5647" s="49"/>
      <c r="C5647" s="49"/>
      <c r="D5647" s="50"/>
    </row>
    <row r="5648" spans="1:4" ht="15" x14ac:dyDescent="0.25">
      <c r="A5648" s="49"/>
      <c r="B5648" s="49"/>
      <c r="C5648" s="49"/>
      <c r="D5648" s="50"/>
    </row>
    <row r="5649" spans="1:4" ht="15" x14ac:dyDescent="0.25">
      <c r="A5649" s="49"/>
      <c r="B5649" s="49"/>
      <c r="C5649" s="49"/>
      <c r="D5649" s="50"/>
    </row>
    <row r="5650" spans="1:4" ht="15" x14ac:dyDescent="0.25">
      <c r="A5650" s="49"/>
      <c r="B5650" s="49"/>
      <c r="C5650" s="49"/>
      <c r="D5650" s="50"/>
    </row>
    <row r="5651" spans="1:4" ht="15" x14ac:dyDescent="0.25">
      <c r="A5651" s="49"/>
      <c r="B5651" s="49"/>
      <c r="C5651" s="49"/>
      <c r="D5651" s="50"/>
    </row>
    <row r="5652" spans="1:4" ht="15" x14ac:dyDescent="0.25">
      <c r="A5652" s="49"/>
      <c r="B5652" s="49"/>
      <c r="C5652" s="49"/>
      <c r="D5652" s="50"/>
    </row>
    <row r="5653" spans="1:4" ht="15" x14ac:dyDescent="0.25">
      <c r="A5653" s="49"/>
      <c r="B5653" s="49"/>
      <c r="C5653" s="49"/>
      <c r="D5653" s="50"/>
    </row>
    <row r="5654" spans="1:4" ht="15" x14ac:dyDescent="0.25">
      <c r="A5654" s="49"/>
      <c r="B5654" s="49"/>
      <c r="C5654" s="49"/>
      <c r="D5654" s="50"/>
    </row>
    <row r="5655" spans="1:4" ht="15" x14ac:dyDescent="0.25">
      <c r="A5655" s="49"/>
      <c r="B5655" s="49"/>
      <c r="C5655" s="49"/>
      <c r="D5655" s="50"/>
    </row>
    <row r="5656" spans="1:4" ht="15" x14ac:dyDescent="0.25">
      <c r="A5656" s="49"/>
      <c r="B5656" s="49"/>
      <c r="C5656" s="49"/>
      <c r="D5656" s="50"/>
    </row>
    <row r="5657" spans="1:4" ht="15" x14ac:dyDescent="0.25">
      <c r="A5657" s="49"/>
      <c r="B5657" s="49"/>
      <c r="C5657" s="49"/>
      <c r="D5657" s="50"/>
    </row>
    <row r="5658" spans="1:4" ht="15" x14ac:dyDescent="0.25">
      <c r="A5658" s="49"/>
      <c r="B5658" s="49"/>
      <c r="C5658" s="49"/>
      <c r="D5658" s="50"/>
    </row>
    <row r="5659" spans="1:4" ht="15" x14ac:dyDescent="0.25">
      <c r="A5659" s="49"/>
      <c r="B5659" s="49"/>
      <c r="C5659" s="49"/>
      <c r="D5659" s="50"/>
    </row>
    <row r="5660" spans="1:4" ht="15" x14ac:dyDescent="0.25">
      <c r="A5660" s="49"/>
      <c r="B5660" s="49"/>
      <c r="C5660" s="49"/>
      <c r="D5660" s="50"/>
    </row>
    <row r="5661" spans="1:4" ht="15" x14ac:dyDescent="0.25">
      <c r="A5661" s="49"/>
      <c r="B5661" s="49"/>
      <c r="C5661" s="49"/>
      <c r="D5661" s="50"/>
    </row>
    <row r="5662" spans="1:4" ht="15" x14ac:dyDescent="0.25">
      <c r="A5662" s="49"/>
      <c r="B5662" s="49"/>
      <c r="C5662" s="49"/>
      <c r="D5662" s="50"/>
    </row>
    <row r="5663" spans="1:4" ht="15" x14ac:dyDescent="0.25">
      <c r="A5663" s="49"/>
      <c r="B5663" s="49"/>
      <c r="C5663" s="49"/>
      <c r="D5663" s="50"/>
    </row>
    <row r="5664" spans="1:4" ht="15" x14ac:dyDescent="0.25">
      <c r="A5664" s="49"/>
      <c r="B5664" s="49"/>
      <c r="C5664" s="49"/>
      <c r="D5664" s="50"/>
    </row>
    <row r="5665" spans="1:4" ht="15" x14ac:dyDescent="0.25">
      <c r="A5665" s="49"/>
      <c r="B5665" s="49"/>
      <c r="C5665" s="49"/>
      <c r="D5665" s="50"/>
    </row>
    <row r="5666" spans="1:4" ht="15" x14ac:dyDescent="0.25">
      <c r="A5666" s="49"/>
      <c r="B5666" s="49"/>
      <c r="C5666" s="49"/>
      <c r="D5666" s="50"/>
    </row>
    <row r="5667" spans="1:4" ht="15" x14ac:dyDescent="0.25">
      <c r="A5667" s="49"/>
      <c r="B5667" s="49"/>
      <c r="C5667" s="49"/>
      <c r="D5667" s="50"/>
    </row>
    <row r="5668" spans="1:4" ht="15" x14ac:dyDescent="0.25">
      <c r="A5668" s="49"/>
      <c r="B5668" s="49"/>
      <c r="C5668" s="49"/>
      <c r="D5668" s="50"/>
    </row>
    <row r="5669" spans="1:4" ht="15" x14ac:dyDescent="0.25">
      <c r="A5669" s="49"/>
      <c r="B5669" s="49"/>
      <c r="C5669" s="49"/>
      <c r="D5669" s="50"/>
    </row>
    <row r="5670" spans="1:4" ht="15" x14ac:dyDescent="0.25">
      <c r="A5670" s="49"/>
      <c r="B5670" s="49"/>
      <c r="C5670" s="49"/>
      <c r="D5670" s="50"/>
    </row>
    <row r="5671" spans="1:4" ht="15" x14ac:dyDescent="0.25">
      <c r="A5671" s="49"/>
      <c r="B5671" s="49"/>
      <c r="C5671" s="49"/>
      <c r="D5671" s="50"/>
    </row>
    <row r="5672" spans="1:4" ht="15" x14ac:dyDescent="0.25">
      <c r="A5672" s="49"/>
      <c r="B5672" s="49"/>
      <c r="C5672" s="49"/>
      <c r="D5672" s="50"/>
    </row>
    <row r="5673" spans="1:4" ht="15" x14ac:dyDescent="0.25">
      <c r="A5673" s="49"/>
      <c r="B5673" s="49"/>
      <c r="C5673" s="49"/>
      <c r="D5673" s="50"/>
    </row>
    <row r="5674" spans="1:4" ht="15" x14ac:dyDescent="0.25">
      <c r="A5674" s="49"/>
      <c r="B5674" s="49"/>
      <c r="C5674" s="49"/>
      <c r="D5674" s="50"/>
    </row>
    <row r="5675" spans="1:4" ht="15" x14ac:dyDescent="0.25">
      <c r="A5675" s="49"/>
      <c r="B5675" s="49"/>
      <c r="C5675" s="49"/>
      <c r="D5675" s="50"/>
    </row>
    <row r="5676" spans="1:4" ht="15" x14ac:dyDescent="0.25">
      <c r="A5676" s="49"/>
      <c r="B5676" s="49"/>
      <c r="C5676" s="49"/>
      <c r="D5676" s="50"/>
    </row>
    <row r="5677" spans="1:4" ht="15" x14ac:dyDescent="0.25">
      <c r="A5677" s="49"/>
      <c r="B5677" s="49"/>
      <c r="C5677" s="49"/>
      <c r="D5677" s="50"/>
    </row>
    <row r="5678" spans="1:4" ht="15" x14ac:dyDescent="0.25">
      <c r="A5678" s="49"/>
      <c r="B5678" s="49"/>
      <c r="C5678" s="49"/>
      <c r="D5678" s="50"/>
    </row>
    <row r="5679" spans="1:4" ht="15" x14ac:dyDescent="0.25">
      <c r="A5679" s="49"/>
      <c r="B5679" s="49"/>
      <c r="C5679" s="49"/>
      <c r="D5679" s="50"/>
    </row>
    <row r="5680" spans="1:4" ht="15" x14ac:dyDescent="0.25">
      <c r="A5680" s="49"/>
      <c r="B5680" s="49"/>
      <c r="C5680" s="49"/>
      <c r="D5680" s="50"/>
    </row>
    <row r="5681" spans="1:4" ht="15" x14ac:dyDescent="0.25">
      <c r="A5681" s="49"/>
      <c r="B5681" s="49"/>
      <c r="C5681" s="49"/>
      <c r="D5681" s="50"/>
    </row>
    <row r="5682" spans="1:4" ht="15" x14ac:dyDescent="0.25">
      <c r="A5682" s="49"/>
      <c r="B5682" s="49"/>
      <c r="C5682" s="49"/>
      <c r="D5682" s="50"/>
    </row>
    <row r="5683" spans="1:4" ht="15" x14ac:dyDescent="0.25">
      <c r="A5683" s="49"/>
      <c r="B5683" s="49"/>
      <c r="C5683" s="49"/>
      <c r="D5683" s="50"/>
    </row>
    <row r="5684" spans="1:4" ht="15" x14ac:dyDescent="0.25">
      <c r="A5684" s="49"/>
      <c r="B5684" s="49"/>
      <c r="C5684" s="49"/>
      <c r="D5684" s="50"/>
    </row>
    <row r="5685" spans="1:4" ht="15" x14ac:dyDescent="0.25">
      <c r="A5685" s="49"/>
      <c r="B5685" s="49"/>
      <c r="C5685" s="49"/>
      <c r="D5685" s="50"/>
    </row>
    <row r="5686" spans="1:4" ht="15" x14ac:dyDescent="0.25">
      <c r="A5686" s="49"/>
      <c r="B5686" s="49"/>
      <c r="C5686" s="49"/>
      <c r="D5686" s="50"/>
    </row>
    <row r="5687" spans="1:4" ht="15" x14ac:dyDescent="0.25">
      <c r="A5687" s="49"/>
      <c r="B5687" s="49"/>
      <c r="C5687" s="49"/>
      <c r="D5687" s="50"/>
    </row>
    <row r="5688" spans="1:4" ht="15" x14ac:dyDescent="0.25">
      <c r="A5688" s="49"/>
      <c r="B5688" s="49"/>
      <c r="C5688" s="49"/>
      <c r="D5688" s="50"/>
    </row>
    <row r="5689" spans="1:4" ht="15" x14ac:dyDescent="0.25">
      <c r="A5689" s="49"/>
      <c r="B5689" s="49"/>
      <c r="C5689" s="49"/>
      <c r="D5689" s="50"/>
    </row>
    <row r="5690" spans="1:4" ht="15" x14ac:dyDescent="0.25">
      <c r="A5690" s="49"/>
      <c r="B5690" s="49"/>
      <c r="C5690" s="49"/>
      <c r="D5690" s="50"/>
    </row>
    <row r="5691" spans="1:4" ht="15" x14ac:dyDescent="0.25">
      <c r="A5691" s="49"/>
      <c r="B5691" s="49"/>
      <c r="C5691" s="49"/>
      <c r="D5691" s="50"/>
    </row>
    <row r="5692" spans="1:4" ht="15" x14ac:dyDescent="0.25">
      <c r="A5692" s="49"/>
      <c r="B5692" s="49"/>
      <c r="C5692" s="49"/>
      <c r="D5692" s="50"/>
    </row>
    <row r="5693" spans="1:4" ht="15" x14ac:dyDescent="0.25">
      <c r="A5693" s="49"/>
      <c r="B5693" s="49"/>
      <c r="C5693" s="49"/>
      <c r="D5693" s="50"/>
    </row>
    <row r="5694" spans="1:4" ht="15" x14ac:dyDescent="0.25">
      <c r="A5694" s="49"/>
      <c r="B5694" s="49"/>
      <c r="C5694" s="49"/>
      <c r="D5694" s="50"/>
    </row>
    <row r="5695" spans="1:4" ht="15" x14ac:dyDescent="0.25">
      <c r="A5695" s="49"/>
      <c r="B5695" s="49"/>
      <c r="C5695" s="49"/>
      <c r="D5695" s="50"/>
    </row>
    <row r="5696" spans="1:4" ht="15" x14ac:dyDescent="0.25">
      <c r="A5696" s="49"/>
      <c r="B5696" s="49"/>
      <c r="C5696" s="49"/>
      <c r="D5696" s="50"/>
    </row>
    <row r="5697" spans="1:4" ht="15" x14ac:dyDescent="0.25">
      <c r="A5697" s="49"/>
      <c r="B5697" s="49"/>
      <c r="C5697" s="49"/>
      <c r="D5697" s="50"/>
    </row>
    <row r="5698" spans="1:4" ht="15" x14ac:dyDescent="0.25">
      <c r="A5698" s="49"/>
      <c r="B5698" s="49"/>
      <c r="C5698" s="49"/>
      <c r="D5698" s="50"/>
    </row>
    <row r="5699" spans="1:4" ht="15" x14ac:dyDescent="0.25">
      <c r="A5699" s="49"/>
      <c r="B5699" s="49"/>
      <c r="C5699" s="49"/>
      <c r="D5699" s="50"/>
    </row>
    <row r="5700" spans="1:4" ht="15" x14ac:dyDescent="0.25">
      <c r="A5700" s="49"/>
      <c r="B5700" s="49"/>
      <c r="C5700" s="49"/>
      <c r="D5700" s="50"/>
    </row>
    <row r="5701" spans="1:4" ht="15" x14ac:dyDescent="0.25">
      <c r="A5701" s="49"/>
      <c r="B5701" s="49"/>
      <c r="C5701" s="49"/>
      <c r="D5701" s="50"/>
    </row>
    <row r="5702" spans="1:4" ht="15" x14ac:dyDescent="0.25">
      <c r="A5702" s="49"/>
      <c r="B5702" s="49"/>
      <c r="C5702" s="49"/>
      <c r="D5702" s="50"/>
    </row>
    <row r="5703" spans="1:4" ht="15" x14ac:dyDescent="0.25">
      <c r="A5703" s="49"/>
      <c r="B5703" s="49"/>
      <c r="C5703" s="49"/>
      <c r="D5703" s="50"/>
    </row>
    <row r="5704" spans="1:4" ht="15" x14ac:dyDescent="0.25">
      <c r="A5704" s="49"/>
      <c r="B5704" s="49"/>
      <c r="C5704" s="49"/>
      <c r="D5704" s="50"/>
    </row>
    <row r="5705" spans="1:4" ht="15" x14ac:dyDescent="0.25">
      <c r="A5705" s="49"/>
      <c r="B5705" s="49"/>
      <c r="C5705" s="49"/>
      <c r="D5705" s="50"/>
    </row>
    <row r="5706" spans="1:4" ht="15" x14ac:dyDescent="0.25">
      <c r="A5706" s="49"/>
      <c r="B5706" s="49"/>
      <c r="C5706" s="49"/>
      <c r="D5706" s="50"/>
    </row>
    <row r="5707" spans="1:4" ht="15" x14ac:dyDescent="0.25">
      <c r="A5707" s="49"/>
      <c r="B5707" s="49"/>
      <c r="C5707" s="49"/>
      <c r="D5707" s="50"/>
    </row>
    <row r="5708" spans="1:4" ht="15" x14ac:dyDescent="0.25">
      <c r="A5708" s="49"/>
      <c r="B5708" s="49"/>
      <c r="C5708" s="49"/>
      <c r="D5708" s="50"/>
    </row>
    <row r="5709" spans="1:4" ht="15" x14ac:dyDescent="0.25">
      <c r="A5709" s="49"/>
      <c r="B5709" s="49"/>
      <c r="C5709" s="49"/>
      <c r="D5709" s="50"/>
    </row>
    <row r="5710" spans="1:4" ht="15" x14ac:dyDescent="0.25">
      <c r="A5710" s="49"/>
      <c r="B5710" s="49"/>
      <c r="C5710" s="49"/>
      <c r="D5710" s="50"/>
    </row>
    <row r="5711" spans="1:4" ht="15" x14ac:dyDescent="0.25">
      <c r="A5711" s="49"/>
      <c r="B5711" s="49"/>
      <c r="C5711" s="49"/>
      <c r="D5711" s="50"/>
    </row>
    <row r="5712" spans="1:4" ht="15" x14ac:dyDescent="0.25">
      <c r="A5712" s="49"/>
      <c r="B5712" s="49"/>
      <c r="C5712" s="49"/>
      <c r="D5712" s="50"/>
    </row>
    <row r="5713" spans="1:4" ht="15" x14ac:dyDescent="0.25">
      <c r="A5713" s="49"/>
      <c r="B5713" s="49"/>
      <c r="C5713" s="49"/>
      <c r="D5713" s="50"/>
    </row>
    <row r="5714" spans="1:4" ht="15" x14ac:dyDescent="0.25">
      <c r="A5714" s="49"/>
      <c r="B5714" s="49"/>
      <c r="C5714" s="49"/>
      <c r="D5714" s="50"/>
    </row>
    <row r="5715" spans="1:4" ht="15" x14ac:dyDescent="0.25">
      <c r="A5715" s="49"/>
      <c r="B5715" s="49"/>
      <c r="C5715" s="49"/>
      <c r="D5715" s="50"/>
    </row>
    <row r="5716" spans="1:4" ht="15" x14ac:dyDescent="0.25">
      <c r="A5716" s="49"/>
      <c r="B5716" s="49"/>
      <c r="C5716" s="49"/>
      <c r="D5716" s="50"/>
    </row>
    <row r="5717" spans="1:4" ht="15" x14ac:dyDescent="0.25">
      <c r="A5717" s="49"/>
      <c r="B5717" s="49"/>
      <c r="C5717" s="49"/>
      <c r="D5717" s="50"/>
    </row>
    <row r="5718" spans="1:4" ht="15" x14ac:dyDescent="0.25">
      <c r="A5718" s="49"/>
      <c r="B5718" s="49"/>
      <c r="C5718" s="49"/>
      <c r="D5718" s="50"/>
    </row>
    <row r="5719" spans="1:4" ht="15" x14ac:dyDescent="0.25">
      <c r="A5719" s="49"/>
      <c r="B5719" s="49"/>
      <c r="C5719" s="49"/>
      <c r="D5719" s="50"/>
    </row>
    <row r="5720" spans="1:4" ht="15" x14ac:dyDescent="0.25">
      <c r="A5720" s="49"/>
      <c r="B5720" s="49"/>
      <c r="C5720" s="49"/>
      <c r="D5720" s="50"/>
    </row>
    <row r="5721" spans="1:4" ht="15" x14ac:dyDescent="0.25">
      <c r="A5721" s="49"/>
      <c r="B5721" s="49"/>
      <c r="C5721" s="49"/>
      <c r="D5721" s="50"/>
    </row>
    <row r="5722" spans="1:4" ht="15" x14ac:dyDescent="0.25">
      <c r="A5722" s="49"/>
      <c r="B5722" s="49"/>
      <c r="C5722" s="49"/>
      <c r="D5722" s="50"/>
    </row>
    <row r="5723" spans="1:4" ht="15" x14ac:dyDescent="0.25">
      <c r="A5723" s="49"/>
      <c r="B5723" s="49"/>
      <c r="C5723" s="49"/>
      <c r="D5723" s="50"/>
    </row>
    <row r="5724" spans="1:4" ht="15" x14ac:dyDescent="0.25">
      <c r="A5724" s="49"/>
      <c r="B5724" s="49"/>
      <c r="C5724" s="49"/>
      <c r="D5724" s="50"/>
    </row>
    <row r="5725" spans="1:4" ht="15" x14ac:dyDescent="0.25">
      <c r="A5725" s="49"/>
      <c r="B5725" s="49"/>
      <c r="C5725" s="49"/>
      <c r="D5725" s="50"/>
    </row>
    <row r="5726" spans="1:4" ht="15" x14ac:dyDescent="0.25">
      <c r="A5726" s="49"/>
      <c r="B5726" s="49"/>
      <c r="C5726" s="49"/>
      <c r="D5726" s="50"/>
    </row>
    <row r="5727" spans="1:4" ht="15" x14ac:dyDescent="0.25">
      <c r="A5727" s="49"/>
      <c r="B5727" s="49"/>
      <c r="C5727" s="49"/>
      <c r="D5727" s="50"/>
    </row>
    <row r="5728" spans="1:4" ht="15" x14ac:dyDescent="0.25">
      <c r="A5728" s="49"/>
      <c r="B5728" s="49"/>
      <c r="C5728" s="49"/>
      <c r="D5728" s="50"/>
    </row>
    <row r="5729" spans="1:4" ht="15" x14ac:dyDescent="0.25">
      <c r="A5729" s="49"/>
      <c r="B5729" s="49"/>
      <c r="C5729" s="49"/>
      <c r="D5729" s="50"/>
    </row>
    <row r="5730" spans="1:4" ht="15" x14ac:dyDescent="0.25">
      <c r="A5730" s="49"/>
      <c r="B5730" s="49"/>
      <c r="C5730" s="49"/>
      <c r="D5730" s="50"/>
    </row>
    <row r="5731" spans="1:4" ht="15" x14ac:dyDescent="0.25">
      <c r="A5731" s="49"/>
      <c r="B5731" s="49"/>
      <c r="C5731" s="49"/>
      <c r="D5731" s="50"/>
    </row>
    <row r="5732" spans="1:4" ht="15" x14ac:dyDescent="0.25">
      <c r="A5732" s="49"/>
      <c r="B5732" s="49"/>
      <c r="C5732" s="49"/>
      <c r="D5732" s="50"/>
    </row>
    <row r="5733" spans="1:4" ht="15" x14ac:dyDescent="0.25">
      <c r="A5733" s="49"/>
      <c r="B5733" s="49"/>
      <c r="C5733" s="49"/>
      <c r="D5733" s="50"/>
    </row>
    <row r="5734" spans="1:4" ht="15" x14ac:dyDescent="0.25">
      <c r="A5734" s="49"/>
      <c r="B5734" s="49"/>
      <c r="C5734" s="49"/>
      <c r="D5734" s="50"/>
    </row>
    <row r="5735" spans="1:4" ht="15" x14ac:dyDescent="0.25">
      <c r="A5735" s="49"/>
      <c r="B5735" s="49"/>
      <c r="C5735" s="49"/>
      <c r="D5735" s="50"/>
    </row>
    <row r="5736" spans="1:4" ht="15" x14ac:dyDescent="0.25">
      <c r="A5736" s="49"/>
      <c r="B5736" s="49"/>
      <c r="C5736" s="49"/>
      <c r="D5736" s="50"/>
    </row>
    <row r="5737" spans="1:4" ht="15" x14ac:dyDescent="0.25">
      <c r="A5737" s="49"/>
      <c r="B5737" s="49"/>
      <c r="C5737" s="49"/>
      <c r="D5737" s="50"/>
    </row>
    <row r="5738" spans="1:4" ht="15" x14ac:dyDescent="0.25">
      <c r="A5738" s="49"/>
      <c r="B5738" s="49"/>
      <c r="C5738" s="49"/>
      <c r="D5738" s="50"/>
    </row>
    <row r="5739" spans="1:4" ht="15" x14ac:dyDescent="0.25">
      <c r="A5739" s="49"/>
      <c r="B5739" s="49"/>
      <c r="C5739" s="49"/>
      <c r="D5739" s="50"/>
    </row>
    <row r="5740" spans="1:4" ht="15" x14ac:dyDescent="0.25">
      <c r="A5740" s="49"/>
      <c r="B5740" s="49"/>
      <c r="C5740" s="49"/>
      <c r="D5740" s="50"/>
    </row>
    <row r="5741" spans="1:4" ht="15" x14ac:dyDescent="0.25">
      <c r="A5741" s="49"/>
      <c r="B5741" s="49"/>
      <c r="C5741" s="49"/>
      <c r="D5741" s="50"/>
    </row>
    <row r="5742" spans="1:4" ht="15" x14ac:dyDescent="0.25">
      <c r="A5742" s="49"/>
      <c r="B5742" s="49"/>
      <c r="C5742" s="49"/>
      <c r="D5742" s="50"/>
    </row>
    <row r="5743" spans="1:4" ht="15" x14ac:dyDescent="0.25">
      <c r="A5743" s="49"/>
      <c r="B5743" s="49"/>
      <c r="C5743" s="49"/>
      <c r="D5743" s="50"/>
    </row>
    <row r="5744" spans="1:4" ht="15" x14ac:dyDescent="0.25">
      <c r="A5744" s="49"/>
      <c r="B5744" s="49"/>
      <c r="C5744" s="49"/>
      <c r="D5744" s="50"/>
    </row>
    <row r="5745" spans="1:4" ht="15" x14ac:dyDescent="0.25">
      <c r="A5745" s="49"/>
      <c r="B5745" s="49"/>
      <c r="C5745" s="49"/>
      <c r="D5745" s="50"/>
    </row>
    <row r="5746" spans="1:4" ht="15" x14ac:dyDescent="0.25">
      <c r="A5746" s="49"/>
      <c r="B5746" s="49"/>
      <c r="C5746" s="49"/>
      <c r="D5746" s="50"/>
    </row>
    <row r="5747" spans="1:4" ht="15" x14ac:dyDescent="0.25">
      <c r="A5747" s="49"/>
      <c r="B5747" s="49"/>
      <c r="C5747" s="49"/>
      <c r="D5747" s="50"/>
    </row>
    <row r="5748" spans="1:4" ht="15" x14ac:dyDescent="0.25">
      <c r="A5748" s="49"/>
      <c r="B5748" s="49"/>
      <c r="C5748" s="49"/>
      <c r="D5748" s="50"/>
    </row>
    <row r="5749" spans="1:4" ht="15" x14ac:dyDescent="0.25">
      <c r="A5749" s="49"/>
      <c r="B5749" s="49"/>
      <c r="C5749" s="49"/>
      <c r="D5749" s="50"/>
    </row>
    <row r="5750" spans="1:4" ht="15" x14ac:dyDescent="0.25">
      <c r="A5750" s="49"/>
      <c r="B5750" s="49"/>
      <c r="C5750" s="49"/>
      <c r="D5750" s="50"/>
    </row>
    <row r="5751" spans="1:4" ht="15" x14ac:dyDescent="0.25">
      <c r="A5751" s="49"/>
      <c r="B5751" s="49"/>
      <c r="C5751" s="49"/>
      <c r="D5751" s="50"/>
    </row>
    <row r="5752" spans="1:4" ht="15" x14ac:dyDescent="0.25">
      <c r="A5752" s="49"/>
      <c r="B5752" s="49"/>
      <c r="C5752" s="49"/>
      <c r="D5752" s="50"/>
    </row>
    <row r="5753" spans="1:4" ht="15" x14ac:dyDescent="0.25">
      <c r="A5753" s="49"/>
      <c r="B5753" s="49"/>
      <c r="C5753" s="49"/>
      <c r="D5753" s="50"/>
    </row>
    <row r="5754" spans="1:4" ht="15" x14ac:dyDescent="0.25">
      <c r="A5754" s="49"/>
      <c r="B5754" s="49"/>
      <c r="C5754" s="49"/>
      <c r="D5754" s="50"/>
    </row>
    <row r="5755" spans="1:4" ht="15" x14ac:dyDescent="0.25">
      <c r="A5755" s="49"/>
      <c r="B5755" s="49"/>
      <c r="C5755" s="49"/>
      <c r="D5755" s="50"/>
    </row>
    <row r="5756" spans="1:4" ht="15" x14ac:dyDescent="0.25">
      <c r="A5756" s="49"/>
      <c r="B5756" s="49"/>
      <c r="C5756" s="49"/>
      <c r="D5756" s="50"/>
    </row>
    <row r="5757" spans="1:4" ht="15" x14ac:dyDescent="0.25">
      <c r="A5757" s="49"/>
      <c r="B5757" s="49"/>
      <c r="C5757" s="49"/>
      <c r="D5757" s="50"/>
    </row>
    <row r="5758" spans="1:4" ht="15" x14ac:dyDescent="0.25">
      <c r="A5758" s="49"/>
      <c r="B5758" s="49"/>
      <c r="C5758" s="49"/>
      <c r="D5758" s="50"/>
    </row>
    <row r="5759" spans="1:4" ht="15" x14ac:dyDescent="0.25">
      <c r="A5759" s="49"/>
      <c r="B5759" s="49"/>
      <c r="C5759" s="49"/>
      <c r="D5759" s="50"/>
    </row>
    <row r="5760" spans="1:4" ht="15" x14ac:dyDescent="0.25">
      <c r="A5760" s="49"/>
      <c r="B5760" s="49"/>
      <c r="C5760" s="49"/>
      <c r="D5760" s="50"/>
    </row>
    <row r="5761" spans="1:4" ht="15" x14ac:dyDescent="0.25">
      <c r="A5761" s="49"/>
      <c r="B5761" s="49"/>
      <c r="C5761" s="49"/>
      <c r="D5761" s="50"/>
    </row>
    <row r="5762" spans="1:4" ht="15" x14ac:dyDescent="0.25">
      <c r="A5762" s="49"/>
      <c r="B5762" s="49"/>
      <c r="C5762" s="49"/>
      <c r="D5762" s="50"/>
    </row>
    <row r="5763" spans="1:4" ht="15" x14ac:dyDescent="0.25">
      <c r="A5763" s="49"/>
      <c r="B5763" s="49"/>
      <c r="C5763" s="49"/>
      <c r="D5763" s="50"/>
    </row>
    <row r="5764" spans="1:4" ht="15" x14ac:dyDescent="0.25">
      <c r="A5764" s="49"/>
      <c r="B5764" s="49"/>
      <c r="C5764" s="49"/>
      <c r="D5764" s="50"/>
    </row>
    <row r="5765" spans="1:4" ht="15" x14ac:dyDescent="0.25">
      <c r="A5765" s="49"/>
      <c r="B5765" s="49"/>
      <c r="C5765" s="49"/>
      <c r="D5765" s="50"/>
    </row>
    <row r="5766" spans="1:4" ht="15" x14ac:dyDescent="0.25">
      <c r="A5766" s="49"/>
      <c r="B5766" s="49"/>
      <c r="C5766" s="49"/>
      <c r="D5766" s="50"/>
    </row>
    <row r="5767" spans="1:4" ht="15" x14ac:dyDescent="0.25">
      <c r="A5767" s="49"/>
      <c r="B5767" s="49"/>
      <c r="C5767" s="49"/>
      <c r="D5767" s="50"/>
    </row>
    <row r="5768" spans="1:4" ht="15" x14ac:dyDescent="0.25">
      <c r="A5768" s="49"/>
      <c r="B5768" s="49"/>
      <c r="C5768" s="49"/>
      <c r="D5768" s="50"/>
    </row>
    <row r="5769" spans="1:4" ht="15" x14ac:dyDescent="0.25">
      <c r="A5769" s="49"/>
      <c r="B5769" s="49"/>
      <c r="C5769" s="49"/>
      <c r="D5769" s="50"/>
    </row>
    <row r="5770" spans="1:4" ht="15" x14ac:dyDescent="0.25">
      <c r="A5770" s="49"/>
      <c r="B5770" s="49"/>
      <c r="C5770" s="49"/>
      <c r="D5770" s="50"/>
    </row>
    <row r="5771" spans="1:4" ht="15" x14ac:dyDescent="0.25">
      <c r="A5771" s="49"/>
      <c r="B5771" s="49"/>
      <c r="C5771" s="49"/>
      <c r="D5771" s="50"/>
    </row>
    <row r="5772" spans="1:4" ht="15" x14ac:dyDescent="0.25">
      <c r="A5772" s="49"/>
      <c r="B5772" s="49"/>
      <c r="C5772" s="49"/>
      <c r="D5772" s="50"/>
    </row>
    <row r="5773" spans="1:4" ht="15" x14ac:dyDescent="0.25">
      <c r="A5773" s="49"/>
      <c r="B5773" s="49"/>
      <c r="C5773" s="49"/>
      <c r="D5773" s="50"/>
    </row>
    <row r="5774" spans="1:4" ht="15" x14ac:dyDescent="0.25">
      <c r="A5774" s="49"/>
      <c r="B5774" s="49"/>
      <c r="C5774" s="49"/>
      <c r="D5774" s="50"/>
    </row>
    <row r="5775" spans="1:4" ht="15" x14ac:dyDescent="0.25">
      <c r="A5775" s="49"/>
      <c r="B5775" s="49"/>
      <c r="C5775" s="49"/>
      <c r="D5775" s="50"/>
    </row>
    <row r="5776" spans="1:4" ht="15" x14ac:dyDescent="0.25">
      <c r="A5776" s="49"/>
      <c r="B5776" s="49"/>
      <c r="C5776" s="49"/>
      <c r="D5776" s="50"/>
    </row>
    <row r="5777" spans="1:4" ht="15" x14ac:dyDescent="0.25">
      <c r="A5777" s="49"/>
      <c r="B5777" s="49"/>
      <c r="C5777" s="49"/>
      <c r="D5777" s="50"/>
    </row>
    <row r="5778" spans="1:4" ht="15" x14ac:dyDescent="0.25">
      <c r="A5778" s="49"/>
      <c r="B5778" s="49"/>
      <c r="C5778" s="49"/>
      <c r="D5778" s="50"/>
    </row>
    <row r="5779" spans="1:4" ht="15" x14ac:dyDescent="0.25">
      <c r="A5779" s="49"/>
      <c r="B5779" s="49"/>
      <c r="C5779" s="49"/>
      <c r="D5779" s="50"/>
    </row>
    <row r="5780" spans="1:4" ht="15" x14ac:dyDescent="0.25">
      <c r="A5780" s="49"/>
      <c r="B5780" s="49"/>
      <c r="C5780" s="49"/>
      <c r="D5780" s="50"/>
    </row>
    <row r="5781" spans="1:4" ht="15" x14ac:dyDescent="0.25">
      <c r="A5781" s="49"/>
      <c r="B5781" s="49"/>
      <c r="C5781" s="49"/>
      <c r="D5781" s="50"/>
    </row>
    <row r="5782" spans="1:4" ht="15" x14ac:dyDescent="0.25">
      <c r="A5782" s="49"/>
      <c r="B5782" s="49"/>
      <c r="C5782" s="49"/>
      <c r="D5782" s="50"/>
    </row>
    <row r="5783" spans="1:4" ht="15" x14ac:dyDescent="0.25">
      <c r="A5783" s="49"/>
      <c r="B5783" s="49"/>
      <c r="C5783" s="49"/>
      <c r="D5783" s="50"/>
    </row>
    <row r="5784" spans="1:4" ht="15" x14ac:dyDescent="0.25">
      <c r="A5784" s="49"/>
      <c r="B5784" s="49"/>
      <c r="C5784" s="49"/>
      <c r="D5784" s="50"/>
    </row>
    <row r="5785" spans="1:4" ht="15" x14ac:dyDescent="0.25">
      <c r="A5785" s="49"/>
      <c r="B5785" s="49"/>
      <c r="C5785" s="49"/>
      <c r="D5785" s="50"/>
    </row>
    <row r="5786" spans="1:4" ht="15" x14ac:dyDescent="0.25">
      <c r="A5786" s="49"/>
      <c r="B5786" s="49"/>
      <c r="C5786" s="49"/>
      <c r="D5786" s="50"/>
    </row>
    <row r="5787" spans="1:4" ht="15" x14ac:dyDescent="0.25">
      <c r="A5787" s="49"/>
      <c r="B5787" s="49"/>
      <c r="C5787" s="49"/>
      <c r="D5787" s="50"/>
    </row>
    <row r="5788" spans="1:4" ht="15" x14ac:dyDescent="0.25">
      <c r="A5788" s="49"/>
      <c r="B5788" s="49"/>
      <c r="C5788" s="49"/>
      <c r="D5788" s="50"/>
    </row>
    <row r="5789" spans="1:4" ht="15" x14ac:dyDescent="0.25">
      <c r="A5789" s="49"/>
      <c r="B5789" s="49"/>
      <c r="C5789" s="49"/>
      <c r="D5789" s="50"/>
    </row>
    <row r="5790" spans="1:4" ht="15" x14ac:dyDescent="0.25">
      <c r="A5790" s="49"/>
      <c r="B5790" s="49"/>
      <c r="C5790" s="49"/>
      <c r="D5790" s="50"/>
    </row>
    <row r="5791" spans="1:4" ht="15" x14ac:dyDescent="0.25">
      <c r="A5791" s="49"/>
      <c r="B5791" s="49"/>
      <c r="C5791" s="49"/>
      <c r="D5791" s="50"/>
    </row>
    <row r="5792" spans="1:4" ht="15" x14ac:dyDescent="0.25">
      <c r="A5792" s="49"/>
      <c r="B5792" s="49"/>
      <c r="C5792" s="49"/>
      <c r="D5792" s="50"/>
    </row>
    <row r="5793" spans="1:4" ht="15" x14ac:dyDescent="0.25">
      <c r="A5793" s="49"/>
      <c r="B5793" s="49"/>
      <c r="C5793" s="49"/>
      <c r="D5793" s="50"/>
    </row>
    <row r="5794" spans="1:4" ht="15" x14ac:dyDescent="0.25">
      <c r="A5794" s="49"/>
      <c r="B5794" s="49"/>
      <c r="C5794" s="49"/>
      <c r="D5794" s="50"/>
    </row>
    <row r="5795" spans="1:4" ht="15" x14ac:dyDescent="0.25">
      <c r="A5795" s="49"/>
      <c r="B5795" s="49"/>
      <c r="C5795" s="49"/>
      <c r="D5795" s="50"/>
    </row>
    <row r="5796" spans="1:4" ht="15" x14ac:dyDescent="0.25">
      <c r="A5796" s="49"/>
      <c r="B5796" s="49"/>
      <c r="C5796" s="49"/>
      <c r="D5796" s="50"/>
    </row>
    <row r="5797" spans="1:4" ht="15" x14ac:dyDescent="0.25">
      <c r="A5797" s="49"/>
      <c r="B5797" s="49"/>
      <c r="C5797" s="49"/>
      <c r="D5797" s="50"/>
    </row>
    <row r="5798" spans="1:4" ht="15" x14ac:dyDescent="0.25">
      <c r="A5798" s="49"/>
      <c r="B5798" s="49"/>
      <c r="C5798" s="49"/>
      <c r="D5798" s="50"/>
    </row>
    <row r="5799" spans="1:4" ht="15" x14ac:dyDescent="0.25">
      <c r="A5799" s="49"/>
      <c r="B5799" s="49"/>
      <c r="C5799" s="49"/>
      <c r="D5799" s="50"/>
    </row>
    <row r="5800" spans="1:4" ht="15" x14ac:dyDescent="0.25">
      <c r="A5800" s="49"/>
      <c r="B5800" s="49"/>
      <c r="C5800" s="49"/>
      <c r="D5800" s="50"/>
    </row>
    <row r="5801" spans="1:4" ht="15" x14ac:dyDescent="0.25">
      <c r="A5801" s="49"/>
      <c r="B5801" s="49"/>
      <c r="C5801" s="49"/>
      <c r="D5801" s="50"/>
    </row>
    <row r="5802" spans="1:4" ht="15" x14ac:dyDescent="0.25">
      <c r="A5802" s="49"/>
      <c r="B5802" s="49"/>
      <c r="C5802" s="49"/>
      <c r="D5802" s="50"/>
    </row>
    <row r="5803" spans="1:4" ht="15" x14ac:dyDescent="0.25">
      <c r="A5803" s="49"/>
      <c r="B5803" s="49"/>
      <c r="C5803" s="49"/>
      <c r="D5803" s="50"/>
    </row>
    <row r="5804" spans="1:4" ht="15" x14ac:dyDescent="0.25">
      <c r="A5804" s="49"/>
      <c r="B5804" s="49"/>
      <c r="C5804" s="49"/>
      <c r="D5804" s="50"/>
    </row>
    <row r="5805" spans="1:4" ht="15" x14ac:dyDescent="0.25">
      <c r="A5805" s="49"/>
      <c r="B5805" s="49"/>
      <c r="C5805" s="49"/>
      <c r="D5805" s="50"/>
    </row>
    <row r="5806" spans="1:4" ht="15" x14ac:dyDescent="0.25">
      <c r="A5806" s="49"/>
      <c r="B5806" s="49"/>
      <c r="C5806" s="49"/>
      <c r="D5806" s="50"/>
    </row>
    <row r="5807" spans="1:4" ht="15" x14ac:dyDescent="0.25">
      <c r="A5807" s="49"/>
      <c r="B5807" s="49"/>
      <c r="C5807" s="49"/>
      <c r="D5807" s="50"/>
    </row>
    <row r="5808" spans="1:4" ht="15" x14ac:dyDescent="0.25">
      <c r="A5808" s="49"/>
      <c r="B5808" s="49"/>
      <c r="C5808" s="49"/>
      <c r="D5808" s="50"/>
    </row>
    <row r="5809" spans="1:4" ht="15" x14ac:dyDescent="0.25">
      <c r="A5809" s="49"/>
      <c r="B5809" s="49"/>
      <c r="C5809" s="49"/>
      <c r="D5809" s="50"/>
    </row>
    <row r="5810" spans="1:4" ht="15" x14ac:dyDescent="0.25">
      <c r="A5810" s="49"/>
      <c r="B5810" s="49"/>
      <c r="C5810" s="49"/>
      <c r="D5810" s="50"/>
    </row>
    <row r="5811" spans="1:4" ht="15" x14ac:dyDescent="0.25">
      <c r="A5811" s="49"/>
      <c r="B5811" s="49"/>
      <c r="C5811" s="49"/>
      <c r="D5811" s="50"/>
    </row>
    <row r="5812" spans="1:4" ht="15" x14ac:dyDescent="0.25">
      <c r="A5812" s="49"/>
      <c r="B5812" s="49"/>
      <c r="C5812" s="49"/>
      <c r="D5812" s="50"/>
    </row>
    <row r="5813" spans="1:4" ht="15" x14ac:dyDescent="0.25">
      <c r="A5813" s="49"/>
      <c r="B5813" s="49"/>
      <c r="C5813" s="49"/>
      <c r="D5813" s="50"/>
    </row>
    <row r="5814" spans="1:4" ht="15" x14ac:dyDescent="0.25">
      <c r="A5814" s="49"/>
      <c r="B5814" s="49"/>
      <c r="C5814" s="49"/>
      <c r="D5814" s="50"/>
    </row>
    <row r="5815" spans="1:4" ht="15" x14ac:dyDescent="0.25">
      <c r="A5815" s="49"/>
      <c r="B5815" s="49"/>
      <c r="C5815" s="49"/>
      <c r="D5815" s="50"/>
    </row>
    <row r="5816" spans="1:4" ht="15" x14ac:dyDescent="0.25">
      <c r="A5816" s="49"/>
      <c r="B5816" s="49"/>
      <c r="C5816" s="49"/>
      <c r="D5816" s="50"/>
    </row>
    <row r="5817" spans="1:4" ht="15" x14ac:dyDescent="0.25">
      <c r="A5817" s="49"/>
      <c r="B5817" s="49"/>
      <c r="C5817" s="49"/>
      <c r="D5817" s="50"/>
    </row>
    <row r="5818" spans="1:4" ht="15" x14ac:dyDescent="0.25">
      <c r="A5818" s="49"/>
      <c r="B5818" s="49"/>
      <c r="C5818" s="49"/>
      <c r="D5818" s="50"/>
    </row>
    <row r="5819" spans="1:4" ht="15" x14ac:dyDescent="0.25">
      <c r="A5819" s="49"/>
      <c r="B5819" s="49"/>
      <c r="C5819" s="49"/>
      <c r="D5819" s="50"/>
    </row>
    <row r="5820" spans="1:4" ht="15" x14ac:dyDescent="0.25">
      <c r="A5820" s="49"/>
      <c r="B5820" s="49"/>
      <c r="C5820" s="49"/>
      <c r="D5820" s="50"/>
    </row>
    <row r="5821" spans="1:4" ht="15" x14ac:dyDescent="0.25">
      <c r="A5821" s="49"/>
      <c r="B5821" s="49"/>
      <c r="C5821" s="49"/>
      <c r="D5821" s="50"/>
    </row>
    <row r="5822" spans="1:4" ht="15" x14ac:dyDescent="0.25">
      <c r="A5822" s="49"/>
      <c r="B5822" s="49"/>
      <c r="C5822" s="49"/>
      <c r="D5822" s="50"/>
    </row>
    <row r="5823" spans="1:4" ht="15" x14ac:dyDescent="0.25">
      <c r="A5823" s="49"/>
      <c r="B5823" s="49"/>
      <c r="C5823" s="49"/>
      <c r="D5823" s="50"/>
    </row>
    <row r="5824" spans="1:4" ht="15" x14ac:dyDescent="0.25">
      <c r="A5824" s="49"/>
      <c r="B5824" s="49"/>
      <c r="C5824" s="49"/>
      <c r="D5824" s="50"/>
    </row>
    <row r="5825" spans="1:4" ht="15" x14ac:dyDescent="0.25">
      <c r="A5825" s="49"/>
      <c r="B5825" s="49"/>
      <c r="C5825" s="49"/>
      <c r="D5825" s="50"/>
    </row>
    <row r="5826" spans="1:4" ht="15" x14ac:dyDescent="0.25">
      <c r="A5826" s="49"/>
      <c r="B5826" s="49"/>
      <c r="C5826" s="49"/>
      <c r="D5826" s="50"/>
    </row>
    <row r="5827" spans="1:4" ht="15" x14ac:dyDescent="0.25">
      <c r="A5827" s="49"/>
      <c r="B5827" s="49"/>
      <c r="C5827" s="49"/>
      <c r="D5827" s="50"/>
    </row>
    <row r="5828" spans="1:4" ht="15" x14ac:dyDescent="0.25">
      <c r="A5828" s="49"/>
      <c r="B5828" s="49"/>
      <c r="C5828" s="49"/>
      <c r="D5828" s="50"/>
    </row>
    <row r="5829" spans="1:4" ht="15" x14ac:dyDescent="0.25">
      <c r="A5829" s="49"/>
      <c r="B5829" s="49"/>
      <c r="C5829" s="49"/>
      <c r="D5829" s="50"/>
    </row>
    <row r="5830" spans="1:4" ht="15" x14ac:dyDescent="0.25">
      <c r="A5830" s="49"/>
      <c r="B5830" s="49"/>
      <c r="C5830" s="49"/>
      <c r="D5830" s="50"/>
    </row>
    <row r="5831" spans="1:4" ht="15" x14ac:dyDescent="0.25">
      <c r="A5831" s="49"/>
      <c r="B5831" s="49"/>
      <c r="C5831" s="49"/>
      <c r="D5831" s="50"/>
    </row>
    <row r="5832" spans="1:4" ht="15" x14ac:dyDescent="0.25">
      <c r="A5832" s="49"/>
      <c r="B5832" s="49"/>
      <c r="C5832" s="49"/>
      <c r="D5832" s="50"/>
    </row>
    <row r="5833" spans="1:4" ht="15" x14ac:dyDescent="0.25">
      <c r="A5833" s="49"/>
      <c r="B5833" s="49"/>
      <c r="C5833" s="49"/>
      <c r="D5833" s="50"/>
    </row>
    <row r="5834" spans="1:4" ht="15" x14ac:dyDescent="0.25">
      <c r="A5834" s="49"/>
      <c r="B5834" s="49"/>
      <c r="C5834" s="49"/>
      <c r="D5834" s="50"/>
    </row>
    <row r="5835" spans="1:4" ht="15" x14ac:dyDescent="0.25">
      <c r="A5835" s="49"/>
      <c r="B5835" s="49"/>
      <c r="C5835" s="49"/>
      <c r="D5835" s="50"/>
    </row>
    <row r="5836" spans="1:4" ht="15" x14ac:dyDescent="0.25">
      <c r="A5836" s="49"/>
      <c r="B5836" s="49"/>
      <c r="C5836" s="49"/>
      <c r="D5836" s="50"/>
    </row>
    <row r="5837" spans="1:4" ht="15" x14ac:dyDescent="0.25">
      <c r="A5837" s="49"/>
      <c r="B5837" s="49"/>
      <c r="C5837" s="49"/>
      <c r="D5837" s="50"/>
    </row>
    <row r="5838" spans="1:4" ht="15" x14ac:dyDescent="0.25">
      <c r="A5838" s="49"/>
      <c r="B5838" s="49"/>
      <c r="C5838" s="49"/>
      <c r="D5838" s="50"/>
    </row>
    <row r="5839" spans="1:4" ht="15" x14ac:dyDescent="0.25">
      <c r="A5839" s="49"/>
      <c r="B5839" s="49"/>
      <c r="C5839" s="49"/>
      <c r="D5839" s="50"/>
    </row>
    <row r="5840" spans="1:4" ht="15" x14ac:dyDescent="0.25">
      <c r="A5840" s="49"/>
      <c r="B5840" s="49"/>
      <c r="C5840" s="49"/>
      <c r="D5840" s="50"/>
    </row>
    <row r="5841" spans="1:4" ht="15" x14ac:dyDescent="0.25">
      <c r="A5841" s="49"/>
      <c r="B5841" s="49"/>
      <c r="C5841" s="49"/>
      <c r="D5841" s="50"/>
    </row>
    <row r="5842" spans="1:4" ht="15" x14ac:dyDescent="0.25">
      <c r="A5842" s="49"/>
      <c r="B5842" s="49"/>
      <c r="C5842" s="49"/>
      <c r="D5842" s="50"/>
    </row>
    <row r="5843" spans="1:4" ht="15" x14ac:dyDescent="0.25">
      <c r="A5843" s="49"/>
      <c r="B5843" s="49"/>
      <c r="C5843" s="49"/>
      <c r="D5843" s="50"/>
    </row>
    <row r="5844" spans="1:4" ht="15" x14ac:dyDescent="0.25">
      <c r="A5844" s="49"/>
      <c r="B5844" s="49"/>
      <c r="C5844" s="49"/>
      <c r="D5844" s="50"/>
    </row>
    <row r="5845" spans="1:4" ht="15" x14ac:dyDescent="0.25">
      <c r="A5845" s="49"/>
      <c r="B5845" s="49"/>
      <c r="C5845" s="49"/>
      <c r="D5845" s="50"/>
    </row>
    <row r="5846" spans="1:4" ht="15" x14ac:dyDescent="0.25">
      <c r="A5846" s="49"/>
      <c r="B5846" s="49"/>
      <c r="C5846" s="49"/>
      <c r="D5846" s="50"/>
    </row>
    <row r="5847" spans="1:4" ht="15" x14ac:dyDescent="0.25">
      <c r="A5847" s="49"/>
      <c r="B5847" s="49"/>
      <c r="C5847" s="49"/>
      <c r="D5847" s="50"/>
    </row>
    <row r="5848" spans="1:4" ht="15" x14ac:dyDescent="0.25">
      <c r="A5848" s="49"/>
      <c r="B5848" s="49"/>
      <c r="C5848" s="49"/>
      <c r="D5848" s="50"/>
    </row>
    <row r="5849" spans="1:4" ht="15" x14ac:dyDescent="0.25">
      <c r="A5849" s="49"/>
      <c r="B5849" s="49"/>
      <c r="C5849" s="49"/>
      <c r="D5849" s="50"/>
    </row>
    <row r="5850" spans="1:4" ht="15" x14ac:dyDescent="0.25">
      <c r="A5850" s="49"/>
      <c r="B5850" s="49"/>
      <c r="C5850" s="49"/>
      <c r="D5850" s="50"/>
    </row>
    <row r="5851" spans="1:4" ht="15" x14ac:dyDescent="0.25">
      <c r="A5851" s="49"/>
      <c r="B5851" s="49"/>
      <c r="C5851" s="49"/>
      <c r="D5851" s="50"/>
    </row>
    <row r="5852" spans="1:4" ht="15" x14ac:dyDescent="0.25">
      <c r="A5852" s="49"/>
      <c r="B5852" s="49"/>
      <c r="C5852" s="49"/>
      <c r="D5852" s="50"/>
    </row>
    <row r="5853" spans="1:4" ht="15" x14ac:dyDescent="0.25">
      <c r="A5853" s="49"/>
      <c r="B5853" s="49"/>
      <c r="C5853" s="49"/>
      <c r="D5853" s="50"/>
    </row>
    <row r="5854" spans="1:4" ht="15" x14ac:dyDescent="0.25">
      <c r="A5854" s="49"/>
      <c r="B5854" s="49"/>
      <c r="C5854" s="49"/>
      <c r="D5854" s="50"/>
    </row>
    <row r="5855" spans="1:4" ht="15" x14ac:dyDescent="0.25">
      <c r="A5855" s="49"/>
      <c r="B5855" s="49"/>
      <c r="C5855" s="49"/>
      <c r="D5855" s="50"/>
    </row>
    <row r="5856" spans="1:4" ht="15" x14ac:dyDescent="0.25">
      <c r="A5856" s="49"/>
      <c r="B5856" s="49"/>
      <c r="C5856" s="49"/>
      <c r="D5856" s="50"/>
    </row>
    <row r="5857" spans="1:4" ht="15" x14ac:dyDescent="0.25">
      <c r="A5857" s="49"/>
      <c r="B5857" s="49"/>
      <c r="C5857" s="49"/>
      <c r="D5857" s="50"/>
    </row>
    <row r="5858" spans="1:4" ht="15" x14ac:dyDescent="0.25">
      <c r="A5858" s="49"/>
      <c r="B5858" s="49"/>
      <c r="C5858" s="49"/>
      <c r="D5858" s="50"/>
    </row>
    <row r="5859" spans="1:4" ht="15" x14ac:dyDescent="0.25">
      <c r="A5859" s="49"/>
      <c r="B5859" s="49"/>
      <c r="C5859" s="49"/>
      <c r="D5859" s="50"/>
    </row>
    <row r="5860" spans="1:4" ht="15" x14ac:dyDescent="0.25">
      <c r="A5860" s="49"/>
      <c r="B5860" s="49"/>
      <c r="C5860" s="49"/>
      <c r="D5860" s="50"/>
    </row>
    <row r="5861" spans="1:4" ht="15" x14ac:dyDescent="0.25">
      <c r="A5861" s="49"/>
      <c r="B5861" s="49"/>
      <c r="C5861" s="49"/>
      <c r="D5861" s="50"/>
    </row>
    <row r="5862" spans="1:4" ht="15" x14ac:dyDescent="0.25">
      <c r="A5862" s="49"/>
      <c r="B5862" s="49"/>
      <c r="C5862" s="49"/>
      <c r="D5862" s="50"/>
    </row>
    <row r="5863" spans="1:4" ht="15" x14ac:dyDescent="0.25">
      <c r="A5863" s="49"/>
      <c r="B5863" s="49"/>
      <c r="C5863" s="49"/>
      <c r="D5863" s="51"/>
    </row>
    <row r="5864" spans="1:4" ht="15" x14ac:dyDescent="0.25">
      <c r="A5864" s="49"/>
      <c r="B5864" s="49"/>
      <c r="C5864" s="49"/>
      <c r="D5864" s="50"/>
    </row>
    <row r="5865" spans="1:4" ht="15" x14ac:dyDescent="0.25">
      <c r="A5865" s="49"/>
      <c r="B5865" s="49"/>
      <c r="C5865" s="49"/>
      <c r="D5865" s="50"/>
    </row>
    <row r="5866" spans="1:4" ht="15" x14ac:dyDescent="0.25">
      <c r="A5866" s="49"/>
      <c r="B5866" s="49"/>
      <c r="C5866" s="49"/>
      <c r="D5866" s="51"/>
    </row>
    <row r="5867" spans="1:4" ht="15" x14ac:dyDescent="0.25">
      <c r="A5867" s="49"/>
      <c r="B5867" s="49"/>
      <c r="C5867" s="49"/>
      <c r="D5867" s="50"/>
    </row>
    <row r="5868" spans="1:4" ht="15" x14ac:dyDescent="0.25">
      <c r="A5868" s="49"/>
      <c r="B5868" s="49"/>
      <c r="C5868" s="49"/>
      <c r="D5868" s="50"/>
    </row>
    <row r="5869" spans="1:4" ht="15" x14ac:dyDescent="0.25">
      <c r="A5869" s="49"/>
      <c r="B5869" s="49"/>
      <c r="C5869" s="49"/>
      <c r="D5869" s="50"/>
    </row>
    <row r="5870" spans="1:4" ht="15" x14ac:dyDescent="0.25">
      <c r="A5870" s="49"/>
      <c r="B5870" s="49"/>
      <c r="C5870" s="49"/>
      <c r="D5870" s="50"/>
    </row>
    <row r="5871" spans="1:4" ht="15" x14ac:dyDescent="0.25">
      <c r="A5871" s="49"/>
      <c r="B5871" s="49"/>
      <c r="C5871" s="49"/>
      <c r="D5871" s="50"/>
    </row>
    <row r="5872" spans="1:4" ht="15" x14ac:dyDescent="0.25">
      <c r="A5872" s="49"/>
      <c r="B5872" s="49"/>
      <c r="C5872" s="49"/>
      <c r="D5872" s="50"/>
    </row>
    <row r="5873" spans="1:4" ht="15" x14ac:dyDescent="0.25">
      <c r="A5873" s="49"/>
      <c r="B5873" s="49"/>
      <c r="C5873" s="49"/>
      <c r="D5873" s="50"/>
    </row>
    <row r="5874" spans="1:4" ht="15" x14ac:dyDescent="0.25">
      <c r="A5874" s="49"/>
      <c r="B5874" s="49"/>
      <c r="C5874" s="49"/>
      <c r="D5874" s="50"/>
    </row>
    <row r="5875" spans="1:4" ht="15" x14ac:dyDescent="0.25">
      <c r="A5875" s="49"/>
      <c r="B5875" s="49"/>
      <c r="C5875" s="49"/>
      <c r="D5875" s="50"/>
    </row>
    <row r="5876" spans="1:4" ht="15" x14ac:dyDescent="0.25">
      <c r="A5876" s="49"/>
      <c r="B5876" s="49"/>
      <c r="C5876" s="49"/>
      <c r="D5876" s="50"/>
    </row>
    <row r="5877" spans="1:4" ht="15" x14ac:dyDescent="0.25">
      <c r="A5877" s="49"/>
      <c r="B5877" s="49"/>
      <c r="C5877" s="49"/>
      <c r="D5877" s="50"/>
    </row>
    <row r="5878" spans="1:4" ht="15" x14ac:dyDescent="0.25">
      <c r="A5878" s="49"/>
      <c r="B5878" s="49"/>
      <c r="C5878" s="49"/>
      <c r="D5878" s="50"/>
    </row>
    <row r="5879" spans="1:4" ht="15" x14ac:dyDescent="0.25">
      <c r="A5879" s="49"/>
      <c r="B5879" s="49"/>
      <c r="C5879" s="49"/>
      <c r="D5879" s="50"/>
    </row>
    <row r="5880" spans="1:4" ht="15" x14ac:dyDescent="0.25">
      <c r="A5880" s="49"/>
      <c r="B5880" s="49"/>
      <c r="C5880" s="49"/>
      <c r="D5880" s="50"/>
    </row>
    <row r="5881" spans="1:4" ht="15" x14ac:dyDescent="0.25">
      <c r="A5881" s="49"/>
      <c r="B5881" s="49"/>
      <c r="C5881" s="49"/>
      <c r="D5881" s="50"/>
    </row>
    <row r="5882" spans="1:4" ht="15" x14ac:dyDescent="0.25">
      <c r="A5882" s="49"/>
      <c r="B5882" s="49"/>
      <c r="C5882" s="49"/>
      <c r="D5882" s="50"/>
    </row>
    <row r="5883" spans="1:4" ht="15" x14ac:dyDescent="0.25">
      <c r="A5883" s="49"/>
      <c r="B5883" s="49"/>
      <c r="C5883" s="49"/>
      <c r="D5883" s="50"/>
    </row>
    <row r="5884" spans="1:4" ht="15" x14ac:dyDescent="0.25">
      <c r="A5884" s="49"/>
      <c r="B5884" s="49"/>
      <c r="C5884" s="49"/>
      <c r="D5884" s="50"/>
    </row>
    <row r="5885" spans="1:4" ht="15" x14ac:dyDescent="0.25">
      <c r="A5885" s="49"/>
      <c r="B5885" s="49"/>
      <c r="C5885" s="49"/>
      <c r="D5885" s="50"/>
    </row>
    <row r="5886" spans="1:4" ht="15" x14ac:dyDescent="0.25">
      <c r="A5886" s="49"/>
      <c r="B5886" s="49"/>
      <c r="C5886" s="49"/>
      <c r="D5886" s="50"/>
    </row>
    <row r="5887" spans="1:4" ht="15" x14ac:dyDescent="0.25">
      <c r="A5887" s="49"/>
      <c r="B5887" s="49"/>
      <c r="C5887" s="49"/>
      <c r="D5887" s="50"/>
    </row>
    <row r="5888" spans="1:4" ht="15" x14ac:dyDescent="0.25">
      <c r="A5888" s="49"/>
      <c r="B5888" s="49"/>
      <c r="C5888" s="49"/>
      <c r="D5888" s="50"/>
    </row>
    <row r="5889" spans="1:4" ht="15" x14ac:dyDescent="0.25">
      <c r="A5889" s="49"/>
      <c r="B5889" s="49"/>
      <c r="C5889" s="49"/>
      <c r="D5889" s="50"/>
    </row>
    <row r="5890" spans="1:4" ht="15" x14ac:dyDescent="0.25">
      <c r="A5890" s="49"/>
      <c r="B5890" s="49"/>
      <c r="C5890" s="49"/>
      <c r="D5890" s="50"/>
    </row>
    <row r="5891" spans="1:4" ht="15" x14ac:dyDescent="0.25">
      <c r="A5891" s="49"/>
      <c r="B5891" s="49"/>
      <c r="C5891" s="49"/>
      <c r="D5891" s="50"/>
    </row>
    <row r="5892" spans="1:4" ht="15" x14ac:dyDescent="0.25">
      <c r="A5892" s="49"/>
      <c r="B5892" s="49"/>
      <c r="C5892" s="49"/>
      <c r="D5892" s="50"/>
    </row>
    <row r="5893" spans="1:4" ht="15" x14ac:dyDescent="0.25">
      <c r="A5893" s="49"/>
      <c r="B5893" s="49"/>
      <c r="C5893" s="49"/>
      <c r="D5893" s="50"/>
    </row>
    <row r="5894" spans="1:4" ht="15" x14ac:dyDescent="0.25">
      <c r="A5894" s="49"/>
      <c r="B5894" s="49"/>
      <c r="C5894" s="49"/>
      <c r="D5894" s="50"/>
    </row>
    <row r="5895" spans="1:4" ht="15" x14ac:dyDescent="0.25">
      <c r="A5895" s="49"/>
      <c r="B5895" s="49"/>
      <c r="C5895" s="49"/>
      <c r="D5895" s="50"/>
    </row>
    <row r="5896" spans="1:4" ht="15" x14ac:dyDescent="0.25">
      <c r="A5896" s="49"/>
      <c r="B5896" s="49"/>
      <c r="C5896" s="49"/>
      <c r="D5896" s="50"/>
    </row>
    <row r="5897" spans="1:4" ht="15" x14ac:dyDescent="0.25">
      <c r="A5897" s="49"/>
      <c r="B5897" s="49"/>
      <c r="C5897" s="49"/>
      <c r="D5897" s="50"/>
    </row>
    <row r="5898" spans="1:4" ht="15" x14ac:dyDescent="0.25">
      <c r="A5898" s="49"/>
      <c r="B5898" s="49"/>
      <c r="C5898" s="49"/>
      <c r="D5898" s="50"/>
    </row>
    <row r="5899" spans="1:4" ht="15" x14ac:dyDescent="0.25">
      <c r="A5899" s="49"/>
      <c r="B5899" s="49"/>
      <c r="C5899" s="49"/>
      <c r="D5899" s="50"/>
    </row>
    <row r="5900" spans="1:4" ht="15" x14ac:dyDescent="0.25">
      <c r="A5900" s="49"/>
      <c r="B5900" s="49"/>
      <c r="C5900" s="49"/>
      <c r="D5900" s="50"/>
    </row>
    <row r="5901" spans="1:4" ht="15" x14ac:dyDescent="0.25">
      <c r="A5901" s="49"/>
      <c r="B5901" s="49"/>
      <c r="C5901" s="49"/>
      <c r="D5901" s="50"/>
    </row>
    <row r="5902" spans="1:4" ht="15" x14ac:dyDescent="0.25">
      <c r="A5902" s="49"/>
      <c r="B5902" s="49"/>
      <c r="C5902" s="49"/>
      <c r="D5902" s="50"/>
    </row>
    <row r="5903" spans="1:4" ht="15" x14ac:dyDescent="0.25">
      <c r="A5903" s="49"/>
      <c r="B5903" s="49"/>
      <c r="C5903" s="49"/>
      <c r="D5903" s="50"/>
    </row>
    <row r="5904" spans="1:4" ht="15" x14ac:dyDescent="0.25">
      <c r="A5904" s="49"/>
      <c r="B5904" s="49"/>
      <c r="C5904" s="49"/>
      <c r="D5904" s="50"/>
    </row>
    <row r="5905" spans="1:4" ht="15" x14ac:dyDescent="0.25">
      <c r="A5905" s="49"/>
      <c r="B5905" s="49"/>
      <c r="C5905" s="49"/>
      <c r="D5905" s="50"/>
    </row>
    <row r="5906" spans="1:4" ht="15" x14ac:dyDescent="0.25">
      <c r="A5906" s="49"/>
      <c r="B5906" s="49"/>
      <c r="C5906" s="49"/>
      <c r="D5906" s="50"/>
    </row>
    <row r="5907" spans="1:4" ht="15" x14ac:dyDescent="0.25">
      <c r="A5907" s="49"/>
      <c r="B5907" s="49"/>
      <c r="C5907" s="49"/>
      <c r="D5907" s="50"/>
    </row>
    <row r="5908" spans="1:4" ht="15" x14ac:dyDescent="0.25">
      <c r="A5908" s="49"/>
      <c r="B5908" s="49"/>
      <c r="C5908" s="49"/>
      <c r="D5908" s="50"/>
    </row>
    <row r="5909" spans="1:4" ht="15" x14ac:dyDescent="0.25">
      <c r="A5909" s="49"/>
      <c r="B5909" s="49"/>
      <c r="C5909" s="49"/>
      <c r="D5909" s="50"/>
    </row>
    <row r="5910" spans="1:4" ht="15" x14ac:dyDescent="0.25">
      <c r="A5910" s="49"/>
      <c r="B5910" s="49"/>
      <c r="C5910" s="49"/>
      <c r="D5910" s="50"/>
    </row>
    <row r="5911" spans="1:4" ht="15" x14ac:dyDescent="0.25">
      <c r="A5911" s="49"/>
      <c r="B5911" s="49"/>
      <c r="C5911" s="49"/>
      <c r="D5911" s="50"/>
    </row>
    <row r="5912" spans="1:4" ht="15" x14ac:dyDescent="0.25">
      <c r="A5912" s="49"/>
      <c r="B5912" s="49"/>
      <c r="C5912" s="49"/>
      <c r="D5912" s="50"/>
    </row>
    <row r="5913" spans="1:4" ht="15" x14ac:dyDescent="0.25">
      <c r="A5913" s="49"/>
      <c r="B5913" s="49"/>
      <c r="C5913" s="49"/>
      <c r="D5913" s="50"/>
    </row>
    <row r="5914" spans="1:4" ht="15" x14ac:dyDescent="0.25">
      <c r="A5914" s="49"/>
      <c r="B5914" s="49"/>
      <c r="C5914" s="49"/>
      <c r="D5914" s="50"/>
    </row>
    <row r="5915" spans="1:4" ht="15" x14ac:dyDescent="0.25">
      <c r="A5915" s="49"/>
      <c r="B5915" s="49"/>
      <c r="C5915" s="49"/>
      <c r="D5915" s="50"/>
    </row>
    <row r="5916" spans="1:4" ht="15" x14ac:dyDescent="0.25">
      <c r="A5916" s="49"/>
      <c r="B5916" s="49"/>
      <c r="C5916" s="49"/>
      <c r="D5916" s="50"/>
    </row>
    <row r="5917" spans="1:4" ht="15" x14ac:dyDescent="0.25">
      <c r="A5917" s="49"/>
      <c r="B5917" s="49"/>
      <c r="C5917" s="49"/>
      <c r="D5917" s="50"/>
    </row>
    <row r="5918" spans="1:4" ht="15" x14ac:dyDescent="0.25">
      <c r="A5918" s="49"/>
      <c r="B5918" s="49"/>
      <c r="C5918" s="49"/>
      <c r="D5918" s="50"/>
    </row>
    <row r="5919" spans="1:4" ht="15" x14ac:dyDescent="0.25">
      <c r="A5919" s="49"/>
      <c r="B5919" s="49"/>
      <c r="C5919" s="49"/>
      <c r="D5919" s="50"/>
    </row>
    <row r="5920" spans="1:4" ht="15" x14ac:dyDescent="0.25">
      <c r="A5920" s="49"/>
      <c r="B5920" s="49"/>
      <c r="C5920" s="49"/>
      <c r="D5920" s="50"/>
    </row>
    <row r="5921" spans="1:4" ht="15" x14ac:dyDescent="0.25">
      <c r="A5921" s="49"/>
      <c r="B5921" s="49"/>
      <c r="C5921" s="49"/>
      <c r="D5921" s="50"/>
    </row>
    <row r="5922" spans="1:4" ht="15" x14ac:dyDescent="0.25">
      <c r="A5922" s="49"/>
      <c r="B5922" s="49"/>
      <c r="C5922" s="49"/>
      <c r="D5922" s="50"/>
    </row>
    <row r="5923" spans="1:4" ht="15" x14ac:dyDescent="0.25">
      <c r="A5923" s="49"/>
      <c r="B5923" s="49"/>
      <c r="C5923" s="49"/>
      <c r="D5923" s="50"/>
    </row>
    <row r="5924" spans="1:4" ht="15" x14ac:dyDescent="0.25">
      <c r="A5924" s="49"/>
      <c r="B5924" s="49"/>
      <c r="C5924" s="49"/>
      <c r="D5924" s="50"/>
    </row>
    <row r="5925" spans="1:4" ht="15" x14ac:dyDescent="0.25">
      <c r="A5925" s="49"/>
      <c r="B5925" s="49"/>
      <c r="C5925" s="49"/>
      <c r="D5925" s="50"/>
    </row>
    <row r="5926" spans="1:4" ht="15" x14ac:dyDescent="0.25">
      <c r="A5926" s="49"/>
      <c r="B5926" s="49"/>
      <c r="C5926" s="49"/>
      <c r="D5926" s="50"/>
    </row>
    <row r="5927" spans="1:4" ht="15" x14ac:dyDescent="0.25">
      <c r="A5927" s="49"/>
      <c r="B5927" s="49"/>
      <c r="C5927" s="49"/>
      <c r="D5927" s="50"/>
    </row>
    <row r="5928" spans="1:4" ht="15" x14ac:dyDescent="0.25">
      <c r="A5928" s="49"/>
      <c r="B5928" s="49"/>
      <c r="C5928" s="49"/>
      <c r="D5928" s="50"/>
    </row>
    <row r="5929" spans="1:4" ht="15" x14ac:dyDescent="0.25">
      <c r="A5929" s="49"/>
      <c r="B5929" s="49"/>
      <c r="C5929" s="49"/>
      <c r="D5929" s="50"/>
    </row>
    <row r="5930" spans="1:4" ht="15" x14ac:dyDescent="0.25">
      <c r="A5930" s="49"/>
      <c r="B5930" s="49"/>
      <c r="C5930" s="49"/>
      <c r="D5930" s="50"/>
    </row>
    <row r="5931" spans="1:4" ht="15" x14ac:dyDescent="0.25">
      <c r="A5931" s="49"/>
      <c r="B5931" s="49"/>
      <c r="C5931" s="49"/>
      <c r="D5931" s="50"/>
    </row>
    <row r="5932" spans="1:4" ht="15" x14ac:dyDescent="0.25">
      <c r="A5932" s="49"/>
      <c r="B5932" s="49"/>
      <c r="C5932" s="49"/>
      <c r="D5932" s="50"/>
    </row>
    <row r="5933" spans="1:4" ht="15" x14ac:dyDescent="0.25">
      <c r="A5933" s="49"/>
      <c r="B5933" s="49"/>
      <c r="C5933" s="49"/>
      <c r="D5933" s="50"/>
    </row>
    <row r="5934" spans="1:4" ht="15" x14ac:dyDescent="0.25">
      <c r="A5934" s="49"/>
      <c r="B5934" s="49"/>
      <c r="C5934" s="49"/>
      <c r="D5934" s="50"/>
    </row>
    <row r="5935" spans="1:4" ht="15" x14ac:dyDescent="0.25">
      <c r="A5935" s="49"/>
      <c r="B5935" s="49"/>
      <c r="C5935" s="49"/>
      <c r="D5935" s="50"/>
    </row>
    <row r="5936" spans="1:4" ht="15" x14ac:dyDescent="0.25">
      <c r="A5936" s="49"/>
      <c r="B5936" s="49"/>
      <c r="C5936" s="49"/>
      <c r="D5936" s="50"/>
    </row>
    <row r="5937" spans="1:4" ht="15" x14ac:dyDescent="0.25">
      <c r="A5937" s="49"/>
      <c r="B5937" s="49"/>
      <c r="C5937" s="49"/>
      <c r="D5937" s="50"/>
    </row>
    <row r="5938" spans="1:4" ht="15" x14ac:dyDescent="0.25">
      <c r="A5938" s="49"/>
      <c r="B5938" s="49"/>
      <c r="C5938" s="49"/>
      <c r="D5938" s="50"/>
    </row>
    <row r="5939" spans="1:4" ht="15" x14ac:dyDescent="0.25">
      <c r="A5939" s="49"/>
      <c r="B5939" s="49"/>
      <c r="C5939" s="49"/>
      <c r="D5939" s="50"/>
    </row>
    <row r="5940" spans="1:4" ht="15" x14ac:dyDescent="0.25">
      <c r="A5940" s="49"/>
      <c r="B5940" s="49"/>
      <c r="C5940" s="49"/>
      <c r="D5940" s="50"/>
    </row>
    <row r="5941" spans="1:4" ht="15" x14ac:dyDescent="0.25">
      <c r="A5941" s="49"/>
      <c r="B5941" s="49"/>
      <c r="C5941" s="49"/>
      <c r="D5941" s="50"/>
    </row>
    <row r="5942" spans="1:4" ht="15" x14ac:dyDescent="0.25">
      <c r="A5942" s="49"/>
      <c r="B5942" s="49"/>
      <c r="C5942" s="49"/>
      <c r="D5942" s="50"/>
    </row>
    <row r="5943" spans="1:4" ht="15" x14ac:dyDescent="0.25">
      <c r="A5943" s="49"/>
      <c r="B5943" s="49"/>
      <c r="C5943" s="49"/>
      <c r="D5943" s="50"/>
    </row>
    <row r="5944" spans="1:4" ht="15" x14ac:dyDescent="0.25">
      <c r="A5944" s="49"/>
      <c r="B5944" s="49"/>
      <c r="C5944" s="49"/>
      <c r="D5944" s="50"/>
    </row>
    <row r="5945" spans="1:4" ht="15" x14ac:dyDescent="0.25">
      <c r="A5945" s="49"/>
      <c r="B5945" s="49"/>
      <c r="C5945" s="49"/>
      <c r="D5945" s="50"/>
    </row>
    <row r="5946" spans="1:4" ht="15" x14ac:dyDescent="0.25">
      <c r="A5946" s="49"/>
      <c r="B5946" s="49"/>
      <c r="C5946" s="49"/>
      <c r="D5946" s="50"/>
    </row>
    <row r="5947" spans="1:4" ht="15" x14ac:dyDescent="0.25">
      <c r="A5947" s="49"/>
      <c r="B5947" s="49"/>
      <c r="C5947" s="49"/>
      <c r="D5947" s="50"/>
    </row>
    <row r="5948" spans="1:4" ht="15" x14ac:dyDescent="0.25">
      <c r="A5948" s="49"/>
      <c r="B5948" s="49"/>
      <c r="C5948" s="49"/>
      <c r="D5948" s="50"/>
    </row>
    <row r="5949" spans="1:4" ht="15" x14ac:dyDescent="0.25">
      <c r="A5949" s="49"/>
      <c r="B5949" s="49"/>
      <c r="C5949" s="49"/>
      <c r="D5949" s="50"/>
    </row>
    <row r="5950" spans="1:4" ht="15" x14ac:dyDescent="0.25">
      <c r="A5950" s="49"/>
      <c r="B5950" s="49"/>
      <c r="C5950" s="49"/>
      <c r="D5950" s="51"/>
    </row>
    <row r="5951" spans="1:4" ht="15" x14ac:dyDescent="0.25">
      <c r="A5951" s="49"/>
      <c r="B5951" s="49"/>
      <c r="C5951" s="49"/>
      <c r="D5951" s="50"/>
    </row>
    <row r="5952" spans="1:4" ht="15" x14ac:dyDescent="0.25">
      <c r="A5952" s="49"/>
      <c r="B5952" s="49"/>
      <c r="C5952" s="49"/>
      <c r="D5952" s="50"/>
    </row>
    <row r="5953" spans="1:4" ht="15" x14ac:dyDescent="0.25">
      <c r="A5953" s="49"/>
      <c r="B5953" s="49"/>
      <c r="C5953" s="49"/>
      <c r="D5953" s="50"/>
    </row>
    <row r="5954" spans="1:4" ht="15" x14ac:dyDescent="0.25">
      <c r="A5954" s="49"/>
      <c r="B5954" s="49"/>
      <c r="C5954" s="49"/>
      <c r="D5954" s="50"/>
    </row>
    <row r="5955" spans="1:4" ht="15" x14ac:dyDescent="0.25">
      <c r="A5955" s="49"/>
      <c r="B5955" s="49"/>
      <c r="C5955" s="49"/>
      <c r="D5955" s="50"/>
    </row>
    <row r="5956" spans="1:4" ht="15" x14ac:dyDescent="0.25">
      <c r="A5956" s="49"/>
      <c r="B5956" s="49"/>
      <c r="C5956" s="49"/>
      <c r="D5956" s="50"/>
    </row>
    <row r="5957" spans="1:4" ht="15" x14ac:dyDescent="0.25">
      <c r="A5957" s="49"/>
      <c r="B5957" s="49"/>
      <c r="C5957" s="49"/>
      <c r="D5957" s="50"/>
    </row>
    <row r="5958" spans="1:4" ht="15" x14ac:dyDescent="0.25">
      <c r="A5958" s="49"/>
      <c r="B5958" s="49"/>
      <c r="C5958" s="49"/>
      <c r="D5958" s="50"/>
    </row>
    <row r="5959" spans="1:4" ht="15" x14ac:dyDescent="0.25">
      <c r="A5959" s="49"/>
      <c r="B5959" s="49"/>
      <c r="C5959" s="49"/>
      <c r="D5959" s="50"/>
    </row>
    <row r="5960" spans="1:4" ht="15" x14ac:dyDescent="0.25">
      <c r="A5960" s="49"/>
      <c r="B5960" s="49"/>
      <c r="C5960" s="49"/>
      <c r="D5960" s="50"/>
    </row>
    <row r="5961" spans="1:4" ht="15" x14ac:dyDescent="0.25">
      <c r="A5961" s="49"/>
      <c r="B5961" s="49"/>
      <c r="C5961" s="49"/>
      <c r="D5961" s="50"/>
    </row>
    <row r="5962" spans="1:4" ht="15" x14ac:dyDescent="0.25">
      <c r="A5962" s="49"/>
      <c r="B5962" s="49"/>
      <c r="C5962" s="49"/>
      <c r="D5962" s="50"/>
    </row>
    <row r="5963" spans="1:4" ht="15" x14ac:dyDescent="0.25">
      <c r="A5963" s="49"/>
      <c r="B5963" s="49"/>
      <c r="C5963" s="49"/>
      <c r="D5963" s="50"/>
    </row>
    <row r="5964" spans="1:4" ht="15" x14ac:dyDescent="0.25">
      <c r="A5964" s="49"/>
      <c r="B5964" s="49"/>
      <c r="C5964" s="49"/>
      <c r="D5964" s="50"/>
    </row>
    <row r="5965" spans="1:4" ht="15" x14ac:dyDescent="0.25">
      <c r="A5965" s="49"/>
      <c r="B5965" s="49"/>
      <c r="C5965" s="49"/>
      <c r="D5965" s="50"/>
    </row>
    <row r="5966" spans="1:4" ht="15" x14ac:dyDescent="0.25">
      <c r="A5966" s="49"/>
      <c r="B5966" s="49"/>
      <c r="C5966" s="49"/>
      <c r="D5966" s="50"/>
    </row>
    <row r="5967" spans="1:4" ht="15" x14ac:dyDescent="0.25">
      <c r="A5967" s="49"/>
      <c r="B5967" s="49"/>
      <c r="C5967" s="49"/>
      <c r="D5967" s="50"/>
    </row>
    <row r="5968" spans="1:4" ht="15" x14ac:dyDescent="0.25">
      <c r="A5968" s="49"/>
      <c r="B5968" s="49"/>
      <c r="C5968" s="49"/>
      <c r="D5968" s="50"/>
    </row>
    <row r="5969" spans="1:4" ht="15" x14ac:dyDescent="0.25">
      <c r="A5969" s="49"/>
      <c r="B5969" s="49"/>
      <c r="C5969" s="49"/>
      <c r="D5969" s="50"/>
    </row>
    <row r="5970" spans="1:4" ht="15" x14ac:dyDescent="0.25">
      <c r="A5970" s="49"/>
      <c r="B5970" s="49"/>
      <c r="C5970" s="49"/>
      <c r="D5970" s="50"/>
    </row>
    <row r="5971" spans="1:4" ht="15" x14ac:dyDescent="0.25">
      <c r="A5971" s="49"/>
      <c r="B5971" s="49"/>
      <c r="C5971" s="49"/>
      <c r="D5971" s="50"/>
    </row>
    <row r="5972" spans="1:4" ht="15" x14ac:dyDescent="0.25">
      <c r="A5972" s="49"/>
      <c r="B5972" s="49"/>
      <c r="C5972" s="49"/>
      <c r="D5972" s="50"/>
    </row>
    <row r="5973" spans="1:4" ht="15" x14ac:dyDescent="0.25">
      <c r="A5973" s="49"/>
      <c r="B5973" s="49"/>
      <c r="C5973" s="49"/>
      <c r="D5973" s="50"/>
    </row>
    <row r="5974" spans="1:4" ht="15" x14ac:dyDescent="0.25">
      <c r="A5974" s="49"/>
      <c r="B5974" s="49"/>
      <c r="C5974" s="49"/>
      <c r="D5974" s="50"/>
    </row>
    <row r="5975" spans="1:4" ht="15" x14ac:dyDescent="0.25">
      <c r="A5975" s="49"/>
      <c r="B5975" s="49"/>
      <c r="C5975" s="49"/>
      <c r="D5975" s="50"/>
    </row>
    <row r="5976" spans="1:4" ht="15" x14ac:dyDescent="0.25">
      <c r="A5976" s="49"/>
      <c r="B5976" s="49"/>
      <c r="C5976" s="49"/>
      <c r="D5976" s="50"/>
    </row>
    <row r="5977" spans="1:4" ht="15" x14ac:dyDescent="0.25">
      <c r="A5977" s="49"/>
      <c r="B5977" s="49"/>
      <c r="C5977" s="49"/>
      <c r="D5977" s="50"/>
    </row>
    <row r="5978" spans="1:4" ht="15" x14ac:dyDescent="0.25">
      <c r="A5978" s="49"/>
      <c r="B5978" s="49"/>
      <c r="C5978" s="49"/>
      <c r="D5978" s="50"/>
    </row>
    <row r="5979" spans="1:4" ht="15" x14ac:dyDescent="0.25">
      <c r="A5979" s="49"/>
      <c r="B5979" s="49"/>
      <c r="C5979" s="49"/>
      <c r="D5979" s="50"/>
    </row>
    <row r="5980" spans="1:4" ht="15" x14ac:dyDescent="0.25">
      <c r="A5980" s="49"/>
      <c r="B5980" s="49"/>
      <c r="C5980" s="49"/>
      <c r="D5980" s="50"/>
    </row>
    <row r="5981" spans="1:4" ht="15" x14ac:dyDescent="0.25">
      <c r="A5981" s="49"/>
      <c r="B5981" s="49"/>
      <c r="C5981" s="49"/>
      <c r="D5981" s="50"/>
    </row>
    <row r="5982" spans="1:4" ht="15" x14ac:dyDescent="0.25">
      <c r="A5982" s="49"/>
      <c r="B5982" s="49"/>
      <c r="C5982" s="49"/>
      <c r="D5982" s="50"/>
    </row>
    <row r="5983" spans="1:4" ht="15" x14ac:dyDescent="0.25">
      <c r="A5983" s="49"/>
      <c r="B5983" s="49"/>
      <c r="C5983" s="49"/>
      <c r="D5983" s="50"/>
    </row>
    <row r="5984" spans="1:4" ht="15" x14ac:dyDescent="0.25">
      <c r="A5984" s="49"/>
      <c r="B5984" s="49"/>
      <c r="C5984" s="49"/>
      <c r="D5984" s="50"/>
    </row>
    <row r="5985" spans="1:4" ht="15" x14ac:dyDescent="0.25">
      <c r="A5985" s="49"/>
      <c r="B5985" s="49"/>
      <c r="C5985" s="49"/>
      <c r="D5985" s="50"/>
    </row>
    <row r="5986" spans="1:4" ht="15" x14ac:dyDescent="0.25">
      <c r="A5986" s="49"/>
      <c r="B5986" s="49"/>
      <c r="C5986" s="49"/>
      <c r="D5986" s="50"/>
    </row>
    <row r="5987" spans="1:4" ht="15" x14ac:dyDescent="0.25">
      <c r="A5987" s="49"/>
      <c r="B5987" s="49"/>
      <c r="C5987" s="49"/>
      <c r="D5987" s="50"/>
    </row>
    <row r="5988" spans="1:4" ht="15" x14ac:dyDescent="0.25">
      <c r="A5988" s="49"/>
      <c r="B5988" s="49"/>
      <c r="C5988" s="49"/>
      <c r="D5988" s="50"/>
    </row>
    <row r="5989" spans="1:4" ht="15" x14ac:dyDescent="0.25">
      <c r="A5989" s="49"/>
      <c r="B5989" s="49"/>
      <c r="C5989" s="49"/>
      <c r="D5989" s="50"/>
    </row>
    <row r="5990" spans="1:4" ht="15" x14ac:dyDescent="0.25">
      <c r="A5990" s="49"/>
      <c r="B5990" s="49"/>
      <c r="C5990" s="49"/>
      <c r="D5990" s="50"/>
    </row>
    <row r="5991" spans="1:4" ht="15" x14ac:dyDescent="0.25">
      <c r="A5991" s="49"/>
      <c r="B5991" s="49"/>
      <c r="C5991" s="49"/>
      <c r="D5991" s="50"/>
    </row>
    <row r="5992" spans="1:4" ht="15" x14ac:dyDescent="0.25">
      <c r="A5992" s="49"/>
      <c r="B5992" s="49"/>
      <c r="C5992" s="49"/>
      <c r="D5992" s="50"/>
    </row>
    <row r="5993" spans="1:4" ht="15" x14ac:dyDescent="0.25">
      <c r="A5993" s="49"/>
      <c r="B5993" s="49"/>
      <c r="C5993" s="49"/>
      <c r="D5993" s="50"/>
    </row>
    <row r="5994" spans="1:4" ht="15" x14ac:dyDescent="0.25">
      <c r="A5994" s="49"/>
      <c r="B5994" s="49"/>
      <c r="C5994" s="49"/>
      <c r="D5994" s="50"/>
    </row>
    <row r="5995" spans="1:4" ht="15" x14ac:dyDescent="0.25">
      <c r="A5995" s="49"/>
      <c r="B5995" s="49"/>
      <c r="C5995" s="49"/>
      <c r="D5995" s="50"/>
    </row>
    <row r="5996" spans="1:4" ht="15" x14ac:dyDescent="0.25">
      <c r="A5996" s="49"/>
      <c r="B5996" s="49"/>
      <c r="C5996" s="49"/>
      <c r="D5996" s="50"/>
    </row>
    <row r="5997" spans="1:4" ht="15" x14ac:dyDescent="0.25">
      <c r="A5997" s="49"/>
      <c r="B5997" s="49"/>
      <c r="C5997" s="49"/>
      <c r="D5997" s="50"/>
    </row>
    <row r="5998" spans="1:4" ht="15" x14ac:dyDescent="0.25">
      <c r="A5998" s="49"/>
      <c r="B5998" s="49"/>
      <c r="C5998" s="49"/>
      <c r="D5998" s="50"/>
    </row>
    <row r="5999" spans="1:4" ht="15" x14ac:dyDescent="0.25">
      <c r="A5999" s="49"/>
      <c r="B5999" s="49"/>
      <c r="C5999" s="49"/>
      <c r="D5999" s="50"/>
    </row>
    <row r="6000" spans="1:4" ht="15" x14ac:dyDescent="0.25">
      <c r="A6000" s="49"/>
      <c r="B6000" s="49"/>
      <c r="C6000" s="49"/>
      <c r="D6000" s="50"/>
    </row>
    <row r="6001" spans="1:4" ht="15" x14ac:dyDescent="0.25">
      <c r="A6001" s="49"/>
      <c r="B6001" s="49"/>
      <c r="C6001" s="49"/>
      <c r="D6001" s="50"/>
    </row>
    <row r="6002" spans="1:4" ht="15" x14ac:dyDescent="0.25">
      <c r="A6002" s="49"/>
      <c r="B6002" s="49"/>
      <c r="C6002" s="49"/>
      <c r="D6002" s="50"/>
    </row>
    <row r="6003" spans="1:4" ht="15" x14ac:dyDescent="0.25">
      <c r="A6003" s="49"/>
      <c r="B6003" s="49"/>
      <c r="C6003" s="49"/>
      <c r="D6003" s="50"/>
    </row>
    <row r="6004" spans="1:4" ht="15" x14ac:dyDescent="0.25">
      <c r="A6004" s="49"/>
      <c r="B6004" s="49"/>
      <c r="C6004" s="49"/>
      <c r="D6004" s="50"/>
    </row>
    <row r="6005" spans="1:4" ht="15" x14ac:dyDescent="0.25">
      <c r="A6005" s="49"/>
      <c r="B6005" s="49"/>
      <c r="C6005" s="49"/>
      <c r="D6005" s="50"/>
    </row>
    <row r="6006" spans="1:4" ht="15" x14ac:dyDescent="0.25">
      <c r="A6006" s="49"/>
      <c r="B6006" s="49"/>
      <c r="C6006" s="49"/>
      <c r="D6006" s="50"/>
    </row>
    <row r="6007" spans="1:4" ht="15" x14ac:dyDescent="0.25">
      <c r="A6007" s="49"/>
      <c r="B6007" s="49"/>
      <c r="C6007" s="49"/>
      <c r="D6007" s="50"/>
    </row>
    <row r="6008" spans="1:4" ht="15" x14ac:dyDescent="0.25">
      <c r="A6008" s="49"/>
      <c r="B6008" s="49"/>
      <c r="C6008" s="49"/>
      <c r="D6008" s="50"/>
    </row>
    <row r="6009" spans="1:4" ht="15" x14ac:dyDescent="0.25">
      <c r="A6009" s="49"/>
      <c r="B6009" s="49"/>
      <c r="C6009" s="49"/>
      <c r="D6009" s="50"/>
    </row>
    <row r="6010" spans="1:4" ht="15" x14ac:dyDescent="0.25">
      <c r="A6010" s="49"/>
      <c r="B6010" s="49"/>
      <c r="C6010" s="49"/>
      <c r="D6010" s="50"/>
    </row>
    <row r="6011" spans="1:4" ht="15" x14ac:dyDescent="0.25">
      <c r="A6011" s="49"/>
      <c r="B6011" s="49"/>
      <c r="C6011" s="49"/>
      <c r="D6011" s="50"/>
    </row>
    <row r="6012" spans="1:4" ht="15" x14ac:dyDescent="0.25">
      <c r="A6012" s="49"/>
      <c r="B6012" s="49"/>
      <c r="C6012" s="49"/>
      <c r="D6012" s="50"/>
    </row>
    <row r="6013" spans="1:4" ht="15" x14ac:dyDescent="0.25">
      <c r="A6013" s="49"/>
      <c r="B6013" s="49"/>
      <c r="C6013" s="49"/>
      <c r="D6013" s="50"/>
    </row>
    <row r="6014" spans="1:4" ht="15" x14ac:dyDescent="0.25">
      <c r="A6014" s="49"/>
      <c r="B6014" s="49"/>
      <c r="C6014" s="49"/>
      <c r="D6014" s="50"/>
    </row>
    <row r="6015" spans="1:4" ht="15" x14ac:dyDescent="0.25">
      <c r="A6015" s="49"/>
      <c r="B6015" s="49"/>
      <c r="C6015" s="49"/>
      <c r="D6015" s="50"/>
    </row>
    <row r="6016" spans="1:4" ht="15" x14ac:dyDescent="0.25">
      <c r="A6016" s="49"/>
      <c r="B6016" s="49"/>
      <c r="C6016" s="49"/>
      <c r="D6016" s="50"/>
    </row>
    <row r="6017" spans="1:4" ht="15" x14ac:dyDescent="0.25">
      <c r="A6017" s="49"/>
      <c r="B6017" s="49"/>
      <c r="C6017" s="49"/>
      <c r="D6017" s="50"/>
    </row>
    <row r="6018" spans="1:4" ht="15" x14ac:dyDescent="0.25">
      <c r="A6018" s="49"/>
      <c r="B6018" s="49"/>
      <c r="C6018" s="49"/>
      <c r="D6018" s="50"/>
    </row>
    <row r="6019" spans="1:4" ht="15" x14ac:dyDescent="0.25">
      <c r="A6019" s="49"/>
      <c r="B6019" s="49"/>
      <c r="C6019" s="49"/>
      <c r="D6019" s="50"/>
    </row>
    <row r="6020" spans="1:4" ht="15" x14ac:dyDescent="0.25">
      <c r="A6020" s="49"/>
      <c r="B6020" s="49"/>
      <c r="C6020" s="49"/>
      <c r="D6020" s="50"/>
    </row>
    <row r="6021" spans="1:4" ht="15" x14ac:dyDescent="0.25">
      <c r="A6021" s="49"/>
      <c r="B6021" s="49"/>
      <c r="C6021" s="49"/>
      <c r="D6021" s="50"/>
    </row>
    <row r="6022" spans="1:4" ht="15" x14ac:dyDescent="0.25">
      <c r="A6022" s="49"/>
      <c r="B6022" s="49"/>
      <c r="C6022" s="49"/>
      <c r="D6022" s="50"/>
    </row>
    <row r="6023" spans="1:4" ht="15" x14ac:dyDescent="0.25">
      <c r="A6023" s="49"/>
      <c r="B6023" s="49"/>
      <c r="C6023" s="49"/>
      <c r="D6023" s="50"/>
    </row>
    <row r="6024" spans="1:4" ht="15" x14ac:dyDescent="0.25">
      <c r="A6024" s="49"/>
      <c r="B6024" s="49"/>
      <c r="C6024" s="49"/>
      <c r="D6024" s="50"/>
    </row>
    <row r="6025" spans="1:4" ht="15" x14ac:dyDescent="0.25">
      <c r="A6025" s="49"/>
      <c r="B6025" s="49"/>
      <c r="C6025" s="49"/>
      <c r="D6025" s="50"/>
    </row>
    <row r="6026" spans="1:4" ht="15" x14ac:dyDescent="0.25">
      <c r="A6026" s="49"/>
      <c r="B6026" s="49"/>
      <c r="C6026" s="49"/>
      <c r="D6026" s="50"/>
    </row>
    <row r="6027" spans="1:4" ht="15" x14ac:dyDescent="0.25">
      <c r="A6027" s="49"/>
      <c r="B6027" s="49"/>
      <c r="C6027" s="49"/>
      <c r="D6027" s="50"/>
    </row>
    <row r="6028" spans="1:4" ht="15" x14ac:dyDescent="0.25">
      <c r="A6028" s="49"/>
      <c r="B6028" s="49"/>
      <c r="C6028" s="49"/>
      <c r="D6028" s="50"/>
    </row>
    <row r="6029" spans="1:4" ht="15" x14ac:dyDescent="0.25">
      <c r="A6029" s="49"/>
      <c r="B6029" s="49"/>
      <c r="C6029" s="49"/>
      <c r="D6029" s="50"/>
    </row>
    <row r="6030" spans="1:4" ht="15" x14ac:dyDescent="0.25">
      <c r="A6030" s="49"/>
      <c r="B6030" s="49"/>
      <c r="C6030" s="49"/>
      <c r="D6030" s="50"/>
    </row>
    <row r="6031" spans="1:4" ht="15" x14ac:dyDescent="0.25">
      <c r="A6031" s="49"/>
      <c r="B6031" s="49"/>
      <c r="C6031" s="49"/>
      <c r="D6031" s="50"/>
    </row>
    <row r="6032" spans="1:4" ht="15" x14ac:dyDescent="0.25">
      <c r="A6032" s="49"/>
      <c r="B6032" s="49"/>
      <c r="C6032" s="49"/>
      <c r="D6032" s="50"/>
    </row>
    <row r="6033" spans="1:4" ht="15" x14ac:dyDescent="0.25">
      <c r="A6033" s="49"/>
      <c r="B6033" s="49"/>
      <c r="C6033" s="49"/>
      <c r="D6033" s="50"/>
    </row>
    <row r="6034" spans="1:4" ht="15" x14ac:dyDescent="0.25">
      <c r="A6034" s="49"/>
      <c r="B6034" s="49"/>
      <c r="C6034" s="49"/>
      <c r="D6034" s="50"/>
    </row>
    <row r="6035" spans="1:4" ht="15" x14ac:dyDescent="0.25">
      <c r="A6035" s="49"/>
      <c r="B6035" s="49"/>
      <c r="C6035" s="49"/>
      <c r="D6035" s="50"/>
    </row>
    <row r="6036" spans="1:4" ht="15" x14ac:dyDescent="0.25">
      <c r="A6036" s="49"/>
      <c r="B6036" s="49"/>
      <c r="C6036" s="49"/>
      <c r="D6036" s="50"/>
    </row>
    <row r="6037" spans="1:4" ht="15" x14ac:dyDescent="0.25">
      <c r="A6037" s="49"/>
      <c r="B6037" s="49"/>
      <c r="C6037" s="49"/>
      <c r="D6037" s="50"/>
    </row>
    <row r="6038" spans="1:4" ht="15" x14ac:dyDescent="0.25">
      <c r="A6038" s="49"/>
      <c r="B6038" s="49"/>
      <c r="C6038" s="49"/>
      <c r="D6038" s="50"/>
    </row>
    <row r="6039" spans="1:4" ht="15" x14ac:dyDescent="0.25">
      <c r="A6039" s="49"/>
      <c r="B6039" s="49"/>
      <c r="C6039" s="49"/>
      <c r="D6039" s="50"/>
    </row>
    <row r="6040" spans="1:4" ht="15" x14ac:dyDescent="0.25">
      <c r="A6040" s="49"/>
      <c r="B6040" s="49"/>
      <c r="C6040" s="49"/>
      <c r="D6040" s="50"/>
    </row>
    <row r="6041" spans="1:4" ht="15" x14ac:dyDescent="0.25">
      <c r="A6041" s="49"/>
      <c r="B6041" s="49"/>
      <c r="C6041" s="49"/>
      <c r="D6041" s="50"/>
    </row>
    <row r="6042" spans="1:4" ht="15" x14ac:dyDescent="0.25">
      <c r="A6042" s="49"/>
      <c r="B6042" s="49"/>
      <c r="C6042" s="49"/>
      <c r="D6042" s="50"/>
    </row>
    <row r="6043" spans="1:4" ht="15" x14ac:dyDescent="0.25">
      <c r="A6043" s="49"/>
      <c r="B6043" s="49"/>
      <c r="C6043" s="49"/>
      <c r="D6043" s="50"/>
    </row>
    <row r="6044" spans="1:4" ht="15" x14ac:dyDescent="0.25">
      <c r="A6044" s="49"/>
      <c r="B6044" s="49"/>
      <c r="C6044" s="49"/>
      <c r="D6044" s="50"/>
    </row>
    <row r="6045" spans="1:4" ht="15" x14ac:dyDescent="0.25">
      <c r="A6045" s="49"/>
      <c r="B6045" s="49"/>
      <c r="C6045" s="49"/>
      <c r="D6045" s="50"/>
    </row>
    <row r="6046" spans="1:4" ht="15" x14ac:dyDescent="0.25">
      <c r="A6046" s="49"/>
      <c r="B6046" s="49"/>
      <c r="C6046" s="49"/>
      <c r="D6046" s="50"/>
    </row>
    <row r="6047" spans="1:4" ht="15" x14ac:dyDescent="0.25">
      <c r="A6047" s="49"/>
      <c r="B6047" s="49"/>
      <c r="C6047" s="49"/>
      <c r="D6047" s="50"/>
    </row>
    <row r="6048" spans="1:4" ht="15" x14ac:dyDescent="0.25">
      <c r="A6048" s="49"/>
      <c r="B6048" s="49"/>
      <c r="C6048" s="49"/>
      <c r="D6048" s="50"/>
    </row>
    <row r="6049" spans="1:4" ht="15" x14ac:dyDescent="0.25">
      <c r="A6049" s="49"/>
      <c r="B6049" s="49"/>
      <c r="C6049" s="49"/>
      <c r="D6049" s="50"/>
    </row>
    <row r="6050" spans="1:4" ht="15" x14ac:dyDescent="0.25">
      <c r="A6050" s="49"/>
      <c r="B6050" s="49"/>
      <c r="C6050" s="49"/>
      <c r="D6050" s="50"/>
    </row>
    <row r="6051" spans="1:4" ht="15" x14ac:dyDescent="0.25">
      <c r="A6051" s="49"/>
      <c r="B6051" s="49"/>
      <c r="C6051" s="49"/>
      <c r="D6051" s="50"/>
    </row>
    <row r="6052" spans="1:4" ht="15" x14ac:dyDescent="0.25">
      <c r="A6052" s="49"/>
      <c r="B6052" s="49"/>
      <c r="C6052" s="49"/>
      <c r="D6052" s="50"/>
    </row>
    <row r="6053" spans="1:4" ht="15" x14ac:dyDescent="0.25">
      <c r="A6053" s="49"/>
      <c r="B6053" s="49"/>
      <c r="C6053" s="49"/>
      <c r="D6053" s="50"/>
    </row>
    <row r="6054" spans="1:4" ht="15" x14ac:dyDescent="0.25">
      <c r="A6054" s="49"/>
      <c r="B6054" s="49"/>
      <c r="C6054" s="49"/>
      <c r="D6054" s="50"/>
    </row>
    <row r="6055" spans="1:4" ht="15" x14ac:dyDescent="0.25">
      <c r="A6055" s="49"/>
      <c r="B6055" s="49"/>
      <c r="C6055" s="49"/>
      <c r="D6055" s="50"/>
    </row>
    <row r="6056" spans="1:4" ht="15" x14ac:dyDescent="0.25">
      <c r="A6056" s="49"/>
      <c r="B6056" s="49"/>
      <c r="C6056" s="49"/>
      <c r="D6056" s="50"/>
    </row>
    <row r="6057" spans="1:4" ht="15" x14ac:dyDescent="0.25">
      <c r="A6057" s="49"/>
      <c r="B6057" s="49"/>
      <c r="C6057" s="49"/>
      <c r="D6057" s="50"/>
    </row>
    <row r="6058" spans="1:4" ht="15" x14ac:dyDescent="0.25">
      <c r="A6058" s="49"/>
      <c r="B6058" s="49"/>
      <c r="C6058" s="49"/>
      <c r="D6058" s="50"/>
    </row>
    <row r="6059" spans="1:4" ht="15" x14ac:dyDescent="0.25">
      <c r="A6059" s="49"/>
      <c r="B6059" s="49"/>
      <c r="C6059" s="49"/>
      <c r="D6059" s="50"/>
    </row>
    <row r="6060" spans="1:4" ht="15" x14ac:dyDescent="0.25">
      <c r="A6060" s="49"/>
      <c r="B6060" s="49"/>
      <c r="C6060" s="49"/>
      <c r="D6060" s="50"/>
    </row>
    <row r="6061" spans="1:4" ht="15" x14ac:dyDescent="0.25">
      <c r="A6061" s="49"/>
      <c r="B6061" s="49"/>
      <c r="C6061" s="49"/>
      <c r="D6061" s="50"/>
    </row>
    <row r="6062" spans="1:4" ht="15" x14ac:dyDescent="0.25">
      <c r="A6062" s="49"/>
      <c r="B6062" s="49"/>
      <c r="C6062" s="49"/>
      <c r="D6062" s="50"/>
    </row>
    <row r="6063" spans="1:4" ht="15" x14ac:dyDescent="0.25">
      <c r="A6063" s="49"/>
      <c r="B6063" s="49"/>
      <c r="C6063" s="49"/>
      <c r="D6063" s="50"/>
    </row>
    <row r="6064" spans="1:4" ht="15" x14ac:dyDescent="0.25">
      <c r="A6064" s="49"/>
      <c r="B6064" s="49"/>
      <c r="C6064" s="49"/>
      <c r="D6064" s="50"/>
    </row>
    <row r="6065" spans="1:4" ht="15" x14ac:dyDescent="0.25">
      <c r="A6065" s="49"/>
      <c r="B6065" s="49"/>
      <c r="C6065" s="49"/>
      <c r="D6065" s="50"/>
    </row>
    <row r="6066" spans="1:4" ht="15" x14ac:dyDescent="0.25">
      <c r="A6066" s="49"/>
      <c r="B6066" s="49"/>
      <c r="C6066" s="49"/>
      <c r="D6066" s="50"/>
    </row>
    <row r="6067" spans="1:4" ht="15" x14ac:dyDescent="0.25">
      <c r="A6067" s="49"/>
      <c r="B6067" s="49"/>
      <c r="C6067" s="49"/>
      <c r="D6067" s="50"/>
    </row>
    <row r="6068" spans="1:4" ht="15" x14ac:dyDescent="0.25">
      <c r="A6068" s="49"/>
      <c r="B6068" s="49"/>
      <c r="C6068" s="49"/>
      <c r="D6068" s="50"/>
    </row>
    <row r="6069" spans="1:4" ht="15" x14ac:dyDescent="0.25">
      <c r="A6069" s="49"/>
      <c r="B6069" s="49"/>
      <c r="C6069" s="49"/>
      <c r="D6069" s="50"/>
    </row>
    <row r="6070" spans="1:4" ht="15" x14ac:dyDescent="0.25">
      <c r="A6070" s="49"/>
      <c r="B6070" s="49"/>
      <c r="C6070" s="49"/>
      <c r="D6070" s="50"/>
    </row>
    <row r="6071" spans="1:4" ht="15" x14ac:dyDescent="0.25">
      <c r="A6071" s="49"/>
      <c r="B6071" s="49"/>
      <c r="C6071" s="49"/>
      <c r="D6071" s="50"/>
    </row>
    <row r="6072" spans="1:4" ht="15" x14ac:dyDescent="0.25">
      <c r="A6072" s="49"/>
      <c r="B6072" s="49"/>
      <c r="C6072" s="49"/>
      <c r="D6072" s="50"/>
    </row>
    <row r="6073" spans="1:4" ht="15" x14ac:dyDescent="0.25">
      <c r="A6073" s="49"/>
      <c r="B6073" s="49"/>
      <c r="C6073" s="49"/>
      <c r="D6073" s="50"/>
    </row>
    <row r="6074" spans="1:4" ht="15" x14ac:dyDescent="0.25">
      <c r="A6074" s="49"/>
      <c r="B6074" s="49"/>
      <c r="C6074" s="49"/>
      <c r="D6074" s="50"/>
    </row>
    <row r="6075" spans="1:4" ht="15" x14ac:dyDescent="0.25">
      <c r="A6075" s="49"/>
      <c r="B6075" s="49"/>
      <c r="C6075" s="49"/>
      <c r="D6075" s="50"/>
    </row>
    <row r="6076" spans="1:4" ht="15" x14ac:dyDescent="0.25">
      <c r="A6076" s="49"/>
      <c r="B6076" s="49"/>
      <c r="C6076" s="49"/>
      <c r="D6076" s="50"/>
    </row>
    <row r="6077" spans="1:4" ht="15" x14ac:dyDescent="0.25">
      <c r="A6077" s="49"/>
      <c r="B6077" s="49"/>
      <c r="C6077" s="49"/>
      <c r="D6077" s="50"/>
    </row>
    <row r="6078" spans="1:4" ht="15" x14ac:dyDescent="0.25">
      <c r="A6078" s="49"/>
      <c r="B6078" s="49"/>
      <c r="C6078" s="49"/>
      <c r="D6078" s="50"/>
    </row>
    <row r="6079" spans="1:4" ht="15" x14ac:dyDescent="0.25">
      <c r="A6079" s="49"/>
      <c r="B6079" s="49"/>
      <c r="C6079" s="49"/>
      <c r="D6079" s="50"/>
    </row>
    <row r="6080" spans="1:4" ht="15" x14ac:dyDescent="0.25">
      <c r="A6080" s="49"/>
      <c r="B6080" s="49"/>
      <c r="C6080" s="49"/>
      <c r="D6080" s="50"/>
    </row>
    <row r="6081" spans="1:4" ht="15" x14ac:dyDescent="0.25">
      <c r="A6081" s="49"/>
      <c r="B6081" s="49"/>
      <c r="C6081" s="49"/>
      <c r="D6081" s="50"/>
    </row>
    <row r="6082" spans="1:4" ht="15" x14ac:dyDescent="0.25">
      <c r="A6082" s="49"/>
      <c r="B6082" s="49"/>
      <c r="C6082" s="49"/>
      <c r="D6082" s="50"/>
    </row>
    <row r="6083" spans="1:4" ht="15" x14ac:dyDescent="0.25">
      <c r="A6083" s="49"/>
      <c r="B6083" s="49"/>
      <c r="C6083" s="49"/>
      <c r="D6083" s="50"/>
    </row>
    <row r="6084" spans="1:4" ht="15" x14ac:dyDescent="0.25">
      <c r="A6084" s="49"/>
      <c r="B6084" s="49"/>
      <c r="C6084" s="49"/>
      <c r="D6084" s="50"/>
    </row>
    <row r="6085" spans="1:4" ht="15" x14ac:dyDescent="0.25">
      <c r="A6085" s="49"/>
      <c r="B6085" s="49"/>
      <c r="C6085" s="49"/>
      <c r="D6085" s="50"/>
    </row>
    <row r="6086" spans="1:4" ht="15" x14ac:dyDescent="0.25">
      <c r="A6086" s="49"/>
      <c r="B6086" s="49"/>
      <c r="C6086" s="49"/>
      <c r="D6086" s="50"/>
    </row>
    <row r="6087" spans="1:4" ht="15" x14ac:dyDescent="0.25">
      <c r="A6087" s="49"/>
      <c r="B6087" s="49"/>
      <c r="C6087" s="49"/>
      <c r="D6087" s="50"/>
    </row>
    <row r="6088" spans="1:4" ht="15" x14ac:dyDescent="0.25">
      <c r="A6088" s="49"/>
      <c r="B6088" s="49"/>
      <c r="C6088" s="49"/>
      <c r="D6088" s="50"/>
    </row>
    <row r="6089" spans="1:4" ht="15" x14ac:dyDescent="0.25">
      <c r="A6089" s="49"/>
      <c r="B6089" s="49"/>
      <c r="C6089" s="49"/>
      <c r="D6089" s="50"/>
    </row>
    <row r="6090" spans="1:4" ht="15" x14ac:dyDescent="0.25">
      <c r="A6090" s="49"/>
      <c r="B6090" s="49"/>
      <c r="C6090" s="49"/>
      <c r="D6090" s="50"/>
    </row>
    <row r="6091" spans="1:4" ht="15" x14ac:dyDescent="0.25">
      <c r="A6091" s="49"/>
      <c r="B6091" s="49"/>
      <c r="C6091" s="49"/>
      <c r="D6091" s="50"/>
    </row>
    <row r="6092" spans="1:4" ht="15" x14ac:dyDescent="0.25">
      <c r="A6092" s="49"/>
      <c r="B6092" s="49"/>
      <c r="C6092" s="49"/>
      <c r="D6092" s="50"/>
    </row>
    <row r="6093" spans="1:4" ht="15" x14ac:dyDescent="0.25">
      <c r="A6093" s="49"/>
      <c r="B6093" s="49"/>
      <c r="C6093" s="49"/>
      <c r="D6093" s="50"/>
    </row>
    <row r="6094" spans="1:4" ht="15" x14ac:dyDescent="0.25">
      <c r="A6094" s="49"/>
      <c r="B6094" s="49"/>
      <c r="C6094" s="49"/>
      <c r="D6094" s="50"/>
    </row>
    <row r="6095" spans="1:4" ht="15" x14ac:dyDescent="0.25">
      <c r="A6095" s="49"/>
      <c r="B6095" s="49"/>
      <c r="C6095" s="49"/>
      <c r="D6095" s="50"/>
    </row>
    <row r="6096" spans="1:4" ht="15" x14ac:dyDescent="0.25">
      <c r="A6096" s="49"/>
      <c r="B6096" s="49"/>
      <c r="C6096" s="49"/>
      <c r="D6096" s="50"/>
    </row>
    <row r="6097" spans="1:4" ht="15" x14ac:dyDescent="0.25">
      <c r="A6097" s="49"/>
      <c r="B6097" s="49"/>
      <c r="C6097" s="49"/>
      <c r="D6097" s="50"/>
    </row>
    <row r="6098" spans="1:4" ht="15" x14ac:dyDescent="0.25">
      <c r="A6098" s="49"/>
      <c r="B6098" s="49"/>
      <c r="C6098" s="49"/>
      <c r="D6098" s="50"/>
    </row>
    <row r="6099" spans="1:4" ht="15" x14ac:dyDescent="0.25">
      <c r="A6099" s="49"/>
      <c r="B6099" s="49"/>
      <c r="C6099" s="49"/>
      <c r="D6099" s="50"/>
    </row>
    <row r="6100" spans="1:4" ht="15" x14ac:dyDescent="0.25">
      <c r="A6100" s="49"/>
      <c r="B6100" s="49"/>
      <c r="C6100" s="49"/>
      <c r="D6100" s="50"/>
    </row>
    <row r="6101" spans="1:4" ht="15" x14ac:dyDescent="0.25">
      <c r="A6101" s="49"/>
      <c r="B6101" s="49"/>
      <c r="C6101" s="49"/>
      <c r="D6101" s="50"/>
    </row>
    <row r="6102" spans="1:4" ht="15" x14ac:dyDescent="0.25">
      <c r="A6102" s="49"/>
      <c r="B6102" s="49"/>
      <c r="C6102" s="49"/>
      <c r="D6102" s="50"/>
    </row>
    <row r="6103" spans="1:4" ht="15" x14ac:dyDescent="0.25">
      <c r="A6103" s="49"/>
      <c r="B6103" s="49"/>
      <c r="C6103" s="49"/>
      <c r="D6103" s="50"/>
    </row>
    <row r="6104" spans="1:4" ht="15" x14ac:dyDescent="0.25">
      <c r="A6104" s="49"/>
      <c r="B6104" s="49"/>
      <c r="C6104" s="49"/>
      <c r="D6104" s="50"/>
    </row>
    <row r="6105" spans="1:4" ht="15" x14ac:dyDescent="0.25">
      <c r="A6105" s="49"/>
      <c r="B6105" s="49"/>
      <c r="C6105" s="49"/>
      <c r="D6105" s="50"/>
    </row>
    <row r="6106" spans="1:4" ht="15" x14ac:dyDescent="0.25">
      <c r="A6106" s="49"/>
      <c r="B6106" s="49"/>
      <c r="C6106" s="49"/>
      <c r="D6106" s="50"/>
    </row>
    <row r="6107" spans="1:4" ht="15" x14ac:dyDescent="0.25">
      <c r="A6107" s="49"/>
      <c r="B6107" s="49"/>
      <c r="C6107" s="49"/>
      <c r="D6107" s="50"/>
    </row>
    <row r="6108" spans="1:4" ht="15" x14ac:dyDescent="0.25">
      <c r="A6108" s="49"/>
      <c r="B6108" s="49"/>
      <c r="C6108" s="49"/>
      <c r="D6108" s="50"/>
    </row>
    <row r="6109" spans="1:4" ht="15" x14ac:dyDescent="0.25">
      <c r="A6109" s="49"/>
      <c r="B6109" s="49"/>
      <c r="C6109" s="49"/>
      <c r="D6109" s="50"/>
    </row>
    <row r="6110" spans="1:4" ht="15" x14ac:dyDescent="0.25">
      <c r="A6110" s="49"/>
      <c r="B6110" s="49"/>
      <c r="C6110" s="49"/>
      <c r="D6110" s="50"/>
    </row>
    <row r="6111" spans="1:4" ht="15" x14ac:dyDescent="0.25">
      <c r="A6111" s="49"/>
      <c r="B6111" s="49"/>
      <c r="C6111" s="49"/>
      <c r="D6111" s="50"/>
    </row>
    <row r="6112" spans="1:4" ht="15" x14ac:dyDescent="0.25">
      <c r="A6112" s="49"/>
      <c r="B6112" s="49"/>
      <c r="C6112" s="49"/>
      <c r="D6112" s="50"/>
    </row>
    <row r="6113" spans="1:4" ht="15" x14ac:dyDescent="0.25">
      <c r="A6113" s="49"/>
      <c r="B6113" s="49"/>
      <c r="C6113" s="49"/>
      <c r="D6113" s="50"/>
    </row>
    <row r="6114" spans="1:4" ht="15" x14ac:dyDescent="0.25">
      <c r="A6114" s="49"/>
      <c r="B6114" s="49"/>
      <c r="C6114" s="49"/>
      <c r="D6114" s="50"/>
    </row>
    <row r="6115" spans="1:4" ht="15" x14ac:dyDescent="0.25">
      <c r="A6115" s="49"/>
      <c r="B6115" s="49"/>
      <c r="C6115" s="49"/>
      <c r="D6115" s="50"/>
    </row>
    <row r="6116" spans="1:4" ht="15" x14ac:dyDescent="0.25">
      <c r="A6116" s="49"/>
      <c r="B6116" s="49"/>
      <c r="C6116" s="49"/>
      <c r="D6116" s="50"/>
    </row>
    <row r="6117" spans="1:4" ht="15" x14ac:dyDescent="0.25">
      <c r="A6117" s="49"/>
      <c r="B6117" s="49"/>
      <c r="C6117" s="49"/>
      <c r="D6117" s="50"/>
    </row>
    <row r="6118" spans="1:4" ht="15" x14ac:dyDescent="0.25">
      <c r="A6118" s="49"/>
      <c r="B6118" s="49"/>
      <c r="C6118" s="49"/>
      <c r="D6118" s="50"/>
    </row>
    <row r="6119" spans="1:4" ht="15" x14ac:dyDescent="0.25">
      <c r="A6119" s="49"/>
      <c r="B6119" s="49"/>
      <c r="C6119" s="49"/>
      <c r="D6119" s="50"/>
    </row>
    <row r="6120" spans="1:4" ht="15" x14ac:dyDescent="0.25">
      <c r="A6120" s="49"/>
      <c r="B6120" s="49"/>
      <c r="C6120" s="49"/>
      <c r="D6120" s="50"/>
    </row>
    <row r="6121" spans="1:4" ht="15" x14ac:dyDescent="0.25">
      <c r="A6121" s="49"/>
      <c r="B6121" s="49"/>
      <c r="C6121" s="49"/>
      <c r="D6121" s="50"/>
    </row>
    <row r="6122" spans="1:4" ht="15" x14ac:dyDescent="0.25">
      <c r="A6122" s="49"/>
      <c r="B6122" s="49"/>
      <c r="C6122" s="49"/>
      <c r="D6122" s="50"/>
    </row>
    <row r="6123" spans="1:4" ht="15" x14ac:dyDescent="0.25">
      <c r="A6123" s="49"/>
      <c r="B6123" s="49"/>
      <c r="C6123" s="49"/>
      <c r="D6123" s="50"/>
    </row>
    <row r="6124" spans="1:4" ht="15" x14ac:dyDescent="0.25">
      <c r="A6124" s="49"/>
      <c r="B6124" s="49"/>
      <c r="C6124" s="49"/>
      <c r="D6124" s="50"/>
    </row>
    <row r="6125" spans="1:4" ht="15" x14ac:dyDescent="0.25">
      <c r="A6125" s="49"/>
      <c r="B6125" s="49"/>
      <c r="C6125" s="49"/>
      <c r="D6125" s="50"/>
    </row>
    <row r="6126" spans="1:4" ht="15" x14ac:dyDescent="0.25">
      <c r="A6126" s="49"/>
      <c r="B6126" s="49"/>
      <c r="C6126" s="49"/>
      <c r="D6126" s="50"/>
    </row>
    <row r="6127" spans="1:4" ht="15" x14ac:dyDescent="0.25">
      <c r="A6127" s="49"/>
      <c r="B6127" s="49"/>
      <c r="C6127" s="49"/>
      <c r="D6127" s="50"/>
    </row>
    <row r="6128" spans="1:4" ht="15" x14ac:dyDescent="0.25">
      <c r="A6128" s="49"/>
      <c r="B6128" s="49"/>
      <c r="C6128" s="49"/>
      <c r="D6128" s="50"/>
    </row>
    <row r="6129" spans="1:4" ht="15" x14ac:dyDescent="0.25">
      <c r="A6129" s="49"/>
      <c r="B6129" s="49"/>
      <c r="C6129" s="49"/>
      <c r="D6129" s="50"/>
    </row>
    <row r="6130" spans="1:4" ht="15" x14ac:dyDescent="0.25">
      <c r="A6130" s="49"/>
      <c r="B6130" s="49"/>
      <c r="C6130" s="49"/>
      <c r="D6130" s="50"/>
    </row>
    <row r="6131" spans="1:4" ht="15" x14ac:dyDescent="0.25">
      <c r="A6131" s="49"/>
      <c r="B6131" s="49"/>
      <c r="C6131" s="49"/>
      <c r="D6131" s="50"/>
    </row>
    <row r="6132" spans="1:4" ht="15" x14ac:dyDescent="0.25">
      <c r="A6132" s="49"/>
      <c r="B6132" s="49"/>
      <c r="C6132" s="49"/>
      <c r="D6132" s="50"/>
    </row>
    <row r="6133" spans="1:4" ht="15" x14ac:dyDescent="0.25">
      <c r="A6133" s="49"/>
      <c r="B6133" s="49"/>
      <c r="C6133" s="49"/>
      <c r="D6133" s="50"/>
    </row>
    <row r="6134" spans="1:4" ht="15" x14ac:dyDescent="0.25">
      <c r="A6134" s="49"/>
      <c r="B6134" s="49"/>
      <c r="C6134" s="49"/>
      <c r="D6134" s="50"/>
    </row>
    <row r="6135" spans="1:4" ht="15" x14ac:dyDescent="0.25">
      <c r="A6135" s="49"/>
      <c r="B6135" s="49"/>
      <c r="C6135" s="49"/>
      <c r="D6135" s="50"/>
    </row>
    <row r="6136" spans="1:4" ht="15" x14ac:dyDescent="0.25">
      <c r="A6136" s="49"/>
      <c r="B6136" s="49"/>
      <c r="C6136" s="49"/>
      <c r="D6136" s="50"/>
    </row>
    <row r="6137" spans="1:4" ht="15" x14ac:dyDescent="0.25">
      <c r="A6137" s="49"/>
      <c r="B6137" s="49"/>
      <c r="C6137" s="49"/>
      <c r="D6137" s="50"/>
    </row>
    <row r="6138" spans="1:4" ht="15" x14ac:dyDescent="0.25">
      <c r="A6138" s="49"/>
      <c r="B6138" s="49"/>
      <c r="C6138" s="49"/>
      <c r="D6138" s="50"/>
    </row>
    <row r="6139" spans="1:4" ht="15" x14ac:dyDescent="0.25">
      <c r="A6139" s="49"/>
      <c r="B6139" s="49"/>
      <c r="C6139" s="49"/>
      <c r="D6139" s="50"/>
    </row>
    <row r="6140" spans="1:4" ht="15" x14ac:dyDescent="0.25">
      <c r="A6140" s="49"/>
      <c r="B6140" s="49"/>
      <c r="C6140" s="49"/>
      <c r="D6140" s="50"/>
    </row>
    <row r="6141" spans="1:4" ht="15" x14ac:dyDescent="0.25">
      <c r="A6141" s="49"/>
      <c r="B6141" s="49"/>
      <c r="C6141" s="49"/>
      <c r="D6141" s="50"/>
    </row>
    <row r="6142" spans="1:4" ht="15" x14ac:dyDescent="0.25">
      <c r="A6142" s="49"/>
      <c r="B6142" s="49"/>
      <c r="C6142" s="49"/>
      <c r="D6142" s="50"/>
    </row>
    <row r="6143" spans="1:4" ht="15" x14ac:dyDescent="0.25">
      <c r="A6143" s="49"/>
      <c r="B6143" s="49"/>
      <c r="C6143" s="49"/>
      <c r="D6143" s="50"/>
    </row>
    <row r="6144" spans="1:4" ht="15" x14ac:dyDescent="0.25">
      <c r="A6144" s="49"/>
      <c r="B6144" s="49"/>
      <c r="C6144" s="49"/>
      <c r="D6144" s="50"/>
    </row>
    <row r="6145" spans="1:4" ht="15" x14ac:dyDescent="0.25">
      <c r="A6145" s="49"/>
      <c r="B6145" s="49"/>
      <c r="C6145" s="49"/>
      <c r="D6145" s="50"/>
    </row>
    <row r="6146" spans="1:4" ht="15" x14ac:dyDescent="0.25">
      <c r="A6146" s="49"/>
      <c r="B6146" s="49"/>
      <c r="C6146" s="49"/>
      <c r="D6146" s="50"/>
    </row>
    <row r="6147" spans="1:4" ht="15" x14ac:dyDescent="0.25">
      <c r="A6147" s="49"/>
      <c r="B6147" s="49"/>
      <c r="C6147" s="49"/>
      <c r="D6147" s="50"/>
    </row>
    <row r="6148" spans="1:4" ht="15" x14ac:dyDescent="0.25">
      <c r="A6148" s="49"/>
      <c r="B6148" s="49"/>
      <c r="C6148" s="49"/>
      <c r="D6148" s="50"/>
    </row>
    <row r="6149" spans="1:4" ht="15" x14ac:dyDescent="0.25">
      <c r="A6149" s="49"/>
      <c r="B6149" s="49"/>
      <c r="C6149" s="49"/>
      <c r="D6149" s="50"/>
    </row>
    <row r="6150" spans="1:4" ht="15" x14ac:dyDescent="0.25">
      <c r="A6150" s="49"/>
      <c r="B6150" s="49"/>
      <c r="C6150" s="49"/>
      <c r="D6150" s="50"/>
    </row>
    <row r="6151" spans="1:4" ht="15" x14ac:dyDescent="0.25">
      <c r="A6151" s="49"/>
      <c r="B6151" s="49"/>
      <c r="C6151" s="49"/>
      <c r="D6151" s="50"/>
    </row>
    <row r="6152" spans="1:4" ht="15" x14ac:dyDescent="0.25">
      <c r="A6152" s="49"/>
      <c r="B6152" s="49"/>
      <c r="C6152" s="49"/>
      <c r="D6152" s="50"/>
    </row>
    <row r="6153" spans="1:4" ht="15" x14ac:dyDescent="0.25">
      <c r="A6153" s="49"/>
      <c r="B6153" s="49"/>
      <c r="C6153" s="49"/>
      <c r="D6153" s="50"/>
    </row>
    <row r="6154" spans="1:4" ht="15" x14ac:dyDescent="0.25">
      <c r="A6154" s="49"/>
      <c r="B6154" s="49"/>
      <c r="C6154" s="49"/>
      <c r="D6154" s="50"/>
    </row>
    <row r="6155" spans="1:4" ht="15" x14ac:dyDescent="0.25">
      <c r="A6155" s="49"/>
      <c r="B6155" s="49"/>
      <c r="C6155" s="49"/>
      <c r="D6155" s="50"/>
    </row>
    <row r="6156" spans="1:4" ht="15" x14ac:dyDescent="0.25">
      <c r="A6156" s="49"/>
      <c r="B6156" s="49"/>
      <c r="C6156" s="49"/>
      <c r="D6156" s="50"/>
    </row>
    <row r="6157" spans="1:4" ht="15" x14ac:dyDescent="0.25">
      <c r="A6157" s="49"/>
      <c r="B6157" s="49"/>
      <c r="C6157" s="49"/>
      <c r="D6157" s="50"/>
    </row>
    <row r="6158" spans="1:4" ht="15" x14ac:dyDescent="0.25">
      <c r="A6158" s="49"/>
      <c r="B6158" s="49"/>
      <c r="C6158" s="49"/>
      <c r="D6158" s="50"/>
    </row>
    <row r="6159" spans="1:4" ht="15" x14ac:dyDescent="0.25">
      <c r="A6159" s="49"/>
      <c r="B6159" s="49"/>
      <c r="C6159" s="49"/>
      <c r="D6159" s="50"/>
    </row>
    <row r="6160" spans="1:4" ht="15" x14ac:dyDescent="0.25">
      <c r="A6160" s="49"/>
      <c r="B6160" s="49"/>
      <c r="C6160" s="49"/>
      <c r="D6160" s="50"/>
    </row>
    <row r="6161" spans="1:4" ht="15" x14ac:dyDescent="0.25">
      <c r="A6161" s="49"/>
      <c r="B6161" s="49"/>
      <c r="C6161" s="49"/>
      <c r="D6161" s="50"/>
    </row>
    <row r="6162" spans="1:4" ht="15" x14ac:dyDescent="0.25">
      <c r="A6162" s="49"/>
      <c r="B6162" s="49"/>
      <c r="C6162" s="49"/>
      <c r="D6162" s="50"/>
    </row>
    <row r="6163" spans="1:4" ht="15" x14ac:dyDescent="0.25">
      <c r="A6163" s="49"/>
      <c r="B6163" s="49"/>
      <c r="C6163" s="49"/>
      <c r="D6163" s="50"/>
    </row>
    <row r="6164" spans="1:4" ht="15" x14ac:dyDescent="0.25">
      <c r="A6164" s="49"/>
      <c r="B6164" s="49"/>
      <c r="C6164" s="49"/>
      <c r="D6164" s="50"/>
    </row>
    <row r="6165" spans="1:4" ht="15" x14ac:dyDescent="0.25">
      <c r="A6165" s="49"/>
      <c r="B6165" s="49"/>
      <c r="C6165" s="49"/>
      <c r="D6165" s="50"/>
    </row>
    <row r="6166" spans="1:4" ht="15" x14ac:dyDescent="0.25">
      <c r="A6166" s="49"/>
      <c r="B6166" s="49"/>
      <c r="C6166" s="49"/>
      <c r="D6166" s="50"/>
    </row>
    <row r="6167" spans="1:4" ht="15" x14ac:dyDescent="0.25">
      <c r="A6167" s="49"/>
      <c r="B6167" s="49"/>
      <c r="C6167" s="49"/>
      <c r="D6167" s="50"/>
    </row>
    <row r="6168" spans="1:4" ht="15" x14ac:dyDescent="0.25">
      <c r="A6168" s="49"/>
      <c r="B6168" s="49"/>
      <c r="C6168" s="49"/>
      <c r="D6168" s="50"/>
    </row>
    <row r="6169" spans="1:4" ht="15" x14ac:dyDescent="0.25">
      <c r="A6169" s="49"/>
      <c r="B6169" s="49"/>
      <c r="C6169" s="49"/>
      <c r="D6169" s="50"/>
    </row>
    <row r="6170" spans="1:4" ht="15" x14ac:dyDescent="0.25">
      <c r="A6170" s="49"/>
      <c r="B6170" s="49"/>
      <c r="C6170" s="49"/>
      <c r="D6170" s="50"/>
    </row>
    <row r="6171" spans="1:4" ht="15" x14ac:dyDescent="0.25">
      <c r="A6171" s="49"/>
      <c r="B6171" s="49"/>
      <c r="C6171" s="49"/>
      <c r="D6171" s="50"/>
    </row>
    <row r="6172" spans="1:4" ht="15" x14ac:dyDescent="0.25">
      <c r="A6172" s="49"/>
      <c r="B6172" s="49"/>
      <c r="C6172" s="49"/>
      <c r="D6172" s="50"/>
    </row>
    <row r="6173" spans="1:4" ht="15" x14ac:dyDescent="0.25">
      <c r="A6173" s="49"/>
      <c r="B6173" s="49"/>
      <c r="C6173" s="49"/>
      <c r="D6173" s="50"/>
    </row>
    <row r="6174" spans="1:4" ht="15" x14ac:dyDescent="0.25">
      <c r="A6174" s="49"/>
      <c r="B6174" s="49"/>
      <c r="C6174" s="49"/>
      <c r="D6174" s="50"/>
    </row>
    <row r="6175" spans="1:4" ht="15" x14ac:dyDescent="0.25">
      <c r="A6175" s="49"/>
      <c r="B6175" s="49"/>
      <c r="C6175" s="49"/>
      <c r="D6175" s="50"/>
    </row>
    <row r="6176" spans="1:4" ht="15" x14ac:dyDescent="0.25">
      <c r="A6176" s="49"/>
      <c r="B6176" s="49"/>
      <c r="C6176" s="49"/>
      <c r="D6176" s="50"/>
    </row>
    <row r="6177" spans="1:4" ht="15" x14ac:dyDescent="0.25">
      <c r="A6177" s="49"/>
      <c r="B6177" s="49"/>
      <c r="C6177" s="49"/>
      <c r="D6177" s="50"/>
    </row>
    <row r="6178" spans="1:4" ht="15" x14ac:dyDescent="0.25">
      <c r="A6178" s="49"/>
      <c r="B6178" s="49"/>
      <c r="C6178" s="49"/>
      <c r="D6178" s="50"/>
    </row>
    <row r="6179" spans="1:4" ht="15" x14ac:dyDescent="0.25">
      <c r="A6179" s="49"/>
      <c r="B6179" s="49"/>
      <c r="C6179" s="49"/>
      <c r="D6179" s="50"/>
    </row>
    <row r="6180" spans="1:4" ht="15" x14ac:dyDescent="0.25">
      <c r="A6180" s="49"/>
      <c r="B6180" s="49"/>
      <c r="C6180" s="49"/>
      <c r="D6180" s="50"/>
    </row>
    <row r="6181" spans="1:4" ht="15" x14ac:dyDescent="0.25">
      <c r="A6181" s="49"/>
      <c r="B6181" s="49"/>
      <c r="C6181" s="49"/>
      <c r="D6181" s="50"/>
    </row>
    <row r="6182" spans="1:4" ht="15" x14ac:dyDescent="0.25">
      <c r="A6182" s="49"/>
      <c r="B6182" s="49"/>
      <c r="C6182" s="49"/>
      <c r="D6182" s="50"/>
    </row>
    <row r="6183" spans="1:4" ht="15" x14ac:dyDescent="0.25">
      <c r="A6183" s="49"/>
      <c r="B6183" s="49"/>
      <c r="C6183" s="49"/>
      <c r="D6183" s="50"/>
    </row>
    <row r="6184" spans="1:4" ht="15" x14ac:dyDescent="0.25">
      <c r="A6184" s="49"/>
      <c r="B6184" s="49"/>
      <c r="C6184" s="49"/>
      <c r="D6184" s="50"/>
    </row>
    <row r="6185" spans="1:4" ht="15" x14ac:dyDescent="0.25">
      <c r="A6185" s="49"/>
      <c r="B6185" s="49"/>
      <c r="C6185" s="49"/>
      <c r="D6185" s="50"/>
    </row>
    <row r="6186" spans="1:4" ht="15" x14ac:dyDescent="0.25">
      <c r="A6186" s="49"/>
      <c r="B6186" s="49"/>
      <c r="C6186" s="49"/>
      <c r="D6186" s="50"/>
    </row>
    <row r="6187" spans="1:4" ht="15" x14ac:dyDescent="0.25">
      <c r="A6187" s="49"/>
      <c r="B6187" s="49"/>
      <c r="C6187" s="49"/>
      <c r="D6187" s="50"/>
    </row>
    <row r="6188" spans="1:4" ht="15" x14ac:dyDescent="0.25">
      <c r="A6188" s="49"/>
      <c r="B6188" s="49"/>
      <c r="C6188" s="49"/>
      <c r="D6188" s="50"/>
    </row>
    <row r="6189" spans="1:4" ht="15" x14ac:dyDescent="0.25">
      <c r="A6189" s="49"/>
      <c r="B6189" s="49"/>
      <c r="C6189" s="49"/>
      <c r="D6189" s="50"/>
    </row>
    <row r="6190" spans="1:4" ht="15" x14ac:dyDescent="0.25">
      <c r="A6190" s="49"/>
      <c r="B6190" s="49"/>
      <c r="C6190" s="49"/>
      <c r="D6190" s="50"/>
    </row>
    <row r="6191" spans="1:4" ht="15" x14ac:dyDescent="0.25">
      <c r="A6191" s="49"/>
      <c r="B6191" s="49"/>
      <c r="C6191" s="49"/>
      <c r="D6191" s="50"/>
    </row>
    <row r="6192" spans="1:4" ht="15" x14ac:dyDescent="0.25">
      <c r="A6192" s="49"/>
      <c r="B6192" s="49"/>
      <c r="C6192" s="49"/>
      <c r="D6192" s="50"/>
    </row>
    <row r="6193" spans="1:4" ht="15" x14ac:dyDescent="0.25">
      <c r="A6193" s="49"/>
      <c r="B6193" s="49"/>
      <c r="C6193" s="49"/>
      <c r="D6193" s="50"/>
    </row>
    <row r="6194" spans="1:4" ht="15" x14ac:dyDescent="0.25">
      <c r="A6194" s="49"/>
      <c r="B6194" s="49"/>
      <c r="C6194" s="49"/>
      <c r="D6194" s="50"/>
    </row>
    <row r="6195" spans="1:4" ht="15" x14ac:dyDescent="0.25">
      <c r="A6195" s="49"/>
      <c r="B6195" s="49"/>
      <c r="C6195" s="49"/>
      <c r="D6195" s="50"/>
    </row>
    <row r="6196" spans="1:4" ht="15" x14ac:dyDescent="0.25">
      <c r="A6196" s="49"/>
      <c r="B6196" s="49"/>
      <c r="C6196" s="49"/>
      <c r="D6196" s="50"/>
    </row>
    <row r="6197" spans="1:4" ht="15" x14ac:dyDescent="0.25">
      <c r="A6197" s="49"/>
      <c r="B6197" s="49"/>
      <c r="C6197" s="49"/>
      <c r="D6197" s="50"/>
    </row>
    <row r="6198" spans="1:4" ht="15" x14ac:dyDescent="0.25">
      <c r="A6198" s="49"/>
      <c r="B6198" s="49"/>
      <c r="C6198" s="49"/>
      <c r="D6198" s="50"/>
    </row>
    <row r="6199" spans="1:4" ht="15" x14ac:dyDescent="0.25">
      <c r="A6199" s="49"/>
      <c r="B6199" s="49"/>
      <c r="C6199" s="49"/>
      <c r="D6199" s="50"/>
    </row>
    <row r="6200" spans="1:4" ht="15" x14ac:dyDescent="0.25">
      <c r="A6200" s="49"/>
      <c r="B6200" s="49"/>
      <c r="C6200" s="49"/>
      <c r="D6200" s="50"/>
    </row>
    <row r="6201" spans="1:4" ht="15" x14ac:dyDescent="0.25">
      <c r="A6201" s="49"/>
      <c r="B6201" s="49"/>
      <c r="C6201" s="49"/>
      <c r="D6201" s="50"/>
    </row>
    <row r="6202" spans="1:4" ht="15" x14ac:dyDescent="0.25">
      <c r="A6202" s="49"/>
      <c r="B6202" s="49"/>
      <c r="C6202" s="49"/>
      <c r="D6202" s="50"/>
    </row>
    <row r="6203" spans="1:4" ht="15" x14ac:dyDescent="0.25">
      <c r="A6203" s="49"/>
      <c r="B6203" s="49"/>
      <c r="C6203" s="49"/>
      <c r="D6203" s="50"/>
    </row>
    <row r="6204" spans="1:4" ht="15" x14ac:dyDescent="0.25">
      <c r="A6204" s="49"/>
      <c r="B6204" s="49"/>
      <c r="C6204" s="49"/>
      <c r="D6204" s="50"/>
    </row>
    <row r="6205" spans="1:4" ht="15" x14ac:dyDescent="0.25">
      <c r="A6205" s="49"/>
      <c r="B6205" s="49"/>
      <c r="C6205" s="49"/>
      <c r="D6205" s="50"/>
    </row>
    <row r="6206" spans="1:4" ht="15" x14ac:dyDescent="0.25">
      <c r="A6206" s="49"/>
      <c r="B6206" s="49"/>
      <c r="C6206" s="49"/>
      <c r="D6206" s="50"/>
    </row>
    <row r="6207" spans="1:4" ht="15" x14ac:dyDescent="0.25">
      <c r="A6207" s="49"/>
      <c r="B6207" s="49"/>
      <c r="C6207" s="49"/>
      <c r="D6207" s="50"/>
    </row>
    <row r="6208" spans="1:4" ht="15" x14ac:dyDescent="0.25">
      <c r="A6208" s="49"/>
      <c r="B6208" s="49"/>
      <c r="C6208" s="49"/>
      <c r="D6208" s="50"/>
    </row>
    <row r="6209" spans="1:4" ht="15" x14ac:dyDescent="0.25">
      <c r="A6209" s="49"/>
      <c r="B6209" s="49"/>
      <c r="C6209" s="49"/>
      <c r="D6209" s="50"/>
    </row>
    <row r="6210" spans="1:4" ht="15" x14ac:dyDescent="0.25">
      <c r="A6210" s="49"/>
      <c r="B6210" s="49"/>
      <c r="C6210" s="49"/>
      <c r="D6210" s="50"/>
    </row>
    <row r="6211" spans="1:4" ht="15" x14ac:dyDescent="0.25">
      <c r="A6211" s="49"/>
      <c r="B6211" s="49"/>
      <c r="C6211" s="49"/>
      <c r="D6211" s="50"/>
    </row>
    <row r="6212" spans="1:4" ht="15" x14ac:dyDescent="0.25">
      <c r="A6212" s="49"/>
      <c r="B6212" s="49"/>
      <c r="C6212" s="49"/>
      <c r="D6212" s="50"/>
    </row>
    <row r="6213" spans="1:4" ht="15" x14ac:dyDescent="0.25">
      <c r="A6213" s="49"/>
      <c r="B6213" s="49"/>
      <c r="C6213" s="49"/>
      <c r="D6213" s="50"/>
    </row>
    <row r="6214" spans="1:4" ht="15" x14ac:dyDescent="0.25">
      <c r="A6214" s="49"/>
      <c r="B6214" s="49"/>
      <c r="C6214" s="49"/>
      <c r="D6214" s="50"/>
    </row>
    <row r="6215" spans="1:4" ht="15" x14ac:dyDescent="0.25">
      <c r="A6215" s="49"/>
      <c r="B6215" s="49"/>
      <c r="C6215" s="49"/>
      <c r="D6215" s="50"/>
    </row>
    <row r="6216" spans="1:4" ht="15" x14ac:dyDescent="0.25">
      <c r="A6216" s="49"/>
      <c r="B6216" s="49"/>
      <c r="C6216" s="49"/>
      <c r="D6216" s="50"/>
    </row>
    <row r="6217" spans="1:4" ht="15" x14ac:dyDescent="0.25">
      <c r="A6217" s="49"/>
      <c r="B6217" s="49"/>
      <c r="C6217" s="49"/>
      <c r="D6217" s="50"/>
    </row>
    <row r="6218" spans="1:4" ht="15" x14ac:dyDescent="0.25">
      <c r="A6218" s="49"/>
      <c r="B6218" s="49"/>
      <c r="C6218" s="49"/>
      <c r="D6218" s="50"/>
    </row>
    <row r="6219" spans="1:4" ht="15" x14ac:dyDescent="0.25">
      <c r="A6219" s="49"/>
      <c r="B6219" s="49"/>
      <c r="C6219" s="49"/>
      <c r="D6219" s="50"/>
    </row>
    <row r="6220" spans="1:4" ht="15" x14ac:dyDescent="0.25">
      <c r="A6220" s="49"/>
      <c r="B6220" s="49"/>
      <c r="C6220" s="49"/>
      <c r="D6220" s="50"/>
    </row>
    <row r="6221" spans="1:4" ht="15" x14ac:dyDescent="0.25">
      <c r="A6221" s="49"/>
      <c r="B6221" s="49"/>
      <c r="C6221" s="49"/>
      <c r="D6221" s="50"/>
    </row>
    <row r="6222" spans="1:4" ht="15" x14ac:dyDescent="0.25">
      <c r="A6222" s="49"/>
      <c r="B6222" s="49"/>
      <c r="C6222" s="49"/>
      <c r="D6222" s="50"/>
    </row>
    <row r="6223" spans="1:4" ht="15" x14ac:dyDescent="0.25">
      <c r="A6223" s="49"/>
      <c r="B6223" s="49"/>
      <c r="C6223" s="49"/>
      <c r="D6223" s="50"/>
    </row>
    <row r="6224" spans="1:4" ht="15" x14ac:dyDescent="0.25">
      <c r="A6224" s="49"/>
      <c r="B6224" s="49"/>
      <c r="C6224" s="49"/>
      <c r="D6224" s="50"/>
    </row>
    <row r="6225" spans="1:4" ht="15" x14ac:dyDescent="0.25">
      <c r="A6225" s="49"/>
      <c r="B6225" s="49"/>
      <c r="C6225" s="49"/>
      <c r="D6225" s="50"/>
    </row>
    <row r="6226" spans="1:4" ht="15" x14ac:dyDescent="0.25">
      <c r="A6226" s="49"/>
      <c r="B6226" s="49"/>
      <c r="C6226" s="49"/>
      <c r="D6226" s="50"/>
    </row>
    <row r="6227" spans="1:4" ht="15" x14ac:dyDescent="0.25">
      <c r="A6227" s="49"/>
      <c r="B6227" s="49"/>
      <c r="C6227" s="49"/>
      <c r="D6227" s="50"/>
    </row>
    <row r="6228" spans="1:4" ht="15" x14ac:dyDescent="0.25">
      <c r="A6228" s="49"/>
      <c r="B6228" s="49"/>
      <c r="C6228" s="49"/>
      <c r="D6228" s="50"/>
    </row>
    <row r="6229" spans="1:4" ht="15" x14ac:dyDescent="0.25">
      <c r="A6229" s="49"/>
      <c r="B6229" s="49"/>
      <c r="C6229" s="49"/>
      <c r="D6229" s="50"/>
    </row>
    <row r="6230" spans="1:4" ht="15" x14ac:dyDescent="0.25">
      <c r="A6230" s="49"/>
      <c r="B6230" s="49"/>
      <c r="C6230" s="49"/>
      <c r="D6230" s="50"/>
    </row>
    <row r="6231" spans="1:4" ht="15" x14ac:dyDescent="0.25">
      <c r="A6231" s="49"/>
      <c r="B6231" s="49"/>
      <c r="C6231" s="49"/>
      <c r="D6231" s="50"/>
    </row>
    <row r="6232" spans="1:4" ht="15" x14ac:dyDescent="0.25">
      <c r="A6232" s="49"/>
      <c r="B6232" s="49"/>
      <c r="C6232" s="49"/>
      <c r="D6232" s="50"/>
    </row>
    <row r="6233" spans="1:4" ht="15" x14ac:dyDescent="0.25">
      <c r="A6233" s="49"/>
      <c r="B6233" s="49"/>
      <c r="C6233" s="49"/>
      <c r="D6233" s="50"/>
    </row>
    <row r="6234" spans="1:4" ht="15" x14ac:dyDescent="0.25">
      <c r="A6234" s="49"/>
      <c r="B6234" s="49"/>
      <c r="C6234" s="49"/>
      <c r="D6234" s="50"/>
    </row>
    <row r="6235" spans="1:4" ht="15" x14ac:dyDescent="0.25">
      <c r="A6235" s="49"/>
      <c r="B6235" s="49"/>
      <c r="C6235" s="49"/>
      <c r="D6235" s="50"/>
    </row>
    <row r="6236" spans="1:4" ht="15" x14ac:dyDescent="0.25">
      <c r="A6236" s="49"/>
      <c r="B6236" s="49"/>
      <c r="C6236" s="49"/>
      <c r="D6236" s="50"/>
    </row>
    <row r="6237" spans="1:4" ht="15" x14ac:dyDescent="0.25">
      <c r="A6237" s="49"/>
      <c r="B6237" s="49"/>
      <c r="C6237" s="49"/>
      <c r="D6237" s="50"/>
    </row>
    <row r="6238" spans="1:4" ht="15" x14ac:dyDescent="0.25">
      <c r="A6238" s="49"/>
      <c r="B6238" s="49"/>
      <c r="C6238" s="49"/>
      <c r="D6238" s="50"/>
    </row>
    <row r="6239" spans="1:4" ht="15" x14ac:dyDescent="0.25">
      <c r="A6239" s="49"/>
      <c r="B6239" s="49"/>
      <c r="C6239" s="49"/>
      <c r="D6239" s="50"/>
    </row>
    <row r="6240" spans="1:4" ht="15" x14ac:dyDescent="0.25">
      <c r="A6240" s="49"/>
      <c r="B6240" s="49"/>
      <c r="C6240" s="49"/>
      <c r="D6240" s="50"/>
    </row>
    <row r="6241" spans="1:4" ht="15" x14ac:dyDescent="0.25">
      <c r="A6241" s="49"/>
      <c r="B6241" s="49"/>
      <c r="C6241" s="49"/>
      <c r="D6241" s="50"/>
    </row>
    <row r="6242" spans="1:4" ht="15" x14ac:dyDescent="0.25">
      <c r="A6242" s="49"/>
      <c r="B6242" s="49"/>
      <c r="C6242" s="49"/>
      <c r="D6242" s="50"/>
    </row>
    <row r="6243" spans="1:4" ht="15" x14ac:dyDescent="0.25">
      <c r="A6243" s="49"/>
      <c r="B6243" s="49"/>
      <c r="C6243" s="49"/>
      <c r="D6243" s="50"/>
    </row>
    <row r="6244" spans="1:4" ht="15" x14ac:dyDescent="0.25">
      <c r="A6244" s="49"/>
      <c r="B6244" s="49"/>
      <c r="C6244" s="49"/>
      <c r="D6244" s="50"/>
    </row>
    <row r="6245" spans="1:4" ht="15" x14ac:dyDescent="0.25">
      <c r="A6245" s="49"/>
      <c r="B6245" s="49"/>
      <c r="C6245" s="49"/>
      <c r="D6245" s="50"/>
    </row>
    <row r="6246" spans="1:4" ht="15" x14ac:dyDescent="0.25">
      <c r="A6246" s="49"/>
      <c r="B6246" s="49"/>
      <c r="C6246" s="49"/>
      <c r="D6246" s="50"/>
    </row>
    <row r="6247" spans="1:4" ht="15" x14ac:dyDescent="0.25">
      <c r="A6247" s="49"/>
      <c r="B6247" s="49"/>
      <c r="C6247" s="49"/>
      <c r="D6247" s="50"/>
    </row>
    <row r="6248" spans="1:4" ht="15" x14ac:dyDescent="0.25">
      <c r="A6248" s="49"/>
      <c r="B6248" s="49"/>
      <c r="C6248" s="49"/>
      <c r="D6248" s="50"/>
    </row>
    <row r="6249" spans="1:4" ht="15" x14ac:dyDescent="0.25">
      <c r="A6249" s="49"/>
      <c r="B6249" s="49"/>
      <c r="C6249" s="49"/>
      <c r="D6249" s="50"/>
    </row>
    <row r="6250" spans="1:4" ht="15" x14ac:dyDescent="0.25">
      <c r="A6250" s="49"/>
      <c r="B6250" s="49"/>
      <c r="C6250" s="49"/>
      <c r="D6250" s="50"/>
    </row>
    <row r="6251" spans="1:4" ht="15" x14ac:dyDescent="0.25">
      <c r="A6251" s="49"/>
      <c r="B6251" s="49"/>
      <c r="C6251" s="49"/>
      <c r="D6251" s="50"/>
    </row>
    <row r="6252" spans="1:4" ht="15" x14ac:dyDescent="0.25">
      <c r="A6252" s="49"/>
      <c r="B6252" s="49"/>
      <c r="C6252" s="49"/>
      <c r="D6252" s="50"/>
    </row>
    <row r="6253" spans="1:4" ht="15" x14ac:dyDescent="0.25">
      <c r="A6253" s="49"/>
      <c r="B6253" s="49"/>
      <c r="C6253" s="49"/>
      <c r="D6253" s="50"/>
    </row>
    <row r="6254" spans="1:4" ht="15" x14ac:dyDescent="0.25">
      <c r="A6254" s="49"/>
      <c r="B6254" s="49"/>
      <c r="C6254" s="49"/>
      <c r="D6254" s="50"/>
    </row>
    <row r="6255" spans="1:4" ht="15" x14ac:dyDescent="0.25">
      <c r="A6255" s="49"/>
      <c r="B6255" s="49"/>
      <c r="C6255" s="49"/>
      <c r="D6255" s="50"/>
    </row>
    <row r="6256" spans="1:4" ht="15" x14ac:dyDescent="0.25">
      <c r="A6256" s="49"/>
      <c r="B6256" s="49"/>
      <c r="C6256" s="49"/>
      <c r="D6256" s="50"/>
    </row>
    <row r="6257" spans="1:4" ht="15" x14ac:dyDescent="0.25">
      <c r="A6257" s="49"/>
      <c r="B6257" s="49"/>
      <c r="C6257" s="49"/>
      <c r="D6257" s="50"/>
    </row>
    <row r="6258" spans="1:4" ht="15" x14ac:dyDescent="0.25">
      <c r="A6258" s="49"/>
      <c r="B6258" s="49"/>
      <c r="C6258" s="49"/>
      <c r="D6258" s="50"/>
    </row>
    <row r="6259" spans="1:4" ht="15" x14ac:dyDescent="0.25">
      <c r="A6259" s="49"/>
      <c r="B6259" s="49"/>
      <c r="C6259" s="49"/>
      <c r="D6259" s="50"/>
    </row>
    <row r="6260" spans="1:4" ht="15" x14ac:dyDescent="0.25">
      <c r="A6260" s="49"/>
      <c r="B6260" s="49"/>
      <c r="C6260" s="49"/>
      <c r="D6260" s="50"/>
    </row>
    <row r="6261" spans="1:4" ht="15" x14ac:dyDescent="0.25">
      <c r="A6261" s="49"/>
      <c r="B6261" s="49"/>
      <c r="C6261" s="49"/>
      <c r="D6261" s="50"/>
    </row>
    <row r="6262" spans="1:4" ht="15" x14ac:dyDescent="0.25">
      <c r="A6262" s="49"/>
      <c r="B6262" s="49"/>
      <c r="C6262" s="49"/>
      <c r="D6262" s="50"/>
    </row>
    <row r="6263" spans="1:4" ht="15" x14ac:dyDescent="0.25">
      <c r="A6263" s="49"/>
      <c r="B6263" s="49"/>
      <c r="C6263" s="49"/>
      <c r="D6263" s="50"/>
    </row>
    <row r="6264" spans="1:4" ht="15" x14ac:dyDescent="0.25">
      <c r="A6264" s="49"/>
      <c r="B6264" s="49"/>
      <c r="C6264" s="49"/>
      <c r="D6264" s="50"/>
    </row>
    <row r="6265" spans="1:4" ht="15" x14ac:dyDescent="0.25">
      <c r="A6265" s="49"/>
      <c r="B6265" s="49"/>
      <c r="C6265" s="49"/>
      <c r="D6265" s="50"/>
    </row>
    <row r="6266" spans="1:4" ht="15" x14ac:dyDescent="0.25">
      <c r="A6266" s="49"/>
      <c r="B6266" s="49"/>
      <c r="C6266" s="49"/>
      <c r="D6266" s="50"/>
    </row>
    <row r="6267" spans="1:4" ht="15" x14ac:dyDescent="0.25">
      <c r="A6267" s="49"/>
      <c r="B6267" s="49"/>
      <c r="C6267" s="49"/>
      <c r="D6267" s="50"/>
    </row>
    <row r="6268" spans="1:4" ht="15" x14ac:dyDescent="0.25">
      <c r="A6268" s="49"/>
      <c r="B6268" s="49"/>
      <c r="C6268" s="49"/>
      <c r="D6268" s="50"/>
    </row>
    <row r="6269" spans="1:4" ht="15" x14ac:dyDescent="0.25">
      <c r="A6269" s="49"/>
      <c r="B6269" s="49"/>
      <c r="C6269" s="49"/>
      <c r="D6269" s="50"/>
    </row>
    <row r="6270" spans="1:4" ht="15" x14ac:dyDescent="0.25">
      <c r="A6270" s="49"/>
      <c r="B6270" s="49"/>
      <c r="C6270" s="49"/>
      <c r="D6270" s="50"/>
    </row>
    <row r="6271" spans="1:4" ht="15" x14ac:dyDescent="0.25">
      <c r="A6271" s="49"/>
      <c r="B6271" s="49"/>
      <c r="C6271" s="49"/>
      <c r="D6271" s="50"/>
    </row>
    <row r="6272" spans="1:4" ht="15" x14ac:dyDescent="0.25">
      <c r="A6272" s="49"/>
      <c r="B6272" s="49"/>
      <c r="C6272" s="49"/>
      <c r="D6272" s="50"/>
    </row>
    <row r="6273" spans="1:4" ht="15" x14ac:dyDescent="0.25">
      <c r="A6273" s="49"/>
      <c r="B6273" s="49"/>
      <c r="C6273" s="49"/>
      <c r="D6273" s="50"/>
    </row>
    <row r="6274" spans="1:4" ht="15" x14ac:dyDescent="0.25">
      <c r="A6274" s="49"/>
      <c r="B6274" s="49"/>
      <c r="C6274" s="49"/>
      <c r="D6274" s="50"/>
    </row>
    <row r="6275" spans="1:4" ht="15" x14ac:dyDescent="0.25">
      <c r="A6275" s="49"/>
      <c r="B6275" s="49"/>
      <c r="C6275" s="49"/>
      <c r="D6275" s="50"/>
    </row>
    <row r="6276" spans="1:4" ht="15" x14ac:dyDescent="0.25">
      <c r="A6276" s="49"/>
      <c r="B6276" s="49"/>
      <c r="C6276" s="49"/>
      <c r="D6276" s="50"/>
    </row>
    <row r="6277" spans="1:4" ht="15" x14ac:dyDescent="0.25">
      <c r="A6277" s="49"/>
      <c r="B6277" s="49"/>
      <c r="C6277" s="49"/>
      <c r="D6277" s="50"/>
    </row>
    <row r="6278" spans="1:4" ht="15" x14ac:dyDescent="0.25">
      <c r="A6278" s="49"/>
      <c r="B6278" s="49"/>
      <c r="C6278" s="49"/>
      <c r="D6278" s="50"/>
    </row>
    <row r="6279" spans="1:4" ht="15" x14ac:dyDescent="0.25">
      <c r="A6279" s="49"/>
      <c r="B6279" s="49"/>
      <c r="C6279" s="49"/>
      <c r="D6279" s="50"/>
    </row>
    <row r="6280" spans="1:4" ht="15" x14ac:dyDescent="0.25">
      <c r="A6280" s="49"/>
      <c r="B6280" s="49"/>
      <c r="C6280" s="49"/>
      <c r="D6280" s="50"/>
    </row>
    <row r="6281" spans="1:4" ht="15" x14ac:dyDescent="0.25">
      <c r="A6281" s="49"/>
      <c r="B6281" s="49"/>
      <c r="C6281" s="49"/>
      <c r="D6281" s="50"/>
    </row>
    <row r="6282" spans="1:4" ht="15" x14ac:dyDescent="0.25">
      <c r="A6282" s="49"/>
      <c r="B6282" s="49"/>
      <c r="C6282" s="49"/>
      <c r="D6282" s="50"/>
    </row>
    <row r="6283" spans="1:4" ht="15" x14ac:dyDescent="0.25">
      <c r="A6283" s="49"/>
      <c r="B6283" s="49"/>
      <c r="C6283" s="49"/>
      <c r="D6283" s="50"/>
    </row>
    <row r="6284" spans="1:4" ht="15" x14ac:dyDescent="0.25">
      <c r="A6284" s="49"/>
      <c r="B6284" s="49"/>
      <c r="C6284" s="49"/>
      <c r="D6284" s="50"/>
    </row>
    <row r="6285" spans="1:4" ht="15" x14ac:dyDescent="0.25">
      <c r="A6285" s="49"/>
      <c r="B6285" s="49"/>
      <c r="C6285" s="49"/>
      <c r="D6285" s="50"/>
    </row>
    <row r="6286" spans="1:4" ht="15" x14ac:dyDescent="0.25">
      <c r="A6286" s="49"/>
      <c r="B6286" s="49"/>
      <c r="C6286" s="49"/>
      <c r="D6286" s="50"/>
    </row>
    <row r="6287" spans="1:4" ht="15" x14ac:dyDescent="0.25">
      <c r="A6287" s="49"/>
      <c r="B6287" s="49"/>
      <c r="C6287" s="49"/>
      <c r="D6287" s="50"/>
    </row>
    <row r="6288" spans="1:4" ht="15" x14ac:dyDescent="0.25">
      <c r="A6288" s="49"/>
      <c r="B6288" s="49"/>
      <c r="C6288" s="49"/>
      <c r="D6288" s="50"/>
    </row>
    <row r="6289" spans="1:4" ht="15" x14ac:dyDescent="0.25">
      <c r="A6289" s="49"/>
      <c r="B6289" s="49"/>
      <c r="C6289" s="49"/>
      <c r="D6289" s="50"/>
    </row>
    <row r="6290" spans="1:4" ht="15" x14ac:dyDescent="0.25">
      <c r="A6290" s="49"/>
      <c r="B6290" s="49"/>
      <c r="C6290" s="49"/>
      <c r="D6290" s="50"/>
    </row>
    <row r="6291" spans="1:4" ht="15" x14ac:dyDescent="0.25">
      <c r="A6291" s="49"/>
      <c r="B6291" s="49"/>
      <c r="C6291" s="49"/>
      <c r="D6291" s="50"/>
    </row>
    <row r="6292" spans="1:4" ht="15" x14ac:dyDescent="0.25">
      <c r="A6292" s="49"/>
      <c r="B6292" s="49"/>
      <c r="C6292" s="49"/>
      <c r="D6292" s="50"/>
    </row>
    <row r="6293" spans="1:4" ht="15" x14ac:dyDescent="0.25">
      <c r="A6293" s="49"/>
      <c r="B6293" s="49"/>
      <c r="C6293" s="49"/>
      <c r="D6293" s="50"/>
    </row>
    <row r="6294" spans="1:4" ht="15" x14ac:dyDescent="0.25">
      <c r="A6294" s="49"/>
      <c r="B6294" s="49"/>
      <c r="C6294" s="49"/>
      <c r="D6294" s="50"/>
    </row>
    <row r="6295" spans="1:4" ht="15" x14ac:dyDescent="0.25">
      <c r="A6295" s="49"/>
      <c r="B6295" s="49"/>
      <c r="C6295" s="49"/>
      <c r="D6295" s="50"/>
    </row>
    <row r="6296" spans="1:4" ht="15" x14ac:dyDescent="0.25">
      <c r="A6296" s="49"/>
      <c r="B6296" s="49"/>
      <c r="C6296" s="49"/>
      <c r="D6296" s="50"/>
    </row>
    <row r="6297" spans="1:4" ht="15" x14ac:dyDescent="0.25">
      <c r="A6297" s="49"/>
      <c r="B6297" s="49"/>
      <c r="C6297" s="49"/>
      <c r="D6297" s="50"/>
    </row>
    <row r="6298" spans="1:4" ht="15" x14ac:dyDescent="0.25">
      <c r="A6298" s="49"/>
      <c r="B6298" s="49"/>
      <c r="C6298" s="49"/>
      <c r="D6298" s="50"/>
    </row>
    <row r="6299" spans="1:4" ht="15" x14ac:dyDescent="0.25">
      <c r="A6299" s="49"/>
      <c r="B6299" s="49"/>
      <c r="C6299" s="49"/>
      <c r="D6299" s="50"/>
    </row>
    <row r="6300" spans="1:4" ht="15" x14ac:dyDescent="0.25">
      <c r="A6300" s="49"/>
      <c r="B6300" s="49"/>
      <c r="C6300" s="49"/>
      <c r="D6300" s="50"/>
    </row>
    <row r="6301" spans="1:4" ht="15" x14ac:dyDescent="0.25">
      <c r="A6301" s="49"/>
      <c r="B6301" s="49"/>
      <c r="C6301" s="49"/>
      <c r="D6301" s="50"/>
    </row>
    <row r="6302" spans="1:4" ht="15" x14ac:dyDescent="0.25">
      <c r="A6302" s="49"/>
      <c r="B6302" s="49"/>
      <c r="C6302" s="49"/>
      <c r="D6302" s="50"/>
    </row>
    <row r="6303" spans="1:4" ht="15" x14ac:dyDescent="0.25">
      <c r="A6303" s="49"/>
      <c r="B6303" s="49"/>
      <c r="C6303" s="49"/>
      <c r="D6303" s="50"/>
    </row>
    <row r="6304" spans="1:4" ht="15" x14ac:dyDescent="0.25">
      <c r="A6304" s="49"/>
      <c r="B6304" s="49"/>
      <c r="C6304" s="49"/>
      <c r="D6304" s="50"/>
    </row>
    <row r="6305" spans="1:4" ht="15" x14ac:dyDescent="0.25">
      <c r="A6305" s="49"/>
      <c r="B6305" s="49"/>
      <c r="C6305" s="49"/>
      <c r="D6305" s="50"/>
    </row>
    <row r="6306" spans="1:4" ht="15" x14ac:dyDescent="0.25">
      <c r="A6306" s="49"/>
      <c r="B6306" s="49"/>
      <c r="C6306" s="49"/>
      <c r="D6306" s="50"/>
    </row>
    <row r="6307" spans="1:4" ht="15" x14ac:dyDescent="0.25">
      <c r="A6307" s="49"/>
      <c r="B6307" s="49"/>
      <c r="C6307" s="49"/>
      <c r="D6307" s="50"/>
    </row>
    <row r="6308" spans="1:4" ht="15" x14ac:dyDescent="0.25">
      <c r="A6308" s="49"/>
      <c r="B6308" s="49"/>
      <c r="C6308" s="49"/>
      <c r="D6308" s="50"/>
    </row>
    <row r="6309" spans="1:4" ht="15" x14ac:dyDescent="0.25">
      <c r="A6309" s="49"/>
      <c r="B6309" s="49"/>
      <c r="C6309" s="49"/>
      <c r="D6309" s="50"/>
    </row>
    <row r="6310" spans="1:4" ht="15" x14ac:dyDescent="0.25">
      <c r="A6310" s="49"/>
      <c r="B6310" s="49"/>
      <c r="C6310" s="49"/>
      <c r="D6310" s="50"/>
    </row>
    <row r="6311" spans="1:4" ht="15" x14ac:dyDescent="0.25">
      <c r="A6311" s="49"/>
      <c r="B6311" s="49"/>
      <c r="C6311" s="49"/>
      <c r="D6311" s="50"/>
    </row>
    <row r="6312" spans="1:4" ht="15" x14ac:dyDescent="0.25">
      <c r="A6312" s="49"/>
      <c r="B6312" s="49"/>
      <c r="C6312" s="49"/>
      <c r="D6312" s="50"/>
    </row>
    <row r="6313" spans="1:4" ht="15" x14ac:dyDescent="0.25">
      <c r="A6313" s="49"/>
      <c r="B6313" s="49"/>
      <c r="C6313" s="49"/>
      <c r="D6313" s="50"/>
    </row>
    <row r="6314" spans="1:4" ht="15" x14ac:dyDescent="0.25">
      <c r="A6314" s="49"/>
      <c r="B6314" s="49"/>
      <c r="C6314" s="49"/>
      <c r="D6314" s="50"/>
    </row>
    <row r="6315" spans="1:4" ht="15" x14ac:dyDescent="0.25">
      <c r="A6315" s="49"/>
      <c r="B6315" s="49"/>
      <c r="C6315" s="49"/>
      <c r="D6315" s="50"/>
    </row>
    <row r="6316" spans="1:4" ht="15" x14ac:dyDescent="0.25">
      <c r="A6316" s="49"/>
      <c r="B6316" s="49"/>
      <c r="C6316" s="49"/>
      <c r="D6316" s="50"/>
    </row>
    <row r="6317" spans="1:4" ht="15" x14ac:dyDescent="0.25">
      <c r="A6317" s="49"/>
      <c r="B6317" s="49"/>
      <c r="C6317" s="49"/>
      <c r="D6317" s="50"/>
    </row>
    <row r="6318" spans="1:4" ht="15" x14ac:dyDescent="0.25">
      <c r="A6318" s="49"/>
      <c r="B6318" s="49"/>
      <c r="C6318" s="49"/>
      <c r="D6318" s="50"/>
    </row>
    <row r="6319" spans="1:4" ht="15" x14ac:dyDescent="0.25">
      <c r="A6319" s="49"/>
      <c r="B6319" s="49"/>
      <c r="C6319" s="49"/>
      <c r="D6319" s="50"/>
    </row>
    <row r="6320" spans="1:4" ht="15" x14ac:dyDescent="0.25">
      <c r="A6320" s="49"/>
      <c r="B6320" s="49"/>
      <c r="C6320" s="49"/>
      <c r="D6320" s="50"/>
    </row>
    <row r="6321" spans="1:4" ht="15" x14ac:dyDescent="0.25">
      <c r="A6321" s="49"/>
      <c r="B6321" s="49"/>
      <c r="C6321" s="49"/>
      <c r="D6321" s="50"/>
    </row>
    <row r="6322" spans="1:4" ht="15" x14ac:dyDescent="0.25">
      <c r="A6322" s="49"/>
      <c r="B6322" s="49"/>
      <c r="C6322" s="49"/>
      <c r="D6322" s="50"/>
    </row>
    <row r="6323" spans="1:4" ht="15" x14ac:dyDescent="0.25">
      <c r="A6323" s="49"/>
      <c r="B6323" s="49"/>
      <c r="C6323" s="49"/>
      <c r="D6323" s="50"/>
    </row>
    <row r="6324" spans="1:4" ht="15" x14ac:dyDescent="0.25">
      <c r="A6324" s="49"/>
      <c r="B6324" s="49"/>
      <c r="C6324" s="49"/>
      <c r="D6324" s="50"/>
    </row>
    <row r="6325" spans="1:4" ht="15" x14ac:dyDescent="0.25">
      <c r="A6325" s="49"/>
      <c r="B6325" s="49"/>
      <c r="C6325" s="49"/>
      <c r="D6325" s="50"/>
    </row>
    <row r="6326" spans="1:4" ht="15" x14ac:dyDescent="0.25">
      <c r="A6326" s="49"/>
      <c r="B6326" s="49"/>
      <c r="C6326" s="49"/>
      <c r="D6326" s="50"/>
    </row>
    <row r="6327" spans="1:4" ht="15" x14ac:dyDescent="0.25">
      <c r="A6327" s="49"/>
      <c r="B6327" s="49"/>
      <c r="C6327" s="49"/>
      <c r="D6327" s="50"/>
    </row>
    <row r="6328" spans="1:4" ht="15" x14ac:dyDescent="0.25">
      <c r="A6328" s="49"/>
      <c r="B6328" s="49"/>
      <c r="C6328" s="49"/>
      <c r="D6328" s="50"/>
    </row>
    <row r="6329" spans="1:4" ht="15" x14ac:dyDescent="0.25">
      <c r="A6329" s="49"/>
      <c r="B6329" s="49"/>
      <c r="C6329" s="49"/>
      <c r="D6329" s="50"/>
    </row>
    <row r="6330" spans="1:4" ht="15" x14ac:dyDescent="0.25">
      <c r="A6330" s="49"/>
      <c r="B6330" s="49"/>
      <c r="C6330" s="49"/>
      <c r="D6330" s="50"/>
    </row>
    <row r="6331" spans="1:4" ht="15" x14ac:dyDescent="0.25">
      <c r="A6331" s="49"/>
      <c r="B6331" s="49"/>
      <c r="C6331" s="49"/>
      <c r="D6331" s="50"/>
    </row>
    <row r="6332" spans="1:4" ht="15" x14ac:dyDescent="0.25">
      <c r="A6332" s="49"/>
      <c r="B6332" s="49"/>
      <c r="C6332" s="49"/>
      <c r="D6332" s="50"/>
    </row>
    <row r="6333" spans="1:4" ht="15" x14ac:dyDescent="0.25">
      <c r="A6333" s="49"/>
      <c r="B6333" s="49"/>
      <c r="C6333" s="49"/>
      <c r="D6333" s="50"/>
    </row>
    <row r="6334" spans="1:4" ht="15" x14ac:dyDescent="0.25">
      <c r="A6334" s="49"/>
      <c r="B6334" s="49"/>
      <c r="C6334" s="49"/>
      <c r="D6334" s="50"/>
    </row>
    <row r="6335" spans="1:4" ht="15" x14ac:dyDescent="0.25">
      <c r="A6335" s="49"/>
      <c r="B6335" s="49"/>
      <c r="C6335" s="49"/>
      <c r="D6335" s="50"/>
    </row>
    <row r="6336" spans="1:4" ht="15" x14ac:dyDescent="0.25">
      <c r="A6336" s="49"/>
      <c r="B6336" s="49"/>
      <c r="C6336" s="49"/>
      <c r="D6336" s="50"/>
    </row>
    <row r="6337" spans="1:4" ht="15" x14ac:dyDescent="0.25">
      <c r="A6337" s="49"/>
      <c r="B6337" s="49"/>
      <c r="C6337" s="49"/>
      <c r="D6337" s="50"/>
    </row>
    <row r="6338" spans="1:4" ht="15" x14ac:dyDescent="0.25">
      <c r="A6338" s="49"/>
      <c r="B6338" s="49"/>
      <c r="C6338" s="49"/>
      <c r="D6338" s="50"/>
    </row>
    <row r="6339" spans="1:4" ht="15" x14ac:dyDescent="0.25">
      <c r="A6339" s="49"/>
      <c r="B6339" s="49"/>
      <c r="C6339" s="49"/>
      <c r="D6339" s="50"/>
    </row>
    <row r="6340" spans="1:4" ht="15" x14ac:dyDescent="0.25">
      <c r="A6340" s="49"/>
      <c r="B6340" s="49"/>
      <c r="C6340" s="49"/>
      <c r="D6340" s="50"/>
    </row>
    <row r="6341" spans="1:4" ht="15" x14ac:dyDescent="0.25">
      <c r="A6341" s="49"/>
      <c r="B6341" s="49"/>
      <c r="C6341" s="49"/>
      <c r="D6341" s="50"/>
    </row>
    <row r="6342" spans="1:4" ht="15" x14ac:dyDescent="0.25">
      <c r="A6342" s="49"/>
      <c r="B6342" s="49"/>
      <c r="C6342" s="49"/>
      <c r="D6342" s="50"/>
    </row>
    <row r="6343" spans="1:4" ht="15" x14ac:dyDescent="0.25">
      <c r="A6343" s="49"/>
      <c r="B6343" s="49"/>
      <c r="C6343" s="49"/>
      <c r="D6343" s="50"/>
    </row>
    <row r="6344" spans="1:4" ht="15" x14ac:dyDescent="0.25">
      <c r="A6344" s="49"/>
      <c r="B6344" s="49"/>
      <c r="C6344" s="49"/>
      <c r="D6344" s="50"/>
    </row>
    <row r="6345" spans="1:4" ht="15" x14ac:dyDescent="0.25">
      <c r="A6345" s="49"/>
      <c r="B6345" s="49"/>
      <c r="C6345" s="49"/>
      <c r="D6345" s="50"/>
    </row>
    <row r="6346" spans="1:4" ht="15" x14ac:dyDescent="0.25">
      <c r="A6346" s="49"/>
      <c r="B6346" s="49"/>
      <c r="C6346" s="49"/>
      <c r="D6346" s="50"/>
    </row>
    <row r="6347" spans="1:4" ht="15" x14ac:dyDescent="0.25">
      <c r="A6347" s="49"/>
      <c r="B6347" s="49"/>
      <c r="C6347" s="49"/>
      <c r="D6347" s="50"/>
    </row>
    <row r="6348" spans="1:4" ht="15" x14ac:dyDescent="0.25">
      <c r="A6348" s="49"/>
      <c r="B6348" s="49"/>
      <c r="C6348" s="49"/>
      <c r="D6348" s="50"/>
    </row>
    <row r="6349" spans="1:4" ht="15" x14ac:dyDescent="0.25">
      <c r="A6349" s="49"/>
      <c r="B6349" s="49"/>
      <c r="C6349" s="49"/>
      <c r="D6349" s="50"/>
    </row>
    <row r="6350" spans="1:4" ht="15" x14ac:dyDescent="0.25">
      <c r="A6350" s="49"/>
      <c r="B6350" s="49"/>
      <c r="C6350" s="49"/>
      <c r="D6350" s="50"/>
    </row>
    <row r="6351" spans="1:4" ht="15" x14ac:dyDescent="0.25">
      <c r="A6351" s="49"/>
      <c r="B6351" s="49"/>
      <c r="C6351" s="49"/>
      <c r="D6351" s="50"/>
    </row>
    <row r="6352" spans="1:4" ht="15" x14ac:dyDescent="0.25">
      <c r="A6352" s="49"/>
      <c r="B6352" s="49"/>
      <c r="C6352" s="49"/>
      <c r="D6352" s="50"/>
    </row>
    <row r="6353" spans="1:4" ht="15" x14ac:dyDescent="0.25">
      <c r="A6353" s="49"/>
      <c r="B6353" s="49"/>
      <c r="C6353" s="49"/>
      <c r="D6353" s="50"/>
    </row>
    <row r="6354" spans="1:4" ht="15" x14ac:dyDescent="0.25">
      <c r="A6354" s="49"/>
      <c r="B6354" s="49"/>
      <c r="C6354" s="49"/>
      <c r="D6354" s="50"/>
    </row>
    <row r="6355" spans="1:4" ht="15" x14ac:dyDescent="0.25">
      <c r="A6355" s="49"/>
      <c r="B6355" s="49"/>
      <c r="C6355" s="49"/>
      <c r="D6355" s="50"/>
    </row>
    <row r="6356" spans="1:4" ht="15" x14ac:dyDescent="0.25">
      <c r="A6356" s="49"/>
      <c r="B6356" s="49"/>
      <c r="C6356" s="49"/>
      <c r="D6356" s="50"/>
    </row>
    <row r="6357" spans="1:4" ht="15" x14ac:dyDescent="0.25">
      <c r="A6357" s="49"/>
      <c r="B6357" s="49"/>
      <c r="C6357" s="49"/>
      <c r="D6357" s="50"/>
    </row>
    <row r="6358" spans="1:4" ht="15" x14ac:dyDescent="0.25">
      <c r="A6358" s="49"/>
      <c r="B6358" s="49"/>
      <c r="C6358" s="49"/>
      <c r="D6358" s="50"/>
    </row>
    <row r="6359" spans="1:4" ht="15" x14ac:dyDescent="0.25">
      <c r="A6359" s="49"/>
      <c r="B6359" s="49"/>
      <c r="C6359" s="49"/>
      <c r="D6359" s="50"/>
    </row>
    <row r="6360" spans="1:4" ht="15" x14ac:dyDescent="0.25">
      <c r="A6360" s="49"/>
      <c r="B6360" s="49"/>
      <c r="C6360" s="49"/>
      <c r="D6360" s="50"/>
    </row>
    <row r="6361" spans="1:4" ht="15" x14ac:dyDescent="0.25">
      <c r="A6361" s="49"/>
      <c r="B6361" s="49"/>
      <c r="C6361" s="49"/>
      <c r="D6361" s="50"/>
    </row>
    <row r="6362" spans="1:4" ht="15" x14ac:dyDescent="0.25">
      <c r="A6362" s="49"/>
      <c r="B6362" s="49"/>
      <c r="C6362" s="49"/>
      <c r="D6362" s="50"/>
    </row>
    <row r="6363" spans="1:4" ht="15" x14ac:dyDescent="0.25">
      <c r="A6363" s="49"/>
      <c r="B6363" s="49"/>
      <c r="C6363" s="49"/>
      <c r="D6363" s="50"/>
    </row>
    <row r="6364" spans="1:4" ht="15" x14ac:dyDescent="0.25">
      <c r="A6364" s="49"/>
      <c r="B6364" s="49"/>
      <c r="C6364" s="49"/>
      <c r="D6364" s="50"/>
    </row>
    <row r="6365" spans="1:4" ht="15" x14ac:dyDescent="0.25">
      <c r="A6365" s="49"/>
      <c r="B6365" s="49"/>
      <c r="C6365" s="49"/>
      <c r="D6365" s="50"/>
    </row>
    <row r="6366" spans="1:4" ht="15" x14ac:dyDescent="0.25">
      <c r="A6366" s="49"/>
      <c r="B6366" s="49"/>
      <c r="C6366" s="49"/>
      <c r="D6366" s="50"/>
    </row>
    <row r="6367" spans="1:4" ht="15" x14ac:dyDescent="0.25">
      <c r="A6367" s="49"/>
      <c r="B6367" s="49"/>
      <c r="C6367" s="49"/>
      <c r="D6367" s="50"/>
    </row>
    <row r="6368" spans="1:4" ht="15" x14ac:dyDescent="0.25">
      <c r="A6368" s="49"/>
      <c r="B6368" s="49"/>
      <c r="C6368" s="49"/>
      <c r="D6368" s="50"/>
    </row>
    <row r="6369" spans="1:4" ht="15" x14ac:dyDescent="0.25">
      <c r="A6369" s="49"/>
      <c r="B6369" s="49"/>
      <c r="C6369" s="49"/>
      <c r="D6369" s="50"/>
    </row>
    <row r="6370" spans="1:4" ht="15" x14ac:dyDescent="0.25">
      <c r="A6370" s="49"/>
      <c r="B6370" s="49"/>
      <c r="C6370" s="49"/>
      <c r="D6370" s="50"/>
    </row>
    <row r="6371" spans="1:4" ht="15" x14ac:dyDescent="0.25">
      <c r="A6371" s="49"/>
      <c r="B6371" s="49"/>
      <c r="C6371" s="49"/>
      <c r="D6371" s="50"/>
    </row>
    <row r="6372" spans="1:4" ht="15" x14ac:dyDescent="0.25">
      <c r="A6372" s="49"/>
      <c r="B6372" s="49"/>
      <c r="C6372" s="49"/>
      <c r="D6372" s="50"/>
    </row>
    <row r="6373" spans="1:4" ht="15" x14ac:dyDescent="0.25">
      <c r="A6373" s="49"/>
      <c r="B6373" s="49"/>
      <c r="C6373" s="49"/>
      <c r="D6373" s="50"/>
    </row>
    <row r="6374" spans="1:4" ht="15" x14ac:dyDescent="0.25">
      <c r="A6374" s="49"/>
      <c r="B6374" s="49"/>
      <c r="C6374" s="49"/>
      <c r="D6374" s="50"/>
    </row>
    <row r="6375" spans="1:4" ht="15" x14ac:dyDescent="0.25">
      <c r="A6375" s="49"/>
      <c r="B6375" s="49"/>
      <c r="C6375" s="49"/>
      <c r="D6375" s="50"/>
    </row>
    <row r="6376" spans="1:4" ht="15" x14ac:dyDescent="0.25">
      <c r="A6376" s="49"/>
      <c r="B6376" s="49"/>
      <c r="C6376" s="49"/>
      <c r="D6376" s="50"/>
    </row>
    <row r="6377" spans="1:4" ht="15" x14ac:dyDescent="0.25">
      <c r="A6377" s="49"/>
      <c r="B6377" s="49"/>
      <c r="C6377" s="49"/>
      <c r="D6377" s="50"/>
    </row>
    <row r="6378" spans="1:4" ht="15" x14ac:dyDescent="0.25">
      <c r="A6378" s="49"/>
      <c r="B6378" s="49"/>
      <c r="C6378" s="49"/>
      <c r="D6378" s="50"/>
    </row>
    <row r="6379" spans="1:4" ht="15" x14ac:dyDescent="0.25">
      <c r="A6379" s="49"/>
      <c r="B6379" s="49"/>
      <c r="C6379" s="49"/>
      <c r="D6379" s="50"/>
    </row>
    <row r="6380" spans="1:4" ht="15" x14ac:dyDescent="0.25">
      <c r="A6380" s="49"/>
      <c r="B6380" s="49"/>
      <c r="C6380" s="49"/>
      <c r="D6380" s="50"/>
    </row>
    <row r="6381" spans="1:4" ht="15" x14ac:dyDescent="0.25">
      <c r="A6381" s="49"/>
      <c r="B6381" s="49"/>
      <c r="C6381" s="49"/>
      <c r="D6381" s="50"/>
    </row>
    <row r="6382" spans="1:4" ht="15" x14ac:dyDescent="0.25">
      <c r="A6382" s="49"/>
      <c r="B6382" s="49"/>
      <c r="C6382" s="49"/>
      <c r="D6382" s="50"/>
    </row>
    <row r="6383" spans="1:4" ht="15" x14ac:dyDescent="0.25">
      <c r="A6383" s="49"/>
      <c r="B6383" s="49"/>
      <c r="C6383" s="49"/>
      <c r="D6383" s="50"/>
    </row>
    <row r="6384" spans="1:4" ht="15" x14ac:dyDescent="0.25">
      <c r="A6384" s="49"/>
      <c r="B6384" s="49"/>
      <c r="C6384" s="49"/>
      <c r="D6384" s="50"/>
    </row>
    <row r="6385" spans="1:4" ht="15" x14ac:dyDescent="0.25">
      <c r="A6385" s="49"/>
      <c r="B6385" s="49"/>
      <c r="C6385" s="49"/>
      <c r="D6385" s="50"/>
    </row>
    <row r="6386" spans="1:4" ht="15" x14ac:dyDescent="0.25">
      <c r="A6386" s="49"/>
      <c r="B6386" s="49"/>
      <c r="C6386" s="49"/>
      <c r="D6386" s="50"/>
    </row>
    <row r="6387" spans="1:4" ht="15" x14ac:dyDescent="0.25">
      <c r="A6387" s="49"/>
      <c r="B6387" s="49"/>
      <c r="C6387" s="49"/>
      <c r="D6387" s="50"/>
    </row>
    <row r="6388" spans="1:4" ht="15" x14ac:dyDescent="0.25">
      <c r="A6388" s="49"/>
      <c r="B6388" s="49"/>
      <c r="C6388" s="49"/>
      <c r="D6388" s="50"/>
    </row>
    <row r="6389" spans="1:4" ht="15" x14ac:dyDescent="0.25">
      <c r="A6389" s="49"/>
      <c r="B6389" s="49"/>
      <c r="C6389" s="49"/>
      <c r="D6389" s="50"/>
    </row>
    <row r="6390" spans="1:4" ht="15" x14ac:dyDescent="0.25">
      <c r="A6390" s="49"/>
      <c r="B6390" s="49"/>
      <c r="C6390" s="49"/>
      <c r="D6390" s="50"/>
    </row>
    <row r="6391" spans="1:4" ht="15" x14ac:dyDescent="0.25">
      <c r="A6391" s="49"/>
      <c r="B6391" s="49"/>
      <c r="C6391" s="49"/>
      <c r="D6391" s="50"/>
    </row>
    <row r="6392" spans="1:4" ht="15" x14ac:dyDescent="0.25">
      <c r="A6392" s="49"/>
      <c r="B6392" s="49"/>
      <c r="C6392" s="49"/>
      <c r="D6392" s="50"/>
    </row>
    <row r="6393" spans="1:4" ht="15" x14ac:dyDescent="0.25">
      <c r="A6393" s="49"/>
      <c r="B6393" s="49"/>
      <c r="C6393" s="49"/>
      <c r="D6393" s="50"/>
    </row>
    <row r="6394" spans="1:4" ht="15" x14ac:dyDescent="0.25">
      <c r="A6394" s="49"/>
      <c r="B6394" s="49"/>
      <c r="C6394" s="49"/>
      <c r="D6394" s="50"/>
    </row>
    <row r="6395" spans="1:4" ht="15" x14ac:dyDescent="0.25">
      <c r="A6395" s="49"/>
      <c r="B6395" s="49"/>
      <c r="C6395" s="49"/>
      <c r="D6395" s="50"/>
    </row>
    <row r="6396" spans="1:4" ht="15" x14ac:dyDescent="0.25">
      <c r="A6396" s="49"/>
      <c r="B6396" s="49"/>
      <c r="C6396" s="49"/>
      <c r="D6396" s="50"/>
    </row>
    <row r="6397" spans="1:4" ht="15" x14ac:dyDescent="0.25">
      <c r="A6397" s="49"/>
      <c r="B6397" s="49"/>
      <c r="C6397" s="49"/>
      <c r="D6397" s="50"/>
    </row>
    <row r="6398" spans="1:4" ht="15" x14ac:dyDescent="0.25">
      <c r="A6398" s="49"/>
      <c r="B6398" s="49"/>
      <c r="C6398" s="49"/>
      <c r="D6398" s="50"/>
    </row>
    <row r="6399" spans="1:4" ht="15" x14ac:dyDescent="0.25">
      <c r="A6399" s="49"/>
      <c r="B6399" s="49"/>
      <c r="C6399" s="49"/>
      <c r="D6399" s="50"/>
    </row>
    <row r="6400" spans="1:4" ht="15" x14ac:dyDescent="0.25">
      <c r="A6400" s="49"/>
      <c r="B6400" s="49"/>
      <c r="C6400" s="49"/>
      <c r="D6400" s="50"/>
    </row>
    <row r="6401" spans="1:4" ht="15" x14ac:dyDescent="0.25">
      <c r="A6401" s="49"/>
      <c r="B6401" s="49"/>
      <c r="C6401" s="49"/>
      <c r="D6401" s="50"/>
    </row>
    <row r="6402" spans="1:4" ht="15" x14ac:dyDescent="0.25">
      <c r="A6402" s="49"/>
      <c r="B6402" s="49"/>
      <c r="C6402" s="49"/>
      <c r="D6402" s="50"/>
    </row>
    <row r="6403" spans="1:4" ht="15" x14ac:dyDescent="0.25">
      <c r="A6403" s="49"/>
      <c r="B6403" s="49"/>
      <c r="C6403" s="49"/>
      <c r="D6403" s="50"/>
    </row>
    <row r="6404" spans="1:4" ht="15" x14ac:dyDescent="0.25">
      <c r="A6404" s="49"/>
      <c r="B6404" s="49"/>
      <c r="C6404" s="49"/>
      <c r="D6404" s="50"/>
    </row>
    <row r="6405" spans="1:4" ht="15" x14ac:dyDescent="0.25">
      <c r="A6405" s="49"/>
      <c r="B6405" s="49"/>
      <c r="C6405" s="49"/>
      <c r="D6405" s="50"/>
    </row>
    <row r="6406" spans="1:4" ht="15" x14ac:dyDescent="0.25">
      <c r="A6406" s="49"/>
      <c r="B6406" s="49"/>
      <c r="C6406" s="49"/>
      <c r="D6406" s="50"/>
    </row>
    <row r="6407" spans="1:4" ht="15" x14ac:dyDescent="0.25">
      <c r="A6407" s="49"/>
      <c r="B6407" s="49"/>
      <c r="C6407" s="49"/>
      <c r="D6407" s="50"/>
    </row>
    <row r="6408" spans="1:4" ht="15" x14ac:dyDescent="0.25">
      <c r="A6408" s="49"/>
      <c r="B6408" s="49"/>
      <c r="C6408" s="49"/>
      <c r="D6408" s="50"/>
    </row>
    <row r="6409" spans="1:4" ht="15" x14ac:dyDescent="0.25">
      <c r="A6409" s="49"/>
      <c r="B6409" s="49"/>
      <c r="C6409" s="49"/>
      <c r="D6409" s="50"/>
    </row>
    <row r="6410" spans="1:4" ht="15" x14ac:dyDescent="0.25">
      <c r="A6410" s="49"/>
      <c r="B6410" s="49"/>
      <c r="C6410" s="49"/>
      <c r="D6410" s="50"/>
    </row>
    <row r="6411" spans="1:4" ht="15" x14ac:dyDescent="0.25">
      <c r="A6411" s="49"/>
      <c r="B6411" s="49"/>
      <c r="C6411" s="49"/>
      <c r="D6411" s="50"/>
    </row>
    <row r="6412" spans="1:4" ht="15" x14ac:dyDescent="0.25">
      <c r="A6412" s="49"/>
      <c r="B6412" s="49"/>
      <c r="C6412" s="49"/>
      <c r="D6412" s="50"/>
    </row>
    <row r="6413" spans="1:4" ht="15" x14ac:dyDescent="0.25">
      <c r="A6413" s="49"/>
      <c r="B6413" s="49"/>
      <c r="C6413" s="49"/>
      <c r="D6413" s="50"/>
    </row>
    <row r="6414" spans="1:4" ht="15" x14ac:dyDescent="0.25">
      <c r="A6414" s="49"/>
      <c r="B6414" s="49"/>
      <c r="C6414" s="49"/>
      <c r="D6414" s="50"/>
    </row>
    <row r="6415" spans="1:4" ht="15" x14ac:dyDescent="0.25">
      <c r="A6415" s="49"/>
      <c r="B6415" s="49"/>
      <c r="C6415" s="49"/>
      <c r="D6415" s="50"/>
    </row>
    <row r="6416" spans="1:4" ht="15" x14ac:dyDescent="0.25">
      <c r="A6416" s="49"/>
      <c r="B6416" s="49"/>
      <c r="C6416" s="49"/>
      <c r="D6416" s="50"/>
    </row>
    <row r="6417" spans="1:4" ht="15" x14ac:dyDescent="0.25">
      <c r="A6417" s="49"/>
      <c r="B6417" s="49"/>
      <c r="C6417" s="49"/>
      <c r="D6417" s="50"/>
    </row>
    <row r="6418" spans="1:4" ht="15" x14ac:dyDescent="0.25">
      <c r="A6418" s="49"/>
      <c r="B6418" s="49"/>
      <c r="C6418" s="49"/>
      <c r="D6418" s="50"/>
    </row>
    <row r="6419" spans="1:4" ht="15" x14ac:dyDescent="0.25">
      <c r="A6419" s="49"/>
      <c r="B6419" s="49"/>
      <c r="C6419" s="49"/>
      <c r="D6419" s="50"/>
    </row>
    <row r="6420" spans="1:4" ht="15" x14ac:dyDescent="0.25">
      <c r="A6420" s="49"/>
      <c r="B6420" s="49"/>
      <c r="C6420" s="49"/>
      <c r="D6420" s="50"/>
    </row>
    <row r="6421" spans="1:4" ht="15" x14ac:dyDescent="0.25">
      <c r="A6421" s="49"/>
      <c r="B6421" s="49"/>
      <c r="C6421" s="49"/>
      <c r="D6421" s="50"/>
    </row>
    <row r="6422" spans="1:4" ht="15" x14ac:dyDescent="0.25">
      <c r="A6422" s="49"/>
      <c r="B6422" s="49"/>
      <c r="C6422" s="49"/>
      <c r="D6422" s="50"/>
    </row>
    <row r="6423" spans="1:4" ht="15" x14ac:dyDescent="0.25">
      <c r="A6423" s="49"/>
      <c r="B6423" s="49"/>
      <c r="C6423" s="49"/>
      <c r="D6423" s="50"/>
    </row>
    <row r="6424" spans="1:4" ht="15" x14ac:dyDescent="0.25">
      <c r="A6424" s="49"/>
      <c r="B6424" s="49"/>
      <c r="C6424" s="49"/>
      <c r="D6424" s="50"/>
    </row>
    <row r="6425" spans="1:4" ht="15" x14ac:dyDescent="0.25">
      <c r="A6425" s="49"/>
      <c r="B6425" s="49"/>
      <c r="C6425" s="49"/>
      <c r="D6425" s="50"/>
    </row>
    <row r="6426" spans="1:4" ht="15" x14ac:dyDescent="0.25">
      <c r="A6426" s="49"/>
      <c r="B6426" s="49"/>
      <c r="C6426" s="49"/>
      <c r="D6426" s="50"/>
    </row>
    <row r="6427" spans="1:4" ht="15" x14ac:dyDescent="0.25">
      <c r="A6427" s="49"/>
      <c r="B6427" s="49"/>
      <c r="C6427" s="49"/>
      <c r="D6427" s="50"/>
    </row>
    <row r="6428" spans="1:4" ht="15" x14ac:dyDescent="0.25">
      <c r="A6428" s="49"/>
      <c r="B6428" s="49"/>
      <c r="C6428" s="49"/>
      <c r="D6428" s="50"/>
    </row>
    <row r="6429" spans="1:4" ht="15" x14ac:dyDescent="0.25">
      <c r="A6429" s="49"/>
      <c r="B6429" s="49"/>
      <c r="C6429" s="49"/>
      <c r="D6429" s="50"/>
    </row>
    <row r="6430" spans="1:4" ht="15" x14ac:dyDescent="0.25">
      <c r="A6430" s="49"/>
      <c r="B6430" s="49"/>
      <c r="C6430" s="49"/>
      <c r="D6430" s="50"/>
    </row>
    <row r="6431" spans="1:4" ht="15" x14ac:dyDescent="0.25">
      <c r="A6431" s="49"/>
      <c r="B6431" s="49"/>
      <c r="C6431" s="49"/>
      <c r="D6431" s="50"/>
    </row>
    <row r="6432" spans="1:4" ht="15" x14ac:dyDescent="0.25">
      <c r="A6432" s="49"/>
      <c r="B6432" s="49"/>
      <c r="C6432" s="49"/>
      <c r="D6432" s="50"/>
    </row>
    <row r="6433" spans="1:4" ht="15" x14ac:dyDescent="0.25">
      <c r="A6433" s="49"/>
      <c r="B6433" s="49"/>
      <c r="C6433" s="49"/>
      <c r="D6433" s="50"/>
    </row>
    <row r="6434" spans="1:4" ht="15" x14ac:dyDescent="0.25">
      <c r="A6434" s="49"/>
      <c r="B6434" s="49"/>
      <c r="C6434" s="49"/>
      <c r="D6434" s="50"/>
    </row>
    <row r="6435" spans="1:4" ht="15" x14ac:dyDescent="0.25">
      <c r="A6435" s="49"/>
      <c r="B6435" s="49"/>
      <c r="C6435" s="49"/>
      <c r="D6435" s="50"/>
    </row>
    <row r="6436" spans="1:4" ht="15" x14ac:dyDescent="0.25">
      <c r="A6436" s="49"/>
      <c r="B6436" s="49"/>
      <c r="C6436" s="49"/>
      <c r="D6436" s="50"/>
    </row>
    <row r="6437" spans="1:4" ht="15" x14ac:dyDescent="0.25">
      <c r="A6437" s="49"/>
      <c r="B6437" s="49"/>
      <c r="C6437" s="49"/>
      <c r="D6437" s="50"/>
    </row>
    <row r="6438" spans="1:4" ht="15" x14ac:dyDescent="0.25">
      <c r="A6438" s="49"/>
      <c r="B6438" s="49"/>
      <c r="C6438" s="49"/>
      <c r="D6438" s="50"/>
    </row>
    <row r="6439" spans="1:4" ht="15" x14ac:dyDescent="0.25">
      <c r="A6439" s="49"/>
      <c r="B6439" s="49"/>
      <c r="C6439" s="49"/>
      <c r="D6439" s="50"/>
    </row>
    <row r="6440" spans="1:4" ht="15" x14ac:dyDescent="0.25">
      <c r="A6440" s="49"/>
      <c r="B6440" s="49"/>
      <c r="C6440" s="49"/>
      <c r="D6440" s="50"/>
    </row>
    <row r="6441" spans="1:4" ht="15" x14ac:dyDescent="0.25">
      <c r="A6441" s="49"/>
      <c r="B6441" s="49"/>
      <c r="C6441" s="49"/>
      <c r="D6441" s="50"/>
    </row>
    <row r="6442" spans="1:4" ht="15" x14ac:dyDescent="0.25">
      <c r="A6442" s="49"/>
      <c r="B6442" s="49"/>
      <c r="C6442" s="49"/>
      <c r="D6442" s="50"/>
    </row>
    <row r="6443" spans="1:4" ht="15" x14ac:dyDescent="0.25">
      <c r="A6443" s="49"/>
      <c r="B6443" s="49"/>
      <c r="C6443" s="49"/>
      <c r="D6443" s="50"/>
    </row>
    <row r="6444" spans="1:4" ht="15" x14ac:dyDescent="0.25">
      <c r="A6444" s="49"/>
      <c r="B6444" s="49"/>
      <c r="C6444" s="49"/>
      <c r="D6444" s="50"/>
    </row>
    <row r="6445" spans="1:4" ht="15" x14ac:dyDescent="0.25">
      <c r="A6445" s="49"/>
      <c r="B6445" s="49"/>
      <c r="C6445" s="49"/>
      <c r="D6445" s="50"/>
    </row>
    <row r="6446" spans="1:4" ht="15" x14ac:dyDescent="0.25">
      <c r="A6446" s="49"/>
      <c r="B6446" s="49"/>
      <c r="C6446" s="49"/>
      <c r="D6446" s="50"/>
    </row>
    <row r="6447" spans="1:4" ht="15" x14ac:dyDescent="0.25">
      <c r="A6447" s="49"/>
      <c r="B6447" s="49"/>
      <c r="C6447" s="49"/>
      <c r="D6447" s="50"/>
    </row>
    <row r="6448" spans="1:4" ht="15" x14ac:dyDescent="0.25">
      <c r="A6448" s="49"/>
      <c r="B6448" s="49"/>
      <c r="C6448" s="49"/>
      <c r="D6448" s="50"/>
    </row>
    <row r="6449" spans="1:4" ht="15" x14ac:dyDescent="0.25">
      <c r="A6449" s="49"/>
      <c r="B6449" s="49"/>
      <c r="C6449" s="49"/>
      <c r="D6449" s="50"/>
    </row>
    <row r="6450" spans="1:4" ht="15" x14ac:dyDescent="0.25">
      <c r="A6450" s="49"/>
      <c r="B6450" s="49"/>
      <c r="C6450" s="49"/>
      <c r="D6450" s="50"/>
    </row>
    <row r="6451" spans="1:4" ht="15" x14ac:dyDescent="0.25">
      <c r="A6451" s="49"/>
      <c r="B6451" s="49"/>
      <c r="C6451" s="49"/>
      <c r="D6451" s="50"/>
    </row>
    <row r="6452" spans="1:4" ht="15" x14ac:dyDescent="0.25">
      <c r="A6452" s="49"/>
      <c r="B6452" s="49"/>
      <c r="C6452" s="49"/>
      <c r="D6452" s="50"/>
    </row>
    <row r="6453" spans="1:4" ht="15" x14ac:dyDescent="0.25">
      <c r="A6453" s="49"/>
      <c r="B6453" s="49"/>
      <c r="C6453" s="49"/>
      <c r="D6453" s="50"/>
    </row>
    <row r="6454" spans="1:4" ht="15" x14ac:dyDescent="0.25">
      <c r="A6454" s="49"/>
      <c r="B6454" s="49"/>
      <c r="C6454" s="49"/>
      <c r="D6454" s="50"/>
    </row>
    <row r="6455" spans="1:4" ht="15" x14ac:dyDescent="0.25">
      <c r="A6455" s="49"/>
      <c r="B6455" s="49"/>
      <c r="C6455" s="49"/>
      <c r="D6455" s="50"/>
    </row>
    <row r="6456" spans="1:4" ht="15" x14ac:dyDescent="0.25">
      <c r="A6456" s="49"/>
      <c r="B6456" s="49"/>
      <c r="C6456" s="49"/>
      <c r="D6456" s="50"/>
    </row>
    <row r="6457" spans="1:4" ht="15" x14ac:dyDescent="0.25">
      <c r="A6457" s="49"/>
      <c r="B6457" s="49"/>
      <c r="C6457" s="49"/>
      <c r="D6457" s="50"/>
    </row>
    <row r="6458" spans="1:4" ht="15" x14ac:dyDescent="0.25">
      <c r="A6458" s="49"/>
      <c r="B6458" s="49"/>
      <c r="C6458" s="49"/>
      <c r="D6458" s="50"/>
    </row>
    <row r="6459" spans="1:4" ht="15" x14ac:dyDescent="0.25">
      <c r="A6459" s="49"/>
      <c r="B6459" s="49"/>
      <c r="C6459" s="49"/>
      <c r="D6459" s="50"/>
    </row>
    <row r="6460" spans="1:4" ht="15" x14ac:dyDescent="0.25">
      <c r="A6460" s="49"/>
      <c r="B6460" s="49"/>
      <c r="C6460" s="49"/>
      <c r="D6460" s="50"/>
    </row>
    <row r="6461" spans="1:4" ht="15" x14ac:dyDescent="0.25">
      <c r="A6461" s="49"/>
      <c r="B6461" s="49"/>
      <c r="C6461" s="49"/>
      <c r="D6461" s="50"/>
    </row>
    <row r="6462" spans="1:4" ht="15" x14ac:dyDescent="0.25">
      <c r="A6462" s="49"/>
      <c r="B6462" s="49"/>
      <c r="C6462" s="49"/>
      <c r="D6462" s="50"/>
    </row>
    <row r="6463" spans="1:4" ht="15" x14ac:dyDescent="0.25">
      <c r="A6463" s="49"/>
      <c r="B6463" s="49"/>
      <c r="C6463" s="49"/>
      <c r="D6463" s="51"/>
    </row>
    <row r="6464" spans="1:4" ht="15" x14ac:dyDescent="0.25">
      <c r="A6464" s="49"/>
      <c r="B6464" s="49"/>
      <c r="C6464" s="49"/>
      <c r="D6464" s="51"/>
    </row>
    <row r="6465" spans="1:4" ht="15" x14ac:dyDescent="0.25">
      <c r="A6465" s="49"/>
      <c r="B6465" s="49"/>
      <c r="C6465" s="49"/>
      <c r="D6465" s="51"/>
    </row>
    <row r="6466" spans="1:4" ht="15" x14ac:dyDescent="0.25">
      <c r="A6466" s="49"/>
      <c r="B6466" s="49"/>
      <c r="C6466" s="49"/>
      <c r="D6466" s="51"/>
    </row>
    <row r="6467" spans="1:4" ht="15" x14ac:dyDescent="0.25">
      <c r="A6467" s="49"/>
      <c r="B6467" s="49"/>
      <c r="C6467" s="49"/>
      <c r="D6467" s="51"/>
    </row>
    <row r="6468" spans="1:4" ht="15" x14ac:dyDescent="0.25">
      <c r="A6468" s="49"/>
      <c r="B6468" s="49"/>
      <c r="C6468" s="49"/>
      <c r="D6468" s="51"/>
    </row>
    <row r="6469" spans="1:4" ht="15" x14ac:dyDescent="0.25">
      <c r="A6469" s="49"/>
      <c r="B6469" s="49"/>
      <c r="C6469" s="49"/>
      <c r="D6469" s="51"/>
    </row>
    <row r="6470" spans="1:4" ht="15" x14ac:dyDescent="0.25">
      <c r="A6470" s="49"/>
      <c r="B6470" s="49"/>
      <c r="C6470" s="49"/>
      <c r="D6470" s="51"/>
    </row>
    <row r="6471" spans="1:4" ht="15" x14ac:dyDescent="0.25">
      <c r="A6471" s="49"/>
      <c r="B6471" s="49"/>
      <c r="C6471" s="49"/>
      <c r="D6471" s="51"/>
    </row>
    <row r="6472" spans="1:4" ht="15" x14ac:dyDescent="0.25">
      <c r="A6472" s="49"/>
      <c r="B6472" s="49"/>
      <c r="C6472" s="49"/>
      <c r="D6472" s="51"/>
    </row>
    <row r="6473" spans="1:4" ht="15" x14ac:dyDescent="0.25">
      <c r="A6473" s="49"/>
      <c r="B6473" s="49"/>
      <c r="C6473" s="49"/>
      <c r="D6473" s="51"/>
    </row>
    <row r="6474" spans="1:4" ht="15" x14ac:dyDescent="0.25">
      <c r="A6474" s="49"/>
      <c r="B6474" s="49"/>
      <c r="C6474" s="49"/>
      <c r="D6474" s="51"/>
    </row>
    <row r="6475" spans="1:4" ht="15" x14ac:dyDescent="0.25">
      <c r="A6475" s="49"/>
      <c r="B6475" s="49"/>
      <c r="C6475" s="49"/>
      <c r="D6475" s="51"/>
    </row>
    <row r="6476" spans="1:4" ht="15" x14ac:dyDescent="0.25">
      <c r="A6476" s="49"/>
      <c r="B6476" s="49"/>
      <c r="C6476" s="49"/>
      <c r="D6476" s="51"/>
    </row>
    <row r="6477" spans="1:4" ht="15" x14ac:dyDescent="0.25">
      <c r="A6477" s="49"/>
      <c r="B6477" s="49"/>
      <c r="C6477" s="49"/>
      <c r="D6477" s="51"/>
    </row>
    <row r="6478" spans="1:4" ht="15" x14ac:dyDescent="0.25">
      <c r="A6478" s="49"/>
      <c r="B6478" s="49"/>
      <c r="C6478" s="49"/>
      <c r="D6478" s="51"/>
    </row>
    <row r="6479" spans="1:4" ht="15" x14ac:dyDescent="0.25">
      <c r="A6479" s="49"/>
      <c r="B6479" s="49"/>
      <c r="C6479" s="49"/>
      <c r="D6479" s="51"/>
    </row>
    <row r="6480" spans="1:4" ht="15" x14ac:dyDescent="0.25">
      <c r="A6480" s="49"/>
      <c r="B6480" s="49"/>
      <c r="C6480" s="49"/>
      <c r="D6480" s="51"/>
    </row>
    <row r="6481" spans="1:4" ht="15" x14ac:dyDescent="0.25">
      <c r="A6481" s="49"/>
      <c r="B6481" s="49"/>
      <c r="C6481" s="49"/>
      <c r="D6481" s="51"/>
    </row>
    <row r="6482" spans="1:4" ht="15" x14ac:dyDescent="0.25">
      <c r="A6482" s="49"/>
      <c r="B6482" s="49"/>
      <c r="C6482" s="49"/>
      <c r="D6482" s="51"/>
    </row>
    <row r="6483" spans="1:4" ht="15" x14ac:dyDescent="0.25">
      <c r="A6483" s="49"/>
      <c r="B6483" s="49"/>
      <c r="C6483" s="49"/>
      <c r="D6483" s="51"/>
    </row>
    <row r="6484" spans="1:4" ht="15" x14ac:dyDescent="0.25">
      <c r="A6484" s="49"/>
      <c r="B6484" s="49"/>
      <c r="C6484" s="49"/>
      <c r="D6484" s="51"/>
    </row>
    <row r="6485" spans="1:4" ht="15" x14ac:dyDescent="0.25">
      <c r="A6485" s="49"/>
      <c r="B6485" s="49"/>
      <c r="C6485" s="49"/>
      <c r="D6485" s="51"/>
    </row>
    <row r="6486" spans="1:4" ht="15" x14ac:dyDescent="0.25">
      <c r="A6486" s="49"/>
      <c r="B6486" s="49"/>
      <c r="C6486" s="49"/>
      <c r="D6486" s="51"/>
    </row>
    <row r="6487" spans="1:4" ht="15" x14ac:dyDescent="0.25">
      <c r="A6487" s="49"/>
      <c r="B6487" s="49"/>
      <c r="C6487" s="49"/>
      <c r="D6487" s="51"/>
    </row>
    <row r="6488" spans="1:4" ht="15" x14ac:dyDescent="0.25">
      <c r="A6488" s="49"/>
      <c r="B6488" s="49"/>
      <c r="C6488" s="49"/>
      <c r="D6488" s="51"/>
    </row>
    <row r="6489" spans="1:4" ht="15" x14ac:dyDescent="0.25">
      <c r="A6489" s="49"/>
      <c r="B6489" s="49"/>
      <c r="C6489" s="49"/>
      <c r="D6489" s="51"/>
    </row>
    <row r="6490" spans="1:4" ht="15" x14ac:dyDescent="0.25">
      <c r="A6490" s="49"/>
      <c r="B6490" s="49"/>
      <c r="C6490" s="49"/>
      <c r="D6490" s="51"/>
    </row>
    <row r="6491" spans="1:4" ht="15" x14ac:dyDescent="0.25">
      <c r="A6491" s="49"/>
      <c r="B6491" s="49"/>
      <c r="C6491" s="49"/>
      <c r="D6491" s="51"/>
    </row>
    <row r="6492" spans="1:4" ht="15" x14ac:dyDescent="0.25">
      <c r="A6492" s="49"/>
      <c r="B6492" s="49"/>
      <c r="C6492" s="49"/>
      <c r="D6492" s="51"/>
    </row>
    <row r="6493" spans="1:4" ht="15" x14ac:dyDescent="0.25">
      <c r="A6493" s="49"/>
      <c r="B6493" s="49"/>
      <c r="C6493" s="49"/>
      <c r="D6493" s="51"/>
    </row>
    <row r="6494" spans="1:4" ht="15" x14ac:dyDescent="0.25">
      <c r="A6494" s="49"/>
      <c r="B6494" s="49"/>
      <c r="C6494" s="49"/>
      <c r="D6494" s="51"/>
    </row>
    <row r="6495" spans="1:4" ht="15" x14ac:dyDescent="0.25">
      <c r="A6495" s="49"/>
      <c r="B6495" s="49"/>
      <c r="C6495" s="49"/>
      <c r="D6495" s="51"/>
    </row>
    <row r="6496" spans="1:4" ht="15" x14ac:dyDescent="0.25">
      <c r="A6496" s="49"/>
      <c r="B6496" s="49"/>
      <c r="C6496" s="49"/>
      <c r="D6496" s="51"/>
    </row>
    <row r="6497" spans="1:4" ht="15" x14ac:dyDescent="0.25">
      <c r="A6497" s="49"/>
      <c r="B6497" s="49"/>
      <c r="C6497" s="49"/>
      <c r="D6497" s="51"/>
    </row>
    <row r="6498" spans="1:4" ht="15" x14ac:dyDescent="0.25">
      <c r="A6498" s="49"/>
      <c r="B6498" s="49"/>
      <c r="C6498" s="49"/>
      <c r="D6498" s="51"/>
    </row>
    <row r="6499" spans="1:4" ht="15" x14ac:dyDescent="0.25">
      <c r="A6499" s="49"/>
      <c r="B6499" s="49"/>
      <c r="C6499" s="49"/>
      <c r="D6499" s="51"/>
    </row>
    <row r="6500" spans="1:4" ht="15" x14ac:dyDescent="0.25">
      <c r="A6500" s="49"/>
      <c r="B6500" s="49"/>
      <c r="C6500" s="49"/>
      <c r="D6500" s="51"/>
    </row>
    <row r="6501" spans="1:4" ht="15" x14ac:dyDescent="0.25">
      <c r="A6501" s="49"/>
      <c r="B6501" s="49"/>
      <c r="C6501" s="49"/>
      <c r="D6501" s="51"/>
    </row>
    <row r="6502" spans="1:4" ht="15" x14ac:dyDescent="0.25">
      <c r="A6502" s="49"/>
      <c r="B6502" s="49"/>
      <c r="C6502" s="49"/>
      <c r="D6502" s="51"/>
    </row>
    <row r="6503" spans="1:4" ht="15" x14ac:dyDescent="0.25">
      <c r="A6503" s="49"/>
      <c r="B6503" s="49"/>
      <c r="C6503" s="49"/>
      <c r="D6503" s="51"/>
    </row>
    <row r="6504" spans="1:4" ht="15" x14ac:dyDescent="0.25">
      <c r="A6504" s="49"/>
      <c r="B6504" s="49"/>
      <c r="C6504" s="49"/>
      <c r="D6504" s="51"/>
    </row>
    <row r="6505" spans="1:4" ht="15" x14ac:dyDescent="0.25">
      <c r="A6505" s="49"/>
      <c r="B6505" s="49"/>
      <c r="C6505" s="49"/>
      <c r="D6505" s="51"/>
    </row>
    <row r="6506" spans="1:4" ht="15" x14ac:dyDescent="0.25">
      <c r="A6506" s="49"/>
      <c r="B6506" s="49"/>
      <c r="C6506" s="49"/>
      <c r="D6506" s="51"/>
    </row>
    <row r="6507" spans="1:4" ht="15" x14ac:dyDescent="0.25">
      <c r="A6507" s="49"/>
      <c r="B6507" s="49"/>
      <c r="C6507" s="49"/>
      <c r="D6507" s="51"/>
    </row>
    <row r="6508" spans="1:4" ht="15" x14ac:dyDescent="0.25">
      <c r="A6508" s="49"/>
      <c r="B6508" s="49"/>
      <c r="C6508" s="49"/>
      <c r="D6508" s="51"/>
    </row>
    <row r="6509" spans="1:4" ht="15" x14ac:dyDescent="0.25">
      <c r="A6509" s="49"/>
      <c r="B6509" s="49"/>
      <c r="C6509" s="49"/>
      <c r="D6509" s="51"/>
    </row>
    <row r="6510" spans="1:4" ht="15" x14ac:dyDescent="0.25">
      <c r="A6510" s="49"/>
      <c r="B6510" s="49"/>
      <c r="C6510" s="49"/>
      <c r="D6510" s="50"/>
    </row>
    <row r="6511" spans="1:4" ht="15" x14ac:dyDescent="0.25">
      <c r="A6511" s="49"/>
      <c r="B6511" s="49"/>
      <c r="C6511" s="49"/>
      <c r="D6511" s="50"/>
    </row>
    <row r="6512" spans="1:4" ht="15" x14ac:dyDescent="0.25">
      <c r="A6512" s="49"/>
      <c r="B6512" s="49"/>
      <c r="C6512" s="49"/>
      <c r="D6512" s="50"/>
    </row>
    <row r="6513" spans="1:4" ht="15" x14ac:dyDescent="0.25">
      <c r="A6513" s="49"/>
      <c r="B6513" s="49"/>
      <c r="C6513" s="49"/>
      <c r="D6513" s="50"/>
    </row>
    <row r="6514" spans="1:4" ht="15" x14ac:dyDescent="0.25">
      <c r="A6514" s="49"/>
      <c r="B6514" s="49"/>
      <c r="C6514" s="49"/>
      <c r="D6514" s="50"/>
    </row>
    <row r="6515" spans="1:4" ht="15" x14ac:dyDescent="0.25">
      <c r="A6515" s="49"/>
      <c r="B6515" s="49"/>
      <c r="C6515" s="49"/>
      <c r="D6515" s="50"/>
    </row>
    <row r="6516" spans="1:4" ht="15" x14ac:dyDescent="0.25">
      <c r="A6516" s="49"/>
      <c r="B6516" s="49"/>
      <c r="C6516" s="49"/>
      <c r="D6516" s="50"/>
    </row>
    <row r="6517" spans="1:4" ht="15" x14ac:dyDescent="0.25">
      <c r="A6517" s="49"/>
      <c r="B6517" s="49"/>
      <c r="C6517" s="49"/>
      <c r="D6517" s="50"/>
    </row>
    <row r="6518" spans="1:4" ht="15" x14ac:dyDescent="0.25">
      <c r="A6518" s="49"/>
      <c r="B6518" s="49"/>
      <c r="C6518" s="49"/>
      <c r="D6518" s="50"/>
    </row>
    <row r="6519" spans="1:4" ht="15" x14ac:dyDescent="0.25">
      <c r="A6519" s="49"/>
      <c r="B6519" s="49"/>
      <c r="C6519" s="49"/>
      <c r="D6519" s="50"/>
    </row>
    <row r="6520" spans="1:4" ht="15" x14ac:dyDescent="0.25">
      <c r="A6520" s="49"/>
      <c r="B6520" s="49"/>
      <c r="C6520" s="49"/>
      <c r="D6520" s="50"/>
    </row>
    <row r="6521" spans="1:4" ht="15" x14ac:dyDescent="0.25">
      <c r="A6521" s="49"/>
      <c r="B6521" s="49"/>
      <c r="C6521" s="49"/>
      <c r="D6521" s="50"/>
    </row>
    <row r="6522" spans="1:4" ht="15" x14ac:dyDescent="0.25">
      <c r="A6522" s="49"/>
      <c r="B6522" s="49"/>
      <c r="C6522" s="49"/>
      <c r="D6522" s="50"/>
    </row>
    <row r="6523" spans="1:4" ht="15" x14ac:dyDescent="0.25">
      <c r="A6523" s="49"/>
      <c r="B6523" s="49"/>
      <c r="C6523" s="49"/>
      <c r="D6523" s="50"/>
    </row>
    <row r="6524" spans="1:4" ht="15" x14ac:dyDescent="0.25">
      <c r="A6524" s="49"/>
      <c r="B6524" s="49"/>
      <c r="C6524" s="49"/>
      <c r="D6524" s="50"/>
    </row>
    <row r="6525" spans="1:4" ht="15" x14ac:dyDescent="0.25">
      <c r="A6525" s="49"/>
      <c r="B6525" s="49"/>
      <c r="C6525" s="49"/>
      <c r="D6525" s="50"/>
    </row>
    <row r="6526" spans="1:4" ht="15" x14ac:dyDescent="0.25">
      <c r="A6526" s="49"/>
      <c r="B6526" s="49"/>
      <c r="C6526" s="49"/>
      <c r="D6526" s="50"/>
    </row>
    <row r="6527" spans="1:4" ht="15" x14ac:dyDescent="0.25">
      <c r="A6527" s="49"/>
      <c r="B6527" s="49"/>
      <c r="C6527" s="49"/>
      <c r="D6527" s="50"/>
    </row>
    <row r="6528" spans="1:4" ht="15" x14ac:dyDescent="0.25">
      <c r="A6528" s="49"/>
      <c r="B6528" s="49"/>
      <c r="C6528" s="49"/>
      <c r="D6528" s="50"/>
    </row>
    <row r="6529" spans="1:4" ht="15" x14ac:dyDescent="0.25">
      <c r="A6529" s="49"/>
      <c r="B6529" s="49"/>
      <c r="C6529" s="49"/>
      <c r="D6529" s="50"/>
    </row>
    <row r="6530" spans="1:4" ht="15" x14ac:dyDescent="0.25">
      <c r="A6530" s="49"/>
      <c r="B6530" s="49"/>
      <c r="C6530" s="49"/>
      <c r="D6530" s="50"/>
    </row>
    <row r="6531" spans="1:4" ht="15" x14ac:dyDescent="0.25">
      <c r="A6531" s="49"/>
      <c r="B6531" s="49"/>
      <c r="C6531" s="49"/>
      <c r="D6531" s="50"/>
    </row>
    <row r="6532" spans="1:4" ht="15" x14ac:dyDescent="0.25">
      <c r="A6532" s="49"/>
      <c r="B6532" s="49"/>
      <c r="C6532" s="49"/>
      <c r="D6532" s="50"/>
    </row>
    <row r="6533" spans="1:4" ht="15" x14ac:dyDescent="0.25">
      <c r="A6533" s="49"/>
      <c r="B6533" s="49"/>
      <c r="C6533" s="49"/>
      <c r="D6533" s="50"/>
    </row>
    <row r="6534" spans="1:4" ht="15" x14ac:dyDescent="0.25">
      <c r="A6534" s="49"/>
      <c r="B6534" s="49"/>
      <c r="C6534" s="49"/>
      <c r="D6534" s="50"/>
    </row>
    <row r="6535" spans="1:4" ht="15" x14ac:dyDescent="0.25">
      <c r="A6535" s="49"/>
      <c r="B6535" s="49"/>
      <c r="C6535" s="49"/>
      <c r="D6535" s="50"/>
    </row>
    <row r="6536" spans="1:4" ht="15" x14ac:dyDescent="0.25">
      <c r="A6536" s="49"/>
      <c r="B6536" s="49"/>
      <c r="C6536" s="49"/>
      <c r="D6536" s="50"/>
    </row>
    <row r="6537" spans="1:4" ht="15" x14ac:dyDescent="0.25">
      <c r="A6537" s="49"/>
      <c r="B6537" s="49"/>
      <c r="C6537" s="49"/>
      <c r="D6537" s="50"/>
    </row>
    <row r="6538" spans="1:4" ht="15" x14ac:dyDescent="0.25">
      <c r="A6538" s="49"/>
      <c r="B6538" s="49"/>
      <c r="C6538" s="49"/>
      <c r="D6538" s="50"/>
    </row>
    <row r="6539" spans="1:4" ht="15" x14ac:dyDescent="0.25">
      <c r="A6539" s="49"/>
      <c r="B6539" s="49"/>
      <c r="C6539" s="49"/>
      <c r="D6539" s="50"/>
    </row>
    <row r="6540" spans="1:4" ht="15" x14ac:dyDescent="0.25">
      <c r="A6540" s="49"/>
      <c r="B6540" s="49"/>
      <c r="C6540" s="49"/>
      <c r="D6540" s="50"/>
    </row>
    <row r="6541" spans="1:4" ht="15" x14ac:dyDescent="0.25">
      <c r="A6541" s="49"/>
      <c r="B6541" s="49"/>
      <c r="C6541" s="49"/>
      <c r="D6541" s="50"/>
    </row>
    <row r="6542" spans="1:4" ht="15" x14ac:dyDescent="0.25">
      <c r="A6542" s="49"/>
      <c r="B6542" s="49"/>
      <c r="C6542" s="49"/>
      <c r="D6542" s="50"/>
    </row>
    <row r="6543" spans="1:4" ht="15" x14ac:dyDescent="0.25">
      <c r="A6543" s="49"/>
      <c r="B6543" s="49"/>
      <c r="C6543" s="49"/>
      <c r="D6543" s="50"/>
    </row>
    <row r="6544" spans="1:4" ht="15" x14ac:dyDescent="0.25">
      <c r="A6544" s="49"/>
      <c r="B6544" s="49"/>
      <c r="C6544" s="49"/>
      <c r="D6544" s="50"/>
    </row>
    <row r="6545" spans="1:4" ht="15" x14ac:dyDescent="0.25">
      <c r="A6545" s="49"/>
      <c r="B6545" s="49"/>
      <c r="C6545" s="49"/>
      <c r="D6545" s="50"/>
    </row>
    <row r="6546" spans="1:4" ht="15" x14ac:dyDescent="0.25">
      <c r="A6546" s="49"/>
      <c r="B6546" s="49"/>
      <c r="C6546" s="49"/>
      <c r="D6546" s="50"/>
    </row>
    <row r="6547" spans="1:4" ht="15" x14ac:dyDescent="0.25">
      <c r="A6547" s="49"/>
      <c r="B6547" s="49"/>
      <c r="C6547" s="49"/>
      <c r="D6547" s="50"/>
    </row>
    <row r="6548" spans="1:4" ht="15" x14ac:dyDescent="0.25">
      <c r="A6548" s="49"/>
      <c r="B6548" s="49"/>
      <c r="C6548" s="49"/>
      <c r="D6548" s="50"/>
    </row>
    <row r="6549" spans="1:4" ht="15" x14ac:dyDescent="0.25">
      <c r="A6549" s="49"/>
      <c r="B6549" s="49"/>
      <c r="C6549" s="49"/>
      <c r="D6549" s="50"/>
    </row>
    <row r="6550" spans="1:4" ht="15" x14ac:dyDescent="0.25">
      <c r="A6550" s="49"/>
      <c r="B6550" s="49"/>
      <c r="C6550" s="49"/>
      <c r="D6550" s="50"/>
    </row>
    <row r="6551" spans="1:4" ht="15" x14ac:dyDescent="0.25">
      <c r="A6551" s="49"/>
      <c r="B6551" s="49"/>
      <c r="C6551" s="49"/>
      <c r="D6551" s="50"/>
    </row>
    <row r="6552" spans="1:4" ht="15" x14ac:dyDescent="0.25">
      <c r="A6552" s="49"/>
      <c r="B6552" s="49"/>
      <c r="C6552" s="49"/>
      <c r="D6552" s="50"/>
    </row>
    <row r="6553" spans="1:4" ht="15" x14ac:dyDescent="0.25">
      <c r="A6553" s="49"/>
      <c r="B6553" s="49"/>
      <c r="C6553" s="49"/>
      <c r="D6553" s="50"/>
    </row>
    <row r="6554" spans="1:4" ht="15" x14ac:dyDescent="0.25">
      <c r="A6554" s="49"/>
      <c r="B6554" s="49"/>
      <c r="C6554" s="49"/>
      <c r="D6554" s="50"/>
    </row>
    <row r="6555" spans="1:4" ht="15" x14ac:dyDescent="0.25">
      <c r="A6555" s="49"/>
      <c r="B6555" s="49"/>
      <c r="C6555" s="49"/>
      <c r="D6555" s="50"/>
    </row>
    <row r="6556" spans="1:4" ht="15" x14ac:dyDescent="0.25">
      <c r="A6556" s="49"/>
      <c r="B6556" s="49"/>
      <c r="C6556" s="49"/>
      <c r="D6556" s="50"/>
    </row>
    <row r="6557" spans="1:4" ht="15" x14ac:dyDescent="0.25">
      <c r="A6557" s="49"/>
      <c r="B6557" s="49"/>
      <c r="C6557" s="49"/>
      <c r="D6557" s="50"/>
    </row>
    <row r="6558" spans="1:4" ht="15" x14ac:dyDescent="0.25">
      <c r="A6558" s="49"/>
      <c r="B6558" s="49"/>
      <c r="C6558" s="49"/>
      <c r="D6558" s="50"/>
    </row>
    <row r="6559" spans="1:4" ht="15" x14ac:dyDescent="0.25">
      <c r="A6559" s="49"/>
      <c r="B6559" s="49"/>
      <c r="C6559" s="49"/>
      <c r="D6559" s="50"/>
    </row>
    <row r="6560" spans="1:4" ht="15" x14ac:dyDescent="0.25">
      <c r="A6560" s="49"/>
      <c r="B6560" s="49"/>
      <c r="C6560" s="49"/>
      <c r="D6560" s="50"/>
    </row>
    <row r="6561" spans="1:4" ht="15" x14ac:dyDescent="0.25">
      <c r="A6561" s="49"/>
      <c r="B6561" s="49"/>
      <c r="C6561" s="49"/>
      <c r="D6561" s="50"/>
    </row>
    <row r="6562" spans="1:4" ht="15" x14ac:dyDescent="0.25">
      <c r="A6562" s="49"/>
      <c r="B6562" s="49"/>
      <c r="C6562" s="49"/>
      <c r="D6562" s="50"/>
    </row>
    <row r="6563" spans="1:4" ht="15" x14ac:dyDescent="0.25">
      <c r="A6563" s="49"/>
      <c r="B6563" s="49"/>
      <c r="C6563" s="49"/>
      <c r="D6563" s="50"/>
    </row>
    <row r="6564" spans="1:4" ht="15" x14ac:dyDescent="0.25">
      <c r="A6564" s="49"/>
      <c r="B6564" s="49"/>
      <c r="C6564" s="49"/>
      <c r="D6564" s="50"/>
    </row>
    <row r="6565" spans="1:4" ht="15" x14ac:dyDescent="0.25">
      <c r="A6565" s="49"/>
      <c r="B6565" s="49"/>
      <c r="C6565" s="49"/>
      <c r="D6565" s="50"/>
    </row>
    <row r="6566" spans="1:4" ht="15" x14ac:dyDescent="0.25">
      <c r="A6566" s="49"/>
      <c r="B6566" s="49"/>
      <c r="C6566" s="49"/>
      <c r="D6566" s="50"/>
    </row>
    <row r="6567" spans="1:4" ht="15" x14ac:dyDescent="0.25">
      <c r="A6567" s="49"/>
      <c r="B6567" s="49"/>
      <c r="C6567" s="49"/>
      <c r="D6567" s="50"/>
    </row>
    <row r="6568" spans="1:4" ht="15" x14ac:dyDescent="0.25">
      <c r="A6568" s="49"/>
      <c r="B6568" s="49"/>
      <c r="C6568" s="49"/>
      <c r="D6568" s="50"/>
    </row>
    <row r="6569" spans="1:4" ht="15" x14ac:dyDescent="0.25">
      <c r="A6569" s="49"/>
      <c r="B6569" s="49"/>
      <c r="C6569" s="49"/>
      <c r="D6569" s="50"/>
    </row>
    <row r="6570" spans="1:4" ht="15" x14ac:dyDescent="0.25">
      <c r="A6570" s="49"/>
      <c r="B6570" s="49"/>
      <c r="C6570" s="49"/>
      <c r="D6570" s="50"/>
    </row>
    <row r="6571" spans="1:4" ht="15" x14ac:dyDescent="0.25">
      <c r="A6571" s="49"/>
      <c r="B6571" s="49"/>
      <c r="C6571" s="49"/>
      <c r="D6571" s="50"/>
    </row>
    <row r="6572" spans="1:4" ht="15" x14ac:dyDescent="0.25">
      <c r="A6572" s="49"/>
      <c r="B6572" s="49"/>
      <c r="C6572" s="49"/>
      <c r="D6572" s="50"/>
    </row>
    <row r="6573" spans="1:4" ht="15" x14ac:dyDescent="0.25">
      <c r="A6573" s="49"/>
      <c r="B6573" s="49"/>
      <c r="C6573" s="49"/>
      <c r="D6573" s="50"/>
    </row>
    <row r="6574" spans="1:4" ht="15" x14ac:dyDescent="0.25">
      <c r="A6574" s="49"/>
      <c r="B6574" s="49"/>
      <c r="C6574" s="49"/>
      <c r="D6574" s="50"/>
    </row>
    <row r="6575" spans="1:4" ht="15" x14ac:dyDescent="0.25">
      <c r="A6575" s="49"/>
      <c r="B6575" s="49"/>
      <c r="C6575" s="49"/>
      <c r="D6575" s="50"/>
    </row>
    <row r="6576" spans="1:4" ht="15" x14ac:dyDescent="0.25">
      <c r="A6576" s="49"/>
      <c r="B6576" s="49"/>
      <c r="C6576" s="49"/>
      <c r="D6576" s="50"/>
    </row>
    <row r="6577" spans="1:4" ht="15" x14ac:dyDescent="0.25">
      <c r="A6577" s="49"/>
      <c r="B6577" s="49"/>
      <c r="C6577" s="49"/>
      <c r="D6577" s="50"/>
    </row>
    <row r="6578" spans="1:4" ht="15" x14ac:dyDescent="0.25">
      <c r="A6578" s="49"/>
      <c r="B6578" s="49"/>
      <c r="C6578" s="49"/>
      <c r="D6578" s="50"/>
    </row>
    <row r="6579" spans="1:4" ht="15" x14ac:dyDescent="0.25">
      <c r="A6579" s="49"/>
      <c r="B6579" s="49"/>
      <c r="C6579" s="49"/>
      <c r="D6579" s="50"/>
    </row>
    <row r="6580" spans="1:4" ht="15" x14ac:dyDescent="0.25">
      <c r="A6580" s="49"/>
      <c r="B6580" s="49"/>
      <c r="C6580" s="49"/>
      <c r="D6580" s="50"/>
    </row>
    <row r="6581" spans="1:4" ht="15" x14ac:dyDescent="0.25">
      <c r="A6581" s="49"/>
      <c r="B6581" s="49"/>
      <c r="C6581" s="49"/>
      <c r="D6581" s="50"/>
    </row>
    <row r="6582" spans="1:4" ht="15" x14ac:dyDescent="0.25">
      <c r="A6582" s="49"/>
      <c r="B6582" s="49"/>
      <c r="C6582" s="49"/>
      <c r="D6582" s="50"/>
    </row>
    <row r="6583" spans="1:4" ht="15" x14ac:dyDescent="0.25">
      <c r="A6583" s="49"/>
      <c r="B6583" s="49"/>
      <c r="C6583" s="49"/>
      <c r="D6583" s="50"/>
    </row>
    <row r="6584" spans="1:4" ht="15" x14ac:dyDescent="0.25">
      <c r="A6584" s="49"/>
      <c r="B6584" s="49"/>
      <c r="C6584" s="49"/>
      <c r="D6584" s="50"/>
    </row>
    <row r="6585" spans="1:4" ht="15" x14ac:dyDescent="0.25">
      <c r="A6585" s="49"/>
      <c r="B6585" s="49"/>
      <c r="C6585" s="49"/>
      <c r="D6585" s="50"/>
    </row>
    <row r="6586" spans="1:4" ht="15" x14ac:dyDescent="0.25">
      <c r="A6586" s="49"/>
      <c r="B6586" s="49"/>
      <c r="C6586" s="49"/>
      <c r="D6586" s="50"/>
    </row>
    <row r="6587" spans="1:4" ht="15" x14ac:dyDescent="0.25">
      <c r="A6587" s="49"/>
      <c r="B6587" s="49"/>
      <c r="C6587" s="49"/>
      <c r="D6587" s="50"/>
    </row>
    <row r="6588" spans="1:4" ht="15" x14ac:dyDescent="0.25">
      <c r="A6588" s="49"/>
      <c r="B6588" s="49"/>
      <c r="C6588" s="49"/>
      <c r="D6588" s="50"/>
    </row>
    <row r="6589" spans="1:4" ht="15" x14ac:dyDescent="0.25">
      <c r="A6589" s="49"/>
      <c r="B6589" s="49"/>
      <c r="C6589" s="49"/>
      <c r="D6589" s="50"/>
    </row>
    <row r="6590" spans="1:4" ht="15" x14ac:dyDescent="0.25">
      <c r="A6590" s="49"/>
      <c r="B6590" s="49"/>
      <c r="C6590" s="49"/>
      <c r="D6590" s="50"/>
    </row>
    <row r="6591" spans="1:4" ht="15" x14ac:dyDescent="0.25">
      <c r="A6591" s="49"/>
      <c r="B6591" s="49"/>
      <c r="C6591" s="49"/>
      <c r="D6591" s="50"/>
    </row>
    <row r="6592" spans="1:4" ht="15" x14ac:dyDescent="0.25">
      <c r="A6592" s="49"/>
      <c r="B6592" s="49"/>
      <c r="C6592" s="49"/>
      <c r="D6592" s="50"/>
    </row>
    <row r="6593" spans="1:4" ht="15" x14ac:dyDescent="0.25">
      <c r="A6593" s="49"/>
      <c r="B6593" s="49"/>
      <c r="C6593" s="49"/>
      <c r="D6593" s="50"/>
    </row>
    <row r="6594" spans="1:4" ht="15" x14ac:dyDescent="0.25">
      <c r="A6594" s="49"/>
      <c r="B6594" s="49"/>
      <c r="C6594" s="49"/>
      <c r="D6594" s="50"/>
    </row>
    <row r="6595" spans="1:4" ht="15" x14ac:dyDescent="0.25">
      <c r="A6595" s="49"/>
      <c r="B6595" s="49"/>
      <c r="C6595" s="49"/>
      <c r="D6595" s="50"/>
    </row>
    <row r="6596" spans="1:4" ht="15" x14ac:dyDescent="0.25">
      <c r="A6596" s="49"/>
      <c r="B6596" s="49"/>
      <c r="C6596" s="49"/>
      <c r="D6596" s="50"/>
    </row>
    <row r="6597" spans="1:4" ht="15" x14ac:dyDescent="0.25">
      <c r="A6597" s="49"/>
      <c r="B6597" s="49"/>
      <c r="C6597" s="49"/>
      <c r="D6597" s="50"/>
    </row>
    <row r="6598" spans="1:4" ht="15" x14ac:dyDescent="0.25">
      <c r="A6598" s="49"/>
      <c r="B6598" s="49"/>
      <c r="C6598" s="49"/>
      <c r="D6598" s="50"/>
    </row>
    <row r="6599" spans="1:4" ht="15" x14ac:dyDescent="0.25">
      <c r="A6599" s="49"/>
      <c r="B6599" s="49"/>
      <c r="C6599" s="49"/>
      <c r="D6599" s="50"/>
    </row>
    <row r="6600" spans="1:4" ht="15" x14ac:dyDescent="0.25">
      <c r="A6600" s="49"/>
      <c r="B6600" s="49"/>
      <c r="C6600" s="49"/>
      <c r="D6600" s="50"/>
    </row>
    <row r="6601" spans="1:4" ht="15" x14ac:dyDescent="0.25">
      <c r="A6601" s="49"/>
      <c r="B6601" s="49"/>
      <c r="C6601" s="49"/>
      <c r="D6601" s="50"/>
    </row>
    <row r="6602" spans="1:4" ht="15" x14ac:dyDescent="0.25">
      <c r="A6602" s="49"/>
      <c r="B6602" s="49"/>
      <c r="C6602" s="49"/>
      <c r="D6602" s="50"/>
    </row>
    <row r="6603" spans="1:4" ht="15" x14ac:dyDescent="0.25">
      <c r="A6603" s="49"/>
      <c r="B6603" s="49"/>
      <c r="C6603" s="49"/>
      <c r="D6603" s="50"/>
    </row>
    <row r="6604" spans="1:4" ht="15" x14ac:dyDescent="0.25">
      <c r="A6604" s="49"/>
      <c r="B6604" s="49"/>
      <c r="C6604" s="49"/>
      <c r="D6604" s="50"/>
    </row>
    <row r="6605" spans="1:4" ht="15" x14ac:dyDescent="0.25">
      <c r="A6605" s="49"/>
      <c r="B6605" s="49"/>
      <c r="C6605" s="49"/>
      <c r="D6605" s="50"/>
    </row>
    <row r="6606" spans="1:4" ht="15" x14ac:dyDescent="0.25">
      <c r="A6606" s="49"/>
      <c r="B6606" s="49"/>
      <c r="C6606" s="49"/>
      <c r="D6606" s="50"/>
    </row>
    <row r="6607" spans="1:4" ht="15" x14ac:dyDescent="0.25">
      <c r="A6607" s="49"/>
      <c r="B6607" s="49"/>
      <c r="C6607" s="49"/>
      <c r="D6607" s="50"/>
    </row>
    <row r="6608" spans="1:4" ht="15" x14ac:dyDescent="0.25">
      <c r="A6608" s="49"/>
      <c r="B6608" s="49"/>
      <c r="C6608" s="49"/>
      <c r="D6608" s="50"/>
    </row>
    <row r="6609" spans="1:4" ht="15" x14ac:dyDescent="0.25">
      <c r="A6609" s="49"/>
      <c r="B6609" s="49"/>
      <c r="C6609" s="49"/>
      <c r="D6609" s="50"/>
    </row>
    <row r="6610" spans="1:4" ht="15" x14ac:dyDescent="0.25">
      <c r="A6610" s="49"/>
      <c r="B6610" s="49"/>
      <c r="C6610" s="49"/>
      <c r="D6610" s="50"/>
    </row>
    <row r="6611" spans="1:4" ht="15" x14ac:dyDescent="0.25">
      <c r="A6611" s="49"/>
      <c r="B6611" s="49"/>
      <c r="C6611" s="49"/>
      <c r="D6611" s="50"/>
    </row>
    <row r="6612" spans="1:4" ht="15" x14ac:dyDescent="0.25">
      <c r="A6612" s="49"/>
      <c r="B6612" s="49"/>
      <c r="C6612" s="49"/>
      <c r="D6612" s="50"/>
    </row>
    <row r="6613" spans="1:4" ht="15" x14ac:dyDescent="0.25">
      <c r="A6613" s="49"/>
      <c r="B6613" s="49"/>
      <c r="C6613" s="49"/>
      <c r="D6613" s="50"/>
    </row>
    <row r="6614" spans="1:4" ht="15" x14ac:dyDescent="0.25">
      <c r="A6614" s="49"/>
      <c r="B6614" s="49"/>
      <c r="C6614" s="49"/>
      <c r="D6614" s="50"/>
    </row>
    <row r="6615" spans="1:4" ht="15" x14ac:dyDescent="0.25">
      <c r="A6615" s="49"/>
      <c r="B6615" s="49"/>
      <c r="C6615" s="49"/>
      <c r="D6615" s="50"/>
    </row>
    <row r="6616" spans="1:4" ht="15" x14ac:dyDescent="0.25">
      <c r="A6616" s="49"/>
      <c r="B6616" s="49"/>
      <c r="C6616" s="49"/>
      <c r="D6616" s="50"/>
    </row>
    <row r="6617" spans="1:4" ht="15" x14ac:dyDescent="0.25">
      <c r="A6617" s="49"/>
      <c r="B6617" s="49"/>
      <c r="C6617" s="49"/>
      <c r="D6617" s="50"/>
    </row>
    <row r="6618" spans="1:4" ht="15" x14ac:dyDescent="0.25">
      <c r="A6618" s="49"/>
      <c r="B6618" s="49"/>
      <c r="C6618" s="49"/>
      <c r="D6618" s="50"/>
    </row>
    <row r="6619" spans="1:4" ht="15" x14ac:dyDescent="0.25">
      <c r="A6619" s="49"/>
      <c r="B6619" s="49"/>
      <c r="C6619" s="49"/>
      <c r="D6619" s="50"/>
    </row>
    <row r="6620" spans="1:4" ht="15" x14ac:dyDescent="0.25">
      <c r="A6620" s="49"/>
      <c r="B6620" s="49"/>
      <c r="C6620" s="49"/>
      <c r="D6620" s="50"/>
    </row>
    <row r="6621" spans="1:4" ht="15" x14ac:dyDescent="0.25">
      <c r="A6621" s="49"/>
      <c r="B6621" s="49"/>
      <c r="C6621" s="49"/>
      <c r="D6621" s="50"/>
    </row>
    <row r="6622" spans="1:4" ht="15" x14ac:dyDescent="0.25">
      <c r="A6622" s="49"/>
      <c r="B6622" s="49"/>
      <c r="C6622" s="49"/>
      <c r="D6622" s="50"/>
    </row>
    <row r="6623" spans="1:4" ht="15" x14ac:dyDescent="0.25">
      <c r="A6623" s="49"/>
      <c r="B6623" s="49"/>
      <c r="C6623" s="49"/>
      <c r="D6623" s="50"/>
    </row>
    <row r="6624" spans="1:4" ht="15" x14ac:dyDescent="0.25">
      <c r="A6624" s="49"/>
      <c r="B6624" s="49"/>
      <c r="C6624" s="49"/>
      <c r="D6624" s="50"/>
    </row>
    <row r="6625" spans="1:4" ht="15" x14ac:dyDescent="0.25">
      <c r="A6625" s="49"/>
      <c r="B6625" s="49"/>
      <c r="C6625" s="49"/>
      <c r="D6625" s="50"/>
    </row>
    <row r="6626" spans="1:4" ht="15" x14ac:dyDescent="0.25">
      <c r="A6626" s="49"/>
      <c r="B6626" s="49"/>
      <c r="C6626" s="49"/>
      <c r="D6626" s="50"/>
    </row>
    <row r="6627" spans="1:4" ht="15" x14ac:dyDescent="0.25">
      <c r="A6627" s="49"/>
      <c r="B6627" s="49"/>
      <c r="C6627" s="49"/>
      <c r="D6627" s="50"/>
    </row>
    <row r="6628" spans="1:4" ht="15" x14ac:dyDescent="0.25">
      <c r="A6628" s="49"/>
      <c r="B6628" s="49"/>
      <c r="C6628" s="49"/>
      <c r="D6628" s="50"/>
    </row>
    <row r="6629" spans="1:4" ht="15" x14ac:dyDescent="0.25">
      <c r="A6629" s="49"/>
      <c r="B6629" s="49"/>
      <c r="C6629" s="49"/>
      <c r="D6629" s="50"/>
    </row>
    <row r="6630" spans="1:4" ht="15" x14ac:dyDescent="0.25">
      <c r="A6630" s="49"/>
      <c r="B6630" s="49"/>
      <c r="C6630" s="49"/>
      <c r="D6630" s="50"/>
    </row>
    <row r="6631" spans="1:4" ht="15" x14ac:dyDescent="0.25">
      <c r="A6631" s="49"/>
      <c r="B6631" s="49"/>
      <c r="C6631" s="49"/>
      <c r="D6631" s="50"/>
    </row>
    <row r="6632" spans="1:4" ht="15" x14ac:dyDescent="0.25">
      <c r="A6632" s="49"/>
      <c r="B6632" s="49"/>
      <c r="C6632" s="49"/>
      <c r="D6632" s="50"/>
    </row>
    <row r="6633" spans="1:4" ht="15" x14ac:dyDescent="0.25">
      <c r="A6633" s="49"/>
      <c r="B6633" s="49"/>
      <c r="C6633" s="49"/>
      <c r="D6633" s="50"/>
    </row>
    <row r="6634" spans="1:4" ht="15" x14ac:dyDescent="0.25">
      <c r="A6634" s="49"/>
      <c r="B6634" s="49"/>
      <c r="C6634" s="49"/>
      <c r="D6634" s="50"/>
    </row>
    <row r="6635" spans="1:4" ht="15" x14ac:dyDescent="0.25">
      <c r="A6635" s="49"/>
      <c r="B6635" s="49"/>
      <c r="C6635" s="49"/>
      <c r="D6635" s="50"/>
    </row>
    <row r="6636" spans="1:4" ht="15" x14ac:dyDescent="0.25">
      <c r="A6636" s="49"/>
      <c r="B6636" s="49"/>
      <c r="C6636" s="49"/>
      <c r="D6636" s="50"/>
    </row>
    <row r="6637" spans="1:4" ht="15" x14ac:dyDescent="0.25">
      <c r="A6637" s="49"/>
      <c r="B6637" s="49"/>
      <c r="C6637" s="49"/>
      <c r="D6637" s="50"/>
    </row>
    <row r="6638" spans="1:4" ht="15" x14ac:dyDescent="0.25">
      <c r="A6638" s="49"/>
      <c r="B6638" s="49"/>
      <c r="C6638" s="49"/>
      <c r="D6638" s="50"/>
    </row>
    <row r="6639" spans="1:4" ht="15" x14ac:dyDescent="0.25">
      <c r="A6639" s="49"/>
      <c r="B6639" s="49"/>
      <c r="C6639" s="49"/>
      <c r="D6639" s="50"/>
    </row>
    <row r="6640" spans="1:4" ht="15" x14ac:dyDescent="0.25">
      <c r="A6640" s="49"/>
      <c r="B6640" s="49"/>
      <c r="C6640" s="49"/>
      <c r="D6640" s="50"/>
    </row>
    <row r="6641" spans="1:4" ht="15" x14ac:dyDescent="0.25">
      <c r="A6641" s="49"/>
      <c r="B6641" s="49"/>
      <c r="C6641" s="49"/>
      <c r="D6641" s="50"/>
    </row>
    <row r="6642" spans="1:4" ht="15" x14ac:dyDescent="0.25">
      <c r="A6642" s="49"/>
      <c r="B6642" s="49"/>
      <c r="C6642" s="49"/>
      <c r="D6642" s="50"/>
    </row>
    <row r="6643" spans="1:4" ht="15" x14ac:dyDescent="0.25">
      <c r="A6643" s="49"/>
      <c r="B6643" s="49"/>
      <c r="C6643" s="49"/>
      <c r="D6643" s="50"/>
    </row>
    <row r="6644" spans="1:4" ht="15" x14ac:dyDescent="0.25">
      <c r="A6644" s="49"/>
      <c r="B6644" s="49"/>
      <c r="C6644" s="49"/>
      <c r="D6644" s="50"/>
    </row>
    <row r="6645" spans="1:4" ht="15" x14ac:dyDescent="0.25">
      <c r="A6645" s="49"/>
      <c r="B6645" s="49"/>
      <c r="C6645" s="49"/>
      <c r="D6645" s="50"/>
    </row>
    <row r="6646" spans="1:4" ht="15" x14ac:dyDescent="0.25">
      <c r="A6646" s="49"/>
      <c r="B6646" s="49"/>
      <c r="C6646" s="49"/>
      <c r="D6646" s="50"/>
    </row>
    <row r="6647" spans="1:4" ht="15" x14ac:dyDescent="0.25">
      <c r="A6647" s="49"/>
      <c r="B6647" s="49"/>
      <c r="C6647" s="49"/>
      <c r="D6647" s="50"/>
    </row>
    <row r="6648" spans="1:4" ht="15" x14ac:dyDescent="0.25">
      <c r="A6648" s="49"/>
      <c r="B6648" s="49"/>
      <c r="C6648" s="49"/>
      <c r="D6648" s="50"/>
    </row>
    <row r="6649" spans="1:4" ht="15" x14ac:dyDescent="0.25">
      <c r="A6649" s="49"/>
      <c r="B6649" s="49"/>
      <c r="C6649" s="49"/>
      <c r="D6649" s="50"/>
    </row>
    <row r="6650" spans="1:4" ht="15" x14ac:dyDescent="0.25">
      <c r="A6650" s="49"/>
      <c r="B6650" s="49"/>
      <c r="C6650" s="49"/>
      <c r="D6650" s="50"/>
    </row>
    <row r="6651" spans="1:4" ht="15" x14ac:dyDescent="0.25">
      <c r="A6651" s="49"/>
      <c r="B6651" s="49"/>
      <c r="C6651" s="49"/>
      <c r="D6651" s="50"/>
    </row>
    <row r="6652" spans="1:4" ht="15" x14ac:dyDescent="0.25">
      <c r="A6652" s="49"/>
      <c r="B6652" s="49"/>
      <c r="C6652" s="49"/>
      <c r="D6652" s="50"/>
    </row>
    <row r="6653" spans="1:4" ht="15" x14ac:dyDescent="0.25">
      <c r="A6653" s="49"/>
      <c r="B6653" s="49"/>
      <c r="C6653" s="49"/>
      <c r="D6653" s="50"/>
    </row>
    <row r="6654" spans="1:4" ht="15" x14ac:dyDescent="0.25">
      <c r="A6654" s="49"/>
      <c r="B6654" s="49"/>
      <c r="C6654" s="49"/>
      <c r="D6654" s="51"/>
    </row>
    <row r="6655" spans="1:4" ht="15" x14ac:dyDescent="0.25">
      <c r="A6655" s="49"/>
      <c r="B6655" s="49"/>
      <c r="C6655" s="49"/>
      <c r="D6655" s="51"/>
    </row>
    <row r="6656" spans="1:4" ht="15" x14ac:dyDescent="0.25">
      <c r="A6656" s="49"/>
      <c r="B6656" s="49"/>
      <c r="C6656" s="49"/>
      <c r="D6656" s="51"/>
    </row>
    <row r="6657" spans="1:4" ht="15" x14ac:dyDescent="0.25">
      <c r="A6657" s="49"/>
      <c r="B6657" s="49"/>
      <c r="C6657" s="49"/>
      <c r="D6657" s="50"/>
    </row>
    <row r="6658" spans="1:4" ht="15" x14ac:dyDescent="0.25">
      <c r="A6658" s="49"/>
      <c r="B6658" s="49"/>
      <c r="C6658" s="49"/>
      <c r="D6658" s="50"/>
    </row>
    <row r="6659" spans="1:4" ht="15" x14ac:dyDescent="0.25">
      <c r="A6659" s="49"/>
      <c r="B6659" s="49"/>
      <c r="C6659" s="49"/>
      <c r="D6659" s="50"/>
    </row>
    <row r="6660" spans="1:4" ht="15" x14ac:dyDescent="0.25">
      <c r="A6660" s="49"/>
      <c r="B6660" s="49"/>
      <c r="C6660" s="49"/>
      <c r="D6660" s="50"/>
    </row>
    <row r="6661" spans="1:4" ht="15" x14ac:dyDescent="0.25">
      <c r="A6661" s="49"/>
      <c r="B6661" s="49"/>
      <c r="C6661" s="49"/>
      <c r="D6661" s="50"/>
    </row>
    <row r="6662" spans="1:4" ht="15" x14ac:dyDescent="0.25">
      <c r="A6662" s="49"/>
      <c r="B6662" s="49"/>
      <c r="C6662" s="49"/>
      <c r="D6662" s="50"/>
    </row>
    <row r="6663" spans="1:4" ht="15" x14ac:dyDescent="0.25">
      <c r="A6663" s="49"/>
      <c r="B6663" s="49"/>
      <c r="C6663" s="49"/>
      <c r="D6663" s="50"/>
    </row>
    <row r="6664" spans="1:4" ht="15" x14ac:dyDescent="0.25">
      <c r="A6664" s="49"/>
      <c r="B6664" s="49"/>
      <c r="C6664" s="49"/>
      <c r="D6664" s="51"/>
    </row>
    <row r="6665" spans="1:4" ht="15" x14ac:dyDescent="0.25">
      <c r="A6665" s="49"/>
      <c r="B6665" s="49"/>
      <c r="C6665" s="49"/>
      <c r="D6665" s="50"/>
    </row>
    <row r="6666" spans="1:4" ht="15" x14ac:dyDescent="0.25">
      <c r="A6666" s="49"/>
      <c r="B6666" s="49"/>
      <c r="C6666" s="49"/>
      <c r="D6666" s="50"/>
    </row>
    <row r="6667" spans="1:4" ht="15" x14ac:dyDescent="0.25">
      <c r="A6667" s="49"/>
      <c r="B6667" s="49"/>
      <c r="C6667" s="49"/>
      <c r="D6667" s="51"/>
    </row>
    <row r="6668" spans="1:4" ht="15" x14ac:dyDescent="0.25">
      <c r="A6668" s="49"/>
      <c r="B6668" s="49"/>
      <c r="C6668" s="49"/>
      <c r="D6668" s="50"/>
    </row>
    <row r="6669" spans="1:4" ht="15" x14ac:dyDescent="0.25">
      <c r="A6669" s="49"/>
      <c r="B6669" s="49"/>
      <c r="C6669" s="49"/>
      <c r="D6669" s="50"/>
    </row>
    <row r="6670" spans="1:4" ht="15" x14ac:dyDescent="0.25">
      <c r="A6670" s="49"/>
      <c r="B6670" s="49"/>
      <c r="C6670" s="49"/>
      <c r="D6670" s="51"/>
    </row>
    <row r="6671" spans="1:4" ht="15" x14ac:dyDescent="0.25">
      <c r="A6671" s="49"/>
      <c r="B6671" s="49"/>
      <c r="C6671" s="49"/>
      <c r="D6671" s="50"/>
    </row>
    <row r="6672" spans="1:4" ht="15" x14ac:dyDescent="0.25">
      <c r="A6672" s="49"/>
      <c r="B6672" s="49"/>
      <c r="C6672" s="49"/>
      <c r="D6672" s="51"/>
    </row>
    <row r="6673" spans="1:4" ht="15" x14ac:dyDescent="0.25">
      <c r="A6673" s="49"/>
      <c r="B6673" s="49"/>
      <c r="C6673" s="49"/>
      <c r="D6673" s="51"/>
    </row>
    <row r="6674" spans="1:4" ht="15" x14ac:dyDescent="0.25">
      <c r="A6674" s="49"/>
      <c r="B6674" s="49"/>
      <c r="C6674" s="49"/>
      <c r="D6674" s="50"/>
    </row>
    <row r="6675" spans="1:4" ht="15" x14ac:dyDescent="0.25">
      <c r="A6675" s="49"/>
      <c r="B6675" s="49"/>
      <c r="C6675" s="49"/>
      <c r="D6675" s="51"/>
    </row>
    <row r="6676" spans="1:4" ht="15" x14ac:dyDescent="0.25">
      <c r="A6676" s="49"/>
      <c r="B6676" s="49"/>
      <c r="C6676" s="49"/>
      <c r="D6676" s="50"/>
    </row>
    <row r="6677" spans="1:4" ht="15" x14ac:dyDescent="0.25">
      <c r="A6677" s="49"/>
      <c r="B6677" s="49"/>
      <c r="C6677" s="49"/>
      <c r="D6677" s="50"/>
    </row>
    <row r="6678" spans="1:4" ht="15" x14ac:dyDescent="0.25">
      <c r="A6678" s="49"/>
      <c r="B6678" s="49"/>
      <c r="C6678" s="49"/>
      <c r="D6678" s="51"/>
    </row>
    <row r="6679" spans="1:4" ht="15" x14ac:dyDescent="0.25">
      <c r="A6679" s="49"/>
      <c r="B6679" s="49"/>
      <c r="C6679" s="49"/>
      <c r="D6679" s="50"/>
    </row>
    <row r="6680" spans="1:4" ht="15" x14ac:dyDescent="0.25">
      <c r="A6680" s="49"/>
      <c r="B6680" s="49"/>
      <c r="C6680" s="49"/>
      <c r="D6680" s="50"/>
    </row>
    <row r="6681" spans="1:4" ht="15" x14ac:dyDescent="0.25">
      <c r="A6681" s="49"/>
      <c r="B6681" s="49"/>
      <c r="C6681" s="49"/>
      <c r="D6681" s="50"/>
    </row>
    <row r="6682" spans="1:4" ht="15" x14ac:dyDescent="0.25">
      <c r="A6682" s="49"/>
      <c r="B6682" s="49"/>
      <c r="C6682" s="49"/>
      <c r="D6682" s="50"/>
    </row>
    <row r="6683" spans="1:4" ht="15" x14ac:dyDescent="0.25">
      <c r="A6683" s="49"/>
      <c r="B6683" s="49"/>
      <c r="C6683" s="49"/>
      <c r="D6683" s="50"/>
    </row>
    <row r="6684" spans="1:4" ht="15" x14ac:dyDescent="0.25">
      <c r="A6684" s="49"/>
      <c r="B6684" s="49"/>
      <c r="C6684" s="49"/>
      <c r="D6684" s="50"/>
    </row>
    <row r="6685" spans="1:4" ht="15" x14ac:dyDescent="0.25">
      <c r="A6685" s="49"/>
      <c r="B6685" s="49"/>
      <c r="C6685" s="49"/>
      <c r="D6685" s="50"/>
    </row>
    <row r="6686" spans="1:4" ht="15" x14ac:dyDescent="0.25">
      <c r="A6686" s="49"/>
      <c r="B6686" s="49"/>
      <c r="C6686" s="49"/>
      <c r="D6686" s="50"/>
    </row>
    <row r="6687" spans="1:4" ht="15" x14ac:dyDescent="0.25">
      <c r="A6687" s="49"/>
      <c r="B6687" s="49"/>
      <c r="C6687" s="49"/>
      <c r="D6687" s="50"/>
    </row>
    <row r="6688" spans="1:4" ht="15" x14ac:dyDescent="0.25">
      <c r="A6688" s="49"/>
      <c r="B6688" s="49"/>
      <c r="C6688" s="49"/>
      <c r="D6688" s="50"/>
    </row>
    <row r="6689" spans="1:4" ht="15" x14ac:dyDescent="0.25">
      <c r="A6689" s="49"/>
      <c r="B6689" s="49"/>
      <c r="C6689" s="49"/>
      <c r="D6689" s="50"/>
    </row>
    <row r="6690" spans="1:4" ht="15" x14ac:dyDescent="0.25">
      <c r="A6690" s="49"/>
      <c r="B6690" s="49"/>
      <c r="C6690" s="49"/>
      <c r="D6690" s="50"/>
    </row>
    <row r="6691" spans="1:4" ht="15" x14ac:dyDescent="0.25">
      <c r="A6691" s="49"/>
      <c r="B6691" s="49"/>
      <c r="C6691" s="49"/>
      <c r="D6691" s="50"/>
    </row>
    <row r="6692" spans="1:4" ht="15" x14ac:dyDescent="0.25">
      <c r="A6692" s="49"/>
      <c r="B6692" s="49"/>
      <c r="C6692" s="49"/>
      <c r="D6692" s="50"/>
    </row>
    <row r="6693" spans="1:4" ht="15" x14ac:dyDescent="0.25">
      <c r="A6693" s="49"/>
      <c r="B6693" s="49"/>
      <c r="C6693" s="49"/>
      <c r="D6693" s="50"/>
    </row>
    <row r="6694" spans="1:4" ht="15" x14ac:dyDescent="0.25">
      <c r="A6694" s="49"/>
      <c r="B6694" s="49"/>
      <c r="C6694" s="49"/>
      <c r="D6694" s="50"/>
    </row>
    <row r="6695" spans="1:4" ht="15" x14ac:dyDescent="0.25">
      <c r="A6695" s="49"/>
      <c r="B6695" s="49"/>
      <c r="C6695" s="49"/>
      <c r="D6695" s="50"/>
    </row>
    <row r="6696" spans="1:4" ht="15" x14ac:dyDescent="0.25">
      <c r="A6696" s="49"/>
      <c r="B6696" s="49"/>
      <c r="C6696" s="49"/>
      <c r="D6696" s="50"/>
    </row>
    <row r="6697" spans="1:4" ht="15" x14ac:dyDescent="0.25">
      <c r="A6697" s="49"/>
      <c r="B6697" s="49"/>
      <c r="C6697" s="49"/>
      <c r="D6697" s="50"/>
    </row>
    <row r="6698" spans="1:4" ht="15" x14ac:dyDescent="0.25">
      <c r="A6698" s="49"/>
      <c r="B6698" s="49"/>
      <c r="C6698" s="49"/>
      <c r="D6698" s="50"/>
    </row>
    <row r="6699" spans="1:4" ht="15" x14ac:dyDescent="0.25">
      <c r="A6699" s="49"/>
      <c r="B6699" s="49"/>
      <c r="C6699" s="49"/>
      <c r="D6699" s="50"/>
    </row>
    <row r="6700" spans="1:4" ht="15" x14ac:dyDescent="0.25">
      <c r="A6700" s="49"/>
      <c r="B6700" s="49"/>
      <c r="C6700" s="49"/>
      <c r="D6700" s="50"/>
    </row>
    <row r="6701" spans="1:4" ht="15" x14ac:dyDescent="0.25">
      <c r="A6701" s="49"/>
      <c r="B6701" s="49"/>
      <c r="C6701" s="49"/>
      <c r="D6701" s="50"/>
    </row>
    <row r="6702" spans="1:4" ht="15" x14ac:dyDescent="0.25">
      <c r="A6702" s="49"/>
      <c r="B6702" s="49"/>
      <c r="C6702" s="49"/>
      <c r="D6702" s="50"/>
    </row>
    <row r="6703" spans="1:4" ht="15" x14ac:dyDescent="0.25">
      <c r="A6703" s="49"/>
      <c r="B6703" s="49"/>
      <c r="C6703" s="49"/>
      <c r="D6703" s="50"/>
    </row>
    <row r="6704" spans="1:4" ht="15" x14ac:dyDescent="0.25">
      <c r="A6704" s="49"/>
      <c r="B6704" s="49"/>
      <c r="C6704" s="49"/>
      <c r="D6704" s="50"/>
    </row>
    <row r="6705" spans="1:4" ht="15" x14ac:dyDescent="0.25">
      <c r="A6705" s="49"/>
      <c r="B6705" s="49"/>
      <c r="C6705" s="49"/>
      <c r="D6705" s="50"/>
    </row>
    <row r="6706" spans="1:4" ht="15" x14ac:dyDescent="0.25">
      <c r="A6706" s="49"/>
      <c r="B6706" s="49"/>
      <c r="C6706" s="49"/>
      <c r="D6706" s="50"/>
    </row>
    <row r="6707" spans="1:4" ht="15" x14ac:dyDescent="0.25">
      <c r="A6707" s="49"/>
      <c r="B6707" s="49"/>
      <c r="C6707" s="49"/>
      <c r="D6707" s="50"/>
    </row>
    <row r="6708" spans="1:4" ht="15" x14ac:dyDescent="0.25">
      <c r="A6708" s="49"/>
      <c r="B6708" s="49"/>
      <c r="C6708" s="49"/>
      <c r="D6708" s="50"/>
    </row>
    <row r="6709" spans="1:4" ht="15" x14ac:dyDescent="0.25">
      <c r="A6709" s="49"/>
      <c r="B6709" s="49"/>
      <c r="C6709" s="49"/>
      <c r="D6709" s="50"/>
    </row>
    <row r="6710" spans="1:4" ht="15" x14ac:dyDescent="0.25">
      <c r="A6710" s="49"/>
      <c r="B6710" s="49"/>
      <c r="C6710" s="49"/>
      <c r="D6710" s="50"/>
    </row>
    <row r="6711" spans="1:4" ht="15" x14ac:dyDescent="0.25">
      <c r="A6711" s="49"/>
      <c r="B6711" s="49"/>
      <c r="C6711" s="49"/>
      <c r="D6711" s="50"/>
    </row>
    <row r="6712" spans="1:4" ht="15" x14ac:dyDescent="0.25">
      <c r="A6712" s="49"/>
      <c r="B6712" s="49"/>
      <c r="C6712" s="49"/>
      <c r="D6712" s="50"/>
    </row>
    <row r="6713" spans="1:4" ht="15" x14ac:dyDescent="0.25">
      <c r="A6713" s="49"/>
      <c r="B6713" s="49"/>
      <c r="C6713" s="49"/>
      <c r="D6713" s="50"/>
    </row>
    <row r="6714" spans="1:4" ht="15" x14ac:dyDescent="0.25">
      <c r="A6714" s="49"/>
      <c r="B6714" s="49"/>
      <c r="C6714" s="49"/>
      <c r="D6714" s="50"/>
    </row>
    <row r="6715" spans="1:4" ht="15" x14ac:dyDescent="0.25">
      <c r="A6715" s="49"/>
      <c r="B6715" s="49"/>
      <c r="C6715" s="49"/>
      <c r="D6715" s="50"/>
    </row>
    <row r="6716" spans="1:4" ht="15" x14ac:dyDescent="0.25">
      <c r="A6716" s="49"/>
      <c r="B6716" s="49"/>
      <c r="C6716" s="49"/>
      <c r="D6716" s="50"/>
    </row>
    <row r="6717" spans="1:4" ht="15" x14ac:dyDescent="0.25">
      <c r="A6717" s="49"/>
      <c r="B6717" s="49"/>
      <c r="C6717" s="49"/>
      <c r="D6717" s="50"/>
    </row>
    <row r="6718" spans="1:4" ht="15" x14ac:dyDescent="0.25">
      <c r="A6718" s="49"/>
      <c r="B6718" s="49"/>
      <c r="C6718" s="49"/>
      <c r="D6718" s="50"/>
    </row>
    <row r="6719" spans="1:4" ht="15" x14ac:dyDescent="0.25">
      <c r="A6719" s="49"/>
      <c r="B6719" s="49"/>
      <c r="C6719" s="49"/>
      <c r="D6719" s="50"/>
    </row>
    <row r="6720" spans="1:4" ht="15" x14ac:dyDescent="0.25">
      <c r="A6720" s="49"/>
      <c r="B6720" s="49"/>
      <c r="C6720" s="49"/>
      <c r="D6720" s="50"/>
    </row>
    <row r="6721" spans="1:4" ht="15" x14ac:dyDescent="0.25">
      <c r="A6721" s="49"/>
      <c r="B6721" s="49"/>
      <c r="C6721" s="49"/>
      <c r="D6721" s="50"/>
    </row>
    <row r="6722" spans="1:4" ht="15" x14ac:dyDescent="0.25">
      <c r="A6722" s="49"/>
      <c r="B6722" s="49"/>
      <c r="C6722" s="49"/>
      <c r="D6722" s="50"/>
    </row>
    <row r="6723" spans="1:4" ht="15" x14ac:dyDescent="0.25">
      <c r="A6723" s="49"/>
      <c r="B6723" s="49"/>
      <c r="C6723" s="49"/>
      <c r="D6723" s="50"/>
    </row>
    <row r="6724" spans="1:4" ht="15" x14ac:dyDescent="0.25">
      <c r="A6724" s="49"/>
      <c r="B6724" s="49"/>
      <c r="C6724" s="49"/>
      <c r="D6724" s="50"/>
    </row>
    <row r="6725" spans="1:4" ht="15" x14ac:dyDescent="0.25">
      <c r="A6725" s="49"/>
      <c r="B6725" s="49"/>
      <c r="C6725" s="49"/>
      <c r="D6725" s="50"/>
    </row>
    <row r="6726" spans="1:4" ht="15" x14ac:dyDescent="0.25">
      <c r="A6726" s="49"/>
      <c r="B6726" s="49"/>
      <c r="C6726" s="49"/>
      <c r="D6726" s="50"/>
    </row>
    <row r="6727" spans="1:4" ht="15" x14ac:dyDescent="0.25">
      <c r="A6727" s="49"/>
      <c r="B6727" s="49"/>
      <c r="C6727" s="49"/>
      <c r="D6727" s="50"/>
    </row>
    <row r="6728" spans="1:4" ht="15" x14ac:dyDescent="0.25">
      <c r="A6728" s="49"/>
      <c r="B6728" s="49"/>
      <c r="C6728" s="49"/>
      <c r="D6728" s="50"/>
    </row>
    <row r="6729" spans="1:4" ht="15" x14ac:dyDescent="0.25">
      <c r="A6729" s="49"/>
      <c r="B6729" s="49"/>
      <c r="C6729" s="49"/>
      <c r="D6729" s="50"/>
    </row>
    <row r="6730" spans="1:4" ht="15" x14ac:dyDescent="0.25">
      <c r="A6730" s="49"/>
      <c r="B6730" s="49"/>
      <c r="C6730" s="49"/>
      <c r="D6730" s="50"/>
    </row>
    <row r="6731" spans="1:4" ht="15" x14ac:dyDescent="0.25">
      <c r="A6731" s="49"/>
      <c r="B6731" s="49"/>
      <c r="C6731" s="49"/>
      <c r="D6731" s="50"/>
    </row>
    <row r="6732" spans="1:4" ht="15" x14ac:dyDescent="0.25">
      <c r="A6732" s="49"/>
      <c r="B6732" s="49"/>
      <c r="C6732" s="49"/>
      <c r="D6732" s="50"/>
    </row>
    <row r="6733" spans="1:4" ht="15" x14ac:dyDescent="0.25">
      <c r="A6733" s="49"/>
      <c r="B6733" s="49"/>
      <c r="C6733" s="49"/>
      <c r="D6733" s="50"/>
    </row>
    <row r="6734" spans="1:4" ht="15" x14ac:dyDescent="0.25">
      <c r="A6734" s="49"/>
      <c r="B6734" s="49"/>
      <c r="C6734" s="49"/>
      <c r="D6734" s="50"/>
    </row>
    <row r="6735" spans="1:4" ht="15" x14ac:dyDescent="0.25">
      <c r="A6735" s="49"/>
      <c r="B6735" s="49"/>
      <c r="C6735" s="49"/>
      <c r="D6735" s="50"/>
    </row>
    <row r="6736" spans="1:4" ht="15" x14ac:dyDescent="0.25">
      <c r="A6736" s="49"/>
      <c r="B6736" s="49"/>
      <c r="C6736" s="49"/>
      <c r="D6736" s="50"/>
    </row>
    <row r="6737" spans="1:4" ht="15" x14ac:dyDescent="0.25">
      <c r="A6737" s="49"/>
      <c r="B6737" s="49"/>
      <c r="C6737" s="49"/>
      <c r="D6737" s="50"/>
    </row>
    <row r="6738" spans="1:4" ht="15" x14ac:dyDescent="0.25">
      <c r="A6738" s="49"/>
      <c r="B6738" s="49"/>
      <c r="C6738" s="49"/>
      <c r="D6738" s="50"/>
    </row>
    <row r="6739" spans="1:4" ht="15" x14ac:dyDescent="0.25">
      <c r="A6739" s="49"/>
      <c r="B6739" s="49"/>
      <c r="C6739" s="49"/>
      <c r="D6739" s="50"/>
    </row>
    <row r="6740" spans="1:4" ht="15" x14ac:dyDescent="0.25">
      <c r="A6740" s="49"/>
      <c r="B6740" s="49"/>
      <c r="C6740" s="49"/>
      <c r="D6740" s="50"/>
    </row>
    <row r="6741" spans="1:4" ht="15" x14ac:dyDescent="0.25">
      <c r="A6741" s="49"/>
      <c r="B6741" s="49"/>
      <c r="C6741" s="49"/>
      <c r="D6741" s="50"/>
    </row>
    <row r="6742" spans="1:4" ht="15" x14ac:dyDescent="0.25">
      <c r="A6742" s="49"/>
      <c r="B6742" s="49"/>
      <c r="C6742" s="49"/>
      <c r="D6742" s="50"/>
    </row>
    <row r="6743" spans="1:4" ht="15" x14ac:dyDescent="0.25">
      <c r="A6743" s="49"/>
      <c r="B6743" s="49"/>
      <c r="C6743" s="49"/>
      <c r="D6743" s="50"/>
    </row>
    <row r="6744" spans="1:4" ht="15" x14ac:dyDescent="0.25">
      <c r="A6744" s="49"/>
      <c r="B6744" s="49"/>
      <c r="C6744" s="49"/>
      <c r="D6744" s="50"/>
    </row>
    <row r="6745" spans="1:4" ht="15" x14ac:dyDescent="0.25">
      <c r="A6745" s="49"/>
      <c r="B6745" s="49"/>
      <c r="C6745" s="49"/>
      <c r="D6745" s="50"/>
    </row>
    <row r="6746" spans="1:4" ht="15" x14ac:dyDescent="0.25">
      <c r="A6746" s="49"/>
      <c r="B6746" s="49"/>
      <c r="C6746" s="49"/>
      <c r="D6746" s="50"/>
    </row>
    <row r="6747" spans="1:4" ht="15" x14ac:dyDescent="0.25">
      <c r="A6747" s="49"/>
      <c r="B6747" s="49"/>
      <c r="C6747" s="49"/>
      <c r="D6747" s="50"/>
    </row>
    <row r="6748" spans="1:4" ht="15" x14ac:dyDescent="0.25">
      <c r="A6748" s="49"/>
      <c r="B6748" s="49"/>
      <c r="C6748" s="49"/>
      <c r="D6748" s="50"/>
    </row>
    <row r="6749" spans="1:4" ht="15" x14ac:dyDescent="0.25">
      <c r="A6749" s="49"/>
      <c r="B6749" s="49"/>
      <c r="C6749" s="49"/>
      <c r="D6749" s="50"/>
    </row>
    <row r="6750" spans="1:4" ht="15" x14ac:dyDescent="0.25">
      <c r="A6750" s="49"/>
      <c r="B6750" s="49"/>
      <c r="C6750" s="49"/>
      <c r="D6750" s="50"/>
    </row>
    <row r="6751" spans="1:4" ht="15" x14ac:dyDescent="0.25">
      <c r="A6751" s="49"/>
      <c r="B6751" s="49"/>
      <c r="C6751" s="49"/>
      <c r="D6751" s="50"/>
    </row>
    <row r="6752" spans="1:4" ht="15" x14ac:dyDescent="0.25">
      <c r="A6752" s="49"/>
      <c r="B6752" s="49"/>
      <c r="C6752" s="49"/>
      <c r="D6752" s="50"/>
    </row>
    <row r="6753" spans="1:4" ht="15" x14ac:dyDescent="0.25">
      <c r="A6753" s="49"/>
      <c r="B6753" s="49"/>
      <c r="C6753" s="49"/>
      <c r="D6753" s="50"/>
    </row>
    <row r="6754" spans="1:4" ht="15" x14ac:dyDescent="0.25">
      <c r="A6754" s="49"/>
      <c r="B6754" s="49"/>
      <c r="C6754" s="49"/>
      <c r="D6754" s="50"/>
    </row>
    <row r="6755" spans="1:4" ht="15" x14ac:dyDescent="0.25">
      <c r="A6755" s="49"/>
      <c r="B6755" s="49"/>
      <c r="C6755" s="49"/>
      <c r="D6755" s="50"/>
    </row>
    <row r="6756" spans="1:4" ht="15" x14ac:dyDescent="0.25">
      <c r="A6756" s="49"/>
      <c r="B6756" s="49"/>
      <c r="C6756" s="49"/>
      <c r="D6756" s="50"/>
    </row>
    <row r="6757" spans="1:4" ht="15" x14ac:dyDescent="0.25">
      <c r="A6757" s="49"/>
      <c r="B6757" s="49"/>
      <c r="C6757" s="49"/>
      <c r="D6757" s="50"/>
    </row>
    <row r="6758" spans="1:4" ht="15" x14ac:dyDescent="0.25">
      <c r="A6758" s="49"/>
      <c r="B6758" s="49"/>
      <c r="C6758" s="49"/>
      <c r="D6758" s="50"/>
    </row>
    <row r="6759" spans="1:4" ht="15" x14ac:dyDescent="0.25">
      <c r="A6759" s="49"/>
      <c r="B6759" s="49"/>
      <c r="C6759" s="49"/>
      <c r="D6759" s="50"/>
    </row>
    <row r="6760" spans="1:4" ht="15" x14ac:dyDescent="0.25">
      <c r="A6760" s="49"/>
      <c r="B6760" s="49"/>
      <c r="C6760" s="49"/>
      <c r="D6760" s="50"/>
    </row>
    <row r="6761" spans="1:4" ht="15" x14ac:dyDescent="0.25">
      <c r="A6761" s="49"/>
      <c r="B6761" s="49"/>
      <c r="C6761" s="49"/>
      <c r="D6761" s="50"/>
    </row>
    <row r="6762" spans="1:4" ht="15" x14ac:dyDescent="0.25">
      <c r="A6762" s="49"/>
      <c r="B6762" s="49"/>
      <c r="C6762" s="49"/>
      <c r="D6762" s="50"/>
    </row>
    <row r="6763" spans="1:4" ht="15" x14ac:dyDescent="0.25">
      <c r="A6763" s="49"/>
      <c r="B6763" s="49"/>
      <c r="C6763" s="49"/>
      <c r="D6763" s="50"/>
    </row>
    <row r="6764" spans="1:4" ht="15" x14ac:dyDescent="0.25">
      <c r="A6764" s="49"/>
      <c r="B6764" s="49"/>
      <c r="C6764" s="49"/>
      <c r="D6764" s="50"/>
    </row>
    <row r="6765" spans="1:4" ht="15" x14ac:dyDescent="0.25">
      <c r="A6765" s="49"/>
      <c r="B6765" s="49"/>
      <c r="C6765" s="49"/>
      <c r="D6765" s="50"/>
    </row>
    <row r="6766" spans="1:4" ht="15" x14ac:dyDescent="0.25">
      <c r="A6766" s="49"/>
      <c r="B6766" s="49"/>
      <c r="C6766" s="49"/>
      <c r="D6766" s="50"/>
    </row>
    <row r="6767" spans="1:4" ht="15" x14ac:dyDescent="0.25">
      <c r="A6767" s="49"/>
      <c r="B6767" s="49"/>
      <c r="C6767" s="49"/>
      <c r="D6767" s="50"/>
    </row>
    <row r="6768" spans="1:4" ht="15" x14ac:dyDescent="0.25">
      <c r="A6768" s="49"/>
      <c r="B6768" s="49"/>
      <c r="C6768" s="49"/>
      <c r="D6768" s="50"/>
    </row>
    <row r="6769" spans="1:4" ht="15" x14ac:dyDescent="0.25">
      <c r="A6769" s="49"/>
      <c r="B6769" s="49"/>
      <c r="C6769" s="49"/>
      <c r="D6769" s="50"/>
    </row>
    <row r="6770" spans="1:4" ht="15" x14ac:dyDescent="0.25">
      <c r="A6770" s="49"/>
      <c r="B6770" s="49"/>
      <c r="C6770" s="49"/>
      <c r="D6770" s="50"/>
    </row>
    <row r="6771" spans="1:4" ht="15" x14ac:dyDescent="0.25">
      <c r="A6771" s="49"/>
      <c r="B6771" s="49"/>
      <c r="C6771" s="49"/>
      <c r="D6771" s="50"/>
    </row>
    <row r="6772" spans="1:4" ht="15" x14ac:dyDescent="0.25">
      <c r="A6772" s="49"/>
      <c r="B6772" s="49"/>
      <c r="C6772" s="49"/>
      <c r="D6772" s="50"/>
    </row>
    <row r="6773" spans="1:4" ht="15" x14ac:dyDescent="0.25">
      <c r="A6773" s="49"/>
      <c r="B6773" s="49"/>
      <c r="C6773" s="49"/>
      <c r="D6773" s="50"/>
    </row>
    <row r="6774" spans="1:4" ht="15" x14ac:dyDescent="0.25">
      <c r="A6774" s="49"/>
      <c r="B6774" s="49"/>
      <c r="C6774" s="49"/>
      <c r="D6774" s="50"/>
    </row>
    <row r="6775" spans="1:4" ht="15" x14ac:dyDescent="0.25">
      <c r="A6775" s="49"/>
      <c r="B6775" s="49"/>
      <c r="C6775" s="49"/>
      <c r="D6775" s="50"/>
    </row>
    <row r="6776" spans="1:4" ht="15" x14ac:dyDescent="0.25">
      <c r="A6776" s="49"/>
      <c r="B6776" s="49"/>
      <c r="C6776" s="49"/>
      <c r="D6776" s="50"/>
    </row>
    <row r="6777" spans="1:4" ht="15" x14ac:dyDescent="0.25">
      <c r="A6777" s="49"/>
      <c r="B6777" s="49"/>
      <c r="C6777" s="49"/>
      <c r="D6777" s="50"/>
    </row>
    <row r="6778" spans="1:4" ht="15" x14ac:dyDescent="0.25">
      <c r="A6778" s="49"/>
      <c r="B6778" s="49"/>
      <c r="C6778" s="49"/>
      <c r="D6778" s="50"/>
    </row>
    <row r="6779" spans="1:4" ht="15" x14ac:dyDescent="0.25">
      <c r="A6779" s="49"/>
      <c r="B6779" s="49"/>
      <c r="C6779" s="49"/>
      <c r="D6779" s="50"/>
    </row>
    <row r="6780" spans="1:4" ht="15" x14ac:dyDescent="0.25">
      <c r="A6780" s="49"/>
      <c r="B6780" s="49"/>
      <c r="C6780" s="49"/>
      <c r="D6780" s="50"/>
    </row>
    <row r="6781" spans="1:4" ht="15" x14ac:dyDescent="0.25">
      <c r="A6781" s="49"/>
      <c r="B6781" s="49"/>
      <c r="C6781" s="49"/>
      <c r="D6781" s="50"/>
    </row>
    <row r="6782" spans="1:4" ht="15" x14ac:dyDescent="0.25">
      <c r="A6782" s="49"/>
      <c r="B6782" s="49"/>
      <c r="C6782" s="49"/>
      <c r="D6782" s="50"/>
    </row>
    <row r="6783" spans="1:4" ht="15" x14ac:dyDescent="0.25">
      <c r="A6783" s="49"/>
      <c r="B6783" s="49"/>
      <c r="C6783" s="49"/>
      <c r="D6783" s="50"/>
    </row>
    <row r="6784" spans="1:4" ht="15" x14ac:dyDescent="0.25">
      <c r="A6784" s="49"/>
      <c r="B6784" s="49"/>
      <c r="C6784" s="49"/>
      <c r="D6784" s="50"/>
    </row>
    <row r="6785" spans="1:4" ht="15" x14ac:dyDescent="0.25">
      <c r="A6785" s="49"/>
      <c r="B6785" s="49"/>
      <c r="C6785" s="49"/>
      <c r="D6785" s="50"/>
    </row>
    <row r="6786" spans="1:4" ht="15" x14ac:dyDescent="0.25">
      <c r="A6786" s="49"/>
      <c r="B6786" s="49"/>
      <c r="C6786" s="49"/>
      <c r="D6786" s="50"/>
    </row>
    <row r="6787" spans="1:4" ht="15" x14ac:dyDescent="0.25">
      <c r="A6787" s="49"/>
      <c r="B6787" s="49"/>
      <c r="C6787" s="49"/>
      <c r="D6787" s="50"/>
    </row>
    <row r="6788" spans="1:4" ht="15" x14ac:dyDescent="0.25">
      <c r="A6788" s="49"/>
      <c r="B6788" s="49"/>
      <c r="C6788" s="49"/>
      <c r="D6788" s="50"/>
    </row>
    <row r="6789" spans="1:4" ht="15" x14ac:dyDescent="0.25">
      <c r="A6789" s="49"/>
      <c r="B6789" s="49"/>
      <c r="C6789" s="49"/>
      <c r="D6789" s="50"/>
    </row>
    <row r="6790" spans="1:4" ht="15" x14ac:dyDescent="0.25">
      <c r="A6790" s="49"/>
      <c r="B6790" s="49"/>
      <c r="C6790" s="49"/>
      <c r="D6790" s="50"/>
    </row>
    <row r="6791" spans="1:4" ht="15" x14ac:dyDescent="0.25">
      <c r="A6791" s="49"/>
      <c r="B6791" s="49"/>
      <c r="C6791" s="49"/>
      <c r="D6791" s="50"/>
    </row>
    <row r="6792" spans="1:4" ht="15" x14ac:dyDescent="0.25">
      <c r="A6792" s="49"/>
      <c r="B6792" s="49"/>
      <c r="C6792" s="49"/>
      <c r="D6792" s="50"/>
    </row>
    <row r="6793" spans="1:4" ht="15" x14ac:dyDescent="0.25">
      <c r="A6793" s="49"/>
      <c r="B6793" s="49"/>
      <c r="C6793" s="49"/>
      <c r="D6793" s="50"/>
    </row>
    <row r="6794" spans="1:4" ht="15" x14ac:dyDescent="0.25">
      <c r="A6794" s="49"/>
      <c r="B6794" s="49"/>
      <c r="C6794" s="49"/>
      <c r="D6794" s="50"/>
    </row>
    <row r="6795" spans="1:4" ht="15" x14ac:dyDescent="0.25">
      <c r="A6795" s="49"/>
      <c r="B6795" s="49"/>
      <c r="C6795" s="49"/>
      <c r="D6795" s="50"/>
    </row>
    <row r="6796" spans="1:4" ht="15" x14ac:dyDescent="0.25">
      <c r="A6796" s="49"/>
      <c r="B6796" s="49"/>
      <c r="C6796" s="49"/>
      <c r="D6796" s="50"/>
    </row>
    <row r="6797" spans="1:4" ht="15" x14ac:dyDescent="0.25">
      <c r="A6797" s="49"/>
      <c r="B6797" s="49"/>
      <c r="C6797" s="49"/>
      <c r="D6797" s="50"/>
    </row>
    <row r="6798" spans="1:4" ht="15" x14ac:dyDescent="0.25">
      <c r="A6798" s="49"/>
      <c r="B6798" s="49"/>
      <c r="C6798" s="49"/>
      <c r="D6798" s="50"/>
    </row>
    <row r="6799" spans="1:4" ht="15" x14ac:dyDescent="0.25">
      <c r="A6799" s="49"/>
      <c r="B6799" s="49"/>
      <c r="C6799" s="49"/>
      <c r="D6799" s="50"/>
    </row>
    <row r="6800" spans="1:4" ht="15" x14ac:dyDescent="0.25">
      <c r="A6800" s="49"/>
      <c r="B6800" s="49"/>
      <c r="C6800" s="49"/>
      <c r="D6800" s="50"/>
    </row>
    <row r="6801" spans="1:4" ht="15" x14ac:dyDescent="0.25">
      <c r="A6801" s="49"/>
      <c r="B6801" s="49"/>
      <c r="C6801" s="49"/>
      <c r="D6801" s="50"/>
    </row>
    <row r="6802" spans="1:4" ht="15" x14ac:dyDescent="0.25">
      <c r="A6802" s="49"/>
      <c r="B6802" s="49"/>
      <c r="C6802" s="49"/>
      <c r="D6802" s="50"/>
    </row>
    <row r="6803" spans="1:4" ht="15" x14ac:dyDescent="0.25">
      <c r="A6803" s="49"/>
      <c r="B6803" s="49"/>
      <c r="C6803" s="49"/>
      <c r="D6803" s="50"/>
    </row>
    <row r="6804" spans="1:4" ht="15" x14ac:dyDescent="0.25">
      <c r="A6804" s="49"/>
      <c r="B6804" s="49"/>
      <c r="C6804" s="49"/>
      <c r="D6804" s="50"/>
    </row>
    <row r="6805" spans="1:4" ht="15" x14ac:dyDescent="0.25">
      <c r="A6805" s="49"/>
      <c r="B6805" s="49"/>
      <c r="C6805" s="49"/>
      <c r="D6805" s="50"/>
    </row>
    <row r="6806" spans="1:4" ht="15" x14ac:dyDescent="0.25">
      <c r="A6806" s="49"/>
      <c r="B6806" s="49"/>
      <c r="C6806" s="49"/>
      <c r="D6806" s="50"/>
    </row>
    <row r="6807" spans="1:4" ht="15" x14ac:dyDescent="0.25">
      <c r="A6807" s="49"/>
      <c r="B6807" s="49"/>
      <c r="C6807" s="49"/>
      <c r="D6807" s="50"/>
    </row>
    <row r="6808" spans="1:4" ht="15" x14ac:dyDescent="0.25">
      <c r="A6808" s="49"/>
      <c r="B6808" s="49"/>
      <c r="C6808" s="49"/>
      <c r="D6808" s="50"/>
    </row>
    <row r="6809" spans="1:4" ht="15" x14ac:dyDescent="0.25">
      <c r="A6809" s="49"/>
      <c r="B6809" s="49"/>
      <c r="C6809" s="49"/>
      <c r="D6809" s="50"/>
    </row>
    <row r="6810" spans="1:4" ht="15" x14ac:dyDescent="0.25">
      <c r="A6810" s="49"/>
      <c r="B6810" s="49"/>
      <c r="C6810" s="49"/>
      <c r="D6810" s="50"/>
    </row>
    <row r="6811" spans="1:4" ht="15" x14ac:dyDescent="0.25">
      <c r="A6811" s="49"/>
      <c r="B6811" s="49"/>
      <c r="C6811" s="49"/>
      <c r="D6811" s="50"/>
    </row>
    <row r="6812" spans="1:4" ht="15" x14ac:dyDescent="0.25">
      <c r="A6812" s="49"/>
      <c r="B6812" s="49"/>
      <c r="C6812" s="49"/>
      <c r="D6812" s="50"/>
    </row>
    <row r="6813" spans="1:4" ht="15" x14ac:dyDescent="0.25">
      <c r="A6813" s="49"/>
      <c r="B6813" s="49"/>
      <c r="C6813" s="49"/>
      <c r="D6813" s="50"/>
    </row>
    <row r="6814" spans="1:4" ht="15" x14ac:dyDescent="0.25">
      <c r="A6814" s="49"/>
      <c r="B6814" s="49"/>
      <c r="C6814" s="49"/>
      <c r="D6814" s="50"/>
    </row>
    <row r="6815" spans="1:4" ht="15" x14ac:dyDescent="0.25">
      <c r="A6815" s="49"/>
      <c r="B6815" s="49"/>
      <c r="C6815" s="49"/>
      <c r="D6815" s="50"/>
    </row>
    <row r="6816" spans="1:4" ht="15" x14ac:dyDescent="0.25">
      <c r="A6816" s="49"/>
      <c r="B6816" s="49"/>
      <c r="C6816" s="49"/>
      <c r="D6816" s="50"/>
    </row>
    <row r="6817" spans="1:4" ht="15" x14ac:dyDescent="0.25">
      <c r="A6817" s="49"/>
      <c r="B6817" s="49"/>
      <c r="C6817" s="49"/>
      <c r="D6817" s="50"/>
    </row>
    <row r="6818" spans="1:4" ht="15" x14ac:dyDescent="0.25">
      <c r="A6818" s="49"/>
      <c r="B6818" s="49"/>
      <c r="C6818" s="49"/>
      <c r="D6818" s="50"/>
    </row>
    <row r="6819" spans="1:4" ht="15" x14ac:dyDescent="0.25">
      <c r="A6819" s="49"/>
      <c r="B6819" s="49"/>
      <c r="C6819" s="49"/>
      <c r="D6819" s="50"/>
    </row>
    <row r="6820" spans="1:4" ht="15" x14ac:dyDescent="0.25">
      <c r="A6820" s="49"/>
      <c r="B6820" s="49"/>
      <c r="C6820" s="49"/>
      <c r="D6820" s="50"/>
    </row>
    <row r="6821" spans="1:4" ht="15" x14ac:dyDescent="0.25">
      <c r="A6821" s="49"/>
      <c r="B6821" s="49"/>
      <c r="C6821" s="49"/>
      <c r="D6821" s="50"/>
    </row>
    <row r="6822" spans="1:4" ht="15" x14ac:dyDescent="0.25">
      <c r="A6822" s="49"/>
      <c r="B6822" s="49"/>
      <c r="C6822" s="49"/>
      <c r="D6822" s="50"/>
    </row>
    <row r="6823" spans="1:4" ht="15" x14ac:dyDescent="0.25">
      <c r="A6823" s="49"/>
      <c r="B6823" s="49"/>
      <c r="C6823" s="49"/>
      <c r="D6823" s="50"/>
    </row>
    <row r="6824" spans="1:4" ht="15" x14ac:dyDescent="0.25">
      <c r="A6824" s="49"/>
      <c r="B6824" s="49"/>
      <c r="C6824" s="49"/>
      <c r="D6824" s="50"/>
    </row>
    <row r="6825" spans="1:4" ht="15" x14ac:dyDescent="0.25">
      <c r="A6825" s="49"/>
      <c r="B6825" s="49"/>
      <c r="C6825" s="49"/>
      <c r="D6825" s="50"/>
    </row>
    <row r="6826" spans="1:4" ht="15" x14ac:dyDescent="0.25">
      <c r="A6826" s="49"/>
      <c r="B6826" s="49"/>
      <c r="C6826" s="49"/>
      <c r="D6826" s="50"/>
    </row>
    <row r="6827" spans="1:4" ht="15" x14ac:dyDescent="0.25">
      <c r="A6827" s="49"/>
      <c r="B6827" s="49"/>
      <c r="C6827" s="49"/>
      <c r="D6827" s="50"/>
    </row>
    <row r="6828" spans="1:4" ht="15" x14ac:dyDescent="0.25">
      <c r="A6828" s="49"/>
      <c r="B6828" s="49"/>
      <c r="C6828" s="49"/>
      <c r="D6828" s="50"/>
    </row>
    <row r="6829" spans="1:4" ht="15" x14ac:dyDescent="0.25">
      <c r="A6829" s="49"/>
      <c r="B6829" s="49"/>
      <c r="C6829" s="49"/>
      <c r="D6829" s="50"/>
    </row>
    <row r="6830" spans="1:4" ht="15" x14ac:dyDescent="0.25">
      <c r="A6830" s="49"/>
      <c r="B6830" s="49"/>
      <c r="C6830" s="49"/>
      <c r="D6830" s="50"/>
    </row>
    <row r="6831" spans="1:4" ht="15" x14ac:dyDescent="0.25">
      <c r="A6831" s="49"/>
      <c r="B6831" s="49"/>
      <c r="C6831" s="49"/>
      <c r="D6831" s="50"/>
    </row>
    <row r="6832" spans="1:4" ht="15" x14ac:dyDescent="0.25">
      <c r="A6832" s="49"/>
      <c r="B6832" s="49"/>
      <c r="C6832" s="49"/>
      <c r="D6832" s="50"/>
    </row>
    <row r="6833" spans="1:4" ht="15" x14ac:dyDescent="0.25">
      <c r="A6833" s="49"/>
      <c r="B6833" s="49"/>
      <c r="C6833" s="49"/>
      <c r="D6833" s="50"/>
    </row>
    <row r="6834" spans="1:4" ht="15" x14ac:dyDescent="0.25">
      <c r="A6834" s="49"/>
      <c r="B6834" s="49"/>
      <c r="C6834" s="49"/>
      <c r="D6834" s="50"/>
    </row>
    <row r="6835" spans="1:4" ht="15" x14ac:dyDescent="0.25">
      <c r="A6835" s="49"/>
      <c r="B6835" s="49"/>
      <c r="C6835" s="49"/>
      <c r="D6835" s="50"/>
    </row>
    <row r="6836" spans="1:4" ht="15" x14ac:dyDescent="0.25">
      <c r="A6836" s="49"/>
      <c r="B6836" s="49"/>
      <c r="C6836" s="49"/>
      <c r="D6836" s="50"/>
    </row>
    <row r="6837" spans="1:4" ht="15" x14ac:dyDescent="0.25">
      <c r="A6837" s="49"/>
      <c r="B6837" s="49"/>
      <c r="C6837" s="49"/>
      <c r="D6837" s="50"/>
    </row>
    <row r="6838" spans="1:4" ht="15" x14ac:dyDescent="0.25">
      <c r="A6838" s="49"/>
      <c r="B6838" s="49"/>
      <c r="C6838" s="49"/>
      <c r="D6838" s="50"/>
    </row>
    <row r="6839" spans="1:4" ht="15" x14ac:dyDescent="0.25">
      <c r="A6839" s="49"/>
      <c r="B6839" s="49"/>
      <c r="C6839" s="49"/>
      <c r="D6839" s="50"/>
    </row>
    <row r="6840" spans="1:4" ht="15" x14ac:dyDescent="0.25">
      <c r="A6840" s="49"/>
      <c r="B6840" s="49"/>
      <c r="C6840" s="49"/>
      <c r="D6840" s="50"/>
    </row>
    <row r="6841" spans="1:4" ht="15" x14ac:dyDescent="0.25">
      <c r="A6841" s="49"/>
      <c r="B6841" s="49"/>
      <c r="C6841" s="49"/>
      <c r="D6841" s="50"/>
    </row>
    <row r="6842" spans="1:4" ht="15" x14ac:dyDescent="0.25">
      <c r="A6842" s="49"/>
      <c r="B6842" s="49"/>
      <c r="C6842" s="49"/>
      <c r="D6842" s="50"/>
    </row>
    <row r="6843" spans="1:4" ht="15" x14ac:dyDescent="0.25">
      <c r="A6843" s="49"/>
      <c r="B6843" s="49"/>
      <c r="C6843" s="49"/>
      <c r="D6843" s="50"/>
    </row>
    <row r="6844" spans="1:4" ht="15" x14ac:dyDescent="0.25">
      <c r="A6844" s="49"/>
      <c r="B6844" s="49"/>
      <c r="C6844" s="49"/>
      <c r="D6844" s="50"/>
    </row>
    <row r="6845" spans="1:4" ht="15" x14ac:dyDescent="0.25">
      <c r="A6845" s="49"/>
      <c r="B6845" s="49"/>
      <c r="C6845" s="49"/>
      <c r="D6845" s="50"/>
    </row>
    <row r="6846" spans="1:4" ht="15" x14ac:dyDescent="0.25">
      <c r="A6846" s="49"/>
      <c r="B6846" s="49"/>
      <c r="C6846" s="49"/>
      <c r="D6846" s="50"/>
    </row>
    <row r="6847" spans="1:4" ht="15" x14ac:dyDescent="0.25">
      <c r="A6847" s="49"/>
      <c r="B6847" s="49"/>
      <c r="C6847" s="49"/>
      <c r="D6847" s="50"/>
    </row>
    <row r="6848" spans="1:4" ht="15" x14ac:dyDescent="0.25">
      <c r="A6848" s="49"/>
      <c r="B6848" s="49"/>
      <c r="C6848" s="49"/>
      <c r="D6848" s="50"/>
    </row>
    <row r="6849" spans="1:4" ht="15" x14ac:dyDescent="0.25">
      <c r="A6849" s="49"/>
      <c r="B6849" s="49"/>
      <c r="C6849" s="49"/>
      <c r="D6849" s="50"/>
    </row>
    <row r="6850" spans="1:4" ht="15" x14ac:dyDescent="0.25">
      <c r="A6850" s="49"/>
      <c r="B6850" s="49"/>
      <c r="C6850" s="49"/>
      <c r="D6850" s="50"/>
    </row>
    <row r="6851" spans="1:4" ht="15" x14ac:dyDescent="0.25">
      <c r="A6851" s="49"/>
      <c r="B6851" s="49"/>
      <c r="C6851" s="49"/>
      <c r="D6851" s="50"/>
    </row>
    <row r="6852" spans="1:4" ht="15" x14ac:dyDescent="0.25">
      <c r="A6852" s="49"/>
      <c r="B6852" s="49"/>
      <c r="C6852" s="49"/>
      <c r="D6852" s="50"/>
    </row>
    <row r="6853" spans="1:4" ht="15" x14ac:dyDescent="0.25">
      <c r="A6853" s="49"/>
      <c r="B6853" s="49"/>
      <c r="C6853" s="49"/>
      <c r="D6853" s="50"/>
    </row>
    <row r="6854" spans="1:4" ht="15" x14ac:dyDescent="0.25">
      <c r="A6854" s="49"/>
      <c r="B6854" s="49"/>
      <c r="C6854" s="49"/>
      <c r="D6854" s="50"/>
    </row>
    <row r="6855" spans="1:4" ht="15" x14ac:dyDescent="0.25">
      <c r="A6855" s="49"/>
      <c r="B6855" s="49"/>
      <c r="C6855" s="49"/>
      <c r="D6855" s="50"/>
    </row>
    <row r="6856" spans="1:4" ht="15" x14ac:dyDescent="0.25">
      <c r="A6856" s="49"/>
      <c r="B6856" s="49"/>
      <c r="C6856" s="49"/>
      <c r="D6856" s="50"/>
    </row>
    <row r="6857" spans="1:4" ht="15" x14ac:dyDescent="0.25">
      <c r="A6857" s="49"/>
      <c r="B6857" s="49"/>
      <c r="C6857" s="49"/>
      <c r="D6857" s="50"/>
    </row>
    <row r="6858" spans="1:4" ht="15" x14ac:dyDescent="0.25">
      <c r="A6858" s="49"/>
      <c r="B6858" s="49"/>
      <c r="C6858" s="49"/>
      <c r="D6858" s="50"/>
    </row>
    <row r="6859" spans="1:4" ht="15" x14ac:dyDescent="0.25">
      <c r="A6859" s="49"/>
      <c r="B6859" s="49"/>
      <c r="C6859" s="49"/>
      <c r="D6859" s="50"/>
    </row>
    <row r="6860" spans="1:4" ht="15" x14ac:dyDescent="0.25">
      <c r="A6860" s="49"/>
      <c r="B6860" s="49"/>
      <c r="C6860" s="49"/>
      <c r="D6860" s="50"/>
    </row>
    <row r="6861" spans="1:4" ht="15" x14ac:dyDescent="0.25">
      <c r="A6861" s="49"/>
      <c r="B6861" s="49"/>
      <c r="C6861" s="49"/>
      <c r="D6861" s="50"/>
    </row>
    <row r="6862" spans="1:4" ht="15" x14ac:dyDescent="0.25">
      <c r="A6862" s="49"/>
      <c r="B6862" s="49"/>
      <c r="C6862" s="49"/>
      <c r="D6862" s="50"/>
    </row>
    <row r="6863" spans="1:4" ht="15" x14ac:dyDescent="0.25">
      <c r="A6863" s="49"/>
      <c r="B6863" s="49"/>
      <c r="C6863" s="49"/>
      <c r="D6863" s="50"/>
    </row>
    <row r="6864" spans="1:4" ht="15" x14ac:dyDescent="0.25">
      <c r="A6864" s="49"/>
      <c r="B6864" s="49"/>
      <c r="C6864" s="49"/>
      <c r="D6864" s="50"/>
    </row>
    <row r="6865" spans="1:4" ht="15" x14ac:dyDescent="0.25">
      <c r="A6865" s="49"/>
      <c r="B6865" s="49"/>
      <c r="C6865" s="49"/>
      <c r="D6865" s="50"/>
    </row>
    <row r="6866" spans="1:4" ht="15" x14ac:dyDescent="0.25">
      <c r="A6866" s="49"/>
      <c r="B6866" s="49"/>
      <c r="C6866" s="49"/>
      <c r="D6866" s="50"/>
    </row>
    <row r="6867" spans="1:4" ht="15" x14ac:dyDescent="0.25">
      <c r="A6867" s="49"/>
      <c r="B6867" s="49"/>
      <c r="C6867" s="49"/>
      <c r="D6867" s="50"/>
    </row>
    <row r="6868" spans="1:4" ht="15" x14ac:dyDescent="0.25">
      <c r="A6868" s="49"/>
      <c r="B6868" s="49"/>
      <c r="C6868" s="49"/>
      <c r="D6868" s="50"/>
    </row>
    <row r="6869" spans="1:4" ht="15" x14ac:dyDescent="0.25">
      <c r="A6869" s="49"/>
      <c r="B6869" s="49"/>
      <c r="C6869" s="49"/>
      <c r="D6869" s="50"/>
    </row>
    <row r="6870" spans="1:4" ht="15" x14ac:dyDescent="0.25">
      <c r="A6870" s="49"/>
      <c r="B6870" s="49"/>
      <c r="C6870" s="49"/>
      <c r="D6870" s="50"/>
    </row>
    <row r="6871" spans="1:4" ht="15" x14ac:dyDescent="0.25">
      <c r="A6871" s="49"/>
      <c r="B6871" s="49"/>
      <c r="C6871" s="49"/>
      <c r="D6871" s="50"/>
    </row>
    <row r="6872" spans="1:4" ht="15" x14ac:dyDescent="0.25">
      <c r="A6872" s="49"/>
      <c r="B6872" s="49"/>
      <c r="C6872" s="49"/>
      <c r="D6872" s="50"/>
    </row>
    <row r="6873" spans="1:4" ht="15" x14ac:dyDescent="0.25">
      <c r="A6873" s="49"/>
      <c r="B6873" s="49"/>
      <c r="C6873" s="49"/>
      <c r="D6873" s="50"/>
    </row>
    <row r="6874" spans="1:4" ht="15" x14ac:dyDescent="0.25">
      <c r="A6874" s="49"/>
      <c r="B6874" s="49"/>
      <c r="C6874" s="49"/>
      <c r="D6874" s="50"/>
    </row>
    <row r="6875" spans="1:4" ht="15" x14ac:dyDescent="0.25">
      <c r="A6875" s="49"/>
      <c r="B6875" s="49"/>
      <c r="C6875" s="49"/>
      <c r="D6875" s="50"/>
    </row>
    <row r="6876" spans="1:4" ht="15" x14ac:dyDescent="0.25">
      <c r="A6876" s="49"/>
      <c r="B6876" s="49"/>
      <c r="C6876" s="49"/>
      <c r="D6876" s="50"/>
    </row>
    <row r="6877" spans="1:4" ht="15" x14ac:dyDescent="0.25">
      <c r="A6877" s="49"/>
      <c r="B6877" s="49"/>
      <c r="C6877" s="49"/>
      <c r="D6877" s="50"/>
    </row>
    <row r="6878" spans="1:4" ht="15" x14ac:dyDescent="0.25">
      <c r="A6878" s="49"/>
      <c r="B6878" s="49"/>
      <c r="C6878" s="49"/>
      <c r="D6878" s="50"/>
    </row>
    <row r="6879" spans="1:4" ht="15" x14ac:dyDescent="0.25">
      <c r="A6879" s="49"/>
      <c r="B6879" s="49"/>
      <c r="C6879" s="49"/>
      <c r="D6879" s="50"/>
    </row>
    <row r="6880" spans="1:4" ht="15" x14ac:dyDescent="0.25">
      <c r="A6880" s="49"/>
      <c r="B6880" s="49"/>
      <c r="C6880" s="49"/>
      <c r="D6880" s="50"/>
    </row>
    <row r="6881" spans="1:4" ht="15" x14ac:dyDescent="0.25">
      <c r="A6881" s="49"/>
      <c r="B6881" s="49"/>
      <c r="C6881" s="49"/>
      <c r="D6881" s="50"/>
    </row>
    <row r="6882" spans="1:4" ht="15" x14ac:dyDescent="0.25">
      <c r="A6882" s="49"/>
      <c r="B6882" s="49"/>
      <c r="C6882" s="49"/>
      <c r="D6882" s="50"/>
    </row>
    <row r="6883" spans="1:4" ht="15" x14ac:dyDescent="0.25">
      <c r="A6883" s="49"/>
      <c r="B6883" s="49"/>
      <c r="C6883" s="49"/>
      <c r="D6883" s="50"/>
    </row>
    <row r="6884" spans="1:4" ht="15" x14ac:dyDescent="0.25">
      <c r="A6884" s="49"/>
      <c r="B6884" s="49"/>
      <c r="C6884" s="49"/>
      <c r="D6884" s="50"/>
    </row>
    <row r="6885" spans="1:4" ht="15" x14ac:dyDescent="0.25">
      <c r="A6885" s="49"/>
      <c r="B6885" s="49"/>
      <c r="C6885" s="49"/>
      <c r="D6885" s="50"/>
    </row>
    <row r="6886" spans="1:4" ht="15" x14ac:dyDescent="0.25">
      <c r="A6886" s="49"/>
      <c r="B6886" s="49"/>
      <c r="C6886" s="49"/>
      <c r="D6886" s="50"/>
    </row>
    <row r="6887" spans="1:4" ht="15" x14ac:dyDescent="0.25">
      <c r="A6887" s="49"/>
      <c r="B6887" s="49"/>
      <c r="C6887" s="49"/>
      <c r="D6887" s="50"/>
    </row>
    <row r="6888" spans="1:4" ht="15" x14ac:dyDescent="0.25">
      <c r="A6888" s="49"/>
      <c r="B6888" s="49"/>
      <c r="C6888" s="49"/>
      <c r="D6888" s="50"/>
    </row>
    <row r="6889" spans="1:4" ht="15" x14ac:dyDescent="0.25">
      <c r="A6889" s="49"/>
      <c r="B6889" s="49"/>
      <c r="C6889" s="49"/>
      <c r="D6889" s="50"/>
    </row>
    <row r="6890" spans="1:4" ht="15" x14ac:dyDescent="0.25">
      <c r="A6890" s="49"/>
      <c r="B6890" s="49"/>
      <c r="C6890" s="49"/>
      <c r="D6890" s="50"/>
    </row>
    <row r="6891" spans="1:4" ht="15" x14ac:dyDescent="0.25">
      <c r="A6891" s="49"/>
      <c r="B6891" s="49"/>
      <c r="C6891" s="49"/>
      <c r="D6891" s="50"/>
    </row>
    <row r="6892" spans="1:4" ht="15" x14ac:dyDescent="0.25">
      <c r="A6892" s="49"/>
      <c r="B6892" s="49"/>
      <c r="C6892" s="49"/>
      <c r="D6892" s="50"/>
    </row>
    <row r="6893" spans="1:4" ht="15" x14ac:dyDescent="0.25">
      <c r="A6893" s="49"/>
      <c r="B6893" s="49"/>
      <c r="C6893" s="49"/>
      <c r="D6893" s="50"/>
    </row>
    <row r="6894" spans="1:4" ht="15" x14ac:dyDescent="0.25">
      <c r="A6894" s="49"/>
      <c r="B6894" s="49"/>
      <c r="C6894" s="49"/>
      <c r="D6894" s="50"/>
    </row>
    <row r="6895" spans="1:4" ht="15" x14ac:dyDescent="0.25">
      <c r="A6895" s="49"/>
      <c r="B6895" s="49"/>
      <c r="C6895" s="49"/>
      <c r="D6895" s="50"/>
    </row>
    <row r="6896" spans="1:4" ht="15" x14ac:dyDescent="0.25">
      <c r="A6896" s="49"/>
      <c r="B6896" s="49"/>
      <c r="C6896" s="49"/>
      <c r="D6896" s="50"/>
    </row>
    <row r="6897" spans="1:4" ht="15" x14ac:dyDescent="0.25">
      <c r="A6897" s="49"/>
      <c r="B6897" s="49"/>
      <c r="C6897" s="49"/>
      <c r="D6897" s="50"/>
    </row>
    <row r="6898" spans="1:4" ht="15" x14ac:dyDescent="0.25">
      <c r="A6898" s="49"/>
      <c r="B6898" s="49"/>
      <c r="C6898" s="49"/>
      <c r="D6898" s="50"/>
    </row>
    <row r="6899" spans="1:4" ht="15" x14ac:dyDescent="0.25">
      <c r="A6899" s="49"/>
      <c r="B6899" s="49"/>
      <c r="C6899" s="49"/>
      <c r="D6899" s="50"/>
    </row>
    <row r="6900" spans="1:4" ht="15" x14ac:dyDescent="0.25">
      <c r="A6900" s="49"/>
      <c r="B6900" s="49"/>
      <c r="C6900" s="49"/>
      <c r="D6900" s="50"/>
    </row>
    <row r="6901" spans="1:4" ht="15" x14ac:dyDescent="0.25">
      <c r="A6901" s="49"/>
      <c r="B6901" s="49"/>
      <c r="C6901" s="49"/>
      <c r="D6901" s="50"/>
    </row>
    <row r="6902" spans="1:4" ht="15" x14ac:dyDescent="0.25">
      <c r="A6902" s="49"/>
      <c r="B6902" s="49"/>
      <c r="C6902" s="49"/>
      <c r="D6902" s="50"/>
    </row>
    <row r="6903" spans="1:4" ht="15" x14ac:dyDescent="0.25">
      <c r="A6903" s="49"/>
      <c r="B6903" s="49"/>
      <c r="C6903" s="49"/>
      <c r="D6903" s="50"/>
    </row>
    <row r="6904" spans="1:4" ht="15" x14ac:dyDescent="0.25">
      <c r="A6904" s="49"/>
      <c r="B6904" s="49"/>
      <c r="C6904" s="49"/>
      <c r="D6904" s="50"/>
    </row>
    <row r="6905" spans="1:4" ht="15" x14ac:dyDescent="0.25">
      <c r="A6905" s="49"/>
      <c r="B6905" s="49"/>
      <c r="C6905" s="49"/>
      <c r="D6905" s="50"/>
    </row>
    <row r="6906" spans="1:4" ht="15" x14ac:dyDescent="0.25">
      <c r="A6906" s="49"/>
      <c r="B6906" s="49"/>
      <c r="C6906" s="49"/>
      <c r="D6906" s="50"/>
    </row>
    <row r="6907" spans="1:4" ht="15" x14ac:dyDescent="0.25">
      <c r="A6907" s="49"/>
      <c r="B6907" s="49"/>
      <c r="C6907" s="49"/>
      <c r="D6907" s="50"/>
    </row>
    <row r="6908" spans="1:4" ht="15" x14ac:dyDescent="0.25">
      <c r="A6908" s="49"/>
      <c r="B6908" s="49"/>
      <c r="C6908" s="49"/>
      <c r="D6908" s="50"/>
    </row>
    <row r="6909" spans="1:4" ht="15" x14ac:dyDescent="0.25">
      <c r="A6909" s="49"/>
      <c r="B6909" s="49"/>
      <c r="C6909" s="49"/>
      <c r="D6909" s="50"/>
    </row>
    <row r="6910" spans="1:4" ht="15" x14ac:dyDescent="0.25">
      <c r="A6910" s="49"/>
      <c r="B6910" s="49"/>
      <c r="C6910" s="49"/>
      <c r="D6910" s="50"/>
    </row>
    <row r="6911" spans="1:4" ht="15" x14ac:dyDescent="0.25">
      <c r="A6911" s="49"/>
      <c r="B6911" s="49"/>
      <c r="C6911" s="49"/>
      <c r="D6911" s="50"/>
    </row>
    <row r="6912" spans="1:4" ht="15" x14ac:dyDescent="0.25">
      <c r="A6912" s="49"/>
      <c r="B6912" s="49"/>
      <c r="C6912" s="49"/>
      <c r="D6912" s="50"/>
    </row>
    <row r="6913" spans="1:4" ht="15" x14ac:dyDescent="0.25">
      <c r="A6913" s="49"/>
      <c r="B6913" s="49"/>
      <c r="C6913" s="49"/>
      <c r="D6913" s="50"/>
    </row>
    <row r="6914" spans="1:4" ht="15" x14ac:dyDescent="0.25">
      <c r="A6914" s="49"/>
      <c r="B6914" s="49"/>
      <c r="C6914" s="49"/>
      <c r="D6914" s="50"/>
    </row>
    <row r="6915" spans="1:4" ht="15" x14ac:dyDescent="0.25">
      <c r="A6915" s="49"/>
      <c r="B6915" s="49"/>
      <c r="C6915" s="49"/>
      <c r="D6915" s="50"/>
    </row>
    <row r="6916" spans="1:4" ht="15" x14ac:dyDescent="0.25">
      <c r="A6916" s="49"/>
      <c r="B6916" s="49"/>
      <c r="C6916" s="49"/>
      <c r="D6916" s="50"/>
    </row>
    <row r="6917" spans="1:4" ht="15" x14ac:dyDescent="0.25">
      <c r="A6917" s="49"/>
      <c r="B6917" s="49"/>
      <c r="C6917" s="49"/>
      <c r="D6917" s="50"/>
    </row>
    <row r="6918" spans="1:4" ht="15" x14ac:dyDescent="0.25">
      <c r="A6918" s="49"/>
      <c r="B6918" s="49"/>
      <c r="C6918" s="49"/>
      <c r="D6918" s="50"/>
    </row>
    <row r="6919" spans="1:4" ht="15" x14ac:dyDescent="0.25">
      <c r="A6919" s="49"/>
      <c r="B6919" s="49"/>
      <c r="C6919" s="49"/>
      <c r="D6919" s="50"/>
    </row>
    <row r="6920" spans="1:4" ht="15" x14ac:dyDescent="0.25">
      <c r="A6920" s="49"/>
      <c r="B6920" s="49"/>
      <c r="C6920" s="49"/>
      <c r="D6920" s="50"/>
    </row>
    <row r="6921" spans="1:4" ht="15" x14ac:dyDescent="0.25">
      <c r="A6921" s="49"/>
      <c r="B6921" s="49"/>
      <c r="C6921" s="49"/>
      <c r="D6921" s="50"/>
    </row>
    <row r="6922" spans="1:4" ht="15" x14ac:dyDescent="0.25">
      <c r="A6922" s="49"/>
      <c r="B6922" s="49"/>
      <c r="C6922" s="49"/>
      <c r="D6922" s="50"/>
    </row>
    <row r="6923" spans="1:4" ht="15" x14ac:dyDescent="0.25">
      <c r="A6923" s="49"/>
      <c r="B6923" s="49"/>
      <c r="C6923" s="49"/>
      <c r="D6923" s="50"/>
    </row>
    <row r="6924" spans="1:4" ht="15" x14ac:dyDescent="0.25">
      <c r="A6924" s="49"/>
      <c r="B6924" s="49"/>
      <c r="C6924" s="49"/>
      <c r="D6924" s="50"/>
    </row>
    <row r="6925" spans="1:4" ht="15" x14ac:dyDescent="0.25">
      <c r="A6925" s="49"/>
      <c r="B6925" s="49"/>
      <c r="C6925" s="49"/>
      <c r="D6925" s="50"/>
    </row>
    <row r="6926" spans="1:4" ht="15" x14ac:dyDescent="0.25">
      <c r="A6926" s="49"/>
      <c r="B6926" s="49"/>
      <c r="C6926" s="49"/>
      <c r="D6926" s="50"/>
    </row>
    <row r="6927" spans="1:4" ht="15" x14ac:dyDescent="0.25">
      <c r="A6927" s="49"/>
      <c r="B6927" s="49"/>
      <c r="C6927" s="49"/>
      <c r="D6927" s="50"/>
    </row>
    <row r="6928" spans="1:4" ht="15" x14ac:dyDescent="0.25">
      <c r="A6928" s="49"/>
      <c r="B6928" s="49"/>
      <c r="C6928" s="49"/>
      <c r="D6928" s="50"/>
    </row>
    <row r="6929" spans="1:4" ht="15" x14ac:dyDescent="0.25">
      <c r="A6929" s="49"/>
      <c r="B6929" s="49"/>
      <c r="C6929" s="49"/>
      <c r="D6929" s="50"/>
    </row>
    <row r="6930" spans="1:4" ht="15" x14ac:dyDescent="0.25">
      <c r="A6930" s="49"/>
      <c r="B6930" s="49"/>
      <c r="C6930" s="49"/>
      <c r="D6930" s="50"/>
    </row>
    <row r="6931" spans="1:4" ht="15" x14ac:dyDescent="0.25">
      <c r="A6931" s="49"/>
      <c r="B6931" s="49"/>
      <c r="C6931" s="49"/>
      <c r="D6931" s="50"/>
    </row>
    <row r="6932" spans="1:4" ht="15" x14ac:dyDescent="0.25">
      <c r="A6932" s="49"/>
      <c r="B6932" s="49"/>
      <c r="C6932" s="49"/>
      <c r="D6932" s="50"/>
    </row>
    <row r="6933" spans="1:4" ht="15" x14ac:dyDescent="0.25">
      <c r="A6933" s="49"/>
      <c r="B6933" s="49"/>
      <c r="C6933" s="49"/>
      <c r="D6933" s="50"/>
    </row>
    <row r="6934" spans="1:4" ht="15" x14ac:dyDescent="0.25">
      <c r="A6934" s="49"/>
      <c r="B6934" s="49"/>
      <c r="C6934" s="49"/>
      <c r="D6934" s="50"/>
    </row>
    <row r="6935" spans="1:4" ht="15" x14ac:dyDescent="0.25">
      <c r="A6935" s="49"/>
      <c r="B6935" s="49"/>
      <c r="C6935" s="49"/>
      <c r="D6935" s="50"/>
    </row>
    <row r="6936" spans="1:4" ht="15" x14ac:dyDescent="0.25">
      <c r="A6936" s="49"/>
      <c r="B6936" s="49"/>
      <c r="C6936" s="49"/>
      <c r="D6936" s="50"/>
    </row>
    <row r="6937" spans="1:4" ht="15" x14ac:dyDescent="0.25">
      <c r="A6937" s="49"/>
      <c r="B6937" s="49"/>
      <c r="C6937" s="49"/>
      <c r="D6937" s="50"/>
    </row>
    <row r="6938" spans="1:4" ht="15" x14ac:dyDescent="0.25">
      <c r="A6938" s="49"/>
      <c r="B6938" s="49"/>
      <c r="C6938" s="49"/>
      <c r="D6938" s="50"/>
    </row>
    <row r="6939" spans="1:4" ht="15" x14ac:dyDescent="0.25">
      <c r="A6939" s="49"/>
      <c r="B6939" s="49"/>
      <c r="C6939" s="49"/>
      <c r="D6939" s="50"/>
    </row>
    <row r="6940" spans="1:4" ht="15" x14ac:dyDescent="0.25">
      <c r="A6940" s="49"/>
      <c r="B6940" s="49"/>
      <c r="C6940" s="49"/>
      <c r="D6940" s="50"/>
    </row>
    <row r="6941" spans="1:4" ht="15" x14ac:dyDescent="0.25">
      <c r="A6941" s="49"/>
      <c r="B6941" s="49"/>
      <c r="C6941" s="49"/>
      <c r="D6941" s="50"/>
    </row>
    <row r="6942" spans="1:4" ht="15" x14ac:dyDescent="0.25">
      <c r="A6942" s="49"/>
      <c r="B6942" s="49"/>
      <c r="C6942" s="49"/>
      <c r="D6942" s="50"/>
    </row>
    <row r="6943" spans="1:4" ht="15" x14ac:dyDescent="0.25">
      <c r="A6943" s="49"/>
      <c r="B6943" s="49"/>
      <c r="C6943" s="49"/>
      <c r="D6943" s="50"/>
    </row>
    <row r="6944" spans="1:4" ht="15" x14ac:dyDescent="0.25">
      <c r="A6944" s="49"/>
      <c r="B6944" s="49"/>
      <c r="C6944" s="49"/>
      <c r="D6944" s="50"/>
    </row>
    <row r="6945" spans="1:4" ht="15" x14ac:dyDescent="0.25">
      <c r="A6945" s="49"/>
      <c r="B6945" s="49"/>
      <c r="C6945" s="49"/>
      <c r="D6945" s="50"/>
    </row>
    <row r="6946" spans="1:4" ht="15" x14ac:dyDescent="0.25">
      <c r="A6946" s="49"/>
      <c r="B6946" s="49"/>
      <c r="C6946" s="49"/>
      <c r="D6946" s="50"/>
    </row>
    <row r="6947" spans="1:4" ht="15" x14ac:dyDescent="0.25">
      <c r="A6947" s="49"/>
      <c r="B6947" s="49"/>
      <c r="C6947" s="49"/>
      <c r="D6947" s="50"/>
    </row>
    <row r="6948" spans="1:4" ht="15" x14ac:dyDescent="0.25">
      <c r="A6948" s="49"/>
      <c r="B6948" s="49"/>
      <c r="C6948" s="49"/>
      <c r="D6948" s="50"/>
    </row>
    <row r="6949" spans="1:4" ht="15" x14ac:dyDescent="0.25">
      <c r="A6949" s="49"/>
      <c r="B6949" s="49"/>
      <c r="C6949" s="49"/>
      <c r="D6949" s="50"/>
    </row>
    <row r="6950" spans="1:4" ht="15" x14ac:dyDescent="0.25">
      <c r="A6950" s="49"/>
      <c r="B6950" s="49"/>
      <c r="C6950" s="49"/>
      <c r="D6950" s="50"/>
    </row>
    <row r="6951" spans="1:4" ht="15" x14ac:dyDescent="0.25">
      <c r="A6951" s="49"/>
      <c r="B6951" s="49"/>
      <c r="C6951" s="49"/>
      <c r="D6951" s="50"/>
    </row>
    <row r="6952" spans="1:4" ht="15" x14ac:dyDescent="0.25">
      <c r="A6952" s="49"/>
      <c r="B6952" s="49"/>
      <c r="C6952" s="49"/>
      <c r="D6952" s="50"/>
    </row>
    <row r="6953" spans="1:4" ht="15" x14ac:dyDescent="0.25">
      <c r="A6953" s="49"/>
      <c r="B6953" s="49"/>
      <c r="C6953" s="49"/>
      <c r="D6953" s="50"/>
    </row>
    <row r="6954" spans="1:4" ht="15" x14ac:dyDescent="0.25">
      <c r="A6954" s="49"/>
      <c r="B6954" s="49"/>
      <c r="C6954" s="49"/>
      <c r="D6954" s="50"/>
    </row>
    <row r="6955" spans="1:4" ht="15" x14ac:dyDescent="0.25">
      <c r="A6955" s="49"/>
      <c r="B6955" s="49"/>
      <c r="C6955" s="49"/>
      <c r="D6955" s="50"/>
    </row>
    <row r="6956" spans="1:4" ht="15" x14ac:dyDescent="0.25">
      <c r="A6956" s="49"/>
      <c r="B6956" s="49"/>
      <c r="C6956" s="49"/>
      <c r="D6956" s="50"/>
    </row>
    <row r="6957" spans="1:4" ht="15" x14ac:dyDescent="0.25">
      <c r="A6957" s="49"/>
      <c r="B6957" s="49"/>
      <c r="C6957" s="49"/>
      <c r="D6957" s="50"/>
    </row>
    <row r="6958" spans="1:4" ht="15" x14ac:dyDescent="0.25">
      <c r="A6958" s="49"/>
      <c r="B6958" s="49"/>
      <c r="C6958" s="49"/>
      <c r="D6958" s="50"/>
    </row>
    <row r="6959" spans="1:4" ht="15" x14ac:dyDescent="0.25">
      <c r="A6959" s="49"/>
      <c r="B6959" s="49"/>
      <c r="C6959" s="49"/>
      <c r="D6959" s="50"/>
    </row>
    <row r="6960" spans="1:4" ht="15" x14ac:dyDescent="0.25">
      <c r="A6960" s="49"/>
      <c r="B6960" s="49"/>
      <c r="C6960" s="49"/>
      <c r="D6960" s="50"/>
    </row>
    <row r="6961" spans="1:4" ht="15" x14ac:dyDescent="0.25">
      <c r="A6961" s="49"/>
      <c r="B6961" s="49"/>
      <c r="C6961" s="49"/>
      <c r="D6961" s="50"/>
    </row>
    <row r="6962" spans="1:4" ht="15" x14ac:dyDescent="0.25">
      <c r="A6962" s="49"/>
      <c r="B6962" s="49"/>
      <c r="C6962" s="49"/>
      <c r="D6962" s="50"/>
    </row>
    <row r="6963" spans="1:4" ht="15" x14ac:dyDescent="0.25">
      <c r="A6963" s="49"/>
      <c r="B6963" s="49"/>
      <c r="C6963" s="49"/>
      <c r="D6963" s="50"/>
    </row>
    <row r="6964" spans="1:4" ht="15" x14ac:dyDescent="0.25">
      <c r="A6964" s="49"/>
      <c r="B6964" s="49"/>
      <c r="C6964" s="49"/>
      <c r="D6964" s="50"/>
    </row>
    <row r="6965" spans="1:4" ht="15" x14ac:dyDescent="0.25">
      <c r="A6965" s="49"/>
      <c r="B6965" s="49"/>
      <c r="C6965" s="49"/>
      <c r="D6965" s="50"/>
    </row>
    <row r="6966" spans="1:4" ht="15" x14ac:dyDescent="0.25">
      <c r="A6966" s="49"/>
      <c r="B6966" s="49"/>
      <c r="C6966" s="49"/>
      <c r="D6966" s="50"/>
    </row>
    <row r="6967" spans="1:4" ht="15" x14ac:dyDescent="0.25">
      <c r="A6967" s="49"/>
      <c r="B6967" s="49"/>
      <c r="C6967" s="49"/>
      <c r="D6967" s="50"/>
    </row>
    <row r="6968" spans="1:4" ht="15" x14ac:dyDescent="0.25">
      <c r="A6968" s="49"/>
      <c r="B6968" s="49"/>
      <c r="C6968" s="49"/>
      <c r="D6968" s="50"/>
    </row>
    <row r="6969" spans="1:4" ht="15" x14ac:dyDescent="0.25">
      <c r="A6969" s="49"/>
      <c r="B6969" s="49"/>
      <c r="C6969" s="49"/>
      <c r="D6969" s="50"/>
    </row>
    <row r="6970" spans="1:4" ht="15" x14ac:dyDescent="0.25">
      <c r="A6970" s="49"/>
      <c r="B6970" s="49"/>
      <c r="C6970" s="49"/>
      <c r="D6970" s="50"/>
    </row>
    <row r="6971" spans="1:4" ht="15" x14ac:dyDescent="0.25">
      <c r="A6971" s="49"/>
      <c r="B6971" s="49"/>
      <c r="C6971" s="49"/>
      <c r="D6971" s="50"/>
    </row>
    <row r="6972" spans="1:4" ht="15" x14ac:dyDescent="0.25">
      <c r="A6972" s="49"/>
      <c r="B6972" s="49"/>
      <c r="C6972" s="49"/>
      <c r="D6972" s="50"/>
    </row>
    <row r="6973" spans="1:4" ht="15" x14ac:dyDescent="0.25">
      <c r="A6973" s="49"/>
      <c r="B6973" s="49"/>
      <c r="C6973" s="49"/>
      <c r="D6973" s="50"/>
    </row>
    <row r="6974" spans="1:4" ht="15" x14ac:dyDescent="0.25">
      <c r="A6974" s="49"/>
      <c r="B6974" s="49"/>
      <c r="C6974" s="49"/>
      <c r="D6974" s="50"/>
    </row>
    <row r="6975" spans="1:4" ht="15" x14ac:dyDescent="0.25">
      <c r="A6975" s="49"/>
      <c r="B6975" s="49"/>
      <c r="C6975" s="49"/>
      <c r="D6975" s="50"/>
    </row>
    <row r="6976" spans="1:4" ht="15" x14ac:dyDescent="0.25">
      <c r="A6976" s="49"/>
      <c r="B6976" s="49"/>
      <c r="C6976" s="49"/>
      <c r="D6976" s="50"/>
    </row>
    <row r="6977" spans="1:4" ht="15" x14ac:dyDescent="0.25">
      <c r="A6977" s="49"/>
      <c r="B6977" s="49"/>
      <c r="C6977" s="49"/>
      <c r="D6977" s="50"/>
    </row>
    <row r="6978" spans="1:4" ht="15" x14ac:dyDescent="0.25">
      <c r="A6978" s="49"/>
      <c r="B6978" s="49"/>
      <c r="C6978" s="49"/>
      <c r="D6978" s="50"/>
    </row>
    <row r="6979" spans="1:4" ht="15" x14ac:dyDescent="0.25">
      <c r="A6979" s="49"/>
      <c r="B6979" s="49"/>
      <c r="C6979" s="49"/>
      <c r="D6979" s="50"/>
    </row>
    <row r="6980" spans="1:4" ht="15" x14ac:dyDescent="0.25">
      <c r="A6980" s="49"/>
      <c r="B6980" s="49"/>
      <c r="C6980" s="49"/>
      <c r="D6980" s="50"/>
    </row>
    <row r="6981" spans="1:4" ht="15" x14ac:dyDescent="0.25">
      <c r="A6981" s="49"/>
      <c r="B6981" s="49"/>
      <c r="C6981" s="49"/>
      <c r="D6981" s="50"/>
    </row>
    <row r="6982" spans="1:4" ht="15" x14ac:dyDescent="0.25">
      <c r="A6982" s="49"/>
      <c r="B6982" s="49"/>
      <c r="C6982" s="49"/>
      <c r="D6982" s="50"/>
    </row>
    <row r="6983" spans="1:4" ht="15" x14ac:dyDescent="0.25">
      <c r="A6983" s="49"/>
      <c r="B6983" s="49"/>
      <c r="C6983" s="49"/>
      <c r="D6983" s="50"/>
    </row>
    <row r="6984" spans="1:4" ht="15" x14ac:dyDescent="0.25">
      <c r="A6984" s="49"/>
      <c r="B6984" s="49"/>
      <c r="C6984" s="49"/>
      <c r="D6984" s="50"/>
    </row>
    <row r="6985" spans="1:4" ht="15" x14ac:dyDescent="0.25">
      <c r="A6985" s="49"/>
      <c r="B6985" s="49"/>
      <c r="C6985" s="49"/>
      <c r="D6985" s="50"/>
    </row>
    <row r="6986" spans="1:4" ht="15" x14ac:dyDescent="0.25">
      <c r="A6986" s="49"/>
      <c r="B6986" s="49"/>
      <c r="C6986" s="49"/>
      <c r="D6986" s="50"/>
    </row>
    <row r="6987" spans="1:4" ht="15" x14ac:dyDescent="0.25">
      <c r="A6987" s="49"/>
      <c r="B6987" s="49"/>
      <c r="C6987" s="49"/>
      <c r="D6987" s="50"/>
    </row>
    <row r="6988" spans="1:4" ht="15" x14ac:dyDescent="0.25">
      <c r="A6988" s="49"/>
      <c r="B6988" s="49"/>
      <c r="C6988" s="49"/>
      <c r="D6988" s="50"/>
    </row>
    <row r="6989" spans="1:4" ht="15" x14ac:dyDescent="0.25">
      <c r="A6989" s="49"/>
      <c r="B6989" s="49"/>
      <c r="C6989" s="49"/>
      <c r="D6989" s="50"/>
    </row>
    <row r="6990" spans="1:4" ht="15" x14ac:dyDescent="0.25">
      <c r="A6990" s="49"/>
      <c r="B6990" s="49"/>
      <c r="C6990" s="49"/>
      <c r="D6990" s="50"/>
    </row>
    <row r="6991" spans="1:4" ht="15" x14ac:dyDescent="0.25">
      <c r="A6991" s="49"/>
      <c r="B6991" s="49"/>
      <c r="C6991" s="49"/>
      <c r="D6991" s="50"/>
    </row>
    <row r="6992" spans="1:4" ht="15" x14ac:dyDescent="0.25">
      <c r="A6992" s="49"/>
      <c r="B6992" s="49"/>
      <c r="C6992" s="49"/>
      <c r="D6992" s="50"/>
    </row>
    <row r="6993" spans="1:4" ht="15" x14ac:dyDescent="0.25">
      <c r="A6993" s="49"/>
      <c r="B6993" s="49"/>
      <c r="C6993" s="49"/>
      <c r="D6993" s="50"/>
    </row>
    <row r="6994" spans="1:4" ht="15" x14ac:dyDescent="0.25">
      <c r="A6994" s="49"/>
      <c r="B6994" s="49"/>
      <c r="C6994" s="49"/>
      <c r="D6994" s="50"/>
    </row>
    <row r="6995" spans="1:4" ht="15" x14ac:dyDescent="0.25">
      <c r="A6995" s="49"/>
      <c r="B6995" s="49"/>
      <c r="C6995" s="49"/>
      <c r="D6995" s="50"/>
    </row>
    <row r="6996" spans="1:4" ht="15" x14ac:dyDescent="0.25">
      <c r="A6996" s="49"/>
      <c r="B6996" s="49"/>
      <c r="C6996" s="49"/>
      <c r="D6996" s="50"/>
    </row>
    <row r="6997" spans="1:4" ht="15" x14ac:dyDescent="0.25">
      <c r="A6997" s="49"/>
      <c r="B6997" s="49"/>
      <c r="C6997" s="49"/>
      <c r="D6997" s="50"/>
    </row>
    <row r="6998" spans="1:4" ht="15" x14ac:dyDescent="0.25">
      <c r="A6998" s="49"/>
      <c r="B6998" s="49"/>
      <c r="C6998" s="49"/>
      <c r="D6998" s="50"/>
    </row>
    <row r="6999" spans="1:4" ht="15" x14ac:dyDescent="0.25">
      <c r="A6999" s="49"/>
      <c r="B6999" s="49"/>
      <c r="C6999" s="49"/>
      <c r="D6999" s="50"/>
    </row>
    <row r="7000" spans="1:4" ht="15" x14ac:dyDescent="0.25">
      <c r="A7000" s="49"/>
      <c r="B7000" s="49"/>
      <c r="C7000" s="49"/>
      <c r="D7000" s="50"/>
    </row>
    <row r="7001" spans="1:4" ht="15" x14ac:dyDescent="0.25">
      <c r="A7001" s="49"/>
      <c r="B7001" s="49"/>
      <c r="C7001" s="49"/>
      <c r="D7001" s="50"/>
    </row>
    <row r="7002" spans="1:4" ht="15" x14ac:dyDescent="0.25">
      <c r="A7002" s="49"/>
      <c r="B7002" s="49"/>
      <c r="C7002" s="49"/>
      <c r="D7002" s="50"/>
    </row>
    <row r="7003" spans="1:4" ht="15" x14ac:dyDescent="0.25">
      <c r="A7003" s="49"/>
      <c r="B7003" s="49"/>
      <c r="C7003" s="49"/>
      <c r="D7003" s="50"/>
    </row>
    <row r="7004" spans="1:4" ht="15" x14ac:dyDescent="0.25">
      <c r="A7004" s="49"/>
      <c r="B7004" s="49"/>
      <c r="C7004" s="49"/>
      <c r="D7004" s="50"/>
    </row>
    <row r="7005" spans="1:4" ht="15" x14ac:dyDescent="0.25">
      <c r="A7005" s="49"/>
      <c r="B7005" s="49"/>
      <c r="C7005" s="49"/>
      <c r="D7005" s="50"/>
    </row>
    <row r="7006" spans="1:4" ht="15" x14ac:dyDescent="0.25">
      <c r="A7006" s="49"/>
      <c r="B7006" s="49"/>
      <c r="C7006" s="49"/>
      <c r="D7006" s="50"/>
    </row>
    <row r="7007" spans="1:4" ht="15" x14ac:dyDescent="0.25">
      <c r="A7007" s="49"/>
      <c r="B7007" s="49"/>
      <c r="C7007" s="49"/>
      <c r="D7007" s="50"/>
    </row>
    <row r="7008" spans="1:4" ht="15" x14ac:dyDescent="0.25">
      <c r="A7008" s="49"/>
      <c r="B7008" s="49"/>
      <c r="C7008" s="49"/>
      <c r="D7008" s="50"/>
    </row>
    <row r="7009" spans="1:4" ht="15" x14ac:dyDescent="0.25">
      <c r="A7009" s="49"/>
      <c r="B7009" s="49"/>
      <c r="C7009" s="49"/>
      <c r="D7009" s="50"/>
    </row>
    <row r="7010" spans="1:4" ht="15" x14ac:dyDescent="0.25">
      <c r="A7010" s="49"/>
      <c r="B7010" s="49"/>
      <c r="C7010" s="49"/>
      <c r="D7010" s="50"/>
    </row>
    <row r="7011" spans="1:4" ht="15" x14ac:dyDescent="0.25">
      <c r="A7011" s="49"/>
      <c r="B7011" s="49"/>
      <c r="C7011" s="49"/>
      <c r="D7011" s="50"/>
    </row>
    <row r="7012" spans="1:4" ht="15" x14ac:dyDescent="0.25">
      <c r="A7012" s="49"/>
      <c r="B7012" s="49"/>
      <c r="C7012" s="49"/>
      <c r="D7012" s="50"/>
    </row>
    <row r="7013" spans="1:4" ht="15" x14ac:dyDescent="0.25">
      <c r="A7013" s="49"/>
      <c r="B7013" s="49"/>
      <c r="C7013" s="49"/>
      <c r="D7013" s="50"/>
    </row>
    <row r="7014" spans="1:4" ht="15" x14ac:dyDescent="0.25">
      <c r="A7014" s="49"/>
      <c r="B7014" s="49"/>
      <c r="C7014" s="49"/>
      <c r="D7014" s="50"/>
    </row>
    <row r="7015" spans="1:4" ht="15" x14ac:dyDescent="0.25">
      <c r="A7015" s="49"/>
      <c r="B7015" s="49"/>
      <c r="C7015" s="49"/>
      <c r="D7015" s="50"/>
    </row>
    <row r="7016" spans="1:4" ht="15" x14ac:dyDescent="0.25">
      <c r="A7016" s="49"/>
      <c r="B7016" s="49"/>
      <c r="C7016" s="49"/>
      <c r="D7016" s="50"/>
    </row>
    <row r="7017" spans="1:4" ht="15" x14ac:dyDescent="0.25">
      <c r="A7017" s="49"/>
      <c r="B7017" s="49"/>
      <c r="C7017" s="49"/>
      <c r="D7017" s="50"/>
    </row>
    <row r="7018" spans="1:4" ht="15" x14ac:dyDescent="0.25">
      <c r="A7018" s="49"/>
      <c r="B7018" s="49"/>
      <c r="C7018" s="49"/>
      <c r="D7018" s="50"/>
    </row>
    <row r="7019" spans="1:4" ht="15" x14ac:dyDescent="0.25">
      <c r="A7019" s="49"/>
      <c r="B7019" s="49"/>
      <c r="C7019" s="49"/>
      <c r="D7019" s="50"/>
    </row>
    <row r="7020" spans="1:4" ht="15" x14ac:dyDescent="0.25">
      <c r="A7020" s="49"/>
      <c r="B7020" s="49"/>
      <c r="C7020" s="49"/>
      <c r="D7020" s="50"/>
    </row>
    <row r="7021" spans="1:4" ht="15" x14ac:dyDescent="0.25">
      <c r="A7021" s="49"/>
      <c r="B7021" s="49"/>
      <c r="C7021" s="49"/>
      <c r="D7021" s="50"/>
    </row>
    <row r="7022" spans="1:4" ht="15" x14ac:dyDescent="0.25">
      <c r="A7022" s="49"/>
      <c r="B7022" s="49"/>
      <c r="C7022" s="49"/>
      <c r="D7022" s="50"/>
    </row>
    <row r="7023" spans="1:4" ht="15" x14ac:dyDescent="0.25">
      <c r="A7023" s="49"/>
      <c r="B7023" s="49"/>
      <c r="C7023" s="49"/>
      <c r="D7023" s="50"/>
    </row>
    <row r="7024" spans="1:4" ht="15" x14ac:dyDescent="0.25">
      <c r="A7024" s="49"/>
      <c r="B7024" s="49"/>
      <c r="C7024" s="49"/>
      <c r="D7024" s="50"/>
    </row>
    <row r="7025" spans="1:4" ht="15" x14ac:dyDescent="0.25">
      <c r="A7025" s="49"/>
      <c r="B7025" s="49"/>
      <c r="C7025" s="49"/>
      <c r="D7025" s="50"/>
    </row>
    <row r="7026" spans="1:4" ht="15" x14ac:dyDescent="0.25">
      <c r="A7026" s="49"/>
      <c r="B7026" s="49"/>
      <c r="C7026" s="49"/>
      <c r="D7026" s="50"/>
    </row>
    <row r="7027" spans="1:4" ht="15" x14ac:dyDescent="0.25">
      <c r="A7027" s="49"/>
      <c r="B7027" s="49"/>
      <c r="C7027" s="49"/>
      <c r="D7027" s="50"/>
    </row>
    <row r="7028" spans="1:4" ht="15" x14ac:dyDescent="0.25">
      <c r="A7028" s="49"/>
      <c r="B7028" s="49"/>
      <c r="C7028" s="49"/>
      <c r="D7028" s="50"/>
    </row>
    <row r="7029" spans="1:4" ht="15" x14ac:dyDescent="0.25">
      <c r="A7029" s="49"/>
      <c r="B7029" s="49"/>
      <c r="C7029" s="49"/>
      <c r="D7029" s="50"/>
    </row>
    <row r="7030" spans="1:4" ht="15" x14ac:dyDescent="0.25">
      <c r="A7030" s="49"/>
      <c r="B7030" s="49"/>
      <c r="C7030" s="49"/>
      <c r="D7030" s="50"/>
    </row>
    <row r="7031" spans="1:4" ht="15" x14ac:dyDescent="0.25">
      <c r="A7031" s="49"/>
      <c r="B7031" s="49"/>
      <c r="C7031" s="49"/>
      <c r="D7031" s="50"/>
    </row>
    <row r="7032" spans="1:4" ht="15" x14ac:dyDescent="0.25">
      <c r="A7032" s="49"/>
      <c r="B7032" s="49"/>
      <c r="C7032" s="49"/>
      <c r="D7032" s="50"/>
    </row>
    <row r="7033" spans="1:4" ht="15" x14ac:dyDescent="0.25">
      <c r="A7033" s="49"/>
      <c r="B7033" s="49"/>
      <c r="C7033" s="49"/>
      <c r="D7033" s="50"/>
    </row>
    <row r="7034" spans="1:4" ht="15" x14ac:dyDescent="0.25">
      <c r="A7034" s="49"/>
      <c r="B7034" s="49"/>
      <c r="C7034" s="49"/>
      <c r="D7034" s="50"/>
    </row>
    <row r="7035" spans="1:4" ht="15" x14ac:dyDescent="0.25">
      <c r="A7035" s="49"/>
      <c r="B7035" s="49"/>
      <c r="C7035" s="49"/>
      <c r="D7035" s="50"/>
    </row>
    <row r="7036" spans="1:4" ht="15" x14ac:dyDescent="0.25">
      <c r="A7036" s="49"/>
      <c r="B7036" s="49"/>
      <c r="C7036" s="49"/>
      <c r="D7036" s="50"/>
    </row>
    <row r="7037" spans="1:4" ht="15" x14ac:dyDescent="0.25">
      <c r="A7037" s="49"/>
      <c r="B7037" s="49"/>
      <c r="C7037" s="49"/>
      <c r="D7037" s="50"/>
    </row>
    <row r="7038" spans="1:4" ht="15" x14ac:dyDescent="0.25">
      <c r="A7038" s="49"/>
      <c r="B7038" s="49"/>
      <c r="C7038" s="49"/>
      <c r="D7038" s="50"/>
    </row>
    <row r="7039" spans="1:4" ht="15" x14ac:dyDescent="0.25">
      <c r="A7039" s="49"/>
      <c r="B7039" s="49"/>
      <c r="C7039" s="49"/>
      <c r="D7039" s="50"/>
    </row>
    <row r="7040" spans="1:4" ht="15" x14ac:dyDescent="0.25">
      <c r="A7040" s="49"/>
      <c r="B7040" s="49"/>
      <c r="C7040" s="49"/>
      <c r="D7040" s="50"/>
    </row>
    <row r="7041" spans="1:4" ht="15" x14ac:dyDescent="0.25">
      <c r="A7041" s="49"/>
      <c r="B7041" s="49"/>
      <c r="C7041" s="49"/>
      <c r="D7041" s="50"/>
    </row>
    <row r="7042" spans="1:4" ht="15" x14ac:dyDescent="0.25">
      <c r="A7042" s="49"/>
      <c r="B7042" s="49"/>
      <c r="C7042" s="49"/>
      <c r="D7042" s="50"/>
    </row>
    <row r="7043" spans="1:4" ht="15" x14ac:dyDescent="0.25">
      <c r="A7043" s="49"/>
      <c r="B7043" s="49"/>
      <c r="C7043" s="49"/>
      <c r="D7043" s="50"/>
    </row>
    <row r="7044" spans="1:4" ht="15" x14ac:dyDescent="0.25">
      <c r="A7044" s="49"/>
      <c r="B7044" s="49"/>
      <c r="C7044" s="49"/>
      <c r="D7044" s="50"/>
    </row>
    <row r="7045" spans="1:4" ht="15" x14ac:dyDescent="0.25">
      <c r="A7045" s="49"/>
      <c r="B7045" s="49"/>
      <c r="C7045" s="49"/>
      <c r="D7045" s="50"/>
    </row>
    <row r="7046" spans="1:4" ht="15" x14ac:dyDescent="0.25">
      <c r="A7046" s="49"/>
      <c r="B7046" s="49"/>
      <c r="C7046" s="49"/>
      <c r="D7046" s="50"/>
    </row>
    <row r="7047" spans="1:4" ht="15" x14ac:dyDescent="0.25">
      <c r="A7047" s="49"/>
      <c r="B7047" s="49"/>
      <c r="C7047" s="49"/>
      <c r="D7047" s="50"/>
    </row>
    <row r="7048" spans="1:4" ht="15" x14ac:dyDescent="0.25">
      <c r="A7048" s="49"/>
      <c r="B7048" s="49"/>
      <c r="C7048" s="49"/>
      <c r="D7048" s="50"/>
    </row>
    <row r="7049" spans="1:4" ht="15" x14ac:dyDescent="0.25">
      <c r="A7049" s="49"/>
      <c r="B7049" s="49"/>
      <c r="C7049" s="49"/>
      <c r="D7049" s="50"/>
    </row>
    <row r="7050" spans="1:4" ht="15" x14ac:dyDescent="0.25">
      <c r="A7050" s="49"/>
      <c r="B7050" s="49"/>
      <c r="C7050" s="49"/>
      <c r="D7050" s="50"/>
    </row>
    <row r="7051" spans="1:4" ht="15" x14ac:dyDescent="0.25">
      <c r="A7051" s="49"/>
      <c r="B7051" s="49"/>
      <c r="C7051" s="49"/>
      <c r="D7051" s="50"/>
    </row>
    <row r="7052" spans="1:4" ht="15" x14ac:dyDescent="0.25">
      <c r="A7052" s="49"/>
      <c r="B7052" s="49"/>
      <c r="C7052" s="49"/>
      <c r="D7052" s="50"/>
    </row>
    <row r="7053" spans="1:4" ht="15" x14ac:dyDescent="0.25">
      <c r="A7053" s="49"/>
      <c r="B7053" s="49"/>
      <c r="C7053" s="49"/>
      <c r="D7053" s="50"/>
    </row>
    <row r="7054" spans="1:4" ht="15" x14ac:dyDescent="0.25">
      <c r="A7054" s="49"/>
      <c r="B7054" s="49"/>
      <c r="C7054" s="49"/>
      <c r="D7054" s="50"/>
    </row>
    <row r="7055" spans="1:4" ht="15" x14ac:dyDescent="0.25">
      <c r="A7055" s="49"/>
      <c r="B7055" s="49"/>
      <c r="C7055" s="49"/>
      <c r="D7055" s="50"/>
    </row>
    <row r="7056" spans="1:4" ht="15" x14ac:dyDescent="0.25">
      <c r="A7056" s="49"/>
      <c r="B7056" s="49"/>
      <c r="C7056" s="49"/>
      <c r="D7056" s="50"/>
    </row>
    <row r="7057" spans="1:4" ht="15" x14ac:dyDescent="0.25">
      <c r="A7057" s="49"/>
      <c r="B7057" s="49"/>
      <c r="C7057" s="49"/>
      <c r="D7057" s="50"/>
    </row>
    <row r="7058" spans="1:4" ht="15" x14ac:dyDescent="0.25">
      <c r="A7058" s="49"/>
      <c r="B7058" s="49"/>
      <c r="C7058" s="49"/>
      <c r="D7058" s="50"/>
    </row>
    <row r="7059" spans="1:4" ht="15" x14ac:dyDescent="0.25">
      <c r="A7059" s="49"/>
      <c r="B7059" s="49"/>
      <c r="C7059" s="49"/>
      <c r="D7059" s="50"/>
    </row>
    <row r="7060" spans="1:4" ht="15" x14ac:dyDescent="0.25">
      <c r="A7060" s="49"/>
      <c r="B7060" s="49"/>
      <c r="C7060" s="49"/>
      <c r="D7060" s="50"/>
    </row>
    <row r="7061" spans="1:4" ht="15" x14ac:dyDescent="0.25">
      <c r="A7061" s="49"/>
      <c r="B7061" s="49"/>
      <c r="C7061" s="49"/>
      <c r="D7061" s="50"/>
    </row>
    <row r="7062" spans="1:4" ht="15" x14ac:dyDescent="0.25">
      <c r="A7062" s="49"/>
      <c r="B7062" s="49"/>
      <c r="C7062" s="49"/>
      <c r="D7062" s="50"/>
    </row>
    <row r="7063" spans="1:4" ht="15" x14ac:dyDescent="0.25">
      <c r="A7063" s="49"/>
      <c r="B7063" s="49"/>
      <c r="C7063" s="49"/>
      <c r="D7063" s="50"/>
    </row>
    <row r="7064" spans="1:4" ht="15" x14ac:dyDescent="0.25">
      <c r="A7064" s="49"/>
      <c r="B7064" s="49"/>
      <c r="C7064" s="49"/>
      <c r="D7064" s="50"/>
    </row>
    <row r="7065" spans="1:4" ht="15" x14ac:dyDescent="0.25">
      <c r="A7065" s="49"/>
      <c r="B7065" s="49"/>
      <c r="C7065" s="49"/>
      <c r="D7065" s="50"/>
    </row>
    <row r="7066" spans="1:4" ht="15" x14ac:dyDescent="0.25">
      <c r="A7066" s="49"/>
      <c r="B7066" s="49"/>
      <c r="C7066" s="49"/>
      <c r="D7066" s="50"/>
    </row>
    <row r="7067" spans="1:4" ht="15" x14ac:dyDescent="0.25">
      <c r="A7067" s="49"/>
      <c r="B7067" s="49"/>
      <c r="C7067" s="49"/>
      <c r="D7067" s="50"/>
    </row>
    <row r="7068" spans="1:4" ht="15" x14ac:dyDescent="0.25">
      <c r="A7068" s="49"/>
      <c r="B7068" s="49"/>
      <c r="C7068" s="49"/>
      <c r="D7068" s="50"/>
    </row>
    <row r="7069" spans="1:4" ht="15" x14ac:dyDescent="0.25">
      <c r="A7069" s="49"/>
      <c r="B7069" s="49"/>
      <c r="C7069" s="49"/>
      <c r="D7069" s="50"/>
    </row>
    <row r="7070" spans="1:4" ht="15" x14ac:dyDescent="0.25">
      <c r="A7070" s="49"/>
      <c r="B7070" s="49"/>
      <c r="C7070" s="49"/>
      <c r="D7070" s="50"/>
    </row>
    <row r="7071" spans="1:4" ht="15" x14ac:dyDescent="0.25">
      <c r="A7071" s="49"/>
      <c r="B7071" s="49"/>
      <c r="C7071" s="49"/>
      <c r="D7071" s="50"/>
    </row>
    <row r="7072" spans="1:4" ht="15" x14ac:dyDescent="0.25">
      <c r="A7072" s="49"/>
      <c r="B7072" s="49"/>
      <c r="C7072" s="49"/>
      <c r="D7072" s="50"/>
    </row>
    <row r="7073" spans="1:4" ht="15" x14ac:dyDescent="0.25">
      <c r="A7073" s="49"/>
      <c r="B7073" s="49"/>
      <c r="C7073" s="49"/>
      <c r="D7073" s="50"/>
    </row>
    <row r="7074" spans="1:4" ht="15" x14ac:dyDescent="0.25">
      <c r="A7074" s="49"/>
      <c r="B7074" s="49"/>
      <c r="C7074" s="49"/>
      <c r="D7074" s="50"/>
    </row>
    <row r="7075" spans="1:4" ht="15" x14ac:dyDescent="0.25">
      <c r="A7075" s="49"/>
      <c r="B7075" s="49"/>
      <c r="C7075" s="49"/>
      <c r="D7075" s="50"/>
    </row>
    <row r="7076" spans="1:4" ht="15" x14ac:dyDescent="0.25">
      <c r="A7076" s="49"/>
      <c r="B7076" s="49"/>
      <c r="C7076" s="49"/>
      <c r="D7076" s="50"/>
    </row>
    <row r="7077" spans="1:4" ht="15" x14ac:dyDescent="0.25">
      <c r="A7077" s="49"/>
      <c r="B7077" s="49"/>
      <c r="C7077" s="49"/>
      <c r="D7077" s="50"/>
    </row>
    <row r="7078" spans="1:4" ht="15" x14ac:dyDescent="0.25">
      <c r="A7078" s="49"/>
      <c r="B7078" s="49"/>
      <c r="C7078" s="49"/>
      <c r="D7078" s="50"/>
    </row>
    <row r="7079" spans="1:4" ht="15" x14ac:dyDescent="0.25">
      <c r="A7079" s="49"/>
      <c r="B7079" s="49"/>
      <c r="C7079" s="49"/>
      <c r="D7079" s="50"/>
    </row>
    <row r="7080" spans="1:4" ht="15" x14ac:dyDescent="0.25">
      <c r="A7080" s="49"/>
      <c r="B7080" s="49"/>
      <c r="C7080" s="49"/>
      <c r="D7080" s="50"/>
    </row>
    <row r="7081" spans="1:4" ht="15" x14ac:dyDescent="0.25">
      <c r="A7081" s="49"/>
      <c r="B7081" s="49"/>
      <c r="C7081" s="49"/>
      <c r="D7081" s="50"/>
    </row>
    <row r="7082" spans="1:4" ht="15" x14ac:dyDescent="0.25">
      <c r="A7082" s="49"/>
      <c r="B7082" s="49"/>
      <c r="C7082" s="49"/>
      <c r="D7082" s="50"/>
    </row>
    <row r="7083" spans="1:4" ht="15" x14ac:dyDescent="0.25">
      <c r="A7083" s="49"/>
      <c r="B7083" s="49"/>
      <c r="C7083" s="49"/>
      <c r="D7083" s="50"/>
    </row>
    <row r="7084" spans="1:4" ht="15" x14ac:dyDescent="0.25">
      <c r="A7084" s="49"/>
      <c r="B7084" s="49"/>
      <c r="C7084" s="49"/>
      <c r="D7084" s="50"/>
    </row>
    <row r="7085" spans="1:4" ht="15" x14ac:dyDescent="0.25">
      <c r="A7085" s="49"/>
      <c r="B7085" s="49"/>
      <c r="C7085" s="49"/>
      <c r="D7085" s="50"/>
    </row>
    <row r="7086" spans="1:4" ht="15" x14ac:dyDescent="0.25">
      <c r="A7086" s="49"/>
      <c r="B7086" s="49"/>
      <c r="C7086" s="49"/>
      <c r="D7086" s="50"/>
    </row>
    <row r="7087" spans="1:4" ht="15" x14ac:dyDescent="0.25">
      <c r="A7087" s="49"/>
      <c r="B7087" s="49"/>
      <c r="C7087" s="49"/>
      <c r="D7087" s="50"/>
    </row>
    <row r="7088" spans="1:4" ht="15" x14ac:dyDescent="0.25">
      <c r="A7088" s="49"/>
      <c r="B7088" s="49"/>
      <c r="C7088" s="49"/>
      <c r="D7088" s="50"/>
    </row>
    <row r="7089" spans="1:4" ht="15" x14ac:dyDescent="0.25">
      <c r="A7089" s="49"/>
      <c r="B7089" s="49"/>
      <c r="C7089" s="49"/>
      <c r="D7089" s="50"/>
    </row>
    <row r="7090" spans="1:4" ht="15" x14ac:dyDescent="0.25">
      <c r="A7090" s="49"/>
      <c r="B7090" s="49"/>
      <c r="C7090" s="49"/>
      <c r="D7090" s="50"/>
    </row>
    <row r="7091" spans="1:4" ht="15" x14ac:dyDescent="0.25">
      <c r="A7091" s="49"/>
      <c r="B7091" s="49"/>
      <c r="C7091" s="49"/>
      <c r="D7091" s="50"/>
    </row>
    <row r="7092" spans="1:4" ht="15" x14ac:dyDescent="0.25">
      <c r="A7092" s="49"/>
      <c r="B7092" s="49"/>
      <c r="C7092" s="49"/>
      <c r="D7092" s="50"/>
    </row>
    <row r="7093" spans="1:4" ht="15" x14ac:dyDescent="0.25">
      <c r="A7093" s="49"/>
      <c r="B7093" s="49"/>
      <c r="C7093" s="49"/>
      <c r="D7093" s="50"/>
    </row>
    <row r="7094" spans="1:4" ht="15" x14ac:dyDescent="0.25">
      <c r="A7094" s="49"/>
      <c r="B7094" s="49"/>
      <c r="C7094" s="49"/>
      <c r="D7094" s="50"/>
    </row>
    <row r="7095" spans="1:4" ht="15" x14ac:dyDescent="0.25">
      <c r="A7095" s="49"/>
      <c r="B7095" s="49"/>
      <c r="C7095" s="49"/>
      <c r="D7095" s="50"/>
    </row>
    <row r="7096" spans="1:4" ht="15" x14ac:dyDescent="0.25">
      <c r="A7096" s="49"/>
      <c r="B7096" s="49"/>
      <c r="C7096" s="49"/>
      <c r="D7096" s="50"/>
    </row>
    <row r="7097" spans="1:4" ht="15" x14ac:dyDescent="0.25">
      <c r="A7097" s="49"/>
      <c r="B7097" s="49"/>
      <c r="C7097" s="49"/>
      <c r="D7097" s="50"/>
    </row>
    <row r="7098" spans="1:4" ht="15" x14ac:dyDescent="0.25">
      <c r="A7098" s="49"/>
      <c r="B7098" s="49"/>
      <c r="C7098" s="49"/>
      <c r="D7098" s="50"/>
    </row>
    <row r="7099" spans="1:4" ht="15" x14ac:dyDescent="0.25">
      <c r="A7099" s="49"/>
      <c r="B7099" s="49"/>
      <c r="C7099" s="49"/>
      <c r="D7099" s="50"/>
    </row>
    <row r="7100" spans="1:4" ht="15" x14ac:dyDescent="0.25">
      <c r="A7100" s="49"/>
      <c r="B7100" s="49"/>
      <c r="C7100" s="49"/>
      <c r="D7100" s="50"/>
    </row>
    <row r="7101" spans="1:4" ht="15" x14ac:dyDescent="0.25">
      <c r="A7101" s="49"/>
      <c r="B7101" s="49"/>
      <c r="C7101" s="49"/>
      <c r="D7101" s="50"/>
    </row>
    <row r="7102" spans="1:4" ht="15" x14ac:dyDescent="0.25">
      <c r="A7102" s="49"/>
      <c r="B7102" s="49"/>
      <c r="C7102" s="49"/>
      <c r="D7102" s="50"/>
    </row>
    <row r="7103" spans="1:4" ht="15" x14ac:dyDescent="0.25">
      <c r="A7103" s="49"/>
      <c r="B7103" s="49"/>
      <c r="C7103" s="49"/>
      <c r="D7103" s="50"/>
    </row>
    <row r="7104" spans="1:4" ht="15" x14ac:dyDescent="0.25">
      <c r="A7104" s="49"/>
      <c r="B7104" s="49"/>
      <c r="C7104" s="49"/>
      <c r="D7104" s="50"/>
    </row>
    <row r="7105" spans="1:4" ht="15" x14ac:dyDescent="0.25">
      <c r="A7105" s="49"/>
      <c r="B7105" s="49"/>
      <c r="C7105" s="49"/>
      <c r="D7105" s="50"/>
    </row>
    <row r="7106" spans="1:4" ht="15" x14ac:dyDescent="0.25">
      <c r="A7106" s="49"/>
      <c r="B7106" s="49"/>
      <c r="C7106" s="49"/>
      <c r="D7106" s="50"/>
    </row>
    <row r="7107" spans="1:4" ht="15" x14ac:dyDescent="0.25">
      <c r="A7107" s="49"/>
      <c r="B7107" s="49"/>
      <c r="C7107" s="49"/>
      <c r="D7107" s="50"/>
    </row>
    <row r="7108" spans="1:4" ht="15" x14ac:dyDescent="0.25">
      <c r="A7108" s="49"/>
      <c r="B7108" s="49"/>
      <c r="C7108" s="49"/>
      <c r="D7108" s="50"/>
    </row>
    <row r="7109" spans="1:4" ht="15" x14ac:dyDescent="0.25">
      <c r="A7109" s="49"/>
      <c r="B7109" s="49"/>
      <c r="C7109" s="49"/>
      <c r="D7109" s="50"/>
    </row>
    <row r="7110" spans="1:4" ht="15" x14ac:dyDescent="0.25">
      <c r="A7110" s="49"/>
      <c r="B7110" s="49"/>
      <c r="C7110" s="49"/>
      <c r="D7110" s="50"/>
    </row>
    <row r="7111" spans="1:4" ht="15" x14ac:dyDescent="0.25">
      <c r="A7111" s="49"/>
      <c r="B7111" s="49"/>
      <c r="C7111" s="49"/>
      <c r="D7111" s="50"/>
    </row>
    <row r="7112" spans="1:4" ht="15" x14ac:dyDescent="0.25">
      <c r="A7112" s="49"/>
      <c r="B7112" s="49"/>
      <c r="C7112" s="49"/>
      <c r="D7112" s="50"/>
    </row>
    <row r="7113" spans="1:4" ht="15" x14ac:dyDescent="0.25">
      <c r="A7113" s="49"/>
      <c r="B7113" s="49"/>
      <c r="C7113" s="49"/>
      <c r="D7113" s="50"/>
    </row>
    <row r="7114" spans="1:4" ht="15" x14ac:dyDescent="0.25">
      <c r="A7114" s="49"/>
      <c r="B7114" s="49"/>
      <c r="C7114" s="49"/>
      <c r="D7114" s="50"/>
    </row>
    <row r="7115" spans="1:4" ht="15" x14ac:dyDescent="0.25">
      <c r="A7115" s="49"/>
      <c r="B7115" s="49"/>
      <c r="C7115" s="49"/>
      <c r="D7115" s="50"/>
    </row>
    <row r="7116" spans="1:4" ht="15" x14ac:dyDescent="0.25">
      <c r="A7116" s="49"/>
      <c r="B7116" s="49"/>
      <c r="C7116" s="49"/>
      <c r="D7116" s="50"/>
    </row>
    <row r="7117" spans="1:4" ht="15" x14ac:dyDescent="0.25">
      <c r="A7117" s="49"/>
      <c r="B7117" s="49"/>
      <c r="C7117" s="49"/>
      <c r="D7117" s="50"/>
    </row>
    <row r="7118" spans="1:4" ht="15" x14ac:dyDescent="0.25">
      <c r="A7118" s="49"/>
      <c r="B7118" s="49"/>
      <c r="C7118" s="49"/>
      <c r="D7118" s="50"/>
    </row>
    <row r="7119" spans="1:4" ht="15" x14ac:dyDescent="0.25">
      <c r="A7119" s="49"/>
      <c r="B7119" s="49"/>
      <c r="C7119" s="49"/>
      <c r="D7119" s="50"/>
    </row>
    <row r="7120" spans="1:4" ht="15" x14ac:dyDescent="0.25">
      <c r="A7120" s="49"/>
      <c r="B7120" s="49"/>
      <c r="C7120" s="49"/>
      <c r="D7120" s="50"/>
    </row>
    <row r="7121" spans="1:4" ht="15" x14ac:dyDescent="0.25">
      <c r="A7121" s="49"/>
      <c r="B7121" s="49"/>
      <c r="C7121" s="49"/>
      <c r="D7121" s="50"/>
    </row>
    <row r="7122" spans="1:4" ht="15" x14ac:dyDescent="0.25">
      <c r="A7122" s="49"/>
      <c r="B7122" s="49"/>
      <c r="C7122" s="49"/>
      <c r="D7122" s="50"/>
    </row>
    <row r="7123" spans="1:4" ht="15" x14ac:dyDescent="0.25">
      <c r="A7123" s="49"/>
      <c r="B7123" s="49"/>
      <c r="C7123" s="49"/>
      <c r="D7123" s="50"/>
    </row>
    <row r="7124" spans="1:4" ht="15" x14ac:dyDescent="0.25">
      <c r="A7124" s="49"/>
      <c r="B7124" s="49"/>
      <c r="C7124" s="49"/>
      <c r="D7124" s="50"/>
    </row>
    <row r="7125" spans="1:4" ht="15" x14ac:dyDescent="0.25">
      <c r="A7125" s="49"/>
      <c r="B7125" s="49"/>
      <c r="C7125" s="49"/>
      <c r="D7125" s="50"/>
    </row>
    <row r="7126" spans="1:4" ht="15" x14ac:dyDescent="0.25">
      <c r="A7126" s="49"/>
      <c r="B7126" s="49"/>
      <c r="C7126" s="49"/>
      <c r="D7126" s="50"/>
    </row>
    <row r="7127" spans="1:4" ht="15" x14ac:dyDescent="0.25">
      <c r="A7127" s="49"/>
      <c r="B7127" s="49"/>
      <c r="C7127" s="49"/>
      <c r="D7127" s="50"/>
    </row>
    <row r="7128" spans="1:4" ht="15" x14ac:dyDescent="0.25">
      <c r="A7128" s="49"/>
      <c r="B7128" s="49"/>
      <c r="C7128" s="49"/>
      <c r="D7128" s="50"/>
    </row>
    <row r="7129" spans="1:4" ht="15" x14ac:dyDescent="0.25">
      <c r="A7129" s="49"/>
      <c r="B7129" s="49"/>
      <c r="C7129" s="49"/>
      <c r="D7129" s="50"/>
    </row>
    <row r="7130" spans="1:4" ht="15" x14ac:dyDescent="0.25">
      <c r="A7130" s="49"/>
      <c r="B7130" s="49"/>
      <c r="C7130" s="49"/>
      <c r="D7130" s="50"/>
    </row>
    <row r="7131" spans="1:4" ht="15" x14ac:dyDescent="0.25">
      <c r="A7131" s="49"/>
      <c r="B7131" s="49"/>
      <c r="C7131" s="49"/>
      <c r="D7131" s="50"/>
    </row>
    <row r="7132" spans="1:4" ht="15" x14ac:dyDescent="0.25">
      <c r="A7132" s="49"/>
      <c r="B7132" s="49"/>
      <c r="C7132" s="49"/>
      <c r="D7132" s="50"/>
    </row>
    <row r="7133" spans="1:4" ht="15" x14ac:dyDescent="0.25">
      <c r="A7133" s="49"/>
      <c r="B7133" s="49"/>
      <c r="C7133" s="49"/>
      <c r="D7133" s="50"/>
    </row>
    <row r="7134" spans="1:4" ht="15" x14ac:dyDescent="0.25">
      <c r="A7134" s="49"/>
      <c r="B7134" s="49"/>
      <c r="C7134" s="49"/>
      <c r="D7134" s="50"/>
    </row>
    <row r="7135" spans="1:4" ht="15" x14ac:dyDescent="0.25">
      <c r="A7135" s="49"/>
      <c r="B7135" s="49"/>
      <c r="C7135" s="49"/>
      <c r="D7135" s="50"/>
    </row>
    <row r="7136" spans="1:4" ht="15" x14ac:dyDescent="0.25">
      <c r="A7136" s="49"/>
      <c r="B7136" s="49"/>
      <c r="C7136" s="49"/>
      <c r="D7136" s="50"/>
    </row>
    <row r="7137" spans="1:4" ht="15" x14ac:dyDescent="0.25">
      <c r="A7137" s="49"/>
      <c r="B7137" s="49"/>
      <c r="C7137" s="49"/>
      <c r="D7137" s="50"/>
    </row>
    <row r="7138" spans="1:4" ht="15" x14ac:dyDescent="0.25">
      <c r="A7138" s="49"/>
      <c r="B7138" s="49"/>
      <c r="C7138" s="49"/>
      <c r="D7138" s="50"/>
    </row>
    <row r="7139" spans="1:4" ht="15" x14ac:dyDescent="0.25">
      <c r="A7139" s="49"/>
      <c r="B7139" s="49"/>
      <c r="C7139" s="49"/>
      <c r="D7139" s="51"/>
    </row>
    <row r="7140" spans="1:4" ht="15" x14ac:dyDescent="0.25">
      <c r="A7140" s="49"/>
      <c r="B7140" s="49"/>
      <c r="C7140" s="49"/>
      <c r="D7140" s="51"/>
    </row>
    <row r="7141" spans="1:4" ht="15" x14ac:dyDescent="0.25">
      <c r="A7141" s="49"/>
      <c r="B7141" s="49"/>
      <c r="C7141" s="49"/>
      <c r="D7141" s="51"/>
    </row>
    <row r="7142" spans="1:4" ht="15" x14ac:dyDescent="0.25">
      <c r="A7142" s="49"/>
      <c r="B7142" s="49"/>
      <c r="C7142" s="49"/>
      <c r="D7142" s="50"/>
    </row>
    <row r="7143" spans="1:4" ht="15" x14ac:dyDescent="0.25">
      <c r="A7143" s="49"/>
      <c r="B7143" s="49"/>
      <c r="C7143" s="49"/>
      <c r="D7143" s="50"/>
    </row>
    <row r="7144" spans="1:4" ht="15" x14ac:dyDescent="0.25">
      <c r="A7144" s="49"/>
      <c r="B7144" s="49"/>
      <c r="C7144" s="49"/>
      <c r="D7144" s="50"/>
    </row>
    <row r="7145" spans="1:4" ht="15" x14ac:dyDescent="0.25">
      <c r="A7145" s="49"/>
      <c r="B7145" s="49"/>
      <c r="C7145" s="49"/>
      <c r="D7145" s="50"/>
    </row>
    <row r="7146" spans="1:4" ht="15" x14ac:dyDescent="0.25">
      <c r="A7146" s="49"/>
      <c r="B7146" s="49"/>
      <c r="C7146" s="49"/>
      <c r="D7146" s="50"/>
    </row>
    <row r="7147" spans="1:4" ht="15" x14ac:dyDescent="0.25">
      <c r="A7147" s="49"/>
      <c r="B7147" s="49"/>
      <c r="C7147" s="49"/>
      <c r="D7147" s="50"/>
    </row>
    <row r="7148" spans="1:4" ht="15" x14ac:dyDescent="0.25">
      <c r="A7148" s="49"/>
      <c r="B7148" s="49"/>
      <c r="C7148" s="49"/>
      <c r="D7148" s="50"/>
    </row>
    <row r="7149" spans="1:4" ht="15" x14ac:dyDescent="0.25">
      <c r="A7149" s="49"/>
      <c r="B7149" s="49"/>
      <c r="C7149" s="49"/>
      <c r="D7149" s="50"/>
    </row>
    <row r="7150" spans="1:4" ht="15" x14ac:dyDescent="0.25">
      <c r="A7150" s="49"/>
      <c r="B7150" s="49"/>
      <c r="C7150" s="49"/>
      <c r="D7150" s="50"/>
    </row>
    <row r="7151" spans="1:4" ht="15" x14ac:dyDescent="0.25">
      <c r="A7151" s="49"/>
      <c r="B7151" s="49"/>
      <c r="C7151" s="49"/>
      <c r="D7151" s="50"/>
    </row>
    <row r="7152" spans="1:4" ht="15" x14ac:dyDescent="0.25">
      <c r="A7152" s="49"/>
      <c r="B7152" s="49"/>
      <c r="C7152" s="49"/>
      <c r="D7152" s="50"/>
    </row>
    <row r="7153" spans="1:4" ht="15" x14ac:dyDescent="0.25">
      <c r="A7153" s="49"/>
      <c r="B7153" s="49"/>
      <c r="C7153" s="49"/>
      <c r="D7153" s="50"/>
    </row>
    <row r="7154" spans="1:4" ht="15" x14ac:dyDescent="0.25">
      <c r="A7154" s="49"/>
      <c r="B7154" s="49"/>
      <c r="C7154" s="49"/>
      <c r="D7154" s="50"/>
    </row>
    <row r="7155" spans="1:4" ht="15" x14ac:dyDescent="0.25">
      <c r="A7155" s="49"/>
      <c r="B7155" s="49"/>
      <c r="C7155" s="49"/>
      <c r="D7155" s="50"/>
    </row>
    <row r="7156" spans="1:4" ht="15" x14ac:dyDescent="0.25">
      <c r="A7156" s="49"/>
      <c r="B7156" s="49"/>
      <c r="C7156" s="49"/>
      <c r="D7156" s="50"/>
    </row>
    <row r="7157" spans="1:4" ht="15" x14ac:dyDescent="0.25">
      <c r="A7157" s="49"/>
      <c r="B7157" s="49"/>
      <c r="C7157" s="49"/>
      <c r="D7157" s="50"/>
    </row>
    <row r="7158" spans="1:4" ht="15" x14ac:dyDescent="0.25">
      <c r="A7158" s="49"/>
      <c r="B7158" s="49"/>
      <c r="C7158" s="49"/>
      <c r="D7158" s="50"/>
    </row>
    <row r="7159" spans="1:4" ht="15" x14ac:dyDescent="0.25">
      <c r="A7159" s="49"/>
      <c r="B7159" s="49"/>
      <c r="C7159" s="49"/>
      <c r="D7159" s="50"/>
    </row>
    <row r="7160" spans="1:4" ht="15" x14ac:dyDescent="0.25">
      <c r="A7160" s="49"/>
      <c r="B7160" s="49"/>
      <c r="C7160" s="49"/>
      <c r="D7160" s="50"/>
    </row>
    <row r="7161" spans="1:4" ht="15" x14ac:dyDescent="0.25">
      <c r="A7161" s="49"/>
      <c r="B7161" s="49"/>
      <c r="C7161" s="49"/>
      <c r="D7161" s="50"/>
    </row>
    <row r="7162" spans="1:4" ht="15" x14ac:dyDescent="0.25">
      <c r="A7162" s="49"/>
      <c r="B7162" s="49"/>
      <c r="C7162" s="49"/>
      <c r="D7162" s="50"/>
    </row>
    <row r="7163" spans="1:4" ht="15" x14ac:dyDescent="0.25">
      <c r="A7163" s="49"/>
      <c r="B7163" s="49"/>
      <c r="C7163" s="49"/>
      <c r="D7163" s="50"/>
    </row>
    <row r="7164" spans="1:4" ht="15" x14ac:dyDescent="0.25">
      <c r="A7164" s="49"/>
      <c r="B7164" s="49"/>
      <c r="C7164" s="49"/>
      <c r="D7164" s="50"/>
    </row>
    <row r="7165" spans="1:4" ht="15" x14ac:dyDescent="0.25">
      <c r="A7165" s="49"/>
      <c r="B7165" s="49"/>
      <c r="C7165" s="49"/>
      <c r="D7165" s="50"/>
    </row>
    <row r="7166" spans="1:4" ht="15" x14ac:dyDescent="0.25">
      <c r="A7166" s="49"/>
      <c r="B7166" s="49"/>
      <c r="C7166" s="49"/>
      <c r="D7166" s="50"/>
    </row>
    <row r="7167" spans="1:4" ht="15" x14ac:dyDescent="0.25">
      <c r="A7167" s="49"/>
      <c r="B7167" s="49"/>
      <c r="C7167" s="49"/>
      <c r="D7167" s="50"/>
    </row>
    <row r="7168" spans="1:4" ht="15" x14ac:dyDescent="0.25">
      <c r="A7168" s="49"/>
      <c r="B7168" s="49"/>
      <c r="C7168" s="49"/>
      <c r="D7168" s="50"/>
    </row>
    <row r="7169" spans="1:4" ht="15" x14ac:dyDescent="0.25">
      <c r="A7169" s="49"/>
      <c r="B7169" s="49"/>
      <c r="C7169" s="49"/>
      <c r="D7169" s="50"/>
    </row>
    <row r="7170" spans="1:4" ht="15" x14ac:dyDescent="0.25">
      <c r="A7170" s="49"/>
      <c r="B7170" s="49"/>
      <c r="C7170" s="49"/>
      <c r="D7170" s="50"/>
    </row>
    <row r="7171" spans="1:4" ht="15" x14ac:dyDescent="0.25">
      <c r="A7171" s="49"/>
      <c r="B7171" s="49"/>
      <c r="C7171" s="49"/>
      <c r="D7171" s="50"/>
    </row>
    <row r="7172" spans="1:4" ht="15" x14ac:dyDescent="0.25">
      <c r="A7172" s="49"/>
      <c r="B7172" s="49"/>
      <c r="C7172" s="49"/>
      <c r="D7172" s="50"/>
    </row>
    <row r="7173" spans="1:4" ht="15" x14ac:dyDescent="0.25">
      <c r="A7173" s="49"/>
      <c r="B7173" s="49"/>
      <c r="C7173" s="49"/>
      <c r="D7173" s="50"/>
    </row>
    <row r="7174" spans="1:4" ht="15" x14ac:dyDescent="0.25">
      <c r="A7174" s="49"/>
      <c r="B7174" s="49"/>
      <c r="C7174" s="49"/>
      <c r="D7174" s="50"/>
    </row>
    <row r="7175" spans="1:4" ht="15" x14ac:dyDescent="0.25">
      <c r="A7175" s="49"/>
      <c r="B7175" s="49"/>
      <c r="C7175" s="49"/>
      <c r="D7175" s="50"/>
    </row>
    <row r="7176" spans="1:4" ht="15" x14ac:dyDescent="0.25">
      <c r="A7176" s="49"/>
      <c r="B7176" s="49"/>
      <c r="C7176" s="49"/>
      <c r="D7176" s="50"/>
    </row>
    <row r="7177" spans="1:4" ht="15" x14ac:dyDescent="0.25">
      <c r="A7177" s="49"/>
      <c r="B7177" s="49"/>
      <c r="C7177" s="49"/>
      <c r="D7177" s="50"/>
    </row>
    <row r="7178" spans="1:4" ht="15" x14ac:dyDescent="0.25">
      <c r="A7178" s="49"/>
      <c r="B7178" s="49"/>
      <c r="C7178" s="49"/>
      <c r="D7178" s="50"/>
    </row>
    <row r="7179" spans="1:4" ht="15" x14ac:dyDescent="0.25">
      <c r="A7179" s="49"/>
      <c r="B7179" s="49"/>
      <c r="C7179" s="49"/>
      <c r="D7179" s="50"/>
    </row>
    <row r="7180" spans="1:4" ht="15" x14ac:dyDescent="0.25">
      <c r="A7180" s="49"/>
      <c r="B7180" s="49"/>
      <c r="C7180" s="49"/>
      <c r="D7180" s="50"/>
    </row>
    <row r="7181" spans="1:4" ht="15" x14ac:dyDescent="0.25">
      <c r="A7181" s="49"/>
      <c r="B7181" s="49"/>
      <c r="C7181" s="49"/>
      <c r="D7181" s="50"/>
    </row>
    <row r="7182" spans="1:4" ht="15" x14ac:dyDescent="0.25">
      <c r="A7182" s="49"/>
      <c r="B7182" s="49"/>
      <c r="C7182" s="49"/>
      <c r="D7182" s="50"/>
    </row>
    <row r="7183" spans="1:4" ht="15" x14ac:dyDescent="0.25">
      <c r="A7183" s="49"/>
      <c r="B7183" s="49"/>
      <c r="C7183" s="49"/>
      <c r="D7183" s="50"/>
    </row>
    <row r="7184" spans="1:4" ht="15" x14ac:dyDescent="0.25">
      <c r="A7184" s="49"/>
      <c r="B7184" s="49"/>
      <c r="C7184" s="49"/>
      <c r="D7184" s="50"/>
    </row>
    <row r="7185" spans="1:4" ht="15" x14ac:dyDescent="0.25">
      <c r="A7185" s="49"/>
      <c r="B7185" s="49"/>
      <c r="C7185" s="49"/>
      <c r="D7185" s="50"/>
    </row>
    <row r="7186" spans="1:4" ht="15" x14ac:dyDescent="0.25">
      <c r="A7186" s="49"/>
      <c r="B7186" s="49"/>
      <c r="C7186" s="49"/>
      <c r="D7186" s="50"/>
    </row>
    <row r="7187" spans="1:4" ht="15" x14ac:dyDescent="0.25">
      <c r="A7187" s="49"/>
      <c r="B7187" s="49"/>
      <c r="C7187" s="49"/>
      <c r="D7187" s="50"/>
    </row>
    <row r="7188" spans="1:4" ht="15" x14ac:dyDescent="0.25">
      <c r="A7188" s="49"/>
      <c r="B7188" s="49"/>
      <c r="C7188" s="49"/>
      <c r="D7188" s="50"/>
    </row>
    <row r="7189" spans="1:4" ht="15" x14ac:dyDescent="0.25">
      <c r="A7189" s="49"/>
      <c r="B7189" s="49"/>
      <c r="C7189" s="49"/>
      <c r="D7189" s="50"/>
    </row>
    <row r="7190" spans="1:4" ht="15" x14ac:dyDescent="0.25">
      <c r="A7190" s="49"/>
      <c r="B7190" s="49"/>
      <c r="C7190" s="49"/>
      <c r="D7190" s="50"/>
    </row>
    <row r="7191" spans="1:4" ht="15" x14ac:dyDescent="0.25">
      <c r="A7191" s="49"/>
      <c r="B7191" s="49"/>
      <c r="C7191" s="49"/>
      <c r="D7191" s="50"/>
    </row>
    <row r="7192" spans="1:4" ht="15" x14ac:dyDescent="0.25">
      <c r="A7192" s="49"/>
      <c r="B7192" s="49"/>
      <c r="C7192" s="49"/>
      <c r="D7192" s="50"/>
    </row>
    <row r="7193" spans="1:4" ht="15" x14ac:dyDescent="0.25">
      <c r="A7193" s="49"/>
      <c r="B7193" s="49"/>
      <c r="C7193" s="49"/>
      <c r="D7193" s="50"/>
    </row>
    <row r="7194" spans="1:4" ht="15" x14ac:dyDescent="0.25">
      <c r="A7194" s="49"/>
      <c r="B7194" s="49"/>
      <c r="C7194" s="49"/>
      <c r="D7194" s="50"/>
    </row>
    <row r="7195" spans="1:4" ht="15" x14ac:dyDescent="0.25">
      <c r="A7195" s="49"/>
      <c r="B7195" s="49"/>
      <c r="C7195" s="49"/>
      <c r="D7195" s="50"/>
    </row>
    <row r="7196" spans="1:4" ht="15" x14ac:dyDescent="0.25">
      <c r="A7196" s="49"/>
      <c r="B7196" s="49"/>
      <c r="C7196" s="49"/>
      <c r="D7196" s="50"/>
    </row>
    <row r="7197" spans="1:4" ht="15" x14ac:dyDescent="0.25">
      <c r="A7197" s="49"/>
      <c r="B7197" s="49"/>
      <c r="C7197" s="49"/>
      <c r="D7197" s="50"/>
    </row>
    <row r="7198" spans="1:4" ht="15" x14ac:dyDescent="0.25">
      <c r="A7198" s="49"/>
      <c r="B7198" s="49"/>
      <c r="C7198" s="49"/>
      <c r="D7198" s="50"/>
    </row>
    <row r="7199" spans="1:4" ht="15" x14ac:dyDescent="0.25">
      <c r="A7199" s="49"/>
      <c r="B7199" s="49"/>
      <c r="C7199" s="49"/>
      <c r="D7199" s="51"/>
    </row>
    <row r="7200" spans="1:4" ht="15" x14ac:dyDescent="0.25">
      <c r="A7200" s="49"/>
      <c r="B7200" s="49"/>
      <c r="C7200" s="49"/>
      <c r="D7200" s="51"/>
    </row>
    <row r="7201" spans="1:4" ht="15" x14ac:dyDescent="0.25">
      <c r="A7201" s="49"/>
      <c r="B7201" s="49"/>
      <c r="C7201" s="49"/>
      <c r="D7201" s="50"/>
    </row>
    <row r="7202" spans="1:4" ht="15" x14ac:dyDescent="0.25">
      <c r="A7202" s="49"/>
      <c r="B7202" s="49"/>
      <c r="C7202" s="49"/>
      <c r="D7202" s="50"/>
    </row>
    <row r="7203" spans="1:4" ht="15" x14ac:dyDescent="0.25">
      <c r="A7203" s="49"/>
      <c r="B7203" s="49"/>
      <c r="C7203" s="49"/>
      <c r="D7203" s="50"/>
    </row>
    <row r="7204" spans="1:4" ht="15" x14ac:dyDescent="0.25">
      <c r="A7204" s="49"/>
      <c r="B7204" s="49"/>
      <c r="C7204" s="49"/>
      <c r="D7204" s="50"/>
    </row>
    <row r="7205" spans="1:4" ht="15" x14ac:dyDescent="0.25">
      <c r="A7205" s="49"/>
      <c r="B7205" s="49"/>
      <c r="C7205" s="49"/>
      <c r="D7205" s="50"/>
    </row>
    <row r="7206" spans="1:4" ht="15" x14ac:dyDescent="0.25">
      <c r="A7206" s="49"/>
      <c r="B7206" s="49"/>
      <c r="C7206" s="49"/>
      <c r="D7206" s="50"/>
    </row>
    <row r="7207" spans="1:4" ht="15" x14ac:dyDescent="0.25">
      <c r="A7207" s="49"/>
      <c r="B7207" s="49"/>
      <c r="C7207" s="49"/>
      <c r="D7207" s="50"/>
    </row>
    <row r="7208" spans="1:4" ht="15" x14ac:dyDescent="0.25">
      <c r="A7208" s="49"/>
      <c r="B7208" s="49"/>
      <c r="C7208" s="49"/>
      <c r="D7208" s="50"/>
    </row>
    <row r="7209" spans="1:4" ht="15" x14ac:dyDescent="0.25">
      <c r="A7209" s="49"/>
      <c r="B7209" s="49"/>
      <c r="C7209" s="49"/>
      <c r="D7209" s="50"/>
    </row>
    <row r="7210" spans="1:4" ht="15" x14ac:dyDescent="0.25">
      <c r="A7210" s="49"/>
      <c r="B7210" s="49"/>
      <c r="C7210" s="49"/>
      <c r="D7210" s="50"/>
    </row>
    <row r="7211" spans="1:4" ht="15" x14ac:dyDescent="0.25">
      <c r="A7211" s="49"/>
      <c r="B7211" s="49"/>
      <c r="C7211" s="49"/>
      <c r="D7211" s="50"/>
    </row>
    <row r="7212" spans="1:4" ht="15" x14ac:dyDescent="0.25">
      <c r="A7212" s="49"/>
      <c r="B7212" s="49"/>
      <c r="C7212" s="49"/>
      <c r="D7212" s="50"/>
    </row>
    <row r="7213" spans="1:4" ht="15" x14ac:dyDescent="0.25">
      <c r="A7213" s="49"/>
      <c r="B7213" s="49"/>
      <c r="C7213" s="49"/>
      <c r="D7213" s="50"/>
    </row>
    <row r="7214" spans="1:4" ht="15" x14ac:dyDescent="0.25">
      <c r="A7214" s="49"/>
      <c r="B7214" s="49"/>
      <c r="C7214" s="49"/>
      <c r="D7214" s="50"/>
    </row>
    <row r="7215" spans="1:4" ht="15" x14ac:dyDescent="0.25">
      <c r="A7215" s="49"/>
      <c r="B7215" s="49"/>
      <c r="C7215" s="49"/>
      <c r="D7215" s="50"/>
    </row>
    <row r="7216" spans="1:4" ht="15" x14ac:dyDescent="0.25">
      <c r="A7216" s="49"/>
      <c r="B7216" s="49"/>
      <c r="C7216" s="49"/>
      <c r="D7216" s="50"/>
    </row>
    <row r="7217" spans="1:4" ht="15" x14ac:dyDescent="0.25">
      <c r="A7217" s="49"/>
      <c r="B7217" s="49"/>
      <c r="C7217" s="49"/>
      <c r="D7217" s="50"/>
    </row>
    <row r="7218" spans="1:4" ht="15" x14ac:dyDescent="0.25">
      <c r="A7218" s="49"/>
      <c r="B7218" s="49"/>
      <c r="C7218" s="49"/>
      <c r="D7218" s="50"/>
    </row>
    <row r="7219" spans="1:4" ht="15" x14ac:dyDescent="0.25">
      <c r="A7219" s="49"/>
      <c r="B7219" s="49"/>
      <c r="C7219" s="49"/>
      <c r="D7219" s="50"/>
    </row>
    <row r="7220" spans="1:4" ht="15" x14ac:dyDescent="0.25">
      <c r="A7220" s="49"/>
      <c r="B7220" s="49"/>
      <c r="C7220" s="49"/>
      <c r="D7220" s="50"/>
    </row>
    <row r="7221" spans="1:4" ht="15" x14ac:dyDescent="0.25">
      <c r="A7221" s="49"/>
      <c r="B7221" s="49"/>
      <c r="C7221" s="49"/>
      <c r="D7221" s="50"/>
    </row>
    <row r="7222" spans="1:4" ht="15" x14ac:dyDescent="0.25">
      <c r="A7222" s="49"/>
      <c r="B7222" s="49"/>
      <c r="C7222" s="49"/>
      <c r="D7222" s="50"/>
    </row>
    <row r="7223" spans="1:4" ht="15" x14ac:dyDescent="0.25">
      <c r="A7223" s="49"/>
      <c r="B7223" s="49"/>
      <c r="C7223" s="49"/>
      <c r="D7223" s="50"/>
    </row>
    <row r="7224" spans="1:4" ht="15" x14ac:dyDescent="0.25">
      <c r="A7224" s="49"/>
      <c r="B7224" s="49"/>
      <c r="C7224" s="49"/>
      <c r="D7224" s="50"/>
    </row>
    <row r="7225" spans="1:4" ht="15" x14ac:dyDescent="0.25">
      <c r="A7225" s="49"/>
      <c r="B7225" s="49"/>
      <c r="C7225" s="49"/>
      <c r="D7225" s="50"/>
    </row>
    <row r="7226" spans="1:4" ht="15" x14ac:dyDescent="0.25">
      <c r="A7226" s="49"/>
      <c r="B7226" s="49"/>
      <c r="C7226" s="49"/>
      <c r="D7226" s="50"/>
    </row>
    <row r="7227" spans="1:4" ht="15" x14ac:dyDescent="0.25">
      <c r="A7227" s="49"/>
      <c r="B7227" s="49"/>
      <c r="C7227" s="49"/>
      <c r="D7227" s="50"/>
    </row>
    <row r="7228" spans="1:4" ht="15" x14ac:dyDescent="0.25">
      <c r="A7228" s="49"/>
      <c r="B7228" s="49"/>
      <c r="C7228" s="49"/>
      <c r="D7228" s="50"/>
    </row>
    <row r="7229" spans="1:4" ht="15" x14ac:dyDescent="0.25">
      <c r="A7229" s="49"/>
      <c r="B7229" s="49"/>
      <c r="C7229" s="49"/>
      <c r="D7229" s="50"/>
    </row>
    <row r="7230" spans="1:4" ht="15" x14ac:dyDescent="0.25">
      <c r="A7230" s="49"/>
      <c r="B7230" s="49"/>
      <c r="C7230" s="49"/>
      <c r="D7230" s="50"/>
    </row>
    <row r="7231" spans="1:4" ht="15" x14ac:dyDescent="0.25">
      <c r="A7231" s="49"/>
      <c r="B7231" s="49"/>
      <c r="C7231" s="49"/>
      <c r="D7231" s="50"/>
    </row>
    <row r="7232" spans="1:4" ht="15" x14ac:dyDescent="0.25">
      <c r="A7232" s="49"/>
      <c r="B7232" s="49"/>
      <c r="C7232" s="49"/>
      <c r="D7232" s="50"/>
    </row>
    <row r="7233" spans="1:4" ht="15" x14ac:dyDescent="0.25">
      <c r="A7233" s="49"/>
      <c r="B7233" s="49"/>
      <c r="C7233" s="49"/>
      <c r="D7233" s="50"/>
    </row>
    <row r="7234" spans="1:4" ht="15" x14ac:dyDescent="0.25">
      <c r="A7234" s="49"/>
      <c r="B7234" s="49"/>
      <c r="C7234" s="49"/>
      <c r="D7234" s="50"/>
    </row>
    <row r="7235" spans="1:4" ht="15" x14ac:dyDescent="0.25">
      <c r="A7235" s="49"/>
      <c r="B7235" s="49"/>
      <c r="C7235" s="49"/>
      <c r="D7235" s="50"/>
    </row>
    <row r="7236" spans="1:4" ht="15" x14ac:dyDescent="0.25">
      <c r="A7236" s="49"/>
      <c r="B7236" s="49"/>
      <c r="C7236" s="49"/>
      <c r="D7236" s="50"/>
    </row>
    <row r="7237" spans="1:4" ht="15" x14ac:dyDescent="0.25">
      <c r="A7237" s="49"/>
      <c r="B7237" s="49"/>
      <c r="C7237" s="49"/>
      <c r="D7237" s="50"/>
    </row>
    <row r="7238" spans="1:4" ht="15" x14ac:dyDescent="0.25">
      <c r="A7238" s="49"/>
      <c r="B7238" s="49"/>
      <c r="C7238" s="49"/>
      <c r="D7238" s="50"/>
    </row>
    <row r="7239" spans="1:4" ht="15" x14ac:dyDescent="0.25">
      <c r="A7239" s="49"/>
      <c r="B7239" s="49"/>
      <c r="C7239" s="49"/>
      <c r="D7239" s="50"/>
    </row>
    <row r="7240" spans="1:4" ht="15" x14ac:dyDescent="0.25">
      <c r="A7240" s="49"/>
      <c r="B7240" s="49"/>
      <c r="C7240" s="49"/>
      <c r="D7240" s="50"/>
    </row>
    <row r="7241" spans="1:4" ht="15" x14ac:dyDescent="0.25">
      <c r="A7241" s="49"/>
      <c r="B7241" s="49"/>
      <c r="C7241" s="49"/>
      <c r="D7241" s="50"/>
    </row>
    <row r="7242" spans="1:4" ht="15" x14ac:dyDescent="0.25">
      <c r="A7242" s="49"/>
      <c r="B7242" s="49"/>
      <c r="C7242" s="49"/>
      <c r="D7242" s="50"/>
    </row>
    <row r="7243" spans="1:4" ht="15" x14ac:dyDescent="0.25">
      <c r="A7243" s="49"/>
      <c r="B7243" s="49"/>
      <c r="C7243" s="49"/>
      <c r="D7243" s="50"/>
    </row>
    <row r="7244" spans="1:4" ht="15" x14ac:dyDescent="0.25">
      <c r="A7244" s="49"/>
      <c r="B7244" s="49"/>
      <c r="C7244" s="49"/>
      <c r="D7244" s="50"/>
    </row>
    <row r="7245" spans="1:4" ht="15" x14ac:dyDescent="0.25">
      <c r="A7245" s="49"/>
      <c r="B7245" s="49"/>
      <c r="C7245" s="49"/>
      <c r="D7245" s="50"/>
    </row>
    <row r="7246" spans="1:4" ht="15" x14ac:dyDescent="0.25">
      <c r="A7246" s="49"/>
      <c r="B7246" s="49"/>
      <c r="C7246" s="49"/>
      <c r="D7246" s="50"/>
    </row>
    <row r="7247" spans="1:4" ht="15" x14ac:dyDescent="0.25">
      <c r="A7247" s="49"/>
      <c r="B7247" s="49"/>
      <c r="C7247" s="49"/>
      <c r="D7247" s="50"/>
    </row>
    <row r="7248" spans="1:4" ht="15" x14ac:dyDescent="0.25">
      <c r="A7248" s="49"/>
      <c r="B7248" s="49"/>
      <c r="C7248" s="49"/>
      <c r="D7248" s="50"/>
    </row>
    <row r="7249" spans="1:4" ht="15" x14ac:dyDescent="0.25">
      <c r="A7249" s="49"/>
      <c r="B7249" s="49"/>
      <c r="C7249" s="49"/>
      <c r="D7249" s="50"/>
    </row>
    <row r="7250" spans="1:4" ht="15" x14ac:dyDescent="0.25">
      <c r="A7250" s="49"/>
      <c r="B7250" s="49"/>
      <c r="C7250" s="49"/>
      <c r="D7250" s="50"/>
    </row>
    <row r="7251" spans="1:4" ht="15" x14ac:dyDescent="0.25">
      <c r="A7251" s="49"/>
      <c r="B7251" s="49"/>
      <c r="C7251" s="49"/>
      <c r="D7251" s="50"/>
    </row>
    <row r="7252" spans="1:4" ht="15" x14ac:dyDescent="0.25">
      <c r="A7252" s="49"/>
      <c r="B7252" s="49"/>
      <c r="C7252" s="49"/>
      <c r="D7252" s="50"/>
    </row>
    <row r="7253" spans="1:4" ht="15" x14ac:dyDescent="0.25">
      <c r="A7253" s="49"/>
      <c r="B7253" s="49"/>
      <c r="C7253" s="49"/>
      <c r="D7253" s="50"/>
    </row>
    <row r="7254" spans="1:4" ht="15" x14ac:dyDescent="0.25">
      <c r="A7254" s="49"/>
      <c r="B7254" s="49"/>
      <c r="C7254" s="49"/>
      <c r="D7254" s="50"/>
    </row>
    <row r="7255" spans="1:4" ht="15" x14ac:dyDescent="0.25">
      <c r="A7255" s="49"/>
      <c r="B7255" s="49"/>
      <c r="C7255" s="49"/>
      <c r="D7255" s="50"/>
    </row>
    <row r="7256" spans="1:4" ht="15" x14ac:dyDescent="0.25">
      <c r="A7256" s="49"/>
      <c r="B7256" s="49"/>
      <c r="C7256" s="49"/>
      <c r="D7256" s="50"/>
    </row>
    <row r="7257" spans="1:4" ht="15" x14ac:dyDescent="0.25">
      <c r="A7257" s="49"/>
      <c r="B7257" s="49"/>
      <c r="C7257" s="49"/>
      <c r="D7257" s="50"/>
    </row>
    <row r="7258" spans="1:4" ht="15" x14ac:dyDescent="0.25">
      <c r="A7258" s="49"/>
      <c r="B7258" s="49"/>
      <c r="C7258" s="49"/>
      <c r="D7258" s="50"/>
    </row>
    <row r="7259" spans="1:4" ht="15" x14ac:dyDescent="0.25">
      <c r="A7259" s="49"/>
      <c r="B7259" s="49"/>
      <c r="C7259" s="49"/>
      <c r="D7259" s="50"/>
    </row>
    <row r="7260" spans="1:4" ht="15" x14ac:dyDescent="0.25">
      <c r="A7260" s="49"/>
      <c r="B7260" s="49"/>
      <c r="C7260" s="49"/>
      <c r="D7260" s="50"/>
    </row>
    <row r="7261" spans="1:4" ht="15" x14ac:dyDescent="0.25">
      <c r="A7261" s="49"/>
      <c r="B7261" s="49"/>
      <c r="C7261" s="49"/>
      <c r="D7261" s="50"/>
    </row>
    <row r="7262" spans="1:4" ht="15" x14ac:dyDescent="0.25">
      <c r="A7262" s="49"/>
      <c r="B7262" s="49"/>
      <c r="C7262" s="49"/>
      <c r="D7262" s="50"/>
    </row>
    <row r="7263" spans="1:4" ht="15" x14ac:dyDescent="0.25">
      <c r="A7263" s="49"/>
      <c r="B7263" s="49"/>
      <c r="C7263" s="49"/>
      <c r="D7263" s="50"/>
    </row>
    <row r="7264" spans="1:4" ht="15" x14ac:dyDescent="0.25">
      <c r="A7264" s="49"/>
      <c r="B7264" s="49"/>
      <c r="C7264" s="49"/>
      <c r="D7264" s="50"/>
    </row>
    <row r="7265" spans="1:4" ht="15" x14ac:dyDescent="0.25">
      <c r="A7265" s="49"/>
      <c r="B7265" s="49"/>
      <c r="C7265" s="49"/>
      <c r="D7265" s="50"/>
    </row>
    <row r="7266" spans="1:4" ht="15" x14ac:dyDescent="0.25">
      <c r="A7266" s="49"/>
      <c r="B7266" s="49"/>
      <c r="C7266" s="49"/>
      <c r="D7266" s="50"/>
    </row>
    <row r="7267" spans="1:4" ht="15" x14ac:dyDescent="0.25">
      <c r="A7267" s="49"/>
      <c r="B7267" s="49"/>
      <c r="C7267" s="49"/>
      <c r="D7267" s="50"/>
    </row>
    <row r="7268" spans="1:4" ht="15" x14ac:dyDescent="0.25">
      <c r="A7268" s="49"/>
      <c r="B7268" s="49"/>
      <c r="C7268" s="49"/>
      <c r="D7268" s="50"/>
    </row>
    <row r="7269" spans="1:4" ht="15" x14ac:dyDescent="0.25">
      <c r="A7269" s="49"/>
      <c r="B7269" s="49"/>
      <c r="C7269" s="49"/>
      <c r="D7269" s="50"/>
    </row>
    <row r="7270" spans="1:4" ht="15" x14ac:dyDescent="0.25">
      <c r="A7270" s="49"/>
      <c r="B7270" s="49"/>
      <c r="C7270" s="49"/>
      <c r="D7270" s="50"/>
    </row>
    <row r="7271" spans="1:4" ht="15" x14ac:dyDescent="0.25">
      <c r="A7271" s="49"/>
      <c r="B7271" s="49"/>
      <c r="C7271" s="49"/>
      <c r="D7271" s="50"/>
    </row>
    <row r="7272" spans="1:4" ht="15" x14ac:dyDescent="0.25">
      <c r="A7272" s="49"/>
      <c r="B7272" s="49"/>
      <c r="C7272" s="49"/>
      <c r="D7272" s="50"/>
    </row>
    <row r="7273" spans="1:4" ht="15" x14ac:dyDescent="0.25">
      <c r="A7273" s="49"/>
      <c r="B7273" s="49"/>
      <c r="C7273" s="49"/>
      <c r="D7273" s="50"/>
    </row>
    <row r="7274" spans="1:4" ht="15" x14ac:dyDescent="0.25">
      <c r="A7274" s="49"/>
      <c r="B7274" s="49"/>
      <c r="C7274" s="49"/>
      <c r="D7274" s="50"/>
    </row>
    <row r="7275" spans="1:4" ht="15" x14ac:dyDescent="0.25">
      <c r="A7275" s="49"/>
      <c r="B7275" s="49"/>
      <c r="C7275" s="49"/>
      <c r="D7275" s="50"/>
    </row>
    <row r="7276" spans="1:4" ht="15" x14ac:dyDescent="0.25">
      <c r="A7276" s="49"/>
      <c r="B7276" s="49"/>
      <c r="C7276" s="49"/>
      <c r="D7276" s="50"/>
    </row>
    <row r="7277" spans="1:4" ht="15" x14ac:dyDescent="0.25">
      <c r="A7277" s="49"/>
      <c r="B7277" s="49"/>
      <c r="C7277" s="49"/>
      <c r="D7277" s="50"/>
    </row>
    <row r="7278" spans="1:4" ht="15" x14ac:dyDescent="0.25">
      <c r="A7278" s="49"/>
      <c r="B7278" s="49"/>
      <c r="C7278" s="49"/>
      <c r="D7278" s="50"/>
    </row>
    <row r="7279" spans="1:4" ht="15" x14ac:dyDescent="0.25">
      <c r="A7279" s="49"/>
      <c r="B7279" s="49"/>
      <c r="C7279" s="49"/>
      <c r="D7279" s="50"/>
    </row>
    <row r="7280" spans="1:4" ht="15" x14ac:dyDescent="0.25">
      <c r="A7280" s="49"/>
      <c r="B7280" s="49"/>
      <c r="C7280" s="49"/>
      <c r="D7280" s="50"/>
    </row>
    <row r="7281" spans="1:4" ht="15" x14ac:dyDescent="0.25">
      <c r="A7281" s="49"/>
      <c r="B7281" s="49"/>
      <c r="C7281" s="49"/>
      <c r="D7281" s="50"/>
    </row>
    <row r="7282" spans="1:4" ht="15" x14ac:dyDescent="0.25">
      <c r="A7282" s="49"/>
      <c r="B7282" s="49"/>
      <c r="C7282" s="49"/>
      <c r="D7282" s="50"/>
    </row>
    <row r="7283" spans="1:4" ht="15" x14ac:dyDescent="0.25">
      <c r="A7283" s="49"/>
      <c r="B7283" s="49"/>
      <c r="C7283" s="49"/>
      <c r="D7283" s="50"/>
    </row>
    <row r="7284" spans="1:4" ht="15" x14ac:dyDescent="0.25">
      <c r="A7284" s="49"/>
      <c r="B7284" s="49"/>
      <c r="C7284" s="49"/>
      <c r="D7284" s="50"/>
    </row>
    <row r="7285" spans="1:4" ht="15" x14ac:dyDescent="0.25">
      <c r="A7285" s="49"/>
      <c r="B7285" s="49"/>
      <c r="C7285" s="49"/>
      <c r="D7285" s="51"/>
    </row>
    <row r="7286" spans="1:4" ht="15" x14ac:dyDescent="0.25">
      <c r="A7286" s="49"/>
      <c r="B7286" s="49"/>
      <c r="C7286" s="49"/>
      <c r="D7286" s="51"/>
    </row>
    <row r="7287" spans="1:4" ht="15" x14ac:dyDescent="0.25">
      <c r="A7287" s="49"/>
      <c r="B7287" s="49"/>
      <c r="C7287" s="49"/>
      <c r="D7287" s="50"/>
    </row>
    <row r="7288" spans="1:4" ht="15" x14ac:dyDescent="0.25">
      <c r="A7288" s="49"/>
      <c r="B7288" s="49"/>
      <c r="C7288" s="49"/>
      <c r="D7288" s="50"/>
    </row>
    <row r="7289" spans="1:4" ht="15" x14ac:dyDescent="0.25">
      <c r="A7289" s="49"/>
      <c r="B7289" s="49"/>
      <c r="C7289" s="49"/>
      <c r="D7289" s="50"/>
    </row>
    <row r="7290" spans="1:4" ht="15" x14ac:dyDescent="0.25">
      <c r="A7290" s="49"/>
      <c r="B7290" s="49"/>
      <c r="C7290" s="49"/>
      <c r="D7290" s="50"/>
    </row>
    <row r="7291" spans="1:4" ht="15" x14ac:dyDescent="0.25">
      <c r="A7291" s="49"/>
      <c r="B7291" s="49"/>
      <c r="C7291" s="49"/>
      <c r="D7291" s="50"/>
    </row>
    <row r="7292" spans="1:4" ht="15" x14ac:dyDescent="0.25">
      <c r="A7292" s="49"/>
      <c r="B7292" s="49"/>
      <c r="C7292" s="49"/>
      <c r="D7292" s="50"/>
    </row>
    <row r="7293" spans="1:4" ht="15" x14ac:dyDescent="0.25">
      <c r="A7293" s="49"/>
      <c r="B7293" s="49"/>
      <c r="C7293" s="49"/>
      <c r="D7293" s="50"/>
    </row>
    <row r="7294" spans="1:4" ht="15" x14ac:dyDescent="0.25">
      <c r="A7294" s="49"/>
      <c r="B7294" s="49"/>
      <c r="C7294" s="49"/>
      <c r="D7294" s="50"/>
    </row>
    <row r="7295" spans="1:4" ht="15" x14ac:dyDescent="0.25">
      <c r="A7295" s="49"/>
      <c r="B7295" s="49"/>
      <c r="C7295" s="49"/>
      <c r="D7295" s="50"/>
    </row>
    <row r="7296" spans="1:4" ht="15" x14ac:dyDescent="0.25">
      <c r="A7296" s="49"/>
      <c r="B7296" s="49"/>
      <c r="C7296" s="49"/>
      <c r="D7296" s="50"/>
    </row>
    <row r="7297" spans="1:4" ht="15" x14ac:dyDescent="0.25">
      <c r="A7297" s="49"/>
      <c r="B7297" s="49"/>
      <c r="C7297" s="49"/>
      <c r="D7297" s="50"/>
    </row>
    <row r="7298" spans="1:4" ht="15" x14ac:dyDescent="0.25">
      <c r="A7298" s="49"/>
      <c r="B7298" s="49"/>
      <c r="C7298" s="49"/>
      <c r="D7298" s="50"/>
    </row>
    <row r="7299" spans="1:4" ht="15" x14ac:dyDescent="0.25">
      <c r="A7299" s="49"/>
      <c r="B7299" s="49"/>
      <c r="C7299" s="49"/>
      <c r="D7299" s="50"/>
    </row>
    <row r="7300" spans="1:4" ht="15" x14ac:dyDescent="0.25">
      <c r="A7300" s="49"/>
      <c r="B7300" s="49"/>
      <c r="C7300" s="49"/>
      <c r="D7300" s="50"/>
    </row>
    <row r="7301" spans="1:4" ht="15" x14ac:dyDescent="0.25">
      <c r="A7301" s="49"/>
      <c r="B7301" s="49"/>
      <c r="C7301" s="49"/>
      <c r="D7301" s="50"/>
    </row>
    <row r="7302" spans="1:4" ht="15" x14ac:dyDescent="0.25">
      <c r="A7302" s="49"/>
      <c r="B7302" s="49"/>
      <c r="C7302" s="49"/>
      <c r="D7302" s="50"/>
    </row>
    <row r="7303" spans="1:4" ht="15" x14ac:dyDescent="0.25">
      <c r="A7303" s="49"/>
      <c r="B7303" s="49"/>
      <c r="C7303" s="49"/>
      <c r="D7303" s="50"/>
    </row>
    <row r="7304" spans="1:4" ht="15" x14ac:dyDescent="0.25">
      <c r="A7304" s="49"/>
      <c r="B7304" s="49"/>
      <c r="C7304" s="49"/>
      <c r="D7304" s="50"/>
    </row>
    <row r="7305" spans="1:4" ht="15" x14ac:dyDescent="0.25">
      <c r="A7305" s="49"/>
      <c r="B7305" s="49"/>
      <c r="C7305" s="49"/>
      <c r="D7305" s="50"/>
    </row>
    <row r="7306" spans="1:4" ht="15" x14ac:dyDescent="0.25">
      <c r="A7306" s="49"/>
      <c r="B7306" s="49"/>
      <c r="C7306" s="49"/>
      <c r="D7306" s="50"/>
    </row>
    <row r="7307" spans="1:4" ht="15" x14ac:dyDescent="0.25">
      <c r="A7307" s="49"/>
      <c r="B7307" s="49"/>
      <c r="C7307" s="49"/>
      <c r="D7307" s="50"/>
    </row>
    <row r="7308" spans="1:4" ht="15" x14ac:dyDescent="0.25">
      <c r="A7308" s="49"/>
      <c r="B7308" s="49"/>
      <c r="C7308" s="49"/>
      <c r="D7308" s="50"/>
    </row>
    <row r="7309" spans="1:4" ht="15" x14ac:dyDescent="0.25">
      <c r="A7309" s="49"/>
      <c r="B7309" s="49"/>
      <c r="C7309" s="49"/>
      <c r="D7309" s="50"/>
    </row>
    <row r="7310" spans="1:4" ht="15" x14ac:dyDescent="0.25">
      <c r="A7310" s="49"/>
      <c r="B7310" s="49"/>
      <c r="C7310" s="49"/>
      <c r="D7310" s="50"/>
    </row>
    <row r="7311" spans="1:4" ht="15" x14ac:dyDescent="0.25">
      <c r="A7311" s="49"/>
      <c r="B7311" s="49"/>
      <c r="C7311" s="49"/>
      <c r="D7311" s="50"/>
    </row>
    <row r="7312" spans="1:4" ht="15" x14ac:dyDescent="0.25">
      <c r="A7312" s="49"/>
      <c r="B7312" s="49"/>
      <c r="C7312" s="49"/>
      <c r="D7312" s="50"/>
    </row>
    <row r="7313" spans="1:4" ht="15" x14ac:dyDescent="0.25">
      <c r="A7313" s="49"/>
      <c r="B7313" s="49"/>
      <c r="C7313" s="49"/>
      <c r="D7313" s="50"/>
    </row>
    <row r="7314" spans="1:4" ht="15" x14ac:dyDescent="0.25">
      <c r="A7314" s="49"/>
      <c r="B7314" s="49"/>
      <c r="C7314" s="49"/>
      <c r="D7314" s="50"/>
    </row>
    <row r="7315" spans="1:4" ht="15" x14ac:dyDescent="0.25">
      <c r="A7315" s="49"/>
      <c r="B7315" s="49"/>
      <c r="C7315" s="49"/>
      <c r="D7315" s="50"/>
    </row>
    <row r="7316" spans="1:4" ht="15" x14ac:dyDescent="0.25">
      <c r="A7316" s="49"/>
      <c r="B7316" s="49"/>
      <c r="C7316" s="49"/>
      <c r="D7316" s="50"/>
    </row>
    <row r="7317" spans="1:4" ht="15" x14ac:dyDescent="0.25">
      <c r="A7317" s="49"/>
      <c r="B7317" s="49"/>
      <c r="C7317" s="49"/>
      <c r="D7317" s="50"/>
    </row>
    <row r="7318" spans="1:4" ht="15" x14ac:dyDescent="0.25">
      <c r="A7318" s="49"/>
      <c r="B7318" s="49"/>
      <c r="C7318" s="49"/>
      <c r="D7318" s="50"/>
    </row>
    <row r="7319" spans="1:4" ht="15" x14ac:dyDescent="0.25">
      <c r="A7319" s="49"/>
      <c r="B7319" s="49"/>
      <c r="C7319" s="49"/>
      <c r="D7319" s="50"/>
    </row>
    <row r="7320" spans="1:4" ht="15" x14ac:dyDescent="0.25">
      <c r="A7320" s="49"/>
      <c r="B7320" s="49"/>
      <c r="C7320" s="49"/>
      <c r="D7320" s="50"/>
    </row>
    <row r="7321" spans="1:4" ht="15" x14ac:dyDescent="0.25">
      <c r="A7321" s="49"/>
      <c r="B7321" s="49"/>
      <c r="C7321" s="49"/>
      <c r="D7321" s="50"/>
    </row>
    <row r="7322" spans="1:4" ht="15" x14ac:dyDescent="0.25">
      <c r="A7322" s="49"/>
      <c r="B7322" s="49"/>
      <c r="C7322" s="49"/>
      <c r="D7322" s="50"/>
    </row>
    <row r="7323" spans="1:4" ht="15" x14ac:dyDescent="0.25">
      <c r="A7323" s="49"/>
      <c r="B7323" s="49"/>
      <c r="C7323" s="49"/>
      <c r="D7323" s="50"/>
    </row>
    <row r="7324" spans="1:4" ht="15" x14ac:dyDescent="0.25">
      <c r="A7324" s="49"/>
      <c r="B7324" s="49"/>
      <c r="C7324" s="49"/>
      <c r="D7324" s="50"/>
    </row>
    <row r="7325" spans="1:4" ht="15" x14ac:dyDescent="0.25">
      <c r="A7325" s="49"/>
      <c r="B7325" s="49"/>
      <c r="C7325" s="49"/>
      <c r="D7325" s="50"/>
    </row>
    <row r="7326" spans="1:4" ht="15" x14ac:dyDescent="0.25">
      <c r="A7326" s="49"/>
      <c r="B7326" s="49"/>
      <c r="C7326" s="49"/>
      <c r="D7326" s="50"/>
    </row>
    <row r="7327" spans="1:4" ht="15" x14ac:dyDescent="0.25">
      <c r="A7327" s="49"/>
      <c r="B7327" s="49"/>
      <c r="C7327" s="49"/>
      <c r="D7327" s="50"/>
    </row>
    <row r="7328" spans="1:4" ht="15" x14ac:dyDescent="0.25">
      <c r="A7328" s="49"/>
      <c r="B7328" s="49"/>
      <c r="C7328" s="49"/>
      <c r="D7328" s="50"/>
    </row>
    <row r="7329" spans="1:4" ht="15" x14ac:dyDescent="0.25">
      <c r="A7329" s="49"/>
      <c r="B7329" s="49"/>
      <c r="C7329" s="49"/>
      <c r="D7329" s="50"/>
    </row>
    <row r="7330" spans="1:4" ht="15" x14ac:dyDescent="0.25">
      <c r="A7330" s="49"/>
      <c r="B7330" s="49"/>
      <c r="C7330" s="49"/>
      <c r="D7330" s="50"/>
    </row>
    <row r="7331" spans="1:4" ht="15" x14ac:dyDescent="0.25">
      <c r="A7331" s="49"/>
      <c r="B7331" s="49"/>
      <c r="C7331" s="49"/>
      <c r="D7331" s="50"/>
    </row>
    <row r="7332" spans="1:4" ht="15" x14ac:dyDescent="0.25">
      <c r="A7332" s="49"/>
      <c r="B7332" s="49"/>
      <c r="C7332" s="49"/>
      <c r="D7332" s="50"/>
    </row>
    <row r="7333" spans="1:4" ht="15" x14ac:dyDescent="0.25">
      <c r="A7333" s="49"/>
      <c r="B7333" s="49"/>
      <c r="C7333" s="49"/>
      <c r="D7333" s="50"/>
    </row>
    <row r="7334" spans="1:4" ht="15" x14ac:dyDescent="0.25">
      <c r="A7334" s="49"/>
      <c r="B7334" s="49"/>
      <c r="C7334" s="49"/>
      <c r="D7334" s="50"/>
    </row>
    <row r="7335" spans="1:4" ht="15" x14ac:dyDescent="0.25">
      <c r="A7335" s="49"/>
      <c r="B7335" s="49"/>
      <c r="C7335" s="49"/>
      <c r="D7335" s="50"/>
    </row>
    <row r="7336" spans="1:4" ht="15" x14ac:dyDescent="0.25">
      <c r="A7336" s="49"/>
      <c r="B7336" s="49"/>
      <c r="C7336" s="49"/>
      <c r="D7336" s="50"/>
    </row>
    <row r="7337" spans="1:4" ht="15" x14ac:dyDescent="0.25">
      <c r="A7337" s="49"/>
      <c r="B7337" s="49"/>
      <c r="C7337" s="49"/>
      <c r="D7337" s="50"/>
    </row>
    <row r="7338" spans="1:4" ht="15" x14ac:dyDescent="0.25">
      <c r="A7338" s="49"/>
      <c r="B7338" s="49"/>
      <c r="C7338" s="49"/>
      <c r="D7338" s="50"/>
    </row>
    <row r="7339" spans="1:4" ht="15" x14ac:dyDescent="0.25">
      <c r="A7339" s="49"/>
      <c r="B7339" s="49"/>
      <c r="C7339" s="49"/>
      <c r="D7339" s="50"/>
    </row>
    <row r="7340" spans="1:4" ht="15" x14ac:dyDescent="0.25">
      <c r="A7340" s="49"/>
      <c r="B7340" s="49"/>
      <c r="C7340" s="49"/>
      <c r="D7340" s="50"/>
    </row>
    <row r="7341" spans="1:4" ht="15" x14ac:dyDescent="0.25">
      <c r="A7341" s="49"/>
      <c r="B7341" s="49"/>
      <c r="C7341" s="49"/>
      <c r="D7341" s="50"/>
    </row>
    <row r="7342" spans="1:4" ht="15" x14ac:dyDescent="0.25">
      <c r="A7342" s="49"/>
      <c r="B7342" s="49"/>
      <c r="C7342" s="49"/>
      <c r="D7342" s="50"/>
    </row>
    <row r="7343" spans="1:4" ht="15" x14ac:dyDescent="0.25">
      <c r="A7343" s="49"/>
      <c r="B7343" s="49"/>
      <c r="C7343" s="49"/>
      <c r="D7343" s="50"/>
    </row>
    <row r="7344" spans="1:4" ht="15" x14ac:dyDescent="0.25">
      <c r="A7344" s="49"/>
      <c r="B7344" s="49"/>
      <c r="C7344" s="49"/>
      <c r="D7344" s="50"/>
    </row>
    <row r="7345" spans="1:4" ht="15" x14ac:dyDescent="0.25">
      <c r="A7345" s="49"/>
      <c r="B7345" s="49"/>
      <c r="C7345" s="49"/>
      <c r="D7345" s="50"/>
    </row>
    <row r="7346" spans="1:4" ht="15" x14ac:dyDescent="0.25">
      <c r="A7346" s="49"/>
      <c r="B7346" s="49"/>
      <c r="C7346" s="49"/>
      <c r="D7346" s="50"/>
    </row>
    <row r="7347" spans="1:4" ht="15" x14ac:dyDescent="0.25">
      <c r="A7347" s="49"/>
      <c r="B7347" s="49"/>
      <c r="C7347" s="49"/>
      <c r="D7347" s="50"/>
    </row>
    <row r="7348" spans="1:4" ht="15" x14ac:dyDescent="0.25">
      <c r="A7348" s="49"/>
      <c r="B7348" s="49"/>
      <c r="C7348" s="49"/>
      <c r="D7348" s="50"/>
    </row>
    <row r="7349" spans="1:4" ht="15" x14ac:dyDescent="0.25">
      <c r="A7349" s="49"/>
      <c r="B7349" s="49"/>
      <c r="C7349" s="49"/>
      <c r="D7349" s="50"/>
    </row>
    <row r="7350" spans="1:4" ht="15" x14ac:dyDescent="0.25">
      <c r="A7350" s="49"/>
      <c r="B7350" s="49"/>
      <c r="C7350" s="49"/>
      <c r="D7350" s="50"/>
    </row>
    <row r="7351" spans="1:4" ht="15" x14ac:dyDescent="0.25">
      <c r="A7351" s="49"/>
      <c r="B7351" s="49"/>
      <c r="C7351" s="49"/>
      <c r="D7351" s="50"/>
    </row>
    <row r="7352" spans="1:4" ht="15" x14ac:dyDescent="0.25">
      <c r="A7352" s="49"/>
      <c r="B7352" s="49"/>
      <c r="C7352" s="49"/>
      <c r="D7352" s="50"/>
    </row>
    <row r="7353" spans="1:4" ht="15" x14ac:dyDescent="0.25">
      <c r="A7353" s="49"/>
      <c r="B7353" s="49"/>
      <c r="C7353" s="49"/>
      <c r="D7353" s="50"/>
    </row>
    <row r="7354" spans="1:4" ht="15" x14ac:dyDescent="0.25">
      <c r="A7354" s="49"/>
      <c r="B7354" s="49"/>
      <c r="C7354" s="49"/>
      <c r="D7354" s="50"/>
    </row>
    <row r="7355" spans="1:4" ht="15" x14ac:dyDescent="0.25">
      <c r="A7355" s="49"/>
      <c r="B7355" s="49"/>
      <c r="C7355" s="49"/>
      <c r="D7355" s="50"/>
    </row>
    <row r="7356" spans="1:4" ht="15" x14ac:dyDescent="0.25">
      <c r="A7356" s="49"/>
      <c r="B7356" s="49"/>
      <c r="C7356" s="49"/>
      <c r="D7356" s="50"/>
    </row>
    <row r="7357" spans="1:4" ht="15" x14ac:dyDescent="0.25">
      <c r="A7357" s="49"/>
      <c r="B7357" s="49"/>
      <c r="C7357" s="49"/>
      <c r="D7357" s="50"/>
    </row>
    <row r="7358" spans="1:4" ht="15" x14ac:dyDescent="0.25">
      <c r="A7358" s="49"/>
      <c r="B7358" s="49"/>
      <c r="C7358" s="49"/>
      <c r="D7358" s="50"/>
    </row>
    <row r="7359" spans="1:4" ht="15" x14ac:dyDescent="0.25">
      <c r="A7359" s="49"/>
      <c r="B7359" s="49"/>
      <c r="C7359" s="49"/>
      <c r="D7359" s="50"/>
    </row>
    <row r="7360" spans="1:4" ht="15" x14ac:dyDescent="0.25">
      <c r="A7360" s="49"/>
      <c r="B7360" s="49"/>
      <c r="C7360" s="49"/>
      <c r="D7360" s="50"/>
    </row>
    <row r="7361" spans="1:4" ht="15" x14ac:dyDescent="0.25">
      <c r="A7361" s="49"/>
      <c r="B7361" s="49"/>
      <c r="C7361" s="49"/>
      <c r="D7361" s="50"/>
    </row>
    <row r="7362" spans="1:4" ht="15" x14ac:dyDescent="0.25">
      <c r="A7362" s="49"/>
      <c r="B7362" s="49"/>
      <c r="C7362" s="49"/>
      <c r="D7362" s="50"/>
    </row>
    <row r="7363" spans="1:4" ht="15" x14ac:dyDescent="0.25">
      <c r="A7363" s="49"/>
      <c r="B7363" s="49"/>
      <c r="C7363" s="49"/>
      <c r="D7363" s="50"/>
    </row>
    <row r="7364" spans="1:4" ht="15" x14ac:dyDescent="0.25">
      <c r="A7364" s="49"/>
      <c r="B7364" s="49"/>
      <c r="C7364" s="49"/>
      <c r="D7364" s="50"/>
    </row>
    <row r="7365" spans="1:4" ht="15" x14ac:dyDescent="0.25">
      <c r="A7365" s="49"/>
      <c r="B7365" s="49"/>
      <c r="C7365" s="49"/>
      <c r="D7365" s="50"/>
    </row>
    <row r="7366" spans="1:4" ht="15" x14ac:dyDescent="0.25">
      <c r="A7366" s="49"/>
      <c r="B7366" s="49"/>
      <c r="C7366" s="49"/>
      <c r="D7366" s="50"/>
    </row>
    <row r="7367" spans="1:4" ht="15" x14ac:dyDescent="0.25">
      <c r="A7367" s="49"/>
      <c r="B7367" s="49"/>
      <c r="C7367" s="49"/>
      <c r="D7367" s="50"/>
    </row>
    <row r="7368" spans="1:4" ht="15" x14ac:dyDescent="0.25">
      <c r="A7368" s="49"/>
      <c r="B7368" s="49"/>
      <c r="C7368" s="49"/>
      <c r="D7368" s="50"/>
    </row>
    <row r="7369" spans="1:4" ht="15" x14ac:dyDescent="0.25">
      <c r="A7369" s="49"/>
      <c r="B7369" s="49"/>
      <c r="C7369" s="49"/>
      <c r="D7369" s="50"/>
    </row>
    <row r="7370" spans="1:4" ht="15" x14ac:dyDescent="0.25">
      <c r="A7370" s="49"/>
      <c r="B7370" s="49"/>
      <c r="C7370" s="49"/>
      <c r="D7370" s="50"/>
    </row>
    <row r="7371" spans="1:4" ht="15" x14ac:dyDescent="0.25">
      <c r="A7371" s="49"/>
      <c r="B7371" s="49"/>
      <c r="C7371" s="49"/>
      <c r="D7371" s="50"/>
    </row>
    <row r="7372" spans="1:4" ht="15" x14ac:dyDescent="0.25">
      <c r="A7372" s="49"/>
      <c r="B7372" s="49"/>
      <c r="C7372" s="49"/>
      <c r="D7372" s="50"/>
    </row>
    <row r="7373" spans="1:4" ht="15" x14ac:dyDescent="0.25">
      <c r="A7373" s="49"/>
      <c r="B7373" s="49"/>
      <c r="C7373" s="49"/>
      <c r="D7373" s="50"/>
    </row>
    <row r="7374" spans="1:4" ht="15" x14ac:dyDescent="0.25">
      <c r="A7374" s="49"/>
      <c r="B7374" s="49"/>
      <c r="C7374" s="49"/>
      <c r="D7374" s="50"/>
    </row>
    <row r="7375" spans="1:4" ht="15" x14ac:dyDescent="0.25">
      <c r="A7375" s="49"/>
      <c r="B7375" s="49"/>
      <c r="C7375" s="49"/>
      <c r="D7375" s="50"/>
    </row>
    <row r="7376" spans="1:4" ht="15" x14ac:dyDescent="0.25">
      <c r="A7376" s="49"/>
      <c r="B7376" s="49"/>
      <c r="C7376" s="49"/>
      <c r="D7376" s="50"/>
    </row>
    <row r="7377" spans="1:4" ht="15" x14ac:dyDescent="0.25">
      <c r="A7377" s="49"/>
      <c r="B7377" s="49"/>
      <c r="C7377" s="49"/>
      <c r="D7377" s="50"/>
    </row>
    <row r="7378" spans="1:4" ht="15" x14ac:dyDescent="0.25">
      <c r="A7378" s="49"/>
      <c r="B7378" s="49"/>
      <c r="C7378" s="49"/>
      <c r="D7378" s="50"/>
    </row>
    <row r="7379" spans="1:4" ht="15" x14ac:dyDescent="0.25">
      <c r="A7379" s="49"/>
      <c r="B7379" s="49"/>
      <c r="C7379" s="49"/>
      <c r="D7379" s="50"/>
    </row>
    <row r="7380" spans="1:4" ht="15" x14ac:dyDescent="0.25">
      <c r="A7380" s="49"/>
      <c r="B7380" s="49"/>
      <c r="C7380" s="49"/>
      <c r="D7380" s="50"/>
    </row>
    <row r="7381" spans="1:4" ht="15" x14ac:dyDescent="0.25">
      <c r="A7381" s="49"/>
      <c r="B7381" s="49"/>
      <c r="C7381" s="49"/>
      <c r="D7381" s="50"/>
    </row>
    <row r="7382" spans="1:4" ht="15" x14ac:dyDescent="0.25">
      <c r="A7382" s="49"/>
      <c r="B7382" s="49"/>
      <c r="C7382" s="49"/>
      <c r="D7382" s="50"/>
    </row>
    <row r="7383" spans="1:4" ht="15" x14ac:dyDescent="0.25">
      <c r="A7383" s="49"/>
      <c r="B7383" s="49"/>
      <c r="C7383" s="49"/>
      <c r="D7383" s="50"/>
    </row>
    <row r="7384" spans="1:4" ht="15" x14ac:dyDescent="0.25">
      <c r="A7384" s="49"/>
      <c r="B7384" s="49"/>
      <c r="C7384" s="49"/>
      <c r="D7384" s="50"/>
    </row>
    <row r="7385" spans="1:4" ht="15" x14ac:dyDescent="0.25">
      <c r="A7385" s="49"/>
      <c r="B7385" s="49"/>
      <c r="C7385" s="49"/>
      <c r="D7385" s="50"/>
    </row>
    <row r="7386" spans="1:4" ht="15" x14ac:dyDescent="0.25">
      <c r="A7386" s="49"/>
      <c r="B7386" s="49"/>
      <c r="C7386" s="49"/>
      <c r="D7386" s="50"/>
    </row>
    <row r="7387" spans="1:4" ht="15" x14ac:dyDescent="0.25">
      <c r="A7387" s="49"/>
      <c r="B7387" s="49"/>
      <c r="C7387" s="49"/>
      <c r="D7387" s="50"/>
    </row>
    <row r="7388" spans="1:4" ht="15" x14ac:dyDescent="0.25">
      <c r="A7388" s="49"/>
      <c r="B7388" s="49"/>
      <c r="C7388" s="49"/>
      <c r="D7388" s="50"/>
    </row>
    <row r="7389" spans="1:4" ht="15" x14ac:dyDescent="0.25">
      <c r="A7389" s="49"/>
      <c r="B7389" s="49"/>
      <c r="C7389" s="49"/>
      <c r="D7389" s="50"/>
    </row>
    <row r="7390" spans="1:4" ht="15" x14ac:dyDescent="0.25">
      <c r="A7390" s="49"/>
      <c r="B7390" s="49"/>
      <c r="C7390" s="49"/>
      <c r="D7390" s="50"/>
    </row>
    <row r="7391" spans="1:4" ht="15" x14ac:dyDescent="0.25">
      <c r="A7391" s="49"/>
      <c r="B7391" s="49"/>
      <c r="C7391" s="49"/>
      <c r="D7391" s="50"/>
    </row>
    <row r="7392" spans="1:4" ht="15" x14ac:dyDescent="0.25">
      <c r="A7392" s="49"/>
      <c r="B7392" s="49"/>
      <c r="C7392" s="49"/>
      <c r="D7392" s="50"/>
    </row>
    <row r="7393" spans="1:4" ht="15" x14ac:dyDescent="0.25">
      <c r="A7393" s="49"/>
      <c r="B7393" s="49"/>
      <c r="C7393" s="49"/>
      <c r="D7393" s="50"/>
    </row>
    <row r="7394" spans="1:4" ht="15" x14ac:dyDescent="0.25">
      <c r="A7394" s="49"/>
      <c r="B7394" s="49"/>
      <c r="C7394" s="49"/>
      <c r="D7394" s="50"/>
    </row>
    <row r="7395" spans="1:4" ht="15" x14ac:dyDescent="0.25">
      <c r="A7395" s="49"/>
      <c r="B7395" s="49"/>
      <c r="C7395" s="49"/>
      <c r="D7395" s="50"/>
    </row>
    <row r="7396" spans="1:4" ht="15" x14ac:dyDescent="0.25">
      <c r="A7396" s="49"/>
      <c r="B7396" s="49"/>
      <c r="C7396" s="49"/>
      <c r="D7396" s="50"/>
    </row>
    <row r="7397" spans="1:4" ht="15" x14ac:dyDescent="0.25">
      <c r="A7397" s="49"/>
      <c r="B7397" s="49"/>
      <c r="C7397" s="49"/>
      <c r="D7397" s="50"/>
    </row>
    <row r="7398" spans="1:4" ht="15" x14ac:dyDescent="0.25">
      <c r="A7398" s="49"/>
      <c r="B7398" s="49"/>
      <c r="C7398" s="49"/>
      <c r="D7398" s="50"/>
    </row>
    <row r="7399" spans="1:4" ht="15" x14ac:dyDescent="0.25">
      <c r="A7399" s="49"/>
      <c r="B7399" s="49"/>
      <c r="C7399" s="49"/>
      <c r="D7399" s="50"/>
    </row>
    <row r="7400" spans="1:4" ht="15" x14ac:dyDescent="0.25">
      <c r="A7400" s="49"/>
      <c r="B7400" s="49"/>
      <c r="C7400" s="49"/>
      <c r="D7400" s="50"/>
    </row>
    <row r="7401" spans="1:4" ht="15" x14ac:dyDescent="0.25">
      <c r="A7401" s="49"/>
      <c r="B7401" s="49"/>
      <c r="C7401" s="49"/>
      <c r="D7401" s="50"/>
    </row>
    <row r="7402" spans="1:4" ht="15" x14ac:dyDescent="0.25">
      <c r="A7402" s="49"/>
      <c r="B7402" s="49"/>
      <c r="C7402" s="49"/>
      <c r="D7402" s="50"/>
    </row>
    <row r="7403" spans="1:4" ht="15" x14ac:dyDescent="0.25">
      <c r="A7403" s="49"/>
      <c r="B7403" s="49"/>
      <c r="C7403" s="49"/>
      <c r="D7403" s="50"/>
    </row>
    <row r="7404" spans="1:4" ht="15" x14ac:dyDescent="0.25">
      <c r="A7404" s="49"/>
      <c r="B7404" s="49"/>
      <c r="C7404" s="49"/>
      <c r="D7404" s="50"/>
    </row>
    <row r="7405" spans="1:4" ht="15" x14ac:dyDescent="0.25">
      <c r="A7405" s="49"/>
      <c r="B7405" s="49"/>
      <c r="C7405" s="49"/>
      <c r="D7405" s="50"/>
    </row>
    <row r="7406" spans="1:4" ht="15" x14ac:dyDescent="0.25">
      <c r="A7406" s="49"/>
      <c r="B7406" s="49"/>
      <c r="C7406" s="49"/>
      <c r="D7406" s="50"/>
    </row>
    <row r="7407" spans="1:4" ht="15" x14ac:dyDescent="0.25">
      <c r="A7407" s="49"/>
      <c r="B7407" s="49"/>
      <c r="C7407" s="49"/>
      <c r="D7407" s="50"/>
    </row>
    <row r="7408" spans="1:4" ht="15" x14ac:dyDescent="0.25">
      <c r="A7408" s="49"/>
      <c r="B7408" s="49"/>
      <c r="C7408" s="49"/>
      <c r="D7408" s="50"/>
    </row>
    <row r="7409" spans="1:4" ht="15" x14ac:dyDescent="0.25">
      <c r="A7409" s="49"/>
      <c r="B7409" s="49"/>
      <c r="C7409" s="49"/>
      <c r="D7409" s="50"/>
    </row>
    <row r="7410" spans="1:4" ht="15" x14ac:dyDescent="0.25">
      <c r="A7410" s="49"/>
      <c r="B7410" s="49"/>
      <c r="C7410" s="49"/>
      <c r="D7410" s="50"/>
    </row>
    <row r="7411" spans="1:4" ht="15" x14ac:dyDescent="0.25">
      <c r="A7411" s="49"/>
      <c r="B7411" s="49"/>
      <c r="C7411" s="49"/>
      <c r="D7411" s="50"/>
    </row>
    <row r="7412" spans="1:4" ht="15" x14ac:dyDescent="0.25">
      <c r="A7412" s="49"/>
      <c r="B7412" s="49"/>
      <c r="C7412" s="49"/>
      <c r="D7412" s="50"/>
    </row>
    <row r="7413" spans="1:4" ht="15" x14ac:dyDescent="0.25">
      <c r="A7413" s="49"/>
      <c r="B7413" s="49"/>
      <c r="C7413" s="49"/>
      <c r="D7413" s="50"/>
    </row>
    <row r="7414" spans="1:4" ht="15" x14ac:dyDescent="0.25">
      <c r="A7414" s="49"/>
      <c r="B7414" s="49"/>
      <c r="C7414" s="49"/>
      <c r="D7414" s="50"/>
    </row>
    <row r="7415" spans="1:4" ht="15" x14ac:dyDescent="0.25">
      <c r="A7415" s="49"/>
      <c r="B7415" s="49"/>
      <c r="C7415" s="49"/>
      <c r="D7415" s="50"/>
    </row>
    <row r="7416" spans="1:4" ht="15" x14ac:dyDescent="0.25">
      <c r="A7416" s="49"/>
      <c r="B7416" s="49"/>
      <c r="C7416" s="49"/>
      <c r="D7416" s="50"/>
    </row>
    <row r="7417" spans="1:4" ht="15" x14ac:dyDescent="0.25">
      <c r="A7417" s="49"/>
      <c r="B7417" s="49"/>
      <c r="C7417" s="49"/>
      <c r="D7417" s="50"/>
    </row>
    <row r="7418" spans="1:4" ht="15" x14ac:dyDescent="0.25">
      <c r="A7418" s="49"/>
      <c r="B7418" s="49"/>
      <c r="C7418" s="49"/>
      <c r="D7418" s="50"/>
    </row>
    <row r="7419" spans="1:4" ht="15" x14ac:dyDescent="0.25">
      <c r="A7419" s="49"/>
      <c r="B7419" s="49"/>
      <c r="C7419" s="49"/>
      <c r="D7419" s="50"/>
    </row>
    <row r="7420" spans="1:4" ht="15" x14ac:dyDescent="0.25">
      <c r="A7420" s="49"/>
      <c r="B7420" s="49"/>
      <c r="C7420" s="49"/>
      <c r="D7420" s="50"/>
    </row>
    <row r="7421" spans="1:4" ht="15" x14ac:dyDescent="0.25">
      <c r="A7421" s="49"/>
      <c r="B7421" s="49"/>
      <c r="C7421" s="49"/>
      <c r="D7421" s="50"/>
    </row>
    <row r="7422" spans="1:4" ht="15" x14ac:dyDescent="0.25">
      <c r="A7422" s="49"/>
      <c r="B7422" s="49"/>
      <c r="C7422" s="49"/>
      <c r="D7422" s="50"/>
    </row>
    <row r="7423" spans="1:4" ht="15" x14ac:dyDescent="0.25">
      <c r="A7423" s="49"/>
      <c r="B7423" s="49"/>
      <c r="C7423" s="49"/>
      <c r="D7423" s="50"/>
    </row>
    <row r="7424" spans="1:4" ht="15" x14ac:dyDescent="0.25">
      <c r="A7424" s="49"/>
      <c r="B7424" s="49"/>
      <c r="C7424" s="49"/>
      <c r="D7424" s="50"/>
    </row>
    <row r="7425" spans="1:4" ht="15" x14ac:dyDescent="0.25">
      <c r="A7425" s="49"/>
      <c r="B7425" s="49"/>
      <c r="C7425" s="49"/>
      <c r="D7425" s="50"/>
    </row>
    <row r="7426" spans="1:4" ht="15" x14ac:dyDescent="0.25">
      <c r="A7426" s="49"/>
      <c r="B7426" s="49"/>
      <c r="C7426" s="49"/>
      <c r="D7426" s="50"/>
    </row>
    <row r="7427" spans="1:4" ht="15" x14ac:dyDescent="0.25">
      <c r="A7427" s="49"/>
      <c r="B7427" s="49"/>
      <c r="C7427" s="49"/>
      <c r="D7427" s="50"/>
    </row>
    <row r="7428" spans="1:4" ht="15" x14ac:dyDescent="0.25">
      <c r="A7428" s="49"/>
      <c r="B7428" s="49"/>
      <c r="C7428" s="49"/>
      <c r="D7428" s="50"/>
    </row>
    <row r="7429" spans="1:4" ht="15" x14ac:dyDescent="0.25">
      <c r="A7429" s="49"/>
      <c r="B7429" s="49"/>
      <c r="C7429" s="49"/>
      <c r="D7429" s="50"/>
    </row>
    <row r="7430" spans="1:4" ht="15" x14ac:dyDescent="0.25">
      <c r="A7430" s="49"/>
      <c r="B7430" s="49"/>
      <c r="C7430" s="49"/>
      <c r="D7430" s="50"/>
    </row>
    <row r="7431" spans="1:4" ht="15" x14ac:dyDescent="0.25">
      <c r="A7431" s="49"/>
      <c r="B7431" s="49"/>
      <c r="C7431" s="49"/>
      <c r="D7431" s="50"/>
    </row>
    <row r="7432" spans="1:4" ht="15" x14ac:dyDescent="0.25">
      <c r="A7432" s="49"/>
      <c r="B7432" s="49"/>
      <c r="C7432" s="49"/>
      <c r="D7432" s="50"/>
    </row>
    <row r="7433" spans="1:4" ht="15" x14ac:dyDescent="0.25">
      <c r="A7433" s="49"/>
      <c r="B7433" s="49"/>
      <c r="C7433" s="49"/>
      <c r="D7433" s="50"/>
    </row>
    <row r="7434" spans="1:4" ht="15" x14ac:dyDescent="0.25">
      <c r="A7434" s="49"/>
      <c r="B7434" s="49"/>
      <c r="C7434" s="49"/>
      <c r="D7434" s="50"/>
    </row>
    <row r="7435" spans="1:4" ht="15" x14ac:dyDescent="0.25">
      <c r="A7435" s="49"/>
      <c r="B7435" s="49"/>
      <c r="C7435" s="49"/>
      <c r="D7435" s="50"/>
    </row>
    <row r="7436" spans="1:4" ht="15" x14ac:dyDescent="0.25">
      <c r="A7436" s="49"/>
      <c r="B7436" s="49"/>
      <c r="C7436" s="49"/>
      <c r="D7436" s="50"/>
    </row>
    <row r="7437" spans="1:4" ht="15" x14ac:dyDescent="0.25">
      <c r="A7437" s="49"/>
      <c r="B7437" s="49"/>
      <c r="C7437" s="49"/>
      <c r="D7437" s="50"/>
    </row>
    <row r="7438" spans="1:4" ht="15" x14ac:dyDescent="0.25">
      <c r="A7438" s="49"/>
      <c r="B7438" s="49"/>
      <c r="C7438" s="49"/>
      <c r="D7438" s="50"/>
    </row>
    <row r="7439" spans="1:4" ht="15" x14ac:dyDescent="0.25">
      <c r="A7439" s="49"/>
      <c r="B7439" s="49"/>
      <c r="C7439" s="49"/>
      <c r="D7439" s="50"/>
    </row>
    <row r="7440" spans="1:4" ht="15" x14ac:dyDescent="0.25">
      <c r="A7440" s="49"/>
      <c r="B7440" s="49"/>
      <c r="C7440" s="49"/>
      <c r="D7440" s="50"/>
    </row>
    <row r="7441" spans="1:4" ht="15" x14ac:dyDescent="0.25">
      <c r="A7441" s="49"/>
      <c r="B7441" s="49"/>
      <c r="C7441" s="49"/>
      <c r="D7441" s="50"/>
    </row>
    <row r="7442" spans="1:4" ht="15" x14ac:dyDescent="0.25">
      <c r="A7442" s="49"/>
      <c r="B7442" s="49"/>
      <c r="C7442" s="49"/>
      <c r="D7442" s="50"/>
    </row>
    <row r="7443" spans="1:4" ht="15" x14ac:dyDescent="0.25">
      <c r="A7443" s="49"/>
      <c r="B7443" s="49"/>
      <c r="C7443" s="49"/>
      <c r="D7443" s="50"/>
    </row>
    <row r="7444" spans="1:4" ht="15" x14ac:dyDescent="0.25">
      <c r="A7444" s="49"/>
      <c r="B7444" s="49"/>
      <c r="C7444" s="49"/>
      <c r="D7444" s="50"/>
    </row>
    <row r="7445" spans="1:4" ht="15" x14ac:dyDescent="0.25">
      <c r="A7445" s="49"/>
      <c r="B7445" s="49"/>
      <c r="C7445" s="49"/>
      <c r="D7445" s="50"/>
    </row>
    <row r="7446" spans="1:4" ht="15" x14ac:dyDescent="0.25">
      <c r="A7446" s="49"/>
      <c r="B7446" s="49"/>
      <c r="C7446" s="49"/>
      <c r="D7446" s="50"/>
    </row>
    <row r="7447" spans="1:4" ht="15" x14ac:dyDescent="0.25">
      <c r="A7447" s="49"/>
      <c r="B7447" s="49"/>
      <c r="C7447" s="49"/>
      <c r="D7447" s="50"/>
    </row>
    <row r="7448" spans="1:4" ht="15" x14ac:dyDescent="0.25">
      <c r="A7448" s="49"/>
      <c r="B7448" s="49"/>
      <c r="C7448" s="49"/>
      <c r="D7448" s="50"/>
    </row>
    <row r="7449" spans="1:4" ht="15" x14ac:dyDescent="0.25">
      <c r="A7449" s="49"/>
      <c r="B7449" s="49"/>
      <c r="C7449" s="49"/>
      <c r="D7449" s="50"/>
    </row>
    <row r="7450" spans="1:4" ht="15" x14ac:dyDescent="0.25">
      <c r="A7450" s="49"/>
      <c r="B7450" s="49"/>
      <c r="C7450" s="49"/>
      <c r="D7450" s="50"/>
    </row>
    <row r="7451" spans="1:4" ht="15" x14ac:dyDescent="0.25">
      <c r="A7451" s="49"/>
      <c r="B7451" s="49"/>
      <c r="C7451" s="49"/>
      <c r="D7451" s="50"/>
    </row>
    <row r="7452" spans="1:4" ht="15" x14ac:dyDescent="0.25">
      <c r="A7452" s="49"/>
      <c r="B7452" s="49"/>
      <c r="C7452" s="49"/>
      <c r="D7452" s="50"/>
    </row>
    <row r="7453" spans="1:4" ht="15" x14ac:dyDescent="0.25">
      <c r="A7453" s="49"/>
      <c r="B7453" s="49"/>
      <c r="C7453" s="49"/>
      <c r="D7453" s="50"/>
    </row>
    <row r="7454" spans="1:4" ht="15" x14ac:dyDescent="0.25">
      <c r="A7454" s="49"/>
      <c r="B7454" s="49"/>
      <c r="C7454" s="49"/>
      <c r="D7454" s="50"/>
    </row>
    <row r="7455" spans="1:4" ht="15" x14ac:dyDescent="0.25">
      <c r="A7455" s="49"/>
      <c r="B7455" s="49"/>
      <c r="C7455" s="49"/>
      <c r="D7455" s="50"/>
    </row>
    <row r="7456" spans="1:4" ht="15" x14ac:dyDescent="0.25">
      <c r="A7456" s="49"/>
      <c r="B7456" s="49"/>
      <c r="C7456" s="49"/>
      <c r="D7456" s="50"/>
    </row>
    <row r="7457" spans="1:4" ht="15" x14ac:dyDescent="0.25">
      <c r="A7457" s="49"/>
      <c r="B7457" s="49"/>
      <c r="C7457" s="49"/>
      <c r="D7457" s="50"/>
    </row>
    <row r="7458" spans="1:4" ht="15" x14ac:dyDescent="0.25">
      <c r="A7458" s="49"/>
      <c r="B7458" s="49"/>
      <c r="C7458" s="49"/>
      <c r="D7458" s="50"/>
    </row>
    <row r="7459" spans="1:4" ht="15" x14ac:dyDescent="0.25">
      <c r="A7459" s="49"/>
      <c r="B7459" s="49"/>
      <c r="C7459" s="49"/>
      <c r="D7459" s="50"/>
    </row>
    <row r="7460" spans="1:4" ht="15" x14ac:dyDescent="0.25">
      <c r="A7460" s="49"/>
      <c r="B7460" s="49"/>
      <c r="C7460" s="49"/>
      <c r="D7460" s="50"/>
    </row>
    <row r="7461" spans="1:4" ht="15" x14ac:dyDescent="0.25">
      <c r="A7461" s="49"/>
      <c r="B7461" s="49"/>
      <c r="C7461" s="49"/>
      <c r="D7461" s="50"/>
    </row>
    <row r="7462" spans="1:4" ht="15" x14ac:dyDescent="0.25">
      <c r="A7462" s="49"/>
      <c r="B7462" s="49"/>
      <c r="C7462" s="49"/>
      <c r="D7462" s="50"/>
    </row>
    <row r="7463" spans="1:4" ht="15" x14ac:dyDescent="0.25">
      <c r="A7463" s="49"/>
      <c r="B7463" s="49"/>
      <c r="C7463" s="49"/>
      <c r="D7463" s="50"/>
    </row>
    <row r="7464" spans="1:4" ht="15" x14ac:dyDescent="0.25">
      <c r="A7464" s="49"/>
      <c r="B7464" s="49"/>
      <c r="C7464" s="49"/>
      <c r="D7464" s="50"/>
    </row>
    <row r="7465" spans="1:4" ht="15" x14ac:dyDescent="0.25">
      <c r="A7465" s="49"/>
      <c r="B7465" s="49"/>
      <c r="C7465" s="49"/>
      <c r="D7465" s="50"/>
    </row>
    <row r="7466" spans="1:4" ht="15" x14ac:dyDescent="0.25">
      <c r="A7466" s="49"/>
      <c r="B7466" s="49"/>
      <c r="C7466" s="49"/>
      <c r="D7466" s="50"/>
    </row>
    <row r="7467" spans="1:4" ht="15" x14ac:dyDescent="0.25">
      <c r="A7467" s="49"/>
      <c r="B7467" s="49"/>
      <c r="C7467" s="49"/>
      <c r="D7467" s="50"/>
    </row>
    <row r="7468" spans="1:4" ht="15" x14ac:dyDescent="0.25">
      <c r="A7468" s="49"/>
      <c r="B7468" s="49"/>
      <c r="C7468" s="49"/>
      <c r="D7468" s="50"/>
    </row>
    <row r="7469" spans="1:4" ht="15" x14ac:dyDescent="0.25">
      <c r="A7469" s="49"/>
      <c r="B7469" s="49"/>
      <c r="C7469" s="49"/>
      <c r="D7469" s="50"/>
    </row>
    <row r="7470" spans="1:4" ht="15" x14ac:dyDescent="0.25">
      <c r="A7470" s="49"/>
      <c r="B7470" s="49"/>
      <c r="C7470" s="49"/>
      <c r="D7470" s="50"/>
    </row>
    <row r="7471" spans="1:4" ht="15" x14ac:dyDescent="0.25">
      <c r="A7471" s="49"/>
      <c r="B7471" s="49"/>
      <c r="C7471" s="49"/>
      <c r="D7471" s="50"/>
    </row>
    <row r="7472" spans="1:4" ht="15" x14ac:dyDescent="0.25">
      <c r="A7472" s="49"/>
      <c r="B7472" s="49"/>
      <c r="C7472" s="49"/>
      <c r="D7472" s="50"/>
    </row>
    <row r="7473" spans="1:4" ht="15" x14ac:dyDescent="0.25">
      <c r="A7473" s="49"/>
      <c r="B7473" s="49"/>
      <c r="C7473" s="49"/>
      <c r="D7473" s="50"/>
    </row>
    <row r="7474" spans="1:4" ht="15" x14ac:dyDescent="0.25">
      <c r="A7474" s="49"/>
      <c r="B7474" s="49"/>
      <c r="C7474" s="49"/>
      <c r="D7474" s="50"/>
    </row>
    <row r="7475" spans="1:4" ht="15" x14ac:dyDescent="0.25">
      <c r="A7475" s="49"/>
      <c r="B7475" s="49"/>
      <c r="C7475" s="49"/>
      <c r="D7475" s="50"/>
    </row>
    <row r="7476" spans="1:4" ht="15" x14ac:dyDescent="0.25">
      <c r="A7476" s="49"/>
      <c r="B7476" s="49"/>
      <c r="C7476" s="49"/>
      <c r="D7476" s="50"/>
    </row>
    <row r="7477" spans="1:4" ht="15" x14ac:dyDescent="0.25">
      <c r="A7477" s="49"/>
      <c r="B7477" s="49"/>
      <c r="C7477" s="49"/>
      <c r="D7477" s="50"/>
    </row>
    <row r="7478" spans="1:4" ht="15" x14ac:dyDescent="0.25">
      <c r="A7478" s="49"/>
      <c r="B7478" s="49"/>
      <c r="C7478" s="49"/>
      <c r="D7478" s="50"/>
    </row>
    <row r="7479" spans="1:4" ht="15" x14ac:dyDescent="0.25">
      <c r="A7479" s="49"/>
      <c r="B7479" s="49"/>
      <c r="C7479" s="49"/>
      <c r="D7479" s="50"/>
    </row>
    <row r="7480" spans="1:4" ht="15" x14ac:dyDescent="0.25">
      <c r="A7480" s="49"/>
      <c r="B7480" s="49"/>
      <c r="C7480" s="49"/>
      <c r="D7480" s="50"/>
    </row>
    <row r="7481" spans="1:4" ht="15" x14ac:dyDescent="0.25">
      <c r="A7481" s="49"/>
      <c r="B7481" s="49"/>
      <c r="C7481" s="49"/>
      <c r="D7481" s="50"/>
    </row>
    <row r="7482" spans="1:4" ht="15" x14ac:dyDescent="0.25">
      <c r="A7482" s="49"/>
      <c r="B7482" s="49"/>
      <c r="C7482" s="49"/>
      <c r="D7482" s="50"/>
    </row>
    <row r="7483" spans="1:4" ht="15" x14ac:dyDescent="0.25">
      <c r="A7483" s="49"/>
      <c r="B7483" s="49"/>
      <c r="C7483" s="49"/>
      <c r="D7483" s="50"/>
    </row>
    <row r="7484" spans="1:4" ht="15" x14ac:dyDescent="0.25">
      <c r="A7484" s="49"/>
      <c r="B7484" s="49"/>
      <c r="C7484" s="49"/>
      <c r="D7484" s="50"/>
    </row>
    <row r="7485" spans="1:4" ht="15" x14ac:dyDescent="0.25">
      <c r="A7485" s="49"/>
      <c r="B7485" s="49"/>
      <c r="C7485" s="49"/>
      <c r="D7485" s="50"/>
    </row>
    <row r="7486" spans="1:4" ht="15" x14ac:dyDescent="0.25">
      <c r="A7486" s="49"/>
      <c r="B7486" s="49"/>
      <c r="C7486" s="49"/>
      <c r="D7486" s="50"/>
    </row>
    <row r="7487" spans="1:4" ht="15" x14ac:dyDescent="0.25">
      <c r="A7487" s="49"/>
      <c r="B7487" s="49"/>
      <c r="C7487" s="49"/>
      <c r="D7487" s="50"/>
    </row>
    <row r="7488" spans="1:4" ht="15" x14ac:dyDescent="0.25">
      <c r="A7488" s="49"/>
      <c r="B7488" s="49"/>
      <c r="C7488" s="49"/>
      <c r="D7488" s="50"/>
    </row>
    <row r="7489" spans="1:4" ht="15" x14ac:dyDescent="0.25">
      <c r="A7489" s="49"/>
      <c r="B7489" s="49"/>
      <c r="C7489" s="49"/>
      <c r="D7489" s="50"/>
    </row>
    <row r="7490" spans="1:4" ht="15" x14ac:dyDescent="0.25">
      <c r="A7490" s="49"/>
      <c r="B7490" s="49"/>
      <c r="C7490" s="49"/>
      <c r="D7490" s="50"/>
    </row>
    <row r="7491" spans="1:4" ht="15" x14ac:dyDescent="0.25">
      <c r="A7491" s="49"/>
      <c r="B7491" s="49"/>
      <c r="C7491" s="49"/>
      <c r="D7491" s="50"/>
    </row>
    <row r="7492" spans="1:4" ht="15" x14ac:dyDescent="0.25">
      <c r="A7492" s="49"/>
      <c r="B7492" s="49"/>
      <c r="C7492" s="49"/>
      <c r="D7492" s="50"/>
    </row>
    <row r="7493" spans="1:4" ht="15" x14ac:dyDescent="0.25">
      <c r="A7493" s="49"/>
      <c r="B7493" s="49"/>
      <c r="C7493" s="49"/>
      <c r="D7493" s="50"/>
    </row>
    <row r="7494" spans="1:4" ht="15" x14ac:dyDescent="0.25">
      <c r="A7494" s="49"/>
      <c r="B7494" s="49"/>
      <c r="C7494" s="49"/>
      <c r="D7494" s="50"/>
    </row>
    <row r="7495" spans="1:4" ht="15" x14ac:dyDescent="0.25">
      <c r="A7495" s="49"/>
      <c r="B7495" s="49"/>
      <c r="C7495" s="49"/>
      <c r="D7495" s="50"/>
    </row>
    <row r="7496" spans="1:4" ht="15" x14ac:dyDescent="0.25">
      <c r="A7496" s="49"/>
      <c r="B7496" s="49"/>
      <c r="C7496" s="49"/>
      <c r="D7496" s="50"/>
    </row>
    <row r="7497" spans="1:4" ht="15" x14ac:dyDescent="0.25">
      <c r="A7497" s="49"/>
      <c r="B7497" s="49"/>
      <c r="C7497" s="49"/>
      <c r="D7497" s="50"/>
    </row>
    <row r="7498" spans="1:4" ht="15" x14ac:dyDescent="0.25">
      <c r="A7498" s="49"/>
      <c r="B7498" s="49"/>
      <c r="C7498" s="49"/>
      <c r="D7498" s="50"/>
    </row>
    <row r="7499" spans="1:4" ht="15" x14ac:dyDescent="0.25">
      <c r="A7499" s="49"/>
      <c r="B7499" s="49"/>
      <c r="C7499" s="49"/>
      <c r="D7499" s="50"/>
    </row>
    <row r="7500" spans="1:4" ht="15" x14ac:dyDescent="0.25">
      <c r="A7500" s="49"/>
      <c r="B7500" s="49"/>
      <c r="C7500" s="49"/>
      <c r="D7500" s="50"/>
    </row>
    <row r="7501" spans="1:4" ht="15" x14ac:dyDescent="0.25">
      <c r="A7501" s="49"/>
      <c r="B7501" s="49"/>
      <c r="C7501" s="49"/>
      <c r="D7501" s="50"/>
    </row>
    <row r="7502" spans="1:4" ht="15" x14ac:dyDescent="0.25">
      <c r="A7502" s="49"/>
      <c r="B7502" s="49"/>
      <c r="C7502" s="49"/>
      <c r="D7502" s="50"/>
    </row>
    <row r="7503" spans="1:4" ht="15" x14ac:dyDescent="0.25">
      <c r="A7503" s="49"/>
      <c r="B7503" s="49"/>
      <c r="C7503" s="49"/>
      <c r="D7503" s="50"/>
    </row>
    <row r="7504" spans="1:4" ht="15" x14ac:dyDescent="0.25">
      <c r="A7504" s="49"/>
      <c r="B7504" s="49"/>
      <c r="C7504" s="49"/>
      <c r="D7504" s="50"/>
    </row>
    <row r="7505" spans="1:4" ht="15" x14ac:dyDescent="0.25">
      <c r="A7505" s="49"/>
      <c r="B7505" s="49"/>
      <c r="C7505" s="49"/>
      <c r="D7505" s="50"/>
    </row>
    <row r="7506" spans="1:4" ht="15" x14ac:dyDescent="0.25">
      <c r="A7506" s="49"/>
      <c r="B7506" s="49"/>
      <c r="C7506" s="49"/>
      <c r="D7506" s="50"/>
    </row>
    <row r="7507" spans="1:4" ht="15" x14ac:dyDescent="0.25">
      <c r="A7507" s="49"/>
      <c r="B7507" s="49"/>
      <c r="C7507" s="49"/>
      <c r="D7507" s="50"/>
    </row>
    <row r="7508" spans="1:4" ht="15" x14ac:dyDescent="0.25">
      <c r="A7508" s="49"/>
      <c r="B7508" s="49"/>
      <c r="C7508" s="49"/>
      <c r="D7508" s="50"/>
    </row>
    <row r="7509" spans="1:4" ht="15" x14ac:dyDescent="0.25">
      <c r="A7509" s="49"/>
      <c r="B7509" s="49"/>
      <c r="C7509" s="49"/>
      <c r="D7509" s="50"/>
    </row>
    <row r="7510" spans="1:4" ht="15" x14ac:dyDescent="0.25">
      <c r="A7510" s="49"/>
      <c r="B7510" s="49"/>
      <c r="C7510" s="49"/>
      <c r="D7510" s="50"/>
    </row>
    <row r="7511" spans="1:4" ht="15" x14ac:dyDescent="0.25">
      <c r="A7511" s="49"/>
      <c r="B7511" s="49"/>
      <c r="C7511" s="49"/>
      <c r="D7511" s="50"/>
    </row>
    <row r="7512" spans="1:4" ht="15" x14ac:dyDescent="0.25">
      <c r="A7512" s="49"/>
      <c r="B7512" s="49"/>
      <c r="C7512" s="49"/>
      <c r="D7512" s="50"/>
    </row>
    <row r="7513" spans="1:4" ht="15" x14ac:dyDescent="0.25">
      <c r="A7513" s="49"/>
      <c r="B7513" s="49"/>
      <c r="C7513" s="49"/>
      <c r="D7513" s="50"/>
    </row>
    <row r="7514" spans="1:4" ht="15" x14ac:dyDescent="0.25">
      <c r="A7514" s="49"/>
      <c r="B7514" s="49"/>
      <c r="C7514" s="49"/>
      <c r="D7514" s="50"/>
    </row>
    <row r="7515" spans="1:4" ht="15" x14ac:dyDescent="0.25">
      <c r="A7515" s="49"/>
      <c r="B7515" s="49"/>
      <c r="C7515" s="49"/>
      <c r="D7515" s="50"/>
    </row>
    <row r="7516" spans="1:4" ht="15" x14ac:dyDescent="0.25">
      <c r="A7516" s="49"/>
      <c r="B7516" s="49"/>
      <c r="C7516" s="49"/>
      <c r="D7516" s="50"/>
    </row>
    <row r="7517" spans="1:4" ht="15" x14ac:dyDescent="0.25">
      <c r="A7517" s="49"/>
      <c r="B7517" s="49"/>
      <c r="C7517" s="49"/>
      <c r="D7517" s="50"/>
    </row>
    <row r="7518" spans="1:4" ht="15" x14ac:dyDescent="0.25">
      <c r="A7518" s="49"/>
      <c r="B7518" s="49"/>
      <c r="C7518" s="49"/>
      <c r="D7518" s="50"/>
    </row>
    <row r="7519" spans="1:4" ht="15" x14ac:dyDescent="0.25">
      <c r="A7519" s="49"/>
      <c r="B7519" s="49"/>
      <c r="C7519" s="49"/>
      <c r="D7519" s="50"/>
    </row>
    <row r="7520" spans="1:4" ht="15" x14ac:dyDescent="0.25">
      <c r="A7520" s="49"/>
      <c r="B7520" s="49"/>
      <c r="C7520" s="49"/>
      <c r="D7520" s="50"/>
    </row>
    <row r="7521" spans="1:4" ht="15" x14ac:dyDescent="0.25">
      <c r="A7521" s="49"/>
      <c r="B7521" s="49"/>
      <c r="C7521" s="49"/>
      <c r="D7521" s="50"/>
    </row>
    <row r="7522" spans="1:4" ht="15" x14ac:dyDescent="0.25">
      <c r="A7522" s="49"/>
      <c r="B7522" s="49"/>
      <c r="C7522" s="49"/>
      <c r="D7522" s="50"/>
    </row>
    <row r="7523" spans="1:4" ht="15" x14ac:dyDescent="0.25">
      <c r="A7523" s="49"/>
      <c r="B7523" s="49"/>
      <c r="C7523" s="49"/>
      <c r="D7523" s="50"/>
    </row>
    <row r="7524" spans="1:4" ht="15" x14ac:dyDescent="0.25">
      <c r="A7524" s="49"/>
      <c r="B7524" s="49"/>
      <c r="C7524" s="49"/>
      <c r="D7524" s="50"/>
    </row>
    <row r="7525" spans="1:4" ht="15" x14ac:dyDescent="0.25">
      <c r="A7525" s="49"/>
      <c r="B7525" s="49"/>
      <c r="C7525" s="49"/>
      <c r="D7525" s="50"/>
    </row>
    <row r="7526" spans="1:4" ht="15" x14ac:dyDescent="0.25">
      <c r="A7526" s="49"/>
      <c r="B7526" s="49"/>
      <c r="C7526" s="49"/>
      <c r="D7526" s="50"/>
    </row>
    <row r="7527" spans="1:4" ht="15" x14ac:dyDescent="0.25">
      <c r="A7527" s="49"/>
      <c r="B7527" s="49"/>
      <c r="C7527" s="49"/>
      <c r="D7527" s="50"/>
    </row>
    <row r="7528" spans="1:4" ht="15" x14ac:dyDescent="0.25">
      <c r="A7528" s="49"/>
      <c r="B7528" s="49"/>
      <c r="C7528" s="49"/>
      <c r="D7528" s="50"/>
    </row>
    <row r="7529" spans="1:4" ht="15" x14ac:dyDescent="0.25">
      <c r="A7529" s="49"/>
      <c r="B7529" s="49"/>
      <c r="C7529" s="49"/>
      <c r="D7529" s="50"/>
    </row>
    <row r="7530" spans="1:4" ht="15" x14ac:dyDescent="0.25">
      <c r="A7530" s="49"/>
      <c r="B7530" s="49"/>
      <c r="C7530" s="49"/>
      <c r="D7530" s="50"/>
    </row>
    <row r="7531" spans="1:4" ht="15" x14ac:dyDescent="0.25">
      <c r="A7531" s="49"/>
      <c r="B7531" s="49"/>
      <c r="C7531" s="49"/>
      <c r="D7531" s="50"/>
    </row>
    <row r="7532" spans="1:4" ht="15" x14ac:dyDescent="0.25">
      <c r="A7532" s="49"/>
      <c r="B7532" s="49"/>
      <c r="C7532" s="49"/>
      <c r="D7532" s="50"/>
    </row>
    <row r="7533" spans="1:4" ht="15" x14ac:dyDescent="0.25">
      <c r="A7533" s="49"/>
      <c r="B7533" s="49"/>
      <c r="C7533" s="49"/>
      <c r="D7533" s="50"/>
    </row>
    <row r="7534" spans="1:4" ht="15" x14ac:dyDescent="0.25">
      <c r="A7534" s="49"/>
      <c r="B7534" s="49"/>
      <c r="C7534" s="49"/>
      <c r="D7534" s="50"/>
    </row>
    <row r="7535" spans="1:4" ht="15" x14ac:dyDescent="0.25">
      <c r="A7535" s="49"/>
      <c r="B7535" s="49"/>
      <c r="C7535" s="49"/>
      <c r="D7535" s="50"/>
    </row>
    <row r="7536" spans="1:4" ht="15" x14ac:dyDescent="0.25">
      <c r="A7536" s="49"/>
      <c r="B7536" s="49"/>
      <c r="C7536" s="49"/>
      <c r="D7536" s="50"/>
    </row>
    <row r="7537" spans="1:4" ht="15" x14ac:dyDescent="0.25">
      <c r="A7537" s="49"/>
      <c r="B7537" s="49"/>
      <c r="C7537" s="49"/>
      <c r="D7537" s="50"/>
    </row>
    <row r="7538" spans="1:4" ht="15" x14ac:dyDescent="0.25">
      <c r="A7538" s="49"/>
      <c r="B7538" s="49"/>
      <c r="C7538" s="49"/>
      <c r="D7538" s="50"/>
    </row>
    <row r="7539" spans="1:4" ht="15" x14ac:dyDescent="0.25">
      <c r="A7539" s="49"/>
      <c r="B7539" s="49"/>
      <c r="C7539" s="49"/>
      <c r="D7539" s="50"/>
    </row>
    <row r="7540" spans="1:4" ht="15" x14ac:dyDescent="0.25">
      <c r="A7540" s="49"/>
      <c r="B7540" s="49"/>
      <c r="C7540" s="49"/>
      <c r="D7540" s="50"/>
    </row>
    <row r="7541" spans="1:4" ht="15" x14ac:dyDescent="0.25">
      <c r="A7541" s="49"/>
      <c r="B7541" s="49"/>
      <c r="C7541" s="49"/>
      <c r="D7541" s="50"/>
    </row>
    <row r="7542" spans="1:4" ht="15" x14ac:dyDescent="0.25">
      <c r="A7542" s="49"/>
      <c r="B7542" s="49"/>
      <c r="C7542" s="49"/>
      <c r="D7542" s="50"/>
    </row>
    <row r="7543" spans="1:4" ht="15" x14ac:dyDescent="0.25">
      <c r="A7543" s="49"/>
      <c r="B7543" s="49"/>
      <c r="C7543" s="49"/>
      <c r="D7543" s="50"/>
    </row>
    <row r="7544" spans="1:4" ht="15" x14ac:dyDescent="0.25">
      <c r="A7544" s="49"/>
      <c r="B7544" s="49"/>
      <c r="C7544" s="49"/>
      <c r="D7544" s="50"/>
    </row>
    <row r="7545" spans="1:4" ht="15" x14ac:dyDescent="0.25">
      <c r="A7545" s="49"/>
      <c r="B7545" s="49"/>
      <c r="C7545" s="49"/>
      <c r="D7545" s="50"/>
    </row>
    <row r="7546" spans="1:4" ht="15" x14ac:dyDescent="0.25">
      <c r="A7546" s="49"/>
      <c r="B7546" s="49"/>
      <c r="C7546" s="49"/>
      <c r="D7546" s="50"/>
    </row>
    <row r="7547" spans="1:4" ht="15" x14ac:dyDescent="0.25">
      <c r="A7547" s="49"/>
      <c r="B7547" s="49"/>
      <c r="C7547" s="49"/>
      <c r="D7547" s="50"/>
    </row>
    <row r="7548" spans="1:4" ht="15" x14ac:dyDescent="0.25">
      <c r="A7548" s="49"/>
      <c r="B7548" s="49"/>
      <c r="C7548" s="49"/>
      <c r="D7548" s="50"/>
    </row>
    <row r="7549" spans="1:4" ht="15" x14ac:dyDescent="0.25">
      <c r="A7549" s="49"/>
      <c r="B7549" s="49"/>
      <c r="C7549" s="49"/>
      <c r="D7549" s="50"/>
    </row>
    <row r="7550" spans="1:4" ht="15" x14ac:dyDescent="0.25">
      <c r="A7550" s="49"/>
      <c r="B7550" s="49"/>
      <c r="C7550" s="49"/>
      <c r="D7550" s="50"/>
    </row>
    <row r="7551" spans="1:4" ht="15" x14ac:dyDescent="0.25">
      <c r="A7551" s="49"/>
      <c r="B7551" s="49"/>
      <c r="C7551" s="49"/>
      <c r="D7551" s="50"/>
    </row>
    <row r="7552" spans="1:4" ht="15" x14ac:dyDescent="0.25">
      <c r="A7552" s="49"/>
      <c r="B7552" s="49"/>
      <c r="C7552" s="49"/>
      <c r="D7552" s="50"/>
    </row>
    <row r="7553" spans="1:4" ht="15" x14ac:dyDescent="0.25">
      <c r="A7553" s="49"/>
      <c r="B7553" s="49"/>
      <c r="C7553" s="49"/>
      <c r="D7553" s="50"/>
    </row>
    <row r="7554" spans="1:4" ht="15" x14ac:dyDescent="0.25">
      <c r="A7554" s="49"/>
      <c r="B7554" s="49"/>
      <c r="C7554" s="49"/>
      <c r="D7554" s="50"/>
    </row>
    <row r="7555" spans="1:4" ht="15" x14ac:dyDescent="0.25">
      <c r="A7555" s="49"/>
      <c r="B7555" s="49"/>
      <c r="C7555" s="49"/>
      <c r="D7555" s="50"/>
    </row>
    <row r="7556" spans="1:4" ht="15" x14ac:dyDescent="0.25">
      <c r="A7556" s="49"/>
      <c r="B7556" s="49"/>
      <c r="C7556" s="49"/>
      <c r="D7556" s="50"/>
    </row>
    <row r="7557" spans="1:4" ht="15" x14ac:dyDescent="0.25">
      <c r="A7557" s="49"/>
      <c r="B7557" s="49"/>
      <c r="C7557" s="49"/>
      <c r="D7557" s="50"/>
    </row>
    <row r="7558" spans="1:4" ht="15" x14ac:dyDescent="0.25">
      <c r="A7558" s="49"/>
      <c r="B7558" s="49"/>
      <c r="C7558" s="49"/>
      <c r="D7558" s="50"/>
    </row>
    <row r="7559" spans="1:4" ht="15" x14ac:dyDescent="0.25">
      <c r="A7559" s="49"/>
      <c r="B7559" s="49"/>
      <c r="C7559" s="49"/>
      <c r="D7559" s="50"/>
    </row>
    <row r="7560" spans="1:4" ht="15" x14ac:dyDescent="0.25">
      <c r="A7560" s="49"/>
      <c r="B7560" s="49"/>
      <c r="C7560" s="49"/>
      <c r="D7560" s="50"/>
    </row>
    <row r="7561" spans="1:4" ht="15" x14ac:dyDescent="0.25">
      <c r="A7561" s="49"/>
      <c r="B7561" s="49"/>
      <c r="C7561" s="49"/>
      <c r="D7561" s="50"/>
    </row>
    <row r="7562" spans="1:4" ht="15" x14ac:dyDescent="0.25">
      <c r="A7562" s="49"/>
      <c r="B7562" s="49"/>
      <c r="C7562" s="49"/>
      <c r="D7562" s="50"/>
    </row>
    <row r="7563" spans="1:4" ht="15" x14ac:dyDescent="0.25">
      <c r="A7563" s="49"/>
      <c r="B7563" s="49"/>
      <c r="C7563" s="49"/>
      <c r="D7563" s="50"/>
    </row>
    <row r="7564" spans="1:4" ht="15" x14ac:dyDescent="0.25">
      <c r="A7564" s="49"/>
      <c r="B7564" s="49"/>
      <c r="C7564" s="49"/>
      <c r="D7564" s="50"/>
    </row>
    <row r="7565" spans="1:4" ht="15" x14ac:dyDescent="0.25">
      <c r="A7565" s="49"/>
      <c r="B7565" s="49"/>
      <c r="C7565" s="49"/>
      <c r="D7565" s="50"/>
    </row>
    <row r="7566" spans="1:4" ht="15" x14ac:dyDescent="0.25">
      <c r="A7566" s="49"/>
      <c r="B7566" s="49"/>
      <c r="C7566" s="49"/>
      <c r="D7566" s="50"/>
    </row>
    <row r="7567" spans="1:4" ht="15" x14ac:dyDescent="0.25">
      <c r="A7567" s="49"/>
      <c r="B7567" s="49"/>
      <c r="C7567" s="49"/>
      <c r="D7567" s="50"/>
    </row>
    <row r="7568" spans="1:4" ht="15" x14ac:dyDescent="0.25">
      <c r="A7568" s="49"/>
      <c r="B7568" s="49"/>
      <c r="C7568" s="49"/>
      <c r="D7568" s="50"/>
    </row>
    <row r="7569" spans="1:4" ht="15" x14ac:dyDescent="0.25">
      <c r="A7569" s="49"/>
      <c r="B7569" s="49"/>
      <c r="C7569" s="49"/>
      <c r="D7569" s="50"/>
    </row>
    <row r="7570" spans="1:4" ht="15" x14ac:dyDescent="0.25">
      <c r="A7570" s="49"/>
      <c r="B7570" s="49"/>
      <c r="C7570" s="49"/>
      <c r="D7570" s="50"/>
    </row>
    <row r="7571" spans="1:4" ht="15" x14ac:dyDescent="0.25">
      <c r="A7571" s="49"/>
      <c r="B7571" s="49"/>
      <c r="C7571" s="49"/>
      <c r="D7571" s="50"/>
    </row>
    <row r="7572" spans="1:4" ht="15" x14ac:dyDescent="0.25">
      <c r="A7572" s="49"/>
      <c r="B7572" s="49"/>
      <c r="C7572" s="49"/>
      <c r="D7572" s="50"/>
    </row>
    <row r="7573" spans="1:4" ht="15" x14ac:dyDescent="0.25">
      <c r="A7573" s="49"/>
      <c r="B7573" s="49"/>
      <c r="C7573" s="49"/>
      <c r="D7573" s="50"/>
    </row>
    <row r="7574" spans="1:4" ht="15" x14ac:dyDescent="0.25">
      <c r="A7574" s="49"/>
      <c r="B7574" s="49"/>
      <c r="C7574" s="49"/>
      <c r="D7574" s="50"/>
    </row>
    <row r="7575" spans="1:4" ht="15" x14ac:dyDescent="0.25">
      <c r="A7575" s="49"/>
      <c r="B7575" s="49"/>
      <c r="C7575" s="49"/>
      <c r="D7575" s="50"/>
    </row>
    <row r="7576" spans="1:4" ht="15" x14ac:dyDescent="0.25">
      <c r="A7576" s="49"/>
      <c r="B7576" s="49"/>
      <c r="C7576" s="49"/>
      <c r="D7576" s="50"/>
    </row>
    <row r="7577" spans="1:4" ht="15" x14ac:dyDescent="0.25">
      <c r="A7577" s="49"/>
      <c r="B7577" s="49"/>
      <c r="C7577" s="49"/>
      <c r="D7577" s="50"/>
    </row>
    <row r="7578" spans="1:4" ht="15" x14ac:dyDescent="0.25">
      <c r="A7578" s="49"/>
      <c r="B7578" s="49"/>
      <c r="C7578" s="49"/>
      <c r="D7578" s="50"/>
    </row>
    <row r="7579" spans="1:4" ht="15" x14ac:dyDescent="0.25">
      <c r="A7579" s="49"/>
      <c r="B7579" s="49"/>
      <c r="C7579" s="49"/>
      <c r="D7579" s="50"/>
    </row>
    <row r="7580" spans="1:4" ht="15" x14ac:dyDescent="0.25">
      <c r="A7580" s="49"/>
      <c r="B7580" s="49"/>
      <c r="C7580" s="49"/>
      <c r="D7580" s="50"/>
    </row>
    <row r="7581" spans="1:4" ht="15" x14ac:dyDescent="0.25">
      <c r="A7581" s="49"/>
      <c r="B7581" s="49"/>
      <c r="C7581" s="49"/>
      <c r="D7581" s="50"/>
    </row>
    <row r="7582" spans="1:4" ht="15" x14ac:dyDescent="0.25">
      <c r="A7582" s="49"/>
      <c r="B7582" s="49"/>
      <c r="C7582" s="49"/>
      <c r="D7582" s="50"/>
    </row>
    <row r="7583" spans="1:4" ht="15" x14ac:dyDescent="0.25">
      <c r="A7583" s="49"/>
      <c r="B7583" s="49"/>
      <c r="C7583" s="49"/>
      <c r="D7583" s="50"/>
    </row>
    <row r="7584" spans="1:4" ht="15" x14ac:dyDescent="0.25">
      <c r="A7584" s="49"/>
      <c r="B7584" s="49"/>
      <c r="C7584" s="49"/>
      <c r="D7584" s="50"/>
    </row>
    <row r="7585" spans="1:4" ht="15" x14ac:dyDescent="0.25">
      <c r="A7585" s="49"/>
      <c r="B7585" s="49"/>
      <c r="C7585" s="49"/>
      <c r="D7585" s="50"/>
    </row>
    <row r="7586" spans="1:4" ht="15" x14ac:dyDescent="0.25">
      <c r="A7586" s="49"/>
      <c r="B7586" s="49"/>
      <c r="C7586" s="49"/>
      <c r="D7586" s="50"/>
    </row>
    <row r="7587" spans="1:4" ht="15" x14ac:dyDescent="0.25">
      <c r="A7587" s="49"/>
      <c r="B7587" s="49"/>
      <c r="C7587" s="49"/>
      <c r="D7587" s="50"/>
    </row>
    <row r="7588" spans="1:4" ht="15" x14ac:dyDescent="0.25">
      <c r="A7588" s="49"/>
      <c r="B7588" s="49"/>
      <c r="C7588" s="49"/>
      <c r="D7588" s="50"/>
    </row>
    <row r="7589" spans="1:4" ht="15" x14ac:dyDescent="0.25">
      <c r="A7589" s="49"/>
      <c r="B7589" s="49"/>
      <c r="C7589" s="49"/>
      <c r="D7589" s="50"/>
    </row>
    <row r="7590" spans="1:4" ht="15" x14ac:dyDescent="0.25">
      <c r="A7590" s="49"/>
      <c r="B7590" s="49"/>
      <c r="C7590" s="49"/>
      <c r="D7590" s="50"/>
    </row>
    <row r="7591" spans="1:4" ht="15" x14ac:dyDescent="0.25">
      <c r="A7591" s="49"/>
      <c r="B7591" s="49"/>
      <c r="C7591" s="49"/>
      <c r="D7591" s="50"/>
    </row>
    <row r="7592" spans="1:4" ht="15" x14ac:dyDescent="0.25">
      <c r="A7592" s="49"/>
      <c r="B7592" s="49"/>
      <c r="C7592" s="49"/>
      <c r="D7592" s="50"/>
    </row>
    <row r="7593" spans="1:4" ht="15" x14ac:dyDescent="0.25">
      <c r="A7593" s="49"/>
      <c r="B7593" s="49"/>
      <c r="C7593" s="49"/>
      <c r="D7593" s="50"/>
    </row>
    <row r="7594" spans="1:4" ht="15" x14ac:dyDescent="0.25">
      <c r="A7594" s="49"/>
      <c r="B7594" s="49"/>
      <c r="C7594" s="49"/>
      <c r="D7594" s="50"/>
    </row>
    <row r="7595" spans="1:4" ht="15" x14ac:dyDescent="0.25">
      <c r="A7595" s="49"/>
      <c r="B7595" s="49"/>
      <c r="C7595" s="49"/>
      <c r="D7595" s="50"/>
    </row>
    <row r="7596" spans="1:4" ht="15" x14ac:dyDescent="0.25">
      <c r="A7596" s="49"/>
      <c r="B7596" s="49"/>
      <c r="C7596" s="49"/>
      <c r="D7596" s="50"/>
    </row>
    <row r="7597" spans="1:4" ht="15" x14ac:dyDescent="0.25">
      <c r="A7597" s="49"/>
      <c r="B7597" s="49"/>
      <c r="C7597" s="49"/>
      <c r="D7597" s="50"/>
    </row>
    <row r="7598" spans="1:4" ht="15" x14ac:dyDescent="0.25">
      <c r="A7598" s="49"/>
      <c r="B7598" s="49"/>
      <c r="C7598" s="49"/>
      <c r="D7598" s="50"/>
    </row>
    <row r="7599" spans="1:4" ht="15" x14ac:dyDescent="0.25">
      <c r="A7599" s="49"/>
      <c r="B7599" s="49"/>
      <c r="C7599" s="49"/>
      <c r="D7599" s="50"/>
    </row>
    <row r="7600" spans="1:4" ht="15" x14ac:dyDescent="0.25">
      <c r="A7600" s="49"/>
      <c r="B7600" s="49"/>
      <c r="C7600" s="49"/>
      <c r="D7600" s="50"/>
    </row>
    <row r="7601" spans="1:4" ht="15" x14ac:dyDescent="0.25">
      <c r="A7601" s="49"/>
      <c r="B7601" s="49"/>
      <c r="C7601" s="49"/>
      <c r="D7601" s="50"/>
    </row>
    <row r="7602" spans="1:4" ht="15" x14ac:dyDescent="0.25">
      <c r="A7602" s="49"/>
      <c r="B7602" s="49"/>
      <c r="C7602" s="49"/>
      <c r="D7602" s="50"/>
    </row>
    <row r="7603" spans="1:4" ht="15" x14ac:dyDescent="0.25">
      <c r="A7603" s="49"/>
      <c r="B7603" s="49"/>
      <c r="C7603" s="49"/>
      <c r="D7603" s="50"/>
    </row>
    <row r="7604" spans="1:4" ht="15" x14ac:dyDescent="0.25">
      <c r="A7604" s="49"/>
      <c r="B7604" s="49"/>
      <c r="C7604" s="49"/>
      <c r="D7604" s="50"/>
    </row>
    <row r="7605" spans="1:4" ht="15" x14ac:dyDescent="0.25">
      <c r="A7605" s="49"/>
      <c r="B7605" s="49"/>
      <c r="C7605" s="49"/>
      <c r="D7605" s="50"/>
    </row>
    <row r="7606" spans="1:4" ht="15" x14ac:dyDescent="0.25">
      <c r="A7606" s="49"/>
      <c r="B7606" s="49"/>
      <c r="C7606" s="49"/>
      <c r="D7606" s="50"/>
    </row>
    <row r="7607" spans="1:4" ht="15" x14ac:dyDescent="0.25">
      <c r="A7607" s="49"/>
      <c r="B7607" s="49"/>
      <c r="C7607" s="49"/>
      <c r="D7607" s="50"/>
    </row>
    <row r="7608" spans="1:4" ht="15" x14ac:dyDescent="0.25">
      <c r="A7608" s="49"/>
      <c r="B7608" s="49"/>
      <c r="C7608" s="49"/>
      <c r="D7608" s="50"/>
    </row>
    <row r="7609" spans="1:4" ht="15" x14ac:dyDescent="0.25">
      <c r="A7609" s="49"/>
      <c r="B7609" s="49"/>
      <c r="C7609" s="49"/>
      <c r="D7609" s="50"/>
    </row>
    <row r="7610" spans="1:4" ht="15" x14ac:dyDescent="0.25">
      <c r="A7610" s="49"/>
      <c r="B7610" s="49"/>
      <c r="C7610" s="49"/>
      <c r="D7610" s="50"/>
    </row>
    <row r="7611" spans="1:4" ht="15" x14ac:dyDescent="0.25">
      <c r="A7611" s="49"/>
      <c r="B7611" s="49"/>
      <c r="C7611" s="49"/>
      <c r="D7611" s="50"/>
    </row>
    <row r="7612" spans="1:4" ht="15" x14ac:dyDescent="0.25">
      <c r="A7612" s="49"/>
      <c r="B7612" s="49"/>
      <c r="C7612" s="49"/>
      <c r="D7612" s="50"/>
    </row>
    <row r="7613" spans="1:4" ht="15" x14ac:dyDescent="0.25">
      <c r="A7613" s="49"/>
      <c r="B7613" s="49"/>
      <c r="C7613" s="49"/>
      <c r="D7613" s="50"/>
    </row>
    <row r="7614" spans="1:4" ht="15" x14ac:dyDescent="0.25">
      <c r="A7614" s="49"/>
      <c r="B7614" s="49"/>
      <c r="C7614" s="49"/>
      <c r="D7614" s="50"/>
    </row>
    <row r="7615" spans="1:4" ht="15" x14ac:dyDescent="0.25">
      <c r="A7615" s="49"/>
      <c r="B7615" s="49"/>
      <c r="C7615" s="49"/>
      <c r="D7615" s="50"/>
    </row>
    <row r="7616" spans="1:4" ht="15" x14ac:dyDescent="0.25">
      <c r="A7616" s="49"/>
      <c r="B7616" s="49"/>
      <c r="C7616" s="49"/>
      <c r="D7616" s="50"/>
    </row>
    <row r="7617" spans="1:4" ht="15" x14ac:dyDescent="0.25">
      <c r="A7617" s="49"/>
      <c r="B7617" s="49"/>
      <c r="C7617" s="49"/>
      <c r="D7617" s="50"/>
    </row>
    <row r="7618" spans="1:4" ht="15" x14ac:dyDescent="0.25">
      <c r="A7618" s="49"/>
      <c r="B7618" s="49"/>
      <c r="C7618" s="49"/>
      <c r="D7618" s="50"/>
    </row>
    <row r="7619" spans="1:4" ht="15" x14ac:dyDescent="0.25">
      <c r="A7619" s="49"/>
      <c r="B7619" s="49"/>
      <c r="C7619" s="49"/>
      <c r="D7619" s="50"/>
    </row>
    <row r="7620" spans="1:4" ht="15" x14ac:dyDescent="0.25">
      <c r="A7620" s="49"/>
      <c r="B7620" s="49"/>
      <c r="C7620" s="49"/>
      <c r="D7620" s="50"/>
    </row>
    <row r="7621" spans="1:4" ht="15" x14ac:dyDescent="0.25">
      <c r="A7621" s="49"/>
      <c r="B7621" s="49"/>
      <c r="C7621" s="49"/>
      <c r="D7621" s="50"/>
    </row>
    <row r="7622" spans="1:4" ht="15" x14ac:dyDescent="0.25">
      <c r="A7622" s="49"/>
      <c r="B7622" s="49"/>
      <c r="C7622" s="49"/>
      <c r="D7622" s="50"/>
    </row>
    <row r="7623" spans="1:4" ht="15" x14ac:dyDescent="0.25">
      <c r="A7623" s="49"/>
      <c r="B7623" s="49"/>
      <c r="C7623" s="49"/>
      <c r="D7623" s="50"/>
    </row>
    <row r="7624" spans="1:4" ht="15" x14ac:dyDescent="0.25">
      <c r="A7624" s="49"/>
      <c r="B7624" s="49"/>
      <c r="C7624" s="49"/>
      <c r="D7624" s="50"/>
    </row>
    <row r="7625" spans="1:4" ht="15" x14ac:dyDescent="0.25">
      <c r="A7625" s="49"/>
      <c r="B7625" s="49"/>
      <c r="C7625" s="49"/>
      <c r="D7625" s="50"/>
    </row>
    <row r="7626" spans="1:4" ht="15" x14ac:dyDescent="0.25">
      <c r="A7626" s="49"/>
      <c r="B7626" s="49"/>
      <c r="C7626" s="49"/>
      <c r="D7626" s="50"/>
    </row>
    <row r="7627" spans="1:4" ht="15" x14ac:dyDescent="0.25">
      <c r="A7627" s="49"/>
      <c r="B7627" s="49"/>
      <c r="C7627" s="49"/>
      <c r="D7627" s="50"/>
    </row>
    <row r="7628" spans="1:4" ht="15" x14ac:dyDescent="0.25">
      <c r="A7628" s="49"/>
      <c r="B7628" s="49"/>
      <c r="C7628" s="49"/>
      <c r="D7628" s="50"/>
    </row>
    <row r="7629" spans="1:4" ht="15" x14ac:dyDescent="0.25">
      <c r="A7629" s="49"/>
      <c r="B7629" s="49"/>
      <c r="C7629" s="49"/>
      <c r="D7629" s="50"/>
    </row>
    <row r="7630" spans="1:4" ht="15" x14ac:dyDescent="0.25">
      <c r="A7630" s="49"/>
      <c r="B7630" s="49"/>
      <c r="C7630" s="49"/>
      <c r="D7630" s="50"/>
    </row>
    <row r="7631" spans="1:4" ht="15" x14ac:dyDescent="0.25">
      <c r="A7631" s="49"/>
      <c r="B7631" s="49"/>
      <c r="C7631" s="49"/>
      <c r="D7631" s="50"/>
    </row>
    <row r="7632" spans="1:4" ht="15" x14ac:dyDescent="0.25">
      <c r="A7632" s="49"/>
      <c r="B7632" s="49"/>
      <c r="C7632" s="49"/>
      <c r="D7632" s="50"/>
    </row>
    <row r="7633" spans="1:4" ht="15" x14ac:dyDescent="0.25">
      <c r="A7633" s="49"/>
      <c r="B7633" s="49"/>
      <c r="C7633" s="49"/>
      <c r="D7633" s="50"/>
    </row>
    <row r="7634" spans="1:4" ht="15" x14ac:dyDescent="0.25">
      <c r="A7634" s="49"/>
      <c r="B7634" s="49"/>
      <c r="C7634" s="49"/>
      <c r="D7634" s="50"/>
    </row>
    <row r="7635" spans="1:4" ht="15" x14ac:dyDescent="0.25">
      <c r="A7635" s="49"/>
      <c r="B7635" s="49"/>
      <c r="C7635" s="49"/>
      <c r="D7635" s="50"/>
    </row>
    <row r="7636" spans="1:4" ht="15" x14ac:dyDescent="0.25">
      <c r="A7636" s="49"/>
      <c r="B7636" s="49"/>
      <c r="C7636" s="49"/>
      <c r="D7636" s="50"/>
    </row>
    <row r="7637" spans="1:4" ht="15" x14ac:dyDescent="0.25">
      <c r="A7637" s="49"/>
      <c r="B7637" s="49"/>
      <c r="C7637" s="49"/>
      <c r="D7637" s="50"/>
    </row>
    <row r="7638" spans="1:4" ht="15" x14ac:dyDescent="0.25">
      <c r="A7638" s="49"/>
      <c r="B7638" s="49"/>
      <c r="C7638" s="49"/>
      <c r="D7638" s="50"/>
    </row>
    <row r="7639" spans="1:4" ht="15" x14ac:dyDescent="0.25">
      <c r="A7639" s="49"/>
      <c r="B7639" s="49"/>
      <c r="C7639" s="49"/>
      <c r="D7639" s="50"/>
    </row>
    <row r="7640" spans="1:4" ht="15" x14ac:dyDescent="0.25">
      <c r="A7640" s="49"/>
      <c r="B7640" s="49"/>
      <c r="C7640" s="49"/>
      <c r="D7640" s="50"/>
    </row>
    <row r="7641" spans="1:4" ht="15" x14ac:dyDescent="0.25">
      <c r="A7641" s="49"/>
      <c r="B7641" s="49"/>
      <c r="C7641" s="49"/>
      <c r="D7641" s="50"/>
    </row>
    <row r="7642" spans="1:4" ht="15" x14ac:dyDescent="0.25">
      <c r="A7642" s="49"/>
      <c r="B7642" s="49"/>
      <c r="C7642" s="49"/>
      <c r="D7642" s="50"/>
    </row>
    <row r="7643" spans="1:4" ht="15" x14ac:dyDescent="0.25">
      <c r="A7643" s="49"/>
      <c r="B7643" s="49"/>
      <c r="C7643" s="49"/>
      <c r="D7643" s="50"/>
    </row>
    <row r="7644" spans="1:4" ht="15" x14ac:dyDescent="0.25">
      <c r="A7644" s="49"/>
      <c r="B7644" s="49"/>
      <c r="C7644" s="49"/>
      <c r="D7644" s="50"/>
    </row>
    <row r="7645" spans="1:4" ht="15" x14ac:dyDescent="0.25">
      <c r="A7645" s="49"/>
      <c r="B7645" s="49"/>
      <c r="C7645" s="49"/>
      <c r="D7645" s="50"/>
    </row>
    <row r="7646" spans="1:4" ht="15" x14ac:dyDescent="0.25">
      <c r="A7646" s="49"/>
      <c r="B7646" s="49"/>
      <c r="C7646" s="49"/>
      <c r="D7646" s="50"/>
    </row>
    <row r="7647" spans="1:4" ht="15" x14ac:dyDescent="0.25">
      <c r="A7647" s="49"/>
      <c r="B7647" s="49"/>
      <c r="C7647" s="49"/>
      <c r="D7647" s="50"/>
    </row>
    <row r="7648" spans="1:4" ht="15" x14ac:dyDescent="0.25">
      <c r="A7648" s="49"/>
      <c r="B7648" s="49"/>
      <c r="C7648" s="49"/>
      <c r="D7648" s="50"/>
    </row>
    <row r="7649" spans="1:4" ht="15" x14ac:dyDescent="0.25">
      <c r="A7649" s="49"/>
      <c r="B7649" s="49"/>
      <c r="C7649" s="49"/>
      <c r="D7649" s="50"/>
    </row>
    <row r="7650" spans="1:4" ht="15" x14ac:dyDescent="0.25">
      <c r="A7650" s="49"/>
      <c r="B7650" s="49"/>
      <c r="C7650" s="49"/>
      <c r="D7650" s="50"/>
    </row>
    <row r="7651" spans="1:4" ht="15" x14ac:dyDescent="0.25">
      <c r="A7651" s="49"/>
      <c r="B7651" s="49"/>
      <c r="C7651" s="49"/>
      <c r="D7651" s="50"/>
    </row>
    <row r="7652" spans="1:4" ht="15" x14ac:dyDescent="0.25">
      <c r="A7652" s="49"/>
      <c r="B7652" s="49"/>
      <c r="C7652" s="49"/>
      <c r="D7652" s="50"/>
    </row>
    <row r="7653" spans="1:4" ht="15" x14ac:dyDescent="0.25">
      <c r="A7653" s="49"/>
      <c r="B7653" s="49"/>
      <c r="C7653" s="49"/>
      <c r="D7653" s="50"/>
    </row>
    <row r="7654" spans="1:4" ht="15" x14ac:dyDescent="0.25">
      <c r="A7654" s="49"/>
      <c r="B7654" s="49"/>
      <c r="C7654" s="49"/>
      <c r="D7654" s="50"/>
    </row>
    <row r="7655" spans="1:4" ht="15" x14ac:dyDescent="0.25">
      <c r="A7655" s="49"/>
      <c r="B7655" s="49"/>
      <c r="C7655" s="49"/>
      <c r="D7655" s="50"/>
    </row>
    <row r="7656" spans="1:4" ht="15" x14ac:dyDescent="0.25">
      <c r="A7656" s="49"/>
      <c r="B7656" s="49"/>
      <c r="C7656" s="49"/>
      <c r="D7656" s="50"/>
    </row>
    <row r="7657" spans="1:4" ht="15" x14ac:dyDescent="0.25">
      <c r="A7657" s="49"/>
      <c r="B7657" s="49"/>
      <c r="C7657" s="49"/>
      <c r="D7657" s="50"/>
    </row>
    <row r="7658" spans="1:4" ht="15" x14ac:dyDescent="0.25">
      <c r="A7658" s="49"/>
      <c r="B7658" s="49"/>
      <c r="C7658" s="49"/>
      <c r="D7658" s="50"/>
    </row>
    <row r="7659" spans="1:4" ht="15" x14ac:dyDescent="0.25">
      <c r="A7659" s="49"/>
      <c r="B7659" s="49"/>
      <c r="C7659" s="49"/>
      <c r="D7659" s="50"/>
    </row>
    <row r="7660" spans="1:4" ht="15" x14ac:dyDescent="0.25">
      <c r="A7660" s="49"/>
      <c r="B7660" s="49"/>
      <c r="C7660" s="49"/>
      <c r="D7660" s="50"/>
    </row>
    <row r="7661" spans="1:4" ht="15" x14ac:dyDescent="0.25">
      <c r="A7661" s="49"/>
      <c r="B7661" s="49"/>
      <c r="C7661" s="49"/>
      <c r="D7661" s="50"/>
    </row>
    <row r="7662" spans="1:4" ht="15" x14ac:dyDescent="0.25">
      <c r="A7662" s="49"/>
      <c r="B7662" s="49"/>
      <c r="C7662" s="49"/>
      <c r="D7662" s="50"/>
    </row>
    <row r="7663" spans="1:4" ht="15" x14ac:dyDescent="0.25">
      <c r="A7663" s="49"/>
      <c r="B7663" s="49"/>
      <c r="C7663" s="49"/>
      <c r="D7663" s="50"/>
    </row>
    <row r="7664" spans="1:4" ht="15" x14ac:dyDescent="0.25">
      <c r="A7664" s="49"/>
      <c r="B7664" s="49"/>
      <c r="C7664" s="49"/>
      <c r="D7664" s="50"/>
    </row>
    <row r="7665" spans="1:4" ht="15" x14ac:dyDescent="0.25">
      <c r="A7665" s="49"/>
      <c r="B7665" s="49"/>
      <c r="C7665" s="49"/>
      <c r="D7665" s="50"/>
    </row>
    <row r="7666" spans="1:4" ht="15" x14ac:dyDescent="0.25">
      <c r="A7666" s="49"/>
      <c r="B7666" s="49"/>
      <c r="C7666" s="49"/>
      <c r="D7666" s="50"/>
    </row>
    <row r="7667" spans="1:4" ht="15" x14ac:dyDescent="0.25">
      <c r="A7667" s="49"/>
      <c r="B7667" s="49"/>
      <c r="C7667" s="49"/>
      <c r="D7667" s="50"/>
    </row>
    <row r="7668" spans="1:4" ht="15" x14ac:dyDescent="0.25">
      <c r="A7668" s="49"/>
      <c r="B7668" s="49"/>
      <c r="C7668" s="49"/>
      <c r="D7668" s="50"/>
    </row>
    <row r="7669" spans="1:4" ht="15" x14ac:dyDescent="0.25">
      <c r="A7669" s="49"/>
      <c r="B7669" s="49"/>
      <c r="C7669" s="49"/>
      <c r="D7669" s="50"/>
    </row>
    <row r="7670" spans="1:4" ht="15" x14ac:dyDescent="0.25">
      <c r="A7670" s="49"/>
      <c r="B7670" s="49"/>
      <c r="C7670" s="49"/>
      <c r="D7670" s="50"/>
    </row>
    <row r="7671" spans="1:4" ht="15" x14ac:dyDescent="0.25">
      <c r="A7671" s="49"/>
      <c r="B7671" s="49"/>
      <c r="C7671" s="49"/>
      <c r="D7671" s="50"/>
    </row>
    <row r="7672" spans="1:4" ht="15" x14ac:dyDescent="0.25">
      <c r="A7672" s="49"/>
      <c r="B7672" s="49"/>
      <c r="C7672" s="49"/>
      <c r="D7672" s="50"/>
    </row>
    <row r="7673" spans="1:4" ht="15" x14ac:dyDescent="0.25">
      <c r="A7673" s="49"/>
      <c r="B7673" s="49"/>
      <c r="C7673" s="49"/>
      <c r="D7673" s="50"/>
    </row>
    <row r="7674" spans="1:4" ht="15" x14ac:dyDescent="0.25">
      <c r="A7674" s="49"/>
      <c r="B7674" s="49"/>
      <c r="C7674" s="49"/>
      <c r="D7674" s="50"/>
    </row>
    <row r="7675" spans="1:4" ht="15" x14ac:dyDescent="0.25">
      <c r="A7675" s="49"/>
      <c r="B7675" s="49"/>
      <c r="C7675" s="49"/>
      <c r="D7675" s="50"/>
    </row>
    <row r="7676" spans="1:4" ht="15" x14ac:dyDescent="0.25">
      <c r="A7676" s="49"/>
      <c r="B7676" s="49"/>
      <c r="C7676" s="49"/>
      <c r="D7676" s="50"/>
    </row>
    <row r="7677" spans="1:4" ht="15" x14ac:dyDescent="0.25">
      <c r="A7677" s="49"/>
      <c r="B7677" s="49"/>
      <c r="C7677" s="49"/>
      <c r="D7677" s="50"/>
    </row>
    <row r="7678" spans="1:4" ht="15" x14ac:dyDescent="0.25">
      <c r="A7678" s="49"/>
      <c r="B7678" s="49"/>
      <c r="C7678" s="49"/>
      <c r="D7678" s="50"/>
    </row>
    <row r="7679" spans="1:4" ht="15" x14ac:dyDescent="0.25">
      <c r="A7679" s="49"/>
      <c r="B7679" s="49"/>
      <c r="C7679" s="49"/>
      <c r="D7679" s="50"/>
    </row>
    <row r="7680" spans="1:4" ht="15" x14ac:dyDescent="0.25">
      <c r="A7680" s="49"/>
      <c r="B7680" s="49"/>
      <c r="C7680" s="49"/>
      <c r="D7680" s="50"/>
    </row>
    <row r="7681" spans="1:4" ht="15" x14ac:dyDescent="0.25">
      <c r="A7681" s="49"/>
      <c r="B7681" s="49"/>
      <c r="C7681" s="49"/>
      <c r="D7681" s="50"/>
    </row>
    <row r="7682" spans="1:4" ht="15" x14ac:dyDescent="0.25">
      <c r="A7682" s="49"/>
      <c r="B7682" s="49"/>
      <c r="C7682" s="49"/>
      <c r="D7682" s="50"/>
    </row>
    <row r="7683" spans="1:4" ht="15" x14ac:dyDescent="0.25">
      <c r="A7683" s="49"/>
      <c r="B7683" s="49"/>
      <c r="C7683" s="49"/>
      <c r="D7683" s="50"/>
    </row>
    <row r="7684" spans="1:4" ht="15" x14ac:dyDescent="0.25">
      <c r="A7684" s="49"/>
      <c r="B7684" s="49"/>
      <c r="C7684" s="49"/>
      <c r="D7684" s="50"/>
    </row>
    <row r="7685" spans="1:4" ht="15" x14ac:dyDescent="0.25">
      <c r="A7685" s="49"/>
      <c r="B7685" s="49"/>
      <c r="C7685" s="49"/>
      <c r="D7685" s="50"/>
    </row>
    <row r="7686" spans="1:4" ht="15" x14ac:dyDescent="0.25">
      <c r="A7686" s="49"/>
      <c r="B7686" s="49"/>
      <c r="C7686" s="49"/>
      <c r="D7686" s="50"/>
    </row>
    <row r="7687" spans="1:4" ht="15" x14ac:dyDescent="0.25">
      <c r="A7687" s="49"/>
      <c r="B7687" s="49"/>
      <c r="C7687" s="49"/>
      <c r="D7687" s="50"/>
    </row>
    <row r="7688" spans="1:4" ht="15" x14ac:dyDescent="0.25">
      <c r="A7688" s="49"/>
      <c r="B7688" s="49"/>
      <c r="C7688" s="49"/>
      <c r="D7688" s="50"/>
    </row>
    <row r="7689" spans="1:4" ht="15" x14ac:dyDescent="0.25">
      <c r="A7689" s="49"/>
      <c r="B7689" s="49"/>
      <c r="C7689" s="49"/>
      <c r="D7689" s="50"/>
    </row>
    <row r="7690" spans="1:4" ht="15" x14ac:dyDescent="0.25">
      <c r="A7690" s="49"/>
      <c r="B7690" s="49"/>
      <c r="C7690" s="49"/>
      <c r="D7690" s="50"/>
    </row>
    <row r="7691" spans="1:4" ht="15" x14ac:dyDescent="0.25">
      <c r="A7691" s="49"/>
      <c r="B7691" s="49"/>
      <c r="C7691" s="49"/>
      <c r="D7691" s="50"/>
    </row>
    <row r="7692" spans="1:4" ht="15" x14ac:dyDescent="0.25">
      <c r="A7692" s="49"/>
      <c r="B7692" s="49"/>
      <c r="C7692" s="49"/>
      <c r="D7692" s="50"/>
    </row>
    <row r="7693" spans="1:4" ht="15" x14ac:dyDescent="0.25">
      <c r="A7693" s="49"/>
      <c r="B7693" s="49"/>
      <c r="C7693" s="49"/>
      <c r="D7693" s="50"/>
    </row>
    <row r="7694" spans="1:4" ht="15" x14ac:dyDescent="0.25">
      <c r="A7694" s="49"/>
      <c r="B7694" s="49"/>
      <c r="C7694" s="49"/>
      <c r="D7694" s="50"/>
    </row>
    <row r="7695" spans="1:4" ht="15" x14ac:dyDescent="0.25">
      <c r="A7695" s="49"/>
      <c r="B7695" s="49"/>
      <c r="C7695" s="49"/>
      <c r="D7695" s="50"/>
    </row>
    <row r="7696" spans="1:4" ht="15" x14ac:dyDescent="0.25">
      <c r="A7696" s="49"/>
      <c r="B7696" s="49"/>
      <c r="C7696" s="49"/>
      <c r="D7696" s="50"/>
    </row>
    <row r="7697" spans="1:4" ht="15" x14ac:dyDescent="0.25">
      <c r="A7697" s="49"/>
      <c r="B7697" s="49"/>
      <c r="C7697" s="49"/>
      <c r="D7697" s="50"/>
    </row>
    <row r="7698" spans="1:4" ht="15" x14ac:dyDescent="0.25">
      <c r="A7698" s="49"/>
      <c r="B7698" s="49"/>
      <c r="C7698" s="49"/>
      <c r="D7698" s="50"/>
    </row>
    <row r="7699" spans="1:4" ht="15" x14ac:dyDescent="0.25">
      <c r="A7699" s="49"/>
      <c r="B7699" s="49"/>
      <c r="C7699" s="49"/>
      <c r="D7699" s="50"/>
    </row>
    <row r="7700" spans="1:4" ht="15" x14ac:dyDescent="0.25">
      <c r="A7700" s="49"/>
      <c r="B7700" s="49"/>
      <c r="C7700" s="49"/>
      <c r="D7700" s="50"/>
    </row>
    <row r="7701" spans="1:4" ht="15" x14ac:dyDescent="0.25">
      <c r="A7701" s="49"/>
      <c r="B7701" s="49"/>
      <c r="C7701" s="49"/>
      <c r="D7701" s="50"/>
    </row>
    <row r="7702" spans="1:4" ht="15" x14ac:dyDescent="0.25">
      <c r="A7702" s="49"/>
      <c r="B7702" s="49"/>
      <c r="C7702" s="49"/>
      <c r="D7702" s="50"/>
    </row>
    <row r="7703" spans="1:4" ht="15" x14ac:dyDescent="0.25">
      <c r="A7703" s="49"/>
      <c r="B7703" s="49"/>
      <c r="C7703" s="49"/>
      <c r="D7703" s="50"/>
    </row>
    <row r="7704" spans="1:4" ht="15" x14ac:dyDescent="0.25">
      <c r="A7704" s="49"/>
      <c r="B7704" s="49"/>
      <c r="C7704" s="49"/>
      <c r="D7704" s="50"/>
    </row>
    <row r="7705" spans="1:4" ht="15" x14ac:dyDescent="0.25">
      <c r="A7705" s="49"/>
      <c r="B7705" s="49"/>
      <c r="C7705" s="49"/>
      <c r="D7705" s="50"/>
    </row>
    <row r="7706" spans="1:4" ht="15" x14ac:dyDescent="0.25">
      <c r="A7706" s="49"/>
      <c r="B7706" s="49"/>
      <c r="C7706" s="49"/>
      <c r="D7706" s="50"/>
    </row>
    <row r="7707" spans="1:4" ht="15" x14ac:dyDescent="0.25">
      <c r="A7707" s="49"/>
      <c r="B7707" s="49"/>
      <c r="C7707" s="49"/>
      <c r="D7707" s="50"/>
    </row>
    <row r="7708" spans="1:4" ht="15" x14ac:dyDescent="0.25">
      <c r="A7708" s="49"/>
      <c r="B7708" s="49"/>
      <c r="C7708" s="49"/>
      <c r="D7708" s="50"/>
    </row>
    <row r="7709" spans="1:4" ht="15" x14ac:dyDescent="0.25">
      <c r="A7709" s="49"/>
      <c r="B7709" s="49"/>
      <c r="C7709" s="49"/>
      <c r="D7709" s="50"/>
    </row>
    <row r="7710" spans="1:4" ht="15" x14ac:dyDescent="0.25">
      <c r="A7710" s="49"/>
      <c r="B7710" s="49"/>
      <c r="C7710" s="49"/>
      <c r="D7710" s="50"/>
    </row>
    <row r="7711" spans="1:4" ht="15" x14ac:dyDescent="0.25">
      <c r="A7711" s="49"/>
      <c r="B7711" s="49"/>
      <c r="C7711" s="49"/>
      <c r="D7711" s="50"/>
    </row>
    <row r="7712" spans="1:4" ht="15" x14ac:dyDescent="0.25">
      <c r="A7712" s="49"/>
      <c r="B7712" s="49"/>
      <c r="C7712" s="49"/>
      <c r="D7712" s="50"/>
    </row>
    <row r="7713" spans="1:4" ht="15" x14ac:dyDescent="0.25">
      <c r="A7713" s="49"/>
      <c r="B7713" s="49"/>
      <c r="C7713" s="49"/>
      <c r="D7713" s="50"/>
    </row>
    <row r="7714" spans="1:4" ht="15" x14ac:dyDescent="0.25">
      <c r="A7714" s="49"/>
      <c r="B7714" s="49"/>
      <c r="C7714" s="49"/>
      <c r="D7714" s="50"/>
    </row>
    <row r="7715" spans="1:4" ht="15" x14ac:dyDescent="0.25">
      <c r="A7715" s="49"/>
      <c r="B7715" s="49"/>
      <c r="C7715" s="49"/>
      <c r="D7715" s="50"/>
    </row>
    <row r="7716" spans="1:4" ht="15" x14ac:dyDescent="0.25">
      <c r="A7716" s="49"/>
      <c r="B7716" s="49"/>
      <c r="C7716" s="49"/>
      <c r="D7716" s="50"/>
    </row>
    <row r="7717" spans="1:4" ht="15" x14ac:dyDescent="0.25">
      <c r="A7717" s="49"/>
      <c r="B7717" s="49"/>
      <c r="C7717" s="49"/>
      <c r="D7717" s="50"/>
    </row>
    <row r="7718" spans="1:4" ht="15" x14ac:dyDescent="0.25">
      <c r="A7718" s="49"/>
      <c r="B7718" s="49"/>
      <c r="C7718" s="49"/>
      <c r="D7718" s="50"/>
    </row>
    <row r="7719" spans="1:4" ht="15" x14ac:dyDescent="0.25">
      <c r="A7719" s="49"/>
      <c r="B7719" s="49"/>
      <c r="C7719" s="49"/>
      <c r="D7719" s="50"/>
    </row>
    <row r="7720" spans="1:4" ht="15" x14ac:dyDescent="0.25">
      <c r="A7720" s="49"/>
      <c r="B7720" s="49"/>
      <c r="C7720" s="49"/>
      <c r="D7720" s="50"/>
    </row>
    <row r="7721" spans="1:4" ht="15" x14ac:dyDescent="0.25">
      <c r="A7721" s="49"/>
      <c r="B7721" s="49"/>
      <c r="C7721" s="49"/>
      <c r="D7721" s="50"/>
    </row>
    <row r="7722" spans="1:4" ht="15" x14ac:dyDescent="0.25">
      <c r="A7722" s="49"/>
      <c r="B7722" s="49"/>
      <c r="C7722" s="49"/>
      <c r="D7722" s="50"/>
    </row>
    <row r="7723" spans="1:4" ht="15" x14ac:dyDescent="0.25">
      <c r="A7723" s="49"/>
      <c r="B7723" s="49"/>
      <c r="C7723" s="49"/>
      <c r="D7723" s="50"/>
    </row>
    <row r="7724" spans="1:4" ht="15" x14ac:dyDescent="0.25">
      <c r="A7724" s="49"/>
      <c r="B7724" s="49"/>
      <c r="C7724" s="49"/>
      <c r="D7724" s="50"/>
    </row>
    <row r="7725" spans="1:4" ht="15" x14ac:dyDescent="0.25">
      <c r="A7725" s="49"/>
      <c r="B7725" s="49"/>
      <c r="C7725" s="49"/>
      <c r="D7725" s="50"/>
    </row>
    <row r="7726" spans="1:4" ht="15" x14ac:dyDescent="0.25">
      <c r="A7726" s="49"/>
      <c r="B7726" s="49"/>
      <c r="C7726" s="49"/>
      <c r="D7726" s="50"/>
    </row>
    <row r="7727" spans="1:4" ht="15" x14ac:dyDescent="0.25">
      <c r="A7727" s="49"/>
      <c r="B7727" s="49"/>
      <c r="C7727" s="49"/>
      <c r="D7727" s="50"/>
    </row>
    <row r="7728" spans="1:4" ht="15" x14ac:dyDescent="0.25">
      <c r="A7728" s="49"/>
      <c r="B7728" s="49"/>
      <c r="C7728" s="49"/>
      <c r="D7728" s="50"/>
    </row>
    <row r="7729" spans="1:4" ht="15" x14ac:dyDescent="0.25">
      <c r="A7729" s="49"/>
      <c r="B7729" s="49"/>
      <c r="C7729" s="49"/>
      <c r="D7729" s="50"/>
    </row>
    <row r="7730" spans="1:4" ht="15" x14ac:dyDescent="0.25">
      <c r="A7730" s="49"/>
      <c r="B7730" s="49"/>
      <c r="C7730" s="49"/>
      <c r="D7730" s="50"/>
    </row>
    <row r="7731" spans="1:4" ht="15" x14ac:dyDescent="0.25">
      <c r="A7731" s="49"/>
      <c r="B7731" s="49"/>
      <c r="C7731" s="49"/>
      <c r="D7731" s="50"/>
    </row>
    <row r="7732" spans="1:4" ht="15" x14ac:dyDescent="0.25">
      <c r="A7732" s="49"/>
      <c r="B7732" s="49"/>
      <c r="C7732" s="49"/>
      <c r="D7732" s="50"/>
    </row>
    <row r="7733" spans="1:4" ht="15" x14ac:dyDescent="0.25">
      <c r="A7733" s="49"/>
      <c r="B7733" s="49"/>
      <c r="C7733" s="49"/>
      <c r="D7733" s="50"/>
    </row>
    <row r="7734" spans="1:4" ht="15" x14ac:dyDescent="0.25">
      <c r="A7734" s="49"/>
      <c r="B7734" s="49"/>
      <c r="C7734" s="49"/>
      <c r="D7734" s="50"/>
    </row>
    <row r="7735" spans="1:4" ht="15" x14ac:dyDescent="0.25">
      <c r="A7735" s="49"/>
      <c r="B7735" s="49"/>
      <c r="C7735" s="49"/>
      <c r="D7735" s="50"/>
    </row>
    <row r="7736" spans="1:4" ht="15" x14ac:dyDescent="0.25">
      <c r="A7736" s="49"/>
      <c r="B7736" s="49"/>
      <c r="C7736" s="49"/>
      <c r="D7736" s="50"/>
    </row>
    <row r="7737" spans="1:4" ht="15" x14ac:dyDescent="0.25">
      <c r="A7737" s="49"/>
      <c r="B7737" s="49"/>
      <c r="C7737" s="49"/>
      <c r="D7737" s="50"/>
    </row>
    <row r="7738" spans="1:4" ht="15" x14ac:dyDescent="0.25">
      <c r="A7738" s="49"/>
      <c r="B7738" s="49"/>
      <c r="C7738" s="49"/>
      <c r="D7738" s="50"/>
    </row>
    <row r="7739" spans="1:4" ht="15" x14ac:dyDescent="0.25">
      <c r="A7739" s="49"/>
      <c r="B7739" s="49"/>
      <c r="C7739" s="49"/>
      <c r="D7739" s="50"/>
    </row>
    <row r="7740" spans="1:4" ht="15" x14ac:dyDescent="0.25">
      <c r="A7740" s="49"/>
      <c r="B7740" s="49"/>
      <c r="C7740" s="49"/>
      <c r="D7740" s="50"/>
    </row>
    <row r="7741" spans="1:4" ht="15" x14ac:dyDescent="0.25">
      <c r="A7741" s="49"/>
      <c r="B7741" s="49"/>
      <c r="C7741" s="49"/>
      <c r="D7741" s="50"/>
    </row>
    <row r="7742" spans="1:4" ht="15" x14ac:dyDescent="0.25">
      <c r="A7742" s="49"/>
      <c r="B7742" s="49"/>
      <c r="C7742" s="49"/>
      <c r="D7742" s="50"/>
    </row>
    <row r="7743" spans="1:4" ht="15" x14ac:dyDescent="0.25">
      <c r="A7743" s="49"/>
      <c r="B7743" s="49"/>
      <c r="C7743" s="49"/>
      <c r="D7743" s="50"/>
    </row>
    <row r="7744" spans="1:4" ht="15" x14ac:dyDescent="0.25">
      <c r="A7744" s="49"/>
      <c r="B7744" s="49"/>
      <c r="C7744" s="49"/>
      <c r="D7744" s="50"/>
    </row>
    <row r="7745" spans="1:4" ht="15" x14ac:dyDescent="0.25">
      <c r="A7745" s="49"/>
      <c r="B7745" s="49"/>
      <c r="C7745" s="49"/>
      <c r="D7745" s="50"/>
    </row>
    <row r="7746" spans="1:4" ht="15" x14ac:dyDescent="0.25">
      <c r="A7746" s="49"/>
      <c r="B7746" s="49"/>
      <c r="C7746" s="49"/>
      <c r="D7746" s="50"/>
    </row>
    <row r="7747" spans="1:4" ht="15" x14ac:dyDescent="0.25">
      <c r="A7747" s="49"/>
      <c r="B7747" s="49"/>
      <c r="C7747" s="49"/>
      <c r="D7747" s="50"/>
    </row>
    <row r="7748" spans="1:4" ht="15" x14ac:dyDescent="0.25">
      <c r="A7748" s="49"/>
      <c r="B7748" s="49"/>
      <c r="C7748" s="49"/>
      <c r="D7748" s="50"/>
    </row>
    <row r="7749" spans="1:4" ht="15" x14ac:dyDescent="0.25">
      <c r="A7749" s="49"/>
      <c r="B7749" s="49"/>
      <c r="C7749" s="49"/>
      <c r="D7749" s="50"/>
    </row>
    <row r="7750" spans="1:4" ht="15" x14ac:dyDescent="0.25">
      <c r="A7750" s="49"/>
      <c r="B7750" s="49"/>
      <c r="C7750" s="49"/>
      <c r="D7750" s="50"/>
    </row>
    <row r="7751" spans="1:4" ht="15" x14ac:dyDescent="0.25">
      <c r="A7751" s="49"/>
      <c r="B7751" s="49"/>
      <c r="C7751" s="49"/>
      <c r="D7751" s="50"/>
    </row>
    <row r="7752" spans="1:4" ht="15" x14ac:dyDescent="0.25">
      <c r="A7752" s="49"/>
      <c r="B7752" s="49"/>
      <c r="C7752" s="49"/>
      <c r="D7752" s="50"/>
    </row>
    <row r="7753" spans="1:4" ht="15" x14ac:dyDescent="0.25">
      <c r="A7753" s="49"/>
      <c r="B7753" s="49"/>
      <c r="C7753" s="49"/>
      <c r="D7753" s="50"/>
    </row>
    <row r="7754" spans="1:4" ht="15" x14ac:dyDescent="0.25">
      <c r="A7754" s="49"/>
      <c r="B7754" s="49"/>
      <c r="C7754" s="49"/>
      <c r="D7754" s="50"/>
    </row>
    <row r="7755" spans="1:4" ht="15" x14ac:dyDescent="0.25">
      <c r="A7755" s="49"/>
      <c r="B7755" s="49"/>
      <c r="C7755" s="49"/>
      <c r="D7755" s="50"/>
    </row>
    <row r="7756" spans="1:4" ht="15" x14ac:dyDescent="0.25">
      <c r="A7756" s="49"/>
      <c r="B7756" s="49"/>
      <c r="C7756" s="49"/>
      <c r="D7756" s="50"/>
    </row>
    <row r="7757" spans="1:4" ht="15" x14ac:dyDescent="0.25">
      <c r="A7757" s="49"/>
      <c r="B7757" s="49"/>
      <c r="C7757" s="49"/>
      <c r="D7757" s="50"/>
    </row>
    <row r="7758" spans="1:4" ht="15" x14ac:dyDescent="0.25">
      <c r="A7758" s="49"/>
      <c r="B7758" s="49"/>
      <c r="C7758" s="49"/>
      <c r="D7758" s="50"/>
    </row>
    <row r="7759" spans="1:4" ht="15" x14ac:dyDescent="0.25">
      <c r="A7759" s="49"/>
      <c r="B7759" s="49"/>
      <c r="C7759" s="49"/>
      <c r="D7759" s="50"/>
    </row>
    <row r="7760" spans="1:4" ht="15" x14ac:dyDescent="0.25">
      <c r="A7760" s="49"/>
      <c r="B7760" s="49"/>
      <c r="C7760" s="49"/>
      <c r="D7760" s="50"/>
    </row>
    <row r="7761" spans="1:4" ht="15" x14ac:dyDescent="0.25">
      <c r="A7761" s="49"/>
      <c r="B7761" s="49"/>
      <c r="C7761" s="49"/>
      <c r="D7761" s="50"/>
    </row>
    <row r="7762" spans="1:4" ht="15" x14ac:dyDescent="0.25">
      <c r="A7762" s="49"/>
      <c r="B7762" s="49"/>
      <c r="C7762" s="49"/>
      <c r="D7762" s="50"/>
    </row>
    <row r="7763" spans="1:4" ht="15" x14ac:dyDescent="0.25">
      <c r="A7763" s="49"/>
      <c r="B7763" s="49"/>
      <c r="C7763" s="49"/>
      <c r="D7763" s="50"/>
    </row>
    <row r="7764" spans="1:4" ht="15" x14ac:dyDescent="0.25">
      <c r="A7764" s="49"/>
      <c r="B7764" s="49"/>
      <c r="C7764" s="49"/>
      <c r="D7764" s="50"/>
    </row>
    <row r="7765" spans="1:4" ht="15" x14ac:dyDescent="0.25">
      <c r="A7765" s="49"/>
      <c r="B7765" s="49"/>
      <c r="C7765" s="49"/>
      <c r="D7765" s="50"/>
    </row>
    <row r="7766" spans="1:4" ht="15" x14ac:dyDescent="0.25">
      <c r="A7766" s="49"/>
      <c r="B7766" s="49"/>
      <c r="C7766" s="49"/>
      <c r="D7766" s="50"/>
    </row>
    <row r="7767" spans="1:4" ht="15" x14ac:dyDescent="0.25">
      <c r="A7767" s="49"/>
      <c r="B7767" s="49"/>
      <c r="C7767" s="49"/>
      <c r="D7767" s="50"/>
    </row>
    <row r="7768" spans="1:4" ht="15" x14ac:dyDescent="0.25">
      <c r="A7768" s="49"/>
      <c r="B7768" s="49"/>
      <c r="C7768" s="49"/>
      <c r="D7768" s="50"/>
    </row>
    <row r="7769" spans="1:4" ht="15" x14ac:dyDescent="0.25">
      <c r="A7769" s="49"/>
      <c r="B7769" s="49"/>
      <c r="C7769" s="49"/>
      <c r="D7769" s="50"/>
    </row>
    <row r="7770" spans="1:4" ht="15" x14ac:dyDescent="0.25">
      <c r="A7770" s="49"/>
      <c r="B7770" s="49"/>
      <c r="C7770" s="49"/>
      <c r="D7770" s="50"/>
    </row>
    <row r="7771" spans="1:4" ht="15" x14ac:dyDescent="0.25">
      <c r="A7771" s="49"/>
      <c r="B7771" s="49"/>
      <c r="C7771" s="49"/>
      <c r="D7771" s="50"/>
    </row>
    <row r="7772" spans="1:4" ht="15" x14ac:dyDescent="0.25">
      <c r="A7772" s="49"/>
      <c r="B7772" s="49"/>
      <c r="C7772" s="49"/>
      <c r="D7772" s="50"/>
    </row>
    <row r="7773" spans="1:4" ht="15" x14ac:dyDescent="0.25">
      <c r="A7773" s="49"/>
      <c r="B7773" s="49"/>
      <c r="C7773" s="49"/>
      <c r="D7773" s="50"/>
    </row>
    <row r="7774" spans="1:4" ht="15" x14ac:dyDescent="0.25">
      <c r="A7774" s="49"/>
      <c r="B7774" s="49"/>
      <c r="C7774" s="49"/>
      <c r="D7774" s="50"/>
    </row>
    <row r="7775" spans="1:4" ht="15" x14ac:dyDescent="0.25">
      <c r="A7775" s="49"/>
      <c r="B7775" s="49"/>
      <c r="C7775" s="49"/>
      <c r="D7775" s="50"/>
    </row>
    <row r="7776" spans="1:4" ht="15" x14ac:dyDescent="0.25">
      <c r="A7776" s="49"/>
      <c r="B7776" s="49"/>
      <c r="C7776" s="49"/>
      <c r="D7776" s="50"/>
    </row>
    <row r="7777" spans="1:4" ht="15" x14ac:dyDescent="0.25">
      <c r="A7777" s="49"/>
      <c r="B7777" s="49"/>
      <c r="C7777" s="49"/>
      <c r="D7777" s="50"/>
    </row>
    <row r="7778" spans="1:4" ht="15" x14ac:dyDescent="0.25">
      <c r="A7778" s="49"/>
      <c r="B7778" s="49"/>
      <c r="C7778" s="49"/>
      <c r="D7778" s="50"/>
    </row>
    <row r="7779" spans="1:4" ht="15" x14ac:dyDescent="0.25">
      <c r="A7779" s="49"/>
      <c r="B7779" s="49"/>
      <c r="C7779" s="49"/>
      <c r="D7779" s="50"/>
    </row>
    <row r="7780" spans="1:4" ht="15" x14ac:dyDescent="0.25">
      <c r="A7780" s="49"/>
      <c r="B7780" s="49"/>
      <c r="C7780" s="49"/>
      <c r="D7780" s="50"/>
    </row>
    <row r="7781" spans="1:4" ht="15" x14ac:dyDescent="0.25">
      <c r="A7781" s="49"/>
      <c r="B7781" s="49"/>
      <c r="C7781" s="49"/>
      <c r="D7781" s="50"/>
    </row>
    <row r="7782" spans="1:4" ht="15" x14ac:dyDescent="0.25">
      <c r="A7782" s="49"/>
      <c r="B7782" s="49"/>
      <c r="C7782" s="49"/>
      <c r="D7782" s="50"/>
    </row>
    <row r="7783" spans="1:4" ht="15" x14ac:dyDescent="0.25">
      <c r="A7783" s="49"/>
      <c r="B7783" s="49"/>
      <c r="C7783" s="49"/>
      <c r="D7783" s="50"/>
    </row>
    <row r="7784" spans="1:4" ht="15" x14ac:dyDescent="0.25">
      <c r="A7784" s="49"/>
      <c r="B7784" s="49"/>
      <c r="C7784" s="49"/>
      <c r="D7784" s="50"/>
    </row>
    <row r="7785" spans="1:4" ht="15" x14ac:dyDescent="0.25">
      <c r="A7785" s="49"/>
      <c r="B7785" s="49"/>
      <c r="C7785" s="49"/>
      <c r="D7785" s="50"/>
    </row>
    <row r="7786" spans="1:4" ht="15" x14ac:dyDescent="0.25">
      <c r="A7786" s="49"/>
      <c r="B7786" s="49"/>
      <c r="C7786" s="49"/>
      <c r="D7786" s="50"/>
    </row>
    <row r="7787" spans="1:4" ht="15" x14ac:dyDescent="0.25">
      <c r="A7787" s="49"/>
      <c r="B7787" s="49"/>
      <c r="C7787" s="49"/>
      <c r="D7787" s="50"/>
    </row>
    <row r="7788" spans="1:4" ht="15" x14ac:dyDescent="0.25">
      <c r="A7788" s="49"/>
      <c r="B7788" s="49"/>
      <c r="C7788" s="49"/>
      <c r="D7788" s="50"/>
    </row>
    <row r="7789" spans="1:4" ht="15" x14ac:dyDescent="0.25">
      <c r="A7789" s="49"/>
      <c r="B7789" s="49"/>
      <c r="C7789" s="49"/>
      <c r="D7789" s="50"/>
    </row>
    <row r="7790" spans="1:4" ht="15" x14ac:dyDescent="0.25">
      <c r="A7790" s="49"/>
      <c r="B7790" s="49"/>
      <c r="C7790" s="49"/>
      <c r="D7790" s="50"/>
    </row>
    <row r="7791" spans="1:4" ht="15" x14ac:dyDescent="0.25">
      <c r="A7791" s="49"/>
      <c r="B7791" s="49"/>
      <c r="C7791" s="49"/>
      <c r="D7791" s="50"/>
    </row>
    <row r="7792" spans="1:4" ht="15" x14ac:dyDescent="0.25">
      <c r="A7792" s="49"/>
      <c r="B7792" s="49"/>
      <c r="C7792" s="49"/>
      <c r="D7792" s="50"/>
    </row>
    <row r="7793" spans="1:4" ht="15" x14ac:dyDescent="0.25">
      <c r="A7793" s="49"/>
      <c r="B7793" s="49"/>
      <c r="C7793" s="49"/>
      <c r="D7793" s="50"/>
    </row>
    <row r="7794" spans="1:4" ht="15" x14ac:dyDescent="0.25">
      <c r="A7794" s="49"/>
      <c r="B7794" s="49"/>
      <c r="C7794" s="49"/>
      <c r="D7794" s="50"/>
    </row>
    <row r="7795" spans="1:4" ht="15" x14ac:dyDescent="0.25">
      <c r="A7795" s="49"/>
      <c r="B7795" s="49"/>
      <c r="C7795" s="49"/>
      <c r="D7795" s="50"/>
    </row>
    <row r="7796" spans="1:4" ht="15" x14ac:dyDescent="0.25">
      <c r="A7796" s="49"/>
      <c r="B7796" s="49"/>
      <c r="C7796" s="49"/>
      <c r="D7796" s="50"/>
    </row>
    <row r="7797" spans="1:4" ht="15" x14ac:dyDescent="0.25">
      <c r="A7797" s="49"/>
      <c r="B7797" s="49"/>
      <c r="C7797" s="49"/>
      <c r="D7797" s="50"/>
    </row>
    <row r="7798" spans="1:4" ht="15" x14ac:dyDescent="0.25">
      <c r="A7798" s="49"/>
      <c r="B7798" s="49"/>
      <c r="C7798" s="49"/>
      <c r="D7798" s="50"/>
    </row>
    <row r="7799" spans="1:4" ht="15" x14ac:dyDescent="0.25">
      <c r="A7799" s="49"/>
      <c r="B7799" s="49"/>
      <c r="C7799" s="49"/>
      <c r="D7799" s="50"/>
    </row>
    <row r="7800" spans="1:4" ht="15" x14ac:dyDescent="0.25">
      <c r="A7800" s="49"/>
      <c r="B7800" s="49"/>
      <c r="C7800" s="49"/>
      <c r="D7800" s="50"/>
    </row>
    <row r="7801" spans="1:4" ht="15" x14ac:dyDescent="0.25">
      <c r="A7801" s="49"/>
      <c r="B7801" s="49"/>
      <c r="C7801" s="49"/>
      <c r="D7801" s="50"/>
    </row>
    <row r="7802" spans="1:4" ht="15" x14ac:dyDescent="0.25">
      <c r="A7802" s="49"/>
      <c r="B7802" s="49"/>
      <c r="C7802" s="49"/>
      <c r="D7802" s="50"/>
    </row>
    <row r="7803" spans="1:4" ht="15" x14ac:dyDescent="0.25">
      <c r="A7803" s="49"/>
      <c r="B7803" s="49"/>
      <c r="C7803" s="49"/>
      <c r="D7803" s="50"/>
    </row>
    <row r="7804" spans="1:4" ht="15" x14ac:dyDescent="0.25">
      <c r="A7804" s="49"/>
      <c r="B7804" s="49"/>
      <c r="C7804" s="49"/>
      <c r="D7804" s="50"/>
    </row>
    <row r="7805" spans="1:4" ht="15" x14ac:dyDescent="0.25">
      <c r="A7805" s="49"/>
      <c r="B7805" s="49"/>
      <c r="C7805" s="49"/>
      <c r="D7805" s="50"/>
    </row>
    <row r="7806" spans="1:4" ht="15" x14ac:dyDescent="0.25">
      <c r="A7806" s="49"/>
      <c r="B7806" s="49"/>
      <c r="C7806" s="49"/>
      <c r="D7806" s="50"/>
    </row>
    <row r="7807" spans="1:4" ht="15" x14ac:dyDescent="0.25">
      <c r="A7807" s="49"/>
      <c r="B7807" s="49"/>
      <c r="C7807" s="49"/>
      <c r="D7807" s="50"/>
    </row>
    <row r="7808" spans="1:4" ht="15" x14ac:dyDescent="0.25">
      <c r="A7808" s="49"/>
      <c r="B7808" s="49"/>
      <c r="C7808" s="49"/>
      <c r="D7808" s="50"/>
    </row>
    <row r="7809" spans="1:4" ht="15" x14ac:dyDescent="0.25">
      <c r="A7809" s="49"/>
      <c r="B7809" s="49"/>
      <c r="C7809" s="49"/>
      <c r="D7809" s="50"/>
    </row>
    <row r="7810" spans="1:4" ht="15" x14ac:dyDescent="0.25">
      <c r="A7810" s="49"/>
      <c r="B7810" s="49"/>
      <c r="C7810" s="49"/>
      <c r="D7810" s="50"/>
    </row>
    <row r="7811" spans="1:4" ht="15" x14ac:dyDescent="0.25">
      <c r="A7811" s="49"/>
      <c r="B7811" s="49"/>
      <c r="C7811" s="49"/>
      <c r="D7811" s="50"/>
    </row>
    <row r="7812" spans="1:4" ht="15" x14ac:dyDescent="0.25">
      <c r="A7812" s="49"/>
      <c r="B7812" s="49"/>
      <c r="C7812" s="49"/>
      <c r="D7812" s="50"/>
    </row>
    <row r="7813" spans="1:4" ht="15" x14ac:dyDescent="0.25">
      <c r="A7813" s="49"/>
      <c r="B7813" s="49"/>
      <c r="C7813" s="49"/>
      <c r="D7813" s="50"/>
    </row>
    <row r="7814" spans="1:4" ht="15" x14ac:dyDescent="0.25">
      <c r="A7814" s="49"/>
      <c r="B7814" s="49"/>
      <c r="C7814" s="49"/>
      <c r="D7814" s="50"/>
    </row>
    <row r="7815" spans="1:4" ht="15" x14ac:dyDescent="0.25">
      <c r="A7815" s="49"/>
      <c r="B7815" s="49"/>
      <c r="C7815" s="49"/>
      <c r="D7815" s="50"/>
    </row>
    <row r="7816" spans="1:4" ht="15" x14ac:dyDescent="0.25">
      <c r="A7816" s="49"/>
      <c r="B7816" s="49"/>
      <c r="C7816" s="49"/>
      <c r="D7816" s="50"/>
    </row>
    <row r="7817" spans="1:4" ht="15" x14ac:dyDescent="0.25">
      <c r="A7817" s="49"/>
      <c r="B7817" s="49"/>
      <c r="C7817" s="49"/>
      <c r="D7817" s="50"/>
    </row>
    <row r="7818" spans="1:4" ht="15" x14ac:dyDescent="0.25">
      <c r="A7818" s="49"/>
      <c r="B7818" s="49"/>
      <c r="C7818" s="49"/>
      <c r="D7818" s="51"/>
    </row>
    <row r="7819" spans="1:4" ht="15" x14ac:dyDescent="0.25">
      <c r="A7819" s="49"/>
      <c r="B7819" s="49"/>
      <c r="C7819" s="49"/>
      <c r="D7819" s="51"/>
    </row>
    <row r="7820" spans="1:4" ht="15" x14ac:dyDescent="0.25">
      <c r="A7820" s="49"/>
      <c r="B7820" s="49"/>
      <c r="C7820" s="49"/>
      <c r="D7820" s="51"/>
    </row>
    <row r="7821" spans="1:4" ht="15" x14ac:dyDescent="0.25">
      <c r="A7821" s="49"/>
      <c r="B7821" s="49"/>
      <c r="C7821" s="49"/>
      <c r="D7821" s="51"/>
    </row>
    <row r="7822" spans="1:4" ht="15" x14ac:dyDescent="0.25">
      <c r="A7822" s="49"/>
      <c r="B7822" s="49"/>
      <c r="C7822" s="49"/>
      <c r="D7822" s="51"/>
    </row>
    <row r="7823" spans="1:4" ht="15" x14ac:dyDescent="0.25">
      <c r="A7823" s="49"/>
      <c r="B7823" s="49"/>
      <c r="C7823" s="49"/>
      <c r="D7823" s="51"/>
    </row>
    <row r="7824" spans="1:4" ht="15" x14ac:dyDescent="0.25">
      <c r="A7824" s="49"/>
      <c r="B7824" s="49"/>
      <c r="C7824" s="49"/>
      <c r="D7824" s="50"/>
    </row>
    <row r="7825" spans="1:4" ht="15" x14ac:dyDescent="0.25">
      <c r="A7825" s="49"/>
      <c r="B7825" s="49"/>
      <c r="C7825" s="49"/>
      <c r="D7825" s="50"/>
    </row>
    <row r="7826" spans="1:4" ht="15" x14ac:dyDescent="0.25">
      <c r="A7826" s="49"/>
      <c r="B7826" s="49"/>
      <c r="C7826" s="49"/>
      <c r="D7826" s="50"/>
    </row>
    <row r="7827" spans="1:4" ht="15" x14ac:dyDescent="0.25">
      <c r="A7827" s="49"/>
      <c r="B7827" s="49"/>
      <c r="C7827" s="49"/>
      <c r="D7827" s="50"/>
    </row>
    <row r="7828" spans="1:4" ht="15" x14ac:dyDescent="0.25">
      <c r="A7828" s="49"/>
      <c r="B7828" s="49"/>
      <c r="C7828" s="49"/>
      <c r="D7828" s="50"/>
    </row>
    <row r="7829" spans="1:4" ht="15" x14ac:dyDescent="0.25">
      <c r="A7829" s="49"/>
      <c r="B7829" s="49"/>
      <c r="C7829" s="49"/>
      <c r="D7829" s="50"/>
    </row>
    <row r="7830" spans="1:4" ht="15" x14ac:dyDescent="0.25">
      <c r="A7830" s="49"/>
      <c r="B7830" s="49"/>
      <c r="C7830" s="49"/>
      <c r="D7830" s="50"/>
    </row>
    <row r="7831" spans="1:4" ht="15" x14ac:dyDescent="0.25">
      <c r="A7831" s="49"/>
      <c r="B7831" s="49"/>
      <c r="C7831" s="49"/>
      <c r="D7831" s="50"/>
    </row>
    <row r="7832" spans="1:4" ht="15" x14ac:dyDescent="0.25">
      <c r="A7832" s="49"/>
      <c r="B7832" s="49"/>
      <c r="C7832" s="49"/>
      <c r="D7832" s="50"/>
    </row>
    <row r="7833" spans="1:4" ht="15" x14ac:dyDescent="0.25">
      <c r="A7833" s="49"/>
      <c r="B7833" s="49"/>
      <c r="C7833" s="49"/>
      <c r="D7833" s="50"/>
    </row>
    <row r="7834" spans="1:4" ht="15" x14ac:dyDescent="0.25">
      <c r="A7834" s="49"/>
      <c r="B7834" s="49"/>
      <c r="C7834" s="49"/>
      <c r="D7834" s="50"/>
    </row>
    <row r="7835" spans="1:4" ht="15" x14ac:dyDescent="0.25">
      <c r="A7835" s="49"/>
      <c r="B7835" s="49"/>
      <c r="C7835" s="49"/>
      <c r="D7835" s="50"/>
    </row>
    <row r="7836" spans="1:4" ht="15" x14ac:dyDescent="0.25">
      <c r="A7836" s="49"/>
      <c r="B7836" s="49"/>
      <c r="C7836" s="49"/>
      <c r="D7836" s="50"/>
    </row>
    <row r="7837" spans="1:4" ht="15" x14ac:dyDescent="0.25">
      <c r="A7837" s="49"/>
      <c r="B7837" s="49"/>
      <c r="C7837" s="49"/>
      <c r="D7837" s="50"/>
    </row>
    <row r="7838" spans="1:4" ht="15" x14ac:dyDescent="0.25">
      <c r="A7838" s="49"/>
      <c r="B7838" s="49"/>
      <c r="C7838" s="49"/>
      <c r="D7838" s="50"/>
    </row>
    <row r="7839" spans="1:4" ht="15" x14ac:dyDescent="0.25">
      <c r="A7839" s="49"/>
      <c r="B7839" s="49"/>
      <c r="C7839" s="49"/>
      <c r="D7839" s="50"/>
    </row>
    <row r="7840" spans="1:4" ht="15" x14ac:dyDescent="0.25">
      <c r="A7840" s="49"/>
      <c r="B7840" s="49"/>
      <c r="C7840" s="49"/>
      <c r="D7840" s="50"/>
    </row>
    <row r="7841" spans="1:4" ht="15" x14ac:dyDescent="0.25">
      <c r="A7841" s="49"/>
      <c r="B7841" s="49"/>
      <c r="C7841" s="49"/>
      <c r="D7841" s="50"/>
    </row>
    <row r="7842" spans="1:4" ht="15" x14ac:dyDescent="0.25">
      <c r="A7842" s="49"/>
      <c r="B7842" s="49"/>
      <c r="C7842" s="49"/>
      <c r="D7842" s="50"/>
    </row>
    <row r="7843" spans="1:4" ht="15" x14ac:dyDescent="0.25">
      <c r="A7843" s="49"/>
      <c r="B7843" s="49"/>
      <c r="C7843" s="49"/>
      <c r="D7843" s="50"/>
    </row>
    <row r="7844" spans="1:4" ht="15" x14ac:dyDescent="0.25">
      <c r="A7844" s="49"/>
      <c r="B7844" s="49"/>
      <c r="C7844" s="49"/>
      <c r="D7844" s="50"/>
    </row>
    <row r="7845" spans="1:4" ht="15" x14ac:dyDescent="0.25">
      <c r="A7845" s="49"/>
      <c r="B7845" s="49"/>
      <c r="C7845" s="49"/>
      <c r="D7845" s="50"/>
    </row>
    <row r="7846" spans="1:4" ht="15" x14ac:dyDescent="0.25">
      <c r="A7846" s="49"/>
      <c r="B7846" s="49"/>
      <c r="C7846" s="49"/>
      <c r="D7846" s="50"/>
    </row>
    <row r="7847" spans="1:4" ht="15" x14ac:dyDescent="0.25">
      <c r="A7847" s="49"/>
      <c r="B7847" s="49"/>
      <c r="C7847" s="49"/>
      <c r="D7847" s="50"/>
    </row>
    <row r="7848" spans="1:4" ht="15" x14ac:dyDescent="0.25">
      <c r="A7848" s="49"/>
      <c r="B7848" s="49"/>
      <c r="C7848" s="49"/>
      <c r="D7848" s="50"/>
    </row>
    <row r="7849" spans="1:4" ht="15" x14ac:dyDescent="0.25">
      <c r="A7849" s="49"/>
      <c r="B7849" s="49"/>
      <c r="C7849" s="49"/>
      <c r="D7849" s="50"/>
    </row>
    <row r="7850" spans="1:4" ht="15" x14ac:dyDescent="0.25">
      <c r="A7850" s="49"/>
      <c r="B7850" s="49"/>
      <c r="C7850" s="49"/>
      <c r="D7850" s="50"/>
    </row>
    <row r="7851" spans="1:4" ht="15" x14ac:dyDescent="0.25">
      <c r="A7851" s="49"/>
      <c r="B7851" s="49"/>
      <c r="C7851" s="49"/>
      <c r="D7851" s="50"/>
    </row>
    <row r="7852" spans="1:4" ht="15" x14ac:dyDescent="0.25">
      <c r="A7852" s="49"/>
      <c r="B7852" s="49"/>
      <c r="C7852" s="49"/>
      <c r="D7852" s="50"/>
    </row>
    <row r="7853" spans="1:4" ht="15" x14ac:dyDescent="0.25">
      <c r="A7853" s="49"/>
      <c r="B7853" s="49"/>
      <c r="C7853" s="49"/>
      <c r="D7853" s="50"/>
    </row>
    <row r="7854" spans="1:4" ht="15" x14ac:dyDescent="0.25">
      <c r="A7854" s="49"/>
      <c r="B7854" s="49"/>
      <c r="C7854" s="49"/>
      <c r="D7854" s="50"/>
    </row>
    <row r="7855" spans="1:4" ht="15" x14ac:dyDescent="0.25">
      <c r="A7855" s="49"/>
      <c r="B7855" s="49"/>
      <c r="C7855" s="49"/>
      <c r="D7855" s="51"/>
    </row>
    <row r="7856" spans="1:4" ht="15" x14ac:dyDescent="0.25">
      <c r="A7856" s="49"/>
      <c r="B7856" s="49"/>
      <c r="C7856" s="49"/>
      <c r="D7856" s="51"/>
    </row>
    <row r="7857" spans="1:4" ht="15" x14ac:dyDescent="0.25">
      <c r="A7857" s="49"/>
      <c r="B7857" s="49"/>
      <c r="C7857" s="49"/>
      <c r="D7857" s="51"/>
    </row>
    <row r="7858" spans="1:4" ht="15" x14ac:dyDescent="0.25">
      <c r="A7858" s="49"/>
      <c r="B7858" s="49"/>
      <c r="C7858" s="49"/>
      <c r="D7858" s="51"/>
    </row>
    <row r="7859" spans="1:4" ht="15" x14ac:dyDescent="0.25">
      <c r="A7859" s="49"/>
      <c r="B7859" s="49"/>
      <c r="C7859" s="49"/>
      <c r="D7859" s="51"/>
    </row>
    <row r="7860" spans="1:4" ht="15" x14ac:dyDescent="0.25">
      <c r="A7860" s="49"/>
      <c r="B7860" s="49"/>
      <c r="C7860" s="49"/>
      <c r="D7860" s="51"/>
    </row>
    <row r="7861" spans="1:4" ht="15" x14ac:dyDescent="0.25">
      <c r="A7861" s="49"/>
      <c r="B7861" s="49"/>
      <c r="C7861" s="49"/>
      <c r="D7861" s="51"/>
    </row>
    <row r="7862" spans="1:4" ht="15" x14ac:dyDescent="0.25">
      <c r="A7862" s="49"/>
      <c r="B7862" s="49"/>
      <c r="C7862" s="49"/>
      <c r="D7862" s="50"/>
    </row>
    <row r="7863" spans="1:4" ht="15" x14ac:dyDescent="0.25">
      <c r="A7863" s="49"/>
      <c r="B7863" s="49"/>
      <c r="C7863" s="49"/>
      <c r="D7863" s="50"/>
    </row>
    <row r="7864" spans="1:4" ht="15" x14ac:dyDescent="0.25">
      <c r="A7864" s="49"/>
      <c r="B7864" s="49"/>
      <c r="C7864" s="49"/>
      <c r="D7864" s="50"/>
    </row>
    <row r="7865" spans="1:4" ht="15" x14ac:dyDescent="0.25">
      <c r="A7865" s="49"/>
      <c r="B7865" s="49"/>
      <c r="C7865" s="49"/>
      <c r="D7865" s="50"/>
    </row>
    <row r="7866" spans="1:4" ht="15" x14ac:dyDescent="0.25">
      <c r="A7866" s="49"/>
      <c r="B7866" s="49"/>
      <c r="C7866" s="49"/>
      <c r="D7866" s="50"/>
    </row>
    <row r="7867" spans="1:4" ht="15" x14ac:dyDescent="0.25">
      <c r="A7867" s="49"/>
      <c r="B7867" s="49"/>
      <c r="C7867" s="49"/>
      <c r="D7867" s="50"/>
    </row>
    <row r="7868" spans="1:4" ht="15" x14ac:dyDescent="0.25">
      <c r="A7868" s="49"/>
      <c r="B7868" s="49"/>
      <c r="C7868" s="49"/>
      <c r="D7868" s="50"/>
    </row>
    <row r="7869" spans="1:4" ht="15" x14ac:dyDescent="0.25">
      <c r="A7869" s="49"/>
      <c r="B7869" s="49"/>
      <c r="C7869" s="49"/>
      <c r="D7869" s="50"/>
    </row>
    <row r="7870" spans="1:4" ht="15" x14ac:dyDescent="0.25">
      <c r="A7870" s="49"/>
      <c r="B7870" s="49"/>
      <c r="C7870" s="49"/>
      <c r="D7870" s="50"/>
    </row>
    <row r="7871" spans="1:4" ht="15" x14ac:dyDescent="0.25">
      <c r="A7871" s="49"/>
      <c r="B7871" s="49"/>
      <c r="C7871" s="49"/>
      <c r="D7871" s="50"/>
    </row>
    <row r="7872" spans="1:4" ht="15" x14ac:dyDescent="0.25">
      <c r="A7872" s="49"/>
      <c r="B7872" s="49"/>
      <c r="C7872" s="49"/>
      <c r="D7872" s="50"/>
    </row>
    <row r="7873" spans="1:4" ht="15" x14ac:dyDescent="0.25">
      <c r="A7873" s="49"/>
      <c r="B7873" s="49"/>
      <c r="C7873" s="49"/>
      <c r="D7873" s="50"/>
    </row>
    <row r="7874" spans="1:4" ht="15" x14ac:dyDescent="0.25">
      <c r="A7874" s="49"/>
      <c r="B7874" s="49"/>
      <c r="C7874" s="49"/>
      <c r="D7874" s="50"/>
    </row>
    <row r="7875" spans="1:4" ht="15" x14ac:dyDescent="0.25">
      <c r="A7875" s="49"/>
      <c r="B7875" s="49"/>
      <c r="C7875" s="49"/>
      <c r="D7875" s="50"/>
    </row>
    <row r="7876" spans="1:4" ht="15" x14ac:dyDescent="0.25">
      <c r="A7876" s="49"/>
      <c r="B7876" s="49"/>
      <c r="C7876" s="49"/>
      <c r="D7876" s="51"/>
    </row>
    <row r="7877" spans="1:4" ht="15" x14ac:dyDescent="0.25">
      <c r="A7877" s="49"/>
      <c r="B7877" s="49"/>
      <c r="C7877" s="49"/>
      <c r="D7877" s="51"/>
    </row>
    <row r="7878" spans="1:4" ht="15" x14ac:dyDescent="0.25">
      <c r="A7878" s="49"/>
      <c r="B7878" s="49"/>
      <c r="C7878" s="49"/>
      <c r="D7878" s="51"/>
    </row>
    <row r="7879" spans="1:4" ht="15" x14ac:dyDescent="0.25">
      <c r="A7879" s="49"/>
      <c r="B7879" s="49"/>
      <c r="C7879" s="49"/>
      <c r="D7879" s="51"/>
    </row>
    <row r="7880" spans="1:4" ht="15" x14ac:dyDescent="0.25">
      <c r="A7880" s="49"/>
      <c r="B7880" s="49"/>
      <c r="C7880" s="49"/>
      <c r="D7880" s="51"/>
    </row>
    <row r="7881" spans="1:4" ht="15" x14ac:dyDescent="0.25">
      <c r="A7881" s="49"/>
      <c r="B7881" s="49"/>
      <c r="C7881" s="49"/>
      <c r="D7881" s="51"/>
    </row>
    <row r="7882" spans="1:4" ht="15" x14ac:dyDescent="0.25">
      <c r="A7882" s="49"/>
      <c r="B7882" s="49"/>
      <c r="C7882" s="49"/>
      <c r="D7882" s="51"/>
    </row>
    <row r="7883" spans="1:4" ht="15" x14ac:dyDescent="0.25">
      <c r="A7883" s="49"/>
      <c r="B7883" s="49"/>
      <c r="C7883" s="49"/>
      <c r="D7883" s="51"/>
    </row>
    <row r="7884" spans="1:4" ht="15" x14ac:dyDescent="0.25">
      <c r="A7884" s="49"/>
      <c r="B7884" s="49"/>
      <c r="C7884" s="49"/>
      <c r="D7884" s="51"/>
    </row>
    <row r="7885" spans="1:4" ht="15" x14ac:dyDescent="0.25">
      <c r="A7885" s="49"/>
      <c r="B7885" s="49"/>
      <c r="C7885" s="49"/>
      <c r="D7885" s="51"/>
    </row>
    <row r="7886" spans="1:4" ht="15" x14ac:dyDescent="0.25">
      <c r="A7886" s="49"/>
      <c r="B7886" s="49"/>
      <c r="C7886" s="49"/>
      <c r="D7886" s="51"/>
    </row>
    <row r="7887" spans="1:4" ht="15" x14ac:dyDescent="0.25">
      <c r="A7887" s="49"/>
      <c r="B7887" s="49"/>
      <c r="C7887" s="49"/>
      <c r="D7887" s="51"/>
    </row>
    <row r="7888" spans="1:4" ht="15" x14ac:dyDescent="0.25">
      <c r="A7888" s="49"/>
      <c r="B7888" s="49"/>
      <c r="C7888" s="49"/>
      <c r="D7888" s="51"/>
    </row>
    <row r="7889" spans="1:4" ht="15" x14ac:dyDescent="0.25">
      <c r="A7889" s="49"/>
      <c r="B7889" s="49"/>
      <c r="C7889" s="49"/>
      <c r="D7889" s="51"/>
    </row>
    <row r="7890" spans="1:4" ht="15" x14ac:dyDescent="0.25">
      <c r="A7890" s="49"/>
      <c r="B7890" s="49"/>
      <c r="C7890" s="49"/>
      <c r="D7890" s="51"/>
    </row>
    <row r="7891" spans="1:4" ht="15" x14ac:dyDescent="0.25">
      <c r="A7891" s="49"/>
      <c r="B7891" s="49"/>
      <c r="C7891" s="49"/>
      <c r="D7891" s="51"/>
    </row>
    <row r="7892" spans="1:4" ht="15" x14ac:dyDescent="0.25">
      <c r="A7892" s="49"/>
      <c r="B7892" s="49"/>
      <c r="C7892" s="49"/>
      <c r="D7892" s="51"/>
    </row>
    <row r="7893" spans="1:4" ht="15" x14ac:dyDescent="0.25">
      <c r="A7893" s="49"/>
      <c r="B7893" s="49"/>
      <c r="C7893" s="49"/>
      <c r="D7893" s="51"/>
    </row>
    <row r="7894" spans="1:4" ht="15" x14ac:dyDescent="0.25">
      <c r="A7894" s="49"/>
      <c r="B7894" s="49"/>
      <c r="C7894" s="49"/>
      <c r="D7894" s="51"/>
    </row>
    <row r="7895" spans="1:4" ht="15" x14ac:dyDescent="0.25">
      <c r="A7895" s="49"/>
      <c r="B7895" s="49"/>
      <c r="C7895" s="49"/>
      <c r="D7895" s="51"/>
    </row>
    <row r="7896" spans="1:4" ht="15" x14ac:dyDescent="0.25">
      <c r="A7896" s="49"/>
      <c r="B7896" s="49"/>
      <c r="C7896" s="49"/>
      <c r="D7896" s="51"/>
    </row>
    <row r="7897" spans="1:4" ht="15" x14ac:dyDescent="0.25">
      <c r="A7897" s="49"/>
      <c r="B7897" s="49"/>
      <c r="C7897" s="49"/>
      <c r="D7897" s="51"/>
    </row>
    <row r="7898" spans="1:4" ht="15" x14ac:dyDescent="0.25">
      <c r="A7898" s="49"/>
      <c r="B7898" s="49"/>
      <c r="C7898" s="49"/>
      <c r="D7898" s="51"/>
    </row>
    <row r="7899" spans="1:4" ht="15" x14ac:dyDescent="0.25">
      <c r="A7899" s="49"/>
      <c r="B7899" s="49"/>
      <c r="C7899" s="49"/>
      <c r="D7899" s="51"/>
    </row>
    <row r="7900" spans="1:4" ht="15" x14ac:dyDescent="0.25">
      <c r="A7900" s="49"/>
      <c r="B7900" s="49"/>
      <c r="C7900" s="49"/>
      <c r="D7900" s="51"/>
    </row>
    <row r="7901" spans="1:4" ht="15" x14ac:dyDescent="0.25">
      <c r="A7901" s="49"/>
      <c r="B7901" s="49"/>
      <c r="C7901" s="49"/>
      <c r="D7901" s="51"/>
    </row>
    <row r="7902" spans="1:4" ht="15" x14ac:dyDescent="0.25">
      <c r="A7902" s="49"/>
      <c r="B7902" s="49"/>
      <c r="C7902" s="49"/>
      <c r="D7902" s="50"/>
    </row>
    <row r="7903" spans="1:4" ht="15" x14ac:dyDescent="0.25">
      <c r="A7903" s="49"/>
      <c r="B7903" s="49"/>
      <c r="C7903" s="49"/>
      <c r="D7903" s="50"/>
    </row>
    <row r="7904" spans="1:4" ht="15" x14ac:dyDescent="0.25">
      <c r="A7904" s="49"/>
      <c r="B7904" s="49"/>
      <c r="C7904" s="49"/>
      <c r="D7904" s="50"/>
    </row>
    <row r="7905" spans="1:4" ht="15" x14ac:dyDescent="0.25">
      <c r="A7905" s="49"/>
      <c r="B7905" s="49"/>
      <c r="C7905" s="49"/>
      <c r="D7905" s="50"/>
    </row>
    <row r="7906" spans="1:4" ht="15" x14ac:dyDescent="0.25">
      <c r="A7906" s="49"/>
      <c r="B7906" s="49"/>
      <c r="C7906" s="49"/>
      <c r="D7906" s="50"/>
    </row>
    <row r="7907" spans="1:4" ht="15" x14ac:dyDescent="0.25">
      <c r="A7907" s="49"/>
      <c r="B7907" s="49"/>
      <c r="C7907" s="49"/>
      <c r="D7907" s="50"/>
    </row>
    <row r="7908" spans="1:4" ht="15" x14ac:dyDescent="0.25">
      <c r="A7908" s="49"/>
      <c r="B7908" s="49"/>
      <c r="C7908" s="49"/>
      <c r="D7908" s="50"/>
    </row>
    <row r="7909" spans="1:4" ht="15" x14ac:dyDescent="0.25">
      <c r="A7909" s="49"/>
      <c r="B7909" s="49"/>
      <c r="C7909" s="49"/>
      <c r="D7909" s="50"/>
    </row>
    <row r="7910" spans="1:4" ht="15" x14ac:dyDescent="0.25">
      <c r="A7910" s="49"/>
      <c r="B7910" s="49"/>
      <c r="C7910" s="49"/>
      <c r="D7910" s="50"/>
    </row>
    <row r="7911" spans="1:4" ht="15" x14ac:dyDescent="0.25">
      <c r="A7911" s="49"/>
      <c r="B7911" s="49"/>
      <c r="C7911" s="49"/>
      <c r="D7911" s="50"/>
    </row>
    <row r="7912" spans="1:4" ht="15" x14ac:dyDescent="0.25">
      <c r="A7912" s="49"/>
      <c r="B7912" s="49"/>
      <c r="C7912" s="49"/>
      <c r="D7912" s="50"/>
    </row>
    <row r="7913" spans="1:4" ht="15" x14ac:dyDescent="0.25">
      <c r="A7913" s="49"/>
      <c r="B7913" s="49"/>
      <c r="C7913" s="49"/>
      <c r="D7913" s="50"/>
    </row>
    <row r="7914" spans="1:4" ht="15" x14ac:dyDescent="0.25">
      <c r="A7914" s="49"/>
      <c r="B7914" s="49"/>
      <c r="C7914" s="49"/>
      <c r="D7914" s="50"/>
    </row>
    <row r="7915" spans="1:4" ht="15" x14ac:dyDescent="0.25">
      <c r="A7915" s="49"/>
      <c r="B7915" s="49"/>
      <c r="C7915" s="49"/>
      <c r="D7915" s="50"/>
    </row>
    <row r="7916" spans="1:4" ht="15" x14ac:dyDescent="0.25">
      <c r="A7916" s="49"/>
      <c r="B7916" s="49"/>
      <c r="C7916" s="49"/>
      <c r="D7916" s="50"/>
    </row>
    <row r="7917" spans="1:4" ht="15" x14ac:dyDescent="0.25">
      <c r="A7917" s="49"/>
      <c r="B7917" s="49"/>
      <c r="C7917" s="49"/>
      <c r="D7917" s="50"/>
    </row>
    <row r="7918" spans="1:4" ht="15" x14ac:dyDescent="0.25">
      <c r="A7918" s="49"/>
      <c r="B7918" s="49"/>
      <c r="C7918" s="49"/>
      <c r="D7918" s="50"/>
    </row>
    <row r="7919" spans="1:4" ht="15" x14ac:dyDescent="0.25">
      <c r="A7919" s="49"/>
      <c r="B7919" s="49"/>
      <c r="C7919" s="49"/>
      <c r="D7919" s="50"/>
    </row>
    <row r="7920" spans="1:4" ht="15" x14ac:dyDescent="0.25">
      <c r="A7920" s="49"/>
      <c r="B7920" s="49"/>
      <c r="C7920" s="49"/>
      <c r="D7920" s="50"/>
    </row>
    <row r="7921" spans="1:4" ht="15" x14ac:dyDescent="0.25">
      <c r="A7921" s="49"/>
      <c r="B7921" s="49"/>
      <c r="C7921" s="49"/>
      <c r="D7921" s="50"/>
    </row>
    <row r="7922" spans="1:4" ht="15" x14ac:dyDescent="0.25">
      <c r="A7922" s="49"/>
      <c r="B7922" s="49"/>
      <c r="C7922" s="49"/>
      <c r="D7922" s="50"/>
    </row>
    <row r="7923" spans="1:4" ht="15" x14ac:dyDescent="0.25">
      <c r="A7923" s="49"/>
      <c r="B7923" s="49"/>
      <c r="C7923" s="49"/>
      <c r="D7923" s="50"/>
    </row>
    <row r="7924" spans="1:4" ht="15" x14ac:dyDescent="0.25">
      <c r="A7924" s="49"/>
      <c r="B7924" s="49"/>
      <c r="C7924" s="49"/>
      <c r="D7924" s="50"/>
    </row>
    <row r="7925" spans="1:4" ht="15" x14ac:dyDescent="0.25">
      <c r="A7925" s="49"/>
      <c r="B7925" s="49"/>
      <c r="C7925" s="49"/>
      <c r="D7925" s="50"/>
    </row>
    <row r="7926" spans="1:4" ht="15" x14ac:dyDescent="0.25">
      <c r="A7926" s="49"/>
      <c r="B7926" s="49"/>
      <c r="C7926" s="49"/>
      <c r="D7926" s="50"/>
    </row>
    <row r="7927" spans="1:4" ht="15" x14ac:dyDescent="0.25">
      <c r="A7927" s="49"/>
      <c r="B7927" s="49"/>
      <c r="C7927" s="49"/>
      <c r="D7927" s="50"/>
    </row>
    <row r="7928" spans="1:4" ht="15" x14ac:dyDescent="0.25">
      <c r="A7928" s="49"/>
      <c r="B7928" s="49"/>
      <c r="C7928" s="49"/>
      <c r="D7928" s="50"/>
    </row>
    <row r="7929" spans="1:4" ht="15" x14ac:dyDescent="0.25">
      <c r="A7929" s="49"/>
      <c r="B7929" s="49"/>
      <c r="C7929" s="49"/>
      <c r="D7929" s="50"/>
    </row>
    <row r="7930" spans="1:4" ht="15" x14ac:dyDescent="0.25">
      <c r="A7930" s="49"/>
      <c r="B7930" s="49"/>
      <c r="C7930" s="49"/>
      <c r="D7930" s="50"/>
    </row>
    <row r="7931" spans="1:4" ht="15" x14ac:dyDescent="0.25">
      <c r="A7931" s="49"/>
      <c r="B7931" s="49"/>
      <c r="C7931" s="49"/>
      <c r="D7931" s="50"/>
    </row>
    <row r="7932" spans="1:4" ht="15" x14ac:dyDescent="0.25">
      <c r="A7932" s="49"/>
      <c r="B7932" s="49"/>
      <c r="C7932" s="49"/>
      <c r="D7932" s="50"/>
    </row>
    <row r="7933" spans="1:4" ht="15" x14ac:dyDescent="0.25">
      <c r="A7933" s="49"/>
      <c r="B7933" s="49"/>
      <c r="C7933" s="49"/>
      <c r="D7933" s="50"/>
    </row>
    <row r="7934" spans="1:4" ht="15" x14ac:dyDescent="0.25">
      <c r="A7934" s="49"/>
      <c r="B7934" s="49"/>
      <c r="C7934" s="49"/>
      <c r="D7934" s="50"/>
    </row>
    <row r="7935" spans="1:4" ht="15" x14ac:dyDescent="0.25">
      <c r="A7935" s="49"/>
      <c r="B7935" s="49"/>
      <c r="C7935" s="49"/>
      <c r="D7935" s="50"/>
    </row>
    <row r="7936" spans="1:4" ht="15" x14ac:dyDescent="0.25">
      <c r="A7936" s="49"/>
      <c r="B7936" s="49"/>
      <c r="C7936" s="49"/>
      <c r="D7936" s="50"/>
    </row>
    <row r="7937" spans="1:4" ht="15" x14ac:dyDescent="0.25">
      <c r="A7937" s="49"/>
      <c r="B7937" s="49"/>
      <c r="C7937" s="49"/>
      <c r="D7937" s="50"/>
    </row>
    <row r="7938" spans="1:4" ht="15" x14ac:dyDescent="0.25">
      <c r="A7938" s="49"/>
      <c r="B7938" s="49"/>
      <c r="C7938" s="49"/>
      <c r="D7938" s="50"/>
    </row>
    <row r="7939" spans="1:4" ht="15" x14ac:dyDescent="0.25">
      <c r="A7939" s="49"/>
      <c r="B7939" s="49"/>
      <c r="C7939" s="49"/>
      <c r="D7939" s="50"/>
    </row>
    <row r="7940" spans="1:4" ht="15" x14ac:dyDescent="0.25">
      <c r="A7940" s="49"/>
      <c r="B7940" s="49"/>
      <c r="C7940" s="49"/>
      <c r="D7940" s="50"/>
    </row>
    <row r="7941" spans="1:4" ht="15" x14ac:dyDescent="0.25">
      <c r="A7941" s="49"/>
      <c r="B7941" s="49"/>
      <c r="C7941" s="49"/>
      <c r="D7941" s="50"/>
    </row>
    <row r="7942" spans="1:4" ht="15" x14ac:dyDescent="0.25">
      <c r="A7942" s="49"/>
      <c r="B7942" s="49"/>
      <c r="C7942" s="49"/>
      <c r="D7942" s="50"/>
    </row>
    <row r="7943" spans="1:4" ht="15" x14ac:dyDescent="0.25">
      <c r="A7943" s="49"/>
      <c r="B7943" s="49"/>
      <c r="C7943" s="49"/>
      <c r="D7943" s="50"/>
    </row>
    <row r="7944" spans="1:4" ht="15" x14ac:dyDescent="0.25">
      <c r="A7944" s="49"/>
      <c r="B7944" s="49"/>
      <c r="C7944" s="49"/>
      <c r="D7944" s="50"/>
    </row>
    <row r="7945" spans="1:4" ht="15" x14ac:dyDescent="0.25">
      <c r="A7945" s="49"/>
      <c r="B7945" s="49"/>
      <c r="C7945" s="49"/>
      <c r="D7945" s="50"/>
    </row>
    <row r="7946" spans="1:4" ht="15" x14ac:dyDescent="0.25">
      <c r="A7946" s="49"/>
      <c r="B7946" s="49"/>
      <c r="C7946" s="49"/>
      <c r="D7946" s="50"/>
    </row>
    <row r="7947" spans="1:4" ht="15" x14ac:dyDescent="0.25">
      <c r="A7947" s="49"/>
      <c r="B7947" s="49"/>
      <c r="C7947" s="49"/>
      <c r="D7947" s="50"/>
    </row>
    <row r="7948" spans="1:4" ht="15" x14ac:dyDescent="0.25">
      <c r="A7948" s="49"/>
      <c r="B7948" s="49"/>
      <c r="C7948" s="49"/>
      <c r="D7948" s="50"/>
    </row>
    <row r="7949" spans="1:4" ht="15" x14ac:dyDescent="0.25">
      <c r="A7949" s="49"/>
      <c r="B7949" s="49"/>
      <c r="C7949" s="49"/>
      <c r="D7949" s="50"/>
    </row>
    <row r="7950" spans="1:4" ht="15" x14ac:dyDescent="0.25">
      <c r="A7950" s="49"/>
      <c r="B7950" s="49"/>
      <c r="C7950" s="49"/>
      <c r="D7950" s="50"/>
    </row>
    <row r="7951" spans="1:4" ht="15" x14ac:dyDescent="0.25">
      <c r="A7951" s="49"/>
      <c r="B7951" s="49"/>
      <c r="C7951" s="49"/>
      <c r="D7951" s="50"/>
    </row>
    <row r="7952" spans="1:4" ht="15" x14ac:dyDescent="0.25">
      <c r="A7952" s="49"/>
      <c r="B7952" s="49"/>
      <c r="C7952" s="49"/>
      <c r="D7952" s="50"/>
    </row>
    <row r="7953" spans="1:4" ht="15" x14ac:dyDescent="0.25">
      <c r="A7953" s="49"/>
      <c r="B7953" s="49"/>
      <c r="C7953" s="49"/>
      <c r="D7953" s="50"/>
    </row>
    <row r="7954" spans="1:4" ht="15" x14ac:dyDescent="0.25">
      <c r="A7954" s="49"/>
      <c r="B7954" s="49"/>
      <c r="C7954" s="49"/>
      <c r="D7954" s="50"/>
    </row>
    <row r="7955" spans="1:4" ht="15" x14ac:dyDescent="0.25">
      <c r="A7955" s="49"/>
      <c r="B7955" s="49"/>
      <c r="C7955" s="49"/>
      <c r="D7955" s="50"/>
    </row>
    <row r="7956" spans="1:4" ht="15" x14ac:dyDescent="0.25">
      <c r="A7956" s="49"/>
      <c r="B7956" s="49"/>
      <c r="C7956" s="49"/>
      <c r="D7956" s="50"/>
    </row>
    <row r="7957" spans="1:4" ht="15" x14ac:dyDescent="0.25">
      <c r="A7957" s="49"/>
      <c r="B7957" s="49"/>
      <c r="C7957" s="49"/>
      <c r="D7957" s="50"/>
    </row>
    <row r="7958" spans="1:4" ht="15" x14ac:dyDescent="0.25">
      <c r="A7958" s="49"/>
      <c r="B7958" s="49"/>
      <c r="C7958" s="49"/>
      <c r="D7958" s="50"/>
    </row>
    <row r="7959" spans="1:4" ht="15" x14ac:dyDescent="0.25">
      <c r="A7959" s="49"/>
      <c r="B7959" s="49"/>
      <c r="C7959" s="49"/>
      <c r="D7959" s="50"/>
    </row>
    <row r="7960" spans="1:4" ht="15" x14ac:dyDescent="0.25">
      <c r="A7960" s="49"/>
      <c r="B7960" s="49"/>
      <c r="C7960" s="49"/>
      <c r="D7960" s="50"/>
    </row>
    <row r="7961" spans="1:4" ht="15" x14ac:dyDescent="0.25">
      <c r="A7961" s="49"/>
      <c r="B7961" s="49"/>
      <c r="C7961" s="49"/>
      <c r="D7961" s="50"/>
    </row>
    <row r="7962" spans="1:4" ht="15" x14ac:dyDescent="0.25">
      <c r="A7962" s="49"/>
      <c r="B7962" s="49"/>
      <c r="C7962" s="49"/>
      <c r="D7962" s="50"/>
    </row>
    <row r="7963" spans="1:4" ht="15" x14ac:dyDescent="0.25">
      <c r="A7963" s="49"/>
      <c r="B7963" s="49"/>
      <c r="C7963" s="49"/>
      <c r="D7963" s="50"/>
    </row>
    <row r="7964" spans="1:4" ht="15" x14ac:dyDescent="0.25">
      <c r="A7964" s="49"/>
      <c r="B7964" s="49"/>
      <c r="C7964" s="49"/>
      <c r="D7964" s="50"/>
    </row>
    <row r="7965" spans="1:4" ht="15" x14ac:dyDescent="0.25">
      <c r="A7965" s="49"/>
      <c r="B7965" s="49"/>
      <c r="C7965" s="49"/>
      <c r="D7965" s="50"/>
    </row>
    <row r="7966" spans="1:4" ht="15" x14ac:dyDescent="0.25">
      <c r="A7966" s="49"/>
      <c r="B7966" s="49"/>
      <c r="C7966" s="49"/>
      <c r="D7966" s="50"/>
    </row>
    <row r="7967" spans="1:4" ht="15" x14ac:dyDescent="0.25">
      <c r="A7967" s="49"/>
      <c r="B7967" s="49"/>
      <c r="C7967" s="49"/>
      <c r="D7967" s="50"/>
    </row>
    <row r="7968" spans="1:4" ht="15" x14ac:dyDescent="0.25">
      <c r="A7968" s="49"/>
      <c r="B7968" s="49"/>
      <c r="C7968" s="49"/>
      <c r="D7968" s="50"/>
    </row>
    <row r="7969" spans="1:4" ht="15" x14ac:dyDescent="0.25">
      <c r="A7969" s="49"/>
      <c r="B7969" s="49"/>
      <c r="C7969" s="49"/>
      <c r="D7969" s="50"/>
    </row>
    <row r="7970" spans="1:4" ht="15" x14ac:dyDescent="0.25">
      <c r="A7970" s="49"/>
      <c r="B7970" s="49"/>
      <c r="C7970" s="49"/>
      <c r="D7970" s="50"/>
    </row>
    <row r="7971" spans="1:4" ht="15" x14ac:dyDescent="0.25">
      <c r="A7971" s="49"/>
      <c r="B7971" s="49"/>
      <c r="C7971" s="49"/>
      <c r="D7971" s="50"/>
    </row>
    <row r="7972" spans="1:4" ht="15" x14ac:dyDescent="0.25">
      <c r="A7972" s="49"/>
      <c r="B7972" s="49"/>
      <c r="C7972" s="49"/>
      <c r="D7972" s="50"/>
    </row>
    <row r="7973" spans="1:4" ht="15" x14ac:dyDescent="0.25">
      <c r="A7973" s="49"/>
      <c r="B7973" s="49"/>
      <c r="C7973" s="49"/>
      <c r="D7973" s="50"/>
    </row>
    <row r="7974" spans="1:4" ht="15" x14ac:dyDescent="0.25">
      <c r="A7974" s="49"/>
      <c r="B7974" s="49"/>
      <c r="C7974" s="49"/>
      <c r="D7974" s="50"/>
    </row>
    <row r="7975" spans="1:4" ht="15" x14ac:dyDescent="0.25">
      <c r="A7975" s="49"/>
      <c r="B7975" s="49"/>
      <c r="C7975" s="49"/>
      <c r="D7975" s="50"/>
    </row>
    <row r="7976" spans="1:4" ht="15" x14ac:dyDescent="0.25">
      <c r="A7976" s="49"/>
      <c r="B7976" s="49"/>
      <c r="C7976" s="49"/>
      <c r="D7976" s="50"/>
    </row>
    <row r="7977" spans="1:4" ht="15" x14ac:dyDescent="0.25">
      <c r="A7977" s="49"/>
      <c r="B7977" s="49"/>
      <c r="C7977" s="49"/>
      <c r="D7977" s="50"/>
    </row>
    <row r="7978" spans="1:4" ht="15" x14ac:dyDescent="0.25">
      <c r="A7978" s="49"/>
      <c r="B7978" s="49"/>
      <c r="C7978" s="49"/>
      <c r="D7978" s="50"/>
    </row>
    <row r="7979" spans="1:4" ht="15" x14ac:dyDescent="0.25">
      <c r="A7979" s="49"/>
      <c r="B7979" s="49"/>
      <c r="C7979" s="49"/>
      <c r="D7979" s="50"/>
    </row>
    <row r="7980" spans="1:4" ht="15" x14ac:dyDescent="0.25">
      <c r="A7980" s="49"/>
      <c r="B7980" s="49"/>
      <c r="C7980" s="49"/>
      <c r="D7980" s="50"/>
    </row>
    <row r="7981" spans="1:4" ht="15" x14ac:dyDescent="0.25">
      <c r="A7981" s="49"/>
      <c r="B7981" s="49"/>
      <c r="C7981" s="49"/>
      <c r="D7981" s="50"/>
    </row>
    <row r="7982" spans="1:4" ht="15" x14ac:dyDescent="0.25">
      <c r="A7982" s="49"/>
      <c r="B7982" s="49"/>
      <c r="C7982" s="49"/>
      <c r="D7982" s="50"/>
    </row>
    <row r="7983" spans="1:4" ht="15" x14ac:dyDescent="0.25">
      <c r="A7983" s="49"/>
      <c r="B7983" s="49"/>
      <c r="C7983" s="49"/>
      <c r="D7983" s="50"/>
    </row>
    <row r="7984" spans="1:4" ht="15" x14ac:dyDescent="0.25">
      <c r="A7984" s="49"/>
      <c r="B7984" s="49"/>
      <c r="C7984" s="49"/>
      <c r="D7984" s="50"/>
    </row>
    <row r="7985" spans="1:4" ht="15" x14ac:dyDescent="0.25">
      <c r="A7985" s="49"/>
      <c r="B7985" s="49"/>
      <c r="C7985" s="49"/>
      <c r="D7985" s="50"/>
    </row>
    <row r="7986" spans="1:4" ht="15" x14ac:dyDescent="0.25">
      <c r="A7986" s="49"/>
      <c r="B7986" s="49"/>
      <c r="C7986" s="49"/>
      <c r="D7986" s="50"/>
    </row>
    <row r="7987" spans="1:4" ht="15" x14ac:dyDescent="0.25">
      <c r="A7987" s="49"/>
      <c r="B7987" s="49"/>
      <c r="C7987" s="49"/>
      <c r="D7987" s="50"/>
    </row>
    <row r="7988" spans="1:4" ht="15" x14ac:dyDescent="0.25">
      <c r="A7988" s="49"/>
      <c r="B7988" s="49"/>
      <c r="C7988" s="49"/>
      <c r="D7988" s="50"/>
    </row>
    <row r="7989" spans="1:4" ht="15" x14ac:dyDescent="0.25">
      <c r="A7989" s="49"/>
      <c r="B7989" s="49"/>
      <c r="C7989" s="49"/>
      <c r="D7989" s="50"/>
    </row>
    <row r="7990" spans="1:4" ht="15" x14ac:dyDescent="0.25">
      <c r="A7990" s="49"/>
      <c r="B7990" s="49"/>
      <c r="C7990" s="49"/>
      <c r="D7990" s="50"/>
    </row>
    <row r="7991" spans="1:4" ht="15" x14ac:dyDescent="0.25">
      <c r="A7991" s="49"/>
      <c r="B7991" s="49"/>
      <c r="C7991" s="49"/>
      <c r="D7991" s="50"/>
    </row>
    <row r="7992" spans="1:4" ht="15" x14ac:dyDescent="0.25">
      <c r="A7992" s="49"/>
      <c r="B7992" s="49"/>
      <c r="C7992" s="49"/>
      <c r="D7992" s="50"/>
    </row>
    <row r="7993" spans="1:4" ht="15" x14ac:dyDescent="0.25">
      <c r="A7993" s="49"/>
      <c r="B7993" s="49"/>
      <c r="C7993" s="49"/>
      <c r="D7993" s="50"/>
    </row>
    <row r="7994" spans="1:4" ht="15" x14ac:dyDescent="0.25">
      <c r="A7994" s="49"/>
      <c r="B7994" s="49"/>
      <c r="C7994" s="49"/>
      <c r="D7994" s="50"/>
    </row>
    <row r="7995" spans="1:4" ht="15" x14ac:dyDescent="0.25">
      <c r="A7995" s="49"/>
      <c r="B7995" s="49"/>
      <c r="C7995" s="49"/>
      <c r="D7995" s="50"/>
    </row>
    <row r="7996" spans="1:4" ht="15" x14ac:dyDescent="0.25">
      <c r="A7996" s="49"/>
      <c r="B7996" s="49"/>
      <c r="C7996" s="49"/>
      <c r="D7996" s="50"/>
    </row>
    <row r="7997" spans="1:4" ht="15" x14ac:dyDescent="0.25">
      <c r="A7997" s="49"/>
      <c r="B7997" s="49"/>
      <c r="C7997" s="49"/>
      <c r="D7997" s="50"/>
    </row>
    <row r="7998" spans="1:4" ht="15" x14ac:dyDescent="0.25">
      <c r="A7998" s="49"/>
      <c r="B7998" s="49"/>
      <c r="C7998" s="49"/>
      <c r="D7998" s="50"/>
    </row>
    <row r="7999" spans="1:4" ht="15" x14ac:dyDescent="0.25">
      <c r="A7999" s="49"/>
      <c r="B7999" s="49"/>
      <c r="C7999" s="49"/>
      <c r="D7999" s="50"/>
    </row>
    <row r="8000" spans="1:4" ht="15" x14ac:dyDescent="0.25">
      <c r="A8000" s="49"/>
      <c r="B8000" s="49"/>
      <c r="C8000" s="49"/>
      <c r="D8000" s="50"/>
    </row>
    <row r="8001" spans="1:4" ht="15" x14ac:dyDescent="0.25">
      <c r="A8001" s="49"/>
      <c r="B8001" s="49"/>
      <c r="C8001" s="49"/>
      <c r="D8001" s="50"/>
    </row>
    <row r="8002" spans="1:4" ht="15" x14ac:dyDescent="0.25">
      <c r="A8002" s="49"/>
      <c r="B8002" s="49"/>
      <c r="C8002" s="49"/>
      <c r="D8002" s="50"/>
    </row>
    <row r="8003" spans="1:4" ht="15" x14ac:dyDescent="0.25">
      <c r="A8003" s="49"/>
      <c r="B8003" s="49"/>
      <c r="C8003" s="49"/>
      <c r="D8003" s="50"/>
    </row>
    <row r="8004" spans="1:4" ht="15" x14ac:dyDescent="0.25">
      <c r="A8004" s="49"/>
      <c r="B8004" s="49"/>
      <c r="C8004" s="49"/>
      <c r="D8004" s="50"/>
    </row>
    <row r="8005" spans="1:4" ht="15" x14ac:dyDescent="0.25">
      <c r="A8005" s="49"/>
      <c r="B8005" s="49"/>
      <c r="C8005" s="49"/>
      <c r="D8005" s="50"/>
    </row>
    <row r="8006" spans="1:4" ht="15" x14ac:dyDescent="0.25">
      <c r="A8006" s="49"/>
      <c r="B8006" s="49"/>
      <c r="C8006" s="49"/>
      <c r="D8006" s="50"/>
    </row>
    <row r="8007" spans="1:4" ht="15" x14ac:dyDescent="0.25">
      <c r="A8007" s="49"/>
      <c r="B8007" s="49"/>
      <c r="C8007" s="49"/>
      <c r="D8007" s="50"/>
    </row>
    <row r="8008" spans="1:4" ht="15" x14ac:dyDescent="0.25">
      <c r="A8008" s="49"/>
      <c r="B8008" s="49"/>
      <c r="C8008" s="49"/>
      <c r="D8008" s="50"/>
    </row>
    <row r="8009" spans="1:4" ht="15" x14ac:dyDescent="0.25">
      <c r="A8009" s="49"/>
      <c r="B8009" s="49"/>
      <c r="C8009" s="49"/>
      <c r="D8009" s="50"/>
    </row>
    <row r="8010" spans="1:4" ht="15" x14ac:dyDescent="0.25">
      <c r="A8010" s="49"/>
      <c r="B8010" s="49"/>
      <c r="C8010" s="49"/>
      <c r="D8010" s="50"/>
    </row>
    <row r="8011" spans="1:4" ht="15" x14ac:dyDescent="0.25">
      <c r="A8011" s="49"/>
      <c r="B8011" s="49"/>
      <c r="C8011" s="49"/>
      <c r="D8011" s="50"/>
    </row>
    <row r="8012" spans="1:4" ht="15" x14ac:dyDescent="0.25">
      <c r="A8012" s="49"/>
      <c r="B8012" s="49"/>
      <c r="C8012" s="49"/>
      <c r="D8012" s="50"/>
    </row>
    <row r="8013" spans="1:4" ht="15" x14ac:dyDescent="0.25">
      <c r="A8013" s="49"/>
      <c r="B8013" s="49"/>
      <c r="C8013" s="49"/>
      <c r="D8013" s="50"/>
    </row>
    <row r="8014" spans="1:4" ht="15" x14ac:dyDescent="0.25">
      <c r="A8014" s="49"/>
      <c r="B8014" s="49"/>
      <c r="C8014" s="49"/>
      <c r="D8014" s="50"/>
    </row>
    <row r="8015" spans="1:4" ht="15" x14ac:dyDescent="0.25">
      <c r="A8015" s="49"/>
      <c r="B8015" s="49"/>
      <c r="C8015" s="49"/>
      <c r="D8015" s="50"/>
    </row>
    <row r="8016" spans="1:4" ht="15" x14ac:dyDescent="0.25">
      <c r="A8016" s="49"/>
      <c r="B8016" s="49"/>
      <c r="C8016" s="49"/>
      <c r="D8016" s="50"/>
    </row>
    <row r="8017" spans="1:4" ht="15" x14ac:dyDescent="0.25">
      <c r="A8017" s="49"/>
      <c r="B8017" s="49"/>
      <c r="C8017" s="49"/>
      <c r="D8017" s="50"/>
    </row>
    <row r="8018" spans="1:4" ht="15" x14ac:dyDescent="0.25">
      <c r="A8018" s="49"/>
      <c r="B8018" s="49"/>
      <c r="C8018" s="49"/>
      <c r="D8018" s="50"/>
    </row>
    <row r="8019" spans="1:4" ht="15" x14ac:dyDescent="0.25">
      <c r="A8019" s="49"/>
      <c r="B8019" s="49"/>
      <c r="C8019" s="49"/>
      <c r="D8019" s="50"/>
    </row>
    <row r="8020" spans="1:4" ht="15" x14ac:dyDescent="0.25">
      <c r="A8020" s="49"/>
      <c r="B8020" s="49"/>
      <c r="C8020" s="49"/>
      <c r="D8020" s="50"/>
    </row>
    <row r="8021" spans="1:4" ht="15" x14ac:dyDescent="0.25">
      <c r="A8021" s="49"/>
      <c r="B8021" s="49"/>
      <c r="C8021" s="49"/>
      <c r="D8021" s="50"/>
    </row>
    <row r="8022" spans="1:4" ht="15" x14ac:dyDescent="0.25">
      <c r="A8022" s="49"/>
      <c r="B8022" s="49"/>
      <c r="C8022" s="49"/>
      <c r="D8022" s="50"/>
    </row>
    <row r="8023" spans="1:4" ht="15" x14ac:dyDescent="0.25">
      <c r="A8023" s="49"/>
      <c r="B8023" s="49"/>
      <c r="C8023" s="49"/>
      <c r="D8023" s="50"/>
    </row>
    <row r="8024" spans="1:4" ht="15" x14ac:dyDescent="0.25">
      <c r="A8024" s="49"/>
      <c r="B8024" s="49"/>
      <c r="C8024" s="49"/>
      <c r="D8024" s="50"/>
    </row>
    <row r="8025" spans="1:4" ht="15" x14ac:dyDescent="0.25">
      <c r="A8025" s="49"/>
      <c r="B8025" s="49"/>
      <c r="C8025" s="49"/>
      <c r="D8025" s="50"/>
    </row>
    <row r="8026" spans="1:4" ht="15" x14ac:dyDescent="0.25">
      <c r="A8026" s="49"/>
      <c r="B8026" s="49"/>
      <c r="C8026" s="49"/>
      <c r="D8026" s="50"/>
    </row>
    <row r="8027" spans="1:4" ht="15" x14ac:dyDescent="0.25">
      <c r="A8027" s="49"/>
      <c r="B8027" s="49"/>
      <c r="C8027" s="49"/>
      <c r="D8027" s="50"/>
    </row>
    <row r="8028" spans="1:4" ht="15" x14ac:dyDescent="0.25">
      <c r="A8028" s="49"/>
      <c r="B8028" s="49"/>
      <c r="C8028" s="49"/>
      <c r="D8028" s="50"/>
    </row>
    <row r="8029" spans="1:4" ht="15" x14ac:dyDescent="0.25">
      <c r="A8029" s="49"/>
      <c r="B8029" s="49"/>
      <c r="C8029" s="49"/>
      <c r="D8029" s="50"/>
    </row>
    <row r="8030" spans="1:4" ht="15" x14ac:dyDescent="0.25">
      <c r="A8030" s="49"/>
      <c r="B8030" s="49"/>
      <c r="C8030" s="49"/>
      <c r="D8030" s="50"/>
    </row>
    <row r="8031" spans="1:4" ht="15" x14ac:dyDescent="0.25">
      <c r="A8031" s="49"/>
      <c r="B8031" s="49"/>
      <c r="C8031" s="49"/>
      <c r="D8031" s="50"/>
    </row>
    <row r="8032" spans="1:4" ht="15" x14ac:dyDescent="0.25">
      <c r="A8032" s="49"/>
      <c r="B8032" s="49"/>
      <c r="C8032" s="49"/>
      <c r="D8032" s="50"/>
    </row>
    <row r="8033" spans="1:4" ht="15" x14ac:dyDescent="0.25">
      <c r="A8033" s="49"/>
      <c r="B8033" s="49"/>
      <c r="C8033" s="49"/>
      <c r="D8033" s="50"/>
    </row>
    <row r="8034" spans="1:4" ht="15" x14ac:dyDescent="0.25">
      <c r="A8034" s="49"/>
      <c r="B8034" s="49"/>
      <c r="C8034" s="49"/>
      <c r="D8034" s="50"/>
    </row>
    <row r="8035" spans="1:4" ht="15" x14ac:dyDescent="0.25">
      <c r="A8035" s="49"/>
      <c r="B8035" s="49"/>
      <c r="C8035" s="49"/>
      <c r="D8035" s="50"/>
    </row>
    <row r="8036" spans="1:4" ht="15" x14ac:dyDescent="0.25">
      <c r="A8036" s="49"/>
      <c r="B8036" s="49"/>
      <c r="C8036" s="49"/>
      <c r="D8036" s="50"/>
    </row>
    <row r="8037" spans="1:4" ht="15" x14ac:dyDescent="0.25">
      <c r="A8037" s="49"/>
      <c r="B8037" s="49"/>
      <c r="C8037" s="49"/>
      <c r="D8037" s="50"/>
    </row>
    <row r="8038" spans="1:4" ht="15" x14ac:dyDescent="0.25">
      <c r="A8038" s="49"/>
      <c r="B8038" s="49"/>
      <c r="C8038" s="49"/>
      <c r="D8038" s="50"/>
    </row>
    <row r="8039" spans="1:4" ht="15" x14ac:dyDescent="0.25">
      <c r="A8039" s="49"/>
      <c r="B8039" s="49"/>
      <c r="C8039" s="49"/>
      <c r="D8039" s="50"/>
    </row>
    <row r="8040" spans="1:4" ht="15" x14ac:dyDescent="0.25">
      <c r="A8040" s="49"/>
      <c r="B8040" s="49"/>
      <c r="C8040" s="49"/>
      <c r="D8040" s="50"/>
    </row>
    <row r="8041" spans="1:4" ht="15" x14ac:dyDescent="0.25">
      <c r="A8041" s="49"/>
      <c r="B8041" s="49"/>
      <c r="C8041" s="49"/>
      <c r="D8041" s="50"/>
    </row>
    <row r="8042" spans="1:4" ht="15" x14ac:dyDescent="0.25">
      <c r="A8042" s="49"/>
      <c r="B8042" s="49"/>
      <c r="C8042" s="49"/>
      <c r="D8042" s="50"/>
    </row>
    <row r="8043" spans="1:4" ht="15" x14ac:dyDescent="0.25">
      <c r="A8043" s="49"/>
      <c r="B8043" s="49"/>
      <c r="C8043" s="49"/>
      <c r="D8043" s="50"/>
    </row>
    <row r="8044" spans="1:4" ht="15" x14ac:dyDescent="0.25">
      <c r="A8044" s="49"/>
      <c r="B8044" s="49"/>
      <c r="C8044" s="49"/>
      <c r="D8044" s="50"/>
    </row>
    <row r="8045" spans="1:4" ht="15" x14ac:dyDescent="0.25">
      <c r="A8045" s="49"/>
      <c r="B8045" s="49"/>
      <c r="C8045" s="49"/>
      <c r="D8045" s="50"/>
    </row>
    <row r="8046" spans="1:4" ht="15" x14ac:dyDescent="0.25">
      <c r="A8046" s="49"/>
      <c r="B8046" s="49"/>
      <c r="C8046" s="49"/>
      <c r="D8046" s="50"/>
    </row>
    <row r="8047" spans="1:4" ht="15" x14ac:dyDescent="0.25">
      <c r="A8047" s="49"/>
      <c r="B8047" s="49"/>
      <c r="C8047" s="49"/>
      <c r="D8047" s="50"/>
    </row>
    <row r="8048" spans="1:4" ht="15" x14ac:dyDescent="0.25">
      <c r="A8048" s="49"/>
      <c r="B8048" s="49"/>
      <c r="C8048" s="49"/>
      <c r="D8048" s="50"/>
    </row>
    <row r="8049" spans="1:4" ht="15" x14ac:dyDescent="0.25">
      <c r="A8049" s="49"/>
      <c r="B8049" s="49"/>
      <c r="C8049" s="49"/>
      <c r="D8049" s="50"/>
    </row>
    <row r="8050" spans="1:4" ht="15" x14ac:dyDescent="0.25">
      <c r="A8050" s="49"/>
      <c r="B8050" s="49"/>
      <c r="C8050" s="49"/>
      <c r="D8050" s="50"/>
    </row>
    <row r="8051" spans="1:4" ht="15" x14ac:dyDescent="0.25">
      <c r="A8051" s="49"/>
      <c r="B8051" s="49"/>
      <c r="C8051" s="49"/>
      <c r="D8051" s="50"/>
    </row>
    <row r="8052" spans="1:4" ht="15" x14ac:dyDescent="0.25">
      <c r="A8052" s="49"/>
      <c r="B8052" s="49"/>
      <c r="C8052" s="49"/>
      <c r="D8052" s="50"/>
    </row>
    <row r="8053" spans="1:4" ht="15" x14ac:dyDescent="0.25">
      <c r="A8053" s="49"/>
      <c r="B8053" s="49"/>
      <c r="C8053" s="49"/>
      <c r="D8053" s="50"/>
    </row>
    <row r="8054" spans="1:4" ht="15" x14ac:dyDescent="0.25">
      <c r="A8054" s="49"/>
      <c r="B8054" s="49"/>
      <c r="C8054" s="49"/>
      <c r="D8054" s="50"/>
    </row>
    <row r="8055" spans="1:4" ht="15" x14ac:dyDescent="0.25">
      <c r="A8055" s="49"/>
      <c r="B8055" s="49"/>
      <c r="C8055" s="49"/>
      <c r="D8055" s="50"/>
    </row>
    <row r="8056" spans="1:4" ht="15" x14ac:dyDescent="0.25">
      <c r="A8056" s="49"/>
      <c r="B8056" s="49"/>
      <c r="C8056" s="49"/>
      <c r="D8056" s="50"/>
    </row>
    <row r="8057" spans="1:4" ht="15" x14ac:dyDescent="0.25">
      <c r="A8057" s="49"/>
      <c r="B8057" s="49"/>
      <c r="C8057" s="49"/>
      <c r="D8057" s="50"/>
    </row>
    <row r="8058" spans="1:4" ht="15" x14ac:dyDescent="0.25">
      <c r="A8058" s="49"/>
      <c r="B8058" s="49"/>
      <c r="C8058" s="49"/>
      <c r="D8058" s="50"/>
    </row>
    <row r="8059" spans="1:4" ht="15" x14ac:dyDescent="0.25">
      <c r="A8059" s="49"/>
      <c r="B8059" s="49"/>
      <c r="C8059" s="49"/>
      <c r="D8059" s="50"/>
    </row>
    <row r="8060" spans="1:4" ht="15" x14ac:dyDescent="0.25">
      <c r="A8060" s="49"/>
      <c r="B8060" s="49"/>
      <c r="C8060" s="49"/>
      <c r="D8060" s="50"/>
    </row>
    <row r="8061" spans="1:4" ht="15" x14ac:dyDescent="0.25">
      <c r="A8061" s="49"/>
      <c r="B8061" s="49"/>
      <c r="C8061" s="49"/>
      <c r="D8061" s="50"/>
    </row>
    <row r="8062" spans="1:4" ht="15" x14ac:dyDescent="0.25">
      <c r="A8062" s="49"/>
      <c r="B8062" s="49"/>
      <c r="C8062" s="49"/>
      <c r="D8062" s="50"/>
    </row>
    <row r="8063" spans="1:4" ht="15" x14ac:dyDescent="0.25">
      <c r="A8063" s="49"/>
      <c r="B8063" s="49"/>
      <c r="C8063" s="49"/>
      <c r="D8063" s="50"/>
    </row>
    <row r="8064" spans="1:4" ht="15" x14ac:dyDescent="0.25">
      <c r="A8064" s="49"/>
      <c r="B8064" s="49"/>
      <c r="C8064" s="49"/>
      <c r="D8064" s="50"/>
    </row>
    <row r="8065" spans="1:4" ht="15" x14ac:dyDescent="0.25">
      <c r="A8065" s="49"/>
      <c r="B8065" s="49"/>
      <c r="C8065" s="49"/>
      <c r="D8065" s="50"/>
    </row>
    <row r="8066" spans="1:4" ht="15" x14ac:dyDescent="0.25">
      <c r="A8066" s="49"/>
      <c r="B8066" s="49"/>
      <c r="C8066" s="49"/>
      <c r="D8066" s="50"/>
    </row>
    <row r="8067" spans="1:4" ht="15" x14ac:dyDescent="0.25">
      <c r="A8067" s="49"/>
      <c r="B8067" s="49"/>
      <c r="C8067" s="49"/>
      <c r="D8067" s="50"/>
    </row>
    <row r="8068" spans="1:4" ht="15" x14ac:dyDescent="0.25">
      <c r="A8068" s="49"/>
      <c r="B8068" s="49"/>
      <c r="C8068" s="49"/>
      <c r="D8068" s="50"/>
    </row>
    <row r="8069" spans="1:4" ht="15" x14ac:dyDescent="0.25">
      <c r="A8069" s="49"/>
      <c r="B8069" s="49"/>
      <c r="C8069" s="49"/>
      <c r="D8069" s="50"/>
    </row>
    <row r="8070" spans="1:4" ht="15" x14ac:dyDescent="0.25">
      <c r="A8070" s="49"/>
      <c r="B8070" s="49"/>
      <c r="C8070" s="49"/>
      <c r="D8070" s="50"/>
    </row>
    <row r="8071" spans="1:4" ht="15" x14ac:dyDescent="0.25">
      <c r="A8071" s="49"/>
      <c r="B8071" s="49"/>
      <c r="C8071" s="49"/>
      <c r="D8071" s="50"/>
    </row>
    <row r="8072" spans="1:4" ht="15" x14ac:dyDescent="0.25">
      <c r="A8072" s="49"/>
      <c r="B8072" s="49"/>
      <c r="C8072" s="49"/>
      <c r="D8072" s="50"/>
    </row>
    <row r="8073" spans="1:4" ht="15" x14ac:dyDescent="0.25">
      <c r="A8073" s="49"/>
      <c r="B8073" s="49"/>
      <c r="C8073" s="49"/>
      <c r="D8073" s="50"/>
    </row>
    <row r="8074" spans="1:4" ht="15" x14ac:dyDescent="0.25">
      <c r="A8074" s="49"/>
      <c r="B8074" s="49"/>
      <c r="C8074" s="49"/>
      <c r="D8074" s="50"/>
    </row>
    <row r="8075" spans="1:4" ht="15" x14ac:dyDescent="0.25">
      <c r="A8075" s="49"/>
      <c r="B8075" s="49"/>
      <c r="C8075" s="49"/>
      <c r="D8075" s="50"/>
    </row>
    <row r="8076" spans="1:4" ht="15" x14ac:dyDescent="0.25">
      <c r="A8076" s="49"/>
      <c r="B8076" s="49"/>
      <c r="C8076" s="49"/>
      <c r="D8076" s="50"/>
    </row>
    <row r="8077" spans="1:4" ht="15" x14ac:dyDescent="0.25">
      <c r="A8077" s="49"/>
      <c r="B8077" s="49"/>
      <c r="C8077" s="49"/>
      <c r="D8077" s="50"/>
    </row>
    <row r="8078" spans="1:4" ht="15" x14ac:dyDescent="0.25">
      <c r="A8078" s="49"/>
      <c r="B8078" s="49"/>
      <c r="C8078" s="49"/>
      <c r="D8078" s="50"/>
    </row>
    <row r="8079" spans="1:4" ht="15" x14ac:dyDescent="0.25">
      <c r="A8079" s="49"/>
      <c r="B8079" s="49"/>
      <c r="C8079" s="49"/>
      <c r="D8079" s="50"/>
    </row>
    <row r="8080" spans="1:4" ht="15" x14ac:dyDescent="0.25">
      <c r="A8080" s="49"/>
      <c r="B8080" s="49"/>
      <c r="C8080" s="49"/>
      <c r="D8080" s="50"/>
    </row>
    <row r="8081" spans="1:4" ht="15" x14ac:dyDescent="0.25">
      <c r="A8081" s="49"/>
      <c r="B8081" s="49"/>
      <c r="C8081" s="49"/>
      <c r="D8081" s="50"/>
    </row>
    <row r="8082" spans="1:4" ht="15" x14ac:dyDescent="0.25">
      <c r="A8082" s="49"/>
      <c r="B8082" s="49"/>
      <c r="C8082" s="49"/>
      <c r="D8082" s="50"/>
    </row>
    <row r="8083" spans="1:4" ht="15" x14ac:dyDescent="0.25">
      <c r="A8083" s="49"/>
      <c r="B8083" s="49"/>
      <c r="C8083" s="49"/>
      <c r="D8083" s="50"/>
    </row>
    <row r="8084" spans="1:4" ht="15" x14ac:dyDescent="0.25">
      <c r="A8084" s="49"/>
      <c r="B8084" s="49"/>
      <c r="C8084" s="49"/>
      <c r="D8084" s="50"/>
    </row>
    <row r="8085" spans="1:4" ht="15" x14ac:dyDescent="0.25">
      <c r="A8085" s="49"/>
      <c r="B8085" s="49"/>
      <c r="C8085" s="49"/>
      <c r="D8085" s="50"/>
    </row>
    <row r="8086" spans="1:4" ht="15" x14ac:dyDescent="0.25">
      <c r="A8086" s="49"/>
      <c r="B8086" s="49"/>
      <c r="C8086" s="49"/>
      <c r="D8086" s="50"/>
    </row>
    <row r="8087" spans="1:4" ht="15" x14ac:dyDescent="0.25">
      <c r="A8087" s="49"/>
      <c r="B8087" s="49"/>
      <c r="C8087" s="49"/>
      <c r="D8087" s="50"/>
    </row>
    <row r="8088" spans="1:4" ht="15" x14ac:dyDescent="0.25">
      <c r="A8088" s="49"/>
      <c r="B8088" s="49"/>
      <c r="C8088" s="49"/>
      <c r="D8088" s="50"/>
    </row>
    <row r="8089" spans="1:4" ht="15" x14ac:dyDescent="0.25">
      <c r="A8089" s="49"/>
      <c r="B8089" s="49"/>
      <c r="C8089" s="49"/>
      <c r="D8089" s="50"/>
    </row>
    <row r="8090" spans="1:4" ht="15" x14ac:dyDescent="0.25">
      <c r="A8090" s="49"/>
      <c r="B8090" s="49"/>
      <c r="C8090" s="49"/>
      <c r="D8090" s="50"/>
    </row>
    <row r="8091" spans="1:4" ht="15" x14ac:dyDescent="0.25">
      <c r="A8091" s="49"/>
      <c r="B8091" s="49"/>
      <c r="C8091" s="49"/>
      <c r="D8091" s="50"/>
    </row>
    <row r="8092" spans="1:4" ht="15" x14ac:dyDescent="0.25">
      <c r="A8092" s="49"/>
      <c r="B8092" s="49"/>
      <c r="C8092" s="49"/>
      <c r="D8092" s="50"/>
    </row>
    <row r="8093" spans="1:4" ht="15" x14ac:dyDescent="0.25">
      <c r="A8093" s="49"/>
      <c r="B8093" s="49"/>
      <c r="C8093" s="49"/>
      <c r="D8093" s="50"/>
    </row>
    <row r="8094" spans="1:4" ht="15" x14ac:dyDescent="0.25">
      <c r="A8094" s="49"/>
      <c r="B8094" s="49"/>
      <c r="C8094" s="49"/>
      <c r="D8094" s="50"/>
    </row>
    <row r="8095" spans="1:4" ht="15" x14ac:dyDescent="0.25">
      <c r="A8095" s="49"/>
      <c r="B8095" s="49"/>
      <c r="C8095" s="49"/>
      <c r="D8095" s="50"/>
    </row>
    <row r="8096" spans="1:4" ht="15" x14ac:dyDescent="0.25">
      <c r="A8096" s="49"/>
      <c r="B8096" s="49"/>
      <c r="C8096" s="49"/>
      <c r="D8096" s="50"/>
    </row>
    <row r="8097" spans="1:4" ht="15" x14ac:dyDescent="0.25">
      <c r="A8097" s="49"/>
      <c r="B8097" s="49"/>
      <c r="C8097" s="49"/>
      <c r="D8097" s="50"/>
    </row>
    <row r="8098" spans="1:4" ht="15" x14ac:dyDescent="0.25">
      <c r="A8098" s="49"/>
      <c r="B8098" s="49"/>
      <c r="C8098" s="49"/>
      <c r="D8098" s="50"/>
    </row>
    <row r="8099" spans="1:4" ht="15" x14ac:dyDescent="0.25">
      <c r="A8099" s="49"/>
      <c r="B8099" s="49"/>
      <c r="C8099" s="49"/>
      <c r="D8099" s="50"/>
    </row>
    <row r="8100" spans="1:4" ht="15" x14ac:dyDescent="0.25">
      <c r="A8100" s="49"/>
      <c r="B8100" s="49"/>
      <c r="C8100" s="49"/>
      <c r="D8100" s="50"/>
    </row>
    <row r="8101" spans="1:4" ht="15" x14ac:dyDescent="0.25">
      <c r="A8101" s="49"/>
      <c r="B8101" s="49"/>
      <c r="C8101" s="49"/>
      <c r="D8101" s="50"/>
    </row>
    <row r="8102" spans="1:4" ht="15" x14ac:dyDescent="0.25">
      <c r="A8102" s="49"/>
      <c r="B8102" s="49"/>
      <c r="C8102" s="49"/>
      <c r="D8102" s="50"/>
    </row>
    <row r="8103" spans="1:4" ht="15" x14ac:dyDescent="0.25">
      <c r="A8103" s="49"/>
      <c r="B8103" s="49"/>
      <c r="C8103" s="49"/>
      <c r="D8103" s="50"/>
    </row>
    <row r="8104" spans="1:4" ht="15" x14ac:dyDescent="0.25">
      <c r="A8104" s="49"/>
      <c r="B8104" s="49"/>
      <c r="C8104" s="49"/>
      <c r="D8104" s="50"/>
    </row>
    <row r="8105" spans="1:4" ht="15" x14ac:dyDescent="0.25">
      <c r="A8105" s="49"/>
      <c r="B8105" s="49"/>
      <c r="C8105" s="49"/>
      <c r="D8105" s="50"/>
    </row>
    <row r="8106" spans="1:4" ht="15" x14ac:dyDescent="0.25">
      <c r="A8106" s="49"/>
      <c r="B8106" s="49"/>
      <c r="C8106" s="49"/>
      <c r="D8106" s="50"/>
    </row>
    <row r="8107" spans="1:4" ht="15" x14ac:dyDescent="0.25">
      <c r="A8107" s="49"/>
      <c r="B8107" s="49"/>
      <c r="C8107" s="49"/>
      <c r="D8107" s="50"/>
    </row>
    <row r="8108" spans="1:4" ht="15" x14ac:dyDescent="0.25">
      <c r="A8108" s="49"/>
      <c r="B8108" s="49"/>
      <c r="C8108" s="49"/>
      <c r="D8108" s="50"/>
    </row>
    <row r="8109" spans="1:4" ht="15" x14ac:dyDescent="0.25">
      <c r="A8109" s="49"/>
      <c r="B8109" s="49"/>
      <c r="C8109" s="49"/>
      <c r="D8109" s="50"/>
    </row>
    <row r="8110" spans="1:4" ht="15" x14ac:dyDescent="0.25">
      <c r="A8110" s="49"/>
      <c r="B8110" s="49"/>
      <c r="C8110" s="49"/>
      <c r="D8110" s="50"/>
    </row>
    <row r="8111" spans="1:4" ht="15" x14ac:dyDescent="0.25">
      <c r="A8111" s="49"/>
      <c r="B8111" s="49"/>
      <c r="C8111" s="49"/>
      <c r="D8111" s="50"/>
    </row>
    <row r="8112" spans="1:4" ht="15" x14ac:dyDescent="0.25">
      <c r="A8112" s="49"/>
      <c r="B8112" s="49"/>
      <c r="C8112" s="49"/>
      <c r="D8112" s="50"/>
    </row>
    <row r="8113" spans="1:4" ht="15" x14ac:dyDescent="0.25">
      <c r="A8113" s="49"/>
      <c r="B8113" s="49"/>
      <c r="C8113" s="49"/>
      <c r="D8113" s="50"/>
    </row>
    <row r="8114" spans="1:4" ht="15" x14ac:dyDescent="0.25">
      <c r="A8114" s="49"/>
      <c r="B8114" s="49"/>
      <c r="C8114" s="49"/>
      <c r="D8114" s="50"/>
    </row>
    <row r="8115" spans="1:4" ht="15" x14ac:dyDescent="0.25">
      <c r="A8115" s="49"/>
      <c r="B8115" s="49"/>
      <c r="C8115" s="49"/>
      <c r="D8115" s="50"/>
    </row>
    <row r="8116" spans="1:4" ht="15" x14ac:dyDescent="0.25">
      <c r="A8116" s="49"/>
      <c r="B8116" s="49"/>
      <c r="C8116" s="49"/>
      <c r="D8116" s="50"/>
    </row>
    <row r="8117" spans="1:4" ht="15" x14ac:dyDescent="0.25">
      <c r="A8117" s="49"/>
      <c r="B8117" s="49"/>
      <c r="C8117" s="49"/>
      <c r="D8117" s="50"/>
    </row>
    <row r="8118" spans="1:4" ht="15" x14ac:dyDescent="0.25">
      <c r="A8118" s="49"/>
      <c r="B8118" s="49"/>
      <c r="C8118" s="49"/>
      <c r="D8118" s="50"/>
    </row>
    <row r="8119" spans="1:4" ht="15" x14ac:dyDescent="0.25">
      <c r="A8119" s="49"/>
      <c r="B8119" s="49"/>
      <c r="C8119" s="49"/>
      <c r="D8119" s="50"/>
    </row>
    <row r="8120" spans="1:4" ht="15" x14ac:dyDescent="0.25">
      <c r="A8120" s="49"/>
      <c r="B8120" s="49"/>
      <c r="C8120" s="49"/>
      <c r="D8120" s="50"/>
    </row>
    <row r="8121" spans="1:4" ht="15" x14ac:dyDescent="0.25">
      <c r="A8121" s="49"/>
      <c r="B8121" s="49"/>
      <c r="C8121" s="49"/>
      <c r="D8121" s="50"/>
    </row>
    <row r="8122" spans="1:4" ht="15" x14ac:dyDescent="0.25">
      <c r="A8122" s="49"/>
      <c r="B8122" s="49"/>
      <c r="C8122" s="49"/>
      <c r="D8122" s="50"/>
    </row>
    <row r="8123" spans="1:4" ht="15" x14ac:dyDescent="0.25">
      <c r="A8123" s="49"/>
      <c r="B8123" s="49"/>
      <c r="C8123" s="49"/>
      <c r="D8123" s="50"/>
    </row>
    <row r="8124" spans="1:4" ht="15" x14ac:dyDescent="0.25">
      <c r="A8124" s="49"/>
      <c r="B8124" s="49"/>
      <c r="C8124" s="49"/>
      <c r="D8124" s="50"/>
    </row>
    <row r="8125" spans="1:4" ht="15" x14ac:dyDescent="0.25">
      <c r="A8125" s="49"/>
      <c r="B8125" s="49"/>
      <c r="C8125" s="49"/>
      <c r="D8125" s="50"/>
    </row>
    <row r="8126" spans="1:4" ht="15" x14ac:dyDescent="0.25">
      <c r="A8126" s="49"/>
      <c r="B8126" s="49"/>
      <c r="C8126" s="49"/>
      <c r="D8126" s="50"/>
    </row>
    <row r="8127" spans="1:4" ht="15" x14ac:dyDescent="0.25">
      <c r="A8127" s="49"/>
      <c r="B8127" s="49"/>
      <c r="C8127" s="49"/>
      <c r="D8127" s="50"/>
    </row>
    <row r="8128" spans="1:4" ht="15" x14ac:dyDescent="0.25">
      <c r="A8128" s="49"/>
      <c r="B8128" s="49"/>
      <c r="C8128" s="49"/>
      <c r="D8128" s="50"/>
    </row>
    <row r="8129" spans="1:4" ht="15" x14ac:dyDescent="0.25">
      <c r="A8129" s="49"/>
      <c r="B8129" s="49"/>
      <c r="C8129" s="49"/>
      <c r="D8129" s="50"/>
    </row>
    <row r="8130" spans="1:4" ht="15" x14ac:dyDescent="0.25">
      <c r="A8130" s="49"/>
      <c r="B8130" s="49"/>
      <c r="C8130" s="49"/>
      <c r="D8130" s="50"/>
    </row>
    <row r="8131" spans="1:4" ht="15" x14ac:dyDescent="0.25">
      <c r="A8131" s="49"/>
      <c r="B8131" s="49"/>
      <c r="C8131" s="49"/>
      <c r="D8131" s="50"/>
    </row>
    <row r="8132" spans="1:4" ht="15" x14ac:dyDescent="0.25">
      <c r="A8132" s="49"/>
      <c r="B8132" s="49"/>
      <c r="C8132" s="49"/>
      <c r="D8132" s="50"/>
    </row>
    <row r="8133" spans="1:4" ht="15" x14ac:dyDescent="0.25">
      <c r="A8133" s="49"/>
      <c r="B8133" s="49"/>
      <c r="C8133" s="49"/>
      <c r="D8133" s="50"/>
    </row>
    <row r="8134" spans="1:4" ht="15" x14ac:dyDescent="0.25">
      <c r="A8134" s="49"/>
      <c r="B8134" s="49"/>
      <c r="C8134" s="49"/>
      <c r="D8134" s="50"/>
    </row>
    <row r="8135" spans="1:4" ht="15" x14ac:dyDescent="0.25">
      <c r="A8135" s="49"/>
      <c r="B8135" s="49"/>
      <c r="C8135" s="49"/>
      <c r="D8135" s="50"/>
    </row>
    <row r="8136" spans="1:4" ht="15" x14ac:dyDescent="0.25">
      <c r="A8136" s="49"/>
      <c r="B8136" s="49"/>
      <c r="C8136" s="49"/>
      <c r="D8136" s="50"/>
    </row>
    <row r="8137" spans="1:4" ht="15" x14ac:dyDescent="0.25">
      <c r="A8137" s="49"/>
      <c r="B8137" s="49"/>
      <c r="C8137" s="49"/>
      <c r="D8137" s="50"/>
    </row>
    <row r="8138" spans="1:4" ht="15" x14ac:dyDescent="0.25">
      <c r="A8138" s="49"/>
      <c r="B8138" s="49"/>
      <c r="C8138" s="49"/>
      <c r="D8138" s="50"/>
    </row>
    <row r="8139" spans="1:4" ht="15" x14ac:dyDescent="0.25">
      <c r="A8139" s="49"/>
      <c r="B8139" s="49"/>
      <c r="C8139" s="49"/>
      <c r="D8139" s="50"/>
    </row>
    <row r="8140" spans="1:4" ht="15" x14ac:dyDescent="0.25">
      <c r="A8140" s="49"/>
      <c r="B8140" s="49"/>
      <c r="C8140" s="49"/>
      <c r="D8140" s="50"/>
    </row>
    <row r="8141" spans="1:4" ht="15" x14ac:dyDescent="0.25">
      <c r="A8141" s="49"/>
      <c r="B8141" s="49"/>
      <c r="C8141" s="49"/>
      <c r="D8141" s="50"/>
    </row>
    <row r="8142" spans="1:4" ht="15" x14ac:dyDescent="0.25">
      <c r="A8142" s="49"/>
      <c r="B8142" s="49"/>
      <c r="C8142" s="49"/>
      <c r="D8142" s="50"/>
    </row>
    <row r="8143" spans="1:4" ht="15" x14ac:dyDescent="0.25">
      <c r="A8143" s="49"/>
      <c r="B8143" s="49"/>
      <c r="C8143" s="49"/>
      <c r="D8143" s="50"/>
    </row>
    <row r="8144" spans="1:4" ht="15" x14ac:dyDescent="0.25">
      <c r="A8144" s="49"/>
      <c r="B8144" s="49"/>
      <c r="C8144" s="49"/>
      <c r="D8144" s="50"/>
    </row>
    <row r="8145" spans="1:4" ht="15" x14ac:dyDescent="0.25">
      <c r="A8145" s="49"/>
      <c r="B8145" s="49"/>
      <c r="C8145" s="49"/>
      <c r="D8145" s="50"/>
    </row>
    <row r="8146" spans="1:4" ht="15" x14ac:dyDescent="0.25">
      <c r="A8146" s="49"/>
      <c r="B8146" s="49"/>
      <c r="C8146" s="49"/>
      <c r="D8146" s="50"/>
    </row>
    <row r="8147" spans="1:4" ht="15" x14ac:dyDescent="0.25">
      <c r="A8147" s="49"/>
      <c r="B8147" s="49"/>
      <c r="C8147" s="49"/>
      <c r="D8147" s="50"/>
    </row>
    <row r="8148" spans="1:4" ht="15" x14ac:dyDescent="0.25">
      <c r="A8148" s="49"/>
      <c r="B8148" s="49"/>
      <c r="C8148" s="49"/>
      <c r="D8148" s="50"/>
    </row>
    <row r="8149" spans="1:4" ht="15" x14ac:dyDescent="0.25">
      <c r="A8149" s="49"/>
      <c r="B8149" s="49"/>
      <c r="C8149" s="49"/>
      <c r="D8149" s="50"/>
    </row>
    <row r="8150" spans="1:4" ht="15" x14ac:dyDescent="0.25">
      <c r="A8150" s="49"/>
      <c r="B8150" s="49"/>
      <c r="C8150" s="49"/>
      <c r="D8150" s="50"/>
    </row>
    <row r="8151" spans="1:4" ht="15" x14ac:dyDescent="0.25">
      <c r="A8151" s="49"/>
      <c r="B8151" s="49"/>
      <c r="C8151" s="49"/>
      <c r="D8151" s="50"/>
    </row>
    <row r="8152" spans="1:4" ht="15" x14ac:dyDescent="0.25">
      <c r="A8152" s="49"/>
      <c r="B8152" s="49"/>
      <c r="C8152" s="49"/>
      <c r="D8152" s="50"/>
    </row>
    <row r="8153" spans="1:4" ht="15" x14ac:dyDescent="0.25">
      <c r="A8153" s="49"/>
      <c r="B8153" s="49"/>
      <c r="C8153" s="49"/>
      <c r="D8153" s="50"/>
    </row>
    <row r="8154" spans="1:4" ht="15" x14ac:dyDescent="0.25">
      <c r="A8154" s="49"/>
      <c r="B8154" s="49"/>
      <c r="C8154" s="49"/>
      <c r="D8154" s="50"/>
    </row>
    <row r="8155" spans="1:4" ht="15" x14ac:dyDescent="0.25">
      <c r="A8155" s="49"/>
      <c r="B8155" s="49"/>
      <c r="C8155" s="49"/>
      <c r="D8155" s="50"/>
    </row>
    <row r="8156" spans="1:4" ht="15" x14ac:dyDescent="0.25">
      <c r="A8156" s="49"/>
      <c r="B8156" s="49"/>
      <c r="C8156" s="49"/>
      <c r="D8156" s="50"/>
    </row>
    <row r="8157" spans="1:4" ht="15" x14ac:dyDescent="0.25">
      <c r="A8157" s="49"/>
      <c r="B8157" s="49"/>
      <c r="C8157" s="49"/>
      <c r="D8157" s="50"/>
    </row>
    <row r="8158" spans="1:4" ht="15" x14ac:dyDescent="0.25">
      <c r="A8158" s="49"/>
      <c r="B8158" s="49"/>
      <c r="C8158" s="49"/>
      <c r="D8158" s="50"/>
    </row>
    <row r="8159" spans="1:4" ht="15" x14ac:dyDescent="0.25">
      <c r="A8159" s="49"/>
      <c r="B8159" s="49"/>
      <c r="C8159" s="49"/>
      <c r="D8159" s="50"/>
    </row>
    <row r="8160" spans="1:4" ht="15" x14ac:dyDescent="0.25">
      <c r="A8160" s="49"/>
      <c r="B8160" s="49"/>
      <c r="C8160" s="49"/>
      <c r="D8160" s="50"/>
    </row>
    <row r="8161" spans="1:4" ht="15" x14ac:dyDescent="0.25">
      <c r="A8161" s="49"/>
      <c r="B8161" s="49"/>
      <c r="C8161" s="49"/>
      <c r="D8161" s="50"/>
    </row>
    <row r="8162" spans="1:4" ht="15" x14ac:dyDescent="0.25">
      <c r="A8162" s="49"/>
      <c r="B8162" s="49"/>
      <c r="C8162" s="49"/>
      <c r="D8162" s="50"/>
    </row>
    <row r="8163" spans="1:4" ht="15" x14ac:dyDescent="0.25">
      <c r="A8163" s="49"/>
      <c r="B8163" s="49"/>
      <c r="C8163" s="49"/>
      <c r="D8163" s="50"/>
    </row>
    <row r="8164" spans="1:4" ht="15" x14ac:dyDescent="0.25">
      <c r="A8164" s="49"/>
      <c r="B8164" s="49"/>
      <c r="C8164" s="49"/>
      <c r="D8164" s="50"/>
    </row>
    <row r="8165" spans="1:4" ht="15" x14ac:dyDescent="0.25">
      <c r="A8165" s="49"/>
      <c r="B8165" s="49"/>
      <c r="C8165" s="49"/>
      <c r="D8165" s="50"/>
    </row>
    <row r="8166" spans="1:4" ht="15" x14ac:dyDescent="0.25">
      <c r="A8166" s="49"/>
      <c r="B8166" s="49"/>
      <c r="C8166" s="49"/>
      <c r="D8166" s="50"/>
    </row>
    <row r="8167" spans="1:4" ht="15" x14ac:dyDescent="0.25">
      <c r="A8167" s="49"/>
      <c r="B8167" s="49"/>
      <c r="C8167" s="49"/>
      <c r="D8167" s="50"/>
    </row>
    <row r="8168" spans="1:4" ht="15" x14ac:dyDescent="0.25">
      <c r="A8168" s="49"/>
      <c r="B8168" s="49"/>
      <c r="C8168" s="49"/>
      <c r="D8168" s="50"/>
    </row>
    <row r="8169" spans="1:4" ht="15" x14ac:dyDescent="0.25">
      <c r="A8169" s="49"/>
      <c r="B8169" s="49"/>
      <c r="C8169" s="49"/>
      <c r="D8169" s="50"/>
    </row>
    <row r="8170" spans="1:4" ht="15" x14ac:dyDescent="0.25">
      <c r="A8170" s="49"/>
      <c r="B8170" s="49"/>
      <c r="C8170" s="49"/>
      <c r="D8170" s="50"/>
    </row>
    <row r="8171" spans="1:4" ht="15" x14ac:dyDescent="0.25">
      <c r="A8171" s="49"/>
      <c r="B8171" s="49"/>
      <c r="C8171" s="49"/>
      <c r="D8171" s="50"/>
    </row>
    <row r="8172" spans="1:4" ht="15" x14ac:dyDescent="0.25">
      <c r="A8172" s="49"/>
      <c r="B8172" s="49"/>
      <c r="C8172" s="49"/>
      <c r="D8172" s="50"/>
    </row>
    <row r="8173" spans="1:4" ht="15" x14ac:dyDescent="0.25">
      <c r="A8173" s="49"/>
      <c r="B8173" s="49"/>
      <c r="C8173" s="49"/>
      <c r="D8173" s="50"/>
    </row>
    <row r="8174" spans="1:4" ht="15" x14ac:dyDescent="0.25">
      <c r="A8174" s="49"/>
      <c r="B8174" s="49"/>
      <c r="C8174" s="49"/>
      <c r="D8174" s="50"/>
    </row>
    <row r="8175" spans="1:4" ht="15" x14ac:dyDescent="0.25">
      <c r="A8175" s="49"/>
      <c r="B8175" s="49"/>
      <c r="C8175" s="49"/>
      <c r="D8175" s="50"/>
    </row>
    <row r="8176" spans="1:4" ht="15" x14ac:dyDescent="0.25">
      <c r="A8176" s="49"/>
      <c r="B8176" s="49"/>
      <c r="C8176" s="49"/>
      <c r="D8176" s="50"/>
    </row>
    <row r="8177" spans="1:4" ht="15" x14ac:dyDescent="0.25">
      <c r="A8177" s="49"/>
      <c r="B8177" s="49"/>
      <c r="C8177" s="49"/>
      <c r="D8177" s="50"/>
    </row>
    <row r="8178" spans="1:4" ht="15" x14ac:dyDescent="0.25">
      <c r="A8178" s="49"/>
      <c r="B8178" s="49"/>
      <c r="C8178" s="49"/>
      <c r="D8178" s="50"/>
    </row>
    <row r="8179" spans="1:4" ht="15" x14ac:dyDescent="0.25">
      <c r="A8179" s="49"/>
      <c r="B8179" s="49"/>
      <c r="C8179" s="49"/>
      <c r="D8179" s="50"/>
    </row>
    <row r="8180" spans="1:4" ht="15" x14ac:dyDescent="0.25">
      <c r="A8180" s="49"/>
      <c r="B8180" s="49"/>
      <c r="C8180" s="49"/>
      <c r="D8180" s="50"/>
    </row>
    <row r="8181" spans="1:4" ht="15" x14ac:dyDescent="0.25">
      <c r="A8181" s="49"/>
      <c r="B8181" s="49"/>
      <c r="C8181" s="49"/>
      <c r="D8181" s="50"/>
    </row>
    <row r="8182" spans="1:4" ht="15" x14ac:dyDescent="0.25">
      <c r="A8182" s="49"/>
      <c r="B8182" s="49"/>
      <c r="C8182" s="49"/>
      <c r="D8182" s="50"/>
    </row>
    <row r="8183" spans="1:4" ht="15" x14ac:dyDescent="0.25">
      <c r="A8183" s="49"/>
      <c r="B8183" s="49"/>
      <c r="C8183" s="49"/>
      <c r="D8183" s="50"/>
    </row>
    <row r="8184" spans="1:4" ht="15" x14ac:dyDescent="0.25">
      <c r="A8184" s="49"/>
      <c r="B8184" s="49"/>
      <c r="C8184" s="49"/>
      <c r="D8184" s="50"/>
    </row>
    <row r="8185" spans="1:4" ht="15" x14ac:dyDescent="0.25">
      <c r="A8185" s="49"/>
      <c r="B8185" s="49"/>
      <c r="C8185" s="49"/>
      <c r="D8185" s="50"/>
    </row>
    <row r="8186" spans="1:4" ht="15" x14ac:dyDescent="0.25">
      <c r="A8186" s="49"/>
      <c r="B8186" s="49"/>
      <c r="C8186" s="49"/>
      <c r="D8186" s="50"/>
    </row>
    <row r="8187" spans="1:4" ht="15" x14ac:dyDescent="0.25">
      <c r="A8187" s="49"/>
      <c r="B8187" s="49"/>
      <c r="C8187" s="49"/>
      <c r="D8187" s="50"/>
    </row>
    <row r="8188" spans="1:4" ht="15" x14ac:dyDescent="0.25">
      <c r="A8188" s="49"/>
      <c r="B8188" s="49"/>
      <c r="C8188" s="49"/>
      <c r="D8188" s="50"/>
    </row>
    <row r="8189" spans="1:4" ht="15" x14ac:dyDescent="0.25">
      <c r="A8189" s="49"/>
      <c r="B8189" s="49"/>
      <c r="C8189" s="49"/>
      <c r="D8189" s="50"/>
    </row>
    <row r="8190" spans="1:4" ht="15" x14ac:dyDescent="0.25">
      <c r="A8190" s="49"/>
      <c r="B8190" s="49"/>
      <c r="C8190" s="49"/>
      <c r="D8190" s="50"/>
    </row>
    <row r="8191" spans="1:4" ht="15" x14ac:dyDescent="0.25">
      <c r="A8191" s="49"/>
      <c r="B8191" s="49"/>
      <c r="C8191" s="49"/>
      <c r="D8191" s="50"/>
    </row>
    <row r="8192" spans="1:4" ht="15" x14ac:dyDescent="0.25">
      <c r="A8192" s="49"/>
      <c r="B8192" s="49"/>
      <c r="C8192" s="49"/>
      <c r="D8192" s="50"/>
    </row>
    <row r="8193" spans="1:4" ht="15" x14ac:dyDescent="0.25">
      <c r="A8193" s="49"/>
      <c r="B8193" s="49"/>
      <c r="C8193" s="49"/>
      <c r="D8193" s="50"/>
    </row>
    <row r="8194" spans="1:4" ht="15" x14ac:dyDescent="0.25">
      <c r="A8194" s="49"/>
      <c r="B8194" s="49"/>
      <c r="C8194" s="49"/>
      <c r="D8194" s="50"/>
    </row>
    <row r="8195" spans="1:4" ht="15" x14ac:dyDescent="0.25">
      <c r="A8195" s="49"/>
      <c r="B8195" s="49"/>
      <c r="C8195" s="49"/>
      <c r="D8195" s="50"/>
    </row>
    <row r="8196" spans="1:4" ht="15" x14ac:dyDescent="0.25">
      <c r="A8196" s="49"/>
      <c r="B8196" s="49"/>
      <c r="C8196" s="49"/>
      <c r="D8196" s="50"/>
    </row>
    <row r="8197" spans="1:4" ht="15" x14ac:dyDescent="0.25">
      <c r="A8197" s="49"/>
      <c r="B8197" s="49"/>
      <c r="C8197" s="49"/>
      <c r="D8197" s="50"/>
    </row>
    <row r="8198" spans="1:4" ht="15" x14ac:dyDescent="0.25">
      <c r="A8198" s="49"/>
      <c r="B8198" s="49"/>
      <c r="C8198" s="49"/>
      <c r="D8198" s="50"/>
    </row>
    <row r="8199" spans="1:4" ht="15" x14ac:dyDescent="0.25">
      <c r="A8199" s="49"/>
      <c r="B8199" s="49"/>
      <c r="C8199" s="49"/>
      <c r="D8199" s="50"/>
    </row>
    <row r="8200" spans="1:4" ht="15" x14ac:dyDescent="0.25">
      <c r="A8200" s="49"/>
      <c r="B8200" s="49"/>
      <c r="C8200" s="49"/>
      <c r="D8200" s="50"/>
    </row>
    <row r="8201" spans="1:4" ht="15" x14ac:dyDescent="0.25">
      <c r="A8201" s="49"/>
      <c r="B8201" s="49"/>
      <c r="C8201" s="49"/>
      <c r="D8201" s="50"/>
    </row>
    <row r="8202" spans="1:4" ht="15" x14ac:dyDescent="0.25">
      <c r="A8202" s="49"/>
      <c r="B8202" s="49"/>
      <c r="C8202" s="49"/>
      <c r="D8202" s="50"/>
    </row>
    <row r="8203" spans="1:4" ht="15" x14ac:dyDescent="0.25">
      <c r="A8203" s="49"/>
      <c r="B8203" s="49"/>
      <c r="C8203" s="49"/>
      <c r="D8203" s="50"/>
    </row>
    <row r="8204" spans="1:4" ht="15" x14ac:dyDescent="0.25">
      <c r="A8204" s="49"/>
      <c r="B8204" s="49"/>
      <c r="C8204" s="49"/>
      <c r="D8204" s="50"/>
    </row>
    <row r="8205" spans="1:4" ht="15" x14ac:dyDescent="0.25">
      <c r="A8205" s="49"/>
      <c r="B8205" s="49"/>
      <c r="C8205" s="49"/>
      <c r="D8205" s="50"/>
    </row>
    <row r="8206" spans="1:4" ht="15" x14ac:dyDescent="0.25">
      <c r="A8206" s="49"/>
      <c r="B8206" s="49"/>
      <c r="C8206" s="49"/>
      <c r="D8206" s="50"/>
    </row>
    <row r="8207" spans="1:4" ht="15" x14ac:dyDescent="0.25">
      <c r="A8207" s="49"/>
      <c r="B8207" s="49"/>
      <c r="C8207" s="49"/>
      <c r="D8207" s="50"/>
    </row>
    <row r="8208" spans="1:4" ht="15" x14ac:dyDescent="0.25">
      <c r="A8208" s="49"/>
      <c r="B8208" s="49"/>
      <c r="C8208" s="49"/>
      <c r="D8208" s="50"/>
    </row>
    <row r="8209" spans="1:4" ht="15" x14ac:dyDescent="0.25">
      <c r="A8209" s="49"/>
      <c r="B8209" s="49"/>
      <c r="C8209" s="49"/>
      <c r="D8209" s="50"/>
    </row>
    <row r="8210" spans="1:4" ht="15" x14ac:dyDescent="0.25">
      <c r="A8210" s="49"/>
      <c r="B8210" s="49"/>
      <c r="C8210" s="49"/>
      <c r="D8210" s="50"/>
    </row>
    <row r="8211" spans="1:4" ht="15" x14ac:dyDescent="0.25">
      <c r="A8211" s="49"/>
      <c r="B8211" s="49"/>
      <c r="C8211" s="49"/>
      <c r="D8211" s="50"/>
    </row>
    <row r="8212" spans="1:4" ht="15" x14ac:dyDescent="0.25">
      <c r="A8212" s="49"/>
      <c r="B8212" s="49"/>
      <c r="C8212" s="49"/>
      <c r="D8212" s="50"/>
    </row>
    <row r="8213" spans="1:4" ht="15" x14ac:dyDescent="0.25">
      <c r="A8213" s="49"/>
      <c r="B8213" s="49"/>
      <c r="C8213" s="49"/>
      <c r="D8213" s="50"/>
    </row>
    <row r="8214" spans="1:4" ht="15" x14ac:dyDescent="0.25">
      <c r="A8214" s="49"/>
      <c r="B8214" s="49"/>
      <c r="C8214" s="49"/>
      <c r="D8214" s="50"/>
    </row>
    <row r="8215" spans="1:4" ht="15" x14ac:dyDescent="0.25">
      <c r="A8215" s="49"/>
      <c r="B8215" s="49"/>
      <c r="C8215" s="49"/>
      <c r="D8215" s="50"/>
    </row>
    <row r="8216" spans="1:4" ht="15" x14ac:dyDescent="0.25">
      <c r="A8216" s="49"/>
      <c r="B8216" s="49"/>
      <c r="C8216" s="49"/>
      <c r="D8216" s="50"/>
    </row>
    <row r="8217" spans="1:4" ht="15" x14ac:dyDescent="0.25">
      <c r="A8217" s="49"/>
      <c r="B8217" s="49"/>
      <c r="C8217" s="49"/>
      <c r="D8217" s="50"/>
    </row>
    <row r="8218" spans="1:4" ht="15" x14ac:dyDescent="0.25">
      <c r="A8218" s="49"/>
      <c r="B8218" s="49"/>
      <c r="C8218" s="49"/>
      <c r="D8218" s="50"/>
    </row>
    <row r="8219" spans="1:4" ht="15" x14ac:dyDescent="0.25">
      <c r="A8219" s="49"/>
      <c r="B8219" s="49"/>
      <c r="C8219" s="49"/>
      <c r="D8219" s="50"/>
    </row>
    <row r="8220" spans="1:4" ht="15" x14ac:dyDescent="0.25">
      <c r="A8220" s="49"/>
      <c r="B8220" s="49"/>
      <c r="C8220" s="49"/>
      <c r="D8220" s="50"/>
    </row>
    <row r="8221" spans="1:4" ht="15" x14ac:dyDescent="0.25">
      <c r="A8221" s="49"/>
      <c r="B8221" s="49"/>
      <c r="C8221" s="49"/>
      <c r="D8221" s="50"/>
    </row>
    <row r="8222" spans="1:4" ht="15" x14ac:dyDescent="0.25">
      <c r="A8222" s="49"/>
      <c r="B8222" s="49"/>
      <c r="C8222" s="49"/>
      <c r="D8222" s="50"/>
    </row>
    <row r="8223" spans="1:4" ht="15" x14ac:dyDescent="0.25">
      <c r="A8223" s="49"/>
      <c r="B8223" s="49"/>
      <c r="C8223" s="49"/>
      <c r="D8223" s="50"/>
    </row>
    <row r="8224" spans="1:4" ht="15" x14ac:dyDescent="0.25">
      <c r="A8224" s="49"/>
      <c r="B8224" s="49"/>
      <c r="C8224" s="49"/>
      <c r="D8224" s="50"/>
    </row>
    <row r="8225" spans="1:4" ht="15" x14ac:dyDescent="0.25">
      <c r="A8225" s="49"/>
      <c r="B8225" s="49"/>
      <c r="C8225" s="49"/>
      <c r="D8225" s="50"/>
    </row>
    <row r="8226" spans="1:4" ht="15" x14ac:dyDescent="0.25">
      <c r="A8226" s="49"/>
      <c r="B8226" s="49"/>
      <c r="C8226" s="49"/>
      <c r="D8226" s="50"/>
    </row>
    <row r="8227" spans="1:4" ht="15" x14ac:dyDescent="0.25">
      <c r="A8227" s="49"/>
      <c r="B8227" s="49"/>
      <c r="C8227" s="49"/>
      <c r="D8227" s="50"/>
    </row>
    <row r="8228" spans="1:4" ht="15" x14ac:dyDescent="0.25">
      <c r="A8228" s="49"/>
      <c r="B8228" s="49"/>
      <c r="C8228" s="49"/>
      <c r="D8228" s="50"/>
    </row>
    <row r="8229" spans="1:4" ht="15" x14ac:dyDescent="0.25">
      <c r="A8229" s="49"/>
      <c r="B8229" s="49"/>
      <c r="C8229" s="49"/>
      <c r="D8229" s="50"/>
    </row>
    <row r="8230" spans="1:4" ht="15" x14ac:dyDescent="0.25">
      <c r="A8230" s="49"/>
      <c r="B8230" s="49"/>
      <c r="C8230" s="49"/>
      <c r="D8230" s="50"/>
    </row>
    <row r="8231" spans="1:4" ht="15" x14ac:dyDescent="0.25">
      <c r="A8231" s="49"/>
      <c r="B8231" s="49"/>
      <c r="C8231" s="49"/>
      <c r="D8231" s="50"/>
    </row>
    <row r="8232" spans="1:4" ht="15" x14ac:dyDescent="0.25">
      <c r="A8232" s="49"/>
      <c r="B8232" s="49"/>
      <c r="C8232" s="49"/>
      <c r="D8232" s="50"/>
    </row>
    <row r="8233" spans="1:4" ht="15" x14ac:dyDescent="0.25">
      <c r="A8233" s="49"/>
      <c r="B8233" s="49"/>
      <c r="C8233" s="49"/>
      <c r="D8233" s="50"/>
    </row>
    <row r="8234" spans="1:4" ht="15" x14ac:dyDescent="0.25">
      <c r="A8234" s="49"/>
      <c r="B8234" s="49"/>
      <c r="C8234" s="49"/>
      <c r="D8234" s="50"/>
    </row>
    <row r="8235" spans="1:4" ht="15" x14ac:dyDescent="0.25">
      <c r="A8235" s="49"/>
      <c r="B8235" s="49"/>
      <c r="C8235" s="49"/>
      <c r="D8235" s="50"/>
    </row>
    <row r="8236" spans="1:4" ht="15" x14ac:dyDescent="0.25">
      <c r="A8236" s="49"/>
      <c r="B8236" s="49"/>
      <c r="C8236" s="49"/>
      <c r="D8236" s="50"/>
    </row>
    <row r="8237" spans="1:4" ht="15" x14ac:dyDescent="0.25">
      <c r="A8237" s="49"/>
      <c r="B8237" s="49"/>
      <c r="C8237" s="49"/>
      <c r="D8237" s="50"/>
    </row>
    <row r="8238" spans="1:4" ht="15" x14ac:dyDescent="0.25">
      <c r="A8238" s="49"/>
      <c r="B8238" s="49"/>
      <c r="C8238" s="49"/>
      <c r="D8238" s="50"/>
    </row>
    <row r="8239" spans="1:4" ht="15" x14ac:dyDescent="0.25">
      <c r="A8239" s="49"/>
      <c r="B8239" s="49"/>
      <c r="C8239" s="49"/>
      <c r="D8239" s="50"/>
    </row>
    <row r="8240" spans="1:4" ht="15" x14ac:dyDescent="0.25">
      <c r="A8240" s="49"/>
      <c r="B8240" s="49"/>
      <c r="C8240" s="49"/>
      <c r="D8240" s="50"/>
    </row>
    <row r="8241" spans="1:4" ht="15" x14ac:dyDescent="0.25">
      <c r="A8241" s="49"/>
      <c r="B8241" s="49"/>
      <c r="C8241" s="49"/>
      <c r="D8241" s="50"/>
    </row>
    <row r="8242" spans="1:4" ht="15" x14ac:dyDescent="0.25">
      <c r="A8242" s="49"/>
      <c r="B8242" s="49"/>
      <c r="C8242" s="49"/>
      <c r="D8242" s="50"/>
    </row>
    <row r="8243" spans="1:4" ht="15" x14ac:dyDescent="0.25">
      <c r="A8243" s="49"/>
      <c r="B8243" s="49"/>
      <c r="C8243" s="49"/>
      <c r="D8243" s="50"/>
    </row>
    <row r="8244" spans="1:4" ht="15" x14ac:dyDescent="0.25">
      <c r="A8244" s="49"/>
      <c r="B8244" s="49"/>
      <c r="C8244" s="49"/>
      <c r="D8244" s="50"/>
    </row>
    <row r="8245" spans="1:4" ht="15" x14ac:dyDescent="0.25">
      <c r="A8245" s="49"/>
      <c r="B8245" s="49"/>
      <c r="C8245" s="49"/>
      <c r="D8245" s="50"/>
    </row>
    <row r="8246" spans="1:4" ht="15" x14ac:dyDescent="0.25">
      <c r="A8246" s="49"/>
      <c r="B8246" s="49"/>
      <c r="C8246" s="49"/>
      <c r="D8246" s="50"/>
    </row>
    <row r="8247" spans="1:4" ht="15" x14ac:dyDescent="0.25">
      <c r="A8247" s="49"/>
      <c r="B8247" s="49"/>
      <c r="C8247" s="49"/>
      <c r="D8247" s="50"/>
    </row>
    <row r="8248" spans="1:4" ht="15" x14ac:dyDescent="0.25">
      <c r="A8248" s="49"/>
      <c r="B8248" s="49"/>
      <c r="C8248" s="49"/>
      <c r="D8248" s="50"/>
    </row>
    <row r="8249" spans="1:4" ht="15" x14ac:dyDescent="0.25">
      <c r="A8249" s="49"/>
      <c r="B8249" s="49"/>
      <c r="C8249" s="49"/>
      <c r="D8249" s="50"/>
    </row>
    <row r="8250" spans="1:4" ht="15" x14ac:dyDescent="0.25">
      <c r="A8250" s="49"/>
      <c r="B8250" s="49"/>
      <c r="C8250" s="49"/>
      <c r="D8250" s="50"/>
    </row>
    <row r="8251" spans="1:4" ht="15" x14ac:dyDescent="0.25">
      <c r="A8251" s="49"/>
      <c r="B8251" s="49"/>
      <c r="C8251" s="49"/>
      <c r="D8251" s="50"/>
    </row>
    <row r="8252" spans="1:4" ht="15" x14ac:dyDescent="0.25">
      <c r="A8252" s="49"/>
      <c r="B8252" s="49"/>
      <c r="C8252" s="49"/>
      <c r="D8252" s="50"/>
    </row>
    <row r="8253" spans="1:4" ht="15" x14ac:dyDescent="0.25">
      <c r="A8253" s="49"/>
      <c r="B8253" s="49"/>
      <c r="C8253" s="49"/>
      <c r="D8253" s="50"/>
    </row>
    <row r="8254" spans="1:4" ht="15" x14ac:dyDescent="0.25">
      <c r="A8254" s="49"/>
      <c r="B8254" s="49"/>
      <c r="C8254" s="49"/>
      <c r="D8254" s="50"/>
    </row>
    <row r="8255" spans="1:4" ht="15" x14ac:dyDescent="0.25">
      <c r="A8255" s="49"/>
      <c r="B8255" s="49"/>
      <c r="C8255" s="49"/>
      <c r="D8255" s="50"/>
    </row>
    <row r="8256" spans="1:4" ht="15" x14ac:dyDescent="0.25">
      <c r="A8256" s="49"/>
      <c r="B8256" s="49"/>
      <c r="C8256" s="49"/>
      <c r="D8256" s="50"/>
    </row>
    <row r="8257" spans="1:4" ht="15" x14ac:dyDescent="0.25">
      <c r="A8257" s="49"/>
      <c r="B8257" s="49"/>
      <c r="C8257" s="49"/>
      <c r="D8257" s="50"/>
    </row>
    <row r="8258" spans="1:4" ht="15" x14ac:dyDescent="0.25">
      <c r="A8258" s="49"/>
      <c r="B8258" s="49"/>
      <c r="C8258" s="49"/>
      <c r="D8258" s="50"/>
    </row>
    <row r="8259" spans="1:4" ht="15" x14ac:dyDescent="0.25">
      <c r="A8259" s="49"/>
      <c r="B8259" s="49"/>
      <c r="C8259" s="49"/>
      <c r="D8259" s="50"/>
    </row>
    <row r="8260" spans="1:4" ht="15" x14ac:dyDescent="0.25">
      <c r="A8260" s="49"/>
      <c r="B8260" s="49"/>
      <c r="C8260" s="49"/>
      <c r="D8260" s="50"/>
    </row>
    <row r="8261" spans="1:4" ht="15" x14ac:dyDescent="0.25">
      <c r="A8261" s="49"/>
      <c r="B8261" s="49"/>
      <c r="C8261" s="49"/>
      <c r="D8261" s="50"/>
    </row>
    <row r="8262" spans="1:4" ht="15" x14ac:dyDescent="0.25">
      <c r="A8262" s="49"/>
      <c r="B8262" s="49"/>
      <c r="C8262" s="49"/>
      <c r="D8262" s="50"/>
    </row>
    <row r="8263" spans="1:4" ht="15" x14ac:dyDescent="0.25">
      <c r="A8263" s="49"/>
      <c r="B8263" s="49"/>
      <c r="C8263" s="49"/>
      <c r="D8263" s="50"/>
    </row>
    <row r="8264" spans="1:4" ht="15" x14ac:dyDescent="0.25">
      <c r="A8264" s="49"/>
      <c r="B8264" s="49"/>
      <c r="C8264" s="49"/>
      <c r="D8264" s="50"/>
    </row>
    <row r="8265" spans="1:4" ht="15" x14ac:dyDescent="0.25">
      <c r="A8265" s="49"/>
      <c r="B8265" s="49"/>
      <c r="C8265" s="49"/>
      <c r="D8265" s="50"/>
    </row>
    <row r="8266" spans="1:4" ht="15" x14ac:dyDescent="0.25">
      <c r="A8266" s="49"/>
      <c r="B8266" s="49"/>
      <c r="C8266" s="49"/>
      <c r="D8266" s="50"/>
    </row>
    <row r="8267" spans="1:4" ht="15" x14ac:dyDescent="0.25">
      <c r="A8267" s="49"/>
      <c r="B8267" s="49"/>
      <c r="C8267" s="49"/>
      <c r="D8267" s="50"/>
    </row>
    <row r="8268" spans="1:4" ht="15" x14ac:dyDescent="0.25">
      <c r="A8268" s="49"/>
      <c r="B8268" s="49"/>
      <c r="C8268" s="49"/>
      <c r="D8268" s="50"/>
    </row>
    <row r="8269" spans="1:4" ht="15" x14ac:dyDescent="0.25">
      <c r="A8269" s="49"/>
      <c r="B8269" s="49"/>
      <c r="C8269" s="49"/>
      <c r="D8269" s="50"/>
    </row>
    <row r="8270" spans="1:4" ht="15" x14ac:dyDescent="0.25">
      <c r="A8270" s="49"/>
      <c r="B8270" s="49"/>
      <c r="C8270" s="49"/>
      <c r="D8270" s="50"/>
    </row>
    <row r="8271" spans="1:4" ht="15" x14ac:dyDescent="0.25">
      <c r="A8271" s="49"/>
      <c r="B8271" s="49"/>
      <c r="C8271" s="49"/>
      <c r="D8271" s="50"/>
    </row>
    <row r="8272" spans="1:4" ht="15" x14ac:dyDescent="0.25">
      <c r="A8272" s="49"/>
      <c r="B8272" s="49"/>
      <c r="C8272" s="49"/>
      <c r="D8272" s="50"/>
    </row>
    <row r="8273" spans="1:4" ht="15" x14ac:dyDescent="0.25">
      <c r="A8273" s="49"/>
      <c r="B8273" s="49"/>
      <c r="C8273" s="49"/>
      <c r="D8273" s="50"/>
    </row>
    <row r="8274" spans="1:4" ht="15" x14ac:dyDescent="0.25">
      <c r="A8274" s="49"/>
      <c r="B8274" s="49"/>
      <c r="C8274" s="49"/>
      <c r="D8274" s="50"/>
    </row>
    <row r="8275" spans="1:4" ht="15" x14ac:dyDescent="0.25">
      <c r="A8275" s="49"/>
      <c r="B8275" s="49"/>
      <c r="C8275" s="49"/>
      <c r="D8275" s="50"/>
    </row>
    <row r="8276" spans="1:4" ht="15" x14ac:dyDescent="0.25">
      <c r="A8276" s="49"/>
      <c r="B8276" s="49"/>
      <c r="C8276" s="49"/>
      <c r="D8276" s="50"/>
    </row>
    <row r="8277" spans="1:4" ht="15" x14ac:dyDescent="0.25">
      <c r="A8277" s="49"/>
      <c r="B8277" s="49"/>
      <c r="C8277" s="49"/>
      <c r="D8277" s="50"/>
    </row>
    <row r="8278" spans="1:4" ht="15" x14ac:dyDescent="0.25">
      <c r="A8278" s="49"/>
      <c r="B8278" s="49"/>
      <c r="C8278" s="49"/>
      <c r="D8278" s="50"/>
    </row>
    <row r="8279" spans="1:4" ht="15" x14ac:dyDescent="0.25">
      <c r="A8279" s="49"/>
      <c r="B8279" s="49"/>
      <c r="C8279" s="49"/>
      <c r="D8279" s="50"/>
    </row>
    <row r="8280" spans="1:4" ht="15" x14ac:dyDescent="0.25">
      <c r="A8280" s="49"/>
      <c r="B8280" s="49"/>
      <c r="C8280" s="49"/>
      <c r="D8280" s="50"/>
    </row>
    <row r="8281" spans="1:4" ht="15" x14ac:dyDescent="0.25">
      <c r="A8281" s="49"/>
      <c r="B8281" s="49"/>
      <c r="C8281" s="49"/>
      <c r="D8281" s="50"/>
    </row>
    <row r="8282" spans="1:4" ht="15" x14ac:dyDescent="0.25">
      <c r="A8282" s="49"/>
      <c r="B8282" s="49"/>
      <c r="C8282" s="49"/>
      <c r="D8282" s="50"/>
    </row>
    <row r="8283" spans="1:4" ht="15" x14ac:dyDescent="0.25">
      <c r="A8283" s="49"/>
      <c r="B8283" s="49"/>
      <c r="C8283" s="49"/>
      <c r="D8283" s="50"/>
    </row>
    <row r="8284" spans="1:4" ht="15" x14ac:dyDescent="0.25">
      <c r="A8284" s="49"/>
      <c r="B8284" s="49"/>
      <c r="C8284" s="49"/>
      <c r="D8284" s="50"/>
    </row>
    <row r="8285" spans="1:4" ht="15" x14ac:dyDescent="0.25">
      <c r="A8285" s="49"/>
      <c r="B8285" s="49"/>
      <c r="C8285" s="49"/>
      <c r="D8285" s="50"/>
    </row>
    <row r="8286" spans="1:4" ht="15" x14ac:dyDescent="0.25">
      <c r="A8286" s="49"/>
      <c r="B8286" s="49"/>
      <c r="C8286" s="49"/>
      <c r="D8286" s="50"/>
    </row>
    <row r="8287" spans="1:4" ht="15" x14ac:dyDescent="0.25">
      <c r="A8287" s="49"/>
      <c r="B8287" s="49"/>
      <c r="C8287" s="49"/>
      <c r="D8287" s="50"/>
    </row>
    <row r="8288" spans="1:4" ht="15" x14ac:dyDescent="0.25">
      <c r="A8288" s="49"/>
      <c r="B8288" s="49"/>
      <c r="C8288" s="49"/>
      <c r="D8288" s="50"/>
    </row>
    <row r="8289" spans="1:4" ht="15" x14ac:dyDescent="0.25">
      <c r="A8289" s="49"/>
      <c r="B8289" s="49"/>
      <c r="C8289" s="49"/>
      <c r="D8289" s="50"/>
    </row>
    <row r="8290" spans="1:4" ht="15" x14ac:dyDescent="0.25">
      <c r="A8290" s="49"/>
      <c r="B8290" s="49"/>
      <c r="C8290" s="49"/>
      <c r="D8290" s="50"/>
    </row>
    <row r="8291" spans="1:4" ht="15" x14ac:dyDescent="0.25">
      <c r="A8291" s="49"/>
      <c r="B8291" s="49"/>
      <c r="C8291" s="49"/>
      <c r="D8291" s="50"/>
    </row>
    <row r="8292" spans="1:4" ht="15" x14ac:dyDescent="0.25">
      <c r="A8292" s="49"/>
      <c r="B8292" s="49"/>
      <c r="C8292" s="49"/>
      <c r="D8292" s="50"/>
    </row>
    <row r="8293" spans="1:4" ht="15" x14ac:dyDescent="0.25">
      <c r="A8293" s="49"/>
      <c r="B8293" s="49"/>
      <c r="C8293" s="49"/>
      <c r="D8293" s="50"/>
    </row>
    <row r="8294" spans="1:4" ht="15" x14ac:dyDescent="0.25">
      <c r="A8294" s="49"/>
      <c r="B8294" s="49"/>
      <c r="C8294" s="49"/>
      <c r="D8294" s="50"/>
    </row>
    <row r="8295" spans="1:4" ht="15" x14ac:dyDescent="0.25">
      <c r="A8295" s="49"/>
      <c r="B8295" s="49"/>
      <c r="C8295" s="49"/>
      <c r="D8295" s="50"/>
    </row>
    <row r="8296" spans="1:4" ht="15" x14ac:dyDescent="0.25">
      <c r="A8296" s="49"/>
      <c r="B8296" s="49"/>
      <c r="C8296" s="49"/>
      <c r="D8296" s="50"/>
    </row>
    <row r="8297" spans="1:4" ht="15" x14ac:dyDescent="0.25">
      <c r="A8297" s="49"/>
      <c r="B8297" s="49"/>
      <c r="C8297" s="49"/>
      <c r="D8297" s="50"/>
    </row>
    <row r="8298" spans="1:4" ht="15" x14ac:dyDescent="0.25">
      <c r="A8298" s="49"/>
      <c r="B8298" s="49"/>
      <c r="C8298" s="49"/>
      <c r="D8298" s="50"/>
    </row>
    <row r="8299" spans="1:4" ht="15" x14ac:dyDescent="0.25">
      <c r="A8299" s="49"/>
      <c r="B8299" s="49"/>
      <c r="C8299" s="49"/>
      <c r="D8299" s="50"/>
    </row>
    <row r="8300" spans="1:4" ht="15" x14ac:dyDescent="0.25">
      <c r="A8300" s="49"/>
      <c r="B8300" s="49"/>
      <c r="C8300" s="49"/>
      <c r="D8300" s="50"/>
    </row>
    <row r="8301" spans="1:4" ht="15" x14ac:dyDescent="0.25">
      <c r="A8301" s="49"/>
      <c r="B8301" s="49"/>
      <c r="C8301" s="49"/>
      <c r="D8301" s="50"/>
    </row>
    <row r="8302" spans="1:4" ht="15" x14ac:dyDescent="0.25">
      <c r="A8302" s="49"/>
      <c r="B8302" s="49"/>
      <c r="C8302" s="49"/>
      <c r="D8302" s="50"/>
    </row>
    <row r="8303" spans="1:4" ht="15" x14ac:dyDescent="0.25">
      <c r="A8303" s="49"/>
      <c r="B8303" s="49"/>
      <c r="C8303" s="49"/>
      <c r="D8303" s="50"/>
    </row>
    <row r="8304" spans="1:4" ht="15" x14ac:dyDescent="0.25">
      <c r="A8304" s="49"/>
      <c r="B8304" s="49"/>
      <c r="C8304" s="49"/>
      <c r="D8304" s="50"/>
    </row>
    <row r="8305" spans="1:4" ht="15" x14ac:dyDescent="0.25">
      <c r="A8305" s="49"/>
      <c r="B8305" s="49"/>
      <c r="C8305" s="49"/>
      <c r="D8305" s="50"/>
    </row>
    <row r="8306" spans="1:4" ht="15" x14ac:dyDescent="0.25">
      <c r="A8306" s="49"/>
      <c r="B8306" s="49"/>
      <c r="C8306" s="49"/>
      <c r="D8306" s="50"/>
    </row>
    <row r="8307" spans="1:4" ht="15" x14ac:dyDescent="0.25">
      <c r="A8307" s="49"/>
      <c r="B8307" s="49"/>
      <c r="C8307" s="49"/>
      <c r="D8307" s="50"/>
    </row>
    <row r="8308" spans="1:4" ht="15" x14ac:dyDescent="0.25">
      <c r="A8308" s="49"/>
      <c r="B8308" s="49"/>
      <c r="C8308" s="49"/>
      <c r="D8308" s="50"/>
    </row>
    <row r="8309" spans="1:4" ht="15" x14ac:dyDescent="0.25">
      <c r="A8309" s="49"/>
      <c r="B8309" s="49"/>
      <c r="C8309" s="49"/>
      <c r="D8309" s="50"/>
    </row>
    <row r="8310" spans="1:4" ht="15" x14ac:dyDescent="0.25">
      <c r="A8310" s="49"/>
      <c r="B8310" s="49"/>
      <c r="C8310" s="49"/>
      <c r="D8310" s="50"/>
    </row>
    <row r="8311" spans="1:4" ht="15" x14ac:dyDescent="0.25">
      <c r="A8311" s="49"/>
      <c r="B8311" s="49"/>
      <c r="C8311" s="49"/>
      <c r="D8311" s="50"/>
    </row>
    <row r="8312" spans="1:4" ht="15" x14ac:dyDescent="0.25">
      <c r="A8312" s="49"/>
      <c r="B8312" s="49"/>
      <c r="C8312" s="49"/>
      <c r="D8312" s="50"/>
    </row>
    <row r="8313" spans="1:4" ht="15" x14ac:dyDescent="0.25">
      <c r="A8313" s="49"/>
      <c r="B8313" s="49"/>
      <c r="C8313" s="49"/>
      <c r="D8313" s="50"/>
    </row>
    <row r="8314" spans="1:4" ht="15" x14ac:dyDescent="0.25">
      <c r="A8314" s="49"/>
      <c r="B8314" s="49"/>
      <c r="C8314" s="49"/>
      <c r="D8314" s="50"/>
    </row>
    <row r="8315" spans="1:4" ht="15" x14ac:dyDescent="0.25">
      <c r="A8315" s="49"/>
      <c r="B8315" s="49"/>
      <c r="C8315" s="49"/>
      <c r="D8315" s="50"/>
    </row>
    <row r="8316" spans="1:4" ht="15" x14ac:dyDescent="0.25">
      <c r="A8316" s="49"/>
      <c r="B8316" s="49"/>
      <c r="C8316" s="49"/>
      <c r="D8316" s="50"/>
    </row>
    <row r="8317" spans="1:4" ht="15" x14ac:dyDescent="0.25">
      <c r="A8317" s="49"/>
      <c r="B8317" s="49"/>
      <c r="C8317" s="49"/>
      <c r="D8317" s="50"/>
    </row>
    <row r="8318" spans="1:4" ht="15" x14ac:dyDescent="0.25">
      <c r="A8318" s="49"/>
      <c r="B8318" s="49"/>
      <c r="C8318" s="49"/>
      <c r="D8318" s="50"/>
    </row>
    <row r="8319" spans="1:4" ht="15" x14ac:dyDescent="0.25">
      <c r="A8319" s="49"/>
      <c r="B8319" s="49"/>
      <c r="C8319" s="49"/>
      <c r="D8319" s="50"/>
    </row>
    <row r="8320" spans="1:4" ht="15" x14ac:dyDescent="0.25">
      <c r="A8320" s="49"/>
      <c r="B8320" s="49"/>
      <c r="C8320" s="49"/>
      <c r="D8320" s="50"/>
    </row>
    <row r="8321" spans="1:4" ht="15" x14ac:dyDescent="0.25">
      <c r="A8321" s="49"/>
      <c r="B8321" s="49"/>
      <c r="C8321" s="49"/>
      <c r="D8321" s="50"/>
    </row>
    <row r="8322" spans="1:4" ht="15" x14ac:dyDescent="0.25">
      <c r="A8322" s="49"/>
      <c r="B8322" s="49"/>
      <c r="C8322" s="49"/>
      <c r="D8322" s="50"/>
    </row>
    <row r="8323" spans="1:4" ht="15" x14ac:dyDescent="0.25">
      <c r="A8323" s="49"/>
      <c r="B8323" s="49"/>
      <c r="C8323" s="49"/>
      <c r="D8323" s="50"/>
    </row>
    <row r="8324" spans="1:4" ht="15" x14ac:dyDescent="0.25">
      <c r="A8324" s="49"/>
      <c r="B8324" s="49"/>
      <c r="C8324" s="49"/>
      <c r="D8324" s="50"/>
    </row>
    <row r="8325" spans="1:4" ht="15" x14ac:dyDescent="0.25">
      <c r="A8325" s="49"/>
      <c r="B8325" s="49"/>
      <c r="C8325" s="49"/>
      <c r="D8325" s="50"/>
    </row>
    <row r="8326" spans="1:4" ht="15" x14ac:dyDescent="0.25">
      <c r="A8326" s="49"/>
      <c r="B8326" s="49"/>
      <c r="C8326" s="49"/>
      <c r="D8326" s="50"/>
    </row>
    <row r="8327" spans="1:4" ht="15" x14ac:dyDescent="0.25">
      <c r="A8327" s="49"/>
      <c r="B8327" s="49"/>
      <c r="C8327" s="49"/>
      <c r="D8327" s="50"/>
    </row>
    <row r="8328" spans="1:4" ht="15" x14ac:dyDescent="0.25">
      <c r="A8328" s="49"/>
      <c r="B8328" s="49"/>
      <c r="C8328" s="49"/>
      <c r="D8328" s="50"/>
    </row>
    <row r="8329" spans="1:4" ht="15" x14ac:dyDescent="0.25">
      <c r="A8329" s="49"/>
      <c r="B8329" s="49"/>
      <c r="C8329" s="49"/>
      <c r="D8329" s="50"/>
    </row>
    <row r="8330" spans="1:4" ht="15" x14ac:dyDescent="0.25">
      <c r="A8330" s="49"/>
      <c r="B8330" s="49"/>
      <c r="C8330" s="49"/>
      <c r="D8330" s="50"/>
    </row>
    <row r="8331" spans="1:4" ht="15" x14ac:dyDescent="0.25">
      <c r="A8331" s="49"/>
      <c r="B8331" s="49"/>
      <c r="C8331" s="49"/>
      <c r="D8331" s="50"/>
    </row>
    <row r="8332" spans="1:4" ht="15" x14ac:dyDescent="0.25">
      <c r="A8332" s="49"/>
      <c r="B8332" s="49"/>
      <c r="C8332" s="49"/>
      <c r="D8332" s="50"/>
    </row>
    <row r="8333" spans="1:4" ht="15" x14ac:dyDescent="0.25">
      <c r="A8333" s="49"/>
      <c r="B8333" s="49"/>
      <c r="C8333" s="49"/>
      <c r="D8333" s="50"/>
    </row>
    <row r="8334" spans="1:4" ht="15" x14ac:dyDescent="0.25">
      <c r="A8334" s="49"/>
      <c r="B8334" s="49"/>
      <c r="C8334" s="49"/>
      <c r="D8334" s="50"/>
    </row>
    <row r="8335" spans="1:4" ht="15" x14ac:dyDescent="0.25">
      <c r="A8335" s="49"/>
      <c r="B8335" s="49"/>
      <c r="C8335" s="49"/>
      <c r="D8335" s="50"/>
    </row>
    <row r="8336" spans="1:4" ht="15" x14ac:dyDescent="0.25">
      <c r="A8336" s="49"/>
      <c r="B8336" s="49"/>
      <c r="C8336" s="49"/>
      <c r="D8336" s="50"/>
    </row>
    <row r="8337" spans="1:4" ht="15" x14ac:dyDescent="0.25">
      <c r="A8337" s="49"/>
      <c r="B8337" s="49"/>
      <c r="C8337" s="49"/>
      <c r="D8337" s="50"/>
    </row>
    <row r="8338" spans="1:4" ht="15" x14ac:dyDescent="0.25">
      <c r="A8338" s="49"/>
      <c r="B8338" s="49"/>
      <c r="C8338" s="49"/>
      <c r="D8338" s="50"/>
    </row>
    <row r="8339" spans="1:4" ht="15" x14ac:dyDescent="0.25">
      <c r="A8339" s="49"/>
      <c r="B8339" s="49"/>
      <c r="C8339" s="49"/>
      <c r="D8339" s="50"/>
    </row>
    <row r="8340" spans="1:4" ht="15" x14ac:dyDescent="0.25">
      <c r="A8340" s="49"/>
      <c r="B8340" s="49"/>
      <c r="C8340" s="49"/>
      <c r="D8340" s="50"/>
    </row>
    <row r="8341" spans="1:4" ht="15" x14ac:dyDescent="0.25">
      <c r="A8341" s="49"/>
      <c r="B8341" s="49"/>
      <c r="C8341" s="49"/>
      <c r="D8341" s="50"/>
    </row>
    <row r="8342" spans="1:4" ht="15" x14ac:dyDescent="0.25">
      <c r="A8342" s="49"/>
      <c r="B8342" s="49"/>
      <c r="C8342" s="49"/>
      <c r="D8342" s="50"/>
    </row>
    <row r="8343" spans="1:4" ht="15" x14ac:dyDescent="0.25">
      <c r="A8343" s="49"/>
      <c r="B8343" s="49"/>
      <c r="C8343" s="49"/>
      <c r="D8343" s="50"/>
    </row>
    <row r="8344" spans="1:4" ht="15" x14ac:dyDescent="0.25">
      <c r="A8344" s="49"/>
      <c r="B8344" s="49"/>
      <c r="C8344" s="49"/>
      <c r="D8344" s="50"/>
    </row>
    <row r="8345" spans="1:4" ht="15" x14ac:dyDescent="0.25">
      <c r="A8345" s="49"/>
      <c r="B8345" s="49"/>
      <c r="C8345" s="49"/>
      <c r="D8345" s="50"/>
    </row>
    <row r="8346" spans="1:4" ht="15" x14ac:dyDescent="0.25">
      <c r="A8346" s="49"/>
      <c r="B8346" s="49"/>
      <c r="C8346" s="49"/>
      <c r="D8346" s="50"/>
    </row>
    <row r="8347" spans="1:4" ht="15" x14ac:dyDescent="0.25">
      <c r="A8347" s="49"/>
      <c r="B8347" s="49"/>
      <c r="C8347" s="49"/>
      <c r="D8347" s="50"/>
    </row>
    <row r="8348" spans="1:4" ht="15" x14ac:dyDescent="0.25">
      <c r="A8348" s="49"/>
      <c r="B8348" s="49"/>
      <c r="C8348" s="49"/>
      <c r="D8348" s="50"/>
    </row>
    <row r="8349" spans="1:4" ht="15" x14ac:dyDescent="0.25">
      <c r="A8349" s="49"/>
      <c r="B8349" s="49"/>
      <c r="C8349" s="49"/>
      <c r="D8349" s="50"/>
    </row>
    <row r="8350" spans="1:4" ht="15" x14ac:dyDescent="0.25">
      <c r="A8350" s="49"/>
      <c r="B8350" s="49"/>
      <c r="C8350" s="49"/>
      <c r="D8350" s="50"/>
    </row>
    <row r="8351" spans="1:4" ht="15" x14ac:dyDescent="0.25">
      <c r="A8351" s="49"/>
      <c r="B8351" s="49"/>
      <c r="C8351" s="49"/>
      <c r="D8351" s="50"/>
    </row>
    <row r="8352" spans="1:4" ht="15" x14ac:dyDescent="0.25">
      <c r="A8352" s="49"/>
      <c r="B8352" s="49"/>
      <c r="C8352" s="49"/>
      <c r="D8352" s="50"/>
    </row>
    <row r="8353" spans="1:4" ht="15" x14ac:dyDescent="0.25">
      <c r="A8353" s="49"/>
      <c r="B8353" s="49"/>
      <c r="C8353" s="49"/>
      <c r="D8353" s="50"/>
    </row>
    <row r="8354" spans="1:4" ht="15" x14ac:dyDescent="0.25">
      <c r="A8354" s="49"/>
      <c r="B8354" s="49"/>
      <c r="C8354" s="49"/>
      <c r="D8354" s="50"/>
    </row>
    <row r="8355" spans="1:4" ht="15" x14ac:dyDescent="0.25">
      <c r="A8355" s="49"/>
      <c r="B8355" s="49"/>
      <c r="C8355" s="49"/>
      <c r="D8355" s="50"/>
    </row>
    <row r="8356" spans="1:4" ht="15" x14ac:dyDescent="0.25">
      <c r="A8356" s="49"/>
      <c r="B8356" s="49"/>
      <c r="C8356" s="49"/>
      <c r="D8356" s="50"/>
    </row>
    <row r="8357" spans="1:4" ht="15" x14ac:dyDescent="0.25">
      <c r="A8357" s="49"/>
      <c r="B8357" s="49"/>
      <c r="C8357" s="49"/>
      <c r="D8357" s="50"/>
    </row>
    <row r="8358" spans="1:4" ht="15" x14ac:dyDescent="0.25">
      <c r="A8358" s="49"/>
      <c r="B8358" s="49"/>
      <c r="C8358" s="49"/>
      <c r="D8358" s="50"/>
    </row>
    <row r="8359" spans="1:4" ht="15" x14ac:dyDescent="0.25">
      <c r="A8359" s="49"/>
      <c r="B8359" s="49"/>
      <c r="C8359" s="49"/>
      <c r="D8359" s="50"/>
    </row>
    <row r="8360" spans="1:4" ht="15" x14ac:dyDescent="0.25">
      <c r="A8360" s="49"/>
      <c r="B8360" s="49"/>
      <c r="C8360" s="49"/>
      <c r="D8360" s="50"/>
    </row>
    <row r="8361" spans="1:4" ht="15" x14ac:dyDescent="0.25">
      <c r="A8361" s="49"/>
      <c r="B8361" s="49"/>
      <c r="C8361" s="49"/>
      <c r="D8361" s="50"/>
    </row>
    <row r="8362" spans="1:4" ht="15" x14ac:dyDescent="0.25">
      <c r="A8362" s="49"/>
      <c r="B8362" s="49"/>
      <c r="C8362" s="49"/>
      <c r="D8362" s="50"/>
    </row>
    <row r="8363" spans="1:4" ht="15" x14ac:dyDescent="0.25">
      <c r="A8363" s="49"/>
      <c r="B8363" s="49"/>
      <c r="C8363" s="49"/>
      <c r="D8363" s="50"/>
    </row>
    <row r="8364" spans="1:4" ht="15" x14ac:dyDescent="0.25">
      <c r="A8364" s="49"/>
      <c r="B8364" s="49"/>
      <c r="C8364" s="49"/>
      <c r="D8364" s="50"/>
    </row>
    <row r="8365" spans="1:4" ht="15" x14ac:dyDescent="0.25">
      <c r="A8365" s="49"/>
      <c r="B8365" s="49"/>
      <c r="C8365" s="49"/>
      <c r="D8365" s="50"/>
    </row>
    <row r="8366" spans="1:4" ht="15" x14ac:dyDescent="0.25">
      <c r="A8366" s="49"/>
      <c r="B8366" s="49"/>
      <c r="C8366" s="49"/>
      <c r="D8366" s="50"/>
    </row>
    <row r="8367" spans="1:4" ht="15" x14ac:dyDescent="0.25">
      <c r="A8367" s="49"/>
      <c r="B8367" s="49"/>
      <c r="C8367" s="49"/>
      <c r="D8367" s="50"/>
    </row>
    <row r="8368" spans="1:4" ht="15" x14ac:dyDescent="0.25">
      <c r="A8368" s="49"/>
      <c r="B8368" s="49"/>
      <c r="C8368" s="49"/>
      <c r="D8368" s="50"/>
    </row>
    <row r="8369" spans="1:4" ht="15" x14ac:dyDescent="0.25">
      <c r="A8369" s="49"/>
      <c r="B8369" s="49"/>
      <c r="C8369" s="49"/>
      <c r="D8369" s="50"/>
    </row>
    <row r="8370" spans="1:4" ht="15" x14ac:dyDescent="0.25">
      <c r="A8370" s="49"/>
      <c r="B8370" s="49"/>
      <c r="C8370" s="49"/>
      <c r="D8370" s="50"/>
    </row>
    <row r="8371" spans="1:4" ht="15" x14ac:dyDescent="0.25">
      <c r="A8371" s="49"/>
      <c r="B8371" s="49"/>
      <c r="C8371" s="49"/>
      <c r="D8371" s="50"/>
    </row>
    <row r="8372" spans="1:4" ht="15" x14ac:dyDescent="0.25">
      <c r="A8372" s="49"/>
      <c r="B8372" s="49"/>
      <c r="C8372" s="49"/>
      <c r="D8372" s="50"/>
    </row>
    <row r="8373" spans="1:4" ht="15" x14ac:dyDescent="0.25">
      <c r="A8373" s="49"/>
      <c r="B8373" s="49"/>
      <c r="C8373" s="49"/>
      <c r="D8373" s="50"/>
    </row>
    <row r="8374" spans="1:4" ht="15" x14ac:dyDescent="0.25">
      <c r="A8374" s="49"/>
      <c r="B8374" s="49"/>
      <c r="C8374" s="49"/>
      <c r="D8374" s="50"/>
    </row>
    <row r="8375" spans="1:4" ht="15" x14ac:dyDescent="0.25">
      <c r="A8375" s="49"/>
      <c r="B8375" s="49"/>
      <c r="C8375" s="49"/>
      <c r="D8375" s="50"/>
    </row>
    <row r="8376" spans="1:4" ht="15" x14ac:dyDescent="0.25">
      <c r="A8376" s="49"/>
      <c r="B8376" s="49"/>
      <c r="C8376" s="49"/>
      <c r="D8376" s="50"/>
    </row>
    <row r="8377" spans="1:4" ht="15" x14ac:dyDescent="0.25">
      <c r="A8377" s="49"/>
      <c r="B8377" s="49"/>
      <c r="C8377" s="49"/>
      <c r="D8377" s="50"/>
    </row>
    <row r="8378" spans="1:4" ht="15" x14ac:dyDescent="0.25">
      <c r="A8378" s="49"/>
      <c r="B8378" s="49"/>
      <c r="C8378" s="49"/>
      <c r="D8378" s="50"/>
    </row>
    <row r="8379" spans="1:4" ht="15" x14ac:dyDescent="0.25">
      <c r="A8379" s="49"/>
      <c r="B8379" s="49"/>
      <c r="C8379" s="49"/>
      <c r="D8379" s="50"/>
    </row>
    <row r="8380" spans="1:4" ht="15" x14ac:dyDescent="0.25">
      <c r="A8380" s="49"/>
      <c r="B8380" s="49"/>
      <c r="C8380" s="49"/>
      <c r="D8380" s="50"/>
    </row>
    <row r="8381" spans="1:4" ht="15" x14ac:dyDescent="0.25">
      <c r="A8381" s="49"/>
      <c r="B8381" s="49"/>
      <c r="C8381" s="49"/>
      <c r="D8381" s="50"/>
    </row>
    <row r="8382" spans="1:4" ht="15" x14ac:dyDescent="0.25">
      <c r="A8382" s="49"/>
      <c r="B8382" s="49"/>
      <c r="C8382" s="49"/>
      <c r="D8382" s="50"/>
    </row>
    <row r="8383" spans="1:4" ht="15" x14ac:dyDescent="0.25">
      <c r="A8383" s="49"/>
      <c r="B8383" s="49"/>
      <c r="C8383" s="49"/>
      <c r="D8383" s="50"/>
    </row>
    <row r="8384" spans="1:4" ht="15" x14ac:dyDescent="0.25">
      <c r="A8384" s="49"/>
      <c r="B8384" s="49"/>
      <c r="C8384" s="49"/>
      <c r="D8384" s="50"/>
    </row>
    <row r="8385" spans="1:4" ht="15" x14ac:dyDescent="0.25">
      <c r="A8385" s="49"/>
      <c r="B8385" s="49"/>
      <c r="C8385" s="49"/>
      <c r="D8385" s="50"/>
    </row>
    <row r="8386" spans="1:4" ht="15" x14ac:dyDescent="0.25">
      <c r="A8386" s="49"/>
      <c r="B8386" s="49"/>
      <c r="C8386" s="49"/>
      <c r="D8386" s="50"/>
    </row>
    <row r="8387" spans="1:4" ht="15" x14ac:dyDescent="0.25">
      <c r="A8387" s="49"/>
      <c r="B8387" s="49"/>
      <c r="C8387" s="49"/>
      <c r="D8387" s="50"/>
    </row>
    <row r="8388" spans="1:4" ht="15" x14ac:dyDescent="0.25">
      <c r="A8388" s="49"/>
      <c r="B8388" s="49"/>
      <c r="C8388" s="49"/>
      <c r="D8388" s="50"/>
    </row>
    <row r="8389" spans="1:4" ht="15" x14ac:dyDescent="0.25">
      <c r="A8389" s="49"/>
      <c r="B8389" s="49"/>
      <c r="C8389" s="49"/>
      <c r="D8389" s="50"/>
    </row>
    <row r="8390" spans="1:4" ht="15" x14ac:dyDescent="0.25">
      <c r="A8390" s="49"/>
      <c r="B8390" s="49"/>
      <c r="C8390" s="49"/>
      <c r="D8390" s="50"/>
    </row>
    <row r="8391" spans="1:4" ht="15" x14ac:dyDescent="0.25">
      <c r="A8391" s="49"/>
      <c r="B8391" s="49"/>
      <c r="C8391" s="49"/>
      <c r="D8391" s="50"/>
    </row>
    <row r="8392" spans="1:4" ht="15" x14ac:dyDescent="0.25">
      <c r="A8392" s="49"/>
      <c r="B8392" s="49"/>
      <c r="C8392" s="49"/>
      <c r="D8392" s="50"/>
    </row>
    <row r="8393" spans="1:4" ht="15" x14ac:dyDescent="0.25">
      <c r="A8393" s="49"/>
      <c r="B8393" s="49"/>
      <c r="C8393" s="49"/>
      <c r="D8393" s="50"/>
    </row>
    <row r="8394" spans="1:4" ht="15" x14ac:dyDescent="0.25">
      <c r="A8394" s="49"/>
      <c r="B8394" s="49"/>
      <c r="C8394" s="49"/>
      <c r="D8394" s="50"/>
    </row>
    <row r="8395" spans="1:4" ht="15" x14ac:dyDescent="0.25">
      <c r="A8395" s="49"/>
      <c r="B8395" s="49"/>
      <c r="C8395" s="49"/>
      <c r="D8395" s="50"/>
    </row>
    <row r="8396" spans="1:4" ht="15" x14ac:dyDescent="0.25">
      <c r="A8396" s="49"/>
      <c r="B8396" s="49"/>
      <c r="C8396" s="49"/>
      <c r="D8396" s="50"/>
    </row>
    <row r="8397" spans="1:4" ht="15" x14ac:dyDescent="0.25">
      <c r="A8397" s="49"/>
      <c r="B8397" s="49"/>
      <c r="C8397" s="49"/>
      <c r="D8397" s="50"/>
    </row>
    <row r="8398" spans="1:4" ht="15" x14ac:dyDescent="0.25">
      <c r="A8398" s="49"/>
      <c r="B8398" s="49"/>
      <c r="C8398" s="49"/>
      <c r="D8398" s="51"/>
    </row>
    <row r="8399" spans="1:4" ht="15" x14ac:dyDescent="0.25">
      <c r="A8399" s="49"/>
      <c r="B8399" s="49"/>
      <c r="C8399" s="49"/>
      <c r="D8399" s="51"/>
    </row>
    <row r="8400" spans="1:4" ht="15" x14ac:dyDescent="0.25">
      <c r="A8400" s="49"/>
      <c r="B8400" s="49"/>
      <c r="C8400" s="49"/>
      <c r="D8400" s="51"/>
    </row>
    <row r="8401" spans="1:4" ht="15" x14ac:dyDescent="0.25">
      <c r="A8401" s="49"/>
      <c r="B8401" s="49"/>
      <c r="C8401" s="49"/>
      <c r="D8401" s="51"/>
    </row>
    <row r="8402" spans="1:4" ht="15" x14ac:dyDescent="0.25">
      <c r="A8402" s="49"/>
      <c r="B8402" s="49"/>
      <c r="C8402" s="49"/>
      <c r="D8402" s="51"/>
    </row>
    <row r="8403" spans="1:4" ht="15" x14ac:dyDescent="0.25">
      <c r="A8403" s="49"/>
      <c r="B8403" s="49"/>
      <c r="C8403" s="49"/>
      <c r="D8403" s="51"/>
    </row>
    <row r="8404" spans="1:4" ht="15" x14ac:dyDescent="0.25">
      <c r="A8404" s="49"/>
      <c r="B8404" s="49"/>
      <c r="C8404" s="49"/>
      <c r="D8404" s="51"/>
    </row>
    <row r="8405" spans="1:4" ht="15" x14ac:dyDescent="0.25">
      <c r="A8405" s="49"/>
      <c r="B8405" s="49"/>
      <c r="C8405" s="49"/>
      <c r="D8405" s="51"/>
    </row>
    <row r="8406" spans="1:4" ht="15" x14ac:dyDescent="0.25">
      <c r="A8406" s="49"/>
      <c r="B8406" s="49"/>
      <c r="C8406" s="49"/>
      <c r="D8406" s="51"/>
    </row>
    <row r="8407" spans="1:4" ht="15" x14ac:dyDescent="0.25">
      <c r="A8407" s="49"/>
      <c r="B8407" s="49"/>
      <c r="C8407" s="49"/>
      <c r="D8407" s="51"/>
    </row>
    <row r="8408" spans="1:4" ht="15" x14ac:dyDescent="0.25">
      <c r="A8408" s="49"/>
      <c r="B8408" s="49"/>
      <c r="C8408" s="49"/>
      <c r="D8408" s="51"/>
    </row>
    <row r="8409" spans="1:4" ht="15" x14ac:dyDescent="0.25">
      <c r="A8409" s="49"/>
      <c r="B8409" s="49"/>
      <c r="C8409" s="49"/>
      <c r="D8409" s="51"/>
    </row>
    <row r="8410" spans="1:4" ht="15" x14ac:dyDescent="0.25">
      <c r="A8410" s="49"/>
      <c r="B8410" s="49"/>
      <c r="C8410" s="49"/>
      <c r="D8410" s="51"/>
    </row>
    <row r="8411" spans="1:4" ht="15" x14ac:dyDescent="0.25">
      <c r="A8411" s="49"/>
      <c r="B8411" s="49"/>
      <c r="C8411" s="49"/>
      <c r="D8411" s="51"/>
    </row>
    <row r="8412" spans="1:4" ht="15" x14ac:dyDescent="0.25">
      <c r="A8412" s="49"/>
      <c r="B8412" s="49"/>
      <c r="C8412" s="49"/>
      <c r="D8412" s="51"/>
    </row>
    <row r="8413" spans="1:4" ht="15" x14ac:dyDescent="0.25">
      <c r="A8413" s="49"/>
      <c r="B8413" s="49"/>
      <c r="C8413" s="49"/>
      <c r="D8413" s="51"/>
    </row>
    <row r="8414" spans="1:4" ht="15" x14ac:dyDescent="0.25">
      <c r="A8414" s="49"/>
      <c r="B8414" s="49"/>
      <c r="C8414" s="49"/>
      <c r="D8414" s="51"/>
    </row>
    <row r="8415" spans="1:4" ht="15" x14ac:dyDescent="0.25">
      <c r="A8415" s="49"/>
      <c r="B8415" s="49"/>
      <c r="C8415" s="49"/>
      <c r="D8415" s="50"/>
    </row>
    <row r="8416" spans="1:4" ht="15" x14ac:dyDescent="0.25">
      <c r="A8416" s="49"/>
      <c r="B8416" s="49"/>
      <c r="C8416" s="49"/>
      <c r="D8416" s="50"/>
    </row>
    <row r="8417" spans="1:4" ht="15" x14ac:dyDescent="0.25">
      <c r="A8417" s="49"/>
      <c r="B8417" s="49"/>
      <c r="C8417" s="49"/>
      <c r="D8417" s="50"/>
    </row>
    <row r="8418" spans="1:4" ht="15" x14ac:dyDescent="0.25">
      <c r="A8418" s="49"/>
      <c r="B8418" s="49"/>
      <c r="C8418" s="49"/>
      <c r="D8418" s="50"/>
    </row>
    <row r="8419" spans="1:4" ht="15" x14ac:dyDescent="0.25">
      <c r="A8419" s="49"/>
      <c r="B8419" s="49"/>
      <c r="C8419" s="49"/>
      <c r="D8419" s="50"/>
    </row>
    <row r="8420" spans="1:4" ht="15" x14ac:dyDescent="0.25">
      <c r="A8420" s="49"/>
      <c r="B8420" s="49"/>
      <c r="C8420" s="49"/>
      <c r="D8420" s="50"/>
    </row>
    <row r="8421" spans="1:4" ht="15" x14ac:dyDescent="0.25">
      <c r="A8421" s="49"/>
      <c r="B8421" s="49"/>
      <c r="C8421" s="49"/>
      <c r="D8421" s="50"/>
    </row>
    <row r="8422" spans="1:4" ht="15" x14ac:dyDescent="0.25">
      <c r="A8422" s="49"/>
      <c r="B8422" s="49"/>
      <c r="C8422" s="49"/>
      <c r="D8422" s="50"/>
    </row>
    <row r="8423" spans="1:4" ht="15" x14ac:dyDescent="0.25">
      <c r="A8423" s="49"/>
      <c r="B8423" s="49"/>
      <c r="C8423" s="49"/>
      <c r="D8423" s="50"/>
    </row>
    <row r="8424" spans="1:4" ht="15" x14ac:dyDescent="0.25">
      <c r="A8424" s="49"/>
      <c r="B8424" s="49"/>
      <c r="C8424" s="49"/>
      <c r="D8424" s="50"/>
    </row>
    <row r="8425" spans="1:4" ht="15" x14ac:dyDescent="0.25">
      <c r="A8425" s="49"/>
      <c r="B8425" s="49"/>
      <c r="C8425" s="49"/>
      <c r="D8425" s="50"/>
    </row>
    <row r="8426" spans="1:4" ht="15" x14ac:dyDescent="0.25">
      <c r="A8426" s="49"/>
      <c r="B8426" s="49"/>
      <c r="C8426" s="49"/>
      <c r="D8426" s="50"/>
    </row>
    <row r="8427" spans="1:4" ht="15" x14ac:dyDescent="0.25">
      <c r="A8427" s="49"/>
      <c r="B8427" s="49"/>
      <c r="C8427" s="49"/>
      <c r="D8427" s="50"/>
    </row>
    <row r="8428" spans="1:4" ht="15" x14ac:dyDescent="0.25">
      <c r="A8428" s="49"/>
      <c r="B8428" s="49"/>
      <c r="C8428" s="49"/>
      <c r="D8428" s="50"/>
    </row>
    <row r="8429" spans="1:4" ht="15" x14ac:dyDescent="0.25">
      <c r="A8429" s="49"/>
      <c r="B8429" s="49"/>
      <c r="C8429" s="49"/>
      <c r="D8429" s="50"/>
    </row>
    <row r="8430" spans="1:4" ht="15" x14ac:dyDescent="0.25">
      <c r="A8430" s="49"/>
      <c r="B8430" s="49"/>
      <c r="C8430" s="49"/>
      <c r="D8430" s="50"/>
    </row>
    <row r="8431" spans="1:4" ht="15" x14ac:dyDescent="0.25">
      <c r="A8431" s="49"/>
      <c r="B8431" s="49"/>
      <c r="C8431" s="49"/>
      <c r="D8431" s="50"/>
    </row>
    <row r="8432" spans="1:4" ht="15" x14ac:dyDescent="0.25">
      <c r="A8432" s="49"/>
      <c r="B8432" s="49"/>
      <c r="C8432" s="49"/>
      <c r="D8432" s="50"/>
    </row>
    <row r="8433" spans="1:4" ht="15" x14ac:dyDescent="0.25">
      <c r="A8433" s="49"/>
      <c r="B8433" s="49"/>
      <c r="C8433" s="49"/>
      <c r="D8433" s="50"/>
    </row>
    <row r="8434" spans="1:4" ht="15" x14ac:dyDescent="0.25">
      <c r="A8434" s="49"/>
      <c r="B8434" s="49"/>
      <c r="C8434" s="49"/>
      <c r="D8434" s="50"/>
    </row>
    <row r="8435" spans="1:4" ht="15" x14ac:dyDescent="0.25">
      <c r="A8435" s="49"/>
      <c r="B8435" s="49"/>
      <c r="C8435" s="49"/>
      <c r="D8435" s="50"/>
    </row>
    <row r="8436" spans="1:4" ht="15" x14ac:dyDescent="0.25">
      <c r="A8436" s="49"/>
      <c r="B8436" s="49"/>
      <c r="C8436" s="49"/>
      <c r="D8436" s="50"/>
    </row>
    <row r="8437" spans="1:4" ht="15" x14ac:dyDescent="0.25">
      <c r="A8437" s="49"/>
      <c r="B8437" s="49"/>
      <c r="C8437" s="49"/>
      <c r="D8437" s="50"/>
    </row>
    <row r="8438" spans="1:4" ht="15" x14ac:dyDescent="0.25">
      <c r="A8438" s="49"/>
      <c r="B8438" s="49"/>
      <c r="C8438" s="49"/>
      <c r="D8438" s="50"/>
    </row>
    <row r="8439" spans="1:4" ht="15" x14ac:dyDescent="0.25">
      <c r="A8439" s="49"/>
      <c r="B8439" s="49"/>
      <c r="C8439" s="49"/>
      <c r="D8439" s="50"/>
    </row>
    <row r="8440" spans="1:4" ht="15" x14ac:dyDescent="0.25">
      <c r="A8440" s="49"/>
      <c r="B8440" s="49"/>
      <c r="C8440" s="49"/>
      <c r="D8440" s="50"/>
    </row>
    <row r="8441" spans="1:4" ht="15" x14ac:dyDescent="0.25">
      <c r="A8441" s="49"/>
      <c r="B8441" s="49"/>
      <c r="C8441" s="49"/>
      <c r="D8441" s="50"/>
    </row>
    <row r="8442" spans="1:4" ht="15" x14ac:dyDescent="0.25">
      <c r="A8442" s="49"/>
      <c r="B8442" s="49"/>
      <c r="C8442" s="49"/>
      <c r="D8442" s="50"/>
    </row>
    <row r="8443" spans="1:4" ht="15" x14ac:dyDescent="0.25">
      <c r="A8443" s="49"/>
      <c r="B8443" s="49"/>
      <c r="C8443" s="49"/>
      <c r="D8443" s="50"/>
    </row>
    <row r="8444" spans="1:4" ht="15" x14ac:dyDescent="0.25">
      <c r="A8444" s="49"/>
      <c r="B8444" s="49"/>
      <c r="C8444" s="49"/>
      <c r="D8444" s="50"/>
    </row>
    <row r="8445" spans="1:4" ht="15" x14ac:dyDescent="0.25">
      <c r="A8445" s="49"/>
      <c r="B8445" s="49"/>
      <c r="C8445" s="49"/>
      <c r="D8445" s="50"/>
    </row>
    <row r="8446" spans="1:4" ht="15" x14ac:dyDescent="0.25">
      <c r="A8446" s="49"/>
      <c r="B8446" s="49"/>
      <c r="C8446" s="49"/>
      <c r="D8446" s="50"/>
    </row>
    <row r="8447" spans="1:4" ht="15" x14ac:dyDescent="0.25">
      <c r="A8447" s="49"/>
      <c r="B8447" s="49"/>
      <c r="C8447" s="49"/>
      <c r="D8447" s="50"/>
    </row>
    <row r="8448" spans="1:4" ht="15" x14ac:dyDescent="0.25">
      <c r="A8448" s="49"/>
      <c r="B8448" s="49"/>
      <c r="C8448" s="49"/>
      <c r="D8448" s="50"/>
    </row>
    <row r="8449" spans="1:4" ht="15" x14ac:dyDescent="0.25">
      <c r="A8449" s="49"/>
      <c r="B8449" s="49"/>
      <c r="C8449" s="49"/>
      <c r="D8449" s="50"/>
    </row>
    <row r="8450" spans="1:4" ht="15" x14ac:dyDescent="0.25">
      <c r="A8450" s="49"/>
      <c r="B8450" s="49"/>
      <c r="C8450" s="49"/>
      <c r="D8450" s="50"/>
    </row>
    <row r="8451" spans="1:4" ht="15" x14ac:dyDescent="0.25">
      <c r="A8451" s="49"/>
      <c r="B8451" s="49"/>
      <c r="C8451" s="49"/>
      <c r="D8451" s="50"/>
    </row>
    <row r="8452" spans="1:4" ht="15" x14ac:dyDescent="0.25">
      <c r="A8452" s="49"/>
      <c r="B8452" s="49"/>
      <c r="C8452" s="49"/>
      <c r="D8452" s="50"/>
    </row>
    <row r="8453" spans="1:4" ht="15" x14ac:dyDescent="0.25">
      <c r="A8453" s="49"/>
      <c r="B8453" s="49"/>
      <c r="C8453" s="49"/>
      <c r="D8453" s="50"/>
    </row>
    <row r="8454" spans="1:4" ht="15" x14ac:dyDescent="0.25">
      <c r="A8454" s="49"/>
      <c r="B8454" s="49"/>
      <c r="C8454" s="49"/>
      <c r="D8454" s="50"/>
    </row>
    <row r="8455" spans="1:4" ht="15" x14ac:dyDescent="0.25">
      <c r="A8455" s="49"/>
      <c r="B8455" s="49"/>
      <c r="C8455" s="49"/>
      <c r="D8455" s="50"/>
    </row>
    <row r="8456" spans="1:4" ht="15" x14ac:dyDescent="0.25">
      <c r="A8456" s="49"/>
      <c r="B8456" s="49"/>
      <c r="C8456" s="49"/>
      <c r="D8456" s="50"/>
    </row>
    <row r="8457" spans="1:4" ht="15" x14ac:dyDescent="0.25">
      <c r="A8457" s="49"/>
      <c r="B8457" s="49"/>
      <c r="C8457" s="49"/>
      <c r="D8457" s="50"/>
    </row>
    <row r="8458" spans="1:4" ht="15" x14ac:dyDescent="0.25">
      <c r="A8458" s="49"/>
      <c r="B8458" s="49"/>
      <c r="C8458" s="49"/>
      <c r="D8458" s="50"/>
    </row>
    <row r="8459" spans="1:4" ht="15" x14ac:dyDescent="0.25">
      <c r="A8459" s="49"/>
      <c r="B8459" s="49"/>
      <c r="C8459" s="49"/>
      <c r="D8459" s="50"/>
    </row>
    <row r="8460" spans="1:4" ht="15" x14ac:dyDescent="0.25">
      <c r="A8460" s="49"/>
      <c r="B8460" s="49"/>
      <c r="C8460" s="49"/>
      <c r="D8460" s="50"/>
    </row>
    <row r="8461" spans="1:4" ht="15" x14ac:dyDescent="0.25">
      <c r="A8461" s="49"/>
      <c r="B8461" s="49"/>
      <c r="C8461" s="49"/>
      <c r="D8461" s="50"/>
    </row>
    <row r="8462" spans="1:4" ht="15" x14ac:dyDescent="0.25">
      <c r="A8462" s="49"/>
      <c r="B8462" s="49"/>
      <c r="C8462" s="49"/>
      <c r="D8462" s="50"/>
    </row>
    <row r="8463" spans="1:4" ht="15" x14ac:dyDescent="0.25">
      <c r="A8463" s="49"/>
      <c r="B8463" s="49"/>
      <c r="C8463" s="49"/>
      <c r="D8463" s="50"/>
    </row>
    <row r="8464" spans="1:4" ht="15" x14ac:dyDescent="0.25">
      <c r="A8464" s="49"/>
      <c r="B8464" s="49"/>
      <c r="C8464" s="49"/>
      <c r="D8464" s="50"/>
    </row>
    <row r="8465" spans="1:4" ht="15" x14ac:dyDescent="0.25">
      <c r="A8465" s="49"/>
      <c r="B8465" s="49"/>
      <c r="C8465" s="49"/>
      <c r="D8465" s="50"/>
    </row>
    <row r="8466" spans="1:4" ht="15" x14ac:dyDescent="0.25">
      <c r="A8466" s="49"/>
      <c r="B8466" s="49"/>
      <c r="C8466" s="49"/>
      <c r="D8466" s="50"/>
    </row>
    <row r="8467" spans="1:4" ht="15" x14ac:dyDescent="0.25">
      <c r="A8467" s="49"/>
      <c r="B8467" s="49"/>
      <c r="C8467" s="49"/>
      <c r="D8467" s="50"/>
    </row>
    <row r="8468" spans="1:4" ht="15" x14ac:dyDescent="0.25">
      <c r="A8468" s="49"/>
      <c r="B8468" s="49"/>
      <c r="C8468" s="49"/>
      <c r="D8468" s="50"/>
    </row>
    <row r="8469" spans="1:4" ht="15" x14ac:dyDescent="0.25">
      <c r="A8469" s="49"/>
      <c r="B8469" s="49"/>
      <c r="C8469" s="49"/>
      <c r="D8469" s="50"/>
    </row>
    <row r="8470" spans="1:4" ht="15" x14ac:dyDescent="0.25">
      <c r="A8470" s="49"/>
      <c r="B8470" s="49"/>
      <c r="C8470" s="49"/>
      <c r="D8470" s="50"/>
    </row>
    <row r="8471" spans="1:4" ht="15" x14ac:dyDescent="0.25">
      <c r="A8471" s="49"/>
      <c r="B8471" s="49"/>
      <c r="C8471" s="49"/>
      <c r="D8471" s="50"/>
    </row>
    <row r="8472" spans="1:4" ht="15" x14ac:dyDescent="0.25">
      <c r="A8472" s="49"/>
      <c r="B8472" s="49"/>
      <c r="C8472" s="49"/>
      <c r="D8472" s="50"/>
    </row>
    <row r="8473" spans="1:4" ht="15" x14ac:dyDescent="0.25">
      <c r="A8473" s="49"/>
      <c r="B8473" s="49"/>
      <c r="C8473" s="49"/>
      <c r="D8473" s="50"/>
    </row>
    <row r="8474" spans="1:4" ht="15" x14ac:dyDescent="0.25">
      <c r="A8474" s="49"/>
      <c r="B8474" s="49"/>
      <c r="C8474" s="49"/>
      <c r="D8474" s="50"/>
    </row>
    <row r="8475" spans="1:4" ht="15" x14ac:dyDescent="0.25">
      <c r="A8475" s="49"/>
      <c r="B8475" s="49"/>
      <c r="C8475" s="49"/>
      <c r="D8475" s="50"/>
    </row>
    <row r="8476" spans="1:4" ht="15" x14ac:dyDescent="0.25">
      <c r="A8476" s="49"/>
      <c r="B8476" s="49"/>
      <c r="C8476" s="49"/>
      <c r="D8476" s="50"/>
    </row>
    <row r="8477" spans="1:4" ht="15" x14ac:dyDescent="0.25">
      <c r="A8477" s="49"/>
      <c r="B8477" s="49"/>
      <c r="C8477" s="49"/>
      <c r="D8477" s="50"/>
    </row>
    <row r="8478" spans="1:4" ht="15" x14ac:dyDescent="0.25">
      <c r="A8478" s="49"/>
      <c r="B8478" s="49"/>
      <c r="C8478" s="49"/>
      <c r="D8478" s="50"/>
    </row>
    <row r="8479" spans="1:4" ht="15" x14ac:dyDescent="0.25">
      <c r="A8479" s="49"/>
      <c r="B8479" s="49"/>
      <c r="C8479" s="49"/>
      <c r="D8479" s="50"/>
    </row>
    <row r="8480" spans="1:4" ht="15" x14ac:dyDescent="0.25">
      <c r="A8480" s="49"/>
      <c r="B8480" s="49"/>
      <c r="C8480" s="49"/>
      <c r="D8480" s="50"/>
    </row>
    <row r="8481" spans="1:4" ht="15" x14ac:dyDescent="0.25">
      <c r="A8481" s="49"/>
      <c r="B8481" s="49"/>
      <c r="C8481" s="49"/>
      <c r="D8481" s="50"/>
    </row>
    <row r="8482" spans="1:4" ht="15" x14ac:dyDescent="0.25">
      <c r="A8482" s="49"/>
      <c r="B8482" s="49"/>
      <c r="C8482" s="49"/>
      <c r="D8482" s="50"/>
    </row>
    <row r="8483" spans="1:4" ht="15" x14ac:dyDescent="0.25">
      <c r="A8483" s="49"/>
      <c r="B8483" s="49"/>
      <c r="C8483" s="49"/>
      <c r="D8483" s="50"/>
    </row>
    <row r="8484" spans="1:4" ht="15" x14ac:dyDescent="0.25">
      <c r="A8484" s="49"/>
      <c r="B8484" s="49"/>
      <c r="C8484" s="49"/>
      <c r="D8484" s="50"/>
    </row>
    <row r="8485" spans="1:4" ht="15" x14ac:dyDescent="0.25">
      <c r="A8485" s="49"/>
      <c r="B8485" s="49"/>
      <c r="C8485" s="49"/>
      <c r="D8485" s="50"/>
    </row>
    <row r="8486" spans="1:4" ht="15" x14ac:dyDescent="0.25">
      <c r="A8486" s="49"/>
      <c r="B8486" s="49"/>
      <c r="C8486" s="49"/>
      <c r="D8486" s="50"/>
    </row>
    <row r="8487" spans="1:4" ht="15" x14ac:dyDescent="0.25">
      <c r="A8487" s="49"/>
      <c r="B8487" s="49"/>
      <c r="C8487" s="49"/>
      <c r="D8487" s="50"/>
    </row>
    <row r="8488" spans="1:4" ht="15" x14ac:dyDescent="0.25">
      <c r="A8488" s="49"/>
      <c r="B8488" s="49"/>
      <c r="C8488" s="49"/>
      <c r="D8488" s="50"/>
    </row>
    <row r="8489" spans="1:4" ht="15" x14ac:dyDescent="0.25">
      <c r="A8489" s="49"/>
      <c r="B8489" s="49"/>
      <c r="C8489" s="49"/>
      <c r="D8489" s="50"/>
    </row>
    <row r="8490" spans="1:4" ht="15" x14ac:dyDescent="0.25">
      <c r="A8490" s="49"/>
      <c r="B8490" s="49"/>
      <c r="C8490" s="49"/>
      <c r="D8490" s="50"/>
    </row>
    <row r="8491" spans="1:4" ht="15" x14ac:dyDescent="0.25">
      <c r="A8491" s="49"/>
      <c r="B8491" s="49"/>
      <c r="C8491" s="49"/>
      <c r="D8491" s="50"/>
    </row>
    <row r="8492" spans="1:4" ht="15" x14ac:dyDescent="0.25">
      <c r="A8492" s="49"/>
      <c r="B8492" s="49"/>
      <c r="C8492" s="49"/>
      <c r="D8492" s="50"/>
    </row>
    <row r="8493" spans="1:4" ht="15" x14ac:dyDescent="0.25">
      <c r="A8493" s="49"/>
      <c r="B8493" s="49"/>
      <c r="C8493" s="49"/>
      <c r="D8493" s="50"/>
    </row>
    <row r="8494" spans="1:4" ht="15" x14ac:dyDescent="0.25">
      <c r="A8494" s="49"/>
      <c r="B8494" s="49"/>
      <c r="C8494" s="49"/>
      <c r="D8494" s="50"/>
    </row>
    <row r="8495" spans="1:4" ht="15" x14ac:dyDescent="0.25">
      <c r="A8495" s="49"/>
      <c r="B8495" s="49"/>
      <c r="C8495" s="49"/>
      <c r="D8495" s="50"/>
    </row>
    <row r="8496" spans="1:4" ht="15" x14ac:dyDescent="0.25">
      <c r="A8496" s="49"/>
      <c r="B8496" s="49"/>
      <c r="C8496" s="49"/>
      <c r="D8496" s="50"/>
    </row>
    <row r="8497" spans="1:4" ht="15" x14ac:dyDescent="0.25">
      <c r="A8497" s="49"/>
      <c r="B8497" s="49"/>
      <c r="C8497" s="49"/>
      <c r="D8497" s="50"/>
    </row>
    <row r="8498" spans="1:4" ht="15" x14ac:dyDescent="0.25">
      <c r="A8498" s="49"/>
      <c r="B8498" s="49"/>
      <c r="C8498" s="49"/>
      <c r="D8498" s="50"/>
    </row>
    <row r="8499" spans="1:4" ht="15" x14ac:dyDescent="0.25">
      <c r="A8499" s="49"/>
      <c r="B8499" s="49"/>
      <c r="C8499" s="49"/>
      <c r="D8499" s="50"/>
    </row>
    <row r="8500" spans="1:4" ht="15" x14ac:dyDescent="0.25">
      <c r="A8500" s="49"/>
      <c r="B8500" s="49"/>
      <c r="C8500" s="49"/>
      <c r="D8500" s="50"/>
    </row>
    <row r="8501" spans="1:4" ht="15" x14ac:dyDescent="0.25">
      <c r="A8501" s="49"/>
      <c r="B8501" s="49"/>
      <c r="C8501" s="49"/>
      <c r="D8501" s="50"/>
    </row>
    <row r="8502" spans="1:4" ht="15" x14ac:dyDescent="0.25">
      <c r="A8502" s="49"/>
      <c r="B8502" s="49"/>
      <c r="C8502" s="49"/>
      <c r="D8502" s="50"/>
    </row>
    <row r="8503" spans="1:4" ht="15" x14ac:dyDescent="0.25">
      <c r="A8503" s="49"/>
      <c r="B8503" s="49"/>
      <c r="C8503" s="49"/>
      <c r="D8503" s="50"/>
    </row>
    <row r="8504" spans="1:4" ht="15" x14ac:dyDescent="0.25">
      <c r="A8504" s="49"/>
      <c r="B8504" s="49"/>
      <c r="C8504" s="49"/>
      <c r="D8504" s="50"/>
    </row>
    <row r="8505" spans="1:4" ht="15" x14ac:dyDescent="0.25">
      <c r="A8505" s="49"/>
      <c r="B8505" s="49"/>
      <c r="C8505" s="49"/>
      <c r="D8505" s="50"/>
    </row>
    <row r="8506" spans="1:4" ht="15" x14ac:dyDescent="0.25">
      <c r="A8506" s="49"/>
      <c r="B8506" s="49"/>
      <c r="C8506" s="49"/>
      <c r="D8506" s="50"/>
    </row>
    <row r="8507" spans="1:4" ht="15" x14ac:dyDescent="0.25">
      <c r="A8507" s="49"/>
      <c r="B8507" s="49"/>
      <c r="C8507" s="49"/>
      <c r="D8507" s="50"/>
    </row>
    <row r="8508" spans="1:4" ht="15" x14ac:dyDescent="0.25">
      <c r="A8508" s="49"/>
      <c r="B8508" s="49"/>
      <c r="C8508" s="49"/>
      <c r="D8508" s="50"/>
    </row>
    <row r="8509" spans="1:4" ht="15" x14ac:dyDescent="0.25">
      <c r="A8509" s="49"/>
      <c r="B8509" s="49"/>
      <c r="C8509" s="49"/>
      <c r="D8509" s="50"/>
    </row>
    <row r="8510" spans="1:4" ht="15" x14ac:dyDescent="0.25">
      <c r="A8510" s="49"/>
      <c r="B8510" s="49"/>
      <c r="C8510" s="49"/>
      <c r="D8510" s="50"/>
    </row>
    <row r="8511" spans="1:4" ht="15" x14ac:dyDescent="0.25">
      <c r="A8511" s="49"/>
      <c r="B8511" s="49"/>
      <c r="C8511" s="49"/>
      <c r="D8511" s="50"/>
    </row>
    <row r="8512" spans="1:4" ht="15" x14ac:dyDescent="0.25">
      <c r="A8512" s="49"/>
      <c r="B8512" s="49"/>
      <c r="C8512" s="49"/>
      <c r="D8512" s="50"/>
    </row>
    <row r="8513" spans="1:4" ht="15" x14ac:dyDescent="0.25">
      <c r="A8513" s="49"/>
      <c r="B8513" s="49"/>
      <c r="C8513" s="49"/>
      <c r="D8513" s="50"/>
    </row>
    <row r="8514" spans="1:4" ht="15" x14ac:dyDescent="0.25">
      <c r="A8514" s="49"/>
      <c r="B8514" s="49"/>
      <c r="C8514" s="49"/>
      <c r="D8514" s="50"/>
    </row>
    <row r="8515" spans="1:4" ht="15" x14ac:dyDescent="0.25">
      <c r="A8515" s="49"/>
      <c r="B8515" s="49"/>
      <c r="C8515" s="49"/>
      <c r="D8515" s="50"/>
    </row>
    <row r="8516" spans="1:4" ht="15" x14ac:dyDescent="0.25">
      <c r="A8516" s="49"/>
      <c r="B8516" s="49"/>
      <c r="C8516" s="49"/>
      <c r="D8516" s="50"/>
    </row>
    <row r="8517" spans="1:4" ht="15" x14ac:dyDescent="0.25">
      <c r="A8517" s="49"/>
      <c r="B8517" s="49"/>
      <c r="C8517" s="49"/>
      <c r="D8517" s="50"/>
    </row>
    <row r="8518" spans="1:4" ht="15" x14ac:dyDescent="0.25">
      <c r="A8518" s="49"/>
      <c r="B8518" s="49"/>
      <c r="C8518" s="49"/>
      <c r="D8518" s="50"/>
    </row>
    <row r="8519" spans="1:4" ht="15" x14ac:dyDescent="0.25">
      <c r="A8519" s="49"/>
      <c r="B8519" s="49"/>
      <c r="C8519" s="49"/>
      <c r="D8519" s="50"/>
    </row>
    <row r="8520" spans="1:4" ht="15" x14ac:dyDescent="0.25">
      <c r="A8520" s="49"/>
      <c r="B8520" s="49"/>
      <c r="C8520" s="49"/>
      <c r="D8520" s="50"/>
    </row>
    <row r="8521" spans="1:4" ht="15" x14ac:dyDescent="0.25">
      <c r="A8521" s="49"/>
      <c r="B8521" s="49"/>
      <c r="C8521" s="49"/>
      <c r="D8521" s="50"/>
    </row>
    <row r="8522" spans="1:4" ht="15" x14ac:dyDescent="0.25">
      <c r="A8522" s="49"/>
      <c r="B8522" s="49"/>
      <c r="C8522" s="49"/>
      <c r="D8522" s="50"/>
    </row>
    <row r="8523" spans="1:4" ht="15" x14ac:dyDescent="0.25">
      <c r="A8523" s="49"/>
      <c r="B8523" s="49"/>
      <c r="C8523" s="49"/>
      <c r="D8523" s="50"/>
    </row>
    <row r="8524" spans="1:4" ht="15" x14ac:dyDescent="0.25">
      <c r="A8524" s="49"/>
      <c r="B8524" s="49"/>
      <c r="C8524" s="49"/>
      <c r="D8524" s="50"/>
    </row>
    <row r="8525" spans="1:4" ht="15" x14ac:dyDescent="0.25">
      <c r="A8525" s="49"/>
      <c r="B8525" s="49"/>
      <c r="C8525" s="49"/>
      <c r="D8525" s="50"/>
    </row>
    <row r="8526" spans="1:4" ht="15" x14ac:dyDescent="0.25">
      <c r="A8526" s="49"/>
      <c r="B8526" s="49"/>
      <c r="C8526" s="49"/>
      <c r="D8526" s="50"/>
    </row>
    <row r="8527" spans="1:4" ht="15" x14ac:dyDescent="0.25">
      <c r="A8527" s="49"/>
      <c r="B8527" s="49"/>
      <c r="C8527" s="49"/>
      <c r="D8527" s="50"/>
    </row>
    <row r="8528" spans="1:4" ht="15" x14ac:dyDescent="0.25">
      <c r="A8528" s="49"/>
      <c r="B8528" s="49"/>
      <c r="C8528" s="49"/>
      <c r="D8528" s="50"/>
    </row>
    <row r="8529" spans="1:4" ht="15" x14ac:dyDescent="0.25">
      <c r="A8529" s="49"/>
      <c r="B8529" s="49"/>
      <c r="C8529" s="49"/>
      <c r="D8529" s="50"/>
    </row>
    <row r="8530" spans="1:4" ht="15" x14ac:dyDescent="0.25">
      <c r="A8530" s="49"/>
      <c r="B8530" s="49"/>
      <c r="C8530" s="49"/>
      <c r="D8530" s="50"/>
    </row>
    <row r="8531" spans="1:4" ht="15" x14ac:dyDescent="0.25">
      <c r="A8531" s="49"/>
      <c r="B8531" s="49"/>
      <c r="C8531" s="49"/>
      <c r="D8531" s="50"/>
    </row>
    <row r="8532" spans="1:4" ht="15" x14ac:dyDescent="0.25">
      <c r="A8532" s="49"/>
      <c r="B8532" s="49"/>
      <c r="C8532" s="49"/>
      <c r="D8532" s="50"/>
    </row>
    <row r="8533" spans="1:4" ht="15" x14ac:dyDescent="0.25">
      <c r="A8533" s="49"/>
      <c r="B8533" s="49"/>
      <c r="C8533" s="49"/>
      <c r="D8533" s="50"/>
    </row>
    <row r="8534" spans="1:4" ht="15" x14ac:dyDescent="0.25">
      <c r="A8534" s="49"/>
      <c r="B8534" s="49"/>
      <c r="C8534" s="49"/>
      <c r="D8534" s="50"/>
    </row>
    <row r="8535" spans="1:4" ht="15" x14ac:dyDescent="0.25">
      <c r="A8535" s="49"/>
      <c r="B8535" s="49"/>
      <c r="C8535" s="49"/>
      <c r="D8535" s="50"/>
    </row>
    <row r="8536" spans="1:4" ht="15" x14ac:dyDescent="0.25">
      <c r="A8536" s="49"/>
      <c r="B8536" s="49"/>
      <c r="C8536" s="49"/>
      <c r="D8536" s="50"/>
    </row>
    <row r="8537" spans="1:4" ht="15" x14ac:dyDescent="0.25">
      <c r="A8537" s="49"/>
      <c r="B8537" s="49"/>
      <c r="C8537" s="49"/>
      <c r="D8537" s="50"/>
    </row>
    <row r="8538" spans="1:4" ht="15" x14ac:dyDescent="0.25">
      <c r="A8538" s="49"/>
      <c r="B8538" s="49"/>
      <c r="C8538" s="49"/>
      <c r="D8538" s="50"/>
    </row>
    <row r="8539" spans="1:4" ht="15" x14ac:dyDescent="0.25">
      <c r="A8539" s="49"/>
      <c r="B8539" s="49"/>
      <c r="C8539" s="49"/>
      <c r="D8539" s="50"/>
    </row>
    <row r="8540" spans="1:4" ht="15" x14ac:dyDescent="0.25">
      <c r="A8540" s="49"/>
      <c r="B8540" s="49"/>
      <c r="C8540" s="49"/>
      <c r="D8540" s="50"/>
    </row>
    <row r="8541" spans="1:4" ht="15" x14ac:dyDescent="0.25">
      <c r="A8541" s="49"/>
      <c r="B8541" s="49"/>
      <c r="C8541" s="49"/>
      <c r="D8541" s="50"/>
    </row>
    <row r="8542" spans="1:4" ht="15" x14ac:dyDescent="0.25">
      <c r="A8542" s="49"/>
      <c r="B8542" s="49"/>
      <c r="C8542" s="49"/>
      <c r="D8542" s="50"/>
    </row>
    <row r="8543" spans="1:4" ht="15" x14ac:dyDescent="0.25">
      <c r="A8543" s="49"/>
      <c r="B8543" s="49"/>
      <c r="C8543" s="49"/>
      <c r="D8543" s="50"/>
    </row>
    <row r="8544" spans="1:4" ht="15" x14ac:dyDescent="0.25">
      <c r="A8544" s="49"/>
      <c r="B8544" s="49"/>
      <c r="C8544" s="49"/>
      <c r="D8544" s="50"/>
    </row>
    <row r="8545" spans="1:4" ht="15" x14ac:dyDescent="0.25">
      <c r="A8545" s="49"/>
      <c r="B8545" s="49"/>
      <c r="C8545" s="49"/>
      <c r="D8545" s="50"/>
    </row>
    <row r="8546" spans="1:4" ht="15" x14ac:dyDescent="0.25">
      <c r="A8546" s="49"/>
      <c r="B8546" s="49"/>
      <c r="C8546" s="49"/>
      <c r="D8546" s="50"/>
    </row>
    <row r="8547" spans="1:4" ht="15" x14ac:dyDescent="0.25">
      <c r="A8547" s="49"/>
      <c r="B8547" s="49"/>
      <c r="C8547" s="49"/>
      <c r="D8547" s="50"/>
    </row>
    <row r="8548" spans="1:4" ht="15" x14ac:dyDescent="0.25">
      <c r="A8548" s="49"/>
      <c r="B8548" s="49"/>
      <c r="C8548" s="49"/>
      <c r="D8548" s="50"/>
    </row>
    <row r="8549" spans="1:4" ht="15" x14ac:dyDescent="0.25">
      <c r="A8549" s="49"/>
      <c r="B8549" s="49"/>
      <c r="C8549" s="49"/>
      <c r="D8549" s="50"/>
    </row>
    <row r="8550" spans="1:4" ht="15" x14ac:dyDescent="0.25">
      <c r="A8550" s="49"/>
      <c r="B8550" s="49"/>
      <c r="C8550" s="49"/>
      <c r="D8550" s="50"/>
    </row>
    <row r="8551" spans="1:4" ht="15" x14ac:dyDescent="0.25">
      <c r="A8551" s="49"/>
      <c r="B8551" s="49"/>
      <c r="C8551" s="49"/>
      <c r="D8551" s="50"/>
    </row>
    <row r="8552" spans="1:4" ht="15" x14ac:dyDescent="0.25">
      <c r="A8552" s="49"/>
      <c r="B8552" s="49"/>
      <c r="C8552" s="49"/>
      <c r="D8552" s="50"/>
    </row>
    <row r="8553" spans="1:4" ht="15" x14ac:dyDescent="0.25">
      <c r="A8553" s="49"/>
      <c r="B8553" s="49"/>
      <c r="C8553" s="49"/>
      <c r="D8553" s="50"/>
    </row>
    <row r="8554" spans="1:4" ht="15" x14ac:dyDescent="0.25">
      <c r="A8554" s="49"/>
      <c r="B8554" s="49"/>
      <c r="C8554" s="49"/>
      <c r="D8554" s="50"/>
    </row>
    <row r="8555" spans="1:4" ht="15" x14ac:dyDescent="0.25">
      <c r="A8555" s="49"/>
      <c r="B8555" s="49"/>
      <c r="C8555" s="49"/>
      <c r="D8555" s="50"/>
    </row>
    <row r="8556" spans="1:4" ht="15" x14ac:dyDescent="0.25">
      <c r="A8556" s="49"/>
      <c r="B8556" s="49"/>
      <c r="C8556" s="49"/>
      <c r="D8556" s="51"/>
    </row>
    <row r="8557" spans="1:4" ht="15" x14ac:dyDescent="0.25">
      <c r="A8557" s="49"/>
      <c r="B8557" s="49"/>
      <c r="C8557" s="49"/>
      <c r="D8557" s="51"/>
    </row>
    <row r="8558" spans="1:4" ht="15" x14ac:dyDescent="0.25">
      <c r="A8558" s="49"/>
      <c r="B8558" s="49"/>
      <c r="C8558" s="49"/>
      <c r="D8558" s="51"/>
    </row>
    <row r="8559" spans="1:4" ht="15" x14ac:dyDescent="0.25">
      <c r="A8559" s="49"/>
      <c r="B8559" s="49"/>
      <c r="C8559" s="49"/>
      <c r="D8559" s="51"/>
    </row>
    <row r="8560" spans="1:4" ht="15" x14ac:dyDescent="0.25">
      <c r="A8560" s="49"/>
      <c r="B8560" s="49"/>
      <c r="C8560" s="49"/>
      <c r="D8560" s="51"/>
    </row>
    <row r="8561" spans="1:4" ht="15" x14ac:dyDescent="0.25">
      <c r="A8561" s="49"/>
      <c r="B8561" s="49"/>
      <c r="C8561" s="49"/>
      <c r="D8561" s="51"/>
    </row>
    <row r="8562" spans="1:4" ht="15" x14ac:dyDescent="0.25">
      <c r="A8562" s="49"/>
      <c r="B8562" s="49"/>
      <c r="C8562" s="49"/>
      <c r="D8562" s="50"/>
    </row>
    <row r="8563" spans="1:4" ht="15" x14ac:dyDescent="0.25">
      <c r="A8563" s="49"/>
      <c r="B8563" s="49"/>
      <c r="C8563" s="49"/>
      <c r="D8563" s="51"/>
    </row>
    <row r="8564" spans="1:4" ht="15" x14ac:dyDescent="0.25">
      <c r="A8564" s="49"/>
      <c r="B8564" s="49"/>
      <c r="C8564" s="49"/>
      <c r="D8564" s="50"/>
    </row>
    <row r="8565" spans="1:4" ht="15" x14ac:dyDescent="0.25">
      <c r="A8565" s="49"/>
      <c r="B8565" s="49"/>
      <c r="C8565" s="49"/>
      <c r="D8565" s="50"/>
    </row>
    <row r="8566" spans="1:4" ht="15" x14ac:dyDescent="0.25">
      <c r="A8566" s="49"/>
      <c r="B8566" s="49"/>
      <c r="C8566" s="49"/>
      <c r="D8566" s="50"/>
    </row>
    <row r="8567" spans="1:4" ht="15" x14ac:dyDescent="0.25">
      <c r="A8567" s="49"/>
      <c r="B8567" s="49"/>
      <c r="C8567" s="49"/>
      <c r="D8567" s="50"/>
    </row>
    <row r="8568" spans="1:4" ht="15" x14ac:dyDescent="0.25">
      <c r="A8568" s="49"/>
      <c r="B8568" s="49"/>
      <c r="C8568" s="49"/>
      <c r="D8568" s="50"/>
    </row>
    <row r="8569" spans="1:4" ht="15" x14ac:dyDescent="0.25">
      <c r="A8569" s="49"/>
      <c r="B8569" s="49"/>
      <c r="C8569" s="49"/>
      <c r="D8569" s="50"/>
    </row>
    <row r="8570" spans="1:4" ht="15" x14ac:dyDescent="0.25">
      <c r="A8570" s="49"/>
      <c r="B8570" s="49"/>
      <c r="C8570" s="49"/>
      <c r="D8570" s="50"/>
    </row>
    <row r="8571" spans="1:4" ht="15" x14ac:dyDescent="0.25">
      <c r="A8571" s="49"/>
      <c r="B8571" s="49"/>
      <c r="C8571" s="49"/>
      <c r="D8571" s="50"/>
    </row>
    <row r="8572" spans="1:4" ht="15" x14ac:dyDescent="0.25">
      <c r="A8572" s="49"/>
      <c r="B8572" s="49"/>
      <c r="C8572" s="49"/>
      <c r="D8572" s="50"/>
    </row>
    <row r="8573" spans="1:4" ht="15" x14ac:dyDescent="0.25">
      <c r="A8573" s="49"/>
      <c r="B8573" s="49"/>
      <c r="C8573" s="49"/>
      <c r="D8573" s="50"/>
    </row>
    <row r="8574" spans="1:4" ht="15" x14ac:dyDescent="0.25">
      <c r="A8574" s="49"/>
      <c r="B8574" s="49"/>
      <c r="C8574" s="49"/>
      <c r="D8574" s="50"/>
    </row>
    <row r="8575" spans="1:4" ht="15" x14ac:dyDescent="0.25">
      <c r="A8575" s="49"/>
      <c r="B8575" s="49"/>
      <c r="C8575" s="49"/>
      <c r="D8575" s="50"/>
    </row>
    <row r="8576" spans="1:4" ht="15" x14ac:dyDescent="0.25">
      <c r="A8576" s="49"/>
      <c r="B8576" s="49"/>
      <c r="C8576" s="49"/>
      <c r="D8576" s="50"/>
    </row>
    <row r="8577" spans="1:4" ht="15" x14ac:dyDescent="0.25">
      <c r="A8577" s="49"/>
      <c r="B8577" s="49"/>
      <c r="C8577" s="49"/>
      <c r="D8577" s="50"/>
    </row>
    <row r="8578" spans="1:4" ht="15" x14ac:dyDescent="0.25">
      <c r="A8578" s="49"/>
      <c r="B8578" s="49"/>
      <c r="C8578" s="49"/>
      <c r="D8578" s="50"/>
    </row>
    <row r="8579" spans="1:4" ht="15" x14ac:dyDescent="0.25">
      <c r="A8579" s="49"/>
      <c r="B8579" s="49"/>
      <c r="C8579" s="49"/>
      <c r="D8579" s="50"/>
    </row>
    <row r="8580" spans="1:4" ht="15" x14ac:dyDescent="0.25">
      <c r="A8580" s="49"/>
      <c r="B8580" s="49"/>
      <c r="C8580" s="49"/>
      <c r="D8580" s="50"/>
    </row>
    <row r="8581" spans="1:4" ht="15" x14ac:dyDescent="0.25">
      <c r="A8581" s="49"/>
      <c r="B8581" s="49"/>
      <c r="C8581" s="49"/>
      <c r="D8581" s="50"/>
    </row>
    <row r="8582" spans="1:4" ht="15" x14ac:dyDescent="0.25">
      <c r="A8582" s="49"/>
      <c r="B8582" s="49"/>
      <c r="C8582" s="49"/>
      <c r="D8582" s="50"/>
    </row>
    <row r="8583" spans="1:4" ht="15" x14ac:dyDescent="0.25">
      <c r="A8583" s="49"/>
      <c r="B8583" s="49"/>
      <c r="C8583" s="49"/>
      <c r="D8583" s="50"/>
    </row>
    <row r="8584" spans="1:4" ht="15" x14ac:dyDescent="0.25">
      <c r="A8584" s="49"/>
      <c r="B8584" s="49"/>
      <c r="C8584" s="49"/>
      <c r="D8584" s="50"/>
    </row>
    <row r="8585" spans="1:4" ht="15" x14ac:dyDescent="0.25">
      <c r="A8585" s="49"/>
      <c r="B8585" s="49"/>
      <c r="C8585" s="49"/>
      <c r="D8585" s="50"/>
    </row>
    <row r="8586" spans="1:4" ht="15" x14ac:dyDescent="0.25">
      <c r="A8586" s="49"/>
      <c r="B8586" s="49"/>
      <c r="C8586" s="49"/>
      <c r="D8586" s="50"/>
    </row>
    <row r="8587" spans="1:4" ht="15" x14ac:dyDescent="0.25">
      <c r="A8587" s="49"/>
      <c r="B8587" s="49"/>
      <c r="C8587" s="49"/>
      <c r="D8587" s="50"/>
    </row>
    <row r="8588" spans="1:4" ht="15" x14ac:dyDescent="0.25">
      <c r="A8588" s="49"/>
      <c r="B8588" s="49"/>
      <c r="C8588" s="49"/>
      <c r="D8588" s="50"/>
    </row>
    <row r="8589" spans="1:4" ht="15" x14ac:dyDescent="0.25">
      <c r="A8589" s="49"/>
      <c r="B8589" s="49"/>
      <c r="C8589" s="49"/>
      <c r="D8589" s="50"/>
    </row>
    <row r="8590" spans="1:4" ht="15" x14ac:dyDescent="0.25">
      <c r="A8590" s="49"/>
      <c r="B8590" s="49"/>
      <c r="C8590" s="49"/>
      <c r="D8590" s="50"/>
    </row>
    <row r="8591" spans="1:4" ht="15" x14ac:dyDescent="0.25">
      <c r="A8591" s="49"/>
      <c r="B8591" s="49"/>
      <c r="C8591" s="49"/>
      <c r="D8591" s="50"/>
    </row>
    <row r="8592" spans="1:4" ht="15" x14ac:dyDescent="0.25">
      <c r="A8592" s="49"/>
      <c r="B8592" s="49"/>
      <c r="C8592" s="49"/>
      <c r="D8592" s="50"/>
    </row>
    <row r="8593" spans="1:4" ht="15" x14ac:dyDescent="0.25">
      <c r="A8593" s="49"/>
      <c r="B8593" s="49"/>
      <c r="C8593" s="49"/>
      <c r="D8593" s="50"/>
    </row>
    <row r="8594" spans="1:4" ht="15" x14ac:dyDescent="0.25">
      <c r="A8594" s="49"/>
      <c r="B8594" s="49"/>
      <c r="C8594" s="49"/>
      <c r="D8594" s="50"/>
    </row>
    <row r="8595" spans="1:4" ht="15" x14ac:dyDescent="0.25">
      <c r="A8595" s="49"/>
      <c r="B8595" s="49"/>
      <c r="C8595" s="49"/>
      <c r="D8595" s="50"/>
    </row>
    <row r="8596" spans="1:4" ht="15" x14ac:dyDescent="0.25">
      <c r="A8596" s="49"/>
      <c r="B8596" s="49"/>
      <c r="C8596" s="49"/>
      <c r="D8596" s="50"/>
    </row>
    <row r="8597" spans="1:4" ht="15" x14ac:dyDescent="0.25">
      <c r="A8597" s="49"/>
      <c r="B8597" s="49"/>
      <c r="C8597" s="49"/>
      <c r="D8597" s="50"/>
    </row>
    <row r="8598" spans="1:4" ht="15" x14ac:dyDescent="0.25">
      <c r="A8598" s="49"/>
      <c r="B8598" s="49"/>
      <c r="C8598" s="49"/>
      <c r="D8598" s="50"/>
    </row>
    <row r="8599" spans="1:4" ht="15" x14ac:dyDescent="0.25">
      <c r="A8599" s="49"/>
      <c r="B8599" s="49"/>
      <c r="C8599" s="49"/>
      <c r="D8599" s="50"/>
    </row>
    <row r="8600" spans="1:4" ht="15" x14ac:dyDescent="0.25">
      <c r="A8600" s="49"/>
      <c r="B8600" s="49"/>
      <c r="C8600" s="49"/>
      <c r="D8600" s="50"/>
    </row>
    <row r="8601" spans="1:4" ht="15" x14ac:dyDescent="0.25">
      <c r="A8601" s="49"/>
      <c r="B8601" s="49"/>
      <c r="C8601" s="49"/>
      <c r="D8601" s="50"/>
    </row>
    <row r="8602" spans="1:4" ht="15" x14ac:dyDescent="0.25">
      <c r="A8602" s="49"/>
      <c r="B8602" s="49"/>
      <c r="C8602" s="49"/>
      <c r="D8602" s="50"/>
    </row>
    <row r="8603" spans="1:4" ht="15" x14ac:dyDescent="0.25">
      <c r="A8603" s="49"/>
      <c r="B8603" s="49"/>
      <c r="C8603" s="49"/>
      <c r="D8603" s="50"/>
    </row>
    <row r="8604" spans="1:4" ht="15" x14ac:dyDescent="0.25">
      <c r="A8604" s="49"/>
      <c r="B8604" s="49"/>
      <c r="C8604" s="49"/>
      <c r="D8604" s="50"/>
    </row>
    <row r="8605" spans="1:4" ht="15" x14ac:dyDescent="0.25">
      <c r="A8605" s="49"/>
      <c r="B8605" s="49"/>
      <c r="C8605" s="49"/>
      <c r="D8605" s="50"/>
    </row>
    <row r="8606" spans="1:4" ht="15" x14ac:dyDescent="0.25">
      <c r="A8606" s="49"/>
      <c r="B8606" s="49"/>
      <c r="C8606" s="49"/>
      <c r="D8606" s="50"/>
    </row>
    <row r="8607" spans="1:4" ht="15" x14ac:dyDescent="0.25">
      <c r="A8607" s="49"/>
      <c r="B8607" s="49"/>
      <c r="C8607" s="49"/>
      <c r="D8607" s="50"/>
    </row>
    <row r="8608" spans="1:4" ht="15" x14ac:dyDescent="0.25">
      <c r="A8608" s="49"/>
      <c r="B8608" s="49"/>
      <c r="C8608" s="49"/>
      <c r="D8608" s="50"/>
    </row>
    <row r="8609" spans="1:4" ht="15" x14ac:dyDescent="0.25">
      <c r="A8609" s="49"/>
      <c r="B8609" s="49"/>
      <c r="C8609" s="49"/>
      <c r="D8609" s="50"/>
    </row>
    <row r="8610" spans="1:4" ht="15" x14ac:dyDescent="0.25">
      <c r="A8610" s="49"/>
      <c r="B8610" s="49"/>
      <c r="C8610" s="49"/>
      <c r="D8610" s="50"/>
    </row>
    <row r="8611" spans="1:4" ht="15" x14ac:dyDescent="0.25">
      <c r="A8611" s="49"/>
      <c r="B8611" s="49"/>
      <c r="C8611" s="49"/>
      <c r="D8611" s="50"/>
    </row>
    <row r="8612" spans="1:4" ht="15" x14ac:dyDescent="0.25">
      <c r="A8612" s="49"/>
      <c r="B8612" s="49"/>
      <c r="C8612" s="49"/>
      <c r="D8612" s="50"/>
    </row>
    <row r="8613" spans="1:4" ht="15" x14ac:dyDescent="0.25">
      <c r="A8613" s="49"/>
      <c r="B8613" s="49"/>
      <c r="C8613" s="49"/>
      <c r="D8613" s="50"/>
    </row>
    <row r="8614" spans="1:4" ht="15" x14ac:dyDescent="0.25">
      <c r="A8614" s="49"/>
      <c r="B8614" s="49"/>
      <c r="C8614" s="49"/>
      <c r="D8614" s="50"/>
    </row>
    <row r="8615" spans="1:4" ht="15" x14ac:dyDescent="0.25">
      <c r="A8615" s="49"/>
      <c r="B8615" s="49"/>
      <c r="C8615" s="49"/>
      <c r="D8615" s="50"/>
    </row>
    <row r="8616" spans="1:4" ht="15" x14ac:dyDescent="0.25">
      <c r="A8616" s="49"/>
      <c r="B8616" s="49"/>
      <c r="C8616" s="49"/>
      <c r="D8616" s="50"/>
    </row>
    <row r="8617" spans="1:4" ht="15" x14ac:dyDescent="0.25">
      <c r="A8617" s="49"/>
      <c r="B8617" s="49"/>
      <c r="C8617" s="49"/>
      <c r="D8617" s="50"/>
    </row>
    <row r="8618" spans="1:4" ht="15" x14ac:dyDescent="0.25">
      <c r="A8618" s="49"/>
      <c r="B8618" s="49"/>
      <c r="C8618" s="49"/>
      <c r="D8618" s="50"/>
    </row>
    <row r="8619" spans="1:4" ht="15" x14ac:dyDescent="0.25">
      <c r="A8619" s="49"/>
      <c r="B8619" s="49"/>
      <c r="C8619" s="49"/>
      <c r="D8619" s="50"/>
    </row>
    <row r="8620" spans="1:4" ht="15" x14ac:dyDescent="0.25">
      <c r="A8620" s="49"/>
      <c r="B8620" s="49"/>
      <c r="C8620" s="49"/>
      <c r="D8620" s="50"/>
    </row>
    <row r="8621" spans="1:4" ht="15" x14ac:dyDescent="0.25">
      <c r="A8621" s="49"/>
      <c r="B8621" s="49"/>
      <c r="C8621" s="49"/>
      <c r="D8621" s="50"/>
    </row>
    <row r="8622" spans="1:4" ht="15" x14ac:dyDescent="0.25">
      <c r="A8622" s="49"/>
      <c r="B8622" s="49"/>
      <c r="C8622" s="49"/>
      <c r="D8622" s="50"/>
    </row>
    <row r="8623" spans="1:4" ht="15" x14ac:dyDescent="0.25">
      <c r="A8623" s="49"/>
      <c r="B8623" s="49"/>
      <c r="C8623" s="49"/>
      <c r="D8623" s="50"/>
    </row>
    <row r="8624" spans="1:4" ht="15" x14ac:dyDescent="0.25">
      <c r="A8624" s="49"/>
      <c r="B8624" s="49"/>
      <c r="C8624" s="49"/>
      <c r="D8624" s="50"/>
    </row>
    <row r="8625" spans="1:4" ht="15" x14ac:dyDescent="0.25">
      <c r="A8625" s="49"/>
      <c r="B8625" s="49"/>
      <c r="C8625" s="49"/>
      <c r="D8625" s="50"/>
    </row>
    <row r="8626" spans="1:4" ht="15" x14ac:dyDescent="0.25">
      <c r="A8626" s="49"/>
      <c r="B8626" s="49"/>
      <c r="C8626" s="49"/>
      <c r="D8626" s="50"/>
    </row>
    <row r="8627" spans="1:4" ht="15" x14ac:dyDescent="0.25">
      <c r="A8627" s="49"/>
      <c r="B8627" s="49"/>
      <c r="C8627" s="49"/>
      <c r="D8627" s="50"/>
    </row>
    <row r="8628" spans="1:4" ht="15" x14ac:dyDescent="0.25">
      <c r="A8628" s="49"/>
      <c r="B8628" s="49"/>
      <c r="C8628" s="49"/>
      <c r="D8628" s="50"/>
    </row>
    <row r="8629" spans="1:4" ht="15" x14ac:dyDescent="0.25">
      <c r="A8629" s="49"/>
      <c r="B8629" s="49"/>
      <c r="C8629" s="49"/>
      <c r="D8629" s="50"/>
    </row>
    <row r="8630" spans="1:4" ht="15" x14ac:dyDescent="0.25">
      <c r="A8630" s="49"/>
      <c r="B8630" s="49"/>
      <c r="C8630" s="49"/>
      <c r="D8630" s="50"/>
    </row>
    <row r="8631" spans="1:4" ht="15" x14ac:dyDescent="0.25">
      <c r="A8631" s="49"/>
      <c r="B8631" s="49"/>
      <c r="C8631" s="49"/>
      <c r="D8631" s="50"/>
    </row>
    <row r="8632" spans="1:4" ht="15" x14ac:dyDescent="0.25">
      <c r="A8632" s="49"/>
      <c r="B8632" s="49"/>
      <c r="C8632" s="49"/>
      <c r="D8632" s="50"/>
    </row>
    <row r="8633" spans="1:4" ht="15" x14ac:dyDescent="0.25">
      <c r="A8633" s="49"/>
      <c r="B8633" s="49"/>
      <c r="C8633" s="49"/>
      <c r="D8633" s="50"/>
    </row>
    <row r="8634" spans="1:4" ht="15" x14ac:dyDescent="0.25">
      <c r="A8634" s="49"/>
      <c r="B8634" s="49"/>
      <c r="C8634" s="49"/>
      <c r="D8634" s="50"/>
    </row>
    <row r="8635" spans="1:4" ht="15" x14ac:dyDescent="0.25">
      <c r="A8635" s="49"/>
      <c r="B8635" s="49"/>
      <c r="C8635" s="49"/>
      <c r="D8635" s="50"/>
    </row>
    <row r="8636" spans="1:4" ht="15" x14ac:dyDescent="0.25">
      <c r="A8636" s="49"/>
      <c r="B8636" s="49"/>
      <c r="C8636" s="49"/>
      <c r="D8636" s="50"/>
    </row>
    <row r="8637" spans="1:4" ht="15" x14ac:dyDescent="0.25">
      <c r="A8637" s="49"/>
      <c r="B8637" s="49"/>
      <c r="C8637" s="49"/>
      <c r="D8637" s="50"/>
    </row>
    <row r="8638" spans="1:4" ht="15" x14ac:dyDescent="0.25">
      <c r="A8638" s="49"/>
      <c r="B8638" s="49"/>
      <c r="C8638" s="49"/>
      <c r="D8638" s="50"/>
    </row>
    <row r="8639" spans="1:4" ht="15" x14ac:dyDescent="0.25">
      <c r="A8639" s="49"/>
      <c r="B8639" s="49"/>
      <c r="C8639" s="49"/>
      <c r="D8639" s="50"/>
    </row>
    <row r="8640" spans="1:4" ht="15" x14ac:dyDescent="0.25">
      <c r="A8640" s="49"/>
      <c r="B8640" s="49"/>
      <c r="C8640" s="49"/>
      <c r="D8640" s="50"/>
    </row>
    <row r="8641" spans="1:4" ht="15" x14ac:dyDescent="0.25">
      <c r="A8641" s="49"/>
      <c r="B8641" s="49"/>
      <c r="C8641" s="49"/>
      <c r="D8641" s="50"/>
    </row>
    <row r="8642" spans="1:4" ht="15" x14ac:dyDescent="0.25">
      <c r="A8642" s="49"/>
      <c r="B8642" s="49"/>
      <c r="C8642" s="49"/>
      <c r="D8642" s="50"/>
    </row>
    <row r="8643" spans="1:4" ht="15" x14ac:dyDescent="0.25">
      <c r="A8643" s="49"/>
      <c r="B8643" s="49"/>
      <c r="C8643" s="49"/>
      <c r="D8643" s="50"/>
    </row>
    <row r="8644" spans="1:4" ht="15" x14ac:dyDescent="0.25">
      <c r="A8644" s="49"/>
      <c r="B8644" s="49"/>
      <c r="C8644" s="49"/>
      <c r="D8644" s="50"/>
    </row>
    <row r="8645" spans="1:4" ht="15" x14ac:dyDescent="0.25">
      <c r="A8645" s="49"/>
      <c r="B8645" s="49"/>
      <c r="C8645" s="49"/>
      <c r="D8645" s="50"/>
    </row>
    <row r="8646" spans="1:4" ht="15" x14ac:dyDescent="0.25">
      <c r="A8646" s="49"/>
      <c r="B8646" s="49"/>
      <c r="C8646" s="49"/>
      <c r="D8646" s="50"/>
    </row>
    <row r="8647" spans="1:4" ht="15" x14ac:dyDescent="0.25">
      <c r="A8647" s="49"/>
      <c r="B8647" s="49"/>
      <c r="C8647" s="49"/>
      <c r="D8647" s="50"/>
    </row>
    <row r="8648" spans="1:4" ht="15" x14ac:dyDescent="0.25">
      <c r="A8648" s="49"/>
      <c r="B8648" s="49"/>
      <c r="C8648" s="49"/>
      <c r="D8648" s="50"/>
    </row>
    <row r="8649" spans="1:4" ht="15" x14ac:dyDescent="0.25">
      <c r="A8649" s="49"/>
      <c r="B8649" s="49"/>
      <c r="C8649" s="49"/>
      <c r="D8649" s="50"/>
    </row>
    <row r="8650" spans="1:4" ht="15" x14ac:dyDescent="0.25">
      <c r="A8650" s="49"/>
      <c r="B8650" s="49"/>
      <c r="C8650" s="49"/>
      <c r="D8650" s="50"/>
    </row>
    <row r="8651" spans="1:4" ht="15" x14ac:dyDescent="0.25">
      <c r="A8651" s="49"/>
      <c r="B8651" s="49"/>
      <c r="C8651" s="49"/>
      <c r="D8651" s="50"/>
    </row>
    <row r="8652" spans="1:4" ht="15" x14ac:dyDescent="0.25">
      <c r="A8652" s="49"/>
      <c r="B8652" s="49"/>
      <c r="C8652" s="49"/>
      <c r="D8652" s="50"/>
    </row>
    <row r="8653" spans="1:4" ht="15" x14ac:dyDescent="0.25">
      <c r="A8653" s="49"/>
      <c r="B8653" s="49"/>
      <c r="C8653" s="49"/>
      <c r="D8653" s="50"/>
    </row>
    <row r="8654" spans="1:4" ht="15" x14ac:dyDescent="0.25">
      <c r="A8654" s="49"/>
      <c r="B8654" s="49"/>
      <c r="C8654" s="49"/>
      <c r="D8654" s="51"/>
    </row>
    <row r="8655" spans="1:4" ht="15" x14ac:dyDescent="0.25">
      <c r="A8655" s="49"/>
      <c r="B8655" s="49"/>
      <c r="C8655" s="49"/>
      <c r="D8655" s="51"/>
    </row>
    <row r="8656" spans="1:4" ht="15" x14ac:dyDescent="0.25">
      <c r="A8656" s="49"/>
      <c r="B8656" s="49"/>
      <c r="C8656" s="49"/>
      <c r="D8656" s="51"/>
    </row>
    <row r="8657" spans="1:4" ht="15" x14ac:dyDescent="0.25">
      <c r="A8657" s="49"/>
      <c r="B8657" s="49"/>
      <c r="C8657" s="49"/>
      <c r="D8657" s="51"/>
    </row>
    <row r="8658" spans="1:4" ht="15" x14ac:dyDescent="0.25">
      <c r="A8658" s="49"/>
      <c r="B8658" s="49"/>
      <c r="C8658" s="49"/>
      <c r="D8658" s="51"/>
    </row>
    <row r="8659" spans="1:4" ht="15" x14ac:dyDescent="0.25">
      <c r="A8659" s="49"/>
      <c r="B8659" s="49"/>
      <c r="C8659" s="49"/>
      <c r="D8659" s="51"/>
    </row>
    <row r="8660" spans="1:4" ht="15" x14ac:dyDescent="0.25">
      <c r="A8660" s="49"/>
      <c r="B8660" s="49"/>
      <c r="C8660" s="49"/>
      <c r="D8660" s="51"/>
    </row>
    <row r="8661" spans="1:4" ht="15" x14ac:dyDescent="0.25">
      <c r="A8661" s="49"/>
      <c r="B8661" s="49"/>
      <c r="C8661" s="49"/>
      <c r="D8661" s="51"/>
    </row>
    <row r="8662" spans="1:4" ht="15" x14ac:dyDescent="0.25">
      <c r="A8662" s="49"/>
      <c r="B8662" s="49"/>
      <c r="C8662" s="49"/>
      <c r="D8662" s="51"/>
    </row>
    <row r="8663" spans="1:4" ht="15" x14ac:dyDescent="0.25">
      <c r="A8663" s="49"/>
      <c r="B8663" s="49"/>
      <c r="C8663" s="49"/>
      <c r="D8663" s="51"/>
    </row>
    <row r="8664" spans="1:4" ht="15" x14ac:dyDescent="0.25">
      <c r="A8664" s="49"/>
      <c r="B8664" s="49"/>
      <c r="C8664" s="49"/>
      <c r="D8664" s="51"/>
    </row>
    <row r="8665" spans="1:4" ht="15" x14ac:dyDescent="0.25">
      <c r="A8665" s="49"/>
      <c r="B8665" s="49"/>
      <c r="C8665" s="49"/>
      <c r="D8665" s="51"/>
    </row>
    <row r="8666" spans="1:4" ht="15" x14ac:dyDescent="0.25">
      <c r="A8666" s="49"/>
      <c r="B8666" s="49"/>
      <c r="C8666" s="49"/>
      <c r="D8666" s="51"/>
    </row>
    <row r="8667" spans="1:4" ht="15" x14ac:dyDescent="0.25">
      <c r="A8667" s="49"/>
      <c r="B8667" s="49"/>
      <c r="C8667" s="49"/>
      <c r="D8667" s="51"/>
    </row>
    <row r="8668" spans="1:4" ht="15" x14ac:dyDescent="0.25">
      <c r="A8668" s="49"/>
      <c r="B8668" s="49"/>
      <c r="C8668" s="49"/>
      <c r="D8668" s="51"/>
    </row>
    <row r="8669" spans="1:4" ht="15" x14ac:dyDescent="0.25">
      <c r="A8669" s="49"/>
      <c r="B8669" s="49"/>
      <c r="C8669" s="49"/>
      <c r="D8669" s="51"/>
    </row>
    <row r="8670" spans="1:4" ht="15" x14ac:dyDescent="0.25">
      <c r="A8670" s="49"/>
      <c r="B8670" s="49"/>
      <c r="C8670" s="49"/>
      <c r="D8670" s="51"/>
    </row>
    <row r="8671" spans="1:4" ht="15" x14ac:dyDescent="0.25">
      <c r="A8671" s="49"/>
      <c r="B8671" s="49"/>
      <c r="C8671" s="49"/>
      <c r="D8671" s="51"/>
    </row>
    <row r="8672" spans="1:4" ht="15" x14ac:dyDescent="0.25">
      <c r="A8672" s="49"/>
      <c r="B8672" s="49"/>
      <c r="C8672" s="49"/>
      <c r="D8672" s="51"/>
    </row>
    <row r="8673" spans="1:4" ht="15" x14ac:dyDescent="0.25">
      <c r="A8673" s="49"/>
      <c r="B8673" s="49"/>
      <c r="C8673" s="49"/>
      <c r="D8673" s="51"/>
    </row>
    <row r="8674" spans="1:4" ht="15" x14ac:dyDescent="0.25">
      <c r="A8674" s="49"/>
      <c r="B8674" s="49"/>
      <c r="C8674" s="49"/>
      <c r="D8674" s="51"/>
    </row>
    <row r="8675" spans="1:4" ht="15" x14ac:dyDescent="0.25">
      <c r="A8675" s="49"/>
      <c r="B8675" s="49"/>
      <c r="C8675" s="49"/>
      <c r="D8675" s="51"/>
    </row>
    <row r="8676" spans="1:4" ht="15" x14ac:dyDescent="0.25">
      <c r="A8676" s="49"/>
      <c r="B8676" s="49"/>
      <c r="C8676" s="49"/>
      <c r="D8676" s="51"/>
    </row>
    <row r="8677" spans="1:4" ht="15" x14ac:dyDescent="0.25">
      <c r="A8677" s="49"/>
      <c r="B8677" s="49"/>
      <c r="C8677" s="49"/>
      <c r="D8677" s="51"/>
    </row>
    <row r="8678" spans="1:4" ht="15" x14ac:dyDescent="0.25">
      <c r="A8678" s="49"/>
      <c r="B8678" s="49"/>
      <c r="C8678" s="49"/>
      <c r="D8678" s="51"/>
    </row>
    <row r="8679" spans="1:4" ht="15" x14ac:dyDescent="0.25">
      <c r="A8679" s="49"/>
      <c r="B8679" s="49"/>
      <c r="C8679" s="49"/>
      <c r="D8679" s="51"/>
    </row>
    <row r="8680" spans="1:4" ht="15" x14ac:dyDescent="0.25">
      <c r="A8680" s="49"/>
      <c r="B8680" s="49"/>
      <c r="C8680" s="49"/>
      <c r="D8680" s="51"/>
    </row>
    <row r="8681" spans="1:4" ht="15" x14ac:dyDescent="0.25">
      <c r="A8681" s="49"/>
      <c r="B8681" s="49"/>
      <c r="C8681" s="49"/>
      <c r="D8681" s="51"/>
    </row>
    <row r="8682" spans="1:4" ht="15" x14ac:dyDescent="0.25">
      <c r="A8682" s="49"/>
      <c r="B8682" s="49"/>
      <c r="C8682" s="49"/>
      <c r="D8682" s="51"/>
    </row>
    <row r="8683" spans="1:4" ht="15" x14ac:dyDescent="0.25">
      <c r="A8683" s="49"/>
      <c r="B8683" s="49"/>
      <c r="C8683" s="49"/>
      <c r="D8683" s="51"/>
    </row>
    <row r="8684" spans="1:4" ht="15" x14ac:dyDescent="0.25">
      <c r="A8684" s="49"/>
      <c r="B8684" s="49"/>
      <c r="C8684" s="49"/>
      <c r="D8684" s="51"/>
    </row>
    <row r="8685" spans="1:4" ht="15" x14ac:dyDescent="0.25">
      <c r="A8685" s="49"/>
      <c r="B8685" s="49"/>
      <c r="C8685" s="49"/>
      <c r="D8685" s="51"/>
    </row>
    <row r="8686" spans="1:4" ht="15" x14ac:dyDescent="0.25">
      <c r="A8686" s="49"/>
      <c r="B8686" s="49"/>
      <c r="C8686" s="49"/>
      <c r="D8686" s="51"/>
    </row>
    <row r="8687" spans="1:4" ht="15" x14ac:dyDescent="0.25">
      <c r="A8687" s="49"/>
      <c r="B8687" s="49"/>
      <c r="C8687" s="49"/>
      <c r="D8687" s="51"/>
    </row>
    <row r="8688" spans="1:4" ht="15" x14ac:dyDescent="0.25">
      <c r="A8688" s="49"/>
      <c r="B8688" s="49"/>
      <c r="C8688" s="49"/>
      <c r="D8688" s="51"/>
    </row>
    <row r="8689" spans="1:4" ht="15" x14ac:dyDescent="0.25">
      <c r="A8689" s="49"/>
      <c r="B8689" s="49"/>
      <c r="C8689" s="49"/>
      <c r="D8689" s="51"/>
    </row>
    <row r="8690" spans="1:4" ht="15" x14ac:dyDescent="0.25">
      <c r="A8690" s="49"/>
      <c r="B8690" s="49"/>
      <c r="C8690" s="49"/>
      <c r="D8690" s="51"/>
    </row>
    <row r="8691" spans="1:4" ht="15" x14ac:dyDescent="0.25">
      <c r="A8691" s="49"/>
      <c r="B8691" s="49"/>
      <c r="C8691" s="49"/>
      <c r="D8691" s="51"/>
    </row>
    <row r="8692" spans="1:4" ht="15" x14ac:dyDescent="0.25">
      <c r="A8692" s="49"/>
      <c r="B8692" s="49"/>
      <c r="C8692" s="49"/>
      <c r="D8692" s="51"/>
    </row>
    <row r="8693" spans="1:4" ht="15" x14ac:dyDescent="0.25">
      <c r="A8693" s="49"/>
      <c r="B8693" s="49"/>
      <c r="C8693" s="49"/>
      <c r="D8693" s="51"/>
    </row>
    <row r="8694" spans="1:4" ht="15" x14ac:dyDescent="0.25">
      <c r="A8694" s="49"/>
      <c r="B8694" s="49"/>
      <c r="C8694" s="49"/>
      <c r="D8694" s="51"/>
    </row>
    <row r="8695" spans="1:4" ht="15" x14ac:dyDescent="0.25">
      <c r="A8695" s="49"/>
      <c r="B8695" s="49"/>
      <c r="C8695" s="49"/>
      <c r="D8695" s="51"/>
    </row>
    <row r="8696" spans="1:4" ht="15" x14ac:dyDescent="0.25">
      <c r="A8696" s="49"/>
      <c r="B8696" s="49"/>
      <c r="C8696" s="49"/>
      <c r="D8696" s="51"/>
    </row>
    <row r="8697" spans="1:4" ht="15" x14ac:dyDescent="0.25">
      <c r="A8697" s="49"/>
      <c r="B8697" s="49"/>
      <c r="C8697" s="49"/>
      <c r="D8697" s="51"/>
    </row>
    <row r="8698" spans="1:4" ht="15" x14ac:dyDescent="0.25">
      <c r="A8698" s="49"/>
      <c r="B8698" s="49"/>
      <c r="C8698" s="49"/>
      <c r="D8698" s="51"/>
    </row>
    <row r="8699" spans="1:4" ht="15" x14ac:dyDescent="0.25">
      <c r="A8699" s="49"/>
      <c r="B8699" s="49"/>
      <c r="C8699" s="49"/>
      <c r="D8699" s="51"/>
    </row>
    <row r="8700" spans="1:4" ht="15" x14ac:dyDescent="0.25">
      <c r="A8700" s="49"/>
      <c r="B8700" s="49"/>
      <c r="C8700" s="49"/>
      <c r="D8700" s="51"/>
    </row>
    <row r="8701" spans="1:4" ht="15" x14ac:dyDescent="0.25">
      <c r="A8701" s="49"/>
      <c r="B8701" s="49"/>
      <c r="C8701" s="49"/>
      <c r="D8701" s="51"/>
    </row>
    <row r="8702" spans="1:4" ht="15" x14ac:dyDescent="0.25">
      <c r="A8702" s="49"/>
      <c r="B8702" s="49"/>
      <c r="C8702" s="49"/>
      <c r="D8702" s="51"/>
    </row>
    <row r="8703" spans="1:4" ht="15" x14ac:dyDescent="0.25">
      <c r="A8703" s="49"/>
      <c r="B8703" s="49"/>
      <c r="C8703" s="49"/>
      <c r="D8703" s="51"/>
    </row>
    <row r="8704" spans="1:4" ht="15" x14ac:dyDescent="0.25">
      <c r="A8704" s="49"/>
      <c r="B8704" s="49"/>
      <c r="C8704" s="49"/>
      <c r="D8704" s="51"/>
    </row>
    <row r="8705" spans="1:4" ht="15" x14ac:dyDescent="0.25">
      <c r="A8705" s="49"/>
      <c r="B8705" s="49"/>
      <c r="C8705" s="49"/>
      <c r="D8705" s="51"/>
    </row>
    <row r="8706" spans="1:4" ht="15" x14ac:dyDescent="0.25">
      <c r="A8706" s="49"/>
      <c r="B8706" s="49"/>
      <c r="C8706" s="49"/>
      <c r="D8706" s="51"/>
    </row>
    <row r="8707" spans="1:4" ht="15" x14ac:dyDescent="0.25">
      <c r="A8707" s="49"/>
      <c r="B8707" s="49"/>
      <c r="C8707" s="49"/>
      <c r="D8707" s="51"/>
    </row>
    <row r="8708" spans="1:4" ht="15" x14ac:dyDescent="0.25">
      <c r="A8708" s="49"/>
      <c r="B8708" s="49"/>
      <c r="C8708" s="49"/>
      <c r="D8708" s="51"/>
    </row>
    <row r="8709" spans="1:4" ht="15" x14ac:dyDescent="0.25">
      <c r="A8709" s="49"/>
      <c r="B8709" s="49"/>
      <c r="C8709" s="49"/>
      <c r="D8709" s="51"/>
    </row>
    <row r="8710" spans="1:4" ht="15" x14ac:dyDescent="0.25">
      <c r="A8710" s="49"/>
      <c r="B8710" s="49"/>
      <c r="C8710" s="49"/>
      <c r="D8710" s="51"/>
    </row>
    <row r="8711" spans="1:4" ht="15" x14ac:dyDescent="0.25">
      <c r="A8711" s="49"/>
      <c r="B8711" s="49"/>
      <c r="C8711" s="49"/>
      <c r="D8711" s="51"/>
    </row>
    <row r="8712" spans="1:4" ht="15" x14ac:dyDescent="0.25">
      <c r="A8712" s="49"/>
      <c r="B8712" s="49"/>
      <c r="C8712" s="49"/>
      <c r="D8712" s="51"/>
    </row>
    <row r="8713" spans="1:4" ht="15" x14ac:dyDescent="0.25">
      <c r="A8713" s="49"/>
      <c r="B8713" s="49"/>
      <c r="C8713" s="49"/>
      <c r="D8713" s="51"/>
    </row>
    <row r="8714" spans="1:4" ht="15" x14ac:dyDescent="0.25">
      <c r="A8714" s="49"/>
      <c r="B8714" s="49"/>
      <c r="C8714" s="49"/>
      <c r="D8714" s="51"/>
    </row>
    <row r="8715" spans="1:4" ht="15" x14ac:dyDescent="0.25">
      <c r="A8715" s="49"/>
      <c r="B8715" s="49"/>
      <c r="C8715" s="49"/>
      <c r="D8715" s="51"/>
    </row>
    <row r="8716" spans="1:4" ht="15" x14ac:dyDescent="0.25">
      <c r="A8716" s="49"/>
      <c r="B8716" s="49"/>
      <c r="C8716" s="49"/>
      <c r="D8716" s="51"/>
    </row>
    <row r="8717" spans="1:4" ht="15" x14ac:dyDescent="0.25">
      <c r="A8717" s="49"/>
      <c r="B8717" s="49"/>
      <c r="C8717" s="49"/>
      <c r="D8717" s="51"/>
    </row>
    <row r="8718" spans="1:4" ht="15" x14ac:dyDescent="0.25">
      <c r="A8718" s="49"/>
      <c r="B8718" s="49"/>
      <c r="C8718" s="49"/>
      <c r="D8718" s="51"/>
    </row>
    <row r="8719" spans="1:4" ht="15" x14ac:dyDescent="0.25">
      <c r="A8719" s="49"/>
      <c r="B8719" s="49"/>
      <c r="C8719" s="49"/>
      <c r="D8719" s="51"/>
    </row>
    <row r="8720" spans="1:4" ht="15" x14ac:dyDescent="0.25">
      <c r="A8720" s="49"/>
      <c r="B8720" s="49"/>
      <c r="C8720" s="49"/>
      <c r="D8720" s="51"/>
    </row>
    <row r="8721" spans="1:4" ht="15" x14ac:dyDescent="0.25">
      <c r="A8721" s="49"/>
      <c r="B8721" s="49"/>
      <c r="C8721" s="49"/>
      <c r="D8721" s="51"/>
    </row>
    <row r="8722" spans="1:4" ht="15" x14ac:dyDescent="0.25">
      <c r="A8722" s="49"/>
      <c r="B8722" s="49"/>
      <c r="C8722" s="49"/>
      <c r="D8722" s="51"/>
    </row>
    <row r="8723" spans="1:4" ht="15" x14ac:dyDescent="0.25">
      <c r="A8723" s="49"/>
      <c r="B8723" s="49"/>
      <c r="C8723" s="49"/>
      <c r="D8723" s="51"/>
    </row>
    <row r="8724" spans="1:4" ht="15" x14ac:dyDescent="0.25">
      <c r="A8724" s="49"/>
      <c r="B8724" s="49"/>
      <c r="C8724" s="49"/>
      <c r="D8724" s="51"/>
    </row>
    <row r="8725" spans="1:4" ht="15" x14ac:dyDescent="0.25">
      <c r="A8725" s="49"/>
      <c r="B8725" s="49"/>
      <c r="C8725" s="49"/>
      <c r="D8725" s="51"/>
    </row>
    <row r="8726" spans="1:4" ht="15" x14ac:dyDescent="0.25">
      <c r="A8726" s="49"/>
      <c r="B8726" s="49"/>
      <c r="C8726" s="49"/>
      <c r="D8726" s="51"/>
    </row>
    <row r="8727" spans="1:4" ht="15" x14ac:dyDescent="0.25">
      <c r="A8727" s="49"/>
      <c r="B8727" s="49"/>
      <c r="C8727" s="49"/>
      <c r="D8727" s="51"/>
    </row>
    <row r="8728" spans="1:4" ht="15" x14ac:dyDescent="0.25">
      <c r="A8728" s="49"/>
      <c r="B8728" s="49"/>
      <c r="C8728" s="49"/>
      <c r="D8728" s="51"/>
    </row>
    <row r="8729" spans="1:4" ht="15" x14ac:dyDescent="0.25">
      <c r="A8729" s="49"/>
      <c r="B8729" s="49"/>
      <c r="C8729" s="49"/>
      <c r="D8729" s="51"/>
    </row>
    <row r="8730" spans="1:4" ht="15" x14ac:dyDescent="0.25">
      <c r="A8730" s="49"/>
      <c r="B8730" s="49"/>
      <c r="C8730" s="49"/>
      <c r="D8730" s="51"/>
    </row>
    <row r="8731" spans="1:4" ht="15" x14ac:dyDescent="0.25">
      <c r="A8731" s="49"/>
      <c r="B8731" s="49"/>
      <c r="C8731" s="49"/>
      <c r="D8731" s="51"/>
    </row>
    <row r="8732" spans="1:4" ht="15" x14ac:dyDescent="0.25">
      <c r="A8732" s="49"/>
      <c r="B8732" s="49"/>
      <c r="C8732" s="49"/>
      <c r="D8732" s="51"/>
    </row>
    <row r="8733" spans="1:4" ht="15" x14ac:dyDescent="0.25">
      <c r="A8733" s="49"/>
      <c r="B8733" s="49"/>
      <c r="C8733" s="49"/>
      <c r="D8733" s="51"/>
    </row>
    <row r="8734" spans="1:4" ht="15" x14ac:dyDescent="0.25">
      <c r="A8734" s="49"/>
      <c r="B8734" s="49"/>
      <c r="C8734" s="49"/>
      <c r="D8734" s="51"/>
    </row>
    <row r="8735" spans="1:4" ht="15" x14ac:dyDescent="0.25">
      <c r="A8735" s="49"/>
      <c r="B8735" s="49"/>
      <c r="C8735" s="49"/>
      <c r="D8735" s="51"/>
    </row>
    <row r="8736" spans="1:4" ht="15" x14ac:dyDescent="0.25">
      <c r="A8736" s="49"/>
      <c r="B8736" s="49"/>
      <c r="C8736" s="49"/>
      <c r="D8736" s="51"/>
    </row>
    <row r="8737" spans="1:4" ht="15" x14ac:dyDescent="0.25">
      <c r="A8737" s="49"/>
      <c r="B8737" s="49"/>
      <c r="C8737" s="49"/>
      <c r="D8737" s="51"/>
    </row>
    <row r="8738" spans="1:4" ht="15" x14ac:dyDescent="0.25">
      <c r="A8738" s="49"/>
      <c r="B8738" s="49"/>
      <c r="C8738" s="49"/>
      <c r="D8738" s="51"/>
    </row>
    <row r="8739" spans="1:4" ht="15" x14ac:dyDescent="0.25">
      <c r="A8739"/>
      <c r="B8739"/>
      <c r="C8739"/>
      <c r="D8739" s="43"/>
    </row>
    <row r="8740" spans="1:4" ht="15" x14ac:dyDescent="0.25">
      <c r="A8740"/>
      <c r="B8740"/>
      <c r="C8740"/>
      <c r="D8740" s="43"/>
    </row>
    <row r="8741" spans="1:4" ht="15" x14ac:dyDescent="0.25">
      <c r="A8741"/>
      <c r="B8741"/>
      <c r="C8741"/>
      <c r="D8741" s="43"/>
    </row>
    <row r="8742" spans="1:4" ht="15" x14ac:dyDescent="0.25">
      <c r="A8742"/>
      <c r="B8742"/>
      <c r="C8742"/>
      <c r="D8742" s="43"/>
    </row>
    <row r="8743" spans="1:4" ht="15" x14ac:dyDescent="0.25">
      <c r="A8743"/>
      <c r="B8743"/>
      <c r="C8743"/>
      <c r="D8743" s="43"/>
    </row>
    <row r="8744" spans="1:4" ht="15" x14ac:dyDescent="0.25">
      <c r="A8744"/>
      <c r="B8744"/>
      <c r="C8744"/>
      <c r="D8744" s="43"/>
    </row>
    <row r="8745" spans="1:4" ht="15" x14ac:dyDescent="0.25">
      <c r="A8745"/>
      <c r="B8745"/>
      <c r="C8745"/>
      <c r="D8745" s="43"/>
    </row>
    <row r="8746" spans="1:4" ht="15" x14ac:dyDescent="0.25">
      <c r="A8746"/>
      <c r="B8746"/>
      <c r="C8746"/>
      <c r="D8746" s="43"/>
    </row>
    <row r="8747" spans="1:4" ht="15" x14ac:dyDescent="0.25">
      <c r="A8747"/>
      <c r="B8747"/>
      <c r="C8747"/>
      <c r="D8747" s="43"/>
    </row>
    <row r="8748" spans="1:4" ht="15" x14ac:dyDescent="0.25">
      <c r="A8748"/>
      <c r="B8748"/>
      <c r="C8748"/>
      <c r="D8748" s="43"/>
    </row>
    <row r="8749" spans="1:4" ht="15" x14ac:dyDescent="0.25">
      <c r="A8749"/>
      <c r="B8749"/>
      <c r="C8749"/>
      <c r="D8749" s="43"/>
    </row>
    <row r="8750" spans="1:4" ht="15" x14ac:dyDescent="0.25">
      <c r="A8750"/>
      <c r="B8750"/>
      <c r="C8750"/>
      <c r="D8750" s="43"/>
    </row>
    <row r="8751" spans="1:4" ht="15" x14ac:dyDescent="0.25">
      <c r="A8751"/>
      <c r="B8751"/>
      <c r="C8751"/>
      <c r="D8751" s="43"/>
    </row>
    <row r="8752" spans="1:4" ht="15" x14ac:dyDescent="0.25">
      <c r="A8752"/>
      <c r="B8752"/>
      <c r="C8752"/>
      <c r="D8752" s="43"/>
    </row>
    <row r="8753" spans="1:4" ht="15" x14ac:dyDescent="0.25">
      <c r="A8753"/>
      <c r="B8753"/>
      <c r="C8753"/>
      <c r="D8753" s="43"/>
    </row>
    <row r="8754" spans="1:4" ht="15" x14ac:dyDescent="0.25">
      <c r="A8754"/>
      <c r="B8754"/>
      <c r="C8754"/>
      <c r="D8754" s="43"/>
    </row>
    <row r="8755" spans="1:4" ht="15" x14ac:dyDescent="0.25">
      <c r="A8755"/>
      <c r="B8755"/>
      <c r="C8755"/>
      <c r="D8755" s="43"/>
    </row>
    <row r="8756" spans="1:4" ht="15" x14ac:dyDescent="0.25">
      <c r="A8756"/>
      <c r="B8756"/>
      <c r="C8756"/>
      <c r="D8756" s="43"/>
    </row>
    <row r="8757" spans="1:4" ht="15" x14ac:dyDescent="0.25">
      <c r="A8757"/>
      <c r="B8757"/>
      <c r="C8757"/>
      <c r="D8757" s="44"/>
    </row>
    <row r="8758" spans="1:4" ht="15" x14ac:dyDescent="0.25">
      <c r="A8758"/>
      <c r="B8758"/>
      <c r="C8758"/>
      <c r="D8758" s="43"/>
    </row>
    <row r="8759" spans="1:4" ht="15" x14ac:dyDescent="0.25">
      <c r="A8759"/>
      <c r="B8759"/>
      <c r="C8759"/>
      <c r="D8759" s="43"/>
    </row>
    <row r="8760" spans="1:4" ht="15" x14ac:dyDescent="0.25">
      <c r="A8760"/>
      <c r="B8760"/>
      <c r="C8760"/>
      <c r="D8760" s="43"/>
    </row>
    <row r="8761" spans="1:4" ht="15" x14ac:dyDescent="0.25">
      <c r="A8761"/>
      <c r="B8761"/>
      <c r="C8761"/>
      <c r="D8761" s="43"/>
    </row>
    <row r="8762" spans="1:4" ht="15" x14ac:dyDescent="0.25">
      <c r="A8762"/>
      <c r="B8762"/>
      <c r="C8762"/>
      <c r="D8762" s="43"/>
    </row>
    <row r="8763" spans="1:4" ht="15" x14ac:dyDescent="0.25">
      <c r="A8763"/>
      <c r="B8763"/>
      <c r="C8763"/>
      <c r="D8763" s="43"/>
    </row>
    <row r="8764" spans="1:4" ht="15" x14ac:dyDescent="0.25">
      <c r="A8764"/>
      <c r="B8764"/>
      <c r="C8764"/>
      <c r="D8764" s="43"/>
    </row>
    <row r="8765" spans="1:4" ht="15" x14ac:dyDescent="0.25">
      <c r="A8765"/>
      <c r="B8765"/>
      <c r="C8765"/>
      <c r="D8765" s="43"/>
    </row>
    <row r="8766" spans="1:4" ht="15" x14ac:dyDescent="0.25">
      <c r="A8766"/>
      <c r="B8766"/>
      <c r="C8766"/>
      <c r="D8766" s="43"/>
    </row>
    <row r="8767" spans="1:4" ht="15" x14ac:dyDescent="0.25">
      <c r="A8767"/>
      <c r="B8767"/>
      <c r="C8767"/>
      <c r="D8767" s="44"/>
    </row>
    <row r="8768" spans="1:4" ht="15" x14ac:dyDescent="0.25">
      <c r="A8768"/>
      <c r="B8768"/>
      <c r="C8768"/>
      <c r="D8768" s="44"/>
    </row>
    <row r="8769" spans="1:4" ht="15" x14ac:dyDescent="0.25">
      <c r="A8769"/>
      <c r="B8769"/>
      <c r="C8769"/>
      <c r="D8769" s="44"/>
    </row>
    <row r="8770" spans="1:4" ht="15" x14ac:dyDescent="0.25">
      <c r="A8770"/>
      <c r="B8770"/>
      <c r="C8770"/>
      <c r="D8770" s="44"/>
    </row>
    <row r="8771" spans="1:4" ht="15" x14ac:dyDescent="0.25">
      <c r="A8771"/>
      <c r="B8771"/>
      <c r="C8771"/>
      <c r="D8771" s="44"/>
    </row>
    <row r="8772" spans="1:4" ht="15" x14ac:dyDescent="0.25">
      <c r="A8772"/>
      <c r="B8772"/>
      <c r="C8772"/>
      <c r="D8772" s="44"/>
    </row>
    <row r="8773" spans="1:4" ht="15" x14ac:dyDescent="0.25">
      <c r="A8773"/>
      <c r="B8773"/>
      <c r="C8773"/>
      <c r="D8773" s="44"/>
    </row>
    <row r="8774" spans="1:4" ht="15" x14ac:dyDescent="0.25">
      <c r="A8774"/>
      <c r="B8774"/>
      <c r="C8774"/>
      <c r="D8774" s="44"/>
    </row>
    <row r="8775" spans="1:4" ht="15" x14ac:dyDescent="0.25">
      <c r="A8775"/>
      <c r="B8775"/>
      <c r="C8775"/>
      <c r="D8775" s="44"/>
    </row>
    <row r="8776" spans="1:4" ht="15" x14ac:dyDescent="0.25">
      <c r="A8776"/>
      <c r="B8776"/>
      <c r="C8776"/>
      <c r="D8776" s="44"/>
    </row>
    <row r="8777" spans="1:4" ht="15" x14ac:dyDescent="0.25">
      <c r="A8777"/>
      <c r="B8777"/>
      <c r="C8777"/>
      <c r="D8777" s="44"/>
    </row>
    <row r="8778" spans="1:4" ht="15" x14ac:dyDescent="0.25">
      <c r="A8778"/>
      <c r="B8778"/>
      <c r="C8778"/>
      <c r="D8778" s="43"/>
    </row>
    <row r="8779" spans="1:4" ht="15" x14ac:dyDescent="0.25">
      <c r="A8779"/>
      <c r="B8779"/>
      <c r="C8779"/>
      <c r="D8779" s="44"/>
    </row>
    <row r="8780" spans="1:4" ht="15" x14ac:dyDescent="0.25">
      <c r="A8780"/>
      <c r="B8780"/>
      <c r="C8780"/>
      <c r="D8780" s="43"/>
    </row>
    <row r="8781" spans="1:4" ht="15" x14ac:dyDescent="0.25">
      <c r="A8781"/>
      <c r="B8781"/>
      <c r="C8781"/>
      <c r="D8781" s="43"/>
    </row>
    <row r="8782" spans="1:4" ht="15" x14ac:dyDescent="0.25">
      <c r="A8782"/>
      <c r="B8782"/>
      <c r="C8782"/>
      <c r="D8782" s="44"/>
    </row>
    <row r="8783" spans="1:4" ht="15" x14ac:dyDescent="0.25">
      <c r="A8783"/>
      <c r="B8783"/>
      <c r="C8783"/>
      <c r="D8783" s="44"/>
    </row>
    <row r="8784" spans="1:4" ht="15" x14ac:dyDescent="0.25">
      <c r="A8784"/>
      <c r="B8784"/>
      <c r="C8784"/>
      <c r="D8784" s="43"/>
    </row>
    <row r="8785" spans="1:4" ht="15" x14ac:dyDescent="0.25">
      <c r="A8785"/>
      <c r="B8785"/>
      <c r="C8785"/>
      <c r="D8785" s="43"/>
    </row>
    <row r="8786" spans="1:4" ht="15" x14ac:dyDescent="0.25">
      <c r="A8786"/>
      <c r="B8786"/>
      <c r="C8786"/>
      <c r="D8786" s="43"/>
    </row>
    <row r="8787" spans="1:4" ht="15" x14ac:dyDescent="0.25">
      <c r="A8787"/>
      <c r="B8787"/>
      <c r="C8787"/>
      <c r="D8787" s="43"/>
    </row>
    <row r="8788" spans="1:4" ht="15" x14ac:dyDescent="0.25">
      <c r="A8788"/>
      <c r="B8788"/>
      <c r="C8788"/>
      <c r="D8788" s="43"/>
    </row>
    <row r="8789" spans="1:4" ht="15" x14ac:dyDescent="0.25">
      <c r="A8789"/>
      <c r="B8789"/>
      <c r="C8789"/>
      <c r="D8789" s="43"/>
    </row>
    <row r="8790" spans="1:4" ht="15" x14ac:dyDescent="0.25">
      <c r="A8790"/>
      <c r="B8790"/>
      <c r="C8790"/>
      <c r="D8790" s="43"/>
    </row>
    <row r="8791" spans="1:4" ht="15" x14ac:dyDescent="0.25">
      <c r="A8791"/>
      <c r="B8791"/>
      <c r="C8791"/>
      <c r="D8791" s="43"/>
    </row>
    <row r="8792" spans="1:4" ht="15" x14ac:dyDescent="0.25">
      <c r="A8792"/>
      <c r="B8792"/>
      <c r="C8792"/>
      <c r="D8792" s="43"/>
    </row>
    <row r="8793" spans="1:4" ht="15" x14ac:dyDescent="0.25">
      <c r="A8793"/>
      <c r="B8793"/>
      <c r="C8793"/>
      <c r="D8793" s="43"/>
    </row>
    <row r="8794" spans="1:4" ht="15" x14ac:dyDescent="0.25">
      <c r="A8794"/>
      <c r="B8794"/>
      <c r="C8794"/>
      <c r="D8794" s="43"/>
    </row>
    <row r="8795" spans="1:4" ht="15" x14ac:dyDescent="0.25">
      <c r="A8795"/>
      <c r="B8795"/>
      <c r="C8795"/>
      <c r="D8795" s="43"/>
    </row>
    <row r="8796" spans="1:4" ht="15" x14ac:dyDescent="0.25">
      <c r="A8796"/>
      <c r="B8796"/>
      <c r="C8796"/>
      <c r="D8796" s="43"/>
    </row>
    <row r="8797" spans="1:4" ht="15" x14ac:dyDescent="0.25">
      <c r="A8797"/>
      <c r="B8797"/>
      <c r="C8797"/>
      <c r="D8797" s="43"/>
    </row>
    <row r="8798" spans="1:4" ht="15" x14ac:dyDescent="0.25">
      <c r="A8798"/>
      <c r="B8798"/>
      <c r="C8798"/>
      <c r="D8798" s="43"/>
    </row>
    <row r="8799" spans="1:4" ht="15" x14ac:dyDescent="0.25">
      <c r="A8799"/>
      <c r="B8799"/>
      <c r="C8799"/>
      <c r="D8799" s="43"/>
    </row>
    <row r="8800" spans="1:4" ht="15" x14ac:dyDescent="0.25">
      <c r="A8800"/>
      <c r="B8800"/>
      <c r="C8800"/>
      <c r="D8800" s="43"/>
    </row>
    <row r="8801" spans="1:4" ht="15" x14ac:dyDescent="0.25">
      <c r="A8801"/>
      <c r="B8801"/>
      <c r="C8801"/>
      <c r="D8801" s="43"/>
    </row>
    <row r="8802" spans="1:4" ht="15" x14ac:dyDescent="0.25">
      <c r="A8802"/>
      <c r="B8802"/>
      <c r="C8802"/>
      <c r="D8802" s="43"/>
    </row>
    <row r="8803" spans="1:4" ht="15" x14ac:dyDescent="0.25">
      <c r="A8803"/>
      <c r="B8803"/>
      <c r="C8803"/>
      <c r="D8803" s="43"/>
    </row>
    <row r="8804" spans="1:4" ht="15" x14ac:dyDescent="0.25">
      <c r="A8804"/>
      <c r="B8804"/>
      <c r="C8804"/>
      <c r="D8804" s="43"/>
    </row>
    <row r="8805" spans="1:4" ht="15" x14ac:dyDescent="0.25">
      <c r="A8805"/>
      <c r="B8805"/>
      <c r="C8805"/>
      <c r="D8805" s="43"/>
    </row>
    <row r="8806" spans="1:4" ht="15" x14ac:dyDescent="0.25">
      <c r="A8806"/>
      <c r="B8806"/>
      <c r="C8806"/>
      <c r="D8806" s="43"/>
    </row>
    <row r="8807" spans="1:4" ht="15" x14ac:dyDescent="0.25">
      <c r="A8807"/>
      <c r="B8807"/>
      <c r="C8807"/>
      <c r="D8807" s="43"/>
    </row>
    <row r="8808" spans="1:4" ht="15" x14ac:dyDescent="0.25">
      <c r="A8808"/>
      <c r="B8808"/>
      <c r="C8808"/>
      <c r="D8808" s="43"/>
    </row>
    <row r="8809" spans="1:4" ht="15" x14ac:dyDescent="0.25">
      <c r="A8809"/>
      <c r="B8809"/>
      <c r="C8809"/>
      <c r="D8809" s="43"/>
    </row>
    <row r="8810" spans="1:4" ht="15" x14ac:dyDescent="0.25">
      <c r="A8810"/>
      <c r="B8810"/>
      <c r="C8810"/>
      <c r="D8810" s="43"/>
    </row>
    <row r="8811" spans="1:4" ht="15" x14ac:dyDescent="0.25">
      <c r="A8811"/>
      <c r="B8811"/>
      <c r="C8811"/>
      <c r="D8811" s="43"/>
    </row>
    <row r="8812" spans="1:4" ht="15" x14ac:dyDescent="0.25">
      <c r="A8812"/>
      <c r="B8812"/>
      <c r="C8812"/>
      <c r="D8812" s="43"/>
    </row>
    <row r="8813" spans="1:4" ht="15" x14ac:dyDescent="0.25">
      <c r="A8813"/>
      <c r="B8813"/>
      <c r="C8813"/>
      <c r="D8813" s="43"/>
    </row>
    <row r="8814" spans="1:4" ht="15" x14ac:dyDescent="0.25">
      <c r="A8814"/>
      <c r="B8814"/>
      <c r="C8814"/>
      <c r="D8814" s="43"/>
    </row>
    <row r="8815" spans="1:4" ht="15" x14ac:dyDescent="0.25">
      <c r="A8815"/>
      <c r="B8815"/>
      <c r="C8815"/>
      <c r="D8815" s="43"/>
    </row>
    <row r="8816" spans="1:4" ht="15" x14ac:dyDescent="0.25">
      <c r="A8816"/>
      <c r="B8816"/>
      <c r="C8816"/>
      <c r="D8816" s="43"/>
    </row>
    <row r="8817" spans="1:4" ht="15" x14ac:dyDescent="0.25">
      <c r="A8817"/>
      <c r="B8817"/>
      <c r="C8817"/>
      <c r="D8817" s="44"/>
    </row>
    <row r="8818" spans="1:4" ht="15" x14ac:dyDescent="0.25">
      <c r="A8818"/>
      <c r="B8818"/>
      <c r="C8818"/>
      <c r="D8818" s="43"/>
    </row>
    <row r="8819" spans="1:4" ht="15" x14ac:dyDescent="0.25">
      <c r="A8819"/>
      <c r="B8819"/>
      <c r="C8819"/>
      <c r="D8819" s="43"/>
    </row>
    <row r="8820" spans="1:4" ht="15" x14ac:dyDescent="0.25">
      <c r="A8820"/>
      <c r="B8820"/>
      <c r="C8820"/>
      <c r="D8820" s="43"/>
    </row>
    <row r="8821" spans="1:4" ht="15" x14ac:dyDescent="0.25">
      <c r="A8821"/>
      <c r="B8821"/>
      <c r="C8821"/>
      <c r="D8821" s="43"/>
    </row>
    <row r="8822" spans="1:4" ht="15" x14ac:dyDescent="0.25">
      <c r="A8822"/>
      <c r="B8822"/>
      <c r="C8822"/>
      <c r="D8822" s="43"/>
    </row>
    <row r="8823" spans="1:4" ht="15" x14ac:dyDescent="0.25">
      <c r="A8823"/>
      <c r="B8823"/>
      <c r="C8823"/>
      <c r="D8823" s="43"/>
    </row>
    <row r="8824" spans="1:4" ht="15" x14ac:dyDescent="0.25">
      <c r="A8824"/>
      <c r="B8824"/>
      <c r="C8824"/>
      <c r="D8824" s="43"/>
    </row>
    <row r="8825" spans="1:4" ht="15" x14ac:dyDescent="0.25">
      <c r="A8825"/>
      <c r="B8825"/>
      <c r="C8825"/>
      <c r="D8825" s="43"/>
    </row>
    <row r="8826" spans="1:4" ht="15" x14ac:dyDescent="0.25">
      <c r="A8826"/>
      <c r="B8826"/>
      <c r="C8826"/>
      <c r="D8826" s="43"/>
    </row>
    <row r="8827" spans="1:4" ht="15" x14ac:dyDescent="0.25">
      <c r="A8827"/>
      <c r="B8827"/>
      <c r="C8827"/>
      <c r="D8827" s="43"/>
    </row>
    <row r="8828" spans="1:4" ht="15" x14ac:dyDescent="0.25">
      <c r="A8828"/>
      <c r="B8828"/>
      <c r="C8828"/>
      <c r="D8828" s="43"/>
    </row>
    <row r="8829" spans="1:4" ht="15" x14ac:dyDescent="0.25">
      <c r="A8829"/>
      <c r="B8829"/>
      <c r="C8829"/>
      <c r="D8829" s="43"/>
    </row>
    <row r="8830" spans="1:4" ht="15" x14ac:dyDescent="0.25">
      <c r="A8830"/>
      <c r="B8830"/>
      <c r="C8830"/>
      <c r="D8830" s="43"/>
    </row>
    <row r="8831" spans="1:4" ht="15" x14ac:dyDescent="0.25">
      <c r="A8831"/>
      <c r="B8831"/>
      <c r="C8831"/>
      <c r="D8831" s="43"/>
    </row>
    <row r="8832" spans="1:4" ht="15" x14ac:dyDescent="0.25">
      <c r="A8832"/>
      <c r="B8832"/>
      <c r="C8832"/>
      <c r="D8832" s="43"/>
    </row>
    <row r="8833" spans="1:4" ht="15" x14ac:dyDescent="0.25">
      <c r="A8833"/>
      <c r="B8833"/>
      <c r="C8833"/>
      <c r="D8833" s="43"/>
    </row>
    <row r="8834" spans="1:4" ht="15" x14ac:dyDescent="0.25">
      <c r="A8834"/>
      <c r="B8834"/>
      <c r="C8834"/>
      <c r="D8834" s="43"/>
    </row>
    <row r="8835" spans="1:4" ht="15" x14ac:dyDescent="0.25">
      <c r="A8835"/>
      <c r="B8835"/>
      <c r="C8835"/>
      <c r="D8835" s="43"/>
    </row>
    <row r="8836" spans="1:4" ht="15" x14ac:dyDescent="0.25">
      <c r="A8836"/>
      <c r="B8836"/>
      <c r="C8836"/>
      <c r="D8836" s="43"/>
    </row>
    <row r="8837" spans="1:4" ht="15" x14ac:dyDescent="0.25">
      <c r="A8837"/>
      <c r="B8837"/>
      <c r="C8837"/>
      <c r="D8837" s="43"/>
    </row>
    <row r="8838" spans="1:4" ht="15" x14ac:dyDescent="0.25">
      <c r="A8838"/>
      <c r="B8838"/>
      <c r="C8838"/>
      <c r="D8838" s="43"/>
    </row>
    <row r="8839" spans="1:4" ht="15" x14ac:dyDescent="0.25">
      <c r="A8839"/>
      <c r="B8839"/>
      <c r="C8839"/>
      <c r="D8839" s="43"/>
    </row>
    <row r="8840" spans="1:4" ht="15" x14ac:dyDescent="0.25">
      <c r="A8840"/>
      <c r="B8840"/>
      <c r="C8840"/>
      <c r="D8840" s="43"/>
    </row>
    <row r="8841" spans="1:4" ht="15" x14ac:dyDescent="0.25">
      <c r="A8841"/>
      <c r="B8841"/>
      <c r="C8841"/>
      <c r="D8841" s="43"/>
    </row>
    <row r="8842" spans="1:4" ht="15" x14ac:dyDescent="0.25">
      <c r="A8842"/>
      <c r="B8842"/>
      <c r="C8842"/>
      <c r="D8842" s="43"/>
    </row>
    <row r="8843" spans="1:4" ht="15" x14ac:dyDescent="0.25">
      <c r="A8843"/>
      <c r="B8843"/>
      <c r="C8843"/>
      <c r="D8843" s="43"/>
    </row>
    <row r="8844" spans="1:4" ht="15" x14ac:dyDescent="0.25">
      <c r="A8844"/>
      <c r="B8844"/>
      <c r="C8844"/>
      <c r="D8844" s="43"/>
    </row>
    <row r="8845" spans="1:4" ht="15" x14ac:dyDescent="0.25">
      <c r="A8845"/>
      <c r="B8845"/>
      <c r="C8845"/>
      <c r="D8845" s="43"/>
    </row>
    <row r="8846" spans="1:4" ht="15" x14ac:dyDescent="0.25">
      <c r="A8846"/>
      <c r="B8846"/>
      <c r="C8846"/>
      <c r="D8846" s="43"/>
    </row>
    <row r="8847" spans="1:4" ht="15" x14ac:dyDescent="0.25">
      <c r="A8847"/>
      <c r="B8847"/>
      <c r="C8847"/>
      <c r="D8847" s="43"/>
    </row>
    <row r="8848" spans="1:4" ht="15" x14ac:dyDescent="0.25">
      <c r="A8848"/>
      <c r="B8848"/>
      <c r="C8848"/>
      <c r="D8848" s="43"/>
    </row>
    <row r="8849" spans="1:4" ht="15" x14ac:dyDescent="0.25">
      <c r="A8849"/>
      <c r="B8849"/>
      <c r="C8849"/>
      <c r="D8849" s="43"/>
    </row>
    <row r="8850" spans="1:4" ht="15" x14ac:dyDescent="0.25">
      <c r="A8850"/>
      <c r="B8850"/>
      <c r="C8850"/>
      <c r="D8850" s="43"/>
    </row>
    <row r="8851" spans="1:4" ht="15" x14ac:dyDescent="0.25">
      <c r="A8851"/>
      <c r="B8851"/>
      <c r="C8851"/>
      <c r="D8851" s="43"/>
    </row>
    <row r="8852" spans="1:4" ht="15" x14ac:dyDescent="0.25">
      <c r="A8852"/>
      <c r="B8852"/>
      <c r="C8852"/>
      <c r="D8852" s="43"/>
    </row>
    <row r="8853" spans="1:4" ht="15" x14ac:dyDescent="0.25">
      <c r="A8853"/>
      <c r="B8853"/>
      <c r="C8853"/>
      <c r="D8853" s="43"/>
    </row>
    <row r="8854" spans="1:4" ht="15" x14ac:dyDescent="0.25">
      <c r="A8854"/>
      <c r="B8854"/>
      <c r="C8854"/>
      <c r="D8854" s="43"/>
    </row>
    <row r="8855" spans="1:4" ht="15" x14ac:dyDescent="0.25">
      <c r="A8855"/>
      <c r="B8855"/>
      <c r="C8855"/>
      <c r="D8855" s="43"/>
    </row>
    <row r="8856" spans="1:4" ht="15" x14ac:dyDescent="0.25">
      <c r="A8856"/>
      <c r="B8856"/>
      <c r="C8856"/>
      <c r="D8856" s="43"/>
    </row>
    <row r="8857" spans="1:4" ht="15" x14ac:dyDescent="0.25">
      <c r="A8857"/>
      <c r="B8857"/>
      <c r="C8857"/>
      <c r="D8857" s="43"/>
    </row>
    <row r="8858" spans="1:4" ht="15" x14ac:dyDescent="0.25">
      <c r="A8858"/>
      <c r="B8858"/>
      <c r="C8858"/>
      <c r="D8858" s="43"/>
    </row>
    <row r="8859" spans="1:4" ht="15" x14ac:dyDescent="0.25">
      <c r="A8859"/>
      <c r="B8859"/>
      <c r="C8859"/>
      <c r="D8859" s="43"/>
    </row>
    <row r="8860" spans="1:4" ht="15" x14ac:dyDescent="0.25">
      <c r="A8860"/>
      <c r="B8860"/>
      <c r="C8860"/>
      <c r="D8860" s="43"/>
    </row>
    <row r="8861" spans="1:4" ht="15" x14ac:dyDescent="0.25">
      <c r="A8861"/>
      <c r="B8861"/>
      <c r="C8861"/>
      <c r="D8861" s="43"/>
    </row>
    <row r="8862" spans="1:4" ht="15" x14ac:dyDescent="0.25">
      <c r="A8862"/>
      <c r="B8862"/>
      <c r="C8862"/>
      <c r="D8862" s="43"/>
    </row>
    <row r="8863" spans="1:4" ht="15" x14ac:dyDescent="0.25">
      <c r="A8863"/>
      <c r="B8863"/>
      <c r="C8863"/>
      <c r="D8863" s="43"/>
    </row>
    <row r="8864" spans="1:4" ht="15" x14ac:dyDescent="0.25">
      <c r="A8864"/>
      <c r="B8864"/>
      <c r="C8864"/>
      <c r="D8864" s="43"/>
    </row>
    <row r="8865" spans="1:4" ht="15" x14ac:dyDescent="0.25">
      <c r="A8865"/>
      <c r="B8865"/>
      <c r="C8865"/>
      <c r="D8865" s="43"/>
    </row>
    <row r="8866" spans="1:4" ht="15" x14ac:dyDescent="0.25">
      <c r="A8866"/>
      <c r="B8866"/>
      <c r="C8866"/>
      <c r="D8866" s="43"/>
    </row>
    <row r="8867" spans="1:4" ht="15" x14ac:dyDescent="0.25">
      <c r="A8867"/>
      <c r="B8867"/>
      <c r="C8867"/>
      <c r="D8867" s="43"/>
    </row>
    <row r="8868" spans="1:4" ht="15" x14ac:dyDescent="0.25">
      <c r="A8868"/>
      <c r="B8868"/>
      <c r="C8868"/>
      <c r="D8868" s="43"/>
    </row>
    <row r="8869" spans="1:4" ht="15" x14ac:dyDescent="0.25">
      <c r="A8869"/>
      <c r="B8869"/>
      <c r="C8869"/>
      <c r="D8869" s="43"/>
    </row>
    <row r="8870" spans="1:4" ht="15" x14ac:dyDescent="0.25">
      <c r="A8870"/>
      <c r="B8870"/>
      <c r="C8870"/>
      <c r="D8870" s="43"/>
    </row>
    <row r="8871" spans="1:4" ht="15" x14ac:dyDescent="0.25">
      <c r="A8871"/>
      <c r="B8871"/>
      <c r="C8871"/>
      <c r="D8871" s="43"/>
    </row>
    <row r="8872" spans="1:4" ht="15" x14ac:dyDescent="0.25">
      <c r="A8872"/>
      <c r="B8872"/>
      <c r="C8872"/>
      <c r="D8872" s="43"/>
    </row>
    <row r="8873" spans="1:4" ht="15" x14ac:dyDescent="0.25">
      <c r="A8873"/>
      <c r="B8873"/>
      <c r="C8873"/>
      <c r="D8873" s="43"/>
    </row>
    <row r="8874" spans="1:4" ht="15" x14ac:dyDescent="0.25">
      <c r="A8874"/>
      <c r="B8874"/>
      <c r="C8874"/>
      <c r="D8874" s="43"/>
    </row>
    <row r="8875" spans="1:4" ht="15" x14ac:dyDescent="0.25">
      <c r="A8875"/>
      <c r="B8875"/>
      <c r="C8875"/>
      <c r="D8875" s="43"/>
    </row>
    <row r="8876" spans="1:4" ht="15" x14ac:dyDescent="0.25">
      <c r="A8876"/>
      <c r="B8876"/>
      <c r="C8876"/>
      <c r="D8876" s="43"/>
    </row>
    <row r="8877" spans="1:4" ht="15" x14ac:dyDescent="0.25">
      <c r="A8877"/>
      <c r="B8877"/>
      <c r="C8877"/>
      <c r="D8877" s="43"/>
    </row>
    <row r="8878" spans="1:4" ht="15" x14ac:dyDescent="0.25">
      <c r="A8878"/>
      <c r="B8878"/>
      <c r="C8878"/>
      <c r="D8878" s="43"/>
    </row>
    <row r="8879" spans="1:4" ht="15" x14ac:dyDescent="0.25">
      <c r="A8879"/>
      <c r="B8879"/>
      <c r="C8879"/>
      <c r="D8879" s="43"/>
    </row>
    <row r="8880" spans="1:4" ht="15" x14ac:dyDescent="0.25">
      <c r="A8880"/>
      <c r="B8880"/>
      <c r="C8880"/>
      <c r="D8880" s="43"/>
    </row>
    <row r="8881" spans="1:4" ht="15" x14ac:dyDescent="0.25">
      <c r="A8881"/>
      <c r="B8881"/>
      <c r="C8881"/>
      <c r="D8881" s="43"/>
    </row>
    <row r="8882" spans="1:4" ht="15" x14ac:dyDescent="0.25">
      <c r="A8882"/>
      <c r="B8882"/>
      <c r="C8882"/>
      <c r="D8882" s="43"/>
    </row>
    <row r="8883" spans="1:4" ht="15" x14ac:dyDescent="0.25">
      <c r="A8883"/>
      <c r="B8883"/>
      <c r="C8883"/>
      <c r="D8883" s="43"/>
    </row>
    <row r="8884" spans="1:4" ht="15" x14ac:dyDescent="0.25">
      <c r="A8884"/>
      <c r="B8884"/>
      <c r="C8884"/>
      <c r="D8884" s="43"/>
    </row>
    <row r="8885" spans="1:4" ht="15" x14ac:dyDescent="0.25">
      <c r="A8885"/>
      <c r="B8885"/>
      <c r="C8885"/>
      <c r="D8885" s="43"/>
    </row>
    <row r="8886" spans="1:4" ht="15" x14ac:dyDescent="0.25">
      <c r="A8886"/>
      <c r="B8886"/>
      <c r="C8886"/>
      <c r="D8886" s="43"/>
    </row>
    <row r="8887" spans="1:4" ht="15" x14ac:dyDescent="0.25">
      <c r="A8887"/>
      <c r="B8887"/>
      <c r="C8887"/>
      <c r="D8887" s="43"/>
    </row>
    <row r="8888" spans="1:4" ht="15" x14ac:dyDescent="0.25">
      <c r="A8888"/>
      <c r="B8888"/>
      <c r="C8888"/>
      <c r="D8888" s="43"/>
    </row>
    <row r="8889" spans="1:4" ht="15" x14ac:dyDescent="0.25">
      <c r="A8889"/>
      <c r="B8889"/>
      <c r="C8889"/>
      <c r="D8889" s="43"/>
    </row>
    <row r="8890" spans="1:4" ht="15" x14ac:dyDescent="0.25">
      <c r="A8890"/>
      <c r="B8890"/>
      <c r="C8890"/>
      <c r="D8890" s="43"/>
    </row>
    <row r="8891" spans="1:4" ht="15" x14ac:dyDescent="0.25">
      <c r="A8891"/>
      <c r="B8891"/>
      <c r="C8891"/>
      <c r="D8891" s="43"/>
    </row>
    <row r="8892" spans="1:4" ht="15" x14ac:dyDescent="0.25">
      <c r="A8892"/>
      <c r="B8892"/>
      <c r="C8892"/>
      <c r="D8892" s="43"/>
    </row>
    <row r="8893" spans="1:4" ht="15" x14ac:dyDescent="0.25">
      <c r="A8893"/>
      <c r="B8893"/>
      <c r="C8893"/>
      <c r="D8893" s="43"/>
    </row>
    <row r="8894" spans="1:4" ht="15" x14ac:dyDescent="0.25">
      <c r="A8894"/>
      <c r="B8894"/>
      <c r="C8894"/>
      <c r="D8894" s="43"/>
    </row>
    <row r="8895" spans="1:4" ht="15" x14ac:dyDescent="0.25">
      <c r="A8895"/>
      <c r="B8895"/>
      <c r="C8895"/>
      <c r="D8895" s="43"/>
    </row>
    <row r="8896" spans="1:4" ht="15" x14ac:dyDescent="0.25">
      <c r="A8896"/>
      <c r="B8896"/>
      <c r="C8896"/>
      <c r="D8896" s="43"/>
    </row>
    <row r="8897" spans="1:4" ht="15" x14ac:dyDescent="0.25">
      <c r="A8897"/>
      <c r="B8897"/>
      <c r="C8897"/>
      <c r="D8897" s="43"/>
    </row>
    <row r="8898" spans="1:4" ht="15" x14ac:dyDescent="0.25">
      <c r="A8898"/>
      <c r="B8898"/>
      <c r="C8898"/>
      <c r="D8898" s="43"/>
    </row>
    <row r="8899" spans="1:4" ht="15" x14ac:dyDescent="0.25">
      <c r="A8899"/>
      <c r="B8899"/>
      <c r="C8899"/>
      <c r="D8899" s="43"/>
    </row>
    <row r="8900" spans="1:4" ht="15" x14ac:dyDescent="0.25">
      <c r="A8900"/>
      <c r="B8900"/>
      <c r="C8900"/>
      <c r="D8900" s="43"/>
    </row>
    <row r="8901" spans="1:4" ht="15" x14ac:dyDescent="0.25">
      <c r="A8901"/>
      <c r="B8901"/>
      <c r="C8901"/>
      <c r="D8901" s="43"/>
    </row>
    <row r="8902" spans="1:4" ht="15" x14ac:dyDescent="0.25">
      <c r="A8902"/>
      <c r="B8902"/>
      <c r="C8902"/>
      <c r="D8902" s="43"/>
    </row>
    <row r="8903" spans="1:4" ht="15" x14ac:dyDescent="0.25">
      <c r="A8903"/>
      <c r="B8903"/>
      <c r="C8903"/>
      <c r="D8903" s="43"/>
    </row>
    <row r="8904" spans="1:4" ht="15" x14ac:dyDescent="0.25">
      <c r="A8904"/>
      <c r="B8904"/>
      <c r="C8904"/>
      <c r="D8904" s="43"/>
    </row>
    <row r="8905" spans="1:4" ht="15" x14ac:dyDescent="0.25">
      <c r="A8905"/>
      <c r="B8905"/>
      <c r="C8905"/>
      <c r="D8905" s="43"/>
    </row>
    <row r="8906" spans="1:4" ht="15" x14ac:dyDescent="0.25">
      <c r="A8906"/>
      <c r="B8906"/>
      <c r="C8906"/>
      <c r="D8906" s="43"/>
    </row>
    <row r="8907" spans="1:4" ht="15" x14ac:dyDescent="0.25">
      <c r="A8907"/>
      <c r="B8907"/>
      <c r="C8907"/>
      <c r="D8907" s="43"/>
    </row>
    <row r="8908" spans="1:4" ht="15" x14ac:dyDescent="0.25">
      <c r="A8908"/>
      <c r="B8908"/>
      <c r="C8908"/>
      <c r="D8908" s="43"/>
    </row>
    <row r="8909" spans="1:4" ht="15" x14ac:dyDescent="0.25">
      <c r="A8909"/>
      <c r="B8909"/>
      <c r="C8909"/>
      <c r="D8909" s="43"/>
    </row>
    <row r="8910" spans="1:4" ht="15" x14ac:dyDescent="0.25">
      <c r="A8910"/>
      <c r="B8910"/>
      <c r="C8910"/>
      <c r="D8910" s="43"/>
    </row>
    <row r="8911" spans="1:4" ht="15" x14ac:dyDescent="0.25">
      <c r="A8911"/>
      <c r="B8911"/>
      <c r="C8911"/>
      <c r="D8911" s="43"/>
    </row>
    <row r="8912" spans="1:4" ht="15" x14ac:dyDescent="0.25">
      <c r="A8912"/>
      <c r="B8912"/>
      <c r="C8912"/>
      <c r="D8912" s="43"/>
    </row>
    <row r="8913" spans="1:4" ht="15" x14ac:dyDescent="0.25">
      <c r="A8913"/>
      <c r="B8913"/>
      <c r="C8913"/>
      <c r="D8913" s="43"/>
    </row>
    <row r="8914" spans="1:4" ht="15" x14ac:dyDescent="0.25">
      <c r="A8914"/>
      <c r="B8914"/>
      <c r="C8914"/>
      <c r="D8914" s="43"/>
    </row>
    <row r="8915" spans="1:4" ht="15" x14ac:dyDescent="0.25">
      <c r="A8915"/>
      <c r="B8915"/>
      <c r="C8915"/>
      <c r="D8915" s="43"/>
    </row>
    <row r="8916" spans="1:4" ht="15" x14ac:dyDescent="0.25">
      <c r="A8916"/>
      <c r="B8916"/>
      <c r="C8916"/>
      <c r="D8916" s="43"/>
    </row>
    <row r="8917" spans="1:4" ht="15" x14ac:dyDescent="0.25">
      <c r="A8917"/>
      <c r="B8917"/>
      <c r="C8917"/>
      <c r="D8917" s="43"/>
    </row>
    <row r="8918" spans="1:4" ht="15" x14ac:dyDescent="0.25">
      <c r="A8918"/>
      <c r="B8918"/>
      <c r="C8918"/>
      <c r="D8918" s="43"/>
    </row>
    <row r="8919" spans="1:4" ht="15" x14ac:dyDescent="0.25">
      <c r="A8919"/>
      <c r="B8919"/>
      <c r="C8919"/>
      <c r="D8919" s="43"/>
    </row>
    <row r="8920" spans="1:4" ht="15" x14ac:dyDescent="0.25">
      <c r="A8920"/>
      <c r="B8920"/>
      <c r="C8920"/>
      <c r="D8920" s="43"/>
    </row>
    <row r="8921" spans="1:4" ht="15" x14ac:dyDescent="0.25">
      <c r="A8921"/>
      <c r="B8921"/>
      <c r="C8921"/>
      <c r="D8921" s="43"/>
    </row>
    <row r="8922" spans="1:4" ht="15" x14ac:dyDescent="0.25">
      <c r="A8922"/>
      <c r="B8922"/>
      <c r="C8922"/>
      <c r="D8922" s="43"/>
    </row>
    <row r="8923" spans="1:4" ht="15" x14ac:dyDescent="0.25">
      <c r="A8923"/>
      <c r="B8923"/>
      <c r="C8923"/>
      <c r="D8923" s="43"/>
    </row>
    <row r="8924" spans="1:4" ht="15" x14ac:dyDescent="0.25">
      <c r="A8924"/>
      <c r="B8924"/>
      <c r="C8924"/>
      <c r="D8924" s="43"/>
    </row>
    <row r="8925" spans="1:4" ht="15" x14ac:dyDescent="0.25">
      <c r="A8925"/>
      <c r="B8925"/>
      <c r="C8925"/>
      <c r="D8925" s="43"/>
    </row>
    <row r="8926" spans="1:4" ht="15" x14ac:dyDescent="0.25">
      <c r="A8926"/>
      <c r="B8926"/>
      <c r="C8926"/>
      <c r="D8926" s="43"/>
    </row>
    <row r="8927" spans="1:4" ht="15" x14ac:dyDescent="0.25">
      <c r="A8927"/>
      <c r="B8927"/>
      <c r="C8927"/>
      <c r="D8927" s="43"/>
    </row>
    <row r="8928" spans="1:4" ht="15" x14ac:dyDescent="0.25">
      <c r="A8928"/>
      <c r="B8928"/>
      <c r="C8928"/>
      <c r="D8928" s="43"/>
    </row>
    <row r="8929" spans="1:4" ht="15" x14ac:dyDescent="0.25">
      <c r="A8929"/>
      <c r="B8929"/>
      <c r="C8929"/>
      <c r="D8929" s="43"/>
    </row>
    <row r="8930" spans="1:4" ht="15" x14ac:dyDescent="0.25">
      <c r="A8930"/>
      <c r="B8930"/>
      <c r="C8930"/>
      <c r="D8930" s="43"/>
    </row>
    <row r="8931" spans="1:4" ht="15" x14ac:dyDescent="0.25">
      <c r="A8931"/>
      <c r="B8931"/>
      <c r="C8931"/>
      <c r="D8931" s="43"/>
    </row>
    <row r="8932" spans="1:4" ht="15" x14ac:dyDescent="0.25">
      <c r="A8932"/>
      <c r="B8932"/>
      <c r="C8932"/>
      <c r="D8932" s="43"/>
    </row>
    <row r="8933" spans="1:4" ht="15" x14ac:dyDescent="0.25">
      <c r="A8933"/>
      <c r="B8933"/>
      <c r="C8933"/>
      <c r="D8933" s="43"/>
    </row>
    <row r="8934" spans="1:4" ht="15" x14ac:dyDescent="0.25">
      <c r="A8934"/>
      <c r="B8934"/>
      <c r="C8934"/>
      <c r="D8934" s="43"/>
    </row>
    <row r="8935" spans="1:4" ht="15" x14ac:dyDescent="0.25">
      <c r="A8935"/>
      <c r="B8935"/>
      <c r="C8935"/>
      <c r="D8935" s="43"/>
    </row>
    <row r="8936" spans="1:4" ht="15" x14ac:dyDescent="0.25">
      <c r="A8936"/>
      <c r="B8936"/>
      <c r="C8936"/>
      <c r="D8936" s="43"/>
    </row>
    <row r="8937" spans="1:4" ht="15" x14ac:dyDescent="0.25">
      <c r="A8937"/>
      <c r="B8937"/>
      <c r="C8937"/>
      <c r="D8937" s="43"/>
    </row>
    <row r="8938" spans="1:4" ht="15" x14ac:dyDescent="0.25">
      <c r="A8938"/>
      <c r="B8938"/>
      <c r="C8938"/>
      <c r="D8938" s="43"/>
    </row>
    <row r="8939" spans="1:4" ht="15" x14ac:dyDescent="0.25">
      <c r="A8939"/>
      <c r="B8939"/>
      <c r="C8939"/>
      <c r="D8939" s="43"/>
    </row>
    <row r="8940" spans="1:4" ht="15" x14ac:dyDescent="0.25">
      <c r="A8940"/>
      <c r="B8940"/>
      <c r="C8940"/>
      <c r="D8940" s="43"/>
    </row>
    <row r="8941" spans="1:4" ht="15" x14ac:dyDescent="0.25">
      <c r="A8941"/>
      <c r="B8941"/>
      <c r="C8941"/>
      <c r="D8941" s="43"/>
    </row>
    <row r="8942" spans="1:4" ht="15" x14ac:dyDescent="0.25">
      <c r="A8942"/>
      <c r="B8942"/>
      <c r="C8942"/>
      <c r="D8942" s="43"/>
    </row>
    <row r="8943" spans="1:4" ht="15" x14ac:dyDescent="0.25">
      <c r="A8943"/>
      <c r="B8943"/>
      <c r="C8943"/>
      <c r="D8943" s="43"/>
    </row>
    <row r="8944" spans="1:4" ht="15" x14ac:dyDescent="0.25">
      <c r="A8944"/>
      <c r="B8944"/>
      <c r="C8944"/>
      <c r="D8944" s="43"/>
    </row>
    <row r="8945" spans="1:4" ht="15" x14ac:dyDescent="0.25">
      <c r="A8945"/>
      <c r="B8945"/>
      <c r="C8945"/>
      <c r="D8945" s="43"/>
    </row>
    <row r="8946" spans="1:4" ht="15" x14ac:dyDescent="0.25">
      <c r="A8946"/>
      <c r="B8946"/>
      <c r="C8946"/>
      <c r="D8946" s="43"/>
    </row>
    <row r="8947" spans="1:4" ht="15" x14ac:dyDescent="0.25">
      <c r="A8947"/>
      <c r="B8947"/>
      <c r="C8947"/>
      <c r="D8947" s="43"/>
    </row>
    <row r="8948" spans="1:4" ht="15" x14ac:dyDescent="0.25">
      <c r="A8948"/>
      <c r="B8948"/>
      <c r="C8948"/>
      <c r="D8948" s="43"/>
    </row>
    <row r="8949" spans="1:4" ht="15" x14ac:dyDescent="0.25">
      <c r="A8949"/>
      <c r="B8949"/>
      <c r="C8949"/>
      <c r="D8949" s="43"/>
    </row>
    <row r="8950" spans="1:4" ht="15" x14ac:dyDescent="0.25">
      <c r="A8950"/>
      <c r="B8950"/>
      <c r="C8950"/>
      <c r="D8950" s="43"/>
    </row>
    <row r="8951" spans="1:4" ht="15" x14ac:dyDescent="0.25">
      <c r="A8951"/>
      <c r="B8951"/>
      <c r="C8951"/>
      <c r="D8951" s="43"/>
    </row>
    <row r="8952" spans="1:4" ht="15" x14ac:dyDescent="0.25">
      <c r="A8952"/>
      <c r="B8952"/>
      <c r="C8952"/>
      <c r="D8952" s="43"/>
    </row>
    <row r="8953" spans="1:4" ht="15" x14ac:dyDescent="0.25">
      <c r="A8953"/>
      <c r="B8953"/>
      <c r="C8953"/>
      <c r="D8953" s="43"/>
    </row>
    <row r="8954" spans="1:4" ht="15" x14ac:dyDescent="0.25">
      <c r="A8954"/>
      <c r="B8954"/>
      <c r="C8954"/>
      <c r="D8954" s="43"/>
    </row>
    <row r="8955" spans="1:4" ht="15" x14ac:dyDescent="0.25">
      <c r="A8955"/>
      <c r="B8955"/>
      <c r="C8955"/>
      <c r="D8955" s="43"/>
    </row>
    <row r="8956" spans="1:4" ht="15" x14ac:dyDescent="0.25">
      <c r="A8956"/>
      <c r="B8956"/>
      <c r="C8956"/>
      <c r="D8956" s="43"/>
    </row>
    <row r="8957" spans="1:4" ht="15" x14ac:dyDescent="0.25">
      <c r="A8957"/>
      <c r="B8957"/>
      <c r="C8957"/>
      <c r="D8957" s="43"/>
    </row>
    <row r="8958" spans="1:4" ht="15" x14ac:dyDescent="0.25">
      <c r="A8958"/>
      <c r="B8958"/>
      <c r="C8958"/>
      <c r="D8958" s="43"/>
    </row>
    <row r="8959" spans="1:4" ht="15" x14ac:dyDescent="0.25">
      <c r="A8959"/>
      <c r="B8959"/>
      <c r="C8959"/>
      <c r="D8959" s="43"/>
    </row>
    <row r="8960" spans="1:4" ht="15" x14ac:dyDescent="0.25">
      <c r="A8960"/>
      <c r="B8960"/>
      <c r="C8960"/>
      <c r="D8960" s="43"/>
    </row>
    <row r="8961" spans="1:4" ht="15" x14ac:dyDescent="0.25">
      <c r="A8961"/>
      <c r="B8961"/>
      <c r="C8961"/>
      <c r="D8961" s="43"/>
    </row>
    <row r="8962" spans="1:4" ht="15" x14ac:dyDescent="0.25">
      <c r="A8962"/>
      <c r="B8962"/>
      <c r="C8962"/>
      <c r="D8962" s="43"/>
    </row>
    <row r="8963" spans="1:4" ht="15" x14ac:dyDescent="0.25">
      <c r="A8963"/>
      <c r="B8963"/>
      <c r="C8963"/>
      <c r="D8963" s="43"/>
    </row>
    <row r="8964" spans="1:4" ht="15" x14ac:dyDescent="0.25">
      <c r="A8964"/>
      <c r="B8964"/>
      <c r="C8964"/>
      <c r="D8964" s="43"/>
    </row>
    <row r="8965" spans="1:4" ht="15" x14ac:dyDescent="0.25">
      <c r="A8965"/>
      <c r="B8965"/>
      <c r="C8965"/>
      <c r="D8965" s="43"/>
    </row>
    <row r="8966" spans="1:4" ht="15" x14ac:dyDescent="0.25">
      <c r="A8966"/>
      <c r="B8966"/>
      <c r="C8966"/>
      <c r="D8966" s="43"/>
    </row>
    <row r="8967" spans="1:4" ht="15" x14ac:dyDescent="0.25">
      <c r="A8967"/>
      <c r="B8967"/>
      <c r="C8967"/>
      <c r="D8967" s="43"/>
    </row>
    <row r="8968" spans="1:4" ht="15" x14ac:dyDescent="0.25">
      <c r="A8968"/>
      <c r="B8968"/>
      <c r="C8968"/>
      <c r="D8968" s="43"/>
    </row>
    <row r="8969" spans="1:4" ht="15" x14ac:dyDescent="0.25">
      <c r="A8969"/>
      <c r="B8969"/>
      <c r="C8969"/>
      <c r="D8969" s="43"/>
    </row>
    <row r="8970" spans="1:4" ht="15" x14ac:dyDescent="0.25">
      <c r="A8970"/>
      <c r="B8970"/>
      <c r="C8970"/>
      <c r="D8970" s="43"/>
    </row>
    <row r="8971" spans="1:4" ht="15" x14ac:dyDescent="0.25">
      <c r="A8971"/>
      <c r="B8971"/>
      <c r="C8971"/>
      <c r="D8971" s="43"/>
    </row>
    <row r="8972" spans="1:4" ht="15" x14ac:dyDescent="0.25">
      <c r="A8972"/>
      <c r="B8972"/>
      <c r="C8972"/>
      <c r="D8972" s="43"/>
    </row>
    <row r="8973" spans="1:4" ht="15" x14ac:dyDescent="0.25">
      <c r="A8973"/>
      <c r="B8973"/>
      <c r="C8973"/>
      <c r="D8973" s="43"/>
    </row>
    <row r="8974" spans="1:4" ht="15" x14ac:dyDescent="0.25">
      <c r="A8974"/>
      <c r="B8974"/>
      <c r="C8974"/>
      <c r="D8974" s="43"/>
    </row>
    <row r="8975" spans="1:4" ht="15" x14ac:dyDescent="0.25">
      <c r="A8975"/>
      <c r="B8975"/>
      <c r="C8975"/>
      <c r="D8975" s="43"/>
    </row>
    <row r="8976" spans="1:4" ht="15" x14ac:dyDescent="0.25">
      <c r="A8976"/>
      <c r="B8976"/>
      <c r="C8976"/>
      <c r="D8976" s="43"/>
    </row>
    <row r="8977" spans="1:4" ht="15" x14ac:dyDescent="0.25">
      <c r="A8977"/>
      <c r="B8977"/>
      <c r="C8977"/>
      <c r="D8977" s="43"/>
    </row>
    <row r="8978" spans="1:4" ht="15" x14ac:dyDescent="0.25">
      <c r="A8978"/>
      <c r="B8978"/>
      <c r="C8978"/>
      <c r="D8978" s="43"/>
    </row>
    <row r="8979" spans="1:4" ht="15" x14ac:dyDescent="0.25">
      <c r="A8979"/>
      <c r="B8979"/>
      <c r="C8979"/>
      <c r="D8979" s="43"/>
    </row>
    <row r="8980" spans="1:4" ht="15" x14ac:dyDescent="0.25">
      <c r="A8980"/>
      <c r="B8980"/>
      <c r="C8980"/>
      <c r="D8980" s="43"/>
    </row>
    <row r="8981" spans="1:4" ht="15" x14ac:dyDescent="0.25">
      <c r="A8981"/>
      <c r="B8981"/>
      <c r="C8981"/>
      <c r="D8981" s="43"/>
    </row>
    <row r="8982" spans="1:4" ht="15" x14ac:dyDescent="0.25">
      <c r="A8982"/>
      <c r="B8982"/>
      <c r="C8982"/>
      <c r="D8982" s="43"/>
    </row>
    <row r="8983" spans="1:4" ht="15" x14ac:dyDescent="0.25">
      <c r="A8983"/>
      <c r="B8983"/>
      <c r="C8983"/>
      <c r="D8983" s="43"/>
    </row>
    <row r="8984" spans="1:4" ht="15" x14ac:dyDescent="0.25">
      <c r="A8984"/>
      <c r="B8984"/>
      <c r="C8984"/>
      <c r="D8984" s="43"/>
    </row>
    <row r="8985" spans="1:4" ht="15" x14ac:dyDescent="0.25">
      <c r="A8985"/>
      <c r="B8985"/>
      <c r="C8985"/>
      <c r="D8985" s="43"/>
    </row>
    <row r="8986" spans="1:4" ht="15" x14ac:dyDescent="0.25">
      <c r="A8986"/>
      <c r="B8986"/>
      <c r="C8986"/>
      <c r="D8986" s="43"/>
    </row>
    <row r="8987" spans="1:4" ht="15" x14ac:dyDescent="0.25">
      <c r="A8987"/>
      <c r="B8987"/>
      <c r="C8987"/>
      <c r="D8987" s="43"/>
    </row>
    <row r="8988" spans="1:4" ht="15" x14ac:dyDescent="0.25">
      <c r="A8988"/>
      <c r="B8988"/>
      <c r="C8988"/>
      <c r="D8988" s="43"/>
    </row>
    <row r="8989" spans="1:4" ht="15" x14ac:dyDescent="0.25">
      <c r="A8989"/>
      <c r="B8989"/>
      <c r="C8989"/>
      <c r="D8989" s="43"/>
    </row>
    <row r="8990" spans="1:4" ht="15" x14ac:dyDescent="0.25">
      <c r="A8990"/>
      <c r="B8990"/>
      <c r="C8990"/>
      <c r="D8990" s="43"/>
    </row>
    <row r="8991" spans="1:4" ht="15" x14ac:dyDescent="0.25">
      <c r="A8991"/>
      <c r="B8991"/>
      <c r="C8991"/>
      <c r="D8991" s="43"/>
    </row>
    <row r="8992" spans="1:4" ht="15" x14ac:dyDescent="0.25">
      <c r="A8992"/>
      <c r="B8992"/>
      <c r="C8992"/>
      <c r="D8992" s="43"/>
    </row>
    <row r="8993" spans="1:4" ht="15" x14ac:dyDescent="0.25">
      <c r="A8993"/>
      <c r="B8993"/>
      <c r="C8993"/>
      <c r="D8993" s="43"/>
    </row>
    <row r="8994" spans="1:4" ht="15" x14ac:dyDescent="0.25">
      <c r="A8994"/>
      <c r="B8994"/>
      <c r="C8994"/>
      <c r="D8994" s="43"/>
    </row>
    <row r="8995" spans="1:4" ht="15" x14ac:dyDescent="0.25">
      <c r="A8995"/>
      <c r="B8995"/>
      <c r="C8995"/>
      <c r="D8995" s="43"/>
    </row>
    <row r="8996" spans="1:4" ht="15" x14ac:dyDescent="0.25">
      <c r="A8996"/>
      <c r="B8996"/>
      <c r="C8996"/>
      <c r="D8996" s="43"/>
    </row>
    <row r="8997" spans="1:4" ht="15" x14ac:dyDescent="0.25">
      <c r="A8997"/>
      <c r="B8997"/>
      <c r="C8997"/>
      <c r="D8997" s="43"/>
    </row>
    <row r="8998" spans="1:4" ht="15" x14ac:dyDescent="0.25">
      <c r="A8998"/>
      <c r="B8998"/>
      <c r="C8998"/>
      <c r="D8998" s="43"/>
    </row>
    <row r="8999" spans="1:4" ht="15" x14ac:dyDescent="0.25">
      <c r="A8999"/>
      <c r="B8999"/>
      <c r="C8999"/>
      <c r="D8999" s="44"/>
    </row>
    <row r="9000" spans="1:4" ht="15" x14ac:dyDescent="0.25">
      <c r="A9000"/>
      <c r="B9000"/>
      <c r="C9000"/>
      <c r="D9000" s="44"/>
    </row>
    <row r="9001" spans="1:4" ht="15" x14ac:dyDescent="0.25">
      <c r="A9001"/>
      <c r="B9001"/>
      <c r="C9001"/>
      <c r="D9001" s="44"/>
    </row>
    <row r="9002" spans="1:4" ht="15" x14ac:dyDescent="0.25">
      <c r="A9002"/>
      <c r="B9002"/>
      <c r="C9002"/>
      <c r="D9002" s="44"/>
    </row>
    <row r="9003" spans="1:4" ht="15" x14ac:dyDescent="0.25">
      <c r="A9003"/>
      <c r="B9003"/>
      <c r="C9003"/>
      <c r="D9003" s="44"/>
    </row>
    <row r="9004" spans="1:4" ht="15" x14ac:dyDescent="0.25">
      <c r="A9004"/>
      <c r="B9004"/>
      <c r="C9004"/>
      <c r="D9004" s="44"/>
    </row>
    <row r="9005" spans="1:4" ht="15" x14ac:dyDescent="0.25">
      <c r="A9005"/>
      <c r="B9005"/>
      <c r="C9005"/>
      <c r="D9005" s="44"/>
    </row>
    <row r="9006" spans="1:4" ht="15" x14ac:dyDescent="0.25">
      <c r="A9006"/>
      <c r="B9006"/>
      <c r="C9006"/>
      <c r="D9006" s="44"/>
    </row>
    <row r="9007" spans="1:4" ht="15" x14ac:dyDescent="0.25">
      <c r="A9007"/>
      <c r="B9007"/>
      <c r="C9007"/>
      <c r="D9007" s="43"/>
    </row>
    <row r="9008" spans="1:4" ht="15" x14ac:dyDescent="0.25">
      <c r="A9008"/>
      <c r="B9008"/>
      <c r="C9008"/>
      <c r="D9008" s="43"/>
    </row>
    <row r="9009" spans="1:4" ht="15" x14ac:dyDescent="0.25">
      <c r="A9009"/>
      <c r="B9009"/>
      <c r="C9009"/>
      <c r="D9009" s="43"/>
    </row>
    <row r="9010" spans="1:4" ht="15" x14ac:dyDescent="0.25">
      <c r="A9010"/>
      <c r="B9010"/>
      <c r="C9010"/>
      <c r="D9010" s="43"/>
    </row>
    <row r="9011" spans="1:4" ht="15" x14ac:dyDescent="0.25">
      <c r="A9011"/>
      <c r="B9011"/>
      <c r="C9011"/>
      <c r="D9011" s="44"/>
    </row>
    <row r="9012" spans="1:4" ht="15" x14ac:dyDescent="0.25">
      <c r="A9012"/>
      <c r="B9012"/>
      <c r="C9012"/>
      <c r="D9012" s="43"/>
    </row>
    <row r="9013" spans="1:4" ht="15" x14ac:dyDescent="0.25">
      <c r="A9013"/>
      <c r="B9013"/>
      <c r="C9013"/>
      <c r="D9013" s="44"/>
    </row>
    <row r="9014" spans="1:4" ht="15" x14ac:dyDescent="0.25">
      <c r="A9014"/>
      <c r="B9014"/>
      <c r="C9014"/>
      <c r="D9014" s="43"/>
    </row>
    <row r="9015" spans="1:4" ht="15" x14ac:dyDescent="0.25">
      <c r="A9015"/>
      <c r="B9015"/>
      <c r="C9015"/>
      <c r="D9015" s="44"/>
    </row>
    <row r="9016" spans="1:4" ht="15" x14ac:dyDescent="0.25">
      <c r="A9016"/>
      <c r="B9016"/>
      <c r="C9016"/>
      <c r="D9016" s="43"/>
    </row>
    <row r="9017" spans="1:4" ht="15" x14ac:dyDescent="0.25">
      <c r="A9017"/>
      <c r="B9017"/>
      <c r="C9017"/>
      <c r="D9017" s="44"/>
    </row>
    <row r="9018" spans="1:4" ht="15" x14ac:dyDescent="0.25">
      <c r="A9018"/>
      <c r="B9018"/>
      <c r="C9018"/>
      <c r="D9018" s="43"/>
    </row>
    <row r="9019" spans="1:4" ht="15" x14ac:dyDescent="0.25">
      <c r="A9019"/>
      <c r="B9019"/>
      <c r="C9019"/>
      <c r="D9019" s="44"/>
    </row>
    <row r="9020" spans="1:4" ht="15" x14ac:dyDescent="0.25">
      <c r="A9020"/>
      <c r="B9020"/>
      <c r="C9020"/>
      <c r="D9020" s="43"/>
    </row>
    <row r="9021" spans="1:4" ht="15" x14ac:dyDescent="0.25">
      <c r="A9021"/>
      <c r="B9021"/>
      <c r="C9021"/>
      <c r="D9021" s="44"/>
    </row>
    <row r="9022" spans="1:4" ht="15" x14ac:dyDescent="0.25">
      <c r="A9022"/>
      <c r="B9022"/>
      <c r="C9022"/>
      <c r="D9022" s="43"/>
    </row>
    <row r="9023" spans="1:4" ht="15" x14ac:dyDescent="0.25">
      <c r="A9023"/>
      <c r="B9023"/>
      <c r="C9023"/>
      <c r="D9023" s="44"/>
    </row>
    <row r="9024" spans="1:4" ht="15" x14ac:dyDescent="0.25">
      <c r="A9024"/>
      <c r="B9024"/>
      <c r="C9024"/>
      <c r="D9024" s="43"/>
    </row>
    <row r="9025" spans="1:4" ht="15" x14ac:dyDescent="0.25">
      <c r="A9025"/>
      <c r="B9025"/>
      <c r="C9025"/>
      <c r="D9025" s="43"/>
    </row>
    <row r="9026" spans="1:4" ht="15" x14ac:dyDescent="0.25">
      <c r="A9026"/>
      <c r="B9026"/>
      <c r="C9026"/>
      <c r="D9026" s="43"/>
    </row>
    <row r="9027" spans="1:4" ht="15" x14ac:dyDescent="0.25">
      <c r="A9027"/>
      <c r="B9027"/>
      <c r="C9027"/>
      <c r="D9027" s="43"/>
    </row>
    <row r="9028" spans="1:4" ht="15" x14ac:dyDescent="0.25">
      <c r="A9028"/>
      <c r="B9028"/>
      <c r="C9028"/>
      <c r="D9028" s="43"/>
    </row>
    <row r="9029" spans="1:4" ht="15" x14ac:dyDescent="0.25">
      <c r="A9029"/>
      <c r="B9029"/>
      <c r="C9029"/>
      <c r="D9029" s="43"/>
    </row>
    <row r="9030" spans="1:4" ht="15" x14ac:dyDescent="0.25">
      <c r="A9030"/>
      <c r="B9030"/>
      <c r="C9030"/>
      <c r="D9030" s="43"/>
    </row>
    <row r="9031" spans="1:4" ht="15" x14ac:dyDescent="0.25">
      <c r="A9031"/>
      <c r="B9031"/>
      <c r="C9031"/>
      <c r="D9031" s="43"/>
    </row>
    <row r="9032" spans="1:4" ht="15" x14ac:dyDescent="0.25">
      <c r="A9032"/>
      <c r="B9032"/>
      <c r="C9032"/>
      <c r="D9032" s="43"/>
    </row>
    <row r="9033" spans="1:4" ht="15" x14ac:dyDescent="0.25">
      <c r="A9033"/>
      <c r="B9033"/>
      <c r="C9033"/>
      <c r="D9033" s="43"/>
    </row>
    <row r="9034" spans="1:4" ht="15" x14ac:dyDescent="0.25">
      <c r="A9034"/>
      <c r="B9034"/>
      <c r="C9034"/>
      <c r="D9034" s="43"/>
    </row>
    <row r="9035" spans="1:4" ht="15" x14ac:dyDescent="0.25">
      <c r="A9035"/>
      <c r="B9035"/>
      <c r="C9035"/>
      <c r="D9035" s="43"/>
    </row>
    <row r="9036" spans="1:4" ht="15" x14ac:dyDescent="0.25">
      <c r="A9036"/>
      <c r="B9036"/>
      <c r="C9036"/>
      <c r="D9036" s="43"/>
    </row>
    <row r="9037" spans="1:4" ht="15" x14ac:dyDescent="0.25">
      <c r="A9037"/>
      <c r="B9037"/>
      <c r="C9037"/>
      <c r="D9037" s="43"/>
    </row>
    <row r="9038" spans="1:4" ht="15" x14ac:dyDescent="0.25">
      <c r="A9038"/>
      <c r="B9038"/>
      <c r="C9038"/>
      <c r="D9038" s="44"/>
    </row>
    <row r="9039" spans="1:4" ht="15" x14ac:dyDescent="0.25">
      <c r="A9039"/>
      <c r="B9039"/>
      <c r="C9039"/>
      <c r="D9039" s="43"/>
    </row>
    <row r="9040" spans="1:4" ht="15" x14ac:dyDescent="0.25">
      <c r="A9040"/>
      <c r="B9040"/>
      <c r="C9040"/>
      <c r="D9040" s="44"/>
    </row>
    <row r="9041" spans="1:4" ht="15" x14ac:dyDescent="0.25">
      <c r="A9041"/>
      <c r="B9041"/>
      <c r="C9041"/>
      <c r="D9041" s="44"/>
    </row>
    <row r="9042" spans="1:4" ht="15" x14ac:dyDescent="0.25">
      <c r="A9042"/>
      <c r="B9042"/>
      <c r="C9042"/>
      <c r="D9042" s="43"/>
    </row>
    <row r="9043" spans="1:4" ht="15" x14ac:dyDescent="0.25">
      <c r="A9043"/>
      <c r="B9043"/>
      <c r="C9043"/>
      <c r="D9043" s="43"/>
    </row>
    <row r="9044" spans="1:4" ht="15" x14ac:dyDescent="0.25">
      <c r="A9044"/>
      <c r="B9044"/>
      <c r="C9044"/>
      <c r="D9044" s="43"/>
    </row>
    <row r="9045" spans="1:4" ht="15" x14ac:dyDescent="0.25">
      <c r="A9045"/>
      <c r="B9045"/>
      <c r="C9045"/>
      <c r="D9045" s="43"/>
    </row>
    <row r="9046" spans="1:4" ht="15" x14ac:dyDescent="0.25">
      <c r="A9046"/>
      <c r="B9046"/>
      <c r="C9046"/>
      <c r="D9046" s="43"/>
    </row>
    <row r="9047" spans="1:4" ht="15" x14ac:dyDescent="0.25">
      <c r="A9047"/>
      <c r="B9047"/>
      <c r="C9047"/>
      <c r="D9047" s="43"/>
    </row>
    <row r="9048" spans="1:4" ht="15" x14ac:dyDescent="0.25">
      <c r="A9048"/>
      <c r="B9048"/>
      <c r="C9048"/>
      <c r="D9048" s="43"/>
    </row>
    <row r="9049" spans="1:4" ht="15" x14ac:dyDescent="0.25">
      <c r="A9049"/>
      <c r="B9049"/>
      <c r="C9049"/>
      <c r="D9049" s="43"/>
    </row>
    <row r="9050" spans="1:4" ht="15" x14ac:dyDescent="0.25">
      <c r="A9050"/>
      <c r="B9050"/>
      <c r="C9050"/>
      <c r="D9050" s="43"/>
    </row>
    <row r="9051" spans="1:4" ht="15" x14ac:dyDescent="0.25">
      <c r="A9051"/>
      <c r="B9051"/>
      <c r="C9051"/>
      <c r="D9051" s="43"/>
    </row>
    <row r="9052" spans="1:4" ht="15" x14ac:dyDescent="0.25">
      <c r="A9052"/>
      <c r="B9052"/>
      <c r="C9052"/>
      <c r="D9052" s="43"/>
    </row>
    <row r="9053" spans="1:4" ht="15" x14ac:dyDescent="0.25">
      <c r="A9053"/>
      <c r="B9053"/>
      <c r="C9053"/>
      <c r="D9053" s="43"/>
    </row>
    <row r="9054" spans="1:4" ht="15" x14ac:dyDescent="0.25">
      <c r="A9054"/>
      <c r="B9054"/>
      <c r="C9054"/>
      <c r="D9054" s="43"/>
    </row>
    <row r="9055" spans="1:4" ht="15" x14ac:dyDescent="0.25">
      <c r="A9055"/>
      <c r="B9055"/>
      <c r="C9055"/>
      <c r="D9055" s="43"/>
    </row>
    <row r="9056" spans="1:4" ht="15" x14ac:dyDescent="0.25">
      <c r="A9056"/>
      <c r="B9056"/>
      <c r="C9056"/>
      <c r="D9056" s="43"/>
    </row>
    <row r="9057" spans="1:4" ht="15" x14ac:dyDescent="0.25">
      <c r="A9057"/>
      <c r="B9057"/>
      <c r="C9057"/>
      <c r="D9057" s="43"/>
    </row>
    <row r="9058" spans="1:4" ht="15" x14ac:dyDescent="0.25">
      <c r="A9058"/>
      <c r="B9058"/>
      <c r="C9058"/>
      <c r="D9058" s="43"/>
    </row>
    <row r="9059" spans="1:4" ht="15" x14ac:dyDescent="0.25">
      <c r="A9059"/>
      <c r="B9059"/>
      <c r="C9059"/>
      <c r="D9059" s="43"/>
    </row>
    <row r="9060" spans="1:4" ht="15" x14ac:dyDescent="0.25">
      <c r="A9060"/>
      <c r="B9060"/>
      <c r="C9060"/>
      <c r="D9060" s="43"/>
    </row>
    <row r="9061" spans="1:4" ht="15" x14ac:dyDescent="0.25">
      <c r="A9061"/>
      <c r="B9061"/>
      <c r="C9061"/>
      <c r="D9061" s="43"/>
    </row>
    <row r="9062" spans="1:4" ht="15" x14ac:dyDescent="0.25">
      <c r="A9062"/>
      <c r="B9062"/>
      <c r="C9062"/>
      <c r="D9062" s="43"/>
    </row>
    <row r="9063" spans="1:4" ht="15" x14ac:dyDescent="0.25">
      <c r="A9063"/>
      <c r="B9063"/>
      <c r="C9063"/>
      <c r="D9063" s="43"/>
    </row>
    <row r="9064" spans="1:4" ht="15" x14ac:dyDescent="0.25">
      <c r="A9064"/>
      <c r="B9064"/>
      <c r="C9064"/>
      <c r="D9064" s="43"/>
    </row>
    <row r="9065" spans="1:4" ht="15" x14ac:dyDescent="0.25">
      <c r="A9065"/>
      <c r="B9065"/>
      <c r="C9065"/>
      <c r="D9065" s="43"/>
    </row>
    <row r="9066" spans="1:4" ht="15" x14ac:dyDescent="0.25">
      <c r="A9066"/>
      <c r="B9066"/>
      <c r="C9066"/>
      <c r="D9066" s="43"/>
    </row>
    <row r="9067" spans="1:4" ht="15" x14ac:dyDescent="0.25">
      <c r="A9067"/>
      <c r="B9067"/>
      <c r="C9067"/>
      <c r="D9067" s="43"/>
    </row>
    <row r="9068" spans="1:4" ht="15" x14ac:dyDescent="0.25">
      <c r="A9068"/>
      <c r="B9068"/>
      <c r="C9068"/>
      <c r="D9068" s="43"/>
    </row>
    <row r="9069" spans="1:4" ht="15" x14ac:dyDescent="0.25">
      <c r="A9069"/>
      <c r="B9069"/>
      <c r="C9069"/>
      <c r="D9069" s="43"/>
    </row>
    <row r="9070" spans="1:4" ht="15" x14ac:dyDescent="0.25">
      <c r="A9070"/>
      <c r="B9070"/>
      <c r="C9070"/>
      <c r="D9070" s="43"/>
    </row>
    <row r="9071" spans="1:4" ht="15" x14ac:dyDescent="0.25">
      <c r="A9071"/>
      <c r="B9071"/>
      <c r="C9071"/>
      <c r="D9071" s="43"/>
    </row>
    <row r="9072" spans="1:4" ht="15" x14ac:dyDescent="0.25">
      <c r="A9072"/>
      <c r="B9072"/>
      <c r="C9072"/>
      <c r="D9072" s="43"/>
    </row>
    <row r="9073" spans="1:4" ht="15" x14ac:dyDescent="0.25">
      <c r="A9073"/>
      <c r="B9073"/>
      <c r="C9073"/>
      <c r="D9073" s="43"/>
    </row>
    <row r="9074" spans="1:4" ht="15" x14ac:dyDescent="0.25">
      <c r="A9074"/>
      <c r="B9074"/>
      <c r="C9074"/>
      <c r="D9074" s="43"/>
    </row>
    <row r="9075" spans="1:4" ht="15" x14ac:dyDescent="0.25">
      <c r="A9075"/>
      <c r="B9075"/>
      <c r="C9075"/>
      <c r="D9075" s="43"/>
    </row>
    <row r="9076" spans="1:4" ht="15" x14ac:dyDescent="0.25">
      <c r="A9076"/>
      <c r="B9076"/>
      <c r="C9076"/>
      <c r="D9076" s="43"/>
    </row>
    <row r="9077" spans="1:4" ht="15" x14ac:dyDescent="0.25">
      <c r="A9077"/>
      <c r="B9077"/>
      <c r="C9077"/>
      <c r="D9077" s="43"/>
    </row>
    <row r="9078" spans="1:4" ht="15" x14ac:dyDescent="0.25">
      <c r="A9078"/>
      <c r="B9078"/>
      <c r="C9078"/>
      <c r="D9078" s="43"/>
    </row>
    <row r="9079" spans="1:4" ht="15" x14ac:dyDescent="0.25">
      <c r="A9079"/>
      <c r="B9079"/>
      <c r="C9079"/>
      <c r="D9079" s="43"/>
    </row>
    <row r="9080" spans="1:4" ht="15" x14ac:dyDescent="0.25">
      <c r="A9080"/>
      <c r="B9080"/>
      <c r="C9080"/>
      <c r="D9080" s="43"/>
    </row>
    <row r="9081" spans="1:4" ht="15" x14ac:dyDescent="0.25">
      <c r="A9081"/>
      <c r="B9081"/>
      <c r="C9081"/>
      <c r="D9081" s="43"/>
    </row>
    <row r="9082" spans="1:4" ht="15" x14ac:dyDescent="0.25">
      <c r="A9082"/>
      <c r="B9082"/>
      <c r="C9082"/>
      <c r="D9082" s="43"/>
    </row>
    <row r="9083" spans="1:4" ht="15" x14ac:dyDescent="0.25">
      <c r="A9083"/>
      <c r="B9083"/>
      <c r="C9083"/>
      <c r="D9083" s="43"/>
    </row>
    <row r="9084" spans="1:4" ht="15" x14ac:dyDescent="0.25">
      <c r="A9084"/>
      <c r="B9084"/>
      <c r="C9084"/>
      <c r="D9084" s="43"/>
    </row>
    <row r="9085" spans="1:4" ht="15" x14ac:dyDescent="0.25">
      <c r="A9085"/>
      <c r="B9085"/>
      <c r="C9085"/>
      <c r="D9085" s="43"/>
    </row>
    <row r="9086" spans="1:4" ht="15" x14ac:dyDescent="0.25">
      <c r="A9086"/>
      <c r="B9086"/>
      <c r="C9086"/>
      <c r="D9086" s="43"/>
    </row>
    <row r="9087" spans="1:4" ht="15" x14ac:dyDescent="0.25">
      <c r="A9087"/>
      <c r="B9087"/>
      <c r="C9087"/>
      <c r="D9087" s="43"/>
    </row>
    <row r="9088" spans="1:4" ht="15" x14ac:dyDescent="0.25">
      <c r="A9088"/>
      <c r="B9088"/>
      <c r="C9088"/>
      <c r="D9088" s="43"/>
    </row>
    <row r="9089" spans="1:4" ht="15" x14ac:dyDescent="0.25">
      <c r="A9089"/>
      <c r="B9089"/>
      <c r="C9089"/>
      <c r="D9089" s="43"/>
    </row>
    <row r="9090" spans="1:4" ht="15" x14ac:dyDescent="0.25">
      <c r="A9090"/>
      <c r="B9090"/>
      <c r="C9090"/>
      <c r="D9090" s="43"/>
    </row>
    <row r="9091" spans="1:4" ht="15" x14ac:dyDescent="0.25">
      <c r="A9091"/>
      <c r="B9091"/>
      <c r="C9091"/>
      <c r="D9091" s="43"/>
    </row>
    <row r="9092" spans="1:4" ht="15" x14ac:dyDescent="0.25">
      <c r="A9092"/>
      <c r="B9092"/>
      <c r="C9092"/>
      <c r="D9092" s="43"/>
    </row>
    <row r="9093" spans="1:4" ht="15" x14ac:dyDescent="0.25">
      <c r="A9093"/>
      <c r="B9093"/>
      <c r="C9093"/>
      <c r="D9093" s="43"/>
    </row>
    <row r="9094" spans="1:4" ht="15" x14ac:dyDescent="0.25">
      <c r="A9094"/>
      <c r="B9094"/>
      <c r="C9094"/>
      <c r="D9094" s="43"/>
    </row>
    <row r="9095" spans="1:4" ht="15" x14ac:dyDescent="0.25">
      <c r="A9095"/>
      <c r="B9095"/>
      <c r="C9095"/>
      <c r="D9095" s="44"/>
    </row>
    <row r="9096" spans="1:4" ht="15" x14ac:dyDescent="0.25">
      <c r="A9096"/>
      <c r="B9096"/>
      <c r="C9096"/>
      <c r="D9096" s="43"/>
    </row>
    <row r="9097" spans="1:4" ht="15" x14ac:dyDescent="0.25">
      <c r="A9097"/>
      <c r="B9097"/>
      <c r="C9097"/>
      <c r="D9097" s="43"/>
    </row>
    <row r="9098" spans="1:4" ht="15" x14ac:dyDescent="0.25">
      <c r="A9098"/>
      <c r="B9098"/>
      <c r="C9098"/>
      <c r="D9098" s="43"/>
    </row>
    <row r="9099" spans="1:4" ht="15" x14ac:dyDescent="0.25">
      <c r="A9099"/>
      <c r="B9099"/>
      <c r="C9099"/>
      <c r="D9099" s="43"/>
    </row>
    <row r="9100" spans="1:4" ht="15" x14ac:dyDescent="0.25">
      <c r="A9100"/>
      <c r="B9100"/>
      <c r="C9100"/>
      <c r="D9100" s="43"/>
    </row>
    <row r="9101" spans="1:4" ht="15" x14ac:dyDescent="0.25">
      <c r="A9101"/>
      <c r="B9101"/>
      <c r="C9101"/>
      <c r="D9101" s="43"/>
    </row>
    <row r="9102" spans="1:4" ht="15" x14ac:dyDescent="0.25">
      <c r="A9102"/>
      <c r="B9102"/>
      <c r="C9102"/>
      <c r="D9102" s="43"/>
    </row>
    <row r="9103" spans="1:4" ht="15" x14ac:dyDescent="0.25">
      <c r="A9103"/>
      <c r="B9103"/>
      <c r="C9103"/>
      <c r="D9103" s="43"/>
    </row>
    <row r="9104" spans="1:4" ht="15" x14ac:dyDescent="0.25">
      <c r="A9104"/>
      <c r="B9104"/>
      <c r="C9104"/>
      <c r="D9104" s="43"/>
    </row>
    <row r="9105" spans="1:4" ht="15" x14ac:dyDescent="0.25">
      <c r="A9105"/>
      <c r="B9105"/>
      <c r="C9105"/>
      <c r="D9105" s="43"/>
    </row>
    <row r="9106" spans="1:4" ht="15" x14ac:dyDescent="0.25">
      <c r="A9106"/>
      <c r="B9106"/>
      <c r="C9106"/>
      <c r="D9106" s="43"/>
    </row>
    <row r="9107" spans="1:4" ht="15" x14ac:dyDescent="0.25">
      <c r="A9107"/>
      <c r="B9107"/>
      <c r="C9107"/>
      <c r="D9107" s="43"/>
    </row>
    <row r="9108" spans="1:4" ht="15" x14ac:dyDescent="0.25">
      <c r="A9108"/>
      <c r="B9108"/>
      <c r="C9108"/>
      <c r="D9108" s="43"/>
    </row>
    <row r="9109" spans="1:4" ht="15" x14ac:dyDescent="0.25">
      <c r="A9109"/>
      <c r="B9109"/>
      <c r="C9109"/>
      <c r="D9109" s="43"/>
    </row>
    <row r="9110" spans="1:4" ht="15" x14ac:dyDescent="0.25">
      <c r="A9110"/>
      <c r="B9110"/>
      <c r="C9110"/>
      <c r="D9110" s="43"/>
    </row>
    <row r="9111" spans="1:4" ht="15" x14ac:dyDescent="0.25">
      <c r="A9111"/>
      <c r="B9111"/>
      <c r="C9111"/>
      <c r="D9111" s="43"/>
    </row>
    <row r="9112" spans="1:4" ht="15" x14ac:dyDescent="0.25">
      <c r="A9112"/>
      <c r="B9112"/>
      <c r="C9112"/>
      <c r="D9112" s="43"/>
    </row>
    <row r="9113" spans="1:4" ht="15" x14ac:dyDescent="0.25">
      <c r="A9113"/>
      <c r="B9113"/>
      <c r="C9113"/>
      <c r="D9113" s="43"/>
    </row>
    <row r="9114" spans="1:4" ht="15" x14ac:dyDescent="0.25">
      <c r="A9114"/>
      <c r="B9114"/>
      <c r="C9114"/>
      <c r="D9114" s="44"/>
    </row>
    <row r="9115" spans="1:4" ht="15" x14ac:dyDescent="0.25">
      <c r="A9115"/>
      <c r="B9115"/>
      <c r="C9115"/>
      <c r="D9115" s="43"/>
    </row>
    <row r="9116" spans="1:4" ht="15" x14ac:dyDescent="0.25">
      <c r="A9116"/>
      <c r="B9116"/>
      <c r="C9116"/>
      <c r="D9116" s="43"/>
    </row>
    <row r="9117" spans="1:4" ht="15" x14ac:dyDescent="0.25">
      <c r="A9117"/>
      <c r="B9117"/>
      <c r="C9117"/>
      <c r="D9117" s="43"/>
    </row>
    <row r="9118" spans="1:4" ht="15" x14ac:dyDescent="0.25">
      <c r="A9118"/>
      <c r="B9118"/>
      <c r="C9118"/>
      <c r="D9118" s="44"/>
    </row>
    <row r="9119" spans="1:4" ht="15" x14ac:dyDescent="0.25">
      <c r="A9119"/>
      <c r="B9119"/>
      <c r="C9119"/>
      <c r="D9119" s="43"/>
    </row>
    <row r="9120" spans="1:4" ht="15" x14ac:dyDescent="0.25">
      <c r="A9120"/>
      <c r="B9120"/>
      <c r="C9120"/>
      <c r="D9120" s="44"/>
    </row>
    <row r="9121" spans="1:4" ht="15" x14ac:dyDescent="0.25">
      <c r="A9121"/>
      <c r="B9121"/>
      <c r="C9121"/>
      <c r="D9121" s="44"/>
    </row>
    <row r="9122" spans="1:4" ht="15" x14ac:dyDescent="0.25">
      <c r="A9122"/>
      <c r="B9122"/>
      <c r="C9122"/>
      <c r="D9122" s="44"/>
    </row>
    <row r="9123" spans="1:4" ht="15" x14ac:dyDescent="0.25">
      <c r="A9123"/>
      <c r="B9123"/>
      <c r="C9123"/>
      <c r="D9123" s="44"/>
    </row>
    <row r="9124" spans="1:4" ht="15" x14ac:dyDescent="0.25">
      <c r="A9124"/>
      <c r="B9124"/>
      <c r="C9124"/>
      <c r="D9124" s="44"/>
    </row>
    <row r="9125" spans="1:4" ht="15" x14ac:dyDescent="0.25">
      <c r="A9125"/>
      <c r="B9125"/>
      <c r="C9125"/>
      <c r="D9125" s="44"/>
    </row>
    <row r="9126" spans="1:4" ht="15" x14ac:dyDescent="0.25">
      <c r="A9126"/>
      <c r="B9126"/>
      <c r="C9126"/>
      <c r="D9126" s="44"/>
    </row>
    <row r="9127" spans="1:4" ht="15" x14ac:dyDescent="0.25">
      <c r="A9127"/>
      <c r="B9127"/>
      <c r="C9127"/>
      <c r="D9127" s="44"/>
    </row>
    <row r="9128" spans="1:4" ht="15" x14ac:dyDescent="0.25">
      <c r="A9128"/>
      <c r="B9128"/>
      <c r="C9128"/>
      <c r="D9128" s="44"/>
    </row>
    <row r="9129" spans="1:4" ht="15" x14ac:dyDescent="0.25">
      <c r="A9129"/>
      <c r="B9129"/>
      <c r="C9129"/>
      <c r="D9129" s="44"/>
    </row>
    <row r="9130" spans="1:4" ht="15" x14ac:dyDescent="0.25">
      <c r="A9130"/>
      <c r="B9130"/>
      <c r="C9130"/>
      <c r="D9130" s="44"/>
    </row>
    <row r="9131" spans="1:4" ht="15" x14ac:dyDescent="0.25">
      <c r="A9131"/>
      <c r="B9131"/>
      <c r="C9131"/>
      <c r="D9131" s="44"/>
    </row>
    <row r="9132" spans="1:4" ht="15" x14ac:dyDescent="0.25">
      <c r="A9132"/>
      <c r="B9132"/>
      <c r="C9132"/>
      <c r="D9132" s="44"/>
    </row>
    <row r="9133" spans="1:4" ht="15" x14ac:dyDescent="0.25">
      <c r="A9133"/>
      <c r="B9133"/>
      <c r="C9133"/>
      <c r="D9133" s="44"/>
    </row>
    <row r="9134" spans="1:4" ht="15" x14ac:dyDescent="0.25">
      <c r="A9134"/>
      <c r="B9134"/>
      <c r="C9134"/>
      <c r="D9134" s="44"/>
    </row>
    <row r="9135" spans="1:4" ht="15" x14ac:dyDescent="0.25">
      <c r="A9135"/>
      <c r="B9135"/>
      <c r="C9135"/>
      <c r="D9135" s="44"/>
    </row>
    <row r="9136" spans="1:4" ht="15" x14ac:dyDescent="0.25">
      <c r="A9136"/>
      <c r="B9136"/>
      <c r="C9136"/>
      <c r="D9136" s="44"/>
    </row>
    <row r="9137" spans="1:4" ht="15" x14ac:dyDescent="0.25">
      <c r="A9137"/>
      <c r="B9137"/>
      <c r="C9137"/>
      <c r="D9137" s="44"/>
    </row>
    <row r="9138" spans="1:4" ht="15" x14ac:dyDescent="0.25">
      <c r="A9138"/>
      <c r="B9138"/>
      <c r="C9138"/>
      <c r="D9138" s="44"/>
    </row>
    <row r="9139" spans="1:4" ht="15" x14ac:dyDescent="0.25">
      <c r="A9139"/>
      <c r="B9139"/>
      <c r="C9139"/>
      <c r="D9139" s="44"/>
    </row>
    <row r="9140" spans="1:4" ht="15" x14ac:dyDescent="0.25">
      <c r="A9140"/>
      <c r="B9140"/>
      <c r="C9140"/>
      <c r="D9140" s="44"/>
    </row>
    <row r="9141" spans="1:4" ht="15" x14ac:dyDescent="0.25">
      <c r="A9141"/>
      <c r="B9141"/>
      <c r="C9141"/>
      <c r="D9141" s="44"/>
    </row>
    <row r="9142" spans="1:4" ht="15" x14ac:dyDescent="0.25">
      <c r="A9142"/>
      <c r="B9142"/>
      <c r="C9142"/>
      <c r="D9142" s="44"/>
    </row>
    <row r="9143" spans="1:4" ht="15" x14ac:dyDescent="0.25">
      <c r="A9143"/>
      <c r="B9143"/>
      <c r="C9143"/>
      <c r="D9143" s="44"/>
    </row>
    <row r="9144" spans="1:4" ht="15" x14ac:dyDescent="0.25">
      <c r="A9144"/>
      <c r="B9144"/>
      <c r="C9144"/>
      <c r="D9144" s="44"/>
    </row>
    <row r="9145" spans="1:4" ht="15" x14ac:dyDescent="0.25">
      <c r="A9145"/>
      <c r="B9145"/>
      <c r="C9145"/>
      <c r="D9145" s="44"/>
    </row>
    <row r="9146" spans="1:4" ht="15" x14ac:dyDescent="0.25">
      <c r="A9146"/>
      <c r="B9146"/>
      <c r="C9146"/>
      <c r="D9146" s="44"/>
    </row>
    <row r="9147" spans="1:4" ht="15" x14ac:dyDescent="0.25">
      <c r="A9147"/>
      <c r="B9147"/>
      <c r="C9147"/>
      <c r="D9147" s="44"/>
    </row>
    <row r="9148" spans="1:4" ht="15" x14ac:dyDescent="0.25">
      <c r="A9148"/>
      <c r="B9148"/>
      <c r="C9148"/>
      <c r="D9148" s="44"/>
    </row>
    <row r="9149" spans="1:4" ht="15" x14ac:dyDescent="0.25">
      <c r="A9149"/>
      <c r="B9149"/>
      <c r="C9149"/>
      <c r="D9149" s="44"/>
    </row>
    <row r="9150" spans="1:4" ht="15" x14ac:dyDescent="0.25">
      <c r="A9150"/>
      <c r="B9150"/>
      <c r="C9150"/>
      <c r="D9150" s="44"/>
    </row>
    <row r="9151" spans="1:4" ht="15" x14ac:dyDescent="0.25">
      <c r="A9151"/>
      <c r="B9151"/>
      <c r="C9151"/>
      <c r="D9151" s="44"/>
    </row>
    <row r="9152" spans="1:4" ht="15" x14ac:dyDescent="0.25">
      <c r="A9152"/>
      <c r="B9152"/>
      <c r="C9152"/>
      <c r="D9152" s="44"/>
    </row>
    <row r="9153" spans="1:4" ht="15" x14ac:dyDescent="0.25">
      <c r="A9153"/>
      <c r="B9153"/>
      <c r="C9153"/>
      <c r="D9153" s="44"/>
    </row>
    <row r="9154" spans="1:4" ht="15" x14ac:dyDescent="0.25">
      <c r="A9154"/>
      <c r="B9154"/>
      <c r="C9154"/>
      <c r="D9154" s="44"/>
    </row>
    <row r="9155" spans="1:4" ht="15" x14ac:dyDescent="0.25">
      <c r="A9155"/>
      <c r="B9155"/>
      <c r="C9155"/>
      <c r="D9155" s="44"/>
    </row>
    <row r="9156" spans="1:4" ht="15" x14ac:dyDescent="0.25">
      <c r="A9156"/>
      <c r="B9156"/>
      <c r="C9156"/>
      <c r="D9156" s="44"/>
    </row>
    <row r="9157" spans="1:4" ht="15" x14ac:dyDescent="0.25">
      <c r="A9157"/>
      <c r="B9157"/>
      <c r="C9157"/>
      <c r="D9157" s="44"/>
    </row>
    <row r="9158" spans="1:4" ht="15" x14ac:dyDescent="0.25">
      <c r="A9158"/>
      <c r="B9158"/>
      <c r="C9158"/>
      <c r="D9158" s="44"/>
    </row>
    <row r="9159" spans="1:4" ht="15" x14ac:dyDescent="0.25">
      <c r="A9159"/>
      <c r="B9159"/>
      <c r="C9159"/>
      <c r="D9159" s="44"/>
    </row>
    <row r="9160" spans="1:4" ht="15" x14ac:dyDescent="0.25">
      <c r="A9160"/>
      <c r="B9160"/>
      <c r="C9160"/>
      <c r="D9160" s="44"/>
    </row>
    <row r="9161" spans="1:4" ht="15" x14ac:dyDescent="0.25">
      <c r="A9161"/>
      <c r="B9161"/>
      <c r="C9161"/>
      <c r="D9161" s="44"/>
    </row>
    <row r="9162" spans="1:4" ht="15" x14ac:dyDescent="0.25">
      <c r="A9162"/>
      <c r="B9162"/>
      <c r="C9162"/>
      <c r="D9162" s="44"/>
    </row>
    <row r="9163" spans="1:4" ht="15" x14ac:dyDescent="0.25">
      <c r="A9163"/>
      <c r="B9163"/>
      <c r="C9163"/>
      <c r="D9163" s="44"/>
    </row>
    <row r="9164" spans="1:4" ht="15" x14ac:dyDescent="0.25">
      <c r="A9164"/>
      <c r="B9164"/>
      <c r="C9164"/>
      <c r="D9164" s="44"/>
    </row>
    <row r="9165" spans="1:4" ht="15" x14ac:dyDescent="0.25">
      <c r="A9165"/>
      <c r="B9165"/>
      <c r="C9165"/>
      <c r="D9165" s="44"/>
    </row>
    <row r="9166" spans="1:4" ht="15" x14ac:dyDescent="0.25">
      <c r="A9166"/>
      <c r="B9166"/>
      <c r="C9166"/>
      <c r="D9166" s="44"/>
    </row>
    <row r="9167" spans="1:4" ht="15" x14ac:dyDescent="0.25">
      <c r="A9167"/>
      <c r="B9167"/>
      <c r="C9167"/>
      <c r="D9167" s="44"/>
    </row>
    <row r="9168" spans="1:4" ht="15" x14ac:dyDescent="0.25">
      <c r="A9168"/>
      <c r="B9168"/>
      <c r="C9168"/>
      <c r="D9168" s="44"/>
    </row>
    <row r="9169" spans="1:4" ht="15" x14ac:dyDescent="0.25">
      <c r="A9169"/>
      <c r="B9169"/>
      <c r="C9169"/>
      <c r="D9169" s="44"/>
    </row>
    <row r="9170" spans="1:4" ht="15" x14ac:dyDescent="0.25">
      <c r="A9170"/>
      <c r="B9170"/>
      <c r="C9170"/>
      <c r="D9170" s="44"/>
    </row>
    <row r="9171" spans="1:4" ht="15" x14ac:dyDescent="0.25">
      <c r="A9171"/>
      <c r="B9171"/>
      <c r="C9171"/>
      <c r="D9171" s="43"/>
    </row>
    <row r="9172" spans="1:4" ht="15" x14ac:dyDescent="0.25">
      <c r="A9172"/>
      <c r="B9172"/>
      <c r="C9172"/>
      <c r="D9172" s="43"/>
    </row>
    <row r="9173" spans="1:4" ht="15" x14ac:dyDescent="0.25">
      <c r="A9173"/>
      <c r="B9173"/>
      <c r="C9173"/>
      <c r="D9173" s="43"/>
    </row>
    <row r="9174" spans="1:4" ht="15" x14ac:dyDescent="0.25">
      <c r="A9174"/>
      <c r="B9174"/>
      <c r="C9174"/>
      <c r="D9174" s="43"/>
    </row>
    <row r="9175" spans="1:4" ht="15" x14ac:dyDescent="0.25">
      <c r="A9175"/>
      <c r="B9175"/>
      <c r="C9175"/>
      <c r="D9175" s="43"/>
    </row>
    <row r="9176" spans="1:4" ht="15" x14ac:dyDescent="0.25">
      <c r="A9176"/>
      <c r="B9176"/>
      <c r="C9176"/>
      <c r="D9176" s="43"/>
    </row>
    <row r="9177" spans="1:4" ht="15" x14ac:dyDescent="0.25">
      <c r="A9177"/>
      <c r="B9177"/>
      <c r="C9177"/>
      <c r="D9177" s="43"/>
    </row>
    <row r="9178" spans="1:4" ht="15" x14ac:dyDescent="0.25">
      <c r="A9178"/>
      <c r="B9178"/>
      <c r="C9178"/>
      <c r="D9178" s="43"/>
    </row>
    <row r="9179" spans="1:4" ht="15" x14ac:dyDescent="0.25">
      <c r="A9179"/>
      <c r="B9179"/>
      <c r="C9179"/>
      <c r="D9179" s="43"/>
    </row>
    <row r="9180" spans="1:4" ht="15" x14ac:dyDescent="0.25">
      <c r="A9180"/>
      <c r="B9180"/>
      <c r="C9180"/>
      <c r="D9180" s="43"/>
    </row>
    <row r="9181" spans="1:4" ht="15" x14ac:dyDescent="0.25">
      <c r="A9181"/>
      <c r="B9181"/>
      <c r="C9181"/>
      <c r="D9181" s="43"/>
    </row>
    <row r="9182" spans="1:4" ht="15" x14ac:dyDescent="0.25">
      <c r="A9182"/>
      <c r="B9182"/>
      <c r="C9182"/>
      <c r="D9182" s="43"/>
    </row>
    <row r="9183" spans="1:4" ht="15" x14ac:dyDescent="0.25">
      <c r="A9183"/>
      <c r="B9183"/>
      <c r="C9183"/>
      <c r="D9183" s="43"/>
    </row>
    <row r="9184" spans="1:4" ht="15" x14ac:dyDescent="0.25">
      <c r="A9184"/>
      <c r="B9184"/>
      <c r="C9184"/>
      <c r="D9184" s="43"/>
    </row>
    <row r="9185" spans="1:4" ht="15" x14ac:dyDescent="0.25">
      <c r="A9185"/>
      <c r="B9185"/>
      <c r="C9185"/>
      <c r="D9185" s="43"/>
    </row>
    <row r="9186" spans="1:4" ht="15" x14ac:dyDescent="0.25">
      <c r="A9186"/>
      <c r="B9186"/>
      <c r="C9186"/>
      <c r="D9186" s="44"/>
    </row>
    <row r="9187" spans="1:4" ht="15" x14ac:dyDescent="0.25">
      <c r="A9187"/>
      <c r="B9187"/>
      <c r="C9187"/>
      <c r="D9187" s="43"/>
    </row>
    <row r="9188" spans="1:4" ht="15" x14ac:dyDescent="0.25">
      <c r="A9188"/>
      <c r="B9188"/>
      <c r="C9188"/>
      <c r="D9188" s="43"/>
    </row>
    <row r="9189" spans="1:4" ht="15" x14ac:dyDescent="0.25">
      <c r="A9189"/>
      <c r="B9189"/>
      <c r="C9189"/>
      <c r="D9189" s="43"/>
    </row>
    <row r="9190" spans="1:4" ht="15" x14ac:dyDescent="0.25">
      <c r="A9190"/>
      <c r="B9190"/>
      <c r="C9190"/>
      <c r="D9190" s="43"/>
    </row>
    <row r="9191" spans="1:4" ht="15" x14ac:dyDescent="0.25">
      <c r="A9191"/>
      <c r="B9191"/>
      <c r="C9191"/>
      <c r="D9191" s="43"/>
    </row>
    <row r="9192" spans="1:4" ht="15" x14ac:dyDescent="0.25">
      <c r="A9192"/>
      <c r="B9192"/>
      <c r="C9192"/>
      <c r="D9192" s="43"/>
    </row>
    <row r="9193" spans="1:4" ht="15" x14ac:dyDescent="0.25">
      <c r="A9193"/>
      <c r="B9193"/>
      <c r="C9193"/>
      <c r="D9193" s="43"/>
    </row>
    <row r="9194" spans="1:4" ht="15" x14ac:dyDescent="0.25">
      <c r="A9194"/>
      <c r="B9194"/>
      <c r="C9194"/>
      <c r="D9194" s="43"/>
    </row>
    <row r="9195" spans="1:4" ht="15" x14ac:dyDescent="0.25">
      <c r="A9195"/>
      <c r="B9195"/>
      <c r="C9195"/>
      <c r="D9195" s="43"/>
    </row>
    <row r="9196" spans="1:4" ht="15" x14ac:dyDescent="0.25">
      <c r="A9196"/>
      <c r="B9196"/>
      <c r="C9196"/>
      <c r="D9196" s="43"/>
    </row>
    <row r="9197" spans="1:4" ht="15" x14ac:dyDescent="0.25">
      <c r="A9197"/>
      <c r="B9197"/>
      <c r="C9197"/>
      <c r="D9197" s="43"/>
    </row>
    <row r="9198" spans="1:4" ht="15" x14ac:dyDescent="0.25">
      <c r="A9198"/>
      <c r="B9198"/>
      <c r="C9198"/>
      <c r="D9198" s="43"/>
    </row>
    <row r="9199" spans="1:4" ht="15" x14ac:dyDescent="0.25">
      <c r="A9199"/>
      <c r="B9199"/>
      <c r="C9199"/>
      <c r="D9199" s="43"/>
    </row>
    <row r="9200" spans="1:4" ht="15" x14ac:dyDescent="0.25">
      <c r="A9200"/>
      <c r="B9200"/>
      <c r="C9200"/>
      <c r="D9200" s="43"/>
    </row>
    <row r="9201" spans="1:4" ht="15" x14ac:dyDescent="0.25">
      <c r="A9201"/>
      <c r="B9201"/>
      <c r="C9201"/>
      <c r="D9201" s="43"/>
    </row>
    <row r="9202" spans="1:4" ht="15" x14ac:dyDescent="0.25">
      <c r="A9202"/>
      <c r="B9202"/>
      <c r="C9202"/>
      <c r="D9202" s="43"/>
    </row>
    <row r="9203" spans="1:4" ht="15" x14ac:dyDescent="0.25">
      <c r="A9203"/>
      <c r="B9203"/>
      <c r="C9203"/>
      <c r="D9203" s="43"/>
    </row>
    <row r="9204" spans="1:4" ht="15" x14ac:dyDescent="0.25">
      <c r="A9204"/>
      <c r="B9204"/>
      <c r="C9204"/>
      <c r="D9204" s="43"/>
    </row>
    <row r="9205" spans="1:4" ht="15" x14ac:dyDescent="0.25">
      <c r="A9205"/>
      <c r="B9205"/>
      <c r="C9205"/>
      <c r="D9205" s="43"/>
    </row>
    <row r="9206" spans="1:4" ht="15" x14ac:dyDescent="0.25">
      <c r="A9206"/>
      <c r="B9206"/>
      <c r="C9206"/>
      <c r="D9206" s="43"/>
    </row>
    <row r="9207" spans="1:4" ht="15" x14ac:dyDescent="0.25">
      <c r="A9207"/>
      <c r="B9207"/>
      <c r="C9207"/>
      <c r="D9207" s="43"/>
    </row>
    <row r="9208" spans="1:4" ht="15" x14ac:dyDescent="0.25">
      <c r="A9208"/>
      <c r="B9208"/>
      <c r="C9208"/>
      <c r="D9208" s="43"/>
    </row>
    <row r="9209" spans="1:4" ht="15" x14ac:dyDescent="0.25">
      <c r="A9209"/>
      <c r="B9209"/>
      <c r="C9209"/>
      <c r="D9209" s="43"/>
    </row>
    <row r="9210" spans="1:4" ht="15" x14ac:dyDescent="0.25">
      <c r="A9210"/>
      <c r="B9210"/>
      <c r="C9210"/>
      <c r="D9210" s="43"/>
    </row>
    <row r="9211" spans="1:4" ht="15" x14ac:dyDescent="0.25">
      <c r="A9211"/>
      <c r="B9211"/>
      <c r="C9211"/>
      <c r="D9211" s="43"/>
    </row>
    <row r="9212" spans="1:4" ht="15" x14ac:dyDescent="0.25">
      <c r="A9212"/>
      <c r="B9212"/>
      <c r="C9212"/>
      <c r="D9212" s="43"/>
    </row>
    <row r="9213" spans="1:4" ht="15" x14ac:dyDescent="0.25">
      <c r="A9213"/>
      <c r="B9213"/>
      <c r="C9213"/>
      <c r="D9213" s="44"/>
    </row>
    <row r="9214" spans="1:4" ht="15" x14ac:dyDescent="0.25">
      <c r="A9214"/>
      <c r="B9214"/>
      <c r="C9214"/>
      <c r="D9214" s="43"/>
    </row>
    <row r="9215" spans="1:4" ht="15" x14ac:dyDescent="0.25">
      <c r="A9215"/>
      <c r="B9215"/>
      <c r="C9215"/>
      <c r="D9215" s="44"/>
    </row>
    <row r="9216" spans="1:4" ht="15" x14ac:dyDescent="0.25">
      <c r="A9216"/>
      <c r="B9216"/>
      <c r="C9216"/>
      <c r="D9216" s="43"/>
    </row>
    <row r="9217" spans="1:4" ht="15" x14ac:dyDescent="0.25">
      <c r="A9217"/>
      <c r="B9217"/>
      <c r="C9217"/>
      <c r="D9217" s="44"/>
    </row>
    <row r="9218" spans="1:4" ht="15" x14ac:dyDescent="0.25">
      <c r="A9218"/>
      <c r="B9218"/>
      <c r="C9218"/>
      <c r="D9218" s="43"/>
    </row>
    <row r="9219" spans="1:4" ht="15" x14ac:dyDescent="0.25">
      <c r="A9219"/>
      <c r="B9219"/>
      <c r="C9219"/>
      <c r="D9219" s="44"/>
    </row>
    <row r="9220" spans="1:4" ht="15" x14ac:dyDescent="0.25">
      <c r="A9220"/>
      <c r="B9220"/>
      <c r="C9220"/>
      <c r="D9220" s="43"/>
    </row>
    <row r="9221" spans="1:4" ht="15" x14ac:dyDescent="0.25">
      <c r="A9221"/>
      <c r="B9221"/>
      <c r="C9221"/>
      <c r="D9221" s="44"/>
    </row>
    <row r="9222" spans="1:4" ht="15" x14ac:dyDescent="0.25">
      <c r="A9222"/>
      <c r="B9222"/>
      <c r="C9222"/>
      <c r="D9222" s="43"/>
    </row>
    <row r="9223" spans="1:4" ht="15" x14ac:dyDescent="0.25">
      <c r="A9223"/>
      <c r="B9223"/>
      <c r="C9223"/>
      <c r="D9223" s="43"/>
    </row>
    <row r="9224" spans="1:4" ht="15" x14ac:dyDescent="0.25">
      <c r="A9224"/>
      <c r="B9224"/>
      <c r="C9224"/>
      <c r="D9224" s="43"/>
    </row>
    <row r="9225" spans="1:4" ht="15" x14ac:dyDescent="0.25">
      <c r="A9225"/>
      <c r="B9225"/>
      <c r="C9225"/>
      <c r="D9225" s="43"/>
    </row>
    <row r="9226" spans="1:4" ht="15" x14ac:dyDescent="0.25">
      <c r="A9226"/>
      <c r="B9226"/>
      <c r="C9226"/>
      <c r="D9226" s="43"/>
    </row>
    <row r="9227" spans="1:4" ht="15" x14ac:dyDescent="0.25">
      <c r="A9227"/>
      <c r="B9227"/>
      <c r="C9227"/>
      <c r="D9227" s="43"/>
    </row>
    <row r="9228" spans="1:4" ht="15" x14ac:dyDescent="0.25">
      <c r="A9228"/>
      <c r="B9228"/>
      <c r="C9228"/>
      <c r="D9228" s="43"/>
    </row>
    <row r="9229" spans="1:4" ht="15" x14ac:dyDescent="0.25">
      <c r="A9229"/>
      <c r="B9229"/>
      <c r="C9229"/>
      <c r="D9229" s="43"/>
    </row>
    <row r="9230" spans="1:4" ht="15" x14ac:dyDescent="0.25">
      <c r="A9230"/>
      <c r="B9230"/>
      <c r="C9230"/>
      <c r="D9230" s="43"/>
    </row>
    <row r="9231" spans="1:4" ht="15" x14ac:dyDescent="0.25">
      <c r="A9231"/>
      <c r="B9231"/>
      <c r="C9231"/>
      <c r="D9231" s="43"/>
    </row>
    <row r="9232" spans="1:4" ht="15" x14ac:dyDescent="0.25">
      <c r="A9232"/>
      <c r="B9232"/>
      <c r="C9232"/>
      <c r="D9232" s="43"/>
    </row>
    <row r="9233" spans="1:4" ht="15" x14ac:dyDescent="0.25">
      <c r="A9233"/>
      <c r="B9233"/>
      <c r="C9233"/>
      <c r="D9233" s="43"/>
    </row>
    <row r="9234" spans="1:4" ht="15" x14ac:dyDescent="0.25">
      <c r="A9234"/>
      <c r="B9234"/>
      <c r="C9234"/>
      <c r="D9234" s="43"/>
    </row>
    <row r="9235" spans="1:4" ht="15" x14ac:dyDescent="0.25">
      <c r="A9235"/>
      <c r="B9235"/>
      <c r="C9235"/>
      <c r="D9235" s="43"/>
    </row>
    <row r="9236" spans="1:4" ht="15" x14ac:dyDescent="0.25">
      <c r="A9236"/>
      <c r="B9236"/>
      <c r="C9236"/>
      <c r="D9236" s="43"/>
    </row>
    <row r="9237" spans="1:4" ht="15" x14ac:dyDescent="0.25">
      <c r="A9237"/>
      <c r="B9237"/>
      <c r="C9237"/>
      <c r="D9237" s="43"/>
    </row>
    <row r="9238" spans="1:4" ht="15" x14ac:dyDescent="0.25">
      <c r="A9238"/>
      <c r="B9238"/>
      <c r="C9238"/>
      <c r="D9238" s="43"/>
    </row>
    <row r="9239" spans="1:4" ht="15" x14ac:dyDescent="0.25">
      <c r="A9239"/>
      <c r="B9239"/>
      <c r="C9239"/>
      <c r="D9239" s="43"/>
    </row>
    <row r="9240" spans="1:4" ht="15" x14ac:dyDescent="0.25">
      <c r="A9240"/>
      <c r="B9240"/>
      <c r="C9240"/>
      <c r="D9240" s="44"/>
    </row>
    <row r="9241" spans="1:4" ht="15" x14ac:dyDescent="0.25">
      <c r="A9241"/>
      <c r="B9241"/>
      <c r="C9241"/>
      <c r="D9241" s="43"/>
    </row>
    <row r="9242" spans="1:4" ht="15" x14ac:dyDescent="0.25">
      <c r="A9242"/>
      <c r="B9242"/>
      <c r="C9242"/>
      <c r="D9242" s="43"/>
    </row>
    <row r="9243" spans="1:4" ht="15" x14ac:dyDescent="0.25">
      <c r="A9243"/>
      <c r="B9243"/>
      <c r="C9243"/>
      <c r="D9243" s="43"/>
    </row>
    <row r="9244" spans="1:4" ht="15" x14ac:dyDescent="0.25">
      <c r="A9244"/>
      <c r="B9244"/>
      <c r="C9244"/>
      <c r="D9244" s="43"/>
    </row>
    <row r="9245" spans="1:4" ht="15" x14ac:dyDescent="0.25">
      <c r="A9245"/>
      <c r="B9245"/>
      <c r="C9245"/>
      <c r="D9245" s="44"/>
    </row>
    <row r="9246" spans="1:4" ht="15" x14ac:dyDescent="0.25">
      <c r="A9246"/>
      <c r="B9246"/>
      <c r="C9246"/>
      <c r="D9246" s="43"/>
    </row>
    <row r="9247" spans="1:4" ht="15" x14ac:dyDescent="0.25">
      <c r="A9247"/>
      <c r="B9247"/>
      <c r="C9247"/>
      <c r="D9247" s="44"/>
    </row>
    <row r="9248" spans="1:4" ht="15" x14ac:dyDescent="0.25">
      <c r="A9248"/>
      <c r="B9248"/>
      <c r="C9248"/>
      <c r="D9248" s="43"/>
    </row>
    <row r="9249" spans="1:4" ht="15" x14ac:dyDescent="0.25">
      <c r="A9249"/>
      <c r="B9249"/>
      <c r="C9249"/>
      <c r="D9249" s="44"/>
    </row>
    <row r="9250" spans="1:4" ht="15" x14ac:dyDescent="0.25">
      <c r="A9250"/>
      <c r="B9250"/>
      <c r="C9250"/>
      <c r="D9250" s="43"/>
    </row>
    <row r="9251" spans="1:4" ht="15" x14ac:dyDescent="0.25">
      <c r="A9251"/>
      <c r="B9251"/>
      <c r="C9251"/>
      <c r="D9251" s="44"/>
    </row>
    <row r="9252" spans="1:4" ht="15" x14ac:dyDescent="0.25">
      <c r="A9252"/>
      <c r="B9252"/>
      <c r="C9252"/>
      <c r="D9252" s="43"/>
    </row>
    <row r="9253" spans="1:4" ht="15" x14ac:dyDescent="0.25">
      <c r="A9253"/>
      <c r="B9253"/>
      <c r="C9253"/>
      <c r="D9253" s="44"/>
    </row>
    <row r="9254" spans="1:4" ht="15" x14ac:dyDescent="0.25">
      <c r="A9254"/>
      <c r="B9254"/>
      <c r="C9254"/>
      <c r="D9254" s="43"/>
    </row>
    <row r="9255" spans="1:4" ht="15" x14ac:dyDescent="0.25">
      <c r="A9255"/>
      <c r="B9255"/>
      <c r="C9255"/>
      <c r="D9255" s="44"/>
    </row>
    <row r="9256" spans="1:4" ht="15" x14ac:dyDescent="0.25">
      <c r="A9256"/>
      <c r="B9256"/>
      <c r="C9256"/>
      <c r="D9256" s="43"/>
    </row>
    <row r="9257" spans="1:4" ht="15" x14ac:dyDescent="0.25">
      <c r="A9257"/>
      <c r="B9257"/>
      <c r="C9257"/>
      <c r="D9257" s="44"/>
    </row>
    <row r="9258" spans="1:4" ht="15" x14ac:dyDescent="0.25">
      <c r="A9258"/>
      <c r="B9258"/>
      <c r="C9258"/>
      <c r="D9258" s="43"/>
    </row>
    <row r="9259" spans="1:4" ht="15" x14ac:dyDescent="0.25">
      <c r="A9259"/>
      <c r="B9259"/>
      <c r="C9259"/>
      <c r="D9259" s="44"/>
    </row>
    <row r="9260" spans="1:4" ht="15" x14ac:dyDescent="0.25">
      <c r="A9260"/>
      <c r="B9260"/>
      <c r="C9260"/>
      <c r="D9260" s="43"/>
    </row>
    <row r="9261" spans="1:4" ht="15" x14ac:dyDescent="0.25">
      <c r="A9261"/>
      <c r="B9261"/>
      <c r="C9261"/>
      <c r="D9261" s="44"/>
    </row>
    <row r="9262" spans="1:4" ht="15" x14ac:dyDescent="0.25">
      <c r="A9262"/>
      <c r="B9262"/>
      <c r="C9262"/>
      <c r="D9262" s="43"/>
    </row>
    <row r="9263" spans="1:4" ht="15" x14ac:dyDescent="0.25">
      <c r="A9263"/>
      <c r="B9263"/>
      <c r="C9263"/>
      <c r="D9263" s="44"/>
    </row>
    <row r="9264" spans="1:4" ht="15" x14ac:dyDescent="0.25">
      <c r="A9264"/>
      <c r="B9264"/>
      <c r="C9264"/>
      <c r="D9264" s="43"/>
    </row>
    <row r="9265" spans="1:4" ht="15" x14ac:dyDescent="0.25">
      <c r="A9265"/>
      <c r="B9265"/>
      <c r="C9265"/>
      <c r="D9265" s="43"/>
    </row>
    <row r="9266" spans="1:4" ht="15" x14ac:dyDescent="0.25">
      <c r="A9266"/>
      <c r="B9266"/>
      <c r="C9266"/>
      <c r="D9266" s="44"/>
    </row>
    <row r="9267" spans="1:4" ht="15" x14ac:dyDescent="0.25">
      <c r="A9267"/>
      <c r="B9267"/>
      <c r="C9267"/>
      <c r="D9267" s="43"/>
    </row>
    <row r="9268" spans="1:4" ht="15" x14ac:dyDescent="0.25">
      <c r="A9268"/>
      <c r="B9268"/>
      <c r="C9268"/>
      <c r="D9268" s="43"/>
    </row>
    <row r="9269" spans="1:4" ht="15" x14ac:dyDescent="0.25">
      <c r="A9269"/>
      <c r="B9269"/>
      <c r="C9269"/>
      <c r="D9269" s="43"/>
    </row>
    <row r="9270" spans="1:4" ht="15" x14ac:dyDescent="0.25">
      <c r="A9270"/>
      <c r="B9270"/>
      <c r="C9270"/>
      <c r="D9270" s="43"/>
    </row>
    <row r="9271" spans="1:4" ht="15" x14ac:dyDescent="0.25">
      <c r="A9271"/>
      <c r="B9271"/>
      <c r="C9271"/>
      <c r="D9271" s="43"/>
    </row>
    <row r="9272" spans="1:4" ht="15" x14ac:dyDescent="0.25">
      <c r="A9272"/>
      <c r="B9272"/>
      <c r="C9272"/>
      <c r="D9272" s="43"/>
    </row>
    <row r="9273" spans="1:4" ht="15" x14ac:dyDescent="0.25">
      <c r="A9273"/>
      <c r="B9273"/>
      <c r="C9273"/>
      <c r="D9273" s="43"/>
    </row>
    <row r="9274" spans="1:4" ht="15" x14ac:dyDescent="0.25">
      <c r="A9274"/>
      <c r="B9274"/>
      <c r="C9274"/>
      <c r="D9274" s="43"/>
    </row>
    <row r="9275" spans="1:4" ht="15" x14ac:dyDescent="0.25">
      <c r="A9275"/>
      <c r="B9275"/>
      <c r="C9275"/>
      <c r="D9275" s="43"/>
    </row>
    <row r="9276" spans="1:4" ht="15" x14ac:dyDescent="0.25">
      <c r="A9276"/>
      <c r="B9276"/>
      <c r="C9276"/>
      <c r="D9276" s="43"/>
    </row>
    <row r="9277" spans="1:4" ht="15" x14ac:dyDescent="0.25">
      <c r="A9277"/>
      <c r="B9277"/>
      <c r="C9277"/>
      <c r="D9277" s="43"/>
    </row>
    <row r="9278" spans="1:4" ht="15" x14ac:dyDescent="0.25">
      <c r="A9278"/>
      <c r="B9278"/>
      <c r="C9278"/>
      <c r="D9278" s="43"/>
    </row>
    <row r="9279" spans="1:4" ht="15" x14ac:dyDescent="0.25">
      <c r="A9279"/>
      <c r="B9279"/>
      <c r="C9279"/>
      <c r="D9279" s="43"/>
    </row>
    <row r="9280" spans="1:4" ht="15" x14ac:dyDescent="0.25">
      <c r="A9280"/>
      <c r="B9280"/>
      <c r="C9280"/>
      <c r="D9280" s="43"/>
    </row>
    <row r="9281" spans="1:4" ht="15" x14ac:dyDescent="0.25">
      <c r="A9281"/>
      <c r="B9281"/>
      <c r="C9281"/>
      <c r="D9281" s="43"/>
    </row>
    <row r="9282" spans="1:4" ht="15" x14ac:dyDescent="0.25">
      <c r="A9282"/>
      <c r="B9282"/>
      <c r="C9282"/>
      <c r="D9282" s="43"/>
    </row>
    <row r="9283" spans="1:4" ht="15" x14ac:dyDescent="0.25">
      <c r="A9283"/>
      <c r="B9283"/>
      <c r="C9283"/>
      <c r="D9283" s="43"/>
    </row>
    <row r="9284" spans="1:4" ht="15" x14ac:dyDescent="0.25">
      <c r="A9284"/>
      <c r="B9284"/>
      <c r="C9284"/>
      <c r="D9284" s="43"/>
    </row>
    <row r="9285" spans="1:4" ht="15" x14ac:dyDescent="0.25">
      <c r="A9285"/>
      <c r="B9285"/>
      <c r="C9285"/>
      <c r="D9285" s="44"/>
    </row>
    <row r="9286" spans="1:4" ht="15" x14ac:dyDescent="0.25">
      <c r="A9286"/>
      <c r="B9286"/>
      <c r="C9286"/>
      <c r="D9286" s="43"/>
    </row>
    <row r="9287" spans="1:4" ht="15" x14ac:dyDescent="0.25">
      <c r="A9287"/>
      <c r="B9287"/>
      <c r="C9287"/>
      <c r="D9287" s="43"/>
    </row>
    <row r="9288" spans="1:4" ht="15" x14ac:dyDescent="0.25">
      <c r="A9288"/>
      <c r="B9288"/>
      <c r="C9288"/>
      <c r="D9288" s="43"/>
    </row>
    <row r="9289" spans="1:4" ht="15" x14ac:dyDescent="0.25">
      <c r="A9289"/>
      <c r="B9289"/>
      <c r="C9289"/>
      <c r="D9289" s="43"/>
    </row>
    <row r="9290" spans="1:4" ht="15" x14ac:dyDescent="0.25">
      <c r="A9290"/>
      <c r="B9290"/>
      <c r="C9290"/>
      <c r="D9290" s="43"/>
    </row>
    <row r="9291" spans="1:4" ht="15" x14ac:dyDescent="0.25">
      <c r="A9291"/>
      <c r="B9291"/>
      <c r="C9291"/>
      <c r="D9291" s="43"/>
    </row>
    <row r="9292" spans="1:4" ht="15" x14ac:dyDescent="0.25">
      <c r="A9292"/>
      <c r="B9292"/>
      <c r="C9292"/>
      <c r="D9292" s="43"/>
    </row>
    <row r="9293" spans="1:4" ht="15" x14ac:dyDescent="0.25">
      <c r="A9293"/>
      <c r="B9293"/>
      <c r="C9293"/>
      <c r="D9293" s="43"/>
    </row>
    <row r="9294" spans="1:4" ht="15" x14ac:dyDescent="0.25">
      <c r="A9294"/>
      <c r="B9294"/>
      <c r="C9294"/>
      <c r="D9294" s="43"/>
    </row>
    <row r="9295" spans="1:4" ht="15" x14ac:dyDescent="0.25">
      <c r="A9295"/>
      <c r="B9295"/>
      <c r="C9295"/>
      <c r="D9295" s="43"/>
    </row>
    <row r="9296" spans="1:4" ht="15" x14ac:dyDescent="0.25">
      <c r="A9296"/>
      <c r="B9296"/>
      <c r="C9296"/>
      <c r="D9296" s="43"/>
    </row>
    <row r="9297" spans="1:4" ht="15" x14ac:dyDescent="0.25">
      <c r="A9297"/>
      <c r="B9297"/>
      <c r="C9297"/>
      <c r="D9297" s="43"/>
    </row>
    <row r="9298" spans="1:4" ht="15" x14ac:dyDescent="0.25">
      <c r="A9298"/>
      <c r="B9298"/>
      <c r="C9298"/>
      <c r="D9298" s="43"/>
    </row>
    <row r="9299" spans="1:4" ht="15" x14ac:dyDescent="0.25">
      <c r="A9299"/>
      <c r="B9299"/>
      <c r="C9299"/>
      <c r="D9299" s="43"/>
    </row>
    <row r="9300" spans="1:4" ht="15" x14ac:dyDescent="0.25">
      <c r="A9300"/>
      <c r="B9300"/>
      <c r="C9300"/>
      <c r="D9300" s="43"/>
    </row>
    <row r="9301" spans="1:4" ht="15" x14ac:dyDescent="0.25">
      <c r="A9301"/>
      <c r="B9301"/>
      <c r="C9301"/>
      <c r="D9301" s="43"/>
    </row>
    <row r="9302" spans="1:4" ht="15" x14ac:dyDescent="0.25">
      <c r="A9302"/>
      <c r="B9302"/>
      <c r="C9302"/>
      <c r="D9302" s="43"/>
    </row>
    <row r="9303" spans="1:4" ht="15" x14ac:dyDescent="0.25">
      <c r="A9303"/>
      <c r="B9303"/>
      <c r="C9303"/>
      <c r="D9303" s="43"/>
    </row>
    <row r="9304" spans="1:4" ht="15" x14ac:dyDescent="0.25">
      <c r="A9304"/>
      <c r="B9304"/>
      <c r="C9304"/>
      <c r="D9304" s="43"/>
    </row>
    <row r="9305" spans="1:4" ht="15" x14ac:dyDescent="0.25">
      <c r="A9305"/>
      <c r="B9305"/>
      <c r="C9305"/>
      <c r="D9305" s="43"/>
    </row>
    <row r="9306" spans="1:4" ht="15" x14ac:dyDescent="0.25">
      <c r="A9306"/>
      <c r="B9306"/>
      <c r="C9306"/>
      <c r="D9306" s="43"/>
    </row>
    <row r="9307" spans="1:4" ht="15" x14ac:dyDescent="0.25">
      <c r="A9307"/>
      <c r="B9307"/>
      <c r="C9307"/>
      <c r="D9307" s="43"/>
    </row>
    <row r="9308" spans="1:4" ht="15" x14ac:dyDescent="0.25">
      <c r="A9308"/>
      <c r="B9308"/>
      <c r="C9308"/>
      <c r="D9308" s="43"/>
    </row>
    <row r="9309" spans="1:4" ht="15" x14ac:dyDescent="0.25">
      <c r="A9309"/>
      <c r="B9309"/>
      <c r="C9309"/>
      <c r="D9309" s="43"/>
    </row>
    <row r="9310" spans="1:4" ht="15" x14ac:dyDescent="0.25">
      <c r="A9310"/>
      <c r="B9310"/>
      <c r="C9310"/>
      <c r="D9310" s="43"/>
    </row>
    <row r="9311" spans="1:4" ht="15" x14ac:dyDescent="0.25">
      <c r="A9311"/>
      <c r="B9311"/>
      <c r="C9311"/>
      <c r="D9311" s="43"/>
    </row>
    <row r="9312" spans="1:4" ht="15" x14ac:dyDescent="0.25">
      <c r="A9312"/>
      <c r="B9312"/>
      <c r="C9312"/>
      <c r="D9312" s="43"/>
    </row>
    <row r="9313" spans="1:4" ht="15" x14ac:dyDescent="0.25">
      <c r="A9313"/>
      <c r="B9313"/>
      <c r="C9313"/>
      <c r="D9313" s="43"/>
    </row>
    <row r="9314" spans="1:4" ht="15" x14ac:dyDescent="0.25">
      <c r="A9314"/>
      <c r="B9314"/>
      <c r="C9314"/>
      <c r="D9314" s="43"/>
    </row>
    <row r="9315" spans="1:4" ht="15" x14ac:dyDescent="0.25">
      <c r="A9315"/>
      <c r="B9315"/>
      <c r="C9315"/>
      <c r="D9315" s="43"/>
    </row>
    <row r="9316" spans="1:4" ht="15" x14ac:dyDescent="0.25">
      <c r="A9316"/>
      <c r="B9316"/>
      <c r="C9316"/>
      <c r="D9316" s="43"/>
    </row>
    <row r="9317" spans="1:4" ht="15" x14ac:dyDescent="0.25">
      <c r="A9317"/>
      <c r="B9317"/>
      <c r="C9317"/>
      <c r="D9317" s="43"/>
    </row>
    <row r="9318" spans="1:4" ht="15" x14ac:dyDescent="0.25">
      <c r="A9318"/>
      <c r="B9318"/>
      <c r="C9318"/>
      <c r="D9318" s="43"/>
    </row>
    <row r="9319" spans="1:4" ht="15" x14ac:dyDescent="0.25">
      <c r="A9319"/>
      <c r="B9319"/>
      <c r="C9319"/>
      <c r="D9319" s="43"/>
    </row>
    <row r="9320" spans="1:4" ht="15" x14ac:dyDescent="0.25">
      <c r="A9320"/>
      <c r="B9320"/>
      <c r="C9320"/>
      <c r="D9320" s="43"/>
    </row>
    <row r="9321" spans="1:4" ht="15" x14ac:dyDescent="0.25">
      <c r="A9321"/>
      <c r="B9321"/>
      <c r="C9321"/>
      <c r="D9321" s="43"/>
    </row>
    <row r="9322" spans="1:4" ht="15" x14ac:dyDescent="0.25">
      <c r="A9322"/>
      <c r="B9322"/>
      <c r="C9322"/>
      <c r="D9322" s="43"/>
    </row>
    <row r="9323" spans="1:4" ht="15" x14ac:dyDescent="0.25">
      <c r="A9323"/>
      <c r="B9323"/>
      <c r="C9323"/>
      <c r="D9323" s="44"/>
    </row>
    <row r="9324" spans="1:4" ht="15" x14ac:dyDescent="0.25">
      <c r="A9324"/>
      <c r="B9324"/>
      <c r="C9324"/>
      <c r="D9324" s="43"/>
    </row>
    <row r="9325" spans="1:4" ht="15" x14ac:dyDescent="0.25">
      <c r="A9325"/>
      <c r="B9325"/>
      <c r="C9325"/>
      <c r="D9325" s="43"/>
    </row>
    <row r="9326" spans="1:4" ht="15" x14ac:dyDescent="0.25">
      <c r="A9326"/>
      <c r="B9326"/>
      <c r="C9326"/>
      <c r="D9326" s="43"/>
    </row>
    <row r="9327" spans="1:4" ht="15" x14ac:dyDescent="0.25">
      <c r="A9327"/>
      <c r="B9327"/>
      <c r="C9327"/>
      <c r="D9327" s="43"/>
    </row>
    <row r="9328" spans="1:4" ht="15" x14ac:dyDescent="0.25">
      <c r="A9328"/>
      <c r="B9328"/>
      <c r="C9328"/>
      <c r="D9328" s="43"/>
    </row>
    <row r="9329" spans="1:4" ht="15" x14ac:dyDescent="0.25">
      <c r="A9329"/>
      <c r="B9329"/>
      <c r="C9329"/>
      <c r="D9329" s="43"/>
    </row>
    <row r="9330" spans="1:4" ht="15" x14ac:dyDescent="0.25">
      <c r="A9330"/>
      <c r="B9330"/>
      <c r="C9330"/>
      <c r="D9330" s="43"/>
    </row>
    <row r="9331" spans="1:4" ht="15" x14ac:dyDescent="0.25">
      <c r="A9331"/>
      <c r="B9331"/>
      <c r="C9331"/>
      <c r="D9331" s="44"/>
    </row>
    <row r="9332" spans="1:4" ht="15" x14ac:dyDescent="0.25">
      <c r="A9332"/>
      <c r="B9332"/>
      <c r="C9332"/>
      <c r="D9332" s="44"/>
    </row>
    <row r="9333" spans="1:4" ht="15" x14ac:dyDescent="0.25">
      <c r="A9333"/>
      <c r="B9333"/>
      <c r="C9333"/>
      <c r="D9333" s="44"/>
    </row>
    <row r="9334" spans="1:4" ht="15" x14ac:dyDescent="0.25">
      <c r="A9334"/>
      <c r="B9334"/>
      <c r="C9334"/>
      <c r="D9334" s="44"/>
    </row>
    <row r="9335" spans="1:4" ht="15" x14ac:dyDescent="0.25">
      <c r="A9335"/>
      <c r="B9335"/>
      <c r="C9335"/>
      <c r="D9335" s="44"/>
    </row>
    <row r="9336" spans="1:4" ht="15" x14ac:dyDescent="0.25">
      <c r="A9336"/>
      <c r="B9336"/>
      <c r="C9336"/>
      <c r="D9336" s="44"/>
    </row>
    <row r="9337" spans="1:4" ht="15" x14ac:dyDescent="0.25">
      <c r="A9337"/>
      <c r="B9337"/>
      <c r="C9337"/>
      <c r="D9337" s="44"/>
    </row>
    <row r="9338" spans="1:4" ht="15" x14ac:dyDescent="0.25">
      <c r="A9338"/>
      <c r="B9338"/>
      <c r="C9338"/>
      <c r="D9338" s="43"/>
    </row>
    <row r="9339" spans="1:4" ht="15" x14ac:dyDescent="0.25">
      <c r="A9339"/>
      <c r="B9339"/>
      <c r="C9339"/>
      <c r="D9339" s="44"/>
    </row>
    <row r="9340" spans="1:4" ht="15" x14ac:dyDescent="0.25">
      <c r="A9340"/>
      <c r="B9340"/>
      <c r="C9340"/>
      <c r="D9340" s="43"/>
    </row>
    <row r="9341" spans="1:4" ht="15" x14ac:dyDescent="0.25">
      <c r="A9341"/>
      <c r="B9341"/>
      <c r="C9341"/>
      <c r="D9341" s="43"/>
    </row>
    <row r="9342" spans="1:4" ht="15" x14ac:dyDescent="0.25">
      <c r="A9342"/>
      <c r="B9342"/>
      <c r="C9342"/>
      <c r="D9342" s="43"/>
    </row>
    <row r="9343" spans="1:4" ht="15" x14ac:dyDescent="0.25">
      <c r="A9343"/>
      <c r="B9343"/>
      <c r="C9343"/>
      <c r="D9343" s="43"/>
    </row>
    <row r="9344" spans="1:4" ht="15" x14ac:dyDescent="0.25">
      <c r="A9344"/>
      <c r="B9344"/>
      <c r="C9344"/>
      <c r="D9344" s="43"/>
    </row>
    <row r="9345" spans="1:4" ht="15" x14ac:dyDescent="0.25">
      <c r="A9345"/>
      <c r="B9345"/>
      <c r="C9345"/>
      <c r="D9345" s="43"/>
    </row>
    <row r="9346" spans="1:4" ht="15" x14ac:dyDescent="0.25">
      <c r="A9346"/>
      <c r="B9346"/>
      <c r="C9346"/>
      <c r="D9346" s="43"/>
    </row>
    <row r="9347" spans="1:4" ht="15" x14ac:dyDescent="0.25">
      <c r="A9347"/>
      <c r="B9347"/>
      <c r="C9347"/>
      <c r="D9347" s="43"/>
    </row>
    <row r="9348" spans="1:4" ht="15" x14ac:dyDescent="0.25">
      <c r="A9348"/>
      <c r="B9348"/>
      <c r="C9348"/>
      <c r="D9348" s="43"/>
    </row>
    <row r="9349" spans="1:4" ht="15" x14ac:dyDescent="0.25">
      <c r="A9349"/>
      <c r="B9349"/>
      <c r="C9349"/>
      <c r="D9349" s="43"/>
    </row>
    <row r="9350" spans="1:4" ht="15" x14ac:dyDescent="0.25">
      <c r="A9350"/>
      <c r="B9350"/>
      <c r="C9350"/>
      <c r="D9350" s="43"/>
    </row>
    <row r="9351" spans="1:4" ht="15" x14ac:dyDescent="0.25">
      <c r="A9351"/>
      <c r="B9351"/>
      <c r="C9351"/>
      <c r="D9351" s="43"/>
    </row>
    <row r="9352" spans="1:4" ht="15" x14ac:dyDescent="0.25">
      <c r="A9352"/>
      <c r="B9352"/>
      <c r="C9352"/>
      <c r="D9352" s="43"/>
    </row>
    <row r="9353" spans="1:4" ht="15" x14ac:dyDescent="0.25">
      <c r="A9353"/>
      <c r="B9353"/>
      <c r="C9353"/>
      <c r="D9353" s="43"/>
    </row>
    <row r="9354" spans="1:4" ht="15" x14ac:dyDescent="0.25">
      <c r="A9354"/>
      <c r="B9354"/>
      <c r="C9354"/>
      <c r="D9354" s="43"/>
    </row>
    <row r="9355" spans="1:4" ht="15" x14ac:dyDescent="0.25">
      <c r="A9355"/>
      <c r="B9355"/>
      <c r="C9355"/>
      <c r="D9355" s="43"/>
    </row>
    <row r="9356" spans="1:4" ht="15" x14ac:dyDescent="0.25">
      <c r="A9356"/>
      <c r="B9356"/>
      <c r="C9356"/>
      <c r="D9356" s="43"/>
    </row>
    <row r="9357" spans="1:4" ht="15" x14ac:dyDescent="0.25">
      <c r="A9357"/>
      <c r="B9357"/>
      <c r="C9357"/>
      <c r="D9357" s="43"/>
    </row>
    <row r="9358" spans="1:4" ht="15" x14ac:dyDescent="0.25">
      <c r="A9358"/>
      <c r="B9358"/>
      <c r="C9358"/>
      <c r="D9358" s="43"/>
    </row>
    <row r="9359" spans="1:4" ht="15" x14ac:dyDescent="0.25">
      <c r="A9359"/>
      <c r="B9359"/>
      <c r="C9359"/>
      <c r="D9359" s="43"/>
    </row>
    <row r="9360" spans="1:4" ht="15" x14ac:dyDescent="0.25">
      <c r="A9360"/>
      <c r="B9360"/>
      <c r="C9360"/>
      <c r="D9360" s="43"/>
    </row>
    <row r="9361" spans="1:4" ht="15" x14ac:dyDescent="0.25">
      <c r="A9361"/>
      <c r="B9361"/>
      <c r="C9361"/>
      <c r="D9361" s="43"/>
    </row>
    <row r="9362" spans="1:4" ht="15" x14ac:dyDescent="0.25">
      <c r="A9362"/>
      <c r="B9362"/>
      <c r="C9362"/>
      <c r="D9362" s="43"/>
    </row>
    <row r="9363" spans="1:4" ht="15" x14ac:dyDescent="0.25">
      <c r="A9363"/>
      <c r="B9363"/>
      <c r="C9363"/>
      <c r="D9363" s="43"/>
    </row>
    <row r="9364" spans="1:4" ht="15" x14ac:dyDescent="0.25">
      <c r="A9364"/>
      <c r="B9364"/>
      <c r="C9364"/>
      <c r="D9364" s="43"/>
    </row>
    <row r="9365" spans="1:4" ht="15" x14ac:dyDescent="0.25">
      <c r="A9365"/>
      <c r="B9365"/>
      <c r="C9365"/>
      <c r="D9365" s="43"/>
    </row>
    <row r="9366" spans="1:4" ht="15" x14ac:dyDescent="0.25">
      <c r="A9366"/>
      <c r="B9366"/>
      <c r="C9366"/>
      <c r="D9366" s="43"/>
    </row>
    <row r="9367" spans="1:4" ht="15" x14ac:dyDescent="0.25">
      <c r="A9367"/>
      <c r="B9367"/>
      <c r="C9367"/>
      <c r="D9367" s="43"/>
    </row>
    <row r="9368" spans="1:4" ht="15" x14ac:dyDescent="0.25">
      <c r="A9368"/>
      <c r="B9368"/>
      <c r="C9368"/>
      <c r="D9368" s="43"/>
    </row>
    <row r="9369" spans="1:4" ht="15" x14ac:dyDescent="0.25">
      <c r="A9369"/>
      <c r="B9369"/>
      <c r="C9369"/>
      <c r="D9369" s="43"/>
    </row>
    <row r="9370" spans="1:4" ht="15" x14ac:dyDescent="0.25">
      <c r="A9370"/>
      <c r="B9370"/>
      <c r="C9370"/>
      <c r="D9370" s="43"/>
    </row>
    <row r="9371" spans="1:4" ht="15" x14ac:dyDescent="0.25">
      <c r="A9371"/>
      <c r="B9371"/>
      <c r="C9371"/>
      <c r="D9371" s="43"/>
    </row>
    <row r="9372" spans="1:4" ht="15" x14ac:dyDescent="0.25">
      <c r="A9372"/>
      <c r="B9372"/>
      <c r="C9372"/>
      <c r="D9372" s="43"/>
    </row>
    <row r="9373" spans="1:4" ht="15" x14ac:dyDescent="0.25">
      <c r="A9373"/>
      <c r="B9373"/>
      <c r="C9373"/>
      <c r="D9373" s="43"/>
    </row>
    <row r="9374" spans="1:4" ht="15" x14ac:dyDescent="0.25">
      <c r="A9374"/>
      <c r="B9374"/>
      <c r="C9374"/>
      <c r="D9374" s="43"/>
    </row>
    <row r="9375" spans="1:4" ht="15" x14ac:dyDescent="0.25">
      <c r="A9375"/>
      <c r="B9375"/>
      <c r="C9375"/>
      <c r="D9375" s="43"/>
    </row>
    <row r="9376" spans="1:4" ht="15" x14ac:dyDescent="0.25">
      <c r="A9376"/>
      <c r="B9376"/>
      <c r="C9376"/>
      <c r="D9376" s="43"/>
    </row>
    <row r="9377" spans="1:4" ht="15" x14ac:dyDescent="0.25">
      <c r="A9377"/>
      <c r="B9377"/>
      <c r="C9377"/>
      <c r="D9377" s="43"/>
    </row>
    <row r="9378" spans="1:4" ht="15" x14ac:dyDescent="0.25">
      <c r="A9378"/>
      <c r="B9378"/>
      <c r="C9378"/>
      <c r="D9378" s="43"/>
    </row>
    <row r="9379" spans="1:4" ht="15" x14ac:dyDescent="0.25">
      <c r="A9379"/>
      <c r="B9379"/>
      <c r="C9379"/>
      <c r="D9379" s="43"/>
    </row>
    <row r="9380" spans="1:4" ht="15" x14ac:dyDescent="0.25">
      <c r="A9380"/>
      <c r="B9380"/>
      <c r="C9380"/>
      <c r="D9380" s="43"/>
    </row>
    <row r="9381" spans="1:4" ht="15" x14ac:dyDescent="0.25">
      <c r="A9381"/>
      <c r="B9381"/>
      <c r="C9381"/>
      <c r="D9381" s="43"/>
    </row>
    <row r="9382" spans="1:4" ht="15" x14ac:dyDescent="0.25">
      <c r="A9382"/>
      <c r="B9382"/>
      <c r="C9382"/>
      <c r="D9382" s="43"/>
    </row>
    <row r="9383" spans="1:4" ht="15" x14ac:dyDescent="0.25">
      <c r="A9383"/>
      <c r="B9383"/>
      <c r="C9383"/>
      <c r="D9383" s="43"/>
    </row>
    <row r="9384" spans="1:4" ht="15" x14ac:dyDescent="0.25">
      <c r="A9384"/>
      <c r="B9384"/>
      <c r="C9384"/>
      <c r="D9384" s="43"/>
    </row>
    <row r="9385" spans="1:4" ht="15" x14ac:dyDescent="0.25">
      <c r="A9385"/>
      <c r="B9385"/>
      <c r="C9385"/>
      <c r="D9385" s="43"/>
    </row>
    <row r="9386" spans="1:4" ht="15" x14ac:dyDescent="0.25">
      <c r="A9386"/>
      <c r="B9386"/>
      <c r="C9386"/>
      <c r="D9386" s="43"/>
    </row>
    <row r="9387" spans="1:4" ht="15" x14ac:dyDescent="0.25">
      <c r="A9387"/>
      <c r="B9387"/>
      <c r="C9387"/>
      <c r="D9387" s="43"/>
    </row>
    <row r="9388" spans="1:4" ht="15" x14ac:dyDescent="0.25">
      <c r="A9388"/>
      <c r="B9388"/>
      <c r="C9388"/>
      <c r="D9388" s="43"/>
    </row>
    <row r="9389" spans="1:4" ht="15" x14ac:dyDescent="0.25">
      <c r="A9389"/>
      <c r="B9389"/>
      <c r="C9389"/>
      <c r="D9389" s="43"/>
    </row>
    <row r="9390" spans="1:4" ht="15" x14ac:dyDescent="0.25">
      <c r="A9390"/>
      <c r="B9390"/>
      <c r="C9390"/>
      <c r="D9390" s="43"/>
    </row>
    <row r="9391" spans="1:4" ht="15" x14ac:dyDescent="0.25">
      <c r="A9391"/>
      <c r="B9391"/>
      <c r="C9391"/>
      <c r="D9391" s="43"/>
    </row>
    <row r="9392" spans="1:4" ht="15" x14ac:dyDescent="0.25">
      <c r="A9392"/>
      <c r="B9392"/>
      <c r="C9392"/>
      <c r="D9392" s="43"/>
    </row>
    <row r="9393" spans="1:4" ht="15" x14ac:dyDescent="0.25">
      <c r="A9393"/>
      <c r="B9393"/>
      <c r="C9393"/>
      <c r="D9393" s="43"/>
    </row>
    <row r="9394" spans="1:4" ht="15" x14ac:dyDescent="0.25">
      <c r="A9394"/>
      <c r="B9394"/>
      <c r="C9394"/>
      <c r="D9394" s="43"/>
    </row>
    <row r="9395" spans="1:4" ht="15" x14ac:dyDescent="0.25">
      <c r="A9395"/>
      <c r="B9395"/>
      <c r="C9395"/>
      <c r="D9395" s="43"/>
    </row>
    <row r="9396" spans="1:4" ht="15" x14ac:dyDescent="0.25">
      <c r="A9396"/>
      <c r="B9396"/>
      <c r="C9396"/>
      <c r="D9396" s="43"/>
    </row>
    <row r="9397" spans="1:4" ht="15" x14ac:dyDescent="0.25">
      <c r="A9397"/>
      <c r="B9397"/>
      <c r="C9397"/>
      <c r="D9397" s="43"/>
    </row>
    <row r="9398" spans="1:4" ht="15" x14ac:dyDescent="0.25">
      <c r="A9398"/>
      <c r="B9398"/>
      <c r="C9398"/>
      <c r="D9398" s="43"/>
    </row>
    <row r="9399" spans="1:4" ht="15" x14ac:dyDescent="0.25">
      <c r="A9399"/>
      <c r="B9399"/>
      <c r="C9399"/>
      <c r="D9399" s="43"/>
    </row>
    <row r="9400" spans="1:4" ht="15" x14ac:dyDescent="0.25">
      <c r="A9400"/>
      <c r="B9400"/>
      <c r="C9400"/>
      <c r="D9400" s="43"/>
    </row>
    <row r="9401" spans="1:4" ht="15" x14ac:dyDescent="0.25">
      <c r="A9401"/>
      <c r="B9401"/>
      <c r="C9401"/>
      <c r="D9401" s="43"/>
    </row>
    <row r="9402" spans="1:4" ht="15" x14ac:dyDescent="0.25">
      <c r="A9402"/>
      <c r="B9402"/>
      <c r="C9402"/>
      <c r="D9402" s="43"/>
    </row>
    <row r="9403" spans="1:4" ht="15" x14ac:dyDescent="0.25">
      <c r="A9403"/>
      <c r="B9403"/>
      <c r="C9403"/>
      <c r="D9403" s="43"/>
    </row>
    <row r="9404" spans="1:4" ht="15" x14ac:dyDescent="0.25">
      <c r="A9404"/>
      <c r="B9404"/>
      <c r="C9404"/>
      <c r="D9404" s="43"/>
    </row>
    <row r="9405" spans="1:4" ht="15" x14ac:dyDescent="0.25">
      <c r="A9405"/>
      <c r="B9405"/>
      <c r="C9405"/>
      <c r="D9405" s="43"/>
    </row>
    <row r="9406" spans="1:4" ht="15" x14ac:dyDescent="0.25">
      <c r="A9406"/>
      <c r="B9406"/>
      <c r="C9406"/>
      <c r="D9406" s="43"/>
    </row>
    <row r="9407" spans="1:4" ht="15" x14ac:dyDescent="0.25">
      <c r="A9407"/>
      <c r="B9407"/>
      <c r="C9407"/>
      <c r="D9407" s="43"/>
    </row>
    <row r="9408" spans="1:4" ht="15" x14ac:dyDescent="0.25">
      <c r="A9408"/>
      <c r="B9408"/>
      <c r="C9408"/>
      <c r="D9408" s="43"/>
    </row>
    <row r="9409" spans="1:4" ht="15" x14ac:dyDescent="0.25">
      <c r="A9409"/>
      <c r="B9409"/>
      <c r="C9409"/>
      <c r="D9409" s="43"/>
    </row>
    <row r="9410" spans="1:4" ht="15" x14ac:dyDescent="0.25">
      <c r="A9410"/>
      <c r="B9410"/>
      <c r="C9410"/>
      <c r="D9410" s="43"/>
    </row>
    <row r="9411" spans="1:4" ht="15" x14ac:dyDescent="0.25">
      <c r="A9411"/>
      <c r="B9411"/>
      <c r="C9411"/>
      <c r="D9411" s="43"/>
    </row>
    <row r="9412" spans="1:4" ht="15" x14ac:dyDescent="0.25">
      <c r="A9412"/>
      <c r="B9412"/>
      <c r="C9412"/>
      <c r="D9412" s="44"/>
    </row>
    <row r="9413" spans="1:4" ht="15" x14ac:dyDescent="0.25">
      <c r="A9413"/>
      <c r="B9413"/>
      <c r="C9413"/>
      <c r="D9413" s="44"/>
    </row>
    <row r="9414" spans="1:4" ht="15" x14ac:dyDescent="0.25">
      <c r="A9414"/>
      <c r="B9414"/>
      <c r="C9414"/>
      <c r="D9414" s="43"/>
    </row>
    <row r="9415" spans="1:4" ht="15" x14ac:dyDescent="0.25">
      <c r="A9415"/>
      <c r="B9415"/>
      <c r="C9415"/>
      <c r="D9415" s="44"/>
    </row>
    <row r="9416" spans="1:4" ht="15" x14ac:dyDescent="0.25">
      <c r="A9416"/>
      <c r="B9416"/>
      <c r="C9416"/>
      <c r="D9416" s="43"/>
    </row>
    <row r="9417" spans="1:4" ht="15" x14ac:dyDescent="0.25">
      <c r="A9417"/>
      <c r="B9417"/>
      <c r="C9417"/>
      <c r="D9417" s="44"/>
    </row>
    <row r="9418" spans="1:4" ht="15" x14ac:dyDescent="0.25">
      <c r="A9418"/>
      <c r="B9418"/>
      <c r="C9418"/>
      <c r="D9418" s="44"/>
    </row>
    <row r="9419" spans="1:4" ht="15" x14ac:dyDescent="0.25">
      <c r="A9419"/>
      <c r="B9419"/>
      <c r="C9419"/>
      <c r="D9419" s="44"/>
    </row>
    <row r="9420" spans="1:4" ht="15" x14ac:dyDescent="0.25">
      <c r="A9420"/>
      <c r="B9420"/>
      <c r="C9420"/>
      <c r="D9420" s="44"/>
    </row>
    <row r="9421" spans="1:4" ht="15" x14ac:dyDescent="0.25">
      <c r="A9421"/>
      <c r="B9421"/>
      <c r="C9421"/>
      <c r="D9421" s="44"/>
    </row>
    <row r="9422" spans="1:4" ht="15" x14ac:dyDescent="0.25">
      <c r="A9422"/>
      <c r="B9422"/>
      <c r="C9422"/>
      <c r="D9422" s="44"/>
    </row>
    <row r="9423" spans="1:4" ht="15" x14ac:dyDescent="0.25">
      <c r="A9423"/>
      <c r="B9423"/>
      <c r="C9423"/>
      <c r="D9423" s="44"/>
    </row>
    <row r="9424" spans="1:4" ht="15" x14ac:dyDescent="0.25">
      <c r="A9424"/>
      <c r="B9424"/>
      <c r="C9424"/>
      <c r="D9424" s="44"/>
    </row>
    <row r="9425" spans="1:4" ht="15" x14ac:dyDescent="0.25">
      <c r="A9425"/>
      <c r="B9425"/>
      <c r="C9425"/>
      <c r="D9425" s="44"/>
    </row>
    <row r="9426" spans="1:4" ht="15" x14ac:dyDescent="0.25">
      <c r="A9426"/>
      <c r="B9426"/>
      <c r="C9426"/>
      <c r="D9426" s="44"/>
    </row>
    <row r="9427" spans="1:4" ht="15" x14ac:dyDescent="0.25">
      <c r="A9427"/>
      <c r="B9427"/>
      <c r="C9427"/>
      <c r="D9427" s="44"/>
    </row>
    <row r="9428" spans="1:4" ht="15" x14ac:dyDescent="0.25">
      <c r="A9428"/>
      <c r="B9428"/>
      <c r="C9428"/>
      <c r="D9428" s="44"/>
    </row>
    <row r="9429" spans="1:4" ht="15" x14ac:dyDescent="0.25">
      <c r="A9429"/>
      <c r="B9429"/>
      <c r="C9429"/>
      <c r="D9429" s="44"/>
    </row>
    <row r="9430" spans="1:4" ht="15" x14ac:dyDescent="0.25">
      <c r="A9430"/>
      <c r="B9430"/>
      <c r="C9430"/>
      <c r="D9430" s="44"/>
    </row>
    <row r="9431" spans="1:4" ht="15" x14ac:dyDescent="0.25">
      <c r="A9431"/>
      <c r="B9431"/>
      <c r="C9431"/>
      <c r="D9431" s="44"/>
    </row>
    <row r="9432" spans="1:4" ht="15" x14ac:dyDescent="0.25">
      <c r="A9432"/>
      <c r="B9432"/>
      <c r="C9432"/>
      <c r="D9432" s="44"/>
    </row>
    <row r="9433" spans="1:4" ht="15" x14ac:dyDescent="0.25">
      <c r="A9433"/>
      <c r="B9433"/>
      <c r="C9433"/>
      <c r="D9433" s="44"/>
    </row>
    <row r="9434" spans="1:4" ht="15" x14ac:dyDescent="0.25">
      <c r="A9434"/>
      <c r="B9434"/>
      <c r="C9434"/>
      <c r="D9434" s="44"/>
    </row>
    <row r="9435" spans="1:4" ht="15" x14ac:dyDescent="0.25">
      <c r="A9435"/>
      <c r="B9435"/>
      <c r="C9435"/>
      <c r="D9435" s="44"/>
    </row>
    <row r="9436" spans="1:4" ht="15" x14ac:dyDescent="0.25">
      <c r="A9436"/>
      <c r="B9436"/>
      <c r="C9436"/>
      <c r="D9436" s="44"/>
    </row>
    <row r="9437" spans="1:4" ht="15" x14ac:dyDescent="0.25">
      <c r="A9437"/>
      <c r="B9437"/>
      <c r="C9437"/>
      <c r="D9437" s="44"/>
    </row>
    <row r="9438" spans="1:4" ht="15" x14ac:dyDescent="0.25">
      <c r="A9438"/>
      <c r="B9438"/>
      <c r="C9438"/>
      <c r="D9438" s="44"/>
    </row>
    <row r="9439" spans="1:4" ht="15" x14ac:dyDescent="0.25">
      <c r="A9439"/>
      <c r="B9439"/>
      <c r="C9439"/>
      <c r="D9439" s="44"/>
    </row>
    <row r="9440" spans="1:4" ht="15" x14ac:dyDescent="0.25">
      <c r="A9440"/>
      <c r="B9440"/>
      <c r="C9440"/>
      <c r="D9440" s="44"/>
    </row>
    <row r="9441" spans="1:4" ht="15" x14ac:dyDescent="0.25">
      <c r="A9441"/>
      <c r="B9441"/>
      <c r="C9441"/>
      <c r="D9441" s="44"/>
    </row>
    <row r="9442" spans="1:4" ht="15" x14ac:dyDescent="0.25">
      <c r="A9442"/>
      <c r="B9442"/>
      <c r="C9442"/>
      <c r="D9442" s="43"/>
    </row>
    <row r="9443" spans="1:4" ht="15" x14ac:dyDescent="0.25">
      <c r="A9443"/>
      <c r="B9443"/>
      <c r="C9443"/>
      <c r="D9443" s="43"/>
    </row>
    <row r="9444" spans="1:4" ht="15" x14ac:dyDescent="0.25">
      <c r="A9444"/>
      <c r="B9444"/>
      <c r="C9444"/>
      <c r="D9444" s="43"/>
    </row>
    <row r="9445" spans="1:4" ht="15" x14ac:dyDescent="0.25">
      <c r="A9445"/>
      <c r="B9445"/>
      <c r="C9445"/>
      <c r="D9445" s="43"/>
    </row>
    <row r="9446" spans="1:4" ht="15" x14ac:dyDescent="0.25">
      <c r="A9446"/>
      <c r="B9446"/>
      <c r="C9446"/>
      <c r="D9446" s="43"/>
    </row>
    <row r="9447" spans="1:4" ht="15" x14ac:dyDescent="0.25">
      <c r="A9447"/>
      <c r="B9447"/>
      <c r="C9447"/>
      <c r="D9447" s="43"/>
    </row>
    <row r="9448" spans="1:4" ht="15" x14ac:dyDescent="0.25">
      <c r="A9448"/>
      <c r="B9448"/>
      <c r="C9448"/>
      <c r="D9448" s="43"/>
    </row>
    <row r="9449" spans="1:4" ht="15" x14ac:dyDescent="0.25">
      <c r="A9449"/>
      <c r="B9449"/>
      <c r="C9449"/>
      <c r="D9449" s="43"/>
    </row>
    <row r="9450" spans="1:4" ht="15" x14ac:dyDescent="0.25">
      <c r="A9450"/>
      <c r="B9450"/>
      <c r="C9450"/>
      <c r="D9450" s="43"/>
    </row>
    <row r="9451" spans="1:4" ht="15" x14ac:dyDescent="0.25">
      <c r="A9451"/>
      <c r="B9451"/>
      <c r="C9451"/>
      <c r="D9451" s="43"/>
    </row>
    <row r="9452" spans="1:4" ht="15" x14ac:dyDescent="0.25">
      <c r="A9452"/>
      <c r="B9452"/>
      <c r="C9452"/>
      <c r="D9452" s="43"/>
    </row>
    <row r="9453" spans="1:4" ht="15" x14ac:dyDescent="0.25">
      <c r="A9453"/>
      <c r="B9453"/>
      <c r="C9453"/>
      <c r="D9453" s="43"/>
    </row>
    <row r="9454" spans="1:4" ht="15" x14ac:dyDescent="0.25">
      <c r="A9454"/>
      <c r="B9454"/>
      <c r="C9454"/>
      <c r="D9454" s="43"/>
    </row>
    <row r="9455" spans="1:4" ht="15" x14ac:dyDescent="0.25">
      <c r="A9455"/>
      <c r="B9455"/>
      <c r="C9455"/>
      <c r="D9455" s="43"/>
    </row>
    <row r="9456" spans="1:4" ht="15" x14ac:dyDescent="0.25">
      <c r="A9456"/>
      <c r="B9456"/>
      <c r="C9456"/>
      <c r="D9456" s="43"/>
    </row>
    <row r="9457" spans="1:4" ht="15" x14ac:dyDescent="0.25">
      <c r="A9457"/>
      <c r="B9457"/>
      <c r="C9457"/>
      <c r="D9457" s="43"/>
    </row>
    <row r="9458" spans="1:4" ht="15" x14ac:dyDescent="0.25">
      <c r="A9458"/>
      <c r="B9458"/>
      <c r="C9458"/>
      <c r="D9458" s="43"/>
    </row>
    <row r="9459" spans="1:4" ht="15" x14ac:dyDescent="0.25">
      <c r="A9459"/>
      <c r="B9459"/>
      <c r="C9459"/>
      <c r="D9459" s="43"/>
    </row>
    <row r="9460" spans="1:4" ht="15" x14ac:dyDescent="0.25">
      <c r="A9460"/>
      <c r="B9460"/>
      <c r="C9460"/>
      <c r="D9460" s="43"/>
    </row>
    <row r="9461" spans="1:4" ht="15" x14ac:dyDescent="0.25">
      <c r="A9461"/>
      <c r="B9461"/>
      <c r="C9461"/>
      <c r="D9461" s="43"/>
    </row>
    <row r="9462" spans="1:4" ht="15" x14ac:dyDescent="0.25">
      <c r="A9462"/>
      <c r="B9462"/>
      <c r="C9462"/>
      <c r="D9462" s="43"/>
    </row>
    <row r="9463" spans="1:4" ht="15" x14ac:dyDescent="0.25">
      <c r="A9463"/>
      <c r="B9463"/>
      <c r="C9463"/>
      <c r="D9463" s="43"/>
    </row>
    <row r="9464" spans="1:4" ht="15" x14ac:dyDescent="0.25">
      <c r="A9464"/>
      <c r="B9464"/>
      <c r="C9464"/>
      <c r="D9464" s="43"/>
    </row>
    <row r="9465" spans="1:4" ht="15" x14ac:dyDescent="0.25">
      <c r="A9465"/>
      <c r="B9465"/>
      <c r="C9465"/>
      <c r="D9465" s="43"/>
    </row>
    <row r="9466" spans="1:4" ht="15" x14ac:dyDescent="0.25">
      <c r="A9466"/>
      <c r="B9466"/>
      <c r="C9466"/>
      <c r="D9466" s="43"/>
    </row>
    <row r="9467" spans="1:4" ht="15" x14ac:dyDescent="0.25">
      <c r="A9467"/>
      <c r="B9467"/>
      <c r="C9467"/>
      <c r="D9467" s="43"/>
    </row>
    <row r="9468" spans="1:4" ht="15" x14ac:dyDescent="0.25">
      <c r="A9468"/>
      <c r="B9468"/>
      <c r="C9468"/>
      <c r="D9468" s="43"/>
    </row>
    <row r="9469" spans="1:4" ht="15" x14ac:dyDescent="0.25">
      <c r="A9469"/>
      <c r="B9469"/>
      <c r="C9469"/>
      <c r="D9469" s="43"/>
    </row>
    <row r="9470" spans="1:4" ht="15" x14ac:dyDescent="0.25">
      <c r="A9470"/>
      <c r="B9470"/>
      <c r="C9470"/>
      <c r="D9470" s="43"/>
    </row>
    <row r="9471" spans="1:4" ht="15" x14ac:dyDescent="0.25">
      <c r="A9471"/>
      <c r="B9471"/>
      <c r="C9471"/>
      <c r="D9471" s="43"/>
    </row>
    <row r="9472" spans="1:4" ht="15" x14ac:dyDescent="0.25">
      <c r="A9472"/>
      <c r="B9472"/>
      <c r="C9472"/>
      <c r="D9472" s="43"/>
    </row>
    <row r="9473" spans="1:4" ht="15" x14ac:dyDescent="0.25">
      <c r="A9473"/>
      <c r="B9473"/>
      <c r="C9473"/>
      <c r="D9473" s="43"/>
    </row>
    <row r="9474" spans="1:4" ht="15" x14ac:dyDescent="0.25">
      <c r="A9474"/>
      <c r="B9474"/>
      <c r="C9474"/>
      <c r="D9474" s="43"/>
    </row>
    <row r="9475" spans="1:4" ht="15" x14ac:dyDescent="0.25">
      <c r="A9475"/>
      <c r="B9475"/>
      <c r="C9475"/>
      <c r="D9475" s="43"/>
    </row>
    <row r="9476" spans="1:4" ht="15" x14ac:dyDescent="0.25">
      <c r="A9476"/>
      <c r="B9476"/>
      <c r="C9476"/>
      <c r="D9476" s="43"/>
    </row>
    <row r="9477" spans="1:4" ht="15" x14ac:dyDescent="0.25">
      <c r="A9477"/>
      <c r="B9477"/>
      <c r="C9477"/>
      <c r="D9477" s="43"/>
    </row>
    <row r="9478" spans="1:4" ht="15" x14ac:dyDescent="0.25">
      <c r="A9478"/>
      <c r="B9478"/>
      <c r="C9478"/>
      <c r="D9478" s="43"/>
    </row>
    <row r="9479" spans="1:4" ht="15" x14ac:dyDescent="0.25">
      <c r="A9479"/>
      <c r="B9479"/>
      <c r="C9479"/>
      <c r="D9479" s="43"/>
    </row>
    <row r="9480" spans="1:4" ht="15" x14ac:dyDescent="0.25">
      <c r="A9480"/>
      <c r="B9480"/>
      <c r="C9480"/>
      <c r="D9480" s="43"/>
    </row>
    <row r="9481" spans="1:4" ht="15" x14ac:dyDescent="0.25">
      <c r="A9481"/>
      <c r="B9481"/>
      <c r="C9481"/>
      <c r="D9481" s="43"/>
    </row>
    <row r="9482" spans="1:4" ht="15" x14ac:dyDescent="0.25">
      <c r="A9482"/>
      <c r="B9482"/>
      <c r="C9482"/>
      <c r="D9482" s="43"/>
    </row>
    <row r="9483" spans="1:4" ht="15" x14ac:dyDescent="0.25">
      <c r="A9483"/>
      <c r="B9483"/>
      <c r="C9483"/>
      <c r="D9483" s="43"/>
    </row>
    <row r="9484" spans="1:4" ht="15" x14ac:dyDescent="0.25">
      <c r="A9484"/>
      <c r="B9484"/>
      <c r="C9484"/>
      <c r="D9484" s="43"/>
    </row>
    <row r="9485" spans="1:4" ht="15" x14ac:dyDescent="0.25">
      <c r="A9485"/>
      <c r="B9485"/>
      <c r="C9485"/>
      <c r="D9485" s="43"/>
    </row>
    <row r="9486" spans="1:4" ht="15" x14ac:dyDescent="0.25">
      <c r="A9486"/>
      <c r="B9486"/>
      <c r="C9486"/>
      <c r="D9486" s="43"/>
    </row>
    <row r="9487" spans="1:4" ht="15" x14ac:dyDescent="0.25">
      <c r="A9487"/>
      <c r="B9487"/>
      <c r="C9487"/>
      <c r="D9487" s="43"/>
    </row>
    <row r="9488" spans="1:4" ht="15" x14ac:dyDescent="0.25">
      <c r="A9488"/>
      <c r="B9488"/>
      <c r="C9488"/>
      <c r="D9488" s="43"/>
    </row>
    <row r="9489" spans="1:4" ht="15" x14ac:dyDescent="0.25">
      <c r="A9489"/>
      <c r="B9489"/>
      <c r="C9489"/>
      <c r="D9489" s="43"/>
    </row>
    <row r="9490" spans="1:4" ht="15" x14ac:dyDescent="0.25">
      <c r="A9490"/>
      <c r="B9490"/>
      <c r="C9490"/>
      <c r="D9490" s="43"/>
    </row>
    <row r="9491" spans="1:4" ht="15" x14ac:dyDescent="0.25">
      <c r="A9491"/>
      <c r="B9491"/>
      <c r="C9491"/>
      <c r="D9491" s="43"/>
    </row>
    <row r="9492" spans="1:4" ht="15" x14ac:dyDescent="0.25">
      <c r="A9492"/>
      <c r="B9492"/>
      <c r="C9492"/>
      <c r="D9492" s="43"/>
    </row>
    <row r="9493" spans="1:4" ht="15" x14ac:dyDescent="0.25">
      <c r="A9493"/>
      <c r="B9493"/>
      <c r="C9493"/>
      <c r="D9493" s="43"/>
    </row>
    <row r="9494" spans="1:4" ht="15" x14ac:dyDescent="0.25">
      <c r="A9494"/>
      <c r="B9494"/>
      <c r="C9494"/>
      <c r="D9494" s="43"/>
    </row>
    <row r="9495" spans="1:4" ht="15" x14ac:dyDescent="0.25">
      <c r="A9495"/>
      <c r="B9495"/>
      <c r="C9495"/>
      <c r="D9495" s="43"/>
    </row>
    <row r="9496" spans="1:4" ht="15" x14ac:dyDescent="0.25">
      <c r="A9496"/>
      <c r="B9496"/>
      <c r="C9496"/>
      <c r="D9496" s="43"/>
    </row>
    <row r="9497" spans="1:4" ht="15" x14ac:dyDescent="0.25">
      <c r="A9497"/>
      <c r="B9497"/>
      <c r="C9497"/>
      <c r="D9497" s="43"/>
    </row>
    <row r="9498" spans="1:4" ht="15" x14ac:dyDescent="0.25">
      <c r="A9498"/>
      <c r="B9498"/>
      <c r="C9498"/>
      <c r="D9498" s="43"/>
    </row>
    <row r="9499" spans="1:4" ht="15" x14ac:dyDescent="0.25">
      <c r="A9499"/>
      <c r="B9499"/>
      <c r="C9499"/>
      <c r="D9499" s="43"/>
    </row>
    <row r="9500" spans="1:4" ht="15" x14ac:dyDescent="0.25">
      <c r="A9500"/>
      <c r="B9500"/>
      <c r="C9500"/>
      <c r="D9500" s="43"/>
    </row>
    <row r="9501" spans="1:4" ht="15" x14ac:dyDescent="0.25">
      <c r="A9501"/>
      <c r="B9501"/>
      <c r="C9501"/>
      <c r="D9501" s="43"/>
    </row>
    <row r="9502" spans="1:4" ht="15" x14ac:dyDescent="0.25">
      <c r="A9502"/>
      <c r="B9502"/>
      <c r="C9502"/>
      <c r="D9502" s="43"/>
    </row>
    <row r="9503" spans="1:4" ht="15" x14ac:dyDescent="0.25">
      <c r="A9503"/>
      <c r="B9503"/>
      <c r="C9503"/>
      <c r="D9503" s="43"/>
    </row>
    <row r="9504" spans="1:4" ht="15" x14ac:dyDescent="0.25">
      <c r="A9504"/>
      <c r="B9504"/>
      <c r="C9504"/>
      <c r="D9504" s="43"/>
    </row>
    <row r="9505" spans="1:4" ht="15" x14ac:dyDescent="0.25">
      <c r="A9505"/>
      <c r="B9505"/>
      <c r="C9505"/>
      <c r="D9505" s="43"/>
    </row>
    <row r="9506" spans="1:4" ht="15" x14ac:dyDescent="0.25">
      <c r="A9506"/>
      <c r="B9506"/>
      <c r="C9506"/>
      <c r="D9506" s="43"/>
    </row>
    <row r="9507" spans="1:4" ht="15" x14ac:dyDescent="0.25">
      <c r="A9507"/>
      <c r="B9507"/>
      <c r="C9507"/>
      <c r="D9507" s="43"/>
    </row>
    <row r="9508" spans="1:4" ht="15" x14ac:dyDescent="0.25">
      <c r="A9508"/>
      <c r="B9508"/>
      <c r="C9508"/>
      <c r="D9508" s="43"/>
    </row>
    <row r="9509" spans="1:4" ht="15" x14ac:dyDescent="0.25">
      <c r="A9509"/>
      <c r="B9509"/>
      <c r="C9509"/>
      <c r="D9509" s="43"/>
    </row>
    <row r="9510" spans="1:4" ht="15" x14ac:dyDescent="0.25">
      <c r="A9510"/>
      <c r="B9510"/>
      <c r="C9510"/>
      <c r="D9510" s="43"/>
    </row>
    <row r="9511" spans="1:4" ht="15" x14ac:dyDescent="0.25">
      <c r="A9511"/>
      <c r="B9511"/>
      <c r="C9511"/>
      <c r="D9511" s="43"/>
    </row>
    <row r="9512" spans="1:4" ht="15" x14ac:dyDescent="0.25">
      <c r="A9512"/>
      <c r="B9512"/>
      <c r="C9512"/>
      <c r="D9512" s="43"/>
    </row>
    <row r="9513" spans="1:4" ht="15" x14ac:dyDescent="0.25">
      <c r="A9513"/>
      <c r="B9513"/>
      <c r="C9513"/>
      <c r="D9513" s="43"/>
    </row>
    <row r="9514" spans="1:4" ht="15" x14ac:dyDescent="0.25">
      <c r="A9514"/>
      <c r="B9514"/>
      <c r="C9514"/>
      <c r="D9514" s="43"/>
    </row>
    <row r="9515" spans="1:4" ht="15" x14ac:dyDescent="0.25">
      <c r="A9515"/>
      <c r="B9515"/>
      <c r="C9515"/>
      <c r="D9515" s="43"/>
    </row>
    <row r="9516" spans="1:4" ht="15" x14ac:dyDescent="0.25">
      <c r="A9516"/>
      <c r="B9516"/>
      <c r="C9516"/>
      <c r="D9516" s="43"/>
    </row>
    <row r="9517" spans="1:4" ht="15" x14ac:dyDescent="0.25">
      <c r="A9517"/>
      <c r="B9517"/>
      <c r="C9517"/>
      <c r="D9517" s="43"/>
    </row>
    <row r="9518" spans="1:4" ht="15" x14ac:dyDescent="0.25">
      <c r="A9518"/>
      <c r="B9518"/>
      <c r="C9518"/>
      <c r="D9518" s="43"/>
    </row>
    <row r="9519" spans="1:4" ht="15" x14ac:dyDescent="0.25">
      <c r="A9519"/>
      <c r="B9519"/>
      <c r="C9519"/>
      <c r="D9519" s="43"/>
    </row>
    <row r="9520" spans="1:4" ht="15" x14ac:dyDescent="0.25">
      <c r="A9520"/>
      <c r="B9520"/>
      <c r="C9520"/>
      <c r="D9520" s="43"/>
    </row>
    <row r="9521" spans="1:4" ht="15" x14ac:dyDescent="0.25">
      <c r="A9521"/>
      <c r="B9521"/>
      <c r="C9521"/>
      <c r="D9521" s="43"/>
    </row>
    <row r="9522" spans="1:4" ht="15" x14ac:dyDescent="0.25">
      <c r="A9522"/>
      <c r="B9522"/>
      <c r="C9522"/>
      <c r="D9522" s="43"/>
    </row>
    <row r="9523" spans="1:4" ht="15" x14ac:dyDescent="0.25">
      <c r="A9523"/>
      <c r="B9523"/>
      <c r="C9523"/>
      <c r="D9523" s="43"/>
    </row>
    <row r="9524" spans="1:4" ht="15" x14ac:dyDescent="0.25">
      <c r="A9524"/>
      <c r="B9524"/>
      <c r="C9524"/>
      <c r="D9524" s="43"/>
    </row>
    <row r="9525" spans="1:4" ht="15" x14ac:dyDescent="0.25">
      <c r="A9525"/>
      <c r="B9525"/>
      <c r="C9525"/>
      <c r="D9525" s="43"/>
    </row>
    <row r="9526" spans="1:4" ht="15" x14ac:dyDescent="0.25">
      <c r="A9526"/>
      <c r="B9526"/>
      <c r="C9526"/>
      <c r="D9526" s="43"/>
    </row>
    <row r="9527" spans="1:4" ht="15" x14ac:dyDescent="0.25">
      <c r="A9527"/>
      <c r="B9527"/>
      <c r="C9527"/>
      <c r="D9527" s="43"/>
    </row>
    <row r="9528" spans="1:4" ht="15" x14ac:dyDescent="0.25">
      <c r="A9528"/>
      <c r="B9528"/>
      <c r="C9528"/>
      <c r="D9528" s="43"/>
    </row>
    <row r="9529" spans="1:4" ht="15" x14ac:dyDescent="0.25">
      <c r="A9529"/>
      <c r="B9529"/>
      <c r="C9529"/>
      <c r="D9529" s="43"/>
    </row>
    <row r="9530" spans="1:4" ht="15" x14ac:dyDescent="0.25">
      <c r="A9530"/>
      <c r="B9530"/>
      <c r="C9530"/>
      <c r="D9530" s="43"/>
    </row>
    <row r="9531" spans="1:4" ht="15" x14ac:dyDescent="0.25">
      <c r="A9531"/>
      <c r="B9531"/>
      <c r="C9531"/>
      <c r="D9531" s="43"/>
    </row>
    <row r="9532" spans="1:4" ht="15" x14ac:dyDescent="0.25">
      <c r="A9532"/>
      <c r="B9532"/>
      <c r="C9532"/>
      <c r="D9532" s="43"/>
    </row>
    <row r="9533" spans="1:4" ht="15" x14ac:dyDescent="0.25">
      <c r="A9533"/>
      <c r="B9533"/>
      <c r="C9533"/>
      <c r="D9533" s="43"/>
    </row>
    <row r="9534" spans="1:4" ht="15" x14ac:dyDescent="0.25">
      <c r="A9534"/>
      <c r="B9534"/>
      <c r="C9534"/>
      <c r="D9534" s="43"/>
    </row>
    <row r="9535" spans="1:4" ht="15" x14ac:dyDescent="0.25">
      <c r="A9535"/>
      <c r="B9535"/>
      <c r="C9535"/>
      <c r="D9535" s="43"/>
    </row>
    <row r="9536" spans="1:4" ht="15" x14ac:dyDescent="0.25">
      <c r="A9536"/>
      <c r="B9536"/>
      <c r="C9536"/>
      <c r="D9536" s="43"/>
    </row>
    <row r="9537" spans="1:4" ht="15" x14ac:dyDescent="0.25">
      <c r="A9537"/>
      <c r="B9537"/>
      <c r="C9537"/>
      <c r="D9537" s="43"/>
    </row>
    <row r="9538" spans="1:4" ht="15" x14ac:dyDescent="0.25">
      <c r="A9538"/>
      <c r="B9538"/>
      <c r="C9538"/>
      <c r="D9538" s="43"/>
    </row>
    <row r="9539" spans="1:4" ht="15" x14ac:dyDescent="0.25">
      <c r="A9539"/>
      <c r="B9539"/>
      <c r="C9539"/>
      <c r="D9539" s="43"/>
    </row>
    <row r="9540" spans="1:4" ht="15" x14ac:dyDescent="0.25">
      <c r="A9540"/>
      <c r="B9540"/>
      <c r="C9540"/>
      <c r="D9540" s="43"/>
    </row>
    <row r="9541" spans="1:4" ht="15" x14ac:dyDescent="0.25">
      <c r="A9541"/>
      <c r="B9541"/>
      <c r="C9541"/>
      <c r="D9541" s="43"/>
    </row>
    <row r="9542" spans="1:4" ht="15" x14ac:dyDescent="0.25">
      <c r="A9542"/>
      <c r="B9542"/>
      <c r="C9542"/>
      <c r="D9542" s="43"/>
    </row>
    <row r="9543" spans="1:4" ht="15" x14ac:dyDescent="0.25">
      <c r="A9543"/>
      <c r="B9543"/>
      <c r="C9543"/>
      <c r="D9543" s="43"/>
    </row>
    <row r="9544" spans="1:4" ht="15" x14ac:dyDescent="0.25">
      <c r="A9544"/>
      <c r="B9544"/>
      <c r="C9544"/>
      <c r="D9544" s="43"/>
    </row>
    <row r="9545" spans="1:4" ht="15" x14ac:dyDescent="0.25">
      <c r="A9545"/>
      <c r="B9545"/>
      <c r="C9545"/>
      <c r="D9545" s="43"/>
    </row>
    <row r="9546" spans="1:4" ht="15" x14ac:dyDescent="0.25">
      <c r="A9546"/>
      <c r="B9546"/>
      <c r="C9546"/>
      <c r="D9546" s="43"/>
    </row>
    <row r="9547" spans="1:4" ht="15" x14ac:dyDescent="0.25">
      <c r="A9547"/>
      <c r="B9547"/>
      <c r="C9547"/>
      <c r="D9547" s="43"/>
    </row>
    <row r="9548" spans="1:4" ht="15" x14ac:dyDescent="0.25">
      <c r="A9548"/>
      <c r="B9548"/>
      <c r="C9548"/>
      <c r="D9548" s="43"/>
    </row>
    <row r="9549" spans="1:4" ht="15" x14ac:dyDescent="0.25">
      <c r="A9549"/>
      <c r="B9549"/>
      <c r="C9549"/>
      <c r="D9549" s="43"/>
    </row>
    <row r="9550" spans="1:4" ht="15" x14ac:dyDescent="0.25">
      <c r="A9550"/>
      <c r="B9550"/>
      <c r="C9550"/>
      <c r="D9550" s="43"/>
    </row>
    <row r="9551" spans="1:4" ht="15" x14ac:dyDescent="0.25">
      <c r="A9551"/>
      <c r="B9551"/>
      <c r="C9551"/>
      <c r="D9551" s="43"/>
    </row>
    <row r="9552" spans="1:4" ht="15" x14ac:dyDescent="0.25">
      <c r="A9552"/>
      <c r="B9552"/>
      <c r="C9552"/>
      <c r="D9552" s="43"/>
    </row>
    <row r="9553" spans="1:4" ht="15" x14ac:dyDescent="0.25">
      <c r="A9553"/>
      <c r="B9553"/>
      <c r="C9553"/>
      <c r="D9553" s="43"/>
    </row>
    <row r="9554" spans="1:4" ht="15" x14ac:dyDescent="0.25">
      <c r="A9554"/>
      <c r="B9554"/>
      <c r="C9554"/>
      <c r="D9554" s="43"/>
    </row>
    <row r="9555" spans="1:4" ht="15" x14ac:dyDescent="0.25">
      <c r="A9555"/>
      <c r="B9555"/>
      <c r="C9555"/>
      <c r="D9555" s="43"/>
    </row>
    <row r="9556" spans="1:4" ht="15" x14ac:dyDescent="0.25">
      <c r="A9556"/>
      <c r="B9556"/>
      <c r="C9556"/>
      <c r="D9556" s="43"/>
    </row>
    <row r="9557" spans="1:4" ht="15" x14ac:dyDescent="0.25">
      <c r="A9557"/>
      <c r="B9557"/>
      <c r="C9557"/>
      <c r="D9557" s="43"/>
    </row>
    <row r="9558" spans="1:4" ht="15" x14ac:dyDescent="0.25">
      <c r="A9558"/>
      <c r="B9558"/>
      <c r="C9558"/>
      <c r="D9558" s="43"/>
    </row>
    <row r="9559" spans="1:4" ht="15" x14ac:dyDescent="0.25">
      <c r="A9559"/>
      <c r="B9559"/>
      <c r="C9559"/>
      <c r="D9559" s="43"/>
    </row>
    <row r="9560" spans="1:4" ht="15" x14ac:dyDescent="0.25">
      <c r="A9560"/>
      <c r="B9560"/>
      <c r="C9560"/>
      <c r="D9560" s="43"/>
    </row>
    <row r="9561" spans="1:4" ht="15" x14ac:dyDescent="0.25">
      <c r="A9561"/>
      <c r="B9561"/>
      <c r="C9561"/>
      <c r="D9561" s="43"/>
    </row>
    <row r="9562" spans="1:4" ht="15" x14ac:dyDescent="0.25">
      <c r="A9562"/>
      <c r="B9562"/>
      <c r="C9562"/>
      <c r="D9562" s="43"/>
    </row>
    <row r="9563" spans="1:4" ht="15" x14ac:dyDescent="0.25">
      <c r="A9563"/>
      <c r="B9563"/>
      <c r="C9563"/>
      <c r="D9563" s="43"/>
    </row>
    <row r="9564" spans="1:4" ht="15" x14ac:dyDescent="0.25">
      <c r="A9564"/>
      <c r="B9564"/>
      <c r="C9564"/>
      <c r="D9564" s="43"/>
    </row>
    <row r="9565" spans="1:4" ht="15" x14ac:dyDescent="0.25">
      <c r="A9565"/>
      <c r="B9565"/>
      <c r="C9565"/>
      <c r="D9565" s="43"/>
    </row>
    <row r="9566" spans="1:4" ht="15" x14ac:dyDescent="0.25">
      <c r="A9566"/>
      <c r="B9566"/>
      <c r="C9566"/>
      <c r="D9566" s="43"/>
    </row>
    <row r="9567" spans="1:4" ht="15" x14ac:dyDescent="0.25">
      <c r="A9567"/>
      <c r="B9567"/>
      <c r="C9567"/>
      <c r="D9567" s="43"/>
    </row>
    <row r="9568" spans="1:4" ht="15" x14ac:dyDescent="0.25">
      <c r="A9568"/>
      <c r="B9568"/>
      <c r="C9568"/>
      <c r="D9568" s="43"/>
    </row>
    <row r="9569" spans="1:4" ht="15" x14ac:dyDescent="0.25">
      <c r="A9569"/>
      <c r="B9569"/>
      <c r="C9569"/>
      <c r="D9569" s="43"/>
    </row>
    <row r="9570" spans="1:4" ht="15" x14ac:dyDescent="0.25">
      <c r="A9570"/>
      <c r="B9570"/>
      <c r="C9570"/>
      <c r="D9570" s="43"/>
    </row>
    <row r="9571" spans="1:4" ht="15" x14ac:dyDescent="0.25">
      <c r="A9571"/>
      <c r="B9571"/>
      <c r="C9571"/>
      <c r="D9571" s="43"/>
    </row>
    <row r="9572" spans="1:4" ht="15" x14ac:dyDescent="0.25">
      <c r="A9572"/>
      <c r="B9572"/>
      <c r="C9572"/>
      <c r="D9572" s="43"/>
    </row>
    <row r="9573" spans="1:4" ht="15" x14ac:dyDescent="0.25">
      <c r="A9573"/>
      <c r="B9573"/>
      <c r="C9573"/>
      <c r="D9573" s="43"/>
    </row>
    <row r="9574" spans="1:4" ht="15" x14ac:dyDescent="0.25">
      <c r="A9574"/>
      <c r="B9574"/>
      <c r="C9574"/>
      <c r="D9574" s="43"/>
    </row>
    <row r="9575" spans="1:4" ht="15" x14ac:dyDescent="0.25">
      <c r="A9575"/>
      <c r="B9575"/>
      <c r="C9575"/>
      <c r="D9575" s="43"/>
    </row>
    <row r="9576" spans="1:4" ht="15" x14ac:dyDescent="0.25">
      <c r="A9576"/>
      <c r="B9576"/>
      <c r="C9576"/>
      <c r="D9576" s="43"/>
    </row>
    <row r="9577" spans="1:4" ht="15" x14ac:dyDescent="0.25">
      <c r="A9577"/>
      <c r="B9577"/>
      <c r="C9577"/>
      <c r="D9577" s="43"/>
    </row>
    <row r="9578" spans="1:4" ht="15" x14ac:dyDescent="0.25">
      <c r="A9578"/>
      <c r="B9578"/>
      <c r="C9578"/>
      <c r="D9578" s="43"/>
    </row>
    <row r="9579" spans="1:4" ht="15" x14ac:dyDescent="0.25">
      <c r="A9579"/>
      <c r="B9579"/>
      <c r="C9579"/>
      <c r="D9579" s="43"/>
    </row>
    <row r="9580" spans="1:4" ht="15" x14ac:dyDescent="0.25">
      <c r="A9580"/>
      <c r="B9580"/>
      <c r="C9580"/>
      <c r="D9580" s="43"/>
    </row>
    <row r="9581" spans="1:4" ht="15" x14ac:dyDescent="0.25">
      <c r="A9581"/>
      <c r="B9581"/>
      <c r="C9581"/>
      <c r="D9581" s="43"/>
    </row>
    <row r="9582" spans="1:4" ht="15" x14ac:dyDescent="0.25">
      <c r="A9582"/>
      <c r="B9582"/>
      <c r="C9582"/>
      <c r="D9582" s="43"/>
    </row>
    <row r="9583" spans="1:4" ht="15" x14ac:dyDescent="0.25">
      <c r="A9583"/>
      <c r="B9583"/>
      <c r="C9583"/>
      <c r="D9583" s="43"/>
    </row>
    <row r="9584" spans="1:4" ht="15" x14ac:dyDescent="0.25">
      <c r="A9584"/>
      <c r="B9584"/>
      <c r="C9584"/>
      <c r="D9584" s="43"/>
    </row>
    <row r="9585" spans="1:4" ht="15" x14ac:dyDescent="0.25">
      <c r="A9585"/>
      <c r="B9585"/>
      <c r="C9585"/>
      <c r="D9585" s="43"/>
    </row>
    <row r="9586" spans="1:4" ht="15" x14ac:dyDescent="0.25">
      <c r="A9586"/>
      <c r="B9586"/>
      <c r="C9586"/>
      <c r="D9586" s="43"/>
    </row>
    <row r="9587" spans="1:4" ht="15" x14ac:dyDescent="0.25">
      <c r="A9587"/>
      <c r="B9587"/>
      <c r="C9587"/>
      <c r="D9587" s="43"/>
    </row>
    <row r="9588" spans="1:4" ht="15" x14ac:dyDescent="0.25">
      <c r="A9588"/>
      <c r="B9588"/>
      <c r="C9588"/>
      <c r="D9588" s="43"/>
    </row>
    <row r="9589" spans="1:4" ht="15" x14ac:dyDescent="0.25">
      <c r="A9589"/>
      <c r="B9589"/>
      <c r="C9589"/>
      <c r="D9589" s="43"/>
    </row>
    <row r="9590" spans="1:4" ht="15" x14ac:dyDescent="0.25">
      <c r="A9590"/>
      <c r="B9590"/>
      <c r="C9590"/>
      <c r="D9590" s="43"/>
    </row>
    <row r="9591" spans="1:4" ht="15" x14ac:dyDescent="0.25">
      <c r="A9591"/>
      <c r="B9591"/>
      <c r="C9591"/>
      <c r="D9591" s="43"/>
    </row>
    <row r="9592" spans="1:4" ht="15" x14ac:dyDescent="0.25">
      <c r="A9592"/>
      <c r="B9592"/>
      <c r="C9592"/>
      <c r="D9592" s="43"/>
    </row>
    <row r="9593" spans="1:4" ht="15" x14ac:dyDescent="0.25">
      <c r="A9593"/>
      <c r="B9593"/>
      <c r="C9593"/>
      <c r="D9593" s="43"/>
    </row>
    <row r="9594" spans="1:4" ht="15" x14ac:dyDescent="0.25">
      <c r="A9594"/>
      <c r="B9594"/>
      <c r="C9594"/>
      <c r="D9594" s="43"/>
    </row>
    <row r="9595" spans="1:4" ht="15" x14ac:dyDescent="0.25">
      <c r="A9595"/>
      <c r="B9595"/>
      <c r="C9595"/>
      <c r="D9595" s="43"/>
    </row>
    <row r="9596" spans="1:4" ht="15" x14ac:dyDescent="0.25">
      <c r="A9596"/>
      <c r="B9596"/>
      <c r="C9596"/>
      <c r="D9596" s="43"/>
    </row>
    <row r="9597" spans="1:4" ht="15" x14ac:dyDescent="0.25">
      <c r="A9597"/>
      <c r="B9597"/>
      <c r="C9597"/>
      <c r="D9597" s="43"/>
    </row>
    <row r="9598" spans="1:4" ht="15" x14ac:dyDescent="0.25">
      <c r="A9598"/>
      <c r="B9598"/>
      <c r="C9598"/>
      <c r="D9598" s="43"/>
    </row>
    <row r="9599" spans="1:4" ht="15" x14ac:dyDescent="0.25">
      <c r="A9599"/>
      <c r="B9599"/>
      <c r="C9599"/>
      <c r="D9599" s="43"/>
    </row>
    <row r="9600" spans="1:4" ht="15" x14ac:dyDescent="0.25">
      <c r="A9600"/>
      <c r="B9600"/>
      <c r="C9600"/>
      <c r="D9600" s="43"/>
    </row>
    <row r="9601" spans="1:4" ht="15" x14ac:dyDescent="0.25">
      <c r="A9601"/>
      <c r="B9601"/>
      <c r="C9601"/>
      <c r="D9601" s="43"/>
    </row>
    <row r="9602" spans="1:4" ht="15" x14ac:dyDescent="0.25">
      <c r="A9602"/>
      <c r="B9602"/>
      <c r="C9602"/>
      <c r="D9602" s="43"/>
    </row>
    <row r="9603" spans="1:4" ht="15" x14ac:dyDescent="0.25">
      <c r="A9603"/>
      <c r="B9603"/>
      <c r="C9603"/>
      <c r="D9603" s="43"/>
    </row>
    <row r="9604" spans="1:4" ht="15" x14ac:dyDescent="0.25">
      <c r="A9604"/>
      <c r="B9604"/>
      <c r="C9604"/>
      <c r="D9604" s="43"/>
    </row>
    <row r="9605" spans="1:4" ht="15" x14ac:dyDescent="0.25">
      <c r="A9605"/>
      <c r="B9605"/>
      <c r="C9605"/>
      <c r="D9605" s="43"/>
    </row>
    <row r="9606" spans="1:4" ht="15" x14ac:dyDescent="0.25">
      <c r="A9606"/>
      <c r="B9606"/>
      <c r="C9606"/>
      <c r="D9606" s="43"/>
    </row>
    <row r="9607" spans="1:4" ht="15" x14ac:dyDescent="0.25">
      <c r="A9607"/>
      <c r="B9607"/>
      <c r="C9607"/>
      <c r="D9607" s="43"/>
    </row>
    <row r="9608" spans="1:4" ht="15" x14ac:dyDescent="0.25">
      <c r="A9608"/>
      <c r="B9608"/>
      <c r="C9608"/>
      <c r="D9608" s="43"/>
    </row>
    <row r="9609" spans="1:4" ht="15" x14ac:dyDescent="0.25">
      <c r="A9609"/>
      <c r="B9609"/>
      <c r="C9609"/>
      <c r="D9609" s="43"/>
    </row>
    <row r="9610" spans="1:4" ht="15" x14ac:dyDescent="0.25">
      <c r="A9610"/>
      <c r="B9610"/>
      <c r="C9610"/>
      <c r="D9610" s="43"/>
    </row>
    <row r="9611" spans="1:4" ht="15" x14ac:dyDescent="0.25">
      <c r="A9611"/>
      <c r="B9611"/>
      <c r="C9611"/>
      <c r="D9611" s="43"/>
    </row>
    <row r="9612" spans="1:4" ht="15" x14ac:dyDescent="0.25">
      <c r="A9612"/>
      <c r="B9612"/>
      <c r="C9612"/>
      <c r="D9612" s="43"/>
    </row>
    <row r="9613" spans="1:4" ht="15" x14ac:dyDescent="0.25">
      <c r="A9613"/>
      <c r="B9613"/>
      <c r="C9613"/>
      <c r="D9613" s="43"/>
    </row>
    <row r="9614" spans="1:4" ht="15" x14ac:dyDescent="0.25">
      <c r="A9614"/>
      <c r="B9614"/>
      <c r="C9614"/>
      <c r="D9614" s="43"/>
    </row>
    <row r="9615" spans="1:4" ht="15" x14ac:dyDescent="0.25">
      <c r="A9615"/>
      <c r="B9615"/>
      <c r="C9615"/>
      <c r="D9615" s="43"/>
    </row>
    <row r="9616" spans="1:4" ht="15" x14ac:dyDescent="0.25">
      <c r="A9616"/>
      <c r="B9616"/>
      <c r="C9616"/>
      <c r="D9616" s="43"/>
    </row>
    <row r="9617" spans="1:4" ht="15" x14ac:dyDescent="0.25">
      <c r="A9617"/>
      <c r="B9617"/>
      <c r="C9617"/>
      <c r="D9617" s="43"/>
    </row>
    <row r="9618" spans="1:4" ht="15" x14ac:dyDescent="0.25">
      <c r="A9618"/>
      <c r="B9618"/>
      <c r="C9618"/>
      <c r="D9618" s="43"/>
    </row>
    <row r="9619" spans="1:4" ht="15" x14ac:dyDescent="0.25">
      <c r="A9619"/>
      <c r="B9619"/>
      <c r="C9619"/>
      <c r="D9619" s="43"/>
    </row>
    <row r="9620" spans="1:4" ht="15" x14ac:dyDescent="0.25">
      <c r="A9620"/>
      <c r="B9620"/>
      <c r="C9620"/>
      <c r="D9620" s="43"/>
    </row>
    <row r="9621" spans="1:4" ht="15" x14ac:dyDescent="0.25">
      <c r="A9621"/>
      <c r="B9621"/>
      <c r="C9621"/>
      <c r="D9621" s="43"/>
    </row>
    <row r="9622" spans="1:4" ht="15" x14ac:dyDescent="0.25">
      <c r="A9622"/>
      <c r="B9622"/>
      <c r="C9622"/>
      <c r="D9622" s="43"/>
    </row>
    <row r="9623" spans="1:4" ht="15" x14ac:dyDescent="0.25">
      <c r="A9623"/>
      <c r="B9623"/>
      <c r="C9623"/>
      <c r="D9623" s="43"/>
    </row>
    <row r="9624" spans="1:4" ht="15" x14ac:dyDescent="0.25">
      <c r="A9624"/>
      <c r="B9624"/>
      <c r="C9624"/>
      <c r="D9624" s="43"/>
    </row>
    <row r="9625" spans="1:4" ht="15" x14ac:dyDescent="0.25">
      <c r="A9625"/>
      <c r="B9625"/>
      <c r="C9625"/>
      <c r="D9625" s="43"/>
    </row>
    <row r="9626" spans="1:4" ht="15" x14ac:dyDescent="0.25">
      <c r="A9626"/>
      <c r="B9626"/>
      <c r="C9626"/>
      <c r="D9626" s="43"/>
    </row>
    <row r="9627" spans="1:4" ht="15" x14ac:dyDescent="0.25">
      <c r="A9627"/>
      <c r="B9627"/>
      <c r="C9627"/>
      <c r="D9627" s="43"/>
    </row>
    <row r="9628" spans="1:4" ht="15" x14ac:dyDescent="0.25">
      <c r="A9628"/>
      <c r="B9628"/>
      <c r="C9628"/>
      <c r="D9628" s="43"/>
    </row>
    <row r="9629" spans="1:4" ht="15" x14ac:dyDescent="0.25">
      <c r="A9629"/>
      <c r="B9629"/>
      <c r="C9629"/>
      <c r="D9629" s="43"/>
    </row>
    <row r="9630" spans="1:4" ht="15" x14ac:dyDescent="0.25">
      <c r="A9630"/>
      <c r="B9630"/>
      <c r="C9630"/>
      <c r="D9630" s="43"/>
    </row>
    <row r="9631" spans="1:4" ht="15" x14ac:dyDescent="0.25">
      <c r="A9631"/>
      <c r="B9631"/>
      <c r="C9631"/>
      <c r="D9631" s="43"/>
    </row>
    <row r="9632" spans="1:4" ht="15" x14ac:dyDescent="0.25">
      <c r="A9632"/>
      <c r="B9632"/>
      <c r="C9632"/>
      <c r="D9632" s="43"/>
    </row>
    <row r="9633" spans="1:4" ht="15" x14ac:dyDescent="0.25">
      <c r="A9633"/>
      <c r="B9633"/>
      <c r="C9633"/>
      <c r="D9633" s="43"/>
    </row>
    <row r="9634" spans="1:4" ht="15" x14ac:dyDescent="0.25">
      <c r="A9634"/>
      <c r="B9634"/>
      <c r="C9634"/>
      <c r="D9634" s="43"/>
    </row>
    <row r="9635" spans="1:4" ht="15" x14ac:dyDescent="0.25">
      <c r="A9635"/>
      <c r="B9635"/>
      <c r="C9635"/>
      <c r="D9635" s="43"/>
    </row>
    <row r="9636" spans="1:4" ht="15" x14ac:dyDescent="0.25">
      <c r="A9636"/>
      <c r="B9636"/>
      <c r="C9636"/>
      <c r="D9636" s="43"/>
    </row>
    <row r="9637" spans="1:4" ht="15" x14ac:dyDescent="0.25">
      <c r="A9637"/>
      <c r="B9637"/>
      <c r="C9637"/>
      <c r="D9637" s="43"/>
    </row>
    <row r="9638" spans="1:4" ht="15" x14ac:dyDescent="0.25">
      <c r="A9638"/>
      <c r="B9638"/>
      <c r="C9638"/>
      <c r="D9638" s="43"/>
    </row>
    <row r="9639" spans="1:4" ht="15" x14ac:dyDescent="0.25">
      <c r="A9639"/>
      <c r="B9639"/>
      <c r="C9639"/>
      <c r="D9639" s="43"/>
    </row>
    <row r="9640" spans="1:4" ht="15" x14ac:dyDescent="0.25">
      <c r="A9640"/>
      <c r="B9640"/>
      <c r="C9640"/>
      <c r="D9640" s="43"/>
    </row>
    <row r="9641" spans="1:4" ht="15" x14ac:dyDescent="0.25">
      <c r="A9641"/>
      <c r="B9641"/>
      <c r="C9641"/>
      <c r="D9641" s="43"/>
    </row>
    <row r="9642" spans="1:4" ht="15" x14ac:dyDescent="0.25">
      <c r="A9642"/>
      <c r="B9642"/>
      <c r="C9642"/>
      <c r="D9642" s="43"/>
    </row>
    <row r="9643" spans="1:4" ht="15" x14ac:dyDescent="0.25">
      <c r="A9643"/>
      <c r="B9643"/>
      <c r="C9643"/>
      <c r="D9643" s="43"/>
    </row>
    <row r="9644" spans="1:4" ht="15" x14ac:dyDescent="0.25">
      <c r="A9644"/>
      <c r="B9644"/>
      <c r="C9644"/>
      <c r="D9644" s="43"/>
    </row>
    <row r="9645" spans="1:4" ht="15" x14ac:dyDescent="0.25">
      <c r="A9645"/>
      <c r="B9645"/>
      <c r="C9645"/>
      <c r="D9645" s="43"/>
    </row>
    <row r="9646" spans="1:4" ht="15" x14ac:dyDescent="0.25">
      <c r="A9646"/>
      <c r="B9646"/>
      <c r="C9646"/>
      <c r="D9646" s="43"/>
    </row>
    <row r="9647" spans="1:4" ht="15" x14ac:dyDescent="0.25">
      <c r="A9647"/>
      <c r="B9647"/>
      <c r="C9647"/>
      <c r="D9647" s="43"/>
    </row>
    <row r="9648" spans="1:4" ht="15" x14ac:dyDescent="0.25">
      <c r="A9648"/>
      <c r="B9648"/>
      <c r="C9648"/>
      <c r="D9648" s="43"/>
    </row>
    <row r="9649" spans="1:4" ht="15" x14ac:dyDescent="0.25">
      <c r="A9649"/>
      <c r="B9649"/>
      <c r="C9649"/>
      <c r="D9649" s="43"/>
    </row>
    <row r="9650" spans="1:4" ht="15" x14ac:dyDescent="0.25">
      <c r="A9650"/>
      <c r="B9650"/>
      <c r="C9650"/>
      <c r="D9650" s="43"/>
    </row>
    <row r="9651" spans="1:4" ht="15" x14ac:dyDescent="0.25">
      <c r="A9651"/>
      <c r="B9651"/>
      <c r="C9651"/>
      <c r="D9651" s="43"/>
    </row>
    <row r="9652" spans="1:4" ht="15" x14ac:dyDescent="0.25">
      <c r="A9652"/>
      <c r="B9652"/>
      <c r="C9652"/>
      <c r="D9652" s="43"/>
    </row>
    <row r="9653" spans="1:4" ht="15" x14ac:dyDescent="0.25">
      <c r="A9653"/>
      <c r="B9653"/>
      <c r="C9653"/>
      <c r="D9653" s="43"/>
    </row>
    <row r="9654" spans="1:4" ht="15" x14ac:dyDescent="0.25">
      <c r="A9654"/>
      <c r="B9654"/>
      <c r="C9654"/>
      <c r="D9654" s="43"/>
    </row>
    <row r="9655" spans="1:4" ht="15" x14ac:dyDescent="0.25">
      <c r="A9655"/>
      <c r="B9655"/>
      <c r="C9655"/>
      <c r="D9655" s="43"/>
    </row>
    <row r="9656" spans="1:4" ht="15" x14ac:dyDescent="0.25">
      <c r="A9656"/>
      <c r="B9656"/>
      <c r="C9656"/>
      <c r="D9656" s="43"/>
    </row>
    <row r="9657" spans="1:4" ht="15" x14ac:dyDescent="0.25">
      <c r="A9657"/>
      <c r="B9657"/>
      <c r="C9657"/>
      <c r="D9657" s="43"/>
    </row>
    <row r="9658" spans="1:4" ht="15" x14ac:dyDescent="0.25">
      <c r="A9658"/>
      <c r="B9658"/>
      <c r="C9658"/>
      <c r="D9658" s="43"/>
    </row>
    <row r="9659" spans="1:4" ht="15" x14ac:dyDescent="0.25">
      <c r="A9659"/>
      <c r="B9659"/>
      <c r="C9659"/>
      <c r="D9659" s="43"/>
    </row>
    <row r="9660" spans="1:4" ht="15" x14ac:dyDescent="0.25">
      <c r="A9660"/>
      <c r="B9660"/>
      <c r="C9660"/>
      <c r="D9660" s="43"/>
    </row>
    <row r="9661" spans="1:4" ht="15" x14ac:dyDescent="0.25">
      <c r="A9661"/>
      <c r="B9661"/>
      <c r="C9661"/>
      <c r="D9661" s="43"/>
    </row>
    <row r="9662" spans="1:4" ht="15" x14ac:dyDescent="0.25">
      <c r="A9662"/>
      <c r="B9662"/>
      <c r="C9662"/>
      <c r="D9662" s="43"/>
    </row>
    <row r="9663" spans="1:4" ht="15" x14ac:dyDescent="0.25">
      <c r="A9663"/>
      <c r="B9663"/>
      <c r="C9663"/>
      <c r="D9663" s="43"/>
    </row>
    <row r="9664" spans="1:4" ht="15" x14ac:dyDescent="0.25">
      <c r="A9664"/>
      <c r="B9664"/>
      <c r="C9664"/>
      <c r="D9664" s="43"/>
    </row>
    <row r="9665" spans="1:4" ht="15" x14ac:dyDescent="0.25">
      <c r="A9665"/>
      <c r="B9665"/>
      <c r="C9665"/>
      <c r="D9665" s="43"/>
    </row>
    <row r="9666" spans="1:4" ht="15" x14ac:dyDescent="0.25">
      <c r="A9666"/>
      <c r="B9666"/>
      <c r="C9666"/>
      <c r="D9666" s="43"/>
    </row>
    <row r="9667" spans="1:4" ht="15" x14ac:dyDescent="0.25">
      <c r="A9667"/>
      <c r="B9667"/>
      <c r="C9667"/>
      <c r="D9667" s="43"/>
    </row>
    <row r="9668" spans="1:4" ht="15" x14ac:dyDescent="0.25">
      <c r="A9668"/>
      <c r="B9668"/>
      <c r="C9668"/>
      <c r="D9668" s="43"/>
    </row>
    <row r="9669" spans="1:4" ht="15" x14ac:dyDescent="0.25">
      <c r="A9669"/>
      <c r="B9669"/>
      <c r="C9669"/>
      <c r="D9669" s="43"/>
    </row>
    <row r="9670" spans="1:4" ht="15" x14ac:dyDescent="0.25">
      <c r="A9670"/>
      <c r="B9670"/>
      <c r="C9670"/>
      <c r="D9670" s="43"/>
    </row>
    <row r="9671" spans="1:4" ht="15" x14ac:dyDescent="0.25">
      <c r="A9671"/>
      <c r="B9671"/>
      <c r="C9671"/>
      <c r="D9671" s="43"/>
    </row>
    <row r="9672" spans="1:4" ht="15" x14ac:dyDescent="0.25">
      <c r="A9672"/>
      <c r="B9672"/>
      <c r="C9672"/>
      <c r="D9672" s="43"/>
    </row>
    <row r="9673" spans="1:4" ht="15" x14ac:dyDescent="0.25">
      <c r="A9673"/>
      <c r="B9673"/>
      <c r="C9673"/>
      <c r="D9673" s="43"/>
    </row>
    <row r="9674" spans="1:4" ht="15" x14ac:dyDescent="0.25">
      <c r="A9674"/>
      <c r="B9674"/>
      <c r="C9674"/>
      <c r="D9674" s="43"/>
    </row>
    <row r="9675" spans="1:4" ht="15" x14ac:dyDescent="0.25">
      <c r="A9675"/>
      <c r="B9675"/>
      <c r="C9675"/>
      <c r="D9675" s="43"/>
    </row>
    <row r="9676" spans="1:4" ht="15" x14ac:dyDescent="0.25">
      <c r="A9676"/>
      <c r="B9676"/>
      <c r="C9676"/>
      <c r="D9676" s="43"/>
    </row>
    <row r="9677" spans="1:4" ht="15" x14ac:dyDescent="0.25">
      <c r="A9677"/>
      <c r="B9677"/>
      <c r="C9677"/>
      <c r="D9677" s="43"/>
    </row>
    <row r="9678" spans="1:4" ht="15" x14ac:dyDescent="0.25">
      <c r="A9678"/>
      <c r="B9678"/>
      <c r="C9678"/>
      <c r="D9678" s="43"/>
    </row>
    <row r="9679" spans="1:4" ht="15" x14ac:dyDescent="0.25">
      <c r="A9679"/>
      <c r="B9679"/>
      <c r="C9679"/>
      <c r="D9679" s="43"/>
    </row>
    <row r="9680" spans="1:4" ht="15" x14ac:dyDescent="0.25">
      <c r="A9680"/>
      <c r="B9680"/>
      <c r="C9680"/>
      <c r="D9680" s="43"/>
    </row>
    <row r="9681" spans="1:4" ht="15" x14ac:dyDescent="0.25">
      <c r="A9681"/>
      <c r="B9681"/>
      <c r="C9681"/>
      <c r="D9681" s="43"/>
    </row>
    <row r="9682" spans="1:4" ht="15" x14ac:dyDescent="0.25">
      <c r="A9682"/>
      <c r="B9682"/>
      <c r="C9682"/>
      <c r="D9682" s="43"/>
    </row>
    <row r="9683" spans="1:4" ht="15" x14ac:dyDescent="0.25">
      <c r="A9683"/>
      <c r="B9683"/>
      <c r="C9683"/>
      <c r="D9683" s="43"/>
    </row>
    <row r="9684" spans="1:4" ht="15" x14ac:dyDescent="0.25">
      <c r="A9684"/>
      <c r="B9684"/>
      <c r="C9684"/>
      <c r="D9684" s="43"/>
    </row>
    <row r="9685" spans="1:4" ht="15" x14ac:dyDescent="0.25">
      <c r="A9685"/>
      <c r="B9685"/>
      <c r="C9685"/>
      <c r="D9685" s="43"/>
    </row>
    <row r="9686" spans="1:4" ht="15" x14ac:dyDescent="0.25">
      <c r="A9686"/>
      <c r="B9686"/>
      <c r="C9686"/>
      <c r="D9686" s="43"/>
    </row>
    <row r="9687" spans="1:4" ht="15" x14ac:dyDescent="0.25">
      <c r="A9687"/>
      <c r="B9687"/>
      <c r="C9687"/>
      <c r="D9687" s="43"/>
    </row>
    <row r="9688" spans="1:4" ht="15" x14ac:dyDescent="0.25">
      <c r="A9688"/>
      <c r="B9688"/>
      <c r="C9688"/>
      <c r="D9688" s="43"/>
    </row>
    <row r="9689" spans="1:4" ht="15" x14ac:dyDescent="0.25">
      <c r="A9689"/>
      <c r="B9689"/>
      <c r="C9689"/>
      <c r="D9689" s="43"/>
    </row>
    <row r="9690" spans="1:4" ht="15" x14ac:dyDescent="0.25">
      <c r="A9690"/>
      <c r="B9690"/>
      <c r="C9690"/>
      <c r="D9690" s="43"/>
    </row>
    <row r="9691" spans="1:4" ht="15" x14ac:dyDescent="0.25">
      <c r="A9691"/>
      <c r="B9691"/>
      <c r="C9691"/>
      <c r="D9691" s="43"/>
    </row>
    <row r="9692" spans="1:4" ht="15" x14ac:dyDescent="0.25">
      <c r="A9692"/>
      <c r="B9692"/>
      <c r="C9692"/>
      <c r="D9692" s="43"/>
    </row>
    <row r="9693" spans="1:4" ht="15" x14ac:dyDescent="0.25">
      <c r="A9693"/>
      <c r="B9693"/>
      <c r="C9693"/>
      <c r="D9693" s="43"/>
    </row>
    <row r="9694" spans="1:4" ht="15" x14ac:dyDescent="0.25">
      <c r="A9694"/>
      <c r="B9694"/>
      <c r="C9694"/>
      <c r="D9694" s="43"/>
    </row>
    <row r="9695" spans="1:4" ht="15" x14ac:dyDescent="0.25">
      <c r="A9695"/>
      <c r="B9695"/>
      <c r="C9695"/>
      <c r="D9695" s="43"/>
    </row>
    <row r="9696" spans="1:4" ht="15" x14ac:dyDescent="0.25">
      <c r="A9696"/>
      <c r="B9696"/>
      <c r="C9696"/>
      <c r="D9696" s="43"/>
    </row>
    <row r="9697" spans="1:4" ht="15" x14ac:dyDescent="0.25">
      <c r="A9697"/>
      <c r="B9697"/>
      <c r="C9697"/>
      <c r="D9697" s="43"/>
    </row>
    <row r="9698" spans="1:4" ht="15" x14ac:dyDescent="0.25">
      <c r="A9698"/>
      <c r="B9698"/>
      <c r="C9698"/>
      <c r="D9698" s="43"/>
    </row>
    <row r="9699" spans="1:4" ht="15" x14ac:dyDescent="0.25">
      <c r="A9699"/>
      <c r="B9699"/>
      <c r="C9699"/>
      <c r="D9699" s="43"/>
    </row>
    <row r="9700" spans="1:4" ht="15" x14ac:dyDescent="0.25">
      <c r="A9700"/>
      <c r="B9700"/>
      <c r="C9700"/>
      <c r="D9700" s="43"/>
    </row>
    <row r="9701" spans="1:4" ht="15" x14ac:dyDescent="0.25">
      <c r="A9701"/>
      <c r="B9701"/>
      <c r="C9701"/>
      <c r="D9701" s="43"/>
    </row>
    <row r="9702" spans="1:4" ht="15" x14ac:dyDescent="0.25">
      <c r="A9702"/>
      <c r="B9702"/>
      <c r="C9702"/>
      <c r="D9702" s="43"/>
    </row>
    <row r="9703" spans="1:4" ht="15" x14ac:dyDescent="0.25">
      <c r="A9703"/>
      <c r="B9703"/>
      <c r="C9703"/>
      <c r="D9703" s="43"/>
    </row>
    <row r="9704" spans="1:4" ht="15" x14ac:dyDescent="0.25">
      <c r="A9704"/>
      <c r="B9704"/>
      <c r="C9704"/>
      <c r="D9704" s="43"/>
    </row>
    <row r="9705" spans="1:4" ht="15" x14ac:dyDescent="0.25">
      <c r="A9705"/>
      <c r="B9705"/>
      <c r="C9705"/>
      <c r="D9705" s="43"/>
    </row>
    <row r="9706" spans="1:4" ht="15" x14ac:dyDescent="0.25">
      <c r="A9706"/>
      <c r="B9706"/>
      <c r="C9706"/>
      <c r="D9706" s="43"/>
    </row>
    <row r="9707" spans="1:4" ht="15" x14ac:dyDescent="0.25">
      <c r="A9707"/>
      <c r="B9707"/>
      <c r="C9707"/>
      <c r="D9707" s="43"/>
    </row>
    <row r="9708" spans="1:4" ht="15" x14ac:dyDescent="0.25">
      <c r="A9708"/>
      <c r="B9708"/>
      <c r="C9708"/>
      <c r="D9708" s="43"/>
    </row>
    <row r="9709" spans="1:4" ht="15" x14ac:dyDescent="0.25">
      <c r="A9709"/>
      <c r="B9709"/>
      <c r="C9709"/>
      <c r="D9709" s="43"/>
    </row>
    <row r="9710" spans="1:4" ht="15" x14ac:dyDescent="0.25">
      <c r="A9710"/>
      <c r="B9710"/>
      <c r="C9710"/>
      <c r="D9710" s="43"/>
    </row>
    <row r="9711" spans="1:4" ht="15" x14ac:dyDescent="0.25">
      <c r="A9711"/>
      <c r="B9711"/>
      <c r="C9711"/>
      <c r="D9711" s="43"/>
    </row>
    <row r="9712" spans="1:4" ht="15" x14ac:dyDescent="0.25">
      <c r="A9712"/>
      <c r="B9712"/>
      <c r="C9712"/>
      <c r="D9712" s="43"/>
    </row>
    <row r="9713" spans="1:4" ht="15" x14ac:dyDescent="0.25">
      <c r="A9713"/>
      <c r="B9713"/>
      <c r="C9713"/>
      <c r="D9713" s="43"/>
    </row>
    <row r="9714" spans="1:4" ht="15" x14ac:dyDescent="0.25">
      <c r="A9714"/>
      <c r="B9714"/>
      <c r="C9714"/>
      <c r="D9714" s="43"/>
    </row>
    <row r="9715" spans="1:4" ht="15" x14ac:dyDescent="0.25">
      <c r="A9715"/>
      <c r="B9715"/>
      <c r="C9715"/>
      <c r="D9715" s="43"/>
    </row>
    <row r="9716" spans="1:4" ht="15" x14ac:dyDescent="0.25">
      <c r="A9716"/>
      <c r="B9716"/>
      <c r="C9716"/>
      <c r="D9716" s="43"/>
    </row>
    <row r="9717" spans="1:4" ht="15" x14ac:dyDescent="0.25">
      <c r="A9717"/>
      <c r="B9717"/>
      <c r="C9717"/>
      <c r="D9717" s="43"/>
    </row>
    <row r="9718" spans="1:4" ht="15" x14ac:dyDescent="0.25">
      <c r="A9718"/>
      <c r="B9718"/>
      <c r="C9718"/>
      <c r="D9718" s="43"/>
    </row>
    <row r="9719" spans="1:4" ht="15" x14ac:dyDescent="0.25">
      <c r="A9719"/>
      <c r="B9719"/>
      <c r="C9719"/>
      <c r="D9719" s="43"/>
    </row>
    <row r="9720" spans="1:4" ht="15" x14ac:dyDescent="0.25">
      <c r="A9720"/>
      <c r="B9720"/>
      <c r="C9720"/>
      <c r="D9720" s="43"/>
    </row>
    <row r="9721" spans="1:4" ht="15" x14ac:dyDescent="0.25">
      <c r="A9721"/>
      <c r="B9721"/>
      <c r="C9721"/>
      <c r="D9721" s="43"/>
    </row>
    <row r="9722" spans="1:4" ht="15" x14ac:dyDescent="0.25">
      <c r="A9722"/>
      <c r="B9722"/>
      <c r="C9722"/>
      <c r="D9722" s="43"/>
    </row>
    <row r="9723" spans="1:4" ht="15" x14ac:dyDescent="0.25">
      <c r="A9723"/>
      <c r="B9723"/>
      <c r="C9723"/>
      <c r="D9723" s="43"/>
    </row>
    <row r="9724" spans="1:4" ht="15" x14ac:dyDescent="0.25">
      <c r="A9724"/>
      <c r="B9724"/>
      <c r="C9724"/>
      <c r="D9724" s="43"/>
    </row>
    <row r="9725" spans="1:4" ht="15" x14ac:dyDescent="0.25">
      <c r="A9725"/>
      <c r="B9725"/>
      <c r="C9725"/>
      <c r="D9725" s="43"/>
    </row>
    <row r="9726" spans="1:4" ht="15" x14ac:dyDescent="0.25">
      <c r="A9726"/>
      <c r="B9726"/>
      <c r="C9726"/>
      <c r="D9726" s="43"/>
    </row>
    <row r="9727" spans="1:4" ht="15" x14ac:dyDescent="0.25">
      <c r="A9727"/>
      <c r="B9727"/>
      <c r="C9727"/>
      <c r="D9727" s="43"/>
    </row>
    <row r="9728" spans="1:4" ht="15" x14ac:dyDescent="0.25">
      <c r="A9728"/>
      <c r="B9728"/>
      <c r="C9728"/>
      <c r="D9728" s="44"/>
    </row>
    <row r="9729" spans="1:4" ht="15" x14ac:dyDescent="0.25">
      <c r="A9729"/>
      <c r="B9729"/>
      <c r="C9729"/>
      <c r="D9729" s="44"/>
    </row>
    <row r="9730" spans="1:4" ht="15" x14ac:dyDescent="0.25">
      <c r="A9730"/>
      <c r="B9730"/>
      <c r="C9730"/>
      <c r="D9730" s="44"/>
    </row>
    <row r="9731" spans="1:4" ht="15" x14ac:dyDescent="0.25">
      <c r="A9731"/>
      <c r="B9731"/>
      <c r="C9731"/>
      <c r="D9731" s="44"/>
    </row>
    <row r="9732" spans="1:4" ht="15" x14ac:dyDescent="0.25">
      <c r="A9732"/>
      <c r="B9732"/>
      <c r="C9732"/>
      <c r="D9732" s="43"/>
    </row>
    <row r="9733" spans="1:4" ht="15" x14ac:dyDescent="0.25">
      <c r="A9733"/>
      <c r="B9733"/>
      <c r="C9733"/>
      <c r="D9733" s="43"/>
    </row>
    <row r="9734" spans="1:4" ht="15" x14ac:dyDescent="0.25">
      <c r="A9734"/>
      <c r="B9734"/>
      <c r="C9734"/>
      <c r="D9734" s="43"/>
    </row>
    <row r="9735" spans="1:4" ht="15" x14ac:dyDescent="0.25">
      <c r="A9735"/>
      <c r="B9735"/>
      <c r="C9735"/>
      <c r="D9735" s="43"/>
    </row>
    <row r="9736" spans="1:4" ht="15" x14ac:dyDescent="0.25">
      <c r="A9736"/>
      <c r="B9736"/>
      <c r="C9736"/>
      <c r="D9736" s="43"/>
    </row>
    <row r="9737" spans="1:4" ht="15" x14ac:dyDescent="0.25">
      <c r="A9737"/>
      <c r="B9737"/>
      <c r="C9737"/>
      <c r="D9737" s="43"/>
    </row>
    <row r="9738" spans="1:4" ht="15" x14ac:dyDescent="0.25">
      <c r="A9738"/>
      <c r="B9738"/>
      <c r="C9738"/>
      <c r="D9738" s="43"/>
    </row>
    <row r="9739" spans="1:4" ht="15" x14ac:dyDescent="0.25">
      <c r="A9739"/>
      <c r="B9739"/>
      <c r="C9739"/>
      <c r="D9739" s="43"/>
    </row>
    <row r="9740" spans="1:4" ht="15" x14ac:dyDescent="0.25">
      <c r="A9740"/>
      <c r="B9740"/>
      <c r="C9740"/>
      <c r="D9740" s="43"/>
    </row>
    <row r="9741" spans="1:4" ht="15" x14ac:dyDescent="0.25">
      <c r="A9741"/>
      <c r="B9741"/>
      <c r="C9741"/>
      <c r="D9741" s="43"/>
    </row>
    <row r="9742" spans="1:4" ht="15" x14ac:dyDescent="0.25">
      <c r="A9742"/>
      <c r="B9742"/>
      <c r="C9742"/>
      <c r="D9742" s="43"/>
    </row>
    <row r="9743" spans="1:4" ht="15" x14ac:dyDescent="0.25">
      <c r="A9743"/>
      <c r="B9743"/>
      <c r="C9743"/>
      <c r="D9743" s="43"/>
    </row>
    <row r="9744" spans="1:4" ht="15" x14ac:dyDescent="0.25">
      <c r="A9744"/>
      <c r="B9744"/>
      <c r="C9744"/>
      <c r="D9744" s="43"/>
    </row>
    <row r="9745" spans="1:4" ht="15" x14ac:dyDescent="0.25">
      <c r="A9745"/>
      <c r="B9745"/>
      <c r="C9745"/>
      <c r="D9745" s="43"/>
    </row>
    <row r="9746" spans="1:4" ht="15" x14ac:dyDescent="0.25">
      <c r="A9746"/>
      <c r="B9746"/>
      <c r="C9746"/>
      <c r="D9746" s="43"/>
    </row>
    <row r="9747" spans="1:4" ht="15" x14ac:dyDescent="0.25">
      <c r="A9747"/>
      <c r="B9747"/>
      <c r="C9747"/>
      <c r="D9747" s="43"/>
    </row>
    <row r="9748" spans="1:4" ht="15" x14ac:dyDescent="0.25">
      <c r="A9748"/>
      <c r="B9748"/>
      <c r="C9748"/>
      <c r="D9748" s="43"/>
    </row>
    <row r="9749" spans="1:4" ht="15" x14ac:dyDescent="0.25">
      <c r="A9749"/>
      <c r="B9749"/>
      <c r="C9749"/>
      <c r="D9749" s="43"/>
    </row>
    <row r="9750" spans="1:4" ht="15" x14ac:dyDescent="0.25">
      <c r="A9750"/>
      <c r="B9750"/>
      <c r="C9750"/>
      <c r="D9750" s="44"/>
    </row>
    <row r="9751" spans="1:4" ht="15" x14ac:dyDescent="0.25">
      <c r="A9751"/>
      <c r="B9751"/>
      <c r="C9751"/>
      <c r="D9751" s="43"/>
    </row>
    <row r="9752" spans="1:4" ht="15" x14ac:dyDescent="0.25">
      <c r="A9752"/>
      <c r="B9752"/>
      <c r="C9752"/>
      <c r="D9752" s="43"/>
    </row>
    <row r="9753" spans="1:4" ht="15" x14ac:dyDescent="0.25">
      <c r="A9753"/>
      <c r="B9753"/>
      <c r="C9753"/>
      <c r="D9753" s="44"/>
    </row>
    <row r="9754" spans="1:4" ht="15" x14ac:dyDescent="0.25">
      <c r="A9754"/>
      <c r="B9754"/>
      <c r="C9754"/>
      <c r="D9754" s="43"/>
    </row>
    <row r="9755" spans="1:4" ht="15" x14ac:dyDescent="0.25">
      <c r="A9755"/>
      <c r="B9755"/>
      <c r="C9755"/>
      <c r="D9755" s="43"/>
    </row>
    <row r="9756" spans="1:4" ht="15" x14ac:dyDescent="0.25">
      <c r="A9756"/>
      <c r="B9756"/>
      <c r="C9756"/>
      <c r="D9756" s="43"/>
    </row>
    <row r="9757" spans="1:4" ht="15" x14ac:dyDescent="0.25">
      <c r="A9757"/>
      <c r="B9757"/>
      <c r="C9757"/>
      <c r="D9757" s="43"/>
    </row>
    <row r="9758" spans="1:4" ht="15" x14ac:dyDescent="0.25">
      <c r="A9758"/>
      <c r="B9758"/>
      <c r="C9758"/>
      <c r="D9758" s="43"/>
    </row>
    <row r="9759" spans="1:4" ht="15" x14ac:dyDescent="0.25">
      <c r="A9759"/>
      <c r="B9759"/>
      <c r="C9759"/>
      <c r="D9759" s="43"/>
    </row>
    <row r="9760" spans="1:4" ht="15" x14ac:dyDescent="0.25">
      <c r="A9760"/>
      <c r="B9760"/>
      <c r="C9760"/>
      <c r="D9760" s="43"/>
    </row>
    <row r="9761" spans="1:4" ht="15" x14ac:dyDescent="0.25">
      <c r="A9761"/>
      <c r="B9761"/>
      <c r="C9761"/>
      <c r="D9761" s="43"/>
    </row>
    <row r="9762" spans="1:4" ht="15" x14ac:dyDescent="0.25">
      <c r="A9762"/>
      <c r="B9762"/>
      <c r="C9762"/>
      <c r="D9762" s="43"/>
    </row>
    <row r="9763" spans="1:4" ht="15" x14ac:dyDescent="0.25">
      <c r="A9763"/>
      <c r="B9763"/>
      <c r="C9763"/>
      <c r="D9763" s="43"/>
    </row>
    <row r="9764" spans="1:4" ht="15" x14ac:dyDescent="0.25">
      <c r="A9764"/>
      <c r="B9764"/>
      <c r="C9764"/>
      <c r="D9764" s="43"/>
    </row>
    <row r="9765" spans="1:4" ht="15" x14ac:dyDescent="0.25">
      <c r="A9765"/>
      <c r="B9765"/>
      <c r="C9765"/>
      <c r="D9765" s="43"/>
    </row>
    <row r="9766" spans="1:4" ht="15" x14ac:dyDescent="0.25">
      <c r="A9766"/>
      <c r="B9766"/>
      <c r="C9766"/>
      <c r="D9766" s="43"/>
    </row>
    <row r="9767" spans="1:4" ht="15" x14ac:dyDescent="0.25">
      <c r="A9767"/>
      <c r="B9767"/>
      <c r="C9767"/>
      <c r="D9767" s="43"/>
    </row>
    <row r="9768" spans="1:4" ht="15" x14ac:dyDescent="0.25">
      <c r="A9768"/>
      <c r="B9768"/>
      <c r="C9768"/>
      <c r="D9768" s="43"/>
    </row>
    <row r="9769" spans="1:4" ht="15" x14ac:dyDescent="0.25">
      <c r="A9769"/>
      <c r="B9769"/>
      <c r="C9769"/>
      <c r="D9769" s="43"/>
    </row>
    <row r="9770" spans="1:4" ht="15" x14ac:dyDescent="0.25">
      <c r="A9770"/>
      <c r="B9770"/>
      <c r="C9770"/>
      <c r="D9770" s="43"/>
    </row>
    <row r="9771" spans="1:4" ht="15" x14ac:dyDescent="0.25">
      <c r="A9771"/>
      <c r="B9771"/>
      <c r="C9771"/>
      <c r="D9771" s="43"/>
    </row>
    <row r="9772" spans="1:4" ht="15" x14ac:dyDescent="0.25">
      <c r="A9772"/>
      <c r="B9772"/>
      <c r="C9772"/>
      <c r="D9772" s="43"/>
    </row>
    <row r="9773" spans="1:4" ht="15" x14ac:dyDescent="0.25">
      <c r="A9773"/>
      <c r="B9773"/>
      <c r="C9773"/>
      <c r="D9773" s="43"/>
    </row>
    <row r="9774" spans="1:4" ht="15" x14ac:dyDescent="0.25">
      <c r="A9774"/>
      <c r="B9774"/>
      <c r="C9774"/>
      <c r="D9774" s="43"/>
    </row>
    <row r="9775" spans="1:4" ht="15" x14ac:dyDescent="0.25">
      <c r="A9775"/>
      <c r="B9775"/>
      <c r="C9775"/>
      <c r="D9775" s="43"/>
    </row>
    <row r="9776" spans="1:4" ht="15" x14ac:dyDescent="0.25">
      <c r="A9776"/>
      <c r="B9776"/>
      <c r="C9776"/>
      <c r="D9776" s="43"/>
    </row>
    <row r="9777" spans="1:4" ht="15" x14ac:dyDescent="0.25">
      <c r="A9777"/>
      <c r="B9777"/>
      <c r="C9777"/>
      <c r="D9777" s="43"/>
    </row>
    <row r="9778" spans="1:4" ht="15" x14ac:dyDescent="0.25">
      <c r="A9778"/>
      <c r="B9778"/>
      <c r="C9778"/>
      <c r="D9778" s="43"/>
    </row>
    <row r="9779" spans="1:4" ht="15" x14ac:dyDescent="0.25">
      <c r="A9779"/>
      <c r="B9779"/>
      <c r="C9779"/>
      <c r="D9779" s="43"/>
    </row>
    <row r="9780" spans="1:4" ht="15" x14ac:dyDescent="0.25">
      <c r="A9780"/>
      <c r="B9780"/>
      <c r="C9780"/>
      <c r="D9780" s="43"/>
    </row>
    <row r="9781" spans="1:4" ht="15" x14ac:dyDescent="0.25">
      <c r="A9781"/>
      <c r="B9781"/>
      <c r="C9781"/>
      <c r="D9781" s="43"/>
    </row>
    <row r="9782" spans="1:4" ht="15" x14ac:dyDescent="0.25">
      <c r="A9782"/>
      <c r="B9782"/>
      <c r="C9782"/>
      <c r="D9782" s="43"/>
    </row>
    <row r="9783" spans="1:4" ht="15" x14ac:dyDescent="0.25">
      <c r="A9783"/>
      <c r="B9783"/>
      <c r="C9783"/>
      <c r="D9783" s="43"/>
    </row>
    <row r="9784" spans="1:4" ht="15" x14ac:dyDescent="0.25">
      <c r="A9784"/>
      <c r="B9784"/>
      <c r="C9784"/>
      <c r="D9784" s="43"/>
    </row>
    <row r="9785" spans="1:4" ht="15" x14ac:dyDescent="0.25">
      <c r="A9785"/>
      <c r="B9785"/>
      <c r="C9785"/>
      <c r="D9785" s="43"/>
    </row>
    <row r="9786" spans="1:4" ht="15" x14ac:dyDescent="0.25">
      <c r="A9786"/>
      <c r="B9786"/>
      <c r="C9786"/>
      <c r="D9786" s="43"/>
    </row>
    <row r="9787" spans="1:4" ht="15" x14ac:dyDescent="0.25">
      <c r="A9787"/>
      <c r="B9787"/>
      <c r="C9787"/>
      <c r="D9787" s="43"/>
    </row>
    <row r="9788" spans="1:4" ht="15" x14ac:dyDescent="0.25">
      <c r="A9788"/>
      <c r="B9788"/>
      <c r="C9788"/>
      <c r="D9788" s="43"/>
    </row>
    <row r="9789" spans="1:4" ht="15" x14ac:dyDescent="0.25">
      <c r="A9789"/>
      <c r="B9789"/>
      <c r="C9789"/>
      <c r="D9789" s="43"/>
    </row>
    <row r="9790" spans="1:4" ht="15" x14ac:dyDescent="0.25">
      <c r="A9790"/>
      <c r="B9790"/>
      <c r="C9790"/>
      <c r="D9790" s="43"/>
    </row>
    <row r="9791" spans="1:4" ht="15" x14ac:dyDescent="0.25">
      <c r="A9791"/>
      <c r="B9791"/>
      <c r="C9791"/>
      <c r="D9791" s="43"/>
    </row>
    <row r="9792" spans="1:4" ht="15" x14ac:dyDescent="0.25">
      <c r="A9792"/>
      <c r="B9792"/>
      <c r="C9792"/>
      <c r="D9792" s="43"/>
    </row>
    <row r="9793" spans="1:4" ht="15" x14ac:dyDescent="0.25">
      <c r="A9793"/>
      <c r="B9793"/>
      <c r="C9793"/>
      <c r="D9793" s="43"/>
    </row>
    <row r="9794" spans="1:4" ht="15" x14ac:dyDescent="0.25">
      <c r="A9794"/>
      <c r="B9794"/>
      <c r="C9794"/>
      <c r="D9794" s="43"/>
    </row>
    <row r="9795" spans="1:4" ht="15" x14ac:dyDescent="0.25">
      <c r="A9795"/>
      <c r="B9795"/>
      <c r="C9795"/>
      <c r="D9795" s="43"/>
    </row>
    <row r="9796" spans="1:4" ht="15" x14ac:dyDescent="0.25">
      <c r="A9796"/>
      <c r="B9796"/>
      <c r="C9796"/>
      <c r="D9796" s="43"/>
    </row>
    <row r="9797" spans="1:4" ht="15" x14ac:dyDescent="0.25">
      <c r="A9797"/>
      <c r="B9797"/>
      <c r="C9797"/>
      <c r="D9797" s="43"/>
    </row>
    <row r="9798" spans="1:4" ht="15" x14ac:dyDescent="0.25">
      <c r="A9798"/>
      <c r="B9798"/>
      <c r="C9798"/>
      <c r="D9798" s="43"/>
    </row>
    <row r="9799" spans="1:4" ht="15" x14ac:dyDescent="0.25">
      <c r="A9799"/>
      <c r="B9799"/>
      <c r="C9799"/>
      <c r="D9799" s="43"/>
    </row>
    <row r="9800" spans="1:4" ht="15" x14ac:dyDescent="0.25">
      <c r="A9800"/>
      <c r="B9800"/>
      <c r="C9800"/>
      <c r="D9800" s="44"/>
    </row>
    <row r="9801" spans="1:4" ht="15" x14ac:dyDescent="0.25">
      <c r="A9801"/>
      <c r="B9801"/>
      <c r="C9801"/>
      <c r="D9801" s="43"/>
    </row>
    <row r="9802" spans="1:4" ht="15" x14ac:dyDescent="0.25">
      <c r="A9802"/>
      <c r="B9802"/>
      <c r="C9802"/>
      <c r="D9802" s="44"/>
    </row>
    <row r="9803" spans="1:4" ht="15" x14ac:dyDescent="0.25">
      <c r="A9803"/>
      <c r="B9803"/>
      <c r="C9803"/>
      <c r="D9803" s="43"/>
    </row>
    <row r="9804" spans="1:4" ht="15" x14ac:dyDescent="0.25">
      <c r="A9804"/>
      <c r="B9804"/>
      <c r="C9804"/>
      <c r="D9804" s="43"/>
    </row>
    <row r="9805" spans="1:4" ht="15" x14ac:dyDescent="0.25">
      <c r="A9805"/>
      <c r="B9805"/>
      <c r="C9805"/>
      <c r="D9805" s="43"/>
    </row>
    <row r="9806" spans="1:4" ht="15" x14ac:dyDescent="0.25">
      <c r="A9806"/>
      <c r="B9806"/>
      <c r="C9806"/>
      <c r="D9806" s="43"/>
    </row>
    <row r="9807" spans="1:4" ht="15" x14ac:dyDescent="0.25">
      <c r="A9807"/>
      <c r="B9807"/>
      <c r="C9807"/>
      <c r="D9807" s="43"/>
    </row>
    <row r="9808" spans="1:4" ht="15" x14ac:dyDescent="0.25">
      <c r="A9808"/>
      <c r="B9808"/>
      <c r="C9808"/>
      <c r="D9808" s="43"/>
    </row>
    <row r="9809" spans="1:4" ht="15" x14ac:dyDescent="0.25">
      <c r="A9809"/>
      <c r="B9809"/>
      <c r="C9809"/>
      <c r="D9809" s="43"/>
    </row>
    <row r="9810" spans="1:4" ht="15" x14ac:dyDescent="0.25">
      <c r="A9810"/>
      <c r="B9810"/>
      <c r="C9810"/>
      <c r="D9810" s="44"/>
    </row>
    <row r="9811" spans="1:4" ht="15" x14ac:dyDescent="0.25">
      <c r="A9811"/>
      <c r="B9811"/>
      <c r="C9811"/>
      <c r="D9811" s="43"/>
    </row>
    <row r="9812" spans="1:4" ht="15" x14ac:dyDescent="0.25">
      <c r="A9812"/>
      <c r="B9812"/>
      <c r="C9812"/>
      <c r="D9812" s="43"/>
    </row>
    <row r="9813" spans="1:4" ht="15" x14ac:dyDescent="0.25">
      <c r="A9813"/>
      <c r="B9813"/>
      <c r="C9813"/>
      <c r="D9813" s="43"/>
    </row>
    <row r="9814" spans="1:4" ht="15" x14ac:dyDescent="0.25">
      <c r="A9814"/>
      <c r="B9814"/>
      <c r="C9814"/>
      <c r="D9814" s="43"/>
    </row>
    <row r="9815" spans="1:4" ht="15" x14ac:dyDescent="0.25">
      <c r="A9815"/>
      <c r="B9815"/>
      <c r="C9815"/>
      <c r="D9815" s="43"/>
    </row>
    <row r="9816" spans="1:4" ht="15" x14ac:dyDescent="0.25">
      <c r="A9816"/>
      <c r="B9816"/>
      <c r="C9816"/>
      <c r="D9816" s="43"/>
    </row>
    <row r="9817" spans="1:4" ht="15" x14ac:dyDescent="0.25">
      <c r="A9817"/>
      <c r="B9817"/>
      <c r="C9817"/>
      <c r="D9817" s="43"/>
    </row>
    <row r="9818" spans="1:4" ht="15" x14ac:dyDescent="0.25">
      <c r="A9818"/>
      <c r="B9818"/>
      <c r="C9818"/>
      <c r="D9818" s="43"/>
    </row>
    <row r="9819" spans="1:4" ht="15" x14ac:dyDescent="0.25">
      <c r="A9819"/>
      <c r="B9819"/>
      <c r="C9819"/>
      <c r="D9819" s="44"/>
    </row>
    <row r="9820" spans="1:4" ht="15" x14ac:dyDescent="0.25">
      <c r="A9820"/>
      <c r="B9820"/>
      <c r="C9820"/>
      <c r="D9820" s="44"/>
    </row>
    <row r="9821" spans="1:4" ht="15" x14ac:dyDescent="0.25">
      <c r="A9821"/>
      <c r="B9821"/>
      <c r="C9821"/>
      <c r="D9821" s="44"/>
    </row>
    <row r="9822" spans="1:4" ht="15" x14ac:dyDescent="0.25">
      <c r="A9822"/>
      <c r="B9822"/>
      <c r="C9822"/>
      <c r="D9822" s="43"/>
    </row>
    <row r="9823" spans="1:4" ht="15" x14ac:dyDescent="0.25">
      <c r="A9823"/>
      <c r="B9823"/>
      <c r="C9823"/>
      <c r="D9823" s="43"/>
    </row>
    <row r="9824" spans="1:4" ht="15" x14ac:dyDescent="0.25">
      <c r="A9824"/>
      <c r="B9824"/>
      <c r="C9824"/>
      <c r="D9824" s="43"/>
    </row>
    <row r="9825" spans="1:4" ht="15" x14ac:dyDescent="0.25">
      <c r="A9825"/>
      <c r="B9825"/>
      <c r="C9825"/>
      <c r="D9825" s="43"/>
    </row>
    <row r="9826" spans="1:4" ht="15" x14ac:dyDescent="0.25">
      <c r="A9826"/>
      <c r="B9826"/>
      <c r="C9826"/>
      <c r="D9826" s="43"/>
    </row>
    <row r="9827" spans="1:4" ht="15" x14ac:dyDescent="0.25">
      <c r="A9827"/>
      <c r="B9827"/>
      <c r="C9827"/>
      <c r="D9827" s="43"/>
    </row>
    <row r="9828" spans="1:4" ht="15" x14ac:dyDescent="0.25">
      <c r="A9828"/>
      <c r="B9828"/>
      <c r="C9828"/>
      <c r="D9828" s="43"/>
    </row>
    <row r="9829" spans="1:4" ht="15" x14ac:dyDescent="0.25">
      <c r="A9829"/>
      <c r="B9829"/>
      <c r="C9829"/>
      <c r="D9829" s="43"/>
    </row>
    <row r="9830" spans="1:4" ht="15" x14ac:dyDescent="0.25">
      <c r="A9830"/>
      <c r="B9830"/>
      <c r="C9830"/>
      <c r="D9830" s="43"/>
    </row>
    <row r="9831" spans="1:4" ht="15" x14ac:dyDescent="0.25">
      <c r="A9831"/>
      <c r="B9831"/>
      <c r="C9831"/>
      <c r="D9831" s="43"/>
    </row>
    <row r="9832" spans="1:4" ht="15" x14ac:dyDescent="0.25">
      <c r="A9832"/>
      <c r="B9832"/>
      <c r="C9832"/>
      <c r="D9832" s="43"/>
    </row>
    <row r="9833" spans="1:4" ht="15" x14ac:dyDescent="0.25">
      <c r="A9833"/>
      <c r="B9833"/>
      <c r="C9833"/>
      <c r="D9833" s="43"/>
    </row>
    <row r="9834" spans="1:4" ht="15" x14ac:dyDescent="0.25">
      <c r="A9834"/>
      <c r="B9834"/>
      <c r="C9834"/>
      <c r="D9834" s="43"/>
    </row>
    <row r="9835" spans="1:4" ht="15" x14ac:dyDescent="0.25">
      <c r="A9835"/>
      <c r="B9835"/>
      <c r="C9835"/>
      <c r="D9835" s="44"/>
    </row>
    <row r="9836" spans="1:4" ht="15" x14ac:dyDescent="0.25">
      <c r="A9836"/>
      <c r="B9836"/>
      <c r="C9836"/>
      <c r="D9836" s="43"/>
    </row>
    <row r="9837" spans="1:4" ht="15" x14ac:dyDescent="0.25">
      <c r="A9837"/>
      <c r="B9837"/>
      <c r="C9837"/>
      <c r="D9837" s="43"/>
    </row>
    <row r="9838" spans="1:4" ht="15" x14ac:dyDescent="0.25">
      <c r="A9838"/>
      <c r="B9838"/>
      <c r="C9838"/>
      <c r="D9838" s="43"/>
    </row>
    <row r="9839" spans="1:4" ht="15" x14ac:dyDescent="0.25">
      <c r="A9839"/>
      <c r="B9839"/>
      <c r="C9839"/>
      <c r="D9839" s="43"/>
    </row>
    <row r="9840" spans="1:4" ht="15" x14ac:dyDescent="0.25">
      <c r="A9840"/>
      <c r="B9840"/>
      <c r="C9840"/>
      <c r="D9840" s="43"/>
    </row>
    <row r="9841" spans="1:4" ht="15" x14ac:dyDescent="0.25">
      <c r="A9841"/>
      <c r="B9841"/>
      <c r="C9841"/>
      <c r="D9841" s="43"/>
    </row>
    <row r="9842" spans="1:4" ht="15" x14ac:dyDescent="0.25">
      <c r="A9842"/>
      <c r="B9842"/>
      <c r="C9842"/>
      <c r="D9842" s="43"/>
    </row>
    <row r="9843" spans="1:4" ht="15" x14ac:dyDescent="0.25">
      <c r="A9843"/>
      <c r="B9843"/>
      <c r="C9843"/>
      <c r="D9843" s="43"/>
    </row>
    <row r="9844" spans="1:4" ht="15" x14ac:dyDescent="0.25">
      <c r="A9844"/>
      <c r="B9844"/>
      <c r="C9844"/>
      <c r="D9844" s="43"/>
    </row>
    <row r="9845" spans="1:4" ht="15" x14ac:dyDescent="0.25">
      <c r="A9845"/>
      <c r="B9845"/>
      <c r="C9845"/>
      <c r="D9845" s="43"/>
    </row>
    <row r="9846" spans="1:4" ht="15" x14ac:dyDescent="0.25">
      <c r="A9846"/>
      <c r="B9846"/>
      <c r="C9846"/>
      <c r="D9846" s="43"/>
    </row>
    <row r="9847" spans="1:4" ht="15" x14ac:dyDescent="0.25">
      <c r="A9847"/>
      <c r="B9847"/>
      <c r="C9847"/>
      <c r="D9847" s="43"/>
    </row>
    <row r="9848" spans="1:4" ht="15" x14ac:dyDescent="0.25">
      <c r="A9848"/>
      <c r="B9848"/>
      <c r="C9848"/>
      <c r="D9848" s="43"/>
    </row>
    <row r="9849" spans="1:4" ht="15" x14ac:dyDescent="0.25">
      <c r="A9849"/>
      <c r="B9849"/>
      <c r="C9849"/>
      <c r="D9849" s="43"/>
    </row>
    <row r="9850" spans="1:4" ht="15" x14ac:dyDescent="0.25">
      <c r="A9850"/>
      <c r="B9850"/>
      <c r="C9850"/>
      <c r="D9850" s="43"/>
    </row>
    <row r="9851" spans="1:4" ht="15" x14ac:dyDescent="0.25">
      <c r="A9851"/>
      <c r="B9851"/>
      <c r="C9851"/>
      <c r="D9851" s="43"/>
    </row>
    <row r="9852" spans="1:4" ht="15" x14ac:dyDescent="0.25">
      <c r="A9852"/>
      <c r="B9852"/>
      <c r="C9852"/>
      <c r="D9852" s="43"/>
    </row>
    <row r="9853" spans="1:4" ht="15" x14ac:dyDescent="0.25">
      <c r="A9853"/>
      <c r="B9853"/>
      <c r="C9853"/>
      <c r="D9853" s="44"/>
    </row>
    <row r="9854" spans="1:4" ht="15" x14ac:dyDescent="0.25">
      <c r="A9854"/>
      <c r="B9854"/>
      <c r="C9854"/>
      <c r="D9854" s="44"/>
    </row>
    <row r="9855" spans="1:4" ht="15" x14ac:dyDescent="0.25">
      <c r="A9855"/>
      <c r="B9855"/>
      <c r="C9855"/>
      <c r="D9855" s="44"/>
    </row>
    <row r="9856" spans="1:4" ht="15" x14ac:dyDescent="0.25">
      <c r="A9856"/>
      <c r="B9856"/>
      <c r="C9856"/>
      <c r="D9856" s="44"/>
    </row>
    <row r="9857" spans="1:4" ht="15" x14ac:dyDescent="0.25">
      <c r="A9857"/>
      <c r="B9857"/>
      <c r="C9857"/>
      <c r="D9857" s="44"/>
    </row>
    <row r="9858" spans="1:4" ht="15" x14ac:dyDescent="0.25">
      <c r="A9858"/>
      <c r="B9858"/>
      <c r="C9858"/>
      <c r="D9858" s="44"/>
    </row>
    <row r="9859" spans="1:4" ht="15" x14ac:dyDescent="0.25">
      <c r="A9859"/>
      <c r="B9859"/>
      <c r="C9859"/>
      <c r="D9859" s="44"/>
    </row>
    <row r="9860" spans="1:4" ht="15" x14ac:dyDescent="0.25">
      <c r="A9860"/>
      <c r="B9860"/>
      <c r="C9860"/>
      <c r="D9860" s="44"/>
    </row>
    <row r="9861" spans="1:4" ht="15" x14ac:dyDescent="0.25">
      <c r="A9861"/>
      <c r="B9861"/>
      <c r="C9861"/>
      <c r="D9861" s="44"/>
    </row>
    <row r="9862" spans="1:4" ht="15" x14ac:dyDescent="0.25">
      <c r="A9862"/>
      <c r="B9862"/>
      <c r="C9862"/>
      <c r="D9862" s="44"/>
    </row>
    <row r="9863" spans="1:4" ht="15" x14ac:dyDescent="0.25">
      <c r="A9863"/>
      <c r="B9863"/>
      <c r="C9863"/>
      <c r="D9863" s="44"/>
    </row>
    <row r="9864" spans="1:4" ht="15" x14ac:dyDescent="0.25">
      <c r="A9864"/>
      <c r="B9864"/>
      <c r="C9864"/>
      <c r="D9864" s="44"/>
    </row>
    <row r="9865" spans="1:4" ht="15" x14ac:dyDescent="0.25">
      <c r="A9865"/>
      <c r="B9865"/>
      <c r="C9865"/>
      <c r="D9865" s="44"/>
    </row>
    <row r="9866" spans="1:4" ht="15" x14ac:dyDescent="0.25">
      <c r="A9866"/>
      <c r="B9866"/>
      <c r="C9866"/>
      <c r="D9866" s="44"/>
    </row>
    <row r="9867" spans="1:4" ht="15" x14ac:dyDescent="0.25">
      <c r="A9867"/>
      <c r="B9867"/>
      <c r="C9867"/>
      <c r="D9867" s="44"/>
    </row>
    <row r="9868" spans="1:4" ht="15" x14ac:dyDescent="0.25">
      <c r="A9868"/>
      <c r="B9868"/>
      <c r="C9868"/>
      <c r="D9868" s="44"/>
    </row>
    <row r="9869" spans="1:4" ht="15" x14ac:dyDescent="0.25">
      <c r="A9869"/>
      <c r="B9869"/>
      <c r="C9869"/>
      <c r="D9869" s="44"/>
    </row>
    <row r="9870" spans="1:4" ht="15" x14ac:dyDescent="0.25">
      <c r="A9870"/>
      <c r="B9870"/>
      <c r="C9870"/>
      <c r="D9870" s="44"/>
    </row>
    <row r="9871" spans="1:4" ht="15" x14ac:dyDescent="0.25">
      <c r="A9871"/>
      <c r="B9871"/>
      <c r="C9871"/>
      <c r="D9871" s="44"/>
    </row>
    <row r="9872" spans="1:4" ht="15" x14ac:dyDescent="0.25">
      <c r="A9872"/>
      <c r="B9872"/>
      <c r="C9872"/>
      <c r="D9872" s="44"/>
    </row>
    <row r="9873" spans="1:4" ht="15" x14ac:dyDescent="0.25">
      <c r="A9873"/>
      <c r="B9873"/>
      <c r="C9873"/>
      <c r="D9873" s="44"/>
    </row>
    <row r="9874" spans="1:4" ht="15" x14ac:dyDescent="0.25">
      <c r="A9874"/>
      <c r="B9874"/>
      <c r="C9874"/>
      <c r="D9874" s="43"/>
    </row>
    <row r="9875" spans="1:4" ht="15" x14ac:dyDescent="0.25">
      <c r="A9875"/>
      <c r="B9875"/>
      <c r="C9875"/>
      <c r="D9875" s="43"/>
    </row>
    <row r="9876" spans="1:4" ht="15" x14ac:dyDescent="0.25">
      <c r="A9876"/>
      <c r="B9876"/>
      <c r="C9876"/>
      <c r="D9876" s="43"/>
    </row>
    <row r="9877" spans="1:4" ht="15" x14ac:dyDescent="0.25">
      <c r="A9877"/>
      <c r="B9877"/>
      <c r="C9877"/>
      <c r="D9877" s="43"/>
    </row>
    <row r="9878" spans="1:4" ht="15" x14ac:dyDescent="0.25">
      <c r="A9878"/>
      <c r="B9878"/>
      <c r="C9878"/>
      <c r="D9878" s="43"/>
    </row>
    <row r="9879" spans="1:4" ht="15" x14ac:dyDescent="0.25">
      <c r="A9879"/>
      <c r="B9879"/>
      <c r="C9879"/>
      <c r="D9879" s="43"/>
    </row>
    <row r="9880" spans="1:4" ht="15" x14ac:dyDescent="0.25">
      <c r="A9880"/>
      <c r="B9880"/>
      <c r="C9880"/>
      <c r="D9880" s="43"/>
    </row>
    <row r="9881" spans="1:4" ht="15" x14ac:dyDescent="0.25">
      <c r="A9881"/>
      <c r="B9881"/>
      <c r="C9881"/>
      <c r="D9881" s="43"/>
    </row>
    <row r="9882" spans="1:4" ht="15" x14ac:dyDescent="0.25">
      <c r="A9882"/>
      <c r="B9882"/>
      <c r="C9882"/>
      <c r="D9882" s="43"/>
    </row>
    <row r="9883" spans="1:4" ht="15" x14ac:dyDescent="0.25">
      <c r="A9883"/>
      <c r="B9883"/>
      <c r="C9883"/>
      <c r="D9883" s="43"/>
    </row>
    <row r="9884" spans="1:4" ht="15" x14ac:dyDescent="0.25">
      <c r="A9884"/>
      <c r="B9884"/>
      <c r="C9884"/>
      <c r="D9884" s="43"/>
    </row>
    <row r="9885" spans="1:4" ht="15" x14ac:dyDescent="0.25">
      <c r="A9885"/>
      <c r="B9885"/>
      <c r="C9885"/>
      <c r="D9885" s="43"/>
    </row>
    <row r="9886" spans="1:4" ht="15" x14ac:dyDescent="0.25">
      <c r="A9886"/>
      <c r="B9886"/>
      <c r="C9886"/>
      <c r="D9886" s="43"/>
    </row>
    <row r="9887" spans="1:4" ht="15" x14ac:dyDescent="0.25">
      <c r="A9887"/>
      <c r="B9887"/>
      <c r="C9887"/>
      <c r="D9887" s="43"/>
    </row>
    <row r="9888" spans="1:4" ht="15" x14ac:dyDescent="0.25">
      <c r="A9888"/>
      <c r="B9888"/>
      <c r="C9888"/>
      <c r="D9888" s="43"/>
    </row>
    <row r="9889" spans="1:4" ht="15" x14ac:dyDescent="0.25">
      <c r="A9889"/>
      <c r="B9889"/>
      <c r="C9889"/>
      <c r="D9889" s="43"/>
    </row>
    <row r="9890" spans="1:4" ht="15" x14ac:dyDescent="0.25">
      <c r="A9890"/>
      <c r="B9890"/>
      <c r="C9890"/>
      <c r="D9890" s="43"/>
    </row>
    <row r="9891" spans="1:4" ht="15" x14ac:dyDescent="0.25">
      <c r="A9891"/>
      <c r="B9891"/>
      <c r="C9891"/>
      <c r="D9891" s="43"/>
    </row>
    <row r="9892" spans="1:4" ht="15" x14ac:dyDescent="0.25">
      <c r="A9892"/>
      <c r="B9892"/>
      <c r="C9892"/>
      <c r="D9892" s="43"/>
    </row>
    <row r="9893" spans="1:4" ht="15" x14ac:dyDescent="0.25">
      <c r="A9893"/>
      <c r="B9893"/>
      <c r="C9893"/>
      <c r="D9893" s="43"/>
    </row>
    <row r="9894" spans="1:4" ht="15" x14ac:dyDescent="0.25">
      <c r="A9894"/>
      <c r="B9894"/>
      <c r="C9894"/>
      <c r="D9894" s="43"/>
    </row>
    <row r="9895" spans="1:4" ht="15" x14ac:dyDescent="0.25">
      <c r="A9895"/>
      <c r="B9895"/>
      <c r="C9895"/>
      <c r="D9895" s="43"/>
    </row>
    <row r="9896" spans="1:4" ht="15" x14ac:dyDescent="0.25">
      <c r="A9896"/>
      <c r="B9896"/>
      <c r="C9896"/>
      <c r="D9896" s="43"/>
    </row>
    <row r="9897" spans="1:4" ht="15" x14ac:dyDescent="0.25">
      <c r="A9897"/>
      <c r="B9897"/>
      <c r="C9897"/>
      <c r="D9897" s="43"/>
    </row>
    <row r="9898" spans="1:4" ht="15" x14ac:dyDescent="0.25">
      <c r="A9898"/>
      <c r="B9898"/>
      <c r="C9898"/>
      <c r="D9898" s="43"/>
    </row>
    <row r="9899" spans="1:4" ht="15" x14ac:dyDescent="0.25">
      <c r="A9899"/>
      <c r="B9899"/>
      <c r="C9899"/>
      <c r="D9899" s="43"/>
    </row>
    <row r="9900" spans="1:4" ht="15" x14ac:dyDescent="0.25">
      <c r="A9900"/>
      <c r="B9900"/>
      <c r="C9900"/>
      <c r="D9900" s="43"/>
    </row>
    <row r="9901" spans="1:4" ht="15" x14ac:dyDescent="0.25">
      <c r="A9901"/>
      <c r="B9901"/>
      <c r="C9901"/>
      <c r="D9901" s="43"/>
    </row>
    <row r="9902" spans="1:4" ht="15" x14ac:dyDescent="0.25">
      <c r="A9902"/>
      <c r="B9902"/>
      <c r="C9902"/>
      <c r="D9902" s="43"/>
    </row>
    <row r="9903" spans="1:4" ht="15" x14ac:dyDescent="0.25">
      <c r="A9903"/>
      <c r="B9903"/>
      <c r="C9903"/>
      <c r="D9903" s="43"/>
    </row>
    <row r="9904" spans="1:4" ht="15" x14ac:dyDescent="0.25">
      <c r="A9904"/>
      <c r="B9904"/>
      <c r="C9904"/>
      <c r="D9904" s="43"/>
    </row>
    <row r="9905" spans="1:4" ht="15" x14ac:dyDescent="0.25">
      <c r="A9905"/>
      <c r="B9905"/>
      <c r="C9905"/>
      <c r="D9905" s="43"/>
    </row>
    <row r="9906" spans="1:4" ht="15" x14ac:dyDescent="0.25">
      <c r="A9906"/>
      <c r="B9906"/>
      <c r="C9906"/>
      <c r="D9906" s="43"/>
    </row>
    <row r="9907" spans="1:4" ht="15" x14ac:dyDescent="0.25">
      <c r="A9907"/>
      <c r="B9907"/>
      <c r="C9907"/>
      <c r="D9907" s="43"/>
    </row>
    <row r="9908" spans="1:4" ht="15" x14ac:dyDescent="0.25">
      <c r="A9908"/>
      <c r="B9908"/>
      <c r="C9908"/>
      <c r="D9908" s="43"/>
    </row>
    <row r="9909" spans="1:4" ht="15" x14ac:dyDescent="0.25">
      <c r="A9909"/>
      <c r="B9909"/>
      <c r="C9909"/>
      <c r="D9909" s="43"/>
    </row>
    <row r="9910" spans="1:4" ht="15" x14ac:dyDescent="0.25">
      <c r="A9910"/>
      <c r="B9910"/>
      <c r="C9910"/>
      <c r="D9910" s="43"/>
    </row>
    <row r="9911" spans="1:4" ht="15" x14ac:dyDescent="0.25">
      <c r="A9911"/>
      <c r="B9911"/>
      <c r="C9911"/>
      <c r="D9911" s="43"/>
    </row>
    <row r="9912" spans="1:4" ht="15" x14ac:dyDescent="0.25">
      <c r="A9912"/>
      <c r="B9912"/>
      <c r="C9912"/>
      <c r="D9912" s="43"/>
    </row>
    <row r="9913" spans="1:4" ht="15" x14ac:dyDescent="0.25">
      <c r="A9913"/>
      <c r="B9913"/>
      <c r="C9913"/>
      <c r="D9913" s="43"/>
    </row>
    <row r="9914" spans="1:4" ht="15" x14ac:dyDescent="0.25">
      <c r="A9914"/>
      <c r="B9914"/>
      <c r="C9914"/>
      <c r="D9914" s="43"/>
    </row>
    <row r="9915" spans="1:4" ht="15" x14ac:dyDescent="0.25">
      <c r="A9915"/>
      <c r="B9915"/>
      <c r="C9915"/>
      <c r="D9915" s="43"/>
    </row>
    <row r="9916" spans="1:4" ht="15" x14ac:dyDescent="0.25">
      <c r="A9916"/>
      <c r="B9916"/>
      <c r="C9916"/>
      <c r="D9916" s="43"/>
    </row>
    <row r="9917" spans="1:4" ht="15" x14ac:dyDescent="0.25">
      <c r="A9917"/>
      <c r="B9917"/>
      <c r="C9917"/>
      <c r="D9917" s="43"/>
    </row>
    <row r="9918" spans="1:4" ht="15" x14ac:dyDescent="0.25">
      <c r="A9918"/>
      <c r="B9918"/>
      <c r="C9918"/>
      <c r="D9918" s="43"/>
    </row>
    <row r="9919" spans="1:4" ht="15" x14ac:dyDescent="0.25">
      <c r="A9919"/>
      <c r="B9919"/>
      <c r="C9919"/>
      <c r="D9919" s="43"/>
    </row>
    <row r="9920" spans="1:4" ht="15" x14ac:dyDescent="0.25">
      <c r="A9920"/>
      <c r="B9920"/>
      <c r="C9920"/>
      <c r="D9920" s="43"/>
    </row>
    <row r="9921" spans="1:4" ht="15" x14ac:dyDescent="0.25">
      <c r="A9921"/>
      <c r="B9921"/>
      <c r="C9921"/>
      <c r="D9921" s="43"/>
    </row>
    <row r="9922" spans="1:4" ht="15" x14ac:dyDescent="0.25">
      <c r="A9922"/>
      <c r="B9922"/>
      <c r="C9922"/>
      <c r="D9922" s="43"/>
    </row>
    <row r="9923" spans="1:4" ht="15" x14ac:dyDescent="0.25">
      <c r="A9923"/>
      <c r="B9923"/>
      <c r="C9923"/>
      <c r="D9923" s="43"/>
    </row>
    <row r="9924" spans="1:4" ht="15" x14ac:dyDescent="0.25">
      <c r="A9924"/>
      <c r="B9924"/>
      <c r="C9924"/>
      <c r="D9924" s="43"/>
    </row>
    <row r="9925" spans="1:4" ht="15" x14ac:dyDescent="0.25">
      <c r="A9925"/>
      <c r="B9925"/>
      <c r="C9925"/>
      <c r="D9925" s="43"/>
    </row>
    <row r="9926" spans="1:4" ht="15" x14ac:dyDescent="0.25">
      <c r="A9926"/>
      <c r="B9926"/>
      <c r="C9926"/>
      <c r="D9926" s="43"/>
    </row>
    <row r="9927" spans="1:4" ht="15" x14ac:dyDescent="0.25">
      <c r="A9927"/>
      <c r="B9927"/>
      <c r="C9927"/>
      <c r="D9927" s="43"/>
    </row>
    <row r="9928" spans="1:4" ht="15" x14ac:dyDescent="0.25">
      <c r="A9928"/>
      <c r="B9928"/>
      <c r="C9928"/>
      <c r="D9928" s="43"/>
    </row>
    <row r="9929" spans="1:4" ht="15" x14ac:dyDescent="0.25">
      <c r="A9929"/>
      <c r="B9929"/>
      <c r="C9929"/>
      <c r="D9929" s="43"/>
    </row>
    <row r="9930" spans="1:4" ht="15" x14ac:dyDescent="0.25">
      <c r="A9930"/>
      <c r="B9930"/>
      <c r="C9930"/>
      <c r="D9930" s="43"/>
    </row>
    <row r="9931" spans="1:4" ht="15" x14ac:dyDescent="0.25">
      <c r="A9931"/>
      <c r="B9931"/>
      <c r="C9931"/>
      <c r="D9931" s="43"/>
    </row>
    <row r="9932" spans="1:4" ht="15" x14ac:dyDescent="0.25">
      <c r="A9932"/>
      <c r="B9932"/>
      <c r="C9932"/>
      <c r="D9932" s="43"/>
    </row>
    <row r="9933" spans="1:4" ht="15" x14ac:dyDescent="0.25">
      <c r="A9933"/>
      <c r="B9933"/>
      <c r="C9933"/>
      <c r="D9933" s="43"/>
    </row>
    <row r="9934" spans="1:4" ht="15" x14ac:dyDescent="0.25">
      <c r="A9934"/>
      <c r="B9934"/>
      <c r="C9934"/>
      <c r="D9934" s="43"/>
    </row>
    <row r="9935" spans="1:4" ht="15" x14ac:dyDescent="0.25">
      <c r="A9935"/>
      <c r="B9935"/>
      <c r="C9935"/>
      <c r="D9935" s="43"/>
    </row>
    <row r="9936" spans="1:4" ht="15" x14ac:dyDescent="0.25">
      <c r="A9936"/>
      <c r="B9936"/>
      <c r="C9936"/>
      <c r="D9936" s="43"/>
    </row>
    <row r="9937" spans="1:4" ht="15" x14ac:dyDescent="0.25">
      <c r="A9937"/>
      <c r="B9937"/>
      <c r="C9937"/>
      <c r="D9937" s="43"/>
    </row>
    <row r="9938" spans="1:4" ht="15" x14ac:dyDescent="0.25">
      <c r="A9938"/>
      <c r="B9938"/>
      <c r="C9938"/>
      <c r="D9938" s="43"/>
    </row>
    <row r="9939" spans="1:4" ht="15" x14ac:dyDescent="0.25">
      <c r="A9939"/>
      <c r="B9939"/>
      <c r="C9939"/>
      <c r="D9939" s="43"/>
    </row>
    <row r="9940" spans="1:4" ht="15" x14ac:dyDescent="0.25">
      <c r="A9940"/>
      <c r="B9940"/>
      <c r="C9940"/>
      <c r="D9940" s="43"/>
    </row>
    <row r="9941" spans="1:4" ht="15" x14ac:dyDescent="0.25">
      <c r="A9941"/>
      <c r="B9941"/>
      <c r="C9941"/>
      <c r="D9941" s="43"/>
    </row>
    <row r="9942" spans="1:4" ht="15" x14ac:dyDescent="0.25">
      <c r="A9942"/>
      <c r="B9942"/>
      <c r="C9942"/>
      <c r="D9942" s="43"/>
    </row>
    <row r="9943" spans="1:4" ht="15" x14ac:dyDescent="0.25">
      <c r="A9943"/>
      <c r="B9943"/>
      <c r="C9943"/>
      <c r="D9943" s="43"/>
    </row>
    <row r="9944" spans="1:4" ht="15" x14ac:dyDescent="0.25">
      <c r="A9944"/>
      <c r="B9944"/>
      <c r="C9944"/>
      <c r="D9944" s="43"/>
    </row>
    <row r="9945" spans="1:4" ht="15" x14ac:dyDescent="0.25">
      <c r="A9945"/>
      <c r="B9945"/>
      <c r="C9945"/>
      <c r="D9945" s="43"/>
    </row>
    <row r="9946" spans="1:4" ht="15" x14ac:dyDescent="0.25">
      <c r="A9946"/>
      <c r="B9946"/>
      <c r="C9946"/>
      <c r="D9946" s="43"/>
    </row>
    <row r="9947" spans="1:4" ht="15" x14ac:dyDescent="0.25">
      <c r="A9947"/>
      <c r="B9947"/>
      <c r="C9947"/>
      <c r="D9947" s="43"/>
    </row>
    <row r="9948" spans="1:4" ht="15" x14ac:dyDescent="0.25">
      <c r="A9948"/>
      <c r="B9948"/>
      <c r="C9948"/>
      <c r="D9948" s="43"/>
    </row>
    <row r="9949" spans="1:4" ht="15" x14ac:dyDescent="0.25">
      <c r="A9949"/>
      <c r="B9949"/>
      <c r="C9949"/>
      <c r="D9949" s="43"/>
    </row>
    <row r="9950" spans="1:4" ht="15" x14ac:dyDescent="0.25">
      <c r="A9950"/>
      <c r="B9950"/>
      <c r="C9950"/>
      <c r="D9950" s="43"/>
    </row>
    <row r="9951" spans="1:4" ht="15" x14ac:dyDescent="0.25">
      <c r="A9951"/>
      <c r="B9951"/>
      <c r="C9951"/>
      <c r="D9951" s="43"/>
    </row>
    <row r="9952" spans="1:4" ht="15" x14ac:dyDescent="0.25">
      <c r="A9952"/>
      <c r="B9952"/>
      <c r="C9952"/>
      <c r="D9952" s="43"/>
    </row>
    <row r="9953" spans="1:4" ht="15" x14ac:dyDescent="0.25">
      <c r="A9953"/>
      <c r="B9953"/>
      <c r="C9953"/>
      <c r="D9953" s="43"/>
    </row>
    <row r="9954" spans="1:4" ht="15" x14ac:dyDescent="0.25">
      <c r="A9954"/>
      <c r="B9954"/>
      <c r="C9954"/>
      <c r="D9954" s="43"/>
    </row>
    <row r="9955" spans="1:4" ht="15" x14ac:dyDescent="0.25">
      <c r="A9955"/>
      <c r="B9955"/>
      <c r="C9955"/>
      <c r="D9955" s="43"/>
    </row>
    <row r="9956" spans="1:4" ht="15" x14ac:dyDescent="0.25">
      <c r="A9956"/>
      <c r="B9956"/>
      <c r="C9956"/>
      <c r="D9956" s="44"/>
    </row>
    <row r="9957" spans="1:4" ht="15" x14ac:dyDescent="0.25">
      <c r="A9957"/>
      <c r="B9957"/>
      <c r="C9957"/>
      <c r="D9957" s="43"/>
    </row>
    <row r="9958" spans="1:4" ht="15" x14ac:dyDescent="0.25">
      <c r="A9958"/>
      <c r="B9958"/>
      <c r="C9958"/>
      <c r="D9958" s="44"/>
    </row>
    <row r="9959" spans="1:4" ht="15" x14ac:dyDescent="0.25">
      <c r="A9959"/>
      <c r="B9959"/>
      <c r="C9959"/>
      <c r="D9959" s="43"/>
    </row>
    <row r="9960" spans="1:4" ht="15" x14ac:dyDescent="0.25">
      <c r="A9960"/>
      <c r="B9960"/>
      <c r="C9960"/>
      <c r="D9960" s="44"/>
    </row>
    <row r="9961" spans="1:4" ht="15" x14ac:dyDescent="0.25">
      <c r="A9961"/>
      <c r="B9961"/>
      <c r="C9961"/>
      <c r="D9961" s="43"/>
    </row>
    <row r="9962" spans="1:4" ht="15" x14ac:dyDescent="0.25">
      <c r="A9962"/>
      <c r="B9962"/>
      <c r="C9962"/>
      <c r="D9962" s="44"/>
    </row>
    <row r="9963" spans="1:4" ht="15" x14ac:dyDescent="0.25">
      <c r="A9963"/>
      <c r="B9963"/>
      <c r="C9963"/>
      <c r="D9963" s="43"/>
    </row>
    <row r="9964" spans="1:4" ht="15" x14ac:dyDescent="0.25">
      <c r="A9964"/>
      <c r="B9964"/>
      <c r="C9964"/>
      <c r="D9964" s="44"/>
    </row>
    <row r="9965" spans="1:4" ht="15" x14ac:dyDescent="0.25">
      <c r="A9965"/>
      <c r="B9965"/>
      <c r="C9965"/>
      <c r="D9965" s="44"/>
    </row>
    <row r="9966" spans="1:4" ht="15" x14ac:dyDescent="0.25">
      <c r="A9966"/>
      <c r="B9966"/>
      <c r="C9966"/>
      <c r="D9966" s="44"/>
    </row>
    <row r="9967" spans="1:4" ht="15" x14ac:dyDescent="0.25">
      <c r="A9967"/>
      <c r="B9967"/>
      <c r="C9967"/>
      <c r="D9967" s="44"/>
    </row>
    <row r="9968" spans="1:4" ht="15" x14ac:dyDescent="0.25">
      <c r="A9968"/>
      <c r="B9968"/>
      <c r="C9968"/>
      <c r="D9968" s="44"/>
    </row>
    <row r="9969" spans="1:4" ht="15" x14ac:dyDescent="0.25">
      <c r="A9969"/>
      <c r="B9969"/>
      <c r="C9969"/>
      <c r="D9969" s="44"/>
    </row>
    <row r="9970" spans="1:4" ht="15" x14ac:dyDescent="0.25">
      <c r="A9970"/>
      <c r="B9970"/>
      <c r="C9970"/>
      <c r="D9970" s="44"/>
    </row>
    <row r="9971" spans="1:4" ht="15" x14ac:dyDescent="0.25">
      <c r="A9971"/>
      <c r="B9971"/>
      <c r="C9971"/>
      <c r="D9971" s="43"/>
    </row>
    <row r="9972" spans="1:4" ht="15" x14ac:dyDescent="0.25">
      <c r="A9972"/>
      <c r="B9972"/>
      <c r="C9972"/>
      <c r="D9972" s="43"/>
    </row>
    <row r="9973" spans="1:4" ht="15" x14ac:dyDescent="0.25">
      <c r="A9973"/>
      <c r="B9973"/>
      <c r="C9973"/>
      <c r="D9973" s="43"/>
    </row>
    <row r="9974" spans="1:4" ht="15" x14ac:dyDescent="0.25">
      <c r="A9974"/>
      <c r="B9974"/>
      <c r="C9974"/>
      <c r="D9974" s="43"/>
    </row>
    <row r="9975" spans="1:4" ht="15" x14ac:dyDescent="0.25">
      <c r="A9975"/>
      <c r="B9975"/>
      <c r="C9975"/>
      <c r="D9975" s="44"/>
    </row>
    <row r="9976" spans="1:4" ht="15" x14ac:dyDescent="0.25">
      <c r="A9976"/>
      <c r="B9976"/>
      <c r="C9976"/>
      <c r="D9976" s="44"/>
    </row>
    <row r="9977" spans="1:4" ht="15" x14ac:dyDescent="0.25">
      <c r="A9977"/>
      <c r="B9977"/>
      <c r="C9977"/>
      <c r="D9977" s="44"/>
    </row>
    <row r="9978" spans="1:4" ht="15" x14ac:dyDescent="0.25">
      <c r="A9978"/>
      <c r="B9978"/>
      <c r="C9978"/>
      <c r="D9978" s="44"/>
    </row>
    <row r="9979" spans="1:4" ht="15" x14ac:dyDescent="0.25">
      <c r="A9979"/>
      <c r="B9979"/>
      <c r="C9979"/>
      <c r="D9979" s="44"/>
    </row>
    <row r="9980" spans="1:4" ht="15" x14ac:dyDescent="0.25">
      <c r="A9980"/>
      <c r="B9980"/>
      <c r="C9980"/>
      <c r="D9980" s="44"/>
    </row>
    <row r="9981" spans="1:4" ht="15" x14ac:dyDescent="0.25">
      <c r="A9981"/>
      <c r="B9981"/>
      <c r="C9981"/>
      <c r="D9981" s="43"/>
    </row>
    <row r="9982" spans="1:4" ht="15" x14ac:dyDescent="0.25">
      <c r="A9982"/>
      <c r="B9982"/>
      <c r="C9982"/>
      <c r="D9982" s="44"/>
    </row>
    <row r="9983" spans="1:4" ht="15" x14ac:dyDescent="0.25">
      <c r="A9983"/>
      <c r="B9983"/>
      <c r="C9983"/>
      <c r="D9983" s="43"/>
    </row>
    <row r="9984" spans="1:4" ht="15" x14ac:dyDescent="0.25">
      <c r="A9984"/>
      <c r="B9984"/>
      <c r="C9984"/>
      <c r="D9984" s="44"/>
    </row>
    <row r="9985" spans="1:4" ht="15" x14ac:dyDescent="0.25">
      <c r="A9985"/>
      <c r="B9985"/>
      <c r="C9985"/>
      <c r="D9985" s="44"/>
    </row>
    <row r="9986" spans="1:4" ht="15" x14ac:dyDescent="0.25">
      <c r="A9986"/>
      <c r="B9986"/>
      <c r="C9986"/>
      <c r="D9986" s="43"/>
    </row>
    <row r="9987" spans="1:4" ht="15" x14ac:dyDescent="0.25">
      <c r="A9987"/>
      <c r="B9987"/>
      <c r="C9987"/>
      <c r="D9987" s="44"/>
    </row>
    <row r="9988" spans="1:4" ht="15" x14ac:dyDescent="0.25">
      <c r="A9988"/>
      <c r="B9988"/>
      <c r="C9988"/>
      <c r="D9988" s="43"/>
    </row>
    <row r="9989" spans="1:4" ht="15" x14ac:dyDescent="0.25">
      <c r="A9989"/>
      <c r="B9989"/>
      <c r="C9989"/>
      <c r="D9989" s="44"/>
    </row>
    <row r="9990" spans="1:4" ht="15" x14ac:dyDescent="0.25">
      <c r="A9990"/>
      <c r="B9990"/>
      <c r="C9990"/>
      <c r="D9990" s="43"/>
    </row>
    <row r="9991" spans="1:4" ht="15" x14ac:dyDescent="0.25">
      <c r="A9991"/>
      <c r="B9991"/>
      <c r="C9991"/>
      <c r="D9991" s="43"/>
    </row>
    <row r="9992" spans="1:4" ht="15" x14ac:dyDescent="0.25">
      <c r="A9992"/>
      <c r="B9992"/>
      <c r="C9992"/>
      <c r="D9992" s="43"/>
    </row>
    <row r="9993" spans="1:4" ht="15" x14ac:dyDescent="0.25">
      <c r="A9993"/>
      <c r="B9993"/>
      <c r="C9993"/>
      <c r="D9993" s="43"/>
    </row>
    <row r="9994" spans="1:4" ht="15" x14ac:dyDescent="0.25">
      <c r="A9994"/>
      <c r="B9994"/>
      <c r="C9994"/>
      <c r="D9994" s="43"/>
    </row>
    <row r="9995" spans="1:4" ht="15" x14ac:dyDescent="0.25">
      <c r="A9995"/>
      <c r="B9995"/>
      <c r="C9995"/>
      <c r="D9995" s="43"/>
    </row>
    <row r="9996" spans="1:4" ht="15" x14ac:dyDescent="0.25">
      <c r="A9996"/>
      <c r="B9996"/>
      <c r="C9996"/>
      <c r="D9996" s="43"/>
    </row>
    <row r="9997" spans="1:4" ht="15" x14ac:dyDescent="0.25">
      <c r="A9997"/>
      <c r="B9997"/>
      <c r="C9997"/>
      <c r="D9997" s="43"/>
    </row>
    <row r="9998" spans="1:4" ht="15" x14ac:dyDescent="0.25">
      <c r="A9998"/>
      <c r="B9998"/>
      <c r="C9998"/>
      <c r="D9998" s="43"/>
    </row>
    <row r="9999" spans="1:4" ht="15" x14ac:dyDescent="0.25">
      <c r="A9999"/>
      <c r="B9999"/>
      <c r="C9999"/>
      <c r="D9999" s="43"/>
    </row>
    <row r="10000" spans="1:4" ht="15" x14ac:dyDescent="0.25">
      <c r="A10000"/>
      <c r="B10000"/>
      <c r="C10000"/>
      <c r="D10000" s="43"/>
    </row>
    <row r="10001" spans="1:4" ht="15" x14ac:dyDescent="0.25">
      <c r="A10001"/>
      <c r="B10001"/>
      <c r="C10001"/>
      <c r="D10001" s="43"/>
    </row>
    <row r="10002" spans="1:4" ht="15" x14ac:dyDescent="0.25">
      <c r="A10002"/>
      <c r="B10002"/>
      <c r="C10002"/>
      <c r="D10002" s="43"/>
    </row>
    <row r="10003" spans="1:4" ht="15" x14ac:dyDescent="0.25">
      <c r="A10003"/>
      <c r="B10003"/>
      <c r="C10003"/>
      <c r="D10003" s="43"/>
    </row>
    <row r="10004" spans="1:4" ht="15" x14ac:dyDescent="0.25">
      <c r="A10004"/>
      <c r="B10004"/>
      <c r="C10004"/>
      <c r="D10004" s="43"/>
    </row>
    <row r="10005" spans="1:4" ht="15" x14ac:dyDescent="0.25">
      <c r="A10005"/>
      <c r="B10005"/>
      <c r="C10005"/>
      <c r="D10005" s="43"/>
    </row>
    <row r="10006" spans="1:4" ht="15" x14ac:dyDescent="0.25">
      <c r="A10006"/>
      <c r="B10006"/>
      <c r="C10006"/>
      <c r="D10006" s="43"/>
    </row>
    <row r="10007" spans="1:4" ht="15" x14ac:dyDescent="0.25">
      <c r="A10007"/>
      <c r="B10007"/>
      <c r="C10007"/>
      <c r="D10007" s="43"/>
    </row>
    <row r="10008" spans="1:4" ht="15" x14ac:dyDescent="0.25">
      <c r="A10008"/>
      <c r="B10008"/>
      <c r="C10008"/>
      <c r="D10008" s="43"/>
    </row>
    <row r="10009" spans="1:4" ht="15" x14ac:dyDescent="0.25">
      <c r="A10009"/>
      <c r="B10009"/>
      <c r="C10009"/>
      <c r="D10009" s="43"/>
    </row>
    <row r="10010" spans="1:4" ht="15" x14ac:dyDescent="0.25">
      <c r="A10010"/>
      <c r="B10010"/>
      <c r="C10010"/>
      <c r="D10010" s="43"/>
    </row>
    <row r="10011" spans="1:4" ht="15" x14ac:dyDescent="0.25">
      <c r="A10011"/>
      <c r="B10011"/>
      <c r="C10011"/>
      <c r="D10011" s="43"/>
    </row>
    <row r="10012" spans="1:4" ht="15" x14ac:dyDescent="0.25">
      <c r="A10012"/>
      <c r="B10012"/>
      <c r="C10012"/>
      <c r="D10012" s="43"/>
    </row>
    <row r="10013" spans="1:4" ht="15" x14ac:dyDescent="0.25">
      <c r="A10013"/>
      <c r="B10013"/>
      <c r="C10013"/>
      <c r="D10013" s="43"/>
    </row>
    <row r="10014" spans="1:4" ht="15" x14ac:dyDescent="0.25">
      <c r="A10014"/>
      <c r="B10014"/>
      <c r="C10014"/>
      <c r="D10014" s="43"/>
    </row>
    <row r="10015" spans="1:4" ht="15" x14ac:dyDescent="0.25">
      <c r="A10015"/>
      <c r="B10015"/>
      <c r="C10015"/>
      <c r="D10015" s="43"/>
    </row>
    <row r="10016" spans="1:4" ht="15" x14ac:dyDescent="0.25">
      <c r="A10016"/>
      <c r="B10016"/>
      <c r="C10016"/>
      <c r="D10016" s="43"/>
    </row>
    <row r="10017" spans="1:4" ht="15" x14ac:dyDescent="0.25">
      <c r="A10017"/>
      <c r="B10017"/>
      <c r="C10017"/>
      <c r="D10017" s="43"/>
    </row>
    <row r="10018" spans="1:4" ht="15" x14ac:dyDescent="0.25">
      <c r="A10018"/>
      <c r="B10018"/>
      <c r="C10018"/>
      <c r="D10018" s="43"/>
    </row>
    <row r="10019" spans="1:4" ht="15" x14ac:dyDescent="0.25">
      <c r="A10019"/>
      <c r="B10019"/>
      <c r="C10019"/>
      <c r="D10019" s="43"/>
    </row>
    <row r="10020" spans="1:4" ht="15" x14ac:dyDescent="0.25">
      <c r="A10020"/>
      <c r="B10020"/>
      <c r="C10020"/>
      <c r="D10020" s="43"/>
    </row>
    <row r="10021" spans="1:4" ht="15" x14ac:dyDescent="0.25">
      <c r="A10021"/>
      <c r="B10021"/>
      <c r="C10021"/>
      <c r="D10021" s="43"/>
    </row>
    <row r="10022" spans="1:4" ht="15" x14ac:dyDescent="0.25">
      <c r="A10022"/>
      <c r="B10022"/>
      <c r="C10022"/>
      <c r="D10022" s="43"/>
    </row>
    <row r="10023" spans="1:4" ht="15" x14ac:dyDescent="0.25">
      <c r="A10023"/>
      <c r="B10023"/>
      <c r="C10023"/>
      <c r="D10023" s="43"/>
    </row>
    <row r="10024" spans="1:4" ht="15" x14ac:dyDescent="0.25">
      <c r="A10024"/>
      <c r="B10024"/>
      <c r="C10024"/>
      <c r="D10024" s="43"/>
    </row>
    <row r="10025" spans="1:4" ht="15" x14ac:dyDescent="0.25">
      <c r="A10025"/>
      <c r="B10025"/>
      <c r="C10025"/>
      <c r="D10025" s="43"/>
    </row>
    <row r="10026" spans="1:4" ht="15" x14ac:dyDescent="0.25">
      <c r="A10026"/>
      <c r="B10026"/>
      <c r="C10026"/>
      <c r="D10026" s="43"/>
    </row>
    <row r="10027" spans="1:4" ht="15" x14ac:dyDescent="0.25">
      <c r="A10027"/>
      <c r="B10027"/>
      <c r="C10027"/>
      <c r="D10027" s="43"/>
    </row>
    <row r="10028" spans="1:4" ht="15" x14ac:dyDescent="0.25">
      <c r="A10028"/>
      <c r="B10028"/>
      <c r="C10028"/>
      <c r="D10028" s="43"/>
    </row>
    <row r="10029" spans="1:4" ht="15" x14ac:dyDescent="0.25">
      <c r="A10029"/>
      <c r="B10029"/>
      <c r="C10029"/>
      <c r="D10029" s="43"/>
    </row>
    <row r="10030" spans="1:4" ht="15" x14ac:dyDescent="0.25">
      <c r="A10030"/>
      <c r="B10030"/>
      <c r="C10030"/>
      <c r="D10030" s="43"/>
    </row>
    <row r="10031" spans="1:4" ht="15" x14ac:dyDescent="0.25">
      <c r="A10031"/>
      <c r="B10031"/>
      <c r="C10031"/>
      <c r="D10031" s="43"/>
    </row>
    <row r="10032" spans="1:4" ht="15" x14ac:dyDescent="0.25">
      <c r="A10032"/>
      <c r="B10032"/>
      <c r="C10032"/>
      <c r="D10032" s="43"/>
    </row>
    <row r="10033" spans="1:4" ht="15" x14ac:dyDescent="0.25">
      <c r="A10033"/>
      <c r="B10033"/>
      <c r="C10033"/>
      <c r="D10033" s="43"/>
    </row>
    <row r="10034" spans="1:4" ht="15" x14ac:dyDescent="0.25">
      <c r="A10034"/>
      <c r="B10034"/>
      <c r="C10034"/>
      <c r="D10034" s="43"/>
    </row>
    <row r="10035" spans="1:4" ht="15" x14ac:dyDescent="0.25">
      <c r="A10035"/>
      <c r="B10035"/>
      <c r="C10035"/>
      <c r="D10035" s="43"/>
    </row>
    <row r="10036" spans="1:4" ht="15" x14ac:dyDescent="0.25">
      <c r="A10036"/>
      <c r="B10036"/>
      <c r="C10036"/>
      <c r="D10036" s="43"/>
    </row>
    <row r="10037" spans="1:4" ht="15" x14ac:dyDescent="0.25">
      <c r="A10037"/>
      <c r="B10037"/>
      <c r="C10037"/>
      <c r="D10037" s="43"/>
    </row>
    <row r="10038" spans="1:4" ht="15" x14ac:dyDescent="0.25">
      <c r="A10038"/>
      <c r="B10038"/>
      <c r="C10038"/>
      <c r="D10038" s="43"/>
    </row>
    <row r="10039" spans="1:4" ht="15" x14ac:dyDescent="0.25">
      <c r="A10039"/>
      <c r="B10039"/>
      <c r="C10039"/>
      <c r="D10039" s="43"/>
    </row>
    <row r="10040" spans="1:4" ht="15" x14ac:dyDescent="0.25">
      <c r="A10040"/>
      <c r="B10040"/>
      <c r="C10040"/>
      <c r="D10040" s="43"/>
    </row>
    <row r="10041" spans="1:4" ht="15" x14ac:dyDescent="0.25">
      <c r="A10041"/>
      <c r="B10041"/>
      <c r="C10041"/>
      <c r="D10041" s="43"/>
    </row>
    <row r="10042" spans="1:4" ht="15" x14ac:dyDescent="0.25">
      <c r="A10042"/>
      <c r="B10042"/>
      <c r="C10042"/>
      <c r="D10042" s="43"/>
    </row>
    <row r="10043" spans="1:4" ht="15" x14ac:dyDescent="0.25">
      <c r="A10043"/>
      <c r="B10043"/>
      <c r="C10043"/>
      <c r="D10043" s="43"/>
    </row>
    <row r="10044" spans="1:4" ht="15" x14ac:dyDescent="0.25">
      <c r="A10044"/>
      <c r="B10044"/>
      <c r="C10044"/>
      <c r="D10044" s="43"/>
    </row>
    <row r="10045" spans="1:4" ht="15" x14ac:dyDescent="0.25">
      <c r="A10045"/>
      <c r="B10045"/>
      <c r="C10045"/>
      <c r="D10045" s="43"/>
    </row>
    <row r="10046" spans="1:4" ht="15" x14ac:dyDescent="0.25">
      <c r="A10046"/>
      <c r="B10046"/>
      <c r="C10046"/>
      <c r="D10046" s="43"/>
    </row>
    <row r="10047" spans="1:4" ht="15" x14ac:dyDescent="0.25">
      <c r="A10047"/>
      <c r="B10047"/>
      <c r="C10047"/>
      <c r="D10047" s="43"/>
    </row>
    <row r="10048" spans="1:4" ht="15" x14ac:dyDescent="0.25">
      <c r="A10048"/>
      <c r="B10048"/>
      <c r="C10048"/>
      <c r="D10048" s="43"/>
    </row>
    <row r="10049" spans="1:4" ht="15" x14ac:dyDescent="0.25">
      <c r="A10049"/>
      <c r="B10049"/>
      <c r="C10049"/>
      <c r="D10049" s="43"/>
    </row>
    <row r="10050" spans="1:4" ht="15" x14ac:dyDescent="0.25">
      <c r="A10050"/>
      <c r="B10050"/>
      <c r="C10050"/>
      <c r="D10050" s="43"/>
    </row>
    <row r="10051" spans="1:4" ht="15" x14ac:dyDescent="0.25">
      <c r="A10051"/>
      <c r="B10051"/>
      <c r="C10051"/>
      <c r="D10051" s="43"/>
    </row>
    <row r="10052" spans="1:4" ht="15" x14ac:dyDescent="0.25">
      <c r="A10052"/>
      <c r="B10052"/>
      <c r="C10052"/>
      <c r="D10052" s="43"/>
    </row>
    <row r="10053" spans="1:4" ht="15" x14ac:dyDescent="0.25">
      <c r="A10053"/>
      <c r="B10053"/>
      <c r="C10053"/>
      <c r="D10053" s="43"/>
    </row>
    <row r="10054" spans="1:4" ht="15" x14ac:dyDescent="0.25">
      <c r="A10054"/>
      <c r="B10054"/>
      <c r="C10054"/>
      <c r="D10054" s="43"/>
    </row>
    <row r="10055" spans="1:4" ht="15" x14ac:dyDescent="0.25">
      <c r="A10055"/>
      <c r="B10055"/>
      <c r="C10055"/>
      <c r="D10055" s="43"/>
    </row>
    <row r="10056" spans="1:4" ht="15" x14ac:dyDescent="0.25">
      <c r="A10056"/>
      <c r="B10056"/>
      <c r="C10056"/>
      <c r="D10056" s="43"/>
    </row>
    <row r="10057" spans="1:4" ht="15" x14ac:dyDescent="0.25">
      <c r="A10057"/>
      <c r="B10057"/>
      <c r="C10057"/>
      <c r="D10057" s="43"/>
    </row>
    <row r="10058" spans="1:4" ht="15" x14ac:dyDescent="0.25">
      <c r="A10058"/>
      <c r="B10058"/>
      <c r="C10058"/>
      <c r="D10058" s="43"/>
    </row>
    <row r="10059" spans="1:4" ht="15" x14ac:dyDescent="0.25">
      <c r="A10059"/>
      <c r="B10059"/>
      <c r="C10059"/>
      <c r="D10059" s="43"/>
    </row>
    <row r="10060" spans="1:4" ht="15" x14ac:dyDescent="0.25">
      <c r="A10060"/>
      <c r="B10060"/>
      <c r="C10060"/>
      <c r="D10060" s="43"/>
    </row>
    <row r="10061" spans="1:4" ht="15" x14ac:dyDescent="0.25">
      <c r="A10061"/>
      <c r="B10061"/>
      <c r="C10061"/>
      <c r="D10061" s="43"/>
    </row>
    <row r="10062" spans="1:4" ht="15" x14ac:dyDescent="0.25">
      <c r="A10062"/>
      <c r="B10062"/>
      <c r="C10062"/>
      <c r="D10062" s="43"/>
    </row>
    <row r="10063" spans="1:4" ht="15" x14ac:dyDescent="0.25">
      <c r="A10063"/>
      <c r="B10063"/>
      <c r="C10063"/>
      <c r="D10063" s="43"/>
    </row>
    <row r="10064" spans="1:4" ht="15" x14ac:dyDescent="0.25">
      <c r="A10064"/>
      <c r="B10064"/>
      <c r="C10064"/>
      <c r="D10064" s="43"/>
    </row>
    <row r="10065" spans="1:4" ht="15" x14ac:dyDescent="0.25">
      <c r="A10065"/>
      <c r="B10065"/>
      <c r="C10065"/>
      <c r="D10065" s="43"/>
    </row>
    <row r="10066" spans="1:4" ht="15" x14ac:dyDescent="0.25">
      <c r="A10066"/>
      <c r="B10066"/>
      <c r="C10066"/>
      <c r="D10066" s="43"/>
    </row>
    <row r="10067" spans="1:4" ht="15" x14ac:dyDescent="0.25">
      <c r="A10067"/>
      <c r="B10067"/>
      <c r="C10067"/>
      <c r="D10067" s="43"/>
    </row>
    <row r="10068" spans="1:4" ht="15" x14ac:dyDescent="0.25">
      <c r="A10068"/>
      <c r="B10068"/>
      <c r="C10068"/>
      <c r="D10068" s="43"/>
    </row>
    <row r="10069" spans="1:4" ht="15" x14ac:dyDescent="0.25">
      <c r="A10069"/>
      <c r="B10069"/>
      <c r="C10069"/>
      <c r="D10069" s="43"/>
    </row>
    <row r="10070" spans="1:4" ht="15" x14ac:dyDescent="0.25">
      <c r="A10070"/>
      <c r="B10070"/>
      <c r="C10070"/>
      <c r="D10070" s="43"/>
    </row>
    <row r="10071" spans="1:4" ht="15" x14ac:dyDescent="0.25">
      <c r="A10071"/>
      <c r="B10071"/>
      <c r="C10071"/>
      <c r="D10071" s="43"/>
    </row>
    <row r="10072" spans="1:4" ht="15" x14ac:dyDescent="0.25">
      <c r="A10072"/>
      <c r="B10072"/>
      <c r="C10072"/>
      <c r="D10072" s="43"/>
    </row>
    <row r="10073" spans="1:4" ht="15" x14ac:dyDescent="0.25">
      <c r="A10073"/>
      <c r="B10073"/>
      <c r="C10073"/>
      <c r="D10073" s="43"/>
    </row>
    <row r="10074" spans="1:4" ht="15" x14ac:dyDescent="0.25">
      <c r="A10074"/>
      <c r="B10074"/>
      <c r="C10074"/>
      <c r="D10074" s="43"/>
    </row>
    <row r="10075" spans="1:4" ht="15" x14ac:dyDescent="0.25">
      <c r="A10075"/>
      <c r="B10075"/>
      <c r="C10075"/>
      <c r="D10075" s="43"/>
    </row>
    <row r="10076" spans="1:4" ht="15" x14ac:dyDescent="0.25">
      <c r="A10076"/>
      <c r="B10076"/>
      <c r="C10076"/>
      <c r="D10076" s="43"/>
    </row>
    <row r="10077" spans="1:4" ht="15" x14ac:dyDescent="0.25">
      <c r="A10077"/>
      <c r="B10077"/>
      <c r="C10077"/>
      <c r="D10077" s="43"/>
    </row>
    <row r="10078" spans="1:4" ht="15" x14ac:dyDescent="0.25">
      <c r="A10078"/>
      <c r="B10078"/>
      <c r="C10078"/>
      <c r="D10078" s="44"/>
    </row>
    <row r="10079" spans="1:4" ht="15" x14ac:dyDescent="0.25">
      <c r="A10079"/>
      <c r="B10079"/>
      <c r="C10079"/>
      <c r="D10079" s="43"/>
    </row>
    <row r="10080" spans="1:4" ht="15" x14ac:dyDescent="0.25">
      <c r="A10080"/>
      <c r="B10080"/>
      <c r="C10080"/>
      <c r="D10080" s="43"/>
    </row>
    <row r="10081" spans="1:4" ht="15" x14ac:dyDescent="0.25">
      <c r="A10081"/>
      <c r="B10081"/>
      <c r="C10081"/>
      <c r="D10081" s="43"/>
    </row>
    <row r="10082" spans="1:4" ht="15" x14ac:dyDescent="0.25">
      <c r="A10082"/>
      <c r="B10082"/>
      <c r="C10082"/>
      <c r="D10082" s="43"/>
    </row>
    <row r="10083" spans="1:4" ht="15" x14ac:dyDescent="0.25">
      <c r="A10083"/>
      <c r="B10083"/>
      <c r="C10083"/>
      <c r="D10083" s="43"/>
    </row>
    <row r="10084" spans="1:4" ht="15" x14ac:dyDescent="0.25">
      <c r="A10084"/>
      <c r="B10084"/>
      <c r="C10084"/>
      <c r="D10084" s="43"/>
    </row>
    <row r="10085" spans="1:4" ht="15" x14ac:dyDescent="0.25">
      <c r="A10085"/>
      <c r="B10085"/>
      <c r="C10085"/>
      <c r="D10085" s="43"/>
    </row>
    <row r="10086" spans="1:4" ht="15" x14ac:dyDescent="0.25">
      <c r="A10086"/>
      <c r="B10086"/>
      <c r="C10086"/>
      <c r="D10086" s="43"/>
    </row>
    <row r="10087" spans="1:4" ht="15" x14ac:dyDescent="0.25">
      <c r="A10087"/>
      <c r="B10087"/>
      <c r="C10087"/>
      <c r="D10087" s="43"/>
    </row>
    <row r="10088" spans="1:4" ht="15" x14ac:dyDescent="0.25">
      <c r="A10088"/>
      <c r="B10088"/>
      <c r="C10088"/>
      <c r="D10088" s="43"/>
    </row>
    <row r="10089" spans="1:4" ht="15" x14ac:dyDescent="0.25">
      <c r="A10089"/>
      <c r="B10089"/>
      <c r="C10089"/>
      <c r="D10089" s="43"/>
    </row>
    <row r="10090" spans="1:4" ht="15" x14ac:dyDescent="0.25">
      <c r="A10090"/>
      <c r="B10090"/>
      <c r="C10090"/>
      <c r="D10090" s="43"/>
    </row>
    <row r="10091" spans="1:4" ht="15" x14ac:dyDescent="0.25">
      <c r="A10091"/>
      <c r="B10091"/>
      <c r="C10091"/>
      <c r="D10091" s="43"/>
    </row>
    <row r="10092" spans="1:4" ht="15" x14ac:dyDescent="0.25">
      <c r="A10092"/>
      <c r="B10092"/>
      <c r="C10092"/>
      <c r="D10092" s="43"/>
    </row>
    <row r="10093" spans="1:4" ht="15" x14ac:dyDescent="0.25">
      <c r="A10093"/>
      <c r="B10093"/>
      <c r="C10093"/>
      <c r="D10093" s="43"/>
    </row>
    <row r="10094" spans="1:4" ht="15" x14ac:dyDescent="0.25">
      <c r="A10094"/>
      <c r="B10094"/>
      <c r="C10094"/>
      <c r="D10094" s="43"/>
    </row>
    <row r="10095" spans="1:4" ht="15" x14ac:dyDescent="0.25">
      <c r="A10095"/>
      <c r="B10095"/>
      <c r="C10095"/>
      <c r="D10095" s="43"/>
    </row>
    <row r="10096" spans="1:4" ht="15" x14ac:dyDescent="0.25">
      <c r="A10096"/>
      <c r="B10096"/>
      <c r="C10096"/>
      <c r="D10096" s="43"/>
    </row>
    <row r="10097" spans="1:4" ht="15" x14ac:dyDescent="0.25">
      <c r="A10097"/>
      <c r="B10097"/>
      <c r="C10097"/>
      <c r="D10097" s="43"/>
    </row>
    <row r="10098" spans="1:4" ht="15" x14ac:dyDescent="0.25">
      <c r="A10098"/>
      <c r="B10098"/>
      <c r="C10098"/>
      <c r="D10098" s="43"/>
    </row>
    <row r="10099" spans="1:4" ht="15" x14ac:dyDescent="0.25">
      <c r="A10099"/>
      <c r="B10099"/>
      <c r="C10099"/>
      <c r="D10099" s="43"/>
    </row>
    <row r="10100" spans="1:4" ht="15" x14ac:dyDescent="0.25">
      <c r="A10100"/>
      <c r="B10100"/>
      <c r="C10100"/>
      <c r="D10100" s="43"/>
    </row>
    <row r="10101" spans="1:4" ht="15" x14ac:dyDescent="0.25">
      <c r="A10101"/>
      <c r="B10101"/>
      <c r="C10101"/>
      <c r="D10101" s="43"/>
    </row>
    <row r="10102" spans="1:4" ht="15" x14ac:dyDescent="0.25">
      <c r="A10102"/>
      <c r="B10102"/>
      <c r="C10102"/>
      <c r="D10102" s="43"/>
    </row>
    <row r="10103" spans="1:4" ht="15" x14ac:dyDescent="0.25">
      <c r="A10103"/>
      <c r="B10103"/>
      <c r="C10103"/>
      <c r="D10103" s="43"/>
    </row>
    <row r="10104" spans="1:4" ht="15" x14ac:dyDescent="0.25">
      <c r="A10104"/>
      <c r="B10104"/>
      <c r="C10104"/>
      <c r="D10104" s="44"/>
    </row>
    <row r="10105" spans="1:4" ht="15" x14ac:dyDescent="0.25">
      <c r="A10105"/>
      <c r="B10105"/>
      <c r="C10105"/>
      <c r="D10105" s="44"/>
    </row>
    <row r="10106" spans="1:4" ht="15" x14ac:dyDescent="0.25">
      <c r="A10106"/>
      <c r="B10106"/>
      <c r="C10106"/>
      <c r="D10106" s="44"/>
    </row>
    <row r="10107" spans="1:4" ht="15" x14ac:dyDescent="0.25">
      <c r="A10107"/>
      <c r="B10107"/>
      <c r="C10107"/>
      <c r="D10107" s="44"/>
    </row>
    <row r="10108" spans="1:4" ht="15" x14ac:dyDescent="0.25">
      <c r="A10108"/>
      <c r="B10108"/>
      <c r="C10108"/>
      <c r="D10108" s="44"/>
    </row>
    <row r="10109" spans="1:4" ht="15" x14ac:dyDescent="0.25">
      <c r="A10109"/>
      <c r="B10109"/>
      <c r="C10109"/>
      <c r="D10109" s="44"/>
    </row>
    <row r="10110" spans="1:4" ht="15" x14ac:dyDescent="0.25">
      <c r="A10110"/>
      <c r="B10110"/>
      <c r="C10110"/>
      <c r="D10110" s="44"/>
    </row>
    <row r="10111" spans="1:4" ht="15" x14ac:dyDescent="0.25">
      <c r="A10111"/>
      <c r="B10111"/>
      <c r="C10111"/>
      <c r="D10111" s="44"/>
    </row>
    <row r="10112" spans="1:4" ht="15" x14ac:dyDescent="0.25">
      <c r="A10112"/>
      <c r="B10112"/>
      <c r="C10112"/>
      <c r="D10112" s="44"/>
    </row>
    <row r="10113" spans="1:4" ht="15" x14ac:dyDescent="0.25">
      <c r="A10113"/>
      <c r="B10113"/>
      <c r="C10113"/>
      <c r="D10113" s="44"/>
    </row>
    <row r="10114" spans="1:4" ht="15" x14ac:dyDescent="0.25">
      <c r="A10114"/>
      <c r="B10114"/>
      <c r="C10114"/>
      <c r="D10114" s="44"/>
    </row>
    <row r="10115" spans="1:4" ht="15" x14ac:dyDescent="0.25">
      <c r="A10115"/>
      <c r="B10115"/>
      <c r="C10115"/>
      <c r="D10115" s="44"/>
    </row>
    <row r="10116" spans="1:4" ht="15" x14ac:dyDescent="0.25">
      <c r="A10116"/>
      <c r="B10116"/>
      <c r="C10116"/>
      <c r="D10116" s="44"/>
    </row>
    <row r="10117" spans="1:4" ht="15" x14ac:dyDescent="0.25">
      <c r="A10117"/>
      <c r="B10117"/>
      <c r="C10117"/>
      <c r="D10117" s="44"/>
    </row>
    <row r="10118" spans="1:4" ht="15" x14ac:dyDescent="0.25">
      <c r="A10118"/>
      <c r="B10118"/>
      <c r="C10118"/>
      <c r="D10118" s="44"/>
    </row>
    <row r="10119" spans="1:4" ht="15" x14ac:dyDescent="0.25">
      <c r="A10119"/>
      <c r="B10119"/>
      <c r="C10119"/>
      <c r="D10119" s="44"/>
    </row>
    <row r="10120" spans="1:4" ht="15" x14ac:dyDescent="0.25">
      <c r="A10120"/>
      <c r="B10120"/>
      <c r="C10120"/>
      <c r="D10120" s="43"/>
    </row>
    <row r="10121" spans="1:4" ht="15" x14ac:dyDescent="0.25">
      <c r="A10121"/>
      <c r="B10121"/>
      <c r="C10121"/>
      <c r="D10121" s="43"/>
    </row>
    <row r="10122" spans="1:4" ht="15" x14ac:dyDescent="0.25">
      <c r="A10122"/>
      <c r="B10122"/>
      <c r="C10122"/>
      <c r="D10122" s="43"/>
    </row>
    <row r="10123" spans="1:4" ht="15" x14ac:dyDescent="0.25">
      <c r="A10123"/>
      <c r="B10123"/>
      <c r="C10123"/>
      <c r="D10123" s="43"/>
    </row>
    <row r="10124" spans="1:4" ht="15" x14ac:dyDescent="0.25">
      <c r="A10124"/>
      <c r="B10124"/>
      <c r="C10124"/>
      <c r="D10124" s="43"/>
    </row>
    <row r="10125" spans="1:4" ht="15" x14ac:dyDescent="0.25">
      <c r="A10125"/>
      <c r="B10125"/>
      <c r="C10125"/>
      <c r="D10125" s="43"/>
    </row>
    <row r="10126" spans="1:4" ht="15" x14ac:dyDescent="0.25">
      <c r="A10126"/>
      <c r="B10126"/>
      <c r="C10126"/>
      <c r="D10126" s="43"/>
    </row>
    <row r="10127" spans="1:4" ht="15" x14ac:dyDescent="0.25">
      <c r="A10127"/>
      <c r="B10127"/>
      <c r="C10127"/>
      <c r="D10127" s="43"/>
    </row>
    <row r="10128" spans="1:4" ht="15" x14ac:dyDescent="0.25">
      <c r="A10128"/>
      <c r="B10128"/>
      <c r="C10128"/>
      <c r="D10128" s="43"/>
    </row>
    <row r="10129" spans="1:4" ht="15" x14ac:dyDescent="0.25">
      <c r="A10129"/>
      <c r="B10129"/>
      <c r="C10129"/>
      <c r="D10129" s="43"/>
    </row>
    <row r="10130" spans="1:4" ht="15" x14ac:dyDescent="0.25">
      <c r="A10130"/>
      <c r="B10130"/>
      <c r="C10130"/>
      <c r="D10130" s="43"/>
    </row>
    <row r="10131" spans="1:4" ht="15" x14ac:dyDescent="0.25">
      <c r="A10131"/>
      <c r="B10131"/>
      <c r="C10131"/>
      <c r="D10131" s="43"/>
    </row>
    <row r="10132" spans="1:4" ht="15" x14ac:dyDescent="0.25">
      <c r="A10132"/>
      <c r="B10132"/>
      <c r="C10132"/>
      <c r="D10132" s="43"/>
    </row>
    <row r="10133" spans="1:4" ht="15" x14ac:dyDescent="0.25">
      <c r="A10133"/>
      <c r="B10133"/>
      <c r="C10133"/>
      <c r="D10133" s="43"/>
    </row>
    <row r="10134" spans="1:4" ht="15" x14ac:dyDescent="0.25">
      <c r="A10134"/>
      <c r="B10134"/>
      <c r="C10134"/>
      <c r="D10134" s="43"/>
    </row>
    <row r="10135" spans="1:4" ht="15" x14ac:dyDescent="0.25">
      <c r="A10135"/>
      <c r="B10135"/>
      <c r="C10135"/>
      <c r="D10135" s="43"/>
    </row>
    <row r="10136" spans="1:4" ht="15" x14ac:dyDescent="0.25">
      <c r="A10136"/>
      <c r="B10136"/>
      <c r="C10136"/>
      <c r="D10136" s="43"/>
    </row>
    <row r="10137" spans="1:4" ht="15" x14ac:dyDescent="0.25">
      <c r="A10137"/>
      <c r="B10137"/>
      <c r="C10137"/>
      <c r="D10137" s="43"/>
    </row>
    <row r="10138" spans="1:4" ht="15" x14ac:dyDescent="0.25">
      <c r="A10138"/>
      <c r="B10138"/>
      <c r="C10138"/>
      <c r="D10138" s="43"/>
    </row>
    <row r="10139" spans="1:4" ht="15" x14ac:dyDescent="0.25">
      <c r="A10139"/>
      <c r="B10139"/>
      <c r="C10139"/>
      <c r="D10139" s="43"/>
    </row>
    <row r="10140" spans="1:4" ht="15" x14ac:dyDescent="0.25">
      <c r="A10140"/>
      <c r="B10140"/>
      <c r="C10140"/>
      <c r="D10140" s="43"/>
    </row>
    <row r="10141" spans="1:4" ht="15" x14ac:dyDescent="0.25">
      <c r="A10141"/>
      <c r="B10141"/>
      <c r="C10141"/>
      <c r="D10141" s="43"/>
    </row>
    <row r="10142" spans="1:4" ht="15" x14ac:dyDescent="0.25">
      <c r="A10142"/>
      <c r="B10142"/>
      <c r="C10142"/>
      <c r="D10142" s="43"/>
    </row>
    <row r="10143" spans="1:4" ht="15" x14ac:dyDescent="0.25">
      <c r="A10143"/>
      <c r="B10143"/>
      <c r="C10143"/>
      <c r="D10143" s="43"/>
    </row>
    <row r="10144" spans="1:4" ht="15" x14ac:dyDescent="0.25">
      <c r="A10144"/>
      <c r="B10144"/>
      <c r="C10144"/>
      <c r="D10144" s="43"/>
    </row>
    <row r="10145" spans="1:4" ht="15" x14ac:dyDescent="0.25">
      <c r="A10145"/>
      <c r="B10145"/>
      <c r="C10145"/>
      <c r="D10145" s="43"/>
    </row>
    <row r="10146" spans="1:4" ht="15" x14ac:dyDescent="0.25">
      <c r="A10146"/>
      <c r="B10146"/>
      <c r="C10146"/>
      <c r="D10146" s="43"/>
    </row>
    <row r="10147" spans="1:4" ht="15" x14ac:dyDescent="0.25">
      <c r="A10147"/>
      <c r="B10147"/>
      <c r="C10147"/>
      <c r="D10147" s="43"/>
    </row>
    <row r="10148" spans="1:4" ht="15" x14ac:dyDescent="0.25">
      <c r="A10148"/>
      <c r="B10148"/>
      <c r="C10148"/>
      <c r="D10148" s="43"/>
    </row>
    <row r="10149" spans="1:4" ht="15" x14ac:dyDescent="0.25">
      <c r="A10149"/>
      <c r="B10149"/>
      <c r="C10149"/>
      <c r="D10149" s="43"/>
    </row>
    <row r="10150" spans="1:4" ht="15" x14ac:dyDescent="0.25">
      <c r="A10150"/>
      <c r="B10150"/>
      <c r="C10150"/>
      <c r="D10150" s="43"/>
    </row>
    <row r="10151" spans="1:4" ht="15" x14ac:dyDescent="0.25">
      <c r="A10151"/>
      <c r="B10151"/>
      <c r="C10151"/>
      <c r="D10151" s="43"/>
    </row>
    <row r="10152" spans="1:4" ht="15" x14ac:dyDescent="0.25">
      <c r="A10152"/>
      <c r="B10152"/>
      <c r="C10152"/>
      <c r="D10152" s="43"/>
    </row>
    <row r="10153" spans="1:4" ht="15" x14ac:dyDescent="0.25">
      <c r="A10153"/>
      <c r="B10153"/>
      <c r="C10153"/>
      <c r="D10153" s="43"/>
    </row>
    <row r="10154" spans="1:4" ht="15" x14ac:dyDescent="0.25">
      <c r="A10154"/>
      <c r="B10154"/>
      <c r="C10154"/>
      <c r="D10154" s="43"/>
    </row>
    <row r="10155" spans="1:4" ht="15" x14ac:dyDescent="0.25">
      <c r="A10155"/>
      <c r="B10155"/>
      <c r="C10155"/>
      <c r="D10155" s="43"/>
    </row>
    <row r="10156" spans="1:4" ht="15" x14ac:dyDescent="0.25">
      <c r="A10156"/>
      <c r="B10156"/>
      <c r="C10156"/>
      <c r="D10156" s="43"/>
    </row>
    <row r="10157" spans="1:4" ht="15" x14ac:dyDescent="0.25">
      <c r="A10157"/>
      <c r="B10157"/>
      <c r="C10157"/>
      <c r="D10157" s="43"/>
    </row>
    <row r="10158" spans="1:4" ht="15" x14ac:dyDescent="0.25">
      <c r="A10158"/>
      <c r="B10158"/>
      <c r="C10158"/>
      <c r="D10158" s="43"/>
    </row>
    <row r="10159" spans="1:4" ht="15" x14ac:dyDescent="0.25">
      <c r="A10159"/>
      <c r="B10159"/>
      <c r="C10159"/>
      <c r="D10159" s="43"/>
    </row>
    <row r="10160" spans="1:4" ht="15" x14ac:dyDescent="0.25">
      <c r="A10160"/>
      <c r="B10160"/>
      <c r="C10160"/>
      <c r="D10160" s="43"/>
    </row>
    <row r="10161" spans="1:4" ht="15" x14ac:dyDescent="0.25">
      <c r="A10161"/>
      <c r="B10161"/>
      <c r="C10161"/>
      <c r="D10161" s="43"/>
    </row>
    <row r="10162" spans="1:4" ht="15" x14ac:dyDescent="0.25">
      <c r="A10162"/>
      <c r="B10162"/>
      <c r="C10162"/>
      <c r="D10162" s="43"/>
    </row>
    <row r="10163" spans="1:4" ht="15" x14ac:dyDescent="0.25">
      <c r="A10163"/>
      <c r="B10163"/>
      <c r="C10163"/>
      <c r="D10163" s="43"/>
    </row>
    <row r="10164" spans="1:4" ht="15" x14ac:dyDescent="0.25">
      <c r="A10164"/>
      <c r="B10164"/>
      <c r="C10164"/>
      <c r="D10164" s="43"/>
    </row>
    <row r="10165" spans="1:4" ht="15" x14ac:dyDescent="0.25">
      <c r="A10165"/>
      <c r="B10165"/>
      <c r="C10165"/>
      <c r="D10165" s="43"/>
    </row>
    <row r="10166" spans="1:4" ht="15" x14ac:dyDescent="0.25">
      <c r="A10166"/>
      <c r="B10166"/>
      <c r="C10166"/>
      <c r="D10166" s="43"/>
    </row>
    <row r="10167" spans="1:4" ht="15" x14ac:dyDescent="0.25">
      <c r="A10167"/>
      <c r="B10167"/>
      <c r="C10167"/>
      <c r="D10167" s="43"/>
    </row>
    <row r="10168" spans="1:4" ht="15" x14ac:dyDescent="0.25">
      <c r="A10168"/>
      <c r="B10168"/>
      <c r="C10168"/>
      <c r="D10168" s="43"/>
    </row>
    <row r="10169" spans="1:4" ht="15" x14ac:dyDescent="0.25">
      <c r="A10169"/>
      <c r="B10169"/>
      <c r="C10169"/>
      <c r="D10169" s="43"/>
    </row>
    <row r="10170" spans="1:4" ht="15" x14ac:dyDescent="0.25">
      <c r="A10170"/>
      <c r="B10170"/>
      <c r="C10170"/>
      <c r="D10170" s="43"/>
    </row>
    <row r="10171" spans="1:4" ht="15" x14ac:dyDescent="0.25">
      <c r="A10171"/>
      <c r="B10171"/>
      <c r="C10171"/>
      <c r="D10171" s="43"/>
    </row>
    <row r="10172" spans="1:4" ht="15" x14ac:dyDescent="0.25">
      <c r="A10172"/>
      <c r="B10172"/>
      <c r="C10172"/>
      <c r="D10172" s="43"/>
    </row>
    <row r="10173" spans="1:4" ht="15" x14ac:dyDescent="0.25">
      <c r="A10173"/>
      <c r="B10173"/>
      <c r="C10173"/>
      <c r="D10173" s="43"/>
    </row>
    <row r="10174" spans="1:4" ht="15" x14ac:dyDescent="0.25">
      <c r="A10174"/>
      <c r="B10174"/>
      <c r="C10174"/>
      <c r="D10174" s="43"/>
    </row>
    <row r="10175" spans="1:4" ht="15" x14ac:dyDescent="0.25">
      <c r="A10175"/>
      <c r="B10175"/>
      <c r="C10175"/>
      <c r="D10175" s="43"/>
    </row>
    <row r="10176" spans="1:4" ht="15" x14ac:dyDescent="0.25">
      <c r="A10176"/>
      <c r="B10176"/>
      <c r="C10176"/>
      <c r="D10176" s="43"/>
    </row>
    <row r="10177" spans="1:4" ht="15" x14ac:dyDescent="0.25">
      <c r="A10177"/>
      <c r="B10177"/>
      <c r="C10177"/>
      <c r="D10177" s="43"/>
    </row>
    <row r="10178" spans="1:4" ht="15" x14ac:dyDescent="0.25">
      <c r="A10178"/>
      <c r="B10178"/>
      <c r="C10178"/>
      <c r="D10178" s="43"/>
    </row>
    <row r="10179" spans="1:4" ht="15" x14ac:dyDescent="0.25">
      <c r="A10179"/>
      <c r="B10179"/>
      <c r="C10179"/>
      <c r="D10179" s="43"/>
    </row>
    <row r="10180" spans="1:4" ht="15" x14ac:dyDescent="0.25">
      <c r="A10180"/>
      <c r="B10180"/>
      <c r="C10180"/>
      <c r="D10180" s="43"/>
    </row>
    <row r="10181" spans="1:4" ht="15" x14ac:dyDescent="0.25">
      <c r="A10181"/>
      <c r="B10181"/>
      <c r="C10181"/>
      <c r="D10181" s="43"/>
    </row>
    <row r="10182" spans="1:4" ht="15" x14ac:dyDescent="0.25">
      <c r="A10182"/>
      <c r="B10182"/>
      <c r="C10182"/>
      <c r="D10182" s="43"/>
    </row>
    <row r="10183" spans="1:4" ht="15" x14ac:dyDescent="0.25">
      <c r="A10183"/>
      <c r="B10183"/>
      <c r="C10183"/>
      <c r="D10183" s="43"/>
    </row>
    <row r="10184" spans="1:4" ht="15" x14ac:dyDescent="0.25">
      <c r="A10184"/>
      <c r="B10184"/>
      <c r="C10184"/>
      <c r="D10184" s="43"/>
    </row>
    <row r="10185" spans="1:4" ht="15" x14ac:dyDescent="0.25">
      <c r="A10185"/>
      <c r="B10185"/>
      <c r="C10185"/>
      <c r="D10185" s="43"/>
    </row>
    <row r="10186" spans="1:4" ht="15" x14ac:dyDescent="0.25">
      <c r="A10186"/>
      <c r="B10186"/>
      <c r="C10186"/>
      <c r="D10186" s="43"/>
    </row>
    <row r="10187" spans="1:4" ht="15" x14ac:dyDescent="0.25">
      <c r="A10187"/>
      <c r="B10187"/>
      <c r="C10187"/>
      <c r="D10187" s="43"/>
    </row>
    <row r="10188" spans="1:4" ht="15" x14ac:dyDescent="0.25">
      <c r="A10188"/>
      <c r="B10188"/>
      <c r="C10188"/>
      <c r="D10188" s="43"/>
    </row>
    <row r="10189" spans="1:4" ht="15" x14ac:dyDescent="0.25">
      <c r="A10189"/>
      <c r="B10189"/>
      <c r="C10189"/>
      <c r="D10189" s="43"/>
    </row>
    <row r="10190" spans="1:4" ht="15" x14ac:dyDescent="0.25">
      <c r="A10190"/>
      <c r="B10190"/>
      <c r="C10190"/>
      <c r="D10190" s="43"/>
    </row>
    <row r="10191" spans="1:4" ht="15" x14ac:dyDescent="0.25">
      <c r="A10191"/>
      <c r="B10191"/>
      <c r="C10191"/>
      <c r="D10191" s="43"/>
    </row>
    <row r="10192" spans="1:4" ht="15" x14ac:dyDescent="0.25">
      <c r="A10192"/>
      <c r="B10192"/>
      <c r="C10192"/>
      <c r="D10192" s="43"/>
    </row>
    <row r="10193" spans="1:4" ht="15" x14ac:dyDescent="0.25">
      <c r="A10193"/>
      <c r="B10193"/>
      <c r="C10193"/>
      <c r="D10193" s="43"/>
    </row>
    <row r="10194" spans="1:4" ht="15" x14ac:dyDescent="0.25">
      <c r="A10194"/>
      <c r="B10194"/>
      <c r="C10194"/>
      <c r="D10194" s="43"/>
    </row>
    <row r="10195" spans="1:4" ht="15" x14ac:dyDescent="0.25">
      <c r="A10195"/>
      <c r="B10195"/>
      <c r="C10195"/>
      <c r="D10195" s="43"/>
    </row>
    <row r="10196" spans="1:4" ht="15" x14ac:dyDescent="0.25">
      <c r="A10196"/>
      <c r="B10196"/>
      <c r="C10196"/>
      <c r="D10196" s="43"/>
    </row>
    <row r="10197" spans="1:4" ht="15" x14ac:dyDescent="0.25">
      <c r="A10197"/>
      <c r="B10197"/>
      <c r="C10197"/>
      <c r="D10197" s="43"/>
    </row>
    <row r="10198" spans="1:4" ht="15" x14ac:dyDescent="0.25">
      <c r="A10198"/>
      <c r="B10198"/>
      <c r="C10198"/>
      <c r="D10198" s="43"/>
    </row>
    <row r="10199" spans="1:4" ht="15" x14ac:dyDescent="0.25">
      <c r="A10199"/>
      <c r="B10199"/>
      <c r="C10199"/>
      <c r="D10199" s="43"/>
    </row>
    <row r="10200" spans="1:4" ht="15" x14ac:dyDescent="0.25">
      <c r="A10200"/>
      <c r="B10200"/>
      <c r="C10200"/>
      <c r="D10200" s="43"/>
    </row>
    <row r="10201" spans="1:4" ht="15" x14ac:dyDescent="0.25">
      <c r="A10201"/>
      <c r="B10201"/>
      <c r="C10201"/>
      <c r="D10201" s="43"/>
    </row>
    <row r="10202" spans="1:4" ht="15" x14ac:dyDescent="0.25">
      <c r="A10202"/>
      <c r="B10202"/>
      <c r="C10202"/>
      <c r="D10202" s="43"/>
    </row>
    <row r="10203" spans="1:4" ht="15" x14ac:dyDescent="0.25">
      <c r="A10203"/>
      <c r="B10203"/>
      <c r="C10203"/>
      <c r="D10203" s="43"/>
    </row>
    <row r="10204" spans="1:4" ht="15" x14ac:dyDescent="0.25">
      <c r="A10204"/>
      <c r="B10204"/>
      <c r="C10204"/>
      <c r="D10204" s="43"/>
    </row>
    <row r="10205" spans="1:4" ht="15" x14ac:dyDescent="0.25">
      <c r="A10205"/>
      <c r="B10205"/>
      <c r="C10205"/>
      <c r="D10205" s="43"/>
    </row>
    <row r="10206" spans="1:4" ht="15" x14ac:dyDescent="0.25">
      <c r="A10206"/>
      <c r="B10206"/>
      <c r="C10206"/>
      <c r="D10206" s="43"/>
    </row>
    <row r="10207" spans="1:4" ht="15" x14ac:dyDescent="0.25">
      <c r="A10207"/>
      <c r="B10207"/>
      <c r="C10207"/>
      <c r="D10207" s="43"/>
    </row>
    <row r="10208" spans="1:4" ht="15" x14ac:dyDescent="0.25">
      <c r="A10208"/>
      <c r="B10208"/>
      <c r="C10208"/>
      <c r="D10208" s="43"/>
    </row>
    <row r="10209" spans="1:4" ht="15" x14ac:dyDescent="0.25">
      <c r="A10209"/>
      <c r="B10209"/>
      <c r="C10209"/>
      <c r="D10209" s="43"/>
    </row>
    <row r="10210" spans="1:4" ht="15" x14ac:dyDescent="0.25">
      <c r="A10210"/>
      <c r="B10210"/>
      <c r="C10210"/>
      <c r="D10210" s="43"/>
    </row>
    <row r="10211" spans="1:4" ht="15" x14ac:dyDescent="0.25">
      <c r="A10211"/>
      <c r="B10211"/>
      <c r="C10211"/>
      <c r="D10211" s="43"/>
    </row>
    <row r="10212" spans="1:4" ht="15" x14ac:dyDescent="0.25">
      <c r="A10212"/>
      <c r="B10212"/>
      <c r="C10212"/>
      <c r="D10212" s="43"/>
    </row>
    <row r="10213" spans="1:4" ht="15" x14ac:dyDescent="0.25">
      <c r="A10213"/>
      <c r="B10213"/>
      <c r="C10213"/>
      <c r="D10213" s="43"/>
    </row>
    <row r="10214" spans="1:4" ht="15" x14ac:dyDescent="0.25">
      <c r="A10214"/>
      <c r="B10214"/>
      <c r="C10214"/>
      <c r="D10214" s="43"/>
    </row>
    <row r="10215" spans="1:4" ht="15" x14ac:dyDescent="0.25">
      <c r="A10215"/>
      <c r="B10215"/>
      <c r="C10215"/>
      <c r="D10215" s="43"/>
    </row>
    <row r="10216" spans="1:4" ht="15" x14ac:dyDescent="0.25">
      <c r="A10216"/>
      <c r="B10216"/>
      <c r="C10216"/>
      <c r="D10216" s="43"/>
    </row>
    <row r="10217" spans="1:4" ht="15" x14ac:dyDescent="0.25">
      <c r="A10217"/>
      <c r="B10217"/>
      <c r="C10217"/>
      <c r="D10217" s="43"/>
    </row>
    <row r="10218" spans="1:4" ht="15" x14ac:dyDescent="0.25">
      <c r="A10218"/>
      <c r="B10218"/>
      <c r="C10218"/>
      <c r="D10218" s="43"/>
    </row>
    <row r="10219" spans="1:4" ht="15" x14ac:dyDescent="0.25">
      <c r="A10219"/>
      <c r="B10219"/>
      <c r="C10219"/>
      <c r="D10219" s="43"/>
    </row>
    <row r="10220" spans="1:4" ht="15" x14ac:dyDescent="0.25">
      <c r="A10220"/>
      <c r="B10220"/>
      <c r="C10220"/>
      <c r="D10220" s="43"/>
    </row>
    <row r="10221" spans="1:4" ht="15" x14ac:dyDescent="0.25">
      <c r="A10221"/>
      <c r="B10221"/>
      <c r="C10221"/>
      <c r="D10221" s="43"/>
    </row>
    <row r="10222" spans="1:4" ht="15" x14ac:dyDescent="0.25">
      <c r="A10222"/>
      <c r="B10222"/>
      <c r="C10222"/>
      <c r="D10222" s="43"/>
    </row>
    <row r="10223" spans="1:4" ht="15" x14ac:dyDescent="0.25">
      <c r="A10223"/>
      <c r="B10223"/>
      <c r="C10223"/>
      <c r="D10223" s="43"/>
    </row>
    <row r="10224" spans="1:4" ht="15" x14ac:dyDescent="0.25">
      <c r="A10224"/>
      <c r="B10224"/>
      <c r="C10224"/>
      <c r="D10224" s="43"/>
    </row>
    <row r="10225" spans="1:4" ht="15" x14ac:dyDescent="0.25">
      <c r="A10225"/>
      <c r="B10225"/>
      <c r="C10225"/>
      <c r="D10225" s="43"/>
    </row>
    <row r="10226" spans="1:4" ht="15" x14ac:dyDescent="0.25">
      <c r="A10226"/>
      <c r="B10226"/>
      <c r="C10226"/>
      <c r="D10226" s="43"/>
    </row>
    <row r="10227" spans="1:4" ht="15" x14ac:dyDescent="0.25">
      <c r="A10227"/>
      <c r="B10227"/>
      <c r="C10227"/>
      <c r="D10227" s="43"/>
    </row>
    <row r="10228" spans="1:4" ht="15" x14ac:dyDescent="0.25">
      <c r="A10228"/>
      <c r="B10228"/>
      <c r="C10228"/>
      <c r="D10228" s="43"/>
    </row>
    <row r="10229" spans="1:4" ht="15" x14ac:dyDescent="0.25">
      <c r="A10229"/>
      <c r="B10229"/>
      <c r="C10229"/>
      <c r="D10229" s="43"/>
    </row>
    <row r="10230" spans="1:4" ht="15" x14ac:dyDescent="0.25">
      <c r="A10230"/>
      <c r="B10230"/>
      <c r="C10230"/>
      <c r="D10230" s="43"/>
    </row>
    <row r="10231" spans="1:4" ht="15" x14ac:dyDescent="0.25">
      <c r="A10231"/>
      <c r="B10231"/>
      <c r="C10231"/>
      <c r="D10231" s="43"/>
    </row>
    <row r="10232" spans="1:4" ht="15" x14ac:dyDescent="0.25">
      <c r="A10232"/>
      <c r="B10232"/>
      <c r="C10232"/>
      <c r="D10232" s="43"/>
    </row>
    <row r="10233" spans="1:4" ht="15" x14ac:dyDescent="0.25">
      <c r="A10233"/>
      <c r="B10233"/>
      <c r="C10233"/>
      <c r="D10233" s="43"/>
    </row>
    <row r="10234" spans="1:4" ht="15" x14ac:dyDescent="0.25">
      <c r="A10234"/>
      <c r="B10234"/>
      <c r="C10234"/>
      <c r="D10234" s="43"/>
    </row>
    <row r="10235" spans="1:4" ht="15" x14ac:dyDescent="0.25">
      <c r="A10235"/>
      <c r="B10235"/>
      <c r="C10235"/>
      <c r="D10235" s="43"/>
    </row>
    <row r="10236" spans="1:4" ht="15" x14ac:dyDescent="0.25">
      <c r="A10236"/>
      <c r="B10236"/>
      <c r="C10236"/>
      <c r="D10236" s="43"/>
    </row>
    <row r="10237" spans="1:4" ht="15" x14ac:dyDescent="0.25">
      <c r="A10237"/>
      <c r="B10237"/>
      <c r="C10237"/>
      <c r="D10237" s="43"/>
    </row>
    <row r="10238" spans="1:4" ht="15" x14ac:dyDescent="0.25">
      <c r="A10238"/>
      <c r="B10238"/>
      <c r="C10238"/>
      <c r="D10238" s="43"/>
    </row>
    <row r="10239" spans="1:4" ht="15" x14ac:dyDescent="0.25">
      <c r="A10239"/>
      <c r="B10239"/>
      <c r="C10239"/>
      <c r="D10239" s="43"/>
    </row>
    <row r="10240" spans="1:4" ht="15" x14ac:dyDescent="0.25">
      <c r="A10240"/>
      <c r="B10240"/>
      <c r="C10240"/>
      <c r="D10240" s="43"/>
    </row>
    <row r="10241" spans="1:4" ht="15" x14ac:dyDescent="0.25">
      <c r="A10241"/>
      <c r="B10241"/>
      <c r="C10241"/>
      <c r="D10241" s="43"/>
    </row>
    <row r="10242" spans="1:4" ht="15" x14ac:dyDescent="0.25">
      <c r="A10242"/>
      <c r="B10242"/>
      <c r="C10242"/>
      <c r="D10242" s="43"/>
    </row>
    <row r="10243" spans="1:4" ht="15" x14ac:dyDescent="0.25">
      <c r="A10243"/>
      <c r="B10243"/>
      <c r="C10243"/>
      <c r="D10243" s="43"/>
    </row>
    <row r="10244" spans="1:4" ht="15" x14ac:dyDescent="0.25">
      <c r="A10244"/>
      <c r="B10244"/>
      <c r="C10244"/>
      <c r="D10244" s="43"/>
    </row>
    <row r="10245" spans="1:4" ht="15" x14ac:dyDescent="0.25">
      <c r="A10245"/>
      <c r="B10245"/>
      <c r="C10245"/>
      <c r="D10245" s="43"/>
    </row>
    <row r="10246" spans="1:4" ht="15" x14ac:dyDescent="0.25">
      <c r="A10246"/>
      <c r="B10246"/>
      <c r="C10246"/>
      <c r="D10246" s="43"/>
    </row>
    <row r="10247" spans="1:4" ht="15" x14ac:dyDescent="0.25">
      <c r="A10247"/>
      <c r="B10247"/>
      <c r="C10247"/>
      <c r="D10247" s="43"/>
    </row>
    <row r="10248" spans="1:4" ht="15" x14ac:dyDescent="0.25">
      <c r="A10248"/>
      <c r="B10248"/>
      <c r="C10248"/>
      <c r="D10248" s="43"/>
    </row>
    <row r="10249" spans="1:4" ht="15" x14ac:dyDescent="0.25">
      <c r="A10249"/>
      <c r="B10249"/>
      <c r="C10249"/>
      <c r="D10249" s="43"/>
    </row>
    <row r="10250" spans="1:4" ht="15" x14ac:dyDescent="0.25">
      <c r="A10250"/>
      <c r="B10250"/>
      <c r="C10250"/>
      <c r="D10250" s="43"/>
    </row>
    <row r="10251" spans="1:4" ht="15" x14ac:dyDescent="0.25">
      <c r="A10251"/>
      <c r="B10251"/>
      <c r="C10251"/>
      <c r="D10251" s="43"/>
    </row>
    <row r="10252" spans="1:4" ht="15" x14ac:dyDescent="0.25">
      <c r="A10252"/>
      <c r="B10252"/>
      <c r="C10252"/>
      <c r="D10252" s="43"/>
    </row>
    <row r="10253" spans="1:4" ht="15" x14ac:dyDescent="0.25">
      <c r="A10253"/>
      <c r="B10253"/>
      <c r="C10253"/>
      <c r="D10253" s="43"/>
    </row>
    <row r="10254" spans="1:4" ht="15" x14ac:dyDescent="0.25">
      <c r="A10254"/>
      <c r="B10254"/>
      <c r="C10254"/>
      <c r="D10254" s="43"/>
    </row>
    <row r="10255" spans="1:4" ht="15" x14ac:dyDescent="0.25">
      <c r="A10255"/>
      <c r="B10255"/>
      <c r="C10255"/>
      <c r="D10255" s="43"/>
    </row>
    <row r="10256" spans="1:4" ht="15" x14ac:dyDescent="0.25">
      <c r="A10256"/>
      <c r="B10256"/>
      <c r="C10256"/>
      <c r="D10256" s="43"/>
    </row>
    <row r="10257" spans="1:4" ht="15" x14ac:dyDescent="0.25">
      <c r="A10257"/>
      <c r="B10257"/>
      <c r="C10257"/>
      <c r="D10257" s="43"/>
    </row>
    <row r="10258" spans="1:4" ht="15" x14ac:dyDescent="0.25">
      <c r="A10258"/>
      <c r="B10258"/>
      <c r="C10258"/>
      <c r="D10258" s="43"/>
    </row>
    <row r="10259" spans="1:4" ht="15" x14ac:dyDescent="0.25">
      <c r="A10259"/>
      <c r="B10259"/>
      <c r="C10259"/>
      <c r="D10259" s="43"/>
    </row>
    <row r="10260" spans="1:4" ht="15" x14ac:dyDescent="0.25">
      <c r="A10260"/>
      <c r="B10260"/>
      <c r="C10260"/>
      <c r="D10260" s="43"/>
    </row>
    <row r="10261" spans="1:4" ht="15" x14ac:dyDescent="0.25">
      <c r="A10261"/>
      <c r="B10261"/>
      <c r="C10261"/>
      <c r="D10261" s="43"/>
    </row>
    <row r="10262" spans="1:4" ht="15" x14ac:dyDescent="0.25">
      <c r="A10262"/>
      <c r="B10262"/>
      <c r="C10262"/>
      <c r="D10262" s="43"/>
    </row>
    <row r="10263" spans="1:4" ht="15" x14ac:dyDescent="0.25">
      <c r="A10263"/>
      <c r="B10263"/>
      <c r="C10263"/>
      <c r="D10263" s="43"/>
    </row>
    <row r="10264" spans="1:4" ht="15" x14ac:dyDescent="0.25">
      <c r="A10264"/>
      <c r="B10264"/>
      <c r="C10264"/>
      <c r="D10264" s="43"/>
    </row>
    <row r="10265" spans="1:4" ht="15" x14ac:dyDescent="0.25">
      <c r="A10265"/>
      <c r="B10265"/>
      <c r="C10265"/>
      <c r="D10265" s="43"/>
    </row>
    <row r="10266" spans="1:4" ht="15" x14ac:dyDescent="0.25">
      <c r="A10266"/>
      <c r="B10266"/>
      <c r="C10266"/>
      <c r="D10266" s="43"/>
    </row>
    <row r="10267" spans="1:4" ht="15" x14ac:dyDescent="0.25">
      <c r="A10267"/>
      <c r="B10267"/>
      <c r="C10267"/>
      <c r="D10267" s="43"/>
    </row>
    <row r="10268" spans="1:4" ht="15" x14ac:dyDescent="0.25">
      <c r="A10268"/>
      <c r="B10268"/>
      <c r="C10268"/>
      <c r="D10268" s="43"/>
    </row>
    <row r="10269" spans="1:4" ht="15" x14ac:dyDescent="0.25">
      <c r="A10269"/>
      <c r="B10269"/>
      <c r="C10269"/>
      <c r="D10269" s="43"/>
    </row>
    <row r="10270" spans="1:4" ht="15" x14ac:dyDescent="0.25">
      <c r="A10270"/>
      <c r="B10270"/>
      <c r="C10270"/>
      <c r="D10270" s="43"/>
    </row>
    <row r="10271" spans="1:4" ht="15" x14ac:dyDescent="0.25">
      <c r="A10271"/>
      <c r="B10271"/>
      <c r="C10271"/>
      <c r="D10271" s="43"/>
    </row>
    <row r="10272" spans="1:4" ht="15" x14ac:dyDescent="0.25">
      <c r="A10272"/>
      <c r="B10272"/>
      <c r="C10272"/>
      <c r="D10272" s="43"/>
    </row>
    <row r="10273" spans="1:4" ht="15" x14ac:dyDescent="0.25">
      <c r="A10273"/>
      <c r="B10273"/>
      <c r="C10273"/>
      <c r="D10273" s="43"/>
    </row>
    <row r="10274" spans="1:4" ht="15" x14ac:dyDescent="0.25">
      <c r="A10274"/>
      <c r="B10274"/>
      <c r="C10274"/>
      <c r="D10274" s="43"/>
    </row>
    <row r="10275" spans="1:4" ht="15" x14ac:dyDescent="0.25">
      <c r="A10275"/>
      <c r="B10275"/>
      <c r="C10275"/>
      <c r="D10275" s="43"/>
    </row>
    <row r="10276" spans="1:4" ht="15" x14ac:dyDescent="0.25">
      <c r="A10276"/>
      <c r="B10276"/>
      <c r="C10276"/>
      <c r="D10276" s="43"/>
    </row>
    <row r="10277" spans="1:4" ht="15" x14ac:dyDescent="0.25">
      <c r="A10277"/>
      <c r="B10277"/>
      <c r="C10277"/>
      <c r="D10277" s="43"/>
    </row>
    <row r="10278" spans="1:4" ht="15" x14ac:dyDescent="0.25">
      <c r="A10278"/>
      <c r="B10278"/>
      <c r="C10278"/>
      <c r="D10278" s="43"/>
    </row>
    <row r="10279" spans="1:4" ht="15" x14ac:dyDescent="0.25">
      <c r="A10279"/>
      <c r="B10279"/>
      <c r="C10279"/>
      <c r="D10279" s="43"/>
    </row>
    <row r="10280" spans="1:4" ht="15" x14ac:dyDescent="0.25">
      <c r="A10280"/>
      <c r="B10280"/>
      <c r="C10280"/>
      <c r="D10280" s="43"/>
    </row>
    <row r="10281" spans="1:4" ht="15" x14ac:dyDescent="0.25">
      <c r="A10281"/>
      <c r="B10281"/>
      <c r="C10281"/>
      <c r="D10281" s="43"/>
    </row>
    <row r="10282" spans="1:4" ht="15" x14ac:dyDescent="0.25">
      <c r="A10282"/>
      <c r="B10282"/>
      <c r="C10282"/>
      <c r="D10282" s="43"/>
    </row>
    <row r="10283" spans="1:4" ht="15" x14ac:dyDescent="0.25">
      <c r="A10283"/>
      <c r="B10283"/>
      <c r="C10283"/>
      <c r="D10283" s="43"/>
    </row>
    <row r="10284" spans="1:4" ht="15" x14ac:dyDescent="0.25">
      <c r="A10284"/>
      <c r="B10284"/>
      <c r="C10284"/>
      <c r="D10284" s="43"/>
    </row>
    <row r="10285" spans="1:4" ht="15" x14ac:dyDescent="0.25">
      <c r="A10285"/>
      <c r="B10285"/>
      <c r="C10285"/>
      <c r="D10285" s="43"/>
    </row>
    <row r="10286" spans="1:4" ht="15" x14ac:dyDescent="0.25">
      <c r="A10286"/>
      <c r="B10286"/>
      <c r="C10286"/>
      <c r="D10286" s="43"/>
    </row>
    <row r="10287" spans="1:4" ht="15" x14ac:dyDescent="0.25">
      <c r="A10287"/>
      <c r="B10287"/>
      <c r="C10287"/>
      <c r="D10287" s="43"/>
    </row>
    <row r="10288" spans="1:4" ht="15" x14ac:dyDescent="0.25">
      <c r="A10288"/>
      <c r="B10288"/>
      <c r="C10288"/>
      <c r="D10288" s="43"/>
    </row>
    <row r="10289" spans="1:4" ht="15" x14ac:dyDescent="0.25">
      <c r="A10289"/>
      <c r="B10289"/>
      <c r="C10289"/>
      <c r="D10289" s="43"/>
    </row>
    <row r="10290" spans="1:4" ht="15" x14ac:dyDescent="0.25">
      <c r="A10290"/>
      <c r="B10290"/>
      <c r="C10290"/>
      <c r="D10290" s="43"/>
    </row>
    <row r="10291" spans="1:4" ht="15" x14ac:dyDescent="0.25">
      <c r="A10291"/>
      <c r="B10291"/>
      <c r="C10291"/>
      <c r="D10291" s="43"/>
    </row>
    <row r="10292" spans="1:4" ht="15" x14ac:dyDescent="0.25">
      <c r="A10292"/>
      <c r="B10292"/>
      <c r="C10292"/>
      <c r="D10292" s="43"/>
    </row>
    <row r="10293" spans="1:4" ht="15" x14ac:dyDescent="0.25">
      <c r="A10293"/>
      <c r="B10293"/>
      <c r="C10293"/>
      <c r="D10293" s="43"/>
    </row>
    <row r="10294" spans="1:4" ht="15" x14ac:dyDescent="0.25">
      <c r="A10294"/>
      <c r="B10294"/>
      <c r="C10294"/>
      <c r="D10294" s="43"/>
    </row>
    <row r="10295" spans="1:4" ht="15" x14ac:dyDescent="0.25">
      <c r="A10295"/>
      <c r="B10295"/>
      <c r="C10295"/>
      <c r="D10295" s="43"/>
    </row>
    <row r="10296" spans="1:4" ht="15" x14ac:dyDescent="0.25">
      <c r="A10296"/>
      <c r="B10296"/>
      <c r="C10296"/>
      <c r="D10296" s="43"/>
    </row>
    <row r="10297" spans="1:4" ht="15" x14ac:dyDescent="0.25">
      <c r="A10297"/>
      <c r="B10297"/>
      <c r="C10297"/>
      <c r="D10297" s="43"/>
    </row>
    <row r="10298" spans="1:4" ht="15" x14ac:dyDescent="0.25">
      <c r="A10298"/>
      <c r="B10298"/>
      <c r="C10298"/>
      <c r="D10298" s="43"/>
    </row>
    <row r="10299" spans="1:4" ht="15" x14ac:dyDescent="0.25">
      <c r="A10299"/>
      <c r="B10299"/>
      <c r="C10299"/>
      <c r="D10299" s="43"/>
    </row>
    <row r="10300" spans="1:4" ht="15" x14ac:dyDescent="0.25">
      <c r="A10300"/>
      <c r="B10300"/>
      <c r="C10300"/>
      <c r="D10300" s="43"/>
    </row>
    <row r="10301" spans="1:4" ht="15" x14ac:dyDescent="0.25">
      <c r="A10301"/>
      <c r="B10301"/>
      <c r="C10301"/>
      <c r="D10301" s="43"/>
    </row>
    <row r="10302" spans="1:4" ht="15" x14ac:dyDescent="0.25">
      <c r="A10302"/>
      <c r="B10302"/>
      <c r="C10302"/>
      <c r="D10302" s="43"/>
    </row>
    <row r="10303" spans="1:4" ht="15" x14ac:dyDescent="0.25">
      <c r="A10303"/>
      <c r="B10303"/>
      <c r="C10303"/>
      <c r="D10303" s="43"/>
    </row>
    <row r="10304" spans="1:4" ht="15" x14ac:dyDescent="0.25">
      <c r="A10304"/>
      <c r="B10304"/>
      <c r="C10304"/>
      <c r="D10304" s="43"/>
    </row>
    <row r="10305" spans="1:4" ht="15" x14ac:dyDescent="0.25">
      <c r="A10305"/>
      <c r="B10305"/>
      <c r="C10305"/>
      <c r="D10305" s="43"/>
    </row>
    <row r="10306" spans="1:4" ht="15" x14ac:dyDescent="0.25">
      <c r="A10306"/>
      <c r="B10306"/>
      <c r="C10306"/>
      <c r="D10306" s="43"/>
    </row>
    <row r="10307" spans="1:4" ht="15" x14ac:dyDescent="0.25">
      <c r="A10307"/>
      <c r="B10307"/>
      <c r="C10307"/>
      <c r="D10307" s="43"/>
    </row>
    <row r="10308" spans="1:4" ht="15" x14ac:dyDescent="0.25">
      <c r="A10308"/>
      <c r="B10308"/>
      <c r="C10308"/>
      <c r="D10308" s="44"/>
    </row>
    <row r="10309" spans="1:4" ht="15" x14ac:dyDescent="0.25">
      <c r="A10309"/>
      <c r="B10309"/>
      <c r="C10309"/>
      <c r="D10309" s="44"/>
    </row>
    <row r="10310" spans="1:4" ht="15" x14ac:dyDescent="0.25">
      <c r="A10310"/>
      <c r="B10310"/>
      <c r="C10310"/>
      <c r="D10310" s="43"/>
    </row>
    <row r="10311" spans="1:4" ht="15" x14ac:dyDescent="0.25">
      <c r="A10311"/>
      <c r="B10311"/>
      <c r="C10311"/>
      <c r="D10311" s="44"/>
    </row>
    <row r="10312" spans="1:4" ht="15" x14ac:dyDescent="0.25">
      <c r="A10312"/>
      <c r="B10312"/>
      <c r="C10312"/>
      <c r="D10312" s="44"/>
    </row>
    <row r="10313" spans="1:4" ht="15" x14ac:dyDescent="0.25">
      <c r="A10313"/>
      <c r="B10313"/>
      <c r="C10313"/>
      <c r="D10313" s="44"/>
    </row>
    <row r="10314" spans="1:4" ht="15" x14ac:dyDescent="0.25">
      <c r="A10314"/>
      <c r="B10314"/>
      <c r="C10314"/>
      <c r="D10314" s="43"/>
    </row>
    <row r="10315" spans="1:4" ht="15" x14ac:dyDescent="0.25">
      <c r="A10315"/>
      <c r="B10315"/>
      <c r="C10315"/>
      <c r="D10315" s="44"/>
    </row>
    <row r="10316" spans="1:4" ht="15" x14ac:dyDescent="0.25">
      <c r="A10316"/>
      <c r="B10316"/>
      <c r="C10316"/>
      <c r="D10316" s="43"/>
    </row>
    <row r="10317" spans="1:4" ht="15" x14ac:dyDescent="0.25">
      <c r="A10317"/>
      <c r="B10317"/>
      <c r="C10317"/>
      <c r="D10317" s="44"/>
    </row>
    <row r="10318" spans="1:4" ht="15" x14ac:dyDescent="0.25">
      <c r="A10318"/>
      <c r="B10318"/>
      <c r="C10318"/>
      <c r="D10318" s="44"/>
    </row>
    <row r="10319" spans="1:4" ht="15" x14ac:dyDescent="0.25">
      <c r="A10319"/>
      <c r="B10319"/>
      <c r="C10319"/>
      <c r="D10319" s="43"/>
    </row>
    <row r="10320" spans="1:4" ht="15" x14ac:dyDescent="0.25">
      <c r="A10320"/>
      <c r="B10320"/>
      <c r="C10320"/>
      <c r="D10320" s="43"/>
    </row>
    <row r="10321" spans="1:4" ht="15" x14ac:dyDescent="0.25">
      <c r="A10321"/>
      <c r="B10321"/>
      <c r="C10321"/>
      <c r="D10321" s="44"/>
    </row>
    <row r="10322" spans="1:4" ht="15" x14ac:dyDescent="0.25">
      <c r="A10322"/>
      <c r="B10322"/>
      <c r="C10322"/>
      <c r="D10322" s="44"/>
    </row>
    <row r="10323" spans="1:4" ht="15" x14ac:dyDescent="0.25">
      <c r="A10323"/>
      <c r="B10323"/>
      <c r="C10323"/>
      <c r="D10323" s="43"/>
    </row>
    <row r="10324" spans="1:4" ht="15" x14ac:dyDescent="0.25">
      <c r="A10324"/>
      <c r="B10324"/>
      <c r="C10324"/>
      <c r="D10324" s="44"/>
    </row>
    <row r="10325" spans="1:4" ht="15" x14ac:dyDescent="0.25">
      <c r="A10325"/>
      <c r="B10325"/>
      <c r="C10325"/>
      <c r="D10325" s="44"/>
    </row>
    <row r="10326" spans="1:4" ht="15" x14ac:dyDescent="0.25">
      <c r="A10326"/>
      <c r="B10326"/>
      <c r="C10326"/>
      <c r="D10326" s="44"/>
    </row>
    <row r="10327" spans="1:4" ht="15" x14ac:dyDescent="0.25">
      <c r="A10327"/>
      <c r="B10327"/>
      <c r="C10327"/>
      <c r="D10327" s="44"/>
    </row>
    <row r="10328" spans="1:4" ht="15" x14ac:dyDescent="0.25">
      <c r="A10328"/>
      <c r="B10328"/>
      <c r="C10328"/>
      <c r="D10328" s="43"/>
    </row>
    <row r="10329" spans="1:4" ht="15" x14ac:dyDescent="0.25">
      <c r="A10329"/>
      <c r="B10329"/>
      <c r="C10329"/>
      <c r="D10329" s="44"/>
    </row>
    <row r="10330" spans="1:4" ht="15" x14ac:dyDescent="0.25">
      <c r="A10330"/>
      <c r="B10330"/>
      <c r="C10330"/>
      <c r="D10330" s="43"/>
    </row>
    <row r="10331" spans="1:4" ht="15" x14ac:dyDescent="0.25">
      <c r="A10331"/>
      <c r="B10331"/>
      <c r="C10331"/>
      <c r="D10331" s="43"/>
    </row>
    <row r="10332" spans="1:4" ht="15" x14ac:dyDescent="0.25">
      <c r="A10332"/>
      <c r="B10332"/>
      <c r="C10332"/>
      <c r="D10332" s="44"/>
    </row>
    <row r="10333" spans="1:4" ht="15" x14ac:dyDescent="0.25">
      <c r="A10333"/>
      <c r="B10333"/>
      <c r="C10333"/>
      <c r="D10333" s="43"/>
    </row>
    <row r="10334" spans="1:4" ht="15" x14ac:dyDescent="0.25">
      <c r="A10334"/>
      <c r="B10334"/>
      <c r="C10334"/>
      <c r="D10334" s="43"/>
    </row>
    <row r="10335" spans="1:4" ht="15" x14ac:dyDescent="0.25">
      <c r="A10335"/>
      <c r="B10335"/>
      <c r="C10335"/>
      <c r="D10335" s="43"/>
    </row>
    <row r="10336" spans="1:4" ht="15" x14ac:dyDescent="0.25">
      <c r="A10336"/>
      <c r="B10336"/>
      <c r="C10336"/>
      <c r="D10336" s="43"/>
    </row>
    <row r="10337" spans="1:4" ht="15" x14ac:dyDescent="0.25">
      <c r="A10337"/>
      <c r="B10337"/>
      <c r="C10337"/>
      <c r="D10337" s="43"/>
    </row>
    <row r="10338" spans="1:4" ht="15" x14ac:dyDescent="0.25">
      <c r="A10338"/>
      <c r="B10338"/>
      <c r="C10338"/>
      <c r="D10338" s="43"/>
    </row>
    <row r="10339" spans="1:4" ht="15" x14ac:dyDescent="0.25">
      <c r="A10339"/>
      <c r="B10339"/>
      <c r="C10339"/>
      <c r="D10339" s="43"/>
    </row>
    <row r="10340" spans="1:4" ht="15" x14ac:dyDescent="0.25">
      <c r="A10340"/>
      <c r="B10340"/>
      <c r="C10340"/>
      <c r="D10340" s="43"/>
    </row>
    <row r="10341" spans="1:4" ht="15" x14ac:dyDescent="0.25">
      <c r="A10341"/>
      <c r="B10341"/>
      <c r="C10341"/>
      <c r="D10341" s="43"/>
    </row>
    <row r="10342" spans="1:4" ht="15" x14ac:dyDescent="0.25">
      <c r="A10342"/>
      <c r="B10342"/>
      <c r="C10342"/>
      <c r="D10342" s="43"/>
    </row>
    <row r="10343" spans="1:4" ht="15" x14ac:dyDescent="0.25">
      <c r="A10343"/>
      <c r="B10343"/>
      <c r="C10343"/>
      <c r="D10343" s="44"/>
    </row>
    <row r="10344" spans="1:4" ht="15" x14ac:dyDescent="0.25">
      <c r="A10344"/>
      <c r="B10344"/>
      <c r="C10344"/>
      <c r="D10344" s="44"/>
    </row>
    <row r="10345" spans="1:4" ht="15" x14ac:dyDescent="0.25">
      <c r="A10345"/>
      <c r="B10345"/>
      <c r="C10345"/>
      <c r="D10345" s="43"/>
    </row>
    <row r="10346" spans="1:4" ht="15" x14ac:dyDescent="0.25">
      <c r="A10346"/>
      <c r="B10346"/>
      <c r="C10346"/>
      <c r="D10346" s="43"/>
    </row>
    <row r="10347" spans="1:4" ht="15" x14ac:dyDescent="0.25">
      <c r="A10347"/>
      <c r="B10347"/>
      <c r="C10347"/>
      <c r="D10347" s="43"/>
    </row>
    <row r="10348" spans="1:4" ht="15" x14ac:dyDescent="0.25">
      <c r="A10348"/>
      <c r="B10348"/>
      <c r="C10348"/>
      <c r="D10348" s="43"/>
    </row>
    <row r="10349" spans="1:4" ht="15" x14ac:dyDescent="0.25">
      <c r="A10349"/>
      <c r="B10349"/>
      <c r="C10349"/>
      <c r="D10349" s="43"/>
    </row>
    <row r="10350" spans="1:4" ht="15" x14ac:dyDescent="0.25">
      <c r="A10350"/>
      <c r="B10350"/>
      <c r="C10350"/>
      <c r="D10350" s="43"/>
    </row>
    <row r="10351" spans="1:4" ht="15" x14ac:dyDescent="0.25">
      <c r="A10351"/>
      <c r="B10351"/>
      <c r="C10351"/>
      <c r="D10351" s="43"/>
    </row>
    <row r="10352" spans="1:4" ht="15" x14ac:dyDescent="0.25">
      <c r="A10352"/>
      <c r="B10352"/>
      <c r="C10352"/>
      <c r="D10352" s="43"/>
    </row>
    <row r="10353" spans="1:4" ht="15" x14ac:dyDescent="0.25">
      <c r="A10353"/>
      <c r="B10353"/>
      <c r="C10353"/>
      <c r="D10353" s="43"/>
    </row>
    <row r="10354" spans="1:4" ht="15" x14ac:dyDescent="0.25">
      <c r="A10354"/>
      <c r="B10354"/>
      <c r="C10354"/>
      <c r="D10354" s="43"/>
    </row>
    <row r="10355" spans="1:4" ht="15" x14ac:dyDescent="0.25">
      <c r="A10355"/>
      <c r="B10355"/>
      <c r="C10355"/>
      <c r="D10355" s="43"/>
    </row>
    <row r="10356" spans="1:4" ht="15" x14ac:dyDescent="0.25">
      <c r="A10356"/>
      <c r="B10356"/>
      <c r="C10356"/>
      <c r="D10356" s="43"/>
    </row>
    <row r="10357" spans="1:4" ht="15" x14ac:dyDescent="0.25">
      <c r="A10357"/>
      <c r="B10357"/>
      <c r="C10357"/>
      <c r="D10357" s="43"/>
    </row>
    <row r="10358" spans="1:4" ht="15" x14ac:dyDescent="0.25">
      <c r="A10358"/>
      <c r="B10358"/>
      <c r="C10358"/>
      <c r="D10358" s="43"/>
    </row>
    <row r="10359" spans="1:4" ht="15" x14ac:dyDescent="0.25">
      <c r="A10359"/>
      <c r="B10359"/>
      <c r="C10359"/>
      <c r="D10359" s="43"/>
    </row>
    <row r="10360" spans="1:4" ht="15" x14ac:dyDescent="0.25">
      <c r="A10360"/>
      <c r="B10360"/>
      <c r="C10360"/>
      <c r="D10360" s="43"/>
    </row>
    <row r="10361" spans="1:4" ht="15" x14ac:dyDescent="0.25">
      <c r="A10361"/>
      <c r="B10361"/>
      <c r="C10361"/>
      <c r="D10361" s="43"/>
    </row>
    <row r="10362" spans="1:4" ht="15" x14ac:dyDescent="0.25">
      <c r="A10362"/>
      <c r="B10362"/>
      <c r="C10362"/>
      <c r="D10362" s="43"/>
    </row>
    <row r="10363" spans="1:4" ht="15" x14ac:dyDescent="0.25">
      <c r="A10363"/>
      <c r="B10363"/>
      <c r="C10363"/>
      <c r="D10363" s="43"/>
    </row>
    <row r="10364" spans="1:4" ht="15" x14ac:dyDescent="0.25">
      <c r="A10364"/>
      <c r="B10364"/>
      <c r="C10364"/>
      <c r="D10364" s="43"/>
    </row>
    <row r="10365" spans="1:4" ht="15" x14ac:dyDescent="0.25">
      <c r="A10365"/>
      <c r="B10365"/>
      <c r="C10365"/>
      <c r="D10365" s="43"/>
    </row>
    <row r="10366" spans="1:4" ht="15" x14ac:dyDescent="0.25">
      <c r="A10366"/>
      <c r="B10366"/>
      <c r="C10366"/>
      <c r="D10366" s="43"/>
    </row>
    <row r="10367" spans="1:4" ht="15" x14ac:dyDescent="0.25">
      <c r="A10367"/>
      <c r="B10367"/>
      <c r="C10367"/>
      <c r="D10367" s="43"/>
    </row>
    <row r="10368" spans="1:4" ht="15" x14ac:dyDescent="0.25">
      <c r="A10368"/>
      <c r="B10368"/>
      <c r="C10368"/>
      <c r="D10368" s="43"/>
    </row>
    <row r="10369" spans="1:4" ht="15" x14ac:dyDescent="0.25">
      <c r="A10369"/>
      <c r="B10369"/>
      <c r="C10369"/>
      <c r="D10369" s="43"/>
    </row>
    <row r="10370" spans="1:4" ht="15" x14ac:dyDescent="0.25">
      <c r="A10370"/>
      <c r="B10370"/>
      <c r="C10370"/>
      <c r="D10370" s="43"/>
    </row>
    <row r="10371" spans="1:4" ht="15" x14ac:dyDescent="0.25">
      <c r="A10371"/>
      <c r="B10371"/>
      <c r="C10371"/>
      <c r="D10371" s="43"/>
    </row>
    <row r="10372" spans="1:4" ht="15" x14ac:dyDescent="0.25">
      <c r="A10372"/>
      <c r="B10372"/>
      <c r="C10372"/>
      <c r="D10372" s="43"/>
    </row>
    <row r="10373" spans="1:4" ht="15" x14ac:dyDescent="0.25">
      <c r="A10373"/>
      <c r="B10373"/>
      <c r="C10373"/>
      <c r="D10373" s="43"/>
    </row>
    <row r="10374" spans="1:4" ht="15" x14ac:dyDescent="0.25">
      <c r="A10374"/>
      <c r="B10374"/>
      <c r="C10374"/>
      <c r="D10374" s="43"/>
    </row>
    <row r="10375" spans="1:4" ht="15" x14ac:dyDescent="0.25">
      <c r="A10375"/>
      <c r="B10375"/>
      <c r="C10375"/>
      <c r="D10375" s="44"/>
    </row>
    <row r="10376" spans="1:4" ht="15" x14ac:dyDescent="0.25">
      <c r="A10376"/>
      <c r="B10376"/>
      <c r="C10376"/>
      <c r="D10376" s="43"/>
    </row>
    <row r="10377" spans="1:4" ht="15" x14ac:dyDescent="0.25">
      <c r="A10377"/>
      <c r="B10377"/>
      <c r="C10377"/>
      <c r="D10377" s="43"/>
    </row>
    <row r="10378" spans="1:4" ht="15" x14ac:dyDescent="0.25">
      <c r="A10378"/>
      <c r="B10378"/>
      <c r="C10378"/>
      <c r="D10378" s="43"/>
    </row>
    <row r="10379" spans="1:4" ht="15" x14ac:dyDescent="0.25">
      <c r="A10379"/>
      <c r="B10379"/>
      <c r="C10379"/>
      <c r="D10379" s="43"/>
    </row>
    <row r="10380" spans="1:4" ht="15" x14ac:dyDescent="0.25">
      <c r="A10380"/>
      <c r="B10380"/>
      <c r="C10380"/>
      <c r="D10380" s="43"/>
    </row>
    <row r="10381" spans="1:4" ht="15" x14ac:dyDescent="0.25">
      <c r="A10381"/>
      <c r="B10381"/>
      <c r="C10381"/>
      <c r="D10381" s="43"/>
    </row>
    <row r="10382" spans="1:4" ht="15" x14ac:dyDescent="0.25">
      <c r="A10382"/>
      <c r="B10382"/>
      <c r="C10382"/>
      <c r="D10382" s="43"/>
    </row>
    <row r="10383" spans="1:4" ht="15" x14ac:dyDescent="0.25">
      <c r="A10383"/>
      <c r="B10383"/>
      <c r="C10383"/>
      <c r="D10383" s="43"/>
    </row>
    <row r="10384" spans="1:4" ht="15" x14ac:dyDescent="0.25">
      <c r="A10384"/>
      <c r="B10384"/>
      <c r="C10384"/>
      <c r="D10384" s="43"/>
    </row>
    <row r="10385" spans="1:4" ht="15" x14ac:dyDescent="0.25">
      <c r="A10385"/>
      <c r="B10385"/>
      <c r="C10385"/>
      <c r="D10385" s="43"/>
    </row>
    <row r="10386" spans="1:4" ht="15" x14ac:dyDescent="0.25">
      <c r="A10386"/>
      <c r="B10386"/>
      <c r="C10386"/>
      <c r="D10386" s="43"/>
    </row>
    <row r="10387" spans="1:4" ht="15" x14ac:dyDescent="0.25">
      <c r="A10387"/>
      <c r="B10387"/>
      <c r="C10387"/>
      <c r="D10387" s="43"/>
    </row>
    <row r="10388" spans="1:4" ht="15" x14ac:dyDescent="0.25">
      <c r="A10388"/>
      <c r="B10388"/>
      <c r="C10388"/>
      <c r="D10388" s="43"/>
    </row>
    <row r="10389" spans="1:4" ht="15" x14ac:dyDescent="0.25">
      <c r="A10389"/>
      <c r="B10389"/>
      <c r="C10389"/>
      <c r="D10389" s="43"/>
    </row>
    <row r="10390" spans="1:4" ht="15" x14ac:dyDescent="0.25">
      <c r="A10390"/>
      <c r="B10390"/>
      <c r="C10390"/>
      <c r="D10390" s="43"/>
    </row>
    <row r="10391" spans="1:4" ht="15" x14ac:dyDescent="0.25">
      <c r="A10391"/>
      <c r="B10391"/>
      <c r="C10391"/>
      <c r="D10391" s="43"/>
    </row>
    <row r="10392" spans="1:4" ht="15" x14ac:dyDescent="0.25">
      <c r="A10392"/>
      <c r="B10392"/>
      <c r="C10392"/>
      <c r="D10392" s="43"/>
    </row>
    <row r="10393" spans="1:4" ht="15" x14ac:dyDescent="0.25">
      <c r="A10393"/>
      <c r="B10393"/>
      <c r="C10393"/>
      <c r="D10393" s="43"/>
    </row>
    <row r="10394" spans="1:4" ht="15" x14ac:dyDescent="0.25">
      <c r="A10394"/>
      <c r="B10394"/>
      <c r="C10394"/>
      <c r="D10394" s="43"/>
    </row>
    <row r="10395" spans="1:4" ht="15" x14ac:dyDescent="0.25">
      <c r="A10395"/>
      <c r="B10395"/>
      <c r="C10395"/>
      <c r="D10395" s="43"/>
    </row>
    <row r="10396" spans="1:4" ht="15" x14ac:dyDescent="0.25">
      <c r="A10396"/>
      <c r="B10396"/>
      <c r="C10396"/>
      <c r="D10396" s="43"/>
    </row>
    <row r="10397" spans="1:4" ht="15" x14ac:dyDescent="0.25">
      <c r="A10397"/>
      <c r="B10397"/>
      <c r="C10397"/>
      <c r="D10397" s="43"/>
    </row>
    <row r="10398" spans="1:4" ht="15" x14ac:dyDescent="0.25">
      <c r="A10398"/>
      <c r="B10398"/>
      <c r="C10398"/>
      <c r="D10398" s="43"/>
    </row>
    <row r="10399" spans="1:4" ht="15" x14ac:dyDescent="0.25">
      <c r="A10399"/>
      <c r="B10399"/>
      <c r="C10399"/>
      <c r="D10399" s="43"/>
    </row>
    <row r="10400" spans="1:4" ht="15" x14ac:dyDescent="0.25">
      <c r="A10400"/>
      <c r="B10400"/>
      <c r="C10400"/>
      <c r="D10400" s="44"/>
    </row>
    <row r="10401" spans="1:4" ht="15" x14ac:dyDescent="0.25">
      <c r="A10401"/>
      <c r="B10401"/>
      <c r="C10401"/>
      <c r="D10401" s="43"/>
    </row>
    <row r="10402" spans="1:4" ht="15" x14ac:dyDescent="0.25">
      <c r="A10402"/>
      <c r="B10402"/>
      <c r="C10402"/>
      <c r="D10402" s="43"/>
    </row>
    <row r="10403" spans="1:4" ht="15" x14ac:dyDescent="0.25">
      <c r="A10403"/>
      <c r="B10403"/>
      <c r="C10403"/>
      <c r="D10403" s="43"/>
    </row>
    <row r="10404" spans="1:4" ht="15" x14ac:dyDescent="0.25">
      <c r="A10404"/>
      <c r="B10404"/>
      <c r="C10404"/>
      <c r="D10404" s="43"/>
    </row>
    <row r="10405" spans="1:4" ht="15" x14ac:dyDescent="0.25">
      <c r="A10405"/>
      <c r="B10405"/>
      <c r="C10405"/>
      <c r="D10405" s="43"/>
    </row>
    <row r="10406" spans="1:4" ht="15" x14ac:dyDescent="0.25">
      <c r="A10406"/>
      <c r="B10406"/>
      <c r="C10406"/>
      <c r="D10406" s="43"/>
    </row>
    <row r="10407" spans="1:4" ht="15" x14ac:dyDescent="0.25">
      <c r="A10407"/>
      <c r="B10407"/>
      <c r="C10407"/>
      <c r="D10407" s="43"/>
    </row>
    <row r="10408" spans="1:4" ht="15" x14ac:dyDescent="0.25">
      <c r="A10408"/>
      <c r="B10408"/>
      <c r="C10408"/>
      <c r="D10408" s="43"/>
    </row>
    <row r="10409" spans="1:4" ht="15" x14ac:dyDescent="0.25">
      <c r="A10409"/>
      <c r="B10409"/>
      <c r="C10409"/>
      <c r="D10409" s="43"/>
    </row>
    <row r="10410" spans="1:4" ht="15" x14ac:dyDescent="0.25">
      <c r="A10410"/>
      <c r="B10410"/>
      <c r="C10410"/>
      <c r="D10410" s="43"/>
    </row>
    <row r="10411" spans="1:4" ht="15" x14ac:dyDescent="0.25">
      <c r="A10411"/>
      <c r="B10411"/>
      <c r="C10411"/>
      <c r="D10411" s="43"/>
    </row>
    <row r="10412" spans="1:4" ht="15" x14ac:dyDescent="0.25">
      <c r="A10412"/>
      <c r="B10412"/>
      <c r="C10412"/>
      <c r="D10412" s="43"/>
    </row>
    <row r="10413" spans="1:4" ht="15" x14ac:dyDescent="0.25">
      <c r="A10413"/>
      <c r="B10413"/>
      <c r="C10413"/>
      <c r="D10413" s="43"/>
    </row>
    <row r="10414" spans="1:4" ht="15" x14ac:dyDescent="0.25">
      <c r="A10414"/>
      <c r="B10414"/>
      <c r="C10414"/>
      <c r="D10414" s="43"/>
    </row>
    <row r="10415" spans="1:4" ht="15" x14ac:dyDescent="0.25">
      <c r="A10415"/>
      <c r="B10415"/>
      <c r="C10415"/>
      <c r="D10415" s="43"/>
    </row>
    <row r="10416" spans="1:4" ht="15" x14ac:dyDescent="0.25">
      <c r="A10416"/>
      <c r="B10416"/>
      <c r="C10416"/>
      <c r="D10416" s="43"/>
    </row>
    <row r="10417" spans="1:4" ht="15" x14ac:dyDescent="0.25">
      <c r="A10417"/>
      <c r="B10417"/>
      <c r="C10417"/>
      <c r="D10417" s="43"/>
    </row>
    <row r="10418" spans="1:4" ht="15" x14ac:dyDescent="0.25">
      <c r="A10418"/>
      <c r="B10418"/>
      <c r="C10418"/>
      <c r="D10418" s="43"/>
    </row>
    <row r="10419" spans="1:4" ht="15" x14ac:dyDescent="0.25">
      <c r="A10419"/>
      <c r="B10419"/>
      <c r="C10419"/>
      <c r="D10419" s="43"/>
    </row>
    <row r="10420" spans="1:4" ht="15" x14ac:dyDescent="0.25">
      <c r="A10420"/>
      <c r="B10420"/>
      <c r="C10420"/>
      <c r="D10420" s="43"/>
    </row>
    <row r="10421" spans="1:4" ht="15" x14ac:dyDescent="0.25">
      <c r="A10421"/>
      <c r="B10421"/>
      <c r="C10421"/>
      <c r="D10421" s="43"/>
    </row>
    <row r="10422" spans="1:4" ht="15" x14ac:dyDescent="0.25">
      <c r="A10422"/>
      <c r="B10422"/>
      <c r="C10422"/>
      <c r="D10422" s="43"/>
    </row>
    <row r="10423" spans="1:4" ht="15" x14ac:dyDescent="0.25">
      <c r="A10423"/>
      <c r="B10423"/>
      <c r="C10423"/>
      <c r="D10423" s="43"/>
    </row>
    <row r="10424" spans="1:4" ht="15" x14ac:dyDescent="0.25">
      <c r="A10424"/>
      <c r="B10424"/>
      <c r="C10424"/>
      <c r="D10424" s="43"/>
    </row>
    <row r="10425" spans="1:4" ht="15" x14ac:dyDescent="0.25">
      <c r="A10425"/>
      <c r="B10425"/>
      <c r="C10425"/>
      <c r="D10425" s="43"/>
    </row>
    <row r="10426" spans="1:4" ht="15" x14ac:dyDescent="0.25">
      <c r="A10426"/>
      <c r="B10426"/>
      <c r="C10426"/>
      <c r="D10426" s="43"/>
    </row>
    <row r="10427" spans="1:4" ht="15" x14ac:dyDescent="0.25">
      <c r="A10427"/>
      <c r="B10427"/>
      <c r="C10427"/>
      <c r="D10427" s="43"/>
    </row>
    <row r="10428" spans="1:4" ht="15" x14ac:dyDescent="0.25">
      <c r="A10428"/>
      <c r="B10428"/>
      <c r="C10428"/>
      <c r="D10428" s="43"/>
    </row>
    <row r="10429" spans="1:4" ht="15" x14ac:dyDescent="0.25">
      <c r="A10429"/>
      <c r="B10429"/>
      <c r="C10429"/>
      <c r="D10429" s="43"/>
    </row>
    <row r="10430" spans="1:4" ht="15" x14ac:dyDescent="0.25">
      <c r="A10430"/>
      <c r="B10430"/>
      <c r="C10430"/>
      <c r="D10430" s="43"/>
    </row>
    <row r="10431" spans="1:4" ht="15" x14ac:dyDescent="0.25">
      <c r="A10431"/>
      <c r="B10431"/>
      <c r="C10431"/>
      <c r="D10431" s="43"/>
    </row>
    <row r="10432" spans="1:4" ht="15" x14ac:dyDescent="0.25">
      <c r="A10432"/>
      <c r="B10432"/>
      <c r="C10432"/>
      <c r="D10432" s="43"/>
    </row>
    <row r="10433" spans="1:4" ht="15" x14ac:dyDescent="0.25">
      <c r="A10433"/>
      <c r="B10433"/>
      <c r="C10433"/>
      <c r="D10433" s="43"/>
    </row>
    <row r="10434" spans="1:4" ht="15" x14ac:dyDescent="0.25">
      <c r="A10434"/>
      <c r="B10434"/>
      <c r="C10434"/>
      <c r="D10434" s="43"/>
    </row>
    <row r="10435" spans="1:4" ht="15" x14ac:dyDescent="0.25">
      <c r="A10435"/>
      <c r="B10435"/>
      <c r="C10435"/>
      <c r="D10435" s="43"/>
    </row>
    <row r="10436" spans="1:4" ht="15" x14ac:dyDescent="0.25">
      <c r="A10436"/>
      <c r="B10436"/>
      <c r="C10436"/>
      <c r="D10436" s="43"/>
    </row>
    <row r="10437" spans="1:4" ht="15" x14ac:dyDescent="0.25">
      <c r="A10437"/>
      <c r="B10437"/>
      <c r="C10437"/>
      <c r="D10437" s="43"/>
    </row>
    <row r="10438" spans="1:4" ht="15" x14ac:dyDescent="0.25">
      <c r="A10438"/>
      <c r="B10438"/>
      <c r="C10438"/>
      <c r="D10438" s="43"/>
    </row>
    <row r="10439" spans="1:4" ht="15" x14ac:dyDescent="0.25">
      <c r="A10439"/>
      <c r="B10439"/>
      <c r="C10439"/>
      <c r="D10439" s="43"/>
    </row>
    <row r="10440" spans="1:4" ht="15" x14ac:dyDescent="0.25">
      <c r="A10440"/>
      <c r="B10440"/>
      <c r="C10440"/>
      <c r="D10440" s="43"/>
    </row>
    <row r="10441" spans="1:4" ht="15" x14ac:dyDescent="0.25">
      <c r="A10441"/>
      <c r="B10441"/>
      <c r="C10441"/>
      <c r="D10441" s="43"/>
    </row>
    <row r="10442" spans="1:4" ht="15" x14ac:dyDescent="0.25">
      <c r="A10442"/>
      <c r="B10442"/>
      <c r="C10442"/>
      <c r="D10442" s="43"/>
    </row>
    <row r="10443" spans="1:4" ht="15" x14ac:dyDescent="0.25">
      <c r="A10443"/>
      <c r="B10443"/>
      <c r="C10443"/>
      <c r="D10443" s="43"/>
    </row>
    <row r="10444" spans="1:4" ht="15" x14ac:dyDescent="0.25">
      <c r="A10444"/>
      <c r="B10444"/>
      <c r="C10444"/>
      <c r="D10444" s="43"/>
    </row>
    <row r="10445" spans="1:4" ht="15" x14ac:dyDescent="0.25">
      <c r="A10445"/>
      <c r="B10445"/>
      <c r="C10445"/>
      <c r="D10445" s="43"/>
    </row>
    <row r="10446" spans="1:4" ht="15" x14ac:dyDescent="0.25">
      <c r="A10446"/>
      <c r="B10446"/>
      <c r="C10446"/>
      <c r="D10446" s="43"/>
    </row>
    <row r="10447" spans="1:4" ht="15" x14ac:dyDescent="0.25">
      <c r="A10447"/>
      <c r="B10447"/>
      <c r="C10447"/>
      <c r="D10447" s="43"/>
    </row>
    <row r="10448" spans="1:4" ht="15" x14ac:dyDescent="0.25">
      <c r="A10448"/>
      <c r="B10448"/>
      <c r="C10448"/>
      <c r="D10448" s="43"/>
    </row>
    <row r="10449" spans="1:4" ht="15" x14ac:dyDescent="0.25">
      <c r="A10449"/>
      <c r="B10449"/>
      <c r="C10449"/>
      <c r="D10449" s="43"/>
    </row>
    <row r="10450" spans="1:4" ht="15" x14ac:dyDescent="0.25">
      <c r="A10450"/>
      <c r="B10450"/>
      <c r="C10450"/>
      <c r="D10450" s="43"/>
    </row>
    <row r="10451" spans="1:4" ht="15" x14ac:dyDescent="0.25">
      <c r="A10451"/>
      <c r="B10451"/>
      <c r="C10451"/>
      <c r="D10451" s="43"/>
    </row>
    <row r="10452" spans="1:4" ht="15" x14ac:dyDescent="0.25">
      <c r="A10452"/>
      <c r="B10452"/>
      <c r="C10452"/>
      <c r="D10452" s="43"/>
    </row>
    <row r="10453" spans="1:4" ht="15" x14ac:dyDescent="0.25">
      <c r="A10453"/>
      <c r="B10453"/>
      <c r="C10453"/>
      <c r="D10453" s="43"/>
    </row>
    <row r="10454" spans="1:4" ht="15" x14ac:dyDescent="0.25">
      <c r="A10454"/>
      <c r="B10454"/>
      <c r="C10454"/>
      <c r="D10454" s="43"/>
    </row>
    <row r="10455" spans="1:4" ht="15" x14ac:dyDescent="0.25">
      <c r="A10455"/>
      <c r="B10455"/>
      <c r="C10455"/>
      <c r="D10455" s="43"/>
    </row>
    <row r="10456" spans="1:4" ht="15" x14ac:dyDescent="0.25">
      <c r="A10456"/>
      <c r="B10456"/>
      <c r="C10456"/>
      <c r="D10456" s="43"/>
    </row>
    <row r="10457" spans="1:4" ht="15" x14ac:dyDescent="0.25">
      <c r="A10457"/>
      <c r="B10457"/>
      <c r="C10457"/>
      <c r="D10457" s="43"/>
    </row>
    <row r="10458" spans="1:4" ht="15" x14ac:dyDescent="0.25">
      <c r="A10458"/>
      <c r="B10458"/>
      <c r="C10458"/>
      <c r="D10458" s="43"/>
    </row>
    <row r="10459" spans="1:4" ht="15" x14ac:dyDescent="0.25">
      <c r="A10459"/>
      <c r="B10459"/>
      <c r="C10459"/>
      <c r="D10459" s="43"/>
    </row>
    <row r="10460" spans="1:4" ht="15" x14ac:dyDescent="0.25">
      <c r="A10460"/>
      <c r="B10460"/>
      <c r="C10460"/>
      <c r="D10460" s="43"/>
    </row>
    <row r="10461" spans="1:4" ht="15" x14ac:dyDescent="0.25">
      <c r="A10461"/>
      <c r="B10461"/>
      <c r="C10461"/>
      <c r="D10461" s="43"/>
    </row>
    <row r="10462" spans="1:4" ht="15" x14ac:dyDescent="0.25">
      <c r="A10462"/>
      <c r="B10462"/>
      <c r="C10462"/>
      <c r="D10462" s="43"/>
    </row>
    <row r="10463" spans="1:4" ht="15" x14ac:dyDescent="0.25">
      <c r="A10463"/>
      <c r="B10463"/>
      <c r="C10463"/>
      <c r="D10463" s="43"/>
    </row>
    <row r="10464" spans="1:4" ht="15" x14ac:dyDescent="0.25">
      <c r="A10464"/>
      <c r="B10464"/>
      <c r="C10464"/>
      <c r="D10464" s="43"/>
    </row>
    <row r="10465" spans="1:4" ht="15" x14ac:dyDescent="0.25">
      <c r="A10465"/>
      <c r="B10465"/>
      <c r="C10465"/>
      <c r="D10465" s="43"/>
    </row>
    <row r="10466" spans="1:4" ht="15" x14ac:dyDescent="0.25">
      <c r="A10466"/>
      <c r="B10466"/>
      <c r="C10466"/>
      <c r="D10466" s="43"/>
    </row>
    <row r="10467" spans="1:4" ht="15" x14ac:dyDescent="0.25">
      <c r="A10467"/>
      <c r="B10467"/>
      <c r="C10467"/>
      <c r="D10467" s="43"/>
    </row>
    <row r="10468" spans="1:4" ht="15" x14ac:dyDescent="0.25">
      <c r="A10468"/>
      <c r="B10468"/>
      <c r="C10468"/>
      <c r="D10468" s="43"/>
    </row>
    <row r="10469" spans="1:4" ht="15" x14ac:dyDescent="0.25">
      <c r="A10469"/>
      <c r="B10469"/>
      <c r="C10469"/>
      <c r="D10469" s="43"/>
    </row>
    <row r="10470" spans="1:4" ht="15" x14ac:dyDescent="0.25">
      <c r="A10470"/>
      <c r="B10470"/>
      <c r="C10470"/>
      <c r="D10470" s="43"/>
    </row>
    <row r="10471" spans="1:4" ht="15" x14ac:dyDescent="0.25">
      <c r="A10471"/>
      <c r="B10471"/>
      <c r="C10471"/>
      <c r="D10471" s="43"/>
    </row>
    <row r="10472" spans="1:4" ht="15" x14ac:dyDescent="0.25">
      <c r="A10472"/>
      <c r="B10472"/>
      <c r="C10472"/>
      <c r="D10472" s="43"/>
    </row>
    <row r="10473" spans="1:4" ht="15" x14ac:dyDescent="0.25">
      <c r="A10473"/>
      <c r="B10473"/>
      <c r="C10473"/>
      <c r="D10473" s="43"/>
    </row>
    <row r="10474" spans="1:4" ht="15" x14ac:dyDescent="0.25">
      <c r="A10474"/>
      <c r="B10474"/>
      <c r="C10474"/>
      <c r="D10474" s="43"/>
    </row>
    <row r="10475" spans="1:4" ht="15" x14ac:dyDescent="0.25">
      <c r="A10475"/>
      <c r="B10475"/>
      <c r="C10475"/>
      <c r="D10475" s="43"/>
    </row>
    <row r="10476" spans="1:4" ht="15" x14ac:dyDescent="0.25">
      <c r="A10476"/>
      <c r="B10476"/>
      <c r="C10476"/>
      <c r="D10476" s="43"/>
    </row>
    <row r="10477" spans="1:4" ht="15" x14ac:dyDescent="0.25">
      <c r="A10477"/>
      <c r="B10477"/>
      <c r="C10477"/>
      <c r="D10477" s="43"/>
    </row>
    <row r="10478" spans="1:4" ht="15" x14ac:dyDescent="0.25">
      <c r="A10478"/>
      <c r="B10478"/>
      <c r="C10478"/>
      <c r="D10478" s="43"/>
    </row>
    <row r="10479" spans="1:4" ht="15" x14ac:dyDescent="0.25">
      <c r="A10479"/>
      <c r="B10479"/>
      <c r="C10479"/>
      <c r="D10479" s="43"/>
    </row>
    <row r="10480" spans="1:4" ht="15" x14ac:dyDescent="0.25">
      <c r="A10480"/>
      <c r="B10480"/>
      <c r="C10480"/>
      <c r="D10480" s="43"/>
    </row>
    <row r="10481" spans="1:4" ht="15" x14ac:dyDescent="0.25">
      <c r="A10481"/>
      <c r="B10481"/>
      <c r="C10481"/>
      <c r="D10481" s="44"/>
    </row>
    <row r="10482" spans="1:4" ht="15" x14ac:dyDescent="0.25">
      <c r="A10482"/>
      <c r="B10482"/>
      <c r="C10482"/>
      <c r="D10482" s="43"/>
    </row>
    <row r="10483" spans="1:4" ht="15" x14ac:dyDescent="0.25">
      <c r="A10483"/>
      <c r="B10483"/>
      <c r="C10483"/>
      <c r="D10483" s="43"/>
    </row>
    <row r="10484" spans="1:4" ht="15" x14ac:dyDescent="0.25">
      <c r="A10484"/>
      <c r="B10484"/>
      <c r="C10484"/>
      <c r="D10484" s="43"/>
    </row>
    <row r="10485" spans="1:4" ht="15" x14ac:dyDescent="0.25">
      <c r="A10485"/>
      <c r="B10485"/>
      <c r="C10485"/>
      <c r="D10485" s="43"/>
    </row>
    <row r="10486" spans="1:4" ht="15" x14ac:dyDescent="0.25">
      <c r="A10486"/>
      <c r="B10486"/>
      <c r="C10486"/>
      <c r="D10486" s="43"/>
    </row>
    <row r="10487" spans="1:4" ht="15" x14ac:dyDescent="0.25">
      <c r="A10487"/>
      <c r="B10487"/>
      <c r="C10487"/>
      <c r="D10487" s="43"/>
    </row>
    <row r="10488" spans="1:4" ht="15" x14ac:dyDescent="0.25">
      <c r="A10488"/>
      <c r="B10488"/>
      <c r="C10488"/>
      <c r="D10488" s="43"/>
    </row>
    <row r="10489" spans="1:4" ht="15" x14ac:dyDescent="0.25">
      <c r="A10489"/>
      <c r="B10489"/>
      <c r="C10489"/>
      <c r="D10489" s="43"/>
    </row>
    <row r="10490" spans="1:4" ht="15" x14ac:dyDescent="0.25">
      <c r="A10490"/>
      <c r="B10490"/>
      <c r="C10490"/>
      <c r="D10490" s="43"/>
    </row>
    <row r="10491" spans="1:4" ht="15" x14ac:dyDescent="0.25">
      <c r="A10491"/>
      <c r="B10491"/>
      <c r="C10491"/>
      <c r="D10491" s="43"/>
    </row>
    <row r="10492" spans="1:4" ht="15" x14ac:dyDescent="0.25">
      <c r="A10492"/>
      <c r="B10492"/>
      <c r="C10492"/>
      <c r="D10492" s="43"/>
    </row>
    <row r="10493" spans="1:4" ht="15" x14ac:dyDescent="0.25">
      <c r="A10493"/>
      <c r="B10493"/>
      <c r="C10493"/>
      <c r="D10493" s="43"/>
    </row>
    <row r="10494" spans="1:4" ht="15" x14ac:dyDescent="0.25">
      <c r="A10494"/>
      <c r="B10494"/>
      <c r="C10494"/>
      <c r="D10494" s="43"/>
    </row>
    <row r="10495" spans="1:4" ht="15" x14ac:dyDescent="0.25">
      <c r="A10495"/>
      <c r="B10495"/>
      <c r="C10495"/>
      <c r="D10495" s="43"/>
    </row>
    <row r="10496" spans="1:4" ht="15" x14ac:dyDescent="0.25">
      <c r="A10496"/>
      <c r="B10496"/>
      <c r="C10496"/>
      <c r="D10496" s="43"/>
    </row>
    <row r="10497" spans="1:4" ht="15" x14ac:dyDescent="0.25">
      <c r="A10497"/>
      <c r="B10497"/>
      <c r="C10497"/>
      <c r="D10497" s="43"/>
    </row>
    <row r="10498" spans="1:4" ht="15" x14ac:dyDescent="0.25">
      <c r="A10498"/>
      <c r="B10498"/>
      <c r="C10498"/>
      <c r="D10498" s="43"/>
    </row>
    <row r="10499" spans="1:4" ht="15" x14ac:dyDescent="0.25">
      <c r="A10499"/>
      <c r="B10499"/>
      <c r="C10499"/>
      <c r="D10499" s="43"/>
    </row>
    <row r="10500" spans="1:4" ht="15" x14ac:dyDescent="0.25">
      <c r="A10500"/>
      <c r="B10500"/>
      <c r="C10500"/>
      <c r="D10500" s="43"/>
    </row>
    <row r="10501" spans="1:4" ht="15" x14ac:dyDescent="0.25">
      <c r="A10501"/>
      <c r="B10501"/>
      <c r="C10501"/>
      <c r="D10501" s="43"/>
    </row>
    <row r="10502" spans="1:4" ht="15" x14ac:dyDescent="0.25">
      <c r="A10502"/>
      <c r="B10502"/>
      <c r="C10502"/>
      <c r="D10502" s="43"/>
    </row>
    <row r="10503" spans="1:4" ht="15" x14ac:dyDescent="0.25">
      <c r="A10503"/>
      <c r="B10503"/>
      <c r="C10503"/>
      <c r="D10503" s="43"/>
    </row>
    <row r="10504" spans="1:4" ht="15" x14ac:dyDescent="0.25">
      <c r="A10504"/>
      <c r="B10504"/>
      <c r="C10504"/>
      <c r="D10504" s="43"/>
    </row>
    <row r="10505" spans="1:4" ht="15" x14ac:dyDescent="0.25">
      <c r="A10505"/>
      <c r="B10505"/>
      <c r="C10505"/>
      <c r="D10505" s="43"/>
    </row>
    <row r="10506" spans="1:4" ht="15" x14ac:dyDescent="0.25">
      <c r="A10506"/>
      <c r="B10506"/>
      <c r="C10506"/>
      <c r="D10506" s="43"/>
    </row>
    <row r="10507" spans="1:4" ht="15" x14ac:dyDescent="0.25">
      <c r="A10507"/>
      <c r="B10507"/>
      <c r="C10507"/>
      <c r="D10507" s="43"/>
    </row>
    <row r="10508" spans="1:4" ht="15" x14ac:dyDescent="0.25">
      <c r="A10508"/>
      <c r="B10508"/>
      <c r="C10508"/>
      <c r="D10508" s="43"/>
    </row>
    <row r="10509" spans="1:4" ht="15" x14ac:dyDescent="0.25">
      <c r="A10509"/>
      <c r="B10509"/>
      <c r="C10509"/>
      <c r="D10509" s="43"/>
    </row>
    <row r="10510" spans="1:4" ht="15" x14ac:dyDescent="0.25">
      <c r="A10510"/>
      <c r="B10510"/>
      <c r="C10510"/>
      <c r="D10510" s="43"/>
    </row>
    <row r="10511" spans="1:4" ht="15" x14ac:dyDescent="0.25">
      <c r="A10511"/>
      <c r="B10511"/>
      <c r="C10511"/>
      <c r="D10511" s="43"/>
    </row>
    <row r="10512" spans="1:4" ht="15" x14ac:dyDescent="0.25">
      <c r="A10512"/>
      <c r="B10512"/>
      <c r="C10512"/>
      <c r="D10512" s="43"/>
    </row>
    <row r="10513" spans="1:4" ht="15" x14ac:dyDescent="0.25">
      <c r="A10513"/>
      <c r="B10513"/>
      <c r="C10513"/>
      <c r="D10513" s="43"/>
    </row>
    <row r="10514" spans="1:4" ht="15" x14ac:dyDescent="0.25">
      <c r="A10514"/>
      <c r="B10514"/>
      <c r="C10514"/>
      <c r="D10514" s="43"/>
    </row>
    <row r="10515" spans="1:4" ht="15" x14ac:dyDescent="0.25">
      <c r="A10515"/>
      <c r="B10515"/>
      <c r="C10515"/>
      <c r="D10515" s="43"/>
    </row>
    <row r="10516" spans="1:4" ht="15" x14ac:dyDescent="0.25">
      <c r="A10516"/>
      <c r="B10516"/>
      <c r="C10516"/>
      <c r="D10516" s="43"/>
    </row>
    <row r="10517" spans="1:4" ht="15" x14ac:dyDescent="0.25">
      <c r="A10517"/>
      <c r="B10517"/>
      <c r="C10517"/>
      <c r="D10517" s="43"/>
    </row>
    <row r="10518" spans="1:4" ht="15" x14ac:dyDescent="0.25">
      <c r="A10518"/>
      <c r="B10518"/>
      <c r="C10518"/>
      <c r="D10518" s="43"/>
    </row>
    <row r="10519" spans="1:4" ht="15" x14ac:dyDescent="0.25">
      <c r="A10519"/>
      <c r="B10519"/>
      <c r="C10519"/>
      <c r="D10519" s="43"/>
    </row>
    <row r="10520" spans="1:4" ht="15" x14ac:dyDescent="0.25">
      <c r="A10520"/>
      <c r="B10520"/>
      <c r="C10520"/>
      <c r="D10520" s="43"/>
    </row>
    <row r="10521" spans="1:4" ht="15" x14ac:dyDescent="0.25">
      <c r="A10521"/>
      <c r="B10521"/>
      <c r="C10521"/>
      <c r="D10521" s="43"/>
    </row>
    <row r="10522" spans="1:4" ht="15" x14ac:dyDescent="0.25">
      <c r="A10522"/>
      <c r="B10522"/>
      <c r="C10522"/>
      <c r="D10522" s="43"/>
    </row>
    <row r="10523" spans="1:4" ht="15" x14ac:dyDescent="0.25">
      <c r="A10523"/>
      <c r="B10523"/>
      <c r="C10523"/>
      <c r="D10523" s="43"/>
    </row>
    <row r="10524" spans="1:4" ht="15" x14ac:dyDescent="0.25">
      <c r="A10524"/>
      <c r="B10524"/>
      <c r="C10524"/>
      <c r="D10524" s="43"/>
    </row>
    <row r="10525" spans="1:4" ht="15" x14ac:dyDescent="0.25">
      <c r="A10525"/>
      <c r="B10525"/>
      <c r="C10525"/>
      <c r="D10525" s="43"/>
    </row>
    <row r="10526" spans="1:4" ht="15" x14ac:dyDescent="0.25">
      <c r="A10526"/>
      <c r="B10526"/>
      <c r="C10526"/>
      <c r="D10526" s="43"/>
    </row>
    <row r="10527" spans="1:4" ht="15" x14ac:dyDescent="0.25">
      <c r="A10527"/>
      <c r="B10527"/>
      <c r="C10527"/>
      <c r="D10527" s="43"/>
    </row>
    <row r="10528" spans="1:4" ht="15" x14ac:dyDescent="0.25">
      <c r="A10528"/>
      <c r="B10528"/>
      <c r="C10528"/>
      <c r="D10528" s="43"/>
    </row>
    <row r="10529" spans="1:4" ht="15" x14ac:dyDescent="0.25">
      <c r="A10529"/>
      <c r="B10529"/>
      <c r="C10529"/>
      <c r="D10529" s="43"/>
    </row>
    <row r="10530" spans="1:4" ht="15" x14ac:dyDescent="0.25">
      <c r="A10530"/>
      <c r="B10530"/>
      <c r="C10530"/>
      <c r="D10530" s="43"/>
    </row>
    <row r="10531" spans="1:4" ht="15" x14ac:dyDescent="0.25">
      <c r="A10531"/>
      <c r="B10531"/>
      <c r="C10531"/>
      <c r="D10531" s="43"/>
    </row>
    <row r="10532" spans="1:4" ht="15" x14ac:dyDescent="0.25">
      <c r="A10532"/>
      <c r="B10532"/>
      <c r="C10532"/>
      <c r="D10532" s="43"/>
    </row>
    <row r="10533" spans="1:4" ht="15" x14ac:dyDescent="0.25">
      <c r="A10533"/>
      <c r="B10533"/>
      <c r="C10533"/>
      <c r="D10533" s="43"/>
    </row>
    <row r="10534" spans="1:4" ht="15" x14ac:dyDescent="0.25">
      <c r="A10534"/>
      <c r="B10534"/>
      <c r="C10534"/>
      <c r="D10534" s="43"/>
    </row>
    <row r="10535" spans="1:4" ht="15" x14ac:dyDescent="0.25">
      <c r="A10535"/>
      <c r="B10535"/>
      <c r="C10535"/>
      <c r="D10535" s="43"/>
    </row>
    <row r="10536" spans="1:4" ht="15" x14ac:dyDescent="0.25">
      <c r="A10536"/>
      <c r="B10536"/>
      <c r="C10536"/>
      <c r="D10536" s="43"/>
    </row>
    <row r="10537" spans="1:4" ht="15" x14ac:dyDescent="0.25">
      <c r="A10537"/>
      <c r="B10537"/>
      <c r="C10537"/>
      <c r="D10537" s="43"/>
    </row>
    <row r="10538" spans="1:4" ht="15" x14ac:dyDescent="0.25">
      <c r="A10538"/>
      <c r="B10538"/>
      <c r="C10538"/>
      <c r="D10538" s="43"/>
    </row>
    <row r="10539" spans="1:4" ht="15" x14ac:dyDescent="0.25">
      <c r="A10539"/>
      <c r="B10539"/>
      <c r="C10539"/>
      <c r="D10539" s="43"/>
    </row>
    <row r="10540" spans="1:4" ht="15" x14ac:dyDescent="0.25">
      <c r="A10540"/>
      <c r="B10540"/>
      <c r="C10540"/>
      <c r="D10540" s="43"/>
    </row>
    <row r="10541" spans="1:4" ht="15" x14ac:dyDescent="0.25">
      <c r="A10541"/>
      <c r="B10541"/>
      <c r="C10541"/>
      <c r="D10541" s="43"/>
    </row>
    <row r="10542" spans="1:4" ht="15" x14ac:dyDescent="0.25">
      <c r="A10542"/>
      <c r="B10542"/>
      <c r="C10542"/>
      <c r="D10542" s="43"/>
    </row>
    <row r="10543" spans="1:4" ht="15" x14ac:dyDescent="0.25">
      <c r="A10543"/>
      <c r="B10543"/>
      <c r="C10543"/>
      <c r="D10543" s="43"/>
    </row>
    <row r="10544" spans="1:4" ht="15" x14ac:dyDescent="0.25">
      <c r="A10544"/>
      <c r="B10544"/>
      <c r="C10544"/>
      <c r="D10544" s="43"/>
    </row>
    <row r="10545" spans="1:4" ht="15" x14ac:dyDescent="0.25">
      <c r="A10545"/>
      <c r="B10545"/>
      <c r="C10545"/>
      <c r="D10545" s="43"/>
    </row>
    <row r="10546" spans="1:4" ht="15" x14ac:dyDescent="0.25">
      <c r="A10546"/>
      <c r="B10546"/>
      <c r="C10546"/>
      <c r="D10546" s="43"/>
    </row>
    <row r="10547" spans="1:4" ht="15" x14ac:dyDescent="0.25">
      <c r="A10547"/>
      <c r="B10547"/>
      <c r="C10547"/>
      <c r="D10547" s="43"/>
    </row>
    <row r="10548" spans="1:4" ht="15" x14ac:dyDescent="0.25">
      <c r="A10548"/>
      <c r="B10548"/>
      <c r="C10548"/>
      <c r="D10548" s="43"/>
    </row>
    <row r="10549" spans="1:4" ht="15" x14ac:dyDescent="0.25">
      <c r="A10549"/>
      <c r="B10549"/>
      <c r="C10549"/>
      <c r="D10549" s="43"/>
    </row>
    <row r="10550" spans="1:4" ht="15" x14ac:dyDescent="0.25">
      <c r="A10550"/>
      <c r="B10550"/>
      <c r="C10550"/>
      <c r="D10550" s="43"/>
    </row>
    <row r="10551" spans="1:4" ht="15" x14ac:dyDescent="0.25">
      <c r="A10551"/>
      <c r="B10551"/>
      <c r="C10551"/>
      <c r="D10551" s="43"/>
    </row>
    <row r="10552" spans="1:4" ht="15" x14ac:dyDescent="0.25">
      <c r="A10552"/>
      <c r="B10552"/>
      <c r="C10552"/>
      <c r="D10552" s="43"/>
    </row>
    <row r="10553" spans="1:4" ht="15" x14ac:dyDescent="0.25">
      <c r="A10553"/>
      <c r="B10553"/>
      <c r="C10553"/>
      <c r="D10553" s="43"/>
    </row>
    <row r="10554" spans="1:4" ht="15" x14ac:dyDescent="0.25">
      <c r="A10554"/>
      <c r="B10554"/>
      <c r="C10554"/>
      <c r="D10554" s="43"/>
    </row>
    <row r="10555" spans="1:4" ht="15" x14ac:dyDescent="0.25">
      <c r="A10555"/>
      <c r="B10555"/>
      <c r="C10555"/>
      <c r="D10555" s="43"/>
    </row>
    <row r="10556" spans="1:4" ht="15" x14ac:dyDescent="0.25">
      <c r="A10556"/>
      <c r="B10556"/>
      <c r="C10556"/>
      <c r="D10556" s="43"/>
    </row>
    <row r="10557" spans="1:4" ht="15" x14ac:dyDescent="0.25">
      <c r="A10557"/>
      <c r="B10557"/>
      <c r="C10557"/>
      <c r="D10557" s="43"/>
    </row>
    <row r="10558" spans="1:4" ht="15" x14ac:dyDescent="0.25">
      <c r="A10558"/>
      <c r="B10558"/>
      <c r="C10558"/>
      <c r="D10558" s="43"/>
    </row>
    <row r="10559" spans="1:4" ht="15" x14ac:dyDescent="0.25">
      <c r="A10559"/>
      <c r="B10559"/>
      <c r="C10559"/>
      <c r="D10559" s="43"/>
    </row>
    <row r="10560" spans="1:4" ht="15" x14ac:dyDescent="0.25">
      <c r="A10560"/>
      <c r="B10560"/>
      <c r="C10560"/>
      <c r="D10560" s="43"/>
    </row>
    <row r="10561" spans="1:4" ht="15" x14ac:dyDescent="0.25">
      <c r="A10561"/>
      <c r="B10561"/>
      <c r="C10561"/>
      <c r="D10561" s="43"/>
    </row>
    <row r="10562" spans="1:4" ht="15" x14ac:dyDescent="0.25">
      <c r="A10562"/>
      <c r="B10562"/>
      <c r="C10562"/>
      <c r="D10562" s="43"/>
    </row>
    <row r="10563" spans="1:4" ht="15" x14ac:dyDescent="0.25">
      <c r="A10563"/>
      <c r="B10563"/>
      <c r="C10563"/>
      <c r="D10563" s="43"/>
    </row>
    <row r="10564" spans="1:4" ht="15" x14ac:dyDescent="0.25">
      <c r="A10564"/>
      <c r="B10564"/>
      <c r="C10564"/>
      <c r="D10564" s="43"/>
    </row>
    <row r="10565" spans="1:4" ht="15" x14ac:dyDescent="0.25">
      <c r="A10565"/>
      <c r="B10565"/>
      <c r="C10565"/>
      <c r="D10565" s="43"/>
    </row>
    <row r="10566" spans="1:4" ht="15" x14ac:dyDescent="0.25">
      <c r="A10566"/>
      <c r="B10566"/>
      <c r="C10566"/>
      <c r="D10566" s="43"/>
    </row>
    <row r="10567" spans="1:4" ht="15" x14ac:dyDescent="0.25">
      <c r="A10567"/>
      <c r="B10567"/>
      <c r="C10567"/>
      <c r="D10567" s="43"/>
    </row>
    <row r="10568" spans="1:4" ht="15" x14ac:dyDescent="0.25">
      <c r="A10568"/>
      <c r="B10568"/>
      <c r="C10568"/>
      <c r="D10568" s="43"/>
    </row>
    <row r="10569" spans="1:4" ht="15" x14ac:dyDescent="0.25">
      <c r="A10569"/>
      <c r="B10569"/>
      <c r="C10569"/>
      <c r="D10569" s="43"/>
    </row>
    <row r="10570" spans="1:4" ht="15" x14ac:dyDescent="0.25">
      <c r="A10570"/>
      <c r="B10570"/>
      <c r="C10570"/>
      <c r="D10570" s="43"/>
    </row>
    <row r="10571" spans="1:4" ht="15" x14ac:dyDescent="0.25">
      <c r="A10571"/>
      <c r="B10571"/>
      <c r="C10571"/>
      <c r="D10571" s="43"/>
    </row>
    <row r="10572" spans="1:4" ht="15" x14ac:dyDescent="0.25">
      <c r="A10572"/>
      <c r="B10572"/>
      <c r="C10572"/>
      <c r="D10572" s="43"/>
    </row>
    <row r="10573" spans="1:4" ht="15" x14ac:dyDescent="0.25">
      <c r="A10573"/>
      <c r="B10573"/>
      <c r="C10573"/>
      <c r="D10573" s="43"/>
    </row>
    <row r="10574" spans="1:4" ht="15" x14ac:dyDescent="0.25">
      <c r="A10574"/>
      <c r="B10574"/>
      <c r="C10574"/>
      <c r="D10574" s="43"/>
    </row>
    <row r="10575" spans="1:4" ht="15" x14ac:dyDescent="0.25">
      <c r="A10575"/>
      <c r="B10575"/>
      <c r="C10575"/>
      <c r="D10575" s="43"/>
    </row>
    <row r="10576" spans="1:4" ht="15" x14ac:dyDescent="0.25">
      <c r="A10576"/>
      <c r="B10576"/>
      <c r="C10576"/>
      <c r="D10576" s="43"/>
    </row>
    <row r="10577" spans="1:4" ht="15" x14ac:dyDescent="0.25">
      <c r="A10577"/>
      <c r="B10577"/>
      <c r="C10577"/>
      <c r="D10577" s="43"/>
    </row>
    <row r="10578" spans="1:4" ht="15" x14ac:dyDescent="0.25">
      <c r="A10578"/>
      <c r="B10578"/>
      <c r="C10578"/>
      <c r="D10578" s="43"/>
    </row>
    <row r="10579" spans="1:4" ht="15" x14ac:dyDescent="0.25">
      <c r="A10579"/>
      <c r="B10579"/>
      <c r="C10579"/>
      <c r="D10579" s="43"/>
    </row>
    <row r="10580" spans="1:4" ht="15" x14ac:dyDescent="0.25">
      <c r="A10580"/>
      <c r="B10580"/>
      <c r="C10580"/>
      <c r="D10580" s="43"/>
    </row>
    <row r="10581" spans="1:4" ht="15" x14ac:dyDescent="0.25">
      <c r="A10581"/>
      <c r="B10581"/>
      <c r="C10581"/>
      <c r="D10581" s="43"/>
    </row>
    <row r="10582" spans="1:4" ht="15" x14ac:dyDescent="0.25">
      <c r="A10582"/>
      <c r="B10582"/>
      <c r="C10582"/>
      <c r="D10582" s="43"/>
    </row>
    <row r="10583" spans="1:4" ht="15" x14ac:dyDescent="0.25">
      <c r="A10583"/>
      <c r="B10583"/>
      <c r="C10583"/>
      <c r="D10583" s="43"/>
    </row>
    <row r="10584" spans="1:4" ht="15" x14ac:dyDescent="0.25">
      <c r="A10584"/>
      <c r="B10584"/>
      <c r="C10584"/>
      <c r="D10584" s="43"/>
    </row>
    <row r="10585" spans="1:4" ht="15" x14ac:dyDescent="0.25">
      <c r="A10585"/>
      <c r="B10585"/>
      <c r="C10585"/>
      <c r="D10585" s="43"/>
    </row>
    <row r="10586" spans="1:4" ht="15" x14ac:dyDescent="0.25">
      <c r="A10586"/>
      <c r="B10586"/>
      <c r="C10586"/>
      <c r="D10586" s="43"/>
    </row>
    <row r="10587" spans="1:4" ht="15" x14ac:dyDescent="0.25">
      <c r="A10587"/>
      <c r="B10587"/>
      <c r="C10587"/>
      <c r="D10587" s="43"/>
    </row>
    <row r="10588" spans="1:4" ht="15" x14ac:dyDescent="0.25">
      <c r="A10588"/>
      <c r="B10588"/>
      <c r="C10588"/>
      <c r="D10588" s="43"/>
    </row>
    <row r="10589" spans="1:4" ht="15" x14ac:dyDescent="0.25">
      <c r="A10589"/>
      <c r="B10589"/>
      <c r="C10589"/>
      <c r="D10589" s="43"/>
    </row>
    <row r="10590" spans="1:4" ht="15" x14ac:dyDescent="0.25">
      <c r="A10590"/>
      <c r="B10590"/>
      <c r="C10590"/>
      <c r="D10590" s="43"/>
    </row>
    <row r="10591" spans="1:4" ht="15" x14ac:dyDescent="0.25">
      <c r="A10591"/>
      <c r="B10591"/>
      <c r="C10591"/>
      <c r="D10591" s="43"/>
    </row>
    <row r="10592" spans="1:4" ht="15" x14ac:dyDescent="0.25">
      <c r="A10592"/>
      <c r="B10592"/>
      <c r="C10592"/>
      <c r="D10592" s="43"/>
    </row>
    <row r="10593" spans="1:4" ht="15" x14ac:dyDescent="0.25">
      <c r="A10593"/>
      <c r="B10593"/>
      <c r="C10593"/>
      <c r="D10593" s="43"/>
    </row>
    <row r="10594" spans="1:4" ht="15" x14ac:dyDescent="0.25">
      <c r="A10594"/>
      <c r="B10594"/>
      <c r="C10594"/>
      <c r="D10594" s="43"/>
    </row>
    <row r="10595" spans="1:4" ht="15" x14ac:dyDescent="0.25">
      <c r="A10595"/>
      <c r="B10595"/>
      <c r="C10595"/>
      <c r="D10595" s="44"/>
    </row>
    <row r="10596" spans="1:4" ht="15" x14ac:dyDescent="0.25">
      <c r="A10596"/>
      <c r="B10596"/>
      <c r="C10596"/>
      <c r="D10596" s="43"/>
    </row>
    <row r="10597" spans="1:4" ht="15" x14ac:dyDescent="0.25">
      <c r="A10597"/>
      <c r="B10597"/>
      <c r="C10597"/>
      <c r="D10597" s="43"/>
    </row>
    <row r="10598" spans="1:4" ht="15" x14ac:dyDescent="0.25">
      <c r="A10598"/>
      <c r="B10598"/>
      <c r="C10598"/>
      <c r="D10598" s="43"/>
    </row>
    <row r="10599" spans="1:4" ht="15" x14ac:dyDescent="0.25">
      <c r="A10599"/>
      <c r="B10599"/>
      <c r="C10599"/>
      <c r="D10599" s="43"/>
    </row>
    <row r="10600" spans="1:4" ht="15" x14ac:dyDescent="0.25">
      <c r="A10600"/>
      <c r="B10600"/>
      <c r="C10600"/>
      <c r="D10600" s="43"/>
    </row>
    <row r="10601" spans="1:4" ht="15" x14ac:dyDescent="0.25">
      <c r="A10601"/>
      <c r="B10601"/>
      <c r="C10601"/>
      <c r="D10601" s="43"/>
    </row>
    <row r="10602" spans="1:4" ht="15" x14ac:dyDescent="0.25">
      <c r="A10602"/>
      <c r="B10602"/>
      <c r="C10602"/>
      <c r="D10602" s="43"/>
    </row>
    <row r="10603" spans="1:4" ht="15" x14ac:dyDescent="0.25">
      <c r="A10603"/>
      <c r="B10603"/>
      <c r="C10603"/>
      <c r="D10603" s="43"/>
    </row>
    <row r="10604" spans="1:4" ht="15" x14ac:dyDescent="0.25">
      <c r="A10604"/>
      <c r="B10604"/>
      <c r="C10604"/>
      <c r="D10604" s="43"/>
    </row>
    <row r="10605" spans="1:4" ht="15" x14ac:dyDescent="0.25">
      <c r="A10605"/>
      <c r="B10605"/>
      <c r="C10605"/>
      <c r="D10605" s="43"/>
    </row>
    <row r="10606" spans="1:4" ht="15" x14ac:dyDescent="0.25">
      <c r="A10606"/>
      <c r="B10606"/>
      <c r="C10606"/>
      <c r="D10606" s="43"/>
    </row>
    <row r="10607" spans="1:4" ht="15" x14ac:dyDescent="0.25">
      <c r="A10607"/>
      <c r="B10607"/>
      <c r="C10607"/>
      <c r="D10607" s="43"/>
    </row>
    <row r="10608" spans="1:4" ht="15" x14ac:dyDescent="0.25">
      <c r="A10608"/>
      <c r="B10608"/>
      <c r="C10608"/>
      <c r="D10608" s="43"/>
    </row>
    <row r="10609" spans="1:4" ht="15" x14ac:dyDescent="0.25">
      <c r="A10609"/>
      <c r="B10609"/>
      <c r="C10609"/>
      <c r="D10609" s="43"/>
    </row>
    <row r="10610" spans="1:4" ht="15" x14ac:dyDescent="0.25">
      <c r="A10610"/>
      <c r="B10610"/>
      <c r="C10610"/>
      <c r="D10610" s="43"/>
    </row>
    <row r="10611" spans="1:4" ht="15" x14ac:dyDescent="0.25">
      <c r="A10611"/>
      <c r="B10611"/>
      <c r="C10611"/>
      <c r="D10611" s="43"/>
    </row>
    <row r="10612" spans="1:4" ht="15" x14ac:dyDescent="0.25">
      <c r="A10612"/>
      <c r="B10612"/>
      <c r="C10612"/>
      <c r="D10612" s="43"/>
    </row>
    <row r="10613" spans="1:4" ht="15" x14ac:dyDescent="0.25">
      <c r="A10613"/>
      <c r="B10613"/>
      <c r="C10613"/>
      <c r="D10613" s="43"/>
    </row>
    <row r="10614" spans="1:4" ht="15" x14ac:dyDescent="0.25">
      <c r="A10614"/>
      <c r="B10614"/>
      <c r="C10614"/>
      <c r="D10614" s="43"/>
    </row>
    <row r="10615" spans="1:4" ht="15" x14ac:dyDescent="0.25">
      <c r="A10615"/>
      <c r="B10615"/>
      <c r="C10615"/>
      <c r="D10615" s="43"/>
    </row>
    <row r="10616" spans="1:4" ht="15" x14ac:dyDescent="0.25">
      <c r="A10616"/>
      <c r="B10616"/>
      <c r="C10616"/>
      <c r="D10616" s="43"/>
    </row>
    <row r="10617" spans="1:4" ht="15" x14ac:dyDescent="0.25">
      <c r="A10617"/>
      <c r="B10617"/>
      <c r="C10617"/>
      <c r="D10617" s="43"/>
    </row>
    <row r="10618" spans="1:4" ht="15" x14ac:dyDescent="0.25">
      <c r="A10618"/>
      <c r="B10618"/>
      <c r="C10618"/>
      <c r="D10618" s="43"/>
    </row>
    <row r="10619" spans="1:4" ht="15" x14ac:dyDescent="0.25">
      <c r="A10619"/>
      <c r="B10619"/>
      <c r="C10619"/>
      <c r="D10619" s="43"/>
    </row>
    <row r="10620" spans="1:4" ht="15" x14ac:dyDescent="0.25">
      <c r="A10620"/>
      <c r="B10620"/>
      <c r="C10620"/>
      <c r="D10620" s="43"/>
    </row>
    <row r="10621" spans="1:4" ht="15" x14ac:dyDescent="0.25">
      <c r="A10621"/>
      <c r="B10621"/>
      <c r="C10621"/>
      <c r="D10621" s="43"/>
    </row>
    <row r="10622" spans="1:4" ht="15" x14ac:dyDescent="0.25">
      <c r="A10622"/>
      <c r="B10622"/>
      <c r="C10622"/>
      <c r="D10622" s="43"/>
    </row>
    <row r="10623" spans="1:4" ht="15" x14ac:dyDescent="0.25">
      <c r="A10623"/>
      <c r="B10623"/>
      <c r="C10623"/>
      <c r="D10623" s="43"/>
    </row>
    <row r="10624" spans="1:4" ht="15" x14ac:dyDescent="0.25">
      <c r="A10624"/>
      <c r="B10624"/>
      <c r="C10624"/>
      <c r="D10624" s="43"/>
    </row>
    <row r="10625" spans="1:4" ht="15" x14ac:dyDescent="0.25">
      <c r="A10625"/>
      <c r="B10625"/>
      <c r="C10625"/>
      <c r="D10625" s="43"/>
    </row>
    <row r="10626" spans="1:4" ht="15" x14ac:dyDescent="0.25">
      <c r="A10626"/>
      <c r="B10626"/>
      <c r="C10626"/>
      <c r="D10626" s="43"/>
    </row>
    <row r="10627" spans="1:4" ht="15" x14ac:dyDescent="0.25">
      <c r="A10627"/>
      <c r="B10627"/>
      <c r="C10627"/>
      <c r="D10627" s="43"/>
    </row>
    <row r="10628" spans="1:4" ht="15" x14ac:dyDescent="0.25">
      <c r="A10628"/>
      <c r="B10628"/>
      <c r="C10628"/>
      <c r="D10628" s="43"/>
    </row>
    <row r="10629" spans="1:4" ht="15" x14ac:dyDescent="0.25">
      <c r="A10629"/>
      <c r="B10629"/>
      <c r="C10629"/>
      <c r="D10629" s="43"/>
    </row>
    <row r="10630" spans="1:4" ht="15" x14ac:dyDescent="0.25">
      <c r="A10630"/>
      <c r="B10630"/>
      <c r="C10630"/>
      <c r="D10630" s="43"/>
    </row>
    <row r="10631" spans="1:4" ht="15" x14ac:dyDescent="0.25">
      <c r="A10631"/>
      <c r="B10631"/>
      <c r="C10631"/>
      <c r="D10631" s="43"/>
    </row>
    <row r="10632" spans="1:4" ht="15" x14ac:dyDescent="0.25">
      <c r="A10632"/>
      <c r="B10632"/>
      <c r="C10632"/>
      <c r="D10632" s="43"/>
    </row>
    <row r="10633" spans="1:4" ht="15" x14ac:dyDescent="0.25">
      <c r="A10633"/>
      <c r="B10633"/>
      <c r="C10633"/>
      <c r="D10633" s="44"/>
    </row>
    <row r="10634" spans="1:4" ht="15" x14ac:dyDescent="0.25">
      <c r="A10634"/>
      <c r="B10634"/>
      <c r="C10634"/>
      <c r="D10634" s="43"/>
    </row>
    <row r="10635" spans="1:4" ht="15" x14ac:dyDescent="0.25">
      <c r="A10635"/>
      <c r="B10635"/>
      <c r="C10635"/>
      <c r="D10635" s="44"/>
    </row>
    <row r="10636" spans="1:4" ht="15" x14ac:dyDescent="0.25">
      <c r="A10636"/>
      <c r="B10636"/>
      <c r="C10636"/>
      <c r="D10636" s="43"/>
    </row>
    <row r="10637" spans="1:4" ht="15" x14ac:dyDescent="0.25">
      <c r="A10637"/>
      <c r="B10637"/>
      <c r="C10637"/>
      <c r="D10637" s="44"/>
    </row>
    <row r="10638" spans="1:4" ht="15" x14ac:dyDescent="0.25">
      <c r="A10638"/>
      <c r="B10638"/>
      <c r="C10638"/>
      <c r="D10638" s="43"/>
    </row>
    <row r="10639" spans="1:4" ht="15" x14ac:dyDescent="0.25">
      <c r="A10639"/>
      <c r="B10639"/>
      <c r="C10639"/>
      <c r="D10639" s="44"/>
    </row>
    <row r="10640" spans="1:4" ht="15" x14ac:dyDescent="0.25">
      <c r="A10640"/>
      <c r="B10640"/>
      <c r="C10640"/>
      <c r="D10640" s="43"/>
    </row>
    <row r="10641" spans="1:4" ht="15" x14ac:dyDescent="0.25">
      <c r="A10641"/>
      <c r="B10641"/>
      <c r="C10641"/>
      <c r="D10641" s="43"/>
    </row>
    <row r="10642" spans="1:4" ht="15" x14ac:dyDescent="0.25">
      <c r="A10642"/>
      <c r="B10642"/>
      <c r="C10642"/>
      <c r="D10642" s="43"/>
    </row>
    <row r="10643" spans="1:4" ht="15" x14ac:dyDescent="0.25">
      <c r="A10643"/>
      <c r="B10643"/>
      <c r="C10643"/>
      <c r="D10643" s="43"/>
    </row>
    <row r="10644" spans="1:4" ht="15" x14ac:dyDescent="0.25">
      <c r="A10644"/>
      <c r="B10644"/>
      <c r="C10644"/>
      <c r="D10644" s="43"/>
    </row>
    <row r="10645" spans="1:4" ht="15" x14ac:dyDescent="0.25">
      <c r="A10645"/>
      <c r="B10645"/>
      <c r="C10645"/>
      <c r="D10645" s="43"/>
    </row>
    <row r="10646" spans="1:4" ht="15" x14ac:dyDescent="0.25">
      <c r="A10646"/>
      <c r="B10646"/>
      <c r="C10646"/>
      <c r="D10646" s="43"/>
    </row>
    <row r="10647" spans="1:4" ht="15" x14ac:dyDescent="0.25">
      <c r="A10647"/>
      <c r="B10647"/>
      <c r="C10647"/>
      <c r="D10647" s="43"/>
    </row>
    <row r="10648" spans="1:4" ht="15" x14ac:dyDescent="0.25">
      <c r="A10648"/>
      <c r="B10648"/>
      <c r="C10648"/>
      <c r="D10648" s="43"/>
    </row>
    <row r="10649" spans="1:4" ht="15" x14ac:dyDescent="0.25">
      <c r="A10649"/>
      <c r="B10649"/>
      <c r="C10649"/>
      <c r="D10649" s="43"/>
    </row>
    <row r="10650" spans="1:4" ht="15" x14ac:dyDescent="0.25">
      <c r="A10650"/>
      <c r="B10650"/>
      <c r="C10650"/>
      <c r="D10650" s="43"/>
    </row>
    <row r="10651" spans="1:4" ht="15" x14ac:dyDescent="0.25">
      <c r="A10651"/>
      <c r="B10651"/>
      <c r="C10651"/>
      <c r="D10651" s="44"/>
    </row>
    <row r="10652" spans="1:4" ht="15" x14ac:dyDescent="0.25">
      <c r="A10652"/>
      <c r="B10652"/>
      <c r="C10652"/>
      <c r="D10652" s="44"/>
    </row>
    <row r="10653" spans="1:4" ht="15" x14ac:dyDescent="0.25">
      <c r="A10653"/>
      <c r="B10653"/>
      <c r="C10653"/>
      <c r="D10653" s="44"/>
    </row>
    <row r="10654" spans="1:4" ht="15" x14ac:dyDescent="0.25">
      <c r="A10654"/>
      <c r="B10654"/>
      <c r="C10654"/>
      <c r="D10654" s="44"/>
    </row>
    <row r="10655" spans="1:4" ht="15" x14ac:dyDescent="0.25">
      <c r="A10655"/>
      <c r="B10655"/>
      <c r="C10655"/>
      <c r="D10655" s="43"/>
    </row>
    <row r="10656" spans="1:4" ht="15" x14ac:dyDescent="0.25">
      <c r="A10656"/>
      <c r="B10656"/>
      <c r="C10656"/>
      <c r="D10656" s="43"/>
    </row>
    <row r="10657" spans="1:4" ht="15" x14ac:dyDescent="0.25">
      <c r="A10657"/>
      <c r="B10657"/>
      <c r="C10657"/>
      <c r="D10657" s="43"/>
    </row>
    <row r="10658" spans="1:4" ht="15" x14ac:dyDescent="0.25">
      <c r="A10658"/>
      <c r="B10658"/>
      <c r="C10658"/>
      <c r="D10658" s="44"/>
    </row>
    <row r="10659" spans="1:4" ht="15" x14ac:dyDescent="0.25">
      <c r="A10659"/>
      <c r="B10659"/>
      <c r="C10659"/>
      <c r="D10659" s="44"/>
    </row>
    <row r="10660" spans="1:4" ht="15" x14ac:dyDescent="0.25">
      <c r="A10660"/>
      <c r="B10660"/>
      <c r="C10660"/>
      <c r="D10660" s="44"/>
    </row>
    <row r="10661" spans="1:4" ht="15" x14ac:dyDescent="0.25">
      <c r="A10661"/>
      <c r="B10661"/>
      <c r="C10661"/>
      <c r="D10661" s="44"/>
    </row>
    <row r="10662" spans="1:4" ht="15" x14ac:dyDescent="0.25">
      <c r="A10662"/>
      <c r="B10662"/>
      <c r="C10662"/>
      <c r="D10662" s="44"/>
    </row>
    <row r="10663" spans="1:4" ht="15" x14ac:dyDescent="0.25">
      <c r="A10663"/>
      <c r="B10663"/>
      <c r="C10663"/>
      <c r="D10663" s="44"/>
    </row>
    <row r="10664" spans="1:4" ht="15" x14ac:dyDescent="0.25">
      <c r="A10664"/>
      <c r="B10664"/>
      <c r="C10664"/>
      <c r="D10664" s="44"/>
    </row>
    <row r="10665" spans="1:4" ht="15" x14ac:dyDescent="0.25">
      <c r="A10665"/>
      <c r="B10665"/>
      <c r="C10665"/>
      <c r="D10665" s="43"/>
    </row>
    <row r="10666" spans="1:4" ht="15" x14ac:dyDescent="0.25">
      <c r="A10666"/>
      <c r="B10666"/>
      <c r="C10666"/>
      <c r="D10666" s="43"/>
    </row>
    <row r="10667" spans="1:4" ht="15" x14ac:dyDescent="0.25">
      <c r="A10667"/>
      <c r="B10667"/>
      <c r="C10667"/>
      <c r="D10667" s="43"/>
    </row>
    <row r="10668" spans="1:4" ht="15" x14ac:dyDescent="0.25">
      <c r="A10668"/>
      <c r="B10668"/>
      <c r="C10668"/>
      <c r="D10668" s="43"/>
    </row>
    <row r="10669" spans="1:4" ht="15" x14ac:dyDescent="0.25">
      <c r="A10669"/>
      <c r="B10669"/>
      <c r="C10669"/>
      <c r="D10669" s="43"/>
    </row>
    <row r="10670" spans="1:4" ht="15" x14ac:dyDescent="0.25">
      <c r="A10670"/>
      <c r="B10670"/>
      <c r="C10670"/>
      <c r="D10670" s="43"/>
    </row>
    <row r="10671" spans="1:4" ht="15" x14ac:dyDescent="0.25">
      <c r="A10671"/>
      <c r="B10671"/>
      <c r="C10671"/>
      <c r="D10671" s="43"/>
    </row>
    <row r="10672" spans="1:4" ht="15" x14ac:dyDescent="0.25">
      <c r="A10672"/>
      <c r="B10672"/>
      <c r="C10672"/>
      <c r="D10672" s="43"/>
    </row>
    <row r="10673" spans="1:4" ht="15" x14ac:dyDescent="0.25">
      <c r="A10673"/>
      <c r="B10673"/>
      <c r="C10673"/>
      <c r="D10673" s="43"/>
    </row>
    <row r="10674" spans="1:4" ht="15" x14ac:dyDescent="0.25">
      <c r="A10674"/>
      <c r="B10674"/>
      <c r="C10674"/>
      <c r="D10674" s="43"/>
    </row>
    <row r="10675" spans="1:4" ht="15" x14ac:dyDescent="0.25">
      <c r="A10675"/>
      <c r="B10675"/>
      <c r="C10675"/>
      <c r="D10675" s="43"/>
    </row>
    <row r="10676" spans="1:4" ht="15" x14ac:dyDescent="0.25">
      <c r="A10676"/>
      <c r="B10676"/>
      <c r="C10676"/>
      <c r="D10676" s="43"/>
    </row>
    <row r="10677" spans="1:4" ht="15" x14ac:dyDescent="0.25">
      <c r="A10677"/>
      <c r="B10677"/>
      <c r="C10677"/>
      <c r="D10677" s="43"/>
    </row>
    <row r="10678" spans="1:4" ht="15" x14ac:dyDescent="0.25">
      <c r="A10678"/>
      <c r="B10678"/>
      <c r="C10678"/>
      <c r="D10678" s="43"/>
    </row>
    <row r="10679" spans="1:4" ht="15" x14ac:dyDescent="0.25">
      <c r="A10679"/>
      <c r="B10679"/>
      <c r="C10679"/>
      <c r="D10679" s="43"/>
    </row>
    <row r="10680" spans="1:4" ht="15" x14ac:dyDescent="0.25">
      <c r="A10680"/>
      <c r="B10680"/>
      <c r="C10680"/>
      <c r="D10680" s="43"/>
    </row>
    <row r="10681" spans="1:4" ht="15" x14ac:dyDescent="0.25">
      <c r="A10681"/>
      <c r="B10681"/>
      <c r="C10681"/>
      <c r="D10681" s="43"/>
    </row>
    <row r="10682" spans="1:4" ht="15" x14ac:dyDescent="0.25">
      <c r="A10682"/>
      <c r="B10682"/>
      <c r="C10682"/>
      <c r="D10682" s="43"/>
    </row>
    <row r="10683" spans="1:4" ht="15" x14ac:dyDescent="0.25">
      <c r="A10683"/>
      <c r="B10683"/>
      <c r="C10683"/>
      <c r="D10683" s="43"/>
    </row>
    <row r="10684" spans="1:4" ht="15" x14ac:dyDescent="0.25">
      <c r="A10684"/>
      <c r="B10684"/>
      <c r="C10684"/>
      <c r="D10684" s="43"/>
    </row>
    <row r="10685" spans="1:4" ht="15" x14ac:dyDescent="0.25">
      <c r="A10685"/>
      <c r="B10685"/>
      <c r="C10685"/>
      <c r="D10685" s="43"/>
    </row>
    <row r="10686" spans="1:4" ht="15" x14ac:dyDescent="0.25">
      <c r="A10686"/>
      <c r="B10686"/>
      <c r="C10686"/>
      <c r="D10686" s="43"/>
    </row>
    <row r="10687" spans="1:4" ht="15" x14ac:dyDescent="0.25">
      <c r="A10687"/>
      <c r="B10687"/>
      <c r="C10687"/>
      <c r="D10687" s="43"/>
    </row>
    <row r="10688" spans="1:4" ht="15" x14ac:dyDescent="0.25">
      <c r="A10688"/>
      <c r="B10688"/>
      <c r="C10688"/>
      <c r="D10688" s="43"/>
    </row>
    <row r="10689" spans="1:4" ht="15" x14ac:dyDescent="0.25">
      <c r="A10689"/>
      <c r="B10689"/>
      <c r="C10689"/>
      <c r="D10689" s="43"/>
    </row>
    <row r="10690" spans="1:4" ht="15" x14ac:dyDescent="0.25">
      <c r="A10690"/>
      <c r="B10690"/>
      <c r="C10690"/>
      <c r="D10690" s="43"/>
    </row>
    <row r="10691" spans="1:4" ht="15" x14ac:dyDescent="0.25">
      <c r="A10691"/>
      <c r="B10691"/>
      <c r="C10691"/>
      <c r="D10691" s="43"/>
    </row>
    <row r="10692" spans="1:4" ht="15" x14ac:dyDescent="0.25">
      <c r="A10692"/>
      <c r="B10692"/>
      <c r="C10692"/>
      <c r="D10692" s="43"/>
    </row>
    <row r="10693" spans="1:4" ht="15" x14ac:dyDescent="0.25">
      <c r="A10693"/>
      <c r="B10693"/>
      <c r="C10693"/>
      <c r="D10693" s="43"/>
    </row>
    <row r="10694" spans="1:4" ht="15" x14ac:dyDescent="0.25">
      <c r="A10694"/>
      <c r="B10694"/>
      <c r="C10694"/>
      <c r="D10694" s="43"/>
    </row>
    <row r="10695" spans="1:4" ht="15" x14ac:dyDescent="0.25">
      <c r="A10695"/>
      <c r="B10695"/>
      <c r="C10695"/>
      <c r="D10695" s="43"/>
    </row>
    <row r="10696" spans="1:4" ht="15" x14ac:dyDescent="0.25">
      <c r="A10696"/>
      <c r="B10696"/>
      <c r="C10696"/>
      <c r="D10696" s="43"/>
    </row>
    <row r="10697" spans="1:4" ht="15" x14ac:dyDescent="0.25">
      <c r="A10697"/>
      <c r="B10697"/>
      <c r="C10697"/>
      <c r="D10697" s="43"/>
    </row>
    <row r="10698" spans="1:4" ht="15" x14ac:dyDescent="0.25">
      <c r="A10698"/>
      <c r="B10698"/>
      <c r="C10698"/>
      <c r="D10698" s="43"/>
    </row>
    <row r="10699" spans="1:4" ht="15" x14ac:dyDescent="0.25">
      <c r="A10699"/>
      <c r="B10699"/>
      <c r="C10699"/>
      <c r="D10699" s="43"/>
    </row>
    <row r="10700" spans="1:4" ht="15" x14ac:dyDescent="0.25">
      <c r="A10700"/>
      <c r="B10700"/>
      <c r="C10700"/>
      <c r="D10700" s="43"/>
    </row>
    <row r="10701" spans="1:4" ht="15" x14ac:dyDescent="0.25">
      <c r="A10701"/>
      <c r="B10701"/>
      <c r="C10701"/>
      <c r="D10701" s="43"/>
    </row>
    <row r="10702" spans="1:4" ht="15" x14ac:dyDescent="0.25">
      <c r="A10702"/>
      <c r="B10702"/>
      <c r="C10702"/>
      <c r="D10702" s="43"/>
    </row>
    <row r="10703" spans="1:4" ht="15" x14ac:dyDescent="0.25">
      <c r="A10703"/>
      <c r="B10703"/>
      <c r="C10703"/>
      <c r="D10703" s="43"/>
    </row>
    <row r="10704" spans="1:4" ht="15" x14ac:dyDescent="0.25">
      <c r="A10704"/>
      <c r="B10704"/>
      <c r="C10704"/>
      <c r="D10704" s="43"/>
    </row>
    <row r="10705" spans="1:4" ht="15" x14ac:dyDescent="0.25">
      <c r="A10705"/>
      <c r="B10705"/>
      <c r="C10705"/>
      <c r="D10705" s="43"/>
    </row>
    <row r="10706" spans="1:4" ht="15" x14ac:dyDescent="0.25">
      <c r="A10706"/>
      <c r="B10706"/>
      <c r="C10706"/>
      <c r="D10706" s="43"/>
    </row>
    <row r="10707" spans="1:4" ht="15" x14ac:dyDescent="0.25">
      <c r="A10707"/>
      <c r="B10707"/>
      <c r="C10707"/>
      <c r="D10707" s="43"/>
    </row>
    <row r="10708" spans="1:4" ht="15" x14ac:dyDescent="0.25">
      <c r="A10708"/>
      <c r="B10708"/>
      <c r="C10708"/>
      <c r="D10708" s="43"/>
    </row>
    <row r="10709" spans="1:4" ht="15" x14ac:dyDescent="0.25">
      <c r="A10709"/>
      <c r="B10709"/>
      <c r="C10709"/>
      <c r="D10709" s="43"/>
    </row>
    <row r="10710" spans="1:4" ht="15" x14ac:dyDescent="0.25">
      <c r="A10710"/>
      <c r="B10710"/>
      <c r="C10710"/>
      <c r="D10710" s="43"/>
    </row>
    <row r="10711" spans="1:4" ht="15" x14ac:dyDescent="0.25">
      <c r="A10711"/>
      <c r="B10711"/>
      <c r="C10711"/>
      <c r="D10711" s="43"/>
    </row>
    <row r="10712" spans="1:4" ht="15" x14ac:dyDescent="0.25">
      <c r="A10712"/>
      <c r="B10712"/>
      <c r="C10712"/>
      <c r="D10712" s="43"/>
    </row>
    <row r="10713" spans="1:4" ht="15" x14ac:dyDescent="0.25">
      <c r="A10713"/>
      <c r="B10713"/>
      <c r="C10713"/>
      <c r="D10713" s="43"/>
    </row>
    <row r="10714" spans="1:4" ht="15" x14ac:dyDescent="0.25">
      <c r="A10714"/>
      <c r="B10714"/>
      <c r="C10714"/>
      <c r="D10714" s="43"/>
    </row>
    <row r="10715" spans="1:4" ht="15" x14ac:dyDescent="0.25">
      <c r="A10715"/>
      <c r="B10715"/>
      <c r="C10715"/>
      <c r="D10715" s="44"/>
    </row>
    <row r="10716" spans="1:4" ht="15" x14ac:dyDescent="0.25">
      <c r="A10716"/>
      <c r="B10716"/>
      <c r="C10716"/>
      <c r="D10716" s="44"/>
    </row>
    <row r="10717" spans="1:4" ht="15" x14ac:dyDescent="0.25">
      <c r="A10717"/>
      <c r="B10717"/>
      <c r="C10717"/>
      <c r="D10717" s="43"/>
    </row>
    <row r="10718" spans="1:4" ht="15" x14ac:dyDescent="0.25">
      <c r="A10718"/>
      <c r="B10718"/>
      <c r="C10718"/>
      <c r="D10718" s="43"/>
    </row>
    <row r="10719" spans="1:4" ht="15" x14ac:dyDescent="0.25">
      <c r="A10719"/>
      <c r="B10719"/>
      <c r="C10719"/>
      <c r="D10719" s="43"/>
    </row>
    <row r="10720" spans="1:4" ht="15" x14ac:dyDescent="0.25">
      <c r="A10720"/>
      <c r="B10720"/>
      <c r="C10720"/>
      <c r="D10720" s="43"/>
    </row>
    <row r="10721" spans="1:4" ht="15" x14ac:dyDescent="0.25">
      <c r="A10721"/>
      <c r="B10721"/>
      <c r="C10721"/>
      <c r="D10721" s="43"/>
    </row>
    <row r="10722" spans="1:4" ht="15" x14ac:dyDescent="0.25">
      <c r="A10722"/>
      <c r="B10722"/>
      <c r="C10722"/>
      <c r="D10722" s="43"/>
    </row>
    <row r="10723" spans="1:4" ht="15" x14ac:dyDescent="0.25">
      <c r="A10723"/>
      <c r="B10723"/>
      <c r="C10723"/>
      <c r="D10723" s="43"/>
    </row>
    <row r="10724" spans="1:4" ht="15" x14ac:dyDescent="0.25">
      <c r="A10724"/>
      <c r="B10724"/>
      <c r="C10724"/>
      <c r="D10724" s="43"/>
    </row>
    <row r="10725" spans="1:4" ht="15" x14ac:dyDescent="0.25">
      <c r="A10725"/>
      <c r="B10725"/>
      <c r="C10725"/>
      <c r="D10725" s="43"/>
    </row>
    <row r="10726" spans="1:4" ht="15" x14ac:dyDescent="0.25">
      <c r="A10726"/>
      <c r="B10726"/>
      <c r="C10726"/>
      <c r="D10726" s="43"/>
    </row>
    <row r="10727" spans="1:4" ht="15" x14ac:dyDescent="0.25">
      <c r="A10727"/>
      <c r="B10727"/>
      <c r="C10727"/>
      <c r="D10727" s="43"/>
    </row>
    <row r="10728" spans="1:4" ht="15" x14ac:dyDescent="0.25">
      <c r="A10728"/>
      <c r="B10728"/>
      <c r="C10728"/>
      <c r="D10728" s="43"/>
    </row>
    <row r="10729" spans="1:4" ht="15" x14ac:dyDescent="0.25">
      <c r="A10729"/>
      <c r="B10729"/>
      <c r="C10729"/>
      <c r="D10729" s="43"/>
    </row>
    <row r="10730" spans="1:4" ht="15" x14ac:dyDescent="0.25">
      <c r="A10730"/>
      <c r="B10730"/>
      <c r="C10730"/>
      <c r="D10730" s="43"/>
    </row>
    <row r="10731" spans="1:4" ht="15" x14ac:dyDescent="0.25">
      <c r="A10731"/>
      <c r="B10731"/>
      <c r="C10731"/>
      <c r="D10731" s="43"/>
    </row>
    <row r="10732" spans="1:4" ht="15" x14ac:dyDescent="0.25">
      <c r="A10732"/>
      <c r="B10732"/>
      <c r="C10732"/>
      <c r="D10732" s="43"/>
    </row>
    <row r="10733" spans="1:4" ht="15" x14ac:dyDescent="0.25">
      <c r="A10733"/>
      <c r="B10733"/>
      <c r="C10733"/>
      <c r="D10733" s="43"/>
    </row>
    <row r="10734" spans="1:4" ht="15" x14ac:dyDescent="0.25">
      <c r="A10734"/>
      <c r="B10734"/>
      <c r="C10734"/>
      <c r="D10734" s="43"/>
    </row>
    <row r="10735" spans="1:4" ht="15" x14ac:dyDescent="0.25">
      <c r="A10735"/>
      <c r="B10735"/>
      <c r="C10735"/>
      <c r="D10735" s="43"/>
    </row>
    <row r="10736" spans="1:4" ht="15" x14ac:dyDescent="0.25">
      <c r="A10736"/>
      <c r="B10736"/>
      <c r="C10736"/>
      <c r="D10736" s="43"/>
    </row>
    <row r="10737" spans="1:4" ht="15" x14ac:dyDescent="0.25">
      <c r="A10737"/>
      <c r="B10737"/>
      <c r="C10737"/>
      <c r="D10737" s="43"/>
    </row>
    <row r="10738" spans="1:4" ht="15" x14ac:dyDescent="0.25">
      <c r="A10738"/>
      <c r="B10738"/>
      <c r="C10738"/>
      <c r="D10738" s="43"/>
    </row>
    <row r="10739" spans="1:4" ht="15" x14ac:dyDescent="0.25">
      <c r="A10739"/>
      <c r="B10739"/>
      <c r="C10739"/>
      <c r="D10739" s="43"/>
    </row>
    <row r="10740" spans="1:4" ht="15" x14ac:dyDescent="0.25">
      <c r="A10740"/>
      <c r="B10740"/>
      <c r="C10740"/>
      <c r="D10740" s="43"/>
    </row>
    <row r="10741" spans="1:4" ht="15" x14ac:dyDescent="0.25">
      <c r="A10741"/>
      <c r="B10741"/>
      <c r="C10741"/>
      <c r="D10741" s="43"/>
    </row>
    <row r="10742" spans="1:4" ht="15" x14ac:dyDescent="0.25">
      <c r="A10742"/>
      <c r="B10742"/>
      <c r="C10742"/>
      <c r="D10742" s="43"/>
    </row>
    <row r="10743" spans="1:4" ht="15" x14ac:dyDescent="0.25">
      <c r="A10743"/>
      <c r="B10743"/>
      <c r="C10743"/>
      <c r="D10743" s="43"/>
    </row>
    <row r="10744" spans="1:4" ht="15" x14ac:dyDescent="0.25">
      <c r="A10744"/>
      <c r="B10744"/>
      <c r="C10744"/>
      <c r="D10744" s="43"/>
    </row>
    <row r="10745" spans="1:4" ht="15" x14ac:dyDescent="0.25">
      <c r="A10745"/>
      <c r="B10745"/>
      <c r="C10745"/>
      <c r="D10745" s="43"/>
    </row>
    <row r="10746" spans="1:4" ht="15" x14ac:dyDescent="0.25">
      <c r="A10746"/>
      <c r="B10746"/>
      <c r="C10746"/>
      <c r="D10746" s="43"/>
    </row>
    <row r="10747" spans="1:4" ht="15" x14ac:dyDescent="0.25">
      <c r="A10747"/>
      <c r="B10747"/>
      <c r="C10747"/>
      <c r="D10747" s="44"/>
    </row>
    <row r="10748" spans="1:4" ht="15" x14ac:dyDescent="0.25">
      <c r="A10748"/>
      <c r="B10748"/>
      <c r="C10748"/>
      <c r="D10748" s="43"/>
    </row>
    <row r="10749" spans="1:4" ht="15" x14ac:dyDescent="0.25">
      <c r="A10749"/>
      <c r="B10749"/>
      <c r="C10749"/>
      <c r="D10749" s="43"/>
    </row>
    <row r="10750" spans="1:4" ht="15" x14ac:dyDescent="0.25">
      <c r="A10750"/>
      <c r="B10750"/>
      <c r="C10750"/>
      <c r="D10750" s="43"/>
    </row>
    <row r="10751" spans="1:4" ht="15" x14ac:dyDescent="0.25">
      <c r="A10751"/>
      <c r="B10751"/>
      <c r="C10751"/>
      <c r="D10751" s="43"/>
    </row>
    <row r="10752" spans="1:4" ht="15" x14ac:dyDescent="0.25">
      <c r="A10752"/>
      <c r="B10752"/>
      <c r="C10752"/>
      <c r="D10752" s="43"/>
    </row>
    <row r="10753" spans="1:4" ht="15" x14ac:dyDescent="0.25">
      <c r="A10753"/>
      <c r="B10753"/>
      <c r="C10753"/>
      <c r="D10753" s="43"/>
    </row>
    <row r="10754" spans="1:4" ht="15" x14ac:dyDescent="0.25">
      <c r="A10754"/>
      <c r="B10754"/>
      <c r="C10754"/>
      <c r="D10754" s="44"/>
    </row>
    <row r="10755" spans="1:4" ht="15" x14ac:dyDescent="0.25">
      <c r="A10755"/>
      <c r="B10755"/>
      <c r="C10755"/>
      <c r="D10755" s="43"/>
    </row>
    <row r="10756" spans="1:4" ht="15" x14ac:dyDescent="0.25">
      <c r="A10756"/>
      <c r="B10756"/>
      <c r="C10756"/>
      <c r="D10756" s="43"/>
    </row>
    <row r="10757" spans="1:4" ht="15" x14ac:dyDescent="0.25">
      <c r="A10757"/>
      <c r="B10757"/>
      <c r="C10757"/>
      <c r="D10757" s="43"/>
    </row>
    <row r="10758" spans="1:4" ht="15" x14ac:dyDescent="0.25">
      <c r="A10758"/>
      <c r="B10758"/>
      <c r="C10758"/>
      <c r="D10758" s="44"/>
    </row>
    <row r="10759" spans="1:4" ht="15" x14ac:dyDescent="0.25">
      <c r="A10759"/>
      <c r="B10759"/>
      <c r="C10759"/>
      <c r="D10759" s="43"/>
    </row>
    <row r="10760" spans="1:4" ht="15" x14ac:dyDescent="0.25">
      <c r="A10760"/>
      <c r="B10760"/>
      <c r="C10760"/>
      <c r="D10760" s="43"/>
    </row>
    <row r="10761" spans="1:4" ht="15" x14ac:dyDescent="0.25">
      <c r="A10761"/>
      <c r="B10761"/>
      <c r="C10761"/>
      <c r="D10761" s="43"/>
    </row>
    <row r="10762" spans="1:4" ht="15" x14ac:dyDescent="0.25">
      <c r="A10762"/>
      <c r="B10762"/>
      <c r="C10762"/>
      <c r="D10762" s="43"/>
    </row>
    <row r="10763" spans="1:4" ht="15" x14ac:dyDescent="0.25">
      <c r="A10763"/>
      <c r="B10763"/>
      <c r="C10763"/>
      <c r="D10763" s="43"/>
    </row>
    <row r="10764" spans="1:4" ht="15" x14ac:dyDescent="0.25">
      <c r="A10764"/>
      <c r="B10764"/>
      <c r="C10764"/>
      <c r="D10764" s="43"/>
    </row>
    <row r="10765" spans="1:4" ht="15" x14ac:dyDescent="0.25">
      <c r="A10765"/>
      <c r="B10765"/>
      <c r="C10765"/>
      <c r="D10765" s="43"/>
    </row>
    <row r="10766" spans="1:4" ht="15" x14ac:dyDescent="0.25">
      <c r="A10766"/>
      <c r="B10766"/>
      <c r="C10766"/>
      <c r="D10766" s="43"/>
    </row>
    <row r="10767" spans="1:4" ht="15" x14ac:dyDescent="0.25">
      <c r="A10767"/>
      <c r="B10767"/>
      <c r="C10767"/>
      <c r="D10767" s="43"/>
    </row>
    <row r="10768" spans="1:4" ht="15" x14ac:dyDescent="0.25">
      <c r="A10768"/>
      <c r="B10768"/>
      <c r="C10768"/>
      <c r="D10768" s="43"/>
    </row>
    <row r="10769" spans="1:4" ht="15" x14ac:dyDescent="0.25">
      <c r="A10769"/>
      <c r="B10769"/>
      <c r="C10769"/>
      <c r="D10769" s="43"/>
    </row>
    <row r="10770" spans="1:4" ht="15" x14ac:dyDescent="0.25">
      <c r="A10770"/>
      <c r="B10770"/>
      <c r="C10770"/>
      <c r="D10770" s="43"/>
    </row>
    <row r="10771" spans="1:4" ht="15" x14ac:dyDescent="0.25">
      <c r="A10771"/>
      <c r="B10771"/>
      <c r="C10771"/>
      <c r="D10771" s="43"/>
    </row>
    <row r="10772" spans="1:4" ht="15" x14ac:dyDescent="0.25">
      <c r="A10772"/>
      <c r="B10772"/>
      <c r="C10772"/>
      <c r="D10772" s="43"/>
    </row>
    <row r="10773" spans="1:4" ht="15" x14ac:dyDescent="0.25">
      <c r="A10773"/>
      <c r="B10773"/>
      <c r="C10773"/>
      <c r="D10773" s="44"/>
    </row>
    <row r="10774" spans="1:4" ht="15" x14ac:dyDescent="0.25">
      <c r="A10774"/>
      <c r="B10774"/>
      <c r="C10774"/>
      <c r="D10774" s="43"/>
    </row>
    <row r="10775" spans="1:4" ht="15" x14ac:dyDescent="0.25">
      <c r="A10775"/>
      <c r="B10775"/>
      <c r="C10775"/>
      <c r="D10775" s="44"/>
    </row>
    <row r="10776" spans="1:4" ht="15" x14ac:dyDescent="0.25">
      <c r="A10776"/>
      <c r="B10776"/>
      <c r="C10776"/>
      <c r="D10776" s="43"/>
    </row>
    <row r="10777" spans="1:4" ht="15" x14ac:dyDescent="0.25">
      <c r="A10777"/>
      <c r="B10777"/>
      <c r="C10777"/>
      <c r="D10777" s="43"/>
    </row>
    <row r="10778" spans="1:4" ht="15" x14ac:dyDescent="0.25">
      <c r="A10778"/>
      <c r="B10778"/>
      <c r="C10778"/>
      <c r="D10778" s="43"/>
    </row>
    <row r="10779" spans="1:4" ht="15" x14ac:dyDescent="0.25">
      <c r="A10779"/>
      <c r="B10779"/>
      <c r="C10779"/>
      <c r="D10779" s="43"/>
    </row>
    <row r="10780" spans="1:4" ht="15" x14ac:dyDescent="0.25">
      <c r="A10780"/>
      <c r="B10780"/>
      <c r="C10780"/>
      <c r="D10780" s="43"/>
    </row>
    <row r="10781" spans="1:4" ht="15" x14ac:dyDescent="0.25">
      <c r="A10781"/>
      <c r="B10781"/>
      <c r="C10781"/>
      <c r="D10781" s="43"/>
    </row>
    <row r="10782" spans="1:4" ht="15" x14ac:dyDescent="0.25">
      <c r="A10782"/>
      <c r="B10782"/>
      <c r="C10782"/>
      <c r="D10782" s="43"/>
    </row>
    <row r="10783" spans="1:4" ht="15" x14ac:dyDescent="0.25">
      <c r="A10783"/>
      <c r="B10783"/>
      <c r="C10783"/>
      <c r="D10783" s="43"/>
    </row>
    <row r="10784" spans="1:4" ht="15" x14ac:dyDescent="0.25">
      <c r="A10784"/>
      <c r="B10784"/>
      <c r="C10784"/>
      <c r="D10784" s="43"/>
    </row>
    <row r="10785" spans="1:4" ht="15" x14ac:dyDescent="0.25">
      <c r="A10785"/>
      <c r="B10785"/>
      <c r="C10785"/>
      <c r="D10785" s="43"/>
    </row>
    <row r="10786" spans="1:4" ht="15" x14ac:dyDescent="0.25">
      <c r="A10786"/>
      <c r="B10786"/>
      <c r="C10786"/>
      <c r="D10786" s="43"/>
    </row>
    <row r="10787" spans="1:4" ht="15" x14ac:dyDescent="0.25">
      <c r="A10787"/>
      <c r="B10787"/>
      <c r="C10787"/>
      <c r="D10787" s="43"/>
    </row>
    <row r="10788" spans="1:4" ht="15" x14ac:dyDescent="0.25">
      <c r="A10788"/>
      <c r="B10788"/>
      <c r="C10788"/>
      <c r="D10788" s="43"/>
    </row>
    <row r="10789" spans="1:4" ht="15" x14ac:dyDescent="0.25">
      <c r="A10789"/>
      <c r="B10789"/>
      <c r="C10789"/>
      <c r="D10789" s="43"/>
    </row>
    <row r="10790" spans="1:4" ht="15" x14ac:dyDescent="0.25">
      <c r="A10790"/>
      <c r="B10790"/>
      <c r="C10790"/>
      <c r="D10790" s="43"/>
    </row>
    <row r="10791" spans="1:4" ht="15" x14ac:dyDescent="0.25">
      <c r="A10791"/>
      <c r="B10791"/>
      <c r="C10791"/>
      <c r="D10791" s="43"/>
    </row>
    <row r="10792" spans="1:4" ht="15" x14ac:dyDescent="0.25">
      <c r="A10792"/>
      <c r="B10792"/>
      <c r="C10792"/>
      <c r="D10792" s="43"/>
    </row>
    <row r="10793" spans="1:4" ht="15" x14ac:dyDescent="0.25">
      <c r="A10793"/>
      <c r="B10793"/>
      <c r="C10793"/>
      <c r="D10793" s="43"/>
    </row>
    <row r="10794" spans="1:4" ht="15" x14ac:dyDescent="0.25">
      <c r="A10794"/>
      <c r="B10794"/>
      <c r="C10794"/>
      <c r="D10794" s="43"/>
    </row>
    <row r="10795" spans="1:4" ht="15" x14ac:dyDescent="0.25">
      <c r="A10795"/>
      <c r="B10795"/>
      <c r="C10795"/>
      <c r="D10795" s="43"/>
    </row>
    <row r="10796" spans="1:4" ht="15" x14ac:dyDescent="0.25">
      <c r="A10796"/>
      <c r="B10796"/>
      <c r="C10796"/>
      <c r="D10796" s="43"/>
    </row>
    <row r="10797" spans="1:4" ht="15" x14ac:dyDescent="0.25">
      <c r="A10797"/>
      <c r="B10797"/>
      <c r="C10797"/>
      <c r="D10797" s="43"/>
    </row>
    <row r="10798" spans="1:4" ht="15" x14ac:dyDescent="0.25">
      <c r="A10798"/>
      <c r="B10798"/>
      <c r="C10798"/>
      <c r="D10798" s="43"/>
    </row>
    <row r="10799" spans="1:4" ht="15" x14ac:dyDescent="0.25">
      <c r="A10799"/>
      <c r="B10799"/>
      <c r="C10799"/>
      <c r="D10799" s="43"/>
    </row>
    <row r="10800" spans="1:4" ht="15" x14ac:dyDescent="0.25">
      <c r="A10800"/>
      <c r="B10800"/>
      <c r="C10800"/>
      <c r="D10800" s="43"/>
    </row>
    <row r="10801" spans="1:4" ht="15" x14ac:dyDescent="0.25">
      <c r="A10801"/>
      <c r="B10801"/>
      <c r="C10801"/>
      <c r="D10801" s="43"/>
    </row>
    <row r="10802" spans="1:4" ht="15" x14ac:dyDescent="0.25">
      <c r="A10802"/>
      <c r="B10802"/>
      <c r="C10802"/>
      <c r="D10802" s="43"/>
    </row>
    <row r="10803" spans="1:4" ht="15" x14ac:dyDescent="0.25">
      <c r="A10803"/>
      <c r="B10803"/>
      <c r="C10803"/>
      <c r="D10803" s="43"/>
    </row>
    <row r="10804" spans="1:4" ht="15" x14ac:dyDescent="0.25">
      <c r="A10804"/>
      <c r="B10804"/>
      <c r="C10804"/>
      <c r="D10804" s="43"/>
    </row>
    <row r="10805" spans="1:4" ht="15" x14ac:dyDescent="0.25">
      <c r="A10805"/>
      <c r="B10805"/>
      <c r="C10805"/>
      <c r="D10805" s="43"/>
    </row>
    <row r="10806" spans="1:4" ht="15" x14ac:dyDescent="0.25">
      <c r="A10806"/>
      <c r="B10806"/>
      <c r="C10806"/>
      <c r="D10806" s="43"/>
    </row>
    <row r="10807" spans="1:4" ht="15" x14ac:dyDescent="0.25">
      <c r="A10807"/>
      <c r="B10807"/>
      <c r="C10807"/>
      <c r="D10807" s="43"/>
    </row>
    <row r="10808" spans="1:4" ht="15" x14ac:dyDescent="0.25">
      <c r="A10808"/>
      <c r="B10808"/>
      <c r="C10808"/>
      <c r="D10808" s="43"/>
    </row>
    <row r="10809" spans="1:4" ht="15" x14ac:dyDescent="0.25">
      <c r="A10809"/>
      <c r="B10809"/>
      <c r="C10809"/>
      <c r="D10809" s="43"/>
    </row>
    <row r="10810" spans="1:4" ht="15" x14ac:dyDescent="0.25">
      <c r="A10810"/>
      <c r="B10810"/>
      <c r="C10810"/>
      <c r="D10810" s="43"/>
    </row>
    <row r="10811" spans="1:4" ht="15" x14ac:dyDescent="0.25">
      <c r="A10811"/>
      <c r="B10811"/>
      <c r="C10811"/>
      <c r="D10811" s="43"/>
    </row>
    <row r="10812" spans="1:4" ht="15" x14ac:dyDescent="0.25">
      <c r="A10812"/>
      <c r="B10812"/>
      <c r="C10812"/>
      <c r="D10812" s="43"/>
    </row>
    <row r="10813" spans="1:4" ht="15" x14ac:dyDescent="0.25">
      <c r="A10813"/>
      <c r="B10813"/>
      <c r="C10813"/>
      <c r="D10813" s="43"/>
    </row>
    <row r="10814" spans="1:4" ht="15" x14ac:dyDescent="0.25">
      <c r="A10814"/>
      <c r="B10814"/>
      <c r="C10814"/>
      <c r="D10814" s="43"/>
    </row>
    <row r="10815" spans="1:4" ht="15" x14ac:dyDescent="0.25">
      <c r="A10815"/>
      <c r="B10815"/>
      <c r="C10815"/>
      <c r="D10815" s="43"/>
    </row>
    <row r="10816" spans="1:4" ht="15" x14ac:dyDescent="0.25">
      <c r="A10816"/>
      <c r="B10816"/>
      <c r="C10816"/>
      <c r="D10816" s="43"/>
    </row>
    <row r="10817" spans="1:4" ht="15" x14ac:dyDescent="0.25">
      <c r="A10817"/>
      <c r="B10817"/>
      <c r="C10817"/>
      <c r="D10817" s="43"/>
    </row>
    <row r="10818" spans="1:4" ht="15" x14ac:dyDescent="0.25">
      <c r="A10818"/>
      <c r="B10818"/>
      <c r="C10818"/>
      <c r="D10818" s="43"/>
    </row>
    <row r="10819" spans="1:4" ht="15" x14ac:dyDescent="0.25">
      <c r="A10819"/>
      <c r="B10819"/>
      <c r="C10819"/>
      <c r="D10819" s="43"/>
    </row>
    <row r="10820" spans="1:4" ht="15" x14ac:dyDescent="0.25">
      <c r="A10820"/>
      <c r="B10820"/>
      <c r="C10820"/>
      <c r="D10820" s="43"/>
    </row>
    <row r="10821" spans="1:4" ht="15" x14ac:dyDescent="0.25">
      <c r="A10821"/>
      <c r="B10821"/>
      <c r="C10821"/>
      <c r="D10821" s="43"/>
    </row>
    <row r="10822" spans="1:4" ht="15" x14ac:dyDescent="0.25">
      <c r="A10822"/>
      <c r="B10822"/>
      <c r="C10822"/>
      <c r="D10822" s="43"/>
    </row>
    <row r="10823" spans="1:4" ht="15" x14ac:dyDescent="0.25">
      <c r="A10823"/>
      <c r="B10823"/>
      <c r="C10823"/>
      <c r="D10823" s="43"/>
    </row>
    <row r="10824" spans="1:4" ht="15" x14ac:dyDescent="0.25">
      <c r="A10824"/>
      <c r="B10824"/>
      <c r="C10824"/>
      <c r="D10824" s="43"/>
    </row>
    <row r="10825" spans="1:4" ht="15" x14ac:dyDescent="0.25">
      <c r="A10825"/>
      <c r="B10825"/>
      <c r="C10825"/>
      <c r="D10825" s="43"/>
    </row>
    <row r="10826" spans="1:4" ht="15" x14ac:dyDescent="0.25">
      <c r="A10826"/>
      <c r="B10826"/>
      <c r="C10826"/>
      <c r="D10826" s="43"/>
    </row>
    <row r="10827" spans="1:4" ht="15" x14ac:dyDescent="0.25">
      <c r="A10827"/>
      <c r="B10827"/>
      <c r="C10827"/>
      <c r="D10827" s="43"/>
    </row>
    <row r="10828" spans="1:4" ht="15" x14ac:dyDescent="0.25">
      <c r="A10828"/>
      <c r="B10828"/>
      <c r="C10828"/>
      <c r="D10828" s="44"/>
    </row>
    <row r="10829" spans="1:4" ht="15" x14ac:dyDescent="0.25">
      <c r="A10829"/>
      <c r="B10829"/>
      <c r="C10829"/>
      <c r="D10829" s="44"/>
    </row>
    <row r="10830" spans="1:4" ht="15" x14ac:dyDescent="0.25">
      <c r="A10830"/>
      <c r="B10830"/>
      <c r="C10830"/>
      <c r="D10830" s="44"/>
    </row>
    <row r="10831" spans="1:4" ht="15" x14ac:dyDescent="0.25">
      <c r="A10831"/>
      <c r="B10831"/>
      <c r="C10831"/>
      <c r="D10831" s="43"/>
    </row>
    <row r="10832" spans="1:4" ht="15" x14ac:dyDescent="0.25">
      <c r="A10832"/>
      <c r="B10832"/>
      <c r="C10832"/>
      <c r="D10832" s="43"/>
    </row>
    <row r="10833" spans="1:4" ht="15" x14ac:dyDescent="0.25">
      <c r="A10833"/>
      <c r="B10833"/>
      <c r="C10833"/>
      <c r="D10833" s="44"/>
    </row>
    <row r="10834" spans="1:4" ht="15" x14ac:dyDescent="0.25">
      <c r="A10834"/>
      <c r="B10834"/>
      <c r="C10834"/>
      <c r="D10834" s="43"/>
    </row>
    <row r="10835" spans="1:4" ht="15" x14ac:dyDescent="0.25">
      <c r="A10835"/>
      <c r="B10835"/>
      <c r="C10835"/>
      <c r="D10835" s="43"/>
    </row>
    <row r="10836" spans="1:4" ht="15" x14ac:dyDescent="0.25">
      <c r="A10836"/>
      <c r="B10836"/>
      <c r="C10836"/>
      <c r="D10836" s="43"/>
    </row>
    <row r="10837" spans="1:4" ht="15" x14ac:dyDescent="0.25">
      <c r="A10837"/>
      <c r="B10837"/>
      <c r="C10837"/>
      <c r="D10837" s="43"/>
    </row>
    <row r="10838" spans="1:4" ht="15" x14ac:dyDescent="0.25">
      <c r="A10838"/>
      <c r="B10838"/>
      <c r="C10838"/>
      <c r="D10838" s="43"/>
    </row>
    <row r="10839" spans="1:4" ht="15" x14ac:dyDescent="0.25">
      <c r="A10839"/>
      <c r="B10839"/>
      <c r="C10839"/>
      <c r="D10839" s="43"/>
    </row>
    <row r="10840" spans="1:4" ht="15" x14ac:dyDescent="0.25">
      <c r="A10840"/>
      <c r="B10840"/>
      <c r="C10840"/>
      <c r="D10840" s="43"/>
    </row>
    <row r="10841" spans="1:4" ht="15" x14ac:dyDescent="0.25">
      <c r="A10841"/>
      <c r="B10841"/>
      <c r="C10841"/>
      <c r="D10841" s="43"/>
    </row>
    <row r="10842" spans="1:4" ht="15" x14ac:dyDescent="0.25">
      <c r="A10842"/>
      <c r="B10842"/>
      <c r="C10842"/>
      <c r="D10842" s="43"/>
    </row>
    <row r="10843" spans="1:4" ht="15" x14ac:dyDescent="0.25">
      <c r="A10843"/>
      <c r="B10843"/>
      <c r="C10843"/>
      <c r="D10843" s="44"/>
    </row>
    <row r="10844" spans="1:4" ht="15" x14ac:dyDescent="0.25">
      <c r="A10844"/>
      <c r="B10844"/>
      <c r="C10844"/>
      <c r="D10844" s="43"/>
    </row>
    <row r="10845" spans="1:4" ht="15" x14ac:dyDescent="0.25">
      <c r="A10845"/>
      <c r="B10845"/>
      <c r="C10845"/>
      <c r="D10845" s="44"/>
    </row>
    <row r="10846" spans="1:4" ht="15" x14ac:dyDescent="0.25">
      <c r="A10846"/>
      <c r="B10846"/>
      <c r="C10846"/>
      <c r="D10846" s="43"/>
    </row>
    <row r="10847" spans="1:4" ht="15" x14ac:dyDescent="0.25">
      <c r="A10847"/>
      <c r="B10847"/>
      <c r="C10847"/>
      <c r="D10847" s="43"/>
    </row>
    <row r="10848" spans="1:4" ht="15" x14ac:dyDescent="0.25">
      <c r="A10848"/>
      <c r="B10848"/>
      <c r="C10848"/>
      <c r="D10848" s="43"/>
    </row>
    <row r="10849" spans="1:4" ht="15" x14ac:dyDescent="0.25">
      <c r="A10849"/>
      <c r="B10849"/>
      <c r="C10849"/>
      <c r="D10849" s="43"/>
    </row>
    <row r="10850" spans="1:4" ht="15" x14ac:dyDescent="0.25">
      <c r="A10850"/>
      <c r="B10850"/>
      <c r="C10850"/>
      <c r="D10850" s="43"/>
    </row>
    <row r="10851" spans="1:4" ht="15" x14ac:dyDescent="0.25">
      <c r="A10851"/>
      <c r="B10851"/>
      <c r="C10851"/>
      <c r="D10851" s="43"/>
    </row>
    <row r="10852" spans="1:4" ht="15" x14ac:dyDescent="0.25">
      <c r="A10852"/>
      <c r="B10852"/>
      <c r="C10852"/>
      <c r="D10852" s="43"/>
    </row>
    <row r="10853" spans="1:4" ht="15" x14ac:dyDescent="0.25">
      <c r="A10853"/>
      <c r="B10853"/>
      <c r="C10853"/>
      <c r="D10853" s="43"/>
    </row>
    <row r="10854" spans="1:4" ht="15" x14ac:dyDescent="0.25">
      <c r="A10854"/>
      <c r="B10854"/>
      <c r="C10854"/>
      <c r="D10854" s="44"/>
    </row>
    <row r="10855" spans="1:4" ht="15" x14ac:dyDescent="0.25">
      <c r="A10855"/>
      <c r="B10855"/>
      <c r="C10855"/>
      <c r="D10855" s="43"/>
    </row>
    <row r="10856" spans="1:4" ht="15" x14ac:dyDescent="0.25">
      <c r="A10856"/>
      <c r="B10856"/>
      <c r="C10856"/>
      <c r="D10856" s="44"/>
    </row>
    <row r="10857" spans="1:4" ht="15" x14ac:dyDescent="0.25">
      <c r="A10857"/>
      <c r="B10857"/>
      <c r="C10857"/>
      <c r="D10857" s="43"/>
    </row>
    <row r="10858" spans="1:4" ht="15" x14ac:dyDescent="0.25">
      <c r="A10858"/>
      <c r="B10858"/>
      <c r="C10858"/>
      <c r="D10858" s="44"/>
    </row>
    <row r="10859" spans="1:4" ht="15" x14ac:dyDescent="0.25">
      <c r="A10859"/>
      <c r="B10859"/>
      <c r="C10859"/>
      <c r="D10859" s="43"/>
    </row>
    <row r="10860" spans="1:4" ht="15" x14ac:dyDescent="0.25">
      <c r="A10860"/>
      <c r="B10860"/>
      <c r="C10860"/>
      <c r="D10860" s="44"/>
    </row>
    <row r="10861" spans="1:4" ht="15" x14ac:dyDescent="0.25">
      <c r="A10861"/>
      <c r="B10861"/>
      <c r="C10861"/>
      <c r="D10861" s="43"/>
    </row>
    <row r="10862" spans="1:4" ht="15" x14ac:dyDescent="0.25">
      <c r="A10862"/>
      <c r="B10862"/>
      <c r="C10862"/>
      <c r="D10862" s="44"/>
    </row>
    <row r="10863" spans="1:4" ht="15" x14ac:dyDescent="0.25">
      <c r="A10863"/>
      <c r="B10863"/>
      <c r="C10863"/>
      <c r="D10863" s="43"/>
    </row>
    <row r="10864" spans="1:4" ht="15" x14ac:dyDescent="0.25">
      <c r="A10864"/>
      <c r="B10864"/>
      <c r="C10864"/>
      <c r="D10864" s="44"/>
    </row>
    <row r="10865" spans="1:4" ht="15" x14ac:dyDescent="0.25">
      <c r="A10865"/>
      <c r="B10865"/>
      <c r="C10865"/>
      <c r="D10865" s="43"/>
    </row>
    <row r="10866" spans="1:4" ht="15" x14ac:dyDescent="0.25">
      <c r="A10866"/>
      <c r="B10866"/>
      <c r="C10866"/>
      <c r="D10866" s="44"/>
    </row>
    <row r="10867" spans="1:4" ht="15" x14ac:dyDescent="0.25">
      <c r="A10867"/>
      <c r="B10867"/>
      <c r="C10867"/>
      <c r="D10867" s="43"/>
    </row>
    <row r="10868" spans="1:4" ht="15" x14ac:dyDescent="0.25">
      <c r="A10868"/>
      <c r="B10868"/>
      <c r="C10868"/>
      <c r="D10868" s="44"/>
    </row>
    <row r="10869" spans="1:4" ht="15" x14ac:dyDescent="0.25">
      <c r="A10869"/>
      <c r="B10869"/>
      <c r="C10869"/>
      <c r="D10869" s="43"/>
    </row>
    <row r="10870" spans="1:4" ht="15" x14ac:dyDescent="0.25">
      <c r="A10870"/>
      <c r="B10870"/>
      <c r="C10870"/>
      <c r="D10870" s="43"/>
    </row>
    <row r="10871" spans="1:4" ht="15" x14ac:dyDescent="0.25">
      <c r="A10871"/>
      <c r="B10871"/>
      <c r="C10871"/>
      <c r="D10871" s="43"/>
    </row>
    <row r="10872" spans="1:4" ht="15" x14ac:dyDescent="0.25">
      <c r="A10872"/>
      <c r="B10872"/>
      <c r="C10872"/>
      <c r="D10872" s="43"/>
    </row>
    <row r="10873" spans="1:4" ht="15" x14ac:dyDescent="0.25">
      <c r="A10873"/>
      <c r="B10873"/>
      <c r="C10873"/>
      <c r="D10873" s="43"/>
    </row>
    <row r="10874" spans="1:4" ht="15" x14ac:dyDescent="0.25">
      <c r="A10874"/>
      <c r="B10874"/>
      <c r="C10874"/>
      <c r="D10874" s="43"/>
    </row>
    <row r="10875" spans="1:4" ht="15" x14ac:dyDescent="0.25">
      <c r="A10875"/>
      <c r="B10875"/>
      <c r="C10875"/>
      <c r="D10875" s="43"/>
    </row>
    <row r="10876" spans="1:4" ht="15" x14ac:dyDescent="0.25">
      <c r="A10876"/>
      <c r="B10876"/>
      <c r="C10876"/>
      <c r="D10876" s="43"/>
    </row>
    <row r="10877" spans="1:4" ht="15" x14ac:dyDescent="0.25">
      <c r="A10877"/>
      <c r="B10877"/>
      <c r="C10877"/>
      <c r="D10877" s="43"/>
    </row>
    <row r="10878" spans="1:4" ht="15" x14ac:dyDescent="0.25">
      <c r="A10878"/>
      <c r="B10878"/>
      <c r="C10878"/>
      <c r="D10878" s="43"/>
    </row>
    <row r="10879" spans="1:4" ht="15" x14ac:dyDescent="0.25">
      <c r="A10879"/>
      <c r="B10879"/>
      <c r="C10879"/>
      <c r="D10879" s="43"/>
    </row>
    <row r="10880" spans="1:4" ht="15" x14ac:dyDescent="0.25">
      <c r="A10880"/>
      <c r="B10880"/>
      <c r="C10880"/>
      <c r="D10880" s="43"/>
    </row>
    <row r="10881" spans="1:4" ht="15" x14ac:dyDescent="0.25">
      <c r="A10881"/>
      <c r="B10881"/>
      <c r="C10881"/>
      <c r="D10881" s="43"/>
    </row>
    <row r="10882" spans="1:4" ht="15" x14ac:dyDescent="0.25">
      <c r="A10882"/>
      <c r="B10882"/>
      <c r="C10882"/>
      <c r="D10882" s="43"/>
    </row>
    <row r="10883" spans="1:4" ht="15" x14ac:dyDescent="0.25">
      <c r="A10883"/>
      <c r="B10883"/>
      <c r="C10883"/>
      <c r="D10883" s="43"/>
    </row>
    <row r="10884" spans="1:4" ht="15" x14ac:dyDescent="0.25">
      <c r="A10884"/>
      <c r="B10884"/>
      <c r="C10884"/>
      <c r="D10884" s="43"/>
    </row>
    <row r="10885" spans="1:4" ht="15" x14ac:dyDescent="0.25">
      <c r="A10885"/>
      <c r="B10885"/>
      <c r="C10885"/>
      <c r="D10885" s="43"/>
    </row>
    <row r="10886" spans="1:4" ht="15" x14ac:dyDescent="0.25">
      <c r="A10886"/>
      <c r="B10886"/>
      <c r="C10886"/>
      <c r="D10886" s="43"/>
    </row>
    <row r="10887" spans="1:4" ht="15" x14ac:dyDescent="0.25">
      <c r="A10887"/>
      <c r="B10887"/>
      <c r="C10887"/>
      <c r="D10887" s="43"/>
    </row>
    <row r="10888" spans="1:4" ht="15" x14ac:dyDescent="0.25">
      <c r="A10888"/>
      <c r="B10888"/>
      <c r="C10888"/>
      <c r="D10888" s="43"/>
    </row>
    <row r="10889" spans="1:4" ht="15" x14ac:dyDescent="0.25">
      <c r="A10889"/>
      <c r="B10889"/>
      <c r="C10889"/>
      <c r="D10889" s="43"/>
    </row>
    <row r="10890" spans="1:4" ht="15" x14ac:dyDescent="0.25">
      <c r="A10890"/>
      <c r="B10890"/>
      <c r="C10890"/>
      <c r="D10890" s="43"/>
    </row>
    <row r="10891" spans="1:4" ht="15" x14ac:dyDescent="0.25">
      <c r="A10891"/>
      <c r="B10891"/>
      <c r="C10891"/>
      <c r="D10891" s="43"/>
    </row>
    <row r="10892" spans="1:4" ht="15" x14ac:dyDescent="0.25">
      <c r="A10892"/>
      <c r="B10892"/>
      <c r="C10892"/>
      <c r="D10892" s="43"/>
    </row>
    <row r="10893" spans="1:4" ht="15" x14ac:dyDescent="0.25">
      <c r="A10893"/>
      <c r="B10893"/>
      <c r="C10893"/>
      <c r="D10893" s="43"/>
    </row>
    <row r="10894" spans="1:4" ht="15" x14ac:dyDescent="0.25">
      <c r="A10894"/>
      <c r="B10894"/>
      <c r="C10894"/>
      <c r="D10894" s="44"/>
    </row>
    <row r="10895" spans="1:4" ht="15" x14ac:dyDescent="0.25">
      <c r="A10895"/>
      <c r="B10895"/>
      <c r="C10895"/>
      <c r="D10895" s="44"/>
    </row>
    <row r="10896" spans="1:4" ht="15" x14ac:dyDescent="0.25">
      <c r="A10896"/>
      <c r="B10896"/>
      <c r="C10896"/>
      <c r="D10896" s="44"/>
    </row>
    <row r="10897" spans="1:4" ht="15" x14ac:dyDescent="0.25">
      <c r="A10897"/>
      <c r="B10897"/>
      <c r="C10897"/>
      <c r="D10897" s="43"/>
    </row>
    <row r="10898" spans="1:4" ht="15" x14ac:dyDescent="0.25">
      <c r="A10898"/>
      <c r="B10898"/>
      <c r="C10898"/>
      <c r="D10898" s="43"/>
    </row>
    <row r="10899" spans="1:4" ht="15" x14ac:dyDescent="0.25">
      <c r="A10899"/>
      <c r="B10899"/>
      <c r="C10899"/>
      <c r="D10899" s="44"/>
    </row>
    <row r="10900" spans="1:4" ht="15" x14ac:dyDescent="0.25">
      <c r="A10900"/>
      <c r="B10900"/>
      <c r="C10900"/>
      <c r="D10900" s="44"/>
    </row>
    <row r="10901" spans="1:4" ht="15" x14ac:dyDescent="0.25">
      <c r="A10901"/>
      <c r="B10901"/>
      <c r="C10901"/>
      <c r="D10901" s="44"/>
    </row>
    <row r="10902" spans="1:4" ht="15" x14ac:dyDescent="0.25">
      <c r="A10902"/>
      <c r="B10902"/>
      <c r="C10902"/>
      <c r="D10902" s="44"/>
    </row>
    <row r="10903" spans="1:4" ht="15" x14ac:dyDescent="0.25">
      <c r="A10903"/>
      <c r="B10903"/>
      <c r="C10903"/>
      <c r="D10903" s="44"/>
    </row>
    <row r="10904" spans="1:4" ht="15" x14ac:dyDescent="0.25">
      <c r="A10904"/>
      <c r="B10904"/>
      <c r="C10904"/>
      <c r="D10904" s="44"/>
    </row>
    <row r="10905" spans="1:4" ht="15" x14ac:dyDescent="0.25">
      <c r="A10905"/>
      <c r="B10905"/>
      <c r="C10905"/>
      <c r="D10905" s="44"/>
    </row>
    <row r="10906" spans="1:4" ht="15" x14ac:dyDescent="0.25">
      <c r="A10906"/>
      <c r="B10906"/>
      <c r="C10906"/>
      <c r="D10906" s="44"/>
    </row>
    <row r="10907" spans="1:4" ht="15" x14ac:dyDescent="0.25">
      <c r="A10907"/>
      <c r="B10907"/>
      <c r="C10907"/>
      <c r="D10907" s="44"/>
    </row>
    <row r="10908" spans="1:4" ht="15" x14ac:dyDescent="0.25">
      <c r="A10908"/>
      <c r="B10908"/>
      <c r="C10908"/>
      <c r="D10908" s="43"/>
    </row>
    <row r="10909" spans="1:4" ht="15" x14ac:dyDescent="0.25">
      <c r="A10909"/>
      <c r="B10909"/>
      <c r="C10909"/>
      <c r="D10909" s="43"/>
    </row>
    <row r="10910" spans="1:4" ht="15" x14ac:dyDescent="0.25">
      <c r="A10910"/>
      <c r="B10910"/>
      <c r="C10910"/>
      <c r="D10910" s="43"/>
    </row>
    <row r="10911" spans="1:4" ht="15" x14ac:dyDescent="0.25">
      <c r="A10911"/>
      <c r="B10911"/>
      <c r="C10911"/>
      <c r="D10911" s="43"/>
    </row>
    <row r="10912" spans="1:4" ht="15" x14ac:dyDescent="0.25">
      <c r="A10912"/>
      <c r="B10912"/>
      <c r="C10912"/>
      <c r="D10912" s="43"/>
    </row>
    <row r="10913" spans="1:4" ht="15" x14ac:dyDescent="0.25">
      <c r="A10913"/>
      <c r="B10913"/>
      <c r="C10913"/>
      <c r="D10913" s="43"/>
    </row>
    <row r="10914" spans="1:4" ht="15" x14ac:dyDescent="0.25">
      <c r="A10914"/>
      <c r="B10914"/>
      <c r="C10914"/>
      <c r="D10914" s="43"/>
    </row>
    <row r="10915" spans="1:4" ht="15" x14ac:dyDescent="0.25">
      <c r="A10915"/>
      <c r="B10915"/>
      <c r="C10915"/>
      <c r="D10915" s="43"/>
    </row>
    <row r="10916" spans="1:4" ht="15" x14ac:dyDescent="0.25">
      <c r="A10916"/>
      <c r="B10916"/>
      <c r="C10916"/>
      <c r="D10916" s="43"/>
    </row>
    <row r="10917" spans="1:4" ht="15" x14ac:dyDescent="0.25">
      <c r="A10917"/>
      <c r="B10917"/>
      <c r="C10917"/>
      <c r="D10917" s="43"/>
    </row>
    <row r="10918" spans="1:4" ht="15" x14ac:dyDescent="0.25">
      <c r="A10918"/>
      <c r="B10918"/>
      <c r="C10918"/>
      <c r="D10918" s="43"/>
    </row>
    <row r="10919" spans="1:4" ht="15" x14ac:dyDescent="0.25">
      <c r="A10919"/>
      <c r="B10919"/>
      <c r="C10919"/>
      <c r="D10919" s="43"/>
    </row>
    <row r="10920" spans="1:4" ht="15" x14ac:dyDescent="0.25">
      <c r="A10920"/>
      <c r="B10920"/>
      <c r="C10920"/>
      <c r="D10920" s="43"/>
    </row>
    <row r="10921" spans="1:4" ht="15" x14ac:dyDescent="0.25">
      <c r="A10921"/>
      <c r="B10921"/>
      <c r="C10921"/>
      <c r="D10921" s="43"/>
    </row>
    <row r="10922" spans="1:4" ht="15" x14ac:dyDescent="0.25">
      <c r="A10922"/>
      <c r="B10922"/>
      <c r="C10922"/>
      <c r="D10922" s="43"/>
    </row>
    <row r="10923" spans="1:4" ht="15" x14ac:dyDescent="0.25">
      <c r="A10923"/>
      <c r="B10923"/>
      <c r="C10923"/>
      <c r="D10923" s="43"/>
    </row>
    <row r="10924" spans="1:4" ht="15" x14ac:dyDescent="0.25">
      <c r="A10924"/>
      <c r="B10924"/>
      <c r="C10924"/>
      <c r="D10924" s="43"/>
    </row>
    <row r="10925" spans="1:4" ht="15" x14ac:dyDescent="0.25">
      <c r="A10925"/>
      <c r="B10925"/>
      <c r="C10925"/>
      <c r="D10925" s="43"/>
    </row>
    <row r="10926" spans="1:4" ht="15" x14ac:dyDescent="0.25">
      <c r="A10926"/>
      <c r="B10926"/>
      <c r="C10926"/>
      <c r="D10926" s="44"/>
    </row>
    <row r="10927" spans="1:4" ht="15" x14ac:dyDescent="0.25">
      <c r="A10927"/>
      <c r="B10927"/>
      <c r="C10927"/>
      <c r="D10927" s="44"/>
    </row>
    <row r="10928" spans="1:4" ht="15" x14ac:dyDescent="0.25">
      <c r="A10928"/>
      <c r="B10928"/>
      <c r="C10928"/>
      <c r="D10928" s="43"/>
    </row>
    <row r="10929" spans="1:4" ht="15" x14ac:dyDescent="0.25">
      <c r="A10929"/>
      <c r="B10929"/>
      <c r="C10929"/>
      <c r="D10929" s="43"/>
    </row>
    <row r="10930" spans="1:4" ht="15" x14ac:dyDescent="0.25">
      <c r="A10930"/>
      <c r="B10930"/>
      <c r="C10930"/>
      <c r="D10930" s="43"/>
    </row>
    <row r="10931" spans="1:4" ht="15" x14ac:dyDescent="0.25">
      <c r="A10931"/>
      <c r="B10931"/>
      <c r="C10931"/>
      <c r="D10931" s="43"/>
    </row>
    <row r="10932" spans="1:4" ht="15" x14ac:dyDescent="0.25">
      <c r="A10932"/>
      <c r="B10932"/>
      <c r="C10932"/>
      <c r="D10932" s="43"/>
    </row>
    <row r="10933" spans="1:4" ht="15" x14ac:dyDescent="0.25">
      <c r="A10933"/>
      <c r="B10933"/>
      <c r="C10933"/>
      <c r="D10933" s="43"/>
    </row>
    <row r="10934" spans="1:4" ht="15" x14ac:dyDescent="0.25">
      <c r="A10934"/>
      <c r="B10934"/>
      <c r="C10934"/>
      <c r="D10934" s="43"/>
    </row>
    <row r="10935" spans="1:4" ht="15" x14ac:dyDescent="0.25">
      <c r="A10935"/>
      <c r="B10935"/>
      <c r="C10935"/>
      <c r="D10935" s="43"/>
    </row>
    <row r="10936" spans="1:4" ht="15" x14ac:dyDescent="0.25">
      <c r="A10936"/>
      <c r="B10936"/>
      <c r="C10936"/>
      <c r="D10936" s="43"/>
    </row>
    <row r="10937" spans="1:4" ht="15" x14ac:dyDescent="0.25">
      <c r="A10937"/>
      <c r="B10937"/>
      <c r="C10937"/>
      <c r="D10937" s="43"/>
    </row>
    <row r="10938" spans="1:4" ht="15" x14ac:dyDescent="0.25">
      <c r="A10938"/>
      <c r="B10938"/>
      <c r="C10938"/>
      <c r="D10938" s="43"/>
    </row>
    <row r="10939" spans="1:4" ht="15" x14ac:dyDescent="0.25">
      <c r="A10939"/>
      <c r="B10939"/>
      <c r="C10939"/>
      <c r="D10939" s="43"/>
    </row>
    <row r="10940" spans="1:4" ht="15" x14ac:dyDescent="0.25">
      <c r="A10940"/>
      <c r="B10940"/>
      <c r="C10940"/>
      <c r="D10940" s="43"/>
    </row>
    <row r="10941" spans="1:4" ht="15" x14ac:dyDescent="0.25">
      <c r="A10941"/>
      <c r="B10941"/>
      <c r="C10941"/>
      <c r="D10941" s="43"/>
    </row>
    <row r="10942" spans="1:4" ht="15" x14ac:dyDescent="0.25">
      <c r="A10942"/>
      <c r="B10942"/>
      <c r="C10942"/>
      <c r="D10942" s="43"/>
    </row>
    <row r="10943" spans="1:4" ht="15" x14ac:dyDescent="0.25">
      <c r="A10943"/>
      <c r="B10943"/>
      <c r="C10943"/>
      <c r="D10943" s="43"/>
    </row>
    <row r="10944" spans="1:4" ht="15" x14ac:dyDescent="0.25">
      <c r="A10944"/>
      <c r="B10944"/>
      <c r="C10944"/>
      <c r="D10944" s="43"/>
    </row>
    <row r="10945" spans="1:4" ht="15" x14ac:dyDescent="0.25">
      <c r="A10945"/>
      <c r="B10945"/>
      <c r="C10945"/>
      <c r="D10945" s="44"/>
    </row>
    <row r="10946" spans="1:4" ht="15" x14ac:dyDescent="0.25">
      <c r="A10946"/>
      <c r="B10946"/>
      <c r="C10946"/>
      <c r="D10946" s="43"/>
    </row>
    <row r="10947" spans="1:4" ht="15" x14ac:dyDescent="0.25">
      <c r="A10947"/>
      <c r="B10947"/>
      <c r="C10947"/>
      <c r="D10947" s="43"/>
    </row>
    <row r="10948" spans="1:4" ht="15" x14ac:dyDescent="0.25">
      <c r="A10948"/>
      <c r="B10948"/>
      <c r="C10948"/>
      <c r="D10948" s="44"/>
    </row>
    <row r="10949" spans="1:4" ht="15" x14ac:dyDescent="0.25">
      <c r="A10949"/>
      <c r="B10949"/>
      <c r="C10949"/>
      <c r="D10949" s="43"/>
    </row>
    <row r="10950" spans="1:4" ht="15" x14ac:dyDescent="0.25">
      <c r="A10950"/>
      <c r="B10950"/>
      <c r="C10950"/>
      <c r="D10950" s="43"/>
    </row>
    <row r="10951" spans="1:4" ht="15" x14ac:dyDescent="0.25">
      <c r="A10951"/>
      <c r="B10951"/>
      <c r="C10951"/>
      <c r="D10951" s="43"/>
    </row>
    <row r="10952" spans="1:4" ht="15" x14ac:dyDescent="0.25">
      <c r="A10952"/>
      <c r="B10952"/>
      <c r="C10952"/>
      <c r="D10952" s="43"/>
    </row>
    <row r="10953" spans="1:4" ht="15" x14ac:dyDescent="0.25">
      <c r="A10953"/>
      <c r="B10953"/>
      <c r="C10953"/>
      <c r="D10953" s="43"/>
    </row>
    <row r="10954" spans="1:4" ht="15" x14ac:dyDescent="0.25">
      <c r="A10954"/>
      <c r="B10954"/>
      <c r="C10954"/>
      <c r="D10954" s="43"/>
    </row>
    <row r="10955" spans="1:4" ht="15" x14ac:dyDescent="0.25">
      <c r="A10955"/>
      <c r="B10955"/>
      <c r="C10955"/>
      <c r="D10955" s="43"/>
    </row>
    <row r="10956" spans="1:4" ht="15" x14ac:dyDescent="0.25">
      <c r="A10956"/>
      <c r="B10956"/>
      <c r="C10956"/>
      <c r="D10956" s="43"/>
    </row>
    <row r="10957" spans="1:4" ht="15" x14ac:dyDescent="0.25">
      <c r="A10957"/>
      <c r="B10957"/>
      <c r="C10957"/>
      <c r="D10957" s="43"/>
    </row>
    <row r="10958" spans="1:4" ht="15" x14ac:dyDescent="0.25">
      <c r="A10958"/>
      <c r="B10958"/>
      <c r="C10958"/>
      <c r="D10958" s="43"/>
    </row>
    <row r="10959" spans="1:4" ht="15" x14ac:dyDescent="0.25">
      <c r="A10959"/>
      <c r="B10959"/>
      <c r="C10959"/>
      <c r="D10959" s="43"/>
    </row>
    <row r="10960" spans="1:4" ht="15" x14ac:dyDescent="0.25">
      <c r="A10960"/>
      <c r="B10960"/>
      <c r="C10960"/>
      <c r="D10960" s="43"/>
    </row>
    <row r="10961" spans="1:4" ht="15" x14ac:dyDescent="0.25">
      <c r="A10961"/>
      <c r="B10961"/>
      <c r="C10961"/>
      <c r="D10961" s="43"/>
    </row>
    <row r="10962" spans="1:4" ht="15" x14ac:dyDescent="0.25">
      <c r="A10962"/>
      <c r="B10962"/>
      <c r="C10962"/>
      <c r="D10962" s="43"/>
    </row>
    <row r="10963" spans="1:4" ht="15" x14ac:dyDescent="0.25">
      <c r="A10963"/>
      <c r="B10963"/>
      <c r="C10963"/>
      <c r="D10963" s="43"/>
    </row>
    <row r="10964" spans="1:4" ht="15" x14ac:dyDescent="0.25">
      <c r="A10964"/>
      <c r="B10964"/>
      <c r="C10964"/>
      <c r="D10964" s="43"/>
    </row>
    <row r="10965" spans="1:4" ht="15" x14ac:dyDescent="0.25">
      <c r="A10965"/>
      <c r="B10965"/>
      <c r="C10965"/>
      <c r="D10965" s="43"/>
    </row>
    <row r="10966" spans="1:4" ht="15" x14ac:dyDescent="0.25">
      <c r="A10966"/>
      <c r="B10966"/>
      <c r="C10966"/>
      <c r="D10966" s="43"/>
    </row>
    <row r="10967" spans="1:4" ht="15" x14ac:dyDescent="0.25">
      <c r="A10967"/>
      <c r="B10967"/>
      <c r="C10967"/>
      <c r="D10967" s="43"/>
    </row>
    <row r="10968" spans="1:4" ht="15" x14ac:dyDescent="0.25">
      <c r="A10968"/>
      <c r="B10968"/>
      <c r="C10968"/>
      <c r="D10968" s="43"/>
    </row>
    <row r="10969" spans="1:4" ht="15" x14ac:dyDescent="0.25">
      <c r="A10969"/>
      <c r="B10969"/>
      <c r="C10969"/>
      <c r="D10969" s="43"/>
    </row>
    <row r="10970" spans="1:4" ht="15" x14ac:dyDescent="0.25">
      <c r="A10970"/>
      <c r="B10970"/>
      <c r="C10970"/>
      <c r="D10970" s="43"/>
    </row>
    <row r="10971" spans="1:4" ht="15" x14ac:dyDescent="0.25">
      <c r="A10971"/>
      <c r="B10971"/>
      <c r="C10971"/>
      <c r="D10971" s="43"/>
    </row>
    <row r="10972" spans="1:4" ht="15" x14ac:dyDescent="0.25">
      <c r="A10972"/>
      <c r="B10972"/>
      <c r="C10972"/>
      <c r="D10972" s="43"/>
    </row>
    <row r="10973" spans="1:4" ht="15" x14ac:dyDescent="0.25">
      <c r="A10973"/>
      <c r="B10973"/>
      <c r="C10973"/>
      <c r="D10973" s="43"/>
    </row>
    <row r="10974" spans="1:4" ht="15" x14ac:dyDescent="0.25">
      <c r="A10974"/>
      <c r="B10974"/>
      <c r="C10974"/>
      <c r="D10974" s="43"/>
    </row>
    <row r="10975" spans="1:4" ht="15" x14ac:dyDescent="0.25">
      <c r="A10975"/>
      <c r="B10975"/>
      <c r="C10975"/>
      <c r="D10975" s="43"/>
    </row>
    <row r="10976" spans="1:4" ht="15" x14ac:dyDescent="0.25">
      <c r="A10976"/>
      <c r="B10976"/>
      <c r="C10976"/>
      <c r="D10976" s="43"/>
    </row>
    <row r="10977" spans="1:4" ht="15" x14ac:dyDescent="0.25">
      <c r="A10977"/>
      <c r="B10977"/>
      <c r="C10977"/>
      <c r="D10977" s="43"/>
    </row>
    <row r="10978" spans="1:4" ht="15" x14ac:dyDescent="0.25">
      <c r="A10978"/>
      <c r="B10978"/>
      <c r="C10978"/>
      <c r="D10978" s="43"/>
    </row>
    <row r="10979" spans="1:4" ht="15" x14ac:dyDescent="0.25">
      <c r="A10979"/>
      <c r="B10979"/>
      <c r="C10979"/>
      <c r="D10979" s="43"/>
    </row>
    <row r="10980" spans="1:4" ht="15" x14ac:dyDescent="0.25">
      <c r="A10980"/>
      <c r="B10980"/>
      <c r="C10980"/>
      <c r="D10980" s="43"/>
    </row>
    <row r="10981" spans="1:4" ht="15" x14ac:dyDescent="0.25">
      <c r="A10981"/>
      <c r="B10981"/>
      <c r="C10981"/>
      <c r="D10981" s="43"/>
    </row>
    <row r="10982" spans="1:4" ht="15" x14ac:dyDescent="0.25">
      <c r="A10982"/>
      <c r="B10982"/>
      <c r="C10982"/>
      <c r="D10982" s="43"/>
    </row>
    <row r="10983" spans="1:4" ht="15" x14ac:dyDescent="0.25">
      <c r="A10983"/>
      <c r="B10983"/>
      <c r="C10983"/>
      <c r="D10983" s="43"/>
    </row>
    <row r="10984" spans="1:4" ht="15" x14ac:dyDescent="0.25">
      <c r="A10984"/>
      <c r="B10984"/>
      <c r="C10984"/>
      <c r="D10984" s="43"/>
    </row>
    <row r="10985" spans="1:4" ht="15" x14ac:dyDescent="0.25">
      <c r="A10985"/>
      <c r="B10985"/>
      <c r="C10985"/>
      <c r="D10985" s="43"/>
    </row>
    <row r="10986" spans="1:4" ht="15" x14ac:dyDescent="0.25">
      <c r="A10986"/>
      <c r="B10986"/>
      <c r="C10986"/>
      <c r="D10986" s="43"/>
    </row>
    <row r="10987" spans="1:4" ht="15" x14ac:dyDescent="0.25">
      <c r="A10987"/>
      <c r="B10987"/>
      <c r="C10987"/>
      <c r="D10987" s="43"/>
    </row>
    <row r="10988" spans="1:4" ht="15" x14ac:dyDescent="0.25">
      <c r="A10988"/>
      <c r="B10988"/>
      <c r="C10988"/>
      <c r="D10988" s="43"/>
    </row>
    <row r="10989" spans="1:4" ht="15" x14ac:dyDescent="0.25">
      <c r="A10989"/>
      <c r="B10989"/>
      <c r="C10989"/>
      <c r="D10989" s="43"/>
    </row>
    <row r="10990" spans="1:4" ht="15" x14ac:dyDescent="0.25">
      <c r="A10990"/>
      <c r="B10990"/>
      <c r="C10990"/>
      <c r="D10990" s="43"/>
    </row>
    <row r="10991" spans="1:4" ht="15" x14ac:dyDescent="0.25">
      <c r="A10991"/>
      <c r="B10991"/>
      <c r="C10991"/>
      <c r="D10991" s="43"/>
    </row>
    <row r="10992" spans="1:4" ht="15" x14ac:dyDescent="0.25">
      <c r="A10992"/>
      <c r="B10992"/>
      <c r="C10992"/>
      <c r="D10992" s="43"/>
    </row>
    <row r="10993" spans="1:4" ht="15" x14ac:dyDescent="0.25">
      <c r="A10993"/>
      <c r="B10993"/>
      <c r="C10993"/>
      <c r="D10993" s="43"/>
    </row>
    <row r="10994" spans="1:4" ht="15" x14ac:dyDescent="0.25">
      <c r="A10994"/>
      <c r="B10994"/>
      <c r="C10994"/>
      <c r="D10994" s="43"/>
    </row>
    <row r="10995" spans="1:4" ht="15" x14ac:dyDescent="0.25">
      <c r="A10995"/>
      <c r="B10995"/>
      <c r="C10995"/>
      <c r="D10995" s="43"/>
    </row>
    <row r="10996" spans="1:4" ht="15" x14ac:dyDescent="0.25">
      <c r="A10996"/>
      <c r="B10996"/>
      <c r="C10996"/>
      <c r="D10996" s="43"/>
    </row>
    <row r="10997" spans="1:4" ht="15" x14ac:dyDescent="0.25">
      <c r="A10997"/>
      <c r="B10997"/>
      <c r="C10997"/>
      <c r="D10997" s="43"/>
    </row>
    <row r="10998" spans="1:4" ht="15" x14ac:dyDescent="0.25">
      <c r="A10998"/>
      <c r="B10998"/>
      <c r="C10998"/>
      <c r="D10998" s="43"/>
    </row>
    <row r="10999" spans="1:4" ht="15" x14ac:dyDescent="0.25">
      <c r="A10999"/>
      <c r="B10999"/>
      <c r="C10999"/>
      <c r="D10999" s="43"/>
    </row>
    <row r="11000" spans="1:4" ht="15" x14ac:dyDescent="0.25">
      <c r="A11000"/>
      <c r="B11000"/>
      <c r="C11000"/>
      <c r="D11000" s="43"/>
    </row>
    <row r="11001" spans="1:4" ht="15" x14ac:dyDescent="0.25">
      <c r="A11001"/>
      <c r="B11001"/>
      <c r="C11001"/>
      <c r="D11001" s="43"/>
    </row>
    <row r="11002" spans="1:4" ht="15" x14ac:dyDescent="0.25">
      <c r="A11002"/>
      <c r="B11002"/>
      <c r="C11002"/>
      <c r="D11002" s="43"/>
    </row>
    <row r="11003" spans="1:4" ht="15" x14ac:dyDescent="0.25">
      <c r="A11003"/>
      <c r="B11003"/>
      <c r="C11003"/>
      <c r="D11003" s="43"/>
    </row>
    <row r="11004" spans="1:4" ht="15" x14ac:dyDescent="0.25">
      <c r="A11004"/>
      <c r="B11004"/>
      <c r="C11004"/>
      <c r="D11004" s="43"/>
    </row>
    <row r="11005" spans="1:4" ht="15" x14ac:dyDescent="0.25">
      <c r="A11005"/>
      <c r="B11005"/>
      <c r="C11005"/>
      <c r="D11005" s="43"/>
    </row>
    <row r="11006" spans="1:4" ht="15" x14ac:dyDescent="0.25">
      <c r="A11006"/>
      <c r="B11006"/>
      <c r="C11006"/>
      <c r="D11006" s="43"/>
    </row>
    <row r="11007" spans="1:4" ht="15" x14ac:dyDescent="0.25">
      <c r="A11007"/>
      <c r="B11007"/>
      <c r="C11007"/>
      <c r="D11007" s="43"/>
    </row>
    <row r="11008" spans="1:4" ht="15" x14ac:dyDescent="0.25">
      <c r="A11008"/>
      <c r="B11008"/>
      <c r="C11008"/>
      <c r="D11008" s="43"/>
    </row>
    <row r="11009" spans="1:4" ht="15" x14ac:dyDescent="0.25">
      <c r="A11009"/>
      <c r="B11009"/>
      <c r="C11009"/>
      <c r="D11009" s="43"/>
    </row>
    <row r="11010" spans="1:4" ht="15" x14ac:dyDescent="0.25">
      <c r="A11010"/>
      <c r="B11010"/>
      <c r="C11010"/>
      <c r="D11010" s="43"/>
    </row>
    <row r="11011" spans="1:4" ht="15" x14ac:dyDescent="0.25">
      <c r="A11011"/>
      <c r="B11011"/>
      <c r="C11011"/>
      <c r="D11011" s="43"/>
    </row>
    <row r="11012" spans="1:4" ht="15" x14ac:dyDescent="0.25">
      <c r="A11012"/>
      <c r="B11012"/>
      <c r="C11012"/>
      <c r="D11012" s="43"/>
    </row>
    <row r="11013" spans="1:4" ht="15" x14ac:dyDescent="0.25">
      <c r="A11013"/>
      <c r="B11013"/>
      <c r="C11013"/>
      <c r="D11013" s="43"/>
    </row>
    <row r="11014" spans="1:4" ht="15" x14ac:dyDescent="0.25">
      <c r="A11014"/>
      <c r="B11014"/>
      <c r="C11014"/>
      <c r="D11014" s="43"/>
    </row>
    <row r="11015" spans="1:4" ht="15" x14ac:dyDescent="0.25">
      <c r="A11015"/>
      <c r="B11015"/>
      <c r="C11015"/>
      <c r="D11015" s="43"/>
    </row>
    <row r="11016" spans="1:4" ht="15" x14ac:dyDescent="0.25">
      <c r="A11016"/>
      <c r="B11016"/>
      <c r="C11016"/>
      <c r="D11016" s="43"/>
    </row>
    <row r="11017" spans="1:4" ht="15" x14ac:dyDescent="0.25">
      <c r="A11017"/>
      <c r="B11017"/>
      <c r="C11017"/>
      <c r="D11017" s="43"/>
    </row>
    <row r="11018" spans="1:4" ht="15" x14ac:dyDescent="0.25">
      <c r="A11018"/>
      <c r="B11018"/>
      <c r="C11018"/>
      <c r="D11018" s="43"/>
    </row>
    <row r="11019" spans="1:4" ht="15" x14ac:dyDescent="0.25">
      <c r="A11019"/>
      <c r="B11019"/>
      <c r="C11019"/>
      <c r="D11019" s="43"/>
    </row>
    <row r="11020" spans="1:4" ht="15" x14ac:dyDescent="0.25">
      <c r="A11020"/>
      <c r="B11020"/>
      <c r="C11020"/>
      <c r="D11020" s="43"/>
    </row>
    <row r="11021" spans="1:4" ht="15" x14ac:dyDescent="0.25">
      <c r="A11021"/>
      <c r="B11021"/>
      <c r="C11021"/>
      <c r="D11021" s="43"/>
    </row>
    <row r="11022" spans="1:4" ht="15" x14ac:dyDescent="0.25">
      <c r="A11022"/>
      <c r="B11022"/>
      <c r="C11022"/>
      <c r="D11022" s="43"/>
    </row>
    <row r="11023" spans="1:4" ht="15" x14ac:dyDescent="0.25">
      <c r="A11023"/>
      <c r="B11023"/>
      <c r="C11023"/>
      <c r="D11023" s="43"/>
    </row>
    <row r="11024" spans="1:4" ht="15" x14ac:dyDescent="0.25">
      <c r="A11024"/>
      <c r="B11024"/>
      <c r="C11024"/>
      <c r="D11024" s="43"/>
    </row>
    <row r="11025" spans="1:4" ht="15" x14ac:dyDescent="0.25">
      <c r="A11025"/>
      <c r="B11025"/>
      <c r="C11025"/>
      <c r="D11025" s="43"/>
    </row>
    <row r="11026" spans="1:4" ht="15" x14ac:dyDescent="0.25">
      <c r="A11026"/>
      <c r="B11026"/>
      <c r="C11026"/>
      <c r="D11026" s="43"/>
    </row>
    <row r="11027" spans="1:4" ht="15" x14ac:dyDescent="0.25">
      <c r="A11027"/>
      <c r="B11027"/>
      <c r="C11027"/>
      <c r="D11027" s="43"/>
    </row>
    <row r="11028" spans="1:4" ht="15" x14ac:dyDescent="0.25">
      <c r="A11028"/>
      <c r="B11028"/>
      <c r="C11028"/>
      <c r="D11028" s="43"/>
    </row>
    <row r="11029" spans="1:4" ht="15" x14ac:dyDescent="0.25">
      <c r="A11029"/>
      <c r="B11029"/>
      <c r="C11029"/>
      <c r="D11029" s="43"/>
    </row>
    <row r="11030" spans="1:4" ht="15" x14ac:dyDescent="0.25">
      <c r="A11030"/>
      <c r="B11030"/>
      <c r="C11030"/>
      <c r="D11030" s="43"/>
    </row>
    <row r="11031" spans="1:4" ht="15" x14ac:dyDescent="0.25">
      <c r="A11031"/>
      <c r="B11031"/>
      <c r="C11031"/>
      <c r="D11031" s="43"/>
    </row>
    <row r="11032" spans="1:4" ht="15" x14ac:dyDescent="0.25">
      <c r="A11032"/>
      <c r="B11032"/>
      <c r="C11032"/>
      <c r="D11032" s="43"/>
    </row>
    <row r="11033" spans="1:4" ht="15" x14ac:dyDescent="0.25">
      <c r="A11033"/>
      <c r="B11033"/>
      <c r="C11033"/>
      <c r="D11033" s="43"/>
    </row>
    <row r="11034" spans="1:4" ht="15" x14ac:dyDescent="0.25">
      <c r="A11034"/>
      <c r="B11034"/>
      <c r="C11034"/>
      <c r="D11034" s="43"/>
    </row>
    <row r="11035" spans="1:4" ht="15" x14ac:dyDescent="0.25">
      <c r="A11035"/>
      <c r="B11035"/>
      <c r="C11035"/>
      <c r="D11035" s="43"/>
    </row>
    <row r="11036" spans="1:4" ht="15" x14ac:dyDescent="0.25">
      <c r="A11036"/>
      <c r="B11036"/>
      <c r="C11036"/>
      <c r="D11036" s="43"/>
    </row>
    <row r="11037" spans="1:4" ht="15" x14ac:dyDescent="0.25">
      <c r="A11037"/>
      <c r="B11037"/>
      <c r="C11037"/>
      <c r="D11037" s="43"/>
    </row>
    <row r="11038" spans="1:4" ht="15" x14ac:dyDescent="0.25">
      <c r="A11038"/>
      <c r="B11038"/>
      <c r="C11038"/>
      <c r="D11038" s="43"/>
    </row>
    <row r="11039" spans="1:4" ht="15" x14ac:dyDescent="0.25">
      <c r="A11039"/>
      <c r="B11039"/>
      <c r="C11039"/>
      <c r="D11039" s="43"/>
    </row>
    <row r="11040" spans="1:4" ht="15" x14ac:dyDescent="0.25">
      <c r="A11040"/>
      <c r="B11040"/>
      <c r="C11040"/>
      <c r="D11040" s="43"/>
    </row>
    <row r="11041" spans="1:4" ht="15" x14ac:dyDescent="0.25">
      <c r="A11041"/>
      <c r="B11041"/>
      <c r="C11041"/>
      <c r="D11041" s="43"/>
    </row>
    <row r="11042" spans="1:4" ht="15" x14ac:dyDescent="0.25">
      <c r="A11042"/>
      <c r="B11042"/>
      <c r="C11042"/>
      <c r="D11042" s="43"/>
    </row>
    <row r="11043" spans="1:4" ht="15" x14ac:dyDescent="0.25">
      <c r="A11043"/>
      <c r="B11043"/>
      <c r="C11043"/>
      <c r="D11043" s="43"/>
    </row>
    <row r="11044" spans="1:4" ht="15" x14ac:dyDescent="0.25">
      <c r="A11044"/>
      <c r="B11044"/>
      <c r="C11044"/>
      <c r="D11044" s="43"/>
    </row>
    <row r="11045" spans="1:4" ht="15" x14ac:dyDescent="0.25">
      <c r="A11045"/>
      <c r="B11045"/>
      <c r="C11045"/>
      <c r="D11045" s="43"/>
    </row>
    <row r="11046" spans="1:4" ht="15" x14ac:dyDescent="0.25">
      <c r="A11046"/>
      <c r="B11046"/>
      <c r="C11046"/>
      <c r="D11046" s="43"/>
    </row>
    <row r="11047" spans="1:4" ht="15" x14ac:dyDescent="0.25">
      <c r="A11047"/>
      <c r="B11047"/>
      <c r="C11047"/>
      <c r="D11047" s="43"/>
    </row>
    <row r="11048" spans="1:4" ht="15" x14ac:dyDescent="0.25">
      <c r="A11048"/>
      <c r="B11048"/>
      <c r="C11048"/>
      <c r="D11048" s="43"/>
    </row>
    <row r="11049" spans="1:4" ht="15" x14ac:dyDescent="0.25">
      <c r="A11049"/>
      <c r="B11049"/>
      <c r="C11049"/>
      <c r="D11049" s="43"/>
    </row>
    <row r="11050" spans="1:4" ht="15" x14ac:dyDescent="0.25">
      <c r="A11050"/>
      <c r="B11050"/>
      <c r="C11050"/>
      <c r="D11050" s="43"/>
    </row>
    <row r="11051" spans="1:4" ht="15" x14ac:dyDescent="0.25">
      <c r="A11051"/>
      <c r="B11051"/>
      <c r="C11051"/>
      <c r="D11051" s="43"/>
    </row>
    <row r="11052" spans="1:4" ht="15" x14ac:dyDescent="0.25">
      <c r="A11052"/>
      <c r="B11052"/>
      <c r="C11052"/>
      <c r="D11052" s="44"/>
    </row>
    <row r="11053" spans="1:4" ht="15" x14ac:dyDescent="0.25">
      <c r="A11053"/>
      <c r="B11053"/>
      <c r="C11053"/>
      <c r="D11053" s="44"/>
    </row>
    <row r="11054" spans="1:4" ht="15" x14ac:dyDescent="0.25">
      <c r="A11054"/>
      <c r="B11054"/>
      <c r="C11054"/>
      <c r="D11054" s="44"/>
    </row>
    <row r="11055" spans="1:4" ht="15" x14ac:dyDescent="0.25">
      <c r="A11055"/>
      <c r="B11055"/>
      <c r="C11055"/>
      <c r="D11055" s="43"/>
    </row>
    <row r="11056" spans="1:4" ht="15" x14ac:dyDescent="0.25">
      <c r="A11056"/>
      <c r="B11056"/>
      <c r="C11056"/>
      <c r="D11056" s="43"/>
    </row>
    <row r="11057" spans="1:4" ht="15" x14ac:dyDescent="0.25">
      <c r="A11057"/>
      <c r="B11057"/>
      <c r="C11057"/>
      <c r="D11057" s="43"/>
    </row>
    <row r="11058" spans="1:4" ht="15" x14ac:dyDescent="0.25">
      <c r="A11058"/>
      <c r="B11058"/>
      <c r="C11058"/>
      <c r="D11058" s="43"/>
    </row>
    <row r="11059" spans="1:4" ht="15" x14ac:dyDescent="0.25">
      <c r="A11059"/>
      <c r="B11059"/>
      <c r="C11059"/>
      <c r="D11059" s="43"/>
    </row>
    <row r="11060" spans="1:4" ht="15" x14ac:dyDescent="0.25">
      <c r="A11060"/>
      <c r="B11060"/>
      <c r="C11060"/>
      <c r="D11060" s="43"/>
    </row>
    <row r="11061" spans="1:4" ht="15" x14ac:dyDescent="0.25">
      <c r="A11061"/>
      <c r="B11061"/>
      <c r="C11061"/>
      <c r="D11061" s="43"/>
    </row>
    <row r="11062" spans="1:4" ht="15" x14ac:dyDescent="0.25">
      <c r="A11062"/>
      <c r="B11062"/>
      <c r="C11062"/>
      <c r="D11062" s="43"/>
    </row>
    <row r="11063" spans="1:4" ht="15" x14ac:dyDescent="0.25">
      <c r="A11063"/>
      <c r="B11063"/>
      <c r="C11063"/>
      <c r="D11063" s="43"/>
    </row>
    <row r="11064" spans="1:4" ht="15" x14ac:dyDescent="0.25">
      <c r="A11064"/>
      <c r="B11064"/>
      <c r="C11064"/>
      <c r="D11064" s="43"/>
    </row>
    <row r="11065" spans="1:4" ht="15" x14ac:dyDescent="0.25">
      <c r="A11065"/>
      <c r="B11065"/>
      <c r="C11065"/>
      <c r="D11065" s="43"/>
    </row>
    <row r="11066" spans="1:4" ht="15" x14ac:dyDescent="0.25">
      <c r="A11066"/>
      <c r="B11066"/>
      <c r="C11066"/>
      <c r="D11066" s="43"/>
    </row>
    <row r="11067" spans="1:4" ht="15" x14ac:dyDescent="0.25">
      <c r="A11067"/>
      <c r="B11067"/>
      <c r="C11067"/>
      <c r="D11067" s="43"/>
    </row>
    <row r="11068" spans="1:4" ht="15" x14ac:dyDescent="0.25">
      <c r="A11068"/>
      <c r="B11068"/>
      <c r="C11068"/>
      <c r="D11068" s="43"/>
    </row>
    <row r="11069" spans="1:4" ht="15" x14ac:dyDescent="0.25">
      <c r="A11069"/>
      <c r="B11069"/>
      <c r="C11069"/>
      <c r="D11069" s="43"/>
    </row>
    <row r="11070" spans="1:4" ht="15" x14ac:dyDescent="0.25">
      <c r="A11070"/>
      <c r="B11070"/>
      <c r="C11070"/>
      <c r="D11070" s="43"/>
    </row>
    <row r="11071" spans="1:4" ht="15" x14ac:dyDescent="0.25">
      <c r="A11071"/>
      <c r="B11071"/>
      <c r="C11071"/>
      <c r="D11071" s="43"/>
    </row>
    <row r="11072" spans="1:4" ht="15" x14ac:dyDescent="0.25">
      <c r="A11072"/>
      <c r="B11072"/>
      <c r="C11072"/>
      <c r="D11072" s="43"/>
    </row>
    <row r="11073" spans="1:4" ht="15" x14ac:dyDescent="0.25">
      <c r="A11073"/>
      <c r="B11073"/>
      <c r="C11073"/>
      <c r="D11073" s="43"/>
    </row>
    <row r="11074" spans="1:4" ht="15" x14ac:dyDescent="0.25">
      <c r="A11074"/>
      <c r="B11074"/>
      <c r="C11074"/>
      <c r="D11074" s="43"/>
    </row>
    <row r="11075" spans="1:4" ht="15" x14ac:dyDescent="0.25">
      <c r="A11075"/>
      <c r="B11075"/>
      <c r="C11075"/>
      <c r="D11075" s="43"/>
    </row>
    <row r="11076" spans="1:4" ht="15" x14ac:dyDescent="0.25">
      <c r="A11076"/>
      <c r="B11076"/>
      <c r="C11076"/>
      <c r="D11076" s="43"/>
    </row>
    <row r="11077" spans="1:4" ht="15" x14ac:dyDescent="0.25">
      <c r="A11077"/>
      <c r="B11077"/>
      <c r="C11077"/>
      <c r="D11077" s="43"/>
    </row>
    <row r="11078" spans="1:4" ht="15" x14ac:dyDescent="0.25">
      <c r="A11078"/>
      <c r="B11078"/>
      <c r="C11078"/>
      <c r="D11078" s="43"/>
    </row>
    <row r="11079" spans="1:4" ht="15" x14ac:dyDescent="0.25">
      <c r="A11079"/>
      <c r="B11079"/>
      <c r="C11079"/>
      <c r="D11079" s="43"/>
    </row>
    <row r="11080" spans="1:4" ht="15" x14ac:dyDescent="0.25">
      <c r="A11080"/>
      <c r="B11080"/>
      <c r="C11080"/>
      <c r="D11080" s="43"/>
    </row>
    <row r="11081" spans="1:4" ht="15" x14ac:dyDescent="0.25">
      <c r="A11081"/>
      <c r="B11081"/>
      <c r="C11081"/>
      <c r="D11081" s="43"/>
    </row>
    <row r="11082" spans="1:4" ht="15" x14ac:dyDescent="0.25">
      <c r="A11082"/>
      <c r="B11082"/>
      <c r="C11082"/>
      <c r="D11082" s="43"/>
    </row>
    <row r="11083" spans="1:4" ht="15" x14ac:dyDescent="0.25">
      <c r="A11083"/>
      <c r="B11083"/>
      <c r="C11083"/>
      <c r="D11083" s="43"/>
    </row>
    <row r="11084" spans="1:4" ht="15" x14ac:dyDescent="0.25">
      <c r="A11084"/>
      <c r="B11084"/>
      <c r="C11084"/>
      <c r="D11084" s="43"/>
    </row>
    <row r="11085" spans="1:4" ht="15" x14ac:dyDescent="0.25">
      <c r="A11085"/>
      <c r="B11085"/>
      <c r="C11085"/>
      <c r="D11085" s="43"/>
    </row>
    <row r="11086" spans="1:4" ht="15" x14ac:dyDescent="0.25">
      <c r="A11086"/>
      <c r="B11086"/>
      <c r="C11086"/>
      <c r="D11086" s="43"/>
    </row>
    <row r="11087" spans="1:4" ht="15" x14ac:dyDescent="0.25">
      <c r="A11087"/>
      <c r="B11087"/>
      <c r="C11087"/>
      <c r="D11087" s="43"/>
    </row>
    <row r="11088" spans="1:4" ht="15" x14ac:dyDescent="0.25">
      <c r="A11088"/>
      <c r="B11088"/>
      <c r="C11088"/>
      <c r="D11088" s="43"/>
    </row>
    <row r="11089" spans="1:4" ht="15" x14ac:dyDescent="0.25">
      <c r="A11089"/>
      <c r="B11089"/>
      <c r="C11089"/>
      <c r="D11089" s="43"/>
    </row>
    <row r="11090" spans="1:4" ht="15" x14ac:dyDescent="0.25">
      <c r="A11090"/>
      <c r="B11090"/>
      <c r="C11090"/>
      <c r="D11090" s="43"/>
    </row>
    <row r="11091" spans="1:4" ht="15" x14ac:dyDescent="0.25">
      <c r="A11091"/>
      <c r="B11091"/>
      <c r="C11091"/>
      <c r="D11091" s="43"/>
    </row>
    <row r="11092" spans="1:4" ht="15" x14ac:dyDescent="0.25">
      <c r="A11092"/>
      <c r="B11092"/>
      <c r="C11092"/>
      <c r="D11092" s="43"/>
    </row>
    <row r="11093" spans="1:4" ht="15" x14ac:dyDescent="0.25">
      <c r="A11093"/>
      <c r="B11093"/>
      <c r="C11093"/>
      <c r="D11093" s="43"/>
    </row>
    <row r="11094" spans="1:4" ht="15" x14ac:dyDescent="0.25">
      <c r="A11094"/>
      <c r="B11094"/>
      <c r="C11094"/>
      <c r="D11094" s="43"/>
    </row>
    <row r="11095" spans="1:4" ht="15" x14ac:dyDescent="0.25">
      <c r="A11095"/>
      <c r="B11095"/>
      <c r="C11095"/>
      <c r="D11095" s="43"/>
    </row>
    <row r="11096" spans="1:4" ht="15" x14ac:dyDescent="0.25">
      <c r="A11096"/>
      <c r="B11096"/>
      <c r="C11096"/>
      <c r="D11096" s="43"/>
    </row>
    <row r="11097" spans="1:4" ht="15" x14ac:dyDescent="0.25">
      <c r="A11097"/>
      <c r="B11097"/>
      <c r="C11097"/>
      <c r="D11097" s="43"/>
    </row>
    <row r="11098" spans="1:4" ht="15" x14ac:dyDescent="0.25">
      <c r="A11098"/>
      <c r="B11098"/>
      <c r="C11098"/>
      <c r="D11098" s="43"/>
    </row>
    <row r="11099" spans="1:4" ht="15" x14ac:dyDescent="0.25">
      <c r="A11099"/>
      <c r="B11099"/>
      <c r="C11099"/>
      <c r="D11099" s="43"/>
    </row>
    <row r="11100" spans="1:4" ht="15" x14ac:dyDescent="0.25">
      <c r="A11100"/>
      <c r="B11100"/>
      <c r="C11100"/>
      <c r="D11100" s="43"/>
    </row>
    <row r="11101" spans="1:4" ht="15" x14ac:dyDescent="0.25">
      <c r="A11101"/>
      <c r="B11101"/>
      <c r="C11101"/>
      <c r="D11101" s="43"/>
    </row>
    <row r="11102" spans="1:4" ht="15" x14ac:dyDescent="0.25">
      <c r="A11102"/>
      <c r="B11102"/>
      <c r="C11102"/>
      <c r="D11102" s="43"/>
    </row>
    <row r="11103" spans="1:4" ht="15" x14ac:dyDescent="0.25">
      <c r="A11103"/>
      <c r="B11103"/>
      <c r="C11103"/>
      <c r="D11103" s="43"/>
    </row>
    <row r="11104" spans="1:4" ht="15" x14ac:dyDescent="0.25">
      <c r="A11104"/>
      <c r="B11104"/>
      <c r="C11104"/>
      <c r="D11104" s="43"/>
    </row>
    <row r="11105" spans="1:4" ht="15" x14ac:dyDescent="0.25">
      <c r="A11105"/>
      <c r="B11105"/>
      <c r="C11105"/>
      <c r="D11105" s="43"/>
    </row>
    <row r="11106" spans="1:4" ht="15" x14ac:dyDescent="0.25">
      <c r="A11106"/>
      <c r="B11106"/>
      <c r="C11106"/>
      <c r="D11106" s="43"/>
    </row>
    <row r="11107" spans="1:4" ht="15" x14ac:dyDescent="0.25">
      <c r="A11107"/>
      <c r="B11107"/>
      <c r="C11107"/>
      <c r="D11107" s="43"/>
    </row>
    <row r="11108" spans="1:4" ht="15" x14ac:dyDescent="0.25">
      <c r="A11108"/>
      <c r="B11108"/>
      <c r="C11108"/>
      <c r="D11108" s="43"/>
    </row>
    <row r="11109" spans="1:4" ht="15" x14ac:dyDescent="0.25">
      <c r="A11109"/>
      <c r="B11109"/>
      <c r="C11109"/>
      <c r="D11109" s="43"/>
    </row>
    <row r="11110" spans="1:4" ht="15" x14ac:dyDescent="0.25">
      <c r="A11110"/>
      <c r="B11110"/>
      <c r="C11110"/>
      <c r="D11110" s="43"/>
    </row>
    <row r="11111" spans="1:4" ht="15" x14ac:dyDescent="0.25">
      <c r="A11111"/>
      <c r="B11111"/>
      <c r="C11111"/>
      <c r="D11111" s="43"/>
    </row>
    <row r="11112" spans="1:4" ht="15" x14ac:dyDescent="0.25">
      <c r="A11112"/>
      <c r="B11112"/>
      <c r="C11112"/>
      <c r="D11112" s="43"/>
    </row>
    <row r="11113" spans="1:4" ht="15" x14ac:dyDescent="0.25">
      <c r="A11113"/>
      <c r="B11113"/>
      <c r="C11113"/>
      <c r="D11113" s="43"/>
    </row>
    <row r="11114" spans="1:4" ht="15" x14ac:dyDescent="0.25">
      <c r="A11114"/>
      <c r="B11114"/>
      <c r="C11114"/>
      <c r="D11114" s="43"/>
    </row>
    <row r="11115" spans="1:4" ht="15" x14ac:dyDescent="0.25">
      <c r="A11115"/>
      <c r="B11115"/>
      <c r="C11115"/>
      <c r="D11115" s="43"/>
    </row>
    <row r="11116" spans="1:4" ht="15" x14ac:dyDescent="0.25">
      <c r="A11116"/>
      <c r="B11116"/>
      <c r="C11116"/>
      <c r="D11116" s="43"/>
    </row>
    <row r="11117" spans="1:4" ht="15" x14ac:dyDescent="0.25">
      <c r="A11117"/>
      <c r="B11117"/>
      <c r="C11117"/>
      <c r="D11117" s="43"/>
    </row>
    <row r="11118" spans="1:4" ht="15" x14ac:dyDescent="0.25">
      <c r="A11118"/>
      <c r="B11118"/>
      <c r="C11118"/>
      <c r="D11118" s="43"/>
    </row>
    <row r="11119" spans="1:4" ht="15" x14ac:dyDescent="0.25">
      <c r="A11119"/>
      <c r="B11119"/>
      <c r="C11119"/>
      <c r="D11119" s="44"/>
    </row>
    <row r="11120" spans="1:4" ht="15" x14ac:dyDescent="0.25">
      <c r="A11120"/>
      <c r="B11120"/>
      <c r="C11120"/>
      <c r="D11120" s="44"/>
    </row>
    <row r="11121" spans="1:4" ht="15" x14ac:dyDescent="0.25">
      <c r="A11121"/>
      <c r="B11121"/>
      <c r="C11121"/>
      <c r="D11121" s="44"/>
    </row>
    <row r="11122" spans="1:4" ht="15" x14ac:dyDescent="0.25">
      <c r="A11122"/>
      <c r="B11122"/>
      <c r="C11122"/>
      <c r="D11122" s="44"/>
    </row>
    <row r="11123" spans="1:4" ht="15" x14ac:dyDescent="0.25">
      <c r="A11123"/>
      <c r="B11123"/>
      <c r="C11123"/>
      <c r="D11123" s="44"/>
    </row>
    <row r="11124" spans="1:4" ht="15" x14ac:dyDescent="0.25">
      <c r="A11124"/>
      <c r="B11124"/>
      <c r="C11124"/>
      <c r="D11124" s="44"/>
    </row>
    <row r="11125" spans="1:4" ht="15" x14ac:dyDescent="0.25">
      <c r="A11125"/>
      <c r="B11125"/>
      <c r="C11125"/>
      <c r="D11125" s="43"/>
    </row>
    <row r="11126" spans="1:4" ht="15" x14ac:dyDescent="0.25">
      <c r="A11126"/>
      <c r="B11126"/>
      <c r="C11126"/>
      <c r="D11126" s="43"/>
    </row>
    <row r="11127" spans="1:4" ht="15" x14ac:dyDescent="0.25">
      <c r="A11127"/>
      <c r="B11127"/>
      <c r="C11127"/>
      <c r="D11127" s="43"/>
    </row>
    <row r="11128" spans="1:4" ht="15" x14ac:dyDescent="0.25">
      <c r="A11128"/>
      <c r="B11128"/>
      <c r="C11128"/>
      <c r="D11128" s="43"/>
    </row>
    <row r="11129" spans="1:4" ht="15" x14ac:dyDescent="0.25">
      <c r="A11129"/>
      <c r="B11129"/>
      <c r="C11129"/>
      <c r="D11129" s="43"/>
    </row>
    <row r="11130" spans="1:4" ht="15" x14ac:dyDescent="0.25">
      <c r="A11130"/>
      <c r="B11130"/>
      <c r="C11130"/>
      <c r="D11130" s="43"/>
    </row>
    <row r="11131" spans="1:4" ht="15" x14ac:dyDescent="0.25">
      <c r="A11131"/>
      <c r="B11131"/>
      <c r="C11131"/>
      <c r="D11131" s="43"/>
    </row>
    <row r="11132" spans="1:4" ht="15" x14ac:dyDescent="0.25">
      <c r="A11132"/>
      <c r="B11132"/>
      <c r="C11132"/>
      <c r="D11132" s="43"/>
    </row>
    <row r="11133" spans="1:4" ht="15" x14ac:dyDescent="0.25">
      <c r="A11133"/>
      <c r="B11133"/>
      <c r="C11133"/>
      <c r="D11133" s="43"/>
    </row>
    <row r="11134" spans="1:4" ht="15" x14ac:dyDescent="0.25">
      <c r="A11134"/>
      <c r="B11134"/>
      <c r="C11134"/>
      <c r="D11134" s="43"/>
    </row>
    <row r="11135" spans="1:4" ht="15" x14ac:dyDescent="0.25">
      <c r="A11135"/>
      <c r="B11135"/>
      <c r="C11135"/>
      <c r="D11135" s="43"/>
    </row>
    <row r="11136" spans="1:4" ht="15" x14ac:dyDescent="0.25">
      <c r="A11136"/>
      <c r="B11136"/>
      <c r="C11136"/>
      <c r="D11136" s="43"/>
    </row>
    <row r="11137" spans="1:4" ht="15" x14ac:dyDescent="0.25">
      <c r="A11137"/>
      <c r="B11137"/>
      <c r="C11137"/>
      <c r="D11137" s="44"/>
    </row>
    <row r="11138" spans="1:4" ht="15" x14ac:dyDescent="0.25">
      <c r="A11138"/>
      <c r="B11138"/>
      <c r="C11138"/>
      <c r="D11138" s="44"/>
    </row>
    <row r="11139" spans="1:4" ht="15" x14ac:dyDescent="0.25">
      <c r="A11139"/>
      <c r="B11139"/>
      <c r="C11139"/>
      <c r="D11139" s="44"/>
    </row>
    <row r="11140" spans="1:4" ht="15" x14ac:dyDescent="0.25">
      <c r="A11140"/>
      <c r="B11140"/>
      <c r="C11140"/>
      <c r="D11140" s="43"/>
    </row>
    <row r="11141" spans="1:4" ht="15" x14ac:dyDescent="0.25">
      <c r="A11141"/>
      <c r="B11141"/>
      <c r="C11141"/>
      <c r="D11141" s="43"/>
    </row>
    <row r="11142" spans="1:4" ht="15" x14ac:dyDescent="0.25">
      <c r="A11142"/>
      <c r="B11142"/>
      <c r="C11142"/>
      <c r="D11142" s="43"/>
    </row>
    <row r="11143" spans="1:4" ht="15" x14ac:dyDescent="0.25">
      <c r="A11143"/>
      <c r="B11143"/>
      <c r="C11143"/>
      <c r="D11143" s="43"/>
    </row>
    <row r="11144" spans="1:4" ht="15" x14ac:dyDescent="0.25">
      <c r="A11144"/>
      <c r="B11144"/>
      <c r="C11144"/>
      <c r="D11144" s="43"/>
    </row>
    <row r="11145" spans="1:4" ht="15" x14ac:dyDescent="0.25">
      <c r="A11145"/>
      <c r="B11145"/>
      <c r="C11145"/>
      <c r="D11145" s="43"/>
    </row>
    <row r="11146" spans="1:4" ht="15" x14ac:dyDescent="0.25">
      <c r="A11146"/>
      <c r="B11146"/>
      <c r="C11146"/>
      <c r="D11146" s="43"/>
    </row>
    <row r="11147" spans="1:4" ht="15" x14ac:dyDescent="0.25">
      <c r="A11147"/>
      <c r="B11147"/>
      <c r="C11147"/>
      <c r="D11147" s="43"/>
    </row>
    <row r="11148" spans="1:4" ht="15" x14ac:dyDescent="0.25">
      <c r="A11148"/>
      <c r="B11148"/>
      <c r="C11148"/>
      <c r="D11148" s="43"/>
    </row>
    <row r="11149" spans="1:4" ht="15" x14ac:dyDescent="0.25">
      <c r="A11149"/>
      <c r="B11149"/>
      <c r="C11149"/>
      <c r="D11149" s="43"/>
    </row>
    <row r="11150" spans="1:4" ht="15" x14ac:dyDescent="0.25">
      <c r="A11150"/>
      <c r="B11150"/>
      <c r="C11150"/>
      <c r="D11150" s="43"/>
    </row>
    <row r="11151" spans="1:4" ht="15" x14ac:dyDescent="0.25">
      <c r="A11151"/>
      <c r="B11151"/>
      <c r="C11151"/>
      <c r="D11151" s="43"/>
    </row>
    <row r="11152" spans="1:4" ht="15" x14ac:dyDescent="0.25">
      <c r="A11152"/>
      <c r="B11152"/>
      <c r="C11152"/>
      <c r="D11152" s="44"/>
    </row>
    <row r="11153" spans="1:4" ht="15" x14ac:dyDescent="0.25">
      <c r="A11153"/>
      <c r="B11153"/>
      <c r="C11153"/>
      <c r="D11153" s="43"/>
    </row>
    <row r="11154" spans="1:4" ht="15" x14ac:dyDescent="0.25">
      <c r="A11154"/>
      <c r="B11154"/>
      <c r="C11154"/>
      <c r="D11154" s="43"/>
    </row>
    <row r="11155" spans="1:4" ht="15" x14ac:dyDescent="0.25">
      <c r="A11155"/>
      <c r="B11155"/>
      <c r="C11155"/>
      <c r="D11155" s="43"/>
    </row>
    <row r="11156" spans="1:4" ht="15" x14ac:dyDescent="0.25">
      <c r="A11156"/>
      <c r="B11156"/>
      <c r="C11156"/>
      <c r="D11156" s="43"/>
    </row>
    <row r="11157" spans="1:4" ht="15" x14ac:dyDescent="0.25">
      <c r="A11157"/>
      <c r="B11157"/>
      <c r="C11157"/>
      <c r="D11157" s="43"/>
    </row>
    <row r="11158" spans="1:4" ht="15" x14ac:dyDescent="0.25">
      <c r="A11158"/>
      <c r="B11158"/>
      <c r="C11158"/>
      <c r="D11158" s="43"/>
    </row>
    <row r="11159" spans="1:4" ht="15" x14ac:dyDescent="0.25">
      <c r="A11159"/>
      <c r="B11159"/>
      <c r="C11159"/>
      <c r="D11159" s="43"/>
    </row>
    <row r="11160" spans="1:4" ht="15" x14ac:dyDescent="0.25">
      <c r="A11160"/>
      <c r="B11160"/>
      <c r="C11160"/>
      <c r="D11160" s="43"/>
    </row>
    <row r="11161" spans="1:4" ht="15" x14ac:dyDescent="0.25">
      <c r="A11161"/>
      <c r="B11161"/>
      <c r="C11161"/>
      <c r="D11161" s="43"/>
    </row>
    <row r="11162" spans="1:4" ht="15" x14ac:dyDescent="0.25">
      <c r="A11162"/>
      <c r="B11162"/>
      <c r="C11162"/>
      <c r="D11162" s="43"/>
    </row>
    <row r="11163" spans="1:4" ht="15" x14ac:dyDescent="0.25">
      <c r="A11163"/>
      <c r="B11163"/>
      <c r="C11163"/>
      <c r="D11163" s="43"/>
    </row>
    <row r="11164" spans="1:4" ht="15" x14ac:dyDescent="0.25">
      <c r="A11164"/>
      <c r="B11164"/>
      <c r="C11164"/>
      <c r="D11164" s="43"/>
    </row>
    <row r="11165" spans="1:4" ht="15" x14ac:dyDescent="0.25">
      <c r="A11165"/>
      <c r="B11165"/>
      <c r="C11165"/>
      <c r="D11165" s="43"/>
    </row>
    <row r="11166" spans="1:4" ht="15" x14ac:dyDescent="0.25">
      <c r="A11166"/>
      <c r="B11166"/>
      <c r="C11166"/>
      <c r="D11166" s="43"/>
    </row>
    <row r="11167" spans="1:4" ht="15" x14ac:dyDescent="0.25">
      <c r="A11167"/>
      <c r="B11167"/>
      <c r="C11167"/>
      <c r="D11167" s="43"/>
    </row>
    <row r="11168" spans="1:4" ht="15" x14ac:dyDescent="0.25">
      <c r="A11168"/>
      <c r="B11168"/>
      <c r="C11168"/>
      <c r="D11168" s="43"/>
    </row>
    <row r="11169" spans="1:4" ht="15" x14ac:dyDescent="0.25">
      <c r="A11169"/>
      <c r="B11169"/>
      <c r="C11169"/>
      <c r="D11169" s="43"/>
    </row>
    <row r="11170" spans="1:4" ht="15" x14ac:dyDescent="0.25">
      <c r="A11170"/>
      <c r="B11170"/>
      <c r="C11170"/>
      <c r="D11170" s="43"/>
    </row>
    <row r="11171" spans="1:4" ht="15" x14ac:dyDescent="0.25">
      <c r="A11171"/>
      <c r="B11171"/>
      <c r="C11171"/>
      <c r="D11171" s="43"/>
    </row>
    <row r="11172" spans="1:4" ht="15" x14ac:dyDescent="0.25">
      <c r="A11172"/>
      <c r="B11172"/>
      <c r="C11172"/>
      <c r="D11172" s="43"/>
    </row>
    <row r="11173" spans="1:4" ht="15" x14ac:dyDescent="0.25">
      <c r="A11173"/>
      <c r="B11173"/>
      <c r="C11173"/>
      <c r="D11173" s="44"/>
    </row>
    <row r="11174" spans="1:4" ht="15" x14ac:dyDescent="0.25">
      <c r="A11174"/>
      <c r="B11174"/>
      <c r="C11174"/>
      <c r="D11174" s="43"/>
    </row>
    <row r="11175" spans="1:4" ht="15" x14ac:dyDescent="0.25">
      <c r="A11175"/>
      <c r="B11175"/>
      <c r="C11175"/>
      <c r="D11175" s="44"/>
    </row>
    <row r="11176" spans="1:4" ht="15" x14ac:dyDescent="0.25">
      <c r="A11176"/>
      <c r="B11176"/>
      <c r="C11176"/>
      <c r="D11176" s="43"/>
    </row>
    <row r="11177" spans="1:4" ht="15" x14ac:dyDescent="0.25">
      <c r="A11177"/>
      <c r="B11177"/>
      <c r="C11177"/>
      <c r="D11177" s="43"/>
    </row>
    <row r="11178" spans="1:4" ht="15" x14ac:dyDescent="0.25">
      <c r="A11178"/>
      <c r="B11178"/>
      <c r="C11178"/>
      <c r="D11178" s="43"/>
    </row>
    <row r="11179" spans="1:4" ht="15" x14ac:dyDescent="0.25">
      <c r="A11179"/>
      <c r="B11179"/>
      <c r="C11179"/>
      <c r="D11179" s="43"/>
    </row>
    <row r="11180" spans="1:4" ht="15" x14ac:dyDescent="0.25">
      <c r="A11180"/>
      <c r="B11180"/>
      <c r="C11180"/>
      <c r="D11180" s="44"/>
    </row>
    <row r="11181" spans="1:4" ht="15" x14ac:dyDescent="0.25">
      <c r="A11181"/>
      <c r="B11181"/>
      <c r="C11181"/>
      <c r="D11181" s="44"/>
    </row>
    <row r="11182" spans="1:4" ht="15" x14ac:dyDescent="0.25">
      <c r="A11182"/>
      <c r="B11182"/>
      <c r="C11182"/>
      <c r="D11182" s="43"/>
    </row>
    <row r="11183" spans="1:4" ht="15" x14ac:dyDescent="0.25">
      <c r="A11183"/>
      <c r="B11183"/>
      <c r="C11183"/>
      <c r="D11183" s="43"/>
    </row>
    <row r="11184" spans="1:4" ht="15" x14ac:dyDescent="0.25">
      <c r="A11184"/>
      <c r="B11184"/>
      <c r="C11184"/>
      <c r="D11184" s="43"/>
    </row>
    <row r="11185" spans="1:4" ht="15" x14ac:dyDescent="0.25">
      <c r="A11185"/>
      <c r="B11185"/>
      <c r="C11185"/>
      <c r="D11185" s="43"/>
    </row>
    <row r="11186" spans="1:4" ht="15" x14ac:dyDescent="0.25">
      <c r="A11186"/>
      <c r="B11186"/>
      <c r="C11186"/>
      <c r="D11186" s="43"/>
    </row>
    <row r="11187" spans="1:4" ht="15" x14ac:dyDescent="0.25">
      <c r="A11187"/>
      <c r="B11187"/>
      <c r="C11187"/>
      <c r="D11187" s="43"/>
    </row>
    <row r="11188" spans="1:4" ht="15" x14ac:dyDescent="0.25">
      <c r="A11188"/>
      <c r="B11188"/>
      <c r="C11188"/>
      <c r="D11188" s="43"/>
    </row>
    <row r="11189" spans="1:4" ht="15" x14ac:dyDescent="0.25">
      <c r="A11189"/>
      <c r="B11189"/>
      <c r="C11189"/>
      <c r="D11189" s="43"/>
    </row>
    <row r="11190" spans="1:4" ht="15" x14ac:dyDescent="0.25">
      <c r="A11190"/>
      <c r="B11190"/>
      <c r="C11190"/>
      <c r="D11190" s="43"/>
    </row>
    <row r="11191" spans="1:4" ht="15" x14ac:dyDescent="0.25">
      <c r="A11191"/>
      <c r="B11191"/>
      <c r="C11191"/>
      <c r="D11191" s="43"/>
    </row>
    <row r="11192" spans="1:4" ht="15" x14ac:dyDescent="0.25">
      <c r="A11192"/>
      <c r="B11192"/>
      <c r="C11192"/>
      <c r="D11192" s="43"/>
    </row>
    <row r="11193" spans="1:4" ht="15" x14ac:dyDescent="0.25">
      <c r="A11193"/>
      <c r="B11193"/>
      <c r="C11193"/>
      <c r="D11193" s="43"/>
    </row>
    <row r="11194" spans="1:4" ht="15" x14ac:dyDescent="0.25">
      <c r="A11194"/>
      <c r="B11194"/>
      <c r="C11194"/>
      <c r="D11194" s="43"/>
    </row>
    <row r="11195" spans="1:4" ht="15" x14ac:dyDescent="0.25">
      <c r="A11195"/>
      <c r="B11195"/>
      <c r="C11195"/>
      <c r="D11195" s="43"/>
    </row>
    <row r="11196" spans="1:4" ht="15" x14ac:dyDescent="0.25">
      <c r="A11196"/>
      <c r="B11196"/>
      <c r="C11196"/>
      <c r="D11196" s="43"/>
    </row>
    <row r="11197" spans="1:4" ht="15" x14ac:dyDescent="0.25">
      <c r="A11197"/>
      <c r="B11197"/>
      <c r="C11197"/>
      <c r="D11197" s="43"/>
    </row>
    <row r="11198" spans="1:4" ht="15" x14ac:dyDescent="0.25">
      <c r="A11198"/>
      <c r="B11198"/>
      <c r="C11198"/>
      <c r="D11198" s="43"/>
    </row>
    <row r="11199" spans="1:4" ht="15" x14ac:dyDescent="0.25">
      <c r="A11199"/>
      <c r="B11199"/>
      <c r="C11199"/>
      <c r="D11199" s="43"/>
    </row>
    <row r="11200" spans="1:4" ht="15" x14ac:dyDescent="0.25">
      <c r="A11200"/>
      <c r="B11200"/>
      <c r="C11200"/>
      <c r="D11200" s="43"/>
    </row>
    <row r="11201" spans="1:4" ht="15" x14ac:dyDescent="0.25">
      <c r="A11201"/>
      <c r="B11201"/>
      <c r="C11201"/>
      <c r="D11201" s="43"/>
    </row>
    <row r="11202" spans="1:4" ht="15" x14ac:dyDescent="0.25">
      <c r="A11202"/>
      <c r="B11202"/>
      <c r="C11202"/>
      <c r="D11202" s="43"/>
    </row>
    <row r="11203" spans="1:4" ht="15" x14ac:dyDescent="0.25">
      <c r="A11203"/>
      <c r="B11203"/>
      <c r="C11203"/>
      <c r="D11203" s="43"/>
    </row>
    <row r="11204" spans="1:4" ht="15" x14ac:dyDescent="0.25">
      <c r="A11204"/>
      <c r="B11204"/>
      <c r="C11204"/>
      <c r="D11204" s="43"/>
    </row>
    <row r="11205" spans="1:4" ht="15" x14ac:dyDescent="0.25">
      <c r="A11205"/>
      <c r="B11205"/>
      <c r="C11205"/>
      <c r="D11205" s="43"/>
    </row>
    <row r="11206" spans="1:4" ht="15" x14ac:dyDescent="0.25">
      <c r="A11206"/>
      <c r="B11206"/>
      <c r="C11206"/>
      <c r="D11206" s="43"/>
    </row>
    <row r="11207" spans="1:4" ht="15" x14ac:dyDescent="0.25">
      <c r="A11207"/>
      <c r="B11207"/>
      <c r="C11207"/>
      <c r="D11207" s="43"/>
    </row>
    <row r="11208" spans="1:4" ht="15" x14ac:dyDescent="0.25">
      <c r="A11208"/>
      <c r="B11208"/>
      <c r="C11208"/>
      <c r="D11208" s="43"/>
    </row>
    <row r="11209" spans="1:4" ht="15" x14ac:dyDescent="0.25">
      <c r="A11209"/>
      <c r="B11209"/>
      <c r="C11209"/>
      <c r="D11209" s="44"/>
    </row>
    <row r="11210" spans="1:4" ht="15" x14ac:dyDescent="0.25">
      <c r="A11210"/>
      <c r="B11210"/>
      <c r="C11210"/>
      <c r="D11210" s="44"/>
    </row>
    <row r="11211" spans="1:4" ht="15" x14ac:dyDescent="0.25">
      <c r="A11211"/>
      <c r="B11211"/>
      <c r="C11211"/>
      <c r="D11211" s="44"/>
    </row>
    <row r="11212" spans="1:4" ht="15" x14ac:dyDescent="0.25">
      <c r="A11212"/>
      <c r="B11212"/>
      <c r="C11212"/>
      <c r="D11212" s="44"/>
    </row>
    <row r="11213" spans="1:4" ht="15" x14ac:dyDescent="0.25">
      <c r="A11213"/>
      <c r="B11213"/>
      <c r="C11213"/>
      <c r="D11213" s="44"/>
    </row>
    <row r="11214" spans="1:4" ht="15" x14ac:dyDescent="0.25">
      <c r="A11214"/>
      <c r="B11214"/>
      <c r="C11214"/>
      <c r="D11214" s="44"/>
    </row>
    <row r="11215" spans="1:4" ht="15" x14ac:dyDescent="0.25">
      <c r="A11215"/>
      <c r="B11215"/>
      <c r="C11215"/>
      <c r="D11215" s="44"/>
    </row>
    <row r="11216" spans="1:4" ht="15" x14ac:dyDescent="0.25">
      <c r="A11216"/>
      <c r="B11216"/>
      <c r="C11216"/>
      <c r="D11216" s="44"/>
    </row>
    <row r="11217" spans="1:4" ht="15" x14ac:dyDescent="0.25">
      <c r="A11217"/>
      <c r="B11217"/>
      <c r="C11217"/>
      <c r="D11217" s="44"/>
    </row>
    <row r="11218" spans="1:4" ht="15" x14ac:dyDescent="0.25">
      <c r="A11218"/>
      <c r="B11218"/>
      <c r="C11218"/>
      <c r="D11218" s="44"/>
    </row>
    <row r="11219" spans="1:4" ht="15" x14ac:dyDescent="0.25">
      <c r="A11219"/>
      <c r="B11219"/>
      <c r="C11219"/>
      <c r="D11219" s="44"/>
    </row>
    <row r="11220" spans="1:4" ht="15" x14ac:dyDescent="0.25">
      <c r="A11220"/>
      <c r="B11220"/>
      <c r="C11220"/>
      <c r="D11220" s="44"/>
    </row>
    <row r="11221" spans="1:4" ht="15" x14ac:dyDescent="0.25">
      <c r="A11221"/>
      <c r="B11221"/>
      <c r="C11221"/>
      <c r="D11221" s="44"/>
    </row>
    <row r="11222" spans="1:4" ht="15" x14ac:dyDescent="0.25">
      <c r="A11222"/>
      <c r="B11222"/>
      <c r="C11222"/>
      <c r="D11222" s="44"/>
    </row>
    <row r="11223" spans="1:4" ht="15" x14ac:dyDescent="0.25">
      <c r="A11223"/>
      <c r="B11223"/>
      <c r="C11223"/>
      <c r="D11223" s="44"/>
    </row>
    <row r="11224" spans="1:4" ht="15" x14ac:dyDescent="0.25">
      <c r="A11224"/>
      <c r="B11224"/>
      <c r="C11224"/>
      <c r="D11224" s="44"/>
    </row>
    <row r="11225" spans="1:4" ht="15" x14ac:dyDescent="0.25">
      <c r="A11225"/>
      <c r="B11225"/>
      <c r="C11225"/>
      <c r="D11225" s="44"/>
    </row>
    <row r="11226" spans="1:4" ht="15" x14ac:dyDescent="0.25">
      <c r="A11226"/>
      <c r="B11226"/>
      <c r="C11226"/>
      <c r="D11226" s="44"/>
    </row>
    <row r="11227" spans="1:4" ht="15" x14ac:dyDescent="0.25">
      <c r="A11227"/>
      <c r="B11227"/>
      <c r="C11227"/>
      <c r="D11227" s="44"/>
    </row>
    <row r="11228" spans="1:4" ht="15" x14ac:dyDescent="0.25">
      <c r="A11228"/>
      <c r="B11228"/>
      <c r="C11228"/>
      <c r="D11228" s="44"/>
    </row>
    <row r="11229" spans="1:4" ht="15" x14ac:dyDescent="0.25">
      <c r="A11229"/>
      <c r="B11229"/>
      <c r="C11229"/>
      <c r="D11229" s="43"/>
    </row>
    <row r="11230" spans="1:4" ht="15" x14ac:dyDescent="0.25">
      <c r="A11230"/>
      <c r="B11230"/>
      <c r="C11230"/>
      <c r="D11230" s="43"/>
    </row>
    <row r="11231" spans="1:4" ht="15" x14ac:dyDescent="0.25">
      <c r="A11231"/>
      <c r="B11231"/>
      <c r="C11231"/>
      <c r="D11231" s="43"/>
    </row>
    <row r="11232" spans="1:4" ht="15" x14ac:dyDescent="0.25">
      <c r="A11232"/>
      <c r="B11232"/>
      <c r="C11232"/>
      <c r="D11232" s="43"/>
    </row>
    <row r="11233" spans="1:4" ht="15" x14ac:dyDescent="0.25">
      <c r="A11233"/>
      <c r="B11233"/>
      <c r="C11233"/>
      <c r="D11233" s="43"/>
    </row>
    <row r="11234" spans="1:4" ht="15" x14ac:dyDescent="0.25">
      <c r="A11234"/>
      <c r="B11234"/>
      <c r="C11234"/>
      <c r="D11234" s="43"/>
    </row>
    <row r="11235" spans="1:4" ht="15" x14ac:dyDescent="0.25">
      <c r="A11235"/>
      <c r="B11235"/>
      <c r="C11235"/>
      <c r="D11235" s="44"/>
    </row>
    <row r="11236" spans="1:4" ht="15" x14ac:dyDescent="0.25">
      <c r="A11236"/>
      <c r="B11236"/>
      <c r="C11236"/>
      <c r="D11236" s="44"/>
    </row>
    <row r="11237" spans="1:4" ht="15" x14ac:dyDescent="0.25">
      <c r="A11237"/>
      <c r="B11237"/>
      <c r="C11237"/>
      <c r="D11237" s="44"/>
    </row>
    <row r="11238" spans="1:4" ht="15" x14ac:dyDescent="0.25">
      <c r="A11238"/>
      <c r="B11238"/>
      <c r="C11238"/>
      <c r="D11238" s="44"/>
    </row>
    <row r="11239" spans="1:4" ht="15" x14ac:dyDescent="0.25">
      <c r="A11239"/>
      <c r="B11239"/>
      <c r="C11239"/>
      <c r="D11239" s="44"/>
    </row>
    <row r="11240" spans="1:4" ht="15" x14ac:dyDescent="0.25">
      <c r="A11240"/>
      <c r="B11240"/>
      <c r="C11240"/>
      <c r="D11240" s="44"/>
    </row>
    <row r="11241" spans="1:4" ht="15" x14ac:dyDescent="0.25">
      <c r="A11241"/>
      <c r="B11241"/>
      <c r="C11241"/>
      <c r="D11241" s="44"/>
    </row>
    <row r="11242" spans="1:4" ht="15" x14ac:dyDescent="0.25">
      <c r="A11242"/>
      <c r="B11242"/>
      <c r="C11242"/>
      <c r="D11242" s="44"/>
    </row>
    <row r="11243" spans="1:4" ht="15" x14ac:dyDescent="0.25">
      <c r="A11243"/>
      <c r="B11243"/>
      <c r="C11243"/>
      <c r="D11243" s="44"/>
    </row>
    <row r="11244" spans="1:4" ht="15" x14ac:dyDescent="0.25">
      <c r="A11244"/>
      <c r="B11244"/>
      <c r="C11244"/>
      <c r="D11244" s="44"/>
    </row>
    <row r="11245" spans="1:4" ht="15" x14ac:dyDescent="0.25">
      <c r="A11245"/>
      <c r="B11245"/>
      <c r="C11245"/>
      <c r="D11245" s="44"/>
    </row>
    <row r="11246" spans="1:4" ht="15" x14ac:dyDescent="0.25">
      <c r="A11246"/>
      <c r="B11246"/>
      <c r="C11246"/>
      <c r="D11246" s="44"/>
    </row>
    <row r="11247" spans="1:4" ht="15" x14ac:dyDescent="0.25">
      <c r="A11247"/>
      <c r="B11247"/>
      <c r="C11247"/>
      <c r="D11247" s="43"/>
    </row>
    <row r="11248" spans="1:4" ht="15" x14ac:dyDescent="0.25">
      <c r="A11248"/>
      <c r="B11248"/>
      <c r="C11248"/>
      <c r="D11248" s="43"/>
    </row>
    <row r="11249" spans="1:4" ht="15" x14ac:dyDescent="0.25">
      <c r="A11249"/>
      <c r="B11249"/>
      <c r="C11249"/>
      <c r="D11249" s="43"/>
    </row>
    <row r="11250" spans="1:4" ht="15" x14ac:dyDescent="0.25">
      <c r="A11250"/>
      <c r="B11250"/>
      <c r="C11250"/>
      <c r="D11250" s="43"/>
    </row>
    <row r="11251" spans="1:4" ht="15" x14ac:dyDescent="0.25">
      <c r="A11251"/>
      <c r="B11251"/>
      <c r="C11251"/>
      <c r="D11251" s="43"/>
    </row>
    <row r="11252" spans="1:4" ht="15" x14ac:dyDescent="0.25">
      <c r="A11252"/>
      <c r="B11252"/>
      <c r="C11252"/>
      <c r="D11252" s="43"/>
    </row>
    <row r="11253" spans="1:4" ht="15" x14ac:dyDescent="0.25">
      <c r="A11253"/>
      <c r="B11253"/>
      <c r="C11253"/>
      <c r="D11253" s="43"/>
    </row>
    <row r="11254" spans="1:4" ht="15" x14ac:dyDescent="0.25">
      <c r="A11254"/>
      <c r="B11254"/>
      <c r="C11254"/>
      <c r="D11254" s="43"/>
    </row>
    <row r="11255" spans="1:4" ht="15" x14ac:dyDescent="0.25">
      <c r="A11255"/>
      <c r="B11255"/>
      <c r="C11255"/>
      <c r="D11255" s="43"/>
    </row>
    <row r="11256" spans="1:4" ht="15" x14ac:dyDescent="0.25">
      <c r="A11256"/>
      <c r="B11256"/>
      <c r="C11256"/>
      <c r="D11256" s="44"/>
    </row>
    <row r="11257" spans="1:4" ht="15" x14ac:dyDescent="0.25">
      <c r="A11257"/>
      <c r="B11257"/>
      <c r="C11257"/>
      <c r="D11257" s="44"/>
    </row>
    <row r="11258" spans="1:4" ht="15" x14ac:dyDescent="0.25">
      <c r="A11258"/>
      <c r="B11258"/>
      <c r="C11258"/>
      <c r="D11258" s="44"/>
    </row>
    <row r="11259" spans="1:4" ht="15" x14ac:dyDescent="0.25">
      <c r="A11259"/>
      <c r="B11259"/>
      <c r="C11259"/>
      <c r="D11259" s="44"/>
    </row>
    <row r="11260" spans="1:4" ht="15" x14ac:dyDescent="0.25">
      <c r="A11260"/>
      <c r="B11260"/>
      <c r="C11260"/>
      <c r="D11260" s="44"/>
    </row>
    <row r="11261" spans="1:4" ht="15" x14ac:dyDescent="0.25">
      <c r="A11261"/>
      <c r="B11261"/>
      <c r="C11261"/>
      <c r="D11261" s="44"/>
    </row>
    <row r="11262" spans="1:4" ht="15" x14ac:dyDescent="0.25">
      <c r="A11262"/>
      <c r="B11262"/>
      <c r="C11262"/>
      <c r="D11262" s="43"/>
    </row>
    <row r="11263" spans="1:4" ht="15" x14ac:dyDescent="0.25">
      <c r="A11263"/>
      <c r="B11263"/>
      <c r="C11263"/>
      <c r="D11263" s="44"/>
    </row>
    <row r="11264" spans="1:4" ht="15" x14ac:dyDescent="0.25">
      <c r="A11264"/>
      <c r="B11264"/>
      <c r="C11264"/>
      <c r="D11264" s="44"/>
    </row>
    <row r="11265" spans="1:4" ht="15" x14ac:dyDescent="0.25">
      <c r="A11265"/>
      <c r="B11265"/>
      <c r="C11265"/>
      <c r="D11265" s="43"/>
    </row>
    <row r="11266" spans="1:4" ht="15" x14ac:dyDescent="0.25">
      <c r="A11266"/>
      <c r="B11266"/>
      <c r="C11266"/>
      <c r="D11266" s="43"/>
    </row>
    <row r="11267" spans="1:4" ht="15" x14ac:dyDescent="0.25">
      <c r="A11267"/>
      <c r="B11267"/>
      <c r="C11267"/>
      <c r="D11267" s="43"/>
    </row>
    <row r="11268" spans="1:4" ht="15" x14ac:dyDescent="0.25">
      <c r="A11268"/>
      <c r="B11268"/>
      <c r="C11268"/>
      <c r="D11268" s="43"/>
    </row>
    <row r="11269" spans="1:4" ht="15" x14ac:dyDescent="0.25">
      <c r="A11269"/>
      <c r="B11269"/>
      <c r="C11269"/>
      <c r="D11269" s="44"/>
    </row>
    <row r="11270" spans="1:4" ht="15" x14ac:dyDescent="0.25">
      <c r="A11270"/>
      <c r="B11270"/>
      <c r="C11270"/>
      <c r="D11270" s="44"/>
    </row>
    <row r="11271" spans="1:4" ht="15" x14ac:dyDescent="0.25">
      <c r="A11271"/>
      <c r="B11271"/>
      <c r="C11271"/>
      <c r="D11271" s="43"/>
    </row>
    <row r="11272" spans="1:4" ht="15" x14ac:dyDescent="0.25">
      <c r="A11272"/>
      <c r="B11272"/>
      <c r="C11272"/>
      <c r="D11272" s="43"/>
    </row>
    <row r="11273" spans="1:4" ht="15" x14ac:dyDescent="0.25">
      <c r="A11273"/>
      <c r="B11273"/>
      <c r="C11273"/>
      <c r="D11273" s="43"/>
    </row>
    <row r="11274" spans="1:4" ht="15" x14ac:dyDescent="0.25">
      <c r="A11274"/>
      <c r="B11274"/>
      <c r="C11274"/>
      <c r="D11274" s="43"/>
    </row>
    <row r="11275" spans="1:4" ht="15" x14ac:dyDescent="0.25">
      <c r="A11275"/>
      <c r="B11275"/>
      <c r="C11275"/>
      <c r="D11275" s="44"/>
    </row>
    <row r="11276" spans="1:4" ht="15" x14ac:dyDescent="0.25">
      <c r="A11276"/>
      <c r="B11276"/>
      <c r="C11276"/>
      <c r="D11276" s="43"/>
    </row>
    <row r="11277" spans="1:4" ht="15" x14ac:dyDescent="0.25">
      <c r="A11277"/>
      <c r="B11277"/>
      <c r="C11277"/>
      <c r="D11277" s="43"/>
    </row>
    <row r="11278" spans="1:4" ht="15" x14ac:dyDescent="0.25">
      <c r="A11278"/>
      <c r="B11278"/>
      <c r="C11278"/>
      <c r="D11278" s="43"/>
    </row>
    <row r="11279" spans="1:4" ht="15" x14ac:dyDescent="0.25">
      <c r="A11279"/>
      <c r="B11279"/>
      <c r="C11279"/>
      <c r="D11279" s="43"/>
    </row>
    <row r="11280" spans="1:4" ht="15" x14ac:dyDescent="0.25">
      <c r="A11280"/>
      <c r="B11280"/>
      <c r="C11280"/>
      <c r="D11280" s="44"/>
    </row>
    <row r="11281" spans="1:4" ht="15" x14ac:dyDescent="0.25">
      <c r="A11281"/>
      <c r="B11281"/>
      <c r="C11281"/>
      <c r="D11281" s="43"/>
    </row>
    <row r="11282" spans="1:4" ht="15" x14ac:dyDescent="0.25">
      <c r="A11282"/>
      <c r="B11282"/>
      <c r="C11282"/>
      <c r="D11282" s="43"/>
    </row>
    <row r="11283" spans="1:4" ht="15" x14ac:dyDescent="0.25">
      <c r="A11283"/>
      <c r="B11283"/>
      <c r="C11283"/>
      <c r="D11283" s="43"/>
    </row>
    <row r="11284" spans="1:4" ht="15" x14ac:dyDescent="0.25">
      <c r="A11284"/>
      <c r="B11284"/>
      <c r="C11284"/>
      <c r="D11284" s="43"/>
    </row>
    <row r="11285" spans="1:4" ht="15" x14ac:dyDescent="0.25">
      <c r="A11285"/>
      <c r="B11285"/>
      <c r="C11285"/>
      <c r="D11285" s="43"/>
    </row>
    <row r="11286" spans="1:4" ht="15" x14ac:dyDescent="0.25">
      <c r="A11286"/>
      <c r="B11286"/>
      <c r="C11286"/>
      <c r="D11286" s="43"/>
    </row>
    <row r="11287" spans="1:4" ht="15" x14ac:dyDescent="0.25">
      <c r="A11287"/>
      <c r="B11287"/>
      <c r="C11287"/>
      <c r="D11287" s="43"/>
    </row>
    <row r="11288" spans="1:4" ht="15" x14ac:dyDescent="0.25">
      <c r="A11288"/>
      <c r="B11288"/>
      <c r="C11288"/>
      <c r="D11288" s="43"/>
    </row>
    <row r="11289" spans="1:4" ht="15" x14ac:dyDescent="0.25">
      <c r="A11289"/>
      <c r="B11289"/>
      <c r="C11289"/>
      <c r="D11289" s="43"/>
    </row>
    <row r="11290" spans="1:4" ht="15" x14ac:dyDescent="0.25">
      <c r="A11290"/>
      <c r="B11290"/>
      <c r="C11290"/>
      <c r="D11290" s="43"/>
    </row>
    <row r="11291" spans="1:4" ht="15" x14ac:dyDescent="0.25">
      <c r="A11291"/>
      <c r="B11291"/>
      <c r="C11291"/>
      <c r="D11291" s="43"/>
    </row>
    <row r="11292" spans="1:4" ht="15" x14ac:dyDescent="0.25">
      <c r="A11292"/>
      <c r="B11292"/>
      <c r="C11292"/>
      <c r="D11292" s="43"/>
    </row>
    <row r="11293" spans="1:4" ht="15" x14ac:dyDescent="0.25">
      <c r="A11293"/>
      <c r="B11293"/>
      <c r="C11293"/>
      <c r="D11293" s="43"/>
    </row>
    <row r="11294" spans="1:4" ht="15" x14ac:dyDescent="0.25">
      <c r="A11294"/>
      <c r="B11294"/>
      <c r="C11294"/>
      <c r="D11294" s="43"/>
    </row>
    <row r="11295" spans="1:4" ht="15" x14ac:dyDescent="0.25">
      <c r="A11295"/>
      <c r="B11295"/>
      <c r="C11295"/>
      <c r="D11295" s="43"/>
    </row>
    <row r="11296" spans="1:4" ht="15" x14ac:dyDescent="0.25">
      <c r="A11296"/>
      <c r="B11296"/>
      <c r="C11296"/>
      <c r="D11296" s="43"/>
    </row>
    <row r="11297" spans="1:4" ht="15" x14ac:dyDescent="0.25">
      <c r="A11297"/>
      <c r="B11297"/>
      <c r="C11297"/>
      <c r="D11297" s="43"/>
    </row>
    <row r="11298" spans="1:4" ht="15" x14ac:dyDescent="0.25">
      <c r="A11298"/>
      <c r="B11298"/>
      <c r="C11298"/>
      <c r="D11298" s="43"/>
    </row>
    <row r="11299" spans="1:4" ht="15" x14ac:dyDescent="0.25">
      <c r="A11299"/>
      <c r="B11299"/>
      <c r="C11299"/>
      <c r="D11299" s="43"/>
    </row>
    <row r="11300" spans="1:4" ht="15" x14ac:dyDescent="0.25">
      <c r="A11300"/>
      <c r="B11300"/>
      <c r="C11300"/>
      <c r="D11300" s="43"/>
    </row>
    <row r="11301" spans="1:4" ht="15" x14ac:dyDescent="0.25">
      <c r="A11301"/>
      <c r="B11301"/>
      <c r="C11301"/>
      <c r="D11301" s="43"/>
    </row>
    <row r="11302" spans="1:4" ht="15" x14ac:dyDescent="0.25">
      <c r="A11302"/>
      <c r="B11302"/>
      <c r="C11302"/>
      <c r="D11302" s="43"/>
    </row>
    <row r="11303" spans="1:4" ht="15" x14ac:dyDescent="0.25">
      <c r="A11303"/>
      <c r="B11303"/>
      <c r="C11303"/>
      <c r="D11303" s="44"/>
    </row>
    <row r="11304" spans="1:4" ht="15" x14ac:dyDescent="0.25">
      <c r="A11304"/>
      <c r="B11304"/>
      <c r="C11304"/>
      <c r="D11304" s="43"/>
    </row>
    <row r="11305" spans="1:4" ht="15" x14ac:dyDescent="0.25">
      <c r="A11305"/>
      <c r="B11305"/>
      <c r="C11305"/>
      <c r="D11305" s="43"/>
    </row>
    <row r="11306" spans="1:4" ht="15" x14ac:dyDescent="0.25">
      <c r="A11306"/>
      <c r="B11306"/>
      <c r="C11306"/>
      <c r="D11306" s="43"/>
    </row>
    <row r="11307" spans="1:4" ht="15" x14ac:dyDescent="0.25">
      <c r="A11307"/>
      <c r="B11307"/>
      <c r="C11307"/>
      <c r="D11307" s="43"/>
    </row>
    <row r="11308" spans="1:4" ht="15" x14ac:dyDescent="0.25">
      <c r="A11308"/>
      <c r="B11308"/>
      <c r="C11308"/>
      <c r="D11308" s="43"/>
    </row>
    <row r="11309" spans="1:4" ht="15" x14ac:dyDescent="0.25">
      <c r="A11309"/>
      <c r="B11309"/>
      <c r="C11309"/>
      <c r="D11309" s="43"/>
    </row>
    <row r="11310" spans="1:4" ht="15" x14ac:dyDescent="0.25">
      <c r="A11310"/>
      <c r="B11310"/>
      <c r="C11310"/>
      <c r="D11310" s="43"/>
    </row>
    <row r="11311" spans="1:4" ht="15" x14ac:dyDescent="0.25">
      <c r="A11311"/>
      <c r="B11311"/>
      <c r="C11311"/>
      <c r="D11311" s="43"/>
    </row>
    <row r="11312" spans="1:4" ht="15" x14ac:dyDescent="0.25">
      <c r="A11312"/>
      <c r="B11312"/>
      <c r="C11312"/>
      <c r="D11312" s="43"/>
    </row>
    <row r="11313" spans="1:4" ht="15" x14ac:dyDescent="0.25">
      <c r="A11313"/>
      <c r="B11313"/>
      <c r="C11313"/>
      <c r="D11313" s="43"/>
    </row>
    <row r="11314" spans="1:4" ht="15" x14ac:dyDescent="0.25">
      <c r="A11314"/>
      <c r="B11314"/>
      <c r="C11314"/>
      <c r="D11314" s="43"/>
    </row>
    <row r="11315" spans="1:4" ht="15" x14ac:dyDescent="0.25">
      <c r="A11315"/>
      <c r="B11315"/>
      <c r="C11315"/>
      <c r="D11315" s="43"/>
    </row>
    <row r="11316" spans="1:4" ht="15" x14ac:dyDescent="0.25">
      <c r="A11316"/>
      <c r="B11316"/>
      <c r="C11316"/>
      <c r="D11316" s="43"/>
    </row>
    <row r="11317" spans="1:4" ht="15" x14ac:dyDescent="0.25">
      <c r="A11317"/>
      <c r="B11317"/>
      <c r="C11317"/>
      <c r="D11317" s="43"/>
    </row>
    <row r="11318" spans="1:4" ht="15" x14ac:dyDescent="0.25">
      <c r="A11318"/>
      <c r="B11318"/>
      <c r="C11318"/>
      <c r="D11318" s="43"/>
    </row>
    <row r="11319" spans="1:4" ht="15" x14ac:dyDescent="0.25">
      <c r="A11319"/>
      <c r="B11319"/>
      <c r="C11319"/>
      <c r="D11319" s="43"/>
    </row>
    <row r="11320" spans="1:4" ht="15" x14ac:dyDescent="0.25">
      <c r="A11320"/>
      <c r="B11320"/>
      <c r="C11320"/>
      <c r="D11320" s="43"/>
    </row>
    <row r="11321" spans="1:4" ht="15" x14ac:dyDescent="0.25">
      <c r="A11321"/>
      <c r="B11321"/>
      <c r="C11321"/>
      <c r="D11321" s="43"/>
    </row>
    <row r="11322" spans="1:4" ht="15" x14ac:dyDescent="0.25">
      <c r="A11322"/>
      <c r="B11322"/>
      <c r="C11322"/>
      <c r="D11322" s="43"/>
    </row>
    <row r="11323" spans="1:4" ht="15" x14ac:dyDescent="0.25">
      <c r="A11323"/>
      <c r="B11323"/>
      <c r="C11323"/>
      <c r="D11323" s="43"/>
    </row>
    <row r="11324" spans="1:4" ht="15" x14ac:dyDescent="0.25">
      <c r="A11324"/>
      <c r="B11324"/>
      <c r="C11324"/>
      <c r="D11324" s="43"/>
    </row>
    <row r="11325" spans="1:4" ht="15" x14ac:dyDescent="0.25">
      <c r="A11325"/>
      <c r="B11325"/>
      <c r="C11325"/>
      <c r="D11325" s="43"/>
    </row>
    <row r="11326" spans="1:4" ht="15" x14ac:dyDescent="0.25">
      <c r="A11326"/>
      <c r="B11326"/>
      <c r="C11326"/>
      <c r="D11326" s="43"/>
    </row>
    <row r="11327" spans="1:4" ht="15" x14ac:dyDescent="0.25">
      <c r="A11327"/>
      <c r="B11327"/>
      <c r="C11327"/>
      <c r="D11327" s="44"/>
    </row>
    <row r="11328" spans="1:4" ht="15" x14ac:dyDescent="0.25">
      <c r="A11328"/>
      <c r="B11328"/>
      <c r="C11328"/>
      <c r="D11328" s="43"/>
    </row>
    <row r="11329" spans="1:4" ht="15" x14ac:dyDescent="0.25">
      <c r="A11329"/>
      <c r="B11329"/>
      <c r="C11329"/>
      <c r="D11329" s="43"/>
    </row>
    <row r="11330" spans="1:4" ht="15" x14ac:dyDescent="0.25">
      <c r="A11330"/>
      <c r="B11330"/>
      <c r="C11330"/>
      <c r="D11330" s="43"/>
    </row>
    <row r="11331" spans="1:4" ht="15" x14ac:dyDescent="0.25">
      <c r="A11331"/>
      <c r="B11331"/>
      <c r="C11331"/>
      <c r="D11331" s="43"/>
    </row>
    <row r="11332" spans="1:4" ht="15" x14ac:dyDescent="0.25">
      <c r="A11332"/>
      <c r="B11332"/>
      <c r="C11332"/>
      <c r="D11332" s="43"/>
    </row>
    <row r="11333" spans="1:4" ht="15" x14ac:dyDescent="0.25">
      <c r="A11333"/>
      <c r="B11333"/>
      <c r="C11333"/>
      <c r="D11333" s="43"/>
    </row>
    <row r="11334" spans="1:4" ht="15" x14ac:dyDescent="0.25">
      <c r="A11334"/>
      <c r="B11334"/>
      <c r="C11334"/>
      <c r="D11334" s="43"/>
    </row>
    <row r="11335" spans="1:4" ht="15" x14ac:dyDescent="0.25">
      <c r="A11335"/>
      <c r="B11335"/>
      <c r="C11335"/>
      <c r="D11335" s="43"/>
    </row>
    <row r="11336" spans="1:4" ht="15" x14ac:dyDescent="0.25">
      <c r="A11336"/>
      <c r="B11336"/>
      <c r="C11336"/>
      <c r="D11336" s="44"/>
    </row>
    <row r="11337" spans="1:4" ht="15" x14ac:dyDescent="0.25">
      <c r="A11337"/>
      <c r="B11337"/>
      <c r="C11337"/>
      <c r="D11337" s="43"/>
    </row>
    <row r="11338" spans="1:4" ht="15" x14ac:dyDescent="0.25">
      <c r="A11338"/>
      <c r="B11338"/>
      <c r="C11338"/>
      <c r="D11338" s="43"/>
    </row>
    <row r="11339" spans="1:4" ht="15" x14ac:dyDescent="0.25">
      <c r="A11339"/>
      <c r="B11339"/>
      <c r="C11339"/>
      <c r="D11339" s="43"/>
    </row>
    <row r="11340" spans="1:4" ht="15" x14ac:dyDescent="0.25">
      <c r="A11340"/>
      <c r="B11340"/>
      <c r="C11340"/>
      <c r="D11340" s="43"/>
    </row>
    <row r="11341" spans="1:4" ht="15" x14ac:dyDescent="0.25">
      <c r="A11341"/>
      <c r="B11341"/>
      <c r="C11341"/>
      <c r="D11341" s="43"/>
    </row>
    <row r="11342" spans="1:4" ht="15" x14ac:dyDescent="0.25">
      <c r="A11342"/>
      <c r="B11342"/>
      <c r="C11342"/>
      <c r="D11342" s="43"/>
    </row>
    <row r="11343" spans="1:4" ht="15" x14ac:dyDescent="0.25">
      <c r="A11343"/>
      <c r="B11343"/>
      <c r="C11343"/>
      <c r="D11343" s="43"/>
    </row>
    <row r="11344" spans="1:4" ht="15" x14ac:dyDescent="0.25">
      <c r="A11344"/>
      <c r="B11344"/>
      <c r="C11344"/>
      <c r="D11344" s="43"/>
    </row>
    <row r="11345" spans="1:4" ht="15" x14ac:dyDescent="0.25">
      <c r="A11345"/>
      <c r="B11345"/>
      <c r="C11345"/>
      <c r="D11345" s="43"/>
    </row>
    <row r="11346" spans="1:4" ht="15" x14ac:dyDescent="0.25">
      <c r="A11346"/>
      <c r="B11346"/>
      <c r="C11346"/>
      <c r="D11346" s="43"/>
    </row>
    <row r="11347" spans="1:4" ht="15" x14ac:dyDescent="0.25">
      <c r="A11347"/>
      <c r="B11347"/>
      <c r="C11347"/>
      <c r="D11347" s="43"/>
    </row>
    <row r="11348" spans="1:4" ht="15" x14ac:dyDescent="0.25">
      <c r="A11348"/>
      <c r="B11348"/>
      <c r="C11348"/>
      <c r="D11348" s="43"/>
    </row>
    <row r="11349" spans="1:4" ht="15" x14ac:dyDescent="0.25">
      <c r="A11349"/>
      <c r="B11349"/>
      <c r="C11349"/>
      <c r="D11349" s="43"/>
    </row>
    <row r="11350" spans="1:4" ht="15" x14ac:dyDescent="0.25">
      <c r="A11350"/>
      <c r="B11350"/>
      <c r="C11350"/>
      <c r="D11350" s="43"/>
    </row>
    <row r="11351" spans="1:4" ht="15" x14ac:dyDescent="0.25">
      <c r="A11351"/>
      <c r="B11351"/>
      <c r="C11351"/>
      <c r="D11351" s="43"/>
    </row>
    <row r="11352" spans="1:4" ht="15" x14ac:dyDescent="0.25">
      <c r="A11352"/>
      <c r="B11352"/>
      <c r="C11352"/>
      <c r="D11352" s="43"/>
    </row>
    <row r="11353" spans="1:4" ht="15" x14ac:dyDescent="0.25">
      <c r="A11353"/>
      <c r="B11353"/>
      <c r="C11353"/>
      <c r="D11353" s="43"/>
    </row>
    <row r="11354" spans="1:4" ht="15" x14ac:dyDescent="0.25">
      <c r="A11354"/>
      <c r="B11354"/>
      <c r="C11354"/>
      <c r="D11354" s="43"/>
    </row>
    <row r="11355" spans="1:4" ht="15" x14ac:dyDescent="0.25">
      <c r="A11355"/>
      <c r="B11355"/>
      <c r="C11355"/>
      <c r="D11355" s="43"/>
    </row>
    <row r="11356" spans="1:4" ht="15" x14ac:dyDescent="0.25">
      <c r="A11356"/>
      <c r="B11356"/>
      <c r="C11356"/>
      <c r="D11356" s="43"/>
    </row>
    <row r="11357" spans="1:4" ht="15" x14ac:dyDescent="0.25">
      <c r="A11357"/>
      <c r="B11357"/>
      <c r="C11357"/>
      <c r="D11357" s="43"/>
    </row>
    <row r="11358" spans="1:4" ht="15" x14ac:dyDescent="0.25">
      <c r="A11358"/>
      <c r="B11358"/>
      <c r="C11358"/>
      <c r="D11358" s="43"/>
    </row>
    <row r="11359" spans="1:4" ht="15" x14ac:dyDescent="0.25">
      <c r="A11359"/>
      <c r="B11359"/>
      <c r="C11359"/>
      <c r="D11359" s="43"/>
    </row>
    <row r="11360" spans="1:4" ht="15" x14ac:dyDescent="0.25">
      <c r="A11360"/>
      <c r="B11360"/>
      <c r="C11360"/>
      <c r="D11360" s="43"/>
    </row>
    <row r="11361" spans="1:4" ht="15" x14ac:dyDescent="0.25">
      <c r="A11361"/>
      <c r="B11361"/>
      <c r="C11361"/>
      <c r="D11361" s="43"/>
    </row>
    <row r="11362" spans="1:4" ht="15" x14ac:dyDescent="0.25">
      <c r="A11362"/>
      <c r="B11362"/>
      <c r="C11362"/>
      <c r="D11362" s="43"/>
    </row>
    <row r="11363" spans="1:4" ht="15" x14ac:dyDescent="0.25">
      <c r="A11363"/>
      <c r="B11363"/>
      <c r="C11363"/>
      <c r="D11363" s="43"/>
    </row>
    <row r="11364" spans="1:4" ht="15" x14ac:dyDescent="0.25">
      <c r="A11364"/>
      <c r="B11364"/>
      <c r="C11364"/>
      <c r="D11364" s="43"/>
    </row>
    <row r="11365" spans="1:4" ht="15" x14ac:dyDescent="0.25">
      <c r="A11365"/>
      <c r="B11365"/>
      <c r="C11365"/>
      <c r="D11365" s="43"/>
    </row>
    <row r="11366" spans="1:4" ht="15" x14ac:dyDescent="0.25">
      <c r="A11366"/>
      <c r="B11366"/>
      <c r="C11366"/>
      <c r="D11366" s="43"/>
    </row>
    <row r="11367" spans="1:4" ht="15" x14ac:dyDescent="0.25">
      <c r="A11367"/>
      <c r="B11367"/>
      <c r="C11367"/>
      <c r="D11367" s="43"/>
    </row>
    <row r="11368" spans="1:4" ht="15" x14ac:dyDescent="0.25">
      <c r="A11368"/>
      <c r="B11368"/>
      <c r="C11368"/>
      <c r="D11368" s="43"/>
    </row>
    <row r="11369" spans="1:4" ht="15" x14ac:dyDescent="0.25">
      <c r="A11369"/>
      <c r="B11369"/>
      <c r="C11369"/>
      <c r="D11369" s="43"/>
    </row>
    <row r="11370" spans="1:4" ht="15" x14ac:dyDescent="0.25">
      <c r="A11370"/>
      <c r="B11370"/>
      <c r="C11370"/>
      <c r="D11370" s="43"/>
    </row>
    <row r="11371" spans="1:4" ht="15" x14ac:dyDescent="0.25">
      <c r="A11371"/>
      <c r="B11371"/>
      <c r="C11371"/>
      <c r="D11371" s="43"/>
    </row>
    <row r="11372" spans="1:4" ht="15" x14ac:dyDescent="0.25">
      <c r="A11372"/>
      <c r="B11372"/>
      <c r="C11372"/>
      <c r="D11372" s="43"/>
    </row>
    <row r="11373" spans="1:4" ht="15" x14ac:dyDescent="0.25">
      <c r="A11373"/>
      <c r="B11373"/>
      <c r="C11373"/>
      <c r="D11373" s="43"/>
    </row>
    <row r="11374" spans="1:4" ht="15" x14ac:dyDescent="0.25">
      <c r="A11374"/>
      <c r="B11374"/>
      <c r="C11374"/>
      <c r="D11374" s="43"/>
    </row>
    <row r="11375" spans="1:4" ht="15" x14ac:dyDescent="0.25">
      <c r="A11375"/>
      <c r="B11375"/>
      <c r="C11375"/>
      <c r="D11375" s="43"/>
    </row>
    <row r="11376" spans="1:4" ht="15" x14ac:dyDescent="0.25">
      <c r="A11376"/>
      <c r="B11376"/>
      <c r="C11376"/>
      <c r="D11376" s="43"/>
    </row>
    <row r="11377" spans="1:4" ht="15" x14ac:dyDescent="0.25">
      <c r="A11377"/>
      <c r="B11377"/>
      <c r="C11377"/>
      <c r="D11377" s="43"/>
    </row>
    <row r="11378" spans="1:4" ht="15" x14ac:dyDescent="0.25">
      <c r="A11378"/>
      <c r="B11378"/>
      <c r="C11378"/>
      <c r="D11378" s="43"/>
    </row>
    <row r="11379" spans="1:4" ht="15" x14ac:dyDescent="0.25">
      <c r="A11379"/>
      <c r="B11379"/>
      <c r="C11379"/>
      <c r="D11379" s="43"/>
    </row>
    <row r="11380" spans="1:4" ht="15" x14ac:dyDescent="0.25">
      <c r="A11380"/>
      <c r="B11380"/>
      <c r="C11380"/>
      <c r="D11380" s="43"/>
    </row>
    <row r="11381" spans="1:4" ht="15" x14ac:dyDescent="0.25">
      <c r="A11381"/>
      <c r="B11381"/>
      <c r="C11381"/>
      <c r="D11381" s="43"/>
    </row>
    <row r="11382" spans="1:4" ht="15" x14ac:dyDescent="0.25">
      <c r="A11382"/>
      <c r="B11382"/>
      <c r="C11382"/>
      <c r="D11382" s="43"/>
    </row>
    <row r="11383" spans="1:4" ht="15" x14ac:dyDescent="0.25">
      <c r="A11383"/>
      <c r="B11383"/>
      <c r="C11383"/>
      <c r="D11383" s="43"/>
    </row>
    <row r="11384" spans="1:4" ht="15" x14ac:dyDescent="0.25">
      <c r="A11384"/>
      <c r="B11384"/>
      <c r="C11384"/>
      <c r="D11384" s="43"/>
    </row>
    <row r="11385" spans="1:4" ht="15" x14ac:dyDescent="0.25">
      <c r="A11385"/>
      <c r="B11385"/>
      <c r="C11385"/>
      <c r="D11385" s="43"/>
    </row>
    <row r="11386" spans="1:4" ht="15" x14ac:dyDescent="0.25">
      <c r="A11386"/>
      <c r="B11386"/>
      <c r="C11386"/>
      <c r="D11386" s="43"/>
    </row>
    <row r="11387" spans="1:4" ht="15" x14ac:dyDescent="0.25">
      <c r="A11387"/>
      <c r="B11387"/>
      <c r="C11387"/>
      <c r="D11387" s="43"/>
    </row>
    <row r="11388" spans="1:4" ht="15" x14ac:dyDescent="0.25">
      <c r="A11388"/>
      <c r="B11388"/>
      <c r="C11388"/>
      <c r="D11388" s="43"/>
    </row>
    <row r="11389" spans="1:4" ht="15" x14ac:dyDescent="0.25">
      <c r="A11389"/>
      <c r="B11389"/>
      <c r="C11389"/>
      <c r="D11389" s="43"/>
    </row>
    <row r="11390" spans="1:4" ht="15" x14ac:dyDescent="0.25">
      <c r="A11390"/>
      <c r="B11390"/>
      <c r="C11390"/>
      <c r="D11390" s="43"/>
    </row>
    <row r="11391" spans="1:4" ht="15" x14ac:dyDescent="0.25">
      <c r="A11391"/>
      <c r="B11391"/>
      <c r="C11391"/>
      <c r="D11391" s="43"/>
    </row>
    <row r="11392" spans="1:4" ht="15" x14ac:dyDescent="0.25">
      <c r="A11392"/>
      <c r="B11392"/>
      <c r="C11392"/>
      <c r="D11392" s="43"/>
    </row>
    <row r="11393" spans="1:4" ht="15" x14ac:dyDescent="0.25">
      <c r="A11393"/>
      <c r="B11393"/>
      <c r="C11393"/>
      <c r="D11393" s="43"/>
    </row>
    <row r="11394" spans="1:4" ht="15" x14ac:dyDescent="0.25">
      <c r="A11394"/>
      <c r="B11394"/>
      <c r="C11394"/>
      <c r="D11394" s="43"/>
    </row>
    <row r="11395" spans="1:4" ht="15" x14ac:dyDescent="0.25">
      <c r="A11395"/>
      <c r="B11395"/>
      <c r="C11395"/>
      <c r="D11395" s="43"/>
    </row>
    <row r="11396" spans="1:4" ht="15" x14ac:dyDescent="0.25">
      <c r="A11396"/>
      <c r="B11396"/>
      <c r="C11396"/>
      <c r="D11396" s="43"/>
    </row>
    <row r="11397" spans="1:4" ht="15" x14ac:dyDescent="0.25">
      <c r="A11397"/>
      <c r="B11397"/>
      <c r="C11397"/>
      <c r="D11397" s="43"/>
    </row>
    <row r="11398" spans="1:4" ht="15" x14ac:dyDescent="0.25">
      <c r="A11398"/>
      <c r="B11398"/>
      <c r="C11398"/>
      <c r="D11398" s="43"/>
    </row>
    <row r="11399" spans="1:4" ht="15" x14ac:dyDescent="0.25">
      <c r="A11399"/>
      <c r="B11399"/>
      <c r="C11399"/>
      <c r="D11399" s="43"/>
    </row>
    <row r="11400" spans="1:4" ht="15" x14ac:dyDescent="0.25">
      <c r="A11400"/>
      <c r="B11400"/>
      <c r="C11400"/>
      <c r="D11400" s="43"/>
    </row>
    <row r="11401" spans="1:4" ht="15" x14ac:dyDescent="0.25">
      <c r="A11401"/>
      <c r="B11401"/>
      <c r="C11401"/>
      <c r="D11401" s="43"/>
    </row>
    <row r="11402" spans="1:4" ht="15" x14ac:dyDescent="0.25">
      <c r="A11402"/>
      <c r="B11402"/>
      <c r="C11402"/>
      <c r="D11402" s="43"/>
    </row>
    <row r="11403" spans="1:4" ht="15" x14ac:dyDescent="0.25">
      <c r="A11403"/>
      <c r="B11403"/>
      <c r="C11403"/>
      <c r="D11403" s="43"/>
    </row>
    <row r="11404" spans="1:4" ht="15" x14ac:dyDescent="0.25">
      <c r="A11404"/>
      <c r="B11404"/>
      <c r="C11404"/>
      <c r="D11404" s="43"/>
    </row>
    <row r="11405" spans="1:4" ht="15" x14ac:dyDescent="0.25">
      <c r="A11405"/>
      <c r="B11405"/>
      <c r="C11405"/>
      <c r="D11405" s="43"/>
    </row>
    <row r="11406" spans="1:4" ht="15" x14ac:dyDescent="0.25">
      <c r="A11406"/>
      <c r="B11406"/>
      <c r="C11406"/>
      <c r="D11406" s="43"/>
    </row>
    <row r="11407" spans="1:4" ht="15" x14ac:dyDescent="0.25">
      <c r="A11407"/>
      <c r="B11407"/>
      <c r="C11407"/>
      <c r="D11407" s="43"/>
    </row>
    <row r="11408" spans="1:4" ht="15" x14ac:dyDescent="0.25">
      <c r="A11408"/>
      <c r="B11408"/>
      <c r="C11408"/>
      <c r="D11408" s="43"/>
    </row>
    <row r="11409" spans="1:4" ht="15" x14ac:dyDescent="0.25">
      <c r="A11409"/>
      <c r="B11409"/>
      <c r="C11409"/>
      <c r="D11409" s="43"/>
    </row>
    <row r="11410" spans="1:4" ht="15" x14ac:dyDescent="0.25">
      <c r="A11410"/>
      <c r="B11410"/>
      <c r="C11410"/>
      <c r="D11410" s="43"/>
    </row>
    <row r="11411" spans="1:4" ht="15" x14ac:dyDescent="0.25">
      <c r="A11411"/>
      <c r="B11411"/>
      <c r="C11411"/>
      <c r="D11411" s="43"/>
    </row>
    <row r="11412" spans="1:4" ht="15" x14ac:dyDescent="0.25">
      <c r="A11412"/>
      <c r="B11412"/>
      <c r="C11412"/>
      <c r="D11412" s="43"/>
    </row>
    <row r="11413" spans="1:4" ht="15" x14ac:dyDescent="0.25">
      <c r="A11413"/>
      <c r="B11413"/>
      <c r="C11413"/>
      <c r="D11413" s="43"/>
    </row>
    <row r="11414" spans="1:4" ht="15" x14ac:dyDescent="0.25">
      <c r="A11414"/>
      <c r="B11414"/>
      <c r="C11414"/>
      <c r="D11414" s="43"/>
    </row>
    <row r="11415" spans="1:4" ht="15" x14ac:dyDescent="0.25">
      <c r="A11415"/>
      <c r="B11415"/>
      <c r="C11415"/>
      <c r="D11415" s="43"/>
    </row>
    <row r="11416" spans="1:4" ht="15" x14ac:dyDescent="0.25">
      <c r="A11416"/>
      <c r="B11416"/>
      <c r="C11416"/>
      <c r="D11416" s="43"/>
    </row>
    <row r="11417" spans="1:4" ht="15" x14ac:dyDescent="0.25">
      <c r="A11417"/>
      <c r="B11417"/>
      <c r="C11417"/>
      <c r="D11417" s="43"/>
    </row>
    <row r="11418" spans="1:4" ht="15" x14ac:dyDescent="0.25">
      <c r="A11418"/>
      <c r="B11418"/>
      <c r="C11418"/>
      <c r="D11418" s="43"/>
    </row>
    <row r="11419" spans="1:4" ht="15" x14ac:dyDescent="0.25">
      <c r="A11419"/>
      <c r="B11419"/>
      <c r="C11419"/>
      <c r="D11419" s="43"/>
    </row>
    <row r="11420" spans="1:4" ht="15" x14ac:dyDescent="0.25">
      <c r="A11420"/>
      <c r="B11420"/>
      <c r="C11420"/>
      <c r="D11420" s="43"/>
    </row>
    <row r="11421" spans="1:4" ht="15" x14ac:dyDescent="0.25">
      <c r="A11421"/>
      <c r="B11421"/>
      <c r="C11421"/>
      <c r="D11421" s="43"/>
    </row>
    <row r="11422" spans="1:4" ht="15" x14ac:dyDescent="0.25">
      <c r="A11422"/>
      <c r="B11422"/>
      <c r="C11422"/>
      <c r="D11422" s="43"/>
    </row>
    <row r="11423" spans="1:4" ht="15" x14ac:dyDescent="0.25">
      <c r="A11423"/>
      <c r="B11423"/>
      <c r="C11423"/>
      <c r="D11423" s="43"/>
    </row>
    <row r="11424" spans="1:4" ht="15" x14ac:dyDescent="0.25">
      <c r="A11424"/>
      <c r="B11424"/>
      <c r="C11424"/>
      <c r="D11424" s="43"/>
    </row>
    <row r="11425" spans="1:4" ht="15" x14ac:dyDescent="0.25">
      <c r="A11425"/>
      <c r="B11425"/>
      <c r="C11425"/>
      <c r="D11425" s="43"/>
    </row>
    <row r="11426" spans="1:4" ht="15" x14ac:dyDescent="0.25">
      <c r="A11426"/>
      <c r="B11426"/>
      <c r="C11426"/>
      <c r="D11426" s="43"/>
    </row>
    <row r="11427" spans="1:4" ht="15" x14ac:dyDescent="0.25">
      <c r="A11427"/>
      <c r="B11427"/>
      <c r="C11427"/>
      <c r="D11427" s="43"/>
    </row>
    <row r="11428" spans="1:4" ht="15" x14ac:dyDescent="0.25">
      <c r="A11428"/>
      <c r="B11428"/>
      <c r="C11428"/>
      <c r="D11428" s="43"/>
    </row>
    <row r="11429" spans="1:4" ht="15" x14ac:dyDescent="0.25">
      <c r="A11429"/>
      <c r="B11429"/>
      <c r="C11429"/>
      <c r="D11429" s="43"/>
    </row>
    <row r="11430" spans="1:4" ht="15" x14ac:dyDescent="0.25">
      <c r="A11430"/>
      <c r="B11430"/>
      <c r="C11430"/>
      <c r="D11430" s="43"/>
    </row>
    <row r="11431" spans="1:4" ht="15" x14ac:dyDescent="0.25">
      <c r="A11431"/>
      <c r="B11431"/>
      <c r="C11431"/>
      <c r="D11431" s="43"/>
    </row>
    <row r="11432" spans="1:4" ht="15" x14ac:dyDescent="0.25">
      <c r="A11432"/>
      <c r="B11432"/>
      <c r="C11432"/>
      <c r="D11432" s="43"/>
    </row>
    <row r="11433" spans="1:4" ht="15" x14ac:dyDescent="0.25">
      <c r="A11433"/>
      <c r="B11433"/>
      <c r="C11433"/>
      <c r="D11433" s="43"/>
    </row>
    <row r="11434" spans="1:4" ht="15" x14ac:dyDescent="0.25">
      <c r="A11434"/>
      <c r="B11434"/>
      <c r="C11434"/>
      <c r="D11434" s="43"/>
    </row>
    <row r="11435" spans="1:4" ht="15" x14ac:dyDescent="0.25">
      <c r="A11435"/>
      <c r="B11435"/>
      <c r="C11435"/>
      <c r="D11435" s="43"/>
    </row>
    <row r="11436" spans="1:4" ht="15" x14ac:dyDescent="0.25">
      <c r="A11436"/>
      <c r="B11436"/>
      <c r="C11436"/>
      <c r="D11436" s="43"/>
    </row>
    <row r="11437" spans="1:4" ht="15" x14ac:dyDescent="0.25">
      <c r="A11437"/>
      <c r="B11437"/>
      <c r="C11437"/>
      <c r="D11437" s="43"/>
    </row>
    <row r="11438" spans="1:4" ht="15" x14ac:dyDescent="0.25">
      <c r="A11438"/>
      <c r="B11438"/>
      <c r="C11438"/>
      <c r="D11438" s="43"/>
    </row>
    <row r="11439" spans="1:4" ht="15" x14ac:dyDescent="0.25">
      <c r="A11439"/>
      <c r="B11439"/>
      <c r="C11439"/>
      <c r="D11439" s="43"/>
    </row>
    <row r="11440" spans="1:4" ht="15" x14ac:dyDescent="0.25">
      <c r="A11440"/>
      <c r="B11440"/>
      <c r="C11440"/>
      <c r="D11440" s="43"/>
    </row>
    <row r="11441" spans="1:4" ht="15" x14ac:dyDescent="0.25">
      <c r="A11441"/>
      <c r="B11441"/>
      <c r="C11441"/>
      <c r="D11441" s="43"/>
    </row>
    <row r="11442" spans="1:4" ht="15" x14ac:dyDescent="0.25">
      <c r="A11442"/>
      <c r="B11442"/>
      <c r="C11442"/>
      <c r="D11442" s="43"/>
    </row>
    <row r="11443" spans="1:4" ht="15" x14ac:dyDescent="0.25">
      <c r="A11443"/>
      <c r="B11443"/>
      <c r="C11443"/>
      <c r="D11443" s="43"/>
    </row>
    <row r="11444" spans="1:4" ht="15" x14ac:dyDescent="0.25">
      <c r="A11444"/>
      <c r="B11444"/>
      <c r="C11444"/>
      <c r="D11444" s="43"/>
    </row>
    <row r="11445" spans="1:4" ht="15" x14ac:dyDescent="0.25">
      <c r="A11445"/>
      <c r="B11445"/>
      <c r="C11445"/>
      <c r="D11445" s="43"/>
    </row>
    <row r="11446" spans="1:4" ht="15" x14ac:dyDescent="0.25">
      <c r="A11446"/>
      <c r="B11446"/>
      <c r="C11446"/>
      <c r="D11446" s="43"/>
    </row>
    <row r="11447" spans="1:4" ht="15" x14ac:dyDescent="0.25">
      <c r="A11447"/>
      <c r="B11447"/>
      <c r="C11447"/>
      <c r="D11447" s="43"/>
    </row>
    <row r="11448" spans="1:4" ht="15" x14ac:dyDescent="0.25">
      <c r="A11448"/>
      <c r="B11448"/>
      <c r="C11448"/>
      <c r="D11448" s="43"/>
    </row>
    <row r="11449" spans="1:4" ht="15" x14ac:dyDescent="0.25">
      <c r="A11449"/>
      <c r="B11449"/>
      <c r="C11449"/>
      <c r="D11449" s="43"/>
    </row>
    <row r="11450" spans="1:4" ht="15" x14ac:dyDescent="0.25">
      <c r="A11450"/>
      <c r="B11450"/>
      <c r="C11450"/>
      <c r="D11450" s="43"/>
    </row>
    <row r="11451" spans="1:4" ht="15" x14ac:dyDescent="0.25">
      <c r="A11451"/>
      <c r="B11451"/>
      <c r="C11451"/>
      <c r="D11451" s="43"/>
    </row>
    <row r="11452" spans="1:4" ht="15" x14ac:dyDescent="0.25">
      <c r="A11452"/>
      <c r="B11452"/>
      <c r="C11452"/>
      <c r="D11452" s="43"/>
    </row>
    <row r="11453" spans="1:4" ht="15" x14ac:dyDescent="0.25">
      <c r="A11453"/>
      <c r="B11453"/>
      <c r="C11453"/>
      <c r="D11453" s="43"/>
    </row>
    <row r="11454" spans="1:4" ht="15" x14ac:dyDescent="0.25">
      <c r="A11454"/>
      <c r="B11454"/>
      <c r="C11454"/>
      <c r="D11454" s="43"/>
    </row>
    <row r="11455" spans="1:4" ht="15" x14ac:dyDescent="0.25">
      <c r="A11455"/>
      <c r="B11455"/>
      <c r="C11455"/>
      <c r="D11455" s="43"/>
    </row>
    <row r="11456" spans="1:4" ht="15" x14ac:dyDescent="0.25">
      <c r="A11456"/>
      <c r="B11456"/>
      <c r="C11456"/>
      <c r="D11456" s="43"/>
    </row>
    <row r="11457" spans="1:4" ht="15" x14ac:dyDescent="0.25">
      <c r="A11457"/>
      <c r="B11457"/>
      <c r="C11457"/>
      <c r="D11457" s="43"/>
    </row>
    <row r="11458" spans="1:4" ht="15" x14ac:dyDescent="0.25">
      <c r="A11458"/>
      <c r="B11458"/>
      <c r="C11458"/>
      <c r="D11458" s="43"/>
    </row>
    <row r="11459" spans="1:4" ht="15" x14ac:dyDescent="0.25">
      <c r="A11459"/>
      <c r="B11459"/>
      <c r="C11459"/>
      <c r="D11459" s="43"/>
    </row>
    <row r="11460" spans="1:4" ht="15" x14ac:dyDescent="0.25">
      <c r="A11460"/>
      <c r="B11460"/>
      <c r="C11460"/>
      <c r="D11460" s="43"/>
    </row>
    <row r="11461" spans="1:4" ht="15" x14ac:dyDescent="0.25">
      <c r="A11461"/>
      <c r="B11461"/>
      <c r="C11461"/>
      <c r="D11461" s="43"/>
    </row>
    <row r="11462" spans="1:4" ht="15" x14ac:dyDescent="0.25">
      <c r="A11462"/>
      <c r="B11462"/>
      <c r="C11462"/>
      <c r="D11462" s="43"/>
    </row>
    <row r="11463" spans="1:4" ht="15" x14ac:dyDescent="0.25">
      <c r="A11463"/>
      <c r="B11463"/>
      <c r="C11463"/>
      <c r="D11463" s="43"/>
    </row>
    <row r="11464" spans="1:4" ht="15" x14ac:dyDescent="0.25">
      <c r="A11464"/>
      <c r="B11464"/>
      <c r="C11464"/>
      <c r="D11464" s="43"/>
    </row>
    <row r="11465" spans="1:4" ht="15" x14ac:dyDescent="0.25">
      <c r="A11465"/>
      <c r="B11465"/>
      <c r="C11465"/>
      <c r="D11465" s="43"/>
    </row>
    <row r="11466" spans="1:4" ht="15" x14ac:dyDescent="0.25">
      <c r="A11466"/>
      <c r="B11466"/>
      <c r="C11466"/>
      <c r="D11466" s="43"/>
    </row>
    <row r="11467" spans="1:4" ht="15" x14ac:dyDescent="0.25">
      <c r="A11467"/>
      <c r="B11467"/>
      <c r="C11467"/>
      <c r="D11467" s="43"/>
    </row>
    <row r="11468" spans="1:4" ht="15" x14ac:dyDescent="0.25">
      <c r="A11468"/>
      <c r="B11468"/>
      <c r="C11468"/>
      <c r="D11468" s="43"/>
    </row>
    <row r="11469" spans="1:4" ht="15" x14ac:dyDescent="0.25">
      <c r="A11469"/>
      <c r="B11469"/>
      <c r="C11469"/>
      <c r="D11469" s="43"/>
    </row>
    <row r="11470" spans="1:4" ht="15" x14ac:dyDescent="0.25">
      <c r="A11470"/>
      <c r="B11470"/>
      <c r="C11470"/>
      <c r="D11470" s="43"/>
    </row>
    <row r="11471" spans="1:4" ht="15" x14ac:dyDescent="0.25">
      <c r="A11471"/>
      <c r="B11471"/>
      <c r="C11471"/>
      <c r="D11471" s="43"/>
    </row>
    <row r="11472" spans="1:4" ht="15" x14ac:dyDescent="0.25">
      <c r="A11472"/>
      <c r="B11472"/>
      <c r="C11472"/>
      <c r="D11472" s="43"/>
    </row>
    <row r="11473" spans="1:4" ht="15" x14ac:dyDescent="0.25">
      <c r="A11473"/>
      <c r="B11473"/>
      <c r="C11473"/>
      <c r="D11473" s="43"/>
    </row>
    <row r="11474" spans="1:4" ht="15" x14ac:dyDescent="0.25">
      <c r="A11474"/>
      <c r="B11474"/>
      <c r="C11474"/>
      <c r="D11474" s="43"/>
    </row>
    <row r="11475" spans="1:4" ht="15" x14ac:dyDescent="0.25">
      <c r="A11475"/>
      <c r="B11475"/>
      <c r="C11475"/>
      <c r="D11475" s="43"/>
    </row>
    <row r="11476" spans="1:4" ht="15" x14ac:dyDescent="0.25">
      <c r="A11476"/>
      <c r="B11476"/>
      <c r="C11476"/>
      <c r="D11476" s="43"/>
    </row>
    <row r="11477" spans="1:4" ht="15" x14ac:dyDescent="0.25">
      <c r="A11477"/>
      <c r="B11477"/>
      <c r="C11477"/>
      <c r="D11477" s="43"/>
    </row>
    <row r="11478" spans="1:4" ht="15" x14ac:dyDescent="0.25">
      <c r="A11478"/>
      <c r="B11478"/>
      <c r="C11478"/>
      <c r="D11478" s="43"/>
    </row>
    <row r="11479" spans="1:4" ht="15" x14ac:dyDescent="0.25">
      <c r="A11479"/>
      <c r="B11479"/>
      <c r="C11479"/>
      <c r="D11479" s="43"/>
    </row>
    <row r="11480" spans="1:4" ht="15" x14ac:dyDescent="0.25">
      <c r="A11480"/>
      <c r="B11480"/>
      <c r="C11480"/>
      <c r="D11480" s="43"/>
    </row>
    <row r="11481" spans="1:4" ht="15" x14ac:dyDescent="0.25">
      <c r="A11481"/>
      <c r="B11481"/>
      <c r="C11481"/>
      <c r="D11481" s="43"/>
    </row>
    <row r="11482" spans="1:4" ht="15" x14ac:dyDescent="0.25">
      <c r="A11482"/>
      <c r="B11482"/>
      <c r="C11482"/>
      <c r="D11482" s="43"/>
    </row>
    <row r="11483" spans="1:4" ht="15" x14ac:dyDescent="0.25">
      <c r="A11483"/>
      <c r="B11483"/>
      <c r="C11483"/>
      <c r="D11483" s="43"/>
    </row>
    <row r="11484" spans="1:4" ht="15" x14ac:dyDescent="0.25">
      <c r="A11484"/>
      <c r="B11484"/>
      <c r="C11484"/>
      <c r="D11484" s="43"/>
    </row>
    <row r="11485" spans="1:4" ht="15" x14ac:dyDescent="0.25">
      <c r="A11485"/>
      <c r="B11485"/>
      <c r="C11485"/>
      <c r="D11485" s="43"/>
    </row>
    <row r="11486" spans="1:4" ht="15" x14ac:dyDescent="0.25">
      <c r="A11486"/>
      <c r="B11486"/>
      <c r="C11486"/>
      <c r="D11486" s="43"/>
    </row>
    <row r="11487" spans="1:4" ht="15" x14ac:dyDescent="0.25">
      <c r="A11487"/>
      <c r="B11487"/>
      <c r="C11487"/>
      <c r="D11487" s="43"/>
    </row>
    <row r="11488" spans="1:4" ht="15" x14ac:dyDescent="0.25">
      <c r="A11488"/>
      <c r="B11488"/>
      <c r="C11488"/>
      <c r="D11488" s="43"/>
    </row>
    <row r="11489" spans="1:4" ht="15" x14ac:dyDescent="0.25">
      <c r="A11489"/>
      <c r="B11489"/>
      <c r="C11489"/>
      <c r="D11489" s="43"/>
    </row>
    <row r="11490" spans="1:4" ht="15" x14ac:dyDescent="0.25">
      <c r="A11490"/>
      <c r="B11490"/>
      <c r="C11490"/>
      <c r="D11490" s="43"/>
    </row>
    <row r="11491" spans="1:4" ht="15" x14ac:dyDescent="0.25">
      <c r="A11491"/>
      <c r="B11491"/>
      <c r="C11491"/>
      <c r="D11491" s="43"/>
    </row>
    <row r="11492" spans="1:4" ht="15" x14ac:dyDescent="0.25">
      <c r="A11492"/>
      <c r="B11492"/>
      <c r="C11492"/>
      <c r="D11492" s="43"/>
    </row>
    <row r="11493" spans="1:4" ht="15" x14ac:dyDescent="0.25">
      <c r="A11493"/>
      <c r="B11493"/>
      <c r="C11493"/>
      <c r="D11493" s="43"/>
    </row>
    <row r="11494" spans="1:4" ht="15" x14ac:dyDescent="0.25">
      <c r="A11494"/>
      <c r="B11494"/>
      <c r="C11494"/>
      <c r="D11494" s="43"/>
    </row>
    <row r="11495" spans="1:4" ht="15" x14ac:dyDescent="0.25">
      <c r="A11495"/>
      <c r="B11495"/>
      <c r="C11495"/>
      <c r="D11495" s="43"/>
    </row>
    <row r="11496" spans="1:4" ht="15" x14ac:dyDescent="0.25">
      <c r="A11496"/>
      <c r="B11496"/>
      <c r="C11496"/>
      <c r="D11496" s="43"/>
    </row>
    <row r="11497" spans="1:4" ht="15" x14ac:dyDescent="0.25">
      <c r="A11497"/>
      <c r="B11497"/>
      <c r="C11497"/>
      <c r="D11497" s="43"/>
    </row>
    <row r="11498" spans="1:4" ht="15" x14ac:dyDescent="0.25">
      <c r="A11498"/>
      <c r="B11498"/>
      <c r="C11498"/>
      <c r="D11498" s="43"/>
    </row>
    <row r="11499" spans="1:4" ht="15" x14ac:dyDescent="0.25">
      <c r="A11499"/>
      <c r="B11499"/>
      <c r="C11499"/>
      <c r="D11499" s="43"/>
    </row>
    <row r="11500" spans="1:4" ht="15" x14ac:dyDescent="0.25">
      <c r="A11500"/>
      <c r="B11500"/>
      <c r="C11500"/>
      <c r="D11500" s="43"/>
    </row>
    <row r="11501" spans="1:4" ht="15" x14ac:dyDescent="0.25">
      <c r="A11501"/>
      <c r="B11501"/>
      <c r="C11501"/>
      <c r="D11501" s="43"/>
    </row>
    <row r="11502" spans="1:4" ht="15" x14ac:dyDescent="0.25">
      <c r="A11502"/>
      <c r="B11502"/>
      <c r="C11502"/>
      <c r="D11502" s="43"/>
    </row>
    <row r="11503" spans="1:4" ht="15" x14ac:dyDescent="0.25">
      <c r="A11503"/>
      <c r="B11503"/>
      <c r="C11503"/>
      <c r="D11503" s="43"/>
    </row>
    <row r="11504" spans="1:4" ht="15" x14ac:dyDescent="0.25">
      <c r="A11504"/>
      <c r="B11504"/>
      <c r="C11504"/>
      <c r="D11504" s="43"/>
    </row>
    <row r="11505" spans="1:4" ht="15" x14ac:dyDescent="0.25">
      <c r="A11505"/>
      <c r="B11505"/>
      <c r="C11505"/>
      <c r="D11505" s="43"/>
    </row>
    <row r="11506" spans="1:4" ht="15" x14ac:dyDescent="0.25">
      <c r="A11506"/>
      <c r="B11506"/>
      <c r="C11506"/>
      <c r="D11506" s="43"/>
    </row>
    <row r="11507" spans="1:4" ht="15" x14ac:dyDescent="0.25">
      <c r="A11507"/>
      <c r="B11507"/>
      <c r="C11507"/>
      <c r="D11507" s="43"/>
    </row>
    <row r="11508" spans="1:4" ht="15" x14ac:dyDescent="0.25">
      <c r="A11508"/>
      <c r="B11508"/>
      <c r="C11508"/>
      <c r="D11508" s="43"/>
    </row>
    <row r="11509" spans="1:4" ht="15" x14ac:dyDescent="0.25">
      <c r="A11509"/>
      <c r="B11509"/>
      <c r="C11509"/>
      <c r="D11509" s="43"/>
    </row>
    <row r="11510" spans="1:4" ht="15" x14ac:dyDescent="0.25">
      <c r="A11510"/>
      <c r="B11510"/>
      <c r="C11510"/>
      <c r="D11510" s="43"/>
    </row>
    <row r="11511" spans="1:4" ht="15" x14ac:dyDescent="0.25">
      <c r="A11511"/>
      <c r="B11511"/>
      <c r="C11511"/>
      <c r="D11511" s="43"/>
    </row>
    <row r="11512" spans="1:4" ht="15" x14ac:dyDescent="0.25">
      <c r="A11512"/>
      <c r="B11512"/>
      <c r="C11512"/>
      <c r="D11512" s="43"/>
    </row>
    <row r="11513" spans="1:4" ht="15" x14ac:dyDescent="0.25">
      <c r="A11513"/>
      <c r="B11513"/>
      <c r="C11513"/>
      <c r="D11513" s="43"/>
    </row>
    <row r="11514" spans="1:4" ht="15" x14ac:dyDescent="0.25">
      <c r="A11514"/>
      <c r="B11514"/>
      <c r="C11514"/>
      <c r="D11514" s="43"/>
    </row>
    <row r="11515" spans="1:4" ht="15" x14ac:dyDescent="0.25">
      <c r="A11515"/>
      <c r="B11515"/>
      <c r="C11515"/>
      <c r="D11515" s="43"/>
    </row>
    <row r="11516" spans="1:4" ht="15" x14ac:dyDescent="0.25">
      <c r="A11516"/>
      <c r="B11516"/>
      <c r="C11516"/>
      <c r="D11516" s="43"/>
    </row>
    <row r="11517" spans="1:4" ht="15" x14ac:dyDescent="0.25">
      <c r="A11517"/>
      <c r="B11517"/>
      <c r="C11517"/>
      <c r="D11517" s="44"/>
    </row>
    <row r="11518" spans="1:4" ht="15" x14ac:dyDescent="0.25">
      <c r="A11518"/>
      <c r="B11518"/>
      <c r="C11518"/>
      <c r="D11518" s="43"/>
    </row>
    <row r="11519" spans="1:4" ht="15" x14ac:dyDescent="0.25">
      <c r="A11519"/>
      <c r="B11519"/>
      <c r="C11519"/>
      <c r="D11519" s="43"/>
    </row>
    <row r="11520" spans="1:4" ht="15" x14ac:dyDescent="0.25">
      <c r="A11520"/>
      <c r="B11520"/>
      <c r="C11520"/>
      <c r="D11520" s="43"/>
    </row>
    <row r="11521" spans="1:4" ht="15" x14ac:dyDescent="0.25">
      <c r="A11521"/>
      <c r="B11521"/>
      <c r="C11521"/>
      <c r="D11521" s="44"/>
    </row>
    <row r="11522" spans="1:4" ht="15" x14ac:dyDescent="0.25">
      <c r="A11522"/>
      <c r="B11522"/>
      <c r="C11522"/>
      <c r="D11522" s="43"/>
    </row>
    <row r="11523" spans="1:4" ht="15" x14ac:dyDescent="0.25">
      <c r="A11523"/>
      <c r="B11523"/>
      <c r="C11523"/>
      <c r="D11523" s="43"/>
    </row>
    <row r="11524" spans="1:4" ht="15" x14ac:dyDescent="0.25">
      <c r="A11524"/>
      <c r="B11524"/>
      <c r="C11524"/>
      <c r="D11524" s="43"/>
    </row>
    <row r="11525" spans="1:4" ht="15" x14ac:dyDescent="0.25">
      <c r="A11525"/>
      <c r="B11525"/>
      <c r="C11525"/>
      <c r="D11525" s="43"/>
    </row>
    <row r="11526" spans="1:4" ht="15" x14ac:dyDescent="0.25">
      <c r="A11526"/>
      <c r="B11526"/>
      <c r="C11526"/>
      <c r="D11526" s="43"/>
    </row>
    <row r="11527" spans="1:4" ht="15" x14ac:dyDescent="0.25">
      <c r="A11527"/>
      <c r="B11527"/>
      <c r="C11527"/>
      <c r="D11527" s="43"/>
    </row>
    <row r="11528" spans="1:4" ht="15" x14ac:dyDescent="0.25">
      <c r="A11528"/>
      <c r="B11528"/>
      <c r="C11528"/>
      <c r="D11528" s="43"/>
    </row>
    <row r="11529" spans="1:4" ht="15" x14ac:dyDescent="0.25">
      <c r="A11529"/>
      <c r="B11529"/>
      <c r="C11529"/>
      <c r="D11529" s="43"/>
    </row>
    <row r="11530" spans="1:4" ht="15" x14ac:dyDescent="0.25">
      <c r="A11530"/>
      <c r="B11530"/>
      <c r="C11530"/>
      <c r="D11530" s="43"/>
    </row>
    <row r="11531" spans="1:4" ht="15" x14ac:dyDescent="0.25">
      <c r="A11531"/>
      <c r="B11531"/>
      <c r="C11531"/>
      <c r="D11531" s="43"/>
    </row>
    <row r="11532" spans="1:4" ht="15" x14ac:dyDescent="0.25">
      <c r="A11532"/>
      <c r="B11532"/>
      <c r="C11532"/>
      <c r="D11532" s="43"/>
    </row>
    <row r="11533" spans="1:4" ht="15" x14ac:dyDescent="0.25">
      <c r="A11533"/>
      <c r="B11533"/>
      <c r="C11533"/>
      <c r="D11533" s="43"/>
    </row>
    <row r="11534" spans="1:4" ht="15" x14ac:dyDescent="0.25">
      <c r="A11534"/>
      <c r="B11534"/>
      <c r="C11534"/>
      <c r="D11534" s="43"/>
    </row>
    <row r="11535" spans="1:4" ht="15" x14ac:dyDescent="0.25">
      <c r="A11535"/>
      <c r="B11535"/>
      <c r="C11535"/>
      <c r="D11535" s="43"/>
    </row>
    <row r="11536" spans="1:4" ht="15" x14ac:dyDescent="0.25">
      <c r="A11536"/>
      <c r="B11536"/>
      <c r="C11536"/>
      <c r="D11536" s="43"/>
    </row>
    <row r="11537" spans="1:4" ht="15" x14ac:dyDescent="0.25">
      <c r="A11537"/>
      <c r="B11537"/>
      <c r="C11537"/>
      <c r="D11537" s="43"/>
    </row>
    <row r="11538" spans="1:4" ht="15" x14ac:dyDescent="0.25">
      <c r="A11538"/>
      <c r="B11538"/>
      <c r="C11538"/>
      <c r="D11538" s="43"/>
    </row>
    <row r="11539" spans="1:4" ht="15" x14ac:dyDescent="0.25">
      <c r="A11539"/>
      <c r="B11539"/>
      <c r="C11539"/>
      <c r="D11539" s="43"/>
    </row>
    <row r="11540" spans="1:4" ht="15" x14ac:dyDescent="0.25">
      <c r="A11540"/>
      <c r="B11540"/>
      <c r="C11540"/>
      <c r="D11540" s="43"/>
    </row>
    <row r="11541" spans="1:4" ht="15" x14ac:dyDescent="0.25">
      <c r="A11541"/>
      <c r="B11541"/>
      <c r="C11541"/>
      <c r="D11541" s="43"/>
    </row>
    <row r="11542" spans="1:4" ht="15" x14ac:dyDescent="0.25">
      <c r="A11542"/>
      <c r="B11542"/>
      <c r="C11542"/>
      <c r="D11542" s="43"/>
    </row>
    <row r="11543" spans="1:4" ht="15" x14ac:dyDescent="0.25">
      <c r="A11543"/>
      <c r="B11543"/>
      <c r="C11543"/>
      <c r="D11543" s="43"/>
    </row>
    <row r="11544" spans="1:4" ht="15" x14ac:dyDescent="0.25">
      <c r="A11544"/>
      <c r="B11544"/>
      <c r="C11544"/>
      <c r="D11544" s="43"/>
    </row>
    <row r="11545" spans="1:4" ht="15" x14ac:dyDescent="0.25">
      <c r="A11545"/>
      <c r="B11545"/>
      <c r="C11545"/>
      <c r="D11545" s="43"/>
    </row>
    <row r="11546" spans="1:4" ht="15" x14ac:dyDescent="0.25">
      <c r="A11546"/>
      <c r="B11546"/>
      <c r="C11546"/>
      <c r="D11546" s="43"/>
    </row>
    <row r="11547" spans="1:4" ht="15" x14ac:dyDescent="0.25">
      <c r="A11547"/>
      <c r="B11547"/>
      <c r="C11547"/>
      <c r="D11547" s="43"/>
    </row>
    <row r="11548" spans="1:4" ht="15" x14ac:dyDescent="0.25">
      <c r="A11548"/>
      <c r="B11548"/>
      <c r="C11548"/>
      <c r="D11548" s="43"/>
    </row>
    <row r="11549" spans="1:4" ht="15" x14ac:dyDescent="0.25">
      <c r="A11549"/>
      <c r="B11549"/>
      <c r="C11549"/>
      <c r="D11549" s="43"/>
    </row>
    <row r="11550" spans="1:4" ht="15" x14ac:dyDescent="0.25">
      <c r="A11550"/>
      <c r="B11550"/>
      <c r="C11550"/>
      <c r="D11550" s="43"/>
    </row>
    <row r="11551" spans="1:4" ht="15" x14ac:dyDescent="0.25">
      <c r="A11551"/>
      <c r="B11551"/>
      <c r="C11551"/>
      <c r="D11551" s="43"/>
    </row>
    <row r="11552" spans="1:4" ht="15" x14ac:dyDescent="0.25">
      <c r="A11552"/>
      <c r="B11552"/>
      <c r="C11552"/>
      <c r="D11552" s="43"/>
    </row>
    <row r="11553" spans="1:4" ht="15" x14ac:dyDescent="0.25">
      <c r="A11553"/>
      <c r="B11553"/>
      <c r="C11553"/>
      <c r="D11553" s="43"/>
    </row>
    <row r="11554" spans="1:4" ht="15" x14ac:dyDescent="0.25">
      <c r="A11554"/>
      <c r="B11554"/>
      <c r="C11554"/>
      <c r="D11554" s="43"/>
    </row>
    <row r="11555" spans="1:4" ht="15" x14ac:dyDescent="0.25">
      <c r="A11555"/>
      <c r="B11555"/>
      <c r="C11555"/>
      <c r="D11555" s="43"/>
    </row>
    <row r="11556" spans="1:4" ht="15" x14ac:dyDescent="0.25">
      <c r="A11556"/>
      <c r="B11556"/>
      <c r="C11556"/>
      <c r="D11556" s="43"/>
    </row>
    <row r="11557" spans="1:4" ht="15" x14ac:dyDescent="0.25">
      <c r="A11557"/>
      <c r="B11557"/>
      <c r="C11557"/>
      <c r="D11557" s="43"/>
    </row>
    <row r="11558" spans="1:4" ht="15" x14ac:dyDescent="0.25">
      <c r="A11558"/>
      <c r="B11558"/>
      <c r="C11558"/>
      <c r="D11558" s="43"/>
    </row>
    <row r="11559" spans="1:4" ht="15" x14ac:dyDescent="0.25">
      <c r="A11559"/>
      <c r="B11559"/>
      <c r="C11559"/>
      <c r="D11559" s="43"/>
    </row>
    <row r="11560" spans="1:4" ht="15" x14ac:dyDescent="0.25">
      <c r="A11560"/>
      <c r="B11560"/>
      <c r="C11560"/>
      <c r="D11560" s="43"/>
    </row>
    <row r="11561" spans="1:4" ht="15" x14ac:dyDescent="0.25">
      <c r="A11561"/>
      <c r="B11561"/>
      <c r="C11561"/>
      <c r="D11561" s="43"/>
    </row>
    <row r="11562" spans="1:4" ht="15" x14ac:dyDescent="0.25">
      <c r="A11562"/>
      <c r="B11562"/>
      <c r="C11562"/>
      <c r="D11562" s="43"/>
    </row>
    <row r="11563" spans="1:4" ht="15" x14ac:dyDescent="0.25">
      <c r="A11563"/>
      <c r="B11563"/>
      <c r="C11563"/>
      <c r="D11563" s="43"/>
    </row>
    <row r="11564" spans="1:4" ht="15" x14ac:dyDescent="0.25">
      <c r="A11564"/>
      <c r="B11564"/>
      <c r="C11564"/>
      <c r="D11564" s="43"/>
    </row>
    <row r="11565" spans="1:4" ht="15" x14ac:dyDescent="0.25">
      <c r="A11565"/>
      <c r="B11565"/>
      <c r="C11565"/>
      <c r="D11565" s="43"/>
    </row>
    <row r="11566" spans="1:4" ht="15" x14ac:dyDescent="0.25">
      <c r="A11566"/>
      <c r="B11566"/>
      <c r="C11566"/>
      <c r="D11566" s="43"/>
    </row>
    <row r="11567" spans="1:4" ht="15" x14ac:dyDescent="0.25">
      <c r="A11567"/>
      <c r="B11567"/>
      <c r="C11567"/>
      <c r="D11567" s="43"/>
    </row>
    <row r="11568" spans="1:4" ht="15" x14ac:dyDescent="0.25">
      <c r="A11568"/>
      <c r="B11568"/>
      <c r="C11568"/>
      <c r="D11568" s="43"/>
    </row>
    <row r="11569" spans="1:4" ht="15" x14ac:dyDescent="0.25">
      <c r="A11569"/>
      <c r="B11569"/>
      <c r="C11569"/>
      <c r="D11569" s="43"/>
    </row>
    <row r="11570" spans="1:4" ht="15" x14ac:dyDescent="0.25">
      <c r="A11570"/>
      <c r="B11570"/>
      <c r="C11570"/>
      <c r="D11570" s="43"/>
    </row>
    <row r="11571" spans="1:4" ht="15" x14ac:dyDescent="0.25">
      <c r="A11571"/>
      <c r="B11571"/>
      <c r="C11571"/>
      <c r="D11571" s="43"/>
    </row>
    <row r="11572" spans="1:4" ht="15" x14ac:dyDescent="0.25">
      <c r="A11572"/>
      <c r="B11572"/>
      <c r="C11572"/>
      <c r="D11572" s="43"/>
    </row>
    <row r="11573" spans="1:4" ht="15" x14ac:dyDescent="0.25">
      <c r="A11573"/>
      <c r="B11573"/>
      <c r="C11573"/>
      <c r="D11573" s="43"/>
    </row>
    <row r="11574" spans="1:4" ht="15" x14ac:dyDescent="0.25">
      <c r="A11574"/>
      <c r="B11574"/>
      <c r="C11574"/>
      <c r="D11574" s="43"/>
    </row>
    <row r="11575" spans="1:4" ht="15" x14ac:dyDescent="0.25">
      <c r="A11575"/>
      <c r="B11575"/>
      <c r="C11575"/>
      <c r="D11575" s="43"/>
    </row>
    <row r="11576" spans="1:4" ht="15" x14ac:dyDescent="0.25">
      <c r="A11576"/>
      <c r="B11576"/>
      <c r="C11576"/>
      <c r="D11576" s="43"/>
    </row>
    <row r="11577" spans="1:4" ht="15" x14ac:dyDescent="0.25">
      <c r="A11577"/>
      <c r="B11577"/>
      <c r="C11577"/>
      <c r="D11577" s="43"/>
    </row>
    <row r="11578" spans="1:4" ht="15" x14ac:dyDescent="0.25">
      <c r="A11578"/>
      <c r="B11578"/>
      <c r="C11578"/>
      <c r="D11578" s="43"/>
    </row>
    <row r="11579" spans="1:4" ht="15" x14ac:dyDescent="0.25">
      <c r="A11579"/>
      <c r="B11579"/>
      <c r="C11579"/>
      <c r="D11579" s="43"/>
    </row>
    <row r="11580" spans="1:4" ht="15" x14ac:dyDescent="0.25">
      <c r="A11580"/>
      <c r="B11580"/>
      <c r="C11580"/>
      <c r="D11580" s="43"/>
    </row>
    <row r="11581" spans="1:4" ht="15" x14ac:dyDescent="0.25">
      <c r="A11581"/>
      <c r="B11581"/>
      <c r="C11581"/>
      <c r="D11581" s="43"/>
    </row>
    <row r="11582" spans="1:4" ht="15" x14ac:dyDescent="0.25">
      <c r="A11582"/>
      <c r="B11582"/>
      <c r="C11582"/>
      <c r="D11582" s="43"/>
    </row>
    <row r="11583" spans="1:4" ht="15" x14ac:dyDescent="0.25">
      <c r="A11583"/>
      <c r="B11583"/>
      <c r="C11583"/>
      <c r="D11583" s="43"/>
    </row>
    <row r="11584" spans="1:4" ht="15" x14ac:dyDescent="0.25">
      <c r="A11584"/>
      <c r="B11584"/>
      <c r="C11584"/>
      <c r="D11584" s="43"/>
    </row>
    <row r="11585" spans="1:4" ht="15" x14ac:dyDescent="0.25">
      <c r="A11585"/>
      <c r="B11585"/>
      <c r="C11585"/>
      <c r="D11585" s="43"/>
    </row>
    <row r="11586" spans="1:4" ht="15" x14ac:dyDescent="0.25">
      <c r="A11586"/>
      <c r="B11586"/>
      <c r="C11586"/>
      <c r="D11586" s="43"/>
    </row>
    <row r="11587" spans="1:4" ht="15" x14ac:dyDescent="0.25">
      <c r="A11587"/>
      <c r="B11587"/>
      <c r="C11587"/>
      <c r="D11587" s="43"/>
    </row>
    <row r="11588" spans="1:4" ht="15" x14ac:dyDescent="0.25">
      <c r="A11588"/>
      <c r="B11588"/>
      <c r="C11588"/>
      <c r="D11588" s="43"/>
    </row>
    <row r="11589" spans="1:4" ht="15" x14ac:dyDescent="0.25">
      <c r="A11589"/>
      <c r="B11589"/>
      <c r="C11589"/>
      <c r="D11589" s="43"/>
    </row>
    <row r="11590" spans="1:4" ht="15" x14ac:dyDescent="0.25">
      <c r="A11590"/>
      <c r="B11590"/>
      <c r="C11590"/>
      <c r="D11590" s="43"/>
    </row>
    <row r="11591" spans="1:4" ht="15" x14ac:dyDescent="0.25">
      <c r="A11591"/>
      <c r="B11591"/>
      <c r="C11591"/>
      <c r="D11591" s="43"/>
    </row>
    <row r="11592" spans="1:4" ht="15" x14ac:dyDescent="0.25">
      <c r="A11592"/>
      <c r="B11592"/>
      <c r="C11592"/>
      <c r="D11592" s="43"/>
    </row>
    <row r="11593" spans="1:4" ht="15" x14ac:dyDescent="0.25">
      <c r="A11593"/>
      <c r="B11593"/>
      <c r="C11593"/>
      <c r="D11593" s="43"/>
    </row>
    <row r="11594" spans="1:4" ht="15" x14ac:dyDescent="0.25">
      <c r="A11594"/>
      <c r="B11594"/>
      <c r="C11594"/>
      <c r="D11594" s="43"/>
    </row>
    <row r="11595" spans="1:4" ht="15" x14ac:dyDescent="0.25">
      <c r="A11595"/>
      <c r="B11595"/>
      <c r="C11595"/>
      <c r="D11595" s="43"/>
    </row>
    <row r="11596" spans="1:4" ht="15" x14ac:dyDescent="0.25">
      <c r="A11596"/>
      <c r="B11596"/>
      <c r="C11596"/>
      <c r="D11596" s="43"/>
    </row>
    <row r="11597" spans="1:4" ht="15" x14ac:dyDescent="0.25">
      <c r="A11597"/>
      <c r="B11597"/>
      <c r="C11597"/>
      <c r="D11597" s="43"/>
    </row>
    <row r="11598" spans="1:4" ht="15" x14ac:dyDescent="0.25">
      <c r="A11598"/>
      <c r="B11598"/>
      <c r="C11598"/>
      <c r="D11598" s="43"/>
    </row>
    <row r="11599" spans="1:4" ht="15" x14ac:dyDescent="0.25">
      <c r="A11599"/>
      <c r="B11599"/>
      <c r="C11599"/>
      <c r="D11599" s="43"/>
    </row>
    <row r="11600" spans="1:4" ht="15" x14ac:dyDescent="0.25">
      <c r="A11600"/>
      <c r="B11600"/>
      <c r="C11600"/>
      <c r="D11600" s="43"/>
    </row>
    <row r="11601" spans="1:4" ht="15" x14ac:dyDescent="0.25">
      <c r="A11601"/>
      <c r="B11601"/>
      <c r="C11601"/>
      <c r="D11601" s="43"/>
    </row>
    <row r="11602" spans="1:4" ht="15" x14ac:dyDescent="0.25">
      <c r="A11602"/>
      <c r="B11602"/>
      <c r="C11602"/>
      <c r="D11602" s="43"/>
    </row>
    <row r="11603" spans="1:4" ht="15" x14ac:dyDescent="0.25">
      <c r="A11603"/>
      <c r="B11603"/>
      <c r="C11603"/>
      <c r="D11603" s="43"/>
    </row>
    <row r="11604" spans="1:4" ht="15" x14ac:dyDescent="0.25">
      <c r="A11604"/>
      <c r="B11604"/>
      <c r="C11604"/>
      <c r="D11604" s="43"/>
    </row>
    <row r="11605" spans="1:4" ht="15" x14ac:dyDescent="0.25">
      <c r="A11605"/>
      <c r="B11605"/>
      <c r="C11605"/>
      <c r="D11605" s="43"/>
    </row>
    <row r="11606" spans="1:4" ht="15" x14ac:dyDescent="0.25">
      <c r="A11606"/>
      <c r="B11606"/>
      <c r="C11606"/>
      <c r="D11606" s="43"/>
    </row>
    <row r="11607" spans="1:4" ht="15" x14ac:dyDescent="0.25">
      <c r="A11607"/>
      <c r="B11607"/>
      <c r="C11607"/>
      <c r="D11607" s="44"/>
    </row>
    <row r="11608" spans="1:4" ht="15" x14ac:dyDescent="0.25">
      <c r="A11608"/>
      <c r="B11608"/>
      <c r="C11608"/>
      <c r="D11608" s="43"/>
    </row>
    <row r="11609" spans="1:4" ht="15" x14ac:dyDescent="0.25">
      <c r="A11609"/>
      <c r="B11609"/>
      <c r="C11609"/>
      <c r="D11609" s="43"/>
    </row>
    <row r="11610" spans="1:4" ht="15" x14ac:dyDescent="0.25">
      <c r="A11610"/>
      <c r="B11610"/>
      <c r="C11610"/>
      <c r="D11610" s="43"/>
    </row>
    <row r="11611" spans="1:4" ht="15" x14ac:dyDescent="0.25">
      <c r="A11611"/>
      <c r="B11611"/>
      <c r="C11611"/>
      <c r="D11611" s="43"/>
    </row>
    <row r="11612" spans="1:4" ht="15" x14ac:dyDescent="0.25">
      <c r="A11612"/>
      <c r="B11612"/>
      <c r="C11612"/>
      <c r="D11612" s="43"/>
    </row>
    <row r="11613" spans="1:4" ht="15" x14ac:dyDescent="0.25">
      <c r="A11613"/>
      <c r="B11613"/>
      <c r="C11613"/>
      <c r="D11613" s="43"/>
    </row>
    <row r="11614" spans="1:4" ht="15" x14ac:dyDescent="0.25">
      <c r="A11614"/>
      <c r="B11614"/>
      <c r="C11614"/>
      <c r="D11614" s="43"/>
    </row>
    <row r="11615" spans="1:4" ht="15" x14ac:dyDescent="0.25">
      <c r="A11615"/>
      <c r="B11615"/>
      <c r="C11615"/>
      <c r="D11615" s="43"/>
    </row>
    <row r="11616" spans="1:4" ht="15" x14ac:dyDescent="0.25">
      <c r="A11616"/>
      <c r="B11616"/>
      <c r="C11616"/>
      <c r="D11616" s="43"/>
    </row>
    <row r="11617" spans="1:4" ht="15" x14ac:dyDescent="0.25">
      <c r="A11617"/>
      <c r="B11617"/>
      <c r="C11617"/>
      <c r="D11617" s="43"/>
    </row>
    <row r="11618" spans="1:4" ht="15" x14ac:dyDescent="0.25">
      <c r="A11618"/>
      <c r="B11618"/>
      <c r="C11618"/>
      <c r="D11618" s="43"/>
    </row>
    <row r="11619" spans="1:4" ht="15" x14ac:dyDescent="0.25">
      <c r="A11619"/>
      <c r="B11619"/>
      <c r="C11619"/>
      <c r="D11619" s="43"/>
    </row>
    <row r="11620" spans="1:4" ht="15" x14ac:dyDescent="0.25">
      <c r="A11620"/>
      <c r="B11620"/>
      <c r="C11620"/>
      <c r="D11620" s="44"/>
    </row>
    <row r="11621" spans="1:4" ht="15" x14ac:dyDescent="0.25">
      <c r="A11621"/>
      <c r="B11621"/>
      <c r="C11621"/>
      <c r="D11621" s="43"/>
    </row>
    <row r="11622" spans="1:4" ht="15" x14ac:dyDescent="0.25">
      <c r="A11622"/>
      <c r="B11622"/>
      <c r="C11622"/>
      <c r="D11622" s="43"/>
    </row>
    <row r="11623" spans="1:4" ht="15" x14ac:dyDescent="0.25">
      <c r="A11623"/>
      <c r="B11623"/>
      <c r="C11623"/>
      <c r="D11623" s="44"/>
    </row>
    <row r="11624" spans="1:4" ht="15" x14ac:dyDescent="0.25">
      <c r="A11624"/>
      <c r="B11624"/>
      <c r="C11624"/>
      <c r="D11624" s="44"/>
    </row>
    <row r="11625" spans="1:4" ht="15" x14ac:dyDescent="0.25">
      <c r="A11625"/>
      <c r="B11625"/>
      <c r="C11625"/>
      <c r="D11625" s="44"/>
    </row>
    <row r="11626" spans="1:4" ht="15" x14ac:dyDescent="0.25">
      <c r="A11626"/>
      <c r="B11626"/>
      <c r="C11626"/>
      <c r="D11626" s="44"/>
    </row>
    <row r="11627" spans="1:4" ht="15" x14ac:dyDescent="0.25">
      <c r="A11627"/>
      <c r="B11627"/>
      <c r="C11627"/>
      <c r="D11627" s="43"/>
    </row>
    <row r="11628" spans="1:4" ht="15" x14ac:dyDescent="0.25">
      <c r="A11628"/>
      <c r="B11628"/>
      <c r="C11628"/>
      <c r="D11628" s="43"/>
    </row>
    <row r="11629" spans="1:4" ht="15" x14ac:dyDescent="0.25">
      <c r="A11629"/>
      <c r="B11629"/>
      <c r="C11629"/>
      <c r="D11629" s="43"/>
    </row>
    <row r="11630" spans="1:4" ht="15" x14ac:dyDescent="0.25">
      <c r="A11630"/>
      <c r="B11630"/>
      <c r="C11630"/>
      <c r="D11630" s="43"/>
    </row>
    <row r="11631" spans="1:4" ht="15" x14ac:dyDescent="0.25">
      <c r="A11631"/>
      <c r="B11631"/>
      <c r="C11631"/>
      <c r="D11631" s="44"/>
    </row>
    <row r="11632" spans="1:4" ht="15" x14ac:dyDescent="0.25">
      <c r="A11632"/>
      <c r="B11632"/>
      <c r="C11632"/>
      <c r="D11632" s="43"/>
    </row>
    <row r="11633" spans="1:4" ht="15" x14ac:dyDescent="0.25">
      <c r="A11633"/>
      <c r="B11633"/>
      <c r="C11633"/>
      <c r="D11633" s="43"/>
    </row>
    <row r="11634" spans="1:4" ht="15" x14ac:dyDescent="0.25">
      <c r="A11634"/>
      <c r="B11634"/>
      <c r="C11634"/>
      <c r="D11634" s="43"/>
    </row>
    <row r="11635" spans="1:4" ht="15" x14ac:dyDescent="0.25">
      <c r="A11635"/>
      <c r="B11635"/>
      <c r="C11635"/>
      <c r="D11635" s="43"/>
    </row>
    <row r="11636" spans="1:4" ht="15" x14ac:dyDescent="0.25">
      <c r="A11636"/>
      <c r="B11636"/>
      <c r="C11636"/>
      <c r="D11636" s="43"/>
    </row>
    <row r="11637" spans="1:4" ht="15" x14ac:dyDescent="0.25">
      <c r="A11637"/>
      <c r="B11637"/>
      <c r="C11637"/>
      <c r="D11637" s="43"/>
    </row>
    <row r="11638" spans="1:4" ht="15" x14ac:dyDescent="0.25">
      <c r="A11638"/>
      <c r="B11638"/>
      <c r="C11638"/>
      <c r="D11638" s="43"/>
    </row>
    <row r="11639" spans="1:4" ht="15" x14ac:dyDescent="0.25">
      <c r="A11639"/>
      <c r="B11639"/>
      <c r="C11639"/>
      <c r="D11639" s="43"/>
    </row>
    <row r="11640" spans="1:4" ht="15" x14ac:dyDescent="0.25">
      <c r="A11640"/>
      <c r="B11640"/>
      <c r="C11640"/>
      <c r="D11640" s="43"/>
    </row>
    <row r="11641" spans="1:4" ht="15" x14ac:dyDescent="0.25">
      <c r="A11641"/>
      <c r="B11641"/>
      <c r="C11641"/>
      <c r="D11641" s="43"/>
    </row>
    <row r="11642" spans="1:4" ht="15" x14ac:dyDescent="0.25">
      <c r="A11642"/>
      <c r="B11642"/>
      <c r="C11642"/>
      <c r="D11642" s="43"/>
    </row>
    <row r="11643" spans="1:4" ht="15" x14ac:dyDescent="0.25">
      <c r="A11643"/>
      <c r="B11643"/>
      <c r="C11643"/>
      <c r="D11643" s="43"/>
    </row>
    <row r="11644" spans="1:4" ht="15" x14ac:dyDescent="0.25">
      <c r="A11644"/>
      <c r="B11644"/>
      <c r="C11644"/>
      <c r="D11644" s="43"/>
    </row>
    <row r="11645" spans="1:4" ht="15" x14ac:dyDescent="0.25">
      <c r="A11645"/>
      <c r="B11645"/>
      <c r="C11645"/>
      <c r="D11645" s="43"/>
    </row>
    <row r="11646" spans="1:4" ht="15" x14ac:dyDescent="0.25">
      <c r="A11646"/>
      <c r="B11646"/>
      <c r="C11646"/>
      <c r="D11646" s="43"/>
    </row>
    <row r="11647" spans="1:4" ht="15" x14ac:dyDescent="0.25">
      <c r="A11647"/>
      <c r="B11647"/>
      <c r="C11647"/>
      <c r="D11647" s="43"/>
    </row>
    <row r="11648" spans="1:4" ht="15" x14ac:dyDescent="0.25">
      <c r="A11648"/>
      <c r="B11648"/>
      <c r="C11648"/>
      <c r="D11648" s="43"/>
    </row>
    <row r="11649" spans="1:4" ht="15" x14ac:dyDescent="0.25">
      <c r="A11649"/>
      <c r="B11649"/>
      <c r="C11649"/>
      <c r="D11649" s="43"/>
    </row>
    <row r="11650" spans="1:4" ht="15" x14ac:dyDescent="0.25">
      <c r="A11650"/>
      <c r="B11650"/>
      <c r="C11650"/>
      <c r="D11650" s="43"/>
    </row>
    <row r="11651" spans="1:4" ht="15" x14ac:dyDescent="0.25">
      <c r="A11651"/>
      <c r="B11651"/>
      <c r="C11651"/>
      <c r="D11651" s="43"/>
    </row>
    <row r="11652" spans="1:4" ht="15" x14ac:dyDescent="0.25">
      <c r="A11652"/>
      <c r="B11652"/>
      <c r="C11652"/>
      <c r="D11652" s="43"/>
    </row>
    <row r="11653" spans="1:4" ht="15" x14ac:dyDescent="0.25">
      <c r="A11653"/>
      <c r="B11653"/>
      <c r="C11653"/>
      <c r="D11653" s="43"/>
    </row>
    <row r="11654" spans="1:4" ht="15" x14ac:dyDescent="0.25">
      <c r="A11654"/>
      <c r="B11654"/>
      <c r="C11654"/>
      <c r="D11654" s="43"/>
    </row>
    <row r="11655" spans="1:4" ht="15" x14ac:dyDescent="0.25">
      <c r="A11655"/>
      <c r="B11655"/>
      <c r="C11655"/>
      <c r="D11655" s="43"/>
    </row>
    <row r="11656" spans="1:4" ht="15" x14ac:dyDescent="0.25">
      <c r="A11656"/>
      <c r="B11656"/>
      <c r="C11656"/>
      <c r="D11656" s="43"/>
    </row>
    <row r="11657" spans="1:4" ht="15" x14ac:dyDescent="0.25">
      <c r="A11657"/>
      <c r="B11657"/>
      <c r="C11657"/>
      <c r="D11657" s="43"/>
    </row>
    <row r="11658" spans="1:4" ht="15" x14ac:dyDescent="0.25">
      <c r="A11658"/>
      <c r="B11658"/>
      <c r="C11658"/>
      <c r="D11658" s="43"/>
    </row>
    <row r="11659" spans="1:4" ht="15" x14ac:dyDescent="0.25">
      <c r="A11659"/>
      <c r="B11659"/>
      <c r="C11659"/>
      <c r="D11659" s="43"/>
    </row>
    <row r="11660" spans="1:4" ht="15" x14ac:dyDescent="0.25">
      <c r="A11660"/>
      <c r="B11660"/>
      <c r="C11660"/>
      <c r="D11660" s="43"/>
    </row>
    <row r="11661" spans="1:4" ht="15" x14ac:dyDescent="0.25">
      <c r="A11661"/>
      <c r="B11661"/>
      <c r="C11661"/>
      <c r="D11661" s="43"/>
    </row>
    <row r="11662" spans="1:4" ht="15" x14ac:dyDescent="0.25">
      <c r="A11662"/>
      <c r="B11662"/>
      <c r="C11662"/>
      <c r="D11662" s="43"/>
    </row>
    <row r="11663" spans="1:4" ht="15" x14ac:dyDescent="0.25">
      <c r="A11663"/>
      <c r="B11663"/>
      <c r="C11663"/>
      <c r="D11663" s="43"/>
    </row>
    <row r="11664" spans="1:4" ht="15" x14ac:dyDescent="0.25">
      <c r="A11664"/>
      <c r="B11664"/>
      <c r="C11664"/>
      <c r="D11664" s="43"/>
    </row>
    <row r="11665" spans="1:4" ht="15" x14ac:dyDescent="0.25">
      <c r="A11665"/>
      <c r="B11665"/>
      <c r="C11665"/>
      <c r="D11665" s="43"/>
    </row>
    <row r="11666" spans="1:4" ht="15" x14ac:dyDescent="0.25">
      <c r="A11666"/>
      <c r="B11666"/>
      <c r="C11666"/>
      <c r="D11666" s="43"/>
    </row>
    <row r="11667" spans="1:4" ht="15" x14ac:dyDescent="0.25">
      <c r="A11667"/>
      <c r="B11667"/>
      <c r="C11667"/>
      <c r="D11667" s="43"/>
    </row>
    <row r="11668" spans="1:4" ht="15" x14ac:dyDescent="0.25">
      <c r="A11668"/>
      <c r="B11668"/>
      <c r="C11668"/>
      <c r="D11668" s="43"/>
    </row>
    <row r="11669" spans="1:4" ht="15" x14ac:dyDescent="0.25">
      <c r="A11669"/>
      <c r="B11669"/>
      <c r="C11669"/>
      <c r="D11669" s="43"/>
    </row>
    <row r="11670" spans="1:4" ht="15" x14ac:dyDescent="0.25">
      <c r="A11670"/>
      <c r="B11670"/>
      <c r="C11670"/>
      <c r="D11670" s="43"/>
    </row>
    <row r="11671" spans="1:4" ht="15" x14ac:dyDescent="0.25">
      <c r="A11671"/>
      <c r="B11671"/>
      <c r="C11671"/>
      <c r="D11671" s="43"/>
    </row>
    <row r="11672" spans="1:4" ht="15" x14ac:dyDescent="0.25">
      <c r="A11672"/>
      <c r="B11672"/>
      <c r="C11672"/>
      <c r="D11672" s="43"/>
    </row>
    <row r="11673" spans="1:4" ht="15" x14ac:dyDescent="0.25">
      <c r="A11673"/>
      <c r="B11673"/>
      <c r="C11673"/>
      <c r="D11673" s="43"/>
    </row>
    <row r="11674" spans="1:4" ht="15" x14ac:dyDescent="0.25">
      <c r="A11674"/>
      <c r="B11674"/>
      <c r="C11674"/>
      <c r="D11674" s="43"/>
    </row>
    <row r="11675" spans="1:4" ht="15" x14ac:dyDescent="0.25">
      <c r="A11675"/>
      <c r="B11675"/>
      <c r="C11675"/>
      <c r="D11675" s="43"/>
    </row>
    <row r="11676" spans="1:4" ht="15" x14ac:dyDescent="0.25">
      <c r="A11676"/>
      <c r="B11676"/>
      <c r="C11676"/>
      <c r="D11676" s="44"/>
    </row>
    <row r="11677" spans="1:4" ht="15" x14ac:dyDescent="0.25">
      <c r="A11677"/>
      <c r="B11677"/>
      <c r="C11677"/>
      <c r="D11677" s="43"/>
    </row>
    <row r="11678" spans="1:4" ht="15" x14ac:dyDescent="0.25">
      <c r="A11678"/>
      <c r="B11678"/>
      <c r="C11678"/>
      <c r="D11678" s="43"/>
    </row>
    <row r="11679" spans="1:4" ht="15" x14ac:dyDescent="0.25">
      <c r="A11679"/>
      <c r="B11679"/>
      <c r="C11679"/>
      <c r="D11679" s="43"/>
    </row>
    <row r="11680" spans="1:4" ht="15" x14ac:dyDescent="0.25">
      <c r="A11680"/>
      <c r="B11680"/>
      <c r="C11680"/>
      <c r="D11680" s="43"/>
    </row>
    <row r="11681" spans="1:4" ht="15" x14ac:dyDescent="0.25">
      <c r="A11681"/>
      <c r="B11681"/>
      <c r="C11681"/>
      <c r="D11681" s="43"/>
    </row>
    <row r="11682" spans="1:4" ht="15" x14ac:dyDescent="0.25">
      <c r="A11682"/>
      <c r="B11682"/>
      <c r="C11682"/>
      <c r="D11682" s="43"/>
    </row>
    <row r="11683" spans="1:4" ht="15" x14ac:dyDescent="0.25">
      <c r="A11683"/>
      <c r="B11683"/>
      <c r="C11683"/>
      <c r="D11683" s="43"/>
    </row>
    <row r="11684" spans="1:4" ht="15" x14ac:dyDescent="0.25">
      <c r="A11684"/>
      <c r="B11684"/>
      <c r="C11684"/>
      <c r="D11684" s="43"/>
    </row>
    <row r="11685" spans="1:4" ht="15" x14ac:dyDescent="0.25">
      <c r="A11685"/>
      <c r="B11685"/>
      <c r="C11685"/>
      <c r="D11685" s="43"/>
    </row>
    <row r="11686" spans="1:4" ht="15" x14ac:dyDescent="0.25">
      <c r="A11686"/>
      <c r="B11686"/>
      <c r="C11686"/>
      <c r="D11686" s="43"/>
    </row>
    <row r="11687" spans="1:4" ht="15" x14ac:dyDescent="0.25">
      <c r="A11687"/>
      <c r="B11687"/>
      <c r="C11687"/>
      <c r="D11687" s="43"/>
    </row>
    <row r="11688" spans="1:4" ht="15" x14ac:dyDescent="0.25">
      <c r="A11688"/>
      <c r="B11688"/>
      <c r="C11688"/>
      <c r="D11688" s="43"/>
    </row>
    <row r="11689" spans="1:4" ht="15" x14ac:dyDescent="0.25">
      <c r="A11689"/>
      <c r="B11689"/>
      <c r="C11689"/>
      <c r="D11689" s="43"/>
    </row>
    <row r="11690" spans="1:4" ht="15" x14ac:dyDescent="0.25">
      <c r="A11690"/>
      <c r="B11690"/>
      <c r="C11690"/>
      <c r="D11690" s="43"/>
    </row>
    <row r="11691" spans="1:4" ht="15" x14ac:dyDescent="0.25">
      <c r="A11691"/>
      <c r="B11691"/>
      <c r="C11691"/>
      <c r="D11691" s="43"/>
    </row>
    <row r="11692" spans="1:4" ht="15" x14ac:dyDescent="0.25">
      <c r="A11692"/>
      <c r="B11692"/>
      <c r="C11692"/>
      <c r="D11692" s="43"/>
    </row>
    <row r="11693" spans="1:4" ht="15" x14ac:dyDescent="0.25">
      <c r="A11693"/>
      <c r="B11693"/>
      <c r="C11693"/>
      <c r="D11693" s="43"/>
    </row>
    <row r="11694" spans="1:4" ht="15" x14ac:dyDescent="0.25">
      <c r="A11694"/>
      <c r="B11694"/>
      <c r="C11694"/>
      <c r="D11694" s="43"/>
    </row>
    <row r="11695" spans="1:4" ht="15" x14ac:dyDescent="0.25">
      <c r="A11695"/>
      <c r="B11695"/>
      <c r="C11695"/>
      <c r="D11695" s="43"/>
    </row>
    <row r="11696" spans="1:4" ht="15" x14ac:dyDescent="0.25">
      <c r="A11696"/>
      <c r="B11696"/>
      <c r="C11696"/>
      <c r="D11696" s="43"/>
    </row>
    <row r="11697" spans="1:4" ht="15" x14ac:dyDescent="0.25">
      <c r="A11697"/>
      <c r="B11697"/>
      <c r="C11697"/>
      <c r="D11697" s="43"/>
    </row>
    <row r="11698" spans="1:4" ht="15" x14ac:dyDescent="0.25">
      <c r="A11698"/>
      <c r="B11698"/>
      <c r="C11698"/>
      <c r="D11698" s="43"/>
    </row>
    <row r="11699" spans="1:4" ht="15" x14ac:dyDescent="0.25">
      <c r="A11699"/>
      <c r="B11699"/>
      <c r="C11699"/>
      <c r="D11699" s="43"/>
    </row>
    <row r="11700" spans="1:4" ht="15" x14ac:dyDescent="0.25">
      <c r="A11700"/>
      <c r="B11700"/>
      <c r="C11700"/>
      <c r="D11700" s="43"/>
    </row>
    <row r="11701" spans="1:4" ht="15" x14ac:dyDescent="0.25">
      <c r="A11701"/>
      <c r="B11701"/>
      <c r="C11701"/>
      <c r="D11701" s="43"/>
    </row>
    <row r="11702" spans="1:4" ht="15" x14ac:dyDescent="0.25">
      <c r="A11702"/>
      <c r="B11702"/>
      <c r="C11702"/>
      <c r="D11702" s="43"/>
    </row>
    <row r="11703" spans="1:4" ht="15" x14ac:dyDescent="0.25">
      <c r="A11703"/>
      <c r="B11703"/>
      <c r="C11703"/>
      <c r="D11703" s="43"/>
    </row>
    <row r="11704" spans="1:4" ht="15" x14ac:dyDescent="0.25">
      <c r="A11704"/>
      <c r="B11704"/>
      <c r="C11704"/>
      <c r="D11704" s="43"/>
    </row>
    <row r="11705" spans="1:4" ht="15" x14ac:dyDescent="0.25">
      <c r="A11705"/>
      <c r="B11705"/>
      <c r="C11705"/>
      <c r="D11705" s="43"/>
    </row>
    <row r="11706" spans="1:4" ht="15" x14ac:dyDescent="0.25">
      <c r="A11706"/>
      <c r="B11706"/>
      <c r="C11706"/>
      <c r="D11706" s="43"/>
    </row>
    <row r="11707" spans="1:4" ht="15" x14ac:dyDescent="0.25">
      <c r="A11707"/>
      <c r="B11707"/>
      <c r="C11707"/>
      <c r="D11707" s="43"/>
    </row>
    <row r="11708" spans="1:4" ht="15" x14ac:dyDescent="0.25">
      <c r="A11708"/>
      <c r="B11708"/>
      <c r="C11708"/>
      <c r="D11708" s="43"/>
    </row>
    <row r="11709" spans="1:4" ht="15" x14ac:dyDescent="0.25">
      <c r="A11709"/>
      <c r="B11709"/>
      <c r="C11709"/>
      <c r="D11709" s="43"/>
    </row>
    <row r="11710" spans="1:4" ht="15" x14ac:dyDescent="0.25">
      <c r="A11710"/>
      <c r="B11710"/>
      <c r="C11710"/>
      <c r="D11710" s="43"/>
    </row>
    <row r="11711" spans="1:4" ht="15" x14ac:dyDescent="0.25">
      <c r="A11711"/>
      <c r="B11711"/>
      <c r="C11711"/>
      <c r="D11711" s="43"/>
    </row>
    <row r="11712" spans="1:4" ht="15" x14ac:dyDescent="0.25">
      <c r="A11712"/>
      <c r="B11712"/>
      <c r="C11712"/>
      <c r="D11712" s="43"/>
    </row>
    <row r="11713" spans="1:4" ht="15" x14ac:dyDescent="0.25">
      <c r="A11713"/>
      <c r="B11713"/>
      <c r="C11713"/>
      <c r="D11713" s="43"/>
    </row>
    <row r="11714" spans="1:4" ht="15" x14ac:dyDescent="0.25">
      <c r="A11714"/>
      <c r="B11714"/>
      <c r="C11714"/>
      <c r="D11714" s="43"/>
    </row>
    <row r="11715" spans="1:4" ht="15" x14ac:dyDescent="0.25">
      <c r="A11715"/>
      <c r="B11715"/>
      <c r="C11715"/>
      <c r="D11715" s="43"/>
    </row>
    <row r="11716" spans="1:4" ht="15" x14ac:dyDescent="0.25">
      <c r="A11716"/>
      <c r="B11716"/>
      <c r="C11716"/>
      <c r="D11716" s="43"/>
    </row>
    <row r="11717" spans="1:4" ht="15" x14ac:dyDescent="0.25">
      <c r="A11717"/>
      <c r="B11717"/>
      <c r="C11717"/>
      <c r="D11717" s="43"/>
    </row>
    <row r="11718" spans="1:4" ht="15" x14ac:dyDescent="0.25">
      <c r="A11718"/>
      <c r="B11718"/>
      <c r="C11718"/>
      <c r="D11718" s="43"/>
    </row>
    <row r="11719" spans="1:4" ht="15" x14ac:dyDescent="0.25">
      <c r="A11719"/>
      <c r="B11719"/>
      <c r="C11719"/>
      <c r="D11719" s="43"/>
    </row>
    <row r="11720" spans="1:4" ht="15" x14ac:dyDescent="0.25">
      <c r="A11720"/>
      <c r="B11720"/>
      <c r="C11720"/>
      <c r="D11720" s="43"/>
    </row>
    <row r="11721" spans="1:4" ht="15" x14ac:dyDescent="0.25">
      <c r="A11721"/>
      <c r="B11721"/>
      <c r="C11721"/>
      <c r="D11721" s="43"/>
    </row>
    <row r="11722" spans="1:4" ht="15" x14ac:dyDescent="0.25">
      <c r="A11722"/>
      <c r="B11722"/>
      <c r="C11722"/>
      <c r="D11722" s="43"/>
    </row>
    <row r="11723" spans="1:4" ht="15" x14ac:dyDescent="0.25">
      <c r="A11723"/>
      <c r="B11723"/>
      <c r="C11723"/>
      <c r="D11723" s="43"/>
    </row>
    <row r="11724" spans="1:4" ht="15" x14ac:dyDescent="0.25">
      <c r="A11724"/>
      <c r="B11724"/>
      <c r="C11724"/>
      <c r="D11724" s="43"/>
    </row>
    <row r="11725" spans="1:4" ht="15" x14ac:dyDescent="0.25">
      <c r="A11725"/>
      <c r="B11725"/>
      <c r="C11725"/>
      <c r="D11725" s="43"/>
    </row>
    <row r="11726" spans="1:4" ht="15" x14ac:dyDescent="0.25">
      <c r="A11726"/>
      <c r="B11726"/>
      <c r="C11726"/>
      <c r="D11726" s="43"/>
    </row>
    <row r="11727" spans="1:4" ht="15" x14ac:dyDescent="0.25">
      <c r="A11727"/>
      <c r="B11727"/>
      <c r="C11727"/>
      <c r="D11727" s="43"/>
    </row>
    <row r="11728" spans="1:4" ht="15" x14ac:dyDescent="0.25">
      <c r="A11728"/>
      <c r="B11728"/>
      <c r="C11728"/>
      <c r="D11728" s="43"/>
    </row>
    <row r="11729" spans="1:4" ht="15" x14ac:dyDescent="0.25">
      <c r="A11729"/>
      <c r="B11729"/>
      <c r="C11729"/>
      <c r="D11729" s="43"/>
    </row>
    <row r="11730" spans="1:4" ht="15" x14ac:dyDescent="0.25">
      <c r="A11730"/>
      <c r="B11730"/>
      <c r="C11730"/>
      <c r="D11730" s="43"/>
    </row>
    <row r="11731" spans="1:4" ht="15" x14ac:dyDescent="0.25">
      <c r="A11731"/>
      <c r="B11731"/>
      <c r="C11731"/>
      <c r="D11731" s="43"/>
    </row>
    <row r="11732" spans="1:4" ht="15" x14ac:dyDescent="0.25">
      <c r="A11732"/>
      <c r="B11732"/>
      <c r="C11732"/>
      <c r="D11732" s="43"/>
    </row>
    <row r="11733" spans="1:4" ht="15" x14ac:dyDescent="0.25">
      <c r="A11733"/>
      <c r="B11733"/>
      <c r="C11733"/>
      <c r="D11733" s="43"/>
    </row>
    <row r="11734" spans="1:4" ht="15" x14ac:dyDescent="0.25">
      <c r="A11734"/>
      <c r="B11734"/>
      <c r="C11734"/>
      <c r="D11734" s="43"/>
    </row>
    <row r="11735" spans="1:4" ht="15" x14ac:dyDescent="0.25">
      <c r="A11735"/>
      <c r="B11735"/>
      <c r="C11735"/>
      <c r="D11735" s="43"/>
    </row>
    <row r="11736" spans="1:4" ht="15" x14ac:dyDescent="0.25">
      <c r="A11736"/>
      <c r="B11736"/>
      <c r="C11736"/>
      <c r="D11736" s="43"/>
    </row>
    <row r="11737" spans="1:4" ht="15" x14ac:dyDescent="0.25">
      <c r="A11737"/>
      <c r="B11737"/>
      <c r="C11737"/>
      <c r="D11737" s="43"/>
    </row>
    <row r="11738" spans="1:4" ht="15" x14ac:dyDescent="0.25">
      <c r="A11738"/>
      <c r="B11738"/>
      <c r="C11738"/>
      <c r="D11738" s="43"/>
    </row>
    <row r="11739" spans="1:4" ht="15" x14ac:dyDescent="0.25">
      <c r="A11739"/>
      <c r="B11739"/>
      <c r="C11739"/>
      <c r="D11739" s="43"/>
    </row>
    <row r="11740" spans="1:4" ht="15" x14ac:dyDescent="0.25">
      <c r="A11740"/>
      <c r="B11740"/>
      <c r="C11740"/>
      <c r="D11740" s="43"/>
    </row>
    <row r="11741" spans="1:4" ht="15" x14ac:dyDescent="0.25">
      <c r="A11741"/>
      <c r="B11741"/>
      <c r="C11741"/>
      <c r="D11741" s="43"/>
    </row>
    <row r="11742" spans="1:4" ht="15" x14ac:dyDescent="0.25">
      <c r="A11742"/>
      <c r="B11742"/>
      <c r="C11742"/>
      <c r="D11742" s="43"/>
    </row>
    <row r="11743" spans="1:4" ht="15" x14ac:dyDescent="0.25">
      <c r="A11743"/>
      <c r="B11743"/>
      <c r="C11743"/>
      <c r="D11743" s="43"/>
    </row>
    <row r="11744" spans="1:4" ht="15" x14ac:dyDescent="0.25">
      <c r="A11744"/>
      <c r="B11744"/>
      <c r="C11744"/>
      <c r="D11744" s="43"/>
    </row>
    <row r="11745" spans="1:4" ht="15" x14ac:dyDescent="0.25">
      <c r="A11745"/>
      <c r="B11745"/>
      <c r="C11745"/>
      <c r="D11745" s="43"/>
    </row>
    <row r="11746" spans="1:4" ht="15" x14ac:dyDescent="0.25">
      <c r="A11746"/>
      <c r="B11746"/>
      <c r="C11746"/>
      <c r="D11746" s="43"/>
    </row>
    <row r="11747" spans="1:4" ht="15" x14ac:dyDescent="0.25">
      <c r="A11747"/>
      <c r="B11747"/>
      <c r="C11747"/>
      <c r="D11747" s="43"/>
    </row>
    <row r="11748" spans="1:4" ht="15" x14ac:dyDescent="0.25">
      <c r="A11748"/>
      <c r="B11748"/>
      <c r="C11748"/>
      <c r="D11748" s="43"/>
    </row>
    <row r="11749" spans="1:4" ht="15" x14ac:dyDescent="0.25">
      <c r="A11749"/>
      <c r="B11749"/>
      <c r="C11749"/>
      <c r="D11749" s="43"/>
    </row>
    <row r="11750" spans="1:4" ht="15" x14ac:dyDescent="0.25">
      <c r="A11750"/>
      <c r="B11750"/>
      <c r="C11750"/>
      <c r="D11750" s="43"/>
    </row>
    <row r="11751" spans="1:4" ht="15" x14ac:dyDescent="0.25">
      <c r="A11751"/>
      <c r="B11751"/>
      <c r="C11751"/>
      <c r="D11751" s="43"/>
    </row>
    <row r="11752" spans="1:4" ht="15" x14ac:dyDescent="0.25">
      <c r="A11752"/>
      <c r="B11752"/>
      <c r="C11752"/>
      <c r="D11752" s="43"/>
    </row>
    <row r="11753" spans="1:4" ht="15" x14ac:dyDescent="0.25">
      <c r="A11753"/>
      <c r="B11753"/>
      <c r="C11753"/>
      <c r="D11753" s="43"/>
    </row>
    <row r="11754" spans="1:4" ht="15" x14ac:dyDescent="0.25">
      <c r="A11754"/>
      <c r="B11754"/>
      <c r="C11754"/>
      <c r="D11754" s="43"/>
    </row>
    <row r="11755" spans="1:4" ht="15" x14ac:dyDescent="0.25">
      <c r="A11755"/>
      <c r="B11755"/>
      <c r="C11755"/>
      <c r="D11755" s="43"/>
    </row>
    <row r="11756" spans="1:4" ht="15" x14ac:dyDescent="0.25">
      <c r="A11756"/>
      <c r="B11756"/>
      <c r="C11756"/>
      <c r="D11756" s="43"/>
    </row>
    <row r="11757" spans="1:4" ht="15" x14ac:dyDescent="0.25">
      <c r="A11757"/>
      <c r="B11757"/>
      <c r="C11757"/>
      <c r="D11757" s="43"/>
    </row>
    <row r="11758" spans="1:4" ht="15" x14ac:dyDescent="0.25">
      <c r="A11758"/>
      <c r="B11758"/>
      <c r="C11758"/>
      <c r="D11758" s="43"/>
    </row>
    <row r="11759" spans="1:4" ht="15" x14ac:dyDescent="0.25">
      <c r="A11759"/>
      <c r="B11759"/>
      <c r="C11759"/>
      <c r="D11759" s="43"/>
    </row>
    <row r="11760" spans="1:4" ht="15" x14ac:dyDescent="0.25">
      <c r="A11760"/>
      <c r="B11760"/>
      <c r="C11760"/>
      <c r="D11760" s="43"/>
    </row>
    <row r="11761" spans="1:4" ht="15" x14ac:dyDescent="0.25">
      <c r="A11761"/>
      <c r="B11761"/>
      <c r="C11761"/>
      <c r="D11761" s="43"/>
    </row>
    <row r="11762" spans="1:4" ht="15" x14ac:dyDescent="0.25">
      <c r="A11762"/>
      <c r="B11762"/>
      <c r="C11762"/>
      <c r="D11762" s="43"/>
    </row>
    <row r="11763" spans="1:4" ht="15" x14ac:dyDescent="0.25">
      <c r="A11763"/>
      <c r="B11763"/>
      <c r="C11763"/>
      <c r="D11763" s="43"/>
    </row>
    <row r="11764" spans="1:4" ht="15" x14ac:dyDescent="0.25">
      <c r="A11764"/>
      <c r="B11764"/>
      <c r="C11764"/>
      <c r="D11764" s="43"/>
    </row>
    <row r="11765" spans="1:4" ht="15" x14ac:dyDescent="0.25">
      <c r="A11765"/>
      <c r="B11765"/>
      <c r="C11765"/>
      <c r="D11765" s="43"/>
    </row>
    <row r="11766" spans="1:4" ht="15" x14ac:dyDescent="0.25">
      <c r="A11766"/>
      <c r="B11766"/>
      <c r="C11766"/>
      <c r="D11766" s="43"/>
    </row>
    <row r="11767" spans="1:4" ht="15" x14ac:dyDescent="0.25">
      <c r="A11767"/>
      <c r="B11767"/>
      <c r="C11767"/>
      <c r="D11767" s="43"/>
    </row>
    <row r="11768" spans="1:4" ht="15" x14ac:dyDescent="0.25">
      <c r="A11768"/>
      <c r="B11768"/>
      <c r="C11768"/>
      <c r="D11768" s="43"/>
    </row>
    <row r="11769" spans="1:4" ht="15" x14ac:dyDescent="0.25">
      <c r="A11769"/>
      <c r="B11769"/>
      <c r="C11769"/>
      <c r="D11769" s="43"/>
    </row>
    <row r="11770" spans="1:4" ht="15" x14ac:dyDescent="0.25">
      <c r="A11770"/>
      <c r="B11770"/>
      <c r="C11770"/>
      <c r="D11770" s="43"/>
    </row>
    <row r="11771" spans="1:4" ht="15" x14ac:dyDescent="0.25">
      <c r="A11771"/>
      <c r="B11771"/>
      <c r="C11771"/>
      <c r="D11771" s="43"/>
    </row>
    <row r="11772" spans="1:4" ht="15" x14ac:dyDescent="0.25">
      <c r="A11772"/>
      <c r="B11772"/>
      <c r="C11772"/>
      <c r="D11772" s="43"/>
    </row>
    <row r="11773" spans="1:4" ht="15" x14ac:dyDescent="0.25">
      <c r="A11773"/>
      <c r="B11773"/>
      <c r="C11773"/>
      <c r="D11773" s="43"/>
    </row>
    <row r="11774" spans="1:4" ht="15" x14ac:dyDescent="0.25">
      <c r="A11774"/>
      <c r="B11774"/>
      <c r="C11774"/>
      <c r="D11774" s="43"/>
    </row>
    <row r="11775" spans="1:4" ht="15" x14ac:dyDescent="0.25">
      <c r="A11775"/>
      <c r="B11775"/>
      <c r="C11775"/>
      <c r="D11775" s="43"/>
    </row>
    <row r="11776" spans="1:4" ht="15" x14ac:dyDescent="0.25">
      <c r="A11776"/>
      <c r="B11776"/>
      <c r="C11776"/>
      <c r="D11776" s="43"/>
    </row>
    <row r="11777" spans="1:4" ht="15" x14ac:dyDescent="0.25">
      <c r="A11777"/>
      <c r="B11777"/>
      <c r="C11777"/>
      <c r="D11777" s="43"/>
    </row>
    <row r="11778" spans="1:4" ht="15" x14ac:dyDescent="0.25">
      <c r="A11778"/>
      <c r="B11778"/>
      <c r="C11778"/>
      <c r="D11778" s="43"/>
    </row>
    <row r="11779" spans="1:4" ht="15" x14ac:dyDescent="0.25">
      <c r="A11779"/>
      <c r="B11779"/>
      <c r="C11779"/>
      <c r="D11779" s="43"/>
    </row>
    <row r="11780" spans="1:4" ht="15" x14ac:dyDescent="0.25">
      <c r="A11780"/>
      <c r="B11780"/>
      <c r="C11780"/>
      <c r="D11780" s="43"/>
    </row>
    <row r="11781" spans="1:4" ht="15" x14ac:dyDescent="0.25">
      <c r="A11781"/>
      <c r="B11781"/>
      <c r="C11781"/>
      <c r="D11781" s="43"/>
    </row>
    <row r="11782" spans="1:4" ht="15" x14ac:dyDescent="0.25">
      <c r="A11782"/>
      <c r="B11782"/>
      <c r="C11782"/>
      <c r="D11782" s="43"/>
    </row>
    <row r="11783" spans="1:4" ht="15" x14ac:dyDescent="0.25">
      <c r="A11783"/>
      <c r="B11783"/>
      <c r="C11783"/>
      <c r="D11783" s="43"/>
    </row>
    <row r="11784" spans="1:4" ht="15" x14ac:dyDescent="0.25">
      <c r="A11784"/>
      <c r="B11784"/>
      <c r="C11784"/>
      <c r="D11784" s="43"/>
    </row>
    <row r="11785" spans="1:4" ht="15" x14ac:dyDescent="0.25">
      <c r="A11785"/>
      <c r="B11785"/>
      <c r="C11785"/>
      <c r="D11785" s="43"/>
    </row>
    <row r="11786" spans="1:4" ht="15" x14ac:dyDescent="0.25">
      <c r="A11786"/>
      <c r="B11786"/>
      <c r="C11786"/>
      <c r="D11786" s="43"/>
    </row>
    <row r="11787" spans="1:4" ht="15" x14ac:dyDescent="0.25">
      <c r="A11787"/>
      <c r="B11787"/>
      <c r="C11787"/>
      <c r="D11787" s="43"/>
    </row>
    <row r="11788" spans="1:4" ht="15" x14ac:dyDescent="0.25">
      <c r="A11788"/>
      <c r="B11788"/>
      <c r="C11788"/>
      <c r="D11788" s="43"/>
    </row>
    <row r="11789" spans="1:4" ht="15" x14ac:dyDescent="0.25">
      <c r="A11789"/>
      <c r="B11789"/>
      <c r="C11789"/>
      <c r="D11789" s="43"/>
    </row>
    <row r="11790" spans="1:4" ht="15" x14ac:dyDescent="0.25">
      <c r="A11790"/>
      <c r="B11790"/>
      <c r="C11790"/>
      <c r="D11790" s="43"/>
    </row>
    <row r="11791" spans="1:4" ht="15" x14ac:dyDescent="0.25">
      <c r="A11791"/>
      <c r="B11791"/>
      <c r="C11791"/>
      <c r="D11791" s="43"/>
    </row>
    <row r="11792" spans="1:4" ht="15" x14ac:dyDescent="0.25">
      <c r="A11792"/>
      <c r="B11792"/>
      <c r="C11792"/>
      <c r="D11792" s="43"/>
    </row>
    <row r="11793" spans="1:4" ht="15" x14ac:dyDescent="0.25">
      <c r="A11793"/>
      <c r="B11793"/>
      <c r="C11793"/>
      <c r="D11793" s="43"/>
    </row>
    <row r="11794" spans="1:4" ht="15" x14ac:dyDescent="0.25">
      <c r="A11794"/>
      <c r="B11794"/>
      <c r="C11794"/>
      <c r="D11794" s="43"/>
    </row>
    <row r="11795" spans="1:4" ht="15" x14ac:dyDescent="0.25">
      <c r="A11795"/>
      <c r="B11795"/>
      <c r="C11795"/>
      <c r="D11795" s="43"/>
    </row>
    <row r="11796" spans="1:4" ht="15" x14ac:dyDescent="0.25">
      <c r="A11796"/>
      <c r="B11796"/>
      <c r="C11796"/>
      <c r="D11796" s="43"/>
    </row>
    <row r="11797" spans="1:4" ht="15" x14ac:dyDescent="0.25">
      <c r="A11797"/>
      <c r="B11797"/>
      <c r="C11797"/>
      <c r="D11797" s="43"/>
    </row>
    <row r="11798" spans="1:4" ht="15" x14ac:dyDescent="0.25">
      <c r="A11798"/>
      <c r="B11798"/>
      <c r="C11798"/>
      <c r="D11798" s="43"/>
    </row>
    <row r="11799" spans="1:4" ht="15" x14ac:dyDescent="0.25">
      <c r="A11799"/>
      <c r="B11799"/>
      <c r="C11799"/>
      <c r="D11799" s="43"/>
    </row>
    <row r="11800" spans="1:4" ht="15" x14ac:dyDescent="0.25">
      <c r="A11800"/>
      <c r="B11800"/>
      <c r="C11800"/>
      <c r="D11800" s="43"/>
    </row>
    <row r="11801" spans="1:4" ht="15" x14ac:dyDescent="0.25">
      <c r="A11801"/>
      <c r="B11801"/>
      <c r="C11801"/>
      <c r="D11801" s="43"/>
    </row>
    <row r="11802" spans="1:4" ht="15" x14ac:dyDescent="0.25">
      <c r="A11802"/>
      <c r="B11802"/>
      <c r="C11802"/>
      <c r="D11802" s="43"/>
    </row>
    <row r="11803" spans="1:4" ht="15" x14ac:dyDescent="0.25">
      <c r="A11803"/>
      <c r="B11803"/>
      <c r="C11803"/>
      <c r="D11803" s="43"/>
    </row>
    <row r="11804" spans="1:4" ht="15" x14ac:dyDescent="0.25">
      <c r="A11804"/>
      <c r="B11804"/>
      <c r="C11804"/>
      <c r="D11804" s="43"/>
    </row>
    <row r="11805" spans="1:4" ht="15" x14ac:dyDescent="0.25">
      <c r="A11805"/>
      <c r="B11805"/>
      <c r="C11805"/>
      <c r="D11805" s="43"/>
    </row>
    <row r="11806" spans="1:4" ht="15" x14ac:dyDescent="0.25">
      <c r="A11806"/>
      <c r="B11806"/>
      <c r="C11806"/>
      <c r="D11806" s="43"/>
    </row>
    <row r="11807" spans="1:4" ht="15" x14ac:dyDescent="0.25">
      <c r="A11807"/>
      <c r="B11807"/>
      <c r="C11807"/>
      <c r="D11807" s="43"/>
    </row>
    <row r="11808" spans="1:4" ht="15" x14ac:dyDescent="0.25">
      <c r="A11808"/>
      <c r="B11808"/>
      <c r="C11808"/>
      <c r="D11808" s="43"/>
    </row>
    <row r="11809" spans="1:4" ht="15" x14ac:dyDescent="0.25">
      <c r="A11809"/>
      <c r="B11809"/>
      <c r="C11809"/>
      <c r="D11809" s="43"/>
    </row>
    <row r="11810" spans="1:4" ht="15" x14ac:dyDescent="0.25">
      <c r="A11810"/>
      <c r="B11810"/>
      <c r="C11810"/>
      <c r="D11810" s="43"/>
    </row>
    <row r="11811" spans="1:4" ht="15" x14ac:dyDescent="0.25">
      <c r="A11811"/>
      <c r="B11811"/>
      <c r="C11811"/>
      <c r="D11811" s="43"/>
    </row>
    <row r="11812" spans="1:4" ht="15" x14ac:dyDescent="0.25">
      <c r="A11812"/>
      <c r="B11812"/>
      <c r="C11812"/>
      <c r="D11812" s="43"/>
    </row>
    <row r="11813" spans="1:4" ht="15" x14ac:dyDescent="0.25">
      <c r="A11813"/>
      <c r="B11813"/>
      <c r="C11813"/>
      <c r="D11813" s="43"/>
    </row>
    <row r="11814" spans="1:4" ht="15" x14ac:dyDescent="0.25">
      <c r="A11814"/>
      <c r="B11814"/>
      <c r="C11814"/>
      <c r="D11814" s="43"/>
    </row>
    <row r="11815" spans="1:4" ht="15" x14ac:dyDescent="0.25">
      <c r="A11815"/>
      <c r="B11815"/>
      <c r="C11815"/>
      <c r="D11815" s="43"/>
    </row>
    <row r="11816" spans="1:4" ht="15" x14ac:dyDescent="0.25">
      <c r="A11816"/>
      <c r="B11816"/>
      <c r="C11816"/>
      <c r="D11816" s="43"/>
    </row>
    <row r="11817" spans="1:4" ht="15" x14ac:dyDescent="0.25">
      <c r="A11817"/>
      <c r="B11817"/>
      <c r="C11817"/>
      <c r="D11817" s="43"/>
    </row>
    <row r="11818" spans="1:4" ht="15" x14ac:dyDescent="0.25">
      <c r="A11818"/>
      <c r="B11818"/>
      <c r="C11818"/>
      <c r="D11818" s="43"/>
    </row>
    <row r="11819" spans="1:4" ht="15" x14ac:dyDescent="0.25">
      <c r="A11819"/>
      <c r="B11819"/>
      <c r="C11819"/>
      <c r="D11819" s="43"/>
    </row>
    <row r="11820" spans="1:4" ht="15" x14ac:dyDescent="0.25">
      <c r="A11820"/>
      <c r="B11820"/>
      <c r="C11820"/>
      <c r="D11820" s="43"/>
    </row>
    <row r="11821" spans="1:4" ht="15" x14ac:dyDescent="0.25">
      <c r="A11821"/>
      <c r="B11821"/>
      <c r="C11821"/>
      <c r="D11821" s="43"/>
    </row>
    <row r="11822" spans="1:4" ht="15" x14ac:dyDescent="0.25">
      <c r="A11822"/>
      <c r="B11822"/>
      <c r="C11822"/>
      <c r="D11822" s="43"/>
    </row>
    <row r="11823" spans="1:4" ht="15" x14ac:dyDescent="0.25">
      <c r="A11823"/>
      <c r="B11823"/>
      <c r="C11823"/>
      <c r="D11823" s="43"/>
    </row>
    <row r="11824" spans="1:4" ht="15" x14ac:dyDescent="0.25">
      <c r="A11824"/>
      <c r="B11824"/>
      <c r="C11824"/>
      <c r="D11824" s="43"/>
    </row>
    <row r="11825" spans="1:4" ht="15" x14ac:dyDescent="0.25">
      <c r="A11825"/>
      <c r="B11825"/>
      <c r="C11825"/>
      <c r="D11825" s="43"/>
    </row>
    <row r="11826" spans="1:4" ht="15" x14ac:dyDescent="0.25">
      <c r="A11826"/>
      <c r="B11826"/>
      <c r="C11826"/>
      <c r="D11826" s="43"/>
    </row>
    <row r="11827" spans="1:4" ht="15" x14ac:dyDescent="0.25">
      <c r="A11827"/>
      <c r="B11827"/>
      <c r="C11827"/>
      <c r="D11827" s="43"/>
    </row>
    <row r="11828" spans="1:4" ht="15" x14ac:dyDescent="0.25">
      <c r="A11828"/>
      <c r="B11828"/>
      <c r="C11828"/>
      <c r="D11828" s="43"/>
    </row>
    <row r="11829" spans="1:4" ht="15" x14ac:dyDescent="0.25">
      <c r="A11829"/>
      <c r="B11829"/>
      <c r="C11829"/>
      <c r="D11829" s="43"/>
    </row>
    <row r="11830" spans="1:4" ht="15" x14ac:dyDescent="0.25">
      <c r="A11830"/>
      <c r="B11830"/>
      <c r="C11830"/>
      <c r="D11830" s="43"/>
    </row>
    <row r="11831" spans="1:4" ht="15" x14ac:dyDescent="0.25">
      <c r="A11831"/>
      <c r="B11831"/>
      <c r="C11831"/>
      <c r="D11831" s="43"/>
    </row>
    <row r="11832" spans="1:4" ht="15" x14ac:dyDescent="0.25">
      <c r="A11832"/>
      <c r="B11832"/>
      <c r="C11832"/>
      <c r="D11832" s="43"/>
    </row>
    <row r="11833" spans="1:4" ht="15" x14ac:dyDescent="0.25">
      <c r="A11833"/>
      <c r="B11833"/>
      <c r="C11833"/>
      <c r="D11833" s="43"/>
    </row>
    <row r="11834" spans="1:4" ht="15" x14ac:dyDescent="0.25">
      <c r="A11834"/>
      <c r="B11834"/>
      <c r="C11834"/>
      <c r="D11834" s="43"/>
    </row>
    <row r="11835" spans="1:4" ht="15" x14ac:dyDescent="0.25">
      <c r="A11835"/>
      <c r="B11835"/>
      <c r="C11835"/>
      <c r="D11835" s="43"/>
    </row>
    <row r="11836" spans="1:4" ht="15" x14ac:dyDescent="0.25">
      <c r="A11836"/>
      <c r="B11836"/>
      <c r="C11836"/>
      <c r="D11836" s="43"/>
    </row>
    <row r="11837" spans="1:4" ht="15" x14ac:dyDescent="0.25">
      <c r="A11837"/>
      <c r="B11837"/>
      <c r="C11837"/>
      <c r="D11837" s="43"/>
    </row>
    <row r="11838" spans="1:4" ht="15" x14ac:dyDescent="0.25">
      <c r="A11838"/>
      <c r="B11838"/>
      <c r="C11838"/>
      <c r="D11838" s="43"/>
    </row>
    <row r="11839" spans="1:4" ht="15" x14ac:dyDescent="0.25">
      <c r="A11839"/>
      <c r="B11839"/>
      <c r="C11839"/>
      <c r="D11839" s="43"/>
    </row>
    <row r="11840" spans="1:4" ht="15" x14ac:dyDescent="0.25">
      <c r="A11840"/>
      <c r="B11840"/>
      <c r="C11840"/>
      <c r="D11840" s="43"/>
    </row>
    <row r="11841" spans="1:4" ht="15" x14ac:dyDescent="0.25">
      <c r="A11841"/>
      <c r="B11841"/>
      <c r="C11841"/>
      <c r="D11841" s="43"/>
    </row>
    <row r="11842" spans="1:4" ht="15" x14ac:dyDescent="0.25">
      <c r="A11842"/>
      <c r="B11842"/>
      <c r="C11842"/>
      <c r="D11842" s="43"/>
    </row>
    <row r="11843" spans="1:4" ht="15" x14ac:dyDescent="0.25">
      <c r="A11843"/>
      <c r="B11843"/>
      <c r="C11843"/>
      <c r="D11843" s="43"/>
    </row>
    <row r="11844" spans="1:4" ht="15" x14ac:dyDescent="0.25">
      <c r="A11844"/>
      <c r="B11844"/>
      <c r="C11844"/>
      <c r="D11844" s="43"/>
    </row>
    <row r="11845" spans="1:4" ht="15" x14ac:dyDescent="0.25">
      <c r="A11845"/>
      <c r="B11845"/>
      <c r="C11845"/>
      <c r="D11845" s="43"/>
    </row>
    <row r="11846" spans="1:4" ht="15" x14ac:dyDescent="0.25">
      <c r="A11846"/>
      <c r="B11846"/>
      <c r="C11846"/>
      <c r="D11846" s="43"/>
    </row>
    <row r="11847" spans="1:4" ht="15" x14ac:dyDescent="0.25">
      <c r="A11847"/>
      <c r="B11847"/>
      <c r="C11847"/>
      <c r="D11847" s="43"/>
    </row>
    <row r="11848" spans="1:4" ht="15" x14ac:dyDescent="0.25">
      <c r="A11848"/>
      <c r="B11848"/>
      <c r="C11848"/>
      <c r="D11848" s="43"/>
    </row>
    <row r="11849" spans="1:4" ht="15" x14ac:dyDescent="0.25">
      <c r="A11849"/>
      <c r="B11849"/>
      <c r="C11849"/>
      <c r="D11849" s="43"/>
    </row>
    <row r="11850" spans="1:4" ht="15" x14ac:dyDescent="0.25">
      <c r="A11850"/>
      <c r="B11850"/>
      <c r="C11850"/>
      <c r="D11850" s="43"/>
    </row>
    <row r="11851" spans="1:4" ht="15" x14ac:dyDescent="0.25">
      <c r="A11851"/>
      <c r="B11851"/>
      <c r="C11851"/>
      <c r="D11851" s="43"/>
    </row>
    <row r="11852" spans="1:4" ht="15" x14ac:dyDescent="0.25">
      <c r="A11852"/>
      <c r="B11852"/>
      <c r="C11852"/>
      <c r="D11852" s="43"/>
    </row>
    <row r="11853" spans="1:4" ht="15" x14ac:dyDescent="0.25">
      <c r="A11853"/>
      <c r="B11853"/>
      <c r="C11853"/>
      <c r="D11853" s="43"/>
    </row>
    <row r="11854" spans="1:4" ht="15" x14ac:dyDescent="0.25">
      <c r="A11854"/>
      <c r="B11854"/>
      <c r="C11854"/>
      <c r="D11854" s="43"/>
    </row>
    <row r="11855" spans="1:4" ht="15" x14ac:dyDescent="0.25">
      <c r="A11855"/>
      <c r="B11855"/>
      <c r="C11855"/>
      <c r="D11855" s="43"/>
    </row>
    <row r="11856" spans="1:4" ht="15" x14ac:dyDescent="0.25">
      <c r="A11856"/>
      <c r="B11856"/>
      <c r="C11856"/>
      <c r="D11856" s="43"/>
    </row>
    <row r="11857" spans="1:4" ht="15" x14ac:dyDescent="0.25">
      <c r="A11857"/>
      <c r="B11857"/>
      <c r="C11857"/>
      <c r="D11857" s="43"/>
    </row>
    <row r="11858" spans="1:4" ht="15" x14ac:dyDescent="0.25">
      <c r="A11858"/>
      <c r="B11858"/>
      <c r="C11858"/>
      <c r="D11858" s="43"/>
    </row>
    <row r="11859" spans="1:4" ht="15" x14ac:dyDescent="0.25">
      <c r="A11859"/>
      <c r="B11859"/>
      <c r="C11859"/>
      <c r="D11859" s="43"/>
    </row>
    <row r="11860" spans="1:4" ht="15" x14ac:dyDescent="0.25">
      <c r="A11860"/>
      <c r="B11860"/>
      <c r="C11860"/>
      <c r="D11860" s="43"/>
    </row>
    <row r="11861" spans="1:4" ht="15" x14ac:dyDescent="0.25">
      <c r="A11861"/>
      <c r="B11861"/>
      <c r="C11861"/>
      <c r="D11861" s="43"/>
    </row>
    <row r="11862" spans="1:4" ht="15" x14ac:dyDescent="0.25">
      <c r="A11862"/>
      <c r="B11862"/>
      <c r="C11862"/>
      <c r="D11862" s="43"/>
    </row>
    <row r="11863" spans="1:4" ht="15" x14ac:dyDescent="0.25">
      <c r="A11863"/>
      <c r="B11863"/>
      <c r="C11863"/>
      <c r="D11863" s="43"/>
    </row>
    <row r="11864" spans="1:4" ht="15" x14ac:dyDescent="0.25">
      <c r="A11864"/>
      <c r="B11864"/>
      <c r="C11864"/>
      <c r="D11864" s="43"/>
    </row>
    <row r="11865" spans="1:4" ht="15" x14ac:dyDescent="0.25">
      <c r="A11865"/>
      <c r="B11865"/>
      <c r="C11865"/>
      <c r="D11865" s="43"/>
    </row>
    <row r="11866" spans="1:4" ht="15" x14ac:dyDescent="0.25">
      <c r="A11866"/>
      <c r="B11866"/>
      <c r="C11866"/>
      <c r="D11866" s="43"/>
    </row>
    <row r="11867" spans="1:4" ht="15" x14ac:dyDescent="0.25">
      <c r="A11867"/>
      <c r="B11867"/>
      <c r="C11867"/>
      <c r="D11867" s="43"/>
    </row>
    <row r="11868" spans="1:4" ht="15" x14ac:dyDescent="0.25">
      <c r="A11868"/>
      <c r="B11868"/>
      <c r="C11868"/>
      <c r="D11868" s="43"/>
    </row>
    <row r="11869" spans="1:4" ht="15" x14ac:dyDescent="0.25">
      <c r="A11869"/>
      <c r="B11869"/>
      <c r="C11869"/>
      <c r="D11869" s="43"/>
    </row>
    <row r="11870" spans="1:4" ht="15" x14ac:dyDescent="0.25">
      <c r="A11870"/>
      <c r="B11870"/>
      <c r="C11870"/>
      <c r="D11870" s="43"/>
    </row>
    <row r="11871" spans="1:4" ht="15" x14ac:dyDescent="0.25">
      <c r="A11871"/>
      <c r="B11871"/>
      <c r="C11871"/>
      <c r="D11871" s="43"/>
    </row>
    <row r="11872" spans="1:4" ht="15" x14ac:dyDescent="0.25">
      <c r="A11872"/>
      <c r="B11872"/>
      <c r="C11872"/>
      <c r="D11872" s="43"/>
    </row>
    <row r="11873" spans="1:4" ht="15" x14ac:dyDescent="0.25">
      <c r="A11873"/>
      <c r="B11873"/>
      <c r="C11873"/>
      <c r="D11873" s="43"/>
    </row>
    <row r="11874" spans="1:4" ht="15" x14ac:dyDescent="0.25">
      <c r="A11874"/>
      <c r="B11874"/>
      <c r="C11874"/>
      <c r="D11874" s="43"/>
    </row>
    <row r="11875" spans="1:4" ht="15" x14ac:dyDescent="0.25">
      <c r="A11875"/>
      <c r="B11875"/>
      <c r="C11875"/>
      <c r="D11875" s="43"/>
    </row>
    <row r="11876" spans="1:4" ht="15" x14ac:dyDescent="0.25">
      <c r="A11876"/>
      <c r="B11876"/>
      <c r="C11876"/>
      <c r="D11876" s="43"/>
    </row>
    <row r="11877" spans="1:4" ht="15" x14ac:dyDescent="0.25">
      <c r="A11877"/>
      <c r="B11877"/>
      <c r="C11877"/>
      <c r="D11877" s="43"/>
    </row>
    <row r="11878" spans="1:4" ht="15" x14ac:dyDescent="0.25">
      <c r="A11878"/>
      <c r="B11878"/>
      <c r="C11878"/>
      <c r="D11878" s="43"/>
    </row>
    <row r="11879" spans="1:4" ht="15" x14ac:dyDescent="0.25">
      <c r="A11879"/>
      <c r="B11879"/>
      <c r="C11879"/>
      <c r="D11879" s="43"/>
    </row>
    <row r="11880" spans="1:4" ht="15" x14ac:dyDescent="0.25">
      <c r="A11880"/>
      <c r="B11880"/>
      <c r="C11880"/>
      <c r="D11880" s="43"/>
    </row>
    <row r="11881" spans="1:4" ht="15" x14ac:dyDescent="0.25">
      <c r="A11881"/>
      <c r="B11881"/>
      <c r="C11881"/>
      <c r="D11881" s="43"/>
    </row>
    <row r="11882" spans="1:4" ht="15" x14ac:dyDescent="0.25">
      <c r="A11882"/>
      <c r="B11882"/>
      <c r="C11882"/>
      <c r="D11882" s="43"/>
    </row>
    <row r="11883" spans="1:4" ht="15" x14ac:dyDescent="0.25">
      <c r="A11883"/>
      <c r="B11883"/>
      <c r="C11883"/>
      <c r="D11883" s="43"/>
    </row>
    <row r="11884" spans="1:4" ht="15" x14ac:dyDescent="0.25">
      <c r="A11884"/>
      <c r="B11884"/>
      <c r="C11884"/>
      <c r="D11884" s="43"/>
    </row>
    <row r="11885" spans="1:4" ht="15" x14ac:dyDescent="0.25">
      <c r="A11885"/>
      <c r="B11885"/>
      <c r="C11885"/>
      <c r="D11885" s="43"/>
    </row>
    <row r="11886" spans="1:4" ht="15" x14ac:dyDescent="0.25">
      <c r="A11886"/>
      <c r="B11886"/>
      <c r="C11886"/>
      <c r="D11886" s="43"/>
    </row>
    <row r="11887" spans="1:4" ht="15" x14ac:dyDescent="0.25">
      <c r="A11887"/>
      <c r="B11887"/>
      <c r="C11887"/>
      <c r="D11887" s="43"/>
    </row>
    <row r="11888" spans="1:4" ht="15" x14ac:dyDescent="0.25">
      <c r="A11888"/>
      <c r="B11888"/>
      <c r="C11888"/>
      <c r="D11888" s="43"/>
    </row>
    <row r="11889" spans="1:4" ht="15" x14ac:dyDescent="0.25">
      <c r="A11889"/>
      <c r="B11889"/>
      <c r="C11889"/>
      <c r="D11889" s="43"/>
    </row>
    <row r="11890" spans="1:4" ht="15" x14ac:dyDescent="0.25">
      <c r="A11890"/>
      <c r="B11890"/>
      <c r="C11890"/>
      <c r="D11890" s="43"/>
    </row>
    <row r="11891" spans="1:4" ht="15" x14ac:dyDescent="0.25">
      <c r="A11891"/>
      <c r="B11891"/>
      <c r="C11891"/>
      <c r="D11891" s="43"/>
    </row>
    <row r="11892" spans="1:4" ht="15" x14ac:dyDescent="0.25">
      <c r="A11892"/>
      <c r="B11892"/>
      <c r="C11892"/>
      <c r="D11892" s="43"/>
    </row>
    <row r="11893" spans="1:4" ht="15" x14ac:dyDescent="0.25">
      <c r="A11893"/>
      <c r="B11893"/>
      <c r="C11893"/>
      <c r="D11893" s="43"/>
    </row>
    <row r="11894" spans="1:4" ht="15" x14ac:dyDescent="0.25">
      <c r="A11894"/>
      <c r="B11894"/>
      <c r="C11894"/>
      <c r="D11894" s="43"/>
    </row>
    <row r="11895" spans="1:4" ht="15" x14ac:dyDescent="0.25">
      <c r="A11895"/>
      <c r="B11895"/>
      <c r="C11895"/>
      <c r="D11895" s="43"/>
    </row>
    <row r="11896" spans="1:4" ht="15" x14ac:dyDescent="0.25">
      <c r="A11896"/>
      <c r="B11896"/>
      <c r="C11896"/>
      <c r="D11896" s="43"/>
    </row>
    <row r="11897" spans="1:4" ht="15" x14ac:dyDescent="0.25">
      <c r="A11897"/>
      <c r="B11897"/>
      <c r="C11897"/>
      <c r="D11897" s="43"/>
    </row>
    <row r="11898" spans="1:4" ht="15" x14ac:dyDescent="0.25">
      <c r="A11898"/>
      <c r="B11898"/>
      <c r="C11898"/>
      <c r="D11898" s="43"/>
    </row>
    <row r="11899" spans="1:4" ht="15" x14ac:dyDescent="0.25">
      <c r="A11899"/>
      <c r="B11899"/>
      <c r="C11899"/>
      <c r="D11899" s="43"/>
    </row>
    <row r="11900" spans="1:4" ht="15" x14ac:dyDescent="0.25">
      <c r="A11900"/>
      <c r="B11900"/>
      <c r="C11900"/>
      <c r="D11900" s="43"/>
    </row>
    <row r="11901" spans="1:4" ht="15" x14ac:dyDescent="0.25">
      <c r="A11901"/>
      <c r="B11901"/>
      <c r="C11901"/>
      <c r="D11901" s="43"/>
    </row>
    <row r="11902" spans="1:4" ht="15" x14ac:dyDescent="0.25">
      <c r="A11902"/>
      <c r="B11902"/>
      <c r="C11902"/>
      <c r="D11902" s="43"/>
    </row>
    <row r="11903" spans="1:4" ht="15" x14ac:dyDescent="0.25">
      <c r="A11903"/>
      <c r="B11903"/>
      <c r="C11903"/>
      <c r="D11903" s="43"/>
    </row>
    <row r="11904" spans="1:4" ht="15" x14ac:dyDescent="0.25">
      <c r="A11904"/>
      <c r="B11904"/>
      <c r="C11904"/>
      <c r="D11904" s="43"/>
    </row>
    <row r="11905" spans="1:4" ht="15" x14ac:dyDescent="0.25">
      <c r="A11905"/>
      <c r="B11905"/>
      <c r="C11905"/>
      <c r="D11905" s="43"/>
    </row>
    <row r="11906" spans="1:4" ht="15" x14ac:dyDescent="0.25">
      <c r="A11906"/>
      <c r="B11906"/>
      <c r="C11906"/>
      <c r="D11906" s="43"/>
    </row>
    <row r="11907" spans="1:4" ht="15" x14ac:dyDescent="0.25">
      <c r="A11907"/>
      <c r="B11907"/>
      <c r="C11907"/>
      <c r="D11907" s="43"/>
    </row>
    <row r="11908" spans="1:4" ht="15" x14ac:dyDescent="0.25">
      <c r="A11908"/>
      <c r="B11908"/>
      <c r="C11908"/>
      <c r="D11908" s="43"/>
    </row>
    <row r="11909" spans="1:4" ht="15" x14ac:dyDescent="0.25">
      <c r="A11909"/>
      <c r="B11909"/>
      <c r="C11909"/>
      <c r="D11909" s="43"/>
    </row>
    <row r="11910" spans="1:4" ht="15" x14ac:dyDescent="0.25">
      <c r="A11910"/>
      <c r="B11910"/>
      <c r="C11910"/>
      <c r="D11910" s="43"/>
    </row>
    <row r="11911" spans="1:4" ht="15" x14ac:dyDescent="0.25">
      <c r="A11911"/>
      <c r="B11911"/>
      <c r="C11911"/>
      <c r="D11911" s="43"/>
    </row>
    <row r="11912" spans="1:4" ht="15" x14ac:dyDescent="0.25">
      <c r="A11912"/>
      <c r="B11912"/>
      <c r="C11912"/>
      <c r="D11912" s="43"/>
    </row>
    <row r="11913" spans="1:4" ht="15" x14ac:dyDescent="0.25">
      <c r="A11913"/>
      <c r="B11913"/>
      <c r="C11913"/>
      <c r="D11913" s="43"/>
    </row>
    <row r="11914" spans="1:4" ht="15" x14ac:dyDescent="0.25">
      <c r="A11914"/>
      <c r="B11914"/>
      <c r="C11914"/>
      <c r="D11914" s="43"/>
    </row>
    <row r="11915" spans="1:4" ht="15" x14ac:dyDescent="0.25">
      <c r="A11915"/>
      <c r="B11915"/>
      <c r="C11915"/>
      <c r="D11915" s="43"/>
    </row>
    <row r="11916" spans="1:4" ht="15" x14ac:dyDescent="0.25">
      <c r="A11916"/>
      <c r="B11916"/>
      <c r="C11916"/>
      <c r="D11916" s="44"/>
    </row>
    <row r="11917" spans="1:4" ht="15" x14ac:dyDescent="0.25">
      <c r="A11917"/>
      <c r="B11917"/>
      <c r="C11917"/>
      <c r="D11917" s="43"/>
    </row>
    <row r="11918" spans="1:4" ht="15" x14ac:dyDescent="0.25">
      <c r="A11918"/>
      <c r="B11918"/>
      <c r="C11918"/>
      <c r="D11918" s="43"/>
    </row>
    <row r="11919" spans="1:4" ht="15" x14ac:dyDescent="0.25">
      <c r="A11919"/>
      <c r="B11919"/>
      <c r="C11919"/>
      <c r="D11919" s="43"/>
    </row>
    <row r="11920" spans="1:4" ht="15" x14ac:dyDescent="0.25">
      <c r="A11920"/>
      <c r="B11920"/>
      <c r="C11920"/>
      <c r="D11920" s="43"/>
    </row>
    <row r="11921" spans="1:4" ht="15" x14ac:dyDescent="0.25">
      <c r="A11921"/>
      <c r="B11921"/>
      <c r="C11921"/>
      <c r="D11921" s="43"/>
    </row>
    <row r="11922" spans="1:4" ht="15" x14ac:dyDescent="0.25">
      <c r="A11922"/>
      <c r="B11922"/>
      <c r="C11922"/>
      <c r="D11922" s="43"/>
    </row>
    <row r="11923" spans="1:4" ht="15" x14ac:dyDescent="0.25">
      <c r="A11923"/>
      <c r="B11923"/>
      <c r="C11923"/>
      <c r="D11923" s="43"/>
    </row>
    <row r="11924" spans="1:4" ht="15" x14ac:dyDescent="0.25">
      <c r="A11924"/>
      <c r="B11924"/>
      <c r="C11924"/>
      <c r="D11924" s="43"/>
    </row>
    <row r="11925" spans="1:4" ht="15" x14ac:dyDescent="0.25">
      <c r="A11925"/>
      <c r="B11925"/>
      <c r="C11925"/>
      <c r="D11925" s="43"/>
    </row>
    <row r="11926" spans="1:4" ht="15" x14ac:dyDescent="0.25">
      <c r="A11926"/>
      <c r="B11926"/>
      <c r="C11926"/>
      <c r="D11926" s="43"/>
    </row>
    <row r="11927" spans="1:4" ht="15" x14ac:dyDescent="0.25">
      <c r="A11927"/>
      <c r="B11927"/>
      <c r="C11927"/>
      <c r="D11927" s="44"/>
    </row>
    <row r="11928" spans="1:4" ht="15" x14ac:dyDescent="0.25">
      <c r="A11928"/>
      <c r="B11928"/>
      <c r="C11928"/>
      <c r="D11928" s="43"/>
    </row>
    <row r="11929" spans="1:4" ht="15" x14ac:dyDescent="0.25">
      <c r="A11929"/>
      <c r="B11929"/>
      <c r="C11929"/>
      <c r="D11929" s="43"/>
    </row>
    <row r="11930" spans="1:4" ht="15" x14ac:dyDescent="0.25">
      <c r="A11930"/>
      <c r="B11930"/>
      <c r="C11930"/>
      <c r="D11930" s="43"/>
    </row>
    <row r="11931" spans="1:4" ht="15" x14ac:dyDescent="0.25">
      <c r="A11931"/>
      <c r="B11931"/>
      <c r="C11931"/>
      <c r="D11931" s="43"/>
    </row>
    <row r="11932" spans="1:4" ht="15" x14ac:dyDescent="0.25">
      <c r="A11932"/>
      <c r="B11932"/>
      <c r="C11932"/>
      <c r="D11932" s="44"/>
    </row>
    <row r="11933" spans="1:4" ht="15" x14ac:dyDescent="0.25">
      <c r="A11933"/>
      <c r="B11933"/>
      <c r="C11933"/>
      <c r="D11933" s="43"/>
    </row>
    <row r="11934" spans="1:4" ht="15" x14ac:dyDescent="0.25">
      <c r="A11934"/>
      <c r="B11934"/>
      <c r="C11934"/>
      <c r="D11934" s="43"/>
    </row>
    <row r="11935" spans="1:4" ht="15" x14ac:dyDescent="0.25">
      <c r="A11935"/>
      <c r="B11935"/>
      <c r="C11935"/>
      <c r="D11935" s="43"/>
    </row>
    <row r="11936" spans="1:4" ht="15" x14ac:dyDescent="0.25">
      <c r="A11936"/>
      <c r="B11936"/>
      <c r="C11936"/>
      <c r="D11936" s="43"/>
    </row>
    <row r="11937" spans="1:4" ht="15" x14ac:dyDescent="0.25">
      <c r="A11937"/>
      <c r="B11937"/>
      <c r="C11937"/>
      <c r="D11937" s="43"/>
    </row>
    <row r="11938" spans="1:4" ht="15" x14ac:dyDescent="0.25">
      <c r="A11938"/>
      <c r="B11938"/>
      <c r="C11938"/>
      <c r="D11938" s="43"/>
    </row>
    <row r="11939" spans="1:4" ht="15" x14ac:dyDescent="0.25">
      <c r="A11939"/>
      <c r="B11939"/>
      <c r="C11939"/>
      <c r="D11939" s="43"/>
    </row>
    <row r="11940" spans="1:4" ht="15" x14ac:dyDescent="0.25">
      <c r="A11940"/>
      <c r="B11940"/>
      <c r="C11940"/>
      <c r="D11940" s="43"/>
    </row>
    <row r="11941" spans="1:4" ht="15" x14ac:dyDescent="0.25">
      <c r="A11941"/>
      <c r="B11941"/>
      <c r="C11941"/>
      <c r="D11941" s="43"/>
    </row>
    <row r="11942" spans="1:4" ht="15" x14ac:dyDescent="0.25">
      <c r="A11942"/>
      <c r="B11942"/>
      <c r="C11942"/>
      <c r="D11942" s="43"/>
    </row>
    <row r="11943" spans="1:4" ht="15" x14ac:dyDescent="0.25">
      <c r="A11943"/>
      <c r="B11943"/>
      <c r="C11943"/>
      <c r="D11943" s="43"/>
    </row>
    <row r="11944" spans="1:4" ht="15" x14ac:dyDescent="0.25">
      <c r="A11944"/>
      <c r="B11944"/>
      <c r="C11944"/>
      <c r="D11944" s="43"/>
    </row>
    <row r="11945" spans="1:4" ht="15" x14ac:dyDescent="0.25">
      <c r="A11945"/>
      <c r="B11945"/>
      <c r="C11945"/>
      <c r="D11945" s="43"/>
    </row>
    <row r="11946" spans="1:4" ht="15" x14ac:dyDescent="0.25">
      <c r="A11946"/>
      <c r="B11946"/>
      <c r="C11946"/>
      <c r="D11946" s="43"/>
    </row>
    <row r="11947" spans="1:4" ht="15" x14ac:dyDescent="0.25">
      <c r="A11947"/>
      <c r="B11947"/>
      <c r="C11947"/>
      <c r="D11947" s="43"/>
    </row>
    <row r="11948" spans="1:4" ht="15" x14ac:dyDescent="0.25">
      <c r="A11948"/>
      <c r="B11948"/>
      <c r="C11948"/>
      <c r="D11948" s="43"/>
    </row>
    <row r="11949" spans="1:4" ht="15" x14ac:dyDescent="0.25">
      <c r="A11949"/>
      <c r="B11949"/>
      <c r="C11949"/>
      <c r="D11949" s="43"/>
    </row>
    <row r="11950" spans="1:4" ht="15" x14ac:dyDescent="0.25">
      <c r="A11950"/>
      <c r="B11950"/>
      <c r="C11950"/>
      <c r="D11950" s="43"/>
    </row>
    <row r="11951" spans="1:4" ht="15" x14ac:dyDescent="0.25">
      <c r="A11951"/>
      <c r="B11951"/>
      <c r="C11951"/>
      <c r="D11951" s="43"/>
    </row>
    <row r="11952" spans="1:4" ht="15" x14ac:dyDescent="0.25">
      <c r="A11952"/>
      <c r="B11952"/>
      <c r="C11952"/>
      <c r="D11952" s="43"/>
    </row>
    <row r="11953" spans="1:4" ht="15" x14ac:dyDescent="0.25">
      <c r="A11953"/>
      <c r="B11953"/>
      <c r="C11953"/>
      <c r="D11953" s="43"/>
    </row>
    <row r="11954" spans="1:4" ht="15" x14ac:dyDescent="0.25">
      <c r="A11954"/>
      <c r="B11954"/>
      <c r="C11954"/>
      <c r="D11954" s="43"/>
    </row>
    <row r="11955" spans="1:4" ht="15" x14ac:dyDescent="0.25">
      <c r="A11955"/>
      <c r="B11955"/>
      <c r="C11955"/>
      <c r="D11955" s="43"/>
    </row>
    <row r="11956" spans="1:4" ht="15" x14ac:dyDescent="0.25">
      <c r="A11956"/>
      <c r="B11956"/>
      <c r="C11956"/>
      <c r="D11956" s="44"/>
    </row>
    <row r="11957" spans="1:4" ht="15" x14ac:dyDescent="0.25">
      <c r="A11957"/>
      <c r="B11957"/>
      <c r="C11957"/>
      <c r="D11957" s="44"/>
    </row>
    <row r="11958" spans="1:4" ht="15" x14ac:dyDescent="0.25">
      <c r="A11958"/>
      <c r="B11958"/>
      <c r="C11958"/>
      <c r="D11958" s="43"/>
    </row>
    <row r="11959" spans="1:4" ht="15" x14ac:dyDescent="0.25">
      <c r="A11959"/>
      <c r="B11959"/>
      <c r="C11959"/>
      <c r="D11959" s="43"/>
    </row>
    <row r="11960" spans="1:4" ht="15" x14ac:dyDescent="0.25">
      <c r="A11960"/>
      <c r="B11960"/>
      <c r="C11960"/>
      <c r="D11960" s="43"/>
    </row>
    <row r="11961" spans="1:4" ht="15" x14ac:dyDescent="0.25">
      <c r="A11961"/>
      <c r="B11961"/>
      <c r="C11961"/>
      <c r="D11961" s="43"/>
    </row>
    <row r="11962" spans="1:4" ht="15" x14ac:dyDescent="0.25">
      <c r="A11962"/>
      <c r="B11962"/>
      <c r="C11962"/>
      <c r="D11962" s="43"/>
    </row>
    <row r="11963" spans="1:4" ht="15" x14ac:dyDescent="0.25">
      <c r="A11963"/>
      <c r="B11963"/>
      <c r="C11963"/>
      <c r="D11963" s="43"/>
    </row>
    <row r="11964" spans="1:4" ht="15" x14ac:dyDescent="0.25">
      <c r="A11964"/>
      <c r="B11964"/>
      <c r="C11964"/>
      <c r="D11964" s="43"/>
    </row>
    <row r="11965" spans="1:4" ht="15" x14ac:dyDescent="0.25">
      <c r="A11965"/>
      <c r="B11965"/>
      <c r="C11965"/>
      <c r="D11965" s="43"/>
    </row>
    <row r="11966" spans="1:4" ht="15" x14ac:dyDescent="0.25">
      <c r="A11966"/>
      <c r="B11966"/>
      <c r="C11966"/>
      <c r="D11966" s="43"/>
    </row>
    <row r="11967" spans="1:4" ht="15" x14ac:dyDescent="0.25">
      <c r="A11967"/>
      <c r="B11967"/>
      <c r="C11967"/>
      <c r="D11967" s="43"/>
    </row>
    <row r="11968" spans="1:4" ht="15" x14ac:dyDescent="0.25">
      <c r="A11968"/>
      <c r="B11968"/>
      <c r="C11968"/>
      <c r="D11968" s="43"/>
    </row>
    <row r="11969" spans="1:4" ht="15" x14ac:dyDescent="0.25">
      <c r="A11969"/>
      <c r="B11969"/>
      <c r="C11969"/>
      <c r="D11969" s="43"/>
    </row>
    <row r="11970" spans="1:4" ht="15" x14ac:dyDescent="0.25">
      <c r="A11970"/>
      <c r="B11970"/>
      <c r="C11970"/>
      <c r="D11970" s="43"/>
    </row>
    <row r="11971" spans="1:4" ht="15" x14ac:dyDescent="0.25">
      <c r="A11971"/>
      <c r="B11971"/>
      <c r="C11971"/>
      <c r="D11971" s="43"/>
    </row>
    <row r="11972" spans="1:4" ht="15" x14ac:dyDescent="0.25">
      <c r="A11972"/>
      <c r="B11972"/>
      <c r="C11972"/>
      <c r="D11972" s="43"/>
    </row>
    <row r="11973" spans="1:4" ht="15" x14ac:dyDescent="0.25">
      <c r="A11973"/>
      <c r="B11973"/>
      <c r="C11973"/>
      <c r="D11973" s="43"/>
    </row>
    <row r="11974" spans="1:4" ht="15" x14ac:dyDescent="0.25">
      <c r="A11974"/>
      <c r="B11974"/>
      <c r="C11974"/>
      <c r="D11974" s="43"/>
    </row>
    <row r="11975" spans="1:4" ht="15" x14ac:dyDescent="0.25">
      <c r="A11975"/>
      <c r="B11975"/>
      <c r="C11975"/>
      <c r="D11975" s="43"/>
    </row>
    <row r="11976" spans="1:4" ht="15" x14ac:dyDescent="0.25">
      <c r="A11976"/>
      <c r="B11976"/>
      <c r="C11976"/>
      <c r="D11976" s="43"/>
    </row>
    <row r="11977" spans="1:4" ht="15" x14ac:dyDescent="0.25">
      <c r="A11977"/>
      <c r="B11977"/>
      <c r="C11977"/>
      <c r="D11977" s="43"/>
    </row>
    <row r="11978" spans="1:4" ht="15" x14ac:dyDescent="0.25">
      <c r="A11978"/>
      <c r="B11978"/>
      <c r="C11978"/>
      <c r="D11978" s="43"/>
    </row>
    <row r="11979" spans="1:4" ht="15" x14ac:dyDescent="0.25">
      <c r="A11979"/>
      <c r="B11979"/>
      <c r="C11979"/>
      <c r="D11979" s="43"/>
    </row>
    <row r="11980" spans="1:4" ht="15" x14ac:dyDescent="0.25">
      <c r="A11980"/>
      <c r="B11980"/>
      <c r="C11980"/>
      <c r="D11980" s="43"/>
    </row>
    <row r="11981" spans="1:4" ht="15" x14ac:dyDescent="0.25">
      <c r="A11981"/>
      <c r="B11981"/>
      <c r="C11981"/>
      <c r="D11981" s="43"/>
    </row>
    <row r="11982" spans="1:4" ht="15" x14ac:dyDescent="0.25">
      <c r="A11982"/>
      <c r="B11982"/>
      <c r="C11982"/>
      <c r="D11982" s="43"/>
    </row>
    <row r="11983" spans="1:4" ht="15" x14ac:dyDescent="0.25">
      <c r="A11983"/>
      <c r="B11983"/>
      <c r="C11983"/>
      <c r="D11983" s="43"/>
    </row>
    <row r="11984" spans="1:4" ht="15" x14ac:dyDescent="0.25">
      <c r="A11984"/>
      <c r="B11984"/>
      <c r="C11984"/>
      <c r="D11984" s="43"/>
    </row>
    <row r="11985" spans="1:4" ht="15" x14ac:dyDescent="0.25">
      <c r="A11985"/>
      <c r="B11985"/>
      <c r="C11985"/>
      <c r="D11985" s="43"/>
    </row>
    <row r="11986" spans="1:4" ht="15" x14ac:dyDescent="0.25">
      <c r="A11986"/>
      <c r="B11986"/>
      <c r="C11986"/>
      <c r="D11986" s="43"/>
    </row>
    <row r="11987" spans="1:4" ht="15" x14ac:dyDescent="0.25">
      <c r="A11987"/>
      <c r="B11987"/>
      <c r="C11987"/>
      <c r="D11987" s="43"/>
    </row>
    <row r="11988" spans="1:4" ht="15" x14ac:dyDescent="0.25">
      <c r="A11988"/>
      <c r="B11988"/>
      <c r="C11988"/>
      <c r="D11988" s="43"/>
    </row>
    <row r="11989" spans="1:4" ht="15" x14ac:dyDescent="0.25">
      <c r="A11989"/>
      <c r="B11989"/>
      <c r="C11989"/>
      <c r="D11989" s="43"/>
    </row>
    <row r="11990" spans="1:4" ht="15" x14ac:dyDescent="0.25">
      <c r="A11990"/>
      <c r="B11990"/>
      <c r="C11990"/>
      <c r="D11990" s="43"/>
    </row>
    <row r="11991" spans="1:4" ht="15" x14ac:dyDescent="0.25">
      <c r="A11991"/>
      <c r="B11991"/>
      <c r="C11991"/>
      <c r="D11991" s="43"/>
    </row>
    <row r="11992" spans="1:4" ht="15" x14ac:dyDescent="0.25">
      <c r="A11992"/>
      <c r="B11992"/>
      <c r="C11992"/>
      <c r="D11992" s="43"/>
    </row>
    <row r="11993" spans="1:4" ht="15" x14ac:dyDescent="0.25">
      <c r="A11993"/>
      <c r="B11993"/>
      <c r="C11993"/>
      <c r="D11993" s="43"/>
    </row>
    <row r="11994" spans="1:4" ht="15" x14ac:dyDescent="0.25">
      <c r="A11994"/>
      <c r="B11994"/>
      <c r="C11994"/>
      <c r="D11994" s="44"/>
    </row>
    <row r="11995" spans="1:4" ht="15" x14ac:dyDescent="0.25">
      <c r="A11995"/>
      <c r="B11995"/>
      <c r="C11995"/>
      <c r="D11995" s="44"/>
    </row>
    <row r="11996" spans="1:4" ht="15" x14ac:dyDescent="0.25">
      <c r="A11996"/>
      <c r="B11996"/>
      <c r="C11996"/>
      <c r="D11996" s="44"/>
    </row>
    <row r="11997" spans="1:4" ht="15" x14ac:dyDescent="0.25">
      <c r="A11997"/>
      <c r="B11997"/>
      <c r="C11997"/>
      <c r="D11997" s="44"/>
    </row>
    <row r="11998" spans="1:4" ht="15" x14ac:dyDescent="0.25">
      <c r="A11998"/>
      <c r="B11998"/>
      <c r="C11998"/>
      <c r="D11998" s="44"/>
    </row>
    <row r="11999" spans="1:4" ht="15" x14ac:dyDescent="0.25">
      <c r="A11999"/>
      <c r="B11999"/>
      <c r="C11999"/>
      <c r="D11999" s="44"/>
    </row>
    <row r="12000" spans="1:4" ht="15" x14ac:dyDescent="0.25">
      <c r="A12000"/>
      <c r="B12000"/>
      <c r="C12000"/>
      <c r="D12000" s="43"/>
    </row>
    <row r="12001" spans="1:4" ht="15" x14ac:dyDescent="0.25">
      <c r="A12001"/>
      <c r="B12001"/>
      <c r="C12001"/>
      <c r="D12001" s="43"/>
    </row>
    <row r="12002" spans="1:4" ht="15" x14ac:dyDescent="0.25">
      <c r="A12002"/>
      <c r="B12002"/>
      <c r="C12002"/>
      <c r="D12002" s="44"/>
    </row>
    <row r="12003" spans="1:4" ht="15" x14ac:dyDescent="0.25">
      <c r="A12003"/>
      <c r="B12003"/>
      <c r="C12003"/>
      <c r="D12003" s="43"/>
    </row>
    <row r="12004" spans="1:4" ht="15" x14ac:dyDescent="0.25">
      <c r="A12004"/>
      <c r="B12004"/>
      <c r="C12004"/>
      <c r="D12004" s="44"/>
    </row>
    <row r="12005" spans="1:4" ht="15" x14ac:dyDescent="0.25">
      <c r="A12005"/>
      <c r="B12005"/>
      <c r="C12005"/>
      <c r="D12005" s="43"/>
    </row>
    <row r="12006" spans="1:4" ht="15" x14ac:dyDescent="0.25">
      <c r="A12006"/>
      <c r="B12006"/>
      <c r="C12006"/>
      <c r="D12006" s="44"/>
    </row>
    <row r="12007" spans="1:4" ht="15" x14ac:dyDescent="0.25">
      <c r="A12007"/>
      <c r="B12007"/>
      <c r="C12007"/>
      <c r="D12007" s="44"/>
    </row>
    <row r="12008" spans="1:4" ht="15" x14ac:dyDescent="0.25">
      <c r="A12008"/>
      <c r="B12008"/>
      <c r="C12008"/>
      <c r="D12008" s="44"/>
    </row>
    <row r="12009" spans="1:4" ht="15" x14ac:dyDescent="0.25">
      <c r="A12009"/>
      <c r="B12009"/>
      <c r="C12009"/>
      <c r="D12009" s="44"/>
    </row>
    <row r="12010" spans="1:4" ht="15" x14ac:dyDescent="0.25">
      <c r="A12010"/>
      <c r="B12010"/>
      <c r="C12010"/>
      <c r="D12010" s="44"/>
    </row>
    <row r="12011" spans="1:4" ht="15" x14ac:dyDescent="0.25">
      <c r="A12011"/>
      <c r="B12011"/>
      <c r="C12011"/>
      <c r="D12011" s="44"/>
    </row>
    <row r="12012" spans="1:4" ht="15" x14ac:dyDescent="0.25">
      <c r="A12012"/>
      <c r="B12012"/>
      <c r="C12012"/>
      <c r="D12012" s="44"/>
    </row>
    <row r="12013" spans="1:4" ht="15" x14ac:dyDescent="0.25">
      <c r="A12013"/>
      <c r="B12013"/>
      <c r="C12013"/>
      <c r="D12013" s="44"/>
    </row>
    <row r="12014" spans="1:4" ht="15" x14ac:dyDescent="0.25">
      <c r="A12014"/>
      <c r="B12014"/>
      <c r="C12014"/>
      <c r="D12014" s="43"/>
    </row>
    <row r="12015" spans="1:4" ht="15" x14ac:dyDescent="0.25">
      <c r="A12015"/>
      <c r="B12015"/>
      <c r="C12015"/>
      <c r="D12015" s="43"/>
    </row>
    <row r="12016" spans="1:4" ht="15" x14ac:dyDescent="0.25">
      <c r="A12016"/>
      <c r="B12016"/>
      <c r="C12016"/>
      <c r="D12016" s="43"/>
    </row>
    <row r="12017" spans="1:4" ht="15" x14ac:dyDescent="0.25">
      <c r="A12017"/>
      <c r="B12017"/>
      <c r="C12017"/>
      <c r="D12017" s="43"/>
    </row>
    <row r="12018" spans="1:4" ht="15" x14ac:dyDescent="0.25">
      <c r="A12018"/>
      <c r="B12018"/>
      <c r="C12018"/>
      <c r="D12018" s="43"/>
    </row>
    <row r="12019" spans="1:4" ht="15" x14ac:dyDescent="0.25">
      <c r="A12019"/>
      <c r="B12019"/>
      <c r="C12019"/>
      <c r="D12019" s="43"/>
    </row>
    <row r="12020" spans="1:4" ht="15" x14ac:dyDescent="0.25">
      <c r="A12020"/>
      <c r="B12020"/>
      <c r="C12020"/>
      <c r="D12020" s="43"/>
    </row>
    <row r="12021" spans="1:4" ht="15" x14ac:dyDescent="0.25">
      <c r="A12021"/>
      <c r="B12021"/>
      <c r="C12021"/>
      <c r="D12021" s="43"/>
    </row>
    <row r="12022" spans="1:4" ht="15" x14ac:dyDescent="0.25">
      <c r="A12022"/>
      <c r="B12022"/>
      <c r="C12022"/>
      <c r="D12022" s="43"/>
    </row>
    <row r="12023" spans="1:4" ht="15" x14ac:dyDescent="0.25">
      <c r="A12023"/>
      <c r="B12023"/>
      <c r="C12023"/>
      <c r="D12023" s="43"/>
    </row>
    <row r="12024" spans="1:4" ht="15" x14ac:dyDescent="0.25">
      <c r="A12024"/>
      <c r="B12024"/>
      <c r="C12024"/>
      <c r="D12024" s="43"/>
    </row>
    <row r="12025" spans="1:4" ht="15" x14ac:dyDescent="0.25">
      <c r="A12025"/>
      <c r="B12025"/>
      <c r="C12025"/>
      <c r="D12025" s="44"/>
    </row>
    <row r="12026" spans="1:4" ht="15" x14ac:dyDescent="0.25">
      <c r="A12026"/>
      <c r="B12026"/>
      <c r="C12026"/>
      <c r="D12026" s="44"/>
    </row>
    <row r="12027" spans="1:4" ht="15" x14ac:dyDescent="0.25">
      <c r="A12027"/>
      <c r="B12027"/>
      <c r="C12027"/>
      <c r="D12027" s="43"/>
    </row>
    <row r="12028" spans="1:4" ht="15" x14ac:dyDescent="0.25">
      <c r="A12028"/>
      <c r="B12028"/>
      <c r="C12028"/>
      <c r="D12028" s="44"/>
    </row>
    <row r="12029" spans="1:4" ht="15" x14ac:dyDescent="0.25">
      <c r="A12029"/>
      <c r="B12029"/>
      <c r="C12029"/>
      <c r="D12029" s="43"/>
    </row>
    <row r="12030" spans="1:4" ht="15" x14ac:dyDescent="0.25">
      <c r="A12030"/>
      <c r="B12030"/>
      <c r="C12030"/>
      <c r="D12030" s="44"/>
    </row>
    <row r="12031" spans="1:4" ht="15" x14ac:dyDescent="0.25">
      <c r="A12031"/>
      <c r="B12031"/>
      <c r="C12031"/>
      <c r="D12031" s="44"/>
    </row>
    <row r="12032" spans="1:4" ht="15" x14ac:dyDescent="0.25">
      <c r="A12032"/>
      <c r="B12032"/>
      <c r="C12032"/>
      <c r="D12032" s="43"/>
    </row>
    <row r="12033" spans="1:4" ht="15" x14ac:dyDescent="0.25">
      <c r="A12033"/>
      <c r="B12033"/>
      <c r="C12033"/>
      <c r="D12033" s="43"/>
    </row>
    <row r="12034" spans="1:4" ht="15" x14ac:dyDescent="0.25">
      <c r="A12034"/>
      <c r="B12034"/>
      <c r="C12034"/>
      <c r="D12034" s="43"/>
    </row>
    <row r="12035" spans="1:4" ht="15" x14ac:dyDescent="0.25">
      <c r="A12035"/>
      <c r="B12035"/>
      <c r="C12035"/>
      <c r="D12035" s="43"/>
    </row>
    <row r="12036" spans="1:4" ht="15" x14ac:dyDescent="0.25">
      <c r="A12036"/>
      <c r="B12036"/>
      <c r="C12036"/>
      <c r="D12036" s="43"/>
    </row>
    <row r="12037" spans="1:4" ht="15" x14ac:dyDescent="0.25">
      <c r="A12037"/>
      <c r="B12037"/>
      <c r="C12037"/>
      <c r="D12037" s="43"/>
    </row>
    <row r="12038" spans="1:4" ht="15" x14ac:dyDescent="0.25">
      <c r="A12038"/>
      <c r="B12038"/>
      <c r="C12038"/>
      <c r="D12038" s="43"/>
    </row>
    <row r="12039" spans="1:4" ht="15" x14ac:dyDescent="0.25">
      <c r="A12039"/>
      <c r="B12039"/>
      <c r="C12039"/>
      <c r="D12039" s="43"/>
    </row>
    <row r="12040" spans="1:4" ht="15" x14ac:dyDescent="0.25">
      <c r="A12040"/>
      <c r="B12040"/>
      <c r="C12040"/>
      <c r="D12040" s="43"/>
    </row>
    <row r="12041" spans="1:4" ht="15" x14ac:dyDescent="0.25">
      <c r="A12041"/>
      <c r="B12041"/>
      <c r="C12041"/>
      <c r="D12041" s="43"/>
    </row>
    <row r="12042" spans="1:4" ht="15" x14ac:dyDescent="0.25">
      <c r="A12042"/>
      <c r="B12042"/>
      <c r="C12042"/>
      <c r="D12042" s="43"/>
    </row>
    <row r="12043" spans="1:4" ht="15" x14ac:dyDescent="0.25">
      <c r="A12043"/>
      <c r="B12043"/>
      <c r="C12043"/>
      <c r="D12043" s="43"/>
    </row>
    <row r="12044" spans="1:4" ht="15" x14ac:dyDescent="0.25">
      <c r="A12044"/>
      <c r="B12044"/>
      <c r="C12044"/>
      <c r="D12044" s="43"/>
    </row>
    <row r="12045" spans="1:4" ht="15" x14ac:dyDescent="0.25">
      <c r="A12045"/>
      <c r="B12045"/>
      <c r="C12045"/>
      <c r="D12045" s="43"/>
    </row>
    <row r="12046" spans="1:4" ht="15" x14ac:dyDescent="0.25">
      <c r="A12046"/>
      <c r="B12046"/>
      <c r="C12046"/>
      <c r="D12046" s="43"/>
    </row>
    <row r="12047" spans="1:4" ht="15" x14ac:dyDescent="0.25">
      <c r="A12047"/>
      <c r="B12047"/>
      <c r="C12047"/>
      <c r="D12047" s="43"/>
    </row>
    <row r="12048" spans="1:4" ht="15" x14ac:dyDescent="0.25">
      <c r="A12048"/>
      <c r="B12048"/>
      <c r="C12048"/>
      <c r="D12048" s="43"/>
    </row>
    <row r="12049" spans="1:4" ht="15" x14ac:dyDescent="0.25">
      <c r="A12049"/>
      <c r="B12049"/>
      <c r="C12049"/>
      <c r="D12049" s="43"/>
    </row>
    <row r="12050" spans="1:4" ht="15" x14ac:dyDescent="0.25">
      <c r="A12050"/>
      <c r="B12050"/>
      <c r="C12050"/>
      <c r="D12050" s="43"/>
    </row>
    <row r="12051" spans="1:4" ht="15" x14ac:dyDescent="0.25">
      <c r="A12051"/>
      <c r="B12051"/>
      <c r="C12051"/>
      <c r="D12051" s="43"/>
    </row>
    <row r="12052" spans="1:4" ht="15" x14ac:dyDescent="0.25">
      <c r="A12052"/>
      <c r="B12052"/>
      <c r="C12052"/>
      <c r="D12052" s="43"/>
    </row>
    <row r="12053" spans="1:4" ht="15" x14ac:dyDescent="0.25">
      <c r="A12053"/>
      <c r="B12053"/>
      <c r="C12053"/>
      <c r="D12053" s="43"/>
    </row>
    <row r="12054" spans="1:4" ht="15" x14ac:dyDescent="0.25">
      <c r="A12054"/>
      <c r="B12054"/>
      <c r="C12054"/>
      <c r="D12054" s="43"/>
    </row>
    <row r="12055" spans="1:4" ht="15" x14ac:dyDescent="0.25">
      <c r="A12055"/>
      <c r="B12055"/>
      <c r="C12055"/>
      <c r="D12055" s="43"/>
    </row>
    <row r="12056" spans="1:4" ht="15" x14ac:dyDescent="0.25">
      <c r="A12056"/>
      <c r="B12056"/>
      <c r="C12056"/>
      <c r="D12056" s="43"/>
    </row>
    <row r="12057" spans="1:4" ht="15" x14ac:dyDescent="0.25">
      <c r="A12057"/>
      <c r="B12057"/>
      <c r="C12057"/>
      <c r="D12057" s="43"/>
    </row>
    <row r="12058" spans="1:4" ht="15" x14ac:dyDescent="0.25">
      <c r="A12058"/>
      <c r="B12058"/>
      <c r="C12058"/>
      <c r="D12058" s="43"/>
    </row>
    <row r="12059" spans="1:4" ht="15" x14ac:dyDescent="0.25">
      <c r="A12059"/>
      <c r="B12059"/>
      <c r="C12059"/>
      <c r="D12059" s="43"/>
    </row>
    <row r="12060" spans="1:4" ht="15" x14ac:dyDescent="0.25">
      <c r="A12060"/>
      <c r="B12060"/>
      <c r="C12060"/>
      <c r="D12060" s="43"/>
    </row>
    <row r="12061" spans="1:4" ht="15" x14ac:dyDescent="0.25">
      <c r="A12061"/>
      <c r="B12061"/>
      <c r="C12061"/>
      <c r="D12061" s="44"/>
    </row>
    <row r="12062" spans="1:4" ht="15" x14ac:dyDescent="0.25">
      <c r="A12062"/>
      <c r="B12062"/>
      <c r="C12062"/>
      <c r="D12062" s="43"/>
    </row>
    <row r="12063" spans="1:4" ht="15" x14ac:dyDescent="0.25">
      <c r="A12063"/>
      <c r="B12063"/>
      <c r="C12063"/>
      <c r="D12063" s="44"/>
    </row>
    <row r="12064" spans="1:4" ht="15" x14ac:dyDescent="0.25">
      <c r="A12064"/>
      <c r="B12064"/>
      <c r="C12064"/>
      <c r="D12064" s="43"/>
    </row>
    <row r="12065" spans="1:4" ht="15" x14ac:dyDescent="0.25">
      <c r="A12065"/>
      <c r="B12065"/>
      <c r="C12065"/>
      <c r="D12065" s="44"/>
    </row>
    <row r="12066" spans="1:4" ht="15" x14ac:dyDescent="0.25">
      <c r="A12066"/>
      <c r="B12066"/>
      <c r="C12066"/>
      <c r="D12066" s="43"/>
    </row>
    <row r="12067" spans="1:4" ht="15" x14ac:dyDescent="0.25">
      <c r="A12067"/>
      <c r="B12067"/>
      <c r="C12067"/>
      <c r="D12067" s="43"/>
    </row>
    <row r="12068" spans="1:4" ht="15" x14ac:dyDescent="0.25">
      <c r="A12068"/>
      <c r="B12068"/>
      <c r="C12068"/>
      <c r="D12068" s="43"/>
    </row>
    <row r="12069" spans="1:4" ht="15" x14ac:dyDescent="0.25">
      <c r="A12069"/>
      <c r="B12069"/>
      <c r="C12069"/>
      <c r="D12069" s="43"/>
    </row>
    <row r="12070" spans="1:4" ht="15" x14ac:dyDescent="0.25">
      <c r="A12070"/>
      <c r="B12070"/>
      <c r="C12070"/>
      <c r="D12070" s="43"/>
    </row>
    <row r="12071" spans="1:4" ht="15" x14ac:dyDescent="0.25">
      <c r="A12071"/>
      <c r="B12071"/>
      <c r="C12071"/>
      <c r="D12071" s="43"/>
    </row>
    <row r="12072" spans="1:4" ht="15" x14ac:dyDescent="0.25">
      <c r="A12072"/>
      <c r="B12072"/>
      <c r="C12072"/>
      <c r="D12072" s="43"/>
    </row>
    <row r="12073" spans="1:4" ht="15" x14ac:dyDescent="0.25">
      <c r="A12073"/>
      <c r="B12073"/>
      <c r="C12073"/>
      <c r="D12073" s="44"/>
    </row>
    <row r="12074" spans="1:4" ht="15" x14ac:dyDescent="0.25">
      <c r="A12074"/>
      <c r="B12074"/>
      <c r="C12074"/>
      <c r="D12074" s="44"/>
    </row>
    <row r="12075" spans="1:4" ht="15" x14ac:dyDescent="0.25">
      <c r="A12075"/>
      <c r="B12075"/>
      <c r="C12075"/>
      <c r="D12075" s="44"/>
    </row>
    <row r="12076" spans="1:4" ht="15" x14ac:dyDescent="0.25">
      <c r="A12076"/>
      <c r="B12076"/>
      <c r="C12076"/>
      <c r="D12076" s="44"/>
    </row>
    <row r="12077" spans="1:4" ht="15" x14ac:dyDescent="0.25">
      <c r="A12077"/>
      <c r="B12077"/>
      <c r="C12077"/>
      <c r="D12077" s="44"/>
    </row>
    <row r="12078" spans="1:4" ht="15" x14ac:dyDescent="0.25">
      <c r="A12078"/>
      <c r="B12078"/>
      <c r="C12078"/>
      <c r="D12078" s="43"/>
    </row>
    <row r="12079" spans="1:4" ht="15" x14ac:dyDescent="0.25">
      <c r="A12079"/>
      <c r="B12079"/>
      <c r="C12079"/>
      <c r="D12079" s="43"/>
    </row>
    <row r="12080" spans="1:4" ht="15" x14ac:dyDescent="0.25">
      <c r="A12080"/>
      <c r="B12080"/>
      <c r="C12080"/>
      <c r="D12080" s="43"/>
    </row>
    <row r="12081" spans="1:4" ht="15" x14ac:dyDescent="0.25">
      <c r="A12081"/>
      <c r="B12081"/>
      <c r="C12081"/>
      <c r="D12081" s="43"/>
    </row>
    <row r="12082" spans="1:4" ht="15" x14ac:dyDescent="0.25">
      <c r="A12082"/>
      <c r="B12082"/>
      <c r="C12082"/>
      <c r="D12082" s="44"/>
    </row>
    <row r="12083" spans="1:4" ht="15" x14ac:dyDescent="0.25">
      <c r="A12083"/>
      <c r="B12083"/>
      <c r="C12083"/>
      <c r="D12083" s="44"/>
    </row>
    <row r="12084" spans="1:4" ht="15" x14ac:dyDescent="0.25">
      <c r="A12084"/>
      <c r="B12084"/>
      <c r="C12084"/>
      <c r="D12084" s="44"/>
    </row>
    <row r="12085" spans="1:4" ht="15" x14ac:dyDescent="0.25">
      <c r="A12085"/>
      <c r="B12085"/>
      <c r="C12085"/>
      <c r="D12085" s="43"/>
    </row>
    <row r="12086" spans="1:4" ht="15" x14ac:dyDescent="0.25">
      <c r="A12086"/>
      <c r="B12086"/>
      <c r="C12086"/>
      <c r="D12086" s="44"/>
    </row>
    <row r="12087" spans="1:4" ht="15" x14ac:dyDescent="0.25">
      <c r="A12087"/>
      <c r="B12087"/>
      <c r="C12087"/>
      <c r="D12087" s="43"/>
    </row>
    <row r="12088" spans="1:4" ht="15" x14ac:dyDescent="0.25">
      <c r="A12088"/>
      <c r="B12088"/>
      <c r="C12088"/>
      <c r="D12088" s="43"/>
    </row>
    <row r="12089" spans="1:4" ht="15" x14ac:dyDescent="0.25">
      <c r="A12089"/>
      <c r="B12089"/>
      <c r="C12089"/>
      <c r="D12089" s="43"/>
    </row>
    <row r="12090" spans="1:4" ht="15" x14ac:dyDescent="0.25">
      <c r="A12090"/>
      <c r="B12090"/>
      <c r="C12090"/>
      <c r="D12090" s="43"/>
    </row>
    <row r="12091" spans="1:4" ht="15" x14ac:dyDescent="0.25">
      <c r="A12091"/>
      <c r="B12091"/>
      <c r="C12091"/>
      <c r="D12091" s="43"/>
    </row>
    <row r="12092" spans="1:4" ht="15" x14ac:dyDescent="0.25">
      <c r="A12092"/>
      <c r="B12092"/>
      <c r="C12092"/>
      <c r="D12092" s="43"/>
    </row>
    <row r="12093" spans="1:4" ht="15" x14ac:dyDescent="0.25">
      <c r="A12093"/>
      <c r="B12093"/>
      <c r="C12093"/>
      <c r="D12093" s="43"/>
    </row>
    <row r="12094" spans="1:4" ht="15" x14ac:dyDescent="0.25">
      <c r="A12094"/>
      <c r="B12094"/>
      <c r="C12094"/>
      <c r="D12094" s="44"/>
    </row>
    <row r="12095" spans="1:4" ht="15" x14ac:dyDescent="0.25">
      <c r="A12095"/>
      <c r="B12095"/>
      <c r="C12095"/>
      <c r="D12095" s="43"/>
    </row>
    <row r="12096" spans="1:4" ht="15" x14ac:dyDescent="0.25">
      <c r="A12096"/>
      <c r="B12096"/>
      <c r="C12096"/>
      <c r="D12096" s="44"/>
    </row>
    <row r="12097" spans="1:4" ht="15" x14ac:dyDescent="0.25">
      <c r="A12097"/>
      <c r="B12097"/>
      <c r="C12097"/>
      <c r="D12097" s="43"/>
    </row>
    <row r="12098" spans="1:4" ht="15" x14ac:dyDescent="0.25">
      <c r="A12098"/>
      <c r="B12098"/>
      <c r="C12098"/>
      <c r="D12098" s="44"/>
    </row>
    <row r="12099" spans="1:4" ht="15" x14ac:dyDescent="0.25">
      <c r="A12099"/>
      <c r="B12099"/>
      <c r="C12099"/>
      <c r="D12099" s="44"/>
    </row>
    <row r="12100" spans="1:4" ht="15" x14ac:dyDescent="0.25">
      <c r="A12100"/>
      <c r="B12100"/>
      <c r="C12100"/>
      <c r="D12100" s="44"/>
    </row>
    <row r="12101" spans="1:4" ht="15" x14ac:dyDescent="0.25">
      <c r="A12101"/>
      <c r="B12101"/>
      <c r="C12101"/>
      <c r="D12101" s="44"/>
    </row>
    <row r="12102" spans="1:4" ht="15" x14ac:dyDescent="0.25">
      <c r="A12102"/>
      <c r="B12102"/>
      <c r="C12102"/>
      <c r="D12102" s="44"/>
    </row>
    <row r="12103" spans="1:4" ht="15" x14ac:dyDescent="0.25">
      <c r="A12103"/>
      <c r="B12103"/>
      <c r="C12103"/>
      <c r="D12103" s="44"/>
    </row>
    <row r="12104" spans="1:4" ht="15" x14ac:dyDescent="0.25">
      <c r="A12104"/>
      <c r="B12104"/>
      <c r="C12104"/>
      <c r="D12104" s="44"/>
    </row>
    <row r="12105" spans="1:4" ht="15" x14ac:dyDescent="0.25">
      <c r="A12105"/>
      <c r="B12105"/>
      <c r="C12105"/>
      <c r="D12105" s="44"/>
    </row>
    <row r="12106" spans="1:4" ht="15" x14ac:dyDescent="0.25">
      <c r="A12106"/>
      <c r="B12106"/>
      <c r="C12106"/>
      <c r="D12106" s="44"/>
    </row>
    <row r="12107" spans="1:4" ht="15" x14ac:dyDescent="0.25">
      <c r="A12107"/>
      <c r="B12107"/>
      <c r="C12107"/>
      <c r="D12107" s="44"/>
    </row>
    <row r="12108" spans="1:4" ht="15" x14ac:dyDescent="0.25">
      <c r="A12108"/>
      <c r="B12108"/>
      <c r="C12108"/>
      <c r="D12108" s="44"/>
    </row>
    <row r="12109" spans="1:4" ht="15" x14ac:dyDescent="0.25">
      <c r="A12109"/>
      <c r="B12109"/>
      <c r="C12109"/>
      <c r="D12109" s="44"/>
    </row>
    <row r="12110" spans="1:4" ht="15" x14ac:dyDescent="0.25">
      <c r="A12110"/>
      <c r="B12110"/>
      <c r="C12110"/>
      <c r="D12110" s="44"/>
    </row>
    <row r="12111" spans="1:4" ht="15" x14ac:dyDescent="0.25">
      <c r="A12111"/>
      <c r="B12111"/>
      <c r="C12111"/>
      <c r="D12111" s="43"/>
    </row>
    <row r="12112" spans="1:4" ht="15" x14ac:dyDescent="0.25">
      <c r="A12112"/>
      <c r="B12112"/>
      <c r="C12112"/>
      <c r="D12112" s="44"/>
    </row>
    <row r="12113" spans="1:4" ht="15" x14ac:dyDescent="0.25">
      <c r="A12113"/>
      <c r="B12113"/>
      <c r="C12113"/>
      <c r="D12113" s="43"/>
    </row>
    <row r="12114" spans="1:4" ht="15" x14ac:dyDescent="0.25">
      <c r="A12114"/>
      <c r="B12114"/>
      <c r="C12114"/>
      <c r="D12114" s="44"/>
    </row>
    <row r="12115" spans="1:4" ht="15" x14ac:dyDescent="0.25">
      <c r="A12115"/>
      <c r="B12115"/>
      <c r="C12115"/>
      <c r="D12115" s="43"/>
    </row>
    <row r="12116" spans="1:4" ht="15" x14ac:dyDescent="0.25">
      <c r="A12116"/>
      <c r="B12116"/>
      <c r="C12116"/>
      <c r="D12116" s="44"/>
    </row>
    <row r="12117" spans="1:4" ht="15" x14ac:dyDescent="0.25">
      <c r="A12117"/>
      <c r="B12117"/>
      <c r="C12117"/>
      <c r="D12117" s="43"/>
    </row>
    <row r="12118" spans="1:4" ht="15" x14ac:dyDescent="0.25">
      <c r="A12118"/>
      <c r="B12118"/>
      <c r="C12118"/>
      <c r="D12118" s="44"/>
    </row>
    <row r="12119" spans="1:4" ht="15" x14ac:dyDescent="0.25">
      <c r="A12119"/>
      <c r="B12119"/>
      <c r="C12119"/>
      <c r="D12119" s="43"/>
    </row>
    <row r="12120" spans="1:4" ht="15" x14ac:dyDescent="0.25">
      <c r="A12120"/>
      <c r="B12120"/>
      <c r="C12120"/>
      <c r="D12120" s="44"/>
    </row>
    <row r="12121" spans="1:4" ht="15" x14ac:dyDescent="0.25">
      <c r="A12121"/>
      <c r="B12121"/>
      <c r="C12121"/>
      <c r="D12121" s="43"/>
    </row>
    <row r="12122" spans="1:4" ht="15" x14ac:dyDescent="0.25">
      <c r="A12122"/>
      <c r="B12122"/>
      <c r="C12122"/>
      <c r="D12122" s="44"/>
    </row>
    <row r="12123" spans="1:4" ht="15" x14ac:dyDescent="0.25">
      <c r="A12123"/>
      <c r="B12123"/>
      <c r="C12123"/>
      <c r="D12123" s="44"/>
    </row>
    <row r="12124" spans="1:4" ht="15" x14ac:dyDescent="0.25">
      <c r="A12124"/>
      <c r="B12124"/>
      <c r="C12124"/>
      <c r="D12124" s="43"/>
    </row>
    <row r="12125" spans="1:4" ht="15" x14ac:dyDescent="0.25">
      <c r="A12125"/>
      <c r="B12125"/>
      <c r="C12125"/>
      <c r="D12125" s="43"/>
    </row>
    <row r="12126" spans="1:4" ht="15" x14ac:dyDescent="0.25">
      <c r="A12126"/>
      <c r="B12126"/>
      <c r="C12126"/>
      <c r="D12126" s="43"/>
    </row>
    <row r="12127" spans="1:4" ht="15" x14ac:dyDescent="0.25">
      <c r="A12127"/>
      <c r="B12127"/>
      <c r="C12127"/>
      <c r="D12127" s="43"/>
    </row>
    <row r="12128" spans="1:4" ht="15" x14ac:dyDescent="0.25">
      <c r="A12128"/>
      <c r="B12128"/>
      <c r="C12128"/>
      <c r="D12128" s="43"/>
    </row>
    <row r="12129" spans="1:4" ht="15" x14ac:dyDescent="0.25">
      <c r="A12129"/>
      <c r="B12129"/>
      <c r="C12129"/>
      <c r="D12129" s="43"/>
    </row>
    <row r="12130" spans="1:4" ht="15" x14ac:dyDescent="0.25">
      <c r="A12130"/>
      <c r="B12130"/>
      <c r="C12130"/>
      <c r="D12130" s="43"/>
    </row>
    <row r="12131" spans="1:4" ht="15" x14ac:dyDescent="0.25">
      <c r="A12131"/>
      <c r="B12131"/>
      <c r="C12131"/>
      <c r="D12131" s="43"/>
    </row>
    <row r="12132" spans="1:4" ht="15" x14ac:dyDescent="0.25">
      <c r="A12132"/>
      <c r="B12132"/>
      <c r="C12132"/>
      <c r="D12132" s="43"/>
    </row>
    <row r="12133" spans="1:4" ht="15" x14ac:dyDescent="0.25">
      <c r="A12133"/>
      <c r="B12133"/>
      <c r="C12133"/>
      <c r="D12133" s="43"/>
    </row>
    <row r="12134" spans="1:4" ht="15" x14ac:dyDescent="0.25">
      <c r="A12134"/>
      <c r="B12134"/>
      <c r="C12134"/>
      <c r="D12134" s="43"/>
    </row>
    <row r="12135" spans="1:4" ht="15" x14ac:dyDescent="0.25">
      <c r="A12135"/>
      <c r="B12135"/>
      <c r="C12135"/>
      <c r="D12135" s="43"/>
    </row>
    <row r="12136" spans="1:4" ht="15" x14ac:dyDescent="0.25">
      <c r="A12136"/>
      <c r="B12136"/>
      <c r="C12136"/>
      <c r="D12136" s="43"/>
    </row>
    <row r="12137" spans="1:4" ht="15" x14ac:dyDescent="0.25">
      <c r="A12137"/>
      <c r="B12137"/>
      <c r="C12137"/>
      <c r="D12137" s="43"/>
    </row>
    <row r="12138" spans="1:4" ht="15" x14ac:dyDescent="0.25">
      <c r="A12138"/>
      <c r="B12138"/>
      <c r="C12138"/>
      <c r="D12138" s="43"/>
    </row>
    <row r="12139" spans="1:4" ht="15" x14ac:dyDescent="0.25">
      <c r="A12139"/>
      <c r="B12139"/>
      <c r="C12139"/>
      <c r="D12139" s="44"/>
    </row>
    <row r="12140" spans="1:4" ht="15" x14ac:dyDescent="0.25">
      <c r="A12140"/>
      <c r="B12140"/>
      <c r="C12140"/>
      <c r="D12140" s="43"/>
    </row>
    <row r="12141" spans="1:4" ht="15" x14ac:dyDescent="0.25">
      <c r="A12141"/>
      <c r="B12141"/>
      <c r="C12141"/>
      <c r="D12141" s="43"/>
    </row>
    <row r="12142" spans="1:4" ht="15" x14ac:dyDescent="0.25">
      <c r="A12142"/>
      <c r="B12142"/>
      <c r="C12142"/>
      <c r="D12142" s="43"/>
    </row>
    <row r="12143" spans="1:4" ht="15" x14ac:dyDescent="0.25">
      <c r="A12143"/>
      <c r="B12143"/>
      <c r="C12143"/>
      <c r="D12143" s="43"/>
    </row>
    <row r="12144" spans="1:4" ht="15" x14ac:dyDescent="0.25">
      <c r="A12144"/>
      <c r="B12144"/>
      <c r="C12144"/>
      <c r="D12144" s="43"/>
    </row>
    <row r="12145" spans="1:4" ht="15" x14ac:dyDescent="0.25">
      <c r="A12145"/>
      <c r="B12145"/>
      <c r="C12145"/>
      <c r="D12145" s="43"/>
    </row>
    <row r="12146" spans="1:4" ht="15" x14ac:dyDescent="0.25">
      <c r="A12146"/>
      <c r="B12146"/>
      <c r="C12146"/>
      <c r="D12146" s="43"/>
    </row>
    <row r="12147" spans="1:4" ht="15" x14ac:dyDescent="0.25">
      <c r="A12147"/>
      <c r="B12147"/>
      <c r="C12147"/>
      <c r="D12147" s="43"/>
    </row>
    <row r="12148" spans="1:4" ht="15" x14ac:dyDescent="0.25">
      <c r="A12148"/>
      <c r="B12148"/>
      <c r="C12148"/>
      <c r="D12148" s="43"/>
    </row>
    <row r="12149" spans="1:4" ht="15" x14ac:dyDescent="0.25">
      <c r="A12149"/>
      <c r="B12149"/>
      <c r="C12149"/>
      <c r="D12149" s="43"/>
    </row>
    <row r="12150" spans="1:4" ht="15" x14ac:dyDescent="0.25">
      <c r="A12150"/>
      <c r="B12150"/>
      <c r="C12150"/>
      <c r="D12150" s="43"/>
    </row>
    <row r="12151" spans="1:4" ht="15" x14ac:dyDescent="0.25">
      <c r="A12151"/>
      <c r="B12151"/>
      <c r="C12151"/>
      <c r="D12151" s="43"/>
    </row>
    <row r="12152" spans="1:4" ht="15" x14ac:dyDescent="0.25">
      <c r="A12152"/>
      <c r="B12152"/>
      <c r="C12152"/>
      <c r="D12152" s="43"/>
    </row>
    <row r="12153" spans="1:4" ht="15" x14ac:dyDescent="0.25">
      <c r="A12153"/>
      <c r="B12153"/>
      <c r="C12153"/>
      <c r="D12153" s="43"/>
    </row>
    <row r="12154" spans="1:4" ht="15" x14ac:dyDescent="0.25">
      <c r="A12154"/>
      <c r="B12154"/>
      <c r="C12154"/>
      <c r="D12154" s="43"/>
    </row>
    <row r="12155" spans="1:4" ht="15" x14ac:dyDescent="0.25">
      <c r="A12155"/>
      <c r="B12155"/>
      <c r="C12155"/>
      <c r="D12155" s="43"/>
    </row>
    <row r="12156" spans="1:4" ht="15" x14ac:dyDescent="0.25">
      <c r="A12156"/>
      <c r="B12156"/>
      <c r="C12156"/>
      <c r="D12156" s="43"/>
    </row>
    <row r="12157" spans="1:4" ht="15" x14ac:dyDescent="0.25">
      <c r="A12157"/>
      <c r="B12157"/>
      <c r="C12157"/>
      <c r="D12157" s="43"/>
    </row>
    <row r="12158" spans="1:4" ht="15" x14ac:dyDescent="0.25">
      <c r="A12158"/>
      <c r="B12158"/>
      <c r="C12158"/>
      <c r="D12158" s="43"/>
    </row>
    <row r="12159" spans="1:4" ht="15" x14ac:dyDescent="0.25">
      <c r="A12159"/>
      <c r="B12159"/>
      <c r="C12159"/>
      <c r="D12159" s="43"/>
    </row>
    <row r="12160" spans="1:4" ht="15" x14ac:dyDescent="0.25">
      <c r="A12160"/>
      <c r="B12160"/>
      <c r="C12160"/>
      <c r="D12160" s="43"/>
    </row>
    <row r="12161" spans="1:4" ht="15" x14ac:dyDescent="0.25">
      <c r="A12161"/>
      <c r="B12161"/>
      <c r="C12161"/>
      <c r="D12161" s="43"/>
    </row>
    <row r="12162" spans="1:4" ht="15" x14ac:dyDescent="0.25">
      <c r="A12162"/>
      <c r="B12162"/>
      <c r="C12162"/>
      <c r="D12162" s="43"/>
    </row>
    <row r="12163" spans="1:4" ht="15" x14ac:dyDescent="0.25">
      <c r="A12163"/>
      <c r="B12163"/>
      <c r="C12163"/>
      <c r="D12163" s="43"/>
    </row>
    <row r="12164" spans="1:4" ht="15" x14ac:dyDescent="0.25">
      <c r="A12164"/>
      <c r="B12164"/>
      <c r="C12164"/>
      <c r="D12164" s="43"/>
    </row>
    <row r="12165" spans="1:4" ht="15" x14ac:dyDescent="0.25">
      <c r="A12165"/>
      <c r="B12165"/>
      <c r="C12165"/>
      <c r="D12165" s="43"/>
    </row>
    <row r="12166" spans="1:4" ht="15" x14ac:dyDescent="0.25">
      <c r="A12166"/>
      <c r="B12166"/>
      <c r="C12166"/>
      <c r="D12166" s="43"/>
    </row>
    <row r="12167" spans="1:4" ht="15" x14ac:dyDescent="0.25">
      <c r="A12167"/>
      <c r="B12167"/>
      <c r="C12167"/>
      <c r="D12167" s="43"/>
    </row>
    <row r="12168" spans="1:4" ht="15" x14ac:dyDescent="0.25">
      <c r="A12168"/>
      <c r="B12168"/>
      <c r="C12168"/>
      <c r="D12168" s="43"/>
    </row>
    <row r="12169" spans="1:4" ht="15" x14ac:dyDescent="0.25">
      <c r="A12169"/>
      <c r="B12169"/>
      <c r="C12169"/>
      <c r="D12169" s="43"/>
    </row>
    <row r="12170" spans="1:4" ht="15" x14ac:dyDescent="0.25">
      <c r="A12170"/>
      <c r="B12170"/>
      <c r="C12170"/>
      <c r="D12170" s="43"/>
    </row>
    <row r="12171" spans="1:4" ht="15" x14ac:dyDescent="0.25">
      <c r="A12171"/>
      <c r="B12171"/>
      <c r="C12171"/>
      <c r="D12171" s="43"/>
    </row>
    <row r="12172" spans="1:4" ht="15" x14ac:dyDescent="0.25">
      <c r="A12172"/>
      <c r="B12172"/>
      <c r="C12172"/>
      <c r="D12172" s="43"/>
    </row>
    <row r="12173" spans="1:4" ht="15" x14ac:dyDescent="0.25">
      <c r="A12173"/>
      <c r="B12173"/>
      <c r="C12173"/>
      <c r="D12173" s="43"/>
    </row>
    <row r="12174" spans="1:4" ht="15" x14ac:dyDescent="0.25">
      <c r="A12174"/>
      <c r="B12174"/>
      <c r="C12174"/>
      <c r="D12174" s="43"/>
    </row>
    <row r="12175" spans="1:4" ht="15" x14ac:dyDescent="0.25">
      <c r="A12175"/>
      <c r="B12175"/>
      <c r="C12175"/>
      <c r="D12175" s="43"/>
    </row>
    <row r="12176" spans="1:4" ht="15" x14ac:dyDescent="0.25">
      <c r="A12176"/>
      <c r="B12176"/>
      <c r="C12176"/>
      <c r="D12176" s="43"/>
    </row>
    <row r="12177" spans="1:4" ht="15" x14ac:dyDescent="0.25">
      <c r="A12177"/>
      <c r="B12177"/>
      <c r="C12177"/>
      <c r="D12177" s="43"/>
    </row>
    <row r="12178" spans="1:4" ht="15" x14ac:dyDescent="0.25">
      <c r="A12178"/>
      <c r="B12178"/>
      <c r="C12178"/>
      <c r="D12178" s="43"/>
    </row>
    <row r="12179" spans="1:4" ht="15" x14ac:dyDescent="0.25">
      <c r="A12179"/>
      <c r="B12179"/>
      <c r="C12179"/>
      <c r="D12179" s="43"/>
    </row>
    <row r="12180" spans="1:4" ht="15" x14ac:dyDescent="0.25">
      <c r="A12180"/>
      <c r="B12180"/>
      <c r="C12180"/>
      <c r="D12180" s="43"/>
    </row>
    <row r="12181" spans="1:4" ht="15" x14ac:dyDescent="0.25">
      <c r="A12181"/>
      <c r="B12181"/>
      <c r="C12181"/>
      <c r="D12181" s="44"/>
    </row>
    <row r="12182" spans="1:4" ht="15" x14ac:dyDescent="0.25">
      <c r="A12182"/>
      <c r="B12182"/>
      <c r="C12182"/>
      <c r="D12182" s="44"/>
    </row>
    <row r="12183" spans="1:4" ht="15" x14ac:dyDescent="0.25">
      <c r="A12183"/>
      <c r="B12183"/>
      <c r="C12183"/>
      <c r="D12183" s="44"/>
    </row>
    <row r="12184" spans="1:4" ht="15" x14ac:dyDescent="0.25">
      <c r="A12184"/>
      <c r="B12184"/>
      <c r="C12184"/>
      <c r="D12184" s="44"/>
    </row>
    <row r="12185" spans="1:4" ht="15" x14ac:dyDescent="0.25">
      <c r="A12185"/>
      <c r="B12185"/>
      <c r="C12185"/>
      <c r="D12185" s="44"/>
    </row>
    <row r="12186" spans="1:4" ht="15" x14ac:dyDescent="0.25">
      <c r="A12186"/>
      <c r="B12186"/>
      <c r="C12186"/>
      <c r="D12186" s="44"/>
    </row>
    <row r="12187" spans="1:4" ht="15" x14ac:dyDescent="0.25">
      <c r="A12187"/>
      <c r="B12187"/>
      <c r="C12187"/>
      <c r="D12187" s="43"/>
    </row>
    <row r="12188" spans="1:4" ht="15" x14ac:dyDescent="0.25">
      <c r="A12188"/>
      <c r="B12188"/>
      <c r="C12188"/>
      <c r="D12188" s="43"/>
    </row>
    <row r="12189" spans="1:4" ht="15" x14ac:dyDescent="0.25">
      <c r="A12189"/>
      <c r="B12189"/>
      <c r="C12189"/>
      <c r="D12189" s="43"/>
    </row>
    <row r="12190" spans="1:4" ht="15" x14ac:dyDescent="0.25">
      <c r="A12190"/>
      <c r="B12190"/>
      <c r="C12190"/>
      <c r="D12190" s="43"/>
    </row>
    <row r="12191" spans="1:4" ht="15" x14ac:dyDescent="0.25">
      <c r="A12191"/>
      <c r="B12191"/>
      <c r="C12191"/>
      <c r="D12191" s="43"/>
    </row>
    <row r="12192" spans="1:4" ht="15" x14ac:dyDescent="0.25">
      <c r="A12192"/>
      <c r="B12192"/>
      <c r="C12192"/>
      <c r="D12192" s="43"/>
    </row>
    <row r="12193" spans="1:4" ht="15" x14ac:dyDescent="0.25">
      <c r="A12193"/>
      <c r="B12193"/>
      <c r="C12193"/>
      <c r="D12193" s="43"/>
    </row>
    <row r="12194" spans="1:4" ht="15" x14ac:dyDescent="0.25">
      <c r="A12194"/>
      <c r="B12194"/>
      <c r="C12194"/>
      <c r="D12194" s="43"/>
    </row>
    <row r="12195" spans="1:4" ht="15" x14ac:dyDescent="0.25">
      <c r="A12195"/>
      <c r="B12195"/>
      <c r="C12195"/>
      <c r="D12195" s="43"/>
    </row>
    <row r="12196" spans="1:4" ht="15" x14ac:dyDescent="0.25">
      <c r="A12196"/>
      <c r="B12196"/>
      <c r="C12196"/>
      <c r="D12196" s="44"/>
    </row>
    <row r="12197" spans="1:4" ht="15" x14ac:dyDescent="0.25">
      <c r="A12197"/>
      <c r="B12197"/>
      <c r="C12197"/>
      <c r="D12197" s="43"/>
    </row>
    <row r="12198" spans="1:4" ht="15" x14ac:dyDescent="0.25">
      <c r="A12198"/>
      <c r="B12198"/>
      <c r="C12198"/>
      <c r="D12198" s="44"/>
    </row>
    <row r="12199" spans="1:4" ht="15" x14ac:dyDescent="0.25">
      <c r="A12199"/>
      <c r="B12199"/>
      <c r="C12199"/>
      <c r="D12199" s="43"/>
    </row>
    <row r="12200" spans="1:4" ht="15" x14ac:dyDescent="0.25">
      <c r="A12200"/>
      <c r="B12200"/>
      <c r="C12200"/>
      <c r="D12200" s="44"/>
    </row>
    <row r="12201" spans="1:4" ht="15" x14ac:dyDescent="0.25">
      <c r="A12201"/>
      <c r="B12201"/>
      <c r="C12201"/>
      <c r="D12201" s="43"/>
    </row>
    <row r="12202" spans="1:4" ht="15" x14ac:dyDescent="0.25">
      <c r="A12202"/>
      <c r="B12202"/>
      <c r="C12202"/>
      <c r="D12202" s="44"/>
    </row>
    <row r="12203" spans="1:4" ht="15" x14ac:dyDescent="0.25">
      <c r="A12203"/>
      <c r="B12203"/>
      <c r="C12203"/>
      <c r="D12203" s="43"/>
    </row>
    <row r="12204" spans="1:4" ht="15" x14ac:dyDescent="0.25">
      <c r="A12204"/>
      <c r="B12204"/>
      <c r="C12204"/>
      <c r="D12204" s="44"/>
    </row>
    <row r="12205" spans="1:4" ht="15" x14ac:dyDescent="0.25">
      <c r="A12205"/>
      <c r="B12205"/>
      <c r="C12205"/>
      <c r="D12205" s="43"/>
    </row>
    <row r="12206" spans="1:4" ht="15" x14ac:dyDescent="0.25">
      <c r="A12206"/>
      <c r="B12206"/>
      <c r="C12206"/>
      <c r="D12206" s="44"/>
    </row>
    <row r="12207" spans="1:4" ht="15" x14ac:dyDescent="0.25">
      <c r="A12207"/>
      <c r="B12207"/>
      <c r="C12207"/>
      <c r="D12207" s="43"/>
    </row>
    <row r="12208" spans="1:4" ht="15" x14ac:dyDescent="0.25">
      <c r="A12208"/>
      <c r="B12208"/>
      <c r="C12208"/>
      <c r="D12208" s="44"/>
    </row>
    <row r="12209" spans="1:4" ht="15" x14ac:dyDescent="0.25">
      <c r="A12209"/>
      <c r="B12209"/>
      <c r="C12209"/>
      <c r="D12209" s="43"/>
    </row>
    <row r="12210" spans="1:4" ht="15" x14ac:dyDescent="0.25">
      <c r="A12210"/>
      <c r="B12210"/>
      <c r="C12210"/>
      <c r="D12210" s="44"/>
    </row>
    <row r="12211" spans="1:4" ht="15" x14ac:dyDescent="0.25">
      <c r="A12211"/>
      <c r="B12211"/>
      <c r="C12211"/>
      <c r="D12211" s="43"/>
    </row>
    <row r="12212" spans="1:4" ht="15" x14ac:dyDescent="0.25">
      <c r="A12212"/>
      <c r="B12212"/>
      <c r="C12212"/>
      <c r="D12212" s="44"/>
    </row>
    <row r="12213" spans="1:4" ht="15" x14ac:dyDescent="0.25">
      <c r="A12213"/>
      <c r="B12213"/>
      <c r="C12213"/>
      <c r="D12213" s="43"/>
    </row>
    <row r="12214" spans="1:4" ht="15" x14ac:dyDescent="0.25">
      <c r="A12214"/>
      <c r="B12214"/>
      <c r="C12214"/>
      <c r="D12214" s="44"/>
    </row>
    <row r="12215" spans="1:4" ht="15" x14ac:dyDescent="0.25">
      <c r="A12215"/>
      <c r="B12215"/>
      <c r="C12215"/>
      <c r="D12215" s="43"/>
    </row>
    <row r="12216" spans="1:4" ht="15" x14ac:dyDescent="0.25">
      <c r="A12216"/>
      <c r="B12216"/>
      <c r="C12216"/>
      <c r="D12216" s="44"/>
    </row>
    <row r="12217" spans="1:4" ht="15" x14ac:dyDescent="0.25">
      <c r="A12217"/>
      <c r="B12217"/>
      <c r="C12217"/>
      <c r="D12217" s="43"/>
    </row>
    <row r="12218" spans="1:4" ht="15" x14ac:dyDescent="0.25">
      <c r="A12218"/>
      <c r="B12218"/>
      <c r="C12218"/>
      <c r="D12218" s="44"/>
    </row>
    <row r="12219" spans="1:4" ht="15" x14ac:dyDescent="0.25">
      <c r="A12219"/>
      <c r="B12219"/>
      <c r="C12219"/>
      <c r="D12219" s="43"/>
    </row>
    <row r="12220" spans="1:4" ht="15" x14ac:dyDescent="0.25">
      <c r="A12220"/>
      <c r="B12220"/>
      <c r="C12220"/>
      <c r="D12220" s="44"/>
    </row>
    <row r="12221" spans="1:4" ht="15" x14ac:dyDescent="0.25">
      <c r="A12221"/>
      <c r="B12221"/>
      <c r="C12221"/>
      <c r="D12221" s="43"/>
    </row>
    <row r="12222" spans="1:4" ht="15" x14ac:dyDescent="0.25">
      <c r="A12222"/>
      <c r="B12222"/>
      <c r="C12222"/>
      <c r="D12222" s="44"/>
    </row>
    <row r="12223" spans="1:4" ht="15" x14ac:dyDescent="0.25">
      <c r="A12223"/>
      <c r="B12223"/>
      <c r="C12223"/>
      <c r="D12223" s="43"/>
    </row>
    <row r="12224" spans="1:4" ht="15" x14ac:dyDescent="0.25">
      <c r="A12224"/>
      <c r="B12224"/>
      <c r="C12224"/>
      <c r="D12224" s="44"/>
    </row>
    <row r="12225" spans="1:4" ht="15" x14ac:dyDescent="0.25">
      <c r="A12225"/>
      <c r="B12225"/>
      <c r="C12225"/>
      <c r="D12225" s="43"/>
    </row>
    <row r="12226" spans="1:4" ht="15" x14ac:dyDescent="0.25">
      <c r="A12226"/>
      <c r="B12226"/>
      <c r="C12226"/>
      <c r="D12226" s="44"/>
    </row>
    <row r="12227" spans="1:4" ht="15" x14ac:dyDescent="0.25">
      <c r="A12227"/>
      <c r="B12227"/>
      <c r="C12227"/>
      <c r="D12227" s="43"/>
    </row>
    <row r="12228" spans="1:4" ht="15" x14ac:dyDescent="0.25">
      <c r="A12228"/>
      <c r="B12228"/>
      <c r="C12228"/>
      <c r="D12228" s="44"/>
    </row>
    <row r="12229" spans="1:4" ht="15" x14ac:dyDescent="0.25">
      <c r="A12229"/>
      <c r="B12229"/>
      <c r="C12229"/>
      <c r="D12229" s="43"/>
    </row>
    <row r="12230" spans="1:4" ht="15" x14ac:dyDescent="0.25">
      <c r="A12230"/>
      <c r="B12230"/>
      <c r="C12230"/>
      <c r="D12230" s="44"/>
    </row>
    <row r="12231" spans="1:4" ht="15" x14ac:dyDescent="0.25">
      <c r="A12231"/>
      <c r="B12231"/>
      <c r="C12231"/>
      <c r="D12231" s="43"/>
    </row>
    <row r="12232" spans="1:4" ht="15" x14ac:dyDescent="0.25">
      <c r="A12232"/>
      <c r="B12232"/>
      <c r="C12232"/>
      <c r="D12232" s="44"/>
    </row>
    <row r="12233" spans="1:4" ht="15" x14ac:dyDescent="0.25">
      <c r="A12233"/>
      <c r="B12233"/>
      <c r="C12233"/>
      <c r="D12233" s="44"/>
    </row>
    <row r="12234" spans="1:4" ht="15" x14ac:dyDescent="0.25">
      <c r="A12234"/>
      <c r="B12234"/>
      <c r="C12234"/>
      <c r="D12234" s="44"/>
    </row>
    <row r="12235" spans="1:4" ht="15" x14ac:dyDescent="0.25">
      <c r="A12235"/>
      <c r="B12235"/>
      <c r="C12235"/>
      <c r="D12235" s="44"/>
    </row>
    <row r="12236" spans="1:4" ht="15" x14ac:dyDescent="0.25">
      <c r="A12236"/>
      <c r="B12236"/>
      <c r="C12236"/>
      <c r="D12236" s="44"/>
    </row>
    <row r="12237" spans="1:4" ht="15" x14ac:dyDescent="0.25">
      <c r="A12237"/>
      <c r="B12237"/>
      <c r="C12237"/>
      <c r="D12237" s="43"/>
    </row>
    <row r="12238" spans="1:4" ht="15" x14ac:dyDescent="0.25">
      <c r="A12238"/>
      <c r="B12238"/>
      <c r="C12238"/>
      <c r="D12238" s="43"/>
    </row>
    <row r="12239" spans="1:4" ht="15" x14ac:dyDescent="0.25">
      <c r="A12239"/>
      <c r="B12239"/>
      <c r="C12239"/>
      <c r="D12239" s="43"/>
    </row>
    <row r="12240" spans="1:4" ht="15" x14ac:dyDescent="0.25">
      <c r="A12240"/>
      <c r="B12240"/>
      <c r="C12240"/>
      <c r="D12240" s="43"/>
    </row>
    <row r="12241" spans="1:4" ht="15" x14ac:dyDescent="0.25">
      <c r="A12241"/>
      <c r="B12241"/>
      <c r="C12241"/>
      <c r="D12241" s="43"/>
    </row>
    <row r="12242" spans="1:4" ht="15" x14ac:dyDescent="0.25">
      <c r="A12242"/>
      <c r="B12242"/>
      <c r="C12242"/>
      <c r="D12242" s="43"/>
    </row>
    <row r="12243" spans="1:4" ht="15" x14ac:dyDescent="0.25">
      <c r="A12243"/>
      <c r="B12243"/>
      <c r="C12243"/>
      <c r="D12243" s="43"/>
    </row>
    <row r="12244" spans="1:4" ht="15" x14ac:dyDescent="0.25">
      <c r="A12244"/>
      <c r="B12244"/>
      <c r="C12244"/>
      <c r="D12244" s="43"/>
    </row>
    <row r="12245" spans="1:4" ht="15" x14ac:dyDescent="0.25">
      <c r="A12245"/>
      <c r="B12245"/>
      <c r="C12245"/>
      <c r="D12245" s="43"/>
    </row>
    <row r="12246" spans="1:4" ht="15" x14ac:dyDescent="0.25">
      <c r="A12246"/>
      <c r="B12246"/>
      <c r="C12246"/>
      <c r="D12246" s="43"/>
    </row>
    <row r="12247" spans="1:4" ht="15" x14ac:dyDescent="0.25">
      <c r="A12247"/>
      <c r="B12247"/>
      <c r="C12247"/>
      <c r="D12247" s="43"/>
    </row>
    <row r="12248" spans="1:4" ht="15" x14ac:dyDescent="0.25">
      <c r="A12248"/>
      <c r="B12248"/>
      <c r="C12248"/>
      <c r="D12248" s="43"/>
    </row>
    <row r="12249" spans="1:4" ht="15" x14ac:dyDescent="0.25">
      <c r="A12249"/>
      <c r="B12249"/>
      <c r="C12249"/>
      <c r="D12249" s="43"/>
    </row>
    <row r="12250" spans="1:4" ht="15" x14ac:dyDescent="0.25">
      <c r="A12250"/>
      <c r="B12250"/>
      <c r="C12250"/>
      <c r="D12250" s="44"/>
    </row>
    <row r="12251" spans="1:4" ht="15" x14ac:dyDescent="0.25">
      <c r="A12251"/>
      <c r="B12251"/>
      <c r="C12251"/>
      <c r="D12251" s="43"/>
    </row>
    <row r="12252" spans="1:4" ht="15" x14ac:dyDescent="0.25">
      <c r="A12252"/>
      <c r="B12252"/>
      <c r="C12252"/>
      <c r="D12252" s="43"/>
    </row>
    <row r="12253" spans="1:4" ht="15" x14ac:dyDescent="0.25">
      <c r="A12253"/>
      <c r="B12253"/>
      <c r="C12253"/>
      <c r="D12253" s="43"/>
    </row>
    <row r="12254" spans="1:4" ht="15" x14ac:dyDescent="0.25">
      <c r="A12254"/>
      <c r="B12254"/>
      <c r="C12254"/>
      <c r="D12254" s="43"/>
    </row>
    <row r="12255" spans="1:4" ht="15" x14ac:dyDescent="0.25">
      <c r="A12255"/>
      <c r="B12255"/>
      <c r="C12255"/>
      <c r="D12255" s="43"/>
    </row>
    <row r="12256" spans="1:4" ht="15" x14ac:dyDescent="0.25">
      <c r="A12256"/>
      <c r="B12256"/>
      <c r="C12256"/>
      <c r="D12256" s="43"/>
    </row>
    <row r="12257" spans="1:4" ht="15" x14ac:dyDescent="0.25">
      <c r="A12257"/>
      <c r="B12257"/>
      <c r="C12257"/>
      <c r="D12257" s="43"/>
    </row>
    <row r="12258" spans="1:4" ht="15" x14ac:dyDescent="0.25">
      <c r="A12258"/>
      <c r="B12258"/>
      <c r="C12258"/>
      <c r="D12258" s="43"/>
    </row>
    <row r="12259" spans="1:4" ht="15" x14ac:dyDescent="0.25">
      <c r="A12259"/>
      <c r="B12259"/>
      <c r="C12259"/>
      <c r="D12259" s="43"/>
    </row>
    <row r="12260" spans="1:4" ht="15" x14ac:dyDescent="0.25">
      <c r="A12260"/>
      <c r="B12260"/>
      <c r="C12260"/>
      <c r="D12260" s="43"/>
    </row>
    <row r="12261" spans="1:4" ht="15" x14ac:dyDescent="0.25">
      <c r="A12261"/>
      <c r="B12261"/>
      <c r="C12261"/>
      <c r="D12261" s="43"/>
    </row>
    <row r="12262" spans="1:4" ht="15" x14ac:dyDescent="0.25">
      <c r="A12262"/>
      <c r="B12262"/>
      <c r="C12262"/>
      <c r="D12262" s="43"/>
    </row>
    <row r="12263" spans="1:4" ht="15" x14ac:dyDescent="0.25">
      <c r="A12263"/>
      <c r="B12263"/>
      <c r="C12263"/>
      <c r="D12263" s="43"/>
    </row>
    <row r="12264" spans="1:4" ht="15" x14ac:dyDescent="0.25">
      <c r="A12264"/>
      <c r="B12264"/>
      <c r="C12264"/>
      <c r="D12264" s="43"/>
    </row>
    <row r="12265" spans="1:4" ht="15" x14ac:dyDescent="0.25">
      <c r="A12265"/>
      <c r="B12265"/>
      <c r="C12265"/>
      <c r="D12265" s="43"/>
    </row>
    <row r="12266" spans="1:4" ht="15" x14ac:dyDescent="0.25">
      <c r="A12266"/>
      <c r="B12266"/>
      <c r="C12266"/>
      <c r="D12266" s="43"/>
    </row>
    <row r="12267" spans="1:4" ht="15" x14ac:dyDescent="0.25">
      <c r="A12267"/>
      <c r="B12267"/>
      <c r="C12267"/>
      <c r="D12267" s="43"/>
    </row>
    <row r="12268" spans="1:4" ht="15" x14ac:dyDescent="0.25">
      <c r="A12268"/>
      <c r="B12268"/>
      <c r="C12268"/>
      <c r="D12268" s="43"/>
    </row>
    <row r="12269" spans="1:4" ht="15" x14ac:dyDescent="0.25">
      <c r="A12269"/>
      <c r="B12269"/>
      <c r="C12269"/>
      <c r="D12269" s="43"/>
    </row>
    <row r="12270" spans="1:4" ht="15" x14ac:dyDescent="0.25">
      <c r="A12270"/>
      <c r="B12270"/>
      <c r="C12270"/>
      <c r="D12270" s="43"/>
    </row>
    <row r="12271" spans="1:4" ht="15" x14ac:dyDescent="0.25">
      <c r="A12271"/>
      <c r="B12271"/>
      <c r="C12271"/>
      <c r="D12271" s="43"/>
    </row>
    <row r="12272" spans="1:4" ht="15" x14ac:dyDescent="0.25">
      <c r="A12272"/>
      <c r="B12272"/>
      <c r="C12272"/>
      <c r="D12272" s="43"/>
    </row>
    <row r="12273" spans="1:4" ht="15" x14ac:dyDescent="0.25">
      <c r="A12273"/>
      <c r="B12273"/>
      <c r="C12273"/>
      <c r="D12273" s="43"/>
    </row>
    <row r="12274" spans="1:4" ht="15" x14ac:dyDescent="0.25">
      <c r="A12274"/>
      <c r="B12274"/>
      <c r="C12274"/>
      <c r="D12274" s="43"/>
    </row>
    <row r="12275" spans="1:4" ht="15" x14ac:dyDescent="0.25">
      <c r="A12275"/>
      <c r="B12275"/>
      <c r="C12275"/>
      <c r="D12275" s="43"/>
    </row>
    <row r="12276" spans="1:4" ht="15" x14ac:dyDescent="0.25">
      <c r="A12276"/>
      <c r="B12276"/>
      <c r="C12276"/>
      <c r="D12276" s="43"/>
    </row>
    <row r="12277" spans="1:4" ht="15" x14ac:dyDescent="0.25">
      <c r="A12277"/>
      <c r="B12277"/>
      <c r="C12277"/>
      <c r="D12277" s="43"/>
    </row>
    <row r="12278" spans="1:4" ht="15" x14ac:dyDescent="0.25">
      <c r="A12278"/>
      <c r="B12278"/>
      <c r="C12278"/>
      <c r="D12278" s="43"/>
    </row>
    <row r="12279" spans="1:4" ht="15" x14ac:dyDescent="0.25">
      <c r="A12279"/>
      <c r="B12279"/>
      <c r="C12279"/>
      <c r="D12279" s="43"/>
    </row>
    <row r="12280" spans="1:4" ht="15" x14ac:dyDescent="0.25">
      <c r="A12280"/>
      <c r="B12280"/>
      <c r="C12280"/>
      <c r="D12280" s="43"/>
    </row>
    <row r="12281" spans="1:4" ht="15" x14ac:dyDescent="0.25">
      <c r="A12281"/>
      <c r="B12281"/>
      <c r="C12281"/>
      <c r="D12281" s="43"/>
    </row>
    <row r="12282" spans="1:4" ht="15" x14ac:dyDescent="0.25">
      <c r="A12282"/>
      <c r="B12282"/>
      <c r="C12282"/>
      <c r="D12282" s="43"/>
    </row>
    <row r="12283" spans="1:4" ht="15" x14ac:dyDescent="0.25">
      <c r="A12283"/>
      <c r="B12283"/>
      <c r="C12283"/>
      <c r="D12283" s="43"/>
    </row>
    <row r="12284" spans="1:4" ht="15" x14ac:dyDescent="0.25">
      <c r="A12284"/>
      <c r="B12284"/>
      <c r="C12284"/>
      <c r="D12284" s="43"/>
    </row>
    <row r="12285" spans="1:4" ht="15" x14ac:dyDescent="0.25">
      <c r="A12285"/>
      <c r="B12285"/>
      <c r="C12285"/>
      <c r="D12285" s="43"/>
    </row>
    <row r="12286" spans="1:4" ht="15" x14ac:dyDescent="0.25">
      <c r="A12286"/>
      <c r="B12286"/>
      <c r="C12286"/>
      <c r="D12286" s="43"/>
    </row>
    <row r="12287" spans="1:4" ht="15" x14ac:dyDescent="0.25">
      <c r="A12287"/>
      <c r="B12287"/>
      <c r="C12287"/>
      <c r="D12287" s="43"/>
    </row>
    <row r="12288" spans="1:4" ht="15" x14ac:dyDescent="0.25">
      <c r="A12288"/>
      <c r="B12288"/>
      <c r="C12288"/>
      <c r="D12288" s="43"/>
    </row>
    <row r="12289" spans="1:4" ht="15" x14ac:dyDescent="0.25">
      <c r="A12289"/>
      <c r="B12289"/>
      <c r="C12289"/>
      <c r="D12289" s="43"/>
    </row>
    <row r="12290" spans="1:4" ht="15" x14ac:dyDescent="0.25">
      <c r="A12290"/>
      <c r="B12290"/>
      <c r="C12290"/>
      <c r="D12290" s="43"/>
    </row>
    <row r="12291" spans="1:4" ht="15" x14ac:dyDescent="0.25">
      <c r="A12291"/>
      <c r="B12291"/>
      <c r="C12291"/>
      <c r="D12291" s="43"/>
    </row>
    <row r="12292" spans="1:4" ht="15" x14ac:dyDescent="0.25">
      <c r="A12292"/>
      <c r="B12292"/>
      <c r="C12292"/>
      <c r="D12292" s="43"/>
    </row>
    <row r="12293" spans="1:4" ht="15" x14ac:dyDescent="0.25">
      <c r="A12293"/>
      <c r="B12293"/>
      <c r="C12293"/>
      <c r="D12293" s="43"/>
    </row>
    <row r="12294" spans="1:4" ht="15" x14ac:dyDescent="0.25">
      <c r="A12294"/>
      <c r="B12294"/>
      <c r="C12294"/>
      <c r="D12294" s="43"/>
    </row>
    <row r="12295" spans="1:4" ht="15" x14ac:dyDescent="0.25">
      <c r="A12295"/>
      <c r="B12295"/>
      <c r="C12295"/>
      <c r="D12295" s="43"/>
    </row>
    <row r="12296" spans="1:4" ht="15" x14ac:dyDescent="0.25">
      <c r="A12296"/>
      <c r="B12296"/>
      <c r="C12296"/>
      <c r="D12296" s="43"/>
    </row>
    <row r="12297" spans="1:4" ht="15" x14ac:dyDescent="0.25">
      <c r="A12297"/>
      <c r="B12297"/>
      <c r="C12297"/>
      <c r="D12297" s="43"/>
    </row>
    <row r="12298" spans="1:4" ht="15" x14ac:dyDescent="0.25">
      <c r="A12298"/>
      <c r="B12298"/>
      <c r="C12298"/>
      <c r="D12298" s="43"/>
    </row>
    <row r="12299" spans="1:4" ht="15" x14ac:dyDescent="0.25">
      <c r="A12299"/>
      <c r="B12299"/>
      <c r="C12299"/>
      <c r="D12299" s="43"/>
    </row>
    <row r="12300" spans="1:4" ht="15" x14ac:dyDescent="0.25">
      <c r="A12300"/>
      <c r="B12300"/>
      <c r="C12300"/>
      <c r="D12300" s="43"/>
    </row>
    <row r="12301" spans="1:4" ht="15" x14ac:dyDescent="0.25">
      <c r="A12301"/>
      <c r="B12301"/>
      <c r="C12301"/>
      <c r="D12301" s="43"/>
    </row>
    <row r="12302" spans="1:4" ht="15" x14ac:dyDescent="0.25">
      <c r="A12302"/>
      <c r="B12302"/>
      <c r="C12302"/>
      <c r="D12302" s="43"/>
    </row>
    <row r="12303" spans="1:4" ht="15" x14ac:dyDescent="0.25">
      <c r="A12303"/>
      <c r="B12303"/>
      <c r="C12303"/>
      <c r="D12303" s="43"/>
    </row>
    <row r="12304" spans="1:4" ht="15" x14ac:dyDescent="0.25">
      <c r="A12304"/>
      <c r="B12304"/>
      <c r="C12304"/>
      <c r="D12304" s="43"/>
    </row>
    <row r="12305" spans="1:4" ht="15" x14ac:dyDescent="0.25">
      <c r="A12305"/>
      <c r="B12305"/>
      <c r="C12305"/>
      <c r="D12305" s="43"/>
    </row>
    <row r="12306" spans="1:4" ht="15" x14ac:dyDescent="0.25">
      <c r="A12306"/>
      <c r="B12306"/>
      <c r="C12306"/>
      <c r="D12306" s="43"/>
    </row>
    <row r="12307" spans="1:4" ht="15" x14ac:dyDescent="0.25">
      <c r="A12307"/>
      <c r="B12307"/>
      <c r="C12307"/>
      <c r="D12307" s="43"/>
    </row>
    <row r="12308" spans="1:4" ht="15" x14ac:dyDescent="0.25">
      <c r="A12308"/>
      <c r="B12308"/>
      <c r="C12308"/>
      <c r="D12308" s="43"/>
    </row>
    <row r="12309" spans="1:4" ht="15" x14ac:dyDescent="0.25">
      <c r="A12309"/>
      <c r="B12309"/>
      <c r="C12309"/>
      <c r="D12309" s="43"/>
    </row>
    <row r="12310" spans="1:4" ht="15" x14ac:dyDescent="0.25">
      <c r="A12310"/>
      <c r="B12310"/>
      <c r="C12310"/>
      <c r="D12310" s="43"/>
    </row>
    <row r="12311" spans="1:4" ht="15" x14ac:dyDescent="0.25">
      <c r="A12311"/>
      <c r="B12311"/>
      <c r="C12311"/>
      <c r="D12311" s="43"/>
    </row>
    <row r="12312" spans="1:4" ht="15" x14ac:dyDescent="0.25">
      <c r="A12312"/>
      <c r="B12312"/>
      <c r="C12312"/>
      <c r="D12312" s="43"/>
    </row>
    <row r="12313" spans="1:4" ht="15" x14ac:dyDescent="0.25">
      <c r="A12313"/>
      <c r="B12313"/>
      <c r="C12313"/>
      <c r="D12313" s="43"/>
    </row>
    <row r="12314" spans="1:4" ht="15" x14ac:dyDescent="0.25">
      <c r="A12314"/>
      <c r="B12314"/>
      <c r="C12314"/>
      <c r="D12314" s="43"/>
    </row>
    <row r="12315" spans="1:4" ht="15" x14ac:dyDescent="0.25">
      <c r="A12315"/>
      <c r="B12315"/>
      <c r="C12315"/>
      <c r="D12315" s="43"/>
    </row>
    <row r="12316" spans="1:4" ht="15" x14ac:dyDescent="0.25">
      <c r="A12316"/>
      <c r="B12316"/>
      <c r="C12316"/>
      <c r="D12316" s="43"/>
    </row>
    <row r="12317" spans="1:4" ht="15" x14ac:dyDescent="0.25">
      <c r="A12317"/>
      <c r="B12317"/>
      <c r="C12317"/>
      <c r="D12317" s="43"/>
    </row>
    <row r="12318" spans="1:4" ht="15" x14ac:dyDescent="0.25">
      <c r="A12318"/>
      <c r="B12318"/>
      <c r="C12318"/>
      <c r="D12318" s="43"/>
    </row>
    <row r="12319" spans="1:4" ht="15" x14ac:dyDescent="0.25">
      <c r="A12319"/>
      <c r="B12319"/>
      <c r="C12319"/>
      <c r="D12319" s="43"/>
    </row>
    <row r="12320" spans="1:4" ht="15" x14ac:dyDescent="0.25">
      <c r="A12320"/>
      <c r="B12320"/>
      <c r="C12320"/>
      <c r="D12320" s="43"/>
    </row>
    <row r="12321" spans="1:4" ht="15" x14ac:dyDescent="0.25">
      <c r="A12321"/>
      <c r="B12321"/>
      <c r="C12321"/>
      <c r="D12321" s="43"/>
    </row>
    <row r="12322" spans="1:4" ht="15" x14ac:dyDescent="0.25">
      <c r="A12322"/>
      <c r="B12322"/>
      <c r="C12322"/>
      <c r="D12322" s="43"/>
    </row>
    <row r="12323" spans="1:4" ht="15" x14ac:dyDescent="0.25">
      <c r="A12323"/>
      <c r="B12323"/>
      <c r="C12323"/>
      <c r="D12323" s="43"/>
    </row>
    <row r="12324" spans="1:4" ht="15" x14ac:dyDescent="0.25">
      <c r="A12324"/>
      <c r="B12324"/>
      <c r="C12324"/>
      <c r="D12324" s="44"/>
    </row>
    <row r="12325" spans="1:4" ht="15" x14ac:dyDescent="0.25">
      <c r="A12325"/>
      <c r="B12325"/>
      <c r="C12325"/>
      <c r="D12325" s="43"/>
    </row>
    <row r="12326" spans="1:4" ht="15" x14ac:dyDescent="0.25">
      <c r="A12326"/>
      <c r="B12326"/>
      <c r="C12326"/>
      <c r="D12326" s="43"/>
    </row>
    <row r="12327" spans="1:4" ht="15" x14ac:dyDescent="0.25">
      <c r="A12327"/>
      <c r="B12327"/>
      <c r="C12327"/>
      <c r="D12327" s="43"/>
    </row>
    <row r="12328" spans="1:4" ht="15" x14ac:dyDescent="0.25">
      <c r="A12328"/>
      <c r="B12328"/>
      <c r="C12328"/>
      <c r="D12328" s="43"/>
    </row>
    <row r="12329" spans="1:4" ht="15" x14ac:dyDescent="0.25">
      <c r="A12329"/>
      <c r="B12329"/>
      <c r="C12329"/>
      <c r="D12329" s="43"/>
    </row>
    <row r="12330" spans="1:4" ht="15" x14ac:dyDescent="0.25">
      <c r="A12330"/>
      <c r="B12330"/>
      <c r="C12330"/>
      <c r="D12330" s="43"/>
    </row>
    <row r="12331" spans="1:4" ht="15" x14ac:dyDescent="0.25">
      <c r="A12331"/>
      <c r="B12331"/>
      <c r="C12331"/>
      <c r="D12331" s="43"/>
    </row>
    <row r="12332" spans="1:4" ht="15" x14ac:dyDescent="0.25">
      <c r="A12332"/>
      <c r="B12332"/>
      <c r="C12332"/>
      <c r="D12332" s="43"/>
    </row>
    <row r="12333" spans="1:4" ht="15" x14ac:dyDescent="0.25">
      <c r="A12333"/>
      <c r="B12333"/>
      <c r="C12333"/>
      <c r="D12333" s="43"/>
    </row>
    <row r="12334" spans="1:4" ht="15" x14ac:dyDescent="0.25">
      <c r="A12334"/>
      <c r="B12334"/>
      <c r="C12334"/>
      <c r="D12334" s="44"/>
    </row>
    <row r="12335" spans="1:4" ht="15" x14ac:dyDescent="0.25">
      <c r="A12335"/>
      <c r="B12335"/>
      <c r="C12335"/>
      <c r="D12335" s="43"/>
    </row>
    <row r="12336" spans="1:4" ht="15" x14ac:dyDescent="0.25">
      <c r="A12336"/>
      <c r="B12336"/>
      <c r="C12336"/>
      <c r="D12336" s="43"/>
    </row>
    <row r="12337" spans="1:4" ht="15" x14ac:dyDescent="0.25">
      <c r="A12337"/>
      <c r="B12337"/>
      <c r="C12337"/>
      <c r="D12337" s="43"/>
    </row>
    <row r="12338" spans="1:4" ht="15" x14ac:dyDescent="0.25">
      <c r="A12338"/>
      <c r="B12338"/>
      <c r="C12338"/>
      <c r="D12338" s="43"/>
    </row>
    <row r="12339" spans="1:4" ht="15" x14ac:dyDescent="0.25">
      <c r="A12339"/>
      <c r="B12339"/>
      <c r="C12339"/>
      <c r="D12339" s="43"/>
    </row>
    <row r="12340" spans="1:4" ht="15" x14ac:dyDescent="0.25">
      <c r="A12340"/>
      <c r="B12340"/>
      <c r="C12340"/>
      <c r="D12340" s="43"/>
    </row>
    <row r="12341" spans="1:4" ht="15" x14ac:dyDescent="0.25">
      <c r="A12341"/>
      <c r="B12341"/>
      <c r="C12341"/>
      <c r="D12341" s="43"/>
    </row>
    <row r="12342" spans="1:4" ht="15" x14ac:dyDescent="0.25">
      <c r="A12342"/>
      <c r="B12342"/>
      <c r="C12342"/>
      <c r="D12342" s="43"/>
    </row>
    <row r="12343" spans="1:4" ht="15" x14ac:dyDescent="0.25">
      <c r="A12343"/>
      <c r="B12343"/>
      <c r="C12343"/>
      <c r="D12343" s="43"/>
    </row>
    <row r="12344" spans="1:4" ht="15" x14ac:dyDescent="0.25">
      <c r="A12344"/>
      <c r="B12344"/>
      <c r="C12344"/>
      <c r="D12344" s="43"/>
    </row>
    <row r="12345" spans="1:4" ht="15" x14ac:dyDescent="0.25">
      <c r="A12345"/>
      <c r="B12345"/>
      <c r="C12345"/>
      <c r="D12345" s="43"/>
    </row>
    <row r="12346" spans="1:4" ht="15" x14ac:dyDescent="0.25">
      <c r="A12346"/>
      <c r="B12346"/>
      <c r="C12346"/>
      <c r="D12346" s="43"/>
    </row>
    <row r="12347" spans="1:4" ht="15" x14ac:dyDescent="0.25">
      <c r="A12347"/>
      <c r="B12347"/>
      <c r="C12347"/>
      <c r="D12347" s="43"/>
    </row>
    <row r="12348" spans="1:4" ht="15" x14ac:dyDescent="0.25">
      <c r="A12348"/>
      <c r="B12348"/>
      <c r="C12348"/>
      <c r="D12348" s="43"/>
    </row>
    <row r="12349" spans="1:4" ht="15" x14ac:dyDescent="0.25">
      <c r="A12349"/>
      <c r="B12349"/>
      <c r="C12349"/>
      <c r="D12349" s="43"/>
    </row>
    <row r="12350" spans="1:4" ht="15" x14ac:dyDescent="0.25">
      <c r="A12350"/>
      <c r="B12350"/>
      <c r="C12350"/>
      <c r="D12350" s="43"/>
    </row>
    <row r="12351" spans="1:4" ht="15" x14ac:dyDescent="0.25">
      <c r="A12351"/>
      <c r="B12351"/>
      <c r="C12351"/>
      <c r="D12351" s="43"/>
    </row>
    <row r="12352" spans="1:4" ht="15" x14ac:dyDescent="0.25">
      <c r="A12352"/>
      <c r="B12352"/>
      <c r="C12352"/>
      <c r="D12352" s="43"/>
    </row>
    <row r="12353" spans="1:4" ht="15" x14ac:dyDescent="0.25">
      <c r="A12353"/>
      <c r="B12353"/>
      <c r="C12353"/>
      <c r="D12353" s="43"/>
    </row>
    <row r="12354" spans="1:4" ht="15" x14ac:dyDescent="0.25">
      <c r="A12354"/>
      <c r="B12354"/>
      <c r="C12354"/>
      <c r="D12354" s="43"/>
    </row>
    <row r="12355" spans="1:4" ht="15" x14ac:dyDescent="0.25">
      <c r="A12355"/>
      <c r="B12355"/>
      <c r="C12355"/>
      <c r="D12355" s="43"/>
    </row>
    <row r="12356" spans="1:4" ht="15" x14ac:dyDescent="0.25">
      <c r="A12356"/>
      <c r="B12356"/>
      <c r="C12356"/>
      <c r="D12356" s="43"/>
    </row>
    <row r="12357" spans="1:4" ht="15" x14ac:dyDescent="0.25">
      <c r="A12357"/>
      <c r="B12357"/>
      <c r="C12357"/>
      <c r="D12357" s="43"/>
    </row>
    <row r="12358" spans="1:4" ht="15" x14ac:dyDescent="0.25">
      <c r="A12358"/>
      <c r="B12358"/>
      <c r="C12358"/>
      <c r="D12358" s="43"/>
    </row>
    <row r="12359" spans="1:4" ht="15" x14ac:dyDescent="0.25">
      <c r="A12359"/>
      <c r="B12359"/>
      <c r="C12359"/>
      <c r="D12359" s="43"/>
    </row>
    <row r="12360" spans="1:4" ht="15" x14ac:dyDescent="0.25">
      <c r="A12360"/>
      <c r="B12360"/>
      <c r="C12360"/>
      <c r="D12360" s="43"/>
    </row>
    <row r="12361" spans="1:4" ht="15" x14ac:dyDescent="0.25">
      <c r="A12361"/>
      <c r="B12361"/>
      <c r="C12361"/>
      <c r="D12361" s="43"/>
    </row>
    <row r="12362" spans="1:4" ht="15" x14ac:dyDescent="0.25">
      <c r="A12362"/>
      <c r="B12362"/>
      <c r="C12362"/>
      <c r="D12362" s="43"/>
    </row>
    <row r="12363" spans="1:4" ht="15" x14ac:dyDescent="0.25">
      <c r="A12363"/>
      <c r="B12363"/>
      <c r="C12363"/>
      <c r="D12363" s="44"/>
    </row>
    <row r="12364" spans="1:4" ht="15" x14ac:dyDescent="0.25">
      <c r="A12364"/>
      <c r="B12364"/>
      <c r="C12364"/>
      <c r="D12364" s="43"/>
    </row>
    <row r="12365" spans="1:4" ht="15" x14ac:dyDescent="0.25">
      <c r="A12365"/>
      <c r="B12365"/>
      <c r="C12365"/>
      <c r="D12365" s="43"/>
    </row>
    <row r="12366" spans="1:4" ht="15" x14ac:dyDescent="0.25">
      <c r="A12366"/>
      <c r="B12366"/>
      <c r="C12366"/>
      <c r="D12366" s="43"/>
    </row>
    <row r="12367" spans="1:4" ht="15" x14ac:dyDescent="0.25">
      <c r="A12367"/>
      <c r="B12367"/>
      <c r="C12367"/>
      <c r="D12367" s="43"/>
    </row>
    <row r="12368" spans="1:4" ht="15" x14ac:dyDescent="0.25">
      <c r="A12368"/>
      <c r="B12368"/>
      <c r="C12368"/>
      <c r="D12368" s="43"/>
    </row>
    <row r="12369" spans="1:4" ht="15" x14ac:dyDescent="0.25">
      <c r="A12369"/>
      <c r="B12369"/>
      <c r="C12369"/>
      <c r="D12369" s="43"/>
    </row>
    <row r="12370" spans="1:4" ht="15" x14ac:dyDescent="0.25">
      <c r="A12370"/>
      <c r="B12370"/>
      <c r="C12370"/>
      <c r="D12370" s="43"/>
    </row>
    <row r="12371" spans="1:4" ht="15" x14ac:dyDescent="0.25">
      <c r="A12371"/>
      <c r="B12371"/>
      <c r="C12371"/>
      <c r="D12371" s="44"/>
    </row>
    <row r="12372" spans="1:4" ht="15" x14ac:dyDescent="0.25">
      <c r="A12372"/>
      <c r="B12372"/>
      <c r="C12372"/>
      <c r="D12372" s="43"/>
    </row>
    <row r="12373" spans="1:4" ht="15" x14ac:dyDescent="0.25">
      <c r="A12373"/>
      <c r="B12373"/>
      <c r="C12373"/>
      <c r="D12373" s="43"/>
    </row>
    <row r="12374" spans="1:4" ht="15" x14ac:dyDescent="0.25">
      <c r="A12374"/>
      <c r="B12374"/>
      <c r="C12374"/>
      <c r="D12374" s="43"/>
    </row>
    <row r="12375" spans="1:4" ht="15" x14ac:dyDescent="0.25">
      <c r="A12375"/>
      <c r="B12375"/>
      <c r="C12375"/>
      <c r="D12375" s="43"/>
    </row>
    <row r="12376" spans="1:4" ht="15" x14ac:dyDescent="0.25">
      <c r="A12376"/>
      <c r="B12376"/>
      <c r="C12376"/>
      <c r="D12376" s="43"/>
    </row>
    <row r="12377" spans="1:4" ht="15" x14ac:dyDescent="0.25">
      <c r="A12377"/>
      <c r="B12377"/>
      <c r="C12377"/>
      <c r="D12377" s="43"/>
    </row>
    <row r="12378" spans="1:4" ht="15" x14ac:dyDescent="0.25">
      <c r="A12378"/>
      <c r="B12378"/>
      <c r="C12378"/>
      <c r="D12378" s="43"/>
    </row>
    <row r="12379" spans="1:4" ht="15" x14ac:dyDescent="0.25">
      <c r="A12379"/>
      <c r="B12379"/>
      <c r="C12379"/>
      <c r="D12379" s="43"/>
    </row>
    <row r="12380" spans="1:4" ht="15" x14ac:dyDescent="0.25">
      <c r="A12380"/>
      <c r="B12380"/>
      <c r="C12380"/>
      <c r="D12380" s="43"/>
    </row>
    <row r="12381" spans="1:4" ht="15" x14ac:dyDescent="0.25">
      <c r="A12381"/>
      <c r="B12381"/>
      <c r="C12381"/>
      <c r="D12381" s="43"/>
    </row>
    <row r="12382" spans="1:4" ht="15" x14ac:dyDescent="0.25">
      <c r="A12382"/>
      <c r="B12382"/>
      <c r="C12382"/>
      <c r="D12382" s="43"/>
    </row>
    <row r="12383" spans="1:4" ht="15" x14ac:dyDescent="0.25">
      <c r="A12383"/>
      <c r="B12383"/>
      <c r="C12383"/>
      <c r="D12383" s="43"/>
    </row>
    <row r="12384" spans="1:4" ht="15" x14ac:dyDescent="0.25">
      <c r="A12384"/>
      <c r="B12384"/>
      <c r="C12384"/>
      <c r="D12384" s="43"/>
    </row>
    <row r="12385" spans="1:4" ht="15" x14ac:dyDescent="0.25">
      <c r="A12385"/>
      <c r="B12385"/>
      <c r="C12385"/>
      <c r="D12385" s="43"/>
    </row>
    <row r="12386" spans="1:4" ht="15" x14ac:dyDescent="0.25">
      <c r="A12386"/>
      <c r="B12386"/>
      <c r="C12386"/>
      <c r="D12386" s="43"/>
    </row>
    <row r="12387" spans="1:4" ht="15" x14ac:dyDescent="0.25">
      <c r="A12387"/>
      <c r="B12387"/>
      <c r="C12387"/>
      <c r="D12387" s="43"/>
    </row>
    <row r="12388" spans="1:4" ht="15" x14ac:dyDescent="0.25">
      <c r="A12388"/>
      <c r="B12388"/>
      <c r="C12388"/>
      <c r="D12388" s="43"/>
    </row>
    <row r="12389" spans="1:4" ht="15" x14ac:dyDescent="0.25">
      <c r="A12389"/>
      <c r="B12389"/>
      <c r="C12389"/>
      <c r="D12389" s="43"/>
    </row>
    <row r="12390" spans="1:4" ht="15" x14ac:dyDescent="0.25">
      <c r="A12390"/>
      <c r="B12390"/>
      <c r="C12390"/>
      <c r="D12390" s="43"/>
    </row>
    <row r="12391" spans="1:4" ht="15" x14ac:dyDescent="0.25">
      <c r="A12391"/>
      <c r="B12391"/>
      <c r="C12391"/>
      <c r="D12391" s="43"/>
    </row>
    <row r="12392" spans="1:4" ht="15" x14ac:dyDescent="0.25">
      <c r="A12392"/>
      <c r="B12392"/>
      <c r="C12392"/>
      <c r="D12392" s="43"/>
    </row>
    <row r="12393" spans="1:4" ht="15" x14ac:dyDescent="0.25">
      <c r="A12393"/>
      <c r="B12393"/>
      <c r="C12393"/>
      <c r="D12393" s="43"/>
    </row>
    <row r="12394" spans="1:4" ht="15" x14ac:dyDescent="0.25">
      <c r="A12394"/>
      <c r="B12394"/>
      <c r="C12394"/>
      <c r="D12394" s="43"/>
    </row>
    <row r="12395" spans="1:4" ht="15" x14ac:dyDescent="0.25">
      <c r="A12395"/>
      <c r="B12395"/>
      <c r="C12395"/>
      <c r="D12395" s="43"/>
    </row>
    <row r="12396" spans="1:4" ht="15" x14ac:dyDescent="0.25">
      <c r="A12396"/>
      <c r="B12396"/>
      <c r="C12396"/>
      <c r="D12396" s="43"/>
    </row>
    <row r="12397" spans="1:4" ht="15" x14ac:dyDescent="0.25">
      <c r="A12397"/>
      <c r="B12397"/>
      <c r="C12397"/>
      <c r="D12397" s="43"/>
    </row>
    <row r="12398" spans="1:4" ht="15" x14ac:dyDescent="0.25">
      <c r="A12398"/>
      <c r="B12398"/>
      <c r="C12398"/>
      <c r="D12398" s="43"/>
    </row>
    <row r="12399" spans="1:4" ht="15" x14ac:dyDescent="0.25">
      <c r="A12399"/>
      <c r="B12399"/>
      <c r="C12399"/>
      <c r="D12399" s="43"/>
    </row>
    <row r="12400" spans="1:4" ht="15" x14ac:dyDescent="0.25">
      <c r="A12400"/>
      <c r="B12400"/>
      <c r="C12400"/>
      <c r="D12400" s="43"/>
    </row>
    <row r="12401" spans="1:4" ht="15" x14ac:dyDescent="0.25">
      <c r="A12401"/>
      <c r="B12401"/>
      <c r="C12401"/>
      <c r="D12401" s="43"/>
    </row>
    <row r="12402" spans="1:4" ht="15" x14ac:dyDescent="0.25">
      <c r="A12402"/>
      <c r="B12402"/>
      <c r="C12402"/>
      <c r="D12402" s="43"/>
    </row>
    <row r="12403" spans="1:4" ht="15" x14ac:dyDescent="0.25">
      <c r="A12403"/>
      <c r="B12403"/>
      <c r="C12403"/>
      <c r="D12403" s="43"/>
    </row>
    <row r="12404" spans="1:4" ht="15" x14ac:dyDescent="0.25">
      <c r="A12404"/>
      <c r="B12404"/>
      <c r="C12404"/>
      <c r="D12404" s="43"/>
    </row>
    <row r="12405" spans="1:4" ht="15" x14ac:dyDescent="0.25">
      <c r="A12405"/>
      <c r="B12405"/>
      <c r="C12405"/>
      <c r="D12405" s="43"/>
    </row>
    <row r="12406" spans="1:4" ht="15" x14ac:dyDescent="0.25">
      <c r="A12406"/>
      <c r="B12406"/>
      <c r="C12406"/>
      <c r="D12406" s="43"/>
    </row>
    <row r="12407" spans="1:4" ht="15" x14ac:dyDescent="0.25">
      <c r="A12407"/>
      <c r="B12407"/>
      <c r="C12407"/>
      <c r="D12407" s="43"/>
    </row>
    <row r="12408" spans="1:4" ht="15" x14ac:dyDescent="0.25">
      <c r="A12408"/>
      <c r="B12408"/>
      <c r="C12408"/>
      <c r="D12408" s="43"/>
    </row>
    <row r="12409" spans="1:4" ht="15" x14ac:dyDescent="0.25">
      <c r="A12409"/>
      <c r="B12409"/>
      <c r="C12409"/>
      <c r="D12409" s="43"/>
    </row>
    <row r="12410" spans="1:4" ht="15" x14ac:dyDescent="0.25">
      <c r="A12410"/>
      <c r="B12410"/>
      <c r="C12410"/>
      <c r="D12410" s="44"/>
    </row>
    <row r="12411" spans="1:4" ht="15" x14ac:dyDescent="0.25">
      <c r="A12411"/>
      <c r="B12411"/>
      <c r="C12411"/>
      <c r="D12411" s="44"/>
    </row>
    <row r="12412" spans="1:4" ht="15" x14ac:dyDescent="0.25">
      <c r="A12412"/>
      <c r="B12412"/>
      <c r="C12412"/>
      <c r="D12412" s="44"/>
    </row>
    <row r="12413" spans="1:4" ht="15" x14ac:dyDescent="0.25">
      <c r="A12413"/>
      <c r="B12413"/>
      <c r="C12413"/>
      <c r="D12413" s="44"/>
    </row>
    <row r="12414" spans="1:4" ht="15" x14ac:dyDescent="0.25">
      <c r="A12414"/>
      <c r="B12414"/>
      <c r="C12414"/>
      <c r="D12414" s="44"/>
    </row>
    <row r="12415" spans="1:4" ht="15" x14ac:dyDescent="0.25">
      <c r="A12415"/>
      <c r="B12415"/>
      <c r="C12415"/>
      <c r="D12415" s="44"/>
    </row>
    <row r="12416" spans="1:4" ht="15" x14ac:dyDescent="0.25">
      <c r="A12416"/>
      <c r="B12416"/>
      <c r="C12416"/>
      <c r="D12416" s="44"/>
    </row>
    <row r="12417" spans="1:4" ht="15" x14ac:dyDescent="0.25">
      <c r="A12417"/>
      <c r="B12417"/>
      <c r="C12417"/>
      <c r="D12417" s="44"/>
    </row>
    <row r="12418" spans="1:4" ht="15" x14ac:dyDescent="0.25">
      <c r="A12418"/>
      <c r="B12418"/>
      <c r="C12418"/>
      <c r="D12418" s="44"/>
    </row>
    <row r="12419" spans="1:4" ht="15" x14ac:dyDescent="0.25">
      <c r="A12419"/>
      <c r="B12419"/>
      <c r="C12419"/>
      <c r="D12419" s="44"/>
    </row>
    <row r="12420" spans="1:4" ht="15" x14ac:dyDescent="0.25">
      <c r="A12420"/>
      <c r="B12420"/>
      <c r="C12420"/>
      <c r="D12420" s="44"/>
    </row>
    <row r="12421" spans="1:4" ht="15" x14ac:dyDescent="0.25">
      <c r="A12421"/>
      <c r="B12421"/>
      <c r="C12421"/>
      <c r="D12421" s="43"/>
    </row>
    <row r="12422" spans="1:4" ht="15" x14ac:dyDescent="0.25">
      <c r="A12422"/>
      <c r="B12422"/>
      <c r="C12422"/>
      <c r="D12422" s="43"/>
    </row>
    <row r="12423" spans="1:4" ht="15" x14ac:dyDescent="0.25">
      <c r="A12423"/>
      <c r="B12423"/>
      <c r="C12423"/>
      <c r="D12423" s="43"/>
    </row>
    <row r="12424" spans="1:4" ht="15" x14ac:dyDescent="0.25">
      <c r="A12424"/>
      <c r="B12424"/>
      <c r="C12424"/>
      <c r="D12424" s="43"/>
    </row>
    <row r="12425" spans="1:4" ht="15" x14ac:dyDescent="0.25">
      <c r="A12425"/>
      <c r="B12425"/>
      <c r="C12425"/>
      <c r="D12425" s="43"/>
    </row>
    <row r="12426" spans="1:4" ht="15" x14ac:dyDescent="0.25">
      <c r="A12426"/>
      <c r="B12426"/>
      <c r="C12426"/>
      <c r="D12426" s="43"/>
    </row>
    <row r="12427" spans="1:4" ht="15" x14ac:dyDescent="0.25">
      <c r="A12427"/>
      <c r="B12427"/>
      <c r="C12427"/>
      <c r="D12427" s="43"/>
    </row>
    <row r="12428" spans="1:4" ht="15" x14ac:dyDescent="0.25">
      <c r="A12428"/>
      <c r="B12428"/>
      <c r="C12428"/>
      <c r="D12428" s="43"/>
    </row>
    <row r="12429" spans="1:4" ht="15" x14ac:dyDescent="0.25">
      <c r="A12429"/>
      <c r="B12429"/>
      <c r="C12429"/>
      <c r="D12429" s="43"/>
    </row>
    <row r="12430" spans="1:4" ht="15" x14ac:dyDescent="0.25">
      <c r="A12430"/>
      <c r="B12430"/>
      <c r="C12430"/>
      <c r="D12430" s="43"/>
    </row>
    <row r="12431" spans="1:4" ht="15" x14ac:dyDescent="0.25">
      <c r="A12431"/>
      <c r="B12431"/>
      <c r="C12431"/>
      <c r="D12431" s="43"/>
    </row>
    <row r="12432" spans="1:4" ht="15" x14ac:dyDescent="0.25">
      <c r="A12432"/>
      <c r="B12432"/>
      <c r="C12432"/>
      <c r="D12432" s="43"/>
    </row>
    <row r="12433" spans="1:4" ht="15" x14ac:dyDescent="0.25">
      <c r="A12433"/>
      <c r="B12433"/>
      <c r="C12433"/>
      <c r="D12433" s="43"/>
    </row>
    <row r="12434" spans="1:4" ht="15" x14ac:dyDescent="0.25">
      <c r="A12434"/>
      <c r="B12434"/>
      <c r="C12434"/>
      <c r="D12434" s="43"/>
    </row>
    <row r="12435" spans="1:4" ht="15" x14ac:dyDescent="0.25">
      <c r="A12435"/>
      <c r="B12435"/>
      <c r="C12435"/>
      <c r="D12435" s="44"/>
    </row>
    <row r="12436" spans="1:4" ht="15" x14ac:dyDescent="0.25">
      <c r="A12436"/>
      <c r="B12436"/>
      <c r="C12436"/>
      <c r="D12436" s="43"/>
    </row>
    <row r="12437" spans="1:4" ht="15" x14ac:dyDescent="0.25">
      <c r="A12437"/>
      <c r="B12437"/>
      <c r="C12437"/>
      <c r="D12437" s="44"/>
    </row>
    <row r="12438" spans="1:4" ht="15" x14ac:dyDescent="0.25">
      <c r="A12438"/>
      <c r="B12438"/>
      <c r="C12438"/>
      <c r="D12438" s="43"/>
    </row>
    <row r="12439" spans="1:4" ht="15" x14ac:dyDescent="0.25">
      <c r="A12439"/>
      <c r="B12439"/>
      <c r="C12439"/>
      <c r="D12439" s="44"/>
    </row>
    <row r="12440" spans="1:4" ht="15" x14ac:dyDescent="0.25">
      <c r="A12440"/>
      <c r="B12440"/>
      <c r="C12440"/>
      <c r="D12440" s="43"/>
    </row>
    <row r="12441" spans="1:4" ht="15" x14ac:dyDescent="0.25">
      <c r="A12441"/>
      <c r="B12441"/>
      <c r="C12441"/>
      <c r="D12441" s="43"/>
    </row>
    <row r="12442" spans="1:4" ht="15" x14ac:dyDescent="0.25">
      <c r="A12442"/>
      <c r="B12442"/>
      <c r="C12442"/>
      <c r="D12442" s="43"/>
    </row>
    <row r="12443" spans="1:4" ht="15" x14ac:dyDescent="0.25">
      <c r="A12443"/>
      <c r="B12443"/>
      <c r="C12443"/>
      <c r="D12443" s="43"/>
    </row>
    <row r="12444" spans="1:4" ht="15" x14ac:dyDescent="0.25">
      <c r="A12444"/>
      <c r="B12444"/>
      <c r="C12444"/>
      <c r="D12444" s="43"/>
    </row>
    <row r="12445" spans="1:4" ht="15" x14ac:dyDescent="0.25">
      <c r="A12445"/>
      <c r="B12445"/>
      <c r="C12445"/>
      <c r="D12445" s="43"/>
    </row>
    <row r="12446" spans="1:4" ht="15" x14ac:dyDescent="0.25">
      <c r="A12446"/>
      <c r="B12446"/>
      <c r="C12446"/>
      <c r="D12446" s="43"/>
    </row>
    <row r="12447" spans="1:4" ht="15" x14ac:dyDescent="0.25">
      <c r="A12447"/>
      <c r="B12447"/>
      <c r="C12447"/>
      <c r="D12447" s="43"/>
    </row>
    <row r="12448" spans="1:4" ht="15" x14ac:dyDescent="0.25">
      <c r="A12448"/>
      <c r="B12448"/>
      <c r="C12448"/>
      <c r="D12448" s="43"/>
    </row>
    <row r="12449" spans="1:4" ht="15" x14ac:dyDescent="0.25">
      <c r="A12449"/>
      <c r="B12449"/>
      <c r="C12449"/>
      <c r="D12449" s="43"/>
    </row>
    <row r="12450" spans="1:4" ht="15" x14ac:dyDescent="0.25">
      <c r="A12450"/>
      <c r="B12450"/>
      <c r="C12450"/>
      <c r="D12450" s="43"/>
    </row>
    <row r="12451" spans="1:4" ht="15" x14ac:dyDescent="0.25">
      <c r="A12451"/>
      <c r="B12451"/>
      <c r="C12451"/>
      <c r="D12451" s="43"/>
    </row>
    <row r="12452" spans="1:4" ht="15" x14ac:dyDescent="0.25">
      <c r="A12452"/>
      <c r="B12452"/>
      <c r="C12452"/>
      <c r="D12452" s="43"/>
    </row>
    <row r="12453" spans="1:4" ht="15" x14ac:dyDescent="0.25">
      <c r="A12453"/>
      <c r="B12453"/>
      <c r="C12453"/>
      <c r="D12453" s="43"/>
    </row>
    <row r="12454" spans="1:4" ht="15" x14ac:dyDescent="0.25">
      <c r="A12454"/>
      <c r="B12454"/>
      <c r="C12454"/>
      <c r="D12454" s="43"/>
    </row>
    <row r="12455" spans="1:4" ht="15" x14ac:dyDescent="0.25">
      <c r="A12455"/>
      <c r="B12455"/>
      <c r="C12455"/>
      <c r="D12455" s="43"/>
    </row>
    <row r="12456" spans="1:4" ht="15" x14ac:dyDescent="0.25">
      <c r="A12456"/>
      <c r="B12456"/>
      <c r="C12456"/>
      <c r="D12456" s="43"/>
    </row>
    <row r="12457" spans="1:4" ht="15" x14ac:dyDescent="0.25">
      <c r="A12457"/>
      <c r="B12457"/>
      <c r="C12457"/>
      <c r="D12457" s="43"/>
    </row>
    <row r="12458" spans="1:4" ht="15" x14ac:dyDescent="0.25">
      <c r="A12458"/>
      <c r="B12458"/>
      <c r="C12458"/>
      <c r="D12458" s="43"/>
    </row>
    <row r="12459" spans="1:4" ht="15" x14ac:dyDescent="0.25">
      <c r="A12459"/>
      <c r="B12459"/>
      <c r="C12459"/>
      <c r="D12459" s="43"/>
    </row>
    <row r="12460" spans="1:4" ht="15" x14ac:dyDescent="0.25">
      <c r="A12460"/>
      <c r="B12460"/>
      <c r="C12460"/>
      <c r="D12460" s="43"/>
    </row>
    <row r="12461" spans="1:4" ht="15" x14ac:dyDescent="0.25">
      <c r="A12461"/>
      <c r="B12461"/>
      <c r="C12461"/>
      <c r="D12461" s="43"/>
    </row>
    <row r="12462" spans="1:4" ht="15" x14ac:dyDescent="0.25">
      <c r="A12462"/>
      <c r="B12462"/>
      <c r="C12462"/>
      <c r="D12462" s="43"/>
    </row>
    <row r="12463" spans="1:4" ht="15" x14ac:dyDescent="0.25">
      <c r="A12463"/>
      <c r="B12463"/>
      <c r="C12463"/>
      <c r="D12463" s="43"/>
    </row>
    <row r="12464" spans="1:4" ht="15" x14ac:dyDescent="0.25">
      <c r="A12464"/>
      <c r="B12464"/>
      <c r="C12464"/>
      <c r="D12464" s="43"/>
    </row>
    <row r="12465" spans="1:4" ht="15" x14ac:dyDescent="0.25">
      <c r="A12465"/>
      <c r="B12465"/>
      <c r="C12465"/>
      <c r="D12465" s="43"/>
    </row>
    <row r="12466" spans="1:4" ht="15" x14ac:dyDescent="0.25">
      <c r="A12466"/>
      <c r="B12466"/>
      <c r="C12466"/>
      <c r="D12466" s="43"/>
    </row>
    <row r="12467" spans="1:4" ht="15" x14ac:dyDescent="0.25">
      <c r="A12467"/>
      <c r="B12467"/>
      <c r="C12467"/>
      <c r="D12467" s="43"/>
    </row>
    <row r="12468" spans="1:4" ht="15" x14ac:dyDescent="0.25">
      <c r="A12468"/>
      <c r="B12468"/>
      <c r="C12468"/>
      <c r="D12468" s="43"/>
    </row>
    <row r="12469" spans="1:4" ht="15" x14ac:dyDescent="0.25">
      <c r="A12469"/>
      <c r="B12469"/>
      <c r="C12469"/>
      <c r="D12469" s="43"/>
    </row>
    <row r="12470" spans="1:4" ht="15" x14ac:dyDescent="0.25">
      <c r="A12470"/>
      <c r="B12470"/>
      <c r="C12470"/>
      <c r="D12470" s="43"/>
    </row>
    <row r="12471" spans="1:4" ht="15" x14ac:dyDescent="0.25">
      <c r="A12471"/>
      <c r="B12471"/>
      <c r="C12471"/>
      <c r="D12471" s="43"/>
    </row>
    <row r="12472" spans="1:4" ht="15" x14ac:dyDescent="0.25">
      <c r="A12472"/>
      <c r="B12472"/>
      <c r="C12472"/>
      <c r="D12472" s="43"/>
    </row>
    <row r="12473" spans="1:4" ht="15" x14ac:dyDescent="0.25">
      <c r="A12473"/>
      <c r="B12473"/>
      <c r="C12473"/>
      <c r="D12473" s="43"/>
    </row>
    <row r="12474" spans="1:4" ht="15" x14ac:dyDescent="0.25">
      <c r="A12474"/>
      <c r="B12474"/>
      <c r="C12474"/>
      <c r="D12474" s="43"/>
    </row>
    <row r="12475" spans="1:4" ht="15" x14ac:dyDescent="0.25">
      <c r="A12475"/>
      <c r="B12475"/>
      <c r="C12475"/>
      <c r="D12475" s="43"/>
    </row>
    <row r="12476" spans="1:4" ht="15" x14ac:dyDescent="0.25">
      <c r="A12476"/>
      <c r="B12476"/>
      <c r="C12476"/>
      <c r="D12476" s="43"/>
    </row>
    <row r="12477" spans="1:4" ht="15" x14ac:dyDescent="0.25">
      <c r="A12477"/>
      <c r="B12477"/>
      <c r="C12477"/>
      <c r="D12477" s="43"/>
    </row>
    <row r="12478" spans="1:4" ht="15" x14ac:dyDescent="0.25">
      <c r="A12478"/>
      <c r="B12478"/>
      <c r="C12478"/>
      <c r="D12478" s="43"/>
    </row>
    <row r="12479" spans="1:4" ht="15" x14ac:dyDescent="0.25">
      <c r="A12479"/>
      <c r="B12479"/>
      <c r="C12479"/>
      <c r="D12479" s="43"/>
    </row>
    <row r="12480" spans="1:4" ht="15" x14ac:dyDescent="0.25">
      <c r="A12480"/>
      <c r="B12480"/>
      <c r="C12480"/>
      <c r="D12480" s="43"/>
    </row>
    <row r="12481" spans="1:4" ht="15" x14ac:dyDescent="0.25">
      <c r="A12481"/>
      <c r="B12481"/>
      <c r="C12481"/>
      <c r="D12481" s="43"/>
    </row>
    <row r="12482" spans="1:4" ht="15" x14ac:dyDescent="0.25">
      <c r="A12482"/>
      <c r="B12482"/>
      <c r="C12482"/>
      <c r="D12482" s="43"/>
    </row>
    <row r="12483" spans="1:4" ht="15" x14ac:dyDescent="0.25">
      <c r="A12483"/>
      <c r="B12483"/>
      <c r="C12483"/>
      <c r="D12483" s="43"/>
    </row>
    <row r="12484" spans="1:4" ht="15" x14ac:dyDescent="0.25">
      <c r="A12484"/>
      <c r="B12484"/>
      <c r="C12484"/>
      <c r="D12484" s="43"/>
    </row>
    <row r="12485" spans="1:4" ht="15" x14ac:dyDescent="0.25">
      <c r="A12485"/>
      <c r="B12485"/>
      <c r="C12485"/>
      <c r="D12485" s="43"/>
    </row>
    <row r="12486" spans="1:4" ht="15" x14ac:dyDescent="0.25">
      <c r="A12486"/>
      <c r="B12486"/>
      <c r="C12486"/>
      <c r="D12486" s="43"/>
    </row>
    <row r="12487" spans="1:4" ht="15" x14ac:dyDescent="0.25">
      <c r="A12487"/>
      <c r="B12487"/>
      <c r="C12487"/>
      <c r="D12487" s="43"/>
    </row>
    <row r="12488" spans="1:4" ht="15" x14ac:dyDescent="0.25">
      <c r="A12488"/>
      <c r="B12488"/>
      <c r="C12488"/>
      <c r="D12488" s="43"/>
    </row>
    <row r="12489" spans="1:4" ht="15" x14ac:dyDescent="0.25">
      <c r="A12489"/>
      <c r="B12489"/>
      <c r="C12489"/>
      <c r="D12489" s="44"/>
    </row>
    <row r="12490" spans="1:4" ht="15" x14ac:dyDescent="0.25">
      <c r="A12490"/>
      <c r="B12490"/>
      <c r="C12490"/>
      <c r="D12490" s="44"/>
    </row>
    <row r="12491" spans="1:4" ht="15" x14ac:dyDescent="0.25">
      <c r="A12491"/>
      <c r="B12491"/>
      <c r="C12491"/>
      <c r="D12491" s="43"/>
    </row>
    <row r="12492" spans="1:4" ht="15" x14ac:dyDescent="0.25">
      <c r="A12492"/>
      <c r="B12492"/>
      <c r="C12492"/>
      <c r="D12492" s="43"/>
    </row>
    <row r="12493" spans="1:4" ht="15" x14ac:dyDescent="0.25">
      <c r="A12493"/>
      <c r="B12493"/>
      <c r="C12493"/>
      <c r="D12493" s="43"/>
    </row>
    <row r="12494" spans="1:4" ht="15" x14ac:dyDescent="0.25">
      <c r="A12494"/>
      <c r="B12494"/>
      <c r="C12494"/>
      <c r="D12494" s="43"/>
    </row>
    <row r="12495" spans="1:4" ht="15" x14ac:dyDescent="0.25">
      <c r="A12495"/>
      <c r="B12495"/>
      <c r="C12495"/>
      <c r="D12495" s="43"/>
    </row>
    <row r="12496" spans="1:4" ht="15" x14ac:dyDescent="0.25">
      <c r="A12496"/>
      <c r="B12496"/>
      <c r="C12496"/>
      <c r="D12496" s="43"/>
    </row>
    <row r="12497" spans="1:4" ht="15" x14ac:dyDescent="0.25">
      <c r="A12497"/>
      <c r="B12497"/>
      <c r="C12497"/>
      <c r="D12497" s="43"/>
    </row>
    <row r="12498" spans="1:4" ht="15" x14ac:dyDescent="0.25">
      <c r="A12498"/>
      <c r="B12498"/>
      <c r="C12498"/>
      <c r="D12498" s="43"/>
    </row>
    <row r="12499" spans="1:4" ht="15" x14ac:dyDescent="0.25">
      <c r="A12499"/>
      <c r="B12499"/>
      <c r="C12499"/>
      <c r="D12499" s="43"/>
    </row>
    <row r="12500" spans="1:4" ht="15" x14ac:dyDescent="0.25">
      <c r="A12500"/>
      <c r="B12500"/>
      <c r="C12500"/>
      <c r="D12500" s="43"/>
    </row>
    <row r="12501" spans="1:4" ht="15" x14ac:dyDescent="0.25">
      <c r="A12501"/>
      <c r="B12501"/>
      <c r="C12501"/>
      <c r="D12501" s="43"/>
    </row>
    <row r="12502" spans="1:4" ht="15" x14ac:dyDescent="0.25">
      <c r="A12502"/>
      <c r="B12502"/>
      <c r="C12502"/>
      <c r="D12502" s="43"/>
    </row>
    <row r="12503" spans="1:4" ht="15" x14ac:dyDescent="0.25">
      <c r="A12503"/>
      <c r="B12503"/>
      <c r="C12503"/>
      <c r="D12503" s="44"/>
    </row>
    <row r="12504" spans="1:4" ht="15" x14ac:dyDescent="0.25">
      <c r="A12504"/>
      <c r="B12504"/>
      <c r="C12504"/>
      <c r="D12504" s="43"/>
    </row>
    <row r="12505" spans="1:4" ht="15" x14ac:dyDescent="0.25">
      <c r="A12505"/>
      <c r="B12505"/>
      <c r="C12505"/>
      <c r="D12505" s="43"/>
    </row>
    <row r="12506" spans="1:4" ht="15" x14ac:dyDescent="0.25">
      <c r="A12506"/>
      <c r="B12506"/>
      <c r="C12506"/>
      <c r="D12506" s="43"/>
    </row>
    <row r="12507" spans="1:4" ht="15" x14ac:dyDescent="0.25">
      <c r="A12507"/>
      <c r="B12507"/>
      <c r="C12507"/>
      <c r="D12507" s="43"/>
    </row>
    <row r="12508" spans="1:4" ht="15" x14ac:dyDescent="0.25">
      <c r="A12508"/>
      <c r="B12508"/>
      <c r="C12508"/>
      <c r="D12508" s="43"/>
    </row>
    <row r="12509" spans="1:4" ht="15" x14ac:dyDescent="0.25">
      <c r="A12509"/>
      <c r="B12509"/>
      <c r="C12509"/>
      <c r="D12509" s="43"/>
    </row>
    <row r="12510" spans="1:4" ht="15" x14ac:dyDescent="0.25">
      <c r="A12510"/>
      <c r="B12510"/>
      <c r="C12510"/>
      <c r="D12510" s="43"/>
    </row>
    <row r="12511" spans="1:4" ht="15" x14ac:dyDescent="0.25">
      <c r="A12511"/>
      <c r="B12511"/>
      <c r="C12511"/>
      <c r="D12511" s="43"/>
    </row>
    <row r="12512" spans="1:4" ht="15" x14ac:dyDescent="0.25">
      <c r="A12512"/>
      <c r="B12512"/>
      <c r="C12512"/>
      <c r="D12512" s="43"/>
    </row>
    <row r="12513" spans="1:4" ht="15" x14ac:dyDescent="0.25">
      <c r="A12513"/>
      <c r="B12513"/>
      <c r="C12513"/>
      <c r="D12513" s="43"/>
    </row>
    <row r="12514" spans="1:4" ht="15" x14ac:dyDescent="0.25">
      <c r="A12514"/>
      <c r="B12514"/>
      <c r="C12514"/>
      <c r="D12514" s="43"/>
    </row>
    <row r="12515" spans="1:4" ht="15" x14ac:dyDescent="0.25">
      <c r="A12515"/>
      <c r="B12515"/>
      <c r="C12515"/>
      <c r="D12515" s="43"/>
    </row>
    <row r="12516" spans="1:4" ht="15" x14ac:dyDescent="0.25">
      <c r="A12516"/>
      <c r="B12516"/>
      <c r="C12516"/>
      <c r="D12516" s="43"/>
    </row>
    <row r="12517" spans="1:4" ht="15" x14ac:dyDescent="0.25">
      <c r="A12517"/>
      <c r="B12517"/>
      <c r="C12517"/>
      <c r="D12517" s="43"/>
    </row>
    <row r="12518" spans="1:4" ht="15" x14ac:dyDescent="0.25">
      <c r="A12518"/>
      <c r="B12518"/>
      <c r="C12518"/>
      <c r="D12518" s="43"/>
    </row>
    <row r="12519" spans="1:4" ht="15" x14ac:dyDescent="0.25">
      <c r="A12519"/>
      <c r="B12519"/>
      <c r="C12519"/>
      <c r="D12519" s="43"/>
    </row>
    <row r="12520" spans="1:4" ht="15" x14ac:dyDescent="0.25">
      <c r="A12520"/>
      <c r="B12520"/>
      <c r="C12520"/>
      <c r="D12520" s="43"/>
    </row>
    <row r="12521" spans="1:4" ht="15" x14ac:dyDescent="0.25">
      <c r="A12521"/>
      <c r="B12521"/>
      <c r="C12521"/>
      <c r="D12521" s="43"/>
    </row>
    <row r="12522" spans="1:4" ht="15" x14ac:dyDescent="0.25">
      <c r="A12522"/>
      <c r="B12522"/>
      <c r="C12522"/>
      <c r="D12522" s="43"/>
    </row>
    <row r="12523" spans="1:4" ht="15" x14ac:dyDescent="0.25">
      <c r="A12523"/>
      <c r="B12523"/>
      <c r="C12523"/>
      <c r="D12523" s="43"/>
    </row>
    <row r="12524" spans="1:4" ht="15" x14ac:dyDescent="0.25">
      <c r="A12524"/>
      <c r="B12524"/>
      <c r="C12524"/>
      <c r="D12524" s="43"/>
    </row>
    <row r="12525" spans="1:4" ht="15" x14ac:dyDescent="0.25">
      <c r="A12525"/>
      <c r="B12525"/>
      <c r="C12525"/>
      <c r="D12525" s="43"/>
    </row>
    <row r="12526" spans="1:4" ht="15" x14ac:dyDescent="0.25">
      <c r="A12526"/>
      <c r="B12526"/>
      <c r="C12526"/>
      <c r="D12526" s="43"/>
    </row>
    <row r="12527" spans="1:4" ht="15" x14ac:dyDescent="0.25">
      <c r="A12527"/>
      <c r="B12527"/>
      <c r="C12527"/>
      <c r="D12527" s="43"/>
    </row>
    <row r="12528" spans="1:4" ht="15" x14ac:dyDescent="0.25">
      <c r="A12528"/>
      <c r="B12528"/>
      <c r="C12528"/>
      <c r="D12528" s="43"/>
    </row>
    <row r="12529" spans="1:4" ht="15" x14ac:dyDescent="0.25">
      <c r="A12529"/>
      <c r="B12529"/>
      <c r="C12529"/>
      <c r="D12529" s="43"/>
    </row>
    <row r="12530" spans="1:4" ht="15" x14ac:dyDescent="0.25">
      <c r="A12530"/>
      <c r="B12530"/>
      <c r="C12530"/>
      <c r="D12530" s="43"/>
    </row>
    <row r="12531" spans="1:4" ht="15" x14ac:dyDescent="0.25">
      <c r="A12531"/>
      <c r="B12531"/>
      <c r="C12531"/>
      <c r="D12531" s="43"/>
    </row>
    <row r="12532" spans="1:4" ht="15" x14ac:dyDescent="0.25">
      <c r="A12532"/>
      <c r="B12532"/>
      <c r="C12532"/>
      <c r="D12532" s="43"/>
    </row>
    <row r="12533" spans="1:4" ht="15" x14ac:dyDescent="0.25">
      <c r="A12533"/>
      <c r="B12533"/>
      <c r="C12533"/>
      <c r="D12533" s="43"/>
    </row>
    <row r="12534" spans="1:4" ht="15" x14ac:dyDescent="0.25">
      <c r="A12534"/>
      <c r="B12534"/>
      <c r="C12534"/>
      <c r="D12534" s="44"/>
    </row>
    <row r="12535" spans="1:4" ht="15" x14ac:dyDescent="0.25">
      <c r="A12535"/>
      <c r="B12535"/>
      <c r="C12535"/>
      <c r="D12535" s="44"/>
    </row>
    <row r="12536" spans="1:4" ht="15" x14ac:dyDescent="0.25">
      <c r="A12536"/>
      <c r="B12536"/>
      <c r="C12536"/>
      <c r="D12536" s="43"/>
    </row>
    <row r="12537" spans="1:4" ht="15" x14ac:dyDescent="0.25">
      <c r="A12537"/>
      <c r="B12537"/>
      <c r="C12537"/>
      <c r="D12537" s="43"/>
    </row>
    <row r="12538" spans="1:4" ht="15" x14ac:dyDescent="0.25">
      <c r="A12538"/>
      <c r="B12538"/>
      <c r="C12538"/>
      <c r="D12538" s="43"/>
    </row>
    <row r="12539" spans="1:4" ht="15" x14ac:dyDescent="0.25">
      <c r="A12539"/>
      <c r="B12539"/>
      <c r="C12539"/>
      <c r="D12539" s="43"/>
    </row>
    <row r="12540" spans="1:4" ht="15" x14ac:dyDescent="0.25">
      <c r="A12540"/>
      <c r="B12540"/>
      <c r="C12540"/>
      <c r="D12540" s="43"/>
    </row>
    <row r="12541" spans="1:4" ht="15" x14ac:dyDescent="0.25">
      <c r="A12541"/>
      <c r="B12541"/>
      <c r="C12541"/>
      <c r="D12541" s="43"/>
    </row>
    <row r="12542" spans="1:4" ht="15" x14ac:dyDescent="0.25">
      <c r="A12542"/>
      <c r="B12542"/>
      <c r="C12542"/>
      <c r="D12542" s="43"/>
    </row>
    <row r="12543" spans="1:4" ht="15" x14ac:dyDescent="0.25">
      <c r="A12543"/>
      <c r="B12543"/>
      <c r="C12543"/>
      <c r="D12543" s="43"/>
    </row>
    <row r="12544" spans="1:4" ht="15" x14ac:dyDescent="0.25">
      <c r="A12544"/>
      <c r="B12544"/>
      <c r="C12544"/>
      <c r="D12544" s="43"/>
    </row>
    <row r="12545" spans="1:4" ht="15" x14ac:dyDescent="0.25">
      <c r="A12545"/>
      <c r="B12545"/>
      <c r="C12545"/>
      <c r="D12545" s="43"/>
    </row>
    <row r="12546" spans="1:4" ht="15" x14ac:dyDescent="0.25">
      <c r="A12546"/>
      <c r="B12546"/>
      <c r="C12546"/>
      <c r="D12546" s="43"/>
    </row>
    <row r="12547" spans="1:4" ht="15" x14ac:dyDescent="0.25">
      <c r="A12547"/>
      <c r="B12547"/>
      <c r="C12547"/>
      <c r="D12547" s="43"/>
    </row>
    <row r="12548" spans="1:4" ht="15" x14ac:dyDescent="0.25">
      <c r="A12548"/>
      <c r="B12548"/>
      <c r="C12548"/>
      <c r="D12548" s="43"/>
    </row>
    <row r="12549" spans="1:4" ht="15" x14ac:dyDescent="0.25">
      <c r="A12549"/>
      <c r="B12549"/>
      <c r="C12549"/>
      <c r="D12549" s="43"/>
    </row>
    <row r="12550" spans="1:4" ht="15" x14ac:dyDescent="0.25">
      <c r="A12550"/>
      <c r="B12550"/>
      <c r="C12550"/>
      <c r="D12550" s="43"/>
    </row>
    <row r="12551" spans="1:4" ht="15" x14ac:dyDescent="0.25">
      <c r="A12551"/>
      <c r="B12551"/>
      <c r="C12551"/>
      <c r="D12551" s="43"/>
    </row>
    <row r="12552" spans="1:4" ht="15" x14ac:dyDescent="0.25">
      <c r="A12552"/>
      <c r="B12552"/>
      <c r="C12552"/>
      <c r="D12552" s="43"/>
    </row>
    <row r="12553" spans="1:4" ht="15" x14ac:dyDescent="0.25">
      <c r="A12553"/>
      <c r="B12553"/>
      <c r="C12553"/>
      <c r="D12553" s="43"/>
    </row>
    <row r="12554" spans="1:4" ht="15" x14ac:dyDescent="0.25">
      <c r="A12554"/>
      <c r="B12554"/>
      <c r="C12554"/>
      <c r="D12554" s="43"/>
    </row>
    <row r="12555" spans="1:4" ht="15" x14ac:dyDescent="0.25">
      <c r="A12555"/>
      <c r="B12555"/>
      <c r="C12555"/>
      <c r="D12555" s="43"/>
    </row>
    <row r="12556" spans="1:4" ht="15" x14ac:dyDescent="0.25">
      <c r="A12556"/>
      <c r="B12556"/>
      <c r="C12556"/>
      <c r="D12556" s="43"/>
    </row>
    <row r="12557" spans="1:4" ht="15" x14ac:dyDescent="0.25">
      <c r="A12557"/>
      <c r="B12557"/>
      <c r="C12557"/>
      <c r="D12557" s="43"/>
    </row>
    <row r="12558" spans="1:4" ht="15" x14ac:dyDescent="0.25">
      <c r="A12558"/>
      <c r="B12558"/>
      <c r="C12558"/>
      <c r="D12558" s="43"/>
    </row>
    <row r="12559" spans="1:4" ht="15" x14ac:dyDescent="0.25">
      <c r="A12559"/>
      <c r="B12559"/>
      <c r="C12559"/>
      <c r="D12559" s="43"/>
    </row>
    <row r="12560" spans="1:4" ht="15" x14ac:dyDescent="0.25">
      <c r="A12560"/>
      <c r="B12560"/>
      <c r="C12560"/>
      <c r="D12560" s="43"/>
    </row>
    <row r="12561" spans="1:4" ht="15" x14ac:dyDescent="0.25">
      <c r="A12561"/>
      <c r="B12561"/>
      <c r="C12561"/>
      <c r="D12561" s="43"/>
    </row>
    <row r="12562" spans="1:4" ht="15" x14ac:dyDescent="0.25">
      <c r="A12562"/>
      <c r="B12562"/>
      <c r="C12562"/>
      <c r="D12562" s="43"/>
    </row>
    <row r="12563" spans="1:4" ht="15" x14ac:dyDescent="0.25">
      <c r="A12563"/>
      <c r="B12563"/>
      <c r="C12563"/>
      <c r="D12563" s="43"/>
    </row>
    <row r="12564" spans="1:4" ht="15" x14ac:dyDescent="0.25">
      <c r="A12564"/>
      <c r="B12564"/>
      <c r="C12564"/>
      <c r="D12564" s="43"/>
    </row>
    <row r="12565" spans="1:4" ht="15" x14ac:dyDescent="0.25">
      <c r="A12565"/>
      <c r="B12565"/>
      <c r="C12565"/>
      <c r="D12565" s="43"/>
    </row>
    <row r="12566" spans="1:4" ht="15" x14ac:dyDescent="0.25">
      <c r="A12566"/>
      <c r="B12566"/>
      <c r="C12566"/>
      <c r="D12566" s="43"/>
    </row>
    <row r="12567" spans="1:4" ht="15" x14ac:dyDescent="0.25">
      <c r="A12567"/>
      <c r="B12567"/>
      <c r="C12567"/>
      <c r="D12567" s="43"/>
    </row>
    <row r="12568" spans="1:4" ht="15" x14ac:dyDescent="0.25">
      <c r="A12568"/>
      <c r="B12568"/>
      <c r="C12568"/>
      <c r="D12568" s="43"/>
    </row>
    <row r="12569" spans="1:4" ht="15" x14ac:dyDescent="0.25">
      <c r="A12569"/>
      <c r="B12569"/>
      <c r="C12569"/>
      <c r="D12569" s="43"/>
    </row>
    <row r="12570" spans="1:4" ht="15" x14ac:dyDescent="0.25">
      <c r="A12570"/>
      <c r="B12570"/>
      <c r="C12570"/>
      <c r="D12570" s="43"/>
    </row>
    <row r="12571" spans="1:4" ht="15" x14ac:dyDescent="0.25">
      <c r="A12571"/>
      <c r="B12571"/>
      <c r="C12571"/>
      <c r="D12571" s="43"/>
    </row>
    <row r="12572" spans="1:4" ht="15" x14ac:dyDescent="0.25">
      <c r="A12572"/>
      <c r="B12572"/>
      <c r="C12572"/>
      <c r="D12572" s="43"/>
    </row>
    <row r="12573" spans="1:4" ht="15" x14ac:dyDescent="0.25">
      <c r="A12573"/>
      <c r="B12573"/>
      <c r="C12573"/>
      <c r="D12573" s="43"/>
    </row>
    <row r="12574" spans="1:4" ht="15" x14ac:dyDescent="0.25">
      <c r="A12574"/>
      <c r="B12574"/>
      <c r="C12574"/>
      <c r="D12574" s="43"/>
    </row>
    <row r="12575" spans="1:4" ht="15" x14ac:dyDescent="0.25">
      <c r="A12575"/>
      <c r="B12575"/>
      <c r="C12575"/>
      <c r="D12575" s="43"/>
    </row>
    <row r="12576" spans="1:4" ht="15" x14ac:dyDescent="0.25">
      <c r="A12576"/>
      <c r="B12576"/>
      <c r="C12576"/>
      <c r="D12576" s="43"/>
    </row>
    <row r="12577" spans="1:4" ht="15" x14ac:dyDescent="0.25">
      <c r="A12577"/>
      <c r="B12577"/>
      <c r="C12577"/>
      <c r="D12577" s="43"/>
    </row>
    <row r="12578" spans="1:4" ht="15" x14ac:dyDescent="0.25">
      <c r="A12578"/>
      <c r="B12578"/>
      <c r="C12578"/>
      <c r="D12578" s="43"/>
    </row>
    <row r="12579" spans="1:4" ht="15" x14ac:dyDescent="0.25">
      <c r="A12579"/>
      <c r="B12579"/>
      <c r="C12579"/>
      <c r="D12579" s="43"/>
    </row>
    <row r="12580" spans="1:4" ht="15" x14ac:dyDescent="0.25">
      <c r="A12580"/>
      <c r="B12580"/>
      <c r="C12580"/>
      <c r="D12580" s="43"/>
    </row>
    <row r="12581" spans="1:4" ht="15" x14ac:dyDescent="0.25">
      <c r="A12581"/>
      <c r="B12581"/>
      <c r="C12581"/>
      <c r="D12581" s="43"/>
    </row>
    <row r="12582" spans="1:4" ht="15" x14ac:dyDescent="0.25">
      <c r="A12582"/>
      <c r="B12582"/>
      <c r="C12582"/>
      <c r="D12582" s="43"/>
    </row>
    <row r="12583" spans="1:4" ht="15" x14ac:dyDescent="0.25">
      <c r="A12583"/>
      <c r="B12583"/>
      <c r="C12583"/>
      <c r="D12583" s="43"/>
    </row>
    <row r="12584" spans="1:4" ht="15" x14ac:dyDescent="0.25">
      <c r="A12584"/>
      <c r="B12584"/>
      <c r="C12584"/>
      <c r="D12584" s="43"/>
    </row>
    <row r="12585" spans="1:4" ht="15" x14ac:dyDescent="0.25">
      <c r="A12585"/>
      <c r="B12585"/>
      <c r="C12585"/>
      <c r="D12585" s="43"/>
    </row>
    <row r="12586" spans="1:4" ht="15" x14ac:dyDescent="0.25">
      <c r="A12586"/>
      <c r="B12586"/>
      <c r="C12586"/>
      <c r="D12586" s="43"/>
    </row>
    <row r="12587" spans="1:4" ht="15" x14ac:dyDescent="0.25">
      <c r="A12587"/>
      <c r="B12587"/>
      <c r="C12587"/>
      <c r="D12587" s="43"/>
    </row>
    <row r="12588" spans="1:4" ht="15" x14ac:dyDescent="0.25">
      <c r="A12588"/>
      <c r="B12588"/>
      <c r="C12588"/>
      <c r="D12588" s="43"/>
    </row>
    <row r="12589" spans="1:4" ht="15" x14ac:dyDescent="0.25">
      <c r="A12589"/>
      <c r="B12589"/>
      <c r="C12589"/>
      <c r="D12589" s="43"/>
    </row>
    <row r="12590" spans="1:4" ht="15" x14ac:dyDescent="0.25">
      <c r="A12590"/>
      <c r="B12590"/>
      <c r="C12590"/>
      <c r="D12590" s="43"/>
    </row>
    <row r="12591" spans="1:4" ht="15" x14ac:dyDescent="0.25">
      <c r="A12591"/>
      <c r="B12591"/>
      <c r="C12591"/>
      <c r="D12591" s="43"/>
    </row>
    <row r="12592" spans="1:4" ht="15" x14ac:dyDescent="0.25">
      <c r="A12592"/>
      <c r="B12592"/>
      <c r="C12592"/>
      <c r="D12592" s="43"/>
    </row>
    <row r="12593" spans="1:4" ht="15" x14ac:dyDescent="0.25">
      <c r="A12593"/>
      <c r="B12593"/>
      <c r="C12593"/>
      <c r="D12593" s="43"/>
    </row>
    <row r="12594" spans="1:4" ht="15" x14ac:dyDescent="0.25">
      <c r="A12594"/>
      <c r="B12594"/>
      <c r="C12594"/>
      <c r="D12594" s="43"/>
    </row>
    <row r="12595" spans="1:4" ht="15" x14ac:dyDescent="0.25">
      <c r="A12595"/>
      <c r="B12595"/>
      <c r="C12595"/>
      <c r="D12595" s="43"/>
    </row>
    <row r="12596" spans="1:4" ht="15" x14ac:dyDescent="0.25">
      <c r="A12596"/>
      <c r="B12596"/>
      <c r="C12596"/>
      <c r="D12596" s="43"/>
    </row>
    <row r="12597" spans="1:4" ht="15" x14ac:dyDescent="0.25">
      <c r="A12597"/>
      <c r="B12597"/>
      <c r="C12597"/>
      <c r="D12597" s="43"/>
    </row>
    <row r="12598" spans="1:4" ht="15" x14ac:dyDescent="0.25">
      <c r="A12598"/>
      <c r="B12598"/>
      <c r="C12598"/>
      <c r="D12598" s="44"/>
    </row>
    <row r="12599" spans="1:4" ht="15" x14ac:dyDescent="0.25">
      <c r="A12599"/>
      <c r="B12599"/>
      <c r="C12599"/>
      <c r="D12599" s="43"/>
    </row>
    <row r="12600" spans="1:4" ht="15" x14ac:dyDescent="0.25">
      <c r="A12600"/>
      <c r="B12600"/>
      <c r="C12600"/>
      <c r="D12600" s="43"/>
    </row>
    <row r="12601" spans="1:4" ht="15" x14ac:dyDescent="0.25">
      <c r="A12601"/>
      <c r="B12601"/>
      <c r="C12601"/>
      <c r="D12601" s="43"/>
    </row>
    <row r="12602" spans="1:4" ht="15" x14ac:dyDescent="0.25">
      <c r="A12602"/>
      <c r="B12602"/>
      <c r="C12602"/>
      <c r="D12602" s="43"/>
    </row>
    <row r="12603" spans="1:4" ht="15" x14ac:dyDescent="0.25">
      <c r="A12603"/>
      <c r="B12603"/>
      <c r="C12603"/>
      <c r="D12603" s="43"/>
    </row>
    <row r="12604" spans="1:4" ht="15" x14ac:dyDescent="0.25">
      <c r="A12604"/>
      <c r="B12604"/>
      <c r="C12604"/>
      <c r="D12604" s="43"/>
    </row>
    <row r="12605" spans="1:4" ht="15" x14ac:dyDescent="0.25">
      <c r="A12605"/>
      <c r="B12605"/>
      <c r="C12605"/>
      <c r="D12605" s="43"/>
    </row>
    <row r="12606" spans="1:4" ht="15" x14ac:dyDescent="0.25">
      <c r="A12606"/>
      <c r="B12606"/>
      <c r="C12606"/>
      <c r="D12606" s="43"/>
    </row>
    <row r="12607" spans="1:4" ht="15" x14ac:dyDescent="0.25">
      <c r="A12607"/>
      <c r="B12607"/>
      <c r="C12607"/>
      <c r="D12607" s="44"/>
    </row>
    <row r="12608" spans="1:4" ht="15" x14ac:dyDescent="0.25">
      <c r="A12608"/>
      <c r="B12608"/>
      <c r="C12608"/>
      <c r="D12608" s="44"/>
    </row>
    <row r="12609" spans="1:4" ht="15" x14ac:dyDescent="0.25">
      <c r="A12609"/>
      <c r="B12609"/>
      <c r="C12609"/>
      <c r="D12609" s="44"/>
    </row>
    <row r="12610" spans="1:4" ht="15" x14ac:dyDescent="0.25">
      <c r="A12610"/>
      <c r="B12610"/>
      <c r="C12610"/>
      <c r="D12610" s="44"/>
    </row>
    <row r="12611" spans="1:4" ht="15" x14ac:dyDescent="0.25">
      <c r="A12611"/>
      <c r="B12611"/>
      <c r="C12611"/>
      <c r="D12611" s="44"/>
    </row>
    <row r="12612" spans="1:4" ht="15" x14ac:dyDescent="0.25">
      <c r="A12612"/>
      <c r="B12612"/>
      <c r="C12612"/>
      <c r="D12612" s="44"/>
    </row>
    <row r="12613" spans="1:4" ht="15" x14ac:dyDescent="0.25">
      <c r="A12613"/>
      <c r="B12613"/>
      <c r="C12613"/>
      <c r="D12613" s="44"/>
    </row>
    <row r="12614" spans="1:4" ht="15" x14ac:dyDescent="0.25">
      <c r="A12614"/>
      <c r="B12614"/>
      <c r="C12614"/>
      <c r="D12614" s="43"/>
    </row>
    <row r="12615" spans="1:4" ht="15" x14ac:dyDescent="0.25">
      <c r="A12615"/>
      <c r="B12615"/>
      <c r="C12615"/>
      <c r="D12615" s="43"/>
    </row>
    <row r="12616" spans="1:4" ht="15" x14ac:dyDescent="0.25">
      <c r="A12616"/>
      <c r="B12616"/>
      <c r="C12616"/>
      <c r="D12616" s="43"/>
    </row>
    <row r="12617" spans="1:4" ht="15" x14ac:dyDescent="0.25">
      <c r="A12617"/>
      <c r="B12617"/>
      <c r="C12617"/>
      <c r="D12617" s="44"/>
    </row>
    <row r="12618" spans="1:4" ht="15" x14ac:dyDescent="0.25">
      <c r="A12618"/>
      <c r="B12618"/>
      <c r="C12618"/>
      <c r="D12618" s="43"/>
    </row>
    <row r="12619" spans="1:4" ht="15" x14ac:dyDescent="0.25">
      <c r="A12619"/>
      <c r="B12619"/>
      <c r="C12619"/>
      <c r="D12619" s="44"/>
    </row>
    <row r="12620" spans="1:4" ht="15" x14ac:dyDescent="0.25">
      <c r="A12620"/>
      <c r="B12620"/>
      <c r="C12620"/>
      <c r="D12620" s="43"/>
    </row>
    <row r="12621" spans="1:4" ht="15" x14ac:dyDescent="0.25">
      <c r="A12621"/>
      <c r="B12621"/>
      <c r="C12621"/>
      <c r="D12621" s="44"/>
    </row>
    <row r="12622" spans="1:4" ht="15" x14ac:dyDescent="0.25">
      <c r="A12622"/>
      <c r="B12622"/>
      <c r="C12622"/>
      <c r="D12622" s="44"/>
    </row>
    <row r="12623" spans="1:4" ht="15" x14ac:dyDescent="0.25">
      <c r="A12623"/>
      <c r="B12623"/>
      <c r="C12623"/>
      <c r="D12623" s="44"/>
    </row>
    <row r="12624" spans="1:4" ht="15" x14ac:dyDescent="0.25">
      <c r="A12624"/>
      <c r="B12624"/>
      <c r="C12624"/>
      <c r="D12624" s="43"/>
    </row>
    <row r="12625" spans="1:4" ht="15" x14ac:dyDescent="0.25">
      <c r="A12625"/>
      <c r="B12625"/>
      <c r="C12625"/>
      <c r="D12625" s="43"/>
    </row>
    <row r="12626" spans="1:4" ht="15" x14ac:dyDescent="0.25">
      <c r="A12626"/>
      <c r="B12626"/>
      <c r="C12626"/>
      <c r="D12626" s="43"/>
    </row>
    <row r="12627" spans="1:4" ht="15" x14ac:dyDescent="0.25">
      <c r="A12627"/>
      <c r="B12627"/>
      <c r="C12627"/>
      <c r="D12627" s="43"/>
    </row>
    <row r="12628" spans="1:4" ht="15" x14ac:dyDescent="0.25">
      <c r="A12628"/>
      <c r="B12628"/>
      <c r="C12628"/>
      <c r="D12628" s="44"/>
    </row>
    <row r="12629" spans="1:4" ht="15" x14ac:dyDescent="0.25">
      <c r="A12629"/>
      <c r="B12629"/>
      <c r="C12629"/>
      <c r="D12629" s="44"/>
    </row>
    <row r="12630" spans="1:4" ht="15" x14ac:dyDescent="0.25">
      <c r="A12630"/>
      <c r="B12630"/>
      <c r="C12630"/>
      <c r="D12630" s="43"/>
    </row>
    <row r="12631" spans="1:4" ht="15" x14ac:dyDescent="0.25">
      <c r="A12631"/>
      <c r="B12631"/>
      <c r="C12631"/>
      <c r="D12631" s="43"/>
    </row>
    <row r="12632" spans="1:4" ht="15" x14ac:dyDescent="0.25">
      <c r="A12632"/>
      <c r="B12632"/>
      <c r="C12632"/>
      <c r="D12632" s="44"/>
    </row>
    <row r="12633" spans="1:4" ht="15" x14ac:dyDescent="0.25">
      <c r="A12633"/>
      <c r="B12633"/>
      <c r="C12633"/>
      <c r="D12633" s="43"/>
    </row>
    <row r="12634" spans="1:4" ht="15" x14ac:dyDescent="0.25">
      <c r="A12634"/>
      <c r="B12634"/>
      <c r="C12634"/>
      <c r="D12634" s="43"/>
    </row>
    <row r="12635" spans="1:4" ht="15" x14ac:dyDescent="0.25">
      <c r="A12635"/>
      <c r="B12635"/>
      <c r="C12635"/>
      <c r="D12635" s="43"/>
    </row>
    <row r="12636" spans="1:4" ht="15" x14ac:dyDescent="0.25">
      <c r="A12636"/>
      <c r="B12636"/>
      <c r="C12636"/>
      <c r="D12636" s="43"/>
    </row>
    <row r="12637" spans="1:4" ht="15" x14ac:dyDescent="0.25">
      <c r="A12637"/>
      <c r="B12637"/>
      <c r="C12637"/>
      <c r="D12637" s="43"/>
    </row>
    <row r="12638" spans="1:4" ht="15" x14ac:dyDescent="0.25">
      <c r="A12638"/>
      <c r="B12638"/>
      <c r="C12638"/>
      <c r="D12638" s="43"/>
    </row>
    <row r="12639" spans="1:4" ht="15" x14ac:dyDescent="0.25">
      <c r="A12639"/>
      <c r="B12639"/>
      <c r="C12639"/>
      <c r="D12639" s="43"/>
    </row>
    <row r="12640" spans="1:4" ht="15" x14ac:dyDescent="0.25">
      <c r="A12640"/>
      <c r="B12640"/>
      <c r="C12640"/>
      <c r="D12640" s="43"/>
    </row>
    <row r="12641" spans="1:4" ht="15" x14ac:dyDescent="0.25">
      <c r="A12641"/>
      <c r="B12641"/>
      <c r="C12641"/>
      <c r="D12641" s="43"/>
    </row>
    <row r="12642" spans="1:4" ht="15" x14ac:dyDescent="0.25">
      <c r="A12642"/>
      <c r="B12642"/>
      <c r="C12642"/>
      <c r="D12642" s="43"/>
    </row>
    <row r="12643" spans="1:4" ht="15" x14ac:dyDescent="0.25">
      <c r="A12643"/>
      <c r="B12643"/>
      <c r="C12643"/>
      <c r="D12643" s="43"/>
    </row>
    <row r="12644" spans="1:4" ht="15" x14ac:dyDescent="0.25">
      <c r="A12644"/>
      <c r="B12644"/>
      <c r="C12644"/>
      <c r="D12644" s="43"/>
    </row>
    <row r="12645" spans="1:4" ht="15" x14ac:dyDescent="0.25">
      <c r="A12645"/>
      <c r="B12645"/>
      <c r="C12645"/>
      <c r="D12645" s="43"/>
    </row>
    <row r="12646" spans="1:4" ht="15" x14ac:dyDescent="0.25">
      <c r="A12646"/>
      <c r="B12646"/>
      <c r="C12646"/>
      <c r="D12646" s="43"/>
    </row>
    <row r="12647" spans="1:4" ht="15" x14ac:dyDescent="0.25">
      <c r="A12647"/>
      <c r="B12647"/>
      <c r="C12647"/>
      <c r="D12647" s="43"/>
    </row>
    <row r="12648" spans="1:4" ht="15" x14ac:dyDescent="0.25">
      <c r="A12648"/>
      <c r="B12648"/>
      <c r="C12648"/>
      <c r="D12648" s="43"/>
    </row>
    <row r="12649" spans="1:4" ht="15" x14ac:dyDescent="0.25">
      <c r="A12649"/>
      <c r="B12649"/>
      <c r="C12649"/>
      <c r="D12649" s="43"/>
    </row>
    <row r="12650" spans="1:4" ht="15" x14ac:dyDescent="0.25">
      <c r="A12650"/>
      <c r="B12650"/>
      <c r="C12650"/>
      <c r="D12650" s="43"/>
    </row>
    <row r="12651" spans="1:4" ht="15" x14ac:dyDescent="0.25">
      <c r="A12651"/>
      <c r="B12651"/>
      <c r="C12651"/>
      <c r="D12651" s="43"/>
    </row>
    <row r="12652" spans="1:4" ht="15" x14ac:dyDescent="0.25">
      <c r="A12652"/>
      <c r="B12652"/>
      <c r="C12652"/>
      <c r="D12652" s="43"/>
    </row>
    <row r="12653" spans="1:4" ht="15" x14ac:dyDescent="0.25">
      <c r="A12653"/>
      <c r="B12653"/>
      <c r="C12653"/>
      <c r="D12653" s="43"/>
    </row>
    <row r="12654" spans="1:4" ht="15" x14ac:dyDescent="0.25">
      <c r="A12654"/>
      <c r="B12654"/>
      <c r="C12654"/>
      <c r="D12654" s="43"/>
    </row>
    <row r="12655" spans="1:4" ht="15" x14ac:dyDescent="0.25">
      <c r="A12655"/>
      <c r="B12655"/>
      <c r="C12655"/>
      <c r="D12655" s="43"/>
    </row>
    <row r="12656" spans="1:4" ht="15" x14ac:dyDescent="0.25">
      <c r="A12656"/>
      <c r="B12656"/>
      <c r="C12656"/>
      <c r="D12656" s="43"/>
    </row>
    <row r="12657" spans="1:4" ht="15" x14ac:dyDescent="0.25">
      <c r="A12657"/>
      <c r="B12657"/>
      <c r="C12657"/>
      <c r="D12657" s="43"/>
    </row>
    <row r="12658" spans="1:4" ht="15" x14ac:dyDescent="0.25">
      <c r="A12658"/>
      <c r="B12658"/>
      <c r="C12658"/>
      <c r="D12658" s="43"/>
    </row>
    <row r="12659" spans="1:4" ht="15" x14ac:dyDescent="0.25">
      <c r="A12659"/>
      <c r="B12659"/>
      <c r="C12659"/>
      <c r="D12659" s="43"/>
    </row>
    <row r="12660" spans="1:4" ht="15" x14ac:dyDescent="0.25">
      <c r="A12660"/>
      <c r="B12660"/>
      <c r="C12660"/>
      <c r="D12660" s="43"/>
    </row>
    <row r="12661" spans="1:4" ht="15" x14ac:dyDescent="0.25">
      <c r="A12661"/>
      <c r="B12661"/>
      <c r="C12661"/>
      <c r="D12661" s="43"/>
    </row>
    <row r="12662" spans="1:4" ht="15" x14ac:dyDescent="0.25">
      <c r="A12662"/>
      <c r="B12662"/>
      <c r="C12662"/>
      <c r="D12662" s="43"/>
    </row>
    <row r="12663" spans="1:4" ht="15" x14ac:dyDescent="0.25">
      <c r="A12663"/>
      <c r="B12663"/>
      <c r="C12663"/>
      <c r="D12663" s="44"/>
    </row>
    <row r="12664" spans="1:4" ht="15" x14ac:dyDescent="0.25">
      <c r="A12664"/>
      <c r="B12664"/>
      <c r="C12664"/>
      <c r="D12664" s="43"/>
    </row>
    <row r="12665" spans="1:4" ht="15" x14ac:dyDescent="0.25">
      <c r="A12665"/>
      <c r="B12665"/>
      <c r="C12665"/>
      <c r="D12665" s="43"/>
    </row>
    <row r="12666" spans="1:4" ht="15" x14ac:dyDescent="0.25">
      <c r="A12666"/>
      <c r="B12666"/>
      <c r="C12666"/>
      <c r="D12666" s="43"/>
    </row>
    <row r="12667" spans="1:4" ht="15" x14ac:dyDescent="0.25">
      <c r="A12667"/>
      <c r="B12667"/>
      <c r="C12667"/>
      <c r="D12667" s="44"/>
    </row>
    <row r="12668" spans="1:4" ht="15" x14ac:dyDescent="0.25">
      <c r="A12668"/>
      <c r="B12668"/>
      <c r="C12668"/>
      <c r="D12668" s="44"/>
    </row>
    <row r="12669" spans="1:4" ht="15" x14ac:dyDescent="0.25">
      <c r="A12669"/>
      <c r="B12669"/>
      <c r="C12669"/>
      <c r="D12669" s="43"/>
    </row>
    <row r="12670" spans="1:4" ht="15" x14ac:dyDescent="0.25">
      <c r="A12670"/>
      <c r="B12670"/>
      <c r="C12670"/>
      <c r="D12670" s="43"/>
    </row>
    <row r="12671" spans="1:4" ht="15" x14ac:dyDescent="0.25">
      <c r="A12671"/>
      <c r="B12671"/>
      <c r="C12671"/>
      <c r="D12671" s="43"/>
    </row>
    <row r="12672" spans="1:4" ht="15" x14ac:dyDescent="0.25">
      <c r="A12672"/>
      <c r="B12672"/>
      <c r="C12672"/>
      <c r="D12672" s="43"/>
    </row>
    <row r="12673" spans="1:4" ht="15" x14ac:dyDescent="0.25">
      <c r="A12673"/>
      <c r="B12673"/>
      <c r="C12673"/>
      <c r="D12673" s="43"/>
    </row>
    <row r="12674" spans="1:4" ht="15" x14ac:dyDescent="0.25">
      <c r="A12674"/>
      <c r="B12674"/>
      <c r="C12674"/>
      <c r="D12674" s="43"/>
    </row>
    <row r="12675" spans="1:4" ht="15" x14ac:dyDescent="0.25">
      <c r="A12675"/>
      <c r="B12675"/>
      <c r="C12675"/>
      <c r="D12675" s="43"/>
    </row>
    <row r="12676" spans="1:4" ht="15" x14ac:dyDescent="0.25">
      <c r="A12676"/>
      <c r="B12676"/>
      <c r="C12676"/>
      <c r="D12676" s="43"/>
    </row>
    <row r="12677" spans="1:4" ht="15" x14ac:dyDescent="0.25">
      <c r="A12677"/>
      <c r="B12677"/>
      <c r="C12677"/>
      <c r="D12677" s="43"/>
    </row>
    <row r="12678" spans="1:4" ht="15" x14ac:dyDescent="0.25">
      <c r="A12678"/>
      <c r="B12678"/>
      <c r="C12678"/>
      <c r="D12678" s="43"/>
    </row>
    <row r="12679" spans="1:4" ht="15" x14ac:dyDescent="0.25">
      <c r="A12679"/>
      <c r="B12679"/>
      <c r="C12679"/>
      <c r="D12679" s="43"/>
    </row>
    <row r="12680" spans="1:4" ht="15" x14ac:dyDescent="0.25">
      <c r="A12680"/>
      <c r="B12680"/>
      <c r="C12680"/>
      <c r="D12680" s="43"/>
    </row>
    <row r="12681" spans="1:4" ht="15" x14ac:dyDescent="0.25">
      <c r="A12681"/>
      <c r="B12681"/>
      <c r="C12681"/>
      <c r="D12681" s="43"/>
    </row>
    <row r="12682" spans="1:4" ht="15" x14ac:dyDescent="0.25">
      <c r="A12682"/>
      <c r="B12682"/>
      <c r="C12682"/>
      <c r="D12682" s="43"/>
    </row>
    <row r="12683" spans="1:4" ht="15" x14ac:dyDescent="0.25">
      <c r="A12683"/>
      <c r="B12683"/>
      <c r="C12683"/>
      <c r="D12683" s="43"/>
    </row>
    <row r="12684" spans="1:4" ht="15" x14ac:dyDescent="0.25">
      <c r="A12684"/>
      <c r="B12684"/>
      <c r="C12684"/>
      <c r="D12684" s="43"/>
    </row>
    <row r="12685" spans="1:4" ht="15" x14ac:dyDescent="0.25">
      <c r="A12685"/>
      <c r="B12685"/>
      <c r="C12685"/>
      <c r="D12685" s="44"/>
    </row>
    <row r="12686" spans="1:4" ht="15" x14ac:dyDescent="0.25">
      <c r="A12686"/>
      <c r="B12686"/>
      <c r="C12686"/>
      <c r="D12686" s="43"/>
    </row>
    <row r="12687" spans="1:4" ht="15" x14ac:dyDescent="0.25">
      <c r="A12687"/>
      <c r="B12687"/>
      <c r="C12687"/>
      <c r="D12687" s="43"/>
    </row>
    <row r="12688" spans="1:4" ht="15" x14ac:dyDescent="0.25">
      <c r="A12688"/>
      <c r="B12688"/>
      <c r="C12688"/>
      <c r="D12688" s="43"/>
    </row>
    <row r="12689" spans="1:4" ht="15" x14ac:dyDescent="0.25">
      <c r="A12689"/>
      <c r="B12689"/>
      <c r="C12689"/>
      <c r="D12689" s="43"/>
    </row>
    <row r="12690" spans="1:4" ht="15" x14ac:dyDescent="0.25">
      <c r="A12690"/>
      <c r="B12690"/>
      <c r="C12690"/>
      <c r="D12690" s="43"/>
    </row>
    <row r="12691" spans="1:4" ht="15" x14ac:dyDescent="0.25">
      <c r="A12691"/>
      <c r="B12691"/>
      <c r="C12691"/>
      <c r="D12691" s="43"/>
    </row>
    <row r="12692" spans="1:4" ht="15" x14ac:dyDescent="0.25">
      <c r="A12692"/>
      <c r="B12692"/>
      <c r="C12692"/>
      <c r="D12692" s="43"/>
    </row>
    <row r="12693" spans="1:4" ht="15" x14ac:dyDescent="0.25">
      <c r="A12693"/>
      <c r="B12693"/>
      <c r="C12693"/>
      <c r="D12693" s="43"/>
    </row>
    <row r="12694" spans="1:4" ht="15" x14ac:dyDescent="0.25">
      <c r="A12694"/>
      <c r="B12694"/>
      <c r="C12694"/>
      <c r="D12694" s="43"/>
    </row>
    <row r="12695" spans="1:4" ht="15" x14ac:dyDescent="0.25">
      <c r="A12695"/>
      <c r="B12695"/>
      <c r="C12695"/>
      <c r="D12695" s="43"/>
    </row>
    <row r="12696" spans="1:4" ht="15" x14ac:dyDescent="0.25">
      <c r="A12696"/>
      <c r="B12696"/>
      <c r="C12696"/>
      <c r="D12696" s="44"/>
    </row>
    <row r="12697" spans="1:4" ht="15" x14ac:dyDescent="0.25">
      <c r="A12697"/>
      <c r="B12697"/>
      <c r="C12697"/>
      <c r="D12697" s="43"/>
    </row>
    <row r="12698" spans="1:4" ht="15" x14ac:dyDescent="0.25">
      <c r="A12698"/>
      <c r="B12698"/>
      <c r="C12698"/>
      <c r="D12698" s="44"/>
    </row>
    <row r="12699" spans="1:4" ht="15" x14ac:dyDescent="0.25">
      <c r="A12699"/>
      <c r="B12699"/>
      <c r="C12699"/>
      <c r="D12699" s="44"/>
    </row>
    <row r="12700" spans="1:4" ht="15" x14ac:dyDescent="0.25">
      <c r="A12700"/>
      <c r="B12700"/>
      <c r="C12700"/>
      <c r="D12700" s="44"/>
    </row>
    <row r="12701" spans="1:4" ht="15" x14ac:dyDescent="0.25">
      <c r="A12701"/>
      <c r="B12701"/>
      <c r="C12701"/>
      <c r="D12701" s="43"/>
    </row>
    <row r="12702" spans="1:4" ht="15" x14ac:dyDescent="0.25">
      <c r="A12702"/>
      <c r="B12702"/>
      <c r="C12702"/>
      <c r="D12702" s="43"/>
    </row>
    <row r="12703" spans="1:4" ht="15" x14ac:dyDescent="0.25">
      <c r="A12703"/>
      <c r="B12703"/>
      <c r="C12703"/>
      <c r="D12703" s="43"/>
    </row>
    <row r="12704" spans="1:4" ht="15" x14ac:dyDescent="0.25">
      <c r="A12704"/>
      <c r="B12704"/>
      <c r="C12704"/>
      <c r="D12704" s="43"/>
    </row>
    <row r="12705" spans="1:4" ht="15" x14ac:dyDescent="0.25">
      <c r="A12705"/>
      <c r="B12705"/>
      <c r="C12705"/>
      <c r="D12705" s="43"/>
    </row>
    <row r="12706" spans="1:4" ht="15" x14ac:dyDescent="0.25">
      <c r="A12706"/>
      <c r="B12706"/>
      <c r="C12706"/>
      <c r="D12706" s="44"/>
    </row>
    <row r="12707" spans="1:4" ht="15" x14ac:dyDescent="0.25">
      <c r="A12707"/>
      <c r="B12707"/>
      <c r="C12707"/>
      <c r="D12707" s="43"/>
    </row>
    <row r="12708" spans="1:4" ht="15" x14ac:dyDescent="0.25">
      <c r="A12708"/>
      <c r="B12708"/>
      <c r="C12708"/>
      <c r="D12708" s="43"/>
    </row>
    <row r="12709" spans="1:4" ht="15" x14ac:dyDescent="0.25">
      <c r="A12709"/>
      <c r="B12709"/>
      <c r="C12709"/>
      <c r="D12709" s="43"/>
    </row>
    <row r="12710" spans="1:4" ht="15" x14ac:dyDescent="0.25">
      <c r="A12710"/>
      <c r="B12710"/>
      <c r="C12710"/>
      <c r="D12710" s="43"/>
    </row>
    <row r="12711" spans="1:4" ht="15" x14ac:dyDescent="0.25">
      <c r="A12711"/>
      <c r="B12711"/>
      <c r="C12711"/>
      <c r="D12711" s="43"/>
    </row>
    <row r="12712" spans="1:4" ht="15" x14ac:dyDescent="0.25">
      <c r="A12712"/>
      <c r="B12712"/>
      <c r="C12712"/>
      <c r="D12712" s="43"/>
    </row>
    <row r="12713" spans="1:4" ht="15" x14ac:dyDescent="0.25">
      <c r="A12713"/>
      <c r="B12713"/>
      <c r="C12713"/>
      <c r="D12713" s="43"/>
    </row>
    <row r="12714" spans="1:4" ht="15" x14ac:dyDescent="0.25">
      <c r="A12714"/>
      <c r="B12714"/>
      <c r="C12714"/>
      <c r="D12714" s="43"/>
    </row>
    <row r="12715" spans="1:4" ht="15" x14ac:dyDescent="0.25">
      <c r="A12715"/>
      <c r="B12715"/>
      <c r="C12715"/>
      <c r="D12715" s="43"/>
    </row>
    <row r="12716" spans="1:4" ht="15" x14ac:dyDescent="0.25">
      <c r="A12716"/>
      <c r="B12716"/>
      <c r="C12716"/>
      <c r="D12716" s="43"/>
    </row>
    <row r="12717" spans="1:4" ht="15" x14ac:dyDescent="0.25">
      <c r="A12717"/>
      <c r="B12717"/>
      <c r="C12717"/>
      <c r="D12717" s="43"/>
    </row>
    <row r="12718" spans="1:4" ht="15" x14ac:dyDescent="0.25">
      <c r="A12718"/>
      <c r="B12718"/>
      <c r="C12718"/>
      <c r="D12718" s="43"/>
    </row>
    <row r="12719" spans="1:4" ht="15" x14ac:dyDescent="0.25">
      <c r="A12719"/>
      <c r="B12719"/>
      <c r="C12719"/>
      <c r="D12719" s="43"/>
    </row>
    <row r="12720" spans="1:4" ht="15" x14ac:dyDescent="0.25">
      <c r="A12720"/>
      <c r="B12720"/>
      <c r="C12720"/>
      <c r="D12720" s="43"/>
    </row>
    <row r="12721" spans="1:4" ht="15" x14ac:dyDescent="0.25">
      <c r="A12721"/>
      <c r="B12721"/>
      <c r="C12721"/>
      <c r="D12721" s="43"/>
    </row>
    <row r="12722" spans="1:4" ht="15" x14ac:dyDescent="0.25">
      <c r="A12722"/>
      <c r="B12722"/>
      <c r="C12722"/>
      <c r="D12722" s="43"/>
    </row>
    <row r="12723" spans="1:4" ht="15" x14ac:dyDescent="0.25">
      <c r="A12723"/>
      <c r="B12723"/>
      <c r="C12723"/>
      <c r="D12723" s="43"/>
    </row>
    <row r="12724" spans="1:4" ht="15" x14ac:dyDescent="0.25">
      <c r="A12724"/>
      <c r="B12724"/>
      <c r="C12724"/>
      <c r="D12724" s="43"/>
    </row>
    <row r="12725" spans="1:4" ht="15" x14ac:dyDescent="0.25">
      <c r="A12725"/>
      <c r="B12725"/>
      <c r="C12725"/>
      <c r="D12725" s="43"/>
    </row>
    <row r="12726" spans="1:4" ht="15" x14ac:dyDescent="0.25">
      <c r="A12726"/>
      <c r="B12726"/>
      <c r="C12726"/>
      <c r="D12726" s="43"/>
    </row>
    <row r="12727" spans="1:4" ht="15" x14ac:dyDescent="0.25">
      <c r="A12727"/>
      <c r="B12727"/>
      <c r="C12727"/>
      <c r="D12727" s="43"/>
    </row>
    <row r="12728" spans="1:4" ht="15" x14ac:dyDescent="0.25">
      <c r="A12728"/>
      <c r="B12728"/>
      <c r="C12728"/>
      <c r="D12728" s="43"/>
    </row>
    <row r="12729" spans="1:4" ht="15" x14ac:dyDescent="0.25">
      <c r="A12729"/>
      <c r="B12729"/>
      <c r="C12729"/>
      <c r="D12729" s="43"/>
    </row>
    <row r="12730" spans="1:4" ht="15" x14ac:dyDescent="0.25">
      <c r="A12730"/>
      <c r="B12730"/>
      <c r="C12730"/>
      <c r="D12730" s="43"/>
    </row>
    <row r="12731" spans="1:4" ht="15" x14ac:dyDescent="0.25">
      <c r="A12731"/>
      <c r="B12731"/>
      <c r="C12731"/>
      <c r="D12731" s="43"/>
    </row>
    <row r="12732" spans="1:4" ht="15" x14ac:dyDescent="0.25">
      <c r="A12732"/>
      <c r="B12732"/>
      <c r="C12732"/>
      <c r="D12732" s="43"/>
    </row>
    <row r="12733" spans="1:4" ht="15" x14ac:dyDescent="0.25">
      <c r="A12733"/>
      <c r="B12733"/>
      <c r="C12733"/>
      <c r="D12733" s="43"/>
    </row>
    <row r="12734" spans="1:4" ht="15" x14ac:dyDescent="0.25">
      <c r="A12734"/>
      <c r="B12734"/>
      <c r="C12734"/>
      <c r="D12734" s="43"/>
    </row>
    <row r="12735" spans="1:4" ht="15" x14ac:dyDescent="0.25">
      <c r="A12735"/>
      <c r="B12735"/>
      <c r="C12735"/>
      <c r="D12735" s="43"/>
    </row>
    <row r="12736" spans="1:4" ht="15" x14ac:dyDescent="0.25">
      <c r="A12736"/>
      <c r="B12736"/>
      <c r="C12736"/>
      <c r="D12736" s="43"/>
    </row>
    <row r="12737" spans="1:4" ht="15" x14ac:dyDescent="0.25">
      <c r="A12737"/>
      <c r="B12737"/>
      <c r="C12737"/>
      <c r="D12737" s="43"/>
    </row>
    <row r="12738" spans="1:4" ht="15" x14ac:dyDescent="0.25">
      <c r="A12738"/>
      <c r="B12738"/>
      <c r="C12738"/>
      <c r="D12738" s="44"/>
    </row>
    <row r="12739" spans="1:4" ht="15" x14ac:dyDescent="0.25">
      <c r="A12739"/>
      <c r="B12739"/>
      <c r="C12739"/>
      <c r="D12739" s="43"/>
    </row>
    <row r="12740" spans="1:4" ht="15" x14ac:dyDescent="0.25">
      <c r="A12740"/>
      <c r="B12740"/>
      <c r="C12740"/>
      <c r="D12740" s="43"/>
    </row>
    <row r="12741" spans="1:4" ht="15" x14ac:dyDescent="0.25">
      <c r="A12741"/>
      <c r="B12741"/>
      <c r="C12741"/>
      <c r="D12741" s="43"/>
    </row>
    <row r="12742" spans="1:4" ht="15" x14ac:dyDescent="0.25">
      <c r="A12742"/>
      <c r="B12742"/>
      <c r="C12742"/>
      <c r="D12742" s="43"/>
    </row>
    <row r="12743" spans="1:4" ht="15" x14ac:dyDescent="0.25">
      <c r="A12743"/>
      <c r="B12743"/>
      <c r="C12743"/>
      <c r="D12743" s="43"/>
    </row>
    <row r="12744" spans="1:4" ht="15" x14ac:dyDescent="0.25">
      <c r="A12744"/>
      <c r="B12744"/>
      <c r="C12744"/>
      <c r="D12744" s="43"/>
    </row>
    <row r="12745" spans="1:4" ht="15" x14ac:dyDescent="0.25">
      <c r="A12745"/>
      <c r="B12745"/>
      <c r="C12745"/>
      <c r="D12745" s="43"/>
    </row>
    <row r="12746" spans="1:4" ht="15" x14ac:dyDescent="0.25">
      <c r="A12746"/>
      <c r="B12746"/>
      <c r="C12746"/>
      <c r="D12746" s="43"/>
    </row>
    <row r="12747" spans="1:4" ht="15" x14ac:dyDescent="0.25">
      <c r="A12747"/>
      <c r="B12747"/>
      <c r="C12747"/>
      <c r="D12747" s="43"/>
    </row>
    <row r="12748" spans="1:4" ht="15" x14ac:dyDescent="0.25">
      <c r="A12748"/>
      <c r="B12748"/>
      <c r="C12748"/>
      <c r="D12748" s="43"/>
    </row>
    <row r="12749" spans="1:4" ht="15" x14ac:dyDescent="0.25">
      <c r="A12749"/>
      <c r="B12749"/>
      <c r="C12749"/>
      <c r="D12749" s="43"/>
    </row>
    <row r="12750" spans="1:4" ht="15" x14ac:dyDescent="0.25">
      <c r="A12750"/>
      <c r="B12750"/>
      <c r="C12750"/>
      <c r="D12750" s="43"/>
    </row>
    <row r="12751" spans="1:4" ht="15" x14ac:dyDescent="0.25">
      <c r="A12751"/>
      <c r="B12751"/>
      <c r="C12751"/>
      <c r="D12751" s="43"/>
    </row>
    <row r="12752" spans="1:4" ht="15" x14ac:dyDescent="0.25">
      <c r="A12752"/>
      <c r="B12752"/>
      <c r="C12752"/>
      <c r="D12752" s="44"/>
    </row>
    <row r="12753" spans="1:4" ht="15" x14ac:dyDescent="0.25">
      <c r="A12753"/>
      <c r="B12753"/>
      <c r="C12753"/>
      <c r="D12753" s="43"/>
    </row>
    <row r="12754" spans="1:4" ht="15" x14ac:dyDescent="0.25">
      <c r="A12754"/>
      <c r="B12754"/>
      <c r="C12754"/>
      <c r="D12754" s="43"/>
    </row>
    <row r="12755" spans="1:4" ht="15" x14ac:dyDescent="0.25">
      <c r="A12755"/>
      <c r="B12755"/>
      <c r="C12755"/>
      <c r="D12755" s="43"/>
    </row>
    <row r="12756" spans="1:4" ht="15" x14ac:dyDescent="0.25">
      <c r="A12756"/>
      <c r="B12756"/>
      <c r="C12756"/>
      <c r="D12756" s="43"/>
    </row>
    <row r="12757" spans="1:4" ht="15" x14ac:dyDescent="0.25">
      <c r="A12757"/>
      <c r="B12757"/>
      <c r="C12757"/>
      <c r="D12757" s="43"/>
    </row>
    <row r="12758" spans="1:4" ht="15" x14ac:dyDescent="0.25">
      <c r="A12758"/>
      <c r="B12758"/>
      <c r="C12758"/>
      <c r="D12758" s="43"/>
    </row>
    <row r="12759" spans="1:4" ht="15" x14ac:dyDescent="0.25">
      <c r="A12759"/>
      <c r="B12759"/>
      <c r="C12759"/>
      <c r="D12759" s="43"/>
    </row>
    <row r="12760" spans="1:4" ht="15" x14ac:dyDescent="0.25">
      <c r="A12760"/>
      <c r="B12760"/>
      <c r="C12760"/>
      <c r="D12760" s="43"/>
    </row>
    <row r="12761" spans="1:4" ht="15" x14ac:dyDescent="0.25">
      <c r="A12761"/>
      <c r="B12761"/>
      <c r="C12761"/>
      <c r="D12761" s="43"/>
    </row>
    <row r="12762" spans="1:4" ht="15" x14ac:dyDescent="0.25">
      <c r="A12762"/>
      <c r="B12762"/>
      <c r="C12762"/>
      <c r="D12762" s="43"/>
    </row>
    <row r="12763" spans="1:4" ht="15" x14ac:dyDescent="0.25">
      <c r="A12763"/>
      <c r="B12763"/>
      <c r="C12763"/>
      <c r="D12763" s="43"/>
    </row>
    <row r="12764" spans="1:4" ht="15" x14ac:dyDescent="0.25">
      <c r="A12764"/>
      <c r="B12764"/>
      <c r="C12764"/>
      <c r="D12764" s="43"/>
    </row>
    <row r="12765" spans="1:4" ht="15" x14ac:dyDescent="0.25">
      <c r="A12765"/>
      <c r="B12765"/>
      <c r="C12765"/>
      <c r="D12765" s="43"/>
    </row>
    <row r="12766" spans="1:4" ht="15" x14ac:dyDescent="0.25">
      <c r="A12766"/>
      <c r="B12766"/>
      <c r="C12766"/>
      <c r="D12766" s="43"/>
    </row>
    <row r="12767" spans="1:4" ht="15" x14ac:dyDescent="0.25">
      <c r="A12767"/>
      <c r="B12767"/>
      <c r="C12767"/>
      <c r="D12767" s="43"/>
    </row>
    <row r="12768" spans="1:4" ht="15" x14ac:dyDescent="0.25">
      <c r="A12768"/>
      <c r="B12768"/>
      <c r="C12768"/>
      <c r="D12768" s="43"/>
    </row>
    <row r="12769" spans="1:4" ht="15" x14ac:dyDescent="0.25">
      <c r="A12769"/>
      <c r="B12769"/>
      <c r="C12769"/>
      <c r="D12769" s="43"/>
    </row>
    <row r="12770" spans="1:4" ht="15" x14ac:dyDescent="0.25">
      <c r="A12770"/>
      <c r="B12770"/>
      <c r="C12770"/>
      <c r="D12770" s="43"/>
    </row>
    <row r="12771" spans="1:4" ht="15" x14ac:dyDescent="0.25">
      <c r="A12771"/>
      <c r="B12771"/>
      <c r="C12771"/>
      <c r="D12771" s="43"/>
    </row>
    <row r="12772" spans="1:4" ht="15" x14ac:dyDescent="0.25">
      <c r="A12772"/>
      <c r="B12772"/>
      <c r="C12772"/>
      <c r="D12772" s="43"/>
    </row>
    <row r="12773" spans="1:4" ht="15" x14ac:dyDescent="0.25">
      <c r="A12773"/>
      <c r="B12773"/>
      <c r="C12773"/>
      <c r="D12773" s="43"/>
    </row>
    <row r="12774" spans="1:4" ht="15" x14ac:dyDescent="0.25">
      <c r="A12774"/>
      <c r="B12774"/>
      <c r="C12774"/>
      <c r="D12774" s="43"/>
    </row>
    <row r="12775" spans="1:4" ht="15" x14ac:dyDescent="0.25">
      <c r="A12775"/>
      <c r="B12775"/>
      <c r="C12775"/>
      <c r="D12775" s="43"/>
    </row>
    <row r="12776" spans="1:4" ht="15" x14ac:dyDescent="0.25">
      <c r="A12776"/>
      <c r="B12776"/>
      <c r="C12776"/>
      <c r="D12776" s="43"/>
    </row>
    <row r="12777" spans="1:4" ht="15" x14ac:dyDescent="0.25">
      <c r="A12777"/>
      <c r="B12777"/>
      <c r="C12777"/>
      <c r="D12777" s="43"/>
    </row>
    <row r="12778" spans="1:4" ht="15" x14ac:dyDescent="0.25">
      <c r="A12778"/>
      <c r="B12778"/>
      <c r="C12778"/>
      <c r="D12778" s="43"/>
    </row>
    <row r="12779" spans="1:4" ht="15" x14ac:dyDescent="0.25">
      <c r="A12779"/>
      <c r="B12779"/>
      <c r="C12779"/>
      <c r="D12779" s="43"/>
    </row>
    <row r="12780" spans="1:4" ht="15" x14ac:dyDescent="0.25">
      <c r="A12780"/>
      <c r="B12780"/>
      <c r="C12780"/>
      <c r="D12780" s="43"/>
    </row>
    <row r="12781" spans="1:4" ht="15" x14ac:dyDescent="0.25">
      <c r="A12781"/>
      <c r="B12781"/>
      <c r="C12781"/>
      <c r="D12781" s="43"/>
    </row>
    <row r="12782" spans="1:4" ht="15" x14ac:dyDescent="0.25">
      <c r="A12782"/>
      <c r="B12782"/>
      <c r="C12782"/>
      <c r="D12782" s="43"/>
    </row>
    <row r="12783" spans="1:4" ht="15" x14ac:dyDescent="0.25">
      <c r="A12783"/>
      <c r="B12783"/>
      <c r="C12783"/>
      <c r="D12783" s="43"/>
    </row>
    <row r="12784" spans="1:4" ht="15" x14ac:dyDescent="0.25">
      <c r="A12784"/>
      <c r="B12784"/>
      <c r="C12784"/>
      <c r="D12784" s="43"/>
    </row>
    <row r="12785" spans="1:4" ht="15" x14ac:dyDescent="0.25">
      <c r="A12785"/>
      <c r="B12785"/>
      <c r="C12785"/>
      <c r="D12785" s="43"/>
    </row>
    <row r="12786" spans="1:4" ht="15" x14ac:dyDescent="0.25">
      <c r="A12786"/>
      <c r="B12786"/>
      <c r="C12786"/>
      <c r="D12786" s="43"/>
    </row>
    <row r="12787" spans="1:4" ht="15" x14ac:dyDescent="0.25">
      <c r="A12787"/>
      <c r="B12787"/>
      <c r="C12787"/>
      <c r="D12787" s="43"/>
    </row>
    <row r="12788" spans="1:4" ht="15" x14ac:dyDescent="0.25">
      <c r="A12788"/>
      <c r="B12788"/>
      <c r="C12788"/>
      <c r="D12788" s="43"/>
    </row>
    <row r="12789" spans="1:4" ht="15" x14ac:dyDescent="0.25">
      <c r="A12789"/>
      <c r="B12789"/>
      <c r="C12789"/>
      <c r="D12789" s="43"/>
    </row>
    <row r="12790" spans="1:4" ht="15" x14ac:dyDescent="0.25">
      <c r="A12790"/>
      <c r="B12790"/>
      <c r="C12790"/>
      <c r="D12790" s="43"/>
    </row>
    <row r="12791" spans="1:4" ht="15" x14ac:dyDescent="0.25">
      <c r="A12791"/>
      <c r="B12791"/>
      <c r="C12791"/>
      <c r="D12791" s="43"/>
    </row>
    <row r="12792" spans="1:4" ht="15" x14ac:dyDescent="0.25">
      <c r="A12792"/>
      <c r="B12792"/>
      <c r="C12792"/>
      <c r="D12792" s="43"/>
    </row>
    <row r="12793" spans="1:4" ht="15" x14ac:dyDescent="0.25">
      <c r="A12793"/>
      <c r="B12793"/>
      <c r="C12793"/>
      <c r="D12793" s="43"/>
    </row>
    <row r="12794" spans="1:4" ht="15" x14ac:dyDescent="0.25">
      <c r="A12794"/>
      <c r="B12794"/>
      <c r="C12794"/>
      <c r="D12794" s="43"/>
    </row>
    <row r="12795" spans="1:4" ht="15" x14ac:dyDescent="0.25">
      <c r="A12795"/>
      <c r="B12795"/>
      <c r="C12795"/>
      <c r="D12795" s="43"/>
    </row>
    <row r="12796" spans="1:4" ht="15" x14ac:dyDescent="0.25">
      <c r="A12796"/>
      <c r="B12796"/>
      <c r="C12796"/>
      <c r="D12796" s="43"/>
    </row>
    <row r="12797" spans="1:4" ht="15" x14ac:dyDescent="0.25">
      <c r="A12797"/>
      <c r="B12797"/>
      <c r="C12797"/>
      <c r="D12797" s="43"/>
    </row>
    <row r="12798" spans="1:4" ht="15" x14ac:dyDescent="0.25">
      <c r="A12798"/>
      <c r="B12798"/>
      <c r="C12798"/>
      <c r="D12798" s="43"/>
    </row>
    <row r="12799" spans="1:4" ht="15" x14ac:dyDescent="0.25">
      <c r="A12799"/>
      <c r="B12799"/>
      <c r="C12799"/>
      <c r="D12799" s="43"/>
    </row>
    <row r="12800" spans="1:4" ht="15" x14ac:dyDescent="0.25">
      <c r="A12800"/>
      <c r="B12800"/>
      <c r="C12800"/>
      <c r="D12800" s="43"/>
    </row>
    <row r="12801" spans="1:4" ht="15" x14ac:dyDescent="0.25">
      <c r="A12801"/>
      <c r="B12801"/>
      <c r="C12801"/>
      <c r="D12801" s="43"/>
    </row>
    <row r="12802" spans="1:4" ht="15" x14ac:dyDescent="0.25">
      <c r="A12802"/>
      <c r="B12802"/>
      <c r="C12802"/>
      <c r="D12802" s="43"/>
    </row>
    <row r="12803" spans="1:4" ht="15" x14ac:dyDescent="0.25">
      <c r="A12803"/>
      <c r="B12803"/>
      <c r="C12803"/>
      <c r="D12803" s="43"/>
    </row>
    <row r="12804" spans="1:4" ht="15" x14ac:dyDescent="0.25">
      <c r="A12804"/>
      <c r="B12804"/>
      <c r="C12804"/>
      <c r="D12804" s="43"/>
    </row>
    <row r="12805" spans="1:4" ht="15" x14ac:dyDescent="0.25">
      <c r="A12805"/>
      <c r="B12805"/>
      <c r="C12805"/>
      <c r="D12805" s="43"/>
    </row>
    <row r="12806" spans="1:4" ht="15" x14ac:dyDescent="0.25">
      <c r="A12806"/>
      <c r="B12806"/>
      <c r="C12806"/>
      <c r="D12806" s="43"/>
    </row>
    <row r="12807" spans="1:4" ht="15" x14ac:dyDescent="0.25">
      <c r="A12807"/>
      <c r="B12807"/>
      <c r="C12807"/>
      <c r="D12807" s="43"/>
    </row>
    <row r="12808" spans="1:4" ht="15" x14ac:dyDescent="0.25">
      <c r="A12808"/>
      <c r="B12808"/>
      <c r="C12808"/>
      <c r="D12808" s="43"/>
    </row>
    <row r="12809" spans="1:4" ht="15" x14ac:dyDescent="0.25">
      <c r="A12809"/>
      <c r="B12809"/>
      <c r="C12809"/>
      <c r="D12809" s="43"/>
    </row>
    <row r="12810" spans="1:4" ht="15" x14ac:dyDescent="0.25">
      <c r="A12810"/>
      <c r="B12810"/>
      <c r="C12810"/>
      <c r="D12810" s="43"/>
    </row>
    <row r="12811" spans="1:4" ht="15" x14ac:dyDescent="0.25">
      <c r="A12811"/>
      <c r="B12811"/>
      <c r="C12811"/>
      <c r="D12811" s="44"/>
    </row>
    <row r="12812" spans="1:4" ht="15" x14ac:dyDescent="0.25">
      <c r="A12812"/>
      <c r="B12812"/>
      <c r="C12812"/>
      <c r="D12812" s="44"/>
    </row>
    <row r="12813" spans="1:4" ht="15" x14ac:dyDescent="0.25">
      <c r="A12813"/>
      <c r="B12813"/>
      <c r="C12813"/>
      <c r="D12813" s="43"/>
    </row>
    <row r="12814" spans="1:4" ht="15" x14ac:dyDescent="0.25">
      <c r="A12814"/>
      <c r="B12814"/>
      <c r="C12814"/>
      <c r="D12814" s="43"/>
    </row>
    <row r="12815" spans="1:4" ht="15" x14ac:dyDescent="0.25">
      <c r="A12815"/>
      <c r="B12815"/>
      <c r="C12815"/>
      <c r="D12815" s="43"/>
    </row>
    <row r="12816" spans="1:4" ht="15" x14ac:dyDescent="0.25">
      <c r="A12816"/>
      <c r="B12816"/>
      <c r="C12816"/>
      <c r="D12816" s="43"/>
    </row>
    <row r="12817" spans="1:4" ht="15" x14ac:dyDescent="0.25">
      <c r="A12817"/>
      <c r="B12817"/>
      <c r="C12817"/>
      <c r="D12817" s="43"/>
    </row>
    <row r="12818" spans="1:4" ht="15" x14ac:dyDescent="0.25">
      <c r="A12818"/>
      <c r="B12818"/>
      <c r="C12818"/>
      <c r="D12818" s="43"/>
    </row>
    <row r="12819" spans="1:4" ht="15" x14ac:dyDescent="0.25">
      <c r="A12819"/>
      <c r="B12819"/>
      <c r="C12819"/>
      <c r="D12819" s="43"/>
    </row>
    <row r="12820" spans="1:4" ht="15" x14ac:dyDescent="0.25">
      <c r="A12820"/>
      <c r="B12820"/>
      <c r="C12820"/>
      <c r="D12820" s="43"/>
    </row>
    <row r="12821" spans="1:4" ht="15" x14ac:dyDescent="0.25">
      <c r="A12821"/>
      <c r="B12821"/>
      <c r="C12821"/>
      <c r="D12821" s="43"/>
    </row>
    <row r="12822" spans="1:4" ht="15" x14ac:dyDescent="0.25">
      <c r="A12822"/>
      <c r="B12822"/>
      <c r="C12822"/>
      <c r="D12822" s="44"/>
    </row>
    <row r="12823" spans="1:4" ht="15" x14ac:dyDescent="0.25">
      <c r="A12823"/>
      <c r="B12823"/>
      <c r="C12823"/>
      <c r="D12823" s="44"/>
    </row>
    <row r="12824" spans="1:4" ht="15" x14ac:dyDescent="0.25">
      <c r="A12824"/>
      <c r="B12824"/>
      <c r="C12824"/>
      <c r="D12824" s="44"/>
    </row>
    <row r="12825" spans="1:4" ht="15" x14ac:dyDescent="0.25">
      <c r="A12825"/>
      <c r="B12825"/>
      <c r="C12825"/>
      <c r="D12825" s="43"/>
    </row>
    <row r="12826" spans="1:4" ht="15" x14ac:dyDescent="0.25">
      <c r="A12826"/>
      <c r="B12826"/>
      <c r="C12826"/>
      <c r="D12826" s="43"/>
    </row>
    <row r="12827" spans="1:4" ht="15" x14ac:dyDescent="0.25">
      <c r="A12827"/>
      <c r="B12827"/>
      <c r="C12827"/>
      <c r="D12827" s="43"/>
    </row>
    <row r="12828" spans="1:4" ht="15" x14ac:dyDescent="0.25">
      <c r="A12828"/>
      <c r="B12828"/>
      <c r="C12828"/>
      <c r="D12828" s="43"/>
    </row>
    <row r="12829" spans="1:4" ht="15" x14ac:dyDescent="0.25">
      <c r="A12829"/>
      <c r="B12829"/>
      <c r="C12829"/>
      <c r="D12829" s="43"/>
    </row>
    <row r="12830" spans="1:4" ht="15" x14ac:dyDescent="0.25">
      <c r="A12830"/>
      <c r="B12830"/>
      <c r="C12830"/>
      <c r="D12830" s="43"/>
    </row>
    <row r="12831" spans="1:4" ht="15" x14ac:dyDescent="0.25">
      <c r="A12831"/>
      <c r="B12831"/>
      <c r="C12831"/>
      <c r="D12831" s="43"/>
    </row>
    <row r="12832" spans="1:4" ht="15" x14ac:dyDescent="0.25">
      <c r="A12832"/>
      <c r="B12832"/>
      <c r="C12832"/>
      <c r="D12832" s="43"/>
    </row>
    <row r="12833" spans="1:4" ht="15" x14ac:dyDescent="0.25">
      <c r="A12833"/>
      <c r="B12833"/>
      <c r="C12833"/>
      <c r="D12833" s="43"/>
    </row>
    <row r="12834" spans="1:4" ht="15" x14ac:dyDescent="0.25">
      <c r="A12834"/>
      <c r="B12834"/>
      <c r="C12834"/>
      <c r="D12834" s="43"/>
    </row>
    <row r="12835" spans="1:4" ht="15" x14ac:dyDescent="0.25">
      <c r="A12835"/>
      <c r="B12835"/>
      <c r="C12835"/>
      <c r="D12835" s="44"/>
    </row>
    <row r="12836" spans="1:4" ht="15" x14ac:dyDescent="0.25">
      <c r="A12836"/>
      <c r="B12836"/>
      <c r="C12836"/>
      <c r="D12836" s="44"/>
    </row>
    <row r="12837" spans="1:4" ht="15" x14ac:dyDescent="0.25">
      <c r="A12837"/>
      <c r="B12837"/>
      <c r="C12837"/>
      <c r="D12837" s="43"/>
    </row>
    <row r="12838" spans="1:4" ht="15" x14ac:dyDescent="0.25">
      <c r="A12838"/>
      <c r="B12838"/>
      <c r="C12838"/>
      <c r="D12838" s="43"/>
    </row>
    <row r="12839" spans="1:4" ht="15" x14ac:dyDescent="0.25">
      <c r="A12839"/>
      <c r="B12839"/>
      <c r="C12839"/>
      <c r="D12839" s="43"/>
    </row>
    <row r="12840" spans="1:4" ht="15" x14ac:dyDescent="0.25">
      <c r="A12840"/>
      <c r="B12840"/>
      <c r="C12840"/>
      <c r="D12840" s="43"/>
    </row>
    <row r="12841" spans="1:4" ht="15" x14ac:dyDescent="0.25">
      <c r="A12841"/>
      <c r="B12841"/>
      <c r="C12841"/>
      <c r="D12841" s="43"/>
    </row>
    <row r="12842" spans="1:4" ht="15" x14ac:dyDescent="0.25">
      <c r="A12842"/>
      <c r="B12842"/>
      <c r="C12842"/>
      <c r="D12842" s="43"/>
    </row>
    <row r="12843" spans="1:4" ht="15" x14ac:dyDescent="0.25">
      <c r="A12843"/>
      <c r="B12843"/>
      <c r="C12843"/>
      <c r="D12843" s="43"/>
    </row>
    <row r="12844" spans="1:4" ht="15" x14ac:dyDescent="0.25">
      <c r="A12844"/>
      <c r="B12844"/>
      <c r="C12844"/>
      <c r="D12844" s="43"/>
    </row>
    <row r="12845" spans="1:4" ht="15" x14ac:dyDescent="0.25">
      <c r="A12845"/>
      <c r="B12845"/>
      <c r="C12845"/>
      <c r="D12845" s="43"/>
    </row>
    <row r="12846" spans="1:4" ht="15" x14ac:dyDescent="0.25">
      <c r="A12846"/>
      <c r="B12846"/>
      <c r="C12846"/>
      <c r="D12846" s="43"/>
    </row>
    <row r="12847" spans="1:4" ht="15" x14ac:dyDescent="0.25">
      <c r="A12847"/>
      <c r="B12847"/>
      <c r="C12847"/>
      <c r="D12847" s="43"/>
    </row>
    <row r="12848" spans="1:4" ht="15" x14ac:dyDescent="0.25">
      <c r="A12848"/>
      <c r="B12848"/>
      <c r="C12848"/>
      <c r="D12848" s="43"/>
    </row>
    <row r="12849" spans="1:4" ht="15" x14ac:dyDescent="0.25">
      <c r="A12849"/>
      <c r="B12849"/>
      <c r="C12849"/>
      <c r="D12849" s="43"/>
    </row>
    <row r="12850" spans="1:4" ht="15" x14ac:dyDescent="0.25">
      <c r="A12850"/>
      <c r="B12850"/>
      <c r="C12850"/>
      <c r="D12850" s="43"/>
    </row>
    <row r="12851" spans="1:4" ht="15" x14ac:dyDescent="0.25">
      <c r="A12851"/>
      <c r="B12851"/>
      <c r="C12851"/>
      <c r="D12851" s="44"/>
    </row>
    <row r="12852" spans="1:4" ht="15" x14ac:dyDescent="0.25">
      <c r="A12852"/>
      <c r="B12852"/>
      <c r="C12852"/>
      <c r="D12852" s="44"/>
    </row>
    <row r="12853" spans="1:4" ht="15" x14ac:dyDescent="0.25">
      <c r="A12853"/>
      <c r="B12853"/>
      <c r="C12853"/>
      <c r="D12853" s="44"/>
    </row>
    <row r="12854" spans="1:4" ht="15" x14ac:dyDescent="0.25">
      <c r="A12854"/>
      <c r="B12854"/>
      <c r="C12854"/>
      <c r="D12854" s="44"/>
    </row>
    <row r="12855" spans="1:4" ht="15" x14ac:dyDescent="0.25">
      <c r="A12855"/>
      <c r="B12855"/>
      <c r="C12855"/>
      <c r="D12855" s="44"/>
    </row>
    <row r="12856" spans="1:4" ht="15" x14ac:dyDescent="0.25">
      <c r="A12856"/>
      <c r="B12856"/>
      <c r="C12856"/>
      <c r="D12856" s="44"/>
    </row>
    <row r="12857" spans="1:4" ht="15" x14ac:dyDescent="0.25">
      <c r="A12857"/>
      <c r="B12857"/>
      <c r="C12857"/>
      <c r="D12857" s="44"/>
    </row>
    <row r="12858" spans="1:4" ht="15" x14ac:dyDescent="0.25">
      <c r="A12858"/>
      <c r="B12858"/>
      <c r="C12858"/>
      <c r="D12858" s="44"/>
    </row>
    <row r="12859" spans="1:4" ht="15" x14ac:dyDescent="0.25">
      <c r="A12859"/>
      <c r="B12859"/>
      <c r="C12859"/>
      <c r="D12859" s="44"/>
    </row>
    <row r="12860" spans="1:4" ht="15" x14ac:dyDescent="0.25">
      <c r="A12860"/>
      <c r="B12860"/>
      <c r="C12860"/>
      <c r="D12860" s="44"/>
    </row>
    <row r="12861" spans="1:4" ht="15" x14ac:dyDescent="0.25">
      <c r="A12861"/>
      <c r="B12861"/>
      <c r="C12861"/>
      <c r="D12861" s="43"/>
    </row>
    <row r="12862" spans="1:4" ht="15" x14ac:dyDescent="0.25">
      <c r="A12862"/>
      <c r="B12862"/>
      <c r="C12862"/>
      <c r="D12862" s="43"/>
    </row>
    <row r="12863" spans="1:4" ht="15" x14ac:dyDescent="0.25">
      <c r="A12863"/>
      <c r="B12863"/>
      <c r="C12863"/>
      <c r="D12863" s="44"/>
    </row>
    <row r="12864" spans="1:4" ht="15" x14ac:dyDescent="0.25">
      <c r="A12864"/>
      <c r="B12864"/>
      <c r="C12864"/>
      <c r="D12864" s="43"/>
    </row>
    <row r="12865" spans="1:4" ht="15" x14ac:dyDescent="0.25">
      <c r="A12865"/>
      <c r="B12865"/>
      <c r="C12865"/>
      <c r="D12865" s="43"/>
    </row>
    <row r="12866" spans="1:4" ht="15" x14ac:dyDescent="0.25">
      <c r="A12866"/>
      <c r="B12866"/>
      <c r="C12866"/>
      <c r="D12866" s="44"/>
    </row>
    <row r="12867" spans="1:4" ht="15" x14ac:dyDescent="0.25">
      <c r="A12867"/>
      <c r="B12867"/>
      <c r="C12867"/>
      <c r="D12867" s="44"/>
    </row>
    <row r="12868" spans="1:4" ht="15" x14ac:dyDescent="0.25">
      <c r="A12868"/>
      <c r="B12868"/>
      <c r="C12868"/>
      <c r="D12868" s="43"/>
    </row>
    <row r="12869" spans="1:4" ht="15" x14ac:dyDescent="0.25">
      <c r="A12869"/>
      <c r="B12869"/>
      <c r="C12869"/>
      <c r="D12869" s="43"/>
    </row>
    <row r="12870" spans="1:4" ht="15" x14ac:dyDescent="0.25">
      <c r="A12870"/>
      <c r="B12870"/>
      <c r="C12870"/>
      <c r="D12870" s="43"/>
    </row>
    <row r="12871" spans="1:4" ht="15" x14ac:dyDescent="0.25">
      <c r="A12871"/>
      <c r="B12871"/>
      <c r="C12871"/>
      <c r="D12871" s="43"/>
    </row>
    <row r="12872" spans="1:4" ht="15" x14ac:dyDescent="0.25">
      <c r="A12872"/>
      <c r="B12872"/>
      <c r="C12872"/>
      <c r="D12872" s="43"/>
    </row>
    <row r="12873" spans="1:4" ht="15" x14ac:dyDescent="0.25">
      <c r="A12873"/>
      <c r="B12873"/>
      <c r="C12873"/>
      <c r="D12873" s="43"/>
    </row>
    <row r="12874" spans="1:4" ht="15" x14ac:dyDescent="0.25">
      <c r="A12874"/>
      <c r="B12874"/>
      <c r="C12874"/>
      <c r="D12874" s="43"/>
    </row>
    <row r="12875" spans="1:4" ht="15" x14ac:dyDescent="0.25">
      <c r="A12875"/>
      <c r="B12875"/>
      <c r="C12875"/>
      <c r="D12875" s="43"/>
    </row>
    <row r="12876" spans="1:4" ht="15" x14ac:dyDescent="0.25">
      <c r="A12876"/>
      <c r="B12876"/>
      <c r="C12876"/>
      <c r="D12876" s="43"/>
    </row>
    <row r="12877" spans="1:4" ht="15" x14ac:dyDescent="0.25">
      <c r="A12877"/>
      <c r="B12877"/>
      <c r="C12877"/>
      <c r="D12877" s="43"/>
    </row>
    <row r="12878" spans="1:4" ht="15" x14ac:dyDescent="0.25">
      <c r="A12878"/>
      <c r="B12878"/>
      <c r="C12878"/>
      <c r="D12878" s="43"/>
    </row>
    <row r="12879" spans="1:4" ht="15" x14ac:dyDescent="0.25">
      <c r="A12879"/>
      <c r="B12879"/>
      <c r="C12879"/>
      <c r="D12879" s="43"/>
    </row>
    <row r="12880" spans="1:4" ht="15" x14ac:dyDescent="0.25">
      <c r="A12880"/>
      <c r="B12880"/>
      <c r="C12880"/>
      <c r="D12880" s="43"/>
    </row>
    <row r="12881" spans="1:4" ht="15" x14ac:dyDescent="0.25">
      <c r="A12881"/>
      <c r="B12881"/>
      <c r="C12881"/>
      <c r="D12881" s="43"/>
    </row>
    <row r="12882" spans="1:4" ht="15" x14ac:dyDescent="0.25">
      <c r="A12882"/>
      <c r="B12882"/>
      <c r="C12882"/>
      <c r="D12882" s="43"/>
    </row>
    <row r="12883" spans="1:4" ht="15" x14ac:dyDescent="0.25">
      <c r="A12883"/>
      <c r="B12883"/>
      <c r="C12883"/>
      <c r="D12883" s="43"/>
    </row>
    <row r="12884" spans="1:4" ht="15" x14ac:dyDescent="0.25">
      <c r="A12884"/>
      <c r="B12884"/>
      <c r="C12884"/>
      <c r="D12884" s="43"/>
    </row>
    <row r="12885" spans="1:4" ht="15" x14ac:dyDescent="0.25">
      <c r="A12885"/>
      <c r="B12885"/>
      <c r="C12885"/>
      <c r="D12885" s="43"/>
    </row>
    <row r="12886" spans="1:4" ht="15" x14ac:dyDescent="0.25">
      <c r="A12886"/>
      <c r="B12886"/>
      <c r="C12886"/>
      <c r="D12886" s="43"/>
    </row>
    <row r="12887" spans="1:4" ht="15" x14ac:dyDescent="0.25">
      <c r="A12887"/>
      <c r="B12887"/>
      <c r="C12887"/>
      <c r="D12887" s="43"/>
    </row>
    <row r="12888" spans="1:4" ht="15" x14ac:dyDescent="0.25">
      <c r="A12888"/>
      <c r="B12888"/>
      <c r="C12888"/>
      <c r="D12888" s="43"/>
    </row>
    <row r="12889" spans="1:4" ht="15" x14ac:dyDescent="0.25">
      <c r="A12889"/>
      <c r="B12889"/>
      <c r="C12889"/>
      <c r="D12889" s="43"/>
    </row>
    <row r="12890" spans="1:4" ht="15" x14ac:dyDescent="0.25">
      <c r="A12890"/>
      <c r="B12890"/>
      <c r="C12890"/>
      <c r="D12890" s="43"/>
    </row>
    <row r="12891" spans="1:4" ht="15" x14ac:dyDescent="0.25">
      <c r="A12891"/>
      <c r="B12891"/>
      <c r="C12891"/>
      <c r="D12891" s="43"/>
    </row>
    <row r="12892" spans="1:4" ht="15" x14ac:dyDescent="0.25">
      <c r="A12892"/>
      <c r="B12892"/>
      <c r="C12892"/>
      <c r="D12892" s="43"/>
    </row>
    <row r="12893" spans="1:4" ht="15" x14ac:dyDescent="0.25">
      <c r="A12893"/>
      <c r="B12893"/>
      <c r="C12893"/>
      <c r="D12893" s="43"/>
    </row>
    <row r="12894" spans="1:4" ht="15" x14ac:dyDescent="0.25">
      <c r="A12894"/>
      <c r="B12894"/>
      <c r="C12894"/>
      <c r="D12894" s="43"/>
    </row>
    <row r="12895" spans="1:4" ht="15" x14ac:dyDescent="0.25">
      <c r="A12895"/>
      <c r="B12895"/>
      <c r="C12895"/>
      <c r="D12895" s="43"/>
    </row>
    <row r="12896" spans="1:4" ht="15" x14ac:dyDescent="0.25">
      <c r="A12896"/>
      <c r="B12896"/>
      <c r="C12896"/>
      <c r="D12896" s="43"/>
    </row>
    <row r="12897" spans="1:4" ht="15" x14ac:dyDescent="0.25">
      <c r="A12897"/>
      <c r="B12897"/>
      <c r="C12897"/>
      <c r="D12897" s="43"/>
    </row>
    <row r="12898" spans="1:4" ht="15" x14ac:dyDescent="0.25">
      <c r="A12898"/>
      <c r="B12898"/>
      <c r="C12898"/>
      <c r="D12898" s="43"/>
    </row>
    <row r="12899" spans="1:4" ht="15" x14ac:dyDescent="0.25">
      <c r="A12899"/>
      <c r="B12899"/>
      <c r="C12899"/>
      <c r="D12899" s="43"/>
    </row>
    <row r="12900" spans="1:4" ht="15" x14ac:dyDescent="0.25">
      <c r="A12900"/>
      <c r="B12900"/>
      <c r="C12900"/>
      <c r="D12900" s="43"/>
    </row>
    <row r="12901" spans="1:4" ht="15" x14ac:dyDescent="0.25">
      <c r="A12901"/>
      <c r="B12901"/>
      <c r="C12901"/>
      <c r="D12901" s="43"/>
    </row>
    <row r="12902" spans="1:4" ht="15" x14ac:dyDescent="0.25">
      <c r="A12902"/>
      <c r="B12902"/>
      <c r="C12902"/>
      <c r="D12902" s="43"/>
    </row>
    <row r="12903" spans="1:4" ht="15" x14ac:dyDescent="0.25">
      <c r="A12903"/>
      <c r="B12903"/>
      <c r="C12903"/>
      <c r="D12903" s="43"/>
    </row>
    <row r="12904" spans="1:4" ht="15" x14ac:dyDescent="0.25">
      <c r="A12904"/>
      <c r="B12904"/>
      <c r="C12904"/>
      <c r="D12904" s="43"/>
    </row>
    <row r="12905" spans="1:4" ht="15" x14ac:dyDescent="0.25">
      <c r="A12905"/>
      <c r="B12905"/>
      <c r="C12905"/>
      <c r="D12905" s="43"/>
    </row>
    <row r="12906" spans="1:4" ht="15" x14ac:dyDescent="0.25">
      <c r="A12906"/>
      <c r="B12906"/>
      <c r="C12906"/>
      <c r="D12906" s="43"/>
    </row>
    <row r="12907" spans="1:4" ht="15" x14ac:dyDescent="0.25">
      <c r="A12907"/>
      <c r="B12907"/>
      <c r="C12907"/>
      <c r="D12907" s="44"/>
    </row>
    <row r="12908" spans="1:4" ht="15" x14ac:dyDescent="0.25">
      <c r="A12908"/>
      <c r="B12908"/>
      <c r="C12908"/>
      <c r="D12908" s="44"/>
    </row>
    <row r="12909" spans="1:4" ht="15" x14ac:dyDescent="0.25">
      <c r="A12909"/>
      <c r="B12909"/>
      <c r="C12909"/>
      <c r="D12909" s="44"/>
    </row>
    <row r="12910" spans="1:4" ht="15" x14ac:dyDescent="0.25">
      <c r="A12910"/>
      <c r="B12910"/>
      <c r="C12910"/>
      <c r="D12910" s="43"/>
    </row>
    <row r="12911" spans="1:4" ht="15" x14ac:dyDescent="0.25">
      <c r="A12911"/>
      <c r="B12911"/>
      <c r="C12911"/>
      <c r="D12911" s="43"/>
    </row>
    <row r="12912" spans="1:4" ht="15" x14ac:dyDescent="0.25">
      <c r="A12912"/>
      <c r="B12912"/>
      <c r="C12912"/>
      <c r="D12912" s="43"/>
    </row>
    <row r="12913" spans="1:4" ht="15" x14ac:dyDescent="0.25">
      <c r="A12913"/>
      <c r="B12913"/>
      <c r="C12913"/>
      <c r="D12913" s="43"/>
    </row>
    <row r="12914" spans="1:4" ht="15" x14ac:dyDescent="0.25">
      <c r="A12914"/>
      <c r="B12914"/>
      <c r="C12914"/>
      <c r="D12914" s="43"/>
    </row>
    <row r="12915" spans="1:4" ht="15" x14ac:dyDescent="0.25">
      <c r="A12915"/>
      <c r="B12915"/>
      <c r="C12915"/>
      <c r="D12915" s="44"/>
    </row>
    <row r="12916" spans="1:4" ht="15" x14ac:dyDescent="0.25">
      <c r="A12916"/>
      <c r="B12916"/>
      <c r="C12916"/>
      <c r="D12916" s="44"/>
    </row>
    <row r="12917" spans="1:4" ht="15" x14ac:dyDescent="0.25">
      <c r="A12917"/>
      <c r="B12917"/>
      <c r="C12917"/>
      <c r="D12917" s="43"/>
    </row>
    <row r="12918" spans="1:4" ht="15" x14ac:dyDescent="0.25">
      <c r="A12918"/>
      <c r="B12918"/>
      <c r="C12918"/>
      <c r="D12918" s="44"/>
    </row>
    <row r="12919" spans="1:4" ht="15" x14ac:dyDescent="0.25">
      <c r="A12919"/>
      <c r="B12919"/>
      <c r="C12919"/>
      <c r="D12919" s="43"/>
    </row>
    <row r="12920" spans="1:4" ht="15" x14ac:dyDescent="0.25">
      <c r="A12920"/>
      <c r="B12920"/>
      <c r="C12920"/>
      <c r="D12920" s="44"/>
    </row>
    <row r="12921" spans="1:4" ht="15" x14ac:dyDescent="0.25">
      <c r="A12921"/>
      <c r="B12921"/>
      <c r="C12921"/>
      <c r="D12921" s="43"/>
    </row>
    <row r="12922" spans="1:4" ht="15" x14ac:dyDescent="0.25">
      <c r="A12922"/>
      <c r="B12922"/>
      <c r="C12922"/>
      <c r="D12922" s="43"/>
    </row>
    <row r="12923" spans="1:4" ht="15" x14ac:dyDescent="0.25">
      <c r="A12923"/>
      <c r="B12923"/>
      <c r="C12923"/>
      <c r="D12923" s="43"/>
    </row>
    <row r="12924" spans="1:4" ht="15" x14ac:dyDescent="0.25">
      <c r="A12924"/>
      <c r="B12924"/>
      <c r="C12924"/>
      <c r="D12924" s="43"/>
    </row>
    <row r="12925" spans="1:4" ht="15" x14ac:dyDescent="0.25">
      <c r="A12925"/>
      <c r="B12925"/>
      <c r="C12925"/>
      <c r="D12925" s="43"/>
    </row>
    <row r="12926" spans="1:4" ht="15" x14ac:dyDescent="0.25">
      <c r="A12926"/>
      <c r="B12926"/>
      <c r="C12926"/>
      <c r="D12926" s="43"/>
    </row>
    <row r="12927" spans="1:4" ht="15" x14ac:dyDescent="0.25">
      <c r="A12927"/>
      <c r="B12927"/>
      <c r="C12927"/>
      <c r="D12927" s="43"/>
    </row>
    <row r="12928" spans="1:4" ht="15" x14ac:dyDescent="0.25">
      <c r="A12928"/>
      <c r="B12928"/>
      <c r="C12928"/>
      <c r="D12928" s="43"/>
    </row>
    <row r="12929" spans="1:4" ht="15" x14ac:dyDescent="0.25">
      <c r="A12929"/>
      <c r="B12929"/>
      <c r="C12929"/>
      <c r="D12929" s="43"/>
    </row>
    <row r="12930" spans="1:4" ht="15" x14ac:dyDescent="0.25">
      <c r="A12930"/>
      <c r="B12930"/>
      <c r="C12930"/>
      <c r="D12930" s="43"/>
    </row>
    <row r="12931" spans="1:4" ht="15" x14ac:dyDescent="0.25">
      <c r="A12931"/>
      <c r="B12931"/>
      <c r="C12931"/>
      <c r="D12931" s="43"/>
    </row>
    <row r="12932" spans="1:4" ht="15" x14ac:dyDescent="0.25">
      <c r="A12932"/>
      <c r="B12932"/>
      <c r="C12932"/>
      <c r="D12932" s="43"/>
    </row>
    <row r="12933" spans="1:4" ht="15" x14ac:dyDescent="0.25">
      <c r="A12933"/>
      <c r="B12933"/>
      <c r="C12933"/>
      <c r="D12933" s="44"/>
    </row>
    <row r="12934" spans="1:4" ht="15" x14ac:dyDescent="0.25">
      <c r="A12934"/>
      <c r="B12934"/>
      <c r="C12934"/>
      <c r="D12934" s="44"/>
    </row>
    <row r="12935" spans="1:4" ht="15" x14ac:dyDescent="0.25">
      <c r="A12935"/>
      <c r="B12935"/>
      <c r="C12935"/>
      <c r="D12935" s="44"/>
    </row>
    <row r="12936" spans="1:4" ht="15" x14ac:dyDescent="0.25">
      <c r="A12936"/>
      <c r="B12936"/>
      <c r="C12936"/>
      <c r="D12936" s="43"/>
    </row>
    <row r="12937" spans="1:4" ht="15" x14ac:dyDescent="0.25">
      <c r="A12937"/>
      <c r="B12937"/>
      <c r="C12937"/>
      <c r="D12937" s="43"/>
    </row>
    <row r="12938" spans="1:4" ht="15" x14ac:dyDescent="0.25">
      <c r="A12938"/>
      <c r="B12938"/>
      <c r="C12938"/>
      <c r="D12938" s="44"/>
    </row>
    <row r="12939" spans="1:4" ht="15" x14ac:dyDescent="0.25">
      <c r="A12939"/>
      <c r="B12939"/>
      <c r="C12939"/>
      <c r="D12939" s="44"/>
    </row>
    <row r="12940" spans="1:4" ht="15" x14ac:dyDescent="0.25">
      <c r="A12940"/>
      <c r="B12940"/>
      <c r="C12940"/>
      <c r="D12940" s="43"/>
    </row>
    <row r="12941" spans="1:4" ht="15" x14ac:dyDescent="0.25">
      <c r="A12941"/>
      <c r="B12941"/>
      <c r="C12941"/>
      <c r="D12941" s="43"/>
    </row>
    <row r="12942" spans="1:4" ht="15" x14ac:dyDescent="0.25">
      <c r="A12942"/>
      <c r="B12942"/>
      <c r="C12942"/>
      <c r="D12942" s="43"/>
    </row>
    <row r="12943" spans="1:4" ht="15" x14ac:dyDescent="0.25">
      <c r="A12943"/>
      <c r="B12943"/>
      <c r="C12943"/>
      <c r="D12943" s="43"/>
    </row>
    <row r="12944" spans="1:4" ht="15" x14ac:dyDescent="0.25">
      <c r="A12944"/>
      <c r="B12944"/>
      <c r="C12944"/>
      <c r="D12944" s="44"/>
    </row>
    <row r="12945" spans="1:4" ht="15" x14ac:dyDescent="0.25">
      <c r="A12945"/>
      <c r="B12945"/>
      <c r="C12945"/>
      <c r="D12945" s="43"/>
    </row>
    <row r="12946" spans="1:4" ht="15" x14ac:dyDescent="0.25">
      <c r="A12946"/>
      <c r="B12946"/>
      <c r="C12946"/>
      <c r="D12946" s="44"/>
    </row>
    <row r="12947" spans="1:4" ht="15" x14ac:dyDescent="0.25">
      <c r="A12947"/>
      <c r="B12947"/>
      <c r="C12947"/>
      <c r="D12947" s="43"/>
    </row>
    <row r="12948" spans="1:4" ht="15" x14ac:dyDescent="0.25">
      <c r="A12948"/>
      <c r="B12948"/>
      <c r="C12948"/>
      <c r="D12948" s="43"/>
    </row>
    <row r="12949" spans="1:4" ht="15" x14ac:dyDescent="0.25">
      <c r="A12949"/>
      <c r="B12949"/>
      <c r="C12949"/>
      <c r="D12949" s="43"/>
    </row>
    <row r="12950" spans="1:4" ht="15" x14ac:dyDescent="0.25">
      <c r="A12950"/>
      <c r="B12950"/>
      <c r="C12950"/>
      <c r="D12950" s="43"/>
    </row>
    <row r="12951" spans="1:4" ht="15" x14ac:dyDescent="0.25">
      <c r="A12951"/>
      <c r="B12951"/>
      <c r="C12951"/>
      <c r="D12951" s="43"/>
    </row>
    <row r="12952" spans="1:4" ht="15" x14ac:dyDescent="0.25">
      <c r="A12952"/>
      <c r="B12952"/>
      <c r="C12952"/>
      <c r="D12952" s="43"/>
    </row>
    <row r="12953" spans="1:4" ht="15" x14ac:dyDescent="0.25">
      <c r="A12953"/>
      <c r="B12953"/>
      <c r="C12953"/>
      <c r="D12953" s="43"/>
    </row>
    <row r="12954" spans="1:4" ht="15" x14ac:dyDescent="0.25">
      <c r="A12954"/>
      <c r="B12954"/>
      <c r="C12954"/>
      <c r="D12954" s="43"/>
    </row>
    <row r="12955" spans="1:4" ht="15" x14ac:dyDescent="0.25">
      <c r="A12955"/>
      <c r="B12955"/>
      <c r="C12955"/>
      <c r="D12955" s="43"/>
    </row>
    <row r="12956" spans="1:4" ht="15" x14ac:dyDescent="0.25">
      <c r="A12956"/>
      <c r="B12956"/>
      <c r="C12956"/>
      <c r="D12956" s="43"/>
    </row>
    <row r="12957" spans="1:4" ht="15" x14ac:dyDescent="0.25">
      <c r="A12957"/>
      <c r="B12957"/>
      <c r="C12957"/>
      <c r="D12957" s="43"/>
    </row>
    <row r="12958" spans="1:4" ht="15" x14ac:dyDescent="0.25">
      <c r="A12958"/>
      <c r="B12958"/>
      <c r="C12958"/>
      <c r="D12958" s="43"/>
    </row>
    <row r="12959" spans="1:4" ht="15" x14ac:dyDescent="0.25">
      <c r="A12959"/>
      <c r="B12959"/>
      <c r="C12959"/>
      <c r="D12959" s="43"/>
    </row>
    <row r="12960" spans="1:4" ht="15" x14ac:dyDescent="0.25">
      <c r="A12960"/>
      <c r="B12960"/>
      <c r="C12960"/>
      <c r="D12960" s="43"/>
    </row>
    <row r="12961" spans="1:4" ht="15" x14ac:dyDescent="0.25">
      <c r="A12961"/>
      <c r="B12961"/>
      <c r="C12961"/>
      <c r="D12961" s="43"/>
    </row>
    <row r="12962" spans="1:4" ht="15" x14ac:dyDescent="0.25">
      <c r="A12962"/>
      <c r="B12962"/>
      <c r="C12962"/>
      <c r="D12962" s="43"/>
    </row>
    <row r="12963" spans="1:4" ht="15" x14ac:dyDescent="0.25">
      <c r="A12963"/>
      <c r="B12963"/>
      <c r="C12963"/>
      <c r="D12963" s="43"/>
    </row>
    <row r="12964" spans="1:4" ht="15" x14ac:dyDescent="0.25">
      <c r="A12964"/>
      <c r="B12964"/>
      <c r="C12964"/>
      <c r="D12964" s="43"/>
    </row>
    <row r="12965" spans="1:4" ht="15" x14ac:dyDescent="0.25">
      <c r="A12965"/>
      <c r="B12965"/>
      <c r="C12965"/>
      <c r="D12965" s="43"/>
    </row>
    <row r="12966" spans="1:4" ht="15" x14ac:dyDescent="0.25">
      <c r="A12966"/>
      <c r="B12966"/>
      <c r="C12966"/>
      <c r="D12966" s="43"/>
    </row>
    <row r="12967" spans="1:4" ht="15" x14ac:dyDescent="0.25">
      <c r="A12967"/>
      <c r="B12967"/>
      <c r="C12967"/>
      <c r="D12967" s="43"/>
    </row>
    <row r="12968" spans="1:4" ht="15" x14ac:dyDescent="0.25">
      <c r="A12968"/>
      <c r="B12968"/>
      <c r="C12968"/>
      <c r="D12968" s="43"/>
    </row>
    <row r="12969" spans="1:4" ht="15" x14ac:dyDescent="0.25">
      <c r="A12969"/>
      <c r="B12969"/>
      <c r="C12969"/>
      <c r="D12969" s="43"/>
    </row>
    <row r="12970" spans="1:4" ht="15" x14ac:dyDescent="0.25">
      <c r="A12970"/>
      <c r="B12970"/>
      <c r="C12970"/>
      <c r="D12970" s="43"/>
    </row>
    <row r="12971" spans="1:4" ht="15" x14ac:dyDescent="0.25">
      <c r="A12971"/>
      <c r="B12971"/>
      <c r="C12971"/>
      <c r="D12971" s="43"/>
    </row>
    <row r="12972" spans="1:4" ht="15" x14ac:dyDescent="0.25">
      <c r="A12972"/>
      <c r="B12972"/>
      <c r="C12972"/>
      <c r="D12972" s="43"/>
    </row>
    <row r="12973" spans="1:4" ht="15" x14ac:dyDescent="0.25">
      <c r="A12973"/>
      <c r="B12973"/>
      <c r="C12973"/>
      <c r="D12973" s="43"/>
    </row>
    <row r="12974" spans="1:4" ht="15" x14ac:dyDescent="0.25">
      <c r="A12974"/>
      <c r="B12974"/>
      <c r="C12974"/>
      <c r="D12974" s="43"/>
    </row>
    <row r="12975" spans="1:4" ht="15" x14ac:dyDescent="0.25">
      <c r="A12975"/>
      <c r="B12975"/>
      <c r="C12975"/>
      <c r="D12975" s="43"/>
    </row>
    <row r="12976" spans="1:4" ht="15" x14ac:dyDescent="0.25">
      <c r="A12976"/>
      <c r="B12976"/>
      <c r="C12976"/>
      <c r="D12976" s="43"/>
    </row>
    <row r="12977" spans="1:4" ht="15" x14ac:dyDescent="0.25">
      <c r="A12977"/>
      <c r="B12977"/>
      <c r="C12977"/>
      <c r="D12977" s="43"/>
    </row>
    <row r="12978" spans="1:4" ht="15" x14ac:dyDescent="0.25">
      <c r="A12978"/>
      <c r="B12978"/>
      <c r="C12978"/>
      <c r="D12978" s="43"/>
    </row>
    <row r="12979" spans="1:4" ht="15" x14ac:dyDescent="0.25">
      <c r="A12979"/>
      <c r="B12979"/>
      <c r="C12979"/>
      <c r="D12979" s="43"/>
    </row>
    <row r="12980" spans="1:4" ht="15" x14ac:dyDescent="0.25">
      <c r="A12980"/>
      <c r="B12980"/>
      <c r="C12980"/>
      <c r="D12980" s="43"/>
    </row>
    <row r="12981" spans="1:4" ht="15" x14ac:dyDescent="0.25">
      <c r="A12981"/>
      <c r="B12981"/>
      <c r="C12981"/>
      <c r="D12981" s="44"/>
    </row>
    <row r="12982" spans="1:4" ht="15" x14ac:dyDescent="0.25">
      <c r="A12982"/>
      <c r="B12982"/>
      <c r="C12982"/>
      <c r="D12982" s="43"/>
    </row>
    <row r="12983" spans="1:4" ht="15" x14ac:dyDescent="0.25">
      <c r="A12983"/>
      <c r="B12983"/>
      <c r="C12983"/>
      <c r="D12983" s="43"/>
    </row>
    <row r="12984" spans="1:4" ht="15" x14ac:dyDescent="0.25">
      <c r="A12984"/>
      <c r="B12984"/>
      <c r="C12984"/>
      <c r="D12984" s="43"/>
    </row>
    <row r="12985" spans="1:4" ht="15" x14ac:dyDescent="0.25">
      <c r="A12985"/>
      <c r="B12985"/>
      <c r="C12985"/>
      <c r="D12985" s="43"/>
    </row>
    <row r="12986" spans="1:4" ht="15" x14ac:dyDescent="0.25">
      <c r="A12986"/>
      <c r="B12986"/>
      <c r="C12986"/>
      <c r="D12986" s="43"/>
    </row>
    <row r="12987" spans="1:4" ht="15" x14ac:dyDescent="0.25">
      <c r="A12987"/>
      <c r="B12987"/>
      <c r="C12987"/>
      <c r="D12987" s="43"/>
    </row>
    <row r="12988" spans="1:4" ht="15" x14ac:dyDescent="0.25">
      <c r="A12988"/>
      <c r="B12988"/>
      <c r="C12988"/>
      <c r="D12988" s="43"/>
    </row>
    <row r="12989" spans="1:4" ht="15" x14ac:dyDescent="0.25">
      <c r="A12989"/>
      <c r="B12989"/>
      <c r="C12989"/>
      <c r="D12989" s="43"/>
    </row>
    <row r="12990" spans="1:4" ht="15" x14ac:dyDescent="0.25">
      <c r="A12990"/>
      <c r="B12990"/>
      <c r="C12990"/>
      <c r="D12990" s="43"/>
    </row>
    <row r="12991" spans="1:4" ht="15" x14ac:dyDescent="0.25">
      <c r="A12991"/>
      <c r="B12991"/>
      <c r="C12991"/>
      <c r="D12991" s="43"/>
    </row>
    <row r="12992" spans="1:4" ht="15" x14ac:dyDescent="0.25">
      <c r="A12992"/>
      <c r="B12992"/>
      <c r="C12992"/>
      <c r="D12992" s="43"/>
    </row>
    <row r="12993" spans="1:4" ht="15" x14ac:dyDescent="0.25">
      <c r="A12993"/>
      <c r="B12993"/>
      <c r="C12993"/>
      <c r="D12993" s="43"/>
    </row>
    <row r="12994" spans="1:4" ht="15" x14ac:dyDescent="0.25">
      <c r="A12994"/>
      <c r="B12994"/>
      <c r="C12994"/>
      <c r="D12994" s="43"/>
    </row>
    <row r="12995" spans="1:4" ht="15" x14ac:dyDescent="0.25">
      <c r="A12995"/>
      <c r="B12995"/>
      <c r="C12995"/>
      <c r="D12995" s="43"/>
    </row>
    <row r="12996" spans="1:4" ht="15" x14ac:dyDescent="0.25">
      <c r="A12996"/>
      <c r="B12996"/>
      <c r="C12996"/>
      <c r="D12996" s="44"/>
    </row>
    <row r="12997" spans="1:4" ht="15" x14ac:dyDescent="0.25">
      <c r="A12997"/>
      <c r="B12997"/>
      <c r="C12997"/>
      <c r="D12997" s="43"/>
    </row>
    <row r="12998" spans="1:4" ht="15" x14ac:dyDescent="0.25">
      <c r="A12998"/>
      <c r="B12998"/>
      <c r="C12998"/>
      <c r="D12998" s="44"/>
    </row>
    <row r="12999" spans="1:4" ht="15" x14ac:dyDescent="0.25">
      <c r="A12999"/>
      <c r="B12999"/>
      <c r="C12999"/>
      <c r="D12999" s="43"/>
    </row>
    <row r="13000" spans="1:4" ht="15" x14ac:dyDescent="0.25">
      <c r="A13000"/>
      <c r="B13000"/>
      <c r="C13000"/>
      <c r="D13000" s="43"/>
    </row>
    <row r="13001" spans="1:4" ht="15" x14ac:dyDescent="0.25">
      <c r="A13001"/>
      <c r="B13001"/>
      <c r="C13001"/>
      <c r="D13001" s="44"/>
    </row>
    <row r="13002" spans="1:4" ht="15" x14ac:dyDescent="0.25">
      <c r="A13002"/>
      <c r="B13002"/>
      <c r="C13002"/>
      <c r="D13002" s="43"/>
    </row>
    <row r="13003" spans="1:4" ht="15" x14ac:dyDescent="0.25">
      <c r="A13003"/>
      <c r="B13003"/>
      <c r="C13003"/>
      <c r="D13003" s="43"/>
    </row>
    <row r="13004" spans="1:4" ht="15" x14ac:dyDescent="0.25">
      <c r="A13004"/>
      <c r="B13004"/>
      <c r="C13004"/>
      <c r="D13004" s="43"/>
    </row>
    <row r="13005" spans="1:4" ht="15" x14ac:dyDescent="0.25">
      <c r="A13005"/>
      <c r="B13005"/>
      <c r="C13005"/>
      <c r="D13005" s="43"/>
    </row>
    <row r="13006" spans="1:4" ht="15" x14ac:dyDescent="0.25">
      <c r="A13006"/>
      <c r="B13006"/>
      <c r="C13006"/>
      <c r="D13006" s="43"/>
    </row>
    <row r="13007" spans="1:4" ht="15" x14ac:dyDescent="0.25">
      <c r="A13007"/>
      <c r="B13007"/>
      <c r="C13007"/>
      <c r="D13007" s="43"/>
    </row>
    <row r="13008" spans="1:4" ht="15" x14ac:dyDescent="0.25">
      <c r="A13008"/>
      <c r="B13008"/>
      <c r="C13008"/>
      <c r="D13008" s="44"/>
    </row>
    <row r="13009" spans="1:4" ht="15" x14ac:dyDescent="0.25">
      <c r="A13009"/>
      <c r="B13009"/>
      <c r="C13009"/>
      <c r="D13009" s="43"/>
    </row>
    <row r="13010" spans="1:4" ht="15" x14ac:dyDescent="0.25">
      <c r="A13010"/>
      <c r="B13010"/>
      <c r="C13010"/>
      <c r="D13010" s="43"/>
    </row>
    <row r="13011" spans="1:4" ht="15" x14ac:dyDescent="0.25">
      <c r="A13011"/>
      <c r="B13011"/>
      <c r="C13011"/>
      <c r="D13011" s="43"/>
    </row>
    <row r="13012" spans="1:4" ht="15" x14ac:dyDescent="0.25">
      <c r="A13012"/>
      <c r="B13012"/>
      <c r="C13012"/>
      <c r="D13012" s="43"/>
    </row>
    <row r="13013" spans="1:4" ht="15" x14ac:dyDescent="0.25">
      <c r="A13013"/>
      <c r="B13013"/>
      <c r="C13013"/>
      <c r="D13013" s="43"/>
    </row>
    <row r="13014" spans="1:4" ht="15" x14ac:dyDescent="0.25">
      <c r="A13014"/>
      <c r="B13014"/>
      <c r="C13014"/>
      <c r="D13014" s="43"/>
    </row>
    <row r="13015" spans="1:4" ht="15" x14ac:dyDescent="0.25">
      <c r="A13015"/>
      <c r="B13015"/>
      <c r="C13015"/>
      <c r="D13015" s="43"/>
    </row>
    <row r="13016" spans="1:4" ht="15" x14ac:dyDescent="0.25">
      <c r="A13016"/>
      <c r="B13016"/>
      <c r="C13016"/>
      <c r="D13016" s="43"/>
    </row>
    <row r="13017" spans="1:4" ht="15" x14ac:dyDescent="0.25">
      <c r="A13017"/>
      <c r="B13017"/>
      <c r="C13017"/>
      <c r="D13017" s="43"/>
    </row>
    <row r="13018" spans="1:4" ht="15" x14ac:dyDescent="0.25">
      <c r="A13018"/>
      <c r="B13018"/>
      <c r="C13018"/>
      <c r="D13018" s="43"/>
    </row>
    <row r="13019" spans="1:4" ht="15" x14ac:dyDescent="0.25">
      <c r="A13019"/>
      <c r="B13019"/>
      <c r="C13019"/>
      <c r="D13019" s="43"/>
    </row>
    <row r="13020" spans="1:4" ht="15" x14ac:dyDescent="0.25">
      <c r="A13020"/>
      <c r="B13020"/>
      <c r="C13020"/>
      <c r="D13020" s="43"/>
    </row>
    <row r="13021" spans="1:4" ht="15" x14ac:dyDescent="0.25">
      <c r="A13021"/>
      <c r="B13021"/>
      <c r="C13021"/>
      <c r="D13021" s="43"/>
    </row>
    <row r="13022" spans="1:4" ht="15" x14ac:dyDescent="0.25">
      <c r="A13022"/>
      <c r="B13022"/>
      <c r="C13022"/>
      <c r="D13022" s="43"/>
    </row>
    <row r="13023" spans="1:4" ht="15" x14ac:dyDescent="0.25">
      <c r="A13023"/>
      <c r="B13023"/>
      <c r="C13023"/>
      <c r="D13023" s="43"/>
    </row>
    <row r="13024" spans="1:4" ht="15" x14ac:dyDescent="0.25">
      <c r="A13024"/>
      <c r="B13024"/>
      <c r="C13024"/>
      <c r="D13024" s="43"/>
    </row>
    <row r="13025" spans="1:4" ht="15" x14ac:dyDescent="0.25">
      <c r="A13025"/>
      <c r="B13025"/>
      <c r="C13025"/>
      <c r="D13025" s="43"/>
    </row>
    <row r="13026" spans="1:4" ht="15" x14ac:dyDescent="0.25">
      <c r="A13026"/>
      <c r="B13026"/>
      <c r="C13026"/>
      <c r="D13026" s="43"/>
    </row>
    <row r="13027" spans="1:4" ht="15" x14ac:dyDescent="0.25">
      <c r="A13027"/>
      <c r="B13027"/>
      <c r="C13027"/>
      <c r="D13027" s="43"/>
    </row>
    <row r="13028" spans="1:4" ht="15" x14ac:dyDescent="0.25">
      <c r="A13028"/>
      <c r="B13028"/>
      <c r="C13028"/>
      <c r="D13028" s="43"/>
    </row>
    <row r="13029" spans="1:4" ht="15" x14ac:dyDescent="0.25">
      <c r="A13029"/>
      <c r="B13029"/>
      <c r="C13029"/>
      <c r="D13029" s="43"/>
    </row>
    <row r="13030" spans="1:4" ht="15" x14ac:dyDescent="0.25">
      <c r="A13030"/>
      <c r="B13030"/>
      <c r="C13030"/>
      <c r="D13030" s="43"/>
    </row>
    <row r="13031" spans="1:4" ht="15" x14ac:dyDescent="0.25">
      <c r="A13031"/>
      <c r="B13031"/>
      <c r="C13031"/>
      <c r="D13031" s="43"/>
    </row>
    <row r="13032" spans="1:4" ht="15" x14ac:dyDescent="0.25">
      <c r="A13032"/>
      <c r="B13032"/>
      <c r="C13032"/>
      <c r="D13032" s="43"/>
    </row>
    <row r="13033" spans="1:4" ht="15" x14ac:dyDescent="0.25">
      <c r="A13033"/>
      <c r="B13033"/>
      <c r="C13033"/>
      <c r="D13033" s="43"/>
    </row>
    <row r="13034" spans="1:4" ht="15" x14ac:dyDescent="0.25">
      <c r="A13034"/>
      <c r="B13034"/>
      <c r="C13034"/>
      <c r="D13034" s="43"/>
    </row>
    <row r="13035" spans="1:4" ht="15" x14ac:dyDescent="0.25">
      <c r="A13035"/>
      <c r="B13035"/>
      <c r="C13035"/>
      <c r="D13035" s="43"/>
    </row>
    <row r="13036" spans="1:4" ht="15" x14ac:dyDescent="0.25">
      <c r="A13036"/>
      <c r="B13036"/>
      <c r="C13036"/>
      <c r="D13036" s="43"/>
    </row>
    <row r="13037" spans="1:4" ht="15" x14ac:dyDescent="0.25">
      <c r="A13037"/>
      <c r="B13037"/>
      <c r="C13037"/>
      <c r="D13037" s="43"/>
    </row>
    <row r="13038" spans="1:4" ht="15" x14ac:dyDescent="0.25">
      <c r="A13038"/>
      <c r="B13038"/>
      <c r="C13038"/>
      <c r="D13038" s="43"/>
    </row>
    <row r="13039" spans="1:4" ht="15" x14ac:dyDescent="0.25">
      <c r="A13039"/>
      <c r="B13039"/>
      <c r="C13039"/>
      <c r="D13039" s="43"/>
    </row>
    <row r="13040" spans="1:4" ht="15" x14ac:dyDescent="0.25">
      <c r="A13040"/>
      <c r="B13040"/>
      <c r="C13040"/>
      <c r="D13040" s="43"/>
    </row>
    <row r="13041" spans="1:4" ht="15" x14ac:dyDescent="0.25">
      <c r="A13041"/>
      <c r="B13041"/>
      <c r="C13041"/>
      <c r="D13041" s="43"/>
    </row>
    <row r="13042" spans="1:4" ht="15" x14ac:dyDescent="0.25">
      <c r="A13042"/>
      <c r="B13042"/>
      <c r="C13042"/>
      <c r="D13042" s="43"/>
    </row>
    <row r="13043" spans="1:4" ht="15" x14ac:dyDescent="0.25">
      <c r="A13043"/>
      <c r="B13043"/>
      <c r="C13043"/>
      <c r="D13043" s="43"/>
    </row>
    <row r="13044" spans="1:4" ht="15" x14ac:dyDescent="0.25">
      <c r="A13044"/>
      <c r="B13044"/>
      <c r="C13044"/>
      <c r="D13044" s="43"/>
    </row>
    <row r="13045" spans="1:4" ht="15" x14ac:dyDescent="0.25">
      <c r="A13045"/>
      <c r="B13045"/>
      <c r="C13045"/>
      <c r="D13045" s="43"/>
    </row>
    <row r="13046" spans="1:4" ht="15" x14ac:dyDescent="0.25">
      <c r="A13046"/>
      <c r="B13046"/>
      <c r="C13046"/>
      <c r="D13046" s="43"/>
    </row>
    <row r="13047" spans="1:4" ht="15" x14ac:dyDescent="0.25">
      <c r="A13047"/>
      <c r="B13047"/>
      <c r="C13047"/>
      <c r="D13047" s="44"/>
    </row>
    <row r="13048" spans="1:4" ht="15" x14ac:dyDescent="0.25">
      <c r="A13048"/>
      <c r="B13048"/>
      <c r="C13048"/>
      <c r="D13048" s="43"/>
    </row>
    <row r="13049" spans="1:4" ht="15" x14ac:dyDescent="0.25">
      <c r="A13049"/>
      <c r="B13049"/>
      <c r="C13049"/>
      <c r="D13049" s="43"/>
    </row>
    <row r="13050" spans="1:4" ht="15" x14ac:dyDescent="0.25">
      <c r="A13050"/>
      <c r="B13050"/>
      <c r="C13050"/>
      <c r="D13050" s="43"/>
    </row>
    <row r="13051" spans="1:4" ht="15" x14ac:dyDescent="0.25">
      <c r="A13051"/>
      <c r="B13051"/>
      <c r="C13051"/>
      <c r="D13051" s="43"/>
    </row>
    <row r="13052" spans="1:4" ht="15" x14ac:dyDescent="0.25">
      <c r="A13052"/>
      <c r="B13052"/>
      <c r="C13052"/>
      <c r="D13052" s="44"/>
    </row>
    <row r="13053" spans="1:4" ht="15" x14ac:dyDescent="0.25">
      <c r="A13053"/>
      <c r="B13053"/>
      <c r="C13053"/>
      <c r="D13053" s="44"/>
    </row>
    <row r="13054" spans="1:4" ht="15" x14ac:dyDescent="0.25">
      <c r="A13054"/>
      <c r="B13054"/>
      <c r="C13054"/>
      <c r="D13054" s="44"/>
    </row>
    <row r="13055" spans="1:4" ht="15" x14ac:dyDescent="0.25">
      <c r="A13055"/>
      <c r="B13055"/>
      <c r="C13055"/>
      <c r="D13055" s="44"/>
    </row>
    <row r="13056" spans="1:4" ht="15" x14ac:dyDescent="0.25">
      <c r="A13056"/>
      <c r="B13056"/>
      <c r="C13056"/>
      <c r="D13056" s="44"/>
    </row>
    <row r="13057" spans="1:4" ht="15" x14ac:dyDescent="0.25">
      <c r="A13057"/>
      <c r="B13057"/>
      <c r="C13057"/>
      <c r="D13057" s="44"/>
    </row>
    <row r="13058" spans="1:4" ht="15" x14ac:dyDescent="0.25">
      <c r="A13058"/>
      <c r="B13058"/>
      <c r="C13058"/>
      <c r="D13058" s="44"/>
    </row>
    <row r="13059" spans="1:4" ht="15" x14ac:dyDescent="0.25">
      <c r="A13059"/>
      <c r="B13059"/>
      <c r="C13059"/>
      <c r="D13059" s="44"/>
    </row>
    <row r="13060" spans="1:4" ht="15" x14ac:dyDescent="0.25">
      <c r="A13060"/>
      <c r="B13060"/>
      <c r="C13060"/>
      <c r="D13060" s="43"/>
    </row>
    <row r="13061" spans="1:4" ht="15" x14ac:dyDescent="0.25">
      <c r="A13061"/>
      <c r="B13061"/>
      <c r="C13061"/>
      <c r="D13061" s="43"/>
    </row>
    <row r="13062" spans="1:4" ht="15" x14ac:dyDescent="0.25">
      <c r="A13062"/>
      <c r="B13062"/>
      <c r="C13062"/>
      <c r="D13062" s="43"/>
    </row>
    <row r="13063" spans="1:4" ht="15" x14ac:dyDescent="0.25">
      <c r="A13063"/>
      <c r="B13063"/>
      <c r="C13063"/>
      <c r="D13063" s="43"/>
    </row>
    <row r="13064" spans="1:4" ht="15" x14ac:dyDescent="0.25">
      <c r="A13064"/>
      <c r="B13064"/>
      <c r="C13064"/>
      <c r="D13064" s="43"/>
    </row>
    <row r="13065" spans="1:4" ht="15" x14ac:dyDescent="0.25">
      <c r="A13065"/>
      <c r="B13065"/>
      <c r="C13065"/>
      <c r="D13065" s="43"/>
    </row>
    <row r="13066" spans="1:4" ht="15" x14ac:dyDescent="0.25">
      <c r="A13066"/>
      <c r="B13066"/>
      <c r="C13066"/>
      <c r="D13066" s="43"/>
    </row>
    <row r="13067" spans="1:4" ht="15" x14ac:dyDescent="0.25">
      <c r="A13067"/>
      <c r="B13067"/>
      <c r="C13067"/>
      <c r="D13067" s="44"/>
    </row>
    <row r="13068" spans="1:4" ht="15" x14ac:dyDescent="0.25">
      <c r="A13068"/>
      <c r="B13068"/>
      <c r="C13068"/>
      <c r="D13068" s="43"/>
    </row>
    <row r="13069" spans="1:4" ht="15" x14ac:dyDescent="0.25">
      <c r="A13069"/>
      <c r="B13069"/>
      <c r="C13069"/>
      <c r="D13069" s="43"/>
    </row>
    <row r="13070" spans="1:4" ht="15" x14ac:dyDescent="0.25">
      <c r="A13070"/>
      <c r="B13070"/>
      <c r="C13070"/>
      <c r="D13070" s="43"/>
    </row>
    <row r="13071" spans="1:4" ht="15" x14ac:dyDescent="0.25">
      <c r="A13071"/>
      <c r="B13071"/>
      <c r="C13071"/>
      <c r="D13071" s="43"/>
    </row>
    <row r="13072" spans="1:4" ht="15" x14ac:dyDescent="0.25">
      <c r="A13072"/>
      <c r="B13072"/>
      <c r="C13072"/>
      <c r="D13072" s="43"/>
    </row>
    <row r="13073" spans="1:4" ht="15" x14ac:dyDescent="0.25">
      <c r="A13073"/>
      <c r="B13073"/>
      <c r="C13073"/>
      <c r="D13073" s="43"/>
    </row>
    <row r="13074" spans="1:4" ht="15" x14ac:dyDescent="0.25">
      <c r="A13074"/>
      <c r="B13074"/>
      <c r="C13074"/>
      <c r="D13074" s="43"/>
    </row>
    <row r="13075" spans="1:4" ht="15" x14ac:dyDescent="0.25">
      <c r="A13075"/>
      <c r="B13075"/>
      <c r="C13075"/>
      <c r="D13075" s="43"/>
    </row>
    <row r="13076" spans="1:4" ht="15" x14ac:dyDescent="0.25">
      <c r="A13076"/>
      <c r="B13076"/>
      <c r="C13076"/>
      <c r="D13076" s="43"/>
    </row>
    <row r="13077" spans="1:4" ht="15" x14ac:dyDescent="0.25">
      <c r="A13077"/>
      <c r="B13077"/>
      <c r="C13077"/>
      <c r="D13077" s="43"/>
    </row>
    <row r="13078" spans="1:4" ht="15" x14ac:dyDescent="0.25">
      <c r="A13078"/>
      <c r="B13078"/>
      <c r="C13078"/>
      <c r="D13078" s="43"/>
    </row>
    <row r="13079" spans="1:4" ht="15" x14ac:dyDescent="0.25">
      <c r="A13079"/>
      <c r="B13079"/>
      <c r="C13079"/>
      <c r="D13079" s="43"/>
    </row>
    <row r="13080" spans="1:4" ht="15" x14ac:dyDescent="0.25">
      <c r="A13080"/>
      <c r="B13080"/>
      <c r="C13080"/>
      <c r="D13080" s="43"/>
    </row>
    <row r="13081" spans="1:4" ht="15" x14ac:dyDescent="0.25">
      <c r="A13081"/>
      <c r="B13081"/>
      <c r="C13081"/>
      <c r="D13081" s="43"/>
    </row>
    <row r="13082" spans="1:4" ht="15" x14ac:dyDescent="0.25">
      <c r="A13082"/>
      <c r="B13082"/>
      <c r="C13082"/>
      <c r="D13082" s="43"/>
    </row>
    <row r="13083" spans="1:4" ht="15" x14ac:dyDescent="0.25">
      <c r="A13083"/>
      <c r="B13083"/>
      <c r="C13083"/>
      <c r="D13083" s="43"/>
    </row>
    <row r="13084" spans="1:4" ht="15" x14ac:dyDescent="0.25">
      <c r="A13084"/>
      <c r="B13084"/>
      <c r="C13084"/>
      <c r="D13084" s="43"/>
    </row>
    <row r="13085" spans="1:4" ht="15" x14ac:dyDescent="0.25">
      <c r="A13085"/>
      <c r="B13085"/>
      <c r="C13085"/>
      <c r="D13085" s="43"/>
    </row>
    <row r="13086" spans="1:4" ht="15" x14ac:dyDescent="0.25">
      <c r="A13086"/>
      <c r="B13086"/>
      <c r="C13086"/>
      <c r="D13086" s="43"/>
    </row>
    <row r="13087" spans="1:4" ht="15" x14ac:dyDescent="0.25">
      <c r="A13087"/>
      <c r="B13087"/>
      <c r="C13087"/>
      <c r="D13087" s="43"/>
    </row>
    <row r="13088" spans="1:4" ht="15" x14ac:dyDescent="0.25">
      <c r="A13088"/>
      <c r="B13088"/>
      <c r="C13088"/>
      <c r="D13088" s="43"/>
    </row>
    <row r="13089" spans="1:4" ht="15" x14ac:dyDescent="0.25">
      <c r="A13089"/>
      <c r="B13089"/>
      <c r="C13089"/>
      <c r="D13089" s="43"/>
    </row>
    <row r="13090" spans="1:4" ht="15" x14ac:dyDescent="0.25">
      <c r="A13090"/>
      <c r="B13090"/>
      <c r="C13090"/>
      <c r="D13090" s="43"/>
    </row>
    <row r="13091" spans="1:4" ht="15" x14ac:dyDescent="0.25">
      <c r="A13091"/>
      <c r="B13091"/>
      <c r="C13091"/>
      <c r="D13091" s="43"/>
    </row>
    <row r="13092" spans="1:4" ht="15" x14ac:dyDescent="0.25">
      <c r="A13092"/>
      <c r="B13092"/>
      <c r="C13092"/>
      <c r="D13092" s="43"/>
    </row>
    <row r="13093" spans="1:4" ht="15" x14ac:dyDescent="0.25">
      <c r="A13093"/>
      <c r="B13093"/>
      <c r="C13093"/>
      <c r="D13093" s="43"/>
    </row>
    <row r="13094" spans="1:4" ht="15" x14ac:dyDescent="0.25">
      <c r="A13094"/>
      <c r="B13094"/>
      <c r="C13094"/>
      <c r="D13094" s="43"/>
    </row>
    <row r="13095" spans="1:4" ht="15" x14ac:dyDescent="0.25">
      <c r="A13095"/>
      <c r="B13095"/>
      <c r="C13095"/>
      <c r="D13095" s="43"/>
    </row>
    <row r="13096" spans="1:4" ht="15" x14ac:dyDescent="0.25">
      <c r="A13096"/>
      <c r="B13096"/>
      <c r="C13096"/>
      <c r="D13096" s="43"/>
    </row>
    <row r="13097" spans="1:4" ht="15" x14ac:dyDescent="0.25">
      <c r="A13097"/>
      <c r="B13097"/>
      <c r="C13097"/>
      <c r="D13097" s="43"/>
    </row>
    <row r="13098" spans="1:4" ht="15" x14ac:dyDescent="0.25">
      <c r="A13098"/>
      <c r="B13098"/>
      <c r="C13098"/>
      <c r="D13098" s="43"/>
    </row>
    <row r="13099" spans="1:4" ht="15" x14ac:dyDescent="0.25">
      <c r="A13099"/>
      <c r="B13099"/>
      <c r="C13099"/>
      <c r="D13099" s="43"/>
    </row>
    <row r="13100" spans="1:4" ht="15" x14ac:dyDescent="0.25">
      <c r="A13100"/>
      <c r="B13100"/>
      <c r="C13100"/>
      <c r="D13100" s="43"/>
    </row>
    <row r="13101" spans="1:4" ht="15" x14ac:dyDescent="0.25">
      <c r="A13101"/>
      <c r="B13101"/>
      <c r="C13101"/>
      <c r="D13101" s="43"/>
    </row>
    <row r="13102" spans="1:4" ht="15" x14ac:dyDescent="0.25">
      <c r="A13102"/>
      <c r="B13102"/>
      <c r="C13102"/>
      <c r="D13102" s="43"/>
    </row>
    <row r="13103" spans="1:4" ht="15" x14ac:dyDescent="0.25">
      <c r="A13103"/>
      <c r="B13103"/>
      <c r="C13103"/>
      <c r="D13103" s="43"/>
    </row>
    <row r="13104" spans="1:4" ht="15" x14ac:dyDescent="0.25">
      <c r="A13104"/>
      <c r="B13104"/>
      <c r="C13104"/>
      <c r="D13104" s="43"/>
    </row>
    <row r="13105" spans="1:4" ht="15" x14ac:dyDescent="0.25">
      <c r="A13105"/>
      <c r="B13105"/>
      <c r="C13105"/>
      <c r="D13105" s="43"/>
    </row>
    <row r="13106" spans="1:4" ht="15" x14ac:dyDescent="0.25">
      <c r="A13106"/>
      <c r="B13106"/>
      <c r="C13106"/>
      <c r="D13106" s="43"/>
    </row>
    <row r="13107" spans="1:4" ht="15" x14ac:dyDescent="0.25">
      <c r="A13107"/>
      <c r="B13107"/>
      <c r="C13107"/>
      <c r="D13107" s="43"/>
    </row>
    <row r="13108" spans="1:4" ht="15" x14ac:dyDescent="0.25">
      <c r="A13108"/>
      <c r="B13108"/>
      <c r="C13108"/>
      <c r="D13108" s="43"/>
    </row>
    <row r="13109" spans="1:4" ht="15" x14ac:dyDescent="0.25">
      <c r="A13109"/>
      <c r="B13109"/>
      <c r="C13109"/>
      <c r="D13109" s="43"/>
    </row>
    <row r="13110" spans="1:4" ht="15" x14ac:dyDescent="0.25">
      <c r="A13110"/>
      <c r="B13110"/>
      <c r="C13110"/>
      <c r="D13110" s="43"/>
    </row>
    <row r="13111" spans="1:4" ht="15" x14ac:dyDescent="0.25">
      <c r="A13111"/>
      <c r="B13111"/>
      <c r="C13111"/>
      <c r="D13111" s="43"/>
    </row>
    <row r="13112" spans="1:4" ht="15" x14ac:dyDescent="0.25">
      <c r="A13112"/>
      <c r="B13112"/>
      <c r="C13112"/>
      <c r="D13112" s="43"/>
    </row>
    <row r="13113" spans="1:4" ht="15" x14ac:dyDescent="0.25">
      <c r="A13113"/>
      <c r="B13113"/>
      <c r="C13113"/>
      <c r="D13113" s="43"/>
    </row>
    <row r="13114" spans="1:4" ht="15" x14ac:dyDescent="0.25">
      <c r="A13114"/>
      <c r="B13114"/>
      <c r="C13114"/>
      <c r="D13114" s="43"/>
    </row>
    <row r="13115" spans="1:4" ht="15" x14ac:dyDescent="0.25">
      <c r="A13115"/>
      <c r="B13115"/>
      <c r="C13115"/>
      <c r="D13115" s="43"/>
    </row>
    <row r="13116" spans="1:4" ht="15" x14ac:dyDescent="0.25">
      <c r="A13116"/>
      <c r="B13116"/>
      <c r="C13116"/>
      <c r="D13116" s="43"/>
    </row>
    <row r="13117" spans="1:4" ht="15" x14ac:dyDescent="0.25">
      <c r="A13117"/>
      <c r="B13117"/>
      <c r="C13117"/>
      <c r="D13117" s="43"/>
    </row>
    <row r="13118" spans="1:4" ht="15" x14ac:dyDescent="0.25">
      <c r="A13118"/>
      <c r="B13118"/>
      <c r="C13118"/>
      <c r="D13118" s="43"/>
    </row>
    <row r="13119" spans="1:4" ht="15" x14ac:dyDescent="0.25">
      <c r="A13119"/>
      <c r="B13119"/>
      <c r="C13119"/>
      <c r="D13119" s="43"/>
    </row>
    <row r="13120" spans="1:4" ht="15" x14ac:dyDescent="0.25">
      <c r="A13120"/>
      <c r="B13120"/>
      <c r="C13120"/>
      <c r="D13120" s="43"/>
    </row>
    <row r="13121" spans="1:4" ht="15" x14ac:dyDescent="0.25">
      <c r="A13121"/>
      <c r="B13121"/>
      <c r="C13121"/>
      <c r="D13121" s="43"/>
    </row>
    <row r="13122" spans="1:4" ht="15" x14ac:dyDescent="0.25">
      <c r="A13122"/>
      <c r="B13122"/>
      <c r="C13122"/>
      <c r="D13122" s="43"/>
    </row>
    <row r="13123" spans="1:4" ht="15" x14ac:dyDescent="0.25">
      <c r="A13123"/>
      <c r="B13123"/>
      <c r="C13123"/>
      <c r="D13123" s="43"/>
    </row>
    <row r="13124" spans="1:4" ht="15" x14ac:dyDescent="0.25">
      <c r="A13124"/>
      <c r="B13124"/>
      <c r="C13124"/>
      <c r="D13124" s="43"/>
    </row>
    <row r="13125" spans="1:4" ht="15" x14ac:dyDescent="0.25">
      <c r="A13125"/>
      <c r="B13125"/>
      <c r="C13125"/>
      <c r="D13125" s="43"/>
    </row>
    <row r="13126" spans="1:4" ht="15" x14ac:dyDescent="0.25">
      <c r="A13126"/>
      <c r="B13126"/>
      <c r="C13126"/>
      <c r="D13126" s="43"/>
    </row>
    <row r="13127" spans="1:4" ht="15" x14ac:dyDescent="0.25">
      <c r="A13127"/>
      <c r="B13127"/>
      <c r="C13127"/>
      <c r="D13127" s="43"/>
    </row>
    <row r="13128" spans="1:4" ht="15" x14ac:dyDescent="0.25">
      <c r="A13128"/>
      <c r="B13128"/>
      <c r="C13128"/>
      <c r="D13128" s="43"/>
    </row>
    <row r="13129" spans="1:4" ht="15" x14ac:dyDescent="0.25">
      <c r="A13129"/>
      <c r="B13129"/>
      <c r="C13129"/>
      <c r="D13129" s="43"/>
    </row>
    <row r="13130" spans="1:4" ht="15" x14ac:dyDescent="0.25">
      <c r="A13130"/>
      <c r="B13130"/>
      <c r="C13130"/>
      <c r="D13130" s="43"/>
    </row>
    <row r="13131" spans="1:4" ht="15" x14ac:dyDescent="0.25">
      <c r="A13131"/>
      <c r="B13131"/>
      <c r="C13131"/>
      <c r="D13131" s="43"/>
    </row>
    <row r="13132" spans="1:4" ht="15" x14ac:dyDescent="0.25">
      <c r="A13132"/>
      <c r="B13132"/>
      <c r="C13132"/>
      <c r="D13132" s="43"/>
    </row>
    <row r="13133" spans="1:4" ht="15" x14ac:dyDescent="0.25">
      <c r="A13133"/>
      <c r="B13133"/>
      <c r="C13133"/>
      <c r="D13133" s="43"/>
    </row>
    <row r="13134" spans="1:4" ht="15" x14ac:dyDescent="0.25">
      <c r="A13134"/>
      <c r="B13134"/>
      <c r="C13134"/>
      <c r="D13134" s="43"/>
    </row>
    <row r="13135" spans="1:4" ht="15" x14ac:dyDescent="0.25">
      <c r="A13135"/>
      <c r="B13135"/>
      <c r="C13135"/>
      <c r="D13135" s="43"/>
    </row>
    <row r="13136" spans="1:4" ht="15" x14ac:dyDescent="0.25">
      <c r="A13136"/>
      <c r="B13136"/>
      <c r="C13136"/>
      <c r="D13136" s="43"/>
    </row>
    <row r="13137" spans="1:4" ht="15" x14ac:dyDescent="0.25">
      <c r="A13137"/>
      <c r="B13137"/>
      <c r="C13137"/>
      <c r="D13137" s="43"/>
    </row>
    <row r="13138" spans="1:4" ht="15" x14ac:dyDescent="0.25">
      <c r="A13138"/>
      <c r="B13138"/>
      <c r="C13138"/>
      <c r="D13138" s="43"/>
    </row>
    <row r="13139" spans="1:4" ht="15" x14ac:dyDescent="0.25">
      <c r="A13139"/>
      <c r="B13139"/>
      <c r="C13139"/>
      <c r="D13139" s="43"/>
    </row>
    <row r="13140" spans="1:4" ht="15" x14ac:dyDescent="0.25">
      <c r="A13140"/>
      <c r="B13140"/>
      <c r="C13140"/>
      <c r="D13140" s="43"/>
    </row>
    <row r="13141" spans="1:4" ht="15" x14ac:dyDescent="0.25">
      <c r="A13141"/>
      <c r="B13141"/>
      <c r="C13141"/>
      <c r="D13141" s="43"/>
    </row>
    <row r="13142" spans="1:4" ht="15" x14ac:dyDescent="0.25">
      <c r="A13142"/>
      <c r="B13142"/>
      <c r="C13142"/>
      <c r="D13142" s="43"/>
    </row>
    <row r="13143" spans="1:4" ht="15" x14ac:dyDescent="0.25">
      <c r="A13143"/>
      <c r="B13143"/>
      <c r="C13143"/>
      <c r="D13143" s="43"/>
    </row>
    <row r="13144" spans="1:4" ht="15" x14ac:dyDescent="0.25">
      <c r="A13144"/>
      <c r="B13144"/>
      <c r="C13144"/>
      <c r="D13144" s="43"/>
    </row>
    <row r="13145" spans="1:4" ht="15" x14ac:dyDescent="0.25">
      <c r="A13145"/>
      <c r="B13145"/>
      <c r="C13145"/>
      <c r="D13145" s="43"/>
    </row>
    <row r="13146" spans="1:4" ht="15" x14ac:dyDescent="0.25">
      <c r="A13146"/>
      <c r="B13146"/>
      <c r="C13146"/>
      <c r="D13146" s="43"/>
    </row>
    <row r="13147" spans="1:4" ht="15" x14ac:dyDescent="0.25">
      <c r="A13147"/>
      <c r="B13147"/>
      <c r="C13147"/>
      <c r="D13147" s="43"/>
    </row>
    <row r="13148" spans="1:4" ht="15" x14ac:dyDescent="0.25">
      <c r="A13148"/>
      <c r="B13148"/>
      <c r="C13148"/>
      <c r="D13148" s="43"/>
    </row>
    <row r="13149" spans="1:4" ht="15" x14ac:dyDescent="0.25">
      <c r="A13149"/>
      <c r="B13149"/>
      <c r="C13149"/>
      <c r="D13149" s="43"/>
    </row>
    <row r="13150" spans="1:4" ht="15" x14ac:dyDescent="0.25">
      <c r="A13150"/>
      <c r="B13150"/>
      <c r="C13150"/>
      <c r="D13150" s="43"/>
    </row>
    <row r="13151" spans="1:4" ht="15" x14ac:dyDescent="0.25">
      <c r="A13151"/>
      <c r="B13151"/>
      <c r="C13151"/>
      <c r="D13151" s="43"/>
    </row>
    <row r="13152" spans="1:4" ht="15" x14ac:dyDescent="0.25">
      <c r="A13152"/>
      <c r="B13152"/>
      <c r="C13152"/>
      <c r="D13152" s="43"/>
    </row>
    <row r="13153" spans="1:4" ht="15" x14ac:dyDescent="0.25">
      <c r="A13153"/>
      <c r="B13153"/>
      <c r="C13153"/>
      <c r="D13153" s="43"/>
    </row>
    <row r="13154" spans="1:4" ht="15" x14ac:dyDescent="0.25">
      <c r="A13154"/>
      <c r="B13154"/>
      <c r="C13154"/>
      <c r="D13154" s="43"/>
    </row>
    <row r="13155" spans="1:4" ht="15" x14ac:dyDescent="0.25">
      <c r="A13155"/>
      <c r="B13155"/>
      <c r="C13155"/>
      <c r="D13155" s="43"/>
    </row>
    <row r="13156" spans="1:4" ht="15" x14ac:dyDescent="0.25">
      <c r="A13156"/>
      <c r="B13156"/>
      <c r="C13156"/>
      <c r="D13156" s="43"/>
    </row>
    <row r="13157" spans="1:4" ht="15" x14ac:dyDescent="0.25">
      <c r="A13157"/>
      <c r="B13157"/>
      <c r="C13157"/>
      <c r="D13157" s="43"/>
    </row>
    <row r="13158" spans="1:4" ht="15" x14ac:dyDescent="0.25">
      <c r="A13158"/>
      <c r="B13158"/>
      <c r="C13158"/>
      <c r="D13158" s="43"/>
    </row>
    <row r="13159" spans="1:4" ht="15" x14ac:dyDescent="0.25">
      <c r="A13159"/>
      <c r="B13159"/>
      <c r="C13159"/>
      <c r="D13159" s="43"/>
    </row>
    <row r="13160" spans="1:4" ht="15" x14ac:dyDescent="0.25">
      <c r="A13160"/>
      <c r="B13160"/>
      <c r="C13160"/>
      <c r="D13160" s="43"/>
    </row>
    <row r="13161" spans="1:4" ht="15" x14ac:dyDescent="0.25">
      <c r="A13161"/>
      <c r="B13161"/>
      <c r="C13161"/>
      <c r="D13161" s="43"/>
    </row>
    <row r="13162" spans="1:4" ht="15" x14ac:dyDescent="0.25">
      <c r="A13162"/>
      <c r="B13162"/>
      <c r="C13162"/>
      <c r="D13162" s="43"/>
    </row>
    <row r="13163" spans="1:4" ht="15" x14ac:dyDescent="0.25">
      <c r="A13163"/>
      <c r="B13163"/>
      <c r="C13163"/>
      <c r="D13163" s="43"/>
    </row>
    <row r="13164" spans="1:4" ht="15" x14ac:dyDescent="0.25">
      <c r="A13164"/>
      <c r="B13164"/>
      <c r="C13164"/>
      <c r="D13164" s="43"/>
    </row>
    <row r="13165" spans="1:4" ht="15" x14ac:dyDescent="0.25">
      <c r="A13165"/>
      <c r="B13165"/>
      <c r="C13165"/>
      <c r="D13165" s="43"/>
    </row>
    <row r="13166" spans="1:4" ht="15" x14ac:dyDescent="0.25">
      <c r="A13166"/>
      <c r="B13166"/>
      <c r="C13166"/>
      <c r="D13166" s="43"/>
    </row>
    <row r="13167" spans="1:4" ht="15" x14ac:dyDescent="0.25">
      <c r="A13167"/>
      <c r="B13167"/>
      <c r="C13167"/>
      <c r="D13167" s="43"/>
    </row>
    <row r="13168" spans="1:4" ht="15" x14ac:dyDescent="0.25">
      <c r="A13168"/>
      <c r="B13168"/>
      <c r="C13168"/>
      <c r="D13168" s="43"/>
    </row>
    <row r="13169" spans="1:4" ht="15" x14ac:dyDescent="0.25">
      <c r="A13169"/>
      <c r="B13169"/>
      <c r="C13169"/>
      <c r="D13169" s="43"/>
    </row>
    <row r="13170" spans="1:4" ht="15" x14ac:dyDescent="0.25">
      <c r="A13170"/>
      <c r="B13170"/>
      <c r="C13170"/>
      <c r="D13170" s="43"/>
    </row>
    <row r="13171" spans="1:4" ht="15" x14ac:dyDescent="0.25">
      <c r="A13171"/>
      <c r="B13171"/>
      <c r="C13171"/>
      <c r="D13171" s="43"/>
    </row>
    <row r="13172" spans="1:4" ht="15" x14ac:dyDescent="0.25">
      <c r="A13172"/>
      <c r="B13172"/>
      <c r="C13172"/>
      <c r="D13172" s="43"/>
    </row>
    <row r="13173" spans="1:4" ht="15" x14ac:dyDescent="0.25">
      <c r="A13173"/>
      <c r="B13173"/>
      <c r="C13173"/>
      <c r="D13173" s="43"/>
    </row>
    <row r="13174" spans="1:4" ht="15" x14ac:dyDescent="0.25">
      <c r="A13174"/>
      <c r="B13174"/>
      <c r="C13174"/>
      <c r="D13174" s="43"/>
    </row>
    <row r="13175" spans="1:4" ht="15" x14ac:dyDescent="0.25">
      <c r="A13175"/>
      <c r="B13175"/>
      <c r="C13175"/>
      <c r="D13175" s="43"/>
    </row>
    <row r="13176" spans="1:4" ht="15" x14ac:dyDescent="0.25">
      <c r="A13176"/>
      <c r="B13176"/>
      <c r="C13176"/>
      <c r="D13176" s="43"/>
    </row>
    <row r="13177" spans="1:4" ht="15" x14ac:dyDescent="0.25">
      <c r="A13177"/>
      <c r="B13177"/>
      <c r="C13177"/>
      <c r="D13177" s="43"/>
    </row>
    <row r="13178" spans="1:4" ht="15" x14ac:dyDescent="0.25">
      <c r="A13178"/>
      <c r="B13178"/>
      <c r="C13178"/>
      <c r="D13178" s="43"/>
    </row>
    <row r="13179" spans="1:4" ht="15" x14ac:dyDescent="0.25">
      <c r="A13179"/>
      <c r="B13179"/>
      <c r="C13179"/>
      <c r="D13179" s="43"/>
    </row>
    <row r="13180" spans="1:4" ht="15" x14ac:dyDescent="0.25">
      <c r="A13180"/>
      <c r="B13180"/>
      <c r="C13180"/>
      <c r="D13180" s="43"/>
    </row>
    <row r="13181" spans="1:4" ht="15" x14ac:dyDescent="0.25">
      <c r="A13181"/>
      <c r="B13181"/>
      <c r="C13181"/>
      <c r="D13181" s="43"/>
    </row>
    <row r="13182" spans="1:4" ht="15" x14ac:dyDescent="0.25">
      <c r="A13182"/>
      <c r="B13182"/>
      <c r="C13182"/>
      <c r="D13182" s="43"/>
    </row>
    <row r="13183" spans="1:4" ht="15" x14ac:dyDescent="0.25">
      <c r="A13183"/>
      <c r="B13183"/>
      <c r="C13183"/>
      <c r="D13183" s="43"/>
    </row>
    <row r="13184" spans="1:4" ht="15" x14ac:dyDescent="0.25">
      <c r="A13184"/>
      <c r="B13184"/>
      <c r="C13184"/>
      <c r="D13184" s="43"/>
    </row>
    <row r="13185" spans="1:4" ht="15" x14ac:dyDescent="0.25">
      <c r="A13185"/>
      <c r="B13185"/>
      <c r="C13185"/>
      <c r="D13185" s="43"/>
    </row>
    <row r="13186" spans="1:4" ht="15" x14ac:dyDescent="0.25">
      <c r="A13186"/>
      <c r="B13186"/>
      <c r="C13186"/>
      <c r="D13186" s="43"/>
    </row>
    <row r="13187" spans="1:4" ht="15" x14ac:dyDescent="0.25">
      <c r="A13187"/>
      <c r="B13187"/>
      <c r="C13187"/>
      <c r="D13187" s="43"/>
    </row>
    <row r="13188" spans="1:4" ht="15" x14ac:dyDescent="0.25">
      <c r="A13188"/>
      <c r="B13188"/>
      <c r="C13188"/>
      <c r="D13188" s="43"/>
    </row>
    <row r="13189" spans="1:4" ht="15" x14ac:dyDescent="0.25">
      <c r="A13189"/>
      <c r="B13189"/>
      <c r="C13189"/>
      <c r="D13189" s="43"/>
    </row>
    <row r="13190" spans="1:4" ht="15" x14ac:dyDescent="0.25">
      <c r="A13190"/>
      <c r="B13190"/>
      <c r="C13190"/>
      <c r="D13190" s="43"/>
    </row>
    <row r="13191" spans="1:4" ht="15" x14ac:dyDescent="0.25">
      <c r="A13191"/>
      <c r="B13191"/>
      <c r="C13191"/>
      <c r="D13191" s="43"/>
    </row>
    <row r="13192" spans="1:4" ht="15" x14ac:dyDescent="0.25">
      <c r="A13192"/>
      <c r="B13192"/>
      <c r="C13192"/>
      <c r="D13192" s="43"/>
    </row>
    <row r="13193" spans="1:4" ht="15" x14ac:dyDescent="0.25">
      <c r="A13193"/>
      <c r="B13193"/>
      <c r="C13193"/>
      <c r="D13193" s="43"/>
    </row>
    <row r="13194" spans="1:4" ht="15" x14ac:dyDescent="0.25">
      <c r="A13194"/>
      <c r="B13194"/>
      <c r="C13194"/>
      <c r="D13194" s="43"/>
    </row>
    <row r="13195" spans="1:4" ht="15" x14ac:dyDescent="0.25">
      <c r="A13195"/>
      <c r="B13195"/>
      <c r="C13195"/>
      <c r="D13195" s="43"/>
    </row>
    <row r="13196" spans="1:4" ht="15" x14ac:dyDescent="0.25">
      <c r="A13196"/>
      <c r="B13196"/>
      <c r="C13196"/>
      <c r="D13196" s="43"/>
    </row>
    <row r="13197" spans="1:4" ht="15" x14ac:dyDescent="0.25">
      <c r="A13197"/>
      <c r="B13197"/>
      <c r="C13197"/>
      <c r="D13197" s="43"/>
    </row>
    <row r="13198" spans="1:4" ht="15" x14ac:dyDescent="0.25">
      <c r="A13198"/>
      <c r="B13198"/>
      <c r="C13198"/>
      <c r="D13198" s="43"/>
    </row>
    <row r="13199" spans="1:4" ht="15" x14ac:dyDescent="0.25">
      <c r="A13199"/>
      <c r="B13199"/>
      <c r="C13199"/>
      <c r="D13199" s="43"/>
    </row>
    <row r="13200" spans="1:4" ht="15" x14ac:dyDescent="0.25">
      <c r="A13200"/>
      <c r="B13200"/>
      <c r="C13200"/>
      <c r="D13200" s="43"/>
    </row>
    <row r="13201" spans="1:4" ht="15" x14ac:dyDescent="0.25">
      <c r="A13201"/>
      <c r="B13201"/>
      <c r="C13201"/>
      <c r="D13201" s="43"/>
    </row>
    <row r="13202" spans="1:4" ht="15" x14ac:dyDescent="0.25">
      <c r="A13202"/>
      <c r="B13202"/>
      <c r="C13202"/>
      <c r="D13202" s="43"/>
    </row>
    <row r="13203" spans="1:4" ht="15" x14ac:dyDescent="0.25">
      <c r="A13203"/>
      <c r="B13203"/>
      <c r="C13203"/>
      <c r="D13203" s="43"/>
    </row>
    <row r="13204" spans="1:4" ht="15" x14ac:dyDescent="0.25">
      <c r="A13204"/>
      <c r="B13204"/>
      <c r="C13204"/>
      <c r="D13204" s="43"/>
    </row>
    <row r="13205" spans="1:4" ht="15" x14ac:dyDescent="0.25">
      <c r="A13205"/>
      <c r="B13205"/>
      <c r="C13205"/>
      <c r="D13205" s="43"/>
    </row>
    <row r="13206" spans="1:4" ht="15" x14ac:dyDescent="0.25">
      <c r="A13206"/>
      <c r="B13206"/>
      <c r="C13206"/>
      <c r="D13206" s="43"/>
    </row>
    <row r="13207" spans="1:4" ht="15" x14ac:dyDescent="0.25">
      <c r="A13207"/>
      <c r="B13207"/>
      <c r="C13207"/>
      <c r="D13207" s="43"/>
    </row>
    <row r="13208" spans="1:4" ht="15" x14ac:dyDescent="0.25">
      <c r="A13208"/>
      <c r="B13208"/>
      <c r="C13208"/>
      <c r="D13208" s="43"/>
    </row>
    <row r="13209" spans="1:4" ht="15" x14ac:dyDescent="0.25">
      <c r="A13209"/>
      <c r="B13209"/>
      <c r="C13209"/>
      <c r="D13209" s="43"/>
    </row>
    <row r="13210" spans="1:4" ht="15" x14ac:dyDescent="0.25">
      <c r="A13210"/>
      <c r="B13210"/>
      <c r="C13210"/>
      <c r="D13210" s="43"/>
    </row>
    <row r="13211" spans="1:4" ht="15" x14ac:dyDescent="0.25">
      <c r="A13211"/>
      <c r="B13211"/>
      <c r="C13211"/>
      <c r="D13211" s="43"/>
    </row>
    <row r="13212" spans="1:4" ht="15" x14ac:dyDescent="0.25">
      <c r="A13212"/>
      <c r="B13212"/>
      <c r="C13212"/>
      <c r="D13212" s="43"/>
    </row>
    <row r="13213" spans="1:4" ht="15" x14ac:dyDescent="0.25">
      <c r="A13213"/>
      <c r="B13213"/>
      <c r="C13213"/>
      <c r="D13213" s="43"/>
    </row>
    <row r="13214" spans="1:4" ht="15" x14ac:dyDescent="0.25">
      <c r="A13214"/>
      <c r="B13214"/>
      <c r="C13214"/>
      <c r="D13214" s="43"/>
    </row>
    <row r="13215" spans="1:4" ht="15" x14ac:dyDescent="0.25">
      <c r="A13215"/>
      <c r="B13215"/>
      <c r="C13215"/>
      <c r="D13215" s="43"/>
    </row>
    <row r="13216" spans="1:4" ht="15" x14ac:dyDescent="0.25">
      <c r="A13216"/>
      <c r="B13216"/>
      <c r="C13216"/>
      <c r="D13216" s="43"/>
    </row>
    <row r="13217" spans="1:4" ht="15" x14ac:dyDescent="0.25">
      <c r="A13217"/>
      <c r="B13217"/>
      <c r="C13217"/>
      <c r="D13217" s="43"/>
    </row>
    <row r="13218" spans="1:4" ht="15" x14ac:dyDescent="0.25">
      <c r="A13218"/>
      <c r="B13218"/>
      <c r="C13218"/>
      <c r="D13218" s="43"/>
    </row>
    <row r="13219" spans="1:4" ht="15" x14ac:dyDescent="0.25">
      <c r="A13219"/>
      <c r="B13219"/>
      <c r="C13219"/>
      <c r="D13219" s="43"/>
    </row>
    <row r="13220" spans="1:4" ht="15" x14ac:dyDescent="0.25">
      <c r="A13220"/>
      <c r="B13220"/>
      <c r="C13220"/>
      <c r="D13220" s="43"/>
    </row>
    <row r="13221" spans="1:4" ht="15" x14ac:dyDescent="0.25">
      <c r="A13221"/>
      <c r="B13221"/>
      <c r="C13221"/>
      <c r="D13221" s="43"/>
    </row>
    <row r="13222" spans="1:4" ht="15" x14ac:dyDescent="0.25">
      <c r="A13222"/>
      <c r="B13222"/>
      <c r="C13222"/>
      <c r="D13222" s="43"/>
    </row>
    <row r="13223" spans="1:4" ht="15" x14ac:dyDescent="0.25">
      <c r="A13223"/>
      <c r="B13223"/>
      <c r="C13223"/>
      <c r="D13223" s="43"/>
    </row>
    <row r="13224" spans="1:4" ht="15" x14ac:dyDescent="0.25">
      <c r="A13224"/>
      <c r="B13224"/>
      <c r="C13224"/>
      <c r="D13224" s="43"/>
    </row>
    <row r="13225" spans="1:4" ht="15" x14ac:dyDescent="0.25">
      <c r="A13225"/>
      <c r="B13225"/>
      <c r="C13225"/>
      <c r="D13225" s="43"/>
    </row>
    <row r="13226" spans="1:4" ht="15" x14ac:dyDescent="0.25">
      <c r="A13226"/>
      <c r="B13226"/>
      <c r="C13226"/>
      <c r="D13226" s="43"/>
    </row>
    <row r="13227" spans="1:4" ht="15" x14ac:dyDescent="0.25">
      <c r="A13227"/>
      <c r="B13227"/>
      <c r="C13227"/>
      <c r="D13227" s="43"/>
    </row>
    <row r="13228" spans="1:4" ht="15" x14ac:dyDescent="0.25">
      <c r="A13228"/>
      <c r="B13228"/>
      <c r="C13228"/>
      <c r="D13228" s="43"/>
    </row>
    <row r="13229" spans="1:4" ht="15" x14ac:dyDescent="0.25">
      <c r="A13229"/>
      <c r="B13229"/>
      <c r="C13229"/>
      <c r="D13229" s="43"/>
    </row>
    <row r="13230" spans="1:4" ht="15" x14ac:dyDescent="0.25">
      <c r="A13230"/>
      <c r="B13230"/>
      <c r="C13230"/>
      <c r="D13230" s="43"/>
    </row>
    <row r="13231" spans="1:4" ht="15" x14ac:dyDescent="0.25">
      <c r="A13231"/>
      <c r="B13231"/>
      <c r="C13231"/>
      <c r="D13231" s="43"/>
    </row>
    <row r="13232" spans="1:4" ht="15" x14ac:dyDescent="0.25">
      <c r="A13232"/>
      <c r="B13232"/>
      <c r="C13232"/>
      <c r="D13232" s="43"/>
    </row>
    <row r="13233" spans="1:4" ht="15" x14ac:dyDescent="0.25">
      <c r="A13233"/>
      <c r="B13233"/>
      <c r="C13233"/>
      <c r="D13233" s="43"/>
    </row>
    <row r="13234" spans="1:4" ht="15" x14ac:dyDescent="0.25">
      <c r="A13234"/>
      <c r="B13234"/>
      <c r="C13234"/>
      <c r="D13234" s="43"/>
    </row>
    <row r="13235" spans="1:4" ht="15" x14ac:dyDescent="0.25">
      <c r="A13235"/>
      <c r="B13235"/>
      <c r="C13235"/>
      <c r="D13235" s="43"/>
    </row>
    <row r="13236" spans="1:4" ht="15" x14ac:dyDescent="0.25">
      <c r="A13236"/>
      <c r="B13236"/>
      <c r="C13236"/>
      <c r="D13236" s="43"/>
    </row>
    <row r="13237" spans="1:4" ht="15" x14ac:dyDescent="0.25">
      <c r="A13237"/>
      <c r="B13237"/>
      <c r="C13237"/>
      <c r="D13237" s="43"/>
    </row>
    <row r="13238" spans="1:4" ht="15" x14ac:dyDescent="0.25">
      <c r="A13238"/>
      <c r="B13238"/>
      <c r="C13238"/>
      <c r="D13238" s="43"/>
    </row>
    <row r="13239" spans="1:4" ht="15" x14ac:dyDescent="0.25">
      <c r="A13239"/>
      <c r="B13239"/>
      <c r="C13239"/>
      <c r="D13239" s="43"/>
    </row>
    <row r="13240" spans="1:4" ht="15" x14ac:dyDescent="0.25">
      <c r="A13240"/>
      <c r="B13240"/>
      <c r="C13240"/>
      <c r="D13240" s="43"/>
    </row>
    <row r="13241" spans="1:4" ht="15" x14ac:dyDescent="0.25">
      <c r="A13241"/>
      <c r="B13241"/>
      <c r="C13241"/>
      <c r="D13241" s="43"/>
    </row>
    <row r="13242" spans="1:4" ht="15" x14ac:dyDescent="0.25">
      <c r="A13242"/>
      <c r="B13242"/>
      <c r="C13242"/>
      <c r="D13242" s="43"/>
    </row>
    <row r="13243" spans="1:4" ht="15" x14ac:dyDescent="0.25">
      <c r="A13243"/>
      <c r="B13243"/>
      <c r="C13243"/>
      <c r="D13243" s="43"/>
    </row>
    <row r="13244" spans="1:4" ht="15" x14ac:dyDescent="0.25">
      <c r="A13244"/>
      <c r="B13244"/>
      <c r="C13244"/>
      <c r="D13244" s="43"/>
    </row>
    <row r="13245" spans="1:4" ht="15" x14ac:dyDescent="0.25">
      <c r="A13245"/>
      <c r="B13245"/>
      <c r="C13245"/>
      <c r="D13245" s="43"/>
    </row>
    <row r="13246" spans="1:4" ht="15" x14ac:dyDescent="0.25">
      <c r="A13246"/>
      <c r="B13246"/>
      <c r="C13246"/>
      <c r="D13246" s="43"/>
    </row>
    <row r="13247" spans="1:4" ht="15" x14ac:dyDescent="0.25">
      <c r="A13247"/>
      <c r="B13247"/>
      <c r="C13247"/>
      <c r="D13247" s="43"/>
    </row>
    <row r="13248" spans="1:4" ht="15" x14ac:dyDescent="0.25">
      <c r="A13248"/>
      <c r="B13248"/>
      <c r="C13248"/>
      <c r="D13248" s="43"/>
    </row>
    <row r="13249" spans="1:4" ht="15" x14ac:dyDescent="0.25">
      <c r="A13249"/>
      <c r="B13249"/>
      <c r="C13249"/>
      <c r="D13249" s="43"/>
    </row>
    <row r="13250" spans="1:4" ht="15" x14ac:dyDescent="0.25">
      <c r="A13250"/>
      <c r="B13250"/>
      <c r="C13250"/>
      <c r="D13250" s="43"/>
    </row>
    <row r="13251" spans="1:4" ht="15" x14ac:dyDescent="0.25">
      <c r="A13251"/>
      <c r="B13251"/>
      <c r="C13251"/>
      <c r="D13251" s="43"/>
    </row>
    <row r="13252" spans="1:4" ht="15" x14ac:dyDescent="0.25">
      <c r="A13252"/>
      <c r="B13252"/>
      <c r="C13252"/>
      <c r="D13252" s="43"/>
    </row>
    <row r="13253" spans="1:4" ht="15" x14ac:dyDescent="0.25">
      <c r="A13253"/>
      <c r="B13253"/>
      <c r="C13253"/>
      <c r="D13253" s="43"/>
    </row>
    <row r="13254" spans="1:4" ht="15" x14ac:dyDescent="0.25">
      <c r="A13254"/>
      <c r="B13254"/>
      <c r="C13254"/>
      <c r="D13254" s="43"/>
    </row>
    <row r="13255" spans="1:4" ht="15" x14ac:dyDescent="0.25">
      <c r="A13255"/>
      <c r="B13255"/>
      <c r="C13255"/>
      <c r="D13255" s="43"/>
    </row>
    <row r="13256" spans="1:4" ht="15" x14ac:dyDescent="0.25">
      <c r="A13256"/>
      <c r="B13256"/>
      <c r="C13256"/>
      <c r="D13256" s="43"/>
    </row>
    <row r="13257" spans="1:4" ht="15" x14ac:dyDescent="0.25">
      <c r="A13257"/>
      <c r="B13257"/>
      <c r="C13257"/>
      <c r="D13257" s="43"/>
    </row>
    <row r="13258" spans="1:4" ht="15" x14ac:dyDescent="0.25">
      <c r="A13258"/>
      <c r="B13258"/>
      <c r="C13258"/>
      <c r="D13258" s="43"/>
    </row>
    <row r="13259" spans="1:4" ht="15" x14ac:dyDescent="0.25">
      <c r="A13259"/>
      <c r="B13259"/>
      <c r="C13259"/>
      <c r="D13259" s="43"/>
    </row>
    <row r="13260" spans="1:4" ht="15" x14ac:dyDescent="0.25">
      <c r="A13260"/>
      <c r="B13260"/>
      <c r="C13260"/>
      <c r="D13260" s="43"/>
    </row>
    <row r="13261" spans="1:4" ht="15" x14ac:dyDescent="0.25">
      <c r="A13261"/>
      <c r="B13261"/>
      <c r="C13261"/>
      <c r="D13261" s="43"/>
    </row>
    <row r="13262" spans="1:4" ht="15" x14ac:dyDescent="0.25">
      <c r="A13262"/>
      <c r="B13262"/>
      <c r="C13262"/>
      <c r="D13262" s="43"/>
    </row>
    <row r="13263" spans="1:4" ht="15" x14ac:dyDescent="0.25">
      <c r="A13263"/>
      <c r="B13263"/>
      <c r="C13263"/>
      <c r="D13263" s="43"/>
    </row>
    <row r="13264" spans="1:4" ht="15" x14ac:dyDescent="0.25">
      <c r="A13264"/>
      <c r="B13264"/>
      <c r="C13264"/>
      <c r="D13264" s="43"/>
    </row>
    <row r="13265" spans="1:4" ht="15" x14ac:dyDescent="0.25">
      <c r="A13265"/>
      <c r="B13265"/>
      <c r="C13265"/>
      <c r="D13265" s="43"/>
    </row>
    <row r="13266" spans="1:4" ht="15" x14ac:dyDescent="0.25">
      <c r="A13266"/>
      <c r="B13266"/>
      <c r="C13266"/>
      <c r="D13266" s="43"/>
    </row>
    <row r="13267" spans="1:4" ht="15" x14ac:dyDescent="0.25">
      <c r="A13267"/>
      <c r="B13267"/>
      <c r="C13267"/>
      <c r="D13267" s="43"/>
    </row>
    <row r="13268" spans="1:4" ht="15" x14ac:dyDescent="0.25">
      <c r="A13268"/>
      <c r="B13268"/>
      <c r="C13268"/>
      <c r="D13268" s="43"/>
    </row>
    <row r="13269" spans="1:4" ht="15" x14ac:dyDescent="0.25">
      <c r="A13269"/>
      <c r="B13269"/>
      <c r="C13269"/>
      <c r="D13269" s="43"/>
    </row>
    <row r="13270" spans="1:4" ht="15" x14ac:dyDescent="0.25">
      <c r="A13270"/>
      <c r="B13270"/>
      <c r="C13270"/>
      <c r="D13270" s="43"/>
    </row>
    <row r="13271" spans="1:4" ht="15" x14ac:dyDescent="0.25">
      <c r="A13271"/>
      <c r="B13271"/>
      <c r="C13271"/>
      <c r="D13271" s="43"/>
    </row>
    <row r="13272" spans="1:4" ht="15" x14ac:dyDescent="0.25">
      <c r="A13272"/>
      <c r="B13272"/>
      <c r="C13272"/>
      <c r="D13272" s="43"/>
    </row>
    <row r="13273" spans="1:4" ht="15" x14ac:dyDescent="0.25">
      <c r="A13273"/>
      <c r="B13273"/>
      <c r="C13273"/>
      <c r="D13273" s="43"/>
    </row>
    <row r="13274" spans="1:4" ht="15" x14ac:dyDescent="0.25">
      <c r="A13274"/>
      <c r="B13274"/>
      <c r="C13274"/>
      <c r="D13274" s="43"/>
    </row>
    <row r="13275" spans="1:4" ht="15" x14ac:dyDescent="0.25">
      <c r="A13275"/>
      <c r="B13275"/>
      <c r="C13275"/>
      <c r="D13275" s="43"/>
    </row>
    <row r="13276" spans="1:4" ht="15" x14ac:dyDescent="0.25">
      <c r="A13276"/>
      <c r="B13276"/>
      <c r="C13276"/>
      <c r="D13276" s="43"/>
    </row>
    <row r="13277" spans="1:4" ht="15" x14ac:dyDescent="0.25">
      <c r="A13277"/>
      <c r="B13277"/>
      <c r="C13277"/>
      <c r="D13277" s="43"/>
    </row>
    <row r="13278" spans="1:4" ht="15" x14ac:dyDescent="0.25">
      <c r="A13278"/>
      <c r="B13278"/>
      <c r="C13278"/>
      <c r="D13278" s="44"/>
    </row>
    <row r="13279" spans="1:4" ht="15" x14ac:dyDescent="0.25">
      <c r="A13279"/>
      <c r="B13279"/>
      <c r="C13279"/>
      <c r="D13279" s="44"/>
    </row>
    <row r="13280" spans="1:4" ht="15" x14ac:dyDescent="0.25">
      <c r="A13280"/>
      <c r="B13280"/>
      <c r="C13280"/>
      <c r="D13280" s="43"/>
    </row>
    <row r="13281" spans="1:4" ht="15" x14ac:dyDescent="0.25">
      <c r="A13281"/>
      <c r="B13281"/>
      <c r="C13281"/>
      <c r="D13281" s="43"/>
    </row>
    <row r="13282" spans="1:4" ht="15" x14ac:dyDescent="0.25">
      <c r="A13282"/>
      <c r="B13282"/>
      <c r="C13282"/>
      <c r="D13282" s="44"/>
    </row>
    <row r="13283" spans="1:4" ht="15" x14ac:dyDescent="0.25">
      <c r="A13283"/>
      <c r="B13283"/>
      <c r="C13283"/>
      <c r="D13283" s="43"/>
    </row>
    <row r="13284" spans="1:4" ht="15" x14ac:dyDescent="0.25">
      <c r="A13284"/>
      <c r="B13284"/>
      <c r="C13284"/>
      <c r="D13284" s="44"/>
    </row>
    <row r="13285" spans="1:4" ht="15" x14ac:dyDescent="0.25">
      <c r="A13285"/>
      <c r="B13285"/>
      <c r="C13285"/>
      <c r="D13285" s="43"/>
    </row>
    <row r="13286" spans="1:4" ht="15" x14ac:dyDescent="0.25">
      <c r="A13286"/>
      <c r="B13286"/>
      <c r="C13286"/>
      <c r="D13286" s="44"/>
    </row>
    <row r="13287" spans="1:4" ht="15" x14ac:dyDescent="0.25">
      <c r="A13287"/>
      <c r="B13287"/>
      <c r="C13287"/>
      <c r="D13287" s="43"/>
    </row>
    <row r="13288" spans="1:4" ht="15" x14ac:dyDescent="0.25">
      <c r="A13288"/>
      <c r="B13288"/>
      <c r="C13288"/>
      <c r="D13288" s="44"/>
    </row>
    <row r="13289" spans="1:4" ht="15" x14ac:dyDescent="0.25">
      <c r="A13289"/>
      <c r="B13289"/>
      <c r="C13289"/>
      <c r="D13289" s="43"/>
    </row>
    <row r="13290" spans="1:4" ht="15" x14ac:dyDescent="0.25">
      <c r="A13290"/>
      <c r="B13290"/>
      <c r="C13290"/>
      <c r="D13290" s="43"/>
    </row>
    <row r="13291" spans="1:4" ht="15" x14ac:dyDescent="0.25">
      <c r="A13291"/>
      <c r="B13291"/>
      <c r="C13291"/>
      <c r="D13291" s="43"/>
    </row>
    <row r="13292" spans="1:4" ht="15" x14ac:dyDescent="0.25">
      <c r="A13292"/>
      <c r="B13292"/>
      <c r="C13292"/>
      <c r="D13292" s="43"/>
    </row>
    <row r="13293" spans="1:4" ht="15" x14ac:dyDescent="0.25">
      <c r="A13293"/>
      <c r="B13293"/>
      <c r="C13293"/>
      <c r="D13293" s="43"/>
    </row>
    <row r="13294" spans="1:4" ht="15" x14ac:dyDescent="0.25">
      <c r="A13294"/>
      <c r="B13294"/>
      <c r="C13294"/>
      <c r="D13294" s="43"/>
    </row>
    <row r="13295" spans="1:4" ht="15" x14ac:dyDescent="0.25">
      <c r="A13295"/>
      <c r="B13295"/>
      <c r="C13295"/>
      <c r="D13295" s="43"/>
    </row>
    <row r="13296" spans="1:4" ht="15" x14ac:dyDescent="0.25">
      <c r="A13296"/>
      <c r="B13296"/>
      <c r="C13296"/>
      <c r="D13296" s="43"/>
    </row>
    <row r="13297" spans="1:4" ht="15" x14ac:dyDescent="0.25">
      <c r="A13297"/>
      <c r="B13297"/>
      <c r="C13297"/>
      <c r="D13297" s="43"/>
    </row>
    <row r="13298" spans="1:4" ht="15" x14ac:dyDescent="0.25">
      <c r="A13298"/>
      <c r="B13298"/>
      <c r="C13298"/>
      <c r="D13298" s="43"/>
    </row>
    <row r="13299" spans="1:4" ht="15" x14ac:dyDescent="0.25">
      <c r="A13299"/>
      <c r="B13299"/>
      <c r="C13299"/>
      <c r="D13299" s="43"/>
    </row>
    <row r="13300" spans="1:4" ht="15" x14ac:dyDescent="0.25">
      <c r="A13300"/>
      <c r="B13300"/>
      <c r="C13300"/>
      <c r="D13300" s="43"/>
    </row>
    <row r="13301" spans="1:4" ht="15" x14ac:dyDescent="0.25">
      <c r="A13301"/>
      <c r="B13301"/>
      <c r="C13301"/>
      <c r="D13301" s="43"/>
    </row>
    <row r="13302" spans="1:4" ht="15" x14ac:dyDescent="0.25">
      <c r="A13302"/>
      <c r="B13302"/>
      <c r="C13302"/>
      <c r="D13302" s="43"/>
    </row>
    <row r="13303" spans="1:4" ht="15" x14ac:dyDescent="0.25">
      <c r="A13303"/>
      <c r="B13303"/>
      <c r="C13303"/>
      <c r="D13303" s="43"/>
    </row>
    <row r="13304" spans="1:4" ht="15" x14ac:dyDescent="0.25">
      <c r="A13304"/>
      <c r="B13304"/>
      <c r="C13304"/>
      <c r="D13304" s="43"/>
    </row>
    <row r="13305" spans="1:4" ht="15" x14ac:dyDescent="0.25">
      <c r="A13305"/>
      <c r="B13305"/>
      <c r="C13305"/>
      <c r="D13305" s="43"/>
    </row>
    <row r="13306" spans="1:4" ht="15" x14ac:dyDescent="0.25">
      <c r="A13306"/>
      <c r="B13306"/>
      <c r="C13306"/>
      <c r="D13306" s="43"/>
    </row>
    <row r="13307" spans="1:4" ht="15" x14ac:dyDescent="0.25">
      <c r="A13307"/>
      <c r="B13307"/>
      <c r="C13307"/>
      <c r="D13307" s="43"/>
    </row>
    <row r="13308" spans="1:4" ht="15" x14ac:dyDescent="0.25">
      <c r="A13308"/>
      <c r="B13308"/>
      <c r="C13308"/>
      <c r="D13308" s="43"/>
    </row>
    <row r="13309" spans="1:4" ht="15" x14ac:dyDescent="0.25">
      <c r="A13309"/>
      <c r="B13309"/>
      <c r="C13309"/>
      <c r="D13309" s="43"/>
    </row>
    <row r="13310" spans="1:4" ht="15" x14ac:dyDescent="0.25">
      <c r="A13310"/>
      <c r="B13310"/>
      <c r="C13310"/>
      <c r="D13310" s="43"/>
    </row>
    <row r="13311" spans="1:4" ht="15" x14ac:dyDescent="0.25">
      <c r="A13311"/>
      <c r="B13311"/>
      <c r="C13311"/>
      <c r="D13311" s="43"/>
    </row>
    <row r="13312" spans="1:4" ht="15" x14ac:dyDescent="0.25">
      <c r="A13312"/>
      <c r="B13312"/>
      <c r="C13312"/>
      <c r="D13312" s="43"/>
    </row>
    <row r="13313" spans="1:4" ht="15" x14ac:dyDescent="0.25">
      <c r="A13313"/>
      <c r="B13313"/>
      <c r="C13313"/>
      <c r="D13313" s="43"/>
    </row>
    <row r="13314" spans="1:4" ht="15" x14ac:dyDescent="0.25">
      <c r="A13314"/>
      <c r="B13314"/>
      <c r="C13314"/>
      <c r="D13314" s="43"/>
    </row>
    <row r="13315" spans="1:4" ht="15" x14ac:dyDescent="0.25">
      <c r="A13315"/>
      <c r="B13315"/>
      <c r="C13315"/>
      <c r="D13315" s="43"/>
    </row>
    <row r="13316" spans="1:4" ht="15" x14ac:dyDescent="0.25">
      <c r="A13316"/>
      <c r="B13316"/>
      <c r="C13316"/>
      <c r="D13316" s="43"/>
    </row>
    <row r="13317" spans="1:4" ht="15" x14ac:dyDescent="0.25">
      <c r="A13317"/>
      <c r="B13317"/>
      <c r="C13317"/>
      <c r="D13317" s="43"/>
    </row>
    <row r="13318" spans="1:4" ht="15" x14ac:dyDescent="0.25">
      <c r="A13318"/>
      <c r="B13318"/>
      <c r="C13318"/>
      <c r="D13318" s="43"/>
    </row>
    <row r="13319" spans="1:4" ht="15" x14ac:dyDescent="0.25">
      <c r="A13319"/>
      <c r="B13319"/>
      <c r="C13319"/>
      <c r="D13319" s="43"/>
    </row>
    <row r="13320" spans="1:4" ht="15" x14ac:dyDescent="0.25">
      <c r="A13320"/>
      <c r="B13320"/>
      <c r="C13320"/>
      <c r="D13320" s="43"/>
    </row>
    <row r="13321" spans="1:4" ht="15" x14ac:dyDescent="0.25">
      <c r="A13321"/>
      <c r="B13321"/>
      <c r="C13321"/>
      <c r="D13321" s="43"/>
    </row>
    <row r="13322" spans="1:4" ht="15" x14ac:dyDescent="0.25">
      <c r="A13322"/>
      <c r="B13322"/>
      <c r="C13322"/>
      <c r="D13322" s="43"/>
    </row>
    <row r="13323" spans="1:4" ht="15" x14ac:dyDescent="0.25">
      <c r="A13323"/>
      <c r="B13323"/>
      <c r="C13323"/>
      <c r="D13323" s="43"/>
    </row>
    <row r="13324" spans="1:4" ht="15" x14ac:dyDescent="0.25">
      <c r="A13324"/>
      <c r="B13324"/>
      <c r="C13324"/>
      <c r="D13324" s="44"/>
    </row>
    <row r="13325" spans="1:4" ht="15" x14ac:dyDescent="0.25">
      <c r="A13325"/>
      <c r="B13325"/>
      <c r="C13325"/>
      <c r="D13325" s="43"/>
    </row>
    <row r="13326" spans="1:4" ht="15" x14ac:dyDescent="0.25">
      <c r="A13326"/>
      <c r="B13326"/>
      <c r="C13326"/>
      <c r="D13326" s="43"/>
    </row>
    <row r="13327" spans="1:4" ht="15" x14ac:dyDescent="0.25">
      <c r="A13327"/>
      <c r="B13327"/>
      <c r="C13327"/>
      <c r="D13327" s="43"/>
    </row>
    <row r="13328" spans="1:4" ht="15" x14ac:dyDescent="0.25">
      <c r="A13328"/>
      <c r="B13328"/>
      <c r="C13328"/>
      <c r="D13328" s="43"/>
    </row>
    <row r="13329" spans="1:4" ht="15" x14ac:dyDescent="0.25">
      <c r="A13329"/>
      <c r="B13329"/>
      <c r="C13329"/>
      <c r="D13329" s="43"/>
    </row>
    <row r="13330" spans="1:4" ht="15" x14ac:dyDescent="0.25">
      <c r="A13330"/>
      <c r="B13330"/>
      <c r="C13330"/>
      <c r="D13330" s="43"/>
    </row>
    <row r="13331" spans="1:4" ht="15" x14ac:dyDescent="0.25">
      <c r="A13331"/>
      <c r="B13331"/>
      <c r="C13331"/>
      <c r="D13331" s="43"/>
    </row>
    <row r="13332" spans="1:4" ht="15" x14ac:dyDescent="0.25">
      <c r="A13332"/>
      <c r="B13332"/>
      <c r="C13332"/>
      <c r="D13332" s="43"/>
    </row>
    <row r="13333" spans="1:4" ht="15" x14ac:dyDescent="0.25">
      <c r="A13333"/>
      <c r="B13333"/>
      <c r="C13333"/>
      <c r="D13333" s="43"/>
    </row>
    <row r="13334" spans="1:4" ht="15" x14ac:dyDescent="0.25">
      <c r="A13334"/>
      <c r="B13334"/>
      <c r="C13334"/>
      <c r="D13334" s="43"/>
    </row>
    <row r="13335" spans="1:4" ht="15" x14ac:dyDescent="0.25">
      <c r="A13335"/>
      <c r="B13335"/>
      <c r="C13335"/>
      <c r="D13335" s="43"/>
    </row>
    <row r="13336" spans="1:4" ht="15" x14ac:dyDescent="0.25">
      <c r="A13336"/>
      <c r="B13336"/>
      <c r="C13336"/>
      <c r="D13336" s="43"/>
    </row>
    <row r="13337" spans="1:4" ht="15" x14ac:dyDescent="0.25">
      <c r="A13337"/>
      <c r="B13337"/>
      <c r="C13337"/>
      <c r="D13337" s="43"/>
    </row>
    <row r="13338" spans="1:4" ht="15" x14ac:dyDescent="0.25">
      <c r="A13338"/>
      <c r="B13338"/>
      <c r="C13338"/>
      <c r="D13338" s="43"/>
    </row>
    <row r="13339" spans="1:4" ht="15" x14ac:dyDescent="0.25">
      <c r="A13339"/>
      <c r="B13339"/>
      <c r="C13339"/>
      <c r="D13339" s="43"/>
    </row>
    <row r="13340" spans="1:4" ht="15" x14ac:dyDescent="0.25">
      <c r="A13340"/>
      <c r="B13340"/>
      <c r="C13340"/>
      <c r="D13340" s="43"/>
    </row>
    <row r="13341" spans="1:4" ht="15" x14ac:dyDescent="0.25">
      <c r="A13341"/>
      <c r="B13341"/>
      <c r="C13341"/>
      <c r="D13341" s="43"/>
    </row>
    <row r="13342" spans="1:4" ht="15" x14ac:dyDescent="0.25">
      <c r="A13342"/>
      <c r="B13342"/>
      <c r="C13342"/>
      <c r="D13342" s="43"/>
    </row>
    <row r="13343" spans="1:4" ht="15" x14ac:dyDescent="0.25">
      <c r="A13343"/>
      <c r="B13343"/>
      <c r="C13343"/>
      <c r="D13343" s="43"/>
    </row>
    <row r="13344" spans="1:4" ht="15" x14ac:dyDescent="0.25">
      <c r="A13344"/>
      <c r="B13344"/>
      <c r="C13344"/>
      <c r="D13344" s="43"/>
    </row>
    <row r="13345" spans="1:4" ht="15" x14ac:dyDescent="0.25">
      <c r="A13345"/>
      <c r="B13345"/>
      <c r="C13345"/>
      <c r="D13345" s="43"/>
    </row>
    <row r="13346" spans="1:4" ht="15" x14ac:dyDescent="0.25">
      <c r="A13346"/>
      <c r="B13346"/>
      <c r="C13346"/>
      <c r="D13346" s="43"/>
    </row>
    <row r="13347" spans="1:4" ht="15" x14ac:dyDescent="0.25">
      <c r="A13347"/>
      <c r="B13347"/>
      <c r="C13347"/>
      <c r="D13347" s="43"/>
    </row>
    <row r="13348" spans="1:4" ht="15" x14ac:dyDescent="0.25">
      <c r="A13348"/>
      <c r="B13348"/>
      <c r="C13348"/>
      <c r="D13348" s="43"/>
    </row>
    <row r="13349" spans="1:4" ht="15" x14ac:dyDescent="0.25">
      <c r="A13349"/>
      <c r="B13349"/>
      <c r="C13349"/>
      <c r="D13349" s="43"/>
    </row>
    <row r="13350" spans="1:4" ht="15" x14ac:dyDescent="0.25">
      <c r="A13350"/>
      <c r="B13350"/>
      <c r="C13350"/>
      <c r="D13350" s="43"/>
    </row>
    <row r="13351" spans="1:4" ht="15" x14ac:dyDescent="0.25">
      <c r="A13351"/>
      <c r="B13351"/>
      <c r="C13351"/>
      <c r="D13351" s="43"/>
    </row>
    <row r="13352" spans="1:4" ht="15" x14ac:dyDescent="0.25">
      <c r="A13352"/>
      <c r="B13352"/>
      <c r="C13352"/>
      <c r="D13352" s="43"/>
    </row>
    <row r="13353" spans="1:4" ht="15" x14ac:dyDescent="0.25">
      <c r="A13353"/>
      <c r="B13353"/>
      <c r="C13353"/>
      <c r="D13353" s="43"/>
    </row>
    <row r="13354" spans="1:4" ht="15" x14ac:dyDescent="0.25">
      <c r="A13354"/>
      <c r="B13354"/>
      <c r="C13354"/>
      <c r="D13354" s="43"/>
    </row>
    <row r="13355" spans="1:4" ht="15" x14ac:dyDescent="0.25">
      <c r="A13355"/>
      <c r="B13355"/>
      <c r="C13355"/>
      <c r="D13355" s="43"/>
    </row>
    <row r="13356" spans="1:4" ht="15" x14ac:dyDescent="0.25">
      <c r="A13356"/>
      <c r="B13356"/>
      <c r="C13356"/>
      <c r="D13356" s="43"/>
    </row>
    <row r="13357" spans="1:4" ht="15" x14ac:dyDescent="0.25">
      <c r="A13357"/>
      <c r="B13357"/>
      <c r="C13357"/>
      <c r="D13357" s="43"/>
    </row>
    <row r="13358" spans="1:4" ht="15" x14ac:dyDescent="0.25">
      <c r="A13358"/>
      <c r="B13358"/>
      <c r="C13358"/>
      <c r="D13358" s="43"/>
    </row>
    <row r="13359" spans="1:4" ht="15" x14ac:dyDescent="0.25">
      <c r="A13359"/>
      <c r="B13359"/>
      <c r="C13359"/>
      <c r="D13359" s="43"/>
    </row>
    <row r="13360" spans="1:4" ht="15" x14ac:dyDescent="0.25">
      <c r="A13360"/>
      <c r="B13360"/>
      <c r="C13360"/>
      <c r="D13360" s="43"/>
    </row>
    <row r="13361" spans="1:4" ht="15" x14ac:dyDescent="0.25">
      <c r="A13361"/>
      <c r="B13361"/>
      <c r="C13361"/>
      <c r="D13361" s="43"/>
    </row>
    <row r="13362" spans="1:4" ht="15" x14ac:dyDescent="0.25">
      <c r="A13362"/>
      <c r="B13362"/>
      <c r="C13362"/>
      <c r="D13362" s="43"/>
    </row>
    <row r="13363" spans="1:4" ht="15" x14ac:dyDescent="0.25">
      <c r="A13363"/>
      <c r="B13363"/>
      <c r="C13363"/>
      <c r="D13363" s="43"/>
    </row>
    <row r="13364" spans="1:4" ht="15" x14ac:dyDescent="0.25">
      <c r="A13364"/>
      <c r="B13364"/>
      <c r="C13364"/>
      <c r="D13364" s="43"/>
    </row>
    <row r="13365" spans="1:4" ht="15" x14ac:dyDescent="0.25">
      <c r="A13365"/>
      <c r="B13365"/>
      <c r="C13365"/>
      <c r="D13365" s="43"/>
    </row>
    <row r="13366" spans="1:4" ht="15" x14ac:dyDescent="0.25">
      <c r="A13366"/>
      <c r="B13366"/>
      <c r="C13366"/>
      <c r="D13366" s="43"/>
    </row>
    <row r="13367" spans="1:4" ht="15" x14ac:dyDescent="0.25">
      <c r="A13367"/>
      <c r="B13367"/>
      <c r="C13367"/>
      <c r="D13367" s="43"/>
    </row>
    <row r="13368" spans="1:4" ht="15" x14ac:dyDescent="0.25">
      <c r="A13368"/>
      <c r="B13368"/>
      <c r="C13368"/>
      <c r="D13368" s="43"/>
    </row>
    <row r="13369" spans="1:4" ht="15" x14ac:dyDescent="0.25">
      <c r="A13369"/>
      <c r="B13369"/>
      <c r="C13369"/>
      <c r="D13369" s="43"/>
    </row>
    <row r="13370" spans="1:4" ht="15" x14ac:dyDescent="0.25">
      <c r="A13370"/>
      <c r="B13370"/>
      <c r="C13370"/>
      <c r="D13370" s="43"/>
    </row>
    <row r="13371" spans="1:4" ht="15" x14ac:dyDescent="0.25">
      <c r="A13371"/>
      <c r="B13371"/>
      <c r="C13371"/>
      <c r="D13371" s="43"/>
    </row>
    <row r="13372" spans="1:4" ht="15" x14ac:dyDescent="0.25">
      <c r="A13372"/>
      <c r="B13372"/>
      <c r="C13372"/>
      <c r="D13372" s="43"/>
    </row>
    <row r="13373" spans="1:4" ht="15" x14ac:dyDescent="0.25">
      <c r="A13373"/>
      <c r="B13373"/>
      <c r="C13373"/>
      <c r="D13373" s="43"/>
    </row>
    <row r="13374" spans="1:4" ht="15" x14ac:dyDescent="0.25">
      <c r="A13374"/>
      <c r="B13374"/>
      <c r="C13374"/>
      <c r="D13374" s="43"/>
    </row>
    <row r="13375" spans="1:4" ht="15" x14ac:dyDescent="0.25">
      <c r="A13375"/>
      <c r="B13375"/>
      <c r="C13375"/>
      <c r="D13375" s="43"/>
    </row>
    <row r="13376" spans="1:4" ht="15" x14ac:dyDescent="0.25">
      <c r="A13376"/>
      <c r="B13376"/>
      <c r="C13376"/>
      <c r="D13376" s="43"/>
    </row>
    <row r="13377" spans="1:4" ht="15" x14ac:dyDescent="0.25">
      <c r="A13377"/>
      <c r="B13377"/>
      <c r="C13377"/>
      <c r="D13377" s="43"/>
    </row>
    <row r="13378" spans="1:4" ht="15" x14ac:dyDescent="0.25">
      <c r="A13378"/>
      <c r="B13378"/>
      <c r="C13378"/>
      <c r="D13378" s="44"/>
    </row>
    <row r="13379" spans="1:4" ht="15" x14ac:dyDescent="0.25">
      <c r="A13379"/>
      <c r="B13379"/>
      <c r="C13379"/>
      <c r="D13379" s="43"/>
    </row>
    <row r="13380" spans="1:4" ht="15" x14ac:dyDescent="0.25">
      <c r="A13380"/>
      <c r="B13380"/>
      <c r="C13380"/>
      <c r="D13380" s="43"/>
    </row>
    <row r="13381" spans="1:4" ht="15" x14ac:dyDescent="0.25">
      <c r="A13381"/>
      <c r="B13381"/>
      <c r="C13381"/>
      <c r="D13381" s="43"/>
    </row>
    <row r="13382" spans="1:4" ht="15" x14ac:dyDescent="0.25">
      <c r="A13382"/>
      <c r="B13382"/>
      <c r="C13382"/>
      <c r="D13382" s="43"/>
    </row>
    <row r="13383" spans="1:4" ht="15" x14ac:dyDescent="0.25">
      <c r="A13383"/>
      <c r="B13383"/>
      <c r="C13383"/>
      <c r="D13383" s="43"/>
    </row>
    <row r="13384" spans="1:4" ht="15" x14ac:dyDescent="0.25">
      <c r="A13384"/>
      <c r="B13384"/>
      <c r="C13384"/>
      <c r="D13384" s="43"/>
    </row>
    <row r="13385" spans="1:4" ht="15" x14ac:dyDescent="0.25">
      <c r="A13385"/>
      <c r="B13385"/>
      <c r="C13385"/>
      <c r="D13385" s="43"/>
    </row>
    <row r="13386" spans="1:4" ht="15" x14ac:dyDescent="0.25">
      <c r="A13386"/>
      <c r="B13386"/>
      <c r="C13386"/>
      <c r="D13386" s="43"/>
    </row>
    <row r="13387" spans="1:4" ht="15" x14ac:dyDescent="0.25">
      <c r="A13387"/>
      <c r="B13387"/>
      <c r="C13387"/>
      <c r="D13387" s="43"/>
    </row>
    <row r="13388" spans="1:4" ht="15" x14ac:dyDescent="0.25">
      <c r="A13388"/>
      <c r="B13388"/>
      <c r="C13388"/>
      <c r="D13388" s="43"/>
    </row>
    <row r="13389" spans="1:4" ht="15" x14ac:dyDescent="0.25">
      <c r="A13389"/>
      <c r="B13389"/>
      <c r="C13389"/>
      <c r="D13389" s="43"/>
    </row>
    <row r="13390" spans="1:4" ht="15" x14ac:dyDescent="0.25">
      <c r="A13390"/>
      <c r="B13390"/>
      <c r="C13390"/>
      <c r="D13390" s="43"/>
    </row>
    <row r="13391" spans="1:4" ht="15" x14ac:dyDescent="0.25">
      <c r="A13391"/>
      <c r="B13391"/>
      <c r="C13391"/>
      <c r="D13391" s="43"/>
    </row>
    <row r="13392" spans="1:4" ht="15" x14ac:dyDescent="0.25">
      <c r="A13392"/>
      <c r="B13392"/>
      <c r="C13392"/>
      <c r="D13392" s="43"/>
    </row>
    <row r="13393" spans="1:4" ht="15" x14ac:dyDescent="0.25">
      <c r="A13393"/>
      <c r="B13393"/>
      <c r="C13393"/>
      <c r="D13393" s="43"/>
    </row>
    <row r="13394" spans="1:4" ht="15" x14ac:dyDescent="0.25">
      <c r="A13394"/>
      <c r="B13394"/>
      <c r="C13394"/>
      <c r="D13394" s="43"/>
    </row>
    <row r="13395" spans="1:4" ht="15" x14ac:dyDescent="0.25">
      <c r="A13395"/>
      <c r="B13395"/>
      <c r="C13395"/>
      <c r="D13395" s="43"/>
    </row>
    <row r="13396" spans="1:4" ht="15" x14ac:dyDescent="0.25">
      <c r="A13396"/>
      <c r="B13396"/>
      <c r="C13396"/>
      <c r="D13396" s="43"/>
    </row>
    <row r="13397" spans="1:4" ht="15" x14ac:dyDescent="0.25">
      <c r="A13397"/>
      <c r="B13397"/>
      <c r="C13397"/>
      <c r="D13397" s="43"/>
    </row>
    <row r="13398" spans="1:4" ht="15" x14ac:dyDescent="0.25">
      <c r="A13398"/>
      <c r="B13398"/>
      <c r="C13398"/>
      <c r="D13398" s="43"/>
    </row>
    <row r="13399" spans="1:4" ht="15" x14ac:dyDescent="0.25">
      <c r="A13399"/>
      <c r="B13399"/>
      <c r="C13399"/>
      <c r="D13399" s="43"/>
    </row>
    <row r="13400" spans="1:4" ht="15" x14ac:dyDescent="0.25">
      <c r="A13400"/>
      <c r="B13400"/>
      <c r="C13400"/>
      <c r="D13400" s="43"/>
    </row>
    <row r="13401" spans="1:4" ht="15" x14ac:dyDescent="0.25">
      <c r="A13401"/>
      <c r="B13401"/>
      <c r="C13401"/>
      <c r="D13401" s="43"/>
    </row>
    <row r="13402" spans="1:4" ht="15" x14ac:dyDescent="0.25">
      <c r="A13402"/>
      <c r="B13402"/>
      <c r="C13402"/>
      <c r="D13402" s="43"/>
    </row>
    <row r="13403" spans="1:4" ht="15" x14ac:dyDescent="0.25">
      <c r="A13403"/>
      <c r="B13403"/>
      <c r="C13403"/>
      <c r="D13403" s="43"/>
    </row>
    <row r="13404" spans="1:4" ht="15" x14ac:dyDescent="0.25">
      <c r="A13404"/>
      <c r="B13404"/>
      <c r="C13404"/>
      <c r="D13404" s="43"/>
    </row>
    <row r="13405" spans="1:4" ht="15" x14ac:dyDescent="0.25">
      <c r="A13405"/>
      <c r="B13405"/>
      <c r="C13405"/>
      <c r="D13405" s="43"/>
    </row>
    <row r="13406" spans="1:4" ht="15" x14ac:dyDescent="0.25">
      <c r="A13406"/>
      <c r="B13406"/>
      <c r="C13406"/>
      <c r="D13406" s="43"/>
    </row>
    <row r="13407" spans="1:4" ht="15" x14ac:dyDescent="0.25">
      <c r="A13407"/>
      <c r="B13407"/>
      <c r="C13407"/>
      <c r="D13407" s="43"/>
    </row>
    <row r="13408" spans="1:4" ht="15" x14ac:dyDescent="0.25">
      <c r="A13408"/>
      <c r="B13408"/>
      <c r="C13408"/>
      <c r="D13408" s="43"/>
    </row>
    <row r="13409" spans="1:4" ht="15" x14ac:dyDescent="0.25">
      <c r="A13409"/>
      <c r="B13409"/>
      <c r="C13409"/>
      <c r="D13409" s="43"/>
    </row>
    <row r="13410" spans="1:4" ht="15" x14ac:dyDescent="0.25">
      <c r="A13410"/>
      <c r="B13410"/>
      <c r="C13410"/>
      <c r="D13410" s="43"/>
    </row>
    <row r="13411" spans="1:4" ht="15" x14ac:dyDescent="0.25">
      <c r="A13411"/>
      <c r="B13411"/>
      <c r="C13411"/>
      <c r="D13411" s="43"/>
    </row>
    <row r="13412" spans="1:4" ht="15" x14ac:dyDescent="0.25">
      <c r="A13412"/>
      <c r="B13412"/>
      <c r="C13412"/>
      <c r="D13412" s="43"/>
    </row>
    <row r="13413" spans="1:4" ht="15" x14ac:dyDescent="0.25">
      <c r="A13413"/>
      <c r="B13413"/>
      <c r="C13413"/>
      <c r="D13413" s="44"/>
    </row>
    <row r="13414" spans="1:4" ht="15" x14ac:dyDescent="0.25">
      <c r="A13414"/>
      <c r="B13414"/>
      <c r="C13414"/>
      <c r="D13414" s="43"/>
    </row>
    <row r="13415" spans="1:4" ht="15" x14ac:dyDescent="0.25">
      <c r="A13415"/>
      <c r="B13415"/>
      <c r="C13415"/>
      <c r="D13415" s="43"/>
    </row>
    <row r="13416" spans="1:4" ht="15" x14ac:dyDescent="0.25">
      <c r="A13416"/>
      <c r="B13416"/>
      <c r="C13416"/>
      <c r="D13416" s="43"/>
    </row>
    <row r="13417" spans="1:4" ht="15" x14ac:dyDescent="0.25">
      <c r="A13417"/>
      <c r="B13417"/>
      <c r="C13417"/>
      <c r="D13417" s="43"/>
    </row>
    <row r="13418" spans="1:4" ht="15" x14ac:dyDescent="0.25">
      <c r="A13418"/>
      <c r="B13418"/>
      <c r="C13418"/>
      <c r="D13418" s="43"/>
    </row>
    <row r="13419" spans="1:4" ht="15" x14ac:dyDescent="0.25">
      <c r="A13419"/>
      <c r="B13419"/>
      <c r="C13419"/>
      <c r="D13419" s="43"/>
    </row>
    <row r="13420" spans="1:4" ht="15" x14ac:dyDescent="0.25">
      <c r="A13420"/>
      <c r="B13420"/>
      <c r="C13420"/>
      <c r="D13420" s="43"/>
    </row>
    <row r="13421" spans="1:4" ht="15" x14ac:dyDescent="0.25">
      <c r="A13421"/>
      <c r="B13421"/>
      <c r="C13421"/>
      <c r="D13421" s="43"/>
    </row>
    <row r="13422" spans="1:4" ht="15" x14ac:dyDescent="0.25">
      <c r="A13422"/>
      <c r="B13422"/>
      <c r="C13422"/>
      <c r="D13422" s="43"/>
    </row>
    <row r="13423" spans="1:4" ht="15" x14ac:dyDescent="0.25">
      <c r="A13423"/>
      <c r="B13423"/>
      <c r="C13423"/>
      <c r="D13423" s="43"/>
    </row>
    <row r="13424" spans="1:4" ht="15" x14ac:dyDescent="0.25">
      <c r="A13424"/>
      <c r="B13424"/>
      <c r="C13424"/>
      <c r="D13424" s="43"/>
    </row>
    <row r="13425" spans="1:4" ht="15" x14ac:dyDescent="0.25">
      <c r="A13425"/>
      <c r="B13425"/>
      <c r="C13425"/>
      <c r="D13425" s="43"/>
    </row>
    <row r="13426" spans="1:4" ht="15" x14ac:dyDescent="0.25">
      <c r="A13426"/>
      <c r="B13426"/>
      <c r="C13426"/>
      <c r="D13426" s="43"/>
    </row>
    <row r="13427" spans="1:4" ht="15" x14ac:dyDescent="0.25">
      <c r="A13427"/>
      <c r="B13427"/>
      <c r="C13427"/>
      <c r="D13427" s="43"/>
    </row>
    <row r="13428" spans="1:4" ht="15" x14ac:dyDescent="0.25">
      <c r="A13428"/>
      <c r="B13428"/>
      <c r="C13428"/>
      <c r="D13428" s="43"/>
    </row>
    <row r="13429" spans="1:4" ht="15" x14ac:dyDescent="0.25">
      <c r="A13429"/>
      <c r="B13429"/>
      <c r="C13429"/>
      <c r="D13429" s="43"/>
    </row>
    <row r="13430" spans="1:4" ht="15" x14ac:dyDescent="0.25">
      <c r="A13430"/>
      <c r="B13430"/>
      <c r="C13430"/>
      <c r="D13430" s="43"/>
    </row>
    <row r="13431" spans="1:4" ht="15" x14ac:dyDescent="0.25">
      <c r="A13431"/>
      <c r="B13431"/>
      <c r="C13431"/>
      <c r="D13431" s="43"/>
    </row>
    <row r="13432" spans="1:4" ht="15" x14ac:dyDescent="0.25">
      <c r="A13432"/>
      <c r="B13432"/>
      <c r="C13432"/>
      <c r="D13432" s="43"/>
    </row>
    <row r="13433" spans="1:4" ht="15" x14ac:dyDescent="0.25">
      <c r="A13433"/>
      <c r="B13433"/>
      <c r="C13433"/>
      <c r="D13433" s="43"/>
    </row>
    <row r="13434" spans="1:4" ht="15" x14ac:dyDescent="0.25">
      <c r="A13434"/>
      <c r="B13434"/>
      <c r="C13434"/>
      <c r="D13434" s="43"/>
    </row>
    <row r="13435" spans="1:4" ht="15" x14ac:dyDescent="0.25">
      <c r="A13435"/>
      <c r="B13435"/>
      <c r="C13435"/>
      <c r="D13435" s="43"/>
    </row>
    <row r="13436" spans="1:4" ht="15" x14ac:dyDescent="0.25">
      <c r="A13436"/>
      <c r="B13436"/>
      <c r="C13436"/>
      <c r="D13436" s="43"/>
    </row>
    <row r="13437" spans="1:4" ht="15" x14ac:dyDescent="0.25">
      <c r="A13437"/>
      <c r="B13437"/>
      <c r="C13437"/>
      <c r="D13437" s="43"/>
    </row>
    <row r="13438" spans="1:4" ht="15" x14ac:dyDescent="0.25">
      <c r="A13438"/>
      <c r="B13438"/>
      <c r="C13438"/>
      <c r="D13438" s="43"/>
    </row>
    <row r="13439" spans="1:4" ht="15" x14ac:dyDescent="0.25">
      <c r="A13439"/>
      <c r="B13439"/>
      <c r="C13439"/>
      <c r="D13439" s="43"/>
    </row>
    <row r="13440" spans="1:4" ht="15" x14ac:dyDescent="0.25">
      <c r="A13440"/>
      <c r="B13440"/>
      <c r="C13440"/>
      <c r="D13440" s="43"/>
    </row>
    <row r="13441" spans="1:4" ht="15" x14ac:dyDescent="0.25">
      <c r="A13441"/>
      <c r="B13441"/>
      <c r="C13441"/>
      <c r="D13441" s="43"/>
    </row>
    <row r="13442" spans="1:4" ht="15" x14ac:dyDescent="0.25">
      <c r="A13442"/>
      <c r="B13442"/>
      <c r="C13442"/>
      <c r="D13442" s="43"/>
    </row>
    <row r="13443" spans="1:4" ht="15" x14ac:dyDescent="0.25">
      <c r="A13443"/>
      <c r="B13443"/>
      <c r="C13443"/>
      <c r="D13443" s="43"/>
    </row>
    <row r="13444" spans="1:4" ht="15" x14ac:dyDescent="0.25">
      <c r="A13444"/>
      <c r="B13444"/>
      <c r="C13444"/>
      <c r="D13444" s="43"/>
    </row>
    <row r="13445" spans="1:4" ht="15" x14ac:dyDescent="0.25">
      <c r="A13445"/>
      <c r="B13445"/>
      <c r="C13445"/>
      <c r="D13445" s="43"/>
    </row>
    <row r="13446" spans="1:4" ht="15" x14ac:dyDescent="0.25">
      <c r="A13446"/>
      <c r="B13446"/>
      <c r="C13446"/>
      <c r="D13446" s="43"/>
    </row>
    <row r="13447" spans="1:4" ht="15" x14ac:dyDescent="0.25">
      <c r="A13447"/>
      <c r="B13447"/>
      <c r="C13447"/>
      <c r="D13447" s="43"/>
    </row>
    <row r="13448" spans="1:4" ht="15" x14ac:dyDescent="0.25">
      <c r="A13448"/>
      <c r="B13448"/>
      <c r="C13448"/>
      <c r="D13448" s="43"/>
    </row>
    <row r="13449" spans="1:4" ht="15" x14ac:dyDescent="0.25">
      <c r="A13449"/>
      <c r="B13449"/>
      <c r="C13449"/>
      <c r="D13449" s="43"/>
    </row>
    <row r="13450" spans="1:4" ht="15" x14ac:dyDescent="0.25">
      <c r="A13450"/>
      <c r="B13450"/>
      <c r="C13450"/>
      <c r="D13450" s="43"/>
    </row>
    <row r="13451" spans="1:4" ht="15" x14ac:dyDescent="0.25">
      <c r="A13451"/>
      <c r="B13451"/>
      <c r="C13451"/>
      <c r="D13451" s="43"/>
    </row>
    <row r="13452" spans="1:4" ht="15" x14ac:dyDescent="0.25">
      <c r="A13452"/>
      <c r="B13452"/>
      <c r="C13452"/>
      <c r="D13452" s="43"/>
    </row>
    <row r="13453" spans="1:4" ht="15" x14ac:dyDescent="0.25">
      <c r="A13453"/>
      <c r="B13453"/>
      <c r="C13453"/>
      <c r="D13453" s="43"/>
    </row>
    <row r="13454" spans="1:4" ht="15" x14ac:dyDescent="0.25">
      <c r="A13454"/>
      <c r="B13454"/>
      <c r="C13454"/>
      <c r="D13454" s="43"/>
    </row>
    <row r="13455" spans="1:4" ht="15" x14ac:dyDescent="0.25">
      <c r="A13455"/>
      <c r="B13455"/>
      <c r="C13455"/>
      <c r="D13455" s="43"/>
    </row>
    <row r="13456" spans="1:4" ht="15" x14ac:dyDescent="0.25">
      <c r="A13456"/>
      <c r="B13456"/>
      <c r="C13456"/>
      <c r="D13456" s="43"/>
    </row>
    <row r="13457" spans="1:4" ht="15" x14ac:dyDescent="0.25">
      <c r="A13457"/>
      <c r="B13457"/>
      <c r="C13457"/>
      <c r="D13457" s="43"/>
    </row>
    <row r="13458" spans="1:4" ht="15" x14ac:dyDescent="0.25">
      <c r="A13458"/>
      <c r="B13458"/>
      <c r="C13458"/>
      <c r="D13458" s="43"/>
    </row>
    <row r="13459" spans="1:4" ht="15" x14ac:dyDescent="0.25">
      <c r="A13459"/>
      <c r="B13459"/>
      <c r="C13459"/>
      <c r="D13459" s="43"/>
    </row>
    <row r="13460" spans="1:4" ht="15" x14ac:dyDescent="0.25">
      <c r="A13460"/>
      <c r="B13460"/>
      <c r="C13460"/>
      <c r="D13460" s="43"/>
    </row>
    <row r="13461" spans="1:4" ht="15" x14ac:dyDescent="0.25">
      <c r="A13461"/>
      <c r="B13461"/>
      <c r="C13461"/>
      <c r="D13461" s="43"/>
    </row>
    <row r="13462" spans="1:4" ht="15" x14ac:dyDescent="0.25">
      <c r="A13462"/>
      <c r="B13462"/>
      <c r="C13462"/>
      <c r="D13462" s="43"/>
    </row>
    <row r="13463" spans="1:4" ht="15" x14ac:dyDescent="0.25">
      <c r="A13463"/>
      <c r="B13463"/>
      <c r="C13463"/>
      <c r="D13463" s="43"/>
    </row>
    <row r="13464" spans="1:4" ht="15" x14ac:dyDescent="0.25">
      <c r="A13464"/>
      <c r="B13464"/>
      <c r="C13464"/>
      <c r="D13464" s="43"/>
    </row>
    <row r="13465" spans="1:4" ht="15" x14ac:dyDescent="0.25">
      <c r="A13465"/>
      <c r="B13465"/>
      <c r="C13465"/>
      <c r="D13465" s="43"/>
    </row>
    <row r="13466" spans="1:4" ht="15" x14ac:dyDescent="0.25">
      <c r="A13466"/>
      <c r="B13466"/>
      <c r="C13466"/>
      <c r="D13466" s="43"/>
    </row>
    <row r="13467" spans="1:4" ht="15" x14ac:dyDescent="0.25">
      <c r="A13467"/>
      <c r="B13467"/>
      <c r="C13467"/>
      <c r="D13467" s="43"/>
    </row>
    <row r="13468" spans="1:4" ht="15" x14ac:dyDescent="0.25">
      <c r="A13468"/>
      <c r="B13468"/>
      <c r="C13468"/>
      <c r="D13468" s="43"/>
    </row>
    <row r="13469" spans="1:4" ht="15" x14ac:dyDescent="0.25">
      <c r="A13469"/>
      <c r="B13469"/>
      <c r="C13469"/>
      <c r="D13469" s="43"/>
    </row>
    <row r="13470" spans="1:4" ht="15" x14ac:dyDescent="0.25">
      <c r="A13470"/>
      <c r="B13470"/>
      <c r="C13470"/>
      <c r="D13470" s="44"/>
    </row>
    <row r="13471" spans="1:4" ht="15" x14ac:dyDescent="0.25">
      <c r="A13471"/>
      <c r="B13471"/>
      <c r="C13471"/>
      <c r="D13471" s="43"/>
    </row>
    <row r="13472" spans="1:4" ht="15" x14ac:dyDescent="0.25">
      <c r="A13472"/>
      <c r="B13472"/>
      <c r="C13472"/>
      <c r="D13472" s="43"/>
    </row>
    <row r="13473" spans="1:4" ht="15" x14ac:dyDescent="0.25">
      <c r="A13473"/>
      <c r="B13473"/>
      <c r="C13473"/>
      <c r="D13473" s="43"/>
    </row>
    <row r="13474" spans="1:4" ht="15" x14ac:dyDescent="0.25">
      <c r="A13474"/>
      <c r="B13474"/>
      <c r="C13474"/>
      <c r="D13474" s="43"/>
    </row>
    <row r="13475" spans="1:4" ht="15" x14ac:dyDescent="0.25">
      <c r="A13475"/>
      <c r="B13475"/>
      <c r="C13475"/>
      <c r="D13475" s="43"/>
    </row>
    <row r="13476" spans="1:4" ht="15" x14ac:dyDescent="0.25">
      <c r="A13476"/>
      <c r="B13476"/>
      <c r="C13476"/>
      <c r="D13476" s="43"/>
    </row>
    <row r="13477" spans="1:4" ht="15" x14ac:dyDescent="0.25">
      <c r="A13477"/>
      <c r="B13477"/>
      <c r="C13477"/>
      <c r="D13477" s="43"/>
    </row>
    <row r="13478" spans="1:4" ht="15" x14ac:dyDescent="0.25">
      <c r="A13478"/>
      <c r="B13478"/>
      <c r="C13478"/>
      <c r="D13478" s="43"/>
    </row>
    <row r="13479" spans="1:4" ht="15" x14ac:dyDescent="0.25">
      <c r="A13479"/>
      <c r="B13479"/>
      <c r="C13479"/>
      <c r="D13479" s="43"/>
    </row>
    <row r="13480" spans="1:4" ht="15" x14ac:dyDescent="0.25">
      <c r="A13480"/>
      <c r="B13480"/>
      <c r="C13480"/>
      <c r="D13480" s="43"/>
    </row>
    <row r="13481" spans="1:4" ht="15" x14ac:dyDescent="0.25">
      <c r="A13481"/>
      <c r="B13481"/>
      <c r="C13481"/>
      <c r="D13481" s="43"/>
    </row>
    <row r="13482" spans="1:4" ht="15" x14ac:dyDescent="0.25">
      <c r="A13482"/>
      <c r="B13482"/>
      <c r="C13482"/>
      <c r="D13482" s="43"/>
    </row>
    <row r="13483" spans="1:4" ht="15" x14ac:dyDescent="0.25">
      <c r="A13483"/>
      <c r="B13483"/>
      <c r="C13483"/>
      <c r="D13483" s="43"/>
    </row>
    <row r="13484" spans="1:4" ht="15" x14ac:dyDescent="0.25">
      <c r="A13484"/>
      <c r="B13484"/>
      <c r="C13484"/>
      <c r="D13484" s="43"/>
    </row>
    <row r="13485" spans="1:4" ht="15" x14ac:dyDescent="0.25">
      <c r="A13485"/>
      <c r="B13485"/>
      <c r="C13485"/>
      <c r="D13485" s="43"/>
    </row>
    <row r="13486" spans="1:4" ht="15" x14ac:dyDescent="0.25">
      <c r="A13486"/>
      <c r="B13486"/>
      <c r="C13486"/>
      <c r="D13486" s="43"/>
    </row>
    <row r="13487" spans="1:4" ht="15" x14ac:dyDescent="0.25">
      <c r="A13487"/>
      <c r="B13487"/>
      <c r="C13487"/>
      <c r="D13487" s="43"/>
    </row>
    <row r="13488" spans="1:4" ht="15" x14ac:dyDescent="0.25">
      <c r="A13488"/>
      <c r="B13488"/>
      <c r="C13488"/>
      <c r="D13488" s="43"/>
    </row>
    <row r="13489" spans="1:4" ht="15" x14ac:dyDescent="0.25">
      <c r="A13489"/>
      <c r="B13489"/>
      <c r="C13489"/>
      <c r="D13489" s="43"/>
    </row>
    <row r="13490" spans="1:4" ht="15" x14ac:dyDescent="0.25">
      <c r="A13490"/>
      <c r="B13490"/>
      <c r="C13490"/>
      <c r="D13490" s="43"/>
    </row>
    <row r="13491" spans="1:4" ht="15" x14ac:dyDescent="0.25">
      <c r="A13491"/>
      <c r="B13491"/>
      <c r="C13491"/>
      <c r="D13491" s="43"/>
    </row>
    <row r="13492" spans="1:4" ht="15" x14ac:dyDescent="0.25">
      <c r="A13492"/>
      <c r="B13492"/>
      <c r="C13492"/>
      <c r="D13492" s="43"/>
    </row>
    <row r="13493" spans="1:4" ht="15" x14ac:dyDescent="0.25">
      <c r="A13493"/>
      <c r="B13493"/>
      <c r="C13493"/>
      <c r="D13493" s="43"/>
    </row>
    <row r="13494" spans="1:4" ht="15" x14ac:dyDescent="0.25">
      <c r="A13494"/>
      <c r="B13494"/>
      <c r="C13494"/>
      <c r="D13494" s="43"/>
    </row>
    <row r="13495" spans="1:4" ht="15" x14ac:dyDescent="0.25">
      <c r="A13495"/>
      <c r="B13495"/>
      <c r="C13495"/>
      <c r="D13495" s="43"/>
    </row>
    <row r="13496" spans="1:4" ht="15" x14ac:dyDescent="0.25">
      <c r="A13496"/>
      <c r="B13496"/>
      <c r="C13496"/>
      <c r="D13496" s="43"/>
    </row>
    <row r="13497" spans="1:4" ht="15" x14ac:dyDescent="0.25">
      <c r="A13497"/>
      <c r="B13497"/>
      <c r="C13497"/>
      <c r="D13497" s="43"/>
    </row>
    <row r="13498" spans="1:4" ht="15" x14ac:dyDescent="0.25">
      <c r="A13498"/>
      <c r="B13498"/>
      <c r="C13498"/>
      <c r="D13498" s="43"/>
    </row>
    <row r="13499" spans="1:4" ht="15" x14ac:dyDescent="0.25">
      <c r="A13499"/>
      <c r="B13499"/>
      <c r="C13499"/>
      <c r="D13499" s="43"/>
    </row>
    <row r="13500" spans="1:4" ht="15" x14ac:dyDescent="0.25">
      <c r="A13500"/>
      <c r="B13500"/>
      <c r="C13500"/>
      <c r="D13500" s="43"/>
    </row>
    <row r="13501" spans="1:4" ht="15" x14ac:dyDescent="0.25">
      <c r="A13501"/>
      <c r="B13501"/>
      <c r="C13501"/>
      <c r="D13501" s="43"/>
    </row>
    <row r="13502" spans="1:4" ht="15" x14ac:dyDescent="0.25">
      <c r="A13502"/>
      <c r="B13502"/>
      <c r="C13502"/>
      <c r="D13502" s="43"/>
    </row>
    <row r="13503" spans="1:4" ht="15" x14ac:dyDescent="0.25">
      <c r="A13503"/>
      <c r="B13503"/>
      <c r="C13503"/>
      <c r="D13503" s="43"/>
    </row>
    <row r="13504" spans="1:4" ht="15" x14ac:dyDescent="0.25">
      <c r="A13504"/>
      <c r="B13504"/>
      <c r="C13504"/>
      <c r="D13504" s="44"/>
    </row>
    <row r="13505" spans="1:4" ht="15" x14ac:dyDescent="0.25">
      <c r="A13505"/>
      <c r="B13505"/>
      <c r="C13505"/>
      <c r="D13505" s="44"/>
    </row>
    <row r="13506" spans="1:4" ht="15" x14ac:dyDescent="0.25">
      <c r="A13506"/>
      <c r="B13506"/>
      <c r="C13506"/>
      <c r="D13506" s="44"/>
    </row>
    <row r="13507" spans="1:4" ht="15" x14ac:dyDescent="0.25">
      <c r="A13507"/>
      <c r="B13507"/>
      <c r="C13507"/>
      <c r="D13507" s="44"/>
    </row>
    <row r="13508" spans="1:4" ht="15" x14ac:dyDescent="0.25">
      <c r="A13508"/>
      <c r="B13508"/>
      <c r="C13508"/>
      <c r="D13508" s="44"/>
    </row>
    <row r="13509" spans="1:4" ht="15" x14ac:dyDescent="0.25">
      <c r="A13509"/>
      <c r="B13509"/>
      <c r="C13509"/>
      <c r="D13509" s="44"/>
    </row>
    <row r="13510" spans="1:4" ht="15" x14ac:dyDescent="0.25">
      <c r="A13510"/>
      <c r="B13510"/>
      <c r="C13510"/>
      <c r="D13510" s="44"/>
    </row>
    <row r="13511" spans="1:4" ht="15" x14ac:dyDescent="0.25">
      <c r="A13511"/>
      <c r="B13511"/>
      <c r="C13511"/>
      <c r="D13511" s="44"/>
    </row>
    <row r="13512" spans="1:4" ht="15" x14ac:dyDescent="0.25">
      <c r="A13512"/>
      <c r="B13512"/>
      <c r="C13512"/>
      <c r="D13512" s="44"/>
    </row>
    <row r="13513" spans="1:4" ht="15" x14ac:dyDescent="0.25">
      <c r="A13513"/>
      <c r="B13513"/>
      <c r="C13513"/>
      <c r="D13513" s="44"/>
    </row>
    <row r="13514" spans="1:4" ht="15" x14ac:dyDescent="0.25">
      <c r="A13514"/>
      <c r="B13514"/>
      <c r="C13514"/>
      <c r="D13514" s="44"/>
    </row>
    <row r="13515" spans="1:4" ht="15" x14ac:dyDescent="0.25">
      <c r="A13515"/>
      <c r="B13515"/>
      <c r="C13515"/>
      <c r="D13515" s="44"/>
    </row>
    <row r="13516" spans="1:4" ht="15" x14ac:dyDescent="0.25">
      <c r="A13516"/>
      <c r="B13516"/>
      <c r="C13516"/>
      <c r="D13516" s="43"/>
    </row>
    <row r="13517" spans="1:4" ht="15" x14ac:dyDescent="0.25">
      <c r="A13517"/>
      <c r="B13517"/>
      <c r="C13517"/>
      <c r="D13517" s="43"/>
    </row>
    <row r="13518" spans="1:4" ht="15" x14ac:dyDescent="0.25">
      <c r="A13518"/>
      <c r="B13518"/>
      <c r="C13518"/>
      <c r="D13518" s="44"/>
    </row>
    <row r="13519" spans="1:4" ht="15" x14ac:dyDescent="0.25">
      <c r="A13519"/>
      <c r="B13519"/>
      <c r="C13519"/>
      <c r="D13519" s="44"/>
    </row>
    <row r="13520" spans="1:4" ht="15" x14ac:dyDescent="0.25">
      <c r="A13520"/>
      <c r="B13520"/>
      <c r="C13520"/>
      <c r="D13520" s="44"/>
    </row>
    <row r="13521" spans="1:4" ht="15" x14ac:dyDescent="0.25">
      <c r="A13521"/>
      <c r="B13521"/>
      <c r="C13521"/>
      <c r="D13521" s="44"/>
    </row>
    <row r="13522" spans="1:4" ht="15" x14ac:dyDescent="0.25">
      <c r="A13522"/>
      <c r="B13522"/>
      <c r="C13522"/>
      <c r="D13522" s="44"/>
    </row>
    <row r="13523" spans="1:4" ht="15" x14ac:dyDescent="0.25">
      <c r="A13523"/>
      <c r="B13523"/>
      <c r="C13523"/>
      <c r="D13523" s="44"/>
    </row>
    <row r="13524" spans="1:4" ht="15" x14ac:dyDescent="0.25">
      <c r="A13524"/>
      <c r="B13524"/>
      <c r="C13524"/>
      <c r="D13524" s="44"/>
    </row>
    <row r="13525" spans="1:4" ht="15" x14ac:dyDescent="0.25">
      <c r="A13525"/>
      <c r="B13525"/>
      <c r="C13525"/>
      <c r="D13525" s="44"/>
    </row>
    <row r="13526" spans="1:4" ht="15" x14ac:dyDescent="0.25">
      <c r="A13526"/>
      <c r="B13526"/>
      <c r="C13526"/>
      <c r="D13526" s="44"/>
    </row>
    <row r="13527" spans="1:4" ht="15" x14ac:dyDescent="0.25">
      <c r="A13527"/>
      <c r="B13527"/>
      <c r="C13527"/>
      <c r="D13527" s="44"/>
    </row>
    <row r="13528" spans="1:4" ht="15" x14ac:dyDescent="0.25">
      <c r="A13528"/>
      <c r="B13528"/>
      <c r="C13528"/>
      <c r="D13528" s="44"/>
    </row>
    <row r="13529" spans="1:4" ht="15" x14ac:dyDescent="0.25">
      <c r="A13529"/>
      <c r="B13529"/>
      <c r="C13529"/>
      <c r="D13529" s="44"/>
    </row>
    <row r="13530" spans="1:4" ht="15" x14ac:dyDescent="0.25">
      <c r="A13530"/>
      <c r="B13530"/>
      <c r="C13530"/>
      <c r="D13530" s="44"/>
    </row>
    <row r="13531" spans="1:4" ht="15" x14ac:dyDescent="0.25">
      <c r="A13531"/>
      <c r="B13531"/>
      <c r="C13531"/>
      <c r="D13531" s="44"/>
    </row>
    <row r="13532" spans="1:4" ht="15" x14ac:dyDescent="0.25">
      <c r="A13532"/>
      <c r="B13532"/>
      <c r="C13532"/>
      <c r="D13532" s="44"/>
    </row>
    <row r="13533" spans="1:4" ht="15" x14ac:dyDescent="0.25">
      <c r="A13533"/>
      <c r="B13533"/>
      <c r="C13533"/>
      <c r="D13533" s="43"/>
    </row>
    <row r="13534" spans="1:4" ht="15" x14ac:dyDescent="0.25">
      <c r="A13534"/>
      <c r="B13534"/>
      <c r="C13534"/>
      <c r="D13534" s="43"/>
    </row>
    <row r="13535" spans="1:4" ht="15" x14ac:dyDescent="0.25">
      <c r="A13535"/>
      <c r="B13535"/>
      <c r="C13535"/>
      <c r="D13535" s="43"/>
    </row>
    <row r="13536" spans="1:4" ht="15" x14ac:dyDescent="0.25">
      <c r="A13536"/>
      <c r="B13536"/>
      <c r="C13536"/>
      <c r="D13536" s="43"/>
    </row>
    <row r="13537" spans="1:4" ht="15" x14ac:dyDescent="0.25">
      <c r="A13537"/>
      <c r="B13537"/>
      <c r="C13537"/>
      <c r="D13537" s="43"/>
    </row>
    <row r="13538" spans="1:4" ht="15" x14ac:dyDescent="0.25">
      <c r="A13538"/>
      <c r="B13538"/>
      <c r="C13538"/>
      <c r="D13538" s="43"/>
    </row>
    <row r="13539" spans="1:4" ht="15" x14ac:dyDescent="0.25">
      <c r="A13539"/>
      <c r="B13539"/>
      <c r="C13539"/>
      <c r="D13539" s="43"/>
    </row>
    <row r="13540" spans="1:4" ht="15" x14ac:dyDescent="0.25">
      <c r="A13540"/>
      <c r="B13540"/>
      <c r="C13540"/>
      <c r="D13540" s="43"/>
    </row>
    <row r="13541" spans="1:4" ht="15" x14ac:dyDescent="0.25">
      <c r="A13541"/>
      <c r="B13541"/>
      <c r="C13541"/>
      <c r="D13541" s="43"/>
    </row>
    <row r="13542" spans="1:4" ht="15" x14ac:dyDescent="0.25">
      <c r="A13542"/>
      <c r="B13542"/>
      <c r="C13542"/>
      <c r="D13542" s="43"/>
    </row>
    <row r="13543" spans="1:4" ht="15" x14ac:dyDescent="0.25">
      <c r="A13543"/>
      <c r="B13543"/>
      <c r="C13543"/>
      <c r="D13543" s="43"/>
    </row>
    <row r="13544" spans="1:4" ht="15" x14ac:dyDescent="0.25">
      <c r="A13544"/>
      <c r="B13544"/>
      <c r="C13544"/>
      <c r="D13544" s="43"/>
    </row>
    <row r="13545" spans="1:4" ht="15" x14ac:dyDescent="0.25">
      <c r="A13545"/>
      <c r="B13545"/>
      <c r="C13545"/>
      <c r="D13545" s="43"/>
    </row>
    <row r="13546" spans="1:4" ht="15" x14ac:dyDescent="0.25">
      <c r="A13546"/>
      <c r="B13546"/>
      <c r="C13546"/>
      <c r="D13546" s="43"/>
    </row>
    <row r="13547" spans="1:4" ht="15" x14ac:dyDescent="0.25">
      <c r="A13547"/>
      <c r="B13547"/>
      <c r="C13547"/>
      <c r="D13547" s="43"/>
    </row>
    <row r="13548" spans="1:4" ht="15" x14ac:dyDescent="0.25">
      <c r="A13548"/>
      <c r="B13548"/>
      <c r="C13548"/>
      <c r="D13548" s="43"/>
    </row>
    <row r="13549" spans="1:4" ht="15" x14ac:dyDescent="0.25">
      <c r="A13549"/>
      <c r="B13549"/>
      <c r="C13549"/>
      <c r="D13549" s="43"/>
    </row>
    <row r="13550" spans="1:4" ht="15" x14ac:dyDescent="0.25">
      <c r="A13550"/>
      <c r="B13550"/>
      <c r="C13550"/>
      <c r="D13550" s="43"/>
    </row>
    <row r="13551" spans="1:4" ht="15" x14ac:dyDescent="0.25">
      <c r="A13551"/>
      <c r="B13551"/>
      <c r="C13551"/>
      <c r="D13551" s="43"/>
    </row>
    <row r="13552" spans="1:4" ht="15" x14ac:dyDescent="0.25">
      <c r="A13552"/>
      <c r="B13552"/>
      <c r="C13552"/>
      <c r="D13552" s="43"/>
    </row>
    <row r="13553" spans="1:4" ht="15" x14ac:dyDescent="0.25">
      <c r="A13553"/>
      <c r="B13553"/>
      <c r="C13553"/>
      <c r="D13553" s="44"/>
    </row>
    <row r="13554" spans="1:4" ht="15" x14ac:dyDescent="0.25">
      <c r="A13554"/>
      <c r="B13554"/>
      <c r="C13554"/>
      <c r="D13554" s="43"/>
    </row>
    <row r="13555" spans="1:4" ht="15" x14ac:dyDescent="0.25">
      <c r="A13555"/>
      <c r="B13555"/>
      <c r="C13555"/>
      <c r="D13555" s="43"/>
    </row>
    <row r="13556" spans="1:4" ht="15" x14ac:dyDescent="0.25">
      <c r="A13556"/>
      <c r="B13556"/>
      <c r="C13556"/>
      <c r="D13556" s="44"/>
    </row>
    <row r="13557" spans="1:4" ht="15" x14ac:dyDescent="0.25">
      <c r="A13557"/>
      <c r="B13557"/>
      <c r="C13557"/>
      <c r="D13557" s="44"/>
    </row>
    <row r="13558" spans="1:4" ht="15" x14ac:dyDescent="0.25">
      <c r="A13558"/>
      <c r="B13558"/>
      <c r="C13558"/>
      <c r="D13558" s="43"/>
    </row>
    <row r="13559" spans="1:4" ht="15" x14ac:dyDescent="0.25">
      <c r="A13559"/>
      <c r="B13559"/>
      <c r="C13559"/>
      <c r="D13559" s="43"/>
    </row>
    <row r="13560" spans="1:4" ht="15" x14ac:dyDescent="0.25">
      <c r="A13560"/>
      <c r="B13560"/>
      <c r="C13560"/>
      <c r="D13560" s="43"/>
    </row>
    <row r="13561" spans="1:4" ht="15" x14ac:dyDescent="0.25">
      <c r="A13561"/>
      <c r="B13561"/>
      <c r="C13561"/>
      <c r="D13561" s="43"/>
    </row>
    <row r="13562" spans="1:4" ht="15" x14ac:dyDescent="0.25">
      <c r="A13562"/>
      <c r="B13562"/>
      <c r="C13562"/>
      <c r="D13562" s="43"/>
    </row>
    <row r="13563" spans="1:4" ht="15" x14ac:dyDescent="0.25">
      <c r="A13563"/>
      <c r="B13563"/>
      <c r="C13563"/>
      <c r="D13563" s="43"/>
    </row>
    <row r="13564" spans="1:4" ht="15" x14ac:dyDescent="0.25">
      <c r="A13564"/>
      <c r="B13564"/>
      <c r="C13564"/>
      <c r="D13564" s="43"/>
    </row>
    <row r="13565" spans="1:4" ht="15" x14ac:dyDescent="0.25">
      <c r="A13565"/>
      <c r="B13565"/>
      <c r="C13565"/>
      <c r="D13565" s="43"/>
    </row>
    <row r="13566" spans="1:4" ht="15" x14ac:dyDescent="0.25">
      <c r="A13566"/>
      <c r="B13566"/>
      <c r="C13566"/>
      <c r="D13566" s="44"/>
    </row>
    <row r="13567" spans="1:4" ht="15" x14ac:dyDescent="0.25">
      <c r="A13567"/>
      <c r="B13567"/>
      <c r="C13567"/>
      <c r="D13567" s="43"/>
    </row>
    <row r="13568" spans="1:4" ht="15" x14ac:dyDescent="0.25">
      <c r="A13568"/>
      <c r="B13568"/>
      <c r="C13568"/>
      <c r="D13568" s="43"/>
    </row>
    <row r="13569" spans="1:4" ht="15" x14ac:dyDescent="0.25">
      <c r="A13569"/>
      <c r="B13569"/>
      <c r="C13569"/>
      <c r="D13569" s="43"/>
    </row>
    <row r="13570" spans="1:4" ht="15" x14ac:dyDescent="0.25">
      <c r="A13570"/>
      <c r="B13570"/>
      <c r="C13570"/>
      <c r="D13570" s="43"/>
    </row>
    <row r="13571" spans="1:4" ht="15" x14ac:dyDescent="0.25">
      <c r="A13571"/>
      <c r="B13571"/>
      <c r="C13571"/>
      <c r="D13571" s="43"/>
    </row>
    <row r="13572" spans="1:4" ht="15" x14ac:dyDescent="0.25">
      <c r="A13572"/>
      <c r="B13572"/>
      <c r="C13572"/>
      <c r="D13572" s="43"/>
    </row>
    <row r="13573" spans="1:4" ht="15" x14ac:dyDescent="0.25">
      <c r="A13573"/>
      <c r="B13573"/>
      <c r="C13573"/>
      <c r="D13573" s="43"/>
    </row>
    <row r="13574" spans="1:4" ht="15" x14ac:dyDescent="0.25">
      <c r="A13574"/>
      <c r="B13574"/>
      <c r="C13574"/>
      <c r="D13574" s="43"/>
    </row>
    <row r="13575" spans="1:4" ht="15" x14ac:dyDescent="0.25">
      <c r="A13575"/>
      <c r="B13575"/>
      <c r="C13575"/>
      <c r="D13575" s="43"/>
    </row>
    <row r="13576" spans="1:4" ht="15" x14ac:dyDescent="0.25">
      <c r="A13576"/>
      <c r="B13576"/>
      <c r="C13576"/>
      <c r="D13576" s="43"/>
    </row>
    <row r="13577" spans="1:4" ht="15" x14ac:dyDescent="0.25">
      <c r="A13577"/>
      <c r="B13577"/>
      <c r="C13577"/>
      <c r="D13577" s="43"/>
    </row>
    <row r="13578" spans="1:4" ht="15" x14ac:dyDescent="0.25">
      <c r="A13578"/>
      <c r="B13578"/>
      <c r="C13578"/>
      <c r="D13578" s="43"/>
    </row>
    <row r="13579" spans="1:4" ht="15" x14ac:dyDescent="0.25">
      <c r="A13579"/>
      <c r="B13579"/>
      <c r="C13579"/>
      <c r="D13579" s="43"/>
    </row>
    <row r="13580" spans="1:4" ht="15" x14ac:dyDescent="0.25">
      <c r="A13580"/>
      <c r="B13580"/>
      <c r="C13580"/>
      <c r="D13580" s="43"/>
    </row>
    <row r="13581" spans="1:4" ht="15" x14ac:dyDescent="0.25">
      <c r="A13581"/>
      <c r="B13581"/>
      <c r="C13581"/>
      <c r="D13581" s="43"/>
    </row>
    <row r="13582" spans="1:4" ht="15" x14ac:dyDescent="0.25">
      <c r="A13582"/>
      <c r="B13582"/>
      <c r="C13582"/>
      <c r="D13582" s="43"/>
    </row>
    <row r="13583" spans="1:4" ht="15" x14ac:dyDescent="0.25">
      <c r="A13583"/>
      <c r="B13583"/>
      <c r="C13583"/>
      <c r="D13583" s="43"/>
    </row>
    <row r="13584" spans="1:4" ht="15" x14ac:dyDescent="0.25">
      <c r="A13584"/>
      <c r="B13584"/>
      <c r="C13584"/>
      <c r="D13584" s="43"/>
    </row>
    <row r="13585" spans="1:4" ht="15" x14ac:dyDescent="0.25">
      <c r="A13585"/>
      <c r="B13585"/>
      <c r="C13585"/>
      <c r="D13585" s="43"/>
    </row>
    <row r="13586" spans="1:4" ht="15" x14ac:dyDescent="0.25">
      <c r="A13586"/>
      <c r="B13586"/>
      <c r="C13586"/>
      <c r="D13586" s="43"/>
    </row>
    <row r="13587" spans="1:4" ht="15" x14ac:dyDescent="0.25">
      <c r="A13587"/>
      <c r="B13587"/>
      <c r="C13587"/>
      <c r="D13587" s="43"/>
    </row>
    <row r="13588" spans="1:4" ht="15" x14ac:dyDescent="0.25">
      <c r="A13588"/>
      <c r="B13588"/>
      <c r="C13588"/>
      <c r="D13588" s="43"/>
    </row>
    <row r="13589" spans="1:4" ht="15" x14ac:dyDescent="0.25">
      <c r="A13589"/>
      <c r="B13589"/>
      <c r="C13589"/>
      <c r="D13589" s="43"/>
    </row>
    <row r="13590" spans="1:4" ht="15" x14ac:dyDescent="0.25">
      <c r="A13590"/>
      <c r="B13590"/>
      <c r="C13590"/>
      <c r="D13590" s="43"/>
    </row>
    <row r="13591" spans="1:4" ht="15" x14ac:dyDescent="0.25">
      <c r="A13591"/>
      <c r="B13591"/>
      <c r="C13591"/>
      <c r="D13591" s="43"/>
    </row>
    <row r="13592" spans="1:4" ht="15" x14ac:dyDescent="0.25">
      <c r="A13592"/>
      <c r="B13592"/>
      <c r="C13592"/>
      <c r="D13592" s="43"/>
    </row>
    <row r="13593" spans="1:4" ht="15" x14ac:dyDescent="0.25">
      <c r="A13593"/>
      <c r="B13593"/>
      <c r="C13593"/>
      <c r="D13593" s="43"/>
    </row>
    <row r="13594" spans="1:4" ht="15" x14ac:dyDescent="0.25">
      <c r="A13594"/>
      <c r="B13594"/>
      <c r="C13594"/>
      <c r="D13594" s="43"/>
    </row>
    <row r="13595" spans="1:4" ht="15" x14ac:dyDescent="0.25">
      <c r="A13595"/>
      <c r="B13595"/>
      <c r="C13595"/>
      <c r="D13595" s="43"/>
    </row>
    <row r="13596" spans="1:4" ht="15" x14ac:dyDescent="0.25">
      <c r="A13596"/>
      <c r="B13596"/>
      <c r="C13596"/>
      <c r="D13596" s="43"/>
    </row>
    <row r="13597" spans="1:4" ht="15" x14ac:dyDescent="0.25">
      <c r="A13597"/>
      <c r="B13597"/>
      <c r="C13597"/>
      <c r="D13597" s="43"/>
    </row>
    <row r="13598" spans="1:4" ht="15" x14ac:dyDescent="0.25">
      <c r="A13598"/>
      <c r="B13598"/>
      <c r="C13598"/>
      <c r="D13598" s="44"/>
    </row>
    <row r="13599" spans="1:4" ht="15" x14ac:dyDescent="0.25">
      <c r="A13599"/>
      <c r="B13599"/>
      <c r="C13599"/>
      <c r="D13599" s="43"/>
    </row>
    <row r="13600" spans="1:4" ht="15" x14ac:dyDescent="0.25">
      <c r="A13600"/>
      <c r="B13600"/>
      <c r="C13600"/>
      <c r="D13600" s="44"/>
    </row>
    <row r="13601" spans="1:4" ht="15" x14ac:dyDescent="0.25">
      <c r="A13601"/>
      <c r="B13601"/>
      <c r="C13601"/>
      <c r="D13601" s="44"/>
    </row>
    <row r="13602" spans="1:4" ht="15" x14ac:dyDescent="0.25">
      <c r="A13602"/>
      <c r="B13602"/>
      <c r="C13602"/>
      <c r="D13602" s="43"/>
    </row>
    <row r="13603" spans="1:4" ht="15" x14ac:dyDescent="0.25">
      <c r="A13603"/>
      <c r="B13603"/>
      <c r="C13603"/>
      <c r="D13603" s="43"/>
    </row>
    <row r="13604" spans="1:4" ht="15" x14ac:dyDescent="0.25">
      <c r="A13604"/>
      <c r="B13604"/>
      <c r="C13604"/>
      <c r="D13604" s="43"/>
    </row>
    <row r="13605" spans="1:4" ht="15" x14ac:dyDescent="0.25">
      <c r="A13605"/>
      <c r="B13605"/>
      <c r="C13605"/>
      <c r="D13605" s="43"/>
    </row>
    <row r="13606" spans="1:4" ht="15" x14ac:dyDescent="0.25">
      <c r="A13606"/>
      <c r="B13606"/>
      <c r="C13606"/>
      <c r="D13606" s="43"/>
    </row>
    <row r="13607" spans="1:4" ht="15" x14ac:dyDescent="0.25">
      <c r="A13607"/>
      <c r="B13607"/>
      <c r="C13607"/>
      <c r="D13607" s="43"/>
    </row>
    <row r="13608" spans="1:4" ht="15" x14ac:dyDescent="0.25">
      <c r="A13608"/>
      <c r="B13608"/>
      <c r="C13608"/>
      <c r="D13608" s="43"/>
    </row>
    <row r="13609" spans="1:4" ht="15" x14ac:dyDescent="0.25">
      <c r="A13609"/>
      <c r="B13609"/>
      <c r="C13609"/>
      <c r="D13609" s="43"/>
    </row>
    <row r="13610" spans="1:4" ht="15" x14ac:dyDescent="0.25">
      <c r="A13610"/>
      <c r="B13610"/>
      <c r="C13610"/>
      <c r="D13610" s="43"/>
    </row>
    <row r="13611" spans="1:4" ht="15" x14ac:dyDescent="0.25">
      <c r="A13611"/>
      <c r="B13611"/>
      <c r="C13611"/>
      <c r="D13611" s="43"/>
    </row>
    <row r="13612" spans="1:4" ht="15" x14ac:dyDescent="0.25">
      <c r="A13612"/>
      <c r="B13612"/>
      <c r="C13612"/>
      <c r="D13612" s="43"/>
    </row>
    <row r="13613" spans="1:4" ht="15" x14ac:dyDescent="0.25">
      <c r="A13613"/>
      <c r="B13613"/>
      <c r="C13613"/>
      <c r="D13613" s="43"/>
    </row>
    <row r="13614" spans="1:4" ht="15" x14ac:dyDescent="0.25">
      <c r="A13614"/>
      <c r="B13614"/>
      <c r="C13614"/>
      <c r="D13614" s="43"/>
    </row>
    <row r="13615" spans="1:4" ht="15" x14ac:dyDescent="0.25">
      <c r="A13615"/>
      <c r="B13615"/>
      <c r="C13615"/>
      <c r="D13615" s="43"/>
    </row>
    <row r="13616" spans="1:4" ht="15" x14ac:dyDescent="0.25">
      <c r="A13616"/>
      <c r="B13616"/>
      <c r="C13616"/>
      <c r="D13616" s="43"/>
    </row>
    <row r="13617" spans="1:4" ht="15" x14ac:dyDescent="0.25">
      <c r="A13617"/>
      <c r="B13617"/>
      <c r="C13617"/>
      <c r="D13617" s="43"/>
    </row>
    <row r="13618" spans="1:4" ht="15" x14ac:dyDescent="0.25">
      <c r="A13618"/>
      <c r="B13618"/>
      <c r="C13618"/>
      <c r="D13618" s="43"/>
    </row>
    <row r="13619" spans="1:4" ht="15" x14ac:dyDescent="0.25">
      <c r="A13619"/>
      <c r="B13619"/>
      <c r="C13619"/>
      <c r="D13619" s="43"/>
    </row>
    <row r="13620" spans="1:4" ht="15" x14ac:dyDescent="0.25">
      <c r="A13620"/>
      <c r="B13620"/>
      <c r="C13620"/>
      <c r="D13620" s="43"/>
    </row>
    <row r="13621" spans="1:4" ht="15" x14ac:dyDescent="0.25">
      <c r="A13621"/>
      <c r="B13621"/>
      <c r="C13621"/>
      <c r="D13621" s="43"/>
    </row>
    <row r="13622" spans="1:4" ht="15" x14ac:dyDescent="0.25">
      <c r="A13622"/>
      <c r="B13622"/>
      <c r="C13622"/>
      <c r="D13622" s="43"/>
    </row>
    <row r="13623" spans="1:4" ht="15" x14ac:dyDescent="0.25">
      <c r="A13623"/>
      <c r="B13623"/>
      <c r="C13623"/>
      <c r="D13623" s="43"/>
    </row>
    <row r="13624" spans="1:4" ht="15" x14ac:dyDescent="0.25">
      <c r="A13624"/>
      <c r="B13624"/>
      <c r="C13624"/>
      <c r="D13624" s="43"/>
    </row>
    <row r="13625" spans="1:4" ht="15" x14ac:dyDescent="0.25">
      <c r="A13625"/>
      <c r="B13625"/>
      <c r="C13625"/>
      <c r="D13625" s="43"/>
    </row>
    <row r="13626" spans="1:4" ht="15" x14ac:dyDescent="0.25">
      <c r="A13626"/>
      <c r="B13626"/>
      <c r="C13626"/>
      <c r="D13626" s="43"/>
    </row>
    <row r="13627" spans="1:4" ht="15" x14ac:dyDescent="0.25">
      <c r="A13627"/>
      <c r="B13627"/>
      <c r="C13627"/>
      <c r="D13627" s="43"/>
    </row>
    <row r="13628" spans="1:4" ht="15" x14ac:dyDescent="0.25">
      <c r="A13628"/>
      <c r="B13628"/>
      <c r="C13628"/>
      <c r="D13628" s="43"/>
    </row>
    <row r="13629" spans="1:4" ht="15" x14ac:dyDescent="0.25">
      <c r="A13629"/>
      <c r="B13629"/>
      <c r="C13629"/>
      <c r="D13629" s="43"/>
    </row>
    <row r="13630" spans="1:4" ht="15" x14ac:dyDescent="0.25">
      <c r="A13630"/>
      <c r="B13630"/>
      <c r="C13630"/>
      <c r="D13630" s="43"/>
    </row>
    <row r="13631" spans="1:4" ht="15" x14ac:dyDescent="0.25">
      <c r="A13631"/>
      <c r="B13631"/>
      <c r="C13631"/>
      <c r="D13631" s="43"/>
    </row>
    <row r="13632" spans="1:4" ht="15" x14ac:dyDescent="0.25">
      <c r="A13632"/>
      <c r="B13632"/>
      <c r="C13632"/>
      <c r="D13632" s="43"/>
    </row>
    <row r="13633" spans="1:4" ht="15" x14ac:dyDescent="0.25">
      <c r="A13633"/>
      <c r="B13633"/>
      <c r="C13633"/>
      <c r="D13633" s="43"/>
    </row>
    <row r="13634" spans="1:4" ht="15" x14ac:dyDescent="0.25">
      <c r="A13634"/>
      <c r="B13634"/>
      <c r="C13634"/>
      <c r="D13634" s="43"/>
    </row>
    <row r="13635" spans="1:4" ht="15" x14ac:dyDescent="0.25">
      <c r="A13635"/>
      <c r="B13635"/>
      <c r="C13635"/>
      <c r="D13635" s="43"/>
    </row>
    <row r="13636" spans="1:4" ht="15" x14ac:dyDescent="0.25">
      <c r="A13636"/>
      <c r="B13636"/>
      <c r="C13636"/>
      <c r="D13636" s="43"/>
    </row>
    <row r="13637" spans="1:4" ht="15" x14ac:dyDescent="0.25">
      <c r="A13637"/>
      <c r="B13637"/>
      <c r="C13637"/>
      <c r="D13637" s="43"/>
    </row>
    <row r="13638" spans="1:4" ht="15" x14ac:dyDescent="0.25">
      <c r="A13638"/>
      <c r="B13638"/>
      <c r="C13638"/>
      <c r="D13638" s="43"/>
    </row>
    <row r="13639" spans="1:4" ht="15" x14ac:dyDescent="0.25">
      <c r="A13639"/>
      <c r="B13639"/>
      <c r="C13639"/>
      <c r="D13639" s="43"/>
    </row>
    <row r="13640" spans="1:4" ht="15" x14ac:dyDescent="0.25">
      <c r="A13640"/>
      <c r="B13640"/>
      <c r="C13640"/>
      <c r="D13640" s="43"/>
    </row>
    <row r="13641" spans="1:4" ht="15" x14ac:dyDescent="0.25">
      <c r="A13641"/>
      <c r="B13641"/>
      <c r="C13641"/>
      <c r="D13641" s="43"/>
    </row>
    <row r="13642" spans="1:4" ht="15" x14ac:dyDescent="0.25">
      <c r="A13642"/>
      <c r="B13642"/>
      <c r="C13642"/>
      <c r="D13642" s="43"/>
    </row>
    <row r="13643" spans="1:4" ht="15" x14ac:dyDescent="0.25">
      <c r="A13643"/>
      <c r="B13643"/>
      <c r="C13643"/>
      <c r="D13643" s="43"/>
    </row>
    <row r="13644" spans="1:4" ht="15" x14ac:dyDescent="0.25">
      <c r="A13644"/>
      <c r="B13644"/>
      <c r="C13644"/>
      <c r="D13644" s="43"/>
    </row>
    <row r="13645" spans="1:4" ht="15" x14ac:dyDescent="0.25">
      <c r="A13645"/>
      <c r="B13645"/>
      <c r="C13645"/>
      <c r="D13645" s="43"/>
    </row>
    <row r="13646" spans="1:4" ht="15" x14ac:dyDescent="0.25">
      <c r="A13646"/>
      <c r="B13646"/>
      <c r="C13646"/>
      <c r="D13646" s="43"/>
    </row>
    <row r="13647" spans="1:4" ht="15" x14ac:dyDescent="0.25">
      <c r="A13647"/>
      <c r="B13647"/>
      <c r="C13647"/>
      <c r="D13647" s="43"/>
    </row>
    <row r="13648" spans="1:4" ht="15" x14ac:dyDescent="0.25">
      <c r="A13648"/>
      <c r="B13648"/>
      <c r="C13648"/>
      <c r="D13648" s="43"/>
    </row>
    <row r="13649" spans="1:4" ht="15" x14ac:dyDescent="0.25">
      <c r="A13649"/>
      <c r="B13649"/>
      <c r="C13649"/>
      <c r="D13649" s="43"/>
    </row>
    <row r="13650" spans="1:4" ht="15" x14ac:dyDescent="0.25">
      <c r="A13650"/>
      <c r="B13650"/>
      <c r="C13650"/>
      <c r="D13650" s="43"/>
    </row>
    <row r="13651" spans="1:4" ht="15" x14ac:dyDescent="0.25">
      <c r="A13651"/>
      <c r="B13651"/>
      <c r="C13651"/>
      <c r="D13651" s="43"/>
    </row>
    <row r="13652" spans="1:4" ht="15" x14ac:dyDescent="0.25">
      <c r="A13652"/>
      <c r="B13652"/>
      <c r="C13652"/>
      <c r="D13652" s="43"/>
    </row>
    <row r="13653" spans="1:4" ht="15" x14ac:dyDescent="0.25">
      <c r="A13653"/>
      <c r="B13653"/>
      <c r="C13653"/>
      <c r="D13653" s="43"/>
    </row>
    <row r="13654" spans="1:4" ht="15" x14ac:dyDescent="0.25">
      <c r="A13654"/>
      <c r="B13654"/>
      <c r="C13654"/>
      <c r="D13654" s="43"/>
    </row>
    <row r="13655" spans="1:4" ht="15" x14ac:dyDescent="0.25">
      <c r="A13655"/>
      <c r="B13655"/>
      <c r="C13655"/>
      <c r="D13655" s="43"/>
    </row>
    <row r="13656" spans="1:4" ht="15" x14ac:dyDescent="0.25">
      <c r="A13656"/>
      <c r="B13656"/>
      <c r="C13656"/>
      <c r="D13656" s="43"/>
    </row>
    <row r="13657" spans="1:4" ht="15" x14ac:dyDescent="0.25">
      <c r="A13657"/>
      <c r="B13657"/>
      <c r="C13657"/>
      <c r="D13657" s="43"/>
    </row>
    <row r="13658" spans="1:4" ht="15" x14ac:dyDescent="0.25">
      <c r="A13658"/>
      <c r="B13658"/>
      <c r="C13658"/>
      <c r="D13658" s="43"/>
    </row>
    <row r="13659" spans="1:4" ht="15" x14ac:dyDescent="0.25">
      <c r="A13659"/>
      <c r="B13659"/>
      <c r="C13659"/>
      <c r="D13659" s="43"/>
    </row>
    <row r="13660" spans="1:4" ht="15" x14ac:dyDescent="0.25">
      <c r="A13660"/>
      <c r="B13660"/>
      <c r="C13660"/>
      <c r="D13660" s="43"/>
    </row>
    <row r="13661" spans="1:4" ht="15" x14ac:dyDescent="0.25">
      <c r="A13661"/>
      <c r="B13661"/>
      <c r="C13661"/>
      <c r="D13661" s="43"/>
    </row>
    <row r="13662" spans="1:4" ht="15" x14ac:dyDescent="0.25">
      <c r="A13662"/>
      <c r="B13662"/>
      <c r="C13662"/>
      <c r="D13662" s="43"/>
    </row>
    <row r="13663" spans="1:4" ht="15" x14ac:dyDescent="0.25">
      <c r="A13663"/>
      <c r="B13663"/>
      <c r="C13663"/>
      <c r="D13663" s="43"/>
    </row>
    <row r="13664" spans="1:4" ht="15" x14ac:dyDescent="0.25">
      <c r="A13664"/>
      <c r="B13664"/>
      <c r="C13664"/>
      <c r="D13664" s="44"/>
    </row>
    <row r="13665" spans="1:4" ht="15" x14ac:dyDescent="0.25">
      <c r="A13665"/>
      <c r="B13665"/>
      <c r="C13665"/>
      <c r="D13665" s="43"/>
    </row>
    <row r="13666" spans="1:4" ht="15" x14ac:dyDescent="0.25">
      <c r="A13666"/>
      <c r="B13666"/>
      <c r="C13666"/>
      <c r="D13666" s="43"/>
    </row>
    <row r="13667" spans="1:4" ht="15" x14ac:dyDescent="0.25">
      <c r="A13667"/>
      <c r="B13667"/>
      <c r="C13667"/>
      <c r="D13667" s="43"/>
    </row>
    <row r="13668" spans="1:4" ht="15" x14ac:dyDescent="0.25">
      <c r="A13668"/>
      <c r="B13668"/>
      <c r="C13668"/>
      <c r="D13668" s="43"/>
    </row>
    <row r="13669" spans="1:4" ht="15" x14ac:dyDescent="0.25">
      <c r="A13669"/>
      <c r="B13669"/>
      <c r="C13669"/>
      <c r="D13669" s="43"/>
    </row>
    <row r="13670" spans="1:4" ht="15" x14ac:dyDescent="0.25">
      <c r="A13670"/>
      <c r="B13670"/>
      <c r="C13670"/>
      <c r="D13670" s="43"/>
    </row>
    <row r="13671" spans="1:4" ht="15" x14ac:dyDescent="0.25">
      <c r="A13671"/>
      <c r="B13671"/>
      <c r="C13671"/>
      <c r="D13671" s="43"/>
    </row>
    <row r="13672" spans="1:4" ht="15" x14ac:dyDescent="0.25">
      <c r="A13672"/>
      <c r="B13672"/>
      <c r="C13672"/>
      <c r="D13672" s="43"/>
    </row>
    <row r="13673" spans="1:4" ht="15" x14ac:dyDescent="0.25">
      <c r="A13673"/>
      <c r="B13673"/>
      <c r="C13673"/>
      <c r="D13673" s="43"/>
    </row>
    <row r="13674" spans="1:4" ht="15" x14ac:dyDescent="0.25">
      <c r="A13674"/>
      <c r="B13674"/>
      <c r="C13674"/>
      <c r="D13674" s="43"/>
    </row>
    <row r="13675" spans="1:4" ht="15" x14ac:dyDescent="0.25">
      <c r="A13675"/>
      <c r="B13675"/>
      <c r="C13675"/>
      <c r="D13675" s="44"/>
    </row>
    <row r="13676" spans="1:4" ht="15" x14ac:dyDescent="0.25">
      <c r="A13676"/>
      <c r="B13676"/>
      <c r="C13676"/>
      <c r="D13676" s="43"/>
    </row>
    <row r="13677" spans="1:4" ht="15" x14ac:dyDescent="0.25">
      <c r="A13677"/>
      <c r="B13677"/>
      <c r="C13677"/>
      <c r="D13677" s="43"/>
    </row>
    <row r="13678" spans="1:4" ht="15" x14ac:dyDescent="0.25">
      <c r="A13678"/>
      <c r="B13678"/>
      <c r="C13678"/>
      <c r="D13678" s="43"/>
    </row>
    <row r="13679" spans="1:4" ht="15" x14ac:dyDescent="0.25">
      <c r="A13679"/>
      <c r="B13679"/>
      <c r="C13679"/>
      <c r="D13679" s="43"/>
    </row>
    <row r="13680" spans="1:4" ht="15" x14ac:dyDescent="0.25">
      <c r="A13680"/>
      <c r="B13680"/>
      <c r="C13680"/>
      <c r="D13680" s="43"/>
    </row>
    <row r="13681" spans="1:4" ht="15" x14ac:dyDescent="0.25">
      <c r="A13681"/>
      <c r="B13681"/>
      <c r="C13681"/>
      <c r="D13681" s="43"/>
    </row>
    <row r="13682" spans="1:4" ht="15" x14ac:dyDescent="0.25">
      <c r="A13682"/>
      <c r="B13682"/>
      <c r="C13682"/>
      <c r="D13682" s="43"/>
    </row>
    <row r="13683" spans="1:4" ht="15" x14ac:dyDescent="0.25">
      <c r="A13683"/>
      <c r="B13683"/>
      <c r="C13683"/>
      <c r="D13683" s="43"/>
    </row>
    <row r="13684" spans="1:4" ht="15" x14ac:dyDescent="0.25">
      <c r="A13684"/>
      <c r="B13684"/>
      <c r="C13684"/>
      <c r="D13684" s="43"/>
    </row>
    <row r="13685" spans="1:4" ht="15" x14ac:dyDescent="0.25">
      <c r="A13685"/>
      <c r="B13685"/>
      <c r="C13685"/>
      <c r="D13685" s="43"/>
    </row>
    <row r="13686" spans="1:4" ht="15" x14ac:dyDescent="0.25">
      <c r="A13686"/>
      <c r="B13686"/>
      <c r="C13686"/>
      <c r="D13686" s="43"/>
    </row>
    <row r="13687" spans="1:4" ht="15" x14ac:dyDescent="0.25">
      <c r="A13687"/>
      <c r="B13687"/>
      <c r="C13687"/>
      <c r="D13687" s="43"/>
    </row>
    <row r="13688" spans="1:4" ht="15" x14ac:dyDescent="0.25">
      <c r="A13688"/>
      <c r="B13688"/>
      <c r="C13688"/>
      <c r="D13688" s="43"/>
    </row>
    <row r="13689" spans="1:4" ht="15" x14ac:dyDescent="0.25">
      <c r="A13689"/>
      <c r="B13689"/>
      <c r="C13689"/>
      <c r="D13689" s="43"/>
    </row>
    <row r="13690" spans="1:4" ht="15" x14ac:dyDescent="0.25">
      <c r="A13690"/>
      <c r="B13690"/>
      <c r="C13690"/>
      <c r="D13690" s="43"/>
    </row>
    <row r="13691" spans="1:4" ht="15" x14ac:dyDescent="0.25">
      <c r="A13691"/>
      <c r="B13691"/>
      <c r="C13691"/>
      <c r="D13691" s="43"/>
    </row>
    <row r="13692" spans="1:4" ht="15" x14ac:dyDescent="0.25">
      <c r="A13692"/>
      <c r="B13692"/>
      <c r="C13692"/>
      <c r="D13692" s="43"/>
    </row>
    <row r="13693" spans="1:4" ht="15" x14ac:dyDescent="0.25">
      <c r="A13693"/>
      <c r="B13693"/>
      <c r="C13693"/>
      <c r="D13693" s="43"/>
    </row>
    <row r="13694" spans="1:4" ht="15" x14ac:dyDescent="0.25">
      <c r="A13694"/>
      <c r="B13694"/>
      <c r="C13694"/>
      <c r="D13694" s="43"/>
    </row>
    <row r="13695" spans="1:4" ht="15" x14ac:dyDescent="0.25">
      <c r="A13695"/>
      <c r="B13695"/>
      <c r="C13695"/>
      <c r="D13695" s="43"/>
    </row>
    <row r="13696" spans="1:4" ht="15" x14ac:dyDescent="0.25">
      <c r="A13696"/>
      <c r="B13696"/>
      <c r="C13696"/>
      <c r="D13696" s="43"/>
    </row>
    <row r="13697" spans="1:4" ht="15" x14ac:dyDescent="0.25">
      <c r="A13697"/>
      <c r="B13697"/>
      <c r="C13697"/>
      <c r="D13697" s="43"/>
    </row>
    <row r="13698" spans="1:4" ht="15" x14ac:dyDescent="0.25">
      <c r="A13698"/>
      <c r="B13698"/>
      <c r="C13698"/>
      <c r="D13698" s="43"/>
    </row>
    <row r="13699" spans="1:4" ht="15" x14ac:dyDescent="0.25">
      <c r="A13699"/>
      <c r="B13699"/>
      <c r="C13699"/>
      <c r="D13699" s="43"/>
    </row>
    <row r="13700" spans="1:4" ht="15" x14ac:dyDescent="0.25">
      <c r="A13700"/>
      <c r="B13700"/>
      <c r="C13700"/>
      <c r="D13700" s="43"/>
    </row>
    <row r="13701" spans="1:4" ht="15" x14ac:dyDescent="0.25">
      <c r="A13701"/>
      <c r="B13701"/>
      <c r="C13701"/>
      <c r="D13701" s="43"/>
    </row>
    <row r="13702" spans="1:4" ht="15" x14ac:dyDescent="0.25">
      <c r="A13702"/>
      <c r="B13702"/>
      <c r="C13702"/>
      <c r="D13702" s="43"/>
    </row>
    <row r="13703" spans="1:4" ht="15" x14ac:dyDescent="0.25">
      <c r="A13703"/>
      <c r="B13703"/>
      <c r="C13703"/>
      <c r="D13703" s="43"/>
    </row>
    <row r="13704" spans="1:4" ht="15" x14ac:dyDescent="0.25">
      <c r="A13704"/>
      <c r="B13704"/>
      <c r="C13704"/>
      <c r="D13704" s="43"/>
    </row>
    <row r="13705" spans="1:4" ht="15" x14ac:dyDescent="0.25">
      <c r="A13705"/>
      <c r="B13705"/>
      <c r="C13705"/>
      <c r="D13705" s="43"/>
    </row>
    <row r="13706" spans="1:4" ht="15" x14ac:dyDescent="0.25">
      <c r="A13706"/>
      <c r="B13706"/>
      <c r="C13706"/>
      <c r="D13706" s="43"/>
    </row>
    <row r="13707" spans="1:4" ht="15" x14ac:dyDescent="0.25">
      <c r="A13707"/>
      <c r="B13707"/>
      <c r="C13707"/>
      <c r="D13707" s="43"/>
    </row>
    <row r="13708" spans="1:4" ht="15" x14ac:dyDescent="0.25">
      <c r="A13708"/>
      <c r="B13708"/>
      <c r="C13708"/>
      <c r="D13708" s="43"/>
    </row>
    <row r="13709" spans="1:4" ht="15" x14ac:dyDescent="0.25">
      <c r="A13709"/>
      <c r="B13709"/>
      <c r="C13709"/>
      <c r="D13709" s="43"/>
    </row>
    <row r="13710" spans="1:4" ht="15" x14ac:dyDescent="0.25">
      <c r="A13710"/>
      <c r="B13710"/>
      <c r="C13710"/>
      <c r="D13710" s="43"/>
    </row>
    <row r="13711" spans="1:4" ht="15" x14ac:dyDescent="0.25">
      <c r="A13711"/>
      <c r="B13711"/>
      <c r="C13711"/>
      <c r="D13711" s="43"/>
    </row>
    <row r="13712" spans="1:4" ht="15" x14ac:dyDescent="0.25">
      <c r="A13712"/>
      <c r="B13712"/>
      <c r="C13712"/>
      <c r="D13712" s="43"/>
    </row>
    <row r="13713" spans="1:4" ht="15" x14ac:dyDescent="0.25">
      <c r="A13713"/>
      <c r="B13713"/>
      <c r="C13713"/>
      <c r="D13713" s="43"/>
    </row>
    <row r="13714" spans="1:4" ht="15" x14ac:dyDescent="0.25">
      <c r="A13714"/>
      <c r="B13714"/>
      <c r="C13714"/>
      <c r="D13714" s="43"/>
    </row>
    <row r="13715" spans="1:4" ht="15" x14ac:dyDescent="0.25">
      <c r="A13715"/>
      <c r="B13715"/>
      <c r="C13715"/>
      <c r="D13715" s="43"/>
    </row>
    <row r="13716" spans="1:4" ht="15" x14ac:dyDescent="0.25">
      <c r="A13716"/>
      <c r="B13716"/>
      <c r="C13716"/>
      <c r="D13716" s="43"/>
    </row>
    <row r="13717" spans="1:4" ht="15" x14ac:dyDescent="0.25">
      <c r="A13717"/>
      <c r="B13717"/>
      <c r="C13717"/>
      <c r="D13717" s="43"/>
    </row>
    <row r="13718" spans="1:4" ht="15" x14ac:dyDescent="0.25">
      <c r="A13718"/>
      <c r="B13718"/>
      <c r="C13718"/>
      <c r="D13718" s="43"/>
    </row>
    <row r="13719" spans="1:4" ht="15" x14ac:dyDescent="0.25">
      <c r="A13719"/>
      <c r="B13719"/>
      <c r="C13719"/>
      <c r="D13719" s="43"/>
    </row>
    <row r="13720" spans="1:4" ht="15" x14ac:dyDescent="0.25">
      <c r="A13720"/>
      <c r="B13720"/>
      <c r="C13720"/>
      <c r="D13720" s="43"/>
    </row>
    <row r="13721" spans="1:4" ht="15" x14ac:dyDescent="0.25">
      <c r="A13721"/>
      <c r="B13721"/>
      <c r="C13721"/>
      <c r="D13721" s="43"/>
    </row>
    <row r="13722" spans="1:4" ht="15" x14ac:dyDescent="0.25">
      <c r="A13722"/>
      <c r="B13722"/>
      <c r="C13722"/>
      <c r="D13722" s="43"/>
    </row>
    <row r="13723" spans="1:4" ht="15" x14ac:dyDescent="0.25">
      <c r="A13723"/>
      <c r="B13723"/>
      <c r="C13723"/>
      <c r="D13723" s="43"/>
    </row>
    <row r="13724" spans="1:4" ht="15" x14ac:dyDescent="0.25">
      <c r="A13724"/>
      <c r="B13724"/>
      <c r="C13724"/>
      <c r="D13724" s="43"/>
    </row>
    <row r="13725" spans="1:4" ht="15" x14ac:dyDescent="0.25">
      <c r="A13725"/>
      <c r="B13725"/>
      <c r="C13725"/>
      <c r="D13725" s="43"/>
    </row>
    <row r="13726" spans="1:4" ht="15" x14ac:dyDescent="0.25">
      <c r="A13726"/>
      <c r="B13726"/>
      <c r="C13726"/>
      <c r="D13726" s="43"/>
    </row>
    <row r="13727" spans="1:4" ht="15" x14ac:dyDescent="0.25">
      <c r="A13727"/>
      <c r="B13727"/>
      <c r="C13727"/>
      <c r="D13727" s="43"/>
    </row>
    <row r="13728" spans="1:4" ht="15" x14ac:dyDescent="0.25">
      <c r="A13728"/>
      <c r="B13728"/>
      <c r="C13728"/>
      <c r="D13728" s="43"/>
    </row>
    <row r="13729" spans="1:4" ht="15" x14ac:dyDescent="0.25">
      <c r="A13729"/>
      <c r="B13729"/>
      <c r="C13729"/>
      <c r="D13729" s="43"/>
    </row>
    <row r="13730" spans="1:4" ht="15" x14ac:dyDescent="0.25">
      <c r="A13730"/>
      <c r="B13730"/>
      <c r="C13730"/>
      <c r="D13730" s="43"/>
    </row>
    <row r="13731" spans="1:4" ht="15" x14ac:dyDescent="0.25">
      <c r="A13731"/>
      <c r="B13731"/>
      <c r="C13731"/>
      <c r="D13731" s="43"/>
    </row>
    <row r="13732" spans="1:4" ht="15" x14ac:dyDescent="0.25">
      <c r="A13732"/>
      <c r="B13732"/>
      <c r="C13732"/>
      <c r="D13732" s="43"/>
    </row>
    <row r="13733" spans="1:4" ht="15" x14ac:dyDescent="0.25">
      <c r="A13733"/>
      <c r="B13733"/>
      <c r="C13733"/>
      <c r="D13733" s="43"/>
    </row>
    <row r="13734" spans="1:4" ht="15" x14ac:dyDescent="0.25">
      <c r="A13734"/>
      <c r="B13734"/>
      <c r="C13734"/>
      <c r="D13734" s="43"/>
    </row>
    <row r="13735" spans="1:4" ht="15" x14ac:dyDescent="0.25">
      <c r="A13735"/>
      <c r="B13735"/>
      <c r="C13735"/>
      <c r="D13735" s="43"/>
    </row>
    <row r="13736" spans="1:4" ht="15" x14ac:dyDescent="0.25">
      <c r="A13736"/>
      <c r="B13736"/>
      <c r="C13736"/>
      <c r="D13736" s="43"/>
    </row>
    <row r="13737" spans="1:4" ht="15" x14ac:dyDescent="0.25">
      <c r="A13737"/>
      <c r="B13737"/>
      <c r="C13737"/>
      <c r="D13737" s="43"/>
    </row>
    <row r="13738" spans="1:4" ht="15" x14ac:dyDescent="0.25">
      <c r="A13738"/>
      <c r="B13738"/>
      <c r="C13738"/>
      <c r="D13738" s="43"/>
    </row>
    <row r="13739" spans="1:4" ht="15" x14ac:dyDescent="0.25">
      <c r="A13739"/>
      <c r="B13739"/>
      <c r="C13739"/>
      <c r="D13739" s="43"/>
    </row>
    <row r="13740" spans="1:4" ht="15" x14ac:dyDescent="0.25">
      <c r="A13740"/>
      <c r="B13740"/>
      <c r="C13740"/>
      <c r="D13740" s="43"/>
    </row>
    <row r="13741" spans="1:4" ht="15" x14ac:dyDescent="0.25">
      <c r="A13741"/>
      <c r="B13741"/>
      <c r="C13741"/>
      <c r="D13741" s="43"/>
    </row>
    <row r="13742" spans="1:4" ht="15" x14ac:dyDescent="0.25">
      <c r="A13742"/>
      <c r="B13742"/>
      <c r="C13742"/>
      <c r="D13742" s="43"/>
    </row>
    <row r="13743" spans="1:4" ht="15" x14ac:dyDescent="0.25">
      <c r="A13743"/>
      <c r="B13743"/>
      <c r="C13743"/>
      <c r="D13743" s="44"/>
    </row>
    <row r="13744" spans="1:4" ht="15" x14ac:dyDescent="0.25">
      <c r="A13744"/>
      <c r="B13744"/>
      <c r="C13744"/>
      <c r="D13744" s="43"/>
    </row>
    <row r="13745" spans="1:4" ht="15" x14ac:dyDescent="0.25">
      <c r="A13745"/>
      <c r="B13745"/>
      <c r="C13745"/>
      <c r="D13745" s="44"/>
    </row>
    <row r="13746" spans="1:4" ht="15" x14ac:dyDescent="0.25">
      <c r="A13746"/>
      <c r="B13746"/>
      <c r="C13746"/>
      <c r="D13746" s="44"/>
    </row>
    <row r="13747" spans="1:4" ht="15" x14ac:dyDescent="0.25">
      <c r="A13747"/>
      <c r="B13747"/>
      <c r="C13747"/>
      <c r="D13747" s="43"/>
    </row>
    <row r="13748" spans="1:4" ht="15" x14ac:dyDescent="0.25">
      <c r="A13748"/>
      <c r="B13748"/>
      <c r="C13748"/>
      <c r="D13748" s="44"/>
    </row>
    <row r="13749" spans="1:4" ht="15" x14ac:dyDescent="0.25">
      <c r="A13749"/>
      <c r="B13749"/>
      <c r="C13749"/>
      <c r="D13749" s="44"/>
    </row>
    <row r="13750" spans="1:4" ht="15" x14ac:dyDescent="0.25">
      <c r="A13750"/>
      <c r="B13750"/>
      <c r="C13750"/>
      <c r="D13750" s="43"/>
    </row>
    <row r="13751" spans="1:4" ht="15" x14ac:dyDescent="0.25">
      <c r="A13751"/>
      <c r="B13751"/>
      <c r="C13751"/>
      <c r="D13751" s="43"/>
    </row>
    <row r="13752" spans="1:4" ht="15" x14ac:dyDescent="0.25">
      <c r="A13752"/>
      <c r="B13752"/>
      <c r="C13752"/>
      <c r="D13752" s="44"/>
    </row>
    <row r="13753" spans="1:4" ht="15" x14ac:dyDescent="0.25">
      <c r="A13753"/>
      <c r="B13753"/>
      <c r="C13753"/>
      <c r="D13753" s="43"/>
    </row>
    <row r="13754" spans="1:4" ht="15" x14ac:dyDescent="0.25">
      <c r="A13754"/>
      <c r="B13754"/>
      <c r="C13754"/>
      <c r="D13754" s="44"/>
    </row>
    <row r="13755" spans="1:4" ht="15" x14ac:dyDescent="0.25">
      <c r="A13755"/>
      <c r="B13755"/>
      <c r="C13755"/>
      <c r="D13755" s="44"/>
    </row>
    <row r="13756" spans="1:4" ht="15" x14ac:dyDescent="0.25">
      <c r="A13756"/>
      <c r="B13756"/>
      <c r="C13756"/>
      <c r="D13756" s="44"/>
    </row>
    <row r="13757" spans="1:4" ht="15" x14ac:dyDescent="0.25">
      <c r="A13757"/>
      <c r="B13757"/>
      <c r="C13757"/>
      <c r="D13757" s="43"/>
    </row>
    <row r="13758" spans="1:4" ht="15" x14ac:dyDescent="0.25">
      <c r="A13758"/>
      <c r="B13758"/>
      <c r="C13758"/>
      <c r="D13758" s="44"/>
    </row>
    <row r="13759" spans="1:4" ht="15" x14ac:dyDescent="0.25">
      <c r="A13759"/>
      <c r="B13759"/>
      <c r="C13759"/>
      <c r="D13759" s="43"/>
    </row>
    <row r="13760" spans="1:4" ht="15" x14ac:dyDescent="0.25">
      <c r="A13760"/>
      <c r="B13760"/>
      <c r="C13760"/>
      <c r="D13760" s="43"/>
    </row>
    <row r="13761" spans="1:4" ht="15" x14ac:dyDescent="0.25">
      <c r="A13761"/>
      <c r="B13761"/>
      <c r="C13761"/>
      <c r="D13761" s="43"/>
    </row>
    <row r="13762" spans="1:4" ht="15" x14ac:dyDescent="0.25">
      <c r="A13762"/>
      <c r="B13762"/>
      <c r="C13762"/>
      <c r="D13762" s="43"/>
    </row>
    <row r="13763" spans="1:4" ht="15" x14ac:dyDescent="0.25">
      <c r="A13763"/>
      <c r="B13763"/>
      <c r="C13763"/>
      <c r="D13763" s="43"/>
    </row>
    <row r="13764" spans="1:4" ht="15" x14ac:dyDescent="0.25">
      <c r="A13764"/>
      <c r="B13764"/>
      <c r="C13764"/>
      <c r="D13764" s="44"/>
    </row>
    <row r="13765" spans="1:4" ht="15" x14ac:dyDescent="0.25">
      <c r="A13765"/>
      <c r="B13765"/>
      <c r="C13765"/>
      <c r="D13765" s="44"/>
    </row>
    <row r="13766" spans="1:4" ht="15" x14ac:dyDescent="0.25">
      <c r="A13766"/>
      <c r="B13766"/>
      <c r="C13766"/>
      <c r="D13766" s="44"/>
    </row>
    <row r="13767" spans="1:4" ht="15" x14ac:dyDescent="0.25">
      <c r="A13767"/>
      <c r="B13767"/>
      <c r="C13767"/>
      <c r="D13767" s="44"/>
    </row>
    <row r="13768" spans="1:4" ht="15" x14ac:dyDescent="0.25">
      <c r="A13768"/>
      <c r="B13768"/>
      <c r="C13768"/>
      <c r="D13768" s="44"/>
    </row>
    <row r="13769" spans="1:4" ht="15" x14ac:dyDescent="0.25">
      <c r="A13769"/>
      <c r="B13769"/>
      <c r="C13769"/>
      <c r="D13769" s="44"/>
    </row>
    <row r="13770" spans="1:4" ht="15" x14ac:dyDescent="0.25">
      <c r="A13770"/>
      <c r="B13770"/>
      <c r="C13770"/>
      <c r="D13770" s="44"/>
    </row>
    <row r="13771" spans="1:4" ht="15" x14ac:dyDescent="0.25">
      <c r="A13771"/>
      <c r="B13771"/>
      <c r="C13771"/>
      <c r="D13771" s="43"/>
    </row>
    <row r="13772" spans="1:4" ht="15" x14ac:dyDescent="0.25">
      <c r="A13772"/>
      <c r="B13772"/>
      <c r="C13772"/>
      <c r="D13772" s="43"/>
    </row>
    <row r="13773" spans="1:4" ht="15" x14ac:dyDescent="0.25">
      <c r="A13773"/>
      <c r="B13773"/>
      <c r="C13773"/>
      <c r="D13773" s="43"/>
    </row>
    <row r="13774" spans="1:4" ht="15" x14ac:dyDescent="0.25">
      <c r="A13774"/>
      <c r="B13774"/>
      <c r="C13774"/>
      <c r="D13774" s="43"/>
    </row>
    <row r="13775" spans="1:4" ht="15" x14ac:dyDescent="0.25">
      <c r="A13775"/>
      <c r="B13775"/>
      <c r="C13775"/>
      <c r="D13775" s="43"/>
    </row>
    <row r="13776" spans="1:4" ht="15" x14ac:dyDescent="0.25">
      <c r="A13776"/>
      <c r="B13776"/>
      <c r="C13776"/>
      <c r="D13776" s="43"/>
    </row>
    <row r="13777" spans="1:4" ht="15" x14ac:dyDescent="0.25">
      <c r="A13777"/>
      <c r="B13777"/>
      <c r="C13777"/>
      <c r="D13777" s="43"/>
    </row>
    <row r="13778" spans="1:4" ht="15" x14ac:dyDescent="0.25">
      <c r="A13778"/>
      <c r="B13778"/>
      <c r="C13778"/>
      <c r="D13778" s="43"/>
    </row>
    <row r="13779" spans="1:4" ht="15" x14ac:dyDescent="0.25">
      <c r="A13779"/>
      <c r="B13779"/>
      <c r="C13779"/>
      <c r="D13779" s="43"/>
    </row>
    <row r="13780" spans="1:4" ht="15" x14ac:dyDescent="0.25">
      <c r="A13780"/>
      <c r="B13780"/>
      <c r="C13780"/>
      <c r="D13780" s="43"/>
    </row>
    <row r="13781" spans="1:4" ht="15" x14ac:dyDescent="0.25">
      <c r="A13781"/>
      <c r="B13781"/>
      <c r="C13781"/>
      <c r="D13781" s="43"/>
    </row>
    <row r="13782" spans="1:4" ht="15" x14ac:dyDescent="0.25">
      <c r="A13782"/>
      <c r="B13782"/>
      <c r="C13782"/>
      <c r="D13782" s="43"/>
    </row>
    <row r="13783" spans="1:4" ht="15" x14ac:dyDescent="0.25">
      <c r="A13783"/>
      <c r="B13783"/>
      <c r="C13783"/>
      <c r="D13783" s="43"/>
    </row>
    <row r="13784" spans="1:4" ht="15" x14ac:dyDescent="0.25">
      <c r="A13784"/>
      <c r="B13784"/>
      <c r="C13784"/>
      <c r="D13784" s="43"/>
    </row>
    <row r="13785" spans="1:4" ht="15" x14ac:dyDescent="0.25">
      <c r="A13785"/>
      <c r="B13785"/>
      <c r="C13785"/>
      <c r="D13785" s="43"/>
    </row>
    <row r="13786" spans="1:4" ht="15" x14ac:dyDescent="0.25">
      <c r="A13786"/>
      <c r="B13786"/>
      <c r="C13786"/>
      <c r="D13786" s="43"/>
    </row>
    <row r="13787" spans="1:4" ht="15" x14ac:dyDescent="0.25">
      <c r="A13787"/>
      <c r="B13787"/>
      <c r="C13787"/>
      <c r="D13787" s="43"/>
    </row>
    <row r="13788" spans="1:4" ht="15" x14ac:dyDescent="0.25">
      <c r="A13788"/>
      <c r="B13788"/>
      <c r="C13788"/>
      <c r="D13788" s="43"/>
    </row>
    <row r="13789" spans="1:4" ht="15" x14ac:dyDescent="0.25">
      <c r="A13789"/>
      <c r="B13789"/>
      <c r="C13789"/>
      <c r="D13789" s="43"/>
    </row>
    <row r="13790" spans="1:4" ht="15" x14ac:dyDescent="0.25">
      <c r="A13790"/>
      <c r="B13790"/>
      <c r="C13790"/>
      <c r="D13790" s="43"/>
    </row>
    <row r="13791" spans="1:4" ht="15" x14ac:dyDescent="0.25">
      <c r="A13791"/>
      <c r="B13791"/>
      <c r="C13791"/>
      <c r="D13791" s="43"/>
    </row>
    <row r="13792" spans="1:4" ht="15" x14ac:dyDescent="0.25">
      <c r="A13792"/>
      <c r="B13792"/>
      <c r="C13792"/>
      <c r="D13792" s="43"/>
    </row>
    <row r="13793" spans="1:4" ht="15" x14ac:dyDescent="0.25">
      <c r="A13793"/>
      <c r="B13793"/>
      <c r="C13793"/>
      <c r="D13793" s="43"/>
    </row>
    <row r="13794" spans="1:4" ht="15" x14ac:dyDescent="0.25">
      <c r="A13794"/>
      <c r="B13794"/>
      <c r="C13794"/>
      <c r="D13794" s="43"/>
    </row>
    <row r="13795" spans="1:4" ht="15" x14ac:dyDescent="0.25">
      <c r="A13795"/>
      <c r="B13795"/>
      <c r="C13795"/>
      <c r="D13795" s="43"/>
    </row>
    <row r="13796" spans="1:4" ht="15" x14ac:dyDescent="0.25">
      <c r="A13796"/>
      <c r="B13796"/>
      <c r="C13796"/>
      <c r="D13796" s="43"/>
    </row>
    <row r="13797" spans="1:4" ht="15" x14ac:dyDescent="0.25">
      <c r="A13797"/>
      <c r="B13797"/>
      <c r="C13797"/>
      <c r="D13797" s="43"/>
    </row>
    <row r="13798" spans="1:4" ht="15" x14ac:dyDescent="0.25">
      <c r="A13798"/>
      <c r="B13798"/>
      <c r="C13798"/>
      <c r="D13798" s="43"/>
    </row>
    <row r="13799" spans="1:4" ht="15" x14ac:dyDescent="0.25">
      <c r="A13799"/>
      <c r="B13799"/>
      <c r="C13799"/>
      <c r="D13799" s="43"/>
    </row>
    <row r="13800" spans="1:4" ht="15" x14ac:dyDescent="0.25">
      <c r="A13800"/>
      <c r="B13800"/>
      <c r="C13800"/>
      <c r="D13800" s="43"/>
    </row>
    <row r="13801" spans="1:4" ht="15" x14ac:dyDescent="0.25">
      <c r="A13801"/>
      <c r="B13801"/>
      <c r="C13801"/>
      <c r="D13801" s="43"/>
    </row>
    <row r="13802" spans="1:4" ht="15" x14ac:dyDescent="0.25">
      <c r="A13802"/>
      <c r="B13802"/>
      <c r="C13802"/>
      <c r="D13802" s="43"/>
    </row>
    <row r="13803" spans="1:4" ht="15" x14ac:dyDescent="0.25">
      <c r="A13803"/>
      <c r="B13803"/>
      <c r="C13803"/>
      <c r="D13803" s="43"/>
    </row>
    <row r="13804" spans="1:4" ht="15" x14ac:dyDescent="0.25">
      <c r="A13804"/>
      <c r="B13804"/>
      <c r="C13804"/>
      <c r="D13804" s="43"/>
    </row>
    <row r="13805" spans="1:4" ht="15" x14ac:dyDescent="0.25">
      <c r="A13805"/>
      <c r="B13805"/>
      <c r="C13805"/>
      <c r="D13805" s="43"/>
    </row>
    <row r="13806" spans="1:4" ht="15" x14ac:dyDescent="0.25">
      <c r="A13806"/>
      <c r="B13806"/>
      <c r="C13806"/>
      <c r="D13806" s="43"/>
    </row>
    <row r="13807" spans="1:4" ht="15" x14ac:dyDescent="0.25">
      <c r="A13807"/>
      <c r="B13807"/>
      <c r="C13807"/>
      <c r="D13807" s="43"/>
    </row>
    <row r="13808" spans="1:4" ht="15" x14ac:dyDescent="0.25">
      <c r="A13808"/>
      <c r="B13808"/>
      <c r="C13808"/>
      <c r="D13808" s="43"/>
    </row>
    <row r="13809" spans="1:4" ht="15" x14ac:dyDescent="0.25">
      <c r="A13809"/>
      <c r="B13809"/>
      <c r="C13809"/>
      <c r="D13809" s="43"/>
    </row>
    <row r="13810" spans="1:4" ht="15" x14ac:dyDescent="0.25">
      <c r="A13810"/>
      <c r="B13810"/>
      <c r="C13810"/>
      <c r="D13810" s="43"/>
    </row>
    <row r="13811" spans="1:4" ht="15" x14ac:dyDescent="0.25">
      <c r="A13811"/>
      <c r="B13811"/>
      <c r="C13811"/>
      <c r="D13811" s="43"/>
    </row>
    <row r="13812" spans="1:4" ht="15" x14ac:dyDescent="0.25">
      <c r="A13812"/>
      <c r="B13812"/>
      <c r="C13812"/>
      <c r="D13812" s="43"/>
    </row>
    <row r="13813" spans="1:4" ht="15" x14ac:dyDescent="0.25">
      <c r="A13813"/>
      <c r="B13813"/>
      <c r="C13813"/>
      <c r="D13813" s="43"/>
    </row>
    <row r="13814" spans="1:4" ht="15" x14ac:dyDescent="0.25">
      <c r="A13814"/>
      <c r="B13814"/>
      <c r="C13814"/>
      <c r="D13814" s="43"/>
    </row>
    <row r="13815" spans="1:4" ht="15" x14ac:dyDescent="0.25">
      <c r="A13815"/>
      <c r="B13815"/>
      <c r="C13815"/>
      <c r="D13815" s="43"/>
    </row>
    <row r="13816" spans="1:4" ht="15" x14ac:dyDescent="0.25">
      <c r="A13816"/>
      <c r="B13816"/>
      <c r="C13816"/>
      <c r="D13816" s="43"/>
    </row>
    <row r="13817" spans="1:4" ht="15" x14ac:dyDescent="0.25">
      <c r="A13817"/>
      <c r="B13817"/>
      <c r="C13817"/>
      <c r="D13817" s="43"/>
    </row>
    <row r="13818" spans="1:4" ht="15" x14ac:dyDescent="0.25">
      <c r="A13818"/>
      <c r="B13818"/>
      <c r="C13818"/>
      <c r="D13818" s="43"/>
    </row>
    <row r="13819" spans="1:4" ht="15" x14ac:dyDescent="0.25">
      <c r="A13819"/>
      <c r="B13819"/>
      <c r="C13819"/>
      <c r="D13819" s="43"/>
    </row>
    <row r="13820" spans="1:4" ht="15" x14ac:dyDescent="0.25">
      <c r="A13820"/>
      <c r="B13820"/>
      <c r="C13820"/>
      <c r="D13820" s="43"/>
    </row>
    <row r="13821" spans="1:4" ht="15" x14ac:dyDescent="0.25">
      <c r="A13821"/>
      <c r="B13821"/>
      <c r="C13821"/>
      <c r="D13821" s="43"/>
    </row>
    <row r="13822" spans="1:4" ht="15" x14ac:dyDescent="0.25">
      <c r="A13822"/>
      <c r="B13822"/>
      <c r="C13822"/>
      <c r="D13822" s="43"/>
    </row>
    <row r="13823" spans="1:4" ht="15" x14ac:dyDescent="0.25">
      <c r="A13823"/>
      <c r="B13823"/>
      <c r="C13823"/>
      <c r="D13823" s="43"/>
    </row>
    <row r="13824" spans="1:4" ht="15" x14ac:dyDescent="0.25">
      <c r="A13824"/>
      <c r="B13824"/>
      <c r="C13824"/>
      <c r="D13824" s="43"/>
    </row>
    <row r="13825" spans="1:4" ht="15" x14ac:dyDescent="0.25">
      <c r="A13825"/>
      <c r="B13825"/>
      <c r="C13825"/>
      <c r="D13825" s="43"/>
    </row>
    <row r="13826" spans="1:4" ht="15" x14ac:dyDescent="0.25">
      <c r="A13826"/>
      <c r="B13826"/>
      <c r="C13826"/>
      <c r="D13826" s="43"/>
    </row>
    <row r="13827" spans="1:4" ht="15" x14ac:dyDescent="0.25">
      <c r="A13827"/>
      <c r="B13827"/>
      <c r="C13827"/>
      <c r="D13827" s="43"/>
    </row>
    <row r="13828" spans="1:4" ht="15" x14ac:dyDescent="0.25">
      <c r="A13828"/>
      <c r="B13828"/>
      <c r="C13828"/>
      <c r="D13828" s="43"/>
    </row>
    <row r="13829" spans="1:4" ht="15" x14ac:dyDescent="0.25">
      <c r="A13829"/>
      <c r="B13829"/>
      <c r="C13829"/>
      <c r="D13829" s="43"/>
    </row>
    <row r="13830" spans="1:4" ht="15" x14ac:dyDescent="0.25">
      <c r="A13830"/>
      <c r="B13830"/>
      <c r="C13830"/>
      <c r="D13830" s="43"/>
    </row>
    <row r="13831" spans="1:4" ht="15" x14ac:dyDescent="0.25">
      <c r="A13831"/>
      <c r="B13831"/>
      <c r="C13831"/>
      <c r="D13831" s="43"/>
    </row>
    <row r="13832" spans="1:4" ht="15" x14ac:dyDescent="0.25">
      <c r="A13832"/>
      <c r="B13832"/>
      <c r="C13832"/>
      <c r="D13832" s="43"/>
    </row>
    <row r="13833" spans="1:4" ht="15" x14ac:dyDescent="0.25">
      <c r="A13833"/>
      <c r="B13833"/>
      <c r="C13833"/>
      <c r="D13833" s="43"/>
    </row>
    <row r="13834" spans="1:4" ht="15" x14ac:dyDescent="0.25">
      <c r="A13834"/>
      <c r="B13834"/>
      <c r="C13834"/>
      <c r="D13834" s="43"/>
    </row>
    <row r="13835" spans="1:4" ht="15" x14ac:dyDescent="0.25">
      <c r="A13835"/>
      <c r="B13835"/>
      <c r="C13835"/>
      <c r="D13835" s="43"/>
    </row>
    <row r="13836" spans="1:4" ht="15" x14ac:dyDescent="0.25">
      <c r="A13836"/>
      <c r="B13836"/>
      <c r="C13836"/>
      <c r="D13836" s="43"/>
    </row>
    <row r="13837" spans="1:4" ht="15" x14ac:dyDescent="0.25">
      <c r="A13837"/>
      <c r="B13837"/>
      <c r="C13837"/>
      <c r="D13837" s="43"/>
    </row>
    <row r="13838" spans="1:4" ht="15" x14ac:dyDescent="0.25">
      <c r="A13838"/>
      <c r="B13838"/>
      <c r="C13838"/>
      <c r="D13838" s="43"/>
    </row>
    <row r="13839" spans="1:4" ht="15" x14ac:dyDescent="0.25">
      <c r="A13839"/>
      <c r="B13839"/>
      <c r="C13839"/>
      <c r="D13839" s="43"/>
    </row>
    <row r="13840" spans="1:4" ht="15" x14ac:dyDescent="0.25">
      <c r="A13840"/>
      <c r="B13840"/>
      <c r="C13840"/>
      <c r="D13840" s="43"/>
    </row>
    <row r="13841" spans="1:4" ht="15" x14ac:dyDescent="0.25">
      <c r="A13841"/>
      <c r="B13841"/>
      <c r="C13841"/>
      <c r="D13841" s="43"/>
    </row>
    <row r="13842" spans="1:4" ht="15" x14ac:dyDescent="0.25">
      <c r="A13842"/>
      <c r="B13842"/>
      <c r="C13842"/>
      <c r="D13842" s="43"/>
    </row>
    <row r="13843" spans="1:4" ht="15" x14ac:dyDescent="0.25">
      <c r="A13843"/>
      <c r="B13843"/>
      <c r="C13843"/>
      <c r="D13843" s="43"/>
    </row>
    <row r="13844" spans="1:4" ht="15" x14ac:dyDescent="0.25">
      <c r="A13844"/>
      <c r="B13844"/>
      <c r="C13844"/>
      <c r="D13844" s="43"/>
    </row>
    <row r="13845" spans="1:4" ht="15" x14ac:dyDescent="0.25">
      <c r="A13845"/>
      <c r="B13845"/>
      <c r="C13845"/>
      <c r="D13845" s="43"/>
    </row>
    <row r="13846" spans="1:4" ht="15" x14ac:dyDescent="0.25">
      <c r="A13846"/>
      <c r="B13846"/>
      <c r="C13846"/>
      <c r="D13846" s="43"/>
    </row>
    <row r="13847" spans="1:4" ht="15" x14ac:dyDescent="0.25">
      <c r="A13847"/>
      <c r="B13847"/>
      <c r="C13847"/>
      <c r="D13847" s="43"/>
    </row>
    <row r="13848" spans="1:4" ht="15" x14ac:dyDescent="0.25">
      <c r="A13848"/>
      <c r="B13848"/>
      <c r="C13848"/>
      <c r="D13848" s="43"/>
    </row>
    <row r="13849" spans="1:4" ht="15" x14ac:dyDescent="0.25">
      <c r="A13849"/>
      <c r="B13849"/>
      <c r="C13849"/>
      <c r="D13849" s="43"/>
    </row>
    <row r="13850" spans="1:4" ht="15" x14ac:dyDescent="0.25">
      <c r="A13850"/>
      <c r="B13850"/>
      <c r="C13850"/>
      <c r="D13850" s="43"/>
    </row>
    <row r="13851" spans="1:4" ht="15" x14ac:dyDescent="0.25">
      <c r="A13851"/>
      <c r="B13851"/>
      <c r="C13851"/>
      <c r="D13851" s="43"/>
    </row>
    <row r="13852" spans="1:4" ht="15" x14ac:dyDescent="0.25">
      <c r="A13852"/>
      <c r="B13852"/>
      <c r="C13852"/>
      <c r="D13852" s="43"/>
    </row>
    <row r="13853" spans="1:4" ht="15" x14ac:dyDescent="0.25">
      <c r="A13853"/>
      <c r="B13853"/>
      <c r="C13853"/>
      <c r="D13853" s="43"/>
    </row>
    <row r="13854" spans="1:4" ht="15" x14ac:dyDescent="0.25">
      <c r="A13854"/>
      <c r="B13854"/>
      <c r="C13854"/>
      <c r="D13854" s="43"/>
    </row>
    <row r="13855" spans="1:4" ht="15" x14ac:dyDescent="0.25">
      <c r="A13855"/>
      <c r="B13855"/>
      <c r="C13855"/>
      <c r="D13855" s="43"/>
    </row>
    <row r="13856" spans="1:4" ht="15" x14ac:dyDescent="0.25">
      <c r="A13856"/>
      <c r="B13856"/>
      <c r="C13856"/>
      <c r="D13856" s="43"/>
    </row>
    <row r="13857" spans="1:4" ht="15" x14ac:dyDescent="0.25">
      <c r="A13857"/>
      <c r="B13857"/>
      <c r="C13857"/>
      <c r="D13857" s="43"/>
    </row>
    <row r="13858" spans="1:4" ht="15" x14ac:dyDescent="0.25">
      <c r="A13858"/>
      <c r="B13858"/>
      <c r="C13858"/>
      <c r="D13858" s="43"/>
    </row>
    <row r="13859" spans="1:4" ht="15" x14ac:dyDescent="0.25">
      <c r="A13859"/>
      <c r="B13859"/>
      <c r="C13859"/>
      <c r="D13859" s="44"/>
    </row>
    <row r="13860" spans="1:4" ht="15" x14ac:dyDescent="0.25">
      <c r="A13860"/>
      <c r="B13860"/>
      <c r="C13860"/>
      <c r="D13860" s="44"/>
    </row>
    <row r="13861" spans="1:4" ht="15" x14ac:dyDescent="0.25">
      <c r="A13861"/>
      <c r="B13861"/>
      <c r="C13861"/>
      <c r="D13861" s="44"/>
    </row>
    <row r="13862" spans="1:4" ht="15" x14ac:dyDescent="0.25">
      <c r="A13862"/>
      <c r="B13862"/>
      <c r="C13862"/>
      <c r="D13862" s="43"/>
    </row>
    <row r="13863" spans="1:4" ht="15" x14ac:dyDescent="0.25">
      <c r="A13863"/>
      <c r="B13863"/>
      <c r="C13863"/>
      <c r="D13863" s="43"/>
    </row>
    <row r="13864" spans="1:4" ht="15" x14ac:dyDescent="0.25">
      <c r="A13864"/>
      <c r="B13864"/>
      <c r="C13864"/>
      <c r="D13864" s="43"/>
    </row>
    <row r="13865" spans="1:4" ht="15" x14ac:dyDescent="0.25">
      <c r="A13865"/>
      <c r="B13865"/>
      <c r="C13865"/>
      <c r="D13865" s="43"/>
    </row>
    <row r="13866" spans="1:4" ht="15" x14ac:dyDescent="0.25">
      <c r="A13866"/>
      <c r="B13866"/>
      <c r="C13866"/>
      <c r="D13866" s="43"/>
    </row>
    <row r="13867" spans="1:4" ht="15" x14ac:dyDescent="0.25">
      <c r="A13867"/>
      <c r="B13867"/>
      <c r="C13867"/>
      <c r="D13867" s="43"/>
    </row>
    <row r="13868" spans="1:4" ht="15" x14ac:dyDescent="0.25">
      <c r="A13868"/>
      <c r="B13868"/>
      <c r="C13868"/>
      <c r="D13868" s="43"/>
    </row>
    <row r="13869" spans="1:4" ht="15" x14ac:dyDescent="0.25">
      <c r="A13869"/>
      <c r="B13869"/>
      <c r="C13869"/>
      <c r="D13869" s="43"/>
    </row>
    <row r="13870" spans="1:4" ht="15" x14ac:dyDescent="0.25">
      <c r="A13870"/>
      <c r="B13870"/>
      <c r="C13870"/>
      <c r="D13870" s="43"/>
    </row>
    <row r="13871" spans="1:4" ht="15" x14ac:dyDescent="0.25">
      <c r="A13871"/>
      <c r="B13871"/>
      <c r="C13871"/>
      <c r="D13871" s="43"/>
    </row>
    <row r="13872" spans="1:4" ht="15" x14ac:dyDescent="0.25">
      <c r="A13872"/>
      <c r="B13872"/>
      <c r="C13872"/>
      <c r="D13872" s="43"/>
    </row>
    <row r="13873" spans="1:4" ht="15" x14ac:dyDescent="0.25">
      <c r="A13873"/>
      <c r="B13873"/>
      <c r="C13873"/>
      <c r="D13873" s="43"/>
    </row>
    <row r="13874" spans="1:4" ht="15" x14ac:dyDescent="0.25">
      <c r="A13874"/>
      <c r="B13874"/>
      <c r="C13874"/>
      <c r="D13874" s="43"/>
    </row>
    <row r="13875" spans="1:4" ht="15" x14ac:dyDescent="0.25">
      <c r="A13875"/>
      <c r="B13875"/>
      <c r="C13875"/>
      <c r="D13875" s="43"/>
    </row>
    <row r="13876" spans="1:4" ht="15" x14ac:dyDescent="0.25">
      <c r="A13876"/>
      <c r="B13876"/>
      <c r="C13876"/>
      <c r="D13876" s="43"/>
    </row>
    <row r="13877" spans="1:4" ht="15" x14ac:dyDescent="0.25">
      <c r="A13877"/>
      <c r="B13877"/>
      <c r="C13877"/>
      <c r="D13877" s="43"/>
    </row>
    <row r="13878" spans="1:4" ht="15" x14ac:dyDescent="0.25">
      <c r="A13878"/>
      <c r="B13878"/>
      <c r="C13878"/>
      <c r="D13878" s="43"/>
    </row>
    <row r="13879" spans="1:4" ht="15" x14ac:dyDescent="0.25">
      <c r="A13879"/>
      <c r="B13879"/>
      <c r="C13879"/>
      <c r="D13879" s="43"/>
    </row>
    <row r="13880" spans="1:4" ht="15" x14ac:dyDescent="0.25">
      <c r="A13880"/>
      <c r="B13880"/>
      <c r="C13880"/>
      <c r="D13880" s="43"/>
    </row>
    <row r="13881" spans="1:4" ht="15" x14ac:dyDescent="0.25">
      <c r="A13881"/>
      <c r="B13881"/>
      <c r="C13881"/>
      <c r="D13881" s="43"/>
    </row>
    <row r="13882" spans="1:4" ht="15" x14ac:dyDescent="0.25">
      <c r="A13882"/>
      <c r="B13882"/>
      <c r="C13882"/>
      <c r="D13882" s="43"/>
    </row>
    <row r="13883" spans="1:4" ht="15" x14ac:dyDescent="0.25">
      <c r="A13883"/>
      <c r="B13883"/>
      <c r="C13883"/>
      <c r="D13883" s="43"/>
    </row>
    <row r="13884" spans="1:4" ht="15" x14ac:dyDescent="0.25">
      <c r="A13884"/>
      <c r="B13884"/>
      <c r="C13884"/>
      <c r="D13884" s="43"/>
    </row>
    <row r="13885" spans="1:4" ht="15" x14ac:dyDescent="0.25">
      <c r="A13885"/>
      <c r="B13885"/>
      <c r="C13885"/>
      <c r="D13885" s="43"/>
    </row>
    <row r="13886" spans="1:4" ht="15" x14ac:dyDescent="0.25">
      <c r="A13886"/>
      <c r="B13886"/>
      <c r="C13886"/>
      <c r="D13886" s="43"/>
    </row>
    <row r="13887" spans="1:4" ht="15" x14ac:dyDescent="0.25">
      <c r="A13887"/>
      <c r="B13887"/>
      <c r="C13887"/>
      <c r="D13887" s="43"/>
    </row>
    <row r="13888" spans="1:4" ht="15" x14ac:dyDescent="0.25">
      <c r="A13888"/>
      <c r="B13888"/>
      <c r="C13888"/>
      <c r="D13888" s="43"/>
    </row>
    <row r="13889" spans="1:4" ht="15" x14ac:dyDescent="0.25">
      <c r="A13889"/>
      <c r="B13889"/>
      <c r="C13889"/>
      <c r="D13889" s="43"/>
    </row>
    <row r="13890" spans="1:4" ht="15" x14ac:dyDescent="0.25">
      <c r="A13890"/>
      <c r="B13890"/>
      <c r="C13890"/>
      <c r="D13890" s="43"/>
    </row>
    <row r="13891" spans="1:4" ht="15" x14ac:dyDescent="0.25">
      <c r="A13891"/>
      <c r="B13891"/>
      <c r="C13891"/>
      <c r="D13891" s="43"/>
    </row>
    <row r="13892" spans="1:4" ht="15" x14ac:dyDescent="0.25">
      <c r="A13892"/>
      <c r="B13892"/>
      <c r="C13892"/>
      <c r="D13892" s="43"/>
    </row>
    <row r="13893" spans="1:4" ht="15" x14ac:dyDescent="0.25">
      <c r="A13893"/>
      <c r="B13893"/>
      <c r="C13893"/>
      <c r="D13893" s="43"/>
    </row>
    <row r="13894" spans="1:4" ht="15" x14ac:dyDescent="0.25">
      <c r="A13894"/>
      <c r="B13894"/>
      <c r="C13894"/>
      <c r="D13894" s="43"/>
    </row>
    <row r="13895" spans="1:4" ht="15" x14ac:dyDescent="0.25">
      <c r="A13895"/>
      <c r="B13895"/>
      <c r="C13895"/>
      <c r="D13895" s="43"/>
    </row>
    <row r="13896" spans="1:4" ht="15" x14ac:dyDescent="0.25">
      <c r="A13896"/>
      <c r="B13896"/>
      <c r="C13896"/>
      <c r="D13896" s="43"/>
    </row>
    <row r="13897" spans="1:4" ht="15" x14ac:dyDescent="0.25">
      <c r="A13897"/>
      <c r="B13897"/>
      <c r="C13897"/>
      <c r="D13897" s="43"/>
    </row>
    <row r="13898" spans="1:4" ht="15" x14ac:dyDescent="0.25">
      <c r="A13898"/>
      <c r="B13898"/>
      <c r="C13898"/>
      <c r="D13898" s="43"/>
    </row>
    <row r="13899" spans="1:4" ht="15" x14ac:dyDescent="0.25">
      <c r="A13899"/>
      <c r="B13899"/>
      <c r="C13899"/>
      <c r="D13899" s="43"/>
    </row>
    <row r="13900" spans="1:4" ht="15" x14ac:dyDescent="0.25">
      <c r="A13900"/>
      <c r="B13900"/>
      <c r="C13900"/>
      <c r="D13900" s="43"/>
    </row>
    <row r="13901" spans="1:4" ht="15" x14ac:dyDescent="0.25">
      <c r="A13901"/>
      <c r="B13901"/>
      <c r="C13901"/>
      <c r="D13901" s="43"/>
    </row>
    <row r="13902" spans="1:4" ht="15" x14ac:dyDescent="0.25">
      <c r="A13902"/>
      <c r="B13902"/>
      <c r="C13902"/>
      <c r="D13902" s="43"/>
    </row>
    <row r="13903" spans="1:4" ht="15" x14ac:dyDescent="0.25">
      <c r="A13903"/>
      <c r="B13903"/>
      <c r="C13903"/>
      <c r="D13903" s="43"/>
    </row>
    <row r="13904" spans="1:4" ht="15" x14ac:dyDescent="0.25">
      <c r="A13904"/>
      <c r="B13904"/>
      <c r="C13904"/>
      <c r="D13904" s="43"/>
    </row>
    <row r="13905" spans="1:4" ht="15" x14ac:dyDescent="0.25">
      <c r="A13905"/>
      <c r="B13905"/>
      <c r="C13905"/>
      <c r="D13905" s="43"/>
    </row>
    <row r="13906" spans="1:4" ht="15" x14ac:dyDescent="0.25">
      <c r="A13906"/>
      <c r="B13906"/>
      <c r="C13906"/>
      <c r="D13906" s="43"/>
    </row>
    <row r="13907" spans="1:4" ht="15" x14ac:dyDescent="0.25">
      <c r="A13907"/>
      <c r="B13907"/>
      <c r="C13907"/>
      <c r="D13907" s="43"/>
    </row>
    <row r="13908" spans="1:4" ht="15" x14ac:dyDescent="0.25">
      <c r="A13908"/>
      <c r="B13908"/>
      <c r="C13908"/>
      <c r="D13908" s="43"/>
    </row>
    <row r="13909" spans="1:4" ht="15" x14ac:dyDescent="0.25">
      <c r="A13909"/>
      <c r="B13909"/>
      <c r="C13909"/>
      <c r="D13909" s="43"/>
    </row>
    <row r="13910" spans="1:4" ht="15" x14ac:dyDescent="0.25">
      <c r="A13910"/>
      <c r="B13910"/>
      <c r="C13910"/>
      <c r="D13910" s="43"/>
    </row>
    <row r="13911" spans="1:4" ht="15" x14ac:dyDescent="0.25">
      <c r="A13911"/>
      <c r="B13911"/>
      <c r="C13911"/>
      <c r="D13911" s="43"/>
    </row>
    <row r="13912" spans="1:4" ht="15" x14ac:dyDescent="0.25">
      <c r="A13912"/>
      <c r="B13912"/>
      <c r="C13912"/>
      <c r="D13912" s="43"/>
    </row>
    <row r="13913" spans="1:4" ht="15" x14ac:dyDescent="0.25">
      <c r="A13913"/>
      <c r="B13913"/>
      <c r="C13913"/>
      <c r="D13913" s="43"/>
    </row>
    <row r="13914" spans="1:4" ht="15" x14ac:dyDescent="0.25">
      <c r="A13914"/>
      <c r="B13914"/>
      <c r="C13914"/>
      <c r="D13914" s="43"/>
    </row>
    <row r="13915" spans="1:4" ht="15" x14ac:dyDescent="0.25">
      <c r="A13915"/>
      <c r="B13915"/>
      <c r="C13915"/>
      <c r="D13915" s="43"/>
    </row>
    <row r="13916" spans="1:4" ht="15" x14ac:dyDescent="0.25">
      <c r="A13916"/>
      <c r="B13916"/>
      <c r="C13916"/>
      <c r="D13916" s="43"/>
    </row>
    <row r="13917" spans="1:4" ht="15" x14ac:dyDescent="0.25">
      <c r="A13917"/>
      <c r="B13917"/>
      <c r="C13917"/>
      <c r="D13917" s="43"/>
    </row>
    <row r="13918" spans="1:4" ht="15" x14ac:dyDescent="0.25">
      <c r="A13918"/>
      <c r="B13918"/>
      <c r="C13918"/>
      <c r="D13918" s="43"/>
    </row>
    <row r="13919" spans="1:4" ht="15" x14ac:dyDescent="0.25">
      <c r="A13919"/>
      <c r="B13919"/>
      <c r="C13919"/>
      <c r="D13919" s="43"/>
    </row>
    <row r="13920" spans="1:4" ht="15" x14ac:dyDescent="0.25">
      <c r="A13920"/>
      <c r="B13920"/>
      <c r="C13920"/>
      <c r="D13920" s="43"/>
    </row>
    <row r="13921" spans="1:4" ht="15" x14ac:dyDescent="0.25">
      <c r="A13921"/>
      <c r="B13921"/>
      <c r="C13921"/>
      <c r="D13921" s="43"/>
    </row>
    <row r="13922" spans="1:4" ht="15" x14ac:dyDescent="0.25">
      <c r="A13922"/>
      <c r="B13922"/>
      <c r="C13922"/>
      <c r="D13922" s="43"/>
    </row>
    <row r="13923" spans="1:4" ht="15" x14ac:dyDescent="0.25">
      <c r="A13923"/>
      <c r="B13923"/>
      <c r="C13923"/>
      <c r="D13923" s="43"/>
    </row>
    <row r="13924" spans="1:4" ht="15" x14ac:dyDescent="0.25">
      <c r="A13924"/>
      <c r="B13924"/>
      <c r="C13924"/>
      <c r="D13924" s="43"/>
    </row>
    <row r="13925" spans="1:4" ht="15" x14ac:dyDescent="0.25">
      <c r="A13925"/>
      <c r="B13925"/>
      <c r="C13925"/>
      <c r="D13925" s="43"/>
    </row>
    <row r="13926" spans="1:4" ht="15" x14ac:dyDescent="0.25">
      <c r="A13926"/>
      <c r="B13926"/>
      <c r="C13926"/>
      <c r="D13926" s="43"/>
    </row>
    <row r="13927" spans="1:4" ht="15" x14ac:dyDescent="0.25">
      <c r="A13927"/>
      <c r="B13927"/>
      <c r="C13927"/>
      <c r="D13927" s="43"/>
    </row>
    <row r="13928" spans="1:4" ht="15" x14ac:dyDescent="0.25">
      <c r="A13928"/>
      <c r="B13928"/>
      <c r="C13928"/>
      <c r="D13928" s="44"/>
    </row>
    <row r="13929" spans="1:4" ht="15" x14ac:dyDescent="0.25">
      <c r="A13929"/>
      <c r="B13929"/>
      <c r="C13929"/>
      <c r="D13929" s="44"/>
    </row>
    <row r="13930" spans="1:4" ht="15" x14ac:dyDescent="0.25">
      <c r="A13930"/>
      <c r="B13930"/>
      <c r="C13930"/>
      <c r="D13930" s="44"/>
    </row>
    <row r="13931" spans="1:4" ht="15" x14ac:dyDescent="0.25">
      <c r="A13931"/>
      <c r="B13931"/>
      <c r="C13931"/>
      <c r="D13931" s="44"/>
    </row>
    <row r="13932" spans="1:4" ht="15" x14ac:dyDescent="0.25">
      <c r="A13932"/>
      <c r="B13932"/>
      <c r="C13932"/>
      <c r="D13932" s="44"/>
    </row>
    <row r="13933" spans="1:4" ht="15" x14ac:dyDescent="0.25">
      <c r="A13933"/>
      <c r="B13933"/>
      <c r="C13933"/>
      <c r="D13933" s="44"/>
    </row>
    <row r="13934" spans="1:4" ht="15" x14ac:dyDescent="0.25">
      <c r="A13934"/>
      <c r="B13934"/>
      <c r="C13934"/>
      <c r="D13934" s="44"/>
    </row>
    <row r="13935" spans="1:4" ht="15" x14ac:dyDescent="0.25">
      <c r="A13935"/>
      <c r="B13935"/>
      <c r="C13935"/>
      <c r="D13935" s="44"/>
    </row>
    <row r="13936" spans="1:4" ht="15" x14ac:dyDescent="0.25">
      <c r="A13936"/>
      <c r="B13936"/>
      <c r="C13936"/>
      <c r="D13936" s="44"/>
    </row>
    <row r="13937" spans="1:4" ht="15" x14ac:dyDescent="0.25">
      <c r="A13937"/>
      <c r="B13937"/>
      <c r="C13937"/>
      <c r="D13937" s="44"/>
    </row>
    <row r="13938" spans="1:4" ht="15" x14ac:dyDescent="0.25">
      <c r="A13938"/>
      <c r="B13938"/>
      <c r="C13938"/>
      <c r="D13938" s="44"/>
    </row>
    <row r="13939" spans="1:4" ht="15" x14ac:dyDescent="0.25">
      <c r="A13939"/>
      <c r="B13939"/>
      <c r="C13939"/>
      <c r="D13939" s="43"/>
    </row>
    <row r="13940" spans="1:4" ht="15" x14ac:dyDescent="0.25">
      <c r="A13940"/>
      <c r="B13940"/>
      <c r="C13940"/>
      <c r="D13940" s="43"/>
    </row>
    <row r="13941" spans="1:4" ht="15" x14ac:dyDescent="0.25">
      <c r="A13941"/>
      <c r="B13941"/>
      <c r="C13941"/>
      <c r="D13941" s="43"/>
    </row>
    <row r="13942" spans="1:4" ht="15" x14ac:dyDescent="0.25">
      <c r="A13942"/>
      <c r="B13942"/>
      <c r="C13942"/>
      <c r="D13942" s="43"/>
    </row>
    <row r="13943" spans="1:4" ht="15" x14ac:dyDescent="0.25">
      <c r="A13943"/>
      <c r="B13943"/>
      <c r="C13943"/>
      <c r="D13943" s="43"/>
    </row>
    <row r="13944" spans="1:4" ht="15" x14ac:dyDescent="0.25">
      <c r="A13944"/>
      <c r="B13944"/>
      <c r="C13944"/>
      <c r="D13944" s="43"/>
    </row>
    <row r="13945" spans="1:4" ht="15" x14ac:dyDescent="0.25">
      <c r="A13945"/>
      <c r="B13945"/>
      <c r="C13945"/>
      <c r="D13945" s="43"/>
    </row>
    <row r="13946" spans="1:4" ht="15" x14ac:dyDescent="0.25">
      <c r="A13946"/>
      <c r="B13946"/>
      <c r="C13946"/>
      <c r="D13946" s="43"/>
    </row>
    <row r="13947" spans="1:4" ht="15" x14ac:dyDescent="0.25">
      <c r="A13947"/>
      <c r="B13947"/>
      <c r="C13947"/>
      <c r="D13947" s="43"/>
    </row>
    <row r="13948" spans="1:4" ht="15" x14ac:dyDescent="0.25">
      <c r="A13948"/>
      <c r="B13948"/>
      <c r="C13948"/>
      <c r="D13948" s="43"/>
    </row>
    <row r="13949" spans="1:4" ht="15" x14ac:dyDescent="0.25">
      <c r="A13949"/>
      <c r="B13949"/>
      <c r="C13949"/>
      <c r="D13949" s="43"/>
    </row>
    <row r="13950" spans="1:4" ht="15" x14ac:dyDescent="0.25">
      <c r="A13950"/>
      <c r="B13950"/>
      <c r="C13950"/>
      <c r="D13950" s="43"/>
    </row>
    <row r="13951" spans="1:4" ht="15" x14ac:dyDescent="0.25">
      <c r="A13951"/>
      <c r="B13951"/>
      <c r="C13951"/>
      <c r="D13951" s="43"/>
    </row>
    <row r="13952" spans="1:4" ht="15" x14ac:dyDescent="0.25">
      <c r="A13952"/>
      <c r="B13952"/>
      <c r="C13952"/>
      <c r="D13952" s="43"/>
    </row>
    <row r="13953" spans="1:4" ht="15" x14ac:dyDescent="0.25">
      <c r="A13953"/>
      <c r="B13953"/>
      <c r="C13953"/>
      <c r="D13953" s="43"/>
    </row>
    <row r="13954" spans="1:4" ht="15" x14ac:dyDescent="0.25">
      <c r="A13954"/>
      <c r="B13954"/>
      <c r="C13954"/>
      <c r="D13954" s="43"/>
    </row>
    <row r="13955" spans="1:4" ht="15" x14ac:dyDescent="0.25">
      <c r="A13955"/>
      <c r="B13955"/>
      <c r="C13955"/>
      <c r="D13955" s="43"/>
    </row>
    <row r="13956" spans="1:4" ht="15" x14ac:dyDescent="0.25">
      <c r="A13956"/>
      <c r="B13956"/>
      <c r="C13956"/>
      <c r="D13956" s="43"/>
    </row>
    <row r="13957" spans="1:4" ht="15" x14ac:dyDescent="0.25">
      <c r="A13957"/>
      <c r="B13957"/>
      <c r="C13957"/>
      <c r="D13957" s="43"/>
    </row>
    <row r="13958" spans="1:4" ht="15" x14ac:dyDescent="0.25">
      <c r="A13958"/>
      <c r="B13958"/>
      <c r="C13958"/>
      <c r="D13958" s="43"/>
    </row>
    <row r="13959" spans="1:4" ht="15" x14ac:dyDescent="0.25">
      <c r="A13959"/>
      <c r="B13959"/>
      <c r="C13959"/>
      <c r="D13959" s="43"/>
    </row>
    <row r="13960" spans="1:4" ht="15" x14ac:dyDescent="0.25">
      <c r="A13960"/>
      <c r="B13960"/>
      <c r="C13960"/>
      <c r="D13960" s="43"/>
    </row>
    <row r="13961" spans="1:4" ht="15" x14ac:dyDescent="0.25">
      <c r="A13961"/>
      <c r="B13961"/>
      <c r="C13961"/>
      <c r="D13961" s="43"/>
    </row>
    <row r="13962" spans="1:4" ht="15" x14ac:dyDescent="0.25">
      <c r="A13962"/>
      <c r="B13962"/>
      <c r="C13962"/>
      <c r="D13962" s="43"/>
    </row>
    <row r="13963" spans="1:4" ht="15" x14ac:dyDescent="0.25">
      <c r="A13963"/>
      <c r="B13963"/>
      <c r="C13963"/>
      <c r="D13963" s="43"/>
    </row>
    <row r="13964" spans="1:4" ht="15" x14ac:dyDescent="0.25">
      <c r="A13964"/>
      <c r="B13964"/>
      <c r="C13964"/>
      <c r="D13964" s="43"/>
    </row>
    <row r="13965" spans="1:4" ht="15" x14ac:dyDescent="0.25">
      <c r="A13965"/>
      <c r="B13965"/>
      <c r="C13965"/>
      <c r="D13965" s="43"/>
    </row>
    <row r="13966" spans="1:4" ht="15" x14ac:dyDescent="0.25">
      <c r="A13966"/>
      <c r="B13966"/>
      <c r="C13966"/>
      <c r="D13966" s="43"/>
    </row>
    <row r="13967" spans="1:4" ht="15" x14ac:dyDescent="0.25">
      <c r="A13967"/>
      <c r="B13967"/>
      <c r="C13967"/>
      <c r="D13967" s="43"/>
    </row>
    <row r="13968" spans="1:4" ht="15" x14ac:dyDescent="0.25">
      <c r="A13968"/>
      <c r="B13968"/>
      <c r="C13968"/>
      <c r="D13968" s="43"/>
    </row>
    <row r="13969" spans="1:4" ht="15" x14ac:dyDescent="0.25">
      <c r="A13969"/>
      <c r="B13969"/>
      <c r="C13969"/>
      <c r="D13969" s="43"/>
    </row>
    <row r="13970" spans="1:4" ht="15" x14ac:dyDescent="0.25">
      <c r="A13970"/>
      <c r="B13970"/>
      <c r="C13970"/>
      <c r="D13970" s="43"/>
    </row>
    <row r="13971" spans="1:4" ht="15" x14ac:dyDescent="0.25">
      <c r="A13971"/>
      <c r="B13971"/>
      <c r="C13971"/>
      <c r="D13971" s="43"/>
    </row>
    <row r="13972" spans="1:4" ht="15" x14ac:dyDescent="0.25">
      <c r="A13972"/>
      <c r="B13972"/>
      <c r="C13972"/>
      <c r="D13972" s="43"/>
    </row>
    <row r="13973" spans="1:4" ht="15" x14ac:dyDescent="0.25">
      <c r="A13973"/>
      <c r="B13973"/>
      <c r="C13973"/>
      <c r="D13973" s="43"/>
    </row>
    <row r="13974" spans="1:4" ht="15" x14ac:dyDescent="0.25">
      <c r="A13974"/>
      <c r="B13974"/>
      <c r="C13974"/>
      <c r="D13974" s="43"/>
    </row>
    <row r="13975" spans="1:4" ht="15" x14ac:dyDescent="0.25">
      <c r="A13975"/>
      <c r="B13975"/>
      <c r="C13975"/>
      <c r="D13975" s="43"/>
    </row>
    <row r="13976" spans="1:4" ht="15" x14ac:dyDescent="0.25">
      <c r="A13976"/>
      <c r="B13976"/>
      <c r="C13976"/>
      <c r="D13976" s="43"/>
    </row>
    <row r="13977" spans="1:4" ht="15" x14ac:dyDescent="0.25">
      <c r="A13977"/>
      <c r="B13977"/>
      <c r="C13977"/>
      <c r="D13977" s="43"/>
    </row>
    <row r="13978" spans="1:4" ht="15" x14ac:dyDescent="0.25">
      <c r="A13978"/>
      <c r="B13978"/>
      <c r="C13978"/>
      <c r="D13978" s="43"/>
    </row>
    <row r="13979" spans="1:4" ht="15" x14ac:dyDescent="0.25">
      <c r="A13979"/>
      <c r="B13979"/>
      <c r="C13979"/>
      <c r="D13979" s="43"/>
    </row>
    <row r="13980" spans="1:4" ht="15" x14ac:dyDescent="0.25">
      <c r="A13980"/>
      <c r="B13980"/>
      <c r="C13980"/>
      <c r="D13980" s="43"/>
    </row>
    <row r="13981" spans="1:4" ht="15" x14ac:dyDescent="0.25">
      <c r="A13981"/>
      <c r="B13981"/>
      <c r="C13981"/>
      <c r="D13981" s="43"/>
    </row>
    <row r="13982" spans="1:4" ht="15" x14ac:dyDescent="0.25">
      <c r="A13982"/>
      <c r="B13982"/>
      <c r="C13982"/>
      <c r="D13982" s="43"/>
    </row>
    <row r="13983" spans="1:4" ht="15" x14ac:dyDescent="0.25">
      <c r="A13983"/>
      <c r="B13983"/>
      <c r="C13983"/>
      <c r="D13983" s="43"/>
    </row>
    <row r="13984" spans="1:4" ht="15" x14ac:dyDescent="0.25">
      <c r="A13984"/>
      <c r="B13984"/>
      <c r="C13984"/>
      <c r="D13984" s="43"/>
    </row>
    <row r="13985" spans="1:4" ht="15" x14ac:dyDescent="0.25">
      <c r="A13985"/>
      <c r="B13985"/>
      <c r="C13985"/>
      <c r="D13985" s="43"/>
    </row>
    <row r="13986" spans="1:4" ht="15" x14ac:dyDescent="0.25">
      <c r="A13986"/>
      <c r="B13986"/>
      <c r="C13986"/>
      <c r="D13986" s="43"/>
    </row>
    <row r="13987" spans="1:4" ht="15" x14ac:dyDescent="0.25">
      <c r="A13987"/>
      <c r="B13987"/>
      <c r="C13987"/>
      <c r="D13987" s="43"/>
    </row>
    <row r="13988" spans="1:4" ht="15" x14ac:dyDescent="0.25">
      <c r="A13988"/>
      <c r="B13988"/>
      <c r="C13988"/>
      <c r="D13988" s="43"/>
    </row>
    <row r="13989" spans="1:4" ht="15" x14ac:dyDescent="0.25">
      <c r="A13989"/>
      <c r="B13989"/>
      <c r="C13989"/>
      <c r="D13989" s="43"/>
    </row>
    <row r="13990" spans="1:4" ht="15" x14ac:dyDescent="0.25">
      <c r="A13990"/>
      <c r="B13990"/>
      <c r="C13990"/>
      <c r="D13990" s="43"/>
    </row>
    <row r="13991" spans="1:4" ht="15" x14ac:dyDescent="0.25">
      <c r="A13991"/>
      <c r="B13991"/>
      <c r="C13991"/>
      <c r="D13991" s="43"/>
    </row>
    <row r="13992" spans="1:4" ht="15" x14ac:dyDescent="0.25">
      <c r="A13992"/>
      <c r="B13992"/>
      <c r="C13992"/>
      <c r="D13992" s="43"/>
    </row>
    <row r="13993" spans="1:4" ht="15" x14ac:dyDescent="0.25">
      <c r="A13993"/>
      <c r="B13993"/>
      <c r="C13993"/>
      <c r="D13993" s="43"/>
    </row>
    <row r="13994" spans="1:4" ht="15" x14ac:dyDescent="0.25">
      <c r="A13994"/>
      <c r="B13994"/>
      <c r="C13994"/>
      <c r="D13994" s="44"/>
    </row>
    <row r="13995" spans="1:4" ht="15" x14ac:dyDescent="0.25">
      <c r="A13995"/>
      <c r="B13995"/>
      <c r="C13995"/>
      <c r="D13995" s="43"/>
    </row>
    <row r="13996" spans="1:4" ht="15" x14ac:dyDescent="0.25">
      <c r="A13996"/>
      <c r="B13996"/>
      <c r="C13996"/>
      <c r="D13996" s="43"/>
    </row>
    <row r="13997" spans="1:4" ht="15" x14ac:dyDescent="0.25">
      <c r="A13997"/>
      <c r="B13997"/>
      <c r="C13997"/>
      <c r="D13997" s="43"/>
    </row>
    <row r="13998" spans="1:4" ht="15" x14ac:dyDescent="0.25">
      <c r="A13998"/>
      <c r="B13998"/>
      <c r="C13998"/>
      <c r="D13998" s="43"/>
    </row>
    <row r="13999" spans="1:4" ht="15" x14ac:dyDescent="0.25">
      <c r="A13999"/>
      <c r="B13999"/>
      <c r="C13999"/>
      <c r="D13999" s="43"/>
    </row>
    <row r="14000" spans="1:4" ht="15" x14ac:dyDescent="0.25">
      <c r="A14000"/>
      <c r="B14000"/>
      <c r="C14000"/>
      <c r="D14000" s="43"/>
    </row>
    <row r="14001" spans="1:4" ht="15" x14ac:dyDescent="0.25">
      <c r="A14001"/>
      <c r="B14001"/>
      <c r="C14001"/>
      <c r="D14001" s="43"/>
    </row>
    <row r="14002" spans="1:4" ht="15" x14ac:dyDescent="0.25">
      <c r="A14002"/>
      <c r="B14002"/>
      <c r="C14002"/>
      <c r="D14002" s="43"/>
    </row>
    <row r="14003" spans="1:4" ht="15" x14ac:dyDescent="0.25">
      <c r="A14003"/>
      <c r="B14003"/>
      <c r="C14003"/>
      <c r="D14003" s="43"/>
    </row>
    <row r="14004" spans="1:4" ht="15" x14ac:dyDescent="0.25">
      <c r="A14004"/>
      <c r="B14004"/>
      <c r="C14004"/>
      <c r="D14004" s="44"/>
    </row>
    <row r="14005" spans="1:4" ht="15" x14ac:dyDescent="0.25">
      <c r="A14005"/>
      <c r="B14005"/>
      <c r="C14005"/>
      <c r="D14005" s="44"/>
    </row>
    <row r="14006" spans="1:4" ht="15" x14ac:dyDescent="0.25">
      <c r="A14006"/>
      <c r="B14006"/>
      <c r="C14006"/>
      <c r="D14006" s="44"/>
    </row>
    <row r="14007" spans="1:4" ht="15" x14ac:dyDescent="0.25">
      <c r="A14007"/>
      <c r="B14007"/>
      <c r="C14007"/>
      <c r="D14007" s="44"/>
    </row>
    <row r="14008" spans="1:4" ht="15" x14ac:dyDescent="0.25">
      <c r="A14008"/>
      <c r="B14008"/>
      <c r="C14008"/>
      <c r="D14008" s="44"/>
    </row>
    <row r="14009" spans="1:4" ht="15" x14ac:dyDescent="0.25">
      <c r="A14009"/>
      <c r="B14009"/>
      <c r="C14009"/>
      <c r="D14009" s="44"/>
    </row>
    <row r="14010" spans="1:4" ht="15" x14ac:dyDescent="0.25">
      <c r="A14010"/>
      <c r="B14010"/>
      <c r="C14010"/>
      <c r="D14010" s="44"/>
    </row>
    <row r="14011" spans="1:4" ht="15" x14ac:dyDescent="0.25">
      <c r="A14011"/>
      <c r="B14011"/>
      <c r="C14011"/>
      <c r="D14011" s="44"/>
    </row>
    <row r="14012" spans="1:4" ht="15" x14ac:dyDescent="0.25">
      <c r="A14012"/>
      <c r="B14012"/>
      <c r="C14012"/>
      <c r="D14012" s="44"/>
    </row>
    <row r="14013" spans="1:4" ht="15" x14ac:dyDescent="0.25">
      <c r="A14013"/>
      <c r="B14013"/>
      <c r="C14013"/>
      <c r="D14013" s="44"/>
    </row>
    <row r="14014" spans="1:4" ht="15" x14ac:dyDescent="0.25">
      <c r="A14014"/>
      <c r="B14014"/>
      <c r="C14014"/>
      <c r="D14014" s="44"/>
    </row>
    <row r="14015" spans="1:4" ht="15" x14ac:dyDescent="0.25">
      <c r="A14015"/>
      <c r="B14015"/>
      <c r="C14015"/>
      <c r="D14015" s="43"/>
    </row>
    <row r="14016" spans="1:4" ht="15" x14ac:dyDescent="0.25">
      <c r="A14016"/>
      <c r="B14016"/>
      <c r="C14016"/>
      <c r="D14016" s="44"/>
    </row>
    <row r="14017" spans="1:4" ht="15" x14ac:dyDescent="0.25">
      <c r="A14017"/>
      <c r="B14017"/>
      <c r="C14017"/>
      <c r="D14017" s="43"/>
    </row>
    <row r="14018" spans="1:4" ht="15" x14ac:dyDescent="0.25">
      <c r="A14018"/>
      <c r="B14018"/>
      <c r="C14018"/>
      <c r="D14018" s="43"/>
    </row>
    <row r="14019" spans="1:4" ht="15" x14ac:dyDescent="0.25">
      <c r="A14019"/>
      <c r="B14019"/>
      <c r="C14019"/>
      <c r="D14019" s="44"/>
    </row>
    <row r="14020" spans="1:4" ht="15" x14ac:dyDescent="0.25">
      <c r="A14020"/>
      <c r="B14020"/>
      <c r="C14020"/>
      <c r="D14020" s="44"/>
    </row>
    <row r="14021" spans="1:4" ht="15" x14ac:dyDescent="0.25">
      <c r="A14021"/>
      <c r="B14021"/>
      <c r="C14021"/>
      <c r="D14021" s="43"/>
    </row>
    <row r="14022" spans="1:4" ht="15" x14ac:dyDescent="0.25">
      <c r="A14022"/>
      <c r="B14022"/>
      <c r="C14022"/>
      <c r="D14022" s="43"/>
    </row>
    <row r="14023" spans="1:4" ht="15" x14ac:dyDescent="0.25">
      <c r="A14023"/>
      <c r="B14023"/>
      <c r="C14023"/>
      <c r="D14023" s="43"/>
    </row>
    <row r="14024" spans="1:4" ht="15" x14ac:dyDescent="0.25">
      <c r="A14024"/>
      <c r="B14024"/>
      <c r="C14024"/>
      <c r="D14024" s="43"/>
    </row>
    <row r="14025" spans="1:4" ht="15" x14ac:dyDescent="0.25">
      <c r="A14025"/>
      <c r="B14025"/>
      <c r="C14025"/>
      <c r="D14025" s="43"/>
    </row>
    <row r="14026" spans="1:4" ht="15" x14ac:dyDescent="0.25">
      <c r="A14026"/>
      <c r="B14026"/>
      <c r="C14026"/>
      <c r="D14026" s="43"/>
    </row>
    <row r="14027" spans="1:4" ht="15" x14ac:dyDescent="0.25">
      <c r="A14027"/>
      <c r="B14027"/>
      <c r="C14027"/>
      <c r="D14027" s="43"/>
    </row>
    <row r="14028" spans="1:4" ht="15" x14ac:dyDescent="0.25">
      <c r="A14028"/>
      <c r="B14028"/>
      <c r="C14028"/>
      <c r="D14028" s="43"/>
    </row>
    <row r="14029" spans="1:4" ht="15" x14ac:dyDescent="0.25">
      <c r="A14029"/>
      <c r="B14029"/>
      <c r="C14029"/>
      <c r="D14029" s="43"/>
    </row>
    <row r="14030" spans="1:4" ht="15" x14ac:dyDescent="0.25">
      <c r="A14030"/>
      <c r="B14030"/>
      <c r="C14030"/>
      <c r="D14030" s="43"/>
    </row>
    <row r="14031" spans="1:4" ht="15" x14ac:dyDescent="0.25">
      <c r="A14031"/>
      <c r="B14031"/>
      <c r="C14031"/>
      <c r="D14031" s="43"/>
    </row>
    <row r="14032" spans="1:4" ht="15" x14ac:dyDescent="0.25">
      <c r="A14032"/>
      <c r="B14032"/>
      <c r="C14032"/>
      <c r="D14032" s="43"/>
    </row>
    <row r="14033" spans="1:4" ht="15" x14ac:dyDescent="0.25">
      <c r="A14033"/>
      <c r="B14033"/>
      <c r="C14033"/>
      <c r="D14033" s="43"/>
    </row>
    <row r="14034" spans="1:4" ht="15" x14ac:dyDescent="0.25">
      <c r="A14034"/>
      <c r="B14034"/>
      <c r="C14034"/>
      <c r="D14034" s="43"/>
    </row>
    <row r="14035" spans="1:4" ht="15" x14ac:dyDescent="0.25">
      <c r="A14035"/>
      <c r="B14035"/>
      <c r="C14035"/>
      <c r="D14035" s="43"/>
    </row>
    <row r="14036" spans="1:4" ht="15" x14ac:dyDescent="0.25">
      <c r="A14036"/>
      <c r="B14036"/>
      <c r="C14036"/>
      <c r="D14036" s="43"/>
    </row>
    <row r="14037" spans="1:4" ht="15" x14ac:dyDescent="0.25">
      <c r="A14037"/>
      <c r="B14037"/>
      <c r="C14037"/>
      <c r="D14037" s="43"/>
    </row>
    <row r="14038" spans="1:4" ht="15" x14ac:dyDescent="0.25">
      <c r="A14038"/>
      <c r="B14038"/>
      <c r="C14038"/>
      <c r="D14038" s="43"/>
    </row>
    <row r="14039" spans="1:4" ht="15" x14ac:dyDescent="0.25">
      <c r="A14039"/>
      <c r="B14039"/>
      <c r="C14039"/>
      <c r="D14039" s="43"/>
    </row>
    <row r="14040" spans="1:4" ht="15" x14ac:dyDescent="0.25">
      <c r="A14040"/>
      <c r="B14040"/>
      <c r="C14040"/>
      <c r="D14040" s="43"/>
    </row>
    <row r="14041" spans="1:4" ht="15" x14ac:dyDescent="0.25">
      <c r="A14041"/>
      <c r="B14041"/>
      <c r="C14041"/>
      <c r="D14041" s="43"/>
    </row>
    <row r="14042" spans="1:4" ht="15" x14ac:dyDescent="0.25">
      <c r="A14042"/>
      <c r="B14042"/>
      <c r="C14042"/>
      <c r="D14042" s="43"/>
    </row>
    <row r="14043" spans="1:4" ht="15" x14ac:dyDescent="0.25">
      <c r="A14043"/>
      <c r="B14043"/>
      <c r="C14043"/>
      <c r="D14043" s="43"/>
    </row>
    <row r="14044" spans="1:4" ht="15" x14ac:dyDescent="0.25">
      <c r="A14044"/>
      <c r="B14044"/>
      <c r="C14044"/>
      <c r="D14044" s="43"/>
    </row>
    <row r="14045" spans="1:4" ht="15" x14ac:dyDescent="0.25">
      <c r="A14045"/>
      <c r="B14045"/>
      <c r="C14045"/>
      <c r="D14045" s="43"/>
    </row>
    <row r="14046" spans="1:4" ht="15" x14ac:dyDescent="0.25">
      <c r="A14046"/>
      <c r="B14046"/>
      <c r="C14046"/>
      <c r="D14046" s="43"/>
    </row>
    <row r="14047" spans="1:4" ht="15" x14ac:dyDescent="0.25">
      <c r="A14047"/>
      <c r="B14047"/>
      <c r="C14047"/>
      <c r="D14047" s="43"/>
    </row>
    <row r="14048" spans="1:4" ht="15" x14ac:dyDescent="0.25">
      <c r="A14048"/>
      <c r="B14048"/>
      <c r="C14048"/>
      <c r="D14048" s="43"/>
    </row>
    <row r="14049" spans="1:4" ht="15" x14ac:dyDescent="0.25">
      <c r="A14049"/>
      <c r="B14049"/>
      <c r="C14049"/>
      <c r="D14049" s="43"/>
    </row>
    <row r="14050" spans="1:4" ht="15" x14ac:dyDescent="0.25">
      <c r="A14050"/>
      <c r="B14050"/>
      <c r="C14050"/>
      <c r="D14050" s="43"/>
    </row>
    <row r="14051" spans="1:4" ht="15" x14ac:dyDescent="0.25">
      <c r="A14051"/>
      <c r="B14051"/>
      <c r="C14051"/>
      <c r="D14051" s="43"/>
    </row>
    <row r="14052" spans="1:4" ht="15" x14ac:dyDescent="0.25">
      <c r="A14052"/>
      <c r="B14052"/>
      <c r="C14052"/>
      <c r="D14052" s="43"/>
    </row>
    <row r="14053" spans="1:4" ht="15" x14ac:dyDescent="0.25">
      <c r="A14053"/>
      <c r="B14053"/>
      <c r="C14053"/>
      <c r="D14053" s="43"/>
    </row>
    <row r="14054" spans="1:4" ht="15" x14ac:dyDescent="0.25">
      <c r="A14054"/>
      <c r="B14054"/>
      <c r="C14054"/>
      <c r="D14054" s="44"/>
    </row>
    <row r="14055" spans="1:4" ht="15" x14ac:dyDescent="0.25">
      <c r="A14055"/>
      <c r="B14055"/>
      <c r="C14055"/>
      <c r="D14055" s="43"/>
    </row>
    <row r="14056" spans="1:4" ht="15" x14ac:dyDescent="0.25">
      <c r="A14056"/>
      <c r="B14056"/>
      <c r="C14056"/>
      <c r="D14056"/>
    </row>
    <row r="14057" spans="1:4" ht="15" x14ac:dyDescent="0.25">
      <c r="A14057"/>
      <c r="B14057"/>
      <c r="C14057"/>
      <c r="D14057"/>
    </row>
  </sheetData>
  <pageMargins left="0.511811024" right="0.511811024" top="0.78740157499999996" bottom="0.78740157499999996" header="0.31496062000000002" footer="0.31496062000000002"/>
  <pageSetup paperSize="9" orientation="portrait"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9"/>
  <dimension ref="A1:AF84"/>
  <sheetViews>
    <sheetView showGridLines="0" view="pageBreakPreview" zoomScale="70" zoomScaleNormal="70" zoomScaleSheetLayoutView="70" workbookViewId="0">
      <pane ySplit="13" topLeftCell="A42" activePane="bottomLeft" state="frozen"/>
      <selection activeCell="K21" sqref="K21"/>
      <selection pane="bottomLeft" activeCell="K21" sqref="K21"/>
    </sheetView>
  </sheetViews>
  <sheetFormatPr defaultColWidth="0" defaultRowHeight="15" x14ac:dyDescent="0.25"/>
  <cols>
    <col min="1" max="1" width="11.140625" style="10" customWidth="1"/>
    <col min="2" max="2" width="12.5703125" style="10" customWidth="1"/>
    <col min="3" max="3" width="11.28515625" style="10" customWidth="1"/>
    <col min="4" max="4" width="12.7109375" style="10" customWidth="1"/>
    <col min="5" max="6" width="9.85546875" style="10" customWidth="1"/>
    <col min="7" max="11" width="24.7109375" style="10" customWidth="1"/>
    <col min="12" max="12" width="16.7109375" style="10" customWidth="1"/>
    <col min="13" max="13" width="17.5703125" style="10" customWidth="1"/>
    <col min="14" max="26" width="9.85546875" style="10" hidden="1" customWidth="1"/>
    <col min="27" max="32" width="9.140625" style="10" hidden="1" customWidth="1"/>
    <col min="33" max="16384" width="9.85546875" style="10" hidden="1"/>
  </cols>
  <sheetData>
    <row r="1" spans="1:13" ht="94.9" customHeight="1" thickBot="1" x14ac:dyDescent="0.3">
      <c r="A1" s="36"/>
      <c r="B1" s="36"/>
      <c r="C1" s="36"/>
      <c r="D1" s="36"/>
      <c r="E1" s="36"/>
      <c r="F1" s="36"/>
      <c r="G1" s="36"/>
      <c r="H1" s="36"/>
      <c r="I1" s="36"/>
      <c r="J1" s="36"/>
      <c r="K1" s="36"/>
      <c r="L1" s="36"/>
      <c r="M1" s="36"/>
    </row>
    <row r="2" spans="1:13" s="8" customFormat="1" ht="25.15" customHeight="1" thickBot="1" x14ac:dyDescent="0.35">
      <c r="A2" s="403" t="s">
        <v>5274</v>
      </c>
      <c r="B2" s="403"/>
      <c r="C2" s="403"/>
      <c r="D2" s="403"/>
      <c r="E2" s="403"/>
      <c r="F2" s="403"/>
      <c r="G2" s="403"/>
      <c r="H2" s="403"/>
      <c r="I2" s="403"/>
      <c r="J2" s="403"/>
      <c r="K2" s="403"/>
      <c r="L2" s="93" t="s">
        <v>4140</v>
      </c>
      <c r="M2" s="98" t="str">
        <f>DADOS!D6</f>
        <v>R03</v>
      </c>
    </row>
    <row r="3" spans="1:13" s="8" customFormat="1" ht="19.5" thickBot="1" x14ac:dyDescent="0.35">
      <c r="A3" s="405"/>
      <c r="B3" s="405"/>
      <c r="C3" s="405"/>
      <c r="D3" s="405"/>
      <c r="E3" s="405"/>
      <c r="F3" s="405"/>
      <c r="G3" s="405"/>
      <c r="H3" s="405"/>
      <c r="I3" s="405"/>
      <c r="J3" s="405"/>
      <c r="K3" s="405"/>
      <c r="L3" s="93" t="s">
        <v>4929</v>
      </c>
      <c r="M3" s="99">
        <f ca="1">DADOS!D2</f>
        <v>46170</v>
      </c>
    </row>
    <row r="4" spans="1:13" s="8" customFormat="1" ht="18" customHeight="1" x14ac:dyDescent="0.3">
      <c r="A4" s="237" t="s">
        <v>4141</v>
      </c>
      <c r="B4" s="237"/>
      <c r="C4" s="238"/>
      <c r="D4" s="439" t="s">
        <v>4143</v>
      </c>
      <c r="E4" s="440"/>
      <c r="F4" s="440"/>
      <c r="G4" s="440"/>
      <c r="H4" s="441"/>
      <c r="I4" s="179" t="s">
        <v>4142</v>
      </c>
      <c r="J4" s="68"/>
      <c r="K4" s="48"/>
      <c r="L4" s="100" t="s">
        <v>5253</v>
      </c>
      <c r="M4" s="92"/>
    </row>
    <row r="5" spans="1:13" s="8" customFormat="1" ht="30" customHeight="1" x14ac:dyDescent="0.3">
      <c r="A5" s="416" t="str">
        <f>DADOS!D8</f>
        <v>REFORMA DO MURO DE FECHAMENTO DO CEMITÉRIO MUNICIPAL</v>
      </c>
      <c r="B5" s="416"/>
      <c r="C5" s="417"/>
      <c r="D5" s="442"/>
      <c r="E5" s="416"/>
      <c r="F5" s="416"/>
      <c r="G5" s="416"/>
      <c r="H5" s="417"/>
      <c r="I5" s="9"/>
      <c r="J5" s="68"/>
      <c r="K5" s="48"/>
      <c r="L5" s="444" t="str">
        <f>DADOS!D14</f>
        <v>SINAPI: 12/2025 Minas Gerais
SETOP: 10/2025 Minas Gerais
SICRO : 10/2025 Minas Gerais
SUDECAP: 09/2025 Minas Gerais</v>
      </c>
      <c r="M5" s="445"/>
    </row>
    <row r="6" spans="1:13" s="8" customFormat="1" ht="30" customHeight="1" x14ac:dyDescent="0.3">
      <c r="A6" s="416"/>
      <c r="B6" s="416"/>
      <c r="C6" s="417"/>
      <c r="D6" s="442"/>
      <c r="E6" s="416"/>
      <c r="F6" s="416"/>
      <c r="G6" s="416"/>
      <c r="H6" s="417"/>
      <c r="I6" s="9"/>
      <c r="J6" s="68"/>
      <c r="K6" s="48"/>
      <c r="L6" s="444"/>
      <c r="M6" s="445"/>
    </row>
    <row r="7" spans="1:13" s="8" customFormat="1" ht="30" customHeight="1" thickBot="1" x14ac:dyDescent="0.35">
      <c r="A7" s="416"/>
      <c r="B7" s="416"/>
      <c r="C7" s="417"/>
      <c r="D7" s="442"/>
      <c r="E7" s="416"/>
      <c r="F7" s="416"/>
      <c r="G7" s="416"/>
      <c r="H7" s="417"/>
      <c r="I7" s="9"/>
      <c r="J7" s="68"/>
      <c r="K7" s="48"/>
      <c r="L7" s="446"/>
      <c r="M7" s="447"/>
    </row>
    <row r="8" spans="1:13" s="8" customFormat="1" ht="18.75" x14ac:dyDescent="0.3">
      <c r="A8" s="416"/>
      <c r="B8" s="416"/>
      <c r="C8" s="417"/>
      <c r="D8" s="442"/>
      <c r="E8" s="416"/>
      <c r="F8" s="416"/>
      <c r="G8" s="416"/>
      <c r="H8" s="417"/>
      <c r="I8" s="9"/>
      <c r="J8" s="68"/>
      <c r="K8" s="48"/>
      <c r="L8" s="96" t="s">
        <v>5251</v>
      </c>
      <c r="M8" s="101">
        <f>DADOS!D10</f>
        <v>0.26519999999999999</v>
      </c>
    </row>
    <row r="9" spans="1:13" s="8" customFormat="1" ht="19.5" thickBot="1" x14ac:dyDescent="0.35">
      <c r="A9" s="418"/>
      <c r="B9" s="418"/>
      <c r="C9" s="419"/>
      <c r="D9" s="443"/>
      <c r="E9" s="418"/>
      <c r="F9" s="418"/>
      <c r="G9" s="418"/>
      <c r="H9" s="419"/>
      <c r="I9" s="80"/>
      <c r="J9" s="80"/>
      <c r="K9" s="80"/>
      <c r="L9" s="97" t="s">
        <v>5252</v>
      </c>
      <c r="M9" s="102" t="str">
        <f>DADOS!D12</f>
        <v>-</v>
      </c>
    </row>
    <row r="10" spans="1:13" s="8" customFormat="1" ht="7.9" customHeight="1" thickBot="1" x14ac:dyDescent="0.35">
      <c r="A10" s="421"/>
      <c r="B10" s="421"/>
      <c r="C10" s="421"/>
      <c r="D10" s="422"/>
      <c r="E10" s="422"/>
      <c r="F10" s="422"/>
      <c r="G10" s="422"/>
      <c r="H10" s="422"/>
      <c r="I10" s="422"/>
      <c r="J10" s="422"/>
      <c r="K10" s="422"/>
      <c r="L10" s="422"/>
      <c r="M10" s="422"/>
    </row>
    <row r="11" spans="1:13" s="8" customFormat="1" ht="30" customHeight="1" thickBot="1" x14ac:dyDescent="0.35">
      <c r="A11" s="420" t="str">
        <f>A2&amp;" DE "&amp;DADOS!D20&amp;" - "&amp;A5</f>
        <v>CRONOGRAMA FÍSICO-FINANCEIRO DE PROJETO EXECUTIVO - REFORMA DO MURO DE FECHAMENTO DO CEMITÉRIO MUNICIPAL</v>
      </c>
      <c r="B11" s="420"/>
      <c r="C11" s="420"/>
      <c r="D11" s="420"/>
      <c r="E11" s="420"/>
      <c r="F11" s="420"/>
      <c r="G11" s="420"/>
      <c r="H11" s="420"/>
      <c r="I11" s="420"/>
      <c r="J11" s="420"/>
      <c r="K11" s="420"/>
      <c r="L11" s="420"/>
      <c r="M11" s="420"/>
    </row>
    <row r="12" spans="1:13" s="8" customFormat="1" ht="7.9" customHeight="1" thickBot="1" x14ac:dyDescent="0.35">
      <c r="A12" s="235"/>
      <c r="B12" s="235"/>
      <c r="C12" s="235"/>
      <c r="D12" s="235"/>
      <c r="E12" s="235"/>
      <c r="F12" s="235"/>
      <c r="G12" s="235"/>
      <c r="H12" s="235"/>
      <c r="I12" s="235"/>
      <c r="J12" s="235"/>
      <c r="K12" s="235"/>
      <c r="L12" s="235"/>
      <c r="M12" s="235"/>
    </row>
    <row r="13" spans="1:13" s="8" customFormat="1" ht="30" customHeight="1" thickBot="1" x14ac:dyDescent="0.35">
      <c r="A13" s="235" t="s">
        <v>4139</v>
      </c>
      <c r="B13" s="414" t="s">
        <v>1545</v>
      </c>
      <c r="C13" s="414"/>
      <c r="D13" s="414"/>
      <c r="E13" s="414"/>
      <c r="F13" s="234" t="s">
        <v>5271</v>
      </c>
      <c r="G13" s="234" t="s">
        <v>5276</v>
      </c>
      <c r="H13" s="234" t="s">
        <v>5277</v>
      </c>
      <c r="I13" s="235" t="s">
        <v>5278</v>
      </c>
      <c r="J13" s="235" t="s">
        <v>5279</v>
      </c>
      <c r="K13" s="235" t="s">
        <v>5280</v>
      </c>
      <c r="L13" s="414" t="s">
        <v>5275</v>
      </c>
      <c r="M13" s="414"/>
    </row>
    <row r="14" spans="1:13" s="8" customFormat="1" ht="7.9" customHeight="1" thickBot="1" x14ac:dyDescent="0.35">
      <c r="A14" s="235"/>
      <c r="B14" s="235"/>
      <c r="C14" s="235"/>
      <c r="D14" s="235"/>
      <c r="E14" s="235"/>
      <c r="F14" s="235"/>
      <c r="G14" s="235"/>
      <c r="H14" s="235"/>
      <c r="I14" s="235"/>
      <c r="J14" s="235"/>
      <c r="K14" s="235"/>
      <c r="L14" s="235"/>
      <c r="M14" s="235"/>
    </row>
    <row r="15" spans="1:13" ht="30" customHeight="1" x14ac:dyDescent="0.25">
      <c r="A15" s="180">
        <v>1</v>
      </c>
      <c r="B15" s="438" t="str">
        <f>VLOOKUP(A15,ORC!$D:$N,2,0)</f>
        <v>ADMINISTRAÇÃO DE OBRA</v>
      </c>
      <c r="C15" s="438"/>
      <c r="D15" s="438"/>
      <c r="E15" s="438"/>
      <c r="F15" s="183" t="s">
        <v>3402</v>
      </c>
      <c r="G15" s="323">
        <v>0.2</v>
      </c>
      <c r="H15" s="323">
        <v>0.2</v>
      </c>
      <c r="I15" s="323">
        <v>0.2</v>
      </c>
      <c r="J15" s="323">
        <v>0.2</v>
      </c>
      <c r="K15" s="323">
        <v>0.2</v>
      </c>
      <c r="L15" s="434">
        <f>SUM(G15:K15)</f>
        <v>1</v>
      </c>
      <c r="M15" s="435"/>
    </row>
    <row r="16" spans="1:13" ht="30" customHeight="1" x14ac:dyDescent="0.25">
      <c r="A16" s="188">
        <f>IFERROR(IF(B15&lt;&gt;"",100,B15),"")</f>
        <v>100</v>
      </c>
      <c r="B16" s="433"/>
      <c r="C16" s="433"/>
      <c r="D16" s="433"/>
      <c r="E16" s="433"/>
      <c r="F16" s="182" t="s">
        <v>4155</v>
      </c>
      <c r="G16" s="276">
        <f>IF(G15="","",IFERROR(G15*$L16,""))</f>
        <v>8000.2560000000003</v>
      </c>
      <c r="H16" s="276">
        <f t="shared" ref="H16:K16" si="0">IF(H15="","",IFERROR(H15*$L16,""))</f>
        <v>8000.2560000000003</v>
      </c>
      <c r="I16" s="276">
        <f t="shared" si="0"/>
        <v>8000.2560000000003</v>
      </c>
      <c r="J16" s="276">
        <f t="shared" si="0"/>
        <v>8000.2560000000003</v>
      </c>
      <c r="K16" s="276">
        <f t="shared" si="0"/>
        <v>8000.2560000000003</v>
      </c>
      <c r="L16" s="436">
        <f>VLOOKUP(A15,ORC!$D:$N,11,0)</f>
        <v>40001.279999999999</v>
      </c>
      <c r="M16" s="436"/>
    </row>
    <row r="17" spans="1:13" ht="30" customHeight="1" x14ac:dyDescent="0.25">
      <c r="A17" s="180">
        <v>2</v>
      </c>
      <c r="B17" s="437" t="str">
        <f>VLOOKUP(A17,ORC!$D:$N,2,0)</f>
        <v>CANTEIRO DE OBRAS</v>
      </c>
      <c r="C17" s="437"/>
      <c r="D17" s="437"/>
      <c r="E17" s="437"/>
      <c r="F17" s="152" t="s">
        <v>3402</v>
      </c>
      <c r="G17" s="324"/>
      <c r="H17" s="324"/>
      <c r="I17" s="324"/>
      <c r="J17" s="324"/>
      <c r="K17" s="324"/>
      <c r="L17" s="434">
        <f>SUM(G17:K17)</f>
        <v>0</v>
      </c>
      <c r="M17" s="435"/>
    </row>
    <row r="18" spans="1:13" ht="30" customHeight="1" x14ac:dyDescent="0.25">
      <c r="A18" s="188">
        <f>IFERROR(IF(B17&lt;&gt;"",100,B17),"")</f>
        <v>100</v>
      </c>
      <c r="B18" s="433"/>
      <c r="C18" s="433"/>
      <c r="D18" s="433"/>
      <c r="E18" s="433"/>
      <c r="F18" s="182" t="s">
        <v>4155</v>
      </c>
      <c r="G18" s="276" t="str">
        <f>IF(G17="","",IFERROR(G17*$L18,""))</f>
        <v/>
      </c>
      <c r="H18" s="276" t="str">
        <f t="shared" ref="H18" si="1">IF(H17="","",IFERROR(H17*$L18,""))</f>
        <v/>
      </c>
      <c r="I18" s="276" t="str">
        <f t="shared" ref="I18" si="2">IF(I17="","",IFERROR(I17*$L18,""))</f>
        <v/>
      </c>
      <c r="J18" s="276" t="str">
        <f t="shared" ref="J18" si="3">IF(J17="","",IFERROR(J17*$L18,""))</f>
        <v/>
      </c>
      <c r="K18" s="276" t="str">
        <f t="shared" ref="K18" si="4">IF(K17="","",IFERROR(K17*$L18,""))</f>
        <v/>
      </c>
      <c r="L18" s="436">
        <f>VLOOKUP(A17,ORC!$D:$N,11,0)</f>
        <v>50923.28</v>
      </c>
      <c r="M18" s="436"/>
    </row>
    <row r="19" spans="1:13" ht="30" customHeight="1" x14ac:dyDescent="0.25">
      <c r="A19" s="180">
        <v>3</v>
      </c>
      <c r="B19" s="437" t="str">
        <f>VLOOKUP(A19,ORC!$D:$N,2,0)</f>
        <v>SERVIÇOS PRELIMINARES</v>
      </c>
      <c r="C19" s="437"/>
      <c r="D19" s="437"/>
      <c r="E19" s="437"/>
      <c r="F19" s="152" t="s">
        <v>3402</v>
      </c>
      <c r="G19" s="324"/>
      <c r="H19" s="324"/>
      <c r="I19" s="324"/>
      <c r="J19" s="324"/>
      <c r="K19" s="324"/>
      <c r="L19" s="434">
        <f>SUM(G19:K19)</f>
        <v>0</v>
      </c>
      <c r="M19" s="435"/>
    </row>
    <row r="20" spans="1:13" ht="30" customHeight="1" x14ac:dyDescent="0.25">
      <c r="A20" s="188">
        <f>IFERROR(IF(B19&lt;&gt;"",100,B19),"")</f>
        <v>100</v>
      </c>
      <c r="B20" s="433"/>
      <c r="C20" s="433"/>
      <c r="D20" s="433"/>
      <c r="E20" s="433"/>
      <c r="F20" s="182" t="s">
        <v>4155</v>
      </c>
      <c r="G20" s="276" t="str">
        <f>IF(G19="","",IFERROR(G19*$L20,""))</f>
        <v/>
      </c>
      <c r="H20" s="276" t="str">
        <f t="shared" ref="H20" si="5">IF(H19="","",IFERROR(H19*$L20,""))</f>
        <v/>
      </c>
      <c r="I20" s="276" t="str">
        <f t="shared" ref="I20" si="6">IF(I19="","",IFERROR(I19*$L20,""))</f>
        <v/>
      </c>
      <c r="J20" s="276" t="str">
        <f t="shared" ref="J20" si="7">IF(J19="","",IFERROR(J19*$L20,""))</f>
        <v/>
      </c>
      <c r="K20" s="276" t="str">
        <f t="shared" ref="K20" si="8">IF(K19="","",IFERROR(K19*$L20,""))</f>
        <v/>
      </c>
      <c r="L20" s="436">
        <f>VLOOKUP(A19,ORC!$D:$N,11,0)</f>
        <v>27642.800000000003</v>
      </c>
      <c r="M20" s="436"/>
    </row>
    <row r="21" spans="1:13" ht="30" customHeight="1" x14ac:dyDescent="0.25">
      <c r="A21" s="180">
        <v>4</v>
      </c>
      <c r="B21" s="437" t="str">
        <f>VLOOKUP(A21,ORC!$D:$N,2,0)</f>
        <v>LIMPEZAS E DEMOLIÇÕES</v>
      </c>
      <c r="C21" s="437"/>
      <c r="D21" s="437"/>
      <c r="E21" s="437"/>
      <c r="F21" s="152" t="s">
        <v>3402</v>
      </c>
      <c r="G21" s="324"/>
      <c r="H21" s="324"/>
      <c r="I21" s="324"/>
      <c r="J21" s="324"/>
      <c r="K21" s="324"/>
      <c r="L21" s="434">
        <f>SUM(G21:K21)</f>
        <v>0</v>
      </c>
      <c r="M21" s="435"/>
    </row>
    <row r="22" spans="1:13" ht="30" customHeight="1" x14ac:dyDescent="0.25">
      <c r="A22" s="188">
        <f>IFERROR(IF(B21&lt;&gt;"",100,B21),"")</f>
        <v>100</v>
      </c>
      <c r="B22" s="433"/>
      <c r="C22" s="433"/>
      <c r="D22" s="433"/>
      <c r="E22" s="433"/>
      <c r="F22" s="182" t="s">
        <v>4155</v>
      </c>
      <c r="G22" s="276" t="str">
        <f>IF(G21="","",IFERROR(G21*$L22,""))</f>
        <v/>
      </c>
      <c r="H22" s="276" t="str">
        <f t="shared" ref="H22" si="9">IF(H21="","",IFERROR(H21*$L22,""))</f>
        <v/>
      </c>
      <c r="I22" s="276" t="str">
        <f t="shared" ref="I22" si="10">IF(I21="","",IFERROR(I21*$L22,""))</f>
        <v/>
      </c>
      <c r="J22" s="276" t="str">
        <f t="shared" ref="J22" si="11">IF(J21="","",IFERROR(J21*$L22,""))</f>
        <v/>
      </c>
      <c r="K22" s="276" t="str">
        <f t="shared" ref="K22" si="12">IF(K21="","",IFERROR(K21*$L22,""))</f>
        <v/>
      </c>
      <c r="L22" s="436">
        <f>VLOOKUP(A21,ORC!$D:$N,11,0)</f>
        <v>57630.33</v>
      </c>
      <c r="M22" s="436"/>
    </row>
    <row r="23" spans="1:13" ht="30" customHeight="1" x14ac:dyDescent="0.25">
      <c r="A23" s="180">
        <v>5</v>
      </c>
      <c r="B23" s="437" t="str">
        <f>VLOOKUP(A23,ORC!$D:$N,2,0)</f>
        <v>MOVIMENTAÇÃO DE TERRA</v>
      </c>
      <c r="C23" s="437"/>
      <c r="D23" s="437"/>
      <c r="E23" s="437"/>
      <c r="F23" s="152" t="s">
        <v>3402</v>
      </c>
      <c r="G23" s="324"/>
      <c r="H23" s="324"/>
      <c r="I23" s="324"/>
      <c r="J23" s="324"/>
      <c r="K23" s="324"/>
      <c r="L23" s="434">
        <f>SUM(G23:K23)</f>
        <v>0</v>
      </c>
      <c r="M23" s="435"/>
    </row>
    <row r="24" spans="1:13" ht="30" customHeight="1" x14ac:dyDescent="0.25">
      <c r="A24" s="188">
        <f>IFERROR(IF(B23&lt;&gt;"",100,B23),"")</f>
        <v>100</v>
      </c>
      <c r="B24" s="433"/>
      <c r="C24" s="433"/>
      <c r="D24" s="433"/>
      <c r="E24" s="433"/>
      <c r="F24" s="182" t="s">
        <v>4155</v>
      </c>
      <c r="G24" s="276" t="str">
        <f>IF(G23="","",IFERROR(G23*$L24,""))</f>
        <v/>
      </c>
      <c r="H24" s="276" t="str">
        <f t="shared" ref="H24" si="13">IF(H23="","",IFERROR(H23*$L24,""))</f>
        <v/>
      </c>
      <c r="I24" s="276" t="str">
        <f t="shared" ref="I24" si="14">IF(I23="","",IFERROR(I23*$L24,""))</f>
        <v/>
      </c>
      <c r="J24" s="276" t="str">
        <f t="shared" ref="J24" si="15">IF(J23="","",IFERROR(J23*$L24,""))</f>
        <v/>
      </c>
      <c r="K24" s="276" t="str">
        <f t="shared" ref="K24" si="16">IF(K23="","",IFERROR(K23*$L24,""))</f>
        <v/>
      </c>
      <c r="L24" s="436">
        <f>VLOOKUP(A23,ORC!$D:$N,11,0)</f>
        <v>13842.54</v>
      </c>
      <c r="M24" s="436"/>
    </row>
    <row r="25" spans="1:13" ht="30" customHeight="1" x14ac:dyDescent="0.25">
      <c r="A25" s="180">
        <v>6</v>
      </c>
      <c r="B25" s="437" t="str">
        <f>VLOOKUP(A25,ORC!$D:$N,2,0)</f>
        <v>ESTRUTURA</v>
      </c>
      <c r="C25" s="437"/>
      <c r="D25" s="437"/>
      <c r="E25" s="437"/>
      <c r="F25" s="152" t="s">
        <v>3402</v>
      </c>
      <c r="G25" s="324"/>
      <c r="H25" s="324"/>
      <c r="I25" s="324"/>
      <c r="J25" s="324"/>
      <c r="K25" s="324"/>
      <c r="L25" s="434">
        <f>SUM(G25:K25)</f>
        <v>0</v>
      </c>
      <c r="M25" s="435"/>
    </row>
    <row r="26" spans="1:13" ht="30" customHeight="1" x14ac:dyDescent="0.25">
      <c r="A26" s="188">
        <f>IFERROR(IF(B25&lt;&gt;"",100,B25),"")</f>
        <v>100</v>
      </c>
      <c r="B26" s="433"/>
      <c r="C26" s="433"/>
      <c r="D26" s="433"/>
      <c r="E26" s="433"/>
      <c r="F26" s="182" t="s">
        <v>4155</v>
      </c>
      <c r="G26" s="276" t="str">
        <f>IF(G25="","",IFERROR(G25*$L26,""))</f>
        <v/>
      </c>
      <c r="H26" s="276" t="str">
        <f t="shared" ref="H26" si="17">IF(H25="","",IFERROR(H25*$L26,""))</f>
        <v/>
      </c>
      <c r="I26" s="276" t="str">
        <f t="shared" ref="I26" si="18">IF(I25="","",IFERROR(I25*$L26,""))</f>
        <v/>
      </c>
      <c r="J26" s="276" t="str">
        <f t="shared" ref="J26" si="19">IF(J25="","",IFERROR(J25*$L26,""))</f>
        <v/>
      </c>
      <c r="K26" s="276" t="str">
        <f t="shared" ref="K26" si="20">IF(K25="","",IFERROR(K25*$L26,""))</f>
        <v/>
      </c>
      <c r="L26" s="436">
        <f>VLOOKUP(A25,ORC!$D:$N,11,0)</f>
        <v>262411.5</v>
      </c>
      <c r="M26" s="436"/>
    </row>
    <row r="27" spans="1:13" ht="30" customHeight="1" x14ac:dyDescent="0.25">
      <c r="A27" s="180">
        <v>7</v>
      </c>
      <c r="B27" s="437" t="str">
        <f>VLOOKUP(A27,ORC!$D:$N,2,0)</f>
        <v>ALVENARIA E REVESTIMENTO</v>
      </c>
      <c r="C27" s="437"/>
      <c r="D27" s="437"/>
      <c r="E27" s="437"/>
      <c r="F27" s="152" t="s">
        <v>3402</v>
      </c>
      <c r="G27" s="324"/>
      <c r="H27" s="324"/>
      <c r="I27" s="324"/>
      <c r="J27" s="324"/>
      <c r="K27" s="324"/>
      <c r="L27" s="434">
        <f>SUM(G27:K27)</f>
        <v>0</v>
      </c>
      <c r="M27" s="435"/>
    </row>
    <row r="28" spans="1:13" ht="30" customHeight="1" x14ac:dyDescent="0.25">
      <c r="A28" s="188">
        <f>IFERROR(IF(B27&lt;&gt;"",100,B27),"")</f>
        <v>100</v>
      </c>
      <c r="B28" s="433"/>
      <c r="C28" s="433"/>
      <c r="D28" s="433"/>
      <c r="E28" s="433"/>
      <c r="F28" s="182" t="s">
        <v>4155</v>
      </c>
      <c r="G28" s="276" t="str">
        <f>IF(G27="","",IFERROR(G27*$L28,""))</f>
        <v/>
      </c>
      <c r="H28" s="276" t="str">
        <f t="shared" ref="H28" si="21">IF(H27="","",IFERROR(H27*$L28,""))</f>
        <v/>
      </c>
      <c r="I28" s="276" t="str">
        <f t="shared" ref="I28" si="22">IF(I27="","",IFERROR(I27*$L28,""))</f>
        <v/>
      </c>
      <c r="J28" s="276" t="str">
        <f t="shared" ref="J28" si="23">IF(J27="","",IFERROR(J27*$L28,""))</f>
        <v/>
      </c>
      <c r="K28" s="276" t="str">
        <f t="shared" ref="K28" si="24">IF(K27="","",IFERROR(K27*$L28,""))</f>
        <v/>
      </c>
      <c r="L28" s="436">
        <f>VLOOKUP(A27,ORC!$D:$N,11,0)</f>
        <v>394647.94</v>
      </c>
      <c r="M28" s="436"/>
    </row>
    <row r="29" spans="1:13" ht="30" customHeight="1" x14ac:dyDescent="0.25">
      <c r="A29" s="180">
        <v>8</v>
      </c>
      <c r="B29" s="437" t="str">
        <f>VLOOKUP(A29,ORC!$D:$N,2,0)</f>
        <v>OBRAS COMPLEMENTARES</v>
      </c>
      <c r="C29" s="437"/>
      <c r="D29" s="437"/>
      <c r="E29" s="437"/>
      <c r="F29" s="152" t="s">
        <v>3402</v>
      </c>
      <c r="G29" s="324"/>
      <c r="H29" s="324"/>
      <c r="I29" s="324"/>
      <c r="J29" s="324"/>
      <c r="K29" s="324"/>
      <c r="L29" s="434">
        <f>SUM(G29:K29)</f>
        <v>0</v>
      </c>
      <c r="M29" s="435"/>
    </row>
    <row r="30" spans="1:13" ht="30" customHeight="1" x14ac:dyDescent="0.25">
      <c r="A30" s="188">
        <f>IFERROR(IF(B29&lt;&gt;"",100,B29),"")</f>
        <v>100</v>
      </c>
      <c r="B30" s="433"/>
      <c r="C30" s="433"/>
      <c r="D30" s="433"/>
      <c r="E30" s="433"/>
      <c r="F30" s="182" t="s">
        <v>4155</v>
      </c>
      <c r="G30" s="276" t="str">
        <f>IF(G29="","",IFERROR(G29*$L30,""))</f>
        <v/>
      </c>
      <c r="H30" s="276" t="str">
        <f t="shared" ref="H30" si="25">IF(H29="","",IFERROR(H29*$L30,""))</f>
        <v/>
      </c>
      <c r="I30" s="276" t="str">
        <f t="shared" ref="I30" si="26">IF(I29="","",IFERROR(I29*$L30,""))</f>
        <v/>
      </c>
      <c r="J30" s="276" t="str">
        <f t="shared" ref="J30" si="27">IF(J29="","",IFERROR(J29*$L30,""))</f>
        <v/>
      </c>
      <c r="K30" s="276" t="str">
        <f t="shared" ref="K30" si="28">IF(K29="","",IFERROR(K29*$L30,""))</f>
        <v/>
      </c>
      <c r="L30" s="436">
        <f>VLOOKUP(A29,ORC!$D:$N,11,0)</f>
        <v>145772.74</v>
      </c>
      <c r="M30" s="436"/>
    </row>
    <row r="31" spans="1:13" ht="35.450000000000003" customHeight="1" x14ac:dyDescent="0.25">
      <c r="A31" s="286">
        <v>9</v>
      </c>
      <c r="B31" s="432" t="str">
        <f>VLOOKUP(A31,ORC!$D:$N,2,0)</f>
        <v>LIMPEZA DE OBRA</v>
      </c>
      <c r="C31" s="432"/>
      <c r="D31" s="432"/>
      <c r="E31" s="432"/>
      <c r="F31" s="152" t="s">
        <v>3402</v>
      </c>
      <c r="G31" s="324"/>
      <c r="H31" s="324"/>
      <c r="I31" s="324"/>
      <c r="J31" s="324"/>
      <c r="K31" s="324"/>
      <c r="L31" s="434">
        <f>SUM(G31:K31)</f>
        <v>0</v>
      </c>
      <c r="M31" s="434"/>
    </row>
    <row r="32" spans="1:13" ht="30" customHeight="1" x14ac:dyDescent="0.25">
      <c r="A32" s="188">
        <f>IFERROR(IF(B31&lt;&gt;"",100,B31),"")</f>
        <v>100</v>
      </c>
      <c r="B32" s="433"/>
      <c r="C32" s="433"/>
      <c r="D32" s="433"/>
      <c r="E32" s="433"/>
      <c r="F32" s="182" t="s">
        <v>4155</v>
      </c>
      <c r="G32" s="276" t="str">
        <f>IF(G31="","",IFERROR(G31*$L32,""))</f>
        <v/>
      </c>
      <c r="H32" s="276" t="str">
        <f t="shared" ref="H32" si="29">IF(H31="","",IFERROR(H31*$L32,""))</f>
        <v/>
      </c>
      <c r="I32" s="276" t="str">
        <f t="shared" ref="I32" si="30">IF(I31="","",IFERROR(I31*$L32,""))</f>
        <v/>
      </c>
      <c r="J32" s="276" t="str">
        <f t="shared" ref="J32" si="31">IF(J31="","",IFERROR(J31*$L32,""))</f>
        <v/>
      </c>
      <c r="K32" s="276" t="str">
        <f t="shared" ref="K32" si="32">IF(K31="","",IFERROR(K31*$L32,""))</f>
        <v/>
      </c>
      <c r="L32" s="436">
        <f>VLOOKUP(A31,ORC!$D:$N,11,0)</f>
        <v>20520.3</v>
      </c>
      <c r="M32" s="436"/>
    </row>
    <row r="33" spans="1:13" ht="30" customHeight="1" x14ac:dyDescent="0.25">
      <c r="A33" s="180">
        <v>10</v>
      </c>
      <c r="B33" s="432" t="e">
        <f>VLOOKUP(A33,ORC!$D:$N,2,0)</f>
        <v>#N/A</v>
      </c>
      <c r="C33" s="432"/>
      <c r="D33" s="432"/>
      <c r="E33" s="432"/>
      <c r="F33" s="152" t="s">
        <v>3402</v>
      </c>
      <c r="G33" s="324"/>
      <c r="H33" s="324"/>
      <c r="I33" s="324"/>
      <c r="J33" s="324"/>
      <c r="K33" s="324"/>
      <c r="L33" s="434">
        <f>SUM(G33:K33)</f>
        <v>0</v>
      </c>
      <c r="M33" s="435"/>
    </row>
    <row r="34" spans="1:13" ht="30" customHeight="1" x14ac:dyDescent="0.25">
      <c r="A34" s="188" t="str">
        <f>IFERROR(IF(B33&lt;&gt;"",100,B33),"")</f>
        <v/>
      </c>
      <c r="B34" s="433"/>
      <c r="C34" s="433"/>
      <c r="D34" s="433"/>
      <c r="E34" s="433"/>
      <c r="F34" s="182" t="s">
        <v>4155</v>
      </c>
      <c r="G34" s="276" t="str">
        <f>IF(G33="","",IFERROR(G33*$L34,""))</f>
        <v/>
      </c>
      <c r="H34" s="276" t="str">
        <f t="shared" ref="H34" si="33">IF(H33="","",IFERROR(H33*$L34,""))</f>
        <v/>
      </c>
      <c r="I34" s="276" t="str">
        <f t="shared" ref="I34" si="34">IF(I33="","",IFERROR(I33*$L34,""))</f>
        <v/>
      </c>
      <c r="J34" s="276" t="str">
        <f t="shared" ref="J34" si="35">IF(J33="","",IFERROR(J33*$L34,""))</f>
        <v/>
      </c>
      <c r="K34" s="276" t="str">
        <f t="shared" ref="K34" si="36">IF(K33="","",IFERROR(K33*$L34,""))</f>
        <v/>
      </c>
      <c r="L34" s="436" t="e">
        <f>VLOOKUP(A33,ORC!$D:$N,11,0)</f>
        <v>#N/A</v>
      </c>
      <c r="M34" s="436"/>
    </row>
    <row r="35" spans="1:13" ht="30" customHeight="1" x14ac:dyDescent="0.25">
      <c r="A35" s="180">
        <v>11</v>
      </c>
      <c r="B35" s="437" t="e">
        <f>VLOOKUP(A35,ORC!$D:$N,2,0)</f>
        <v>#N/A</v>
      </c>
      <c r="C35" s="437"/>
      <c r="D35" s="437"/>
      <c r="E35" s="437"/>
      <c r="F35" s="152" t="s">
        <v>3402</v>
      </c>
      <c r="G35" s="324"/>
      <c r="H35" s="324"/>
      <c r="I35" s="324"/>
      <c r="J35" s="324"/>
      <c r="K35" s="324"/>
      <c r="L35" s="434">
        <f>SUM(G35:K35)</f>
        <v>0</v>
      </c>
      <c r="M35" s="435"/>
    </row>
    <row r="36" spans="1:13" ht="30" customHeight="1" x14ac:dyDescent="0.25">
      <c r="A36" s="188" t="str">
        <f>IFERROR(IF(B35&lt;&gt;"",100,B35),"")</f>
        <v/>
      </c>
      <c r="B36" s="433"/>
      <c r="C36" s="433"/>
      <c r="D36" s="433"/>
      <c r="E36" s="433"/>
      <c r="F36" s="182" t="s">
        <v>4155</v>
      </c>
      <c r="G36" s="276" t="str">
        <f>IF(G35="","",IFERROR(G35*$L36,""))</f>
        <v/>
      </c>
      <c r="H36" s="276" t="str">
        <f t="shared" ref="H36" si="37">IF(H35="","",IFERROR(H35*$L36,""))</f>
        <v/>
      </c>
      <c r="I36" s="276" t="str">
        <f t="shared" ref="I36" si="38">IF(I35="","",IFERROR(I35*$L36,""))</f>
        <v/>
      </c>
      <c r="J36" s="276" t="str">
        <f t="shared" ref="J36" si="39">IF(J35="","",IFERROR(J35*$L36,""))</f>
        <v/>
      </c>
      <c r="K36" s="276" t="str">
        <f t="shared" ref="K36" si="40">IF(K35="","",IFERROR(K35*$L36,""))</f>
        <v/>
      </c>
      <c r="L36" s="436" t="e">
        <f>VLOOKUP(A35,ORC!$D:$N,11,0)</f>
        <v>#N/A</v>
      </c>
      <c r="M36" s="436"/>
    </row>
    <row r="37" spans="1:13" ht="30" customHeight="1" x14ac:dyDescent="0.25">
      <c r="A37" s="180">
        <v>12</v>
      </c>
      <c r="B37" s="437" t="e">
        <f>VLOOKUP(A37,ORC!$D:$N,2,0)</f>
        <v>#N/A</v>
      </c>
      <c r="C37" s="437"/>
      <c r="D37" s="437"/>
      <c r="E37" s="437"/>
      <c r="F37" s="152" t="s">
        <v>3402</v>
      </c>
      <c r="G37" s="324"/>
      <c r="H37" s="324"/>
      <c r="I37" s="324"/>
      <c r="J37" s="324"/>
      <c r="K37" s="324"/>
      <c r="L37" s="434">
        <f>SUM(G37:K37)</f>
        <v>0</v>
      </c>
      <c r="M37" s="435"/>
    </row>
    <row r="38" spans="1:13" ht="30" customHeight="1" x14ac:dyDescent="0.25">
      <c r="A38" s="188" t="str">
        <f>IFERROR(IF(B37&lt;&gt;"",100,B37),"")</f>
        <v/>
      </c>
      <c r="B38" s="433"/>
      <c r="C38" s="433"/>
      <c r="D38" s="433"/>
      <c r="E38" s="433"/>
      <c r="F38" s="182" t="s">
        <v>4155</v>
      </c>
      <c r="G38" s="276" t="str">
        <f>IF(G37="","",IFERROR(G37*$L38,""))</f>
        <v/>
      </c>
      <c r="H38" s="276" t="str">
        <f t="shared" ref="H38" si="41">IF(H37="","",IFERROR(H37*$L38,""))</f>
        <v/>
      </c>
      <c r="I38" s="276" t="str">
        <f t="shared" ref="I38" si="42">IF(I37="","",IFERROR(I37*$L38,""))</f>
        <v/>
      </c>
      <c r="J38" s="276" t="str">
        <f t="shared" ref="J38" si="43">IF(J37="","",IFERROR(J37*$L38,""))</f>
        <v/>
      </c>
      <c r="K38" s="276" t="str">
        <f t="shared" ref="K38" si="44">IF(K37="","",IFERROR(K37*$L38,""))</f>
        <v/>
      </c>
      <c r="L38" s="436" t="e">
        <f>VLOOKUP(A37,ORC!$D:$N,11,0)</f>
        <v>#N/A</v>
      </c>
      <c r="M38" s="436"/>
    </row>
    <row r="39" spans="1:13" ht="30" customHeight="1" x14ac:dyDescent="0.25">
      <c r="A39" s="180">
        <v>13</v>
      </c>
      <c r="B39" s="437" t="e">
        <f>VLOOKUP(A39,ORC!$D:$N,2,0)</f>
        <v>#N/A</v>
      </c>
      <c r="C39" s="437"/>
      <c r="D39" s="437"/>
      <c r="E39" s="437"/>
      <c r="F39" s="152" t="s">
        <v>3402</v>
      </c>
      <c r="G39" s="324"/>
      <c r="H39" s="324"/>
      <c r="I39" s="324"/>
      <c r="J39" s="324"/>
      <c r="K39" s="324"/>
      <c r="L39" s="434">
        <f>SUM(G39:K39)</f>
        <v>0</v>
      </c>
      <c r="M39" s="435"/>
    </row>
    <row r="40" spans="1:13" ht="30" customHeight="1" x14ac:dyDescent="0.25">
      <c r="A40" s="188" t="str">
        <f>IFERROR(IF(B39&lt;&gt;"",100,B39),"")</f>
        <v/>
      </c>
      <c r="B40" s="433"/>
      <c r="C40" s="433"/>
      <c r="D40" s="433"/>
      <c r="E40" s="433"/>
      <c r="F40" s="182" t="s">
        <v>4155</v>
      </c>
      <c r="G40" s="276" t="str">
        <f>IF(G39="","",IFERROR(G39*$L40,""))</f>
        <v/>
      </c>
      <c r="H40" s="276" t="str">
        <f t="shared" ref="H40" si="45">IF(H39="","",IFERROR(H39*$L40,""))</f>
        <v/>
      </c>
      <c r="I40" s="276" t="str">
        <f t="shared" ref="I40" si="46">IF(I39="","",IFERROR(I39*$L40,""))</f>
        <v/>
      </c>
      <c r="J40" s="276" t="str">
        <f t="shared" ref="J40" si="47">IF(J39="","",IFERROR(J39*$L40,""))</f>
        <v/>
      </c>
      <c r="K40" s="276" t="str">
        <f t="shared" ref="K40" si="48">IF(K39="","",IFERROR(K39*$L40,""))</f>
        <v/>
      </c>
      <c r="L40" s="436" t="e">
        <f>VLOOKUP(A39,ORC!$D:$N,11,0)</f>
        <v>#N/A</v>
      </c>
      <c r="M40" s="436"/>
    </row>
    <row r="41" spans="1:13" ht="30" customHeight="1" x14ac:dyDescent="0.25">
      <c r="A41" s="180">
        <v>14</v>
      </c>
      <c r="B41" s="437" t="e">
        <f>VLOOKUP(A41,ORC!$D:$N,2,0)</f>
        <v>#N/A</v>
      </c>
      <c r="C41" s="437"/>
      <c r="D41" s="437"/>
      <c r="E41" s="437"/>
      <c r="F41" s="152" t="s">
        <v>3402</v>
      </c>
      <c r="G41" s="324"/>
      <c r="H41" s="324"/>
      <c r="I41" s="324"/>
      <c r="J41" s="324"/>
      <c r="K41" s="324"/>
      <c r="L41" s="434">
        <f>SUM(G41:K41)</f>
        <v>0</v>
      </c>
      <c r="M41" s="435"/>
    </row>
    <row r="42" spans="1:13" ht="30" customHeight="1" x14ac:dyDescent="0.25">
      <c r="A42" s="188" t="str">
        <f>IFERROR(IF(B41&lt;&gt;"",100,B41),"")</f>
        <v/>
      </c>
      <c r="B42" s="433"/>
      <c r="C42" s="433"/>
      <c r="D42" s="433"/>
      <c r="E42" s="433"/>
      <c r="F42" s="182" t="s">
        <v>4155</v>
      </c>
      <c r="G42" s="276" t="str">
        <f>IF(G41="","",IFERROR(G41*$L42,""))</f>
        <v/>
      </c>
      <c r="H42" s="276" t="str">
        <f t="shared" ref="H42" si="49">IF(H41="","",IFERROR(H41*$L42,""))</f>
        <v/>
      </c>
      <c r="I42" s="276" t="str">
        <f t="shared" ref="I42" si="50">IF(I41="","",IFERROR(I41*$L42,""))</f>
        <v/>
      </c>
      <c r="J42" s="276" t="str">
        <f t="shared" ref="J42" si="51">IF(J41="","",IFERROR(J41*$L42,""))</f>
        <v/>
      </c>
      <c r="K42" s="276" t="str">
        <f t="shared" ref="K42" si="52">IF(K41="","",IFERROR(K41*$L42,""))</f>
        <v/>
      </c>
      <c r="L42" s="436" t="e">
        <f>VLOOKUP(A41,ORC!$D:$N,11,0)</f>
        <v>#N/A</v>
      </c>
      <c r="M42" s="436"/>
    </row>
    <row r="43" spans="1:13" ht="30" customHeight="1" x14ac:dyDescent="0.25">
      <c r="A43" s="180">
        <v>15</v>
      </c>
      <c r="B43" s="437" t="e">
        <f>VLOOKUP(A43,ORC!$D:$N,2,0)</f>
        <v>#N/A</v>
      </c>
      <c r="C43" s="437"/>
      <c r="D43" s="437"/>
      <c r="E43" s="437"/>
      <c r="F43" s="152" t="s">
        <v>3402</v>
      </c>
      <c r="G43" s="324"/>
      <c r="H43" s="324"/>
      <c r="I43" s="324"/>
      <c r="J43" s="324"/>
      <c r="K43" s="324"/>
      <c r="L43" s="434">
        <f>SUM(G43:K43)</f>
        <v>0</v>
      </c>
      <c r="M43" s="435"/>
    </row>
    <row r="44" spans="1:13" ht="30" customHeight="1" x14ac:dyDescent="0.25">
      <c r="A44" s="188" t="str">
        <f>IFERROR(IF(B43&lt;&gt;"",100,B43),"")</f>
        <v/>
      </c>
      <c r="B44" s="433"/>
      <c r="C44" s="433"/>
      <c r="D44" s="433"/>
      <c r="E44" s="433"/>
      <c r="F44" s="182" t="s">
        <v>4155</v>
      </c>
      <c r="G44" s="276" t="str">
        <f>IF(G43="","",IFERROR(G43*$L44,""))</f>
        <v/>
      </c>
      <c r="H44" s="276" t="str">
        <f t="shared" ref="H44" si="53">IF(H43="","",IFERROR(H43*$L44,""))</f>
        <v/>
      </c>
      <c r="I44" s="276" t="str">
        <f t="shared" ref="I44" si="54">IF(I43="","",IFERROR(I43*$L44,""))</f>
        <v/>
      </c>
      <c r="J44" s="276" t="str">
        <f t="shared" ref="J44" si="55">IF(J43="","",IFERROR(J43*$L44,""))</f>
        <v/>
      </c>
      <c r="K44" s="276" t="str">
        <f t="shared" ref="K44" si="56">IF(K43="","",IFERROR(K43*$L44,""))</f>
        <v/>
      </c>
      <c r="L44" s="436" t="e">
        <f>VLOOKUP(A43,ORC!$D:$N,11,0)</f>
        <v>#N/A</v>
      </c>
      <c r="M44" s="436"/>
    </row>
    <row r="45" spans="1:13" ht="30" customHeight="1" x14ac:dyDescent="0.25">
      <c r="A45" s="180">
        <v>16</v>
      </c>
      <c r="B45" s="437" t="e">
        <f>VLOOKUP(A45,ORC!$D:$N,2,0)</f>
        <v>#N/A</v>
      </c>
      <c r="C45" s="437"/>
      <c r="D45" s="437"/>
      <c r="E45" s="437"/>
      <c r="F45" s="152" t="s">
        <v>3402</v>
      </c>
      <c r="G45" s="324"/>
      <c r="H45" s="324"/>
      <c r="I45" s="324"/>
      <c r="J45" s="324"/>
      <c r="K45" s="324"/>
      <c r="L45" s="434">
        <f>SUM(G45:K45)</f>
        <v>0</v>
      </c>
      <c r="M45" s="435"/>
    </row>
    <row r="46" spans="1:13" ht="30" customHeight="1" x14ac:dyDescent="0.25">
      <c r="A46" s="188" t="str">
        <f>IFERROR(IF(B45&lt;&gt;"",100,B45),"")</f>
        <v/>
      </c>
      <c r="B46" s="433"/>
      <c r="C46" s="433"/>
      <c r="D46" s="433"/>
      <c r="E46" s="433"/>
      <c r="F46" s="182" t="s">
        <v>4155</v>
      </c>
      <c r="G46" s="276" t="str">
        <f>IF(G45="","",IFERROR(G45*$L46,""))</f>
        <v/>
      </c>
      <c r="H46" s="276" t="str">
        <f t="shared" ref="H46" si="57">IF(H45="","",IFERROR(H45*$L46,""))</f>
        <v/>
      </c>
      <c r="I46" s="276" t="str">
        <f t="shared" ref="I46" si="58">IF(I45="","",IFERROR(I45*$L46,""))</f>
        <v/>
      </c>
      <c r="J46" s="276" t="str">
        <f t="shared" ref="J46" si="59">IF(J45="","",IFERROR(J45*$L46,""))</f>
        <v/>
      </c>
      <c r="K46" s="276" t="str">
        <f t="shared" ref="K46" si="60">IF(K45="","",IFERROR(K45*$L46,""))</f>
        <v/>
      </c>
      <c r="L46" s="436" t="e">
        <f>VLOOKUP(A45,ORC!$D:$N,11,0)</f>
        <v>#N/A</v>
      </c>
      <c r="M46" s="436"/>
    </row>
    <row r="47" spans="1:13" ht="30" customHeight="1" x14ac:dyDescent="0.25">
      <c r="A47" s="180">
        <v>17</v>
      </c>
      <c r="B47" s="437" t="e">
        <f>VLOOKUP(A47,ORC!$D:$N,2,0)</f>
        <v>#N/A</v>
      </c>
      <c r="C47" s="437"/>
      <c r="D47" s="437"/>
      <c r="E47" s="437"/>
      <c r="F47" s="152" t="s">
        <v>3402</v>
      </c>
      <c r="G47" s="324"/>
      <c r="H47" s="324"/>
      <c r="I47" s="324"/>
      <c r="J47" s="324"/>
      <c r="K47" s="324"/>
      <c r="L47" s="434">
        <f>SUM(G47:K47)</f>
        <v>0</v>
      </c>
      <c r="M47" s="435"/>
    </row>
    <row r="48" spans="1:13" ht="30" customHeight="1" x14ac:dyDescent="0.25">
      <c r="A48" s="188" t="str">
        <f>IFERROR(IF(B47&lt;&gt;"",100,B47),"")</f>
        <v/>
      </c>
      <c r="B48" s="433"/>
      <c r="C48" s="433"/>
      <c r="D48" s="433"/>
      <c r="E48" s="433"/>
      <c r="F48" s="182" t="s">
        <v>4155</v>
      </c>
      <c r="G48" s="276" t="str">
        <f>IF(G47="","",IFERROR(G47*$L48,""))</f>
        <v/>
      </c>
      <c r="H48" s="276" t="str">
        <f t="shared" ref="H48" si="61">IF(H47="","",IFERROR(H47*$L48,""))</f>
        <v/>
      </c>
      <c r="I48" s="276" t="str">
        <f t="shared" ref="I48" si="62">IF(I47="","",IFERROR(I47*$L48,""))</f>
        <v/>
      </c>
      <c r="J48" s="276" t="str">
        <f t="shared" ref="J48" si="63">IF(J47="","",IFERROR(J47*$L48,""))</f>
        <v/>
      </c>
      <c r="K48" s="276" t="str">
        <f t="shared" ref="K48" si="64">IF(K47="","",IFERROR(K47*$L48,""))</f>
        <v/>
      </c>
      <c r="L48" s="436" t="e">
        <f>VLOOKUP(A47,ORC!$D:$N,11,0)</f>
        <v>#N/A</v>
      </c>
      <c r="M48" s="436"/>
    </row>
    <row r="49" spans="1:13" ht="30" customHeight="1" x14ac:dyDescent="0.25">
      <c r="A49" s="180">
        <v>18</v>
      </c>
      <c r="B49" s="437" t="e">
        <f>VLOOKUP(A49,ORC!$D:$N,2,0)</f>
        <v>#N/A</v>
      </c>
      <c r="C49" s="437"/>
      <c r="D49" s="437"/>
      <c r="E49" s="437"/>
      <c r="F49" s="152" t="s">
        <v>3402</v>
      </c>
      <c r="G49" s="324"/>
      <c r="H49" s="324"/>
      <c r="I49" s="324"/>
      <c r="J49" s="324"/>
      <c r="K49" s="324"/>
      <c r="L49" s="434">
        <f>SUM(G49:K49)</f>
        <v>0</v>
      </c>
      <c r="M49" s="435"/>
    </row>
    <row r="50" spans="1:13" ht="30" customHeight="1" x14ac:dyDescent="0.25">
      <c r="A50" s="188" t="str">
        <f>IFERROR(IF(B49&lt;&gt;"",100,B49),"")</f>
        <v/>
      </c>
      <c r="B50" s="433"/>
      <c r="C50" s="433"/>
      <c r="D50" s="433"/>
      <c r="E50" s="433"/>
      <c r="F50" s="182" t="s">
        <v>4155</v>
      </c>
      <c r="G50" s="276" t="str">
        <f>IF(G49="","",IFERROR(G49*$L50,""))</f>
        <v/>
      </c>
      <c r="H50" s="276" t="str">
        <f t="shared" ref="H50" si="65">IF(H49="","",IFERROR(H49*$L50,""))</f>
        <v/>
      </c>
      <c r="I50" s="276" t="str">
        <f t="shared" ref="I50" si="66">IF(I49="","",IFERROR(I49*$L50,""))</f>
        <v/>
      </c>
      <c r="J50" s="276" t="str">
        <f t="shared" ref="J50" si="67">IF(J49="","",IFERROR(J49*$L50,""))</f>
        <v/>
      </c>
      <c r="K50" s="276" t="str">
        <f t="shared" ref="K50" si="68">IF(K49="","",IFERROR(K49*$L50,""))</f>
        <v/>
      </c>
      <c r="L50" s="436" t="e">
        <f>VLOOKUP(A49,ORC!$D:$N,11,0)</f>
        <v>#N/A</v>
      </c>
      <c r="M50" s="436"/>
    </row>
    <row r="51" spans="1:13" ht="30" customHeight="1" x14ac:dyDescent="0.25">
      <c r="A51" s="180">
        <v>19</v>
      </c>
      <c r="B51" s="437" t="e">
        <f>VLOOKUP(A51,ORC!$D:$N,2,0)</f>
        <v>#N/A</v>
      </c>
      <c r="C51" s="437"/>
      <c r="D51" s="437"/>
      <c r="E51" s="437"/>
      <c r="F51" s="152" t="s">
        <v>3402</v>
      </c>
      <c r="G51" s="324"/>
      <c r="H51" s="324"/>
      <c r="I51" s="324"/>
      <c r="J51" s="324"/>
      <c r="K51" s="324"/>
      <c r="L51" s="434">
        <f>SUM(G51:K51)</f>
        <v>0</v>
      </c>
      <c r="M51" s="435"/>
    </row>
    <row r="52" spans="1:13" ht="30" customHeight="1" x14ac:dyDescent="0.25">
      <c r="A52" s="188" t="str">
        <f>IFERROR(IF(B51&lt;&gt;"",100,B51),"")</f>
        <v/>
      </c>
      <c r="B52" s="433"/>
      <c r="C52" s="433"/>
      <c r="D52" s="433"/>
      <c r="E52" s="433"/>
      <c r="F52" s="182" t="s">
        <v>4155</v>
      </c>
      <c r="G52" s="276" t="str">
        <f>IF(G51="","",IFERROR(G51*$L52,""))</f>
        <v/>
      </c>
      <c r="H52" s="276" t="str">
        <f t="shared" ref="H52" si="69">IF(H51="","",IFERROR(H51*$L52,""))</f>
        <v/>
      </c>
      <c r="I52" s="276" t="str">
        <f t="shared" ref="I52" si="70">IF(I51="","",IFERROR(I51*$L52,""))</f>
        <v/>
      </c>
      <c r="J52" s="276" t="str">
        <f t="shared" ref="J52" si="71">IF(J51="","",IFERROR(J51*$L52,""))</f>
        <v/>
      </c>
      <c r="K52" s="276" t="str">
        <f t="shared" ref="K52" si="72">IF(K51="","",IFERROR(K51*$L52,""))</f>
        <v/>
      </c>
      <c r="L52" s="436" t="e">
        <f>VLOOKUP(A51,ORC!$D:$N,11,0)</f>
        <v>#N/A</v>
      </c>
      <c r="M52" s="436"/>
    </row>
    <row r="53" spans="1:13" ht="30" customHeight="1" x14ac:dyDescent="0.25">
      <c r="A53" s="286">
        <v>20</v>
      </c>
      <c r="B53" s="432" t="e">
        <f>VLOOKUP(A53,ORC!$D:$N,2,0)</f>
        <v>#N/A</v>
      </c>
      <c r="C53" s="432"/>
      <c r="D53" s="432"/>
      <c r="E53" s="432"/>
      <c r="F53" s="152" t="s">
        <v>3402</v>
      </c>
      <c r="G53" s="324"/>
      <c r="H53" s="324"/>
      <c r="I53" s="324"/>
      <c r="J53" s="324"/>
      <c r="K53" s="324"/>
      <c r="L53" s="434">
        <f>SUM(G53:K53)</f>
        <v>0</v>
      </c>
      <c r="M53" s="435"/>
    </row>
    <row r="54" spans="1:13" ht="30" customHeight="1" x14ac:dyDescent="0.25">
      <c r="A54" s="188" t="str">
        <f>IFERROR(IF(B53&lt;&gt;"",100,B53),"")</f>
        <v/>
      </c>
      <c r="B54" s="433"/>
      <c r="C54" s="433"/>
      <c r="D54" s="433"/>
      <c r="E54" s="433"/>
      <c r="F54" s="182" t="s">
        <v>4155</v>
      </c>
      <c r="G54" s="276" t="str">
        <f>IF(G53="","",IFERROR(G53*$L54,""))</f>
        <v/>
      </c>
      <c r="H54" s="276" t="str">
        <f t="shared" ref="H54" si="73">IF(H53="","",IFERROR(H53*$L54,""))</f>
        <v/>
      </c>
      <c r="I54" s="276" t="str">
        <f t="shared" ref="I54" si="74">IF(I53="","",IFERROR(I53*$L54,""))</f>
        <v/>
      </c>
      <c r="J54" s="276" t="str">
        <f t="shared" ref="J54" si="75">IF(J53="","",IFERROR(J53*$L54,""))</f>
        <v/>
      </c>
      <c r="K54" s="276" t="str">
        <f t="shared" ref="K54" si="76">IF(K53="","",IFERROR(K53*$L54,""))</f>
        <v/>
      </c>
      <c r="L54" s="436" t="e">
        <f>VLOOKUP(A53,ORC!$D:$N,11,0)</f>
        <v>#N/A</v>
      </c>
      <c r="M54" s="436"/>
    </row>
    <row r="55" spans="1:13" ht="30" customHeight="1" x14ac:dyDescent="0.25">
      <c r="A55" s="286">
        <v>21</v>
      </c>
      <c r="B55" s="432" t="e">
        <f>VLOOKUP(A55,ORC!$D:$N,2,0)</f>
        <v>#N/A</v>
      </c>
      <c r="C55" s="432"/>
      <c r="D55" s="432"/>
      <c r="E55" s="432"/>
      <c r="F55" s="152" t="s">
        <v>3402</v>
      </c>
      <c r="G55" s="324"/>
      <c r="H55" s="324"/>
      <c r="I55" s="324"/>
      <c r="J55" s="324"/>
      <c r="K55" s="324"/>
      <c r="L55" s="434">
        <f>SUM(G55:K55)</f>
        <v>0</v>
      </c>
      <c r="M55" s="435"/>
    </row>
    <row r="56" spans="1:13" ht="30" customHeight="1" x14ac:dyDescent="0.25">
      <c r="A56" s="188" t="str">
        <f>IFERROR(IF(B55&lt;&gt;"",100,B55),"")</f>
        <v/>
      </c>
      <c r="B56" s="433"/>
      <c r="C56" s="433"/>
      <c r="D56" s="433"/>
      <c r="E56" s="433"/>
      <c r="F56" s="182" t="s">
        <v>4155</v>
      </c>
      <c r="G56" s="276" t="str">
        <f>IF(G55="","",IFERROR(G55*$L56,""))</f>
        <v/>
      </c>
      <c r="H56" s="276" t="str">
        <f t="shared" ref="H56" si="77">IF(H55="","",IFERROR(H55*$L56,""))</f>
        <v/>
      </c>
      <c r="I56" s="276" t="str">
        <f t="shared" ref="I56" si="78">IF(I55="","",IFERROR(I55*$L56,""))</f>
        <v/>
      </c>
      <c r="J56" s="276" t="str">
        <f t="shared" ref="J56" si="79">IF(J55="","",IFERROR(J55*$L56,""))</f>
        <v/>
      </c>
      <c r="K56" s="276" t="str">
        <f t="shared" ref="K56" si="80">IF(K55="","",IFERROR(K55*$L56,""))</f>
        <v/>
      </c>
      <c r="L56" s="436" t="e">
        <f>VLOOKUP(A55,ORC!$D:$N,11,0)</f>
        <v>#N/A</v>
      </c>
      <c r="M56" s="436"/>
    </row>
    <row r="57" spans="1:13" ht="30" customHeight="1" x14ac:dyDescent="0.25">
      <c r="A57" s="286">
        <v>22</v>
      </c>
      <c r="B57" s="432" t="e">
        <f>VLOOKUP(A57,ORC!$D:$N,2,0)</f>
        <v>#N/A</v>
      </c>
      <c r="C57" s="432"/>
      <c r="D57" s="432"/>
      <c r="E57" s="432"/>
      <c r="F57" s="152" t="s">
        <v>3402</v>
      </c>
      <c r="G57" s="324"/>
      <c r="H57" s="324"/>
      <c r="I57" s="324"/>
      <c r="J57" s="324"/>
      <c r="K57" s="324"/>
      <c r="L57" s="434">
        <f>SUM(G57:K57)</f>
        <v>0</v>
      </c>
      <c r="M57" s="435"/>
    </row>
    <row r="58" spans="1:13" ht="30" customHeight="1" x14ac:dyDescent="0.25">
      <c r="A58" s="188" t="str">
        <f>IFERROR(IF(B57&lt;&gt;"",100,B57),"")</f>
        <v/>
      </c>
      <c r="B58" s="433"/>
      <c r="C58" s="433"/>
      <c r="D58" s="433"/>
      <c r="E58" s="433"/>
      <c r="F58" s="182" t="s">
        <v>4155</v>
      </c>
      <c r="G58" s="276" t="str">
        <f>IF(G57="","",IFERROR(G57*$L58,""))</f>
        <v/>
      </c>
      <c r="H58" s="276" t="str">
        <f t="shared" ref="H58" si="81">IF(H57="","",IFERROR(H57*$L58,""))</f>
        <v/>
      </c>
      <c r="I58" s="276" t="str">
        <f t="shared" ref="I58" si="82">IF(I57="","",IFERROR(I57*$L58,""))</f>
        <v/>
      </c>
      <c r="J58" s="276" t="str">
        <f t="shared" ref="J58" si="83">IF(J57="","",IFERROR(J57*$L58,""))</f>
        <v/>
      </c>
      <c r="K58" s="276" t="str">
        <f t="shared" ref="K58" si="84">IF(K57="","",IFERROR(K57*$L58,""))</f>
        <v/>
      </c>
      <c r="L58" s="436" t="e">
        <f>VLOOKUP(A57,ORC!$D:$N,11,0)</f>
        <v>#N/A</v>
      </c>
      <c r="M58" s="436"/>
    </row>
    <row r="59" spans="1:13" ht="30" customHeight="1" x14ac:dyDescent="0.25">
      <c r="A59" s="180">
        <v>23</v>
      </c>
      <c r="B59" s="437" t="e">
        <f>VLOOKUP(A59,ORC!$D:$N,2,0)</f>
        <v>#N/A</v>
      </c>
      <c r="C59" s="437"/>
      <c r="D59" s="437"/>
      <c r="E59" s="437"/>
      <c r="F59" s="152" t="s">
        <v>3402</v>
      </c>
      <c r="G59" s="324"/>
      <c r="H59" s="324"/>
      <c r="I59" s="324"/>
      <c r="J59" s="324"/>
      <c r="K59" s="324"/>
      <c r="L59" s="434">
        <f>SUM(G59:K59)</f>
        <v>0</v>
      </c>
      <c r="M59" s="435"/>
    </row>
    <row r="60" spans="1:13" ht="30" customHeight="1" x14ac:dyDescent="0.25">
      <c r="A60" s="188" t="str">
        <f>IFERROR(IF(B59&lt;&gt;"",100,B59),"")</f>
        <v/>
      </c>
      <c r="B60" s="433"/>
      <c r="C60" s="433"/>
      <c r="D60" s="433"/>
      <c r="E60" s="433"/>
      <c r="F60" s="182" t="s">
        <v>4155</v>
      </c>
      <c r="G60" s="276" t="str">
        <f>IF(G59="","",IFERROR(G59*$L60,""))</f>
        <v/>
      </c>
      <c r="H60" s="276" t="str">
        <f t="shared" ref="H60" si="85">IF(H59="","",IFERROR(H59*$L60,""))</f>
        <v/>
      </c>
      <c r="I60" s="276" t="str">
        <f t="shared" ref="I60" si="86">IF(I59="","",IFERROR(I59*$L60,""))</f>
        <v/>
      </c>
      <c r="J60" s="276" t="str">
        <f t="shared" ref="J60" si="87">IF(J59="","",IFERROR(J59*$L60,""))</f>
        <v/>
      </c>
      <c r="K60" s="276" t="str">
        <f t="shared" ref="K60" si="88">IF(K59="","",IFERROR(K59*$L60,""))</f>
        <v/>
      </c>
      <c r="L60" s="436" t="e">
        <f>VLOOKUP(A59,ORC!$D:$N,11,0)</f>
        <v>#N/A</v>
      </c>
      <c r="M60" s="436"/>
    </row>
    <row r="61" spans="1:13" ht="30" customHeight="1" x14ac:dyDescent="0.25">
      <c r="A61" s="286">
        <v>24</v>
      </c>
      <c r="B61" s="432" t="e">
        <f>VLOOKUP(A61,ORC!$D:$N,2,0)</f>
        <v>#N/A</v>
      </c>
      <c r="C61" s="432"/>
      <c r="D61" s="432"/>
      <c r="E61" s="432"/>
      <c r="F61" s="152" t="s">
        <v>3402</v>
      </c>
      <c r="G61" s="324"/>
      <c r="H61" s="324"/>
      <c r="I61" s="324"/>
      <c r="J61" s="324"/>
      <c r="K61" s="324"/>
      <c r="L61" s="434">
        <f>SUM(G61:K61)</f>
        <v>0</v>
      </c>
      <c r="M61" s="435"/>
    </row>
    <row r="62" spans="1:13" ht="30" customHeight="1" x14ac:dyDescent="0.25">
      <c r="A62" s="188" t="str">
        <f>IFERROR(IF(B61&lt;&gt;"",100,B61),"")</f>
        <v/>
      </c>
      <c r="B62" s="433"/>
      <c r="C62" s="433"/>
      <c r="D62" s="433"/>
      <c r="E62" s="433"/>
      <c r="F62" s="182" t="s">
        <v>4155</v>
      </c>
      <c r="G62" s="322" t="str">
        <f>IF(G61="","",IFERROR(G61*$L62,""))</f>
        <v/>
      </c>
      <c r="H62" s="322" t="str">
        <f t="shared" ref="H62:K62" si="89">IF(H61="","",IFERROR(H61*$L62,""))</f>
        <v/>
      </c>
      <c r="I62" s="322" t="str">
        <f t="shared" si="89"/>
        <v/>
      </c>
      <c r="J62" s="322" t="str">
        <f t="shared" si="89"/>
        <v/>
      </c>
      <c r="K62" s="322" t="str">
        <f t="shared" si="89"/>
        <v/>
      </c>
      <c r="L62" s="436" t="e">
        <f>VLOOKUP(A61,ORC!$D:$N,11,0)</f>
        <v>#N/A</v>
      </c>
      <c r="M62" s="436"/>
    </row>
    <row r="63" spans="1:13" ht="30" hidden="1" customHeight="1" x14ac:dyDescent="0.25">
      <c r="A63" s="286">
        <v>25</v>
      </c>
      <c r="B63" s="432" t="e">
        <f>VLOOKUP(A63,ORC!$D:$N,2,0)</f>
        <v>#N/A</v>
      </c>
      <c r="C63" s="432"/>
      <c r="D63" s="432"/>
      <c r="E63" s="432"/>
      <c r="F63" s="152" t="s">
        <v>3402</v>
      </c>
      <c r="G63" s="324"/>
      <c r="H63" s="324"/>
      <c r="I63" s="324"/>
      <c r="J63" s="324"/>
      <c r="K63" s="324"/>
      <c r="L63" s="434">
        <f>SUM(G63:K63)</f>
        <v>0</v>
      </c>
      <c r="M63" s="435"/>
    </row>
    <row r="64" spans="1:13" ht="30" hidden="1" customHeight="1" x14ac:dyDescent="0.25">
      <c r="A64" s="188" t="str">
        <f>IFERROR(IF(B63&lt;&gt;"",100,B63),"")</f>
        <v/>
      </c>
      <c r="B64" s="433"/>
      <c r="C64" s="433"/>
      <c r="D64" s="433"/>
      <c r="E64" s="433"/>
      <c r="F64" s="182" t="s">
        <v>4155</v>
      </c>
      <c r="G64" s="322" t="str">
        <f>IF(G63="","",IFERROR(G63*$L64,""))</f>
        <v/>
      </c>
      <c r="H64" s="322" t="str">
        <f t="shared" ref="H64:K64" si="90">IF(H63="","",IFERROR(H63*$L64,""))</f>
        <v/>
      </c>
      <c r="I64" s="322" t="str">
        <f t="shared" si="90"/>
        <v/>
      </c>
      <c r="J64" s="322" t="str">
        <f t="shared" si="90"/>
        <v/>
      </c>
      <c r="K64" s="322" t="str">
        <f t="shared" si="90"/>
        <v/>
      </c>
      <c r="L64" s="436" t="e">
        <f>VLOOKUP(A63,ORC!$D:$N,11,0)</f>
        <v>#N/A</v>
      </c>
      <c r="M64" s="436"/>
    </row>
    <row r="65" spans="1:13" ht="30" hidden="1" customHeight="1" x14ac:dyDescent="0.25">
      <c r="A65" s="286">
        <v>26</v>
      </c>
      <c r="B65" s="432" t="e">
        <f>VLOOKUP(A65,ORC!$D:$N,2,0)</f>
        <v>#N/A</v>
      </c>
      <c r="C65" s="432"/>
      <c r="D65" s="432"/>
      <c r="E65" s="432"/>
      <c r="F65" s="152" t="s">
        <v>3402</v>
      </c>
      <c r="G65" s="324"/>
      <c r="H65" s="324"/>
      <c r="I65" s="324"/>
      <c r="J65" s="324"/>
      <c r="K65" s="324"/>
      <c r="L65" s="434">
        <f>SUM(G65:K65)</f>
        <v>0</v>
      </c>
      <c r="M65" s="435"/>
    </row>
    <row r="66" spans="1:13" ht="30" hidden="1" customHeight="1" x14ac:dyDescent="0.25">
      <c r="A66" s="188" t="str">
        <f>IFERROR(IF(B65&lt;&gt;"",100,B65),"")</f>
        <v/>
      </c>
      <c r="B66" s="433"/>
      <c r="C66" s="433"/>
      <c r="D66" s="433"/>
      <c r="E66" s="433"/>
      <c r="F66" s="182" t="s">
        <v>4155</v>
      </c>
      <c r="G66" s="322" t="str">
        <f>IF(G65="","",IFERROR(G65*$L66,""))</f>
        <v/>
      </c>
      <c r="H66" s="322" t="str">
        <f t="shared" ref="H66:K66" si="91">IF(H65="","",IFERROR(H65*$L66,""))</f>
        <v/>
      </c>
      <c r="I66" s="322" t="str">
        <f t="shared" si="91"/>
        <v/>
      </c>
      <c r="J66" s="322" t="str">
        <f t="shared" si="91"/>
        <v/>
      </c>
      <c r="K66" s="322" t="str">
        <f t="shared" si="91"/>
        <v/>
      </c>
      <c r="L66" s="436" t="e">
        <f>VLOOKUP(A65,ORC!$D:$N,11,0)</f>
        <v>#N/A</v>
      </c>
      <c r="M66" s="436"/>
    </row>
    <row r="67" spans="1:13" ht="30" hidden="1" customHeight="1" x14ac:dyDescent="0.25">
      <c r="A67" s="180">
        <v>27</v>
      </c>
      <c r="B67" s="437" t="e">
        <f>VLOOKUP(A67,ORC!$D:$N,2,0)</f>
        <v>#N/A</v>
      </c>
      <c r="C67" s="437"/>
      <c r="D67" s="437"/>
      <c r="E67" s="437"/>
      <c r="F67" s="152" t="s">
        <v>3402</v>
      </c>
      <c r="G67" s="324"/>
      <c r="H67" s="324"/>
      <c r="I67" s="324"/>
      <c r="J67" s="324"/>
      <c r="K67" s="324"/>
      <c r="L67" s="434">
        <f>SUM(G67:K67)</f>
        <v>0</v>
      </c>
      <c r="M67" s="435"/>
    </row>
    <row r="68" spans="1:13" ht="30" hidden="1" customHeight="1" x14ac:dyDescent="0.25">
      <c r="A68" s="188" t="str">
        <f>IFERROR(IF(B67&lt;&gt;"",100,B67),"")</f>
        <v/>
      </c>
      <c r="B68" s="433"/>
      <c r="C68" s="433"/>
      <c r="D68" s="433"/>
      <c r="E68" s="433"/>
      <c r="F68" s="182" t="s">
        <v>4155</v>
      </c>
      <c r="G68" s="322" t="str">
        <f>IF(G67="","",IFERROR(G67*$L68,""))</f>
        <v/>
      </c>
      <c r="H68" s="322" t="str">
        <f t="shared" ref="H68:K68" si="92">IF(H67="","",IFERROR(H67*$L68,""))</f>
        <v/>
      </c>
      <c r="I68" s="322" t="str">
        <f t="shared" si="92"/>
        <v/>
      </c>
      <c r="J68" s="322" t="str">
        <f t="shared" si="92"/>
        <v/>
      </c>
      <c r="K68" s="322" t="str">
        <f t="shared" si="92"/>
        <v/>
      </c>
      <c r="L68" s="436" t="e">
        <f>VLOOKUP(A67,ORC!$D:$N,11,0)</f>
        <v>#N/A</v>
      </c>
      <c r="M68" s="436"/>
    </row>
    <row r="69" spans="1:13" ht="30" hidden="1" customHeight="1" x14ac:dyDescent="0.25">
      <c r="A69" s="286">
        <v>28</v>
      </c>
      <c r="B69" s="432" t="e">
        <f>VLOOKUP(A69,ORC!$D:$N,2,0)</f>
        <v>#N/A</v>
      </c>
      <c r="C69" s="432"/>
      <c r="D69" s="432"/>
      <c r="E69" s="432"/>
      <c r="F69" s="152" t="s">
        <v>3402</v>
      </c>
      <c r="G69" s="324"/>
      <c r="H69" s="324"/>
      <c r="I69" s="324"/>
      <c r="J69" s="324"/>
      <c r="K69" s="324"/>
      <c r="L69" s="434">
        <f>SUM(G69:K69)</f>
        <v>0</v>
      </c>
      <c r="M69" s="435"/>
    </row>
    <row r="70" spans="1:13" ht="30" hidden="1" customHeight="1" x14ac:dyDescent="0.25">
      <c r="A70" s="188" t="str">
        <f>IFERROR(IF(B69&lt;&gt;"",100,B69),"")</f>
        <v/>
      </c>
      <c r="B70" s="433"/>
      <c r="C70" s="433"/>
      <c r="D70" s="433"/>
      <c r="E70" s="433"/>
      <c r="F70" s="182" t="s">
        <v>4155</v>
      </c>
      <c r="G70" s="322" t="str">
        <f>IF(G69="","",IFERROR(G69*$L70,""))</f>
        <v/>
      </c>
      <c r="H70" s="322" t="str">
        <f t="shared" ref="H70:K70" si="93">IF(H69="","",IFERROR(H69*$L70,""))</f>
        <v/>
      </c>
      <c r="I70" s="322" t="str">
        <f t="shared" si="93"/>
        <v/>
      </c>
      <c r="J70" s="322" t="str">
        <f t="shared" si="93"/>
        <v/>
      </c>
      <c r="K70" s="322" t="str">
        <f t="shared" si="93"/>
        <v/>
      </c>
      <c r="L70" s="436" t="e">
        <f>VLOOKUP(A69,ORC!$D:$N,11,0)</f>
        <v>#N/A</v>
      </c>
      <c r="M70" s="436"/>
    </row>
    <row r="71" spans="1:13" ht="30" hidden="1" customHeight="1" x14ac:dyDescent="0.25">
      <c r="A71" s="286">
        <v>29</v>
      </c>
      <c r="B71" s="432" t="e">
        <f>VLOOKUP(A71,ORC!$D:$N,2,0)</f>
        <v>#N/A</v>
      </c>
      <c r="C71" s="432"/>
      <c r="D71" s="432"/>
      <c r="E71" s="432"/>
      <c r="F71" s="152" t="s">
        <v>3402</v>
      </c>
      <c r="G71" s="324"/>
      <c r="H71" s="324"/>
      <c r="I71" s="324"/>
      <c r="J71" s="324"/>
      <c r="K71" s="324"/>
      <c r="L71" s="434">
        <f>SUM(G71:K71)</f>
        <v>0</v>
      </c>
      <c r="M71" s="435"/>
    </row>
    <row r="72" spans="1:13" ht="30" hidden="1" customHeight="1" x14ac:dyDescent="0.25">
      <c r="A72" s="188" t="str">
        <f>IFERROR(IF(B71&lt;&gt;"",100,B71),"")</f>
        <v/>
      </c>
      <c r="B72" s="433"/>
      <c r="C72" s="433"/>
      <c r="D72" s="433"/>
      <c r="E72" s="433"/>
      <c r="F72" s="182" t="s">
        <v>4155</v>
      </c>
      <c r="G72" s="322" t="str">
        <f>IF(G71="","",IFERROR(G71*$L72,""))</f>
        <v/>
      </c>
      <c r="H72" s="322" t="str">
        <f t="shared" ref="H72:K72" si="94">IF(H71="","",IFERROR(H71*$L72,""))</f>
        <v/>
      </c>
      <c r="I72" s="322" t="str">
        <f t="shared" si="94"/>
        <v/>
      </c>
      <c r="J72" s="322" t="str">
        <f t="shared" si="94"/>
        <v/>
      </c>
      <c r="K72" s="322" t="str">
        <f t="shared" si="94"/>
        <v/>
      </c>
      <c r="L72" s="436" t="e">
        <f>VLOOKUP(A71,ORC!$D:$N,11,0)</f>
        <v>#N/A</v>
      </c>
      <c r="M72" s="436"/>
    </row>
    <row r="73" spans="1:13" ht="30" hidden="1" customHeight="1" x14ac:dyDescent="0.25">
      <c r="A73" s="180">
        <v>30</v>
      </c>
      <c r="B73" s="437" t="e">
        <f>VLOOKUP(A73,ORC!$D:$N,2,0)</f>
        <v>#N/A</v>
      </c>
      <c r="C73" s="437"/>
      <c r="D73" s="437"/>
      <c r="E73" s="437"/>
      <c r="F73" s="152" t="s">
        <v>3402</v>
      </c>
      <c r="G73" s="324"/>
      <c r="H73" s="324"/>
      <c r="I73" s="324"/>
      <c r="J73" s="324"/>
      <c r="K73" s="324"/>
      <c r="L73" s="434">
        <f>SUM(G73:K73)</f>
        <v>0</v>
      </c>
      <c r="M73" s="435"/>
    </row>
    <row r="74" spans="1:13" ht="30" hidden="1" customHeight="1" x14ac:dyDescent="0.25">
      <c r="A74" s="188" t="str">
        <f>IFERROR(IF(B73&lt;&gt;"",100,B73),"")</f>
        <v/>
      </c>
      <c r="B74" s="433"/>
      <c r="C74" s="433"/>
      <c r="D74" s="433"/>
      <c r="E74" s="433"/>
      <c r="F74" s="182" t="s">
        <v>4155</v>
      </c>
      <c r="G74" s="322" t="str">
        <f>IF(G73="","",IFERROR(G73*$L74,""))</f>
        <v/>
      </c>
      <c r="H74" s="322" t="str">
        <f t="shared" ref="H74:K74" si="95">IF(H73="","",IFERROR(H73*$L74,""))</f>
        <v/>
      </c>
      <c r="I74" s="322" t="str">
        <f t="shared" si="95"/>
        <v/>
      </c>
      <c r="J74" s="322" t="str">
        <f t="shared" si="95"/>
        <v/>
      </c>
      <c r="K74" s="322" t="str">
        <f t="shared" si="95"/>
        <v/>
      </c>
      <c r="L74" s="436" t="e">
        <f>VLOOKUP(A73,ORC!$D:$N,11,0)</f>
        <v>#N/A</v>
      </c>
      <c r="M74" s="436"/>
    </row>
    <row r="75" spans="1:13" ht="30" customHeight="1" x14ac:dyDescent="0.25">
      <c r="F75" s="431"/>
      <c r="G75" s="431"/>
      <c r="H75" s="431"/>
      <c r="I75" s="431"/>
      <c r="J75" s="431"/>
      <c r="K75" s="431"/>
    </row>
    <row r="76" spans="1:13" ht="15.75" x14ac:dyDescent="0.25">
      <c r="A76" s="198"/>
      <c r="B76" s="198"/>
      <c r="C76" s="198"/>
      <c r="D76" s="199"/>
      <c r="E76" s="199"/>
      <c r="F76" s="200" t="s">
        <v>5281</v>
      </c>
      <c r="G76" s="293" t="e">
        <f t="shared" ref="G76:J76" si="96">G77/$K$79</f>
        <v>#VALUE!</v>
      </c>
      <c r="H76" s="293" t="e">
        <f t="shared" si="96"/>
        <v>#VALUE!</v>
      </c>
      <c r="I76" s="293" t="e">
        <f t="shared" si="96"/>
        <v>#VALUE!</v>
      </c>
      <c r="J76" s="293" t="e">
        <f t="shared" si="96"/>
        <v>#VALUE!</v>
      </c>
      <c r="K76" s="293" t="e">
        <f>K77/$K$79</f>
        <v>#VALUE!</v>
      </c>
    </row>
    <row r="77" spans="1:13" ht="15.75" x14ac:dyDescent="0.25">
      <c r="A77" s="198"/>
      <c r="B77" s="198"/>
      <c r="C77" s="198"/>
      <c r="D77" s="199"/>
      <c r="E77" s="199"/>
      <c r="F77" s="200" t="s">
        <v>5282</v>
      </c>
      <c r="G77" s="294">
        <f>SUMIF($A:$A,100,G:G)</f>
        <v>8000.2560000000003</v>
      </c>
      <c r="H77" s="294">
        <f>SUMIF($A:$A,100,H:H)</f>
        <v>8000.2560000000003</v>
      </c>
      <c r="I77" s="294">
        <f>SUMIF($A:$A,100,I:I)</f>
        <v>8000.2560000000003</v>
      </c>
      <c r="J77" s="294">
        <f>SUMIF($A:$A,100,J:J)</f>
        <v>8000.2560000000003</v>
      </c>
      <c r="K77" s="294">
        <f>SUMIF($A:$A,100,K:K)</f>
        <v>8000.2560000000003</v>
      </c>
      <c r="M77" s="187"/>
    </row>
    <row r="78" spans="1:13" ht="15.75" x14ac:dyDescent="0.25">
      <c r="A78" s="198"/>
      <c r="B78" s="198"/>
      <c r="C78" s="198"/>
      <c r="D78" s="199"/>
      <c r="E78" s="199"/>
      <c r="F78" s="200" t="s">
        <v>5283</v>
      </c>
      <c r="G78" s="293" t="e">
        <f>G76</f>
        <v>#VALUE!</v>
      </c>
      <c r="H78" s="293" t="e">
        <f>G78+H76</f>
        <v>#VALUE!</v>
      </c>
      <c r="I78" s="293" t="e">
        <f t="shared" ref="I78:K78" si="97">H78+I76</f>
        <v>#VALUE!</v>
      </c>
      <c r="J78" s="293" t="e">
        <f t="shared" si="97"/>
        <v>#VALUE!</v>
      </c>
      <c r="K78" s="293" t="e">
        <f t="shared" si="97"/>
        <v>#VALUE!</v>
      </c>
    </row>
    <row r="79" spans="1:13" ht="15.75" x14ac:dyDescent="0.25">
      <c r="A79" s="198"/>
      <c r="B79" s="198"/>
      <c r="C79" s="198"/>
      <c r="D79" s="199"/>
      <c r="E79" s="199"/>
      <c r="F79" s="200" t="s">
        <v>5284</v>
      </c>
      <c r="G79" s="295">
        <f>G77</f>
        <v>8000.2560000000003</v>
      </c>
      <c r="H79" s="295">
        <f>H77+G79</f>
        <v>16000.512000000001</v>
      </c>
      <c r="I79" s="295">
        <f t="shared" ref="I79:J79" si="98">I77+H79</f>
        <v>24000.768</v>
      </c>
      <c r="J79" s="295">
        <f t="shared" si="98"/>
        <v>32001.024000000001</v>
      </c>
      <c r="K79" s="295" t="str">
        <f>IF(K77+J79=ORC!M410,K77+J79,"ERRO")</f>
        <v>ERRO</v>
      </c>
    </row>
    <row r="80" spans="1:13" ht="30" customHeight="1" x14ac:dyDescent="0.25">
      <c r="A80" s="184"/>
      <c r="F80" s="236"/>
      <c r="G80" s="185"/>
      <c r="H80" s="186"/>
      <c r="I80" s="186"/>
      <c r="J80" s="186"/>
      <c r="K80" s="186"/>
    </row>
    <row r="81" spans="1:11" ht="30" customHeight="1" x14ac:dyDescent="0.25">
      <c r="A81" s="184"/>
      <c r="F81" s="236"/>
      <c r="G81" s="185"/>
      <c r="H81" s="186"/>
      <c r="I81" s="186"/>
      <c r="J81" s="186"/>
      <c r="K81" s="186"/>
    </row>
    <row r="83" spans="1:11" s="8" customFormat="1" ht="18.75" customHeight="1" x14ac:dyDescent="0.3">
      <c r="B83" s="19"/>
      <c r="C83" s="11"/>
      <c r="D83" s="12"/>
      <c r="E83" s="11"/>
      <c r="F83" s="63" t="s">
        <v>5222</v>
      </c>
      <c r="G83" s="407" t="str">
        <f>DADOS!D16</f>
        <v>ALOISIO CAETANO FERREIRA</v>
      </c>
      <c r="H83" s="408"/>
      <c r="I83" s="408"/>
      <c r="J83" s="408"/>
      <c r="K83" s="408"/>
    </row>
    <row r="84" spans="1:11" s="8" customFormat="1" ht="18.75" x14ac:dyDescent="0.3">
      <c r="B84" s="19"/>
      <c r="C84" s="11"/>
      <c r="D84" s="12"/>
      <c r="E84" s="11"/>
      <c r="F84" s="64"/>
      <c r="G84" s="423" t="str">
        <f>DADOS!D18</f>
        <v>CREA -  MG 97.132/D</v>
      </c>
      <c r="H84" s="423"/>
      <c r="I84" s="423"/>
      <c r="J84" s="423"/>
      <c r="K84" s="423"/>
    </row>
  </sheetData>
  <sheetProtection sheet="1" objects="1" scenarios="1" selectLockedCells="1"/>
  <mergeCells count="102">
    <mergeCell ref="A10:M10"/>
    <mergeCell ref="A2:K3"/>
    <mergeCell ref="D4:H4"/>
    <mergeCell ref="A5:C9"/>
    <mergeCell ref="D5:H9"/>
    <mergeCell ref="L5:M7"/>
    <mergeCell ref="B17:E18"/>
    <mergeCell ref="L17:M17"/>
    <mergeCell ref="L18:M18"/>
    <mergeCell ref="B19:E20"/>
    <mergeCell ref="L19:M19"/>
    <mergeCell ref="L20:M20"/>
    <mergeCell ref="A11:M11"/>
    <mergeCell ref="B13:E13"/>
    <mergeCell ref="L13:M13"/>
    <mergeCell ref="B15:E16"/>
    <mergeCell ref="L15:M15"/>
    <mergeCell ref="L16:M16"/>
    <mergeCell ref="B25:E26"/>
    <mergeCell ref="L25:M25"/>
    <mergeCell ref="L26:M26"/>
    <mergeCell ref="B27:E28"/>
    <mergeCell ref="L27:M27"/>
    <mergeCell ref="L28:M28"/>
    <mergeCell ref="B21:E22"/>
    <mergeCell ref="L21:M21"/>
    <mergeCell ref="L22:M22"/>
    <mergeCell ref="B23:E24"/>
    <mergeCell ref="L23:M23"/>
    <mergeCell ref="L24:M24"/>
    <mergeCell ref="B33:E34"/>
    <mergeCell ref="L33:M33"/>
    <mergeCell ref="L34:M34"/>
    <mergeCell ref="B35:E36"/>
    <mergeCell ref="L35:M35"/>
    <mergeCell ref="L36:M36"/>
    <mergeCell ref="B29:E30"/>
    <mergeCell ref="L29:M29"/>
    <mergeCell ref="L30:M30"/>
    <mergeCell ref="B31:E32"/>
    <mergeCell ref="L31:M31"/>
    <mergeCell ref="L32:M32"/>
    <mergeCell ref="B41:E42"/>
    <mergeCell ref="L41:M41"/>
    <mergeCell ref="L42:M42"/>
    <mergeCell ref="B43:E44"/>
    <mergeCell ref="L43:M43"/>
    <mergeCell ref="L44:M44"/>
    <mergeCell ref="B37:E38"/>
    <mergeCell ref="L37:M37"/>
    <mergeCell ref="L38:M38"/>
    <mergeCell ref="B39:E40"/>
    <mergeCell ref="L39:M39"/>
    <mergeCell ref="L40:M40"/>
    <mergeCell ref="B49:E50"/>
    <mergeCell ref="L49:M49"/>
    <mergeCell ref="L50:M50"/>
    <mergeCell ref="B51:E52"/>
    <mergeCell ref="L51:M51"/>
    <mergeCell ref="L52:M52"/>
    <mergeCell ref="B45:E46"/>
    <mergeCell ref="L45:M45"/>
    <mergeCell ref="L46:M46"/>
    <mergeCell ref="B47:E48"/>
    <mergeCell ref="L47:M47"/>
    <mergeCell ref="L48:M48"/>
    <mergeCell ref="L72:M72"/>
    <mergeCell ref="L65:M65"/>
    <mergeCell ref="L66:M66"/>
    <mergeCell ref="B67:E68"/>
    <mergeCell ref="L67:M67"/>
    <mergeCell ref="L68:M68"/>
    <mergeCell ref="B53:E54"/>
    <mergeCell ref="L53:M53"/>
    <mergeCell ref="L54:M54"/>
    <mergeCell ref="B55:E56"/>
    <mergeCell ref="L55:M55"/>
    <mergeCell ref="L56:M56"/>
    <mergeCell ref="F75:K75"/>
    <mergeCell ref="G83:K83"/>
    <mergeCell ref="G84:K84"/>
    <mergeCell ref="B57:E58"/>
    <mergeCell ref="L57:M57"/>
    <mergeCell ref="L58:M58"/>
    <mergeCell ref="B59:E60"/>
    <mergeCell ref="L59:M59"/>
    <mergeCell ref="L60:M60"/>
    <mergeCell ref="B61:E62"/>
    <mergeCell ref="L61:M61"/>
    <mergeCell ref="L62:M62"/>
    <mergeCell ref="B63:E64"/>
    <mergeCell ref="L63:M63"/>
    <mergeCell ref="L64:M64"/>
    <mergeCell ref="B65:E66"/>
    <mergeCell ref="B73:E74"/>
    <mergeCell ref="L73:M73"/>
    <mergeCell ref="L74:M74"/>
    <mergeCell ref="B69:E70"/>
    <mergeCell ref="L69:M69"/>
    <mergeCell ref="L70:M70"/>
    <mergeCell ref="B71:E72"/>
    <mergeCell ref="L71:M71"/>
  </mergeCells>
  <conditionalFormatting sqref="G15">
    <cfRule type="cellIs" dxfId="478" priority="109" operator="greaterThan">
      <formula>0</formula>
    </cfRule>
  </conditionalFormatting>
  <conditionalFormatting sqref="H15:K15">
    <cfRule type="cellIs" dxfId="477" priority="108" operator="greaterThan">
      <formula>0</formula>
    </cfRule>
  </conditionalFormatting>
  <conditionalFormatting sqref="G55">
    <cfRule type="cellIs" dxfId="476" priority="86" operator="greaterThan">
      <formula>0</formula>
    </cfRule>
  </conditionalFormatting>
  <conditionalFormatting sqref="H55:K55">
    <cfRule type="cellIs" dxfId="475" priority="85" operator="greaterThan">
      <formula>0</formula>
    </cfRule>
  </conditionalFormatting>
  <conditionalFormatting sqref="G17">
    <cfRule type="cellIs" dxfId="474" priority="107" operator="greaterThan">
      <formula>0</formula>
    </cfRule>
  </conditionalFormatting>
  <conditionalFormatting sqref="H17:K17">
    <cfRule type="cellIs" dxfId="473" priority="106" operator="greaterThan">
      <formula>0</formula>
    </cfRule>
  </conditionalFormatting>
  <conditionalFormatting sqref="G19">
    <cfRule type="cellIs" dxfId="472" priority="105" operator="greaterThan">
      <formula>0</formula>
    </cfRule>
  </conditionalFormatting>
  <conditionalFormatting sqref="H19:K19">
    <cfRule type="cellIs" dxfId="471" priority="104" operator="greaterThan">
      <formula>0</formula>
    </cfRule>
  </conditionalFormatting>
  <conditionalFormatting sqref="G53">
    <cfRule type="cellIs" dxfId="470" priority="84" operator="greaterThan">
      <formula>0</formula>
    </cfRule>
  </conditionalFormatting>
  <conditionalFormatting sqref="H53:K53">
    <cfRule type="cellIs" dxfId="469" priority="83" operator="greaterThan">
      <formula>0</formula>
    </cfRule>
  </conditionalFormatting>
  <conditionalFormatting sqref="G51">
    <cfRule type="cellIs" dxfId="468" priority="82" operator="greaterThan">
      <formula>0</formula>
    </cfRule>
  </conditionalFormatting>
  <conditionalFormatting sqref="H51:K51">
    <cfRule type="cellIs" dxfId="467" priority="81" operator="greaterThan">
      <formula>0</formula>
    </cfRule>
  </conditionalFormatting>
  <conditionalFormatting sqref="G49">
    <cfRule type="cellIs" dxfId="466" priority="80" operator="greaterThan">
      <formula>0</formula>
    </cfRule>
  </conditionalFormatting>
  <conditionalFormatting sqref="H49:K49">
    <cfRule type="cellIs" dxfId="465" priority="79" operator="greaterThan">
      <formula>0</formula>
    </cfRule>
  </conditionalFormatting>
  <conditionalFormatting sqref="G47">
    <cfRule type="cellIs" dxfId="464" priority="78" operator="greaterThan">
      <formula>0</formula>
    </cfRule>
  </conditionalFormatting>
  <conditionalFormatting sqref="H47:K47">
    <cfRule type="cellIs" dxfId="463" priority="77" operator="greaterThan">
      <formula>0</formula>
    </cfRule>
  </conditionalFormatting>
  <conditionalFormatting sqref="G45">
    <cfRule type="cellIs" dxfId="462" priority="76" operator="greaterThan">
      <formula>0</formula>
    </cfRule>
  </conditionalFormatting>
  <conditionalFormatting sqref="H45:K45">
    <cfRule type="cellIs" dxfId="461" priority="75" operator="greaterThan">
      <formula>0</formula>
    </cfRule>
  </conditionalFormatting>
  <conditionalFormatting sqref="G43">
    <cfRule type="cellIs" dxfId="460" priority="74" operator="greaterThan">
      <formula>0</formula>
    </cfRule>
  </conditionalFormatting>
  <conditionalFormatting sqref="H43:K43">
    <cfRule type="cellIs" dxfId="459" priority="73" operator="greaterThan">
      <formula>0</formula>
    </cfRule>
  </conditionalFormatting>
  <conditionalFormatting sqref="G41">
    <cfRule type="cellIs" dxfId="458" priority="72" operator="greaterThan">
      <formula>0</formula>
    </cfRule>
  </conditionalFormatting>
  <conditionalFormatting sqref="H41:K41">
    <cfRule type="cellIs" dxfId="457" priority="71" operator="greaterThan">
      <formula>0</formula>
    </cfRule>
  </conditionalFormatting>
  <conditionalFormatting sqref="G39">
    <cfRule type="cellIs" dxfId="456" priority="70" operator="greaterThan">
      <formula>0</formula>
    </cfRule>
  </conditionalFormatting>
  <conditionalFormatting sqref="H39:K39">
    <cfRule type="cellIs" dxfId="455" priority="69" operator="greaterThan">
      <formula>0</formula>
    </cfRule>
  </conditionalFormatting>
  <conditionalFormatting sqref="G37">
    <cfRule type="cellIs" dxfId="454" priority="68" operator="greaterThan">
      <formula>0</formula>
    </cfRule>
  </conditionalFormatting>
  <conditionalFormatting sqref="H37:K37">
    <cfRule type="cellIs" dxfId="453" priority="67" operator="greaterThan">
      <formula>0</formula>
    </cfRule>
  </conditionalFormatting>
  <conditionalFormatting sqref="G35">
    <cfRule type="cellIs" dxfId="452" priority="66" operator="greaterThan">
      <formula>0</formula>
    </cfRule>
  </conditionalFormatting>
  <conditionalFormatting sqref="H35:K35">
    <cfRule type="cellIs" dxfId="451" priority="65" operator="greaterThan">
      <formula>0</formula>
    </cfRule>
  </conditionalFormatting>
  <conditionalFormatting sqref="G33">
    <cfRule type="cellIs" dxfId="450" priority="64" operator="greaterThan">
      <formula>0</formula>
    </cfRule>
  </conditionalFormatting>
  <conditionalFormatting sqref="H33:K33">
    <cfRule type="cellIs" dxfId="449" priority="63" operator="greaterThan">
      <formula>0</formula>
    </cfRule>
  </conditionalFormatting>
  <conditionalFormatting sqref="G31">
    <cfRule type="cellIs" dxfId="448" priority="62" operator="greaterThan">
      <formula>0</formula>
    </cfRule>
  </conditionalFormatting>
  <conditionalFormatting sqref="H31:K31">
    <cfRule type="cellIs" dxfId="447" priority="61" operator="greaterThan">
      <formula>0</formula>
    </cfRule>
  </conditionalFormatting>
  <conditionalFormatting sqref="G29">
    <cfRule type="cellIs" dxfId="446" priority="60" operator="greaterThan">
      <formula>0</formula>
    </cfRule>
  </conditionalFormatting>
  <conditionalFormatting sqref="H29:K29">
    <cfRule type="cellIs" dxfId="445" priority="59" operator="greaterThan">
      <formula>0</formula>
    </cfRule>
  </conditionalFormatting>
  <conditionalFormatting sqref="G27">
    <cfRule type="cellIs" dxfId="444" priority="58" operator="greaterThan">
      <formula>0</formula>
    </cfRule>
  </conditionalFormatting>
  <conditionalFormatting sqref="H27:K27">
    <cfRule type="cellIs" dxfId="443" priority="57" operator="greaterThan">
      <formula>0</formula>
    </cfRule>
  </conditionalFormatting>
  <conditionalFormatting sqref="G25">
    <cfRule type="cellIs" dxfId="442" priority="56" operator="greaterThan">
      <formula>0</formula>
    </cfRule>
  </conditionalFormatting>
  <conditionalFormatting sqref="H25:K25">
    <cfRule type="cellIs" dxfId="441" priority="55" operator="greaterThan">
      <formula>0</formula>
    </cfRule>
  </conditionalFormatting>
  <conditionalFormatting sqref="G23">
    <cfRule type="cellIs" dxfId="440" priority="54" operator="greaterThan">
      <formula>0</formula>
    </cfRule>
  </conditionalFormatting>
  <conditionalFormatting sqref="H23:K23">
    <cfRule type="cellIs" dxfId="439" priority="53" operator="greaterThan">
      <formula>0</formula>
    </cfRule>
  </conditionalFormatting>
  <conditionalFormatting sqref="G21">
    <cfRule type="cellIs" dxfId="438" priority="52" operator="greaterThan">
      <formula>0</formula>
    </cfRule>
  </conditionalFormatting>
  <conditionalFormatting sqref="H21:K21">
    <cfRule type="cellIs" dxfId="437" priority="51" operator="greaterThan">
      <formula>0</formula>
    </cfRule>
  </conditionalFormatting>
  <conditionalFormatting sqref="G59">
    <cfRule type="cellIs" dxfId="436" priority="49" operator="greaterThan">
      <formula>0</formula>
    </cfRule>
  </conditionalFormatting>
  <conditionalFormatting sqref="H59:K59">
    <cfRule type="cellIs" dxfId="435" priority="48" operator="greaterThan">
      <formula>0</formula>
    </cfRule>
  </conditionalFormatting>
  <conditionalFormatting sqref="G57">
    <cfRule type="cellIs" dxfId="434" priority="47" operator="greaterThan">
      <formula>0</formula>
    </cfRule>
  </conditionalFormatting>
  <conditionalFormatting sqref="H57:K57">
    <cfRule type="cellIs" dxfId="433" priority="46" operator="greaterThan">
      <formula>0</formula>
    </cfRule>
  </conditionalFormatting>
  <conditionalFormatting sqref="L15:M15">
    <cfRule type="cellIs" dxfId="432" priority="45" operator="notEqual">
      <formula>1</formula>
    </cfRule>
  </conditionalFormatting>
  <conditionalFormatting sqref="L17:M17">
    <cfRule type="cellIs" dxfId="431" priority="44" operator="notEqual">
      <formula>1</formula>
    </cfRule>
  </conditionalFormatting>
  <conditionalFormatting sqref="L19:M19">
    <cfRule type="cellIs" dxfId="430" priority="43" operator="notEqual">
      <formula>1</formula>
    </cfRule>
  </conditionalFormatting>
  <conditionalFormatting sqref="L21:M21">
    <cfRule type="cellIs" dxfId="429" priority="42" operator="notEqual">
      <formula>1</formula>
    </cfRule>
  </conditionalFormatting>
  <conditionalFormatting sqref="L23:M23">
    <cfRule type="cellIs" dxfId="428" priority="41" operator="notEqual">
      <formula>1</formula>
    </cfRule>
  </conditionalFormatting>
  <conditionalFormatting sqref="L25:M25">
    <cfRule type="cellIs" dxfId="427" priority="40" operator="notEqual">
      <formula>1</formula>
    </cfRule>
  </conditionalFormatting>
  <conditionalFormatting sqref="L27:M27">
    <cfRule type="cellIs" dxfId="426" priority="39" operator="notEqual">
      <formula>1</formula>
    </cfRule>
  </conditionalFormatting>
  <conditionalFormatting sqref="L29:M29">
    <cfRule type="cellIs" dxfId="425" priority="38" operator="notEqual">
      <formula>1</formula>
    </cfRule>
  </conditionalFormatting>
  <conditionalFormatting sqref="L31:M31">
    <cfRule type="cellIs" dxfId="424" priority="37" operator="notEqual">
      <formula>1</formula>
    </cfRule>
  </conditionalFormatting>
  <conditionalFormatting sqref="L33:M33">
    <cfRule type="cellIs" dxfId="423" priority="36" operator="notEqual">
      <formula>1</formula>
    </cfRule>
  </conditionalFormatting>
  <conditionalFormatting sqref="L35:M35">
    <cfRule type="cellIs" dxfId="422" priority="35" operator="notEqual">
      <formula>1</formula>
    </cfRule>
  </conditionalFormatting>
  <conditionalFormatting sqref="L37:M37">
    <cfRule type="cellIs" dxfId="421" priority="34" operator="notEqual">
      <formula>1</formula>
    </cfRule>
  </conditionalFormatting>
  <conditionalFormatting sqref="L39:M39">
    <cfRule type="cellIs" dxfId="420" priority="33" operator="notEqual">
      <formula>1</formula>
    </cfRule>
  </conditionalFormatting>
  <conditionalFormatting sqref="L41:M41">
    <cfRule type="cellIs" dxfId="419" priority="32" operator="notEqual">
      <formula>1</formula>
    </cfRule>
  </conditionalFormatting>
  <conditionalFormatting sqref="L43:M43">
    <cfRule type="cellIs" dxfId="418" priority="31" operator="notEqual">
      <formula>1</formula>
    </cfRule>
  </conditionalFormatting>
  <conditionalFormatting sqref="L45:M45">
    <cfRule type="cellIs" dxfId="417" priority="30" operator="notEqual">
      <formula>1</formula>
    </cfRule>
  </conditionalFormatting>
  <conditionalFormatting sqref="L47:M47">
    <cfRule type="cellIs" dxfId="416" priority="29" operator="notEqual">
      <formula>1</formula>
    </cfRule>
  </conditionalFormatting>
  <conditionalFormatting sqref="L49:M49">
    <cfRule type="cellIs" dxfId="415" priority="28" operator="notEqual">
      <formula>1</formula>
    </cfRule>
  </conditionalFormatting>
  <conditionalFormatting sqref="L51:M51">
    <cfRule type="cellIs" dxfId="414" priority="27" operator="notEqual">
      <formula>1</formula>
    </cfRule>
  </conditionalFormatting>
  <conditionalFormatting sqref="L53:M53">
    <cfRule type="cellIs" dxfId="413" priority="26" operator="notEqual">
      <formula>1</formula>
    </cfRule>
  </conditionalFormatting>
  <conditionalFormatting sqref="L55:M55">
    <cfRule type="cellIs" dxfId="412" priority="25" operator="notEqual">
      <formula>1</formula>
    </cfRule>
  </conditionalFormatting>
  <conditionalFormatting sqref="L57:M57">
    <cfRule type="cellIs" dxfId="411" priority="24" operator="notEqual">
      <formula>1</formula>
    </cfRule>
  </conditionalFormatting>
  <conditionalFormatting sqref="L59:M59">
    <cfRule type="cellIs" dxfId="410" priority="23" operator="notEqual">
      <formula>1</formula>
    </cfRule>
  </conditionalFormatting>
  <conditionalFormatting sqref="G63">
    <cfRule type="cellIs" dxfId="409" priority="21" operator="greaterThan">
      <formula>0</formula>
    </cfRule>
  </conditionalFormatting>
  <conditionalFormatting sqref="H63:K63">
    <cfRule type="cellIs" dxfId="408" priority="20" operator="greaterThan">
      <formula>0</formula>
    </cfRule>
  </conditionalFormatting>
  <conditionalFormatting sqref="G61">
    <cfRule type="cellIs" dxfId="407" priority="19" operator="greaterThan">
      <formula>0</formula>
    </cfRule>
  </conditionalFormatting>
  <conditionalFormatting sqref="H61:K61">
    <cfRule type="cellIs" dxfId="406" priority="18" operator="greaterThan">
      <formula>0</formula>
    </cfRule>
  </conditionalFormatting>
  <conditionalFormatting sqref="G67">
    <cfRule type="cellIs" dxfId="405" priority="17" operator="greaterThan">
      <formula>0</formula>
    </cfRule>
  </conditionalFormatting>
  <conditionalFormatting sqref="H67:K67">
    <cfRule type="cellIs" dxfId="404" priority="16" operator="greaterThan">
      <formula>0</formula>
    </cfRule>
  </conditionalFormatting>
  <conditionalFormatting sqref="G65">
    <cfRule type="cellIs" dxfId="403" priority="15" operator="greaterThan">
      <formula>0</formula>
    </cfRule>
  </conditionalFormatting>
  <conditionalFormatting sqref="H65:K65">
    <cfRule type="cellIs" dxfId="402" priority="14" operator="greaterThan">
      <formula>0</formula>
    </cfRule>
  </conditionalFormatting>
  <conditionalFormatting sqref="L61:M61">
    <cfRule type="cellIs" dxfId="401" priority="13" operator="notEqual">
      <formula>1</formula>
    </cfRule>
  </conditionalFormatting>
  <conditionalFormatting sqref="L63:M63">
    <cfRule type="cellIs" dxfId="400" priority="12" operator="notEqual">
      <formula>1</formula>
    </cfRule>
  </conditionalFormatting>
  <conditionalFormatting sqref="L65:M65">
    <cfRule type="cellIs" dxfId="399" priority="11" operator="notEqual">
      <formula>1</formula>
    </cfRule>
  </conditionalFormatting>
  <conditionalFormatting sqref="L67:M67">
    <cfRule type="cellIs" dxfId="398" priority="10" operator="notEqual">
      <formula>1</formula>
    </cfRule>
  </conditionalFormatting>
  <conditionalFormatting sqref="G69">
    <cfRule type="cellIs" dxfId="397" priority="9" operator="greaterThan">
      <formula>0</formula>
    </cfRule>
  </conditionalFormatting>
  <conditionalFormatting sqref="H69:K69">
    <cfRule type="cellIs" dxfId="396" priority="8" operator="greaterThan">
      <formula>0</formula>
    </cfRule>
  </conditionalFormatting>
  <conditionalFormatting sqref="G73">
    <cfRule type="cellIs" dxfId="395" priority="7" operator="greaterThan">
      <formula>0</formula>
    </cfRule>
  </conditionalFormatting>
  <conditionalFormatting sqref="H73:K73">
    <cfRule type="cellIs" dxfId="394" priority="6" operator="greaterThan">
      <formula>0</formula>
    </cfRule>
  </conditionalFormatting>
  <conditionalFormatting sqref="G71">
    <cfRule type="cellIs" dxfId="393" priority="5" operator="greaterThan">
      <formula>0</formula>
    </cfRule>
  </conditionalFormatting>
  <conditionalFormatting sqref="H71:K71">
    <cfRule type="cellIs" dxfId="392" priority="4" operator="greaterThan">
      <formula>0</formula>
    </cfRule>
  </conditionalFormatting>
  <conditionalFormatting sqref="L69:M69">
    <cfRule type="cellIs" dxfId="391" priority="3" operator="notEqual">
      <formula>1</formula>
    </cfRule>
  </conditionalFormatting>
  <conditionalFormatting sqref="L71:M71">
    <cfRule type="cellIs" dxfId="390" priority="2" operator="notEqual">
      <formula>1</formula>
    </cfRule>
  </conditionalFormatting>
  <conditionalFormatting sqref="L73:M73">
    <cfRule type="cellIs" dxfId="389" priority="1" operator="notEqual">
      <formula>1</formula>
    </cfRule>
  </conditionalFormatting>
  <pageMargins left="0.51181102362204722" right="0.51181102362204722" top="0.78740157480314965" bottom="0.78740157480314965" header="0.31496062992125984" footer="0.31496062992125984"/>
  <pageSetup paperSize="9" scale="52" fitToHeight="10000" orientation="landscape" r:id="rId1"/>
  <headerFooter>
    <oddFooter>Página &amp;P de &amp;N</oddFooter>
  </headerFooter>
  <rowBreaks count="2" manualBreakCount="2">
    <brk id="32" max="12" man="1"/>
    <brk id="60" max="12"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7">
    <pageSetUpPr fitToPage="1"/>
  </sheetPr>
  <dimension ref="A1:AF85"/>
  <sheetViews>
    <sheetView showGridLines="0" view="pageBreakPreview" zoomScale="70" zoomScaleNormal="70" zoomScaleSheetLayoutView="70" workbookViewId="0">
      <pane ySplit="13" topLeftCell="A80" activePane="bottomLeft" state="frozen"/>
      <selection pane="bottomLeft" activeCell="J77" sqref="J77"/>
    </sheetView>
  </sheetViews>
  <sheetFormatPr defaultColWidth="0" defaultRowHeight="15" x14ac:dyDescent="0.25"/>
  <cols>
    <col min="1" max="1" width="11.140625" style="10" customWidth="1"/>
    <col min="2" max="2" width="12.5703125" style="10" customWidth="1"/>
    <col min="3" max="3" width="11.28515625" style="10" customWidth="1"/>
    <col min="4" max="4" width="12.7109375" style="10" customWidth="1"/>
    <col min="5" max="6" width="9.85546875" style="10" customWidth="1"/>
    <col min="7" max="12" width="20.7109375" style="10" customWidth="1"/>
    <col min="13" max="13" width="16.7109375" style="10" customWidth="1"/>
    <col min="14" max="14" width="17.5703125" style="10" customWidth="1"/>
    <col min="15" max="27" width="9.85546875" style="10" hidden="1" customWidth="1"/>
    <col min="28" max="32" width="9.140625" style="10" hidden="1" customWidth="1"/>
    <col min="33" max="16384" width="9.85546875" style="10" hidden="1"/>
  </cols>
  <sheetData>
    <row r="1" spans="1:14" ht="94.9" customHeight="1" thickBot="1" x14ac:dyDescent="0.3">
      <c r="A1" s="36"/>
      <c r="B1" s="36"/>
      <c r="C1" s="36"/>
      <c r="D1" s="36"/>
      <c r="E1" s="36"/>
      <c r="F1" s="36"/>
      <c r="G1" s="36"/>
      <c r="H1" s="36"/>
      <c r="I1" s="36"/>
      <c r="J1" s="36"/>
      <c r="K1" s="36"/>
      <c r="L1" s="36"/>
      <c r="M1" s="36"/>
      <c r="N1" s="36"/>
    </row>
    <row r="2" spans="1:14" s="8" customFormat="1" ht="25.15" customHeight="1" thickBot="1" x14ac:dyDescent="0.35">
      <c r="A2" s="403" t="s">
        <v>5274</v>
      </c>
      <c r="B2" s="403"/>
      <c r="C2" s="403"/>
      <c r="D2" s="403"/>
      <c r="E2" s="403"/>
      <c r="F2" s="403"/>
      <c r="G2" s="403"/>
      <c r="H2" s="403"/>
      <c r="I2" s="403"/>
      <c r="J2" s="403"/>
      <c r="K2" s="403"/>
      <c r="L2" s="404"/>
      <c r="M2" s="93" t="s">
        <v>4140</v>
      </c>
      <c r="N2" s="98" t="str">
        <f>DADOS!D6</f>
        <v>R03</v>
      </c>
    </row>
    <row r="3" spans="1:14" s="8" customFormat="1" ht="18.600000000000001" customHeight="1" thickBot="1" x14ac:dyDescent="0.35">
      <c r="A3" s="405"/>
      <c r="B3" s="405"/>
      <c r="C3" s="405"/>
      <c r="D3" s="405"/>
      <c r="E3" s="405"/>
      <c r="F3" s="405"/>
      <c r="G3" s="405"/>
      <c r="H3" s="405"/>
      <c r="I3" s="405"/>
      <c r="J3" s="405"/>
      <c r="K3" s="405"/>
      <c r="L3" s="406"/>
      <c r="M3" s="93" t="s">
        <v>4929</v>
      </c>
      <c r="N3" s="99">
        <f ca="1">DADOS!D2</f>
        <v>46170</v>
      </c>
    </row>
    <row r="4" spans="1:14" s="8" customFormat="1" ht="18" customHeight="1" x14ac:dyDescent="0.3">
      <c r="A4" s="175" t="s">
        <v>4141</v>
      </c>
      <c r="B4" s="175"/>
      <c r="C4" s="176"/>
      <c r="D4" s="439" t="s">
        <v>4143</v>
      </c>
      <c r="E4" s="440"/>
      <c r="F4" s="440"/>
      <c r="G4" s="440"/>
      <c r="H4" s="441"/>
      <c r="I4" s="179" t="s">
        <v>4142</v>
      </c>
      <c r="J4" s="68"/>
      <c r="K4" s="48"/>
      <c r="L4" s="48"/>
      <c r="M4" s="100" t="s">
        <v>5253</v>
      </c>
      <c r="N4" s="92"/>
    </row>
    <row r="5" spans="1:14" s="8" customFormat="1" ht="30" customHeight="1" x14ac:dyDescent="0.3">
      <c r="A5" s="416" t="str">
        <f>DADOS!D8</f>
        <v>REFORMA DO MURO DE FECHAMENTO DO CEMITÉRIO MUNICIPAL</v>
      </c>
      <c r="B5" s="416"/>
      <c r="C5" s="417"/>
      <c r="D5" s="442"/>
      <c r="E5" s="416"/>
      <c r="F5" s="416"/>
      <c r="G5" s="416"/>
      <c r="H5" s="417"/>
      <c r="I5" s="9"/>
      <c r="J5" s="68"/>
      <c r="K5" s="48"/>
      <c r="L5" s="48"/>
      <c r="M5" s="444" t="str">
        <f>DADOS!D14</f>
        <v>SINAPI: 12/2025 Minas Gerais
SETOP: 10/2025 Minas Gerais
SICRO : 10/2025 Minas Gerais
SUDECAP: 09/2025 Minas Gerais</v>
      </c>
      <c r="N5" s="445"/>
    </row>
    <row r="6" spans="1:14" s="8" customFormat="1" ht="30" customHeight="1" x14ac:dyDescent="0.3">
      <c r="A6" s="416"/>
      <c r="B6" s="416"/>
      <c r="C6" s="417"/>
      <c r="D6" s="442"/>
      <c r="E6" s="416"/>
      <c r="F6" s="416"/>
      <c r="G6" s="416"/>
      <c r="H6" s="417"/>
      <c r="I6" s="9"/>
      <c r="J6" s="68"/>
      <c r="K6" s="48"/>
      <c r="L6" s="48"/>
      <c r="M6" s="444"/>
      <c r="N6" s="445"/>
    </row>
    <row r="7" spans="1:14" s="8" customFormat="1" ht="30" customHeight="1" thickBot="1" x14ac:dyDescent="0.35">
      <c r="A7" s="416"/>
      <c r="B7" s="416"/>
      <c r="C7" s="417"/>
      <c r="D7" s="442"/>
      <c r="E7" s="416"/>
      <c r="F7" s="416"/>
      <c r="G7" s="416"/>
      <c r="H7" s="417"/>
      <c r="I7" s="9"/>
      <c r="J7" s="68"/>
      <c r="K7" s="48"/>
      <c r="L7" s="48"/>
      <c r="M7" s="446"/>
      <c r="N7" s="447"/>
    </row>
    <row r="8" spans="1:14" s="8" customFormat="1" ht="18.75" x14ac:dyDescent="0.3">
      <c r="A8" s="416"/>
      <c r="B8" s="416"/>
      <c r="C8" s="417"/>
      <c r="D8" s="442"/>
      <c r="E8" s="416"/>
      <c r="F8" s="416"/>
      <c r="G8" s="416"/>
      <c r="H8" s="417"/>
      <c r="I8" s="9"/>
      <c r="J8" s="68"/>
      <c r="K8" s="48"/>
      <c r="L8" s="48"/>
      <c r="M8" s="96" t="s">
        <v>5251</v>
      </c>
      <c r="N8" s="101">
        <f>DADOS!D10</f>
        <v>0.26519999999999999</v>
      </c>
    </row>
    <row r="9" spans="1:14" s="8" customFormat="1" ht="19.5" thickBot="1" x14ac:dyDescent="0.35">
      <c r="A9" s="418"/>
      <c r="B9" s="418"/>
      <c r="C9" s="419"/>
      <c r="D9" s="443"/>
      <c r="E9" s="418"/>
      <c r="F9" s="418"/>
      <c r="G9" s="418"/>
      <c r="H9" s="419"/>
      <c r="I9" s="80"/>
      <c r="J9" s="80"/>
      <c r="K9" s="80"/>
      <c r="L9" s="80"/>
      <c r="M9" s="97" t="s">
        <v>5252</v>
      </c>
      <c r="N9" s="102" t="str">
        <f>DADOS!D12</f>
        <v>-</v>
      </c>
    </row>
    <row r="10" spans="1:14" s="8" customFormat="1" ht="7.9" customHeight="1" thickBot="1" x14ac:dyDescent="0.35">
      <c r="A10" s="421"/>
      <c r="B10" s="421"/>
      <c r="C10" s="421"/>
      <c r="D10" s="422"/>
      <c r="E10" s="422"/>
      <c r="F10" s="422"/>
      <c r="G10" s="422"/>
      <c r="H10" s="422"/>
      <c r="I10" s="422"/>
      <c r="J10" s="422"/>
      <c r="K10" s="422"/>
      <c r="L10" s="422"/>
      <c r="M10" s="422"/>
      <c r="N10" s="422"/>
    </row>
    <row r="11" spans="1:14" s="8" customFormat="1" ht="30" customHeight="1" thickBot="1" x14ac:dyDescent="0.35">
      <c r="A11" s="420" t="str">
        <f>A2&amp;" DE "&amp;DADOS!D20&amp;" - "&amp;A5</f>
        <v>CRONOGRAMA FÍSICO-FINANCEIRO DE PROJETO EXECUTIVO - REFORMA DO MURO DE FECHAMENTO DO CEMITÉRIO MUNICIPAL</v>
      </c>
      <c r="B11" s="420"/>
      <c r="C11" s="420"/>
      <c r="D11" s="420"/>
      <c r="E11" s="420"/>
      <c r="F11" s="420"/>
      <c r="G11" s="420"/>
      <c r="H11" s="420"/>
      <c r="I11" s="420"/>
      <c r="J11" s="420"/>
      <c r="K11" s="420"/>
      <c r="L11" s="420"/>
      <c r="M11" s="420"/>
      <c r="N11" s="420"/>
    </row>
    <row r="12" spans="1:14" s="8" customFormat="1" ht="7.9" customHeight="1" thickBot="1" x14ac:dyDescent="0.35">
      <c r="A12" s="94"/>
      <c r="B12" s="94"/>
      <c r="C12" s="94"/>
      <c r="D12" s="94"/>
      <c r="E12" s="94"/>
      <c r="F12" s="94"/>
      <c r="G12" s="94"/>
      <c r="H12" s="94"/>
      <c r="I12" s="94"/>
      <c r="J12" s="94"/>
      <c r="K12" s="94"/>
      <c r="L12" s="94"/>
      <c r="M12" s="94"/>
      <c r="N12" s="94"/>
    </row>
    <row r="13" spans="1:14" s="8" customFormat="1" ht="30" customHeight="1" thickBot="1" x14ac:dyDescent="0.35">
      <c r="A13" s="94" t="s">
        <v>4139</v>
      </c>
      <c r="B13" s="414" t="s">
        <v>1545</v>
      </c>
      <c r="C13" s="414"/>
      <c r="D13" s="414"/>
      <c r="E13" s="414"/>
      <c r="F13" s="133" t="s">
        <v>5271</v>
      </c>
      <c r="G13" s="133" t="s">
        <v>5276</v>
      </c>
      <c r="H13" s="133" t="s">
        <v>5277</v>
      </c>
      <c r="I13" s="94" t="s">
        <v>5278</v>
      </c>
      <c r="J13" s="94" t="s">
        <v>5279</v>
      </c>
      <c r="K13" s="94" t="s">
        <v>5280</v>
      </c>
      <c r="L13" s="94" t="s">
        <v>5285</v>
      </c>
      <c r="M13" s="414" t="s">
        <v>5275</v>
      </c>
      <c r="N13" s="414"/>
    </row>
    <row r="14" spans="1:14" s="8" customFormat="1" ht="7.9" customHeight="1" thickBot="1" x14ac:dyDescent="0.35">
      <c r="A14" s="94"/>
      <c r="B14" s="94"/>
      <c r="C14" s="94"/>
      <c r="D14" s="94"/>
      <c r="E14" s="94"/>
      <c r="F14" s="94"/>
      <c r="G14" s="94"/>
      <c r="H14" s="94"/>
      <c r="I14" s="94"/>
      <c r="J14" s="94"/>
      <c r="K14" s="94"/>
      <c r="L14" s="94"/>
      <c r="M14" s="94"/>
      <c r="N14" s="94"/>
    </row>
    <row r="15" spans="1:14" ht="30" customHeight="1" x14ac:dyDescent="0.25">
      <c r="A15" s="180">
        <v>1</v>
      </c>
      <c r="B15" s="438" t="str">
        <f>VLOOKUP(A15,ORC!$D:$N,2,0)</f>
        <v>ADMINISTRAÇÃO DE OBRA</v>
      </c>
      <c r="C15" s="438"/>
      <c r="D15" s="438"/>
      <c r="E15" s="438"/>
      <c r="F15" s="183" t="s">
        <v>3402</v>
      </c>
      <c r="G15" s="323">
        <v>9.6000912081747047E-2</v>
      </c>
      <c r="H15" s="323">
        <v>8.2180726058073486E-2</v>
      </c>
      <c r="I15" s="323">
        <v>8.2403408827994046E-2</v>
      </c>
      <c r="J15" s="323">
        <v>0.21607698227855382</v>
      </c>
      <c r="K15" s="323">
        <v>0.2950874440518087</v>
      </c>
      <c r="L15" s="323">
        <v>0.22825052670182294</v>
      </c>
      <c r="M15" s="434">
        <f>SUM(G15:L15)</f>
        <v>1</v>
      </c>
      <c r="N15" s="435"/>
    </row>
    <row r="16" spans="1:14" ht="30" customHeight="1" x14ac:dyDescent="0.25">
      <c r="A16" s="188">
        <f>IFERROR(IF(B15&lt;&gt;"",100,B15),"")</f>
        <v>100</v>
      </c>
      <c r="B16" s="433"/>
      <c r="C16" s="433"/>
      <c r="D16" s="433"/>
      <c r="E16" s="433"/>
      <c r="F16" s="182" t="s">
        <v>4155</v>
      </c>
      <c r="G16" s="181">
        <f>IF(G15="","",IFERROR(G15*$M16,""))</f>
        <v>3840.1593644373465</v>
      </c>
      <c r="H16" s="276">
        <f t="shared" ref="H16:L16" si="0">IF(H15="","",IFERROR(H15*$M16,""))</f>
        <v>3287.3342336522937</v>
      </c>
      <c r="I16" s="276">
        <f t="shared" si="0"/>
        <v>3296.2418294830618</v>
      </c>
      <c r="J16" s="276">
        <f t="shared" si="0"/>
        <v>8643.3558696794698</v>
      </c>
      <c r="K16" s="322">
        <f t="shared" si="0"/>
        <v>11803.875474000733</v>
      </c>
      <c r="L16" s="276">
        <f t="shared" si="0"/>
        <v>9130.3132287470962</v>
      </c>
      <c r="M16" s="436">
        <f>VLOOKUP(A15,ORC!$D:$N,11,0)</f>
        <v>40001.279999999999</v>
      </c>
      <c r="N16" s="436"/>
    </row>
    <row r="17" spans="1:14" ht="30" customHeight="1" x14ac:dyDescent="0.25">
      <c r="A17" s="180">
        <v>2</v>
      </c>
      <c r="B17" s="437" t="str">
        <f>VLOOKUP(A17,ORC!$D:$N,2,0)</f>
        <v>CANTEIRO DE OBRAS</v>
      </c>
      <c r="C17" s="437"/>
      <c r="D17" s="437"/>
      <c r="E17" s="437"/>
      <c r="F17" s="152" t="s">
        <v>3402</v>
      </c>
      <c r="G17" s="395">
        <v>9.5999975092359011E-2</v>
      </c>
      <c r="H17" s="395">
        <v>8.2179586731932444E-2</v>
      </c>
      <c r="I17" s="395">
        <v>8.2402126355399105E-2</v>
      </c>
      <c r="J17" s="395">
        <v>0.21607765687634622</v>
      </c>
      <c r="K17" s="395">
        <v>0.29508927541552754</v>
      </c>
      <c r="L17" s="395">
        <v>0.22825137952843566</v>
      </c>
      <c r="M17" s="434">
        <f>SUM(G17:L17)</f>
        <v>1</v>
      </c>
      <c r="N17" s="435"/>
    </row>
    <row r="18" spans="1:14" ht="30" customHeight="1" x14ac:dyDescent="0.25">
      <c r="A18" s="188">
        <f>IFERROR(IF(B17&lt;&gt;"",100,B17),"")</f>
        <v>100</v>
      </c>
      <c r="B18" s="433"/>
      <c r="C18" s="433"/>
      <c r="D18" s="433"/>
      <c r="E18" s="433"/>
      <c r="F18" s="182" t="s">
        <v>4155</v>
      </c>
      <c r="G18" s="276">
        <f>IF(G17="","",IFERROR(G17*$M18,""))</f>
        <v>4888.6336116212233</v>
      </c>
      <c r="H18" s="276">
        <f t="shared" ref="H18" si="1">IF(H17="","",IFERROR(H17*$M18,""))</f>
        <v>4184.8541054344805</v>
      </c>
      <c r="I18" s="276">
        <f t="shared" ref="I18" si="2">IF(I17="","",IFERROR(I17*$M18,""))</f>
        <v>4196.1865529913684</v>
      </c>
      <c r="J18" s="276">
        <f t="shared" ref="J18" si="3">IF(J17="","",IFERROR(J17*$M18,""))</f>
        <v>11003.383022858105</v>
      </c>
      <c r="K18" s="276">
        <f t="shared" ref="K18" si="4">IF(K17="","",IFERROR(K17*$M18,""))</f>
        <v>15026.913796982026</v>
      </c>
      <c r="L18" s="276">
        <f t="shared" ref="L18" si="5">IF(L17="","",IFERROR(L17*$M18,""))</f>
        <v>11623.308910112797</v>
      </c>
      <c r="M18" s="436">
        <f>VLOOKUP(A17,ORC!$D:$N,11,0)</f>
        <v>50923.28</v>
      </c>
      <c r="N18" s="436"/>
    </row>
    <row r="19" spans="1:14" ht="30" customHeight="1" x14ac:dyDescent="0.25">
      <c r="A19" s="180">
        <v>3</v>
      </c>
      <c r="B19" s="437" t="str">
        <f>VLOOKUP(A19,ORC!$D:$N,2,0)</f>
        <v>SERVIÇOS PRELIMINARES</v>
      </c>
      <c r="C19" s="437"/>
      <c r="D19" s="437"/>
      <c r="E19" s="437"/>
      <c r="F19" s="152" t="s">
        <v>3402</v>
      </c>
      <c r="G19" s="324">
        <v>1</v>
      </c>
      <c r="H19" s="324"/>
      <c r="I19" s="324"/>
      <c r="J19" s="324"/>
      <c r="K19" s="324"/>
      <c r="L19" s="324"/>
      <c r="M19" s="434">
        <f>SUM(G19:L19)</f>
        <v>1</v>
      </c>
      <c r="N19" s="435"/>
    </row>
    <row r="20" spans="1:14" ht="30" customHeight="1" x14ac:dyDescent="0.25">
      <c r="A20" s="188">
        <f>IFERROR(IF(B19&lt;&gt;"",100,B19),"")</f>
        <v>100</v>
      </c>
      <c r="B20" s="433"/>
      <c r="C20" s="433"/>
      <c r="D20" s="433"/>
      <c r="E20" s="433"/>
      <c r="F20" s="182" t="s">
        <v>4155</v>
      </c>
      <c r="G20" s="276">
        <f>IF(G19="","",IFERROR(G19*$M20,""))</f>
        <v>27642.800000000003</v>
      </c>
      <c r="H20" s="276" t="str">
        <f t="shared" ref="H20" si="6">IF(H19="","",IFERROR(H19*$M20,""))</f>
        <v/>
      </c>
      <c r="I20" s="276" t="str">
        <f t="shared" ref="I20" si="7">IF(I19="","",IFERROR(I19*$M20,""))</f>
        <v/>
      </c>
      <c r="J20" s="276" t="str">
        <f t="shared" ref="J20" si="8">IF(J19="","",IFERROR(J19*$M20,""))</f>
        <v/>
      </c>
      <c r="K20" s="276" t="str">
        <f t="shared" ref="K20" si="9">IF(K19="","",IFERROR(K19*$M20,""))</f>
        <v/>
      </c>
      <c r="L20" s="276" t="str">
        <f t="shared" ref="L20" si="10">IF(L19="","",IFERROR(L19*$M20,""))</f>
        <v/>
      </c>
      <c r="M20" s="436">
        <f>VLOOKUP(A19,ORC!$D:$N,11,0)</f>
        <v>27642.800000000003</v>
      </c>
      <c r="N20" s="436"/>
    </row>
    <row r="21" spans="1:14" ht="30" customHeight="1" x14ac:dyDescent="0.25">
      <c r="A21" s="180">
        <v>4</v>
      </c>
      <c r="B21" s="437" t="str">
        <f>VLOOKUP(A21,ORC!$D:$N,2,0)</f>
        <v>LIMPEZAS E DEMOLIÇÕES</v>
      </c>
      <c r="C21" s="437"/>
      <c r="D21" s="437"/>
      <c r="E21" s="437"/>
      <c r="F21" s="152" t="s">
        <v>3402</v>
      </c>
      <c r="G21" s="324">
        <v>1</v>
      </c>
      <c r="H21" s="324"/>
      <c r="I21" s="324"/>
      <c r="J21" s="324"/>
      <c r="K21" s="324"/>
      <c r="L21" s="395"/>
      <c r="M21" s="448">
        <f>SUM(G21:L21)</f>
        <v>1</v>
      </c>
      <c r="N21" s="448"/>
    </row>
    <row r="22" spans="1:14" ht="30" customHeight="1" x14ac:dyDescent="0.25">
      <c r="A22" s="188">
        <f>IFERROR(IF(B21&lt;&gt;"",100,B21),"")</f>
        <v>100</v>
      </c>
      <c r="B22" s="433"/>
      <c r="C22" s="433"/>
      <c r="D22" s="433"/>
      <c r="E22" s="433"/>
      <c r="F22" s="182" t="s">
        <v>4155</v>
      </c>
      <c r="G22" s="276">
        <f>IF(G21="","",IFERROR(G21*$M22,""))</f>
        <v>57630.33</v>
      </c>
      <c r="H22" s="276" t="str">
        <f t="shared" ref="H22" si="11">IF(H21="","",IFERROR(H21*$M22,""))</f>
        <v/>
      </c>
      <c r="I22" s="276" t="str">
        <f t="shared" ref="I22" si="12">IF(I21="","",IFERROR(I21*$M22,""))</f>
        <v/>
      </c>
      <c r="J22" s="276" t="str">
        <f t="shared" ref="J22" si="13">IF(J21="","",IFERROR(J21*$M22,""))</f>
        <v/>
      </c>
      <c r="K22" s="276" t="str">
        <f t="shared" ref="K22" si="14">IF(K21="","",IFERROR(K21*$M22,""))</f>
        <v/>
      </c>
      <c r="L22" s="276" t="str">
        <f t="shared" ref="L22" si="15">IF(L21="","",IFERROR(L21*$M22,""))</f>
        <v/>
      </c>
      <c r="M22" s="436">
        <f>VLOOKUP(A21,ORC!$D:$N,11,0)</f>
        <v>57630.33</v>
      </c>
      <c r="N22" s="436"/>
    </row>
    <row r="23" spans="1:14" ht="30" customHeight="1" x14ac:dyDescent="0.25">
      <c r="A23" s="180">
        <v>5</v>
      </c>
      <c r="B23" s="437" t="str">
        <f>VLOOKUP(A23,ORC!$D:$N,2,0)</f>
        <v>MOVIMENTAÇÃO DE TERRA</v>
      </c>
      <c r="C23" s="437"/>
      <c r="D23" s="437"/>
      <c r="E23" s="437"/>
      <c r="F23" s="152" t="s">
        <v>3402</v>
      </c>
      <c r="G23" s="324"/>
      <c r="H23" s="324">
        <v>0.5</v>
      </c>
      <c r="I23" s="324">
        <v>0.5</v>
      </c>
      <c r="J23" s="324"/>
      <c r="K23" s="324"/>
      <c r="L23" s="324"/>
      <c r="M23" s="434">
        <f>SUM(G23:L23)</f>
        <v>1</v>
      </c>
      <c r="N23" s="435"/>
    </row>
    <row r="24" spans="1:14" ht="30" customHeight="1" x14ac:dyDescent="0.25">
      <c r="A24" s="188">
        <f>IFERROR(IF(B23&lt;&gt;"",100,B23),"")</f>
        <v>100</v>
      </c>
      <c r="B24" s="433"/>
      <c r="C24" s="433"/>
      <c r="D24" s="433"/>
      <c r="E24" s="433"/>
      <c r="F24" s="182" t="s">
        <v>4155</v>
      </c>
      <c r="G24" s="276" t="str">
        <f>IF(G23="","",IFERROR(G23*$M24,""))</f>
        <v/>
      </c>
      <c r="H24" s="276">
        <f t="shared" ref="H24" si="16">IF(H23="","",IFERROR(H23*$M24,""))</f>
        <v>6921.27</v>
      </c>
      <c r="I24" s="276">
        <f t="shared" ref="I24" si="17">IF(I23="","",IFERROR(I23*$M24,""))</f>
        <v>6921.27</v>
      </c>
      <c r="J24" s="276" t="str">
        <f t="shared" ref="J24" si="18">IF(J23="","",IFERROR(J23*$M24,""))</f>
        <v/>
      </c>
      <c r="K24" s="276" t="str">
        <f t="shared" ref="K24" si="19">IF(K23="","",IFERROR(K23*$M24,""))</f>
        <v/>
      </c>
      <c r="L24" s="276" t="str">
        <f t="shared" ref="L24" si="20">IF(L23="","",IFERROR(L23*$M24,""))</f>
        <v/>
      </c>
      <c r="M24" s="436">
        <f>VLOOKUP(A23,ORC!$D:$N,11,0)</f>
        <v>13842.54</v>
      </c>
      <c r="N24" s="436"/>
    </row>
    <row r="25" spans="1:14" ht="30" customHeight="1" x14ac:dyDescent="0.25">
      <c r="A25" s="180">
        <v>6</v>
      </c>
      <c r="B25" s="437" t="str">
        <f>VLOOKUP(A25,ORC!$D:$N,2,0)</f>
        <v>ESTRUTURA</v>
      </c>
      <c r="C25" s="437"/>
      <c r="D25" s="437"/>
      <c r="E25" s="437"/>
      <c r="F25" s="152" t="s">
        <v>3402</v>
      </c>
      <c r="G25" s="324"/>
      <c r="H25" s="324">
        <v>0.25</v>
      </c>
      <c r="I25" s="324">
        <v>0.25</v>
      </c>
      <c r="J25" s="324">
        <v>0.25</v>
      </c>
      <c r="K25" s="324">
        <v>0.25</v>
      </c>
      <c r="L25" s="324"/>
      <c r="M25" s="434">
        <f>SUM(G25:L25)</f>
        <v>1</v>
      </c>
      <c r="N25" s="435"/>
    </row>
    <row r="26" spans="1:14" ht="30" customHeight="1" x14ac:dyDescent="0.25">
      <c r="A26" s="188">
        <f>IFERROR(IF(B25&lt;&gt;"",100,B25),"")</f>
        <v>100</v>
      </c>
      <c r="B26" s="433"/>
      <c r="C26" s="433"/>
      <c r="D26" s="433"/>
      <c r="E26" s="433"/>
      <c r="F26" s="182" t="s">
        <v>4155</v>
      </c>
      <c r="G26" s="276" t="str">
        <f>IF(G25="","",IFERROR(G25*$M26,""))</f>
        <v/>
      </c>
      <c r="H26" s="276">
        <f t="shared" ref="H26" si="21">IF(H25="","",IFERROR(H25*$M26,""))</f>
        <v>65602.875</v>
      </c>
      <c r="I26" s="276">
        <f t="shared" ref="I26" si="22">IF(I25="","",IFERROR(I25*$M26,""))</f>
        <v>65602.875</v>
      </c>
      <c r="J26" s="276">
        <f t="shared" ref="J26" si="23">IF(J25="","",IFERROR(J25*$M26,""))</f>
        <v>65602.875</v>
      </c>
      <c r="K26" s="276">
        <f t="shared" ref="K26" si="24">IF(K25="","",IFERROR(K25*$M26,""))</f>
        <v>65602.875</v>
      </c>
      <c r="L26" s="276" t="str">
        <f t="shared" ref="L26" si="25">IF(L25="","",IFERROR(L25*$M26,""))</f>
        <v/>
      </c>
      <c r="M26" s="436">
        <f>VLOOKUP(A25,ORC!$D:$N,11,0)</f>
        <v>262411.5</v>
      </c>
      <c r="N26" s="436"/>
    </row>
    <row r="27" spans="1:14" ht="30" customHeight="1" x14ac:dyDescent="0.25">
      <c r="A27" s="180">
        <v>7</v>
      </c>
      <c r="B27" s="437" t="str">
        <f>VLOOKUP(A27,ORC!$D:$N,2,0)</f>
        <v>ALVENARIA E REVESTIMENTO</v>
      </c>
      <c r="C27" s="437"/>
      <c r="D27" s="437"/>
      <c r="E27" s="437"/>
      <c r="F27" s="152" t="s">
        <v>3402</v>
      </c>
      <c r="G27" s="324"/>
      <c r="H27" s="324"/>
      <c r="I27" s="324"/>
      <c r="J27" s="324">
        <v>0.33</v>
      </c>
      <c r="K27" s="324">
        <v>0.33</v>
      </c>
      <c r="L27" s="324">
        <v>0.34</v>
      </c>
      <c r="M27" s="434">
        <f>SUM(G27:L27)</f>
        <v>1</v>
      </c>
      <c r="N27" s="435"/>
    </row>
    <row r="28" spans="1:14" ht="30" customHeight="1" x14ac:dyDescent="0.25">
      <c r="A28" s="188">
        <f>IFERROR(IF(B27&lt;&gt;"",100,B27),"")</f>
        <v>100</v>
      </c>
      <c r="B28" s="433"/>
      <c r="C28" s="433"/>
      <c r="D28" s="433"/>
      <c r="E28" s="433"/>
      <c r="F28" s="182" t="s">
        <v>4155</v>
      </c>
      <c r="G28" s="276" t="str">
        <f>IF(G27="","",IFERROR(G27*$M28,""))</f>
        <v/>
      </c>
      <c r="H28" s="276" t="str">
        <f t="shared" ref="H28" si="26">IF(H27="","",IFERROR(H27*$M28,""))</f>
        <v/>
      </c>
      <c r="I28" s="276" t="str">
        <f t="shared" ref="I28" si="27">IF(I27="","",IFERROR(I27*$M28,""))</f>
        <v/>
      </c>
      <c r="J28" s="276">
        <f t="shared" ref="J28" si="28">IF(J27="","",IFERROR(J27*$M28,""))</f>
        <v>130233.8202</v>
      </c>
      <c r="K28" s="276">
        <f t="shared" ref="K28" si="29">IF(K27="","",IFERROR(K27*$M28,""))</f>
        <v>130233.8202</v>
      </c>
      <c r="L28" s="276">
        <f t="shared" ref="L28" si="30">IF(L27="","",IFERROR(L27*$M28,""))</f>
        <v>134180.2996</v>
      </c>
      <c r="M28" s="436">
        <f>VLOOKUP(A27,ORC!$D:$N,11,0)</f>
        <v>394647.94</v>
      </c>
      <c r="N28" s="436"/>
    </row>
    <row r="29" spans="1:14" ht="30" customHeight="1" x14ac:dyDescent="0.25">
      <c r="A29" s="180">
        <v>8</v>
      </c>
      <c r="B29" s="437" t="str">
        <f>VLOOKUP(A29,ORC!$D:$N,2,0)</f>
        <v>OBRAS COMPLEMENTARES</v>
      </c>
      <c r="C29" s="437"/>
      <c r="D29" s="437"/>
      <c r="E29" s="437"/>
      <c r="F29" s="152" t="s">
        <v>3402</v>
      </c>
      <c r="G29" s="324"/>
      <c r="H29" s="324"/>
      <c r="I29" s="324"/>
      <c r="J29" s="324"/>
      <c r="K29" s="324">
        <v>0.5</v>
      </c>
      <c r="L29" s="324">
        <v>0.5</v>
      </c>
      <c r="M29" s="434">
        <f>SUM(G29:L29)</f>
        <v>1</v>
      </c>
      <c r="N29" s="435"/>
    </row>
    <row r="30" spans="1:14" ht="30" customHeight="1" x14ac:dyDescent="0.25">
      <c r="A30" s="188">
        <f>IFERROR(IF(B29&lt;&gt;"",100,B29),"")</f>
        <v>100</v>
      </c>
      <c r="B30" s="433"/>
      <c r="C30" s="433"/>
      <c r="D30" s="433"/>
      <c r="E30" s="433"/>
      <c r="F30" s="182" t="s">
        <v>4155</v>
      </c>
      <c r="G30" s="276" t="str">
        <f>IF(G29="","",IFERROR(G29*$M30,""))</f>
        <v/>
      </c>
      <c r="H30" s="276" t="str">
        <f t="shared" ref="H30" si="31">IF(H29="","",IFERROR(H29*$M30,""))</f>
        <v/>
      </c>
      <c r="I30" s="276" t="str">
        <f t="shared" ref="I30" si="32">IF(I29="","",IFERROR(I29*$M30,""))</f>
        <v/>
      </c>
      <c r="J30" s="276" t="str">
        <f t="shared" ref="J30" si="33">IF(J29="","",IFERROR(J29*$M30,""))</f>
        <v/>
      </c>
      <c r="K30" s="276">
        <f t="shared" ref="K30" si="34">IF(K29="","",IFERROR(K29*$M30,""))</f>
        <v>72886.37</v>
      </c>
      <c r="L30" s="276">
        <f t="shared" ref="L30" si="35">IF(L29="","",IFERROR(L29*$M30,""))</f>
        <v>72886.37</v>
      </c>
      <c r="M30" s="436">
        <f>VLOOKUP(A29,ORC!$D:$N,11,0)</f>
        <v>145772.74</v>
      </c>
      <c r="N30" s="436"/>
    </row>
    <row r="31" spans="1:14" ht="37.9" customHeight="1" x14ac:dyDescent="0.25">
      <c r="A31" s="286">
        <v>9</v>
      </c>
      <c r="B31" s="432" t="str">
        <f>VLOOKUP(A31,ORC!$D:$N,2,0)</f>
        <v>LIMPEZA DE OBRA</v>
      </c>
      <c r="C31" s="432"/>
      <c r="D31" s="432"/>
      <c r="E31" s="432"/>
      <c r="F31" s="152" t="s">
        <v>3402</v>
      </c>
      <c r="G31" s="324">
        <v>0.16</v>
      </c>
      <c r="H31" s="324">
        <v>0.16</v>
      </c>
      <c r="I31" s="324">
        <v>0.17</v>
      </c>
      <c r="J31" s="324">
        <v>0.17</v>
      </c>
      <c r="K31" s="324">
        <v>0.17</v>
      </c>
      <c r="L31" s="324">
        <v>0.17</v>
      </c>
      <c r="M31" s="434">
        <f>SUM(G31:L31)</f>
        <v>1</v>
      </c>
      <c r="N31" s="435"/>
    </row>
    <row r="32" spans="1:14" ht="30" customHeight="1" x14ac:dyDescent="0.25">
      <c r="A32" s="188">
        <f>IFERROR(IF(B31&lt;&gt;"",100,B31),"")</f>
        <v>100</v>
      </c>
      <c r="B32" s="433"/>
      <c r="C32" s="433"/>
      <c r="D32" s="433"/>
      <c r="E32" s="433"/>
      <c r="F32" s="182" t="s">
        <v>4155</v>
      </c>
      <c r="G32" s="276">
        <f>IF(G31="","",IFERROR(G31*$M32,""))</f>
        <v>3283.248</v>
      </c>
      <c r="H32" s="276">
        <f t="shared" ref="H32" si="36">IF(H31="","",IFERROR(H31*$M32,""))</f>
        <v>3283.248</v>
      </c>
      <c r="I32" s="276">
        <f t="shared" ref="I32" si="37">IF(I31="","",IFERROR(I31*$M32,""))</f>
        <v>3488.451</v>
      </c>
      <c r="J32" s="276">
        <f t="shared" ref="J32" si="38">IF(J31="","",IFERROR(J31*$M32,""))</f>
        <v>3488.451</v>
      </c>
      <c r="K32" s="276">
        <f t="shared" ref="K32" si="39">IF(K31="","",IFERROR(K31*$M32,""))</f>
        <v>3488.451</v>
      </c>
      <c r="L32" s="276">
        <f t="shared" ref="L32" si="40">IF(L31="","",IFERROR(L31*$M32,""))</f>
        <v>3488.451</v>
      </c>
      <c r="M32" s="436">
        <f>VLOOKUP(A31,ORC!$D:$N,11,0)</f>
        <v>20520.3</v>
      </c>
      <c r="N32" s="436"/>
    </row>
    <row r="33" spans="1:14" ht="30" hidden="1" customHeight="1" x14ac:dyDescent="0.25">
      <c r="A33" s="180">
        <v>10</v>
      </c>
      <c r="B33" s="432" t="e">
        <f>VLOOKUP(A33,ORC!$D:$N,2,0)</f>
        <v>#N/A</v>
      </c>
      <c r="C33" s="432"/>
      <c r="D33" s="432"/>
      <c r="E33" s="432"/>
      <c r="F33" s="152" t="s">
        <v>3402</v>
      </c>
      <c r="G33" s="324"/>
      <c r="H33" s="324"/>
      <c r="I33" s="324"/>
      <c r="J33" s="324"/>
      <c r="K33" s="324"/>
      <c r="L33" s="324"/>
      <c r="M33" s="434">
        <f>SUM(G33:L33)</f>
        <v>0</v>
      </c>
      <c r="N33" s="435"/>
    </row>
    <row r="34" spans="1:14" ht="30" hidden="1" customHeight="1" x14ac:dyDescent="0.25">
      <c r="A34" s="188" t="str">
        <f>IFERROR(IF(B33&lt;&gt;"",100,B33),"")</f>
        <v/>
      </c>
      <c r="B34" s="433"/>
      <c r="C34" s="433"/>
      <c r="D34" s="433"/>
      <c r="E34" s="433"/>
      <c r="F34" s="182" t="s">
        <v>4155</v>
      </c>
      <c r="G34" s="276" t="str">
        <f>IF(G33="","",IFERROR(G33*$M34,""))</f>
        <v/>
      </c>
      <c r="H34" s="276" t="str">
        <f t="shared" ref="H34" si="41">IF(H33="","",IFERROR(H33*$M34,""))</f>
        <v/>
      </c>
      <c r="I34" s="276" t="str">
        <f t="shared" ref="I34" si="42">IF(I33="","",IFERROR(I33*$M34,""))</f>
        <v/>
      </c>
      <c r="J34" s="276" t="str">
        <f t="shared" ref="J34" si="43">IF(J33="","",IFERROR(J33*$M34,""))</f>
        <v/>
      </c>
      <c r="K34" s="276" t="str">
        <f t="shared" ref="K34" si="44">IF(K33="","",IFERROR(K33*$M34,""))</f>
        <v/>
      </c>
      <c r="L34" s="276" t="str">
        <f t="shared" ref="L34" si="45">IF(L33="","",IFERROR(L33*$M34,""))</f>
        <v/>
      </c>
      <c r="M34" s="436" t="e">
        <f>VLOOKUP(A33,ORC!$D:$N,11,0)</f>
        <v>#N/A</v>
      </c>
      <c r="N34" s="436"/>
    </row>
    <row r="35" spans="1:14" ht="30" hidden="1" customHeight="1" x14ac:dyDescent="0.25">
      <c r="A35" s="180">
        <v>11</v>
      </c>
      <c r="B35" s="437" t="e">
        <f>VLOOKUP(A35,ORC!$D:$N,2,0)</f>
        <v>#N/A</v>
      </c>
      <c r="C35" s="437"/>
      <c r="D35" s="437"/>
      <c r="E35" s="437"/>
      <c r="F35" s="152" t="s">
        <v>3402</v>
      </c>
      <c r="G35" s="324"/>
      <c r="H35" s="324"/>
      <c r="I35" s="324"/>
      <c r="J35" s="324"/>
      <c r="K35" s="324"/>
      <c r="L35" s="324"/>
      <c r="M35" s="434">
        <f>SUM(G35:L35)</f>
        <v>0</v>
      </c>
      <c r="N35" s="435"/>
    </row>
    <row r="36" spans="1:14" ht="30" hidden="1" customHeight="1" x14ac:dyDescent="0.25">
      <c r="A36" s="188" t="str">
        <f>IFERROR(IF(B35&lt;&gt;"",100,B35),"")</f>
        <v/>
      </c>
      <c r="B36" s="433"/>
      <c r="C36" s="433"/>
      <c r="D36" s="433"/>
      <c r="E36" s="433"/>
      <c r="F36" s="182" t="s">
        <v>4155</v>
      </c>
      <c r="G36" s="276" t="str">
        <f>IF(G35="","",IFERROR(G35*$M36,""))</f>
        <v/>
      </c>
      <c r="H36" s="276" t="str">
        <f t="shared" ref="H36" si="46">IF(H35="","",IFERROR(H35*$M36,""))</f>
        <v/>
      </c>
      <c r="I36" s="276" t="str">
        <f t="shared" ref="I36" si="47">IF(I35="","",IFERROR(I35*$M36,""))</f>
        <v/>
      </c>
      <c r="J36" s="276" t="str">
        <f t="shared" ref="J36" si="48">IF(J35="","",IFERROR(J35*$M36,""))</f>
        <v/>
      </c>
      <c r="K36" s="276" t="str">
        <f t="shared" ref="K36" si="49">IF(K35="","",IFERROR(K35*$M36,""))</f>
        <v/>
      </c>
      <c r="L36" s="276" t="str">
        <f t="shared" ref="L36" si="50">IF(L35="","",IFERROR(L35*$M36,""))</f>
        <v/>
      </c>
      <c r="M36" s="436" t="e">
        <f>VLOOKUP(A35,ORC!$D:$N,11,0)</f>
        <v>#N/A</v>
      </c>
      <c r="N36" s="436"/>
    </row>
    <row r="37" spans="1:14" ht="30" hidden="1" customHeight="1" x14ac:dyDescent="0.25">
      <c r="A37" s="180">
        <v>12</v>
      </c>
      <c r="B37" s="437" t="e">
        <f>VLOOKUP(A37,ORC!$D:$N,2,0)</f>
        <v>#N/A</v>
      </c>
      <c r="C37" s="437"/>
      <c r="D37" s="437"/>
      <c r="E37" s="437"/>
      <c r="F37" s="152" t="s">
        <v>3402</v>
      </c>
      <c r="G37" s="324"/>
      <c r="H37" s="324"/>
      <c r="I37" s="324"/>
      <c r="J37" s="324"/>
      <c r="K37" s="324"/>
      <c r="L37" s="324"/>
      <c r="M37" s="434">
        <f>SUM(G37:L37)</f>
        <v>0</v>
      </c>
      <c r="N37" s="435"/>
    </row>
    <row r="38" spans="1:14" ht="30" hidden="1" customHeight="1" x14ac:dyDescent="0.25">
      <c r="A38" s="188" t="str">
        <f>IFERROR(IF(B37&lt;&gt;"",100,B37),"")</f>
        <v/>
      </c>
      <c r="B38" s="433"/>
      <c r="C38" s="433"/>
      <c r="D38" s="433"/>
      <c r="E38" s="433"/>
      <c r="F38" s="182" t="s">
        <v>4155</v>
      </c>
      <c r="G38" s="276" t="str">
        <f>IF(G37="","",IFERROR(G37*$M38,""))</f>
        <v/>
      </c>
      <c r="H38" s="276" t="str">
        <f t="shared" ref="H38" si="51">IF(H37="","",IFERROR(H37*$M38,""))</f>
        <v/>
      </c>
      <c r="I38" s="276" t="str">
        <f t="shared" ref="I38" si="52">IF(I37="","",IFERROR(I37*$M38,""))</f>
        <v/>
      </c>
      <c r="J38" s="276" t="str">
        <f t="shared" ref="J38" si="53">IF(J37="","",IFERROR(J37*$M38,""))</f>
        <v/>
      </c>
      <c r="K38" s="276" t="str">
        <f t="shared" ref="K38" si="54">IF(K37="","",IFERROR(K37*$M38,""))</f>
        <v/>
      </c>
      <c r="L38" s="276" t="str">
        <f t="shared" ref="L38" si="55">IF(L37="","",IFERROR(L37*$M38,""))</f>
        <v/>
      </c>
      <c r="M38" s="436" t="e">
        <f>VLOOKUP(A37,ORC!$D:$N,11,0)</f>
        <v>#N/A</v>
      </c>
      <c r="N38" s="436"/>
    </row>
    <row r="39" spans="1:14" ht="30" hidden="1" customHeight="1" x14ac:dyDescent="0.25">
      <c r="A39" s="180">
        <v>13</v>
      </c>
      <c r="B39" s="437" t="e">
        <f>VLOOKUP(A39,ORC!$D:$N,2,0)</f>
        <v>#N/A</v>
      </c>
      <c r="C39" s="437"/>
      <c r="D39" s="437"/>
      <c r="E39" s="437"/>
      <c r="F39" s="152" t="s">
        <v>3402</v>
      </c>
      <c r="G39" s="324"/>
      <c r="H39" s="324"/>
      <c r="I39" s="324"/>
      <c r="J39" s="324"/>
      <c r="K39" s="324"/>
      <c r="L39" s="324"/>
      <c r="M39" s="434">
        <f>SUM(G39:L39)</f>
        <v>0</v>
      </c>
      <c r="N39" s="435"/>
    </row>
    <row r="40" spans="1:14" ht="30" hidden="1" customHeight="1" x14ac:dyDescent="0.25">
      <c r="A40" s="188" t="str">
        <f>IFERROR(IF(B39&lt;&gt;"",100,B39),"")</f>
        <v/>
      </c>
      <c r="B40" s="433"/>
      <c r="C40" s="433"/>
      <c r="D40" s="433"/>
      <c r="E40" s="433"/>
      <c r="F40" s="182" t="s">
        <v>4155</v>
      </c>
      <c r="G40" s="276" t="str">
        <f>IF(G39="","",IFERROR(G39*$M40,""))</f>
        <v/>
      </c>
      <c r="H40" s="276" t="str">
        <f t="shared" ref="H40" si="56">IF(H39="","",IFERROR(H39*$M40,""))</f>
        <v/>
      </c>
      <c r="I40" s="276" t="str">
        <f t="shared" ref="I40" si="57">IF(I39="","",IFERROR(I39*$M40,""))</f>
        <v/>
      </c>
      <c r="J40" s="276" t="str">
        <f t="shared" ref="J40" si="58">IF(J39="","",IFERROR(J39*$M40,""))</f>
        <v/>
      </c>
      <c r="K40" s="276" t="str">
        <f t="shared" ref="K40" si="59">IF(K39="","",IFERROR(K39*$M40,""))</f>
        <v/>
      </c>
      <c r="L40" s="276" t="str">
        <f t="shared" ref="L40" si="60">IF(L39="","",IFERROR(L39*$M40,""))</f>
        <v/>
      </c>
      <c r="M40" s="436" t="e">
        <f>VLOOKUP(A39,ORC!$D:$N,11,0)</f>
        <v>#N/A</v>
      </c>
      <c r="N40" s="436"/>
    </row>
    <row r="41" spans="1:14" ht="30" hidden="1" customHeight="1" x14ac:dyDescent="0.25">
      <c r="A41" s="180">
        <v>14</v>
      </c>
      <c r="B41" s="437" t="e">
        <f>VLOOKUP(A41,ORC!$D:$N,2,0)</f>
        <v>#N/A</v>
      </c>
      <c r="C41" s="437"/>
      <c r="D41" s="437"/>
      <c r="E41" s="437"/>
      <c r="F41" s="152" t="s">
        <v>3402</v>
      </c>
      <c r="G41" s="324"/>
      <c r="H41" s="324"/>
      <c r="I41" s="324"/>
      <c r="J41" s="324"/>
      <c r="K41" s="324"/>
      <c r="L41" s="324"/>
      <c r="M41" s="434">
        <f>SUM(G41:L41)</f>
        <v>0</v>
      </c>
      <c r="N41" s="435"/>
    </row>
    <row r="42" spans="1:14" ht="30" hidden="1" customHeight="1" x14ac:dyDescent="0.25">
      <c r="A42" s="188" t="str">
        <f>IFERROR(IF(B41&lt;&gt;"",100,B41),"")</f>
        <v/>
      </c>
      <c r="B42" s="433"/>
      <c r="C42" s="433"/>
      <c r="D42" s="433"/>
      <c r="E42" s="433"/>
      <c r="F42" s="182" t="s">
        <v>4155</v>
      </c>
      <c r="G42" s="276" t="str">
        <f>IF(G41="","",IFERROR(G41*$M42,""))</f>
        <v/>
      </c>
      <c r="H42" s="276" t="str">
        <f t="shared" ref="H42" si="61">IF(H41="","",IFERROR(H41*$M42,""))</f>
        <v/>
      </c>
      <c r="I42" s="276" t="str">
        <f t="shared" ref="I42" si="62">IF(I41="","",IFERROR(I41*$M42,""))</f>
        <v/>
      </c>
      <c r="J42" s="276" t="str">
        <f t="shared" ref="J42" si="63">IF(J41="","",IFERROR(J41*$M42,""))</f>
        <v/>
      </c>
      <c r="K42" s="276" t="str">
        <f t="shared" ref="K42" si="64">IF(K41="","",IFERROR(K41*$M42,""))</f>
        <v/>
      </c>
      <c r="L42" s="276" t="str">
        <f t="shared" ref="L42" si="65">IF(L41="","",IFERROR(L41*$M42,""))</f>
        <v/>
      </c>
      <c r="M42" s="436" t="e">
        <f>VLOOKUP(A41,ORC!$D:$N,11,0)</f>
        <v>#N/A</v>
      </c>
      <c r="N42" s="436"/>
    </row>
    <row r="43" spans="1:14" ht="30" hidden="1" customHeight="1" x14ac:dyDescent="0.25">
      <c r="A43" s="180">
        <v>15</v>
      </c>
      <c r="B43" s="437" t="e">
        <f>VLOOKUP(A43,ORC!$D:$N,2,0)</f>
        <v>#N/A</v>
      </c>
      <c r="C43" s="437"/>
      <c r="D43" s="437"/>
      <c r="E43" s="437"/>
      <c r="F43" s="152" t="s">
        <v>3402</v>
      </c>
      <c r="G43" s="324"/>
      <c r="H43" s="324"/>
      <c r="I43" s="324"/>
      <c r="J43" s="324"/>
      <c r="K43" s="324"/>
      <c r="L43" s="324"/>
      <c r="M43" s="434">
        <f>SUM(G43:L43)</f>
        <v>0</v>
      </c>
      <c r="N43" s="435"/>
    </row>
    <row r="44" spans="1:14" ht="30" hidden="1" customHeight="1" x14ac:dyDescent="0.25">
      <c r="A44" s="188" t="str">
        <f>IFERROR(IF(B43&lt;&gt;"",100,B43),"")</f>
        <v/>
      </c>
      <c r="B44" s="433"/>
      <c r="C44" s="433"/>
      <c r="D44" s="433"/>
      <c r="E44" s="433"/>
      <c r="F44" s="182" t="s">
        <v>4155</v>
      </c>
      <c r="G44" s="276" t="str">
        <f>IF(G43="","",IFERROR(G43*$M44,""))</f>
        <v/>
      </c>
      <c r="H44" s="276" t="str">
        <f t="shared" ref="H44" si="66">IF(H43="","",IFERROR(H43*$M44,""))</f>
        <v/>
      </c>
      <c r="I44" s="276" t="str">
        <f t="shared" ref="I44" si="67">IF(I43="","",IFERROR(I43*$M44,""))</f>
        <v/>
      </c>
      <c r="J44" s="276" t="str">
        <f t="shared" ref="J44" si="68">IF(J43="","",IFERROR(J43*$M44,""))</f>
        <v/>
      </c>
      <c r="K44" s="276" t="str">
        <f t="shared" ref="K44" si="69">IF(K43="","",IFERROR(K43*$M44,""))</f>
        <v/>
      </c>
      <c r="L44" s="276" t="str">
        <f t="shared" ref="L44" si="70">IF(L43="","",IFERROR(L43*$M44,""))</f>
        <v/>
      </c>
      <c r="M44" s="436" t="e">
        <f>VLOOKUP(A43,ORC!$D:$N,11,0)</f>
        <v>#N/A</v>
      </c>
      <c r="N44" s="436"/>
    </row>
    <row r="45" spans="1:14" ht="30" hidden="1" customHeight="1" x14ac:dyDescent="0.25">
      <c r="A45" s="180">
        <v>16</v>
      </c>
      <c r="B45" s="437" t="e">
        <f>VLOOKUP(A45,ORC!$D:$N,2,0)</f>
        <v>#N/A</v>
      </c>
      <c r="C45" s="437"/>
      <c r="D45" s="437"/>
      <c r="E45" s="437"/>
      <c r="F45" s="152" t="s">
        <v>3402</v>
      </c>
      <c r="G45" s="324"/>
      <c r="H45" s="324"/>
      <c r="I45" s="324"/>
      <c r="J45" s="324"/>
      <c r="K45" s="324"/>
      <c r="L45" s="324"/>
      <c r="M45" s="434">
        <f>SUM(G45:L45)</f>
        <v>0</v>
      </c>
      <c r="N45" s="435"/>
    </row>
    <row r="46" spans="1:14" ht="30" hidden="1" customHeight="1" x14ac:dyDescent="0.25">
      <c r="A46" s="188" t="str">
        <f>IFERROR(IF(B45&lt;&gt;"",100,B45),"")</f>
        <v/>
      </c>
      <c r="B46" s="433"/>
      <c r="C46" s="433"/>
      <c r="D46" s="433"/>
      <c r="E46" s="433"/>
      <c r="F46" s="182" t="s">
        <v>4155</v>
      </c>
      <c r="G46" s="276" t="str">
        <f>IF(G45="","",IFERROR(G45*$M46,""))</f>
        <v/>
      </c>
      <c r="H46" s="276" t="str">
        <f t="shared" ref="H46" si="71">IF(H45="","",IFERROR(H45*$M46,""))</f>
        <v/>
      </c>
      <c r="I46" s="276" t="str">
        <f t="shared" ref="I46" si="72">IF(I45="","",IFERROR(I45*$M46,""))</f>
        <v/>
      </c>
      <c r="J46" s="276" t="str">
        <f t="shared" ref="J46" si="73">IF(J45="","",IFERROR(J45*$M46,""))</f>
        <v/>
      </c>
      <c r="K46" s="276" t="str">
        <f t="shared" ref="K46" si="74">IF(K45="","",IFERROR(K45*$M46,""))</f>
        <v/>
      </c>
      <c r="L46" s="276" t="str">
        <f t="shared" ref="L46" si="75">IF(L45="","",IFERROR(L45*$M46,""))</f>
        <v/>
      </c>
      <c r="M46" s="436" t="e">
        <f>VLOOKUP(A45,ORC!$D:$N,11,0)</f>
        <v>#N/A</v>
      </c>
      <c r="N46" s="436"/>
    </row>
    <row r="47" spans="1:14" ht="30" hidden="1" customHeight="1" x14ac:dyDescent="0.25">
      <c r="A47" s="180">
        <v>17</v>
      </c>
      <c r="B47" s="437" t="e">
        <f>VLOOKUP(A47,ORC!$D:$N,2,0)</f>
        <v>#N/A</v>
      </c>
      <c r="C47" s="437"/>
      <c r="D47" s="437"/>
      <c r="E47" s="437"/>
      <c r="F47" s="152" t="s">
        <v>3402</v>
      </c>
      <c r="G47" s="324"/>
      <c r="H47" s="324"/>
      <c r="I47" s="324"/>
      <c r="J47" s="324"/>
      <c r="K47" s="324"/>
      <c r="L47" s="324"/>
      <c r="M47" s="434">
        <f>SUM(G47:L47)</f>
        <v>0</v>
      </c>
      <c r="N47" s="435"/>
    </row>
    <row r="48" spans="1:14" ht="30" hidden="1" customHeight="1" x14ac:dyDescent="0.25">
      <c r="A48" s="188" t="str">
        <f>IFERROR(IF(B47&lt;&gt;"",100,B47),"")</f>
        <v/>
      </c>
      <c r="B48" s="433"/>
      <c r="C48" s="433"/>
      <c r="D48" s="433"/>
      <c r="E48" s="433"/>
      <c r="F48" s="182" t="s">
        <v>4155</v>
      </c>
      <c r="G48" s="276" t="str">
        <f>IF(G47="","",IFERROR(G47*$M48,""))</f>
        <v/>
      </c>
      <c r="H48" s="276" t="str">
        <f t="shared" ref="H48" si="76">IF(H47="","",IFERROR(H47*$M48,""))</f>
        <v/>
      </c>
      <c r="I48" s="276" t="str">
        <f t="shared" ref="I48" si="77">IF(I47="","",IFERROR(I47*$M48,""))</f>
        <v/>
      </c>
      <c r="J48" s="276" t="str">
        <f t="shared" ref="J48" si="78">IF(J47="","",IFERROR(J47*$M48,""))</f>
        <v/>
      </c>
      <c r="K48" s="276" t="str">
        <f t="shared" ref="K48" si="79">IF(K47="","",IFERROR(K47*$M48,""))</f>
        <v/>
      </c>
      <c r="L48" s="276" t="str">
        <f t="shared" ref="L48" si="80">IF(L47="","",IFERROR(L47*$M48,""))</f>
        <v/>
      </c>
      <c r="M48" s="436" t="e">
        <f>VLOOKUP(A47,ORC!$D:$N,11,0)</f>
        <v>#N/A</v>
      </c>
      <c r="N48" s="436"/>
    </row>
    <row r="49" spans="1:14" ht="30" hidden="1" customHeight="1" x14ac:dyDescent="0.25">
      <c r="A49" s="180">
        <v>18</v>
      </c>
      <c r="B49" s="437" t="e">
        <f>VLOOKUP(A49,ORC!$D:$N,2,0)</f>
        <v>#N/A</v>
      </c>
      <c r="C49" s="437"/>
      <c r="D49" s="437"/>
      <c r="E49" s="437"/>
      <c r="F49" s="152" t="s">
        <v>3402</v>
      </c>
      <c r="G49" s="324"/>
      <c r="H49" s="324"/>
      <c r="I49" s="324"/>
      <c r="J49" s="324"/>
      <c r="K49" s="324"/>
      <c r="L49" s="324"/>
      <c r="M49" s="434">
        <f>SUM(G49:L49)</f>
        <v>0</v>
      </c>
      <c r="N49" s="435"/>
    </row>
    <row r="50" spans="1:14" ht="30" hidden="1" customHeight="1" x14ac:dyDescent="0.25">
      <c r="A50" s="188" t="str">
        <f>IFERROR(IF(B49&lt;&gt;"",100,B49),"")</f>
        <v/>
      </c>
      <c r="B50" s="433"/>
      <c r="C50" s="433"/>
      <c r="D50" s="433"/>
      <c r="E50" s="433"/>
      <c r="F50" s="182" t="s">
        <v>4155</v>
      </c>
      <c r="G50" s="276" t="str">
        <f>IF(G49="","",IFERROR(G49*$M50,""))</f>
        <v/>
      </c>
      <c r="H50" s="276" t="str">
        <f t="shared" ref="H50" si="81">IF(H49="","",IFERROR(H49*$M50,""))</f>
        <v/>
      </c>
      <c r="I50" s="276" t="str">
        <f t="shared" ref="I50" si="82">IF(I49="","",IFERROR(I49*$M50,""))</f>
        <v/>
      </c>
      <c r="J50" s="276" t="str">
        <f t="shared" ref="J50" si="83">IF(J49="","",IFERROR(J49*$M50,""))</f>
        <v/>
      </c>
      <c r="K50" s="276" t="str">
        <f t="shared" ref="K50" si="84">IF(K49="","",IFERROR(K49*$M50,""))</f>
        <v/>
      </c>
      <c r="L50" s="276" t="str">
        <f t="shared" ref="L50" si="85">IF(L49="","",IFERROR(L49*$M50,""))</f>
        <v/>
      </c>
      <c r="M50" s="436" t="e">
        <f>VLOOKUP(A49,ORC!$D:$N,11,0)</f>
        <v>#N/A</v>
      </c>
      <c r="N50" s="436"/>
    </row>
    <row r="51" spans="1:14" ht="30" hidden="1" customHeight="1" x14ac:dyDescent="0.25">
      <c r="A51" s="180">
        <v>19</v>
      </c>
      <c r="B51" s="437" t="e">
        <f>VLOOKUP(A51,ORC!$D:$N,2,0)</f>
        <v>#N/A</v>
      </c>
      <c r="C51" s="437"/>
      <c r="D51" s="437"/>
      <c r="E51" s="437"/>
      <c r="F51" s="152" t="s">
        <v>3402</v>
      </c>
      <c r="G51" s="324"/>
      <c r="H51" s="324"/>
      <c r="I51" s="324"/>
      <c r="J51" s="324"/>
      <c r="K51" s="324"/>
      <c r="L51" s="324"/>
      <c r="M51" s="434">
        <f>SUM(G51:L51)</f>
        <v>0</v>
      </c>
      <c r="N51" s="435"/>
    </row>
    <row r="52" spans="1:14" ht="30" hidden="1" customHeight="1" x14ac:dyDescent="0.25">
      <c r="A52" s="188" t="str">
        <f>IFERROR(IF(B51&lt;&gt;"",100,B51),"")</f>
        <v/>
      </c>
      <c r="B52" s="433"/>
      <c r="C52" s="433"/>
      <c r="D52" s="433"/>
      <c r="E52" s="433"/>
      <c r="F52" s="182" t="s">
        <v>4155</v>
      </c>
      <c r="G52" s="276" t="str">
        <f>IF(G51="","",IFERROR(G51*$M52,""))</f>
        <v/>
      </c>
      <c r="H52" s="276" t="str">
        <f t="shared" ref="H52" si="86">IF(H51="","",IFERROR(H51*$M52,""))</f>
        <v/>
      </c>
      <c r="I52" s="276" t="str">
        <f t="shared" ref="I52" si="87">IF(I51="","",IFERROR(I51*$M52,""))</f>
        <v/>
      </c>
      <c r="J52" s="276" t="str">
        <f t="shared" ref="J52" si="88">IF(J51="","",IFERROR(J51*$M52,""))</f>
        <v/>
      </c>
      <c r="K52" s="276" t="str">
        <f t="shared" ref="K52" si="89">IF(K51="","",IFERROR(K51*$M52,""))</f>
        <v/>
      </c>
      <c r="L52" s="276" t="str">
        <f t="shared" ref="L52" si="90">IF(L51="","",IFERROR(L51*$M52,""))</f>
        <v/>
      </c>
      <c r="M52" s="436" t="e">
        <f>VLOOKUP(A51,ORC!$D:$N,11,0)</f>
        <v>#N/A</v>
      </c>
      <c r="N52" s="436"/>
    </row>
    <row r="53" spans="1:14" ht="30" hidden="1" customHeight="1" x14ac:dyDescent="0.25">
      <c r="A53" s="286">
        <v>20</v>
      </c>
      <c r="B53" s="432" t="e">
        <f>VLOOKUP(A53,ORC!$D:$N,2,0)</f>
        <v>#N/A</v>
      </c>
      <c r="C53" s="432"/>
      <c r="D53" s="432"/>
      <c r="E53" s="432"/>
      <c r="F53" s="152" t="s">
        <v>3402</v>
      </c>
      <c r="G53" s="324"/>
      <c r="H53" s="324"/>
      <c r="I53" s="324"/>
      <c r="J53" s="324"/>
      <c r="K53" s="324"/>
      <c r="L53" s="324"/>
      <c r="M53" s="434">
        <f>SUM(G53:L53)</f>
        <v>0</v>
      </c>
      <c r="N53" s="435"/>
    </row>
    <row r="54" spans="1:14" ht="30" hidden="1" customHeight="1" x14ac:dyDescent="0.25">
      <c r="A54" s="188" t="str">
        <f>IFERROR(IF(B53&lt;&gt;"",100,B53),"")</f>
        <v/>
      </c>
      <c r="B54" s="433"/>
      <c r="C54" s="433"/>
      <c r="D54" s="433"/>
      <c r="E54" s="433"/>
      <c r="F54" s="182" t="s">
        <v>4155</v>
      </c>
      <c r="G54" s="276" t="str">
        <f>IF(G53="","",IFERROR(G53*$M54,""))</f>
        <v/>
      </c>
      <c r="H54" s="276" t="str">
        <f t="shared" ref="H54" si="91">IF(H53="","",IFERROR(H53*$M54,""))</f>
        <v/>
      </c>
      <c r="I54" s="276" t="str">
        <f t="shared" ref="I54" si="92">IF(I53="","",IFERROR(I53*$M54,""))</f>
        <v/>
      </c>
      <c r="J54" s="276" t="str">
        <f t="shared" ref="J54" si="93">IF(J53="","",IFERROR(J53*$M54,""))</f>
        <v/>
      </c>
      <c r="K54" s="276" t="str">
        <f t="shared" ref="K54" si="94">IF(K53="","",IFERROR(K53*$M54,""))</f>
        <v/>
      </c>
      <c r="L54" s="276" t="str">
        <f t="shared" ref="L54" si="95">IF(L53="","",IFERROR(L53*$M54,""))</f>
        <v/>
      </c>
      <c r="M54" s="436" t="e">
        <f>VLOOKUP(A53,ORC!$D:$N,11,0)</f>
        <v>#N/A</v>
      </c>
      <c r="N54" s="436"/>
    </row>
    <row r="55" spans="1:14" ht="30" hidden="1" customHeight="1" x14ac:dyDescent="0.25">
      <c r="A55" s="286">
        <v>21</v>
      </c>
      <c r="B55" s="432" t="e">
        <f>VLOOKUP(A55,ORC!$D:$N,2,0)</f>
        <v>#N/A</v>
      </c>
      <c r="C55" s="432"/>
      <c r="D55" s="432"/>
      <c r="E55" s="432"/>
      <c r="F55" s="152" t="s">
        <v>3402</v>
      </c>
      <c r="G55" s="324"/>
      <c r="H55" s="324"/>
      <c r="I55" s="324"/>
      <c r="J55" s="324"/>
      <c r="K55" s="324"/>
      <c r="L55" s="324"/>
      <c r="M55" s="434">
        <f>SUM(G55:L55)</f>
        <v>0</v>
      </c>
      <c r="N55" s="435"/>
    </row>
    <row r="56" spans="1:14" ht="30" hidden="1" customHeight="1" x14ac:dyDescent="0.25">
      <c r="A56" s="188" t="str">
        <f>IFERROR(IF(B55&lt;&gt;"",100,B55),"")</f>
        <v/>
      </c>
      <c r="B56" s="433"/>
      <c r="C56" s="433"/>
      <c r="D56" s="433"/>
      <c r="E56" s="433"/>
      <c r="F56" s="182" t="s">
        <v>4155</v>
      </c>
      <c r="G56" s="276" t="str">
        <f>IF(G55="","",IFERROR(G55*$M56,""))</f>
        <v/>
      </c>
      <c r="H56" s="276" t="str">
        <f t="shared" ref="H56" si="96">IF(H55="","",IFERROR(H55*$M56,""))</f>
        <v/>
      </c>
      <c r="I56" s="276" t="str">
        <f t="shared" ref="I56" si="97">IF(I55="","",IFERROR(I55*$M56,""))</f>
        <v/>
      </c>
      <c r="J56" s="276" t="str">
        <f t="shared" ref="J56" si="98">IF(J55="","",IFERROR(J55*$M56,""))</f>
        <v/>
      </c>
      <c r="K56" s="276" t="str">
        <f t="shared" ref="K56" si="99">IF(K55="","",IFERROR(K55*$M56,""))</f>
        <v/>
      </c>
      <c r="L56" s="276" t="str">
        <f t="shared" ref="L56" si="100">IF(L55="","",IFERROR(L55*$M56,""))</f>
        <v/>
      </c>
      <c r="M56" s="436" t="e">
        <f>VLOOKUP(A55,ORC!$D:$N,11,0)</f>
        <v>#N/A</v>
      </c>
      <c r="N56" s="436"/>
    </row>
    <row r="57" spans="1:14" ht="30" hidden="1" customHeight="1" x14ac:dyDescent="0.25">
      <c r="A57" s="286">
        <v>22</v>
      </c>
      <c r="B57" s="432" t="e">
        <f>VLOOKUP(A57,ORC!$D:$N,2,0)</f>
        <v>#N/A</v>
      </c>
      <c r="C57" s="432"/>
      <c r="D57" s="432"/>
      <c r="E57" s="432"/>
      <c r="F57" s="152" t="s">
        <v>3402</v>
      </c>
      <c r="G57" s="324"/>
      <c r="H57" s="324"/>
      <c r="I57" s="324"/>
      <c r="J57" s="324"/>
      <c r="K57" s="324"/>
      <c r="L57" s="324"/>
      <c r="M57" s="434">
        <f>SUM(G57:L57)</f>
        <v>0</v>
      </c>
      <c r="N57" s="435"/>
    </row>
    <row r="58" spans="1:14" ht="30" hidden="1" customHeight="1" x14ac:dyDescent="0.25">
      <c r="A58" s="188" t="str">
        <f>IFERROR(IF(B57&lt;&gt;"",100,B57),"")</f>
        <v/>
      </c>
      <c r="B58" s="433"/>
      <c r="C58" s="433"/>
      <c r="D58" s="433"/>
      <c r="E58" s="433"/>
      <c r="F58" s="182" t="s">
        <v>4155</v>
      </c>
      <c r="G58" s="276" t="str">
        <f>IF(G57="","",IFERROR(G57*$M58,""))</f>
        <v/>
      </c>
      <c r="H58" s="276" t="str">
        <f t="shared" ref="H58" si="101">IF(H57="","",IFERROR(H57*$M58,""))</f>
        <v/>
      </c>
      <c r="I58" s="276" t="str">
        <f t="shared" ref="I58" si="102">IF(I57="","",IFERROR(I57*$M58,""))</f>
        <v/>
      </c>
      <c r="J58" s="276" t="str">
        <f t="shared" ref="J58" si="103">IF(J57="","",IFERROR(J57*$M58,""))</f>
        <v/>
      </c>
      <c r="K58" s="276" t="str">
        <f t="shared" ref="K58" si="104">IF(K57="","",IFERROR(K57*$M58,""))</f>
        <v/>
      </c>
      <c r="L58" s="276" t="str">
        <f t="shared" ref="L58" si="105">IF(L57="","",IFERROR(L57*$M58,""))</f>
        <v/>
      </c>
      <c r="M58" s="436" t="e">
        <f>VLOOKUP(A57,ORC!$D:$N,11,0)</f>
        <v>#N/A</v>
      </c>
      <c r="N58" s="436"/>
    </row>
    <row r="59" spans="1:14" ht="30" hidden="1" customHeight="1" x14ac:dyDescent="0.25">
      <c r="A59" s="180">
        <v>23</v>
      </c>
      <c r="B59" s="437" t="e">
        <f>VLOOKUP(A59,ORC!$D:$N,2,0)</f>
        <v>#N/A</v>
      </c>
      <c r="C59" s="437"/>
      <c r="D59" s="437"/>
      <c r="E59" s="437"/>
      <c r="F59" s="152" t="s">
        <v>3402</v>
      </c>
      <c r="G59" s="324"/>
      <c r="H59" s="324"/>
      <c r="I59" s="324"/>
      <c r="J59" s="324"/>
      <c r="K59" s="324"/>
      <c r="L59" s="324"/>
      <c r="M59" s="434">
        <f>SUM(G59:L59)</f>
        <v>0</v>
      </c>
      <c r="N59" s="435"/>
    </row>
    <row r="60" spans="1:14" ht="30" hidden="1" customHeight="1" x14ac:dyDescent="0.25">
      <c r="A60" s="188" t="str">
        <f>IFERROR(IF(B59&lt;&gt;"",100,B59),"")</f>
        <v/>
      </c>
      <c r="B60" s="433"/>
      <c r="C60" s="433"/>
      <c r="D60" s="433"/>
      <c r="E60" s="433"/>
      <c r="F60" s="182" t="s">
        <v>4155</v>
      </c>
      <c r="G60" s="276" t="str">
        <f>IF(G59="","",IFERROR(G59*$M60,""))</f>
        <v/>
      </c>
      <c r="H60" s="276" t="str">
        <f t="shared" ref="H60" si="106">IF(H59="","",IFERROR(H59*$M60,""))</f>
        <v/>
      </c>
      <c r="I60" s="276" t="str">
        <f t="shared" ref="I60" si="107">IF(I59="","",IFERROR(I59*$M60,""))</f>
        <v/>
      </c>
      <c r="J60" s="276" t="str">
        <f t="shared" ref="J60" si="108">IF(J59="","",IFERROR(J59*$M60,""))</f>
        <v/>
      </c>
      <c r="K60" s="276" t="str">
        <f t="shared" ref="K60" si="109">IF(K59="","",IFERROR(K59*$M60,""))</f>
        <v/>
      </c>
      <c r="L60" s="276" t="str">
        <f t="shared" ref="L60" si="110">IF(L59="","",IFERROR(L59*$M60,""))</f>
        <v/>
      </c>
      <c r="M60" s="436" t="e">
        <f>VLOOKUP(A59,ORC!$D:$N,11,0)</f>
        <v>#N/A</v>
      </c>
      <c r="N60" s="436"/>
    </row>
    <row r="61" spans="1:14" ht="30" hidden="1" customHeight="1" x14ac:dyDescent="0.25">
      <c r="A61" s="286">
        <v>24</v>
      </c>
      <c r="B61" s="432" t="e">
        <f>VLOOKUP(A61,ORC!$D:$N,2,0)</f>
        <v>#N/A</v>
      </c>
      <c r="C61" s="432"/>
      <c r="D61" s="432"/>
      <c r="E61" s="432"/>
      <c r="F61" s="152" t="s">
        <v>3402</v>
      </c>
      <c r="G61" s="324"/>
      <c r="H61" s="324"/>
      <c r="I61" s="324"/>
      <c r="J61" s="324"/>
      <c r="K61" s="324"/>
      <c r="L61" s="324"/>
      <c r="M61" s="434">
        <f>SUM(G61:L61)</f>
        <v>0</v>
      </c>
      <c r="N61" s="435"/>
    </row>
    <row r="62" spans="1:14" ht="30" hidden="1" customHeight="1" x14ac:dyDescent="0.25">
      <c r="A62" s="188" t="str">
        <f>IFERROR(IF(B61&lt;&gt;"",100,B61),"")</f>
        <v/>
      </c>
      <c r="B62" s="433"/>
      <c r="C62" s="433"/>
      <c r="D62" s="433"/>
      <c r="E62" s="433"/>
      <c r="F62" s="182" t="s">
        <v>4155</v>
      </c>
      <c r="G62" s="322" t="str">
        <f>IF(G61="","",IFERROR(G61*$M62,""))</f>
        <v/>
      </c>
      <c r="H62" s="322" t="str">
        <f t="shared" ref="H62:L62" si="111">IF(H61="","",IFERROR(H61*$M62,""))</f>
        <v/>
      </c>
      <c r="I62" s="322" t="str">
        <f t="shared" si="111"/>
        <v/>
      </c>
      <c r="J62" s="322" t="str">
        <f t="shared" si="111"/>
        <v/>
      </c>
      <c r="K62" s="322" t="str">
        <f t="shared" si="111"/>
        <v/>
      </c>
      <c r="L62" s="322" t="str">
        <f t="shared" si="111"/>
        <v/>
      </c>
      <c r="M62" s="436" t="e">
        <f>VLOOKUP(A61,ORC!$D:$N,11,0)</f>
        <v>#N/A</v>
      </c>
      <c r="N62" s="436"/>
    </row>
    <row r="63" spans="1:14" ht="30" hidden="1" customHeight="1" x14ac:dyDescent="0.25">
      <c r="A63" s="286">
        <v>25</v>
      </c>
      <c r="B63" s="432" t="e">
        <f>VLOOKUP(A63,ORC!$D:$N,2,0)</f>
        <v>#N/A</v>
      </c>
      <c r="C63" s="432"/>
      <c r="D63" s="432"/>
      <c r="E63" s="432"/>
      <c r="F63" s="152" t="s">
        <v>3402</v>
      </c>
      <c r="G63" s="324"/>
      <c r="H63" s="324"/>
      <c r="I63" s="324"/>
      <c r="J63" s="324"/>
      <c r="K63" s="324"/>
      <c r="L63" s="324"/>
      <c r="M63" s="434">
        <f>SUM(G63:L63)</f>
        <v>0</v>
      </c>
      <c r="N63" s="435"/>
    </row>
    <row r="64" spans="1:14" ht="30" hidden="1" customHeight="1" x14ac:dyDescent="0.25">
      <c r="A64" s="188" t="str">
        <f>IFERROR(IF(B63&lt;&gt;"",100,B63),"")</f>
        <v/>
      </c>
      <c r="B64" s="433"/>
      <c r="C64" s="433"/>
      <c r="D64" s="433"/>
      <c r="E64" s="433"/>
      <c r="F64" s="182" t="s">
        <v>4155</v>
      </c>
      <c r="G64" s="322" t="str">
        <f>IF(G63="","",IFERROR(G63*$M64,""))</f>
        <v/>
      </c>
      <c r="H64" s="322" t="str">
        <f t="shared" ref="H64:L64" si="112">IF(H63="","",IFERROR(H63*$M64,""))</f>
        <v/>
      </c>
      <c r="I64" s="322" t="str">
        <f t="shared" si="112"/>
        <v/>
      </c>
      <c r="J64" s="322" t="str">
        <f t="shared" si="112"/>
        <v/>
      </c>
      <c r="K64" s="322" t="str">
        <f t="shared" si="112"/>
        <v/>
      </c>
      <c r="L64" s="322" t="str">
        <f t="shared" si="112"/>
        <v/>
      </c>
      <c r="M64" s="436" t="e">
        <f>VLOOKUP(A63,ORC!$D:$N,11,0)</f>
        <v>#N/A</v>
      </c>
      <c r="N64" s="436"/>
    </row>
    <row r="65" spans="1:14" ht="30" hidden="1" customHeight="1" x14ac:dyDescent="0.25">
      <c r="A65" s="286">
        <v>26</v>
      </c>
      <c r="B65" s="432" t="e">
        <f>VLOOKUP(A65,ORC!$D:$N,2,0)</f>
        <v>#N/A</v>
      </c>
      <c r="C65" s="432"/>
      <c r="D65" s="432"/>
      <c r="E65" s="432"/>
      <c r="F65" s="152" t="s">
        <v>3402</v>
      </c>
      <c r="G65" s="324"/>
      <c r="H65" s="324"/>
      <c r="I65" s="324"/>
      <c r="J65" s="324"/>
      <c r="K65" s="324"/>
      <c r="L65" s="324"/>
      <c r="M65" s="434">
        <f>SUM(G65:L65)</f>
        <v>0</v>
      </c>
      <c r="N65" s="435"/>
    </row>
    <row r="66" spans="1:14" ht="30" hidden="1" customHeight="1" x14ac:dyDescent="0.25">
      <c r="A66" s="188" t="str">
        <f>IFERROR(IF(B65&lt;&gt;"",100,B65),"")</f>
        <v/>
      </c>
      <c r="B66" s="433"/>
      <c r="C66" s="433"/>
      <c r="D66" s="433"/>
      <c r="E66" s="433"/>
      <c r="F66" s="182" t="s">
        <v>4155</v>
      </c>
      <c r="G66" s="322" t="str">
        <f>IF(G65="","",IFERROR(G65*$M66,""))</f>
        <v/>
      </c>
      <c r="H66" s="322" t="str">
        <f t="shared" ref="H66:L66" si="113">IF(H65="","",IFERROR(H65*$M66,""))</f>
        <v/>
      </c>
      <c r="I66" s="322" t="str">
        <f t="shared" si="113"/>
        <v/>
      </c>
      <c r="J66" s="322" t="str">
        <f t="shared" si="113"/>
        <v/>
      </c>
      <c r="K66" s="322" t="str">
        <f t="shared" si="113"/>
        <v/>
      </c>
      <c r="L66" s="322" t="str">
        <f t="shared" si="113"/>
        <v/>
      </c>
      <c r="M66" s="436" t="e">
        <f>VLOOKUP(A65,ORC!$D:$N,11,0)</f>
        <v>#N/A</v>
      </c>
      <c r="N66" s="436"/>
    </row>
    <row r="67" spans="1:14" ht="30" hidden="1" customHeight="1" x14ac:dyDescent="0.25">
      <c r="A67" s="180">
        <v>27</v>
      </c>
      <c r="B67" s="437" t="e">
        <f>VLOOKUP(A67,ORC!$D:$N,2,0)</f>
        <v>#N/A</v>
      </c>
      <c r="C67" s="437"/>
      <c r="D67" s="437"/>
      <c r="E67" s="437"/>
      <c r="F67" s="152" t="s">
        <v>3402</v>
      </c>
      <c r="G67" s="324"/>
      <c r="H67" s="324"/>
      <c r="I67" s="324"/>
      <c r="J67" s="324"/>
      <c r="K67" s="324"/>
      <c r="L67" s="324"/>
      <c r="M67" s="434">
        <f>SUM(G67:L67)</f>
        <v>0</v>
      </c>
      <c r="N67" s="435"/>
    </row>
    <row r="68" spans="1:14" ht="30" hidden="1" customHeight="1" x14ac:dyDescent="0.25">
      <c r="A68" s="188" t="str">
        <f>IFERROR(IF(B67&lt;&gt;"",100,B67),"")</f>
        <v/>
      </c>
      <c r="B68" s="433"/>
      <c r="C68" s="433"/>
      <c r="D68" s="433"/>
      <c r="E68" s="433"/>
      <c r="F68" s="182" t="s">
        <v>4155</v>
      </c>
      <c r="G68" s="322" t="str">
        <f>IF(G67="","",IFERROR(G67*$M68,""))</f>
        <v/>
      </c>
      <c r="H68" s="322" t="str">
        <f t="shared" ref="H68:L68" si="114">IF(H67="","",IFERROR(H67*$M68,""))</f>
        <v/>
      </c>
      <c r="I68" s="322" t="str">
        <f t="shared" si="114"/>
        <v/>
      </c>
      <c r="J68" s="322" t="str">
        <f t="shared" si="114"/>
        <v/>
      </c>
      <c r="K68" s="322" t="str">
        <f t="shared" si="114"/>
        <v/>
      </c>
      <c r="L68" s="322" t="str">
        <f t="shared" si="114"/>
        <v/>
      </c>
      <c r="M68" s="436" t="e">
        <f>VLOOKUP(A67,ORC!$D:$N,11,0)</f>
        <v>#N/A</v>
      </c>
      <c r="N68" s="436"/>
    </row>
    <row r="69" spans="1:14" ht="30" hidden="1" customHeight="1" x14ac:dyDescent="0.25">
      <c r="A69" s="286">
        <v>28</v>
      </c>
      <c r="B69" s="432" t="e">
        <f>VLOOKUP(A69,ORC!$D:$N,2,0)</f>
        <v>#N/A</v>
      </c>
      <c r="C69" s="432"/>
      <c r="D69" s="432"/>
      <c r="E69" s="432"/>
      <c r="F69" s="152" t="s">
        <v>3402</v>
      </c>
      <c r="G69" s="324"/>
      <c r="H69" s="324"/>
      <c r="I69" s="324"/>
      <c r="J69" s="324"/>
      <c r="K69" s="324"/>
      <c r="L69" s="324"/>
      <c r="M69" s="434">
        <f>SUM(G69:L69)</f>
        <v>0</v>
      </c>
      <c r="N69" s="435"/>
    </row>
    <row r="70" spans="1:14" ht="30" hidden="1" customHeight="1" x14ac:dyDescent="0.25">
      <c r="A70" s="188" t="str">
        <f>IFERROR(IF(B69&lt;&gt;"",100,B69),"")</f>
        <v/>
      </c>
      <c r="B70" s="433"/>
      <c r="C70" s="433"/>
      <c r="D70" s="433"/>
      <c r="E70" s="433"/>
      <c r="F70" s="182" t="s">
        <v>4155</v>
      </c>
      <c r="G70" s="322" t="str">
        <f>IF(G69="","",IFERROR(G69*$M70,""))</f>
        <v/>
      </c>
      <c r="H70" s="322" t="str">
        <f t="shared" ref="H70:L70" si="115">IF(H69="","",IFERROR(H69*$M70,""))</f>
        <v/>
      </c>
      <c r="I70" s="322" t="str">
        <f t="shared" si="115"/>
        <v/>
      </c>
      <c r="J70" s="322" t="str">
        <f t="shared" si="115"/>
        <v/>
      </c>
      <c r="K70" s="322" t="str">
        <f t="shared" si="115"/>
        <v/>
      </c>
      <c r="L70" s="322" t="str">
        <f t="shared" si="115"/>
        <v/>
      </c>
      <c r="M70" s="436" t="e">
        <f>VLOOKUP(A69,ORC!$D:$N,11,0)</f>
        <v>#N/A</v>
      </c>
      <c r="N70" s="436"/>
    </row>
    <row r="71" spans="1:14" ht="30" hidden="1" customHeight="1" x14ac:dyDescent="0.25">
      <c r="A71" s="286">
        <v>29</v>
      </c>
      <c r="B71" s="432" t="e">
        <f>VLOOKUP(A71,ORC!$D:$N,2,0)</f>
        <v>#N/A</v>
      </c>
      <c r="C71" s="432"/>
      <c r="D71" s="432"/>
      <c r="E71" s="432"/>
      <c r="F71" s="152" t="s">
        <v>3402</v>
      </c>
      <c r="G71" s="324"/>
      <c r="H71" s="324"/>
      <c r="I71" s="324"/>
      <c r="J71" s="324"/>
      <c r="K71" s="324"/>
      <c r="L71" s="324"/>
      <c r="M71" s="434">
        <f>SUM(G71:L71)</f>
        <v>0</v>
      </c>
      <c r="N71" s="435"/>
    </row>
    <row r="72" spans="1:14" ht="30" hidden="1" customHeight="1" x14ac:dyDescent="0.25">
      <c r="A72" s="188" t="str">
        <f>IFERROR(IF(B71&lt;&gt;"",100,B71),"")</f>
        <v/>
      </c>
      <c r="B72" s="433"/>
      <c r="C72" s="433"/>
      <c r="D72" s="433"/>
      <c r="E72" s="433"/>
      <c r="F72" s="182" t="s">
        <v>4155</v>
      </c>
      <c r="G72" s="322" t="str">
        <f>IF(G71="","",IFERROR(G71*$M72,""))</f>
        <v/>
      </c>
      <c r="H72" s="322" t="str">
        <f t="shared" ref="H72:L72" si="116">IF(H71="","",IFERROR(H71*$M72,""))</f>
        <v/>
      </c>
      <c r="I72" s="322" t="str">
        <f t="shared" si="116"/>
        <v/>
      </c>
      <c r="J72" s="322" t="str">
        <f t="shared" si="116"/>
        <v/>
      </c>
      <c r="K72" s="322" t="str">
        <f t="shared" si="116"/>
        <v/>
      </c>
      <c r="L72" s="322" t="str">
        <f t="shared" si="116"/>
        <v/>
      </c>
      <c r="M72" s="436" t="e">
        <f>VLOOKUP(A71,ORC!$D:$N,11,0)</f>
        <v>#N/A</v>
      </c>
      <c r="N72" s="436"/>
    </row>
    <row r="73" spans="1:14" ht="30" hidden="1" customHeight="1" x14ac:dyDescent="0.25">
      <c r="A73" s="180">
        <v>30</v>
      </c>
      <c r="B73" s="437" t="e">
        <f>VLOOKUP(A73,ORC!$D:$N,2,0)</f>
        <v>#N/A</v>
      </c>
      <c r="C73" s="437"/>
      <c r="D73" s="437"/>
      <c r="E73" s="437"/>
      <c r="F73" s="152" t="s">
        <v>3402</v>
      </c>
      <c r="G73" s="324"/>
      <c r="H73" s="324"/>
      <c r="I73" s="324"/>
      <c r="J73" s="324"/>
      <c r="K73" s="324"/>
      <c r="L73" s="324"/>
      <c r="M73" s="434">
        <f>SUM(G73:L73)</f>
        <v>0</v>
      </c>
      <c r="N73" s="435"/>
    </row>
    <row r="74" spans="1:14" ht="30" hidden="1" customHeight="1" x14ac:dyDescent="0.25">
      <c r="A74" s="188" t="str">
        <f>IFERROR(IF(B73&lt;&gt;"",100,B73),"")</f>
        <v/>
      </c>
      <c r="B74" s="433"/>
      <c r="C74" s="433"/>
      <c r="D74" s="433"/>
      <c r="E74" s="433"/>
      <c r="F74" s="182" t="s">
        <v>4155</v>
      </c>
      <c r="G74" s="322" t="str">
        <f>IF(G73="","",IFERROR(G73*$M74,""))</f>
        <v/>
      </c>
      <c r="H74" s="322" t="str">
        <f t="shared" ref="H74:L74" si="117">IF(H73="","",IFERROR(H73*$M74,""))</f>
        <v/>
      </c>
      <c r="I74" s="322" t="str">
        <f t="shared" si="117"/>
        <v/>
      </c>
      <c r="J74" s="322" t="str">
        <f t="shared" si="117"/>
        <v/>
      </c>
      <c r="K74" s="322" t="str">
        <f t="shared" si="117"/>
        <v/>
      </c>
      <c r="L74" s="322" t="str">
        <f t="shared" si="117"/>
        <v/>
      </c>
      <c r="M74" s="436" t="e">
        <f>VLOOKUP(A73,ORC!$D:$N,11,0)</f>
        <v>#N/A</v>
      </c>
      <c r="N74" s="436"/>
    </row>
    <row r="75" spans="1:14" ht="30" customHeight="1" x14ac:dyDescent="0.25">
      <c r="F75" s="431"/>
      <c r="G75" s="431"/>
      <c r="H75" s="431"/>
      <c r="I75" s="431"/>
      <c r="J75" s="431"/>
      <c r="K75" s="431"/>
      <c r="L75" s="134"/>
    </row>
    <row r="76" spans="1:14" ht="30" customHeight="1" x14ac:dyDescent="0.25">
      <c r="F76" s="321"/>
      <c r="G76" s="321"/>
      <c r="H76" s="321"/>
      <c r="I76" s="321"/>
      <c r="J76" s="321"/>
      <c r="K76" s="321"/>
      <c r="L76" s="321"/>
    </row>
    <row r="77" spans="1:14" ht="15.75" x14ac:dyDescent="0.25">
      <c r="A77" s="198"/>
      <c r="B77" s="198"/>
      <c r="C77" s="198"/>
      <c r="D77" s="199"/>
      <c r="E77" s="199"/>
      <c r="F77" s="200" t="s">
        <v>5281</v>
      </c>
      <c r="G77" s="293">
        <f t="shared" ref="G77:L77" si="118">G78/$L$80</f>
        <v>9.5999477809603134E-2</v>
      </c>
      <c r="H77" s="293">
        <f t="shared" si="118"/>
        <v>8.217898206420568E-2</v>
      </c>
      <c r="I77" s="293">
        <f t="shared" si="118"/>
        <v>8.2401445716413751E-2</v>
      </c>
      <c r="J77" s="293">
        <f t="shared" si="118"/>
        <v>0.21607801490158496</v>
      </c>
      <c r="K77" s="293">
        <f t="shared" si="118"/>
        <v>0.29509024736420569</v>
      </c>
      <c r="L77" s="293">
        <f t="shared" si="118"/>
        <v>0.22825183214398681</v>
      </c>
    </row>
    <row r="78" spans="1:14" ht="15.75" x14ac:dyDescent="0.25">
      <c r="A78" s="198"/>
      <c r="B78" s="198"/>
      <c r="C78" s="198"/>
      <c r="D78" s="199"/>
      <c r="E78" s="199"/>
      <c r="F78" s="200" t="s">
        <v>5282</v>
      </c>
      <c r="G78" s="294">
        <f t="shared" ref="G78:L78" si="119">SUMIF($A:$A,100,G:G)</f>
        <v>97285.17097605858</v>
      </c>
      <c r="H78" s="294">
        <f t="shared" si="119"/>
        <v>83279.581339086784</v>
      </c>
      <c r="I78" s="294">
        <f t="shared" si="119"/>
        <v>83505.024382474425</v>
      </c>
      <c r="J78" s="294">
        <f t="shared" si="119"/>
        <v>218971.88509253756</v>
      </c>
      <c r="K78" s="294">
        <f t="shared" si="119"/>
        <v>299042.30547098274</v>
      </c>
      <c r="L78" s="294">
        <f t="shared" si="119"/>
        <v>231308.7427388599</v>
      </c>
      <c r="N78" s="187"/>
    </row>
    <row r="79" spans="1:14" ht="15.75" x14ac:dyDescent="0.25">
      <c r="A79" s="198"/>
      <c r="B79" s="198"/>
      <c r="C79" s="198"/>
      <c r="D79" s="199"/>
      <c r="E79" s="199"/>
      <c r="F79" s="200" t="s">
        <v>5283</v>
      </c>
      <c r="G79" s="293">
        <f>G77</f>
        <v>9.5999477809603134E-2</v>
      </c>
      <c r="H79" s="293">
        <f>G79+H77</f>
        <v>0.17817845987380881</v>
      </c>
      <c r="I79" s="293">
        <f t="shared" ref="I79:L79" si="120">H79+I77</f>
        <v>0.26057990559022259</v>
      </c>
      <c r="J79" s="293">
        <f t="shared" si="120"/>
        <v>0.47665792049180755</v>
      </c>
      <c r="K79" s="293">
        <f t="shared" si="120"/>
        <v>0.77174816785601319</v>
      </c>
      <c r="L79" s="293">
        <f t="shared" si="120"/>
        <v>1</v>
      </c>
    </row>
    <row r="80" spans="1:14" ht="15.75" x14ac:dyDescent="0.25">
      <c r="A80" s="198"/>
      <c r="B80" s="198"/>
      <c r="C80" s="198"/>
      <c r="D80" s="199"/>
      <c r="E80" s="199"/>
      <c r="F80" s="200" t="s">
        <v>5284</v>
      </c>
      <c r="G80" s="295">
        <f>G78</f>
        <v>97285.17097605858</v>
      </c>
      <c r="H80" s="295">
        <f>H78+G80</f>
        <v>180564.75231514536</v>
      </c>
      <c r="I80" s="295">
        <f t="shared" ref="I80:K80" si="121">I78+H80</f>
        <v>264069.77669761982</v>
      </c>
      <c r="J80" s="295">
        <f t="shared" si="121"/>
        <v>483041.66179015738</v>
      </c>
      <c r="K80" s="295">
        <f t="shared" si="121"/>
        <v>782083.96726114012</v>
      </c>
      <c r="L80" s="295">
        <f>IF(L78+K80=ORC!M410,L78+K80,"ERRO")</f>
        <v>1013392.71</v>
      </c>
    </row>
    <row r="81" spans="1:12" ht="30" customHeight="1" x14ac:dyDescent="0.25">
      <c r="A81" s="184"/>
      <c r="F81" s="137"/>
      <c r="G81" s="185"/>
      <c r="H81" s="186"/>
      <c r="I81" s="186"/>
      <c r="J81" s="186"/>
      <c r="K81" s="186"/>
      <c r="L81" s="137"/>
    </row>
    <row r="82" spans="1:12" ht="30" customHeight="1" x14ac:dyDescent="0.25">
      <c r="A82" s="184"/>
      <c r="F82" s="137"/>
      <c r="G82" s="185"/>
      <c r="H82" s="186"/>
      <c r="I82" s="186"/>
      <c r="J82" s="186"/>
      <c r="K82" s="186"/>
      <c r="L82" s="137"/>
    </row>
    <row r="84" spans="1:12" s="8" customFormat="1" ht="18.75" customHeight="1" x14ac:dyDescent="0.3">
      <c r="B84" s="19"/>
      <c r="C84" s="11"/>
      <c r="D84" s="12"/>
      <c r="E84" s="11"/>
      <c r="F84" s="63" t="s">
        <v>5222</v>
      </c>
      <c r="G84" s="407" t="str">
        <f>DADOS!D16</f>
        <v>ALOISIO CAETANO FERREIRA</v>
      </c>
      <c r="H84" s="408"/>
      <c r="I84" s="408"/>
      <c r="J84" s="408"/>
      <c r="K84" s="408"/>
      <c r="L84" s="132"/>
    </row>
    <row r="85" spans="1:12" s="8" customFormat="1" ht="18.75" x14ac:dyDescent="0.3">
      <c r="B85" s="19"/>
      <c r="C85" s="11"/>
      <c r="D85" s="12"/>
      <c r="E85" s="11"/>
      <c r="F85" s="64"/>
      <c r="G85" s="423" t="str">
        <f>DADOS!D18</f>
        <v>CREA -  MG 97.132/D</v>
      </c>
      <c r="H85" s="423"/>
      <c r="I85" s="423"/>
      <c r="J85" s="423"/>
      <c r="K85" s="423"/>
      <c r="L85" s="135"/>
    </row>
  </sheetData>
  <sheetProtection selectLockedCells="1"/>
  <mergeCells count="102">
    <mergeCell ref="M55:N55"/>
    <mergeCell ref="M56:N56"/>
    <mergeCell ref="A2:L3"/>
    <mergeCell ref="M51:N51"/>
    <mergeCell ref="M52:N52"/>
    <mergeCell ref="B53:E54"/>
    <mergeCell ref="M53:N53"/>
    <mergeCell ref="M54:N54"/>
    <mergeCell ref="M47:N47"/>
    <mergeCell ref="M48:N48"/>
    <mergeCell ref="B49:E50"/>
    <mergeCell ref="M49:N49"/>
    <mergeCell ref="M50:N50"/>
    <mergeCell ref="M43:N43"/>
    <mergeCell ref="M44:N44"/>
    <mergeCell ref="M45:N45"/>
    <mergeCell ref="M35:N35"/>
    <mergeCell ref="M36:N36"/>
    <mergeCell ref="B37:E38"/>
    <mergeCell ref="M37:N37"/>
    <mergeCell ref="M38:N38"/>
    <mergeCell ref="M46:N46"/>
    <mergeCell ref="M39:N39"/>
    <mergeCell ref="M40:N40"/>
    <mergeCell ref="B41:E42"/>
    <mergeCell ref="M41:N41"/>
    <mergeCell ref="M42:N42"/>
    <mergeCell ref="M27:N27"/>
    <mergeCell ref="M28:N28"/>
    <mergeCell ref="B29:E30"/>
    <mergeCell ref="M29:N29"/>
    <mergeCell ref="M30:N30"/>
    <mergeCell ref="M31:N31"/>
    <mergeCell ref="M32:N32"/>
    <mergeCell ref="B33:E34"/>
    <mergeCell ref="M33:N33"/>
    <mergeCell ref="M34:N34"/>
    <mergeCell ref="M18:N18"/>
    <mergeCell ref="M19:N19"/>
    <mergeCell ref="M20:N20"/>
    <mergeCell ref="B21:E22"/>
    <mergeCell ref="M21:N21"/>
    <mergeCell ref="M22:N22"/>
    <mergeCell ref="M23:N23"/>
    <mergeCell ref="M24:N24"/>
    <mergeCell ref="B25:E26"/>
    <mergeCell ref="M25:N25"/>
    <mergeCell ref="M26:N26"/>
    <mergeCell ref="D4:H4"/>
    <mergeCell ref="D5:H9"/>
    <mergeCell ref="M13:N13"/>
    <mergeCell ref="B13:E13"/>
    <mergeCell ref="A5:C9"/>
    <mergeCell ref="M5:N7"/>
    <mergeCell ref="A10:N10"/>
    <mergeCell ref="A11:N11"/>
    <mergeCell ref="M15:N15"/>
    <mergeCell ref="M57:N57"/>
    <mergeCell ref="M58:N58"/>
    <mergeCell ref="B59:E60"/>
    <mergeCell ref="M59:N59"/>
    <mergeCell ref="M60:N60"/>
    <mergeCell ref="F75:K75"/>
    <mergeCell ref="G84:K84"/>
    <mergeCell ref="G85:K85"/>
    <mergeCell ref="B15:E16"/>
    <mergeCell ref="B19:E20"/>
    <mergeCell ref="B23:E24"/>
    <mergeCell ref="B27:E28"/>
    <mergeCell ref="B31:E32"/>
    <mergeCell ref="B35:E36"/>
    <mergeCell ref="B39:E40"/>
    <mergeCell ref="B43:E44"/>
    <mergeCell ref="B47:E48"/>
    <mergeCell ref="B51:E52"/>
    <mergeCell ref="B57:E58"/>
    <mergeCell ref="B45:E46"/>
    <mergeCell ref="B55:E56"/>
    <mergeCell ref="M16:N16"/>
    <mergeCell ref="B17:E18"/>
    <mergeCell ref="M17:N17"/>
    <mergeCell ref="B65:E66"/>
    <mergeCell ref="M65:N65"/>
    <mergeCell ref="M66:N66"/>
    <mergeCell ref="B67:E68"/>
    <mergeCell ref="M67:N67"/>
    <mergeCell ref="M68:N68"/>
    <mergeCell ref="B61:E62"/>
    <mergeCell ref="M61:N61"/>
    <mergeCell ref="M62:N62"/>
    <mergeCell ref="B63:E64"/>
    <mergeCell ref="M63:N63"/>
    <mergeCell ref="M64:N64"/>
    <mergeCell ref="B73:E74"/>
    <mergeCell ref="M73:N73"/>
    <mergeCell ref="M74:N74"/>
    <mergeCell ref="B69:E70"/>
    <mergeCell ref="M69:N69"/>
    <mergeCell ref="M70:N70"/>
    <mergeCell ref="B71:E72"/>
    <mergeCell ref="M71:N71"/>
    <mergeCell ref="M72:N72"/>
  </mergeCells>
  <conditionalFormatting sqref="G15">
    <cfRule type="cellIs" dxfId="388" priority="173" operator="greaterThan">
      <formula>0</formula>
    </cfRule>
  </conditionalFormatting>
  <conditionalFormatting sqref="H15:L15">
    <cfRule type="cellIs" dxfId="387" priority="172" operator="greaterThan">
      <formula>0</formula>
    </cfRule>
  </conditionalFormatting>
  <conditionalFormatting sqref="G55">
    <cfRule type="cellIs" dxfId="386" priority="93" operator="greaterThan">
      <formula>0</formula>
    </cfRule>
  </conditionalFormatting>
  <conditionalFormatting sqref="H55:L55">
    <cfRule type="cellIs" dxfId="385" priority="92" operator="greaterThan">
      <formula>0</formula>
    </cfRule>
  </conditionalFormatting>
  <conditionalFormatting sqref="G19">
    <cfRule type="cellIs" dxfId="384" priority="129" operator="greaterThan">
      <formula>0</formula>
    </cfRule>
  </conditionalFormatting>
  <conditionalFormatting sqref="H19:L19">
    <cfRule type="cellIs" dxfId="383" priority="128" operator="greaterThan">
      <formula>0</formula>
    </cfRule>
  </conditionalFormatting>
  <conditionalFormatting sqref="L21">
    <cfRule type="cellIs" dxfId="382" priority="126" operator="greaterThan">
      <formula>0</formula>
    </cfRule>
  </conditionalFormatting>
  <conditionalFormatting sqref="L23">
    <cfRule type="cellIs" dxfId="381" priority="124" operator="greaterThan">
      <formula>0</formula>
    </cfRule>
  </conditionalFormatting>
  <conditionalFormatting sqref="L25">
    <cfRule type="cellIs" dxfId="380" priority="122" operator="greaterThan">
      <formula>0</formula>
    </cfRule>
  </conditionalFormatting>
  <conditionalFormatting sqref="L27">
    <cfRule type="cellIs" dxfId="379" priority="120" operator="greaterThan">
      <formula>0</formula>
    </cfRule>
  </conditionalFormatting>
  <conditionalFormatting sqref="L29">
    <cfRule type="cellIs" dxfId="378" priority="118" operator="greaterThan">
      <formula>0</formula>
    </cfRule>
  </conditionalFormatting>
  <conditionalFormatting sqref="L31">
    <cfRule type="cellIs" dxfId="377" priority="116" operator="greaterThan">
      <formula>0</formula>
    </cfRule>
  </conditionalFormatting>
  <conditionalFormatting sqref="L33">
    <cfRule type="cellIs" dxfId="376" priority="114" operator="greaterThan">
      <formula>0</formula>
    </cfRule>
  </conditionalFormatting>
  <conditionalFormatting sqref="L35">
    <cfRule type="cellIs" dxfId="375" priority="112" operator="greaterThan">
      <formula>0</formula>
    </cfRule>
  </conditionalFormatting>
  <conditionalFormatting sqref="L37">
    <cfRule type="cellIs" dxfId="374" priority="110" operator="greaterThan">
      <formula>0</formula>
    </cfRule>
  </conditionalFormatting>
  <conditionalFormatting sqref="L39">
    <cfRule type="cellIs" dxfId="373" priority="108" operator="greaterThan">
      <formula>0</formula>
    </cfRule>
  </conditionalFormatting>
  <conditionalFormatting sqref="L41">
    <cfRule type="cellIs" dxfId="372" priority="106" operator="greaterThan">
      <formula>0</formula>
    </cfRule>
  </conditionalFormatting>
  <conditionalFormatting sqref="L43">
    <cfRule type="cellIs" dxfId="371" priority="104" operator="greaterThan">
      <formula>0</formula>
    </cfRule>
  </conditionalFormatting>
  <conditionalFormatting sqref="L45">
    <cfRule type="cellIs" dxfId="370" priority="102" operator="greaterThan">
      <formula>0</formula>
    </cfRule>
  </conditionalFormatting>
  <conditionalFormatting sqref="L47">
    <cfRule type="cellIs" dxfId="369" priority="100" operator="greaterThan">
      <formula>0</formula>
    </cfRule>
  </conditionalFormatting>
  <conditionalFormatting sqref="L49">
    <cfRule type="cellIs" dxfId="368" priority="98" operator="greaterThan">
      <formula>0</formula>
    </cfRule>
  </conditionalFormatting>
  <conditionalFormatting sqref="L51">
    <cfRule type="cellIs" dxfId="367" priority="96" operator="greaterThan">
      <formula>0</formula>
    </cfRule>
  </conditionalFormatting>
  <conditionalFormatting sqref="L53">
    <cfRule type="cellIs" dxfId="366" priority="94" operator="greaterThan">
      <formula>0</formula>
    </cfRule>
  </conditionalFormatting>
  <conditionalFormatting sqref="G53">
    <cfRule type="cellIs" dxfId="365" priority="91" operator="greaterThan">
      <formula>0</formula>
    </cfRule>
  </conditionalFormatting>
  <conditionalFormatting sqref="H53:K53">
    <cfRule type="cellIs" dxfId="364" priority="90" operator="greaterThan">
      <formula>0</formula>
    </cfRule>
  </conditionalFormatting>
  <conditionalFormatting sqref="G51">
    <cfRule type="cellIs" dxfId="363" priority="89" operator="greaterThan">
      <formula>0</formula>
    </cfRule>
  </conditionalFormatting>
  <conditionalFormatting sqref="H51:K51">
    <cfRule type="cellIs" dxfId="362" priority="88" operator="greaterThan">
      <formula>0</formula>
    </cfRule>
  </conditionalFormatting>
  <conditionalFormatting sqref="G49">
    <cfRule type="cellIs" dxfId="361" priority="87" operator="greaterThan">
      <formula>0</formula>
    </cfRule>
  </conditionalFormatting>
  <conditionalFormatting sqref="H49:K49">
    <cfRule type="cellIs" dxfId="360" priority="86" operator="greaterThan">
      <formula>0</formula>
    </cfRule>
  </conditionalFormatting>
  <conditionalFormatting sqref="G47">
    <cfRule type="cellIs" dxfId="359" priority="85" operator="greaterThan">
      <formula>0</formula>
    </cfRule>
  </conditionalFormatting>
  <conditionalFormatting sqref="H47:K47">
    <cfRule type="cellIs" dxfId="358" priority="84" operator="greaterThan">
      <formula>0</formula>
    </cfRule>
  </conditionalFormatting>
  <conditionalFormatting sqref="G45">
    <cfRule type="cellIs" dxfId="357" priority="83" operator="greaterThan">
      <formula>0</formula>
    </cfRule>
  </conditionalFormatting>
  <conditionalFormatting sqref="H45:K45">
    <cfRule type="cellIs" dxfId="356" priority="82" operator="greaterThan">
      <formula>0</formula>
    </cfRule>
  </conditionalFormatting>
  <conditionalFormatting sqref="G43">
    <cfRule type="cellIs" dxfId="355" priority="81" operator="greaterThan">
      <formula>0</formula>
    </cfRule>
  </conditionalFormatting>
  <conditionalFormatting sqref="H43:K43">
    <cfRule type="cellIs" dxfId="354" priority="80" operator="greaterThan">
      <formula>0</formula>
    </cfRule>
  </conditionalFormatting>
  <conditionalFormatting sqref="G41">
    <cfRule type="cellIs" dxfId="353" priority="79" operator="greaterThan">
      <formula>0</formula>
    </cfRule>
  </conditionalFormatting>
  <conditionalFormatting sqref="H41:K41">
    <cfRule type="cellIs" dxfId="352" priority="78" operator="greaterThan">
      <formula>0</formula>
    </cfRule>
  </conditionalFormatting>
  <conditionalFormatting sqref="G39">
    <cfRule type="cellIs" dxfId="351" priority="77" operator="greaterThan">
      <formula>0</formula>
    </cfRule>
  </conditionalFormatting>
  <conditionalFormatting sqref="H39:K39">
    <cfRule type="cellIs" dxfId="350" priority="76" operator="greaterThan">
      <formula>0</formula>
    </cfRule>
  </conditionalFormatting>
  <conditionalFormatting sqref="G37">
    <cfRule type="cellIs" dxfId="349" priority="75" operator="greaterThan">
      <formula>0</formula>
    </cfRule>
  </conditionalFormatting>
  <conditionalFormatting sqref="H37:K37">
    <cfRule type="cellIs" dxfId="348" priority="74" operator="greaterThan">
      <formula>0</formula>
    </cfRule>
  </conditionalFormatting>
  <conditionalFormatting sqref="G35">
    <cfRule type="cellIs" dxfId="347" priority="73" operator="greaterThan">
      <formula>0</formula>
    </cfRule>
  </conditionalFormatting>
  <conditionalFormatting sqref="H35:K35">
    <cfRule type="cellIs" dxfId="346" priority="72" operator="greaterThan">
      <formula>0</formula>
    </cfRule>
  </conditionalFormatting>
  <conditionalFormatting sqref="G33">
    <cfRule type="cellIs" dxfId="345" priority="71" operator="greaterThan">
      <formula>0</formula>
    </cfRule>
  </conditionalFormatting>
  <conditionalFormatting sqref="H33:K33">
    <cfRule type="cellIs" dxfId="344" priority="70" operator="greaterThan">
      <formula>0</formula>
    </cfRule>
  </conditionalFormatting>
  <conditionalFormatting sqref="G31">
    <cfRule type="cellIs" dxfId="343" priority="69" operator="greaterThan">
      <formula>0</formula>
    </cfRule>
  </conditionalFormatting>
  <conditionalFormatting sqref="H31:K31">
    <cfRule type="cellIs" dxfId="342" priority="68" operator="greaterThan">
      <formula>0</formula>
    </cfRule>
  </conditionalFormatting>
  <conditionalFormatting sqref="G29">
    <cfRule type="cellIs" dxfId="341" priority="67" operator="greaterThan">
      <formula>0</formula>
    </cfRule>
  </conditionalFormatting>
  <conditionalFormatting sqref="H29:K29">
    <cfRule type="cellIs" dxfId="340" priority="66" operator="greaterThan">
      <formula>0</formula>
    </cfRule>
  </conditionalFormatting>
  <conditionalFormatting sqref="G27">
    <cfRule type="cellIs" dxfId="339" priority="65" operator="greaterThan">
      <formula>0</formula>
    </cfRule>
  </conditionalFormatting>
  <conditionalFormatting sqref="H27:K27">
    <cfRule type="cellIs" dxfId="338" priority="64" operator="greaterThan">
      <formula>0</formula>
    </cfRule>
  </conditionalFormatting>
  <conditionalFormatting sqref="G25">
    <cfRule type="cellIs" dxfId="337" priority="63" operator="greaterThan">
      <formula>0</formula>
    </cfRule>
  </conditionalFormatting>
  <conditionalFormatting sqref="H25:K25">
    <cfRule type="cellIs" dxfId="336" priority="62" operator="greaterThan">
      <formula>0</formula>
    </cfRule>
  </conditionalFormatting>
  <conditionalFormatting sqref="G23">
    <cfRule type="cellIs" dxfId="335" priority="61" operator="greaterThan">
      <formula>0</formula>
    </cfRule>
  </conditionalFormatting>
  <conditionalFormatting sqref="H23:K23">
    <cfRule type="cellIs" dxfId="334" priority="60" operator="greaterThan">
      <formula>0</formula>
    </cfRule>
  </conditionalFormatting>
  <conditionalFormatting sqref="G21">
    <cfRule type="cellIs" dxfId="333" priority="59" operator="greaterThan">
      <formula>0</formula>
    </cfRule>
  </conditionalFormatting>
  <conditionalFormatting sqref="H21:K21">
    <cfRule type="cellIs" dxfId="332" priority="58" operator="greaterThan">
      <formula>0</formula>
    </cfRule>
  </conditionalFormatting>
  <conditionalFormatting sqref="G59">
    <cfRule type="cellIs" dxfId="331" priority="56" operator="greaterThan">
      <formula>0</formula>
    </cfRule>
  </conditionalFormatting>
  <conditionalFormatting sqref="H59:L59">
    <cfRule type="cellIs" dxfId="330" priority="55" operator="greaterThan">
      <formula>0</formula>
    </cfRule>
  </conditionalFormatting>
  <conditionalFormatting sqref="L57">
    <cfRule type="cellIs" dxfId="329" priority="57" operator="greaterThan">
      <formula>0</formula>
    </cfRule>
  </conditionalFormatting>
  <conditionalFormatting sqref="G57">
    <cfRule type="cellIs" dxfId="328" priority="54" operator="greaterThan">
      <formula>0</formula>
    </cfRule>
  </conditionalFormatting>
  <conditionalFormatting sqref="H57:K57">
    <cfRule type="cellIs" dxfId="327" priority="53" operator="greaterThan">
      <formula>0</formula>
    </cfRule>
  </conditionalFormatting>
  <conditionalFormatting sqref="M15:N15">
    <cfRule type="cellIs" dxfId="326" priority="52" operator="notEqual">
      <formula>1</formula>
    </cfRule>
  </conditionalFormatting>
  <conditionalFormatting sqref="M17:N17">
    <cfRule type="cellIs" dxfId="325" priority="51" operator="notEqual">
      <formula>1</formula>
    </cfRule>
  </conditionalFormatting>
  <conditionalFormatting sqref="M19:N19">
    <cfRule type="cellIs" dxfId="324" priority="50" operator="notEqual">
      <formula>1</formula>
    </cfRule>
  </conditionalFormatting>
  <conditionalFormatting sqref="M21:N21">
    <cfRule type="cellIs" dxfId="323" priority="49" operator="notEqual">
      <formula>1</formula>
    </cfRule>
  </conditionalFormatting>
  <conditionalFormatting sqref="M23:N23">
    <cfRule type="cellIs" dxfId="322" priority="48" operator="notEqual">
      <formula>1</formula>
    </cfRule>
  </conditionalFormatting>
  <conditionalFormatting sqref="M25:N25">
    <cfRule type="cellIs" dxfId="321" priority="47" operator="notEqual">
      <formula>1</formula>
    </cfRule>
  </conditionalFormatting>
  <conditionalFormatting sqref="M27:N27">
    <cfRule type="cellIs" dxfId="320" priority="46" operator="notEqual">
      <formula>1</formula>
    </cfRule>
  </conditionalFormatting>
  <conditionalFormatting sqref="M29:N29">
    <cfRule type="cellIs" dxfId="319" priority="45" operator="notEqual">
      <formula>1</formula>
    </cfRule>
  </conditionalFormatting>
  <conditionalFormatting sqref="M31:N31">
    <cfRule type="cellIs" dxfId="318" priority="44" operator="notEqual">
      <formula>1</formula>
    </cfRule>
  </conditionalFormatting>
  <conditionalFormatting sqref="M33:N33">
    <cfRule type="cellIs" dxfId="317" priority="43" operator="notEqual">
      <formula>1</formula>
    </cfRule>
  </conditionalFormatting>
  <conditionalFormatting sqref="M35:N35">
    <cfRule type="cellIs" dxfId="316" priority="42" operator="notEqual">
      <formula>1</formula>
    </cfRule>
  </conditionalFormatting>
  <conditionalFormatting sqref="M37:N37">
    <cfRule type="cellIs" dxfId="315" priority="41" operator="notEqual">
      <formula>1</formula>
    </cfRule>
  </conditionalFormatting>
  <conditionalFormatting sqref="M39:N39">
    <cfRule type="cellIs" dxfId="314" priority="40" operator="notEqual">
      <formula>1</formula>
    </cfRule>
  </conditionalFormatting>
  <conditionalFormatting sqref="M41:N41">
    <cfRule type="cellIs" dxfId="313" priority="39" operator="notEqual">
      <formula>1</formula>
    </cfRule>
  </conditionalFormatting>
  <conditionalFormatting sqref="M43:N43">
    <cfRule type="cellIs" dxfId="312" priority="38" operator="notEqual">
      <formula>1</formula>
    </cfRule>
  </conditionalFormatting>
  <conditionalFormatting sqref="M45:N45">
    <cfRule type="cellIs" dxfId="311" priority="37" operator="notEqual">
      <formula>1</formula>
    </cfRule>
  </conditionalFormatting>
  <conditionalFormatting sqref="M47:N47">
    <cfRule type="cellIs" dxfId="310" priority="36" operator="notEqual">
      <formula>1</formula>
    </cfRule>
  </conditionalFormatting>
  <conditionalFormatting sqref="M49:N49">
    <cfRule type="cellIs" dxfId="309" priority="35" operator="notEqual">
      <formula>1</formula>
    </cfRule>
  </conditionalFormatting>
  <conditionalFormatting sqref="M51:N51">
    <cfRule type="cellIs" dxfId="308" priority="34" operator="notEqual">
      <formula>1</formula>
    </cfRule>
  </conditionalFormatting>
  <conditionalFormatting sqref="M53:N53">
    <cfRule type="cellIs" dxfId="307" priority="33" operator="notEqual">
      <formula>1</formula>
    </cfRule>
  </conditionalFormatting>
  <conditionalFormatting sqref="M55:N55">
    <cfRule type="cellIs" dxfId="306" priority="32" operator="notEqual">
      <formula>1</formula>
    </cfRule>
  </conditionalFormatting>
  <conditionalFormatting sqref="M57:N57">
    <cfRule type="cellIs" dxfId="305" priority="31" operator="notEqual">
      <formula>1</formula>
    </cfRule>
  </conditionalFormatting>
  <conditionalFormatting sqref="M59:N59">
    <cfRule type="cellIs" dxfId="304" priority="30" operator="notEqual">
      <formula>1</formula>
    </cfRule>
  </conditionalFormatting>
  <conditionalFormatting sqref="L80">
    <cfRule type="cellIs" dxfId="303" priority="29" operator="equal">
      <formula>"ERRO"</formula>
    </cfRule>
  </conditionalFormatting>
  <conditionalFormatting sqref="G63">
    <cfRule type="cellIs" dxfId="302" priority="27" operator="greaterThan">
      <formula>0</formula>
    </cfRule>
  </conditionalFormatting>
  <conditionalFormatting sqref="H63:L63">
    <cfRule type="cellIs" dxfId="301" priority="26" operator="greaterThan">
      <formula>0</formula>
    </cfRule>
  </conditionalFormatting>
  <conditionalFormatting sqref="L61">
    <cfRule type="cellIs" dxfId="300" priority="28" operator="greaterThan">
      <formula>0</formula>
    </cfRule>
  </conditionalFormatting>
  <conditionalFormatting sqref="G61">
    <cfRule type="cellIs" dxfId="299" priority="25" operator="greaterThan">
      <formula>0</formula>
    </cfRule>
  </conditionalFormatting>
  <conditionalFormatting sqref="H61:K61">
    <cfRule type="cellIs" dxfId="298" priority="24" operator="greaterThan">
      <formula>0</formula>
    </cfRule>
  </conditionalFormatting>
  <conditionalFormatting sqref="G67">
    <cfRule type="cellIs" dxfId="297" priority="22" operator="greaterThan">
      <formula>0</formula>
    </cfRule>
  </conditionalFormatting>
  <conditionalFormatting sqref="H67:L67">
    <cfRule type="cellIs" dxfId="296" priority="21" operator="greaterThan">
      <formula>0</formula>
    </cfRule>
  </conditionalFormatting>
  <conditionalFormatting sqref="L65">
    <cfRule type="cellIs" dxfId="295" priority="23" operator="greaterThan">
      <formula>0</formula>
    </cfRule>
  </conditionalFormatting>
  <conditionalFormatting sqref="G65">
    <cfRule type="cellIs" dxfId="294" priority="20" operator="greaterThan">
      <formula>0</formula>
    </cfRule>
  </conditionalFormatting>
  <conditionalFormatting sqref="H65:K65">
    <cfRule type="cellIs" dxfId="293" priority="19" operator="greaterThan">
      <formula>0</formula>
    </cfRule>
  </conditionalFormatting>
  <conditionalFormatting sqref="M61:N61">
    <cfRule type="cellIs" dxfId="292" priority="18" operator="notEqual">
      <formula>1</formula>
    </cfRule>
  </conditionalFormatting>
  <conditionalFormatting sqref="M63:N63">
    <cfRule type="cellIs" dxfId="291" priority="17" operator="notEqual">
      <formula>1</formula>
    </cfRule>
  </conditionalFormatting>
  <conditionalFormatting sqref="M65:N65">
    <cfRule type="cellIs" dxfId="290" priority="16" operator="notEqual">
      <formula>1</formula>
    </cfRule>
  </conditionalFormatting>
  <conditionalFormatting sqref="M67:N67">
    <cfRule type="cellIs" dxfId="289" priority="15" operator="notEqual">
      <formula>1</formula>
    </cfRule>
  </conditionalFormatting>
  <conditionalFormatting sqref="G69">
    <cfRule type="cellIs" dxfId="288" priority="14" operator="greaterThan">
      <formula>0</formula>
    </cfRule>
  </conditionalFormatting>
  <conditionalFormatting sqref="H69:L69">
    <cfRule type="cellIs" dxfId="287" priority="13" operator="greaterThan">
      <formula>0</formula>
    </cfRule>
  </conditionalFormatting>
  <conditionalFormatting sqref="G73">
    <cfRule type="cellIs" dxfId="286" priority="11" operator="greaterThan">
      <formula>0</formula>
    </cfRule>
  </conditionalFormatting>
  <conditionalFormatting sqref="H73:L73">
    <cfRule type="cellIs" dxfId="285" priority="10" operator="greaterThan">
      <formula>0</formula>
    </cfRule>
  </conditionalFormatting>
  <conditionalFormatting sqref="L71">
    <cfRule type="cellIs" dxfId="284" priority="12" operator="greaterThan">
      <formula>0</formula>
    </cfRule>
  </conditionalFormatting>
  <conditionalFormatting sqref="G71">
    <cfRule type="cellIs" dxfId="283" priority="9" operator="greaterThan">
      <formula>0</formula>
    </cfRule>
  </conditionalFormatting>
  <conditionalFormatting sqref="H71:K71">
    <cfRule type="cellIs" dxfId="282" priority="8" operator="greaterThan">
      <formula>0</formula>
    </cfRule>
  </conditionalFormatting>
  <conditionalFormatting sqref="M69:N69">
    <cfRule type="cellIs" dxfId="281" priority="7" operator="notEqual">
      <formula>1</formula>
    </cfRule>
  </conditionalFormatting>
  <conditionalFormatting sqref="M71:N71">
    <cfRule type="cellIs" dxfId="280" priority="6" operator="notEqual">
      <formula>1</formula>
    </cfRule>
  </conditionalFormatting>
  <conditionalFormatting sqref="M73:N73">
    <cfRule type="cellIs" dxfId="279" priority="5" operator="notEqual">
      <formula>1</formula>
    </cfRule>
  </conditionalFormatting>
  <conditionalFormatting sqref="G17">
    <cfRule type="cellIs" dxfId="278" priority="2" operator="greaterThan">
      <formula>0</formula>
    </cfRule>
  </conditionalFormatting>
  <conditionalFormatting sqref="H17:L17">
    <cfRule type="cellIs" dxfId="277" priority="1" operator="greaterThan">
      <formula>0</formula>
    </cfRule>
  </conditionalFormatting>
  <printOptions horizontalCentered="1" verticalCentered="1"/>
  <pageMargins left="0.51181102362204722" right="0.51181102362204722" top="0.78740157480314965" bottom="0.78740157480314965" header="0.31496062992125984" footer="0.31496062992125984"/>
  <pageSetup paperSize="9" scale="44" orientation="landscape" r:id="rId1"/>
  <headerFooter>
    <oddFooter>Página &amp;P de &amp;N</oddFooter>
  </headerFooter>
  <rowBreaks count="2" manualBreakCount="2">
    <brk id="32" max="13" man="1"/>
    <brk id="60" max="13" man="1"/>
  </rowBreaks>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3"/>
  <dimension ref="A1:Z84"/>
  <sheetViews>
    <sheetView showGridLines="0" view="pageBreakPreview" zoomScale="70" zoomScaleNormal="70" zoomScaleSheetLayoutView="70" workbookViewId="0">
      <pane ySplit="13" topLeftCell="A15" activePane="bottomLeft" state="frozen"/>
      <selection activeCell="K21" sqref="K21"/>
      <selection pane="bottomLeft" activeCell="K21" sqref="K21"/>
    </sheetView>
  </sheetViews>
  <sheetFormatPr defaultColWidth="9.85546875" defaultRowHeight="15" x14ac:dyDescent="0.25"/>
  <cols>
    <col min="1" max="1" width="11.140625" style="10" customWidth="1"/>
    <col min="2" max="3" width="12" style="10" customWidth="1"/>
    <col min="4" max="4" width="12.7109375" style="10" customWidth="1"/>
    <col min="5" max="6" width="16.28515625" style="10" customWidth="1"/>
    <col min="7" max="10" width="25.7109375" style="10" customWidth="1"/>
    <col min="11" max="11" width="16.7109375" style="10" customWidth="1"/>
    <col min="12" max="12" width="17.5703125" style="10" customWidth="1"/>
    <col min="13" max="13" width="11.140625" style="10" customWidth="1"/>
    <col min="14" max="15" width="12" style="10" customWidth="1"/>
    <col min="16" max="16" width="12.7109375" style="10" customWidth="1"/>
    <col min="17" max="17" width="16.28515625" style="10" customWidth="1"/>
    <col min="18" max="18" width="9.85546875" style="10" customWidth="1"/>
    <col min="19" max="24" width="17.42578125" style="10" customWidth="1"/>
    <col min="25" max="25" width="16.7109375" style="10" customWidth="1"/>
    <col min="26" max="26" width="17.5703125" style="10" customWidth="1"/>
    <col min="27" max="32" width="9.140625" style="10" customWidth="1"/>
    <col min="33" max="16384" width="9.85546875" style="10"/>
  </cols>
  <sheetData>
    <row r="1" spans="1:26" ht="94.9" customHeight="1" thickBot="1" x14ac:dyDescent="0.3">
      <c r="A1" s="36"/>
      <c r="B1" s="36"/>
      <c r="C1" s="36"/>
      <c r="D1" s="36"/>
      <c r="E1" s="36"/>
      <c r="F1" s="36"/>
      <c r="G1" s="36"/>
      <c r="H1" s="36"/>
      <c r="I1" s="36"/>
      <c r="J1" s="36"/>
      <c r="K1" s="36"/>
      <c r="L1" s="36"/>
    </row>
    <row r="2" spans="1:26" s="8" customFormat="1" ht="25.15" customHeight="1" thickBot="1" x14ac:dyDescent="0.35">
      <c r="A2" s="403" t="s">
        <v>5274</v>
      </c>
      <c r="B2" s="403"/>
      <c r="C2" s="403"/>
      <c r="D2" s="403"/>
      <c r="E2" s="403"/>
      <c r="F2" s="403"/>
      <c r="G2" s="403"/>
      <c r="H2" s="403"/>
      <c r="I2" s="403"/>
      <c r="J2" s="403"/>
      <c r="K2" s="93" t="s">
        <v>4140</v>
      </c>
      <c r="L2" s="290" t="str">
        <f>DADOS!D6</f>
        <v>R03</v>
      </c>
      <c r="M2" s="403" t="s">
        <v>5274</v>
      </c>
      <c r="N2" s="403"/>
      <c r="O2" s="403"/>
      <c r="P2" s="403"/>
      <c r="Q2" s="403"/>
      <c r="R2" s="403"/>
      <c r="S2" s="403"/>
      <c r="T2" s="403"/>
      <c r="U2" s="403"/>
      <c r="V2" s="403"/>
      <c r="W2" s="403"/>
      <c r="X2" s="404"/>
      <c r="Y2" s="93" t="s">
        <v>4140</v>
      </c>
      <c r="Z2" s="290" t="str">
        <f>DADOS!$D$6</f>
        <v>R03</v>
      </c>
    </row>
    <row r="3" spans="1:26" s="8" customFormat="1" ht="19.5" thickBot="1" x14ac:dyDescent="0.35">
      <c r="A3" s="405"/>
      <c r="B3" s="405"/>
      <c r="C3" s="405"/>
      <c r="D3" s="405"/>
      <c r="E3" s="405"/>
      <c r="F3" s="405"/>
      <c r="G3" s="405"/>
      <c r="H3" s="405"/>
      <c r="I3" s="405"/>
      <c r="J3" s="405"/>
      <c r="K3" s="93" t="s">
        <v>4929</v>
      </c>
      <c r="L3" s="291">
        <f ca="1">DADOS!D2</f>
        <v>46170</v>
      </c>
      <c r="M3" s="405"/>
      <c r="N3" s="405"/>
      <c r="O3" s="405"/>
      <c r="P3" s="405"/>
      <c r="Q3" s="405"/>
      <c r="R3" s="405"/>
      <c r="S3" s="405"/>
      <c r="T3" s="405"/>
      <c r="U3" s="405"/>
      <c r="V3" s="405"/>
      <c r="W3" s="405"/>
      <c r="X3" s="406"/>
      <c r="Y3" s="93" t="s">
        <v>4929</v>
      </c>
      <c r="Z3" s="291">
        <f ca="1">DADOS!$D$2</f>
        <v>46170</v>
      </c>
    </row>
    <row r="4" spans="1:26" s="8" customFormat="1" ht="18" customHeight="1" x14ac:dyDescent="0.3">
      <c r="A4" s="282" t="s">
        <v>4141</v>
      </c>
      <c r="B4" s="282"/>
      <c r="C4" s="283"/>
      <c r="D4" s="439" t="s">
        <v>4143</v>
      </c>
      <c r="E4" s="440"/>
      <c r="F4" s="440"/>
      <c r="G4" s="441"/>
      <c r="H4" s="179" t="s">
        <v>4142</v>
      </c>
      <c r="I4" s="179"/>
      <c r="J4" s="68"/>
      <c r="K4" s="100" t="s">
        <v>5253</v>
      </c>
      <c r="L4" s="288"/>
      <c r="M4" s="282" t="s">
        <v>4141</v>
      </c>
      <c r="N4" s="282"/>
      <c r="O4" s="283"/>
      <c r="P4" s="439" t="s">
        <v>4143</v>
      </c>
      <c r="Q4" s="440"/>
      <c r="R4" s="440"/>
      <c r="S4" s="440"/>
      <c r="T4" s="441"/>
      <c r="U4" s="179" t="s">
        <v>4142</v>
      </c>
      <c r="V4" s="68"/>
      <c r="W4" s="48"/>
      <c r="X4" s="48"/>
      <c r="Y4" s="100" t="s">
        <v>5253</v>
      </c>
      <c r="Z4" s="288"/>
    </row>
    <row r="5" spans="1:26" s="8" customFormat="1" ht="30" customHeight="1" x14ac:dyDescent="0.3">
      <c r="A5" s="416" t="str">
        <f>DADOS!D8</f>
        <v>REFORMA DO MURO DE FECHAMENTO DO CEMITÉRIO MUNICIPAL</v>
      </c>
      <c r="B5" s="416"/>
      <c r="C5" s="417"/>
      <c r="D5" s="221"/>
      <c r="E5" s="154"/>
      <c r="F5" s="154"/>
      <c r="G5" s="201"/>
      <c r="I5" s="9"/>
      <c r="J5" s="68"/>
      <c r="K5" s="444" t="str">
        <f>DADOS!D14</f>
        <v>SINAPI: 12/2025 Minas Gerais
SETOP: 10/2025 Minas Gerais
SICRO : 10/2025 Minas Gerais
SUDECAP: 09/2025 Minas Gerais</v>
      </c>
      <c r="L5" s="452"/>
      <c r="M5" s="416" t="str">
        <f>DADOS!$D$8</f>
        <v>REFORMA DO MURO DE FECHAMENTO DO CEMITÉRIO MUNICIPAL</v>
      </c>
      <c r="N5" s="416"/>
      <c r="O5" s="417"/>
      <c r="P5" s="442"/>
      <c r="Q5" s="416"/>
      <c r="R5" s="416"/>
      <c r="S5" s="416"/>
      <c r="T5" s="417"/>
      <c r="U5" s="9"/>
      <c r="V5" s="68"/>
      <c r="W5" s="48"/>
      <c r="X5" s="48"/>
      <c r="Y5" s="454" t="str">
        <f>DADOS!$D$14</f>
        <v>SINAPI: 12/2025 Minas Gerais
SETOP: 10/2025 Minas Gerais
SICRO : 10/2025 Minas Gerais
SUDECAP: 09/2025 Minas Gerais</v>
      </c>
      <c r="Z5" s="455"/>
    </row>
    <row r="6" spans="1:26" s="8" customFormat="1" ht="30" customHeight="1" x14ac:dyDescent="0.3">
      <c r="A6" s="416"/>
      <c r="B6" s="416"/>
      <c r="C6" s="417"/>
      <c r="D6" s="221"/>
      <c r="E6" s="154"/>
      <c r="F6" s="154"/>
      <c r="G6" s="201"/>
      <c r="I6" s="9"/>
      <c r="J6" s="68"/>
      <c r="K6" s="444"/>
      <c r="L6" s="452"/>
      <c r="M6" s="416"/>
      <c r="N6" s="416"/>
      <c r="O6" s="417"/>
      <c r="P6" s="442"/>
      <c r="Q6" s="416"/>
      <c r="R6" s="416"/>
      <c r="S6" s="416"/>
      <c r="T6" s="417"/>
      <c r="U6" s="9"/>
      <c r="V6" s="68"/>
      <c r="W6" s="48"/>
      <c r="X6" s="48"/>
      <c r="Y6" s="454"/>
      <c r="Z6" s="455"/>
    </row>
    <row r="7" spans="1:26" s="8" customFormat="1" ht="30" customHeight="1" thickBot="1" x14ac:dyDescent="0.35">
      <c r="A7" s="416"/>
      <c r="B7" s="416"/>
      <c r="C7" s="417"/>
      <c r="D7" s="221"/>
      <c r="E7" s="154"/>
      <c r="F7" s="154"/>
      <c r="G7" s="201"/>
      <c r="I7" s="9"/>
      <c r="J7" s="68"/>
      <c r="K7" s="446"/>
      <c r="L7" s="453"/>
      <c r="M7" s="416"/>
      <c r="N7" s="416"/>
      <c r="O7" s="417"/>
      <c r="P7" s="442"/>
      <c r="Q7" s="416"/>
      <c r="R7" s="416"/>
      <c r="S7" s="416"/>
      <c r="T7" s="417"/>
      <c r="U7" s="9"/>
      <c r="V7" s="68"/>
      <c r="W7" s="48"/>
      <c r="X7" s="48"/>
      <c r="Y7" s="456"/>
      <c r="Z7" s="457"/>
    </row>
    <row r="8" spans="1:26" s="8" customFormat="1" ht="18.75" x14ac:dyDescent="0.3">
      <c r="A8" s="416"/>
      <c r="B8" s="416"/>
      <c r="C8" s="417"/>
      <c r="D8" s="221"/>
      <c r="E8" s="154"/>
      <c r="F8" s="154"/>
      <c r="G8" s="201"/>
      <c r="I8" s="9"/>
      <c r="J8" s="68"/>
      <c r="K8" s="96" t="s">
        <v>5251</v>
      </c>
      <c r="L8" s="292">
        <f>DADOS!D10</f>
        <v>0.26519999999999999</v>
      </c>
      <c r="M8" s="416"/>
      <c r="N8" s="416"/>
      <c r="O8" s="417"/>
      <c r="P8" s="442"/>
      <c r="Q8" s="416"/>
      <c r="R8" s="416"/>
      <c r="S8" s="416"/>
      <c r="T8" s="417"/>
      <c r="U8" s="9"/>
      <c r="V8" s="68"/>
      <c r="W8" s="48"/>
      <c r="X8" s="48"/>
      <c r="Y8" s="96" t="s">
        <v>5251</v>
      </c>
      <c r="Z8" s="292">
        <f>DADOS!$D$10</f>
        <v>0.26519999999999999</v>
      </c>
    </row>
    <row r="9" spans="1:26" s="8" customFormat="1" ht="19.5" thickBot="1" x14ac:dyDescent="0.35">
      <c r="A9" s="418"/>
      <c r="B9" s="418"/>
      <c r="C9" s="419"/>
      <c r="D9" s="222"/>
      <c r="E9" s="202"/>
      <c r="F9" s="202"/>
      <c r="G9" s="203"/>
      <c r="I9" s="80"/>
      <c r="J9" s="80"/>
      <c r="K9" s="97" t="s">
        <v>5252</v>
      </c>
      <c r="L9" s="289" t="str">
        <f>DADOS!D12</f>
        <v>-</v>
      </c>
      <c r="M9" s="418"/>
      <c r="N9" s="418"/>
      <c r="O9" s="419"/>
      <c r="P9" s="443"/>
      <c r="Q9" s="418"/>
      <c r="R9" s="418"/>
      <c r="S9" s="418"/>
      <c r="T9" s="419"/>
      <c r="U9" s="80"/>
      <c r="V9" s="80"/>
      <c r="W9" s="80"/>
      <c r="X9" s="80"/>
      <c r="Y9" s="97" t="s">
        <v>5252</v>
      </c>
      <c r="Z9" s="289" t="str">
        <f>DADOS!$D$12</f>
        <v>-</v>
      </c>
    </row>
    <row r="10" spans="1:26" s="8" customFormat="1" ht="7.9" customHeight="1" thickBot="1" x14ac:dyDescent="0.35">
      <c r="A10" s="421"/>
      <c r="B10" s="421"/>
      <c r="C10" s="421"/>
      <c r="D10" s="422"/>
      <c r="E10" s="422"/>
      <c r="F10" s="422"/>
      <c r="G10" s="422"/>
      <c r="H10" s="422"/>
      <c r="I10" s="422"/>
      <c r="J10" s="422"/>
      <c r="K10" s="422"/>
      <c r="L10" s="422"/>
      <c r="M10" s="421"/>
      <c r="N10" s="421"/>
      <c r="O10" s="421"/>
      <c r="P10" s="422"/>
      <c r="Q10" s="422"/>
      <c r="R10" s="422"/>
      <c r="S10" s="422"/>
      <c r="T10" s="422"/>
      <c r="U10" s="422"/>
      <c r="V10" s="422"/>
      <c r="W10" s="422"/>
      <c r="X10" s="422"/>
      <c r="Y10" s="422"/>
      <c r="Z10" s="422"/>
    </row>
    <row r="11" spans="1:26" s="8" customFormat="1" ht="30" customHeight="1" thickBot="1" x14ac:dyDescent="0.35">
      <c r="A11" s="420" t="str">
        <f>A2&amp;" DE "&amp;DADOS!D20&amp;" - "&amp;A5</f>
        <v>CRONOGRAMA FÍSICO-FINANCEIRO DE PROJETO EXECUTIVO - REFORMA DO MURO DE FECHAMENTO DO CEMITÉRIO MUNICIPAL</v>
      </c>
      <c r="B11" s="420"/>
      <c r="C11" s="420"/>
      <c r="D11" s="420"/>
      <c r="E11" s="420"/>
      <c r="F11" s="420"/>
      <c r="G11" s="420"/>
      <c r="H11" s="420"/>
      <c r="I11" s="420"/>
      <c r="J11" s="420"/>
      <c r="K11" s="420"/>
      <c r="L11" s="420"/>
      <c r="M11" s="420" t="str">
        <f>M2&amp;" DE "&amp;DADOS!$D$20&amp;" - "&amp;M5</f>
        <v>CRONOGRAMA FÍSICO-FINANCEIRO DE PROJETO EXECUTIVO - REFORMA DO MURO DE FECHAMENTO DO CEMITÉRIO MUNICIPAL</v>
      </c>
      <c r="N11" s="420"/>
      <c r="O11" s="420"/>
      <c r="P11" s="420"/>
      <c r="Q11" s="420"/>
      <c r="R11" s="420"/>
      <c r="S11" s="420"/>
      <c r="T11" s="420"/>
      <c r="U11" s="420"/>
      <c r="V11" s="420"/>
      <c r="W11" s="420"/>
      <c r="X11" s="420"/>
      <c r="Y11" s="420"/>
      <c r="Z11" s="420"/>
    </row>
    <row r="12" spans="1:26" s="8" customFormat="1" ht="7.9" customHeight="1" thickBot="1" x14ac:dyDescent="0.35">
      <c r="A12" s="279"/>
      <c r="B12" s="279"/>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row>
    <row r="13" spans="1:26" s="8" customFormat="1" ht="30" customHeight="1" thickBot="1" x14ac:dyDescent="0.35">
      <c r="A13" s="279" t="s">
        <v>4139</v>
      </c>
      <c r="B13" s="414" t="s">
        <v>1545</v>
      </c>
      <c r="C13" s="414"/>
      <c r="D13" s="414"/>
      <c r="E13" s="414"/>
      <c r="F13" s="278" t="s">
        <v>5271</v>
      </c>
      <c r="G13" s="278" t="s">
        <v>5276</v>
      </c>
      <c r="H13" s="278" t="s">
        <v>5277</v>
      </c>
      <c r="I13" s="279" t="s">
        <v>5278</v>
      </c>
      <c r="J13" s="279" t="s">
        <v>5279</v>
      </c>
      <c r="K13" s="414" t="s">
        <v>5275</v>
      </c>
      <c r="L13" s="414"/>
      <c r="M13" s="279" t="s">
        <v>4139</v>
      </c>
      <c r="N13" s="414" t="s">
        <v>1545</v>
      </c>
      <c r="O13" s="414"/>
      <c r="P13" s="414"/>
      <c r="Q13" s="414"/>
      <c r="R13" s="278" t="s">
        <v>5271</v>
      </c>
      <c r="S13" s="414" t="s">
        <v>5280</v>
      </c>
      <c r="T13" s="414"/>
      <c r="U13" s="414" t="s">
        <v>5285</v>
      </c>
      <c r="V13" s="414"/>
      <c r="W13" s="414" t="s">
        <v>11485</v>
      </c>
      <c r="X13" s="414"/>
      <c r="Y13" s="414" t="s">
        <v>5275</v>
      </c>
      <c r="Z13" s="414"/>
    </row>
    <row r="14" spans="1:26" s="8" customFormat="1" ht="7.9" customHeight="1" thickBot="1" x14ac:dyDescent="0.35">
      <c r="A14" s="279"/>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row>
    <row r="15" spans="1:26" ht="30" customHeight="1" x14ac:dyDescent="0.25">
      <c r="A15" s="180">
        <v>1</v>
      </c>
      <c r="B15" s="438" t="str">
        <f>VLOOKUP(A15,ORC!$D:$N,2,0)</f>
        <v>ADMINISTRAÇÃO DE OBRA</v>
      </c>
      <c r="C15" s="438"/>
      <c r="D15" s="438"/>
      <c r="E15" s="438"/>
      <c r="F15" s="183" t="s">
        <v>3402</v>
      </c>
      <c r="G15" s="323">
        <v>0.14000000000000001</v>
      </c>
      <c r="H15" s="323">
        <v>0.14000000000000001</v>
      </c>
      <c r="I15" s="323">
        <v>0.14000000000000001</v>
      </c>
      <c r="J15" s="323">
        <v>0.14000000000000001</v>
      </c>
      <c r="K15" s="434">
        <f>SUM(G15:J15)+SUM(S15:X15)</f>
        <v>1</v>
      </c>
      <c r="L15" s="435"/>
      <c r="M15" s="180">
        <v>1</v>
      </c>
      <c r="N15" s="438" t="str">
        <f>VLOOKUP(M15,ORC!$D:$N,2,0)</f>
        <v>ADMINISTRAÇÃO DE OBRA</v>
      </c>
      <c r="O15" s="438"/>
      <c r="P15" s="438"/>
      <c r="Q15" s="438"/>
      <c r="R15" s="183" t="s">
        <v>3402</v>
      </c>
      <c r="S15" s="458">
        <v>0.14000000000000001</v>
      </c>
      <c r="T15" s="458"/>
      <c r="U15" s="458">
        <v>0.15</v>
      </c>
      <c r="V15" s="458"/>
      <c r="W15" s="458">
        <v>0.15</v>
      </c>
      <c r="X15" s="458"/>
      <c r="Y15" s="434">
        <f t="shared" ref="Y15:Y52" si="0">K15</f>
        <v>1</v>
      </c>
      <c r="Z15" s="435"/>
    </row>
    <row r="16" spans="1:26" ht="30" customHeight="1" x14ac:dyDescent="0.25">
      <c r="A16" s="188">
        <f>IFERROR(IF(B15&lt;&gt;"",100,B15),"")</f>
        <v>100</v>
      </c>
      <c r="B16" s="433"/>
      <c r="C16" s="433"/>
      <c r="D16" s="433"/>
      <c r="E16" s="433"/>
      <c r="F16" s="182" t="s">
        <v>4155</v>
      </c>
      <c r="G16" s="281">
        <f>IF(G15="","",IFERROR(G15*$K16,""))</f>
        <v>5600.1792000000005</v>
      </c>
      <c r="H16" s="281">
        <f t="shared" ref="H16:J16" si="1">IF(H15="","",IFERROR(H15*$K16,""))</f>
        <v>5600.1792000000005</v>
      </c>
      <c r="I16" s="281">
        <f t="shared" si="1"/>
        <v>5600.1792000000005</v>
      </c>
      <c r="J16" s="281">
        <f t="shared" si="1"/>
        <v>5600.1792000000005</v>
      </c>
      <c r="K16" s="436">
        <f>VLOOKUP(A15,ORC!$D:$N,11,0)</f>
        <v>40001.279999999999</v>
      </c>
      <c r="L16" s="436"/>
      <c r="M16" s="188">
        <f>IFERROR(IF(N15&lt;&gt;"",100,N15),"")</f>
        <v>100</v>
      </c>
      <c r="N16" s="433"/>
      <c r="O16" s="433"/>
      <c r="P16" s="433"/>
      <c r="Q16" s="433"/>
      <c r="R16" s="182" t="s">
        <v>4155</v>
      </c>
      <c r="S16" s="450">
        <f>IF(S15="","",IFERROR(S15*$K16,""))</f>
        <v>5600.1792000000005</v>
      </c>
      <c r="T16" s="450"/>
      <c r="U16" s="450">
        <f t="shared" ref="U16" si="2">IF(U15="","",IFERROR(U15*$K16,""))</f>
        <v>6000.192</v>
      </c>
      <c r="V16" s="450"/>
      <c r="W16" s="450">
        <f t="shared" ref="W16" si="3">IF(W15="","",IFERROR(W15*$K16,""))</f>
        <v>6000.192</v>
      </c>
      <c r="X16" s="450"/>
      <c r="Y16" s="436">
        <f t="shared" si="0"/>
        <v>40001.279999999999</v>
      </c>
      <c r="Z16" s="436"/>
    </row>
    <row r="17" spans="1:26" ht="30" customHeight="1" x14ac:dyDescent="0.25">
      <c r="A17" s="180">
        <v>2</v>
      </c>
      <c r="B17" s="437" t="str">
        <f>VLOOKUP(A17,ORC!$D:$N,2,0)</f>
        <v>CANTEIRO DE OBRAS</v>
      </c>
      <c r="C17" s="437"/>
      <c r="D17" s="437"/>
      <c r="E17" s="437"/>
      <c r="F17" s="152" t="s">
        <v>3402</v>
      </c>
      <c r="G17" s="324"/>
      <c r="H17" s="324"/>
      <c r="I17" s="324"/>
      <c r="J17" s="324"/>
      <c r="K17" s="434">
        <f>SUM(G17:J17)+SUM(S17:X17)</f>
        <v>0</v>
      </c>
      <c r="L17" s="435"/>
      <c r="M17" s="180">
        <v>2</v>
      </c>
      <c r="N17" s="437" t="str">
        <f>VLOOKUP(M17,ORC!$D:$N,2,0)</f>
        <v>CANTEIRO DE OBRAS</v>
      </c>
      <c r="O17" s="437"/>
      <c r="P17" s="437"/>
      <c r="Q17" s="437"/>
      <c r="R17" s="152" t="s">
        <v>3402</v>
      </c>
      <c r="S17" s="449"/>
      <c r="T17" s="449"/>
      <c r="U17" s="449"/>
      <c r="V17" s="449"/>
      <c r="W17" s="449"/>
      <c r="X17" s="449"/>
      <c r="Y17" s="434">
        <f t="shared" si="0"/>
        <v>0</v>
      </c>
      <c r="Z17" s="435"/>
    </row>
    <row r="18" spans="1:26" ht="30" customHeight="1" x14ac:dyDescent="0.25">
      <c r="A18" s="188">
        <f>IFERROR(IF(B17&lt;&gt;"",100,B17),"")</f>
        <v>100</v>
      </c>
      <c r="B18" s="433"/>
      <c r="C18" s="433"/>
      <c r="D18" s="433"/>
      <c r="E18" s="433"/>
      <c r="F18" s="182" t="s">
        <v>4155</v>
      </c>
      <c r="G18" s="281" t="str">
        <f>IF(G17="","",IFERROR(G17*$K18,""))</f>
        <v/>
      </c>
      <c r="H18" s="281" t="str">
        <f t="shared" ref="H18:J18" si="4">IF(H17="","",IFERROR(H17*$K18,""))</f>
        <v/>
      </c>
      <c r="I18" s="281" t="str">
        <f t="shared" si="4"/>
        <v/>
      </c>
      <c r="J18" s="281" t="str">
        <f t="shared" si="4"/>
        <v/>
      </c>
      <c r="K18" s="436">
        <f>VLOOKUP(A17,ORC!$D:$N,11,0)</f>
        <v>50923.28</v>
      </c>
      <c r="L18" s="436"/>
      <c r="M18" s="188">
        <f>IFERROR(IF(N17&lt;&gt;"",100,N17),"")</f>
        <v>100</v>
      </c>
      <c r="N18" s="433"/>
      <c r="O18" s="433"/>
      <c r="P18" s="433"/>
      <c r="Q18" s="433"/>
      <c r="R18" s="182" t="s">
        <v>4155</v>
      </c>
      <c r="S18" s="450" t="str">
        <f>IF(S17="","",IFERROR(S17*$K18,""))</f>
        <v/>
      </c>
      <c r="T18" s="450"/>
      <c r="U18" s="450" t="str">
        <f t="shared" ref="U18" si="5">IF(U17="","",IFERROR(U17*$K18,""))</f>
        <v/>
      </c>
      <c r="V18" s="450"/>
      <c r="W18" s="450" t="str">
        <f t="shared" ref="W18" si="6">IF(W17="","",IFERROR(W17*$K18,""))</f>
        <v/>
      </c>
      <c r="X18" s="450"/>
      <c r="Y18" s="451">
        <f t="shared" si="0"/>
        <v>50923.28</v>
      </c>
      <c r="Z18" s="451"/>
    </row>
    <row r="19" spans="1:26" ht="30" customHeight="1" x14ac:dyDescent="0.25">
      <c r="A19" s="180">
        <v>3</v>
      </c>
      <c r="B19" s="437" t="str">
        <f>VLOOKUP(A19,ORC!$D:$N,2,0)</f>
        <v>SERVIÇOS PRELIMINARES</v>
      </c>
      <c r="C19" s="437"/>
      <c r="D19" s="437"/>
      <c r="E19" s="437"/>
      <c r="F19" s="152" t="s">
        <v>3402</v>
      </c>
      <c r="G19" s="324"/>
      <c r="H19" s="324"/>
      <c r="I19" s="324"/>
      <c r="J19" s="324"/>
      <c r="K19" s="434">
        <f>SUM(G19:J19)+SUM(S19:X19)</f>
        <v>0</v>
      </c>
      <c r="L19" s="435"/>
      <c r="M19" s="180">
        <v>3</v>
      </c>
      <c r="N19" s="437" t="str">
        <f>VLOOKUP(M19,ORC!$D:$N,2,0)</f>
        <v>SERVIÇOS PRELIMINARES</v>
      </c>
      <c r="O19" s="437"/>
      <c r="P19" s="437"/>
      <c r="Q19" s="437"/>
      <c r="R19" s="152" t="s">
        <v>3402</v>
      </c>
      <c r="S19" s="449"/>
      <c r="T19" s="449"/>
      <c r="U19" s="449"/>
      <c r="V19" s="449"/>
      <c r="W19" s="449"/>
      <c r="X19" s="449"/>
      <c r="Y19" s="434">
        <f t="shared" si="0"/>
        <v>0</v>
      </c>
      <c r="Z19" s="435"/>
    </row>
    <row r="20" spans="1:26" ht="30" customHeight="1" x14ac:dyDescent="0.25">
      <c r="A20" s="188">
        <f>IFERROR(IF(B19&lt;&gt;"",100,B19),"")</f>
        <v>100</v>
      </c>
      <c r="B20" s="433"/>
      <c r="C20" s="433"/>
      <c r="D20" s="433"/>
      <c r="E20" s="433"/>
      <c r="F20" s="182" t="s">
        <v>4155</v>
      </c>
      <c r="G20" s="281" t="str">
        <f>IF(G19="","",IFERROR(G19*$K20,""))</f>
        <v/>
      </c>
      <c r="H20" s="281" t="str">
        <f t="shared" ref="H20:J20" si="7">IF(H19="","",IFERROR(H19*$K20,""))</f>
        <v/>
      </c>
      <c r="I20" s="281" t="str">
        <f t="shared" si="7"/>
        <v/>
      </c>
      <c r="J20" s="281" t="str">
        <f t="shared" si="7"/>
        <v/>
      </c>
      <c r="K20" s="436">
        <f>VLOOKUP(A19,ORC!$D:$N,11,0)</f>
        <v>27642.800000000003</v>
      </c>
      <c r="L20" s="436"/>
      <c r="M20" s="188">
        <f>IFERROR(IF(N19&lt;&gt;"",100,N19),"")</f>
        <v>100</v>
      </c>
      <c r="N20" s="433"/>
      <c r="O20" s="433"/>
      <c r="P20" s="433"/>
      <c r="Q20" s="433"/>
      <c r="R20" s="182" t="s">
        <v>4155</v>
      </c>
      <c r="S20" s="450" t="str">
        <f>IF(S19="","",IFERROR(S19*$K20,""))</f>
        <v/>
      </c>
      <c r="T20" s="450"/>
      <c r="U20" s="450" t="str">
        <f t="shared" ref="U20" si="8">IF(U19="","",IFERROR(U19*$K20,""))</f>
        <v/>
      </c>
      <c r="V20" s="450"/>
      <c r="W20" s="450" t="str">
        <f t="shared" ref="W20" si="9">IF(W19="","",IFERROR(W19*$K20,""))</f>
        <v/>
      </c>
      <c r="X20" s="450"/>
      <c r="Y20" s="451">
        <f t="shared" si="0"/>
        <v>27642.800000000003</v>
      </c>
      <c r="Z20" s="451"/>
    </row>
    <row r="21" spans="1:26" ht="30" customHeight="1" x14ac:dyDescent="0.25">
      <c r="A21" s="180">
        <v>4</v>
      </c>
      <c r="B21" s="437" t="str">
        <f>VLOOKUP(A21,ORC!$D:$N,2,0)</f>
        <v>LIMPEZAS E DEMOLIÇÕES</v>
      </c>
      <c r="C21" s="437"/>
      <c r="D21" s="437"/>
      <c r="E21" s="437"/>
      <c r="F21" s="152" t="s">
        <v>3402</v>
      </c>
      <c r="G21" s="324"/>
      <c r="H21" s="324"/>
      <c r="I21" s="324"/>
      <c r="J21" s="324"/>
      <c r="K21" s="434">
        <f>SUM(G21:J21)+SUM(S21:X21)</f>
        <v>0</v>
      </c>
      <c r="L21" s="435"/>
      <c r="M21" s="180">
        <v>4</v>
      </c>
      <c r="N21" s="437" t="str">
        <f>VLOOKUP(M21,ORC!$D:$N,2,0)</f>
        <v>LIMPEZAS E DEMOLIÇÕES</v>
      </c>
      <c r="O21" s="437"/>
      <c r="P21" s="437"/>
      <c r="Q21" s="437"/>
      <c r="R21" s="152" t="s">
        <v>3402</v>
      </c>
      <c r="S21" s="449"/>
      <c r="T21" s="449"/>
      <c r="U21" s="449"/>
      <c r="V21" s="449"/>
      <c r="W21" s="449"/>
      <c r="X21" s="449"/>
      <c r="Y21" s="434">
        <f t="shared" si="0"/>
        <v>0</v>
      </c>
      <c r="Z21" s="435"/>
    </row>
    <row r="22" spans="1:26" ht="30" customHeight="1" x14ac:dyDescent="0.25">
      <c r="A22" s="188">
        <f>IFERROR(IF(B21&lt;&gt;"",100,B21),"")</f>
        <v>100</v>
      </c>
      <c r="B22" s="433"/>
      <c r="C22" s="433"/>
      <c r="D22" s="433"/>
      <c r="E22" s="433"/>
      <c r="F22" s="182" t="s">
        <v>4155</v>
      </c>
      <c r="G22" s="281" t="str">
        <f>IF(G21="","",IFERROR(G21*$K22,""))</f>
        <v/>
      </c>
      <c r="H22" s="281" t="str">
        <f t="shared" ref="H22:J22" si="10">IF(H21="","",IFERROR(H21*$K22,""))</f>
        <v/>
      </c>
      <c r="I22" s="281" t="str">
        <f t="shared" si="10"/>
        <v/>
      </c>
      <c r="J22" s="281" t="str">
        <f t="shared" si="10"/>
        <v/>
      </c>
      <c r="K22" s="436">
        <f>VLOOKUP(A21,ORC!$D:$N,11,0)</f>
        <v>57630.33</v>
      </c>
      <c r="L22" s="436"/>
      <c r="M22" s="188">
        <f>IFERROR(IF(N21&lt;&gt;"",100,N21),"")</f>
        <v>100</v>
      </c>
      <c r="N22" s="433"/>
      <c r="O22" s="433"/>
      <c r="P22" s="433"/>
      <c r="Q22" s="433"/>
      <c r="R22" s="182" t="s">
        <v>4155</v>
      </c>
      <c r="S22" s="450" t="str">
        <f>IF(S21="","",IFERROR(S21*$K22,""))</f>
        <v/>
      </c>
      <c r="T22" s="450"/>
      <c r="U22" s="450" t="str">
        <f t="shared" ref="U22" si="11">IF(U21="","",IFERROR(U21*$K22,""))</f>
        <v/>
      </c>
      <c r="V22" s="450"/>
      <c r="W22" s="450" t="str">
        <f t="shared" ref="W22" si="12">IF(W21="","",IFERROR(W21*$K22,""))</f>
        <v/>
      </c>
      <c r="X22" s="450"/>
      <c r="Y22" s="451">
        <f t="shared" si="0"/>
        <v>57630.33</v>
      </c>
      <c r="Z22" s="451"/>
    </row>
    <row r="23" spans="1:26" ht="30" customHeight="1" x14ac:dyDescent="0.25">
      <c r="A23" s="180">
        <v>5</v>
      </c>
      <c r="B23" s="437" t="str">
        <f>VLOOKUP(A23,ORC!$D:$N,2,0)</f>
        <v>MOVIMENTAÇÃO DE TERRA</v>
      </c>
      <c r="C23" s="437"/>
      <c r="D23" s="437"/>
      <c r="E23" s="437"/>
      <c r="F23" s="152" t="s">
        <v>3402</v>
      </c>
      <c r="G23" s="324"/>
      <c r="H23" s="324"/>
      <c r="I23" s="324"/>
      <c r="J23" s="324"/>
      <c r="K23" s="434">
        <f>SUM(G23:J23)+SUM(S23:X23)</f>
        <v>0</v>
      </c>
      <c r="L23" s="435"/>
      <c r="M23" s="180">
        <v>5</v>
      </c>
      <c r="N23" s="437" t="str">
        <f>VLOOKUP(M23,ORC!$D:$N,2,0)</f>
        <v>MOVIMENTAÇÃO DE TERRA</v>
      </c>
      <c r="O23" s="437"/>
      <c r="P23" s="437"/>
      <c r="Q23" s="437"/>
      <c r="R23" s="152" t="s">
        <v>3402</v>
      </c>
      <c r="S23" s="449"/>
      <c r="T23" s="449"/>
      <c r="U23" s="449"/>
      <c r="V23" s="449"/>
      <c r="W23" s="449"/>
      <c r="X23" s="449"/>
      <c r="Y23" s="434">
        <f t="shared" si="0"/>
        <v>0</v>
      </c>
      <c r="Z23" s="435"/>
    </row>
    <row r="24" spans="1:26" ht="30" customHeight="1" x14ac:dyDescent="0.25">
      <c r="A24" s="188">
        <f>IFERROR(IF(B23&lt;&gt;"",100,B23),"")</f>
        <v>100</v>
      </c>
      <c r="B24" s="433"/>
      <c r="C24" s="433"/>
      <c r="D24" s="433"/>
      <c r="E24" s="433"/>
      <c r="F24" s="182" t="s">
        <v>4155</v>
      </c>
      <c r="G24" s="281" t="str">
        <f>IF(G23="","",IFERROR(G23*$K24,""))</f>
        <v/>
      </c>
      <c r="H24" s="281" t="str">
        <f t="shared" ref="H24:J24" si="13">IF(H23="","",IFERROR(H23*$K24,""))</f>
        <v/>
      </c>
      <c r="I24" s="281" t="str">
        <f t="shared" si="13"/>
        <v/>
      </c>
      <c r="J24" s="281" t="str">
        <f t="shared" si="13"/>
        <v/>
      </c>
      <c r="K24" s="436">
        <f>VLOOKUP(A23,ORC!$D:$N,11,0)</f>
        <v>13842.54</v>
      </c>
      <c r="L24" s="436"/>
      <c r="M24" s="188">
        <f>IFERROR(IF(N23&lt;&gt;"",100,N23),"")</f>
        <v>100</v>
      </c>
      <c r="N24" s="433"/>
      <c r="O24" s="433"/>
      <c r="P24" s="433"/>
      <c r="Q24" s="433"/>
      <c r="R24" s="182" t="s">
        <v>4155</v>
      </c>
      <c r="S24" s="450" t="str">
        <f>IF(S23="","",IFERROR(S23*$K24,""))</f>
        <v/>
      </c>
      <c r="T24" s="450"/>
      <c r="U24" s="450" t="str">
        <f t="shared" ref="U24" si="14">IF(U23="","",IFERROR(U23*$K24,""))</f>
        <v/>
      </c>
      <c r="V24" s="450"/>
      <c r="W24" s="450" t="str">
        <f t="shared" ref="W24" si="15">IF(W23="","",IFERROR(W23*$K24,""))</f>
        <v/>
      </c>
      <c r="X24" s="450"/>
      <c r="Y24" s="451">
        <f t="shared" si="0"/>
        <v>13842.54</v>
      </c>
      <c r="Z24" s="451"/>
    </row>
    <row r="25" spans="1:26" ht="30" customHeight="1" x14ac:dyDescent="0.25">
      <c r="A25" s="180">
        <v>6</v>
      </c>
      <c r="B25" s="437" t="str">
        <f>VLOOKUP(A25,ORC!$D:$N,2,0)</f>
        <v>ESTRUTURA</v>
      </c>
      <c r="C25" s="437"/>
      <c r="D25" s="437"/>
      <c r="E25" s="437"/>
      <c r="F25" s="152" t="s">
        <v>3402</v>
      </c>
      <c r="G25" s="324"/>
      <c r="H25" s="324"/>
      <c r="I25" s="324"/>
      <c r="J25" s="324"/>
      <c r="K25" s="434">
        <f>SUM(G25:J25)+SUM(S25:X25)</f>
        <v>0</v>
      </c>
      <c r="L25" s="435"/>
      <c r="M25" s="180">
        <v>6</v>
      </c>
      <c r="N25" s="437" t="str">
        <f>VLOOKUP(M25,ORC!$D:$N,2,0)</f>
        <v>ESTRUTURA</v>
      </c>
      <c r="O25" s="437"/>
      <c r="P25" s="437"/>
      <c r="Q25" s="437"/>
      <c r="R25" s="152" t="s">
        <v>3402</v>
      </c>
      <c r="S25" s="449"/>
      <c r="T25" s="449"/>
      <c r="U25" s="449"/>
      <c r="V25" s="449"/>
      <c r="W25" s="449"/>
      <c r="X25" s="449"/>
      <c r="Y25" s="434">
        <f t="shared" si="0"/>
        <v>0</v>
      </c>
      <c r="Z25" s="435"/>
    </row>
    <row r="26" spans="1:26" ht="30" customHeight="1" x14ac:dyDescent="0.25">
      <c r="A26" s="188">
        <f>IFERROR(IF(B25&lt;&gt;"",100,B25),"")</f>
        <v>100</v>
      </c>
      <c r="B26" s="433"/>
      <c r="C26" s="433"/>
      <c r="D26" s="433"/>
      <c r="E26" s="433"/>
      <c r="F26" s="182" t="s">
        <v>4155</v>
      </c>
      <c r="G26" s="281" t="str">
        <f>IF(G25="","",IFERROR(G25*$K26,""))</f>
        <v/>
      </c>
      <c r="H26" s="281" t="str">
        <f t="shared" ref="H26:J26" si="16">IF(H25="","",IFERROR(H25*$K26,""))</f>
        <v/>
      </c>
      <c r="I26" s="281" t="str">
        <f t="shared" si="16"/>
        <v/>
      </c>
      <c r="J26" s="281" t="str">
        <f t="shared" si="16"/>
        <v/>
      </c>
      <c r="K26" s="436">
        <f>VLOOKUP(A25,ORC!$D:$N,11,0)</f>
        <v>262411.5</v>
      </c>
      <c r="L26" s="436"/>
      <c r="M26" s="188">
        <f>IFERROR(IF(N25&lt;&gt;"",100,N25),"")</f>
        <v>100</v>
      </c>
      <c r="N26" s="433"/>
      <c r="O26" s="433"/>
      <c r="P26" s="433"/>
      <c r="Q26" s="433"/>
      <c r="R26" s="182" t="s">
        <v>4155</v>
      </c>
      <c r="S26" s="450" t="str">
        <f>IF(S25="","",IFERROR(S25*$K26,""))</f>
        <v/>
      </c>
      <c r="T26" s="450"/>
      <c r="U26" s="450" t="str">
        <f t="shared" ref="U26" si="17">IF(U25="","",IFERROR(U25*$K26,""))</f>
        <v/>
      </c>
      <c r="V26" s="450"/>
      <c r="W26" s="450" t="str">
        <f t="shared" ref="W26" si="18">IF(W25="","",IFERROR(W25*$K26,""))</f>
        <v/>
      </c>
      <c r="X26" s="450"/>
      <c r="Y26" s="451">
        <f t="shared" si="0"/>
        <v>262411.5</v>
      </c>
      <c r="Z26" s="451"/>
    </row>
    <row r="27" spans="1:26" ht="30" customHeight="1" x14ac:dyDescent="0.25">
      <c r="A27" s="180">
        <v>7</v>
      </c>
      <c r="B27" s="437" t="str">
        <f>VLOOKUP(A27,ORC!$D:$N,2,0)</f>
        <v>ALVENARIA E REVESTIMENTO</v>
      </c>
      <c r="C27" s="437"/>
      <c r="D27" s="437"/>
      <c r="E27" s="437"/>
      <c r="F27" s="152" t="s">
        <v>3402</v>
      </c>
      <c r="G27" s="324"/>
      <c r="H27" s="324"/>
      <c r="I27" s="324"/>
      <c r="J27" s="324"/>
      <c r="K27" s="434">
        <f>SUM(G27:J27)+SUM(S27:X27)</f>
        <v>0</v>
      </c>
      <c r="L27" s="435"/>
      <c r="M27" s="180">
        <v>7</v>
      </c>
      <c r="N27" s="437" t="str">
        <f>VLOOKUP(M27,ORC!$D:$N,2,0)</f>
        <v>ALVENARIA E REVESTIMENTO</v>
      </c>
      <c r="O27" s="437"/>
      <c r="P27" s="437"/>
      <c r="Q27" s="437"/>
      <c r="R27" s="152" t="s">
        <v>3402</v>
      </c>
      <c r="S27" s="449"/>
      <c r="T27" s="449"/>
      <c r="U27" s="449"/>
      <c r="V27" s="449"/>
      <c r="W27" s="449"/>
      <c r="X27" s="449"/>
      <c r="Y27" s="434">
        <f t="shared" si="0"/>
        <v>0</v>
      </c>
      <c r="Z27" s="435"/>
    </row>
    <row r="28" spans="1:26" ht="30" customHeight="1" x14ac:dyDescent="0.25">
      <c r="A28" s="188">
        <f>IFERROR(IF(B27&lt;&gt;"",100,B27),"")</f>
        <v>100</v>
      </c>
      <c r="B28" s="433"/>
      <c r="C28" s="433"/>
      <c r="D28" s="433"/>
      <c r="E28" s="433"/>
      <c r="F28" s="182" t="s">
        <v>4155</v>
      </c>
      <c r="G28" s="281" t="str">
        <f>IF(G27="","",IFERROR(G27*$K28,""))</f>
        <v/>
      </c>
      <c r="H28" s="281" t="str">
        <f t="shared" ref="H28:J28" si="19">IF(H27="","",IFERROR(H27*$K28,""))</f>
        <v/>
      </c>
      <c r="I28" s="281" t="str">
        <f t="shared" si="19"/>
        <v/>
      </c>
      <c r="J28" s="281" t="str">
        <f t="shared" si="19"/>
        <v/>
      </c>
      <c r="K28" s="436">
        <f>VLOOKUP(A27,ORC!$D:$N,11,0)</f>
        <v>394647.94</v>
      </c>
      <c r="L28" s="436"/>
      <c r="M28" s="188">
        <f>IFERROR(IF(N27&lt;&gt;"",100,N27),"")</f>
        <v>100</v>
      </c>
      <c r="N28" s="433"/>
      <c r="O28" s="433"/>
      <c r="P28" s="433"/>
      <c r="Q28" s="433"/>
      <c r="R28" s="182" t="s">
        <v>4155</v>
      </c>
      <c r="S28" s="450" t="str">
        <f>IF(S27="","",IFERROR(S27*$K28,""))</f>
        <v/>
      </c>
      <c r="T28" s="450"/>
      <c r="U28" s="450" t="str">
        <f t="shared" ref="U28" si="20">IF(U27="","",IFERROR(U27*$K28,""))</f>
        <v/>
      </c>
      <c r="V28" s="450"/>
      <c r="W28" s="450" t="str">
        <f t="shared" ref="W28" si="21">IF(W27="","",IFERROR(W27*$K28,""))</f>
        <v/>
      </c>
      <c r="X28" s="450"/>
      <c r="Y28" s="451">
        <f t="shared" si="0"/>
        <v>394647.94</v>
      </c>
      <c r="Z28" s="451"/>
    </row>
    <row r="29" spans="1:26" ht="30" customHeight="1" x14ac:dyDescent="0.25">
      <c r="A29" s="287">
        <v>8</v>
      </c>
      <c r="B29" s="437" t="str">
        <f>VLOOKUP(A29,ORC!$D:$N,2,0)</f>
        <v>OBRAS COMPLEMENTARES</v>
      </c>
      <c r="C29" s="437"/>
      <c r="D29" s="437"/>
      <c r="E29" s="437"/>
      <c r="F29" s="152" t="s">
        <v>3402</v>
      </c>
      <c r="G29" s="324"/>
      <c r="H29" s="324"/>
      <c r="I29" s="324"/>
      <c r="J29" s="324"/>
      <c r="K29" s="434">
        <f>SUM(G29:J29)+SUM(S29:X29)</f>
        <v>0</v>
      </c>
      <c r="L29" s="435"/>
      <c r="M29" s="180">
        <v>8</v>
      </c>
      <c r="N29" s="437" t="str">
        <f>VLOOKUP(M29,ORC!$D:$N,2,0)</f>
        <v>OBRAS COMPLEMENTARES</v>
      </c>
      <c r="O29" s="437"/>
      <c r="P29" s="437"/>
      <c r="Q29" s="437"/>
      <c r="R29" s="152" t="s">
        <v>3402</v>
      </c>
      <c r="S29" s="449"/>
      <c r="T29" s="449"/>
      <c r="U29" s="449"/>
      <c r="V29" s="449"/>
      <c r="W29" s="449"/>
      <c r="X29" s="449"/>
      <c r="Y29" s="434">
        <f t="shared" si="0"/>
        <v>0</v>
      </c>
      <c r="Z29" s="435"/>
    </row>
    <row r="30" spans="1:26" ht="30" customHeight="1" x14ac:dyDescent="0.25">
      <c r="A30" s="188">
        <f>IFERROR(IF(B29&lt;&gt;"",100,B29),"")</f>
        <v>100</v>
      </c>
      <c r="B30" s="433"/>
      <c r="C30" s="433"/>
      <c r="D30" s="433"/>
      <c r="E30" s="433"/>
      <c r="F30" s="182" t="s">
        <v>4155</v>
      </c>
      <c r="G30" s="281" t="str">
        <f>IF(G29="","",IFERROR(G29*$K30,""))</f>
        <v/>
      </c>
      <c r="H30" s="281" t="str">
        <f t="shared" ref="H30:J30" si="22">IF(H29="","",IFERROR(H29*$K30,""))</f>
        <v/>
      </c>
      <c r="I30" s="281" t="str">
        <f t="shared" si="22"/>
        <v/>
      </c>
      <c r="J30" s="281" t="str">
        <f t="shared" si="22"/>
        <v/>
      </c>
      <c r="K30" s="436">
        <f>VLOOKUP(A29,ORC!$D:$N,11,0)</f>
        <v>145772.74</v>
      </c>
      <c r="L30" s="436"/>
      <c r="M30" s="188">
        <f>IFERROR(IF(N29&lt;&gt;"",100,N29),"")</f>
        <v>100</v>
      </c>
      <c r="N30" s="433"/>
      <c r="O30" s="433"/>
      <c r="P30" s="433"/>
      <c r="Q30" s="433"/>
      <c r="R30" s="182" t="s">
        <v>4155</v>
      </c>
      <c r="S30" s="450" t="str">
        <f>IF(S29="","",IFERROR(S29*$K30,""))</f>
        <v/>
      </c>
      <c r="T30" s="450"/>
      <c r="U30" s="450" t="str">
        <f t="shared" ref="U30" si="23">IF(U29="","",IFERROR(U29*$K30,""))</f>
        <v/>
      </c>
      <c r="V30" s="450"/>
      <c r="W30" s="450" t="str">
        <f t="shared" ref="W30" si="24">IF(W29="","",IFERROR(W29*$K30,""))</f>
        <v/>
      </c>
      <c r="X30" s="450"/>
      <c r="Y30" s="451">
        <f t="shared" si="0"/>
        <v>145772.74</v>
      </c>
      <c r="Z30" s="451"/>
    </row>
    <row r="31" spans="1:26" ht="30" customHeight="1" x14ac:dyDescent="0.25">
      <c r="A31" s="286">
        <v>9</v>
      </c>
      <c r="B31" s="432" t="str">
        <f>VLOOKUP(A31,ORC!$D:$N,2,0)</f>
        <v>LIMPEZA DE OBRA</v>
      </c>
      <c r="C31" s="432"/>
      <c r="D31" s="432"/>
      <c r="E31" s="432"/>
      <c r="F31" s="152" t="s">
        <v>3402</v>
      </c>
      <c r="G31" s="324"/>
      <c r="H31" s="324"/>
      <c r="I31" s="324"/>
      <c r="J31" s="324"/>
      <c r="K31" s="434">
        <f>SUM(G31:J31)+SUM(S31:X31)</f>
        <v>0</v>
      </c>
      <c r="L31" s="435"/>
      <c r="M31" s="286">
        <v>9</v>
      </c>
      <c r="N31" s="432" t="str">
        <f>VLOOKUP(M31,ORC!$D:$N,2,0)</f>
        <v>LIMPEZA DE OBRA</v>
      </c>
      <c r="O31" s="432"/>
      <c r="P31" s="432"/>
      <c r="Q31" s="432"/>
      <c r="R31" s="152" t="s">
        <v>3402</v>
      </c>
      <c r="S31" s="459"/>
      <c r="T31" s="459"/>
      <c r="U31" s="459"/>
      <c r="V31" s="459"/>
      <c r="W31" s="459"/>
      <c r="X31" s="459"/>
      <c r="Y31" s="434">
        <f t="shared" si="0"/>
        <v>0</v>
      </c>
      <c r="Z31" s="435"/>
    </row>
    <row r="32" spans="1:26" ht="30" customHeight="1" x14ac:dyDescent="0.25">
      <c r="A32" s="188">
        <f>IFERROR(IF(B31&lt;&gt;"",100,B31),"")</f>
        <v>100</v>
      </c>
      <c r="B32" s="433"/>
      <c r="C32" s="433"/>
      <c r="D32" s="433"/>
      <c r="E32" s="433"/>
      <c r="F32" s="182" t="s">
        <v>4155</v>
      </c>
      <c r="G32" s="281" t="str">
        <f>IF(G31="","",IFERROR(G31*$K32,""))</f>
        <v/>
      </c>
      <c r="H32" s="281" t="str">
        <f t="shared" ref="H32:J32" si="25">IF(H31="","",IFERROR(H31*$K32,""))</f>
        <v/>
      </c>
      <c r="I32" s="281" t="str">
        <f t="shared" si="25"/>
        <v/>
      </c>
      <c r="J32" s="281" t="str">
        <f t="shared" si="25"/>
        <v/>
      </c>
      <c r="K32" s="436">
        <f>VLOOKUP(A31,ORC!$D:$N,11,0)</f>
        <v>20520.3</v>
      </c>
      <c r="L32" s="436"/>
      <c r="M32" s="188">
        <f>IFERROR(IF(N31&lt;&gt;"",100,N31),"")</f>
        <v>100</v>
      </c>
      <c r="N32" s="433"/>
      <c r="O32" s="433"/>
      <c r="P32" s="433"/>
      <c r="Q32" s="433"/>
      <c r="R32" s="182" t="s">
        <v>4155</v>
      </c>
      <c r="S32" s="450" t="str">
        <f>IF(S31="","",IFERROR(S31*$K32,""))</f>
        <v/>
      </c>
      <c r="T32" s="450"/>
      <c r="U32" s="450" t="str">
        <f t="shared" ref="U32" si="26">IF(U31="","",IFERROR(U31*$K32,""))</f>
        <v/>
      </c>
      <c r="V32" s="450"/>
      <c r="W32" s="450" t="str">
        <f t="shared" ref="W32" si="27">IF(W31="","",IFERROR(W31*$K32,""))</f>
        <v/>
      </c>
      <c r="X32" s="450"/>
      <c r="Y32" s="451">
        <f t="shared" si="0"/>
        <v>20520.3</v>
      </c>
      <c r="Z32" s="451"/>
    </row>
    <row r="33" spans="1:26" ht="30" customHeight="1" x14ac:dyDescent="0.25">
      <c r="A33" s="286">
        <v>10</v>
      </c>
      <c r="B33" s="432" t="e">
        <f>VLOOKUP(A33,ORC!$D:$N,2,0)</f>
        <v>#N/A</v>
      </c>
      <c r="C33" s="432"/>
      <c r="D33" s="432"/>
      <c r="E33" s="432"/>
      <c r="F33" s="152" t="s">
        <v>3402</v>
      </c>
      <c r="G33" s="324"/>
      <c r="H33" s="324"/>
      <c r="I33" s="324"/>
      <c r="J33" s="324"/>
      <c r="K33" s="434">
        <f>SUM(G33:J33)+SUM(S33:X33)</f>
        <v>0</v>
      </c>
      <c r="L33" s="435"/>
      <c r="M33" s="286">
        <v>10</v>
      </c>
      <c r="N33" s="432" t="e">
        <f>VLOOKUP(M33,ORC!$D:$N,2,0)</f>
        <v>#N/A</v>
      </c>
      <c r="O33" s="432"/>
      <c r="P33" s="432"/>
      <c r="Q33" s="432"/>
      <c r="R33" s="152" t="s">
        <v>3402</v>
      </c>
      <c r="S33" s="449"/>
      <c r="T33" s="449"/>
      <c r="U33" s="449"/>
      <c r="V33" s="449"/>
      <c r="W33" s="449"/>
      <c r="X33" s="449"/>
      <c r="Y33" s="434">
        <f t="shared" si="0"/>
        <v>0</v>
      </c>
      <c r="Z33" s="435"/>
    </row>
    <row r="34" spans="1:26" ht="30" customHeight="1" x14ac:dyDescent="0.25">
      <c r="A34" s="188" t="str">
        <f>IFERROR(IF(B33&lt;&gt;"",100,B33),"")</f>
        <v/>
      </c>
      <c r="B34" s="433"/>
      <c r="C34" s="433"/>
      <c r="D34" s="433"/>
      <c r="E34" s="433"/>
      <c r="F34" s="182" t="s">
        <v>4155</v>
      </c>
      <c r="G34" s="281" t="str">
        <f>IF(G33="","",IFERROR(G33*$K34,""))</f>
        <v/>
      </c>
      <c r="H34" s="281" t="str">
        <f t="shared" ref="H34:J34" si="28">IF(H33="","",IFERROR(H33*$K34,""))</f>
        <v/>
      </c>
      <c r="I34" s="281" t="str">
        <f t="shared" si="28"/>
        <v/>
      </c>
      <c r="J34" s="281" t="str">
        <f t="shared" si="28"/>
        <v/>
      </c>
      <c r="K34" s="436" t="e">
        <f>VLOOKUP(A33,ORC!$D:$N,11,0)</f>
        <v>#N/A</v>
      </c>
      <c r="L34" s="436"/>
      <c r="M34" s="188" t="str">
        <f>IFERROR(IF(N33&lt;&gt;"",100,N33),"")</f>
        <v/>
      </c>
      <c r="N34" s="433"/>
      <c r="O34" s="433"/>
      <c r="P34" s="433"/>
      <c r="Q34" s="433"/>
      <c r="R34" s="182" t="s">
        <v>4155</v>
      </c>
      <c r="S34" s="450" t="str">
        <f>IF(S33="","",IFERROR(S33*$K34,""))</f>
        <v/>
      </c>
      <c r="T34" s="450"/>
      <c r="U34" s="450" t="str">
        <f t="shared" ref="U34" si="29">IF(U33="","",IFERROR(U33*$K34,""))</f>
        <v/>
      </c>
      <c r="V34" s="450"/>
      <c r="W34" s="450" t="str">
        <f t="shared" ref="W34" si="30">IF(W33="","",IFERROR(W33*$K34,""))</f>
        <v/>
      </c>
      <c r="X34" s="450"/>
      <c r="Y34" s="451" t="e">
        <f t="shared" si="0"/>
        <v>#N/A</v>
      </c>
      <c r="Z34" s="451"/>
    </row>
    <row r="35" spans="1:26" ht="30" customHeight="1" x14ac:dyDescent="0.25">
      <c r="A35" s="180">
        <v>11</v>
      </c>
      <c r="B35" s="437" t="e">
        <f>VLOOKUP(A35,ORC!$D:$N,2,0)</f>
        <v>#N/A</v>
      </c>
      <c r="C35" s="437"/>
      <c r="D35" s="437"/>
      <c r="E35" s="437"/>
      <c r="F35" s="152" t="s">
        <v>3402</v>
      </c>
      <c r="G35" s="324"/>
      <c r="H35" s="324"/>
      <c r="I35" s="324"/>
      <c r="J35" s="324"/>
      <c r="K35" s="434">
        <f>SUM(G35:J35)+SUM(S35:X35)</f>
        <v>0</v>
      </c>
      <c r="L35" s="435"/>
      <c r="M35" s="180">
        <v>11</v>
      </c>
      <c r="N35" s="437" t="e">
        <f>VLOOKUP(M35,ORC!$D:$N,2,0)</f>
        <v>#N/A</v>
      </c>
      <c r="O35" s="437"/>
      <c r="P35" s="437"/>
      <c r="Q35" s="437"/>
      <c r="R35" s="152" t="s">
        <v>3402</v>
      </c>
      <c r="S35" s="449"/>
      <c r="T35" s="449"/>
      <c r="U35" s="449"/>
      <c r="V35" s="449"/>
      <c r="W35" s="449"/>
      <c r="X35" s="449"/>
      <c r="Y35" s="434">
        <f t="shared" si="0"/>
        <v>0</v>
      </c>
      <c r="Z35" s="435"/>
    </row>
    <row r="36" spans="1:26" ht="30" customHeight="1" x14ac:dyDescent="0.25">
      <c r="A36" s="188" t="str">
        <f>IFERROR(IF(B35&lt;&gt;"",100,B35),"")</f>
        <v/>
      </c>
      <c r="B36" s="433"/>
      <c r="C36" s="433"/>
      <c r="D36" s="433"/>
      <c r="E36" s="433"/>
      <c r="F36" s="182" t="s">
        <v>4155</v>
      </c>
      <c r="G36" s="281" t="str">
        <f>IF(G35="","",IFERROR(G35*$K36,""))</f>
        <v/>
      </c>
      <c r="H36" s="281" t="str">
        <f t="shared" ref="H36:J36" si="31">IF(H35="","",IFERROR(H35*$K36,""))</f>
        <v/>
      </c>
      <c r="I36" s="281" t="str">
        <f t="shared" si="31"/>
        <v/>
      </c>
      <c r="J36" s="281" t="str">
        <f t="shared" si="31"/>
        <v/>
      </c>
      <c r="K36" s="436" t="e">
        <f>VLOOKUP(A35,ORC!$D:$N,11,0)</f>
        <v>#N/A</v>
      </c>
      <c r="L36" s="436"/>
      <c r="M36" s="188" t="str">
        <f>IFERROR(IF(N35&lt;&gt;"",100,N35),"")</f>
        <v/>
      </c>
      <c r="N36" s="433"/>
      <c r="O36" s="433"/>
      <c r="P36" s="433"/>
      <c r="Q36" s="433"/>
      <c r="R36" s="182" t="s">
        <v>4155</v>
      </c>
      <c r="S36" s="450" t="str">
        <f>IF(S35="","",IFERROR(S35*$K36,""))</f>
        <v/>
      </c>
      <c r="T36" s="450"/>
      <c r="U36" s="450" t="str">
        <f t="shared" ref="U36" si="32">IF(U35="","",IFERROR(U35*$K36,""))</f>
        <v/>
      </c>
      <c r="V36" s="450"/>
      <c r="W36" s="450" t="str">
        <f t="shared" ref="W36" si="33">IF(W35="","",IFERROR(W35*$K36,""))</f>
        <v/>
      </c>
      <c r="X36" s="450"/>
      <c r="Y36" s="451" t="e">
        <f t="shared" si="0"/>
        <v>#N/A</v>
      </c>
      <c r="Z36" s="451"/>
    </row>
    <row r="37" spans="1:26" ht="30" customHeight="1" x14ac:dyDescent="0.25">
      <c r="A37" s="180">
        <v>12</v>
      </c>
      <c r="B37" s="437" t="e">
        <f>VLOOKUP(A37,ORC!$D:$N,2,0)</f>
        <v>#N/A</v>
      </c>
      <c r="C37" s="437"/>
      <c r="D37" s="437"/>
      <c r="E37" s="437"/>
      <c r="F37" s="152" t="s">
        <v>3402</v>
      </c>
      <c r="G37" s="324"/>
      <c r="H37" s="324"/>
      <c r="I37" s="324"/>
      <c r="J37" s="324"/>
      <c r="K37" s="434">
        <f>SUM(G37:J37)+SUM(S37:X37)</f>
        <v>0</v>
      </c>
      <c r="L37" s="435"/>
      <c r="M37" s="180">
        <v>12</v>
      </c>
      <c r="N37" s="437" t="e">
        <f>VLOOKUP(M37,ORC!$D:$N,2,0)</f>
        <v>#N/A</v>
      </c>
      <c r="O37" s="437"/>
      <c r="P37" s="437"/>
      <c r="Q37" s="437"/>
      <c r="R37" s="152" t="s">
        <v>3402</v>
      </c>
      <c r="S37" s="449"/>
      <c r="T37" s="449"/>
      <c r="U37" s="449"/>
      <c r="V37" s="449"/>
      <c r="W37" s="449"/>
      <c r="X37" s="449"/>
      <c r="Y37" s="434">
        <f t="shared" si="0"/>
        <v>0</v>
      </c>
      <c r="Z37" s="435"/>
    </row>
    <row r="38" spans="1:26" ht="30" customHeight="1" x14ac:dyDescent="0.25">
      <c r="A38" s="188" t="str">
        <f>IFERROR(IF(B37&lt;&gt;"",100,B37),"")</f>
        <v/>
      </c>
      <c r="B38" s="433"/>
      <c r="C38" s="433"/>
      <c r="D38" s="433"/>
      <c r="E38" s="433"/>
      <c r="F38" s="182" t="s">
        <v>4155</v>
      </c>
      <c r="G38" s="281" t="str">
        <f>IF(G37="","",IFERROR(G37*$K38,""))</f>
        <v/>
      </c>
      <c r="H38" s="281" t="str">
        <f t="shared" ref="H38:J38" si="34">IF(H37="","",IFERROR(H37*$K38,""))</f>
        <v/>
      </c>
      <c r="I38" s="281" t="str">
        <f t="shared" si="34"/>
        <v/>
      </c>
      <c r="J38" s="281" t="str">
        <f t="shared" si="34"/>
        <v/>
      </c>
      <c r="K38" s="436" t="e">
        <f>VLOOKUP(A37,ORC!$D:$N,11,0)</f>
        <v>#N/A</v>
      </c>
      <c r="L38" s="436"/>
      <c r="M38" s="188" t="str">
        <f>IFERROR(IF(N37&lt;&gt;"",100,N37),"")</f>
        <v/>
      </c>
      <c r="N38" s="433"/>
      <c r="O38" s="433"/>
      <c r="P38" s="433"/>
      <c r="Q38" s="433"/>
      <c r="R38" s="182" t="s">
        <v>4155</v>
      </c>
      <c r="S38" s="450" t="str">
        <f>IF(S37="","",IFERROR(S37*$K38,""))</f>
        <v/>
      </c>
      <c r="T38" s="450"/>
      <c r="U38" s="450" t="str">
        <f t="shared" ref="U38" si="35">IF(U37="","",IFERROR(U37*$K38,""))</f>
        <v/>
      </c>
      <c r="V38" s="450"/>
      <c r="W38" s="450" t="str">
        <f t="shared" ref="W38" si="36">IF(W37="","",IFERROR(W37*$K38,""))</f>
        <v/>
      </c>
      <c r="X38" s="450"/>
      <c r="Y38" s="451" t="e">
        <f t="shared" si="0"/>
        <v>#N/A</v>
      </c>
      <c r="Z38" s="451"/>
    </row>
    <row r="39" spans="1:26" ht="30" customHeight="1" x14ac:dyDescent="0.25">
      <c r="A39" s="180">
        <v>13</v>
      </c>
      <c r="B39" s="437" t="e">
        <f>VLOOKUP(A39,ORC!$D:$N,2,0)</f>
        <v>#N/A</v>
      </c>
      <c r="C39" s="437"/>
      <c r="D39" s="437"/>
      <c r="E39" s="437"/>
      <c r="F39" s="152" t="s">
        <v>3402</v>
      </c>
      <c r="G39" s="324"/>
      <c r="H39" s="324"/>
      <c r="I39" s="324"/>
      <c r="J39" s="324"/>
      <c r="K39" s="434">
        <f>SUM(G39:J39)+SUM(S39:X39)</f>
        <v>0</v>
      </c>
      <c r="L39" s="435"/>
      <c r="M39" s="180">
        <v>13</v>
      </c>
      <c r="N39" s="437" t="e">
        <f>VLOOKUP(M39,ORC!$D:$N,2,0)</f>
        <v>#N/A</v>
      </c>
      <c r="O39" s="437"/>
      <c r="P39" s="437"/>
      <c r="Q39" s="437"/>
      <c r="R39" s="152" t="s">
        <v>3402</v>
      </c>
      <c r="S39" s="449"/>
      <c r="T39" s="449"/>
      <c r="U39" s="449"/>
      <c r="V39" s="449"/>
      <c r="W39" s="449"/>
      <c r="X39" s="449"/>
      <c r="Y39" s="434">
        <f t="shared" si="0"/>
        <v>0</v>
      </c>
      <c r="Z39" s="435"/>
    </row>
    <row r="40" spans="1:26" ht="30" customHeight="1" x14ac:dyDescent="0.25">
      <c r="A40" s="188" t="str">
        <f>IFERROR(IF(B39&lt;&gt;"",100,B39),"")</f>
        <v/>
      </c>
      <c r="B40" s="433"/>
      <c r="C40" s="433"/>
      <c r="D40" s="433"/>
      <c r="E40" s="433"/>
      <c r="F40" s="182" t="s">
        <v>4155</v>
      </c>
      <c r="G40" s="281" t="str">
        <f>IF(G39="","",IFERROR(G39*$K40,""))</f>
        <v/>
      </c>
      <c r="H40" s="281" t="str">
        <f t="shared" ref="H40:J40" si="37">IF(H39="","",IFERROR(H39*$K40,""))</f>
        <v/>
      </c>
      <c r="I40" s="281" t="str">
        <f t="shared" si="37"/>
        <v/>
      </c>
      <c r="J40" s="281" t="str">
        <f t="shared" si="37"/>
        <v/>
      </c>
      <c r="K40" s="436" t="e">
        <f>VLOOKUP(A39,ORC!$D:$N,11,0)</f>
        <v>#N/A</v>
      </c>
      <c r="L40" s="436"/>
      <c r="M40" s="188" t="str">
        <f>IFERROR(IF(N39&lt;&gt;"",100,N39),"")</f>
        <v/>
      </c>
      <c r="N40" s="433"/>
      <c r="O40" s="433"/>
      <c r="P40" s="433"/>
      <c r="Q40" s="433"/>
      <c r="R40" s="182" t="s">
        <v>4155</v>
      </c>
      <c r="S40" s="450" t="str">
        <f>IF(S39="","",IFERROR(S39*$M40,""))</f>
        <v/>
      </c>
      <c r="T40" s="450"/>
      <c r="U40" s="450" t="str">
        <f t="shared" ref="U40:U52" si="38">IF(U39="","",IFERROR(U39*$M40,""))</f>
        <v/>
      </c>
      <c r="V40" s="450"/>
      <c r="W40" s="450" t="str">
        <f t="shared" ref="W40:W52" si="39">IF(W39="","",IFERROR(W39*$M40,""))</f>
        <v/>
      </c>
      <c r="X40" s="450"/>
      <c r="Y40" s="451" t="e">
        <f t="shared" si="0"/>
        <v>#N/A</v>
      </c>
      <c r="Z40" s="451"/>
    </row>
    <row r="41" spans="1:26" ht="30" customHeight="1" x14ac:dyDescent="0.25">
      <c r="A41" s="180">
        <v>14</v>
      </c>
      <c r="B41" s="437" t="e">
        <f>VLOOKUP(A41,ORC!$D:$N,2,0)</f>
        <v>#N/A</v>
      </c>
      <c r="C41" s="437"/>
      <c r="D41" s="437"/>
      <c r="E41" s="437"/>
      <c r="F41" s="152" t="s">
        <v>3402</v>
      </c>
      <c r="G41" s="324"/>
      <c r="H41" s="324"/>
      <c r="I41" s="324"/>
      <c r="J41" s="324"/>
      <c r="K41" s="434">
        <f>SUM(G41:J41)+SUM(S41:X41)</f>
        <v>0</v>
      </c>
      <c r="L41" s="435"/>
      <c r="M41" s="180">
        <v>14</v>
      </c>
      <c r="N41" s="437" t="e">
        <f>VLOOKUP(M41,ORC!$D:$N,2,0)</f>
        <v>#N/A</v>
      </c>
      <c r="O41" s="437"/>
      <c r="P41" s="437"/>
      <c r="Q41" s="437"/>
      <c r="R41" s="152" t="s">
        <v>3402</v>
      </c>
      <c r="S41" s="449"/>
      <c r="T41" s="449"/>
      <c r="U41" s="449"/>
      <c r="V41" s="449"/>
      <c r="W41" s="449"/>
      <c r="X41" s="449"/>
      <c r="Y41" s="434">
        <f t="shared" si="0"/>
        <v>0</v>
      </c>
      <c r="Z41" s="435"/>
    </row>
    <row r="42" spans="1:26" ht="30" customHeight="1" x14ac:dyDescent="0.25">
      <c r="A42" s="188" t="str">
        <f>IFERROR(IF(B41&lt;&gt;"",100,B41),"")</f>
        <v/>
      </c>
      <c r="B42" s="433"/>
      <c r="C42" s="433"/>
      <c r="D42" s="433"/>
      <c r="E42" s="433"/>
      <c r="F42" s="182" t="s">
        <v>4155</v>
      </c>
      <c r="G42" s="281" t="str">
        <f>IF(G41="","",IFERROR(G41*$K42,""))</f>
        <v/>
      </c>
      <c r="H42" s="281" t="str">
        <f t="shared" ref="H42:J42" si="40">IF(H41="","",IFERROR(H41*$K42,""))</f>
        <v/>
      </c>
      <c r="I42" s="281" t="str">
        <f t="shared" si="40"/>
        <v/>
      </c>
      <c r="J42" s="281" t="str">
        <f t="shared" si="40"/>
        <v/>
      </c>
      <c r="K42" s="436" t="e">
        <f>VLOOKUP(A41,ORC!$D:$N,11,0)</f>
        <v>#N/A</v>
      </c>
      <c r="L42" s="436"/>
      <c r="M42" s="188" t="str">
        <f>IFERROR(IF(N41&lt;&gt;"",100,N41),"")</f>
        <v/>
      </c>
      <c r="N42" s="433"/>
      <c r="O42" s="433"/>
      <c r="P42" s="433"/>
      <c r="Q42" s="433"/>
      <c r="R42" s="182" t="s">
        <v>4155</v>
      </c>
      <c r="S42" s="450" t="str">
        <f>IF(S41="","",IFERROR(S41*$M42,""))</f>
        <v/>
      </c>
      <c r="T42" s="450"/>
      <c r="U42" s="450" t="str">
        <f t="shared" si="38"/>
        <v/>
      </c>
      <c r="V42" s="450"/>
      <c r="W42" s="450" t="str">
        <f t="shared" si="39"/>
        <v/>
      </c>
      <c r="X42" s="450"/>
      <c r="Y42" s="451" t="e">
        <f t="shared" si="0"/>
        <v>#N/A</v>
      </c>
      <c r="Z42" s="451"/>
    </row>
    <row r="43" spans="1:26" ht="30" customHeight="1" x14ac:dyDescent="0.25">
      <c r="A43" s="180">
        <v>15</v>
      </c>
      <c r="B43" s="437" t="e">
        <f>VLOOKUP(A43,ORC!$D:$N,2,0)</f>
        <v>#N/A</v>
      </c>
      <c r="C43" s="437"/>
      <c r="D43" s="437"/>
      <c r="E43" s="437"/>
      <c r="F43" s="152" t="s">
        <v>3402</v>
      </c>
      <c r="G43" s="324"/>
      <c r="H43" s="324"/>
      <c r="I43" s="324"/>
      <c r="J43" s="324"/>
      <c r="K43" s="434">
        <f>SUM(G43:J43)+SUM(S43:X43)</f>
        <v>0</v>
      </c>
      <c r="L43" s="435"/>
      <c r="M43" s="180">
        <v>15</v>
      </c>
      <c r="N43" s="437" t="e">
        <f>VLOOKUP(M43,ORC!$D:$N,2,0)</f>
        <v>#N/A</v>
      </c>
      <c r="O43" s="437"/>
      <c r="P43" s="437"/>
      <c r="Q43" s="437"/>
      <c r="R43" s="152" t="s">
        <v>3402</v>
      </c>
      <c r="S43" s="449"/>
      <c r="T43" s="449"/>
      <c r="U43" s="449"/>
      <c r="V43" s="449"/>
      <c r="W43" s="449"/>
      <c r="X43" s="449"/>
      <c r="Y43" s="434">
        <f t="shared" si="0"/>
        <v>0</v>
      </c>
      <c r="Z43" s="435"/>
    </row>
    <row r="44" spans="1:26" ht="30" customHeight="1" x14ac:dyDescent="0.25">
      <c r="A44" s="188" t="str">
        <f>IFERROR(IF(B43&lt;&gt;"",100,B43),"")</f>
        <v/>
      </c>
      <c r="B44" s="433"/>
      <c r="C44" s="433"/>
      <c r="D44" s="433"/>
      <c r="E44" s="433"/>
      <c r="F44" s="182" t="s">
        <v>4155</v>
      </c>
      <c r="G44" s="281" t="str">
        <f>IF(G43="","",IFERROR(G43*$K44,""))</f>
        <v/>
      </c>
      <c r="H44" s="281" t="str">
        <f t="shared" ref="H44:J44" si="41">IF(H43="","",IFERROR(H43*$K44,""))</f>
        <v/>
      </c>
      <c r="I44" s="281" t="str">
        <f t="shared" si="41"/>
        <v/>
      </c>
      <c r="J44" s="281" t="str">
        <f t="shared" si="41"/>
        <v/>
      </c>
      <c r="K44" s="436" t="e">
        <f>VLOOKUP(A43,ORC!$D:$N,11,0)</f>
        <v>#N/A</v>
      </c>
      <c r="L44" s="436"/>
      <c r="M44" s="188" t="str">
        <f>IFERROR(IF(N43&lt;&gt;"",100,N43),"")</f>
        <v/>
      </c>
      <c r="N44" s="433"/>
      <c r="O44" s="433"/>
      <c r="P44" s="433"/>
      <c r="Q44" s="433"/>
      <c r="R44" s="182" t="s">
        <v>4155</v>
      </c>
      <c r="S44" s="450" t="str">
        <f>IF(S43="","",IFERROR(S43*$M44,""))</f>
        <v/>
      </c>
      <c r="T44" s="450"/>
      <c r="U44" s="450" t="str">
        <f t="shared" si="38"/>
        <v/>
      </c>
      <c r="V44" s="450"/>
      <c r="W44" s="450" t="str">
        <f t="shared" si="39"/>
        <v/>
      </c>
      <c r="X44" s="450"/>
      <c r="Y44" s="451" t="e">
        <f t="shared" si="0"/>
        <v>#N/A</v>
      </c>
      <c r="Z44" s="451"/>
    </row>
    <row r="45" spans="1:26" ht="30" customHeight="1" x14ac:dyDescent="0.25">
      <c r="A45" s="180">
        <v>16</v>
      </c>
      <c r="B45" s="437" t="e">
        <f>VLOOKUP(A45,ORC!$D:$N,2,0)</f>
        <v>#N/A</v>
      </c>
      <c r="C45" s="437"/>
      <c r="D45" s="437"/>
      <c r="E45" s="437"/>
      <c r="F45" s="152" t="s">
        <v>3402</v>
      </c>
      <c r="G45" s="324"/>
      <c r="H45" s="324"/>
      <c r="I45" s="324"/>
      <c r="J45" s="324"/>
      <c r="K45" s="434">
        <f>SUM(G45:J45)+SUM(S45:X45)</f>
        <v>0</v>
      </c>
      <c r="L45" s="435"/>
      <c r="M45" s="180">
        <v>16</v>
      </c>
      <c r="N45" s="437" t="e">
        <f>VLOOKUP(M45,ORC!$D:$N,2,0)</f>
        <v>#N/A</v>
      </c>
      <c r="O45" s="437"/>
      <c r="P45" s="437"/>
      <c r="Q45" s="437"/>
      <c r="R45" s="152" t="s">
        <v>3402</v>
      </c>
      <c r="S45" s="449"/>
      <c r="T45" s="449"/>
      <c r="U45" s="449"/>
      <c r="V45" s="449"/>
      <c r="W45" s="449"/>
      <c r="X45" s="449"/>
      <c r="Y45" s="434">
        <f t="shared" si="0"/>
        <v>0</v>
      </c>
      <c r="Z45" s="435"/>
    </row>
    <row r="46" spans="1:26" ht="30" customHeight="1" x14ac:dyDescent="0.25">
      <c r="A46" s="188" t="str">
        <f>IFERROR(IF(B45&lt;&gt;"",100,B45),"")</f>
        <v/>
      </c>
      <c r="B46" s="433"/>
      <c r="C46" s="433"/>
      <c r="D46" s="433"/>
      <c r="E46" s="433"/>
      <c r="F46" s="182" t="s">
        <v>4155</v>
      </c>
      <c r="G46" s="281" t="str">
        <f>IF(G45="","",IFERROR(G45*$K46,""))</f>
        <v/>
      </c>
      <c r="H46" s="281" t="str">
        <f t="shared" ref="H46:J46" si="42">IF(H45="","",IFERROR(H45*$K46,""))</f>
        <v/>
      </c>
      <c r="I46" s="281" t="str">
        <f t="shared" si="42"/>
        <v/>
      </c>
      <c r="J46" s="281" t="str">
        <f t="shared" si="42"/>
        <v/>
      </c>
      <c r="K46" s="436" t="e">
        <f>VLOOKUP(A45,ORC!$D:$N,11,0)</f>
        <v>#N/A</v>
      </c>
      <c r="L46" s="436"/>
      <c r="M46" s="188" t="str">
        <f>IFERROR(IF(N45&lt;&gt;"",100,N45),"")</f>
        <v/>
      </c>
      <c r="N46" s="433"/>
      <c r="O46" s="433"/>
      <c r="P46" s="433"/>
      <c r="Q46" s="433"/>
      <c r="R46" s="182" t="s">
        <v>4155</v>
      </c>
      <c r="S46" s="450" t="str">
        <f>IF(S45="","",IFERROR(S45*$M46,""))</f>
        <v/>
      </c>
      <c r="T46" s="450"/>
      <c r="U46" s="450" t="str">
        <f t="shared" si="38"/>
        <v/>
      </c>
      <c r="V46" s="450"/>
      <c r="W46" s="450" t="str">
        <f t="shared" si="39"/>
        <v/>
      </c>
      <c r="X46" s="450"/>
      <c r="Y46" s="451" t="e">
        <f t="shared" si="0"/>
        <v>#N/A</v>
      </c>
      <c r="Z46" s="451"/>
    </row>
    <row r="47" spans="1:26" ht="30" customHeight="1" x14ac:dyDescent="0.25">
      <c r="A47" s="180">
        <v>17</v>
      </c>
      <c r="B47" s="437" t="e">
        <f>VLOOKUP(A47,ORC!$D:$N,2,0)</f>
        <v>#N/A</v>
      </c>
      <c r="C47" s="437"/>
      <c r="D47" s="437"/>
      <c r="E47" s="437"/>
      <c r="F47" s="152" t="s">
        <v>3402</v>
      </c>
      <c r="G47" s="324"/>
      <c r="H47" s="324"/>
      <c r="I47" s="324"/>
      <c r="J47" s="324"/>
      <c r="K47" s="434">
        <f>SUM(G47:J47)+SUM(S47:X47)</f>
        <v>0</v>
      </c>
      <c r="L47" s="435"/>
      <c r="M47" s="180">
        <v>17</v>
      </c>
      <c r="N47" s="437" t="e">
        <f>VLOOKUP(M47,ORC!$D:$N,2,0)</f>
        <v>#N/A</v>
      </c>
      <c r="O47" s="437"/>
      <c r="P47" s="437"/>
      <c r="Q47" s="437"/>
      <c r="R47" s="152" t="s">
        <v>3402</v>
      </c>
      <c r="S47" s="449"/>
      <c r="T47" s="449"/>
      <c r="U47" s="449"/>
      <c r="V47" s="449"/>
      <c r="W47" s="449"/>
      <c r="X47" s="449"/>
      <c r="Y47" s="434">
        <f t="shared" si="0"/>
        <v>0</v>
      </c>
      <c r="Z47" s="435"/>
    </row>
    <row r="48" spans="1:26" ht="30" customHeight="1" x14ac:dyDescent="0.25">
      <c r="A48" s="188" t="str">
        <f>IFERROR(IF(B47&lt;&gt;"",100,B47),"")</f>
        <v/>
      </c>
      <c r="B48" s="433"/>
      <c r="C48" s="433"/>
      <c r="D48" s="433"/>
      <c r="E48" s="433"/>
      <c r="F48" s="182" t="s">
        <v>4155</v>
      </c>
      <c r="G48" s="281" t="str">
        <f>IF(G47="","",IFERROR(G47*$K48,""))</f>
        <v/>
      </c>
      <c r="H48" s="281" t="str">
        <f t="shared" ref="H48:J48" si="43">IF(H47="","",IFERROR(H47*$K48,""))</f>
        <v/>
      </c>
      <c r="I48" s="281" t="str">
        <f t="shared" si="43"/>
        <v/>
      </c>
      <c r="J48" s="281" t="str">
        <f t="shared" si="43"/>
        <v/>
      </c>
      <c r="K48" s="436" t="e">
        <f>VLOOKUP(A47,ORC!$D:$N,11,0)</f>
        <v>#N/A</v>
      </c>
      <c r="L48" s="436"/>
      <c r="M48" s="188" t="str">
        <f>IFERROR(IF(N47&lt;&gt;"",100,N47),"")</f>
        <v/>
      </c>
      <c r="N48" s="433"/>
      <c r="O48" s="433"/>
      <c r="P48" s="433"/>
      <c r="Q48" s="433"/>
      <c r="R48" s="182" t="s">
        <v>4155</v>
      </c>
      <c r="S48" s="450" t="str">
        <f>IF(S47="","",IFERROR(S47*$M48,""))</f>
        <v/>
      </c>
      <c r="T48" s="450"/>
      <c r="U48" s="450" t="str">
        <f t="shared" si="38"/>
        <v/>
      </c>
      <c r="V48" s="450"/>
      <c r="W48" s="450" t="str">
        <f t="shared" si="39"/>
        <v/>
      </c>
      <c r="X48" s="450"/>
      <c r="Y48" s="451" t="e">
        <f t="shared" si="0"/>
        <v>#N/A</v>
      </c>
      <c r="Z48" s="451"/>
    </row>
    <row r="49" spans="1:26" ht="30" customHeight="1" x14ac:dyDescent="0.25">
      <c r="A49" s="180">
        <v>18</v>
      </c>
      <c r="B49" s="437" t="e">
        <f>VLOOKUP(A49,ORC!$D:$N,2,0)</f>
        <v>#N/A</v>
      </c>
      <c r="C49" s="437"/>
      <c r="D49" s="437"/>
      <c r="E49" s="437"/>
      <c r="F49" s="152" t="s">
        <v>3402</v>
      </c>
      <c r="G49" s="324"/>
      <c r="H49" s="324"/>
      <c r="I49" s="324"/>
      <c r="J49" s="324"/>
      <c r="K49" s="434">
        <f>SUM(G49:J49)+SUM(S49:X49)</f>
        <v>0</v>
      </c>
      <c r="L49" s="435"/>
      <c r="M49" s="180">
        <v>18</v>
      </c>
      <c r="N49" s="437" t="e">
        <f>VLOOKUP(M49,ORC!$D:$N,2,0)</f>
        <v>#N/A</v>
      </c>
      <c r="O49" s="437"/>
      <c r="P49" s="437"/>
      <c r="Q49" s="437"/>
      <c r="R49" s="152" t="s">
        <v>3402</v>
      </c>
      <c r="S49" s="449"/>
      <c r="T49" s="449"/>
      <c r="U49" s="449"/>
      <c r="V49" s="449"/>
      <c r="W49" s="449"/>
      <c r="X49" s="449"/>
      <c r="Y49" s="434">
        <f t="shared" si="0"/>
        <v>0</v>
      </c>
      <c r="Z49" s="435"/>
    </row>
    <row r="50" spans="1:26" ht="30" customHeight="1" x14ac:dyDescent="0.25">
      <c r="A50" s="188" t="str">
        <f>IFERROR(IF(B49&lt;&gt;"",100,B49),"")</f>
        <v/>
      </c>
      <c r="B50" s="433"/>
      <c r="C50" s="433"/>
      <c r="D50" s="433"/>
      <c r="E50" s="433"/>
      <c r="F50" s="182" t="s">
        <v>4155</v>
      </c>
      <c r="G50" s="281" t="str">
        <f>IF(G49="","",IFERROR(G49*$K50,""))</f>
        <v/>
      </c>
      <c r="H50" s="281" t="str">
        <f t="shared" ref="H50:J50" si="44">IF(H49="","",IFERROR(H49*$K50,""))</f>
        <v/>
      </c>
      <c r="I50" s="281" t="str">
        <f t="shared" si="44"/>
        <v/>
      </c>
      <c r="J50" s="281" t="str">
        <f t="shared" si="44"/>
        <v/>
      </c>
      <c r="K50" s="436" t="e">
        <f>VLOOKUP(A49,ORC!$D:$N,11,0)</f>
        <v>#N/A</v>
      </c>
      <c r="L50" s="436"/>
      <c r="M50" s="188" t="str">
        <f>IFERROR(IF(N49&lt;&gt;"",100,N49),"")</f>
        <v/>
      </c>
      <c r="N50" s="433"/>
      <c r="O50" s="433"/>
      <c r="P50" s="433"/>
      <c r="Q50" s="433"/>
      <c r="R50" s="182" t="s">
        <v>4155</v>
      </c>
      <c r="S50" s="450" t="str">
        <f>IF(S49="","",IFERROR(S49*$M50,""))</f>
        <v/>
      </c>
      <c r="T50" s="450"/>
      <c r="U50" s="450" t="str">
        <f t="shared" si="38"/>
        <v/>
      </c>
      <c r="V50" s="450"/>
      <c r="W50" s="450" t="str">
        <f t="shared" si="39"/>
        <v/>
      </c>
      <c r="X50" s="450"/>
      <c r="Y50" s="451" t="e">
        <f t="shared" si="0"/>
        <v>#N/A</v>
      </c>
      <c r="Z50" s="451"/>
    </row>
    <row r="51" spans="1:26" ht="30" customHeight="1" x14ac:dyDescent="0.25">
      <c r="A51" s="180">
        <v>19</v>
      </c>
      <c r="B51" s="437" t="e">
        <f>VLOOKUP(A51,ORC!$D:$N,2,0)</f>
        <v>#N/A</v>
      </c>
      <c r="C51" s="437"/>
      <c r="D51" s="437"/>
      <c r="E51" s="437"/>
      <c r="F51" s="152" t="s">
        <v>3402</v>
      </c>
      <c r="G51" s="324"/>
      <c r="H51" s="324"/>
      <c r="I51" s="324"/>
      <c r="J51" s="324"/>
      <c r="K51" s="434">
        <f>SUM(G51:J51)+SUM(S51:X51)</f>
        <v>0</v>
      </c>
      <c r="L51" s="435"/>
      <c r="M51" s="180">
        <v>19</v>
      </c>
      <c r="N51" s="437" t="e">
        <f>VLOOKUP(M51,ORC!$D:$N,2,0)</f>
        <v>#N/A</v>
      </c>
      <c r="O51" s="437"/>
      <c r="P51" s="437"/>
      <c r="Q51" s="437"/>
      <c r="R51" s="152" t="s">
        <v>3402</v>
      </c>
      <c r="S51" s="449"/>
      <c r="T51" s="449"/>
      <c r="U51" s="449"/>
      <c r="V51" s="449"/>
      <c r="W51" s="449"/>
      <c r="X51" s="449"/>
      <c r="Y51" s="434">
        <f t="shared" si="0"/>
        <v>0</v>
      </c>
      <c r="Z51" s="435"/>
    </row>
    <row r="52" spans="1:26" ht="30" customHeight="1" x14ac:dyDescent="0.25">
      <c r="A52" s="188" t="str">
        <f>IFERROR(IF(B51&lt;&gt;"",100,B51),"")</f>
        <v/>
      </c>
      <c r="B52" s="433"/>
      <c r="C52" s="433"/>
      <c r="D52" s="433"/>
      <c r="E52" s="433"/>
      <c r="F52" s="182" t="s">
        <v>4155</v>
      </c>
      <c r="G52" s="281" t="str">
        <f>IF(G51="","",IFERROR(G51*$K52,""))</f>
        <v/>
      </c>
      <c r="H52" s="281" t="str">
        <f t="shared" ref="H52:J52" si="45">IF(H51="","",IFERROR(H51*$K52,""))</f>
        <v/>
      </c>
      <c r="I52" s="281" t="str">
        <f t="shared" si="45"/>
        <v/>
      </c>
      <c r="J52" s="281" t="str">
        <f t="shared" si="45"/>
        <v/>
      </c>
      <c r="K52" s="436" t="e">
        <f>VLOOKUP(A51,ORC!$D:$N,11,0)</f>
        <v>#N/A</v>
      </c>
      <c r="L52" s="436"/>
      <c r="M52" s="188" t="str">
        <f>IFERROR(IF(N51&lt;&gt;"",100,N51),"")</f>
        <v/>
      </c>
      <c r="N52" s="433"/>
      <c r="O52" s="433"/>
      <c r="P52" s="433"/>
      <c r="Q52" s="433"/>
      <c r="R52" s="182" t="s">
        <v>4155</v>
      </c>
      <c r="S52" s="450" t="str">
        <f>IF(S51="","",IFERROR(S51*$M52,""))</f>
        <v/>
      </c>
      <c r="T52" s="450"/>
      <c r="U52" s="450" t="str">
        <f t="shared" si="38"/>
        <v/>
      </c>
      <c r="V52" s="450"/>
      <c r="W52" s="450" t="str">
        <f t="shared" si="39"/>
        <v/>
      </c>
      <c r="X52" s="450"/>
      <c r="Y52" s="451" t="e">
        <f t="shared" si="0"/>
        <v>#N/A</v>
      </c>
      <c r="Z52" s="451"/>
    </row>
    <row r="53" spans="1:26" ht="30" customHeight="1" x14ac:dyDescent="0.25">
      <c r="A53" s="286">
        <v>20</v>
      </c>
      <c r="B53" s="432" t="e">
        <f>VLOOKUP(A53,ORC!$D:$N,2,0)</f>
        <v>#N/A</v>
      </c>
      <c r="C53" s="432"/>
      <c r="D53" s="432"/>
      <c r="E53" s="432"/>
      <c r="F53" s="152" t="s">
        <v>3402</v>
      </c>
      <c r="G53" s="324"/>
      <c r="H53" s="324"/>
      <c r="I53" s="324"/>
      <c r="J53" s="324"/>
      <c r="K53" s="434">
        <f>SUM(G53:J53)+SUM(S53:X53)</f>
        <v>0</v>
      </c>
      <c r="L53" s="435"/>
      <c r="M53" s="286">
        <v>20</v>
      </c>
      <c r="N53" s="432" t="e">
        <f>VLOOKUP(M53,ORC!$D:$N,2,0)</f>
        <v>#N/A</v>
      </c>
      <c r="O53" s="432"/>
      <c r="P53" s="432"/>
      <c r="Q53" s="432"/>
      <c r="R53" s="152" t="s">
        <v>3402</v>
      </c>
      <c r="S53" s="449"/>
      <c r="T53" s="449"/>
      <c r="U53" s="449"/>
      <c r="V53" s="449"/>
      <c r="W53" s="449"/>
      <c r="X53" s="449"/>
      <c r="Y53" s="434">
        <f t="shared" ref="Y53:Y60" si="46">K53</f>
        <v>0</v>
      </c>
      <c r="Z53" s="435"/>
    </row>
    <row r="54" spans="1:26" ht="30" customHeight="1" x14ac:dyDescent="0.25">
      <c r="A54" s="188" t="str">
        <f>IFERROR(IF(B53&lt;&gt;"",100,B53),"")</f>
        <v/>
      </c>
      <c r="B54" s="433"/>
      <c r="C54" s="433"/>
      <c r="D54" s="433"/>
      <c r="E54" s="433"/>
      <c r="F54" s="182" t="s">
        <v>4155</v>
      </c>
      <c r="G54" s="281" t="str">
        <f>IF(G53="","",IFERROR(G53*$K54,""))</f>
        <v/>
      </c>
      <c r="H54" s="281" t="str">
        <f t="shared" ref="H54:J54" si="47">IF(H53="","",IFERROR(H53*$K54,""))</f>
        <v/>
      </c>
      <c r="I54" s="281" t="str">
        <f t="shared" si="47"/>
        <v/>
      </c>
      <c r="J54" s="281" t="str">
        <f t="shared" si="47"/>
        <v/>
      </c>
      <c r="K54" s="436" t="e">
        <f>VLOOKUP(A53,ORC!$D:$N,11,0)</f>
        <v>#N/A</v>
      </c>
      <c r="L54" s="436"/>
      <c r="M54" s="188" t="str">
        <f>IFERROR(IF(N53&lt;&gt;"",100,N53),"")</f>
        <v/>
      </c>
      <c r="N54" s="433"/>
      <c r="O54" s="433"/>
      <c r="P54" s="433"/>
      <c r="Q54" s="433"/>
      <c r="R54" s="182" t="s">
        <v>4155</v>
      </c>
      <c r="S54" s="450" t="str">
        <f>IF(S53="","",IFERROR(S53*$M54,""))</f>
        <v/>
      </c>
      <c r="T54" s="450"/>
      <c r="U54" s="450" t="str">
        <f t="shared" ref="U54" si="48">IF(U53="","",IFERROR(U53*$M54,""))</f>
        <v/>
      </c>
      <c r="V54" s="450"/>
      <c r="W54" s="450" t="str">
        <f t="shared" ref="W54" si="49">IF(W53="","",IFERROR(W53*$M54,""))</f>
        <v/>
      </c>
      <c r="X54" s="450"/>
      <c r="Y54" s="451" t="e">
        <f t="shared" si="46"/>
        <v>#N/A</v>
      </c>
      <c r="Z54" s="451"/>
    </row>
    <row r="55" spans="1:26" ht="30" customHeight="1" x14ac:dyDescent="0.25">
      <c r="A55" s="286">
        <v>21</v>
      </c>
      <c r="B55" s="432" t="e">
        <f>VLOOKUP(A55,ORC!$D:$N,2,0)</f>
        <v>#N/A</v>
      </c>
      <c r="C55" s="432"/>
      <c r="D55" s="432"/>
      <c r="E55" s="432"/>
      <c r="F55" s="152" t="s">
        <v>3402</v>
      </c>
      <c r="G55" s="324"/>
      <c r="H55" s="324"/>
      <c r="I55" s="324"/>
      <c r="J55" s="324"/>
      <c r="K55" s="434">
        <f>SUM(G55:J55)+SUM(S55:X55)</f>
        <v>0</v>
      </c>
      <c r="L55" s="435"/>
      <c r="M55" s="286">
        <v>21</v>
      </c>
      <c r="N55" s="432" t="e">
        <f>VLOOKUP(M55,ORC!$D:$N,2,0)</f>
        <v>#N/A</v>
      </c>
      <c r="O55" s="432"/>
      <c r="P55" s="432"/>
      <c r="Q55" s="432"/>
      <c r="R55" s="152" t="s">
        <v>3402</v>
      </c>
      <c r="S55" s="449"/>
      <c r="T55" s="449"/>
      <c r="U55" s="449"/>
      <c r="V55" s="449"/>
      <c r="W55" s="449"/>
      <c r="X55" s="449"/>
      <c r="Y55" s="434">
        <f t="shared" si="46"/>
        <v>0</v>
      </c>
      <c r="Z55" s="435"/>
    </row>
    <row r="56" spans="1:26" ht="30" customHeight="1" x14ac:dyDescent="0.25">
      <c r="A56" s="188" t="str">
        <f>IFERROR(IF(B55&lt;&gt;"",100,B55),"")</f>
        <v/>
      </c>
      <c r="B56" s="433"/>
      <c r="C56" s="433"/>
      <c r="D56" s="433"/>
      <c r="E56" s="433"/>
      <c r="F56" s="182" t="s">
        <v>4155</v>
      </c>
      <c r="G56" s="281" t="str">
        <f>IF(G55="","",IFERROR(G55*$K56,""))</f>
        <v/>
      </c>
      <c r="H56" s="281" t="str">
        <f t="shared" ref="H56:J56" si="50">IF(H55="","",IFERROR(H55*$K56,""))</f>
        <v/>
      </c>
      <c r="I56" s="281" t="str">
        <f t="shared" si="50"/>
        <v/>
      </c>
      <c r="J56" s="281" t="str">
        <f t="shared" si="50"/>
        <v/>
      </c>
      <c r="K56" s="436" t="e">
        <f>VLOOKUP(A55,ORC!$D:$N,11,0)</f>
        <v>#N/A</v>
      </c>
      <c r="L56" s="436"/>
      <c r="M56" s="188" t="str">
        <f>IFERROR(IF(N55&lt;&gt;"",100,N55),"")</f>
        <v/>
      </c>
      <c r="N56" s="433"/>
      <c r="O56" s="433"/>
      <c r="P56" s="433"/>
      <c r="Q56" s="433"/>
      <c r="R56" s="182" t="s">
        <v>4155</v>
      </c>
      <c r="S56" s="450" t="str">
        <f>IF(S55="","",IFERROR(S55*$M56,""))</f>
        <v/>
      </c>
      <c r="T56" s="450"/>
      <c r="U56" s="450" t="str">
        <f t="shared" ref="U56" si="51">IF(U55="","",IFERROR(U55*$M56,""))</f>
        <v/>
      </c>
      <c r="V56" s="450"/>
      <c r="W56" s="450" t="str">
        <f t="shared" ref="W56" si="52">IF(W55="","",IFERROR(W55*$M56,""))</f>
        <v/>
      </c>
      <c r="X56" s="450"/>
      <c r="Y56" s="451" t="e">
        <f t="shared" si="46"/>
        <v>#N/A</v>
      </c>
      <c r="Z56" s="451"/>
    </row>
    <row r="57" spans="1:26" ht="30" customHeight="1" x14ac:dyDescent="0.25">
      <c r="A57" s="180">
        <v>22</v>
      </c>
      <c r="B57" s="437" t="e">
        <f>VLOOKUP(A57,ORC!$D:$N,2,0)</f>
        <v>#N/A</v>
      </c>
      <c r="C57" s="437"/>
      <c r="D57" s="437"/>
      <c r="E57" s="437"/>
      <c r="F57" s="152" t="s">
        <v>3402</v>
      </c>
      <c r="G57" s="324"/>
      <c r="H57" s="324"/>
      <c r="I57" s="324"/>
      <c r="J57" s="324"/>
      <c r="K57" s="434">
        <f>SUM(G57:J57)+SUM(S57:X57)</f>
        <v>0</v>
      </c>
      <c r="L57" s="435"/>
      <c r="M57" s="180">
        <v>22</v>
      </c>
      <c r="N57" s="437" t="e">
        <f>VLOOKUP(M57,ORC!$D:$N,2,0)</f>
        <v>#N/A</v>
      </c>
      <c r="O57" s="437"/>
      <c r="P57" s="437"/>
      <c r="Q57" s="437"/>
      <c r="R57" s="152" t="s">
        <v>3402</v>
      </c>
      <c r="S57" s="449"/>
      <c r="T57" s="449"/>
      <c r="U57" s="449"/>
      <c r="V57" s="449"/>
      <c r="W57" s="449"/>
      <c r="X57" s="449"/>
      <c r="Y57" s="434">
        <f t="shared" si="46"/>
        <v>0</v>
      </c>
      <c r="Z57" s="435"/>
    </row>
    <row r="58" spans="1:26" ht="30" customHeight="1" x14ac:dyDescent="0.25">
      <c r="A58" s="188" t="str">
        <f>IFERROR(IF(B57&lt;&gt;"",100,B57),"")</f>
        <v/>
      </c>
      <c r="B58" s="433"/>
      <c r="C58" s="433"/>
      <c r="D58" s="433"/>
      <c r="E58" s="433"/>
      <c r="F58" s="182" t="s">
        <v>4155</v>
      </c>
      <c r="G58" s="281" t="str">
        <f>IF(G57="","",IFERROR(G57*$K58,""))</f>
        <v/>
      </c>
      <c r="H58" s="281" t="str">
        <f t="shared" ref="H58:J58" si="53">IF(H57="","",IFERROR(H57*$K58,""))</f>
        <v/>
      </c>
      <c r="I58" s="281" t="str">
        <f t="shared" si="53"/>
        <v/>
      </c>
      <c r="J58" s="281" t="str">
        <f t="shared" si="53"/>
        <v/>
      </c>
      <c r="K58" s="436" t="e">
        <f>VLOOKUP(A57,ORC!$D:$N,11,0)</f>
        <v>#N/A</v>
      </c>
      <c r="L58" s="436"/>
      <c r="M58" s="188" t="str">
        <f>IFERROR(IF(N57&lt;&gt;"",100,N57),"")</f>
        <v/>
      </c>
      <c r="N58" s="433"/>
      <c r="O58" s="433"/>
      <c r="P58" s="433"/>
      <c r="Q58" s="433"/>
      <c r="R58" s="182" t="s">
        <v>4155</v>
      </c>
      <c r="S58" s="450" t="str">
        <f>IF(S57="","",IFERROR(S57*$M58,""))</f>
        <v/>
      </c>
      <c r="T58" s="450"/>
      <c r="U58" s="450" t="str">
        <f t="shared" ref="U58" si="54">IF(U57="","",IFERROR(U57*$M58,""))</f>
        <v/>
      </c>
      <c r="V58" s="450"/>
      <c r="W58" s="450" t="str">
        <f t="shared" ref="W58" si="55">IF(W57="","",IFERROR(W57*$M58,""))</f>
        <v/>
      </c>
      <c r="X58" s="450"/>
      <c r="Y58" s="451" t="e">
        <f t="shared" si="46"/>
        <v>#N/A</v>
      </c>
      <c r="Z58" s="451"/>
    </row>
    <row r="59" spans="1:26" ht="30" customHeight="1" x14ac:dyDescent="0.25">
      <c r="A59" s="180">
        <v>23</v>
      </c>
      <c r="B59" s="437" t="e">
        <f>VLOOKUP(A59,ORC!$D:$N,2,0)</f>
        <v>#N/A</v>
      </c>
      <c r="C59" s="437"/>
      <c r="D59" s="437"/>
      <c r="E59" s="437"/>
      <c r="F59" s="152" t="s">
        <v>3402</v>
      </c>
      <c r="G59" s="324"/>
      <c r="H59" s="324"/>
      <c r="I59" s="324"/>
      <c r="J59" s="324"/>
      <c r="K59" s="434">
        <f>SUM(G59:J59)+SUM(S59:X59)</f>
        <v>0</v>
      </c>
      <c r="L59" s="435"/>
      <c r="M59" s="180">
        <v>23</v>
      </c>
      <c r="N59" s="437" t="e">
        <f>VLOOKUP(M59,ORC!$D:$N,2,0)</f>
        <v>#N/A</v>
      </c>
      <c r="O59" s="437"/>
      <c r="P59" s="437"/>
      <c r="Q59" s="437"/>
      <c r="R59" s="152" t="s">
        <v>3402</v>
      </c>
      <c r="S59" s="449"/>
      <c r="T59" s="449"/>
      <c r="U59" s="449"/>
      <c r="V59" s="449"/>
      <c r="W59" s="449"/>
      <c r="X59" s="449"/>
      <c r="Y59" s="434">
        <f t="shared" si="46"/>
        <v>0</v>
      </c>
      <c r="Z59" s="435"/>
    </row>
    <row r="60" spans="1:26" ht="30" customHeight="1" x14ac:dyDescent="0.25">
      <c r="A60" s="188" t="str">
        <f>IFERROR(IF(B59&lt;&gt;"",100,B59),"")</f>
        <v/>
      </c>
      <c r="B60" s="433"/>
      <c r="C60" s="433"/>
      <c r="D60" s="433"/>
      <c r="E60" s="433"/>
      <c r="F60" s="182" t="s">
        <v>4155</v>
      </c>
      <c r="G60" s="281" t="str">
        <f>IF(G59="","",IFERROR(G59*$K60,""))</f>
        <v/>
      </c>
      <c r="H60" s="281" t="str">
        <f t="shared" ref="H60:J60" si="56">IF(H59="","",IFERROR(H59*$K60,""))</f>
        <v/>
      </c>
      <c r="I60" s="281" t="str">
        <f t="shared" si="56"/>
        <v/>
      </c>
      <c r="J60" s="281" t="str">
        <f t="shared" si="56"/>
        <v/>
      </c>
      <c r="K60" s="436" t="e">
        <f>VLOOKUP(A59,ORC!$D:$N,11,0)</f>
        <v>#N/A</v>
      </c>
      <c r="L60" s="436"/>
      <c r="M60" s="188" t="str">
        <f>IFERROR(IF(N59&lt;&gt;"",100,N59),"")</f>
        <v/>
      </c>
      <c r="N60" s="433"/>
      <c r="O60" s="433"/>
      <c r="P60" s="433"/>
      <c r="Q60" s="433"/>
      <c r="R60" s="182" t="s">
        <v>4155</v>
      </c>
      <c r="S60" s="450" t="str">
        <f>IF(S59="","",IFERROR(S59*$M60,""))</f>
        <v/>
      </c>
      <c r="T60" s="450"/>
      <c r="U60" s="450" t="str">
        <f t="shared" ref="U60" si="57">IF(U59="","",IFERROR(U59*$M60,""))</f>
        <v/>
      </c>
      <c r="V60" s="450"/>
      <c r="W60" s="450" t="str">
        <f t="shared" ref="W60" si="58">IF(W59="","",IFERROR(W59*$M60,""))</f>
        <v/>
      </c>
      <c r="X60" s="450"/>
      <c r="Y60" s="451" t="e">
        <f t="shared" si="46"/>
        <v>#N/A</v>
      </c>
      <c r="Z60" s="451"/>
    </row>
    <row r="61" spans="1:26" ht="30" customHeight="1" x14ac:dyDescent="0.25">
      <c r="A61" s="286">
        <v>24</v>
      </c>
      <c r="B61" s="432" t="e">
        <f>VLOOKUP(A61,ORC!$D:$N,2,0)</f>
        <v>#N/A</v>
      </c>
      <c r="C61" s="432"/>
      <c r="D61" s="432"/>
      <c r="E61" s="432"/>
      <c r="F61" s="152" t="s">
        <v>3402</v>
      </c>
      <c r="G61" s="324"/>
      <c r="H61" s="324"/>
      <c r="I61" s="324"/>
      <c r="J61" s="324"/>
      <c r="K61" s="434">
        <f>SUM(G61:J61)+SUM(S61:X61)</f>
        <v>0</v>
      </c>
      <c r="L61" s="435"/>
      <c r="M61" s="286">
        <v>24</v>
      </c>
      <c r="N61" s="432" t="e">
        <f>VLOOKUP(M61,ORC!$D:$N,2,0)</f>
        <v>#N/A</v>
      </c>
      <c r="O61" s="432"/>
      <c r="P61" s="432"/>
      <c r="Q61" s="432"/>
      <c r="R61" s="152" t="s">
        <v>3402</v>
      </c>
      <c r="S61" s="449"/>
      <c r="T61" s="449"/>
      <c r="U61" s="449"/>
      <c r="V61" s="449"/>
      <c r="W61" s="449"/>
      <c r="X61" s="449"/>
      <c r="Y61" s="434">
        <f t="shared" ref="Y61:Y68" si="59">K61</f>
        <v>0</v>
      </c>
      <c r="Z61" s="435"/>
    </row>
    <row r="62" spans="1:26" ht="30" customHeight="1" x14ac:dyDescent="0.25">
      <c r="A62" s="188" t="str">
        <f>IFERROR(IF(B61&lt;&gt;"",100,B61),"")</f>
        <v/>
      </c>
      <c r="B62" s="433"/>
      <c r="C62" s="433"/>
      <c r="D62" s="433"/>
      <c r="E62" s="433"/>
      <c r="F62" s="182" t="s">
        <v>4155</v>
      </c>
      <c r="G62" s="322" t="str">
        <f>IF(G61="","",IFERROR(G61*$K62,""))</f>
        <v/>
      </c>
      <c r="H62" s="322" t="str">
        <f t="shared" ref="H62:J62" si="60">IF(H61="","",IFERROR(H61*$K62,""))</f>
        <v/>
      </c>
      <c r="I62" s="322" t="str">
        <f t="shared" si="60"/>
        <v/>
      </c>
      <c r="J62" s="322" t="str">
        <f t="shared" si="60"/>
        <v/>
      </c>
      <c r="K62" s="436" t="e">
        <f>VLOOKUP(A61,ORC!$D:$N,11,0)</f>
        <v>#N/A</v>
      </c>
      <c r="L62" s="436"/>
      <c r="M62" s="188" t="str">
        <f>IFERROR(IF(N61&lt;&gt;"",100,N61),"")</f>
        <v/>
      </c>
      <c r="N62" s="433"/>
      <c r="O62" s="433"/>
      <c r="P62" s="433"/>
      <c r="Q62" s="433"/>
      <c r="R62" s="182" t="s">
        <v>4155</v>
      </c>
      <c r="S62" s="450" t="str">
        <f>IF(S61="","",IFERROR(S61*$M62,""))</f>
        <v/>
      </c>
      <c r="T62" s="450"/>
      <c r="U62" s="450" t="str">
        <f t="shared" ref="U62" si="61">IF(U61="","",IFERROR(U61*$M62,""))</f>
        <v/>
      </c>
      <c r="V62" s="450"/>
      <c r="W62" s="450" t="str">
        <f t="shared" ref="W62" si="62">IF(W61="","",IFERROR(W61*$M62,""))</f>
        <v/>
      </c>
      <c r="X62" s="450"/>
      <c r="Y62" s="451" t="e">
        <f t="shared" si="59"/>
        <v>#N/A</v>
      </c>
      <c r="Z62" s="451"/>
    </row>
    <row r="63" spans="1:26" ht="30" hidden="1" customHeight="1" x14ac:dyDescent="0.25">
      <c r="A63" s="286">
        <v>25</v>
      </c>
      <c r="B63" s="432" t="e">
        <f>VLOOKUP(A63,ORC!$D:$N,2,0)</f>
        <v>#N/A</v>
      </c>
      <c r="C63" s="432"/>
      <c r="D63" s="432"/>
      <c r="E63" s="432"/>
      <c r="F63" s="152" t="s">
        <v>3402</v>
      </c>
      <c r="G63" s="324"/>
      <c r="H63" s="324"/>
      <c r="I63" s="324"/>
      <c r="J63" s="324"/>
      <c r="K63" s="434">
        <f>SUM(G63:J63)+SUM(S63:X63)</f>
        <v>0</v>
      </c>
      <c r="L63" s="435"/>
      <c r="M63" s="286">
        <v>25</v>
      </c>
      <c r="N63" s="432" t="e">
        <f>VLOOKUP(M63,ORC!$D:$N,2,0)</f>
        <v>#N/A</v>
      </c>
      <c r="O63" s="432"/>
      <c r="P63" s="432"/>
      <c r="Q63" s="432"/>
      <c r="R63" s="152" t="s">
        <v>3402</v>
      </c>
      <c r="S63" s="449"/>
      <c r="T63" s="449"/>
      <c r="U63" s="449"/>
      <c r="V63" s="449"/>
      <c r="W63" s="449"/>
      <c r="X63" s="449"/>
      <c r="Y63" s="434">
        <f t="shared" si="59"/>
        <v>0</v>
      </c>
      <c r="Z63" s="435"/>
    </row>
    <row r="64" spans="1:26" ht="30" hidden="1" customHeight="1" x14ac:dyDescent="0.25">
      <c r="A64" s="188" t="str">
        <f>IFERROR(IF(B63&lt;&gt;"",100,B63),"")</f>
        <v/>
      </c>
      <c r="B64" s="433"/>
      <c r="C64" s="433"/>
      <c r="D64" s="433"/>
      <c r="E64" s="433"/>
      <c r="F64" s="182" t="s">
        <v>4155</v>
      </c>
      <c r="G64" s="322" t="str">
        <f>IF(G63="","",IFERROR(G63*$K64,""))</f>
        <v/>
      </c>
      <c r="H64" s="322" t="str">
        <f t="shared" ref="H64:J64" si="63">IF(H63="","",IFERROR(H63*$K64,""))</f>
        <v/>
      </c>
      <c r="I64" s="322" t="str">
        <f t="shared" si="63"/>
        <v/>
      </c>
      <c r="J64" s="322" t="str">
        <f t="shared" si="63"/>
        <v/>
      </c>
      <c r="K64" s="436" t="e">
        <f>VLOOKUP(A63,ORC!$D:$N,11,0)</f>
        <v>#N/A</v>
      </c>
      <c r="L64" s="436"/>
      <c r="M64" s="188" t="str">
        <f>IFERROR(IF(N63&lt;&gt;"",100,N63),"")</f>
        <v/>
      </c>
      <c r="N64" s="433"/>
      <c r="O64" s="433"/>
      <c r="P64" s="433"/>
      <c r="Q64" s="433"/>
      <c r="R64" s="182" t="s">
        <v>4155</v>
      </c>
      <c r="S64" s="450" t="str">
        <f>IF(S63="","",IFERROR(S63*$M64,""))</f>
        <v/>
      </c>
      <c r="T64" s="450"/>
      <c r="U64" s="450" t="str">
        <f t="shared" ref="U64" si="64">IF(U63="","",IFERROR(U63*$M64,""))</f>
        <v/>
      </c>
      <c r="V64" s="450"/>
      <c r="W64" s="450" t="str">
        <f t="shared" ref="W64" si="65">IF(W63="","",IFERROR(W63*$M64,""))</f>
        <v/>
      </c>
      <c r="X64" s="450"/>
      <c r="Y64" s="451" t="e">
        <f t="shared" si="59"/>
        <v>#N/A</v>
      </c>
      <c r="Z64" s="451"/>
    </row>
    <row r="65" spans="1:26" ht="30" hidden="1" customHeight="1" x14ac:dyDescent="0.25">
      <c r="A65" s="180">
        <v>26</v>
      </c>
      <c r="B65" s="437" t="e">
        <f>VLOOKUP(A65,ORC!$D:$N,2,0)</f>
        <v>#N/A</v>
      </c>
      <c r="C65" s="437"/>
      <c r="D65" s="437"/>
      <c r="E65" s="437"/>
      <c r="F65" s="152" t="s">
        <v>3402</v>
      </c>
      <c r="G65" s="324"/>
      <c r="H65" s="324"/>
      <c r="I65" s="324"/>
      <c r="J65" s="324"/>
      <c r="K65" s="434">
        <f>SUM(G65:J65)+SUM(S65:X65)</f>
        <v>0</v>
      </c>
      <c r="L65" s="435"/>
      <c r="M65" s="180">
        <v>26</v>
      </c>
      <c r="N65" s="437" t="e">
        <f>VLOOKUP(M65,ORC!$D:$N,2,0)</f>
        <v>#N/A</v>
      </c>
      <c r="O65" s="437"/>
      <c r="P65" s="437"/>
      <c r="Q65" s="437"/>
      <c r="R65" s="152" t="s">
        <v>3402</v>
      </c>
      <c r="S65" s="449"/>
      <c r="T65" s="449"/>
      <c r="U65" s="449"/>
      <c r="V65" s="449"/>
      <c r="W65" s="449"/>
      <c r="X65" s="449"/>
      <c r="Y65" s="434">
        <f t="shared" si="59"/>
        <v>0</v>
      </c>
      <c r="Z65" s="435"/>
    </row>
    <row r="66" spans="1:26" ht="30" hidden="1" customHeight="1" x14ac:dyDescent="0.25">
      <c r="A66" s="188" t="str">
        <f>IFERROR(IF(B65&lt;&gt;"",100,B65),"")</f>
        <v/>
      </c>
      <c r="B66" s="433"/>
      <c r="C66" s="433"/>
      <c r="D66" s="433"/>
      <c r="E66" s="433"/>
      <c r="F66" s="182" t="s">
        <v>4155</v>
      </c>
      <c r="G66" s="322" t="str">
        <f>IF(G65="","",IFERROR(G65*$K66,""))</f>
        <v/>
      </c>
      <c r="H66" s="322" t="str">
        <f t="shared" ref="H66:J66" si="66">IF(H65="","",IFERROR(H65*$K66,""))</f>
        <v/>
      </c>
      <c r="I66" s="322" t="str">
        <f t="shared" si="66"/>
        <v/>
      </c>
      <c r="J66" s="322" t="str">
        <f t="shared" si="66"/>
        <v/>
      </c>
      <c r="K66" s="436" t="e">
        <f>VLOOKUP(A65,ORC!$D:$N,11,0)</f>
        <v>#N/A</v>
      </c>
      <c r="L66" s="436"/>
      <c r="M66" s="188" t="str">
        <f>IFERROR(IF(N65&lt;&gt;"",100,N65),"")</f>
        <v/>
      </c>
      <c r="N66" s="433"/>
      <c r="O66" s="433"/>
      <c r="P66" s="433"/>
      <c r="Q66" s="433"/>
      <c r="R66" s="182" t="s">
        <v>4155</v>
      </c>
      <c r="S66" s="450" t="str">
        <f>IF(S65="","",IFERROR(S65*$M66,""))</f>
        <v/>
      </c>
      <c r="T66" s="450"/>
      <c r="U66" s="450" t="str">
        <f t="shared" ref="U66" si="67">IF(U65="","",IFERROR(U65*$M66,""))</f>
        <v/>
      </c>
      <c r="V66" s="450"/>
      <c r="W66" s="450" t="str">
        <f t="shared" ref="W66" si="68">IF(W65="","",IFERROR(W65*$M66,""))</f>
        <v/>
      </c>
      <c r="X66" s="450"/>
      <c r="Y66" s="451" t="e">
        <f t="shared" si="59"/>
        <v>#N/A</v>
      </c>
      <c r="Z66" s="451"/>
    </row>
    <row r="67" spans="1:26" ht="30" hidden="1" customHeight="1" x14ac:dyDescent="0.25">
      <c r="A67" s="180">
        <v>27</v>
      </c>
      <c r="B67" s="437" t="e">
        <f>VLOOKUP(A67,ORC!$D:$N,2,0)</f>
        <v>#N/A</v>
      </c>
      <c r="C67" s="437"/>
      <c r="D67" s="437"/>
      <c r="E67" s="437"/>
      <c r="F67" s="152" t="s">
        <v>3402</v>
      </c>
      <c r="G67" s="324"/>
      <c r="H67" s="324"/>
      <c r="I67" s="324"/>
      <c r="J67" s="324"/>
      <c r="K67" s="434">
        <f>SUM(G67:J67)+SUM(S67:X67)</f>
        <v>0</v>
      </c>
      <c r="L67" s="435"/>
      <c r="M67" s="180">
        <v>27</v>
      </c>
      <c r="N67" s="437" t="e">
        <f>VLOOKUP(M67,ORC!$D:$N,2,0)</f>
        <v>#N/A</v>
      </c>
      <c r="O67" s="437"/>
      <c r="P67" s="437"/>
      <c r="Q67" s="437"/>
      <c r="R67" s="152" t="s">
        <v>3402</v>
      </c>
      <c r="S67" s="449"/>
      <c r="T67" s="449"/>
      <c r="U67" s="449"/>
      <c r="V67" s="449"/>
      <c r="W67" s="449"/>
      <c r="X67" s="449"/>
      <c r="Y67" s="434">
        <f t="shared" si="59"/>
        <v>0</v>
      </c>
      <c r="Z67" s="435"/>
    </row>
    <row r="68" spans="1:26" ht="30" hidden="1" customHeight="1" x14ac:dyDescent="0.25">
      <c r="A68" s="188" t="str">
        <f>IFERROR(IF(B67&lt;&gt;"",100,B67),"")</f>
        <v/>
      </c>
      <c r="B68" s="433"/>
      <c r="C68" s="433"/>
      <c r="D68" s="433"/>
      <c r="E68" s="433"/>
      <c r="F68" s="182" t="s">
        <v>4155</v>
      </c>
      <c r="G68" s="322" t="str">
        <f>IF(G67="","",IFERROR(G67*$K68,""))</f>
        <v/>
      </c>
      <c r="H68" s="322" t="str">
        <f t="shared" ref="H68:J68" si="69">IF(H67="","",IFERROR(H67*$K68,""))</f>
        <v/>
      </c>
      <c r="I68" s="322" t="str">
        <f t="shared" si="69"/>
        <v/>
      </c>
      <c r="J68" s="322" t="str">
        <f t="shared" si="69"/>
        <v/>
      </c>
      <c r="K68" s="436" t="e">
        <f>VLOOKUP(A67,ORC!$D:$N,11,0)</f>
        <v>#N/A</v>
      </c>
      <c r="L68" s="436"/>
      <c r="M68" s="188" t="str">
        <f>IFERROR(IF(N67&lt;&gt;"",100,N67),"")</f>
        <v/>
      </c>
      <c r="N68" s="433"/>
      <c r="O68" s="433"/>
      <c r="P68" s="433"/>
      <c r="Q68" s="433"/>
      <c r="R68" s="182" t="s">
        <v>4155</v>
      </c>
      <c r="S68" s="450" t="str">
        <f>IF(S67="","",IFERROR(S67*$M68,""))</f>
        <v/>
      </c>
      <c r="T68" s="450"/>
      <c r="U68" s="450" t="str">
        <f t="shared" ref="U68" si="70">IF(U67="","",IFERROR(U67*$M68,""))</f>
        <v/>
      </c>
      <c r="V68" s="450"/>
      <c r="W68" s="450" t="str">
        <f t="shared" ref="W68" si="71">IF(W67="","",IFERROR(W67*$M68,""))</f>
        <v/>
      </c>
      <c r="X68" s="450"/>
      <c r="Y68" s="451" t="e">
        <f t="shared" si="59"/>
        <v>#N/A</v>
      </c>
      <c r="Z68" s="451"/>
    </row>
    <row r="69" spans="1:26" ht="30" hidden="1" customHeight="1" x14ac:dyDescent="0.25">
      <c r="A69" s="286">
        <v>28</v>
      </c>
      <c r="B69" s="432" t="e">
        <f>VLOOKUP(A69,ORC!$D:$N,2,0)</f>
        <v>#N/A</v>
      </c>
      <c r="C69" s="432"/>
      <c r="D69" s="432"/>
      <c r="E69" s="432"/>
      <c r="F69" s="152" t="s">
        <v>3402</v>
      </c>
      <c r="G69" s="324"/>
      <c r="H69" s="324"/>
      <c r="I69" s="324"/>
      <c r="J69" s="324"/>
      <c r="K69" s="434">
        <f>SUM(G69:J69)+SUM(S69:X69)</f>
        <v>0</v>
      </c>
      <c r="L69" s="435"/>
      <c r="M69" s="286">
        <v>28</v>
      </c>
      <c r="N69" s="432" t="e">
        <f>VLOOKUP(M69,ORC!$D:$N,2,0)</f>
        <v>#N/A</v>
      </c>
      <c r="O69" s="432"/>
      <c r="P69" s="432"/>
      <c r="Q69" s="432"/>
      <c r="R69" s="152" t="s">
        <v>3402</v>
      </c>
      <c r="S69" s="449"/>
      <c r="T69" s="449"/>
      <c r="U69" s="449"/>
      <c r="V69" s="449"/>
      <c r="W69" s="449"/>
      <c r="X69" s="449"/>
      <c r="Y69" s="434">
        <f t="shared" ref="Y69:Y74" si="72">K69</f>
        <v>0</v>
      </c>
      <c r="Z69" s="435"/>
    </row>
    <row r="70" spans="1:26" ht="30" hidden="1" customHeight="1" x14ac:dyDescent="0.25">
      <c r="A70" s="188" t="str">
        <f>IFERROR(IF(B69&lt;&gt;"",100,B69),"")</f>
        <v/>
      </c>
      <c r="B70" s="433"/>
      <c r="C70" s="433"/>
      <c r="D70" s="433"/>
      <c r="E70" s="433"/>
      <c r="F70" s="182" t="s">
        <v>4155</v>
      </c>
      <c r="G70" s="322" t="str">
        <f>IF(G69="","",IFERROR(G69*$K70,""))</f>
        <v/>
      </c>
      <c r="H70" s="322" t="str">
        <f t="shared" ref="H70:J70" si="73">IF(H69="","",IFERROR(H69*$K70,""))</f>
        <v/>
      </c>
      <c r="I70" s="322" t="str">
        <f t="shared" si="73"/>
        <v/>
      </c>
      <c r="J70" s="322" t="str">
        <f t="shared" si="73"/>
        <v/>
      </c>
      <c r="K70" s="436" t="e">
        <f>VLOOKUP(A69,ORC!$D:$N,11,0)</f>
        <v>#N/A</v>
      </c>
      <c r="L70" s="436"/>
      <c r="M70" s="188" t="str">
        <f>IFERROR(IF(N69&lt;&gt;"",100,N69),"")</f>
        <v/>
      </c>
      <c r="N70" s="433"/>
      <c r="O70" s="433"/>
      <c r="P70" s="433"/>
      <c r="Q70" s="433"/>
      <c r="R70" s="182" t="s">
        <v>4155</v>
      </c>
      <c r="S70" s="450" t="str">
        <f>IF(S69="","",IFERROR(S69*$M70,""))</f>
        <v/>
      </c>
      <c r="T70" s="450"/>
      <c r="U70" s="450" t="str">
        <f t="shared" ref="U70" si="74">IF(U69="","",IFERROR(U69*$M70,""))</f>
        <v/>
      </c>
      <c r="V70" s="450"/>
      <c r="W70" s="450" t="str">
        <f t="shared" ref="W70" si="75">IF(W69="","",IFERROR(W69*$M70,""))</f>
        <v/>
      </c>
      <c r="X70" s="450"/>
      <c r="Y70" s="451" t="e">
        <f t="shared" si="72"/>
        <v>#N/A</v>
      </c>
      <c r="Z70" s="451"/>
    </row>
    <row r="71" spans="1:26" ht="30" hidden="1" customHeight="1" x14ac:dyDescent="0.25">
      <c r="A71" s="180">
        <v>29</v>
      </c>
      <c r="B71" s="437" t="e">
        <f>VLOOKUP(A71,ORC!$D:$N,2,0)</f>
        <v>#N/A</v>
      </c>
      <c r="C71" s="437"/>
      <c r="D71" s="437"/>
      <c r="E71" s="437"/>
      <c r="F71" s="152" t="s">
        <v>3402</v>
      </c>
      <c r="G71" s="324"/>
      <c r="H71" s="324"/>
      <c r="I71" s="324"/>
      <c r="J71" s="324"/>
      <c r="K71" s="434">
        <f>SUM(G71:J71)+SUM(S71:X71)</f>
        <v>0</v>
      </c>
      <c r="L71" s="435"/>
      <c r="M71" s="180">
        <v>29</v>
      </c>
      <c r="N71" s="437" t="e">
        <f>VLOOKUP(M71,ORC!$D:$N,2,0)</f>
        <v>#N/A</v>
      </c>
      <c r="O71" s="437"/>
      <c r="P71" s="437"/>
      <c r="Q71" s="437"/>
      <c r="R71" s="152" t="s">
        <v>3402</v>
      </c>
      <c r="S71" s="449"/>
      <c r="T71" s="449"/>
      <c r="U71" s="449"/>
      <c r="V71" s="449"/>
      <c r="W71" s="449"/>
      <c r="X71" s="449"/>
      <c r="Y71" s="434">
        <f t="shared" si="72"/>
        <v>0</v>
      </c>
      <c r="Z71" s="435"/>
    </row>
    <row r="72" spans="1:26" ht="30" hidden="1" customHeight="1" x14ac:dyDescent="0.25">
      <c r="A72" s="188" t="str">
        <f>IFERROR(IF(B71&lt;&gt;"",100,B71),"")</f>
        <v/>
      </c>
      <c r="B72" s="433"/>
      <c r="C72" s="433"/>
      <c r="D72" s="433"/>
      <c r="E72" s="433"/>
      <c r="F72" s="182" t="s">
        <v>4155</v>
      </c>
      <c r="G72" s="322" t="str">
        <f>IF(G71="","",IFERROR(G71*$K72,""))</f>
        <v/>
      </c>
      <c r="H72" s="322" t="str">
        <f t="shared" ref="H72:J72" si="76">IF(H71="","",IFERROR(H71*$K72,""))</f>
        <v/>
      </c>
      <c r="I72" s="322" t="str">
        <f t="shared" si="76"/>
        <v/>
      </c>
      <c r="J72" s="322" t="str">
        <f t="shared" si="76"/>
        <v/>
      </c>
      <c r="K72" s="436" t="e">
        <f>VLOOKUP(A71,ORC!$D:$N,11,0)</f>
        <v>#N/A</v>
      </c>
      <c r="L72" s="436"/>
      <c r="M72" s="188" t="str">
        <f>IFERROR(IF(N71&lt;&gt;"",100,N71),"")</f>
        <v/>
      </c>
      <c r="N72" s="433"/>
      <c r="O72" s="433"/>
      <c r="P72" s="433"/>
      <c r="Q72" s="433"/>
      <c r="R72" s="182" t="s">
        <v>4155</v>
      </c>
      <c r="S72" s="450" t="str">
        <f>IF(S71="","",IFERROR(S71*$M72,""))</f>
        <v/>
      </c>
      <c r="T72" s="450"/>
      <c r="U72" s="450" t="str">
        <f t="shared" ref="U72" si="77">IF(U71="","",IFERROR(U71*$M72,""))</f>
        <v/>
      </c>
      <c r="V72" s="450"/>
      <c r="W72" s="450" t="str">
        <f t="shared" ref="W72" si="78">IF(W71="","",IFERROR(W71*$M72,""))</f>
        <v/>
      </c>
      <c r="X72" s="450"/>
      <c r="Y72" s="451" t="e">
        <f t="shared" si="72"/>
        <v>#N/A</v>
      </c>
      <c r="Z72" s="451"/>
    </row>
    <row r="73" spans="1:26" ht="30" hidden="1" customHeight="1" x14ac:dyDescent="0.25">
      <c r="A73" s="180">
        <v>30</v>
      </c>
      <c r="B73" s="437" t="e">
        <f>VLOOKUP(A73,ORC!$D:$N,2,0)</f>
        <v>#N/A</v>
      </c>
      <c r="C73" s="437"/>
      <c r="D73" s="437"/>
      <c r="E73" s="437"/>
      <c r="F73" s="152" t="s">
        <v>3402</v>
      </c>
      <c r="G73" s="324"/>
      <c r="H73" s="324"/>
      <c r="I73" s="324"/>
      <c r="J73" s="324"/>
      <c r="K73" s="434">
        <f>SUM(G73:J73)+SUM(S73:X73)</f>
        <v>0</v>
      </c>
      <c r="L73" s="435"/>
      <c r="M73" s="180">
        <v>30</v>
      </c>
      <c r="N73" s="437" t="e">
        <f>VLOOKUP(M73,ORC!$D:$N,2,0)</f>
        <v>#N/A</v>
      </c>
      <c r="O73" s="437"/>
      <c r="P73" s="437"/>
      <c r="Q73" s="437"/>
      <c r="R73" s="152" t="s">
        <v>3402</v>
      </c>
      <c r="S73" s="449"/>
      <c r="T73" s="449"/>
      <c r="U73" s="449"/>
      <c r="V73" s="449"/>
      <c r="W73" s="449"/>
      <c r="X73" s="449"/>
      <c r="Y73" s="434">
        <f t="shared" si="72"/>
        <v>0</v>
      </c>
      <c r="Z73" s="435"/>
    </row>
    <row r="74" spans="1:26" ht="30" hidden="1" customHeight="1" x14ac:dyDescent="0.25">
      <c r="A74" s="188" t="str">
        <f>IFERROR(IF(B73&lt;&gt;"",100,B73),"")</f>
        <v/>
      </c>
      <c r="B74" s="433"/>
      <c r="C74" s="433"/>
      <c r="D74" s="433"/>
      <c r="E74" s="433"/>
      <c r="F74" s="182" t="s">
        <v>4155</v>
      </c>
      <c r="G74" s="322" t="str">
        <f>IF(G73="","",IFERROR(G73*$K74,""))</f>
        <v/>
      </c>
      <c r="H74" s="322" t="str">
        <f t="shared" ref="H74:J74" si="79">IF(H73="","",IFERROR(H73*$K74,""))</f>
        <v/>
      </c>
      <c r="I74" s="322" t="str">
        <f t="shared" si="79"/>
        <v/>
      </c>
      <c r="J74" s="322" t="str">
        <f t="shared" si="79"/>
        <v/>
      </c>
      <c r="K74" s="436" t="e">
        <f>VLOOKUP(A73,ORC!$D:$N,11,0)</f>
        <v>#N/A</v>
      </c>
      <c r="L74" s="436"/>
      <c r="M74" s="188" t="str">
        <f>IFERROR(IF(N73&lt;&gt;"",100,N73),"")</f>
        <v/>
      </c>
      <c r="N74" s="433"/>
      <c r="O74" s="433"/>
      <c r="P74" s="433"/>
      <c r="Q74" s="433"/>
      <c r="R74" s="182" t="s">
        <v>4155</v>
      </c>
      <c r="S74" s="450" t="str">
        <f>IF(S73="","",IFERROR(S73*$M74,""))</f>
        <v/>
      </c>
      <c r="T74" s="450"/>
      <c r="U74" s="450" t="str">
        <f t="shared" ref="U74" si="80">IF(U73="","",IFERROR(U73*$M74,""))</f>
        <v/>
      </c>
      <c r="V74" s="450"/>
      <c r="W74" s="450" t="str">
        <f t="shared" ref="W74" si="81">IF(W73="","",IFERROR(W73*$M74,""))</f>
        <v/>
      </c>
      <c r="X74" s="450"/>
      <c r="Y74" s="451" t="e">
        <f t="shared" si="72"/>
        <v>#N/A</v>
      </c>
      <c r="Z74" s="451"/>
    </row>
    <row r="75" spans="1:26" ht="30" customHeight="1" x14ac:dyDescent="0.25">
      <c r="F75" s="431"/>
      <c r="G75" s="431"/>
      <c r="H75" s="431"/>
      <c r="I75" s="431"/>
      <c r="J75" s="431"/>
      <c r="R75" s="462"/>
      <c r="S75" s="462"/>
      <c r="T75" s="462"/>
      <c r="U75" s="462"/>
      <c r="V75" s="462"/>
      <c r="W75" s="462"/>
      <c r="X75" s="284"/>
    </row>
    <row r="76" spans="1:26" ht="15.75" x14ac:dyDescent="0.25">
      <c r="A76" s="198"/>
      <c r="B76" s="198"/>
      <c r="C76" s="198"/>
      <c r="D76" s="199"/>
      <c r="E76" s="199"/>
      <c r="F76" s="200" t="s">
        <v>5281</v>
      </c>
      <c r="G76" s="293" t="e">
        <f>G77/$W$79</f>
        <v>#VALUE!</v>
      </c>
      <c r="H76" s="293" t="e">
        <f t="shared" ref="H76:J76" si="82">H77/$W$79</f>
        <v>#VALUE!</v>
      </c>
      <c r="I76" s="293" t="e">
        <f t="shared" si="82"/>
        <v>#VALUE!</v>
      </c>
      <c r="J76" s="293" t="e">
        <f t="shared" si="82"/>
        <v>#VALUE!</v>
      </c>
      <c r="M76" s="198"/>
      <c r="N76" s="198"/>
      <c r="O76" s="198"/>
      <c r="P76" s="199"/>
      <c r="Q76" s="199"/>
      <c r="R76" s="200" t="s">
        <v>5281</v>
      </c>
      <c r="S76" s="463" t="e">
        <f>S77/$W$79</f>
        <v>#VALUE!</v>
      </c>
      <c r="T76" s="463"/>
      <c r="U76" s="463" t="e">
        <f t="shared" ref="U76" si="83">U77/$W$79</f>
        <v>#VALUE!</v>
      </c>
      <c r="V76" s="463"/>
      <c r="W76" s="463" t="e">
        <f t="shared" ref="W76" si="84">W77/$W$79</f>
        <v>#VALUE!</v>
      </c>
      <c r="X76" s="463"/>
    </row>
    <row r="77" spans="1:26" ht="15.75" x14ac:dyDescent="0.25">
      <c r="A77" s="198"/>
      <c r="B77" s="198"/>
      <c r="C77" s="198"/>
      <c r="D77" s="199"/>
      <c r="E77" s="199"/>
      <c r="F77" s="200" t="s">
        <v>5282</v>
      </c>
      <c r="G77" s="294">
        <f>SUMIF($A:$A,100,G:G)</f>
        <v>5600.1792000000005</v>
      </c>
      <c r="H77" s="294">
        <f>SUMIF($A:$A,100,H:H)</f>
        <v>5600.1792000000005</v>
      </c>
      <c r="I77" s="294">
        <f>SUMIF($A:$A,100,I:I)</f>
        <v>5600.1792000000005</v>
      </c>
      <c r="J77" s="294">
        <f>SUMIF($A:$A,100,J:J)</f>
        <v>5600.1792000000005</v>
      </c>
      <c r="L77" s="187"/>
      <c r="M77" s="198"/>
      <c r="N77" s="198"/>
      <c r="O77" s="198"/>
      <c r="P77" s="199"/>
      <c r="Q77" s="199"/>
      <c r="R77" s="200" t="s">
        <v>5282</v>
      </c>
      <c r="S77" s="464">
        <f>SUMIF($A:$A,100,S:S)</f>
        <v>5600.1792000000005</v>
      </c>
      <c r="T77" s="464"/>
      <c r="U77" s="464">
        <f>SUMIF($A:$A,100,U:U)</f>
        <v>6000.192</v>
      </c>
      <c r="V77" s="464"/>
      <c r="W77" s="464">
        <f>SUMIF($A:$A,100,W:W)</f>
        <v>6000.192</v>
      </c>
      <c r="X77" s="464"/>
      <c r="Z77" s="187"/>
    </row>
    <row r="78" spans="1:26" ht="15.75" x14ac:dyDescent="0.25">
      <c r="A78" s="198"/>
      <c r="B78" s="198"/>
      <c r="C78" s="198"/>
      <c r="D78" s="199"/>
      <c r="E78" s="199"/>
      <c r="F78" s="200" t="s">
        <v>5283</v>
      </c>
      <c r="G78" s="293" t="e">
        <f>G76</f>
        <v>#VALUE!</v>
      </c>
      <c r="H78" s="293" t="e">
        <f>G78+H76</f>
        <v>#VALUE!</v>
      </c>
      <c r="I78" s="293" t="e">
        <f t="shared" ref="I78:J78" si="85">H78+I76</f>
        <v>#VALUE!</v>
      </c>
      <c r="J78" s="293" t="e">
        <f t="shared" si="85"/>
        <v>#VALUE!</v>
      </c>
      <c r="M78" s="198"/>
      <c r="N78" s="198"/>
      <c r="O78" s="198"/>
      <c r="P78" s="199"/>
      <c r="Q78" s="199"/>
      <c r="R78" s="200" t="s">
        <v>5283</v>
      </c>
      <c r="S78" s="460" t="e">
        <f>S76+J78</f>
        <v>#VALUE!</v>
      </c>
      <c r="T78" s="460"/>
      <c r="U78" s="460" t="e">
        <f>U76+S78</f>
        <v>#VALUE!</v>
      </c>
      <c r="V78" s="460"/>
      <c r="W78" s="460" t="e">
        <f>W76+U78</f>
        <v>#VALUE!</v>
      </c>
      <c r="X78" s="460"/>
    </row>
    <row r="79" spans="1:26" ht="15.75" x14ac:dyDescent="0.25">
      <c r="A79" s="198"/>
      <c r="B79" s="198"/>
      <c r="C79" s="198"/>
      <c r="D79" s="199"/>
      <c r="E79" s="199"/>
      <c r="F79" s="200" t="s">
        <v>5284</v>
      </c>
      <c r="G79" s="295">
        <f>G77</f>
        <v>5600.1792000000005</v>
      </c>
      <c r="H79" s="295">
        <f>H77+G79</f>
        <v>11200.358400000001</v>
      </c>
      <c r="I79" s="295">
        <f t="shared" ref="I79" si="86">I77+H79</f>
        <v>16800.537600000003</v>
      </c>
      <c r="J79" s="295">
        <f>J77+I79</f>
        <v>22400.716800000002</v>
      </c>
      <c r="M79" s="198"/>
      <c r="N79" s="198"/>
      <c r="O79" s="198"/>
      <c r="P79" s="199"/>
      <c r="Q79" s="199"/>
      <c r="R79" s="200" t="s">
        <v>5284</v>
      </c>
      <c r="S79" s="461">
        <f>S77+J79</f>
        <v>28000.896000000001</v>
      </c>
      <c r="T79" s="461"/>
      <c r="U79" s="461">
        <f>U77+S79</f>
        <v>34001.088000000003</v>
      </c>
      <c r="V79" s="461"/>
      <c r="W79" s="461" t="str">
        <f>IF(W77+U79=ORC!M410,W77+U79,"ERRO")</f>
        <v>ERRO</v>
      </c>
      <c r="X79" s="461"/>
    </row>
    <row r="80" spans="1:26" ht="30" customHeight="1" x14ac:dyDescent="0.25">
      <c r="A80" s="184"/>
      <c r="F80" s="284"/>
      <c r="G80" s="185"/>
      <c r="H80" s="186"/>
      <c r="I80" s="186"/>
      <c r="J80" s="186"/>
      <c r="M80" s="184"/>
      <c r="R80" s="284"/>
      <c r="S80" s="185"/>
      <c r="T80" s="186"/>
      <c r="U80" s="186"/>
      <c r="V80" s="186"/>
      <c r="W80" s="186"/>
      <c r="X80" s="284"/>
    </row>
    <row r="81" spans="1:24" ht="30" customHeight="1" x14ac:dyDescent="0.25">
      <c r="A81" s="184"/>
      <c r="F81" s="284"/>
      <c r="G81" s="185"/>
      <c r="H81" s="186"/>
      <c r="I81" s="186"/>
      <c r="J81" s="186"/>
      <c r="M81" s="184"/>
      <c r="R81" s="284"/>
      <c r="S81" s="185"/>
      <c r="T81" s="186"/>
      <c r="U81" s="186"/>
      <c r="V81" s="186"/>
      <c r="W81" s="186"/>
      <c r="X81" s="284"/>
    </row>
    <row r="83" spans="1:24" s="8" customFormat="1" ht="18.75" customHeight="1" x14ac:dyDescent="0.3">
      <c r="B83" s="19"/>
      <c r="C83" s="11"/>
      <c r="D83" s="12"/>
      <c r="E83" s="11"/>
      <c r="F83" s="63" t="s">
        <v>5222</v>
      </c>
      <c r="G83" s="407" t="str">
        <f>DADOS!D16</f>
        <v>ALOISIO CAETANO FERREIRA</v>
      </c>
      <c r="H83" s="408"/>
      <c r="I83" s="408"/>
      <c r="J83" s="408"/>
      <c r="N83" s="19"/>
      <c r="O83" s="11"/>
      <c r="P83" s="12"/>
      <c r="Q83" s="11"/>
      <c r="R83" s="63" t="s">
        <v>5222</v>
      </c>
      <c r="S83" s="407" t="str">
        <f>DADOS!$D$16</f>
        <v>ALOISIO CAETANO FERREIRA</v>
      </c>
      <c r="T83" s="408"/>
      <c r="U83" s="408"/>
      <c r="V83" s="408"/>
      <c r="W83" s="408"/>
      <c r="X83" s="277"/>
    </row>
    <row r="84" spans="1:24" s="8" customFormat="1" ht="18.75" x14ac:dyDescent="0.3">
      <c r="B84" s="19"/>
      <c r="C84" s="11"/>
      <c r="D84" s="12"/>
      <c r="E84" s="11"/>
      <c r="F84" s="64"/>
      <c r="G84" s="423" t="str">
        <f>DADOS!D18</f>
        <v>CREA -  MG 97.132/D</v>
      </c>
      <c r="H84" s="423"/>
      <c r="I84" s="423"/>
      <c r="J84" s="423"/>
      <c r="N84" s="19"/>
      <c r="O84" s="11"/>
      <c r="P84" s="12"/>
      <c r="Q84" s="11"/>
      <c r="R84" s="64"/>
      <c r="S84" s="423" t="str">
        <f>DADOS!$D$18</f>
        <v>CREA -  MG 97.132/D</v>
      </c>
      <c r="T84" s="423"/>
      <c r="U84" s="423"/>
      <c r="V84" s="423"/>
      <c r="W84" s="423"/>
      <c r="X84" s="280"/>
    </row>
  </sheetData>
  <sheetProtection sheet="1" objects="1" scenarios="1" selectLockedCells="1"/>
  <mergeCells count="398">
    <mergeCell ref="S83:W83"/>
    <mergeCell ref="S84:W84"/>
    <mergeCell ref="S78:T78"/>
    <mergeCell ref="U78:V78"/>
    <mergeCell ref="W78:X78"/>
    <mergeCell ref="S79:T79"/>
    <mergeCell ref="U79:V79"/>
    <mergeCell ref="W79:X79"/>
    <mergeCell ref="R75:W75"/>
    <mergeCell ref="S76:T76"/>
    <mergeCell ref="U76:V76"/>
    <mergeCell ref="W76:X76"/>
    <mergeCell ref="S77:T77"/>
    <mergeCell ref="U77:V77"/>
    <mergeCell ref="W77:X77"/>
    <mergeCell ref="N59:Q60"/>
    <mergeCell ref="S59:T59"/>
    <mergeCell ref="U59:V59"/>
    <mergeCell ref="W59:X59"/>
    <mergeCell ref="Y59:Z59"/>
    <mergeCell ref="S60:T60"/>
    <mergeCell ref="U60:V60"/>
    <mergeCell ref="W60:X60"/>
    <mergeCell ref="Y60:Z60"/>
    <mergeCell ref="N57:Q58"/>
    <mergeCell ref="S57:T57"/>
    <mergeCell ref="U57:V57"/>
    <mergeCell ref="W57:X57"/>
    <mergeCell ref="Y57:Z57"/>
    <mergeCell ref="S58:T58"/>
    <mergeCell ref="U58:V58"/>
    <mergeCell ref="W58:X58"/>
    <mergeCell ref="Y58:Z58"/>
    <mergeCell ref="N55:Q56"/>
    <mergeCell ref="S55:T55"/>
    <mergeCell ref="U55:V55"/>
    <mergeCell ref="W55:X55"/>
    <mergeCell ref="Y55:Z55"/>
    <mergeCell ref="S56:T56"/>
    <mergeCell ref="U56:V56"/>
    <mergeCell ref="W56:X56"/>
    <mergeCell ref="Y56:Z56"/>
    <mergeCell ref="N53:Q54"/>
    <mergeCell ref="S53:T53"/>
    <mergeCell ref="U53:V53"/>
    <mergeCell ref="W53:X53"/>
    <mergeCell ref="Y53:Z53"/>
    <mergeCell ref="S54:T54"/>
    <mergeCell ref="U54:V54"/>
    <mergeCell ref="W54:X54"/>
    <mergeCell ref="Y54:Z54"/>
    <mergeCell ref="N51:Q52"/>
    <mergeCell ref="S51:T51"/>
    <mergeCell ref="U51:V51"/>
    <mergeCell ref="W51:X51"/>
    <mergeCell ref="Y51:Z51"/>
    <mergeCell ref="S52:T52"/>
    <mergeCell ref="U52:V52"/>
    <mergeCell ref="W52:X52"/>
    <mergeCell ref="Y52:Z52"/>
    <mergeCell ref="N49:Q50"/>
    <mergeCell ref="S49:T49"/>
    <mergeCell ref="U49:V49"/>
    <mergeCell ref="W49:X49"/>
    <mergeCell ref="Y49:Z49"/>
    <mergeCell ref="S50:T50"/>
    <mergeCell ref="U50:V50"/>
    <mergeCell ref="W50:X50"/>
    <mergeCell ref="Y50:Z50"/>
    <mergeCell ref="N47:Q48"/>
    <mergeCell ref="S47:T47"/>
    <mergeCell ref="U47:V47"/>
    <mergeCell ref="W47:X47"/>
    <mergeCell ref="Y47:Z47"/>
    <mergeCell ref="S48:T48"/>
    <mergeCell ref="U48:V48"/>
    <mergeCell ref="W48:X48"/>
    <mergeCell ref="Y48:Z48"/>
    <mergeCell ref="N45:Q46"/>
    <mergeCell ref="S45:T45"/>
    <mergeCell ref="U45:V45"/>
    <mergeCell ref="W45:X45"/>
    <mergeCell ref="Y45:Z45"/>
    <mergeCell ref="S46:T46"/>
    <mergeCell ref="U46:V46"/>
    <mergeCell ref="W46:X46"/>
    <mergeCell ref="Y46:Z46"/>
    <mergeCell ref="N43:Q44"/>
    <mergeCell ref="S43:T43"/>
    <mergeCell ref="U43:V43"/>
    <mergeCell ref="W43:X43"/>
    <mergeCell ref="Y43:Z43"/>
    <mergeCell ref="S44:T44"/>
    <mergeCell ref="U44:V44"/>
    <mergeCell ref="W44:X44"/>
    <mergeCell ref="Y44:Z44"/>
    <mergeCell ref="N41:Q42"/>
    <mergeCell ref="S41:T41"/>
    <mergeCell ref="U41:V41"/>
    <mergeCell ref="W41:X41"/>
    <mergeCell ref="Y41:Z41"/>
    <mergeCell ref="S42:T42"/>
    <mergeCell ref="U42:V42"/>
    <mergeCell ref="W42:X42"/>
    <mergeCell ref="Y42:Z42"/>
    <mergeCell ref="N39:Q40"/>
    <mergeCell ref="S39:T39"/>
    <mergeCell ref="U39:V39"/>
    <mergeCell ref="W39:X39"/>
    <mergeCell ref="Y39:Z39"/>
    <mergeCell ref="S40:T40"/>
    <mergeCell ref="U40:V40"/>
    <mergeCell ref="W40:X40"/>
    <mergeCell ref="Y40:Z40"/>
    <mergeCell ref="N37:Q38"/>
    <mergeCell ref="S37:T37"/>
    <mergeCell ref="U37:V37"/>
    <mergeCell ref="W37:X37"/>
    <mergeCell ref="Y37:Z37"/>
    <mergeCell ref="S38:T38"/>
    <mergeCell ref="U38:V38"/>
    <mergeCell ref="W38:X38"/>
    <mergeCell ref="Y38:Z38"/>
    <mergeCell ref="N35:Q36"/>
    <mergeCell ref="S35:T35"/>
    <mergeCell ref="U35:V35"/>
    <mergeCell ref="W35:X35"/>
    <mergeCell ref="Y35:Z35"/>
    <mergeCell ref="S36:T36"/>
    <mergeCell ref="U36:V36"/>
    <mergeCell ref="W36:X36"/>
    <mergeCell ref="Y36:Z36"/>
    <mergeCell ref="N33:Q34"/>
    <mergeCell ref="S33:T33"/>
    <mergeCell ref="U33:V33"/>
    <mergeCell ref="W33:X33"/>
    <mergeCell ref="Y33:Z33"/>
    <mergeCell ref="S34:T34"/>
    <mergeCell ref="U34:V34"/>
    <mergeCell ref="W34:X34"/>
    <mergeCell ref="Y34:Z34"/>
    <mergeCell ref="N31:Q32"/>
    <mergeCell ref="S31:T31"/>
    <mergeCell ref="U31:V31"/>
    <mergeCell ref="W31:X31"/>
    <mergeCell ref="Y31:Z31"/>
    <mergeCell ref="S32:T32"/>
    <mergeCell ref="U32:V32"/>
    <mergeCell ref="W32:X32"/>
    <mergeCell ref="Y32:Z32"/>
    <mergeCell ref="N29:Q30"/>
    <mergeCell ref="S29:T29"/>
    <mergeCell ref="U29:V29"/>
    <mergeCell ref="W29:X29"/>
    <mergeCell ref="Y29:Z29"/>
    <mergeCell ref="S30:T30"/>
    <mergeCell ref="U30:V30"/>
    <mergeCell ref="W30:X30"/>
    <mergeCell ref="Y30:Z30"/>
    <mergeCell ref="N27:Q28"/>
    <mergeCell ref="S27:T27"/>
    <mergeCell ref="U27:V27"/>
    <mergeCell ref="W27:X27"/>
    <mergeCell ref="Y27:Z27"/>
    <mergeCell ref="S28:T28"/>
    <mergeCell ref="U28:V28"/>
    <mergeCell ref="W28:X28"/>
    <mergeCell ref="Y28:Z28"/>
    <mergeCell ref="N25:Q26"/>
    <mergeCell ref="S25:T25"/>
    <mergeCell ref="U25:V25"/>
    <mergeCell ref="W25:X25"/>
    <mergeCell ref="Y25:Z25"/>
    <mergeCell ref="S26:T26"/>
    <mergeCell ref="U26:V26"/>
    <mergeCell ref="W26:X26"/>
    <mergeCell ref="Y26:Z26"/>
    <mergeCell ref="N23:Q24"/>
    <mergeCell ref="S23:T23"/>
    <mergeCell ref="U23:V23"/>
    <mergeCell ref="W23:X23"/>
    <mergeCell ref="Y23:Z23"/>
    <mergeCell ref="S24:T24"/>
    <mergeCell ref="U24:V24"/>
    <mergeCell ref="W24:X24"/>
    <mergeCell ref="Y24:Z24"/>
    <mergeCell ref="N21:Q22"/>
    <mergeCell ref="S21:T21"/>
    <mergeCell ref="U21:V21"/>
    <mergeCell ref="W21:X21"/>
    <mergeCell ref="Y21:Z21"/>
    <mergeCell ref="S22:T22"/>
    <mergeCell ref="U22:V22"/>
    <mergeCell ref="W22:X22"/>
    <mergeCell ref="Y22:Z22"/>
    <mergeCell ref="N19:Q20"/>
    <mergeCell ref="S19:T19"/>
    <mergeCell ref="U19:V19"/>
    <mergeCell ref="W19:X19"/>
    <mergeCell ref="Y19:Z19"/>
    <mergeCell ref="S20:T20"/>
    <mergeCell ref="U20:V20"/>
    <mergeCell ref="W20:X20"/>
    <mergeCell ref="Y20:Z20"/>
    <mergeCell ref="N17:Q18"/>
    <mergeCell ref="S17:T17"/>
    <mergeCell ref="U17:V17"/>
    <mergeCell ref="W17:X17"/>
    <mergeCell ref="Y17:Z17"/>
    <mergeCell ref="S18:T18"/>
    <mergeCell ref="U18:V18"/>
    <mergeCell ref="W18:X18"/>
    <mergeCell ref="Y18:Z18"/>
    <mergeCell ref="N15:Q16"/>
    <mergeCell ref="S15:T15"/>
    <mergeCell ref="U15:V15"/>
    <mergeCell ref="W15:X15"/>
    <mergeCell ref="Y15:Z15"/>
    <mergeCell ref="S16:T16"/>
    <mergeCell ref="U16:V16"/>
    <mergeCell ref="W16:X16"/>
    <mergeCell ref="Y16:Z16"/>
    <mergeCell ref="M11:Z11"/>
    <mergeCell ref="N13:Q13"/>
    <mergeCell ref="S13:T13"/>
    <mergeCell ref="U13:V13"/>
    <mergeCell ref="W13:X13"/>
    <mergeCell ref="Y13:Z13"/>
    <mergeCell ref="M2:X3"/>
    <mergeCell ref="P4:T4"/>
    <mergeCell ref="M5:O9"/>
    <mergeCell ref="P5:T9"/>
    <mergeCell ref="Y5:Z7"/>
    <mergeCell ref="M10:Z10"/>
    <mergeCell ref="B59:E60"/>
    <mergeCell ref="K59:L59"/>
    <mergeCell ref="K60:L60"/>
    <mergeCell ref="F75:J75"/>
    <mergeCell ref="G83:J83"/>
    <mergeCell ref="G84:J84"/>
    <mergeCell ref="B55:E56"/>
    <mergeCell ref="K55:L55"/>
    <mergeCell ref="K56:L56"/>
    <mergeCell ref="B57:E58"/>
    <mergeCell ref="K57:L57"/>
    <mergeCell ref="K58:L58"/>
    <mergeCell ref="B61:E62"/>
    <mergeCell ref="K61:L61"/>
    <mergeCell ref="B63:E64"/>
    <mergeCell ref="K63:L63"/>
    <mergeCell ref="B65:E66"/>
    <mergeCell ref="K65:L65"/>
    <mergeCell ref="B67:E68"/>
    <mergeCell ref="K67:L67"/>
    <mergeCell ref="B69:E70"/>
    <mergeCell ref="K69:L69"/>
    <mergeCell ref="B71:E72"/>
    <mergeCell ref="K71:L71"/>
    <mergeCell ref="B51:E52"/>
    <mergeCell ref="K51:L51"/>
    <mergeCell ref="K52:L52"/>
    <mergeCell ref="B53:E54"/>
    <mergeCell ref="K53:L53"/>
    <mergeCell ref="K54:L54"/>
    <mergeCell ref="B47:E48"/>
    <mergeCell ref="K47:L47"/>
    <mergeCell ref="K48:L48"/>
    <mergeCell ref="B49:E50"/>
    <mergeCell ref="K49:L49"/>
    <mergeCell ref="K50:L50"/>
    <mergeCell ref="B43:E44"/>
    <mergeCell ref="K43:L43"/>
    <mergeCell ref="K44:L44"/>
    <mergeCell ref="B45:E46"/>
    <mergeCell ref="K45:L45"/>
    <mergeCell ref="K46:L46"/>
    <mergeCell ref="B39:E40"/>
    <mergeCell ref="K39:L39"/>
    <mergeCell ref="K40:L40"/>
    <mergeCell ref="B41:E42"/>
    <mergeCell ref="K41:L41"/>
    <mergeCell ref="K42:L42"/>
    <mergeCell ref="B35:E36"/>
    <mergeCell ref="K35:L35"/>
    <mergeCell ref="K36:L36"/>
    <mergeCell ref="B37:E38"/>
    <mergeCell ref="K37:L37"/>
    <mergeCell ref="K38:L38"/>
    <mergeCell ref="B31:E32"/>
    <mergeCell ref="K31:L31"/>
    <mergeCell ref="K32:L32"/>
    <mergeCell ref="B33:E34"/>
    <mergeCell ref="K33:L33"/>
    <mergeCell ref="K34:L34"/>
    <mergeCell ref="B27:E28"/>
    <mergeCell ref="K27:L27"/>
    <mergeCell ref="K28:L28"/>
    <mergeCell ref="B29:E30"/>
    <mergeCell ref="K29:L29"/>
    <mergeCell ref="K30:L30"/>
    <mergeCell ref="B23:E24"/>
    <mergeCell ref="K23:L23"/>
    <mergeCell ref="K24:L24"/>
    <mergeCell ref="B25:E26"/>
    <mergeCell ref="K25:L25"/>
    <mergeCell ref="K26:L26"/>
    <mergeCell ref="B21:E22"/>
    <mergeCell ref="K21:L21"/>
    <mergeCell ref="K22:L22"/>
    <mergeCell ref="B13:E13"/>
    <mergeCell ref="K13:L13"/>
    <mergeCell ref="B15:E16"/>
    <mergeCell ref="K15:L15"/>
    <mergeCell ref="K16:L16"/>
    <mergeCell ref="B17:E18"/>
    <mergeCell ref="K17:L17"/>
    <mergeCell ref="K18:L18"/>
    <mergeCell ref="A2:J3"/>
    <mergeCell ref="D4:G4"/>
    <mergeCell ref="A5:C9"/>
    <mergeCell ref="K5:L7"/>
    <mergeCell ref="A10:L10"/>
    <mergeCell ref="A11:L11"/>
    <mergeCell ref="B19:E20"/>
    <mergeCell ref="K19:L19"/>
    <mergeCell ref="K20:L20"/>
    <mergeCell ref="N61:Q62"/>
    <mergeCell ref="S61:T61"/>
    <mergeCell ref="U61:V61"/>
    <mergeCell ref="W61:X61"/>
    <mergeCell ref="Y61:Z61"/>
    <mergeCell ref="K62:L62"/>
    <mergeCell ref="S62:T62"/>
    <mergeCell ref="U62:V62"/>
    <mergeCell ref="W62:X62"/>
    <mergeCell ref="Y62:Z62"/>
    <mergeCell ref="N63:Q64"/>
    <mergeCell ref="S63:T63"/>
    <mergeCell ref="U63:V63"/>
    <mergeCell ref="W63:X63"/>
    <mergeCell ref="Y63:Z63"/>
    <mergeCell ref="K64:L64"/>
    <mergeCell ref="S64:T64"/>
    <mergeCell ref="U64:V64"/>
    <mergeCell ref="W64:X64"/>
    <mergeCell ref="Y64:Z64"/>
    <mergeCell ref="N65:Q66"/>
    <mergeCell ref="S65:T65"/>
    <mergeCell ref="U65:V65"/>
    <mergeCell ref="W65:X65"/>
    <mergeCell ref="Y65:Z65"/>
    <mergeCell ref="K66:L66"/>
    <mergeCell ref="S66:T66"/>
    <mergeCell ref="U66:V66"/>
    <mergeCell ref="W66:X66"/>
    <mergeCell ref="Y66:Z66"/>
    <mergeCell ref="N67:Q68"/>
    <mergeCell ref="S67:T67"/>
    <mergeCell ref="U67:V67"/>
    <mergeCell ref="W67:X67"/>
    <mergeCell ref="Y67:Z67"/>
    <mergeCell ref="K68:L68"/>
    <mergeCell ref="S68:T68"/>
    <mergeCell ref="U68:V68"/>
    <mergeCell ref="W68:X68"/>
    <mergeCell ref="Y68:Z68"/>
    <mergeCell ref="N69:Q70"/>
    <mergeCell ref="S69:T69"/>
    <mergeCell ref="U69:V69"/>
    <mergeCell ref="W69:X69"/>
    <mergeCell ref="Y69:Z69"/>
    <mergeCell ref="K70:L70"/>
    <mergeCell ref="S70:T70"/>
    <mergeCell ref="U70:V70"/>
    <mergeCell ref="W70:X70"/>
    <mergeCell ref="Y70:Z70"/>
    <mergeCell ref="N71:Q72"/>
    <mergeCell ref="S71:T71"/>
    <mergeCell ref="U71:V71"/>
    <mergeCell ref="W71:X71"/>
    <mergeCell ref="Y71:Z71"/>
    <mergeCell ref="K72:L72"/>
    <mergeCell ref="S72:T72"/>
    <mergeCell ref="U72:V72"/>
    <mergeCell ref="W72:X72"/>
    <mergeCell ref="Y72:Z72"/>
    <mergeCell ref="B73:E74"/>
    <mergeCell ref="K73:L73"/>
    <mergeCell ref="N73:Q74"/>
    <mergeCell ref="S73:T73"/>
    <mergeCell ref="U73:V73"/>
    <mergeCell ref="W73:X73"/>
    <mergeCell ref="Y73:Z73"/>
    <mergeCell ref="K74:L74"/>
    <mergeCell ref="S74:T74"/>
    <mergeCell ref="U74:V74"/>
    <mergeCell ref="W74:X74"/>
    <mergeCell ref="Y74:Z74"/>
  </mergeCells>
  <conditionalFormatting sqref="G15">
    <cfRule type="cellIs" dxfId="276" priority="156" operator="greaterThan">
      <formula>0</formula>
    </cfRule>
  </conditionalFormatting>
  <conditionalFormatting sqref="H15:J15">
    <cfRule type="cellIs" dxfId="275" priority="155" operator="greaterThan">
      <formula>0</formula>
    </cfRule>
  </conditionalFormatting>
  <conditionalFormatting sqref="G55">
    <cfRule type="cellIs" dxfId="274" priority="150" operator="greaterThan">
      <formula>0</formula>
    </cfRule>
  </conditionalFormatting>
  <conditionalFormatting sqref="H55:J55">
    <cfRule type="cellIs" dxfId="273" priority="149" operator="greaterThan">
      <formula>0</formula>
    </cfRule>
  </conditionalFormatting>
  <conditionalFormatting sqref="G17">
    <cfRule type="cellIs" dxfId="272" priority="154" operator="greaterThan">
      <formula>0</formula>
    </cfRule>
  </conditionalFormatting>
  <conditionalFormatting sqref="H17:J17">
    <cfRule type="cellIs" dxfId="271" priority="153" operator="greaterThan">
      <formula>0</formula>
    </cfRule>
  </conditionalFormatting>
  <conditionalFormatting sqref="G19">
    <cfRule type="cellIs" dxfId="270" priority="152" operator="greaterThan">
      <formula>0</formula>
    </cfRule>
  </conditionalFormatting>
  <conditionalFormatting sqref="H19:J19">
    <cfRule type="cellIs" dxfId="269" priority="151" operator="greaterThan">
      <formula>0</formula>
    </cfRule>
  </conditionalFormatting>
  <conditionalFormatting sqref="G53">
    <cfRule type="cellIs" dxfId="268" priority="148" operator="greaterThan">
      <formula>0</formula>
    </cfRule>
  </conditionalFormatting>
  <conditionalFormatting sqref="H53:J53">
    <cfRule type="cellIs" dxfId="267" priority="147" operator="greaterThan">
      <formula>0</formula>
    </cfRule>
  </conditionalFormatting>
  <conditionalFormatting sqref="G51">
    <cfRule type="cellIs" dxfId="266" priority="146" operator="greaterThan">
      <formula>0</formula>
    </cfRule>
  </conditionalFormatting>
  <conditionalFormatting sqref="H51:J51">
    <cfRule type="cellIs" dxfId="265" priority="145" operator="greaterThan">
      <formula>0</formula>
    </cfRule>
  </conditionalFormatting>
  <conditionalFormatting sqref="G49">
    <cfRule type="cellIs" dxfId="264" priority="144" operator="greaterThan">
      <formula>0</formula>
    </cfRule>
  </conditionalFormatting>
  <conditionalFormatting sqref="H49:J49">
    <cfRule type="cellIs" dxfId="263" priority="143" operator="greaterThan">
      <formula>0</formula>
    </cfRule>
  </conditionalFormatting>
  <conditionalFormatting sqref="G47">
    <cfRule type="cellIs" dxfId="262" priority="142" operator="greaterThan">
      <formula>0</formula>
    </cfRule>
  </conditionalFormatting>
  <conditionalFormatting sqref="H47:J47">
    <cfRule type="cellIs" dxfId="261" priority="141" operator="greaterThan">
      <formula>0</formula>
    </cfRule>
  </conditionalFormatting>
  <conditionalFormatting sqref="G45">
    <cfRule type="cellIs" dxfId="260" priority="140" operator="greaterThan">
      <formula>0</formula>
    </cfRule>
  </conditionalFormatting>
  <conditionalFormatting sqref="H45:J45">
    <cfRule type="cellIs" dxfId="259" priority="139" operator="greaterThan">
      <formula>0</formula>
    </cfRule>
  </conditionalFormatting>
  <conditionalFormatting sqref="G43">
    <cfRule type="cellIs" dxfId="258" priority="138" operator="greaterThan">
      <formula>0</formula>
    </cfRule>
  </conditionalFormatting>
  <conditionalFormatting sqref="H43:J43">
    <cfRule type="cellIs" dxfId="257" priority="137" operator="greaterThan">
      <formula>0</formula>
    </cfRule>
  </conditionalFormatting>
  <conditionalFormatting sqref="G41">
    <cfRule type="cellIs" dxfId="256" priority="136" operator="greaterThan">
      <formula>0</formula>
    </cfRule>
  </conditionalFormatting>
  <conditionalFormatting sqref="H41:J41">
    <cfRule type="cellIs" dxfId="255" priority="135" operator="greaterThan">
      <formula>0</formula>
    </cfRule>
  </conditionalFormatting>
  <conditionalFormatting sqref="G39">
    <cfRule type="cellIs" dxfId="254" priority="134" operator="greaterThan">
      <formula>0</formula>
    </cfRule>
  </conditionalFormatting>
  <conditionalFormatting sqref="H39:J39">
    <cfRule type="cellIs" dxfId="253" priority="133" operator="greaterThan">
      <formula>0</formula>
    </cfRule>
  </conditionalFormatting>
  <conditionalFormatting sqref="G37">
    <cfRule type="cellIs" dxfId="252" priority="132" operator="greaterThan">
      <formula>0</formula>
    </cfRule>
  </conditionalFormatting>
  <conditionalFormatting sqref="H37:J37">
    <cfRule type="cellIs" dxfId="251" priority="131" operator="greaterThan">
      <formula>0</formula>
    </cfRule>
  </conditionalFormatting>
  <conditionalFormatting sqref="G35">
    <cfRule type="cellIs" dxfId="250" priority="130" operator="greaterThan">
      <formula>0</formula>
    </cfRule>
  </conditionalFormatting>
  <conditionalFormatting sqref="H35:J35">
    <cfRule type="cellIs" dxfId="249" priority="129" operator="greaterThan">
      <formula>0</formula>
    </cfRule>
  </conditionalFormatting>
  <conditionalFormatting sqref="G33">
    <cfRule type="cellIs" dxfId="248" priority="128" operator="greaterThan">
      <formula>0</formula>
    </cfRule>
  </conditionalFormatting>
  <conditionalFormatting sqref="H33:J33">
    <cfRule type="cellIs" dxfId="247" priority="127" operator="greaterThan">
      <formula>0</formula>
    </cfRule>
  </conditionalFormatting>
  <conditionalFormatting sqref="G31">
    <cfRule type="cellIs" dxfId="246" priority="126" operator="greaterThan">
      <formula>0</formula>
    </cfRule>
  </conditionalFormatting>
  <conditionalFormatting sqref="H31:J31">
    <cfRule type="cellIs" dxfId="245" priority="125" operator="greaterThan">
      <formula>0</formula>
    </cfRule>
  </conditionalFormatting>
  <conditionalFormatting sqref="G29">
    <cfRule type="cellIs" dxfId="244" priority="124" operator="greaterThan">
      <formula>0</formula>
    </cfRule>
  </conditionalFormatting>
  <conditionalFormatting sqref="H29:J29">
    <cfRule type="cellIs" dxfId="243" priority="123" operator="greaterThan">
      <formula>0</formula>
    </cfRule>
  </conditionalFormatting>
  <conditionalFormatting sqref="G27">
    <cfRule type="cellIs" dxfId="242" priority="122" operator="greaterThan">
      <formula>0</formula>
    </cfRule>
  </conditionalFormatting>
  <conditionalFormatting sqref="H27:J27">
    <cfRule type="cellIs" dxfId="241" priority="121" operator="greaterThan">
      <formula>0</formula>
    </cfRule>
  </conditionalFormatting>
  <conditionalFormatting sqref="G25">
    <cfRule type="cellIs" dxfId="240" priority="120" operator="greaterThan">
      <formula>0</formula>
    </cfRule>
  </conditionalFormatting>
  <conditionalFormatting sqref="H25:J25">
    <cfRule type="cellIs" dxfId="239" priority="119" operator="greaterThan">
      <formula>0</formula>
    </cfRule>
  </conditionalFormatting>
  <conditionalFormatting sqref="G23">
    <cfRule type="cellIs" dxfId="238" priority="118" operator="greaterThan">
      <formula>0</formula>
    </cfRule>
  </conditionalFormatting>
  <conditionalFormatting sqref="H23:J23">
    <cfRule type="cellIs" dxfId="237" priority="117" operator="greaterThan">
      <formula>0</formula>
    </cfRule>
  </conditionalFormatting>
  <conditionalFormatting sqref="G21">
    <cfRule type="cellIs" dxfId="236" priority="116" operator="greaterThan">
      <formula>0</formula>
    </cfRule>
  </conditionalFormatting>
  <conditionalFormatting sqref="H21:J21">
    <cfRule type="cellIs" dxfId="235" priority="115" operator="greaterThan">
      <formula>0</formula>
    </cfRule>
  </conditionalFormatting>
  <conditionalFormatting sqref="G59">
    <cfRule type="cellIs" dxfId="234" priority="114" operator="greaterThan">
      <formula>0</formula>
    </cfRule>
  </conditionalFormatting>
  <conditionalFormatting sqref="H59:J59">
    <cfRule type="cellIs" dxfId="233" priority="113" operator="greaterThan">
      <formula>0</formula>
    </cfRule>
  </conditionalFormatting>
  <conditionalFormatting sqref="G57">
    <cfRule type="cellIs" dxfId="232" priority="112" operator="greaterThan">
      <formula>0</formula>
    </cfRule>
  </conditionalFormatting>
  <conditionalFormatting sqref="H57:J57">
    <cfRule type="cellIs" dxfId="231" priority="111" operator="greaterThan">
      <formula>0</formula>
    </cfRule>
  </conditionalFormatting>
  <conditionalFormatting sqref="K15:L15">
    <cfRule type="cellIs" dxfId="230" priority="110" operator="notEqual">
      <formula>1</formula>
    </cfRule>
  </conditionalFormatting>
  <conditionalFormatting sqref="K17:L17">
    <cfRule type="cellIs" dxfId="229" priority="109" operator="notEqual">
      <formula>1</formula>
    </cfRule>
  </conditionalFormatting>
  <conditionalFormatting sqref="Y15:Z15">
    <cfRule type="cellIs" dxfId="228" priority="84" operator="notEqual">
      <formula>1</formula>
    </cfRule>
  </conditionalFormatting>
  <conditionalFormatting sqref="Y17:Z17">
    <cfRule type="cellIs" dxfId="227" priority="83" operator="notEqual">
      <formula>1</formula>
    </cfRule>
  </conditionalFormatting>
  <conditionalFormatting sqref="J79">
    <cfRule type="cellIs" dxfId="226" priority="87" operator="equal">
      <formula>"ERRO"</formula>
    </cfRule>
  </conditionalFormatting>
  <conditionalFormatting sqref="S15:T15">
    <cfRule type="cellIs" dxfId="225" priority="86" operator="greaterThan">
      <formula>0</formula>
    </cfRule>
  </conditionalFormatting>
  <conditionalFormatting sqref="S17:X17">
    <cfRule type="cellIs" dxfId="224" priority="85" operator="greaterThan">
      <formula>0</formula>
    </cfRule>
  </conditionalFormatting>
  <conditionalFormatting sqref="W79">
    <cfRule type="cellIs" dxfId="223" priority="61" operator="equal">
      <formula>"ERRO"</formula>
    </cfRule>
  </conditionalFormatting>
  <conditionalFormatting sqref="U15:V15">
    <cfRule type="cellIs" dxfId="222" priority="60" operator="greaterThan">
      <formula>0</formula>
    </cfRule>
  </conditionalFormatting>
  <conditionalFormatting sqref="W15:X15">
    <cfRule type="cellIs" dxfId="221" priority="59" operator="greaterThan">
      <formula>0</formula>
    </cfRule>
  </conditionalFormatting>
  <conditionalFormatting sqref="S19:X19">
    <cfRule type="cellIs" dxfId="220" priority="58" operator="greaterThan">
      <formula>0</formula>
    </cfRule>
  </conditionalFormatting>
  <conditionalFormatting sqref="S21:X21">
    <cfRule type="cellIs" dxfId="219" priority="57" operator="greaterThan">
      <formula>0</formula>
    </cfRule>
  </conditionalFormatting>
  <conditionalFormatting sqref="S23:X23">
    <cfRule type="cellIs" dxfId="218" priority="56" operator="greaterThan">
      <formula>0</formula>
    </cfRule>
  </conditionalFormatting>
  <conditionalFormatting sqref="S25:X25">
    <cfRule type="cellIs" dxfId="217" priority="55" operator="greaterThan">
      <formula>0</formula>
    </cfRule>
  </conditionalFormatting>
  <conditionalFormatting sqref="S27:X27">
    <cfRule type="cellIs" dxfId="216" priority="54" operator="greaterThan">
      <formula>0</formula>
    </cfRule>
  </conditionalFormatting>
  <conditionalFormatting sqref="S29:X29">
    <cfRule type="cellIs" dxfId="215" priority="53" operator="greaterThan">
      <formula>0</formula>
    </cfRule>
  </conditionalFormatting>
  <conditionalFormatting sqref="S31:X31">
    <cfRule type="cellIs" dxfId="214" priority="52" operator="greaterThan">
      <formula>0</formula>
    </cfRule>
  </conditionalFormatting>
  <conditionalFormatting sqref="S33:X33">
    <cfRule type="cellIs" dxfId="213" priority="51" operator="greaterThan">
      <formula>0</formula>
    </cfRule>
  </conditionalFormatting>
  <conditionalFormatting sqref="S35:X35">
    <cfRule type="cellIs" dxfId="212" priority="50" operator="greaterThan">
      <formula>0</formula>
    </cfRule>
  </conditionalFormatting>
  <conditionalFormatting sqref="S37:X37">
    <cfRule type="cellIs" dxfId="211" priority="49" operator="greaterThan">
      <formula>0</formula>
    </cfRule>
  </conditionalFormatting>
  <conditionalFormatting sqref="S39:X39">
    <cfRule type="cellIs" dxfId="210" priority="48" operator="greaterThan">
      <formula>0</formula>
    </cfRule>
  </conditionalFormatting>
  <conditionalFormatting sqref="K59:L59 K57:L57 K55:L55 K53:L53 K51:L51 K49:L49 K47:L47 K45:L45 K43:L43 K41:L41 K39:L39 K37:L37 K35:L35 K33:L33 K31:L31 K29:L29 K27:L27 K25:L25 K23:L23 K21:L21 K19:L19">
    <cfRule type="cellIs" dxfId="209" priority="37" operator="notEqual">
      <formula>1</formula>
    </cfRule>
  </conditionalFormatting>
  <conditionalFormatting sqref="Y59:Z59 Y57:Z57 Y55:Z55 Y53:Z53 Y51:Z51 Y49:Z49 Y47:Z47 Y45:Z45 Y43:Z43 Y41:Z41 Y39:Z39 Y37:Z37 Y35:Z35 Y33:Z33 Y31:Z31 Y29:Z29 Y27:Z27 Y25:Z25 Y23:Z23 Y21:Z21 Y19:Z19">
    <cfRule type="cellIs" dxfId="208" priority="36" operator="notEqual">
      <formula>1</formula>
    </cfRule>
  </conditionalFormatting>
  <conditionalFormatting sqref="S41:X41">
    <cfRule type="cellIs" dxfId="207" priority="35" operator="greaterThan">
      <formula>0</formula>
    </cfRule>
  </conditionalFormatting>
  <conditionalFormatting sqref="S43:X43">
    <cfRule type="cellIs" dxfId="206" priority="34" operator="greaterThan">
      <formula>0</formula>
    </cfRule>
  </conditionalFormatting>
  <conditionalFormatting sqref="S45:X45">
    <cfRule type="cellIs" dxfId="205" priority="33" operator="greaterThan">
      <formula>0</formula>
    </cfRule>
  </conditionalFormatting>
  <conditionalFormatting sqref="S47:X47">
    <cfRule type="cellIs" dxfId="204" priority="32" operator="greaterThan">
      <formula>0</formula>
    </cfRule>
  </conditionalFormatting>
  <conditionalFormatting sqref="S49:X49">
    <cfRule type="cellIs" dxfId="203" priority="31" operator="greaterThan">
      <formula>0</formula>
    </cfRule>
  </conditionalFormatting>
  <conditionalFormatting sqref="S51:X51">
    <cfRule type="cellIs" dxfId="202" priority="30" operator="greaterThan">
      <formula>0</formula>
    </cfRule>
  </conditionalFormatting>
  <conditionalFormatting sqref="S53:X53">
    <cfRule type="cellIs" dxfId="201" priority="29" operator="greaterThan">
      <formula>0</formula>
    </cfRule>
  </conditionalFormatting>
  <conditionalFormatting sqref="S55:X55">
    <cfRule type="cellIs" dxfId="200" priority="28" operator="greaterThan">
      <formula>0</formula>
    </cfRule>
  </conditionalFormatting>
  <conditionalFormatting sqref="S57:X57">
    <cfRule type="cellIs" dxfId="199" priority="27" operator="greaterThan">
      <formula>0</formula>
    </cfRule>
  </conditionalFormatting>
  <conditionalFormatting sqref="S59:X59">
    <cfRule type="cellIs" dxfId="198" priority="26" operator="greaterThan">
      <formula>0</formula>
    </cfRule>
  </conditionalFormatting>
  <conditionalFormatting sqref="G63">
    <cfRule type="cellIs" dxfId="197" priority="25" operator="greaterThan">
      <formula>0</formula>
    </cfRule>
  </conditionalFormatting>
  <conditionalFormatting sqref="H63:J63">
    <cfRule type="cellIs" dxfId="196" priority="24" operator="greaterThan">
      <formula>0</formula>
    </cfRule>
  </conditionalFormatting>
  <conditionalFormatting sqref="G61">
    <cfRule type="cellIs" dxfId="195" priority="23" operator="greaterThan">
      <formula>0</formula>
    </cfRule>
  </conditionalFormatting>
  <conditionalFormatting sqref="H61:J61">
    <cfRule type="cellIs" dxfId="194" priority="22" operator="greaterThan">
      <formula>0</formula>
    </cfRule>
  </conditionalFormatting>
  <conditionalFormatting sqref="G67">
    <cfRule type="cellIs" dxfId="193" priority="21" operator="greaterThan">
      <formula>0</formula>
    </cfRule>
  </conditionalFormatting>
  <conditionalFormatting sqref="H67:J67">
    <cfRule type="cellIs" dxfId="192" priority="20" operator="greaterThan">
      <formula>0</formula>
    </cfRule>
  </conditionalFormatting>
  <conditionalFormatting sqref="G65">
    <cfRule type="cellIs" dxfId="191" priority="19" operator="greaterThan">
      <formula>0</formula>
    </cfRule>
  </conditionalFormatting>
  <conditionalFormatting sqref="H65:J65">
    <cfRule type="cellIs" dxfId="190" priority="18" operator="greaterThan">
      <formula>0</formula>
    </cfRule>
  </conditionalFormatting>
  <conditionalFormatting sqref="K67:L67 K65:L65 K63:L63 K61:L61">
    <cfRule type="cellIs" dxfId="189" priority="17" operator="notEqual">
      <formula>1</formula>
    </cfRule>
  </conditionalFormatting>
  <conditionalFormatting sqref="Y67:Z67 Y65:Z65 Y63:Z63 Y61:Z61">
    <cfRule type="cellIs" dxfId="188" priority="16" operator="notEqual">
      <formula>1</formula>
    </cfRule>
  </conditionalFormatting>
  <conditionalFormatting sqref="S61:X61">
    <cfRule type="cellIs" dxfId="187" priority="15" operator="greaterThan">
      <formula>0</formula>
    </cfRule>
  </conditionalFormatting>
  <conditionalFormatting sqref="S63:X63">
    <cfRule type="cellIs" dxfId="186" priority="14" operator="greaterThan">
      <formula>0</formula>
    </cfRule>
  </conditionalFormatting>
  <conditionalFormatting sqref="S65:X65">
    <cfRule type="cellIs" dxfId="185" priority="13" operator="greaterThan">
      <formula>0</formula>
    </cfRule>
  </conditionalFormatting>
  <conditionalFormatting sqref="S67:X67">
    <cfRule type="cellIs" dxfId="184" priority="12" operator="greaterThan">
      <formula>0</formula>
    </cfRule>
  </conditionalFormatting>
  <conditionalFormatting sqref="G69">
    <cfRule type="cellIs" dxfId="183" priority="11" operator="greaterThan">
      <formula>0</formula>
    </cfRule>
  </conditionalFormatting>
  <conditionalFormatting sqref="H69:J69">
    <cfRule type="cellIs" dxfId="182" priority="10" operator="greaterThan">
      <formula>0</formula>
    </cfRule>
  </conditionalFormatting>
  <conditionalFormatting sqref="G73">
    <cfRule type="cellIs" dxfId="181" priority="9" operator="greaterThan">
      <formula>0</formula>
    </cfRule>
  </conditionalFormatting>
  <conditionalFormatting sqref="H73:J73">
    <cfRule type="cellIs" dxfId="180" priority="8" operator="greaterThan">
      <formula>0</formula>
    </cfRule>
  </conditionalFormatting>
  <conditionalFormatting sqref="G71">
    <cfRule type="cellIs" dxfId="179" priority="7" operator="greaterThan">
      <formula>0</formula>
    </cfRule>
  </conditionalFormatting>
  <conditionalFormatting sqref="H71:J71">
    <cfRule type="cellIs" dxfId="178" priority="6" operator="greaterThan">
      <formula>0</formula>
    </cfRule>
  </conditionalFormatting>
  <conditionalFormatting sqref="K73:L73 K71:L71 K69:L69">
    <cfRule type="cellIs" dxfId="177" priority="5" operator="notEqual">
      <formula>1</formula>
    </cfRule>
  </conditionalFormatting>
  <conditionalFormatting sqref="Y73:Z73 Y71:Z71 Y69:Z69">
    <cfRule type="cellIs" dxfId="176" priority="4" operator="notEqual">
      <formula>1</formula>
    </cfRule>
  </conditionalFormatting>
  <conditionalFormatting sqref="S69:X69">
    <cfRule type="cellIs" dxfId="175" priority="3" operator="greaterThan">
      <formula>0</formula>
    </cfRule>
  </conditionalFormatting>
  <conditionalFormatting sqref="S71:X71">
    <cfRule type="cellIs" dxfId="174" priority="2" operator="greaterThan">
      <formula>0</formula>
    </cfRule>
  </conditionalFormatting>
  <conditionalFormatting sqref="S73:X73">
    <cfRule type="cellIs" dxfId="173" priority="1" operator="greaterThan">
      <formula>0</formula>
    </cfRule>
  </conditionalFormatting>
  <printOptions horizontalCentered="1"/>
  <pageMargins left="0.51181102362204722" right="0.51181102362204722" top="0.78740157480314965" bottom="0.78740157480314965" header="0" footer="0"/>
  <pageSetup paperSize="9" scale="52" fitToHeight="10000" orientation="landscape" r:id="rId1"/>
  <headerFooter>
    <oddFooter>Página &amp;P de &amp;N</oddFooter>
  </headerFooter>
  <rowBreaks count="2" manualBreakCount="2">
    <brk id="32" max="25" man="1"/>
    <brk id="60" max="25" man="1"/>
  </rowBreaks>
  <colBreaks count="1" manualBreakCount="1">
    <brk id="12" min="1" max="83" man="1"/>
  </colBreaks>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2"/>
  <dimension ref="A1:AB85"/>
  <sheetViews>
    <sheetView showGridLines="0" view="pageBreakPreview" zoomScale="70" zoomScaleNormal="70" zoomScaleSheetLayoutView="70" workbookViewId="0">
      <pane ySplit="13" topLeftCell="A14" activePane="bottomLeft" state="frozen"/>
      <selection activeCell="K21" sqref="K21"/>
      <selection pane="bottomLeft" activeCell="K21" sqref="K21"/>
    </sheetView>
  </sheetViews>
  <sheetFormatPr defaultColWidth="9.85546875" defaultRowHeight="15" x14ac:dyDescent="0.25"/>
  <cols>
    <col min="1" max="1" width="11.140625" style="10" customWidth="1"/>
    <col min="2" max="3" width="12" style="10" customWidth="1"/>
    <col min="4" max="4" width="12.7109375" style="10" customWidth="1"/>
    <col min="5" max="6" width="9.85546875" style="10" customWidth="1"/>
    <col min="7" max="12" width="20.7109375" style="10" customWidth="1"/>
    <col min="13" max="13" width="16.7109375" style="10" customWidth="1"/>
    <col min="14" max="14" width="17.5703125" style="10" customWidth="1"/>
    <col min="15" max="15" width="11.140625" style="10" customWidth="1"/>
    <col min="16" max="17" width="12" style="10" customWidth="1"/>
    <col min="18" max="18" width="12.7109375" style="10" customWidth="1"/>
    <col min="19" max="20" width="9.85546875" style="10" customWidth="1"/>
    <col min="21" max="26" width="20.7109375" style="10" customWidth="1"/>
    <col min="27" max="27" width="16.7109375" style="10" customWidth="1"/>
    <col min="28" max="28" width="17.5703125" style="10" customWidth="1"/>
    <col min="29" max="32" width="9.140625" style="10" customWidth="1"/>
    <col min="33" max="16384" width="9.85546875" style="10"/>
  </cols>
  <sheetData>
    <row r="1" spans="1:28" ht="94.9" customHeight="1" thickBot="1" x14ac:dyDescent="0.3">
      <c r="A1" s="36"/>
      <c r="B1" s="36"/>
      <c r="C1" s="36"/>
      <c r="D1" s="36"/>
      <c r="E1" s="36"/>
      <c r="F1" s="36"/>
      <c r="G1" s="36"/>
      <c r="H1" s="36"/>
      <c r="I1" s="36"/>
      <c r="J1" s="36"/>
      <c r="K1" s="36"/>
      <c r="L1" s="36"/>
      <c r="M1" s="36"/>
      <c r="N1" s="36"/>
    </row>
    <row r="2" spans="1:28" s="8" customFormat="1" ht="25.15" customHeight="1" thickBot="1" x14ac:dyDescent="0.35">
      <c r="A2" s="403" t="s">
        <v>5274</v>
      </c>
      <c r="B2" s="403"/>
      <c r="C2" s="403"/>
      <c r="D2" s="403"/>
      <c r="E2" s="403"/>
      <c r="F2" s="403"/>
      <c r="G2" s="403"/>
      <c r="H2" s="403"/>
      <c r="I2" s="403"/>
      <c r="J2" s="403"/>
      <c r="K2" s="403"/>
      <c r="L2" s="404"/>
      <c r="M2" s="93" t="s">
        <v>4140</v>
      </c>
      <c r="N2" s="290" t="str">
        <f>DADOS!$D$6</f>
        <v>R03</v>
      </c>
      <c r="O2" s="403" t="s">
        <v>5274</v>
      </c>
      <c r="P2" s="403"/>
      <c r="Q2" s="403"/>
      <c r="R2" s="403"/>
      <c r="S2" s="403"/>
      <c r="T2" s="403"/>
      <c r="U2" s="403"/>
      <c r="V2" s="403"/>
      <c r="W2" s="403"/>
      <c r="X2" s="403"/>
      <c r="Y2" s="403"/>
      <c r="Z2" s="404"/>
      <c r="AA2" s="93" t="s">
        <v>4140</v>
      </c>
      <c r="AB2" s="290" t="str">
        <f>DADOS!$D$6</f>
        <v>R03</v>
      </c>
    </row>
    <row r="3" spans="1:28" s="8" customFormat="1" ht="18.600000000000001" customHeight="1" thickBot="1" x14ac:dyDescent="0.35">
      <c r="A3" s="405"/>
      <c r="B3" s="405"/>
      <c r="C3" s="405"/>
      <c r="D3" s="405"/>
      <c r="E3" s="405"/>
      <c r="F3" s="405"/>
      <c r="G3" s="405"/>
      <c r="H3" s="405"/>
      <c r="I3" s="405"/>
      <c r="J3" s="405"/>
      <c r="K3" s="405"/>
      <c r="L3" s="406"/>
      <c r="M3" s="93" t="s">
        <v>4929</v>
      </c>
      <c r="N3" s="291">
        <f ca="1">DADOS!$D$2</f>
        <v>46170</v>
      </c>
      <c r="O3" s="405"/>
      <c r="P3" s="405"/>
      <c r="Q3" s="405"/>
      <c r="R3" s="405"/>
      <c r="S3" s="405"/>
      <c r="T3" s="405"/>
      <c r="U3" s="405"/>
      <c r="V3" s="405"/>
      <c r="W3" s="405"/>
      <c r="X3" s="405"/>
      <c r="Y3" s="405"/>
      <c r="Z3" s="406"/>
      <c r="AA3" s="93" t="s">
        <v>4929</v>
      </c>
      <c r="AB3" s="291">
        <f ca="1">DADOS!$D$2</f>
        <v>46170</v>
      </c>
    </row>
    <row r="4" spans="1:28" s="8" customFormat="1" ht="18" customHeight="1" x14ac:dyDescent="0.3">
      <c r="A4" s="282" t="s">
        <v>4141</v>
      </c>
      <c r="B4" s="282"/>
      <c r="C4" s="283"/>
      <c r="D4" s="439" t="s">
        <v>4143</v>
      </c>
      <c r="E4" s="440"/>
      <c r="F4" s="440"/>
      <c r="G4" s="440"/>
      <c r="H4" s="441"/>
      <c r="I4" s="179" t="s">
        <v>4142</v>
      </c>
      <c r="J4" s="68"/>
      <c r="K4" s="48"/>
      <c r="L4" s="48"/>
      <c r="M4" s="100" t="s">
        <v>5253</v>
      </c>
      <c r="N4" s="288"/>
      <c r="O4" s="282" t="s">
        <v>4141</v>
      </c>
      <c r="P4" s="282"/>
      <c r="Q4" s="283"/>
      <c r="R4" s="439" t="s">
        <v>4143</v>
      </c>
      <c r="S4" s="440"/>
      <c r="T4" s="440"/>
      <c r="U4" s="440"/>
      <c r="V4" s="441"/>
      <c r="W4" s="179" t="s">
        <v>4142</v>
      </c>
      <c r="X4" s="68"/>
      <c r="Y4" s="48"/>
      <c r="Z4" s="48"/>
      <c r="AA4" s="100" t="s">
        <v>5253</v>
      </c>
      <c r="AB4" s="288"/>
    </row>
    <row r="5" spans="1:28" s="8" customFormat="1" ht="30" customHeight="1" x14ac:dyDescent="0.3">
      <c r="A5" s="416" t="str">
        <f>DADOS!$D$8</f>
        <v>REFORMA DO MURO DE FECHAMENTO DO CEMITÉRIO MUNICIPAL</v>
      </c>
      <c r="B5" s="416"/>
      <c r="C5" s="417"/>
      <c r="D5" s="442"/>
      <c r="E5" s="416"/>
      <c r="F5" s="416"/>
      <c r="G5" s="416"/>
      <c r="H5" s="417"/>
      <c r="I5" s="9"/>
      <c r="J5" s="68"/>
      <c r="K5" s="48"/>
      <c r="L5" s="48"/>
      <c r="M5" s="444" t="str">
        <f>DADOS!$D$14</f>
        <v>SINAPI: 12/2025 Minas Gerais
SETOP: 10/2025 Minas Gerais
SICRO : 10/2025 Minas Gerais
SUDECAP: 09/2025 Minas Gerais</v>
      </c>
      <c r="N5" s="452"/>
      <c r="O5" s="416" t="str">
        <f>DADOS!$D$8</f>
        <v>REFORMA DO MURO DE FECHAMENTO DO CEMITÉRIO MUNICIPAL</v>
      </c>
      <c r="P5" s="416"/>
      <c r="Q5" s="417"/>
      <c r="R5" s="442"/>
      <c r="S5" s="416"/>
      <c r="T5" s="416"/>
      <c r="U5" s="416"/>
      <c r="V5" s="417"/>
      <c r="W5" s="9"/>
      <c r="X5" s="68"/>
      <c r="Y5" s="48"/>
      <c r="Z5" s="48"/>
      <c r="AA5" s="444" t="str">
        <f>DADOS!$D$14</f>
        <v>SINAPI: 12/2025 Minas Gerais
SETOP: 10/2025 Minas Gerais
SICRO : 10/2025 Minas Gerais
SUDECAP: 09/2025 Minas Gerais</v>
      </c>
      <c r="AB5" s="452"/>
    </row>
    <row r="6" spans="1:28" s="8" customFormat="1" ht="30" customHeight="1" x14ac:dyDescent="0.3">
      <c r="A6" s="416"/>
      <c r="B6" s="416"/>
      <c r="C6" s="417"/>
      <c r="D6" s="442"/>
      <c r="E6" s="416"/>
      <c r="F6" s="416"/>
      <c r="G6" s="416"/>
      <c r="H6" s="417"/>
      <c r="I6" s="9"/>
      <c r="J6" s="68"/>
      <c r="K6" s="48"/>
      <c r="L6" s="48"/>
      <c r="M6" s="444"/>
      <c r="N6" s="452"/>
      <c r="O6" s="416"/>
      <c r="P6" s="416"/>
      <c r="Q6" s="417"/>
      <c r="R6" s="442"/>
      <c r="S6" s="416"/>
      <c r="T6" s="416"/>
      <c r="U6" s="416"/>
      <c r="V6" s="417"/>
      <c r="W6" s="9"/>
      <c r="X6" s="68"/>
      <c r="Y6" s="48"/>
      <c r="Z6" s="48"/>
      <c r="AA6" s="444"/>
      <c r="AB6" s="452"/>
    </row>
    <row r="7" spans="1:28" s="8" customFormat="1" ht="30" customHeight="1" thickBot="1" x14ac:dyDescent="0.35">
      <c r="A7" s="416"/>
      <c r="B7" s="416"/>
      <c r="C7" s="417"/>
      <c r="D7" s="442"/>
      <c r="E7" s="416"/>
      <c r="F7" s="416"/>
      <c r="G7" s="416"/>
      <c r="H7" s="417"/>
      <c r="I7" s="9"/>
      <c r="J7" s="68"/>
      <c r="K7" s="48"/>
      <c r="L7" s="48"/>
      <c r="M7" s="446"/>
      <c r="N7" s="453"/>
      <c r="O7" s="416"/>
      <c r="P7" s="416"/>
      <c r="Q7" s="417"/>
      <c r="R7" s="442"/>
      <c r="S7" s="416"/>
      <c r="T7" s="416"/>
      <c r="U7" s="416"/>
      <c r="V7" s="417"/>
      <c r="W7" s="9"/>
      <c r="X7" s="68"/>
      <c r="Y7" s="48"/>
      <c r="Z7" s="48"/>
      <c r="AA7" s="446"/>
      <c r="AB7" s="453"/>
    </row>
    <row r="8" spans="1:28" s="8" customFormat="1" ht="18.75" x14ac:dyDescent="0.3">
      <c r="A8" s="416"/>
      <c r="B8" s="416"/>
      <c r="C8" s="417"/>
      <c r="D8" s="442"/>
      <c r="E8" s="416"/>
      <c r="F8" s="416"/>
      <c r="G8" s="416"/>
      <c r="H8" s="417"/>
      <c r="I8" s="9"/>
      <c r="J8" s="68"/>
      <c r="K8" s="48"/>
      <c r="L8" s="48"/>
      <c r="M8" s="96" t="s">
        <v>5251</v>
      </c>
      <c r="N8" s="292">
        <f>DADOS!$D$10</f>
        <v>0.26519999999999999</v>
      </c>
      <c r="O8" s="416"/>
      <c r="P8" s="416"/>
      <c r="Q8" s="417"/>
      <c r="R8" s="442"/>
      <c r="S8" s="416"/>
      <c r="T8" s="416"/>
      <c r="U8" s="416"/>
      <c r="V8" s="417"/>
      <c r="W8" s="9"/>
      <c r="X8" s="68"/>
      <c r="Y8" s="48"/>
      <c r="Z8" s="48"/>
      <c r="AA8" s="96" t="s">
        <v>5251</v>
      </c>
      <c r="AB8" s="292">
        <f>DADOS!$D$10</f>
        <v>0.26519999999999999</v>
      </c>
    </row>
    <row r="9" spans="1:28" s="8" customFormat="1" ht="19.5" thickBot="1" x14ac:dyDescent="0.35">
      <c r="A9" s="418"/>
      <c r="B9" s="418"/>
      <c r="C9" s="419"/>
      <c r="D9" s="443"/>
      <c r="E9" s="418"/>
      <c r="F9" s="418"/>
      <c r="G9" s="418"/>
      <c r="H9" s="419"/>
      <c r="I9" s="80"/>
      <c r="J9" s="80"/>
      <c r="K9" s="80"/>
      <c r="L9" s="80"/>
      <c r="M9" s="97" t="s">
        <v>5252</v>
      </c>
      <c r="N9" s="289" t="str">
        <f>DADOS!$D$12</f>
        <v>-</v>
      </c>
      <c r="O9" s="418"/>
      <c r="P9" s="418"/>
      <c r="Q9" s="419"/>
      <c r="R9" s="443"/>
      <c r="S9" s="418"/>
      <c r="T9" s="418"/>
      <c r="U9" s="418"/>
      <c r="V9" s="419"/>
      <c r="W9" s="80"/>
      <c r="X9" s="80"/>
      <c r="Y9" s="80"/>
      <c r="Z9" s="80"/>
      <c r="AA9" s="97" t="s">
        <v>5252</v>
      </c>
      <c r="AB9" s="289" t="str">
        <f>DADOS!$D$12</f>
        <v>-</v>
      </c>
    </row>
    <row r="10" spans="1:28" s="8" customFormat="1" ht="7.9" customHeight="1" thickBot="1" x14ac:dyDescent="0.35">
      <c r="A10" s="421"/>
      <c r="B10" s="421"/>
      <c r="C10" s="421"/>
      <c r="D10" s="422"/>
      <c r="E10" s="422"/>
      <c r="F10" s="422"/>
      <c r="G10" s="422"/>
      <c r="H10" s="422"/>
      <c r="I10" s="422"/>
      <c r="J10" s="422"/>
      <c r="K10" s="422"/>
      <c r="L10" s="422"/>
      <c r="M10" s="422"/>
      <c r="N10" s="422"/>
      <c r="O10" s="421"/>
      <c r="P10" s="421"/>
      <c r="Q10" s="421"/>
      <c r="R10" s="422"/>
      <c r="S10" s="422"/>
      <c r="T10" s="422"/>
      <c r="U10" s="422"/>
      <c r="V10" s="422"/>
      <c r="W10" s="422"/>
      <c r="X10" s="422"/>
      <c r="Y10" s="422"/>
      <c r="Z10" s="422"/>
      <c r="AA10" s="422"/>
      <c r="AB10" s="422"/>
    </row>
    <row r="11" spans="1:28" s="8" customFormat="1" ht="30" customHeight="1" thickBot="1" x14ac:dyDescent="0.35">
      <c r="A11" s="420" t="str">
        <f>A2&amp;" DE "&amp;DADOS!D20&amp;" - "&amp;A5</f>
        <v>CRONOGRAMA FÍSICO-FINANCEIRO DE PROJETO EXECUTIVO - REFORMA DO MURO DE FECHAMENTO DO CEMITÉRIO MUNICIPAL</v>
      </c>
      <c r="B11" s="420"/>
      <c r="C11" s="420"/>
      <c r="D11" s="420"/>
      <c r="E11" s="420"/>
      <c r="F11" s="420"/>
      <c r="G11" s="420"/>
      <c r="H11" s="420"/>
      <c r="I11" s="420"/>
      <c r="J11" s="420"/>
      <c r="K11" s="420"/>
      <c r="L11" s="420"/>
      <c r="M11" s="420"/>
      <c r="N11" s="420"/>
      <c r="O11" s="420" t="str">
        <f>O2&amp;" DE "&amp;DADOS!D20&amp;" - "&amp;O5</f>
        <v>CRONOGRAMA FÍSICO-FINANCEIRO DE PROJETO EXECUTIVO - REFORMA DO MURO DE FECHAMENTO DO CEMITÉRIO MUNICIPAL</v>
      </c>
      <c r="P11" s="420"/>
      <c r="Q11" s="420"/>
      <c r="R11" s="420"/>
      <c r="S11" s="420"/>
      <c r="T11" s="420"/>
      <c r="U11" s="420"/>
      <c r="V11" s="420"/>
      <c r="W11" s="420"/>
      <c r="X11" s="420"/>
      <c r="Y11" s="420"/>
      <c r="Z11" s="420"/>
      <c r="AA11" s="420"/>
      <c r="AB11" s="420"/>
    </row>
    <row r="12" spans="1:28" s="8" customFormat="1" ht="7.9" customHeight="1" thickBot="1" x14ac:dyDescent="0.35">
      <c r="A12" s="279"/>
      <c r="B12" s="279"/>
      <c r="C12" s="279"/>
      <c r="D12" s="279"/>
      <c r="E12" s="279"/>
      <c r="F12" s="279"/>
      <c r="G12" s="279"/>
      <c r="H12" s="279"/>
      <c r="I12" s="279"/>
      <c r="J12" s="279"/>
      <c r="K12" s="279"/>
      <c r="L12" s="279"/>
      <c r="M12" s="279"/>
      <c r="N12" s="279"/>
      <c r="O12" s="279"/>
      <c r="P12" s="279"/>
      <c r="Q12" s="279"/>
      <c r="R12" s="279"/>
      <c r="S12" s="279"/>
      <c r="T12" s="279"/>
      <c r="U12" s="279"/>
      <c r="V12" s="279"/>
      <c r="W12" s="279"/>
      <c r="X12" s="279"/>
      <c r="Y12" s="279"/>
      <c r="Z12" s="279"/>
      <c r="AA12" s="279"/>
      <c r="AB12" s="279"/>
    </row>
    <row r="13" spans="1:28" s="8" customFormat="1" ht="30" customHeight="1" thickBot="1" x14ac:dyDescent="0.35">
      <c r="A13" s="279" t="s">
        <v>4139</v>
      </c>
      <c r="B13" s="414" t="s">
        <v>1545</v>
      </c>
      <c r="C13" s="414"/>
      <c r="D13" s="414"/>
      <c r="E13" s="414"/>
      <c r="F13" s="278" t="s">
        <v>5271</v>
      </c>
      <c r="G13" s="278" t="s">
        <v>5276</v>
      </c>
      <c r="H13" s="278" t="s">
        <v>5277</v>
      </c>
      <c r="I13" s="279" t="s">
        <v>5278</v>
      </c>
      <c r="J13" s="279" t="s">
        <v>5279</v>
      </c>
      <c r="K13" s="279" t="s">
        <v>5280</v>
      </c>
      <c r="L13" s="279" t="s">
        <v>5285</v>
      </c>
      <c r="M13" s="414" t="s">
        <v>5275</v>
      </c>
      <c r="N13" s="414"/>
      <c r="O13" s="279" t="s">
        <v>4139</v>
      </c>
      <c r="P13" s="414" t="s">
        <v>1545</v>
      </c>
      <c r="Q13" s="414"/>
      <c r="R13" s="414"/>
      <c r="S13" s="414"/>
      <c r="T13" s="278" t="s">
        <v>5271</v>
      </c>
      <c r="U13" s="278" t="s">
        <v>11485</v>
      </c>
      <c r="V13" s="278" t="s">
        <v>11486</v>
      </c>
      <c r="W13" s="279" t="s">
        <v>11487</v>
      </c>
      <c r="X13" s="279" t="s">
        <v>11488</v>
      </c>
      <c r="Y13" s="279" t="s">
        <v>11489</v>
      </c>
      <c r="Z13" s="279" t="s">
        <v>11490</v>
      </c>
      <c r="AA13" s="414" t="s">
        <v>5275</v>
      </c>
      <c r="AB13" s="414"/>
    </row>
    <row r="14" spans="1:28" s="8" customFormat="1" ht="7.9" customHeight="1" thickBot="1" x14ac:dyDescent="0.35">
      <c r="A14" s="279"/>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c r="AB14" s="279"/>
    </row>
    <row r="15" spans="1:28" ht="30" customHeight="1" x14ac:dyDescent="0.25">
      <c r="A15" s="180">
        <v>1</v>
      </c>
      <c r="B15" s="438" t="str">
        <f>VLOOKUP(A15,ORC!$D:$N,2,0)</f>
        <v>ADMINISTRAÇÃO DE OBRA</v>
      </c>
      <c r="C15" s="438"/>
      <c r="D15" s="438"/>
      <c r="E15" s="438"/>
      <c r="F15" s="183" t="s">
        <v>3402</v>
      </c>
      <c r="G15" s="323">
        <v>0.09</v>
      </c>
      <c r="H15" s="323">
        <v>0.09</v>
      </c>
      <c r="I15" s="323">
        <v>0.09</v>
      </c>
      <c r="J15" s="323">
        <v>0.09</v>
      </c>
      <c r="K15" s="323">
        <v>0.08</v>
      </c>
      <c r="L15" s="323">
        <v>0.08</v>
      </c>
      <c r="M15" s="434">
        <f>SUM(G15:L15)+SUM(U15:Z15)</f>
        <v>1</v>
      </c>
      <c r="N15" s="435"/>
      <c r="O15" s="180">
        <v>1</v>
      </c>
      <c r="P15" s="438" t="str">
        <f>VLOOKUP(O15,ORC!$D:$N,2,0)</f>
        <v>ADMINISTRAÇÃO DE OBRA</v>
      </c>
      <c r="Q15" s="438"/>
      <c r="R15" s="438"/>
      <c r="S15" s="438"/>
      <c r="T15" s="183" t="s">
        <v>3402</v>
      </c>
      <c r="U15" s="323">
        <v>0.08</v>
      </c>
      <c r="V15" s="323">
        <v>0.08</v>
      </c>
      <c r="W15" s="323">
        <v>0.08</v>
      </c>
      <c r="X15" s="323">
        <v>0.08</v>
      </c>
      <c r="Y15" s="323">
        <v>0.08</v>
      </c>
      <c r="Z15" s="323">
        <v>0.08</v>
      </c>
      <c r="AA15" s="434">
        <f t="shared" ref="AA15:AA30" si="0">M15</f>
        <v>1</v>
      </c>
      <c r="AB15" s="435"/>
    </row>
    <row r="16" spans="1:28" ht="30" customHeight="1" x14ac:dyDescent="0.25">
      <c r="A16" s="188">
        <f>IFERROR(IF(B15&lt;&gt;"",100,B15),"")</f>
        <v>100</v>
      </c>
      <c r="B16" s="433"/>
      <c r="C16" s="433"/>
      <c r="D16" s="433"/>
      <c r="E16" s="433"/>
      <c r="F16" s="182" t="s">
        <v>4155</v>
      </c>
      <c r="G16" s="281">
        <f>IF(G15="","",IFERROR(G15*$M16,""))</f>
        <v>3600.1151999999997</v>
      </c>
      <c r="H16" s="281">
        <f t="shared" ref="H16:L16" si="1">IF(H15="","",IFERROR(H15*$M16,""))</f>
        <v>3600.1151999999997</v>
      </c>
      <c r="I16" s="281">
        <f t="shared" si="1"/>
        <v>3600.1151999999997</v>
      </c>
      <c r="J16" s="281">
        <f t="shared" si="1"/>
        <v>3600.1151999999997</v>
      </c>
      <c r="K16" s="281">
        <f t="shared" si="1"/>
        <v>3200.1023999999998</v>
      </c>
      <c r="L16" s="281">
        <f t="shared" si="1"/>
        <v>3200.1023999999998</v>
      </c>
      <c r="M16" s="436">
        <f>VLOOKUP(A15,ORC!$D:$N,11,0)</f>
        <v>40001.279999999999</v>
      </c>
      <c r="N16" s="436"/>
      <c r="O16" s="188">
        <f>IFERROR(IF(P15&lt;&gt;"",100,P15),"")</f>
        <v>100</v>
      </c>
      <c r="P16" s="433"/>
      <c r="Q16" s="433"/>
      <c r="R16" s="433"/>
      <c r="S16" s="433"/>
      <c r="T16" s="182" t="s">
        <v>4155</v>
      </c>
      <c r="U16" s="281">
        <f>IF(U15="","",IFERROR(U15*$M16,""))</f>
        <v>3200.1023999999998</v>
      </c>
      <c r="V16" s="281">
        <f t="shared" ref="V16:Z16" si="2">IF(V15="","",IFERROR(V15*$M16,""))</f>
        <v>3200.1023999999998</v>
      </c>
      <c r="W16" s="281">
        <f t="shared" si="2"/>
        <v>3200.1023999999998</v>
      </c>
      <c r="X16" s="281">
        <f t="shared" si="2"/>
        <v>3200.1023999999998</v>
      </c>
      <c r="Y16" s="281">
        <f t="shared" si="2"/>
        <v>3200.1023999999998</v>
      </c>
      <c r="Z16" s="281">
        <f t="shared" si="2"/>
        <v>3200.1023999999998</v>
      </c>
      <c r="AA16" s="436">
        <f t="shared" si="0"/>
        <v>40001.279999999999</v>
      </c>
      <c r="AB16" s="436"/>
    </row>
    <row r="17" spans="1:28" ht="30" customHeight="1" x14ac:dyDescent="0.25">
      <c r="A17" s="180">
        <v>2</v>
      </c>
      <c r="B17" s="437" t="str">
        <f>VLOOKUP(A17,ORC!$D:$N,2,0)</f>
        <v>CANTEIRO DE OBRAS</v>
      </c>
      <c r="C17" s="437"/>
      <c r="D17" s="437"/>
      <c r="E17" s="437"/>
      <c r="F17" s="152" t="s">
        <v>3402</v>
      </c>
      <c r="G17" s="324">
        <v>1</v>
      </c>
      <c r="H17" s="324"/>
      <c r="I17" s="324"/>
      <c r="J17" s="324"/>
      <c r="K17" s="324"/>
      <c r="L17" s="324"/>
      <c r="M17" s="434">
        <f>SUM(G17:L17)+SUM(U17:Z17)</f>
        <v>1</v>
      </c>
      <c r="N17" s="435"/>
      <c r="O17" s="180">
        <v>2</v>
      </c>
      <c r="P17" s="437" t="str">
        <f>VLOOKUP(O17,ORC!$D:$N,2,0)</f>
        <v>CANTEIRO DE OBRAS</v>
      </c>
      <c r="Q17" s="437"/>
      <c r="R17" s="437"/>
      <c r="S17" s="437"/>
      <c r="T17" s="152" t="s">
        <v>3402</v>
      </c>
      <c r="U17" s="324"/>
      <c r="V17" s="324"/>
      <c r="W17" s="324"/>
      <c r="X17" s="324"/>
      <c r="Y17" s="324"/>
      <c r="Z17" s="324"/>
      <c r="AA17" s="434">
        <f t="shared" si="0"/>
        <v>1</v>
      </c>
      <c r="AB17" s="435"/>
    </row>
    <row r="18" spans="1:28" ht="30" customHeight="1" x14ac:dyDescent="0.25">
      <c r="A18" s="188">
        <f>IFERROR(IF(B17&lt;&gt;"",100,B17),"")</f>
        <v>100</v>
      </c>
      <c r="B18" s="433"/>
      <c r="C18" s="433"/>
      <c r="D18" s="433"/>
      <c r="E18" s="433"/>
      <c r="F18" s="182" t="s">
        <v>4155</v>
      </c>
      <c r="G18" s="281">
        <f>IF(G17="","",IFERROR(G17*$M18,""))</f>
        <v>50923.28</v>
      </c>
      <c r="H18" s="281" t="str">
        <f t="shared" ref="H18:L18" si="3">IF(H17="","",IFERROR(H17*$M18,""))</f>
        <v/>
      </c>
      <c r="I18" s="281" t="str">
        <f t="shared" si="3"/>
        <v/>
      </c>
      <c r="J18" s="281" t="str">
        <f t="shared" si="3"/>
        <v/>
      </c>
      <c r="K18" s="281" t="str">
        <f t="shared" si="3"/>
        <v/>
      </c>
      <c r="L18" s="281" t="str">
        <f t="shared" si="3"/>
        <v/>
      </c>
      <c r="M18" s="436">
        <f>VLOOKUP(A17,ORC!$D:$N,11,0)</f>
        <v>50923.28</v>
      </c>
      <c r="N18" s="436"/>
      <c r="O18" s="188">
        <f>IFERROR(IF(P17&lt;&gt;"",100,P17),"")</f>
        <v>100</v>
      </c>
      <c r="P18" s="433"/>
      <c r="Q18" s="433"/>
      <c r="R18" s="433"/>
      <c r="S18" s="433"/>
      <c r="T18" s="182" t="s">
        <v>4155</v>
      </c>
      <c r="U18" s="281" t="str">
        <f>IF(U17="","",IFERROR(U17*$M18,""))</f>
        <v/>
      </c>
      <c r="V18" s="281" t="str">
        <f t="shared" ref="V18:Z18" si="4">IF(V17="","",IFERROR(V17*$M18,""))</f>
        <v/>
      </c>
      <c r="W18" s="281" t="str">
        <f t="shared" si="4"/>
        <v/>
      </c>
      <c r="X18" s="281" t="str">
        <f t="shared" si="4"/>
        <v/>
      </c>
      <c r="Y18" s="281" t="str">
        <f t="shared" si="4"/>
        <v/>
      </c>
      <c r="Z18" s="281" t="str">
        <f t="shared" si="4"/>
        <v/>
      </c>
      <c r="AA18" s="436">
        <f t="shared" si="0"/>
        <v>50923.28</v>
      </c>
      <c r="AB18" s="436"/>
    </row>
    <row r="19" spans="1:28" ht="30" customHeight="1" x14ac:dyDescent="0.25">
      <c r="A19" s="180">
        <v>3</v>
      </c>
      <c r="B19" s="437" t="str">
        <f>VLOOKUP(A19,ORC!$D:$N,2,0)</f>
        <v>SERVIÇOS PRELIMINARES</v>
      </c>
      <c r="C19" s="437"/>
      <c r="D19" s="437"/>
      <c r="E19" s="437"/>
      <c r="F19" s="152" t="s">
        <v>3402</v>
      </c>
      <c r="G19" s="324"/>
      <c r="H19" s="324"/>
      <c r="I19" s="324"/>
      <c r="J19" s="324"/>
      <c r="K19" s="324"/>
      <c r="L19" s="324"/>
      <c r="M19" s="434">
        <f>SUM(G19:L19)+SUM(U19:Z19)</f>
        <v>0</v>
      </c>
      <c r="N19" s="435"/>
      <c r="O19" s="180">
        <v>3</v>
      </c>
      <c r="P19" s="437" t="str">
        <f>VLOOKUP(O19,ORC!$D:$N,2,0)</f>
        <v>SERVIÇOS PRELIMINARES</v>
      </c>
      <c r="Q19" s="437"/>
      <c r="R19" s="437"/>
      <c r="S19" s="437"/>
      <c r="T19" s="152" t="s">
        <v>3402</v>
      </c>
      <c r="U19" s="324"/>
      <c r="V19" s="324"/>
      <c r="W19" s="324"/>
      <c r="X19" s="324"/>
      <c r="Y19" s="324"/>
      <c r="Z19" s="324"/>
      <c r="AA19" s="434">
        <f t="shared" si="0"/>
        <v>0</v>
      </c>
      <c r="AB19" s="435"/>
    </row>
    <row r="20" spans="1:28" ht="30" customHeight="1" x14ac:dyDescent="0.25">
      <c r="A20" s="188">
        <f>IFERROR(IF(B19&lt;&gt;"",100,B19),"")</f>
        <v>100</v>
      </c>
      <c r="B20" s="433"/>
      <c r="C20" s="433"/>
      <c r="D20" s="433"/>
      <c r="E20" s="433"/>
      <c r="F20" s="182" t="s">
        <v>4155</v>
      </c>
      <c r="G20" s="281" t="str">
        <f>IF(G19="","",IFERROR(G19*$M20,""))</f>
        <v/>
      </c>
      <c r="H20" s="281" t="str">
        <f t="shared" ref="H20:L20" si="5">IF(H19="","",IFERROR(H19*$M20,""))</f>
        <v/>
      </c>
      <c r="I20" s="281" t="str">
        <f t="shared" si="5"/>
        <v/>
      </c>
      <c r="J20" s="281" t="str">
        <f t="shared" si="5"/>
        <v/>
      </c>
      <c r="K20" s="281" t="str">
        <f t="shared" si="5"/>
        <v/>
      </c>
      <c r="L20" s="281" t="str">
        <f t="shared" si="5"/>
        <v/>
      </c>
      <c r="M20" s="436">
        <f>VLOOKUP(A19,ORC!$D:$N,11,0)</f>
        <v>27642.800000000003</v>
      </c>
      <c r="N20" s="436"/>
      <c r="O20" s="188">
        <f>IFERROR(IF(P19&lt;&gt;"",100,P19),"")</f>
        <v>100</v>
      </c>
      <c r="P20" s="433"/>
      <c r="Q20" s="433"/>
      <c r="R20" s="433"/>
      <c r="S20" s="433"/>
      <c r="T20" s="182" t="s">
        <v>4155</v>
      </c>
      <c r="U20" s="281" t="str">
        <f>IF(U19="","",IFERROR(U19*$M20,""))</f>
        <v/>
      </c>
      <c r="V20" s="281" t="str">
        <f t="shared" ref="V20:Z20" si="6">IF(V19="","",IFERROR(V19*$M20,""))</f>
        <v/>
      </c>
      <c r="W20" s="281" t="str">
        <f t="shared" si="6"/>
        <v/>
      </c>
      <c r="X20" s="281" t="str">
        <f t="shared" si="6"/>
        <v/>
      </c>
      <c r="Y20" s="281" t="str">
        <f t="shared" si="6"/>
        <v/>
      </c>
      <c r="Z20" s="281" t="str">
        <f t="shared" si="6"/>
        <v/>
      </c>
      <c r="AA20" s="436">
        <f t="shared" si="0"/>
        <v>27642.800000000003</v>
      </c>
      <c r="AB20" s="436"/>
    </row>
    <row r="21" spans="1:28" ht="30" customHeight="1" x14ac:dyDescent="0.25">
      <c r="A21" s="180">
        <v>4</v>
      </c>
      <c r="B21" s="437" t="str">
        <f>VLOOKUP(A21,ORC!$D:$N,2,0)</f>
        <v>LIMPEZAS E DEMOLIÇÕES</v>
      </c>
      <c r="C21" s="437"/>
      <c r="D21" s="437"/>
      <c r="E21" s="437"/>
      <c r="F21" s="152" t="s">
        <v>3402</v>
      </c>
      <c r="G21" s="324"/>
      <c r="H21" s="324"/>
      <c r="I21" s="324"/>
      <c r="J21" s="324"/>
      <c r="K21" s="324"/>
      <c r="L21" s="324"/>
      <c r="M21" s="434">
        <f>SUM(G21:L21)+SUM(U21:Z21)</f>
        <v>0</v>
      </c>
      <c r="N21" s="435"/>
      <c r="O21" s="180">
        <v>4</v>
      </c>
      <c r="P21" s="437" t="str">
        <f>VLOOKUP(O21,ORC!$D:$N,2,0)</f>
        <v>LIMPEZAS E DEMOLIÇÕES</v>
      </c>
      <c r="Q21" s="437"/>
      <c r="R21" s="437"/>
      <c r="S21" s="437"/>
      <c r="T21" s="152" t="s">
        <v>3402</v>
      </c>
      <c r="U21" s="324"/>
      <c r="V21" s="324"/>
      <c r="W21" s="324"/>
      <c r="X21" s="324"/>
      <c r="Y21" s="324"/>
      <c r="Z21" s="324"/>
      <c r="AA21" s="434">
        <f t="shared" si="0"/>
        <v>0</v>
      </c>
      <c r="AB21" s="435"/>
    </row>
    <row r="22" spans="1:28" ht="30" customHeight="1" x14ac:dyDescent="0.25">
      <c r="A22" s="188">
        <f>IFERROR(IF(B21&lt;&gt;"",100,B21),"")</f>
        <v>100</v>
      </c>
      <c r="B22" s="433"/>
      <c r="C22" s="433"/>
      <c r="D22" s="433"/>
      <c r="E22" s="433"/>
      <c r="F22" s="182" t="s">
        <v>4155</v>
      </c>
      <c r="G22" s="281" t="str">
        <f>IF(G21="","",IFERROR(G21*$M22,""))</f>
        <v/>
      </c>
      <c r="H22" s="281" t="str">
        <f t="shared" ref="H22:J22" si="7">IF(H21="","",IFERROR(H21*$M22,""))</f>
        <v/>
      </c>
      <c r="I22" s="281" t="str">
        <f t="shared" si="7"/>
        <v/>
      </c>
      <c r="J22" s="281" t="str">
        <f t="shared" si="7"/>
        <v/>
      </c>
      <c r="K22" s="281" t="str">
        <f>IF(K21="","",IFERROR(K21*$M22,""))</f>
        <v/>
      </c>
      <c r="L22" s="281" t="str">
        <f>IF(L21="","",IFERROR(L21*$M22,""))</f>
        <v/>
      </c>
      <c r="M22" s="436">
        <f>VLOOKUP(A21,ORC!$D:$N,11,0)</f>
        <v>57630.33</v>
      </c>
      <c r="N22" s="436"/>
      <c r="O22" s="188">
        <f>IFERROR(IF(P21&lt;&gt;"",100,P21),"")</f>
        <v>100</v>
      </c>
      <c r="P22" s="433"/>
      <c r="Q22" s="433"/>
      <c r="R22" s="433"/>
      <c r="S22" s="433"/>
      <c r="T22" s="182" t="s">
        <v>4155</v>
      </c>
      <c r="U22" s="281" t="str">
        <f>IF(U21="","",IFERROR(U21*$M22,""))</f>
        <v/>
      </c>
      <c r="V22" s="281" t="str">
        <f t="shared" ref="V22:Z22" si="8">IF(V21="","",IFERROR(V21*$M22,""))</f>
        <v/>
      </c>
      <c r="W22" s="281" t="str">
        <f t="shared" si="8"/>
        <v/>
      </c>
      <c r="X22" s="281" t="str">
        <f t="shared" si="8"/>
        <v/>
      </c>
      <c r="Y22" s="281" t="str">
        <f t="shared" si="8"/>
        <v/>
      </c>
      <c r="Z22" s="281" t="str">
        <f t="shared" si="8"/>
        <v/>
      </c>
      <c r="AA22" s="436">
        <f t="shared" si="0"/>
        <v>57630.33</v>
      </c>
      <c r="AB22" s="436"/>
    </row>
    <row r="23" spans="1:28" ht="30" customHeight="1" x14ac:dyDescent="0.25">
      <c r="A23" s="180">
        <v>5</v>
      </c>
      <c r="B23" s="437" t="str">
        <f>VLOOKUP(A23,ORC!$D:$N,2,0)</f>
        <v>MOVIMENTAÇÃO DE TERRA</v>
      </c>
      <c r="C23" s="437"/>
      <c r="D23" s="437"/>
      <c r="E23" s="437"/>
      <c r="F23" s="152" t="s">
        <v>3402</v>
      </c>
      <c r="G23" s="324"/>
      <c r="H23" s="324"/>
      <c r="I23" s="324"/>
      <c r="J23" s="324"/>
      <c r="K23" s="324"/>
      <c r="L23" s="324"/>
      <c r="M23" s="434">
        <f>SUM(G23:L23)+SUM(U23:Z23)</f>
        <v>0</v>
      </c>
      <c r="N23" s="435"/>
      <c r="O23" s="180">
        <v>5</v>
      </c>
      <c r="P23" s="437" t="str">
        <f>VLOOKUP(O23,ORC!$D:$N,2,0)</f>
        <v>MOVIMENTAÇÃO DE TERRA</v>
      </c>
      <c r="Q23" s="437"/>
      <c r="R23" s="437"/>
      <c r="S23" s="437"/>
      <c r="T23" s="152" t="s">
        <v>3402</v>
      </c>
      <c r="U23" s="324"/>
      <c r="V23" s="324"/>
      <c r="W23" s="324"/>
      <c r="X23" s="324"/>
      <c r="Y23" s="324"/>
      <c r="Z23" s="324"/>
      <c r="AA23" s="434">
        <f t="shared" si="0"/>
        <v>0</v>
      </c>
      <c r="AB23" s="435"/>
    </row>
    <row r="24" spans="1:28" ht="30" customHeight="1" x14ac:dyDescent="0.25">
      <c r="A24" s="188">
        <f>IFERROR(IF(B23&lt;&gt;"",100,B23),"")</f>
        <v>100</v>
      </c>
      <c r="B24" s="433"/>
      <c r="C24" s="433"/>
      <c r="D24" s="433"/>
      <c r="E24" s="433"/>
      <c r="F24" s="182" t="s">
        <v>4155</v>
      </c>
      <c r="G24" s="281" t="str">
        <f>IF(G23="","",IFERROR(G23*$M24,""))</f>
        <v/>
      </c>
      <c r="H24" s="281" t="str">
        <f t="shared" ref="H24:L24" si="9">IF(H23="","",IFERROR(H23*$M24,""))</f>
        <v/>
      </c>
      <c r="I24" s="281" t="str">
        <f t="shared" si="9"/>
        <v/>
      </c>
      <c r="J24" s="281" t="str">
        <f t="shared" si="9"/>
        <v/>
      </c>
      <c r="K24" s="281" t="str">
        <f t="shared" si="9"/>
        <v/>
      </c>
      <c r="L24" s="281" t="str">
        <f t="shared" si="9"/>
        <v/>
      </c>
      <c r="M24" s="436">
        <f>VLOOKUP(A23,ORC!$D:$N,11,0)</f>
        <v>13842.54</v>
      </c>
      <c r="N24" s="436"/>
      <c r="O24" s="188">
        <f>IFERROR(IF(P23&lt;&gt;"",100,P23),"")</f>
        <v>100</v>
      </c>
      <c r="P24" s="433"/>
      <c r="Q24" s="433"/>
      <c r="R24" s="433"/>
      <c r="S24" s="433"/>
      <c r="T24" s="182" t="s">
        <v>4155</v>
      </c>
      <c r="U24" s="281" t="str">
        <f>IF(U23="","",IFERROR(U23*$M24,""))</f>
        <v/>
      </c>
      <c r="V24" s="281" t="str">
        <f t="shared" ref="V24:Z24" si="10">IF(V23="","",IFERROR(V23*$M24,""))</f>
        <v/>
      </c>
      <c r="W24" s="281" t="str">
        <f t="shared" si="10"/>
        <v/>
      </c>
      <c r="X24" s="281" t="str">
        <f t="shared" si="10"/>
        <v/>
      </c>
      <c r="Y24" s="281" t="str">
        <f t="shared" si="10"/>
        <v/>
      </c>
      <c r="Z24" s="281" t="str">
        <f t="shared" si="10"/>
        <v/>
      </c>
      <c r="AA24" s="436">
        <f t="shared" si="0"/>
        <v>13842.54</v>
      </c>
      <c r="AB24" s="436"/>
    </row>
    <row r="25" spans="1:28" ht="30" customHeight="1" x14ac:dyDescent="0.25">
      <c r="A25" s="180">
        <v>6</v>
      </c>
      <c r="B25" s="437" t="str">
        <f>VLOOKUP(A25,ORC!$D:$N,2,0)</f>
        <v>ESTRUTURA</v>
      </c>
      <c r="C25" s="437"/>
      <c r="D25" s="437"/>
      <c r="E25" s="437"/>
      <c r="F25" s="152" t="s">
        <v>3402</v>
      </c>
      <c r="G25" s="324"/>
      <c r="H25" s="324"/>
      <c r="I25" s="324"/>
      <c r="J25" s="324"/>
      <c r="K25" s="324"/>
      <c r="L25" s="324"/>
      <c r="M25" s="434">
        <f>SUM(G25:L25)+SUM(U25:Z25)</f>
        <v>0</v>
      </c>
      <c r="N25" s="435"/>
      <c r="O25" s="180">
        <v>6</v>
      </c>
      <c r="P25" s="437" t="str">
        <f>VLOOKUP(O25,ORC!$D:$N,2,0)</f>
        <v>ESTRUTURA</v>
      </c>
      <c r="Q25" s="437"/>
      <c r="R25" s="437"/>
      <c r="S25" s="437"/>
      <c r="T25" s="152" t="s">
        <v>3402</v>
      </c>
      <c r="U25" s="324"/>
      <c r="V25" s="324"/>
      <c r="W25" s="324"/>
      <c r="X25" s="324"/>
      <c r="Y25" s="324"/>
      <c r="Z25" s="324"/>
      <c r="AA25" s="434">
        <f t="shared" si="0"/>
        <v>0</v>
      </c>
      <c r="AB25" s="435"/>
    </row>
    <row r="26" spans="1:28" ht="30" customHeight="1" x14ac:dyDescent="0.25">
      <c r="A26" s="188">
        <f>IFERROR(IF(B25&lt;&gt;"",100,B25),"")</f>
        <v>100</v>
      </c>
      <c r="B26" s="433"/>
      <c r="C26" s="433"/>
      <c r="D26" s="433"/>
      <c r="E26" s="433"/>
      <c r="F26" s="182" t="s">
        <v>4155</v>
      </c>
      <c r="G26" s="281" t="str">
        <f>IF(G25="","",IFERROR(G25*$M26,""))</f>
        <v/>
      </c>
      <c r="H26" s="281" t="str">
        <f t="shared" ref="H26:L26" si="11">IF(H25="","",IFERROR(H25*$M26,""))</f>
        <v/>
      </c>
      <c r="I26" s="281" t="str">
        <f t="shared" si="11"/>
        <v/>
      </c>
      <c r="J26" s="281" t="str">
        <f t="shared" si="11"/>
        <v/>
      </c>
      <c r="K26" s="281" t="str">
        <f t="shared" si="11"/>
        <v/>
      </c>
      <c r="L26" s="281" t="str">
        <f t="shared" si="11"/>
        <v/>
      </c>
      <c r="M26" s="436">
        <f>VLOOKUP(A25,ORC!$D:$N,11,0)</f>
        <v>262411.5</v>
      </c>
      <c r="N26" s="436"/>
      <c r="O26" s="188">
        <f>IFERROR(IF(P25&lt;&gt;"",100,P25),"")</f>
        <v>100</v>
      </c>
      <c r="P26" s="433"/>
      <c r="Q26" s="433"/>
      <c r="R26" s="433"/>
      <c r="S26" s="433"/>
      <c r="T26" s="182" t="s">
        <v>4155</v>
      </c>
      <c r="U26" s="281" t="str">
        <f>IF(U25="","",IFERROR(U25*$M26,""))</f>
        <v/>
      </c>
      <c r="V26" s="281" t="str">
        <f t="shared" ref="V26:Z26" si="12">IF(V25="","",IFERROR(V25*$M26,""))</f>
        <v/>
      </c>
      <c r="W26" s="281" t="str">
        <f t="shared" si="12"/>
        <v/>
      </c>
      <c r="X26" s="281" t="str">
        <f t="shared" si="12"/>
        <v/>
      </c>
      <c r="Y26" s="281" t="str">
        <f t="shared" si="12"/>
        <v/>
      </c>
      <c r="Z26" s="281" t="str">
        <f t="shared" si="12"/>
        <v/>
      </c>
      <c r="AA26" s="436">
        <f t="shared" si="0"/>
        <v>262411.5</v>
      </c>
      <c r="AB26" s="436"/>
    </row>
    <row r="27" spans="1:28" ht="30" customHeight="1" x14ac:dyDescent="0.25">
      <c r="A27" s="180">
        <v>7</v>
      </c>
      <c r="B27" s="437" t="str">
        <f>VLOOKUP(A27,ORC!$D:$N,2,0)</f>
        <v>ALVENARIA E REVESTIMENTO</v>
      </c>
      <c r="C27" s="437"/>
      <c r="D27" s="437"/>
      <c r="E27" s="437"/>
      <c r="F27" s="152" t="s">
        <v>3402</v>
      </c>
      <c r="G27" s="324"/>
      <c r="H27" s="324"/>
      <c r="I27" s="324"/>
      <c r="J27" s="324"/>
      <c r="K27" s="324"/>
      <c r="L27" s="324"/>
      <c r="M27" s="434">
        <f>SUM(G27:L27)+SUM(U27:Z27)</f>
        <v>0</v>
      </c>
      <c r="N27" s="435"/>
      <c r="O27" s="180">
        <v>7</v>
      </c>
      <c r="P27" s="437" t="str">
        <f>VLOOKUP(O27,ORC!$D:$N,2,0)</f>
        <v>ALVENARIA E REVESTIMENTO</v>
      </c>
      <c r="Q27" s="437"/>
      <c r="R27" s="437"/>
      <c r="S27" s="437"/>
      <c r="T27" s="152" t="s">
        <v>3402</v>
      </c>
      <c r="U27" s="324"/>
      <c r="V27" s="324"/>
      <c r="W27" s="324"/>
      <c r="X27" s="324"/>
      <c r="Y27" s="324"/>
      <c r="Z27" s="324"/>
      <c r="AA27" s="434">
        <f t="shared" si="0"/>
        <v>0</v>
      </c>
      <c r="AB27" s="435"/>
    </row>
    <row r="28" spans="1:28" ht="30" customHeight="1" x14ac:dyDescent="0.25">
      <c r="A28" s="188">
        <f>IFERROR(IF(B27&lt;&gt;"",100,B27),"")</f>
        <v>100</v>
      </c>
      <c r="B28" s="433"/>
      <c r="C28" s="433"/>
      <c r="D28" s="433"/>
      <c r="E28" s="433"/>
      <c r="F28" s="182" t="s">
        <v>4155</v>
      </c>
      <c r="G28" s="281" t="str">
        <f>IF(G27="","",IFERROR(G27*$M28,""))</f>
        <v/>
      </c>
      <c r="H28" s="281" t="str">
        <f t="shared" ref="H28:L28" si="13">IF(H27="","",IFERROR(H27*$M28,""))</f>
        <v/>
      </c>
      <c r="I28" s="281" t="str">
        <f t="shared" si="13"/>
        <v/>
      </c>
      <c r="J28" s="281" t="str">
        <f t="shared" si="13"/>
        <v/>
      </c>
      <c r="K28" s="281" t="str">
        <f t="shared" si="13"/>
        <v/>
      </c>
      <c r="L28" s="281" t="str">
        <f t="shared" si="13"/>
        <v/>
      </c>
      <c r="M28" s="436">
        <f>VLOOKUP(A27,ORC!$D:$N,11,0)</f>
        <v>394647.94</v>
      </c>
      <c r="N28" s="436"/>
      <c r="O28" s="188">
        <f>IFERROR(IF(P27&lt;&gt;"",100,P27),"")</f>
        <v>100</v>
      </c>
      <c r="P28" s="433"/>
      <c r="Q28" s="433"/>
      <c r="R28" s="433"/>
      <c r="S28" s="433"/>
      <c r="T28" s="182" t="s">
        <v>4155</v>
      </c>
      <c r="U28" s="281" t="str">
        <f>IF(U27="","",IFERROR(U27*$M28,""))</f>
        <v/>
      </c>
      <c r="V28" s="281" t="str">
        <f t="shared" ref="V28:Z28" si="14">IF(V27="","",IFERROR(V27*$M28,""))</f>
        <v/>
      </c>
      <c r="W28" s="281" t="str">
        <f t="shared" si="14"/>
        <v/>
      </c>
      <c r="X28" s="281" t="str">
        <f t="shared" si="14"/>
        <v/>
      </c>
      <c r="Y28" s="281" t="str">
        <f t="shared" si="14"/>
        <v/>
      </c>
      <c r="Z28" s="281" t="str">
        <f t="shared" si="14"/>
        <v/>
      </c>
      <c r="AA28" s="436">
        <f t="shared" si="0"/>
        <v>394647.94</v>
      </c>
      <c r="AB28" s="436"/>
    </row>
    <row r="29" spans="1:28" ht="30" customHeight="1" x14ac:dyDescent="0.25">
      <c r="A29" s="180">
        <v>8</v>
      </c>
      <c r="B29" s="437" t="str">
        <f>VLOOKUP(A29,ORC!$D:$N,2,0)</f>
        <v>OBRAS COMPLEMENTARES</v>
      </c>
      <c r="C29" s="437"/>
      <c r="D29" s="437"/>
      <c r="E29" s="437"/>
      <c r="F29" s="152" t="s">
        <v>3402</v>
      </c>
      <c r="G29" s="324"/>
      <c r="H29" s="324"/>
      <c r="I29" s="324"/>
      <c r="J29" s="324"/>
      <c r="K29" s="324"/>
      <c r="L29" s="324"/>
      <c r="M29" s="434">
        <f>SUM(G29:L29)+SUM(U29:Z29)</f>
        <v>0</v>
      </c>
      <c r="N29" s="435"/>
      <c r="O29" s="180">
        <v>8</v>
      </c>
      <c r="P29" s="437" t="str">
        <f>VLOOKUP(O29,ORC!$D:$N,2,0)</f>
        <v>OBRAS COMPLEMENTARES</v>
      </c>
      <c r="Q29" s="437"/>
      <c r="R29" s="437"/>
      <c r="S29" s="437"/>
      <c r="T29" s="152" t="s">
        <v>3402</v>
      </c>
      <c r="U29" s="324"/>
      <c r="V29" s="324"/>
      <c r="W29" s="324"/>
      <c r="X29" s="324"/>
      <c r="Y29" s="324"/>
      <c r="Z29" s="324"/>
      <c r="AA29" s="434">
        <f t="shared" si="0"/>
        <v>0</v>
      </c>
      <c r="AB29" s="435"/>
    </row>
    <row r="30" spans="1:28" ht="30" customHeight="1" x14ac:dyDescent="0.25">
      <c r="A30" s="188">
        <f>IFERROR(IF(B29&lt;&gt;"",100,B29),"")</f>
        <v>100</v>
      </c>
      <c r="B30" s="433"/>
      <c r="C30" s="433"/>
      <c r="D30" s="433"/>
      <c r="E30" s="433"/>
      <c r="F30" s="182" t="s">
        <v>4155</v>
      </c>
      <c r="G30" s="281" t="str">
        <f>IF(G29="","",IFERROR(G29*$M30,""))</f>
        <v/>
      </c>
      <c r="H30" s="281" t="str">
        <f t="shared" ref="H30:L30" si="15">IF(H29="","",IFERROR(H29*$M30,""))</f>
        <v/>
      </c>
      <c r="I30" s="281" t="str">
        <f t="shared" si="15"/>
        <v/>
      </c>
      <c r="J30" s="281" t="str">
        <f t="shared" si="15"/>
        <v/>
      </c>
      <c r="K30" s="281" t="str">
        <f t="shared" si="15"/>
        <v/>
      </c>
      <c r="L30" s="281" t="str">
        <f t="shared" si="15"/>
        <v/>
      </c>
      <c r="M30" s="436">
        <f>VLOOKUP(A29,ORC!$D:$N,11,0)</f>
        <v>145772.74</v>
      </c>
      <c r="N30" s="436"/>
      <c r="O30" s="188">
        <f>IFERROR(IF(P29&lt;&gt;"",100,P29),"")</f>
        <v>100</v>
      </c>
      <c r="P30" s="433"/>
      <c r="Q30" s="433"/>
      <c r="R30" s="433"/>
      <c r="S30" s="433"/>
      <c r="T30" s="182" t="s">
        <v>4155</v>
      </c>
      <c r="U30" s="281" t="str">
        <f>IF(U29="","",IFERROR(U29*$M30,""))</f>
        <v/>
      </c>
      <c r="V30" s="281" t="str">
        <f t="shared" ref="V30:Z30" si="16">IF(V29="","",IFERROR(V29*$M30,""))</f>
        <v/>
      </c>
      <c r="W30" s="281" t="str">
        <f t="shared" si="16"/>
        <v/>
      </c>
      <c r="X30" s="281" t="str">
        <f t="shared" si="16"/>
        <v/>
      </c>
      <c r="Y30" s="281" t="str">
        <f t="shared" si="16"/>
        <v/>
      </c>
      <c r="Z30" s="281" t="str">
        <f t="shared" si="16"/>
        <v/>
      </c>
      <c r="AA30" s="436">
        <f t="shared" si="0"/>
        <v>145772.74</v>
      </c>
      <c r="AB30" s="436"/>
    </row>
    <row r="31" spans="1:28" ht="30" customHeight="1" x14ac:dyDescent="0.25">
      <c r="A31" s="286">
        <v>9</v>
      </c>
      <c r="B31" s="432" t="str">
        <f>VLOOKUP(A31,ORC!$D:$N,2,0)</f>
        <v>LIMPEZA DE OBRA</v>
      </c>
      <c r="C31" s="432"/>
      <c r="D31" s="432"/>
      <c r="E31" s="432"/>
      <c r="F31" s="152" t="s">
        <v>3402</v>
      </c>
      <c r="G31" s="324"/>
      <c r="H31" s="324"/>
      <c r="I31" s="324"/>
      <c r="J31" s="324"/>
      <c r="K31" s="324"/>
      <c r="L31" s="324"/>
      <c r="M31" s="434">
        <f>SUM(G31:L31)+SUM(U31:Z31)</f>
        <v>0</v>
      </c>
      <c r="N31" s="435"/>
      <c r="O31" s="286">
        <v>9</v>
      </c>
      <c r="P31" s="432" t="str">
        <f>VLOOKUP(O31,ORC!$D:$N,2,0)</f>
        <v>LIMPEZA DE OBRA</v>
      </c>
      <c r="Q31" s="432"/>
      <c r="R31" s="432"/>
      <c r="S31" s="432"/>
      <c r="T31" s="152" t="s">
        <v>3402</v>
      </c>
      <c r="U31" s="324"/>
      <c r="V31" s="324"/>
      <c r="W31" s="324"/>
      <c r="X31" s="324"/>
      <c r="Y31" s="324"/>
      <c r="Z31" s="324"/>
      <c r="AA31" s="434">
        <f t="shared" ref="AA31:AA52" si="17">M31</f>
        <v>0</v>
      </c>
      <c r="AB31" s="435"/>
    </row>
    <row r="32" spans="1:28" ht="30" customHeight="1" x14ac:dyDescent="0.25">
      <c r="A32" s="188">
        <f>IFERROR(IF(B31&lt;&gt;"",100,B31),"")</f>
        <v>100</v>
      </c>
      <c r="B32" s="433"/>
      <c r="C32" s="433"/>
      <c r="D32" s="433"/>
      <c r="E32" s="433"/>
      <c r="F32" s="182" t="s">
        <v>4155</v>
      </c>
      <c r="G32" s="281" t="str">
        <f>IF(G31="","",IFERROR(G31*$M32,""))</f>
        <v/>
      </c>
      <c r="H32" s="281" t="str">
        <f t="shared" ref="H32:L32" si="18">IF(H31="","",IFERROR(H31*$M32,""))</f>
        <v/>
      </c>
      <c r="I32" s="281" t="str">
        <f t="shared" si="18"/>
        <v/>
      </c>
      <c r="J32" s="281" t="str">
        <f t="shared" si="18"/>
        <v/>
      </c>
      <c r="K32" s="281" t="str">
        <f t="shared" si="18"/>
        <v/>
      </c>
      <c r="L32" s="281" t="str">
        <f t="shared" si="18"/>
        <v/>
      </c>
      <c r="M32" s="436">
        <f>VLOOKUP(A31,ORC!$D:$N,11,0)</f>
        <v>20520.3</v>
      </c>
      <c r="N32" s="436"/>
      <c r="O32" s="188">
        <f>IFERROR(IF(P31&lt;&gt;"",100,P31),"")</f>
        <v>100</v>
      </c>
      <c r="P32" s="433"/>
      <c r="Q32" s="433"/>
      <c r="R32" s="433"/>
      <c r="S32" s="433"/>
      <c r="T32" s="182" t="s">
        <v>4155</v>
      </c>
      <c r="U32" s="281" t="str">
        <f>IF(U31="","",IFERROR(U31*$M32,""))</f>
        <v/>
      </c>
      <c r="V32" s="281" t="str">
        <f t="shared" ref="V32:Z32" si="19">IF(V31="","",IFERROR(V31*$M32,""))</f>
        <v/>
      </c>
      <c r="W32" s="281" t="str">
        <f t="shared" si="19"/>
        <v/>
      </c>
      <c r="X32" s="281" t="str">
        <f t="shared" si="19"/>
        <v/>
      </c>
      <c r="Y32" s="281" t="str">
        <f t="shared" si="19"/>
        <v/>
      </c>
      <c r="Z32" s="281" t="str">
        <f t="shared" si="19"/>
        <v/>
      </c>
      <c r="AA32" s="436">
        <f t="shared" si="17"/>
        <v>20520.3</v>
      </c>
      <c r="AB32" s="436"/>
    </row>
    <row r="33" spans="1:28" ht="30" customHeight="1" x14ac:dyDescent="0.25">
      <c r="A33" s="180">
        <v>10</v>
      </c>
      <c r="B33" s="432" t="e">
        <f>VLOOKUP(A33,ORC!$D:$N,2,0)</f>
        <v>#N/A</v>
      </c>
      <c r="C33" s="432"/>
      <c r="D33" s="432"/>
      <c r="E33" s="432"/>
      <c r="F33" s="152" t="s">
        <v>3402</v>
      </c>
      <c r="G33" s="324"/>
      <c r="H33" s="324"/>
      <c r="I33" s="324"/>
      <c r="J33" s="324"/>
      <c r="K33" s="324"/>
      <c r="L33" s="324"/>
      <c r="M33" s="434">
        <f>SUM(G33:L33)+SUM(U33:Z33)</f>
        <v>0</v>
      </c>
      <c r="N33" s="435"/>
      <c r="O33" s="180">
        <v>10</v>
      </c>
      <c r="P33" s="432" t="e">
        <f>VLOOKUP(O33,ORC!$D:$N,2,0)</f>
        <v>#N/A</v>
      </c>
      <c r="Q33" s="432"/>
      <c r="R33" s="432"/>
      <c r="S33" s="432"/>
      <c r="T33" s="152" t="s">
        <v>3402</v>
      </c>
      <c r="U33" s="324"/>
      <c r="V33" s="324"/>
      <c r="W33" s="324"/>
      <c r="X33" s="324"/>
      <c r="Y33" s="324"/>
      <c r="Z33" s="324"/>
      <c r="AA33" s="434">
        <f t="shared" si="17"/>
        <v>0</v>
      </c>
      <c r="AB33" s="435"/>
    </row>
    <row r="34" spans="1:28" ht="30" customHeight="1" x14ac:dyDescent="0.25">
      <c r="A34" s="188" t="str">
        <f>IFERROR(IF(B33&lt;&gt;"",100,B33),"")</f>
        <v/>
      </c>
      <c r="B34" s="433"/>
      <c r="C34" s="433"/>
      <c r="D34" s="433"/>
      <c r="E34" s="433"/>
      <c r="F34" s="182" t="s">
        <v>4155</v>
      </c>
      <c r="G34" s="281" t="str">
        <f>IF(G33="","",IFERROR(G33*$M34,""))</f>
        <v/>
      </c>
      <c r="H34" s="281" t="str">
        <f t="shared" ref="H34:L34" si="20">IF(H33="","",IFERROR(H33*$M34,""))</f>
        <v/>
      </c>
      <c r="I34" s="281" t="str">
        <f t="shared" si="20"/>
        <v/>
      </c>
      <c r="J34" s="281" t="str">
        <f t="shared" si="20"/>
        <v/>
      </c>
      <c r="K34" s="281" t="str">
        <f t="shared" si="20"/>
        <v/>
      </c>
      <c r="L34" s="281" t="str">
        <f t="shared" si="20"/>
        <v/>
      </c>
      <c r="M34" s="436" t="e">
        <f>VLOOKUP(A33,ORC!$D:$N,11,0)</f>
        <v>#N/A</v>
      </c>
      <c r="N34" s="436"/>
      <c r="O34" s="188" t="str">
        <f>IFERROR(IF(P33&lt;&gt;"",100,P33),"")</f>
        <v/>
      </c>
      <c r="P34" s="433"/>
      <c r="Q34" s="433"/>
      <c r="R34" s="433"/>
      <c r="S34" s="433"/>
      <c r="T34" s="182" t="s">
        <v>4155</v>
      </c>
      <c r="U34" s="281" t="str">
        <f>IF(U33="","",IFERROR(U33*$M34,""))</f>
        <v/>
      </c>
      <c r="V34" s="281" t="str">
        <f t="shared" ref="V34:Z34" si="21">IF(V33="","",IFERROR(V33*$M34,""))</f>
        <v/>
      </c>
      <c r="W34" s="281" t="str">
        <f t="shared" si="21"/>
        <v/>
      </c>
      <c r="X34" s="281" t="str">
        <f t="shared" si="21"/>
        <v/>
      </c>
      <c r="Y34" s="281" t="str">
        <f t="shared" si="21"/>
        <v/>
      </c>
      <c r="Z34" s="281" t="str">
        <f t="shared" si="21"/>
        <v/>
      </c>
      <c r="AA34" s="436" t="e">
        <f t="shared" si="17"/>
        <v>#N/A</v>
      </c>
      <c r="AB34" s="436"/>
    </row>
    <row r="35" spans="1:28" ht="30" customHeight="1" x14ac:dyDescent="0.25">
      <c r="A35" s="180">
        <v>11</v>
      </c>
      <c r="B35" s="437" t="e">
        <f>VLOOKUP(A35,ORC!$D:$N,2,0)</f>
        <v>#N/A</v>
      </c>
      <c r="C35" s="437"/>
      <c r="D35" s="437"/>
      <c r="E35" s="437"/>
      <c r="F35" s="152" t="s">
        <v>3402</v>
      </c>
      <c r="G35" s="324"/>
      <c r="H35" s="324"/>
      <c r="I35" s="324"/>
      <c r="J35" s="324"/>
      <c r="K35" s="324"/>
      <c r="L35" s="324"/>
      <c r="M35" s="434">
        <f>SUM(G35:L35)+SUM(U35:Z35)</f>
        <v>0</v>
      </c>
      <c r="N35" s="435"/>
      <c r="O35" s="180">
        <v>11</v>
      </c>
      <c r="P35" s="437" t="e">
        <f>VLOOKUP(O35,ORC!$D:$N,2,0)</f>
        <v>#N/A</v>
      </c>
      <c r="Q35" s="437"/>
      <c r="R35" s="437"/>
      <c r="S35" s="437"/>
      <c r="T35" s="152" t="s">
        <v>3402</v>
      </c>
      <c r="U35" s="324"/>
      <c r="V35" s="324"/>
      <c r="W35" s="324"/>
      <c r="X35" s="324"/>
      <c r="Y35" s="324"/>
      <c r="Z35" s="324"/>
      <c r="AA35" s="434">
        <f t="shared" si="17"/>
        <v>0</v>
      </c>
      <c r="AB35" s="435"/>
    </row>
    <row r="36" spans="1:28" ht="30" customHeight="1" x14ac:dyDescent="0.25">
      <c r="A36" s="188" t="str">
        <f>IFERROR(IF(B35&lt;&gt;"",100,B35),"")</f>
        <v/>
      </c>
      <c r="B36" s="433"/>
      <c r="C36" s="433"/>
      <c r="D36" s="433"/>
      <c r="E36" s="433"/>
      <c r="F36" s="182" t="s">
        <v>4155</v>
      </c>
      <c r="G36" s="281" t="str">
        <f>IF(G35="","",IFERROR(G35*$M36,""))</f>
        <v/>
      </c>
      <c r="H36" s="281" t="str">
        <f t="shared" ref="H36:L36" si="22">IF(H35="","",IFERROR(H35*$M36,""))</f>
        <v/>
      </c>
      <c r="I36" s="281" t="str">
        <f t="shared" si="22"/>
        <v/>
      </c>
      <c r="J36" s="281" t="str">
        <f t="shared" si="22"/>
        <v/>
      </c>
      <c r="K36" s="281" t="str">
        <f t="shared" si="22"/>
        <v/>
      </c>
      <c r="L36" s="281" t="str">
        <f t="shared" si="22"/>
        <v/>
      </c>
      <c r="M36" s="436" t="e">
        <f>VLOOKUP(A35,ORC!$D:$N,11,0)</f>
        <v>#N/A</v>
      </c>
      <c r="N36" s="436"/>
      <c r="O36" s="188" t="str">
        <f>IFERROR(IF(P35&lt;&gt;"",100,P35),"")</f>
        <v/>
      </c>
      <c r="P36" s="433"/>
      <c r="Q36" s="433"/>
      <c r="R36" s="433"/>
      <c r="S36" s="433"/>
      <c r="T36" s="182" t="s">
        <v>4155</v>
      </c>
      <c r="U36" s="281" t="str">
        <f>IF(U35="","",IFERROR(U35*$M36,""))</f>
        <v/>
      </c>
      <c r="V36" s="281" t="str">
        <f t="shared" ref="V36:Z36" si="23">IF(V35="","",IFERROR(V35*$M36,""))</f>
        <v/>
      </c>
      <c r="W36" s="281" t="str">
        <f t="shared" si="23"/>
        <v/>
      </c>
      <c r="X36" s="281" t="str">
        <f t="shared" si="23"/>
        <v/>
      </c>
      <c r="Y36" s="281" t="str">
        <f t="shared" si="23"/>
        <v/>
      </c>
      <c r="Z36" s="281" t="str">
        <f t="shared" si="23"/>
        <v/>
      </c>
      <c r="AA36" s="436" t="e">
        <f t="shared" si="17"/>
        <v>#N/A</v>
      </c>
      <c r="AB36" s="436"/>
    </row>
    <row r="37" spans="1:28" ht="30" customHeight="1" x14ac:dyDescent="0.25">
      <c r="A37" s="180">
        <v>12</v>
      </c>
      <c r="B37" s="437" t="e">
        <f>VLOOKUP(A37,ORC!$D:$N,2,0)</f>
        <v>#N/A</v>
      </c>
      <c r="C37" s="437"/>
      <c r="D37" s="437"/>
      <c r="E37" s="437"/>
      <c r="F37" s="152" t="s">
        <v>3402</v>
      </c>
      <c r="G37" s="324"/>
      <c r="H37" s="324"/>
      <c r="I37" s="324"/>
      <c r="J37" s="324"/>
      <c r="K37" s="324"/>
      <c r="L37" s="324"/>
      <c r="M37" s="434">
        <f>SUM(G37:L37)+SUM(U37:Z37)</f>
        <v>0</v>
      </c>
      <c r="N37" s="435"/>
      <c r="O37" s="180">
        <v>12</v>
      </c>
      <c r="P37" s="437" t="e">
        <f>VLOOKUP(O37,ORC!$D:$N,2,0)</f>
        <v>#N/A</v>
      </c>
      <c r="Q37" s="437"/>
      <c r="R37" s="437"/>
      <c r="S37" s="437"/>
      <c r="T37" s="152" t="s">
        <v>3402</v>
      </c>
      <c r="U37" s="324"/>
      <c r="V37" s="324"/>
      <c r="W37" s="324"/>
      <c r="X37" s="324"/>
      <c r="Y37" s="324"/>
      <c r="Z37" s="324"/>
      <c r="AA37" s="434">
        <f t="shared" si="17"/>
        <v>0</v>
      </c>
      <c r="AB37" s="435"/>
    </row>
    <row r="38" spans="1:28" ht="30" customHeight="1" x14ac:dyDescent="0.25">
      <c r="A38" s="188" t="str">
        <f>IFERROR(IF(B37&lt;&gt;"",100,B37),"")</f>
        <v/>
      </c>
      <c r="B38" s="433"/>
      <c r="C38" s="433"/>
      <c r="D38" s="433"/>
      <c r="E38" s="433"/>
      <c r="F38" s="182" t="s">
        <v>4155</v>
      </c>
      <c r="G38" s="281" t="str">
        <f>IF(G37="","",IFERROR(G37*$M38,""))</f>
        <v/>
      </c>
      <c r="H38" s="281" t="str">
        <f t="shared" ref="H38:L38" si="24">IF(H37="","",IFERROR(H37*$M38,""))</f>
        <v/>
      </c>
      <c r="I38" s="281" t="str">
        <f t="shared" si="24"/>
        <v/>
      </c>
      <c r="J38" s="281" t="str">
        <f t="shared" si="24"/>
        <v/>
      </c>
      <c r="K38" s="281" t="str">
        <f t="shared" si="24"/>
        <v/>
      </c>
      <c r="L38" s="281" t="str">
        <f t="shared" si="24"/>
        <v/>
      </c>
      <c r="M38" s="436" t="e">
        <f>VLOOKUP(A37,ORC!$D:$N,11,0)</f>
        <v>#N/A</v>
      </c>
      <c r="N38" s="436"/>
      <c r="O38" s="188" t="str">
        <f>IFERROR(IF(P37&lt;&gt;"",100,P37),"")</f>
        <v/>
      </c>
      <c r="P38" s="433"/>
      <c r="Q38" s="433"/>
      <c r="R38" s="433"/>
      <c r="S38" s="433"/>
      <c r="T38" s="182" t="s">
        <v>4155</v>
      </c>
      <c r="U38" s="281" t="str">
        <f>IF(U37="","",IFERROR(U37*$M38,""))</f>
        <v/>
      </c>
      <c r="V38" s="281" t="str">
        <f t="shared" ref="V38:Z38" si="25">IF(V37="","",IFERROR(V37*$M38,""))</f>
        <v/>
      </c>
      <c r="W38" s="281" t="str">
        <f t="shared" si="25"/>
        <v/>
      </c>
      <c r="X38" s="281" t="str">
        <f t="shared" si="25"/>
        <v/>
      </c>
      <c r="Y38" s="281" t="str">
        <f t="shared" si="25"/>
        <v/>
      </c>
      <c r="Z38" s="281" t="str">
        <f t="shared" si="25"/>
        <v/>
      </c>
      <c r="AA38" s="436" t="e">
        <f t="shared" si="17"/>
        <v>#N/A</v>
      </c>
      <c r="AB38" s="436"/>
    </row>
    <row r="39" spans="1:28" ht="30" customHeight="1" x14ac:dyDescent="0.25">
      <c r="A39" s="180">
        <v>13</v>
      </c>
      <c r="B39" s="437" t="e">
        <f>VLOOKUP(A39,ORC!$D:$N,2,0)</f>
        <v>#N/A</v>
      </c>
      <c r="C39" s="437"/>
      <c r="D39" s="437"/>
      <c r="E39" s="437"/>
      <c r="F39" s="152" t="s">
        <v>3402</v>
      </c>
      <c r="G39" s="324"/>
      <c r="H39" s="324"/>
      <c r="I39" s="324"/>
      <c r="J39" s="324"/>
      <c r="K39" s="324"/>
      <c r="L39" s="324"/>
      <c r="M39" s="434">
        <f>SUM(G39:L39)+SUM(U39:Z39)</f>
        <v>0</v>
      </c>
      <c r="N39" s="435"/>
      <c r="O39" s="180">
        <v>13</v>
      </c>
      <c r="P39" s="437" t="e">
        <f>VLOOKUP(O39,ORC!$D:$N,2,0)</f>
        <v>#N/A</v>
      </c>
      <c r="Q39" s="437"/>
      <c r="R39" s="437"/>
      <c r="S39" s="437"/>
      <c r="T39" s="152" t="s">
        <v>3402</v>
      </c>
      <c r="U39" s="324"/>
      <c r="V39" s="324"/>
      <c r="W39" s="324"/>
      <c r="X39" s="324"/>
      <c r="Y39" s="324"/>
      <c r="Z39" s="324"/>
      <c r="AA39" s="434">
        <f t="shared" si="17"/>
        <v>0</v>
      </c>
      <c r="AB39" s="435"/>
    </row>
    <row r="40" spans="1:28" ht="30" customHeight="1" x14ac:dyDescent="0.25">
      <c r="A40" s="188" t="str">
        <f>IFERROR(IF(B39&lt;&gt;"",100,B39),"")</f>
        <v/>
      </c>
      <c r="B40" s="433"/>
      <c r="C40" s="433"/>
      <c r="D40" s="433"/>
      <c r="E40" s="433"/>
      <c r="F40" s="182" t="s">
        <v>4155</v>
      </c>
      <c r="G40" s="281" t="str">
        <f>IF(G39="","",IFERROR(G39*$M40,""))</f>
        <v/>
      </c>
      <c r="H40" s="281" t="str">
        <f t="shared" ref="H40:L40" si="26">IF(H39="","",IFERROR(H39*$M40,""))</f>
        <v/>
      </c>
      <c r="I40" s="281" t="str">
        <f t="shared" si="26"/>
        <v/>
      </c>
      <c r="J40" s="281" t="str">
        <f t="shared" si="26"/>
        <v/>
      </c>
      <c r="K40" s="281" t="str">
        <f t="shared" si="26"/>
        <v/>
      </c>
      <c r="L40" s="281" t="str">
        <f t="shared" si="26"/>
        <v/>
      </c>
      <c r="M40" s="436" t="e">
        <f>VLOOKUP(A39,ORC!$D:$N,11,0)</f>
        <v>#N/A</v>
      </c>
      <c r="N40" s="436"/>
      <c r="O40" s="188" t="str">
        <f>IFERROR(IF(P39&lt;&gt;"",100,P39),"")</f>
        <v/>
      </c>
      <c r="P40" s="433"/>
      <c r="Q40" s="433"/>
      <c r="R40" s="433"/>
      <c r="S40" s="433"/>
      <c r="T40" s="182" t="s">
        <v>4155</v>
      </c>
      <c r="U40" s="281" t="str">
        <f>IF(U39="","",IFERROR(U39*$M40,""))</f>
        <v/>
      </c>
      <c r="V40" s="281" t="str">
        <f t="shared" ref="V40:Z40" si="27">IF(V39="","",IFERROR(V39*$M40,""))</f>
        <v/>
      </c>
      <c r="W40" s="281" t="str">
        <f t="shared" si="27"/>
        <v/>
      </c>
      <c r="X40" s="281" t="str">
        <f t="shared" si="27"/>
        <v/>
      </c>
      <c r="Y40" s="281" t="str">
        <f t="shared" si="27"/>
        <v/>
      </c>
      <c r="Z40" s="281" t="str">
        <f t="shared" si="27"/>
        <v/>
      </c>
      <c r="AA40" s="436" t="e">
        <f t="shared" si="17"/>
        <v>#N/A</v>
      </c>
      <c r="AB40" s="436"/>
    </row>
    <row r="41" spans="1:28" ht="30" customHeight="1" x14ac:dyDescent="0.25">
      <c r="A41" s="180">
        <v>14</v>
      </c>
      <c r="B41" s="437" t="e">
        <f>VLOOKUP(A41,ORC!$D:$N,2,0)</f>
        <v>#N/A</v>
      </c>
      <c r="C41" s="437"/>
      <c r="D41" s="437"/>
      <c r="E41" s="437"/>
      <c r="F41" s="152" t="s">
        <v>3402</v>
      </c>
      <c r="G41" s="324"/>
      <c r="H41" s="324"/>
      <c r="I41" s="324"/>
      <c r="J41" s="324"/>
      <c r="K41" s="324"/>
      <c r="L41" s="324"/>
      <c r="M41" s="434">
        <f>SUM(G41:L41)+SUM(U41:Z41)</f>
        <v>0</v>
      </c>
      <c r="N41" s="435"/>
      <c r="O41" s="180">
        <v>14</v>
      </c>
      <c r="P41" s="437" t="e">
        <f>VLOOKUP(O41,ORC!$D:$N,2,0)</f>
        <v>#N/A</v>
      </c>
      <c r="Q41" s="437"/>
      <c r="R41" s="437"/>
      <c r="S41" s="437"/>
      <c r="T41" s="152" t="s">
        <v>3402</v>
      </c>
      <c r="U41" s="324"/>
      <c r="V41" s="324"/>
      <c r="W41" s="324"/>
      <c r="X41" s="324"/>
      <c r="Y41" s="324"/>
      <c r="Z41" s="324"/>
      <c r="AA41" s="434">
        <f t="shared" si="17"/>
        <v>0</v>
      </c>
      <c r="AB41" s="435"/>
    </row>
    <row r="42" spans="1:28" ht="30" customHeight="1" x14ac:dyDescent="0.25">
      <c r="A42" s="188" t="str">
        <f>IFERROR(IF(B41&lt;&gt;"",100,B41),"")</f>
        <v/>
      </c>
      <c r="B42" s="433"/>
      <c r="C42" s="433"/>
      <c r="D42" s="433"/>
      <c r="E42" s="433"/>
      <c r="F42" s="182" t="s">
        <v>4155</v>
      </c>
      <c r="G42" s="281" t="str">
        <f>IF(G41="","",IFERROR(G41*$M42,""))</f>
        <v/>
      </c>
      <c r="H42" s="281" t="str">
        <f t="shared" ref="H42:L42" si="28">IF(H41="","",IFERROR(H41*$M42,""))</f>
        <v/>
      </c>
      <c r="I42" s="281" t="str">
        <f t="shared" si="28"/>
        <v/>
      </c>
      <c r="J42" s="281" t="str">
        <f t="shared" si="28"/>
        <v/>
      </c>
      <c r="K42" s="281" t="str">
        <f t="shared" si="28"/>
        <v/>
      </c>
      <c r="L42" s="281" t="str">
        <f t="shared" si="28"/>
        <v/>
      </c>
      <c r="M42" s="436" t="e">
        <f>VLOOKUP(A41,ORC!$D:$N,11,0)</f>
        <v>#N/A</v>
      </c>
      <c r="N42" s="436"/>
      <c r="O42" s="188" t="str">
        <f>IFERROR(IF(P41&lt;&gt;"",100,P41),"")</f>
        <v/>
      </c>
      <c r="P42" s="433"/>
      <c r="Q42" s="433"/>
      <c r="R42" s="433"/>
      <c r="S42" s="433"/>
      <c r="T42" s="182" t="s">
        <v>4155</v>
      </c>
      <c r="U42" s="281" t="str">
        <f>IF(U41="","",IFERROR(U41*$M42,""))</f>
        <v/>
      </c>
      <c r="V42" s="281" t="str">
        <f t="shared" ref="V42:Z42" si="29">IF(V41="","",IFERROR(V41*$M42,""))</f>
        <v/>
      </c>
      <c r="W42" s="281" t="str">
        <f t="shared" si="29"/>
        <v/>
      </c>
      <c r="X42" s="281" t="str">
        <f t="shared" si="29"/>
        <v/>
      </c>
      <c r="Y42" s="281" t="str">
        <f t="shared" si="29"/>
        <v/>
      </c>
      <c r="Z42" s="281" t="str">
        <f t="shared" si="29"/>
        <v/>
      </c>
      <c r="AA42" s="436" t="e">
        <f t="shared" si="17"/>
        <v>#N/A</v>
      </c>
      <c r="AB42" s="436"/>
    </row>
    <row r="43" spans="1:28" ht="30" customHeight="1" x14ac:dyDescent="0.25">
      <c r="A43" s="180">
        <v>15</v>
      </c>
      <c r="B43" s="437" t="e">
        <f>VLOOKUP(A43,ORC!$D:$N,2,0)</f>
        <v>#N/A</v>
      </c>
      <c r="C43" s="437"/>
      <c r="D43" s="437"/>
      <c r="E43" s="437"/>
      <c r="F43" s="152" t="s">
        <v>3402</v>
      </c>
      <c r="G43" s="324"/>
      <c r="H43" s="324"/>
      <c r="I43" s="324"/>
      <c r="J43" s="324"/>
      <c r="K43" s="324"/>
      <c r="L43" s="324"/>
      <c r="M43" s="434">
        <f>SUM(G43:L43)+SUM(U43:Z43)</f>
        <v>0</v>
      </c>
      <c r="N43" s="435"/>
      <c r="O43" s="180">
        <v>15</v>
      </c>
      <c r="P43" s="437" t="e">
        <f>VLOOKUP(O43,ORC!$D:$N,2,0)</f>
        <v>#N/A</v>
      </c>
      <c r="Q43" s="437"/>
      <c r="R43" s="437"/>
      <c r="S43" s="437"/>
      <c r="T43" s="152" t="s">
        <v>3402</v>
      </c>
      <c r="U43" s="285"/>
      <c r="V43" s="285"/>
      <c r="W43" s="285"/>
      <c r="X43" s="285"/>
      <c r="Y43" s="285"/>
      <c r="Z43" s="285"/>
      <c r="AA43" s="434">
        <f t="shared" si="17"/>
        <v>0</v>
      </c>
      <c r="AB43" s="435"/>
    </row>
    <row r="44" spans="1:28" ht="30" customHeight="1" x14ac:dyDescent="0.25">
      <c r="A44" s="188" t="str">
        <f>IFERROR(IF(B43&lt;&gt;"",100,B43),"")</f>
        <v/>
      </c>
      <c r="B44" s="433"/>
      <c r="C44" s="433"/>
      <c r="D44" s="433"/>
      <c r="E44" s="433"/>
      <c r="F44" s="182" t="s">
        <v>4155</v>
      </c>
      <c r="G44" s="281" t="str">
        <f>IF(G43="","",IFERROR(G43*$M44,""))</f>
        <v/>
      </c>
      <c r="H44" s="281" t="str">
        <f t="shared" ref="H44:L44" si="30">IF(H43="","",IFERROR(H43*$M44,""))</f>
        <v/>
      </c>
      <c r="I44" s="281" t="str">
        <f t="shared" si="30"/>
        <v/>
      </c>
      <c r="J44" s="281" t="str">
        <f t="shared" si="30"/>
        <v/>
      </c>
      <c r="K44" s="281" t="str">
        <f t="shared" si="30"/>
        <v/>
      </c>
      <c r="L44" s="281" t="str">
        <f t="shared" si="30"/>
        <v/>
      </c>
      <c r="M44" s="436" t="e">
        <f>VLOOKUP(A43,ORC!$D:$N,11,0)</f>
        <v>#N/A</v>
      </c>
      <c r="N44" s="436"/>
      <c r="O44" s="188" t="str">
        <f>IFERROR(IF(P43&lt;&gt;"",100,P43),"")</f>
        <v/>
      </c>
      <c r="P44" s="433"/>
      <c r="Q44" s="433"/>
      <c r="R44" s="433"/>
      <c r="S44" s="433"/>
      <c r="T44" s="182" t="s">
        <v>4155</v>
      </c>
      <c r="U44" s="281" t="str">
        <f>IF(U43="","",IFERROR(U43*$M44,""))</f>
        <v/>
      </c>
      <c r="V44" s="281" t="str">
        <f t="shared" ref="V44:Z44" si="31">IF(V43="","",IFERROR(V43*$M44,""))</f>
        <v/>
      </c>
      <c r="W44" s="281" t="str">
        <f t="shared" si="31"/>
        <v/>
      </c>
      <c r="X44" s="281" t="str">
        <f t="shared" si="31"/>
        <v/>
      </c>
      <c r="Y44" s="281" t="str">
        <f t="shared" si="31"/>
        <v/>
      </c>
      <c r="Z44" s="281" t="str">
        <f t="shared" si="31"/>
        <v/>
      </c>
      <c r="AA44" s="436" t="e">
        <f t="shared" si="17"/>
        <v>#N/A</v>
      </c>
      <c r="AB44" s="436"/>
    </row>
    <row r="45" spans="1:28" ht="30" customHeight="1" x14ac:dyDescent="0.25">
      <c r="A45" s="180">
        <v>16</v>
      </c>
      <c r="B45" s="437" t="e">
        <f>VLOOKUP(A45,ORC!$D:$N,2,0)</f>
        <v>#N/A</v>
      </c>
      <c r="C45" s="437"/>
      <c r="D45" s="437"/>
      <c r="E45" s="437"/>
      <c r="F45" s="152" t="s">
        <v>3402</v>
      </c>
      <c r="G45" s="324"/>
      <c r="H45" s="324"/>
      <c r="I45" s="324"/>
      <c r="J45" s="324"/>
      <c r="K45" s="324"/>
      <c r="L45" s="324"/>
      <c r="M45" s="434">
        <f>SUM(G45:L45)+SUM(U45:Z45)</f>
        <v>0</v>
      </c>
      <c r="N45" s="435"/>
      <c r="O45" s="180">
        <v>16</v>
      </c>
      <c r="P45" s="437" t="e">
        <f>VLOOKUP(O45,ORC!$D:$N,2,0)</f>
        <v>#N/A</v>
      </c>
      <c r="Q45" s="437"/>
      <c r="R45" s="437"/>
      <c r="S45" s="437"/>
      <c r="T45" s="152" t="s">
        <v>3402</v>
      </c>
      <c r="U45" s="324"/>
      <c r="V45" s="324"/>
      <c r="W45" s="324"/>
      <c r="X45" s="324"/>
      <c r="Y45" s="324"/>
      <c r="Z45" s="324"/>
      <c r="AA45" s="434">
        <f t="shared" si="17"/>
        <v>0</v>
      </c>
      <c r="AB45" s="435"/>
    </row>
    <row r="46" spans="1:28" ht="30" customHeight="1" x14ac:dyDescent="0.25">
      <c r="A46" s="188" t="str">
        <f>IFERROR(IF(B45&lt;&gt;"",100,B45),"")</f>
        <v/>
      </c>
      <c r="B46" s="433"/>
      <c r="C46" s="433"/>
      <c r="D46" s="433"/>
      <c r="E46" s="433"/>
      <c r="F46" s="182" t="s">
        <v>4155</v>
      </c>
      <c r="G46" s="281" t="str">
        <f>IF(G45="","",IFERROR(G45*$M46,""))</f>
        <v/>
      </c>
      <c r="H46" s="281" t="str">
        <f t="shared" ref="H46:L46" si="32">IF(H45="","",IFERROR(H45*$M46,""))</f>
        <v/>
      </c>
      <c r="I46" s="281" t="str">
        <f t="shared" si="32"/>
        <v/>
      </c>
      <c r="J46" s="281" t="str">
        <f t="shared" si="32"/>
        <v/>
      </c>
      <c r="K46" s="281" t="str">
        <f t="shared" si="32"/>
        <v/>
      </c>
      <c r="L46" s="281" t="str">
        <f t="shared" si="32"/>
        <v/>
      </c>
      <c r="M46" s="436" t="e">
        <f>VLOOKUP(A45,ORC!$D:$N,11,0)</f>
        <v>#N/A</v>
      </c>
      <c r="N46" s="436"/>
      <c r="O46" s="188" t="str">
        <f>IFERROR(IF(P45&lt;&gt;"",100,P45),"")</f>
        <v/>
      </c>
      <c r="P46" s="433"/>
      <c r="Q46" s="433"/>
      <c r="R46" s="433"/>
      <c r="S46" s="433"/>
      <c r="T46" s="182" t="s">
        <v>4155</v>
      </c>
      <c r="U46" s="281" t="str">
        <f>IF(U45="","",IFERROR(U45*$M46,""))</f>
        <v/>
      </c>
      <c r="V46" s="281" t="str">
        <f t="shared" ref="V46:Z46" si="33">IF(V45="","",IFERROR(V45*$M46,""))</f>
        <v/>
      </c>
      <c r="W46" s="281" t="str">
        <f t="shared" si="33"/>
        <v/>
      </c>
      <c r="X46" s="281" t="str">
        <f t="shared" si="33"/>
        <v/>
      </c>
      <c r="Y46" s="281" t="str">
        <f t="shared" si="33"/>
        <v/>
      </c>
      <c r="Z46" s="281" t="str">
        <f t="shared" si="33"/>
        <v/>
      </c>
      <c r="AA46" s="436" t="e">
        <f t="shared" si="17"/>
        <v>#N/A</v>
      </c>
      <c r="AB46" s="436"/>
    </row>
    <row r="47" spans="1:28" ht="30" customHeight="1" x14ac:dyDescent="0.25">
      <c r="A47" s="180">
        <v>17</v>
      </c>
      <c r="B47" s="437" t="e">
        <f>VLOOKUP(A47,ORC!$D:$N,2,0)</f>
        <v>#N/A</v>
      </c>
      <c r="C47" s="437"/>
      <c r="D47" s="437"/>
      <c r="E47" s="437"/>
      <c r="F47" s="152" t="s">
        <v>3402</v>
      </c>
      <c r="G47" s="324"/>
      <c r="H47" s="324"/>
      <c r="I47" s="324"/>
      <c r="J47" s="324"/>
      <c r="K47" s="324"/>
      <c r="L47" s="324"/>
      <c r="M47" s="434">
        <f>SUM(G47:L47)+SUM(U47:Z47)</f>
        <v>0</v>
      </c>
      <c r="N47" s="435"/>
      <c r="O47" s="180">
        <v>17</v>
      </c>
      <c r="P47" s="437" t="e">
        <f>VLOOKUP(O47,ORC!$D:$N,2,0)</f>
        <v>#N/A</v>
      </c>
      <c r="Q47" s="437"/>
      <c r="R47" s="437"/>
      <c r="S47" s="437"/>
      <c r="T47" s="152" t="s">
        <v>3402</v>
      </c>
      <c r="U47" s="324"/>
      <c r="V47" s="324"/>
      <c r="W47" s="324"/>
      <c r="X47" s="324"/>
      <c r="Y47" s="324"/>
      <c r="Z47" s="324"/>
      <c r="AA47" s="434">
        <f t="shared" si="17"/>
        <v>0</v>
      </c>
      <c r="AB47" s="435"/>
    </row>
    <row r="48" spans="1:28" ht="30" customHeight="1" x14ac:dyDescent="0.25">
      <c r="A48" s="188" t="str">
        <f>IFERROR(IF(B47&lt;&gt;"",100,B47),"")</f>
        <v/>
      </c>
      <c r="B48" s="433"/>
      <c r="C48" s="433"/>
      <c r="D48" s="433"/>
      <c r="E48" s="433"/>
      <c r="F48" s="182" t="s">
        <v>4155</v>
      </c>
      <c r="G48" s="281" t="str">
        <f>IF(G47="","",IFERROR(G47*$M48,""))</f>
        <v/>
      </c>
      <c r="H48" s="281" t="str">
        <f t="shared" ref="H48:L48" si="34">IF(H47="","",IFERROR(H47*$M48,""))</f>
        <v/>
      </c>
      <c r="I48" s="281" t="str">
        <f t="shared" si="34"/>
        <v/>
      </c>
      <c r="J48" s="281" t="str">
        <f t="shared" si="34"/>
        <v/>
      </c>
      <c r="K48" s="281" t="str">
        <f t="shared" si="34"/>
        <v/>
      </c>
      <c r="L48" s="281" t="str">
        <f t="shared" si="34"/>
        <v/>
      </c>
      <c r="M48" s="436" t="e">
        <f>VLOOKUP(A47,ORC!$D:$N,11,0)</f>
        <v>#N/A</v>
      </c>
      <c r="N48" s="436"/>
      <c r="O48" s="188" t="str">
        <f>IFERROR(IF(P47&lt;&gt;"",100,P47),"")</f>
        <v/>
      </c>
      <c r="P48" s="433"/>
      <c r="Q48" s="433"/>
      <c r="R48" s="433"/>
      <c r="S48" s="433"/>
      <c r="T48" s="182" t="s">
        <v>4155</v>
      </c>
      <c r="U48" s="281" t="str">
        <f>IF(U47="","",IFERROR(U47*$M48,""))</f>
        <v/>
      </c>
      <c r="V48" s="281" t="str">
        <f t="shared" ref="V48:Z48" si="35">IF(V47="","",IFERROR(V47*$M48,""))</f>
        <v/>
      </c>
      <c r="W48" s="281" t="str">
        <f t="shared" si="35"/>
        <v/>
      </c>
      <c r="X48" s="281" t="str">
        <f t="shared" si="35"/>
        <v/>
      </c>
      <c r="Y48" s="281" t="str">
        <f t="shared" si="35"/>
        <v/>
      </c>
      <c r="Z48" s="281" t="str">
        <f t="shared" si="35"/>
        <v/>
      </c>
      <c r="AA48" s="436" t="e">
        <f t="shared" si="17"/>
        <v>#N/A</v>
      </c>
      <c r="AB48" s="436"/>
    </row>
    <row r="49" spans="1:28" ht="30" customHeight="1" x14ac:dyDescent="0.25">
      <c r="A49" s="180">
        <v>18</v>
      </c>
      <c r="B49" s="437" t="e">
        <f>VLOOKUP(A49,ORC!$D:$N,2,0)</f>
        <v>#N/A</v>
      </c>
      <c r="C49" s="437"/>
      <c r="D49" s="437"/>
      <c r="E49" s="437"/>
      <c r="F49" s="152" t="s">
        <v>3402</v>
      </c>
      <c r="G49" s="324"/>
      <c r="H49" s="324"/>
      <c r="I49" s="324"/>
      <c r="J49" s="324"/>
      <c r="K49" s="324"/>
      <c r="L49" s="324"/>
      <c r="M49" s="434">
        <f>SUM(G49:L49)+SUM(U49:Z49)</f>
        <v>0</v>
      </c>
      <c r="N49" s="435"/>
      <c r="O49" s="180">
        <v>18</v>
      </c>
      <c r="P49" s="437" t="e">
        <f>VLOOKUP(O49,ORC!$D:$N,2,0)</f>
        <v>#N/A</v>
      </c>
      <c r="Q49" s="437"/>
      <c r="R49" s="437"/>
      <c r="S49" s="437"/>
      <c r="T49" s="152" t="s">
        <v>3402</v>
      </c>
      <c r="U49" s="324"/>
      <c r="V49" s="324"/>
      <c r="W49" s="324"/>
      <c r="X49" s="324"/>
      <c r="Y49" s="324"/>
      <c r="Z49" s="324"/>
      <c r="AA49" s="434">
        <f t="shared" si="17"/>
        <v>0</v>
      </c>
      <c r="AB49" s="435"/>
    </row>
    <row r="50" spans="1:28" ht="30" customHeight="1" x14ac:dyDescent="0.25">
      <c r="A50" s="188" t="str">
        <f>IFERROR(IF(B49&lt;&gt;"",100,B49),"")</f>
        <v/>
      </c>
      <c r="B50" s="433"/>
      <c r="C50" s="433"/>
      <c r="D50" s="433"/>
      <c r="E50" s="433"/>
      <c r="F50" s="182" t="s">
        <v>4155</v>
      </c>
      <c r="G50" s="281" t="str">
        <f>IF(G49="","",IFERROR(G49*$M50,""))</f>
        <v/>
      </c>
      <c r="H50" s="281" t="str">
        <f t="shared" ref="H50:L50" si="36">IF(H49="","",IFERROR(H49*$M50,""))</f>
        <v/>
      </c>
      <c r="I50" s="281" t="str">
        <f t="shared" si="36"/>
        <v/>
      </c>
      <c r="J50" s="281" t="str">
        <f t="shared" si="36"/>
        <v/>
      </c>
      <c r="K50" s="281" t="str">
        <f t="shared" si="36"/>
        <v/>
      </c>
      <c r="L50" s="281" t="str">
        <f t="shared" si="36"/>
        <v/>
      </c>
      <c r="M50" s="436" t="e">
        <f>VLOOKUP(A49,ORC!$D:$N,11,0)</f>
        <v>#N/A</v>
      </c>
      <c r="N50" s="436"/>
      <c r="O50" s="188" t="str">
        <f>IFERROR(IF(P49&lt;&gt;"",100,P49),"")</f>
        <v/>
      </c>
      <c r="P50" s="433"/>
      <c r="Q50" s="433"/>
      <c r="R50" s="433"/>
      <c r="S50" s="433"/>
      <c r="T50" s="182" t="s">
        <v>4155</v>
      </c>
      <c r="U50" s="281" t="str">
        <f>IF(U49="","",IFERROR(U49*$M50,""))</f>
        <v/>
      </c>
      <c r="V50" s="281" t="str">
        <f t="shared" ref="V50:Z50" si="37">IF(V49="","",IFERROR(V49*$M50,""))</f>
        <v/>
      </c>
      <c r="W50" s="281" t="str">
        <f t="shared" si="37"/>
        <v/>
      </c>
      <c r="X50" s="281" t="str">
        <f t="shared" si="37"/>
        <v/>
      </c>
      <c r="Y50" s="281" t="str">
        <f t="shared" si="37"/>
        <v/>
      </c>
      <c r="Z50" s="281" t="str">
        <f t="shared" si="37"/>
        <v/>
      </c>
      <c r="AA50" s="436" t="e">
        <f t="shared" si="17"/>
        <v>#N/A</v>
      </c>
      <c r="AB50" s="436"/>
    </row>
    <row r="51" spans="1:28" ht="30" customHeight="1" x14ac:dyDescent="0.25">
      <c r="A51" s="180">
        <v>19</v>
      </c>
      <c r="B51" s="437" t="e">
        <f>VLOOKUP(A51,ORC!$D:$N,2,0)</f>
        <v>#N/A</v>
      </c>
      <c r="C51" s="437"/>
      <c r="D51" s="437"/>
      <c r="E51" s="437"/>
      <c r="F51" s="152" t="s">
        <v>3402</v>
      </c>
      <c r="G51" s="324"/>
      <c r="H51" s="324"/>
      <c r="I51" s="324"/>
      <c r="J51" s="324"/>
      <c r="K51" s="324"/>
      <c r="L51" s="324"/>
      <c r="M51" s="434">
        <f>SUM(G51:L51)+SUM(U51:Z51)</f>
        <v>0</v>
      </c>
      <c r="N51" s="435"/>
      <c r="O51" s="180">
        <v>19</v>
      </c>
      <c r="P51" s="437" t="e">
        <f>VLOOKUP(O51,ORC!$D:$N,2,0)</f>
        <v>#N/A</v>
      </c>
      <c r="Q51" s="437"/>
      <c r="R51" s="437"/>
      <c r="S51" s="437"/>
      <c r="T51" s="152" t="s">
        <v>3402</v>
      </c>
      <c r="U51" s="324"/>
      <c r="V51" s="324"/>
      <c r="W51" s="324"/>
      <c r="X51" s="324"/>
      <c r="Y51" s="324"/>
      <c r="Z51" s="324"/>
      <c r="AA51" s="434">
        <f t="shared" si="17"/>
        <v>0</v>
      </c>
      <c r="AB51" s="435"/>
    </row>
    <row r="52" spans="1:28" ht="30" customHeight="1" x14ac:dyDescent="0.25">
      <c r="A52" s="188" t="str">
        <f>IFERROR(IF(B51&lt;&gt;"",100,B51),"")</f>
        <v/>
      </c>
      <c r="B52" s="433"/>
      <c r="C52" s="433"/>
      <c r="D52" s="433"/>
      <c r="E52" s="433"/>
      <c r="F52" s="182" t="s">
        <v>4155</v>
      </c>
      <c r="G52" s="281" t="str">
        <f>IF(G51="","",IFERROR(G51*$M52,""))</f>
        <v/>
      </c>
      <c r="H52" s="281" t="str">
        <f t="shared" ref="H52:L52" si="38">IF(H51="","",IFERROR(H51*$M52,""))</f>
        <v/>
      </c>
      <c r="I52" s="281" t="str">
        <f t="shared" si="38"/>
        <v/>
      </c>
      <c r="J52" s="281" t="str">
        <f t="shared" si="38"/>
        <v/>
      </c>
      <c r="K52" s="281" t="str">
        <f t="shared" si="38"/>
        <v/>
      </c>
      <c r="L52" s="281" t="str">
        <f t="shared" si="38"/>
        <v/>
      </c>
      <c r="M52" s="436" t="e">
        <f>VLOOKUP(A51,ORC!$D:$N,11,0)</f>
        <v>#N/A</v>
      </c>
      <c r="N52" s="436"/>
      <c r="O52" s="188" t="str">
        <f>IFERROR(IF(P51&lt;&gt;"",100,P51),"")</f>
        <v/>
      </c>
      <c r="P52" s="433"/>
      <c r="Q52" s="433"/>
      <c r="R52" s="433"/>
      <c r="S52" s="433"/>
      <c r="T52" s="182" t="s">
        <v>4155</v>
      </c>
      <c r="U52" s="281" t="str">
        <f>IF(U51="","",IFERROR(U51*$M52,""))</f>
        <v/>
      </c>
      <c r="V52" s="281" t="str">
        <f t="shared" ref="V52:Z52" si="39">IF(V51="","",IFERROR(V51*$M52,""))</f>
        <v/>
      </c>
      <c r="W52" s="281" t="str">
        <f t="shared" si="39"/>
        <v/>
      </c>
      <c r="X52" s="281" t="str">
        <f t="shared" si="39"/>
        <v/>
      </c>
      <c r="Y52" s="281" t="str">
        <f t="shared" si="39"/>
        <v/>
      </c>
      <c r="Z52" s="281" t="str">
        <f t="shared" si="39"/>
        <v/>
      </c>
      <c r="AA52" s="436" t="e">
        <f t="shared" si="17"/>
        <v>#N/A</v>
      </c>
      <c r="AB52" s="436"/>
    </row>
    <row r="53" spans="1:28" ht="30" customHeight="1" x14ac:dyDescent="0.25">
      <c r="A53" s="286">
        <v>20</v>
      </c>
      <c r="B53" s="432" t="e">
        <f>VLOOKUP(A53,ORC!$D:$N,2,0)</f>
        <v>#N/A</v>
      </c>
      <c r="C53" s="432"/>
      <c r="D53" s="432"/>
      <c r="E53" s="432"/>
      <c r="F53" s="152" t="s">
        <v>3402</v>
      </c>
      <c r="G53" s="324"/>
      <c r="H53" s="324"/>
      <c r="I53" s="324"/>
      <c r="J53" s="324"/>
      <c r="K53" s="324"/>
      <c r="L53" s="324"/>
      <c r="M53" s="434">
        <f>SUM(G53:L53)+SUM(U53:Z53)</f>
        <v>0</v>
      </c>
      <c r="N53" s="435"/>
      <c r="O53" s="286">
        <v>20</v>
      </c>
      <c r="P53" s="432" t="e">
        <f>VLOOKUP(O53,ORC!$D:$N,2,0)</f>
        <v>#N/A</v>
      </c>
      <c r="Q53" s="432"/>
      <c r="R53" s="432"/>
      <c r="S53" s="432"/>
      <c r="T53" s="152" t="s">
        <v>3402</v>
      </c>
      <c r="U53" s="324"/>
      <c r="V53" s="324"/>
      <c r="W53" s="324"/>
      <c r="X53" s="324"/>
      <c r="Y53" s="324"/>
      <c r="Z53" s="324"/>
      <c r="AA53" s="434">
        <f t="shared" ref="AA53:AA60" si="40">M53</f>
        <v>0</v>
      </c>
      <c r="AB53" s="435"/>
    </row>
    <row r="54" spans="1:28" ht="30" customHeight="1" x14ac:dyDescent="0.25">
      <c r="A54" s="188" t="str">
        <f>IFERROR(IF(B53&lt;&gt;"",100,B53),"")</f>
        <v/>
      </c>
      <c r="B54" s="433"/>
      <c r="C54" s="433"/>
      <c r="D54" s="433"/>
      <c r="E54" s="433"/>
      <c r="F54" s="182" t="s">
        <v>4155</v>
      </c>
      <c r="G54" s="281" t="str">
        <f>IF(G53="","",IFERROR(G53*$M54,""))</f>
        <v/>
      </c>
      <c r="H54" s="281" t="str">
        <f t="shared" ref="H54:L54" si="41">IF(H53="","",IFERROR(H53*$M54,""))</f>
        <v/>
      </c>
      <c r="I54" s="281" t="str">
        <f t="shared" si="41"/>
        <v/>
      </c>
      <c r="J54" s="281" t="str">
        <f t="shared" si="41"/>
        <v/>
      </c>
      <c r="K54" s="281" t="str">
        <f t="shared" si="41"/>
        <v/>
      </c>
      <c r="L54" s="281" t="str">
        <f t="shared" si="41"/>
        <v/>
      </c>
      <c r="M54" s="436" t="e">
        <f>VLOOKUP(A53,ORC!$D:$N,11,0)</f>
        <v>#N/A</v>
      </c>
      <c r="N54" s="436"/>
      <c r="O54" s="188" t="str">
        <f>IFERROR(IF(P53&lt;&gt;"",100,P53),"")</f>
        <v/>
      </c>
      <c r="P54" s="433"/>
      <c r="Q54" s="433"/>
      <c r="R54" s="433"/>
      <c r="S54" s="433"/>
      <c r="T54" s="182" t="s">
        <v>4155</v>
      </c>
      <c r="U54" s="281" t="str">
        <f>IF(U53="","",IFERROR(U53*$M54,""))</f>
        <v/>
      </c>
      <c r="V54" s="281" t="str">
        <f t="shared" ref="V54:Z54" si="42">IF(V53="","",IFERROR(V53*$M54,""))</f>
        <v/>
      </c>
      <c r="W54" s="281" t="str">
        <f t="shared" si="42"/>
        <v/>
      </c>
      <c r="X54" s="281" t="str">
        <f t="shared" si="42"/>
        <v/>
      </c>
      <c r="Y54" s="281" t="str">
        <f t="shared" si="42"/>
        <v/>
      </c>
      <c r="Z54" s="281" t="str">
        <f t="shared" si="42"/>
        <v/>
      </c>
      <c r="AA54" s="436" t="e">
        <f t="shared" si="40"/>
        <v>#N/A</v>
      </c>
      <c r="AB54" s="436"/>
    </row>
    <row r="55" spans="1:28" ht="30" customHeight="1" x14ac:dyDescent="0.25">
      <c r="A55" s="286">
        <v>21</v>
      </c>
      <c r="B55" s="432" t="e">
        <f>VLOOKUP(A55,ORC!$D:$N,2,0)</f>
        <v>#N/A</v>
      </c>
      <c r="C55" s="432"/>
      <c r="D55" s="432"/>
      <c r="E55" s="432"/>
      <c r="F55" s="152" t="s">
        <v>3402</v>
      </c>
      <c r="G55" s="324"/>
      <c r="H55" s="324"/>
      <c r="I55" s="324"/>
      <c r="J55" s="324"/>
      <c r="K55" s="324"/>
      <c r="L55" s="324"/>
      <c r="M55" s="434">
        <f>SUM(G55:L55)+SUM(U55:Z55)</f>
        <v>0</v>
      </c>
      <c r="N55" s="435"/>
      <c r="O55" s="286">
        <v>21</v>
      </c>
      <c r="P55" s="432" t="e">
        <f>VLOOKUP(O55,ORC!$D:$N,2,0)</f>
        <v>#N/A</v>
      </c>
      <c r="Q55" s="432"/>
      <c r="R55" s="432"/>
      <c r="S55" s="432"/>
      <c r="T55" s="152" t="s">
        <v>3402</v>
      </c>
      <c r="U55" s="324"/>
      <c r="V55" s="324"/>
      <c r="W55" s="324"/>
      <c r="X55" s="324"/>
      <c r="Y55" s="324"/>
      <c r="Z55" s="324"/>
      <c r="AA55" s="434">
        <f t="shared" si="40"/>
        <v>0</v>
      </c>
      <c r="AB55" s="435"/>
    </row>
    <row r="56" spans="1:28" ht="30" customHeight="1" x14ac:dyDescent="0.25">
      <c r="A56" s="188" t="str">
        <f>IFERROR(IF(B55&lt;&gt;"",100,B55),"")</f>
        <v/>
      </c>
      <c r="B56" s="433"/>
      <c r="C56" s="433"/>
      <c r="D56" s="433"/>
      <c r="E56" s="433"/>
      <c r="F56" s="182" t="s">
        <v>4155</v>
      </c>
      <c r="G56" s="281" t="str">
        <f>IF(G55="","",IFERROR(G55*$M56,""))</f>
        <v/>
      </c>
      <c r="H56" s="281" t="str">
        <f t="shared" ref="H56:L56" si="43">IF(H55="","",IFERROR(H55*$M56,""))</f>
        <v/>
      </c>
      <c r="I56" s="281" t="str">
        <f t="shared" si="43"/>
        <v/>
      </c>
      <c r="J56" s="281" t="str">
        <f t="shared" si="43"/>
        <v/>
      </c>
      <c r="K56" s="281" t="str">
        <f t="shared" si="43"/>
        <v/>
      </c>
      <c r="L56" s="281" t="str">
        <f t="shared" si="43"/>
        <v/>
      </c>
      <c r="M56" s="436" t="e">
        <f>VLOOKUP(A55,ORC!$D:$N,11,0)</f>
        <v>#N/A</v>
      </c>
      <c r="N56" s="436"/>
      <c r="O56" s="188" t="str">
        <f>IFERROR(IF(P55&lt;&gt;"",100,P55),"")</f>
        <v/>
      </c>
      <c r="P56" s="433"/>
      <c r="Q56" s="433"/>
      <c r="R56" s="433"/>
      <c r="S56" s="433"/>
      <c r="T56" s="182" t="s">
        <v>4155</v>
      </c>
      <c r="U56" s="281" t="str">
        <f>IF(U55="","",IFERROR(U55*$M56,""))</f>
        <v/>
      </c>
      <c r="V56" s="281" t="str">
        <f t="shared" ref="V56:Z56" si="44">IF(V55="","",IFERROR(V55*$M56,""))</f>
        <v/>
      </c>
      <c r="W56" s="281" t="str">
        <f t="shared" si="44"/>
        <v/>
      </c>
      <c r="X56" s="281" t="str">
        <f t="shared" si="44"/>
        <v/>
      </c>
      <c r="Y56" s="281" t="str">
        <f t="shared" si="44"/>
        <v/>
      </c>
      <c r="Z56" s="281" t="str">
        <f t="shared" si="44"/>
        <v/>
      </c>
      <c r="AA56" s="436" t="e">
        <f t="shared" si="40"/>
        <v>#N/A</v>
      </c>
      <c r="AB56" s="436"/>
    </row>
    <row r="57" spans="1:28" ht="30" customHeight="1" x14ac:dyDescent="0.25">
      <c r="A57" s="286">
        <v>22</v>
      </c>
      <c r="B57" s="432" t="e">
        <f>VLOOKUP(A57,ORC!$D:$N,2,0)</f>
        <v>#N/A</v>
      </c>
      <c r="C57" s="432"/>
      <c r="D57" s="432"/>
      <c r="E57" s="432"/>
      <c r="F57" s="152" t="s">
        <v>3402</v>
      </c>
      <c r="G57" s="324"/>
      <c r="H57" s="324"/>
      <c r="I57" s="324"/>
      <c r="J57" s="324"/>
      <c r="K57" s="324"/>
      <c r="L57" s="324"/>
      <c r="M57" s="434">
        <f>SUM(G57:L57)+SUM(U57:Z57)</f>
        <v>0</v>
      </c>
      <c r="N57" s="435"/>
      <c r="O57" s="286">
        <v>22</v>
      </c>
      <c r="P57" s="432" t="e">
        <f>VLOOKUP(O57,ORC!$D:$N,2,0)</f>
        <v>#N/A</v>
      </c>
      <c r="Q57" s="432"/>
      <c r="R57" s="432"/>
      <c r="S57" s="432"/>
      <c r="T57" s="152" t="s">
        <v>3402</v>
      </c>
      <c r="U57" s="324"/>
      <c r="V57" s="324"/>
      <c r="W57" s="324"/>
      <c r="X57" s="324"/>
      <c r="Y57" s="324"/>
      <c r="Z57" s="324"/>
      <c r="AA57" s="434">
        <f t="shared" si="40"/>
        <v>0</v>
      </c>
      <c r="AB57" s="435"/>
    </row>
    <row r="58" spans="1:28" ht="30" customHeight="1" x14ac:dyDescent="0.25">
      <c r="A58" s="188" t="str">
        <f>IFERROR(IF(B57&lt;&gt;"",100,B57),"")</f>
        <v/>
      </c>
      <c r="B58" s="433"/>
      <c r="C58" s="433"/>
      <c r="D58" s="433"/>
      <c r="E58" s="433"/>
      <c r="F58" s="182" t="s">
        <v>4155</v>
      </c>
      <c r="G58" s="281" t="str">
        <f>IF(G57="","",IFERROR(G57*$M58,""))</f>
        <v/>
      </c>
      <c r="H58" s="281" t="str">
        <f t="shared" ref="H58:L58" si="45">IF(H57="","",IFERROR(H57*$M58,""))</f>
        <v/>
      </c>
      <c r="I58" s="281" t="str">
        <f t="shared" si="45"/>
        <v/>
      </c>
      <c r="J58" s="281" t="str">
        <f t="shared" si="45"/>
        <v/>
      </c>
      <c r="K58" s="281" t="str">
        <f t="shared" si="45"/>
        <v/>
      </c>
      <c r="L58" s="281" t="str">
        <f t="shared" si="45"/>
        <v/>
      </c>
      <c r="M58" s="436" t="e">
        <f>VLOOKUP(A57,ORC!$D:$N,11,0)</f>
        <v>#N/A</v>
      </c>
      <c r="N58" s="436"/>
      <c r="O58" s="188" t="str">
        <f>IFERROR(IF(P57&lt;&gt;"",100,P57),"")</f>
        <v/>
      </c>
      <c r="P58" s="433"/>
      <c r="Q58" s="433"/>
      <c r="R58" s="433"/>
      <c r="S58" s="433"/>
      <c r="T58" s="182" t="s">
        <v>4155</v>
      </c>
      <c r="U58" s="281" t="str">
        <f>IF(U57="","",IFERROR(U57*$M58,""))</f>
        <v/>
      </c>
      <c r="V58" s="281" t="str">
        <f t="shared" ref="V58:Z58" si="46">IF(V57="","",IFERROR(V57*$M58,""))</f>
        <v/>
      </c>
      <c r="W58" s="281" t="str">
        <f t="shared" si="46"/>
        <v/>
      </c>
      <c r="X58" s="281" t="str">
        <f t="shared" si="46"/>
        <v/>
      </c>
      <c r="Y58" s="281" t="str">
        <f t="shared" si="46"/>
        <v/>
      </c>
      <c r="Z58" s="281" t="str">
        <f t="shared" si="46"/>
        <v/>
      </c>
      <c r="AA58" s="436" t="e">
        <f t="shared" si="40"/>
        <v>#N/A</v>
      </c>
      <c r="AB58" s="436"/>
    </row>
    <row r="59" spans="1:28" ht="30" customHeight="1" x14ac:dyDescent="0.25">
      <c r="A59" s="180">
        <v>23</v>
      </c>
      <c r="B59" s="437" t="e">
        <f>VLOOKUP(A59,ORC!$D:$N,2,0)</f>
        <v>#N/A</v>
      </c>
      <c r="C59" s="437"/>
      <c r="D59" s="437"/>
      <c r="E59" s="437"/>
      <c r="F59" s="152" t="s">
        <v>3402</v>
      </c>
      <c r="G59" s="324"/>
      <c r="H59" s="324"/>
      <c r="I59" s="324"/>
      <c r="J59" s="324"/>
      <c r="K59" s="324"/>
      <c r="L59" s="324"/>
      <c r="M59" s="434">
        <f>SUM(G59:L59)+SUM(U59:Z59)</f>
        <v>0</v>
      </c>
      <c r="N59" s="435"/>
      <c r="O59" s="180">
        <v>23</v>
      </c>
      <c r="P59" s="437" t="e">
        <f>VLOOKUP(O59,ORC!$D:$N,2,0)</f>
        <v>#N/A</v>
      </c>
      <c r="Q59" s="437"/>
      <c r="R59" s="437"/>
      <c r="S59" s="437"/>
      <c r="T59" s="152" t="s">
        <v>3402</v>
      </c>
      <c r="U59" s="324"/>
      <c r="V59" s="324"/>
      <c r="W59" s="324"/>
      <c r="X59" s="324"/>
      <c r="Y59" s="324"/>
      <c r="Z59" s="324"/>
      <c r="AA59" s="434">
        <f t="shared" si="40"/>
        <v>0</v>
      </c>
      <c r="AB59" s="435"/>
    </row>
    <row r="60" spans="1:28" ht="30" customHeight="1" x14ac:dyDescent="0.25">
      <c r="A60" s="188" t="str">
        <f>IFERROR(IF(B59&lt;&gt;"",100,B59),"")</f>
        <v/>
      </c>
      <c r="B60" s="433"/>
      <c r="C60" s="433"/>
      <c r="D60" s="433"/>
      <c r="E60" s="433"/>
      <c r="F60" s="182" t="s">
        <v>4155</v>
      </c>
      <c r="G60" s="281" t="str">
        <f>IF(G59="","",IFERROR(G59*$M60,""))</f>
        <v/>
      </c>
      <c r="H60" s="281" t="str">
        <f t="shared" ref="H60:L60" si="47">IF(H59="","",IFERROR(H59*$M60,""))</f>
        <v/>
      </c>
      <c r="I60" s="281" t="str">
        <f t="shared" si="47"/>
        <v/>
      </c>
      <c r="J60" s="281" t="str">
        <f t="shared" si="47"/>
        <v/>
      </c>
      <c r="K60" s="281" t="str">
        <f t="shared" si="47"/>
        <v/>
      </c>
      <c r="L60" s="281" t="str">
        <f t="shared" si="47"/>
        <v/>
      </c>
      <c r="M60" s="436" t="e">
        <f>VLOOKUP(A59,ORC!$D:$N,11,0)</f>
        <v>#N/A</v>
      </c>
      <c r="N60" s="436"/>
      <c r="O60" s="188" t="str">
        <f>IFERROR(IF(P59&lt;&gt;"",100,P59),"")</f>
        <v/>
      </c>
      <c r="P60" s="433"/>
      <c r="Q60" s="433"/>
      <c r="R60" s="433"/>
      <c r="S60" s="433"/>
      <c r="T60" s="182" t="s">
        <v>4155</v>
      </c>
      <c r="U60" s="281" t="str">
        <f>IF(U59="","",IFERROR(U59*$M60,""))</f>
        <v/>
      </c>
      <c r="V60" s="281" t="str">
        <f t="shared" ref="V60:Z60" si="48">IF(V59="","",IFERROR(V59*$M60,""))</f>
        <v/>
      </c>
      <c r="W60" s="281" t="str">
        <f t="shared" si="48"/>
        <v/>
      </c>
      <c r="X60" s="281" t="str">
        <f t="shared" si="48"/>
        <v/>
      </c>
      <c r="Y60" s="281" t="str">
        <f t="shared" si="48"/>
        <v/>
      </c>
      <c r="Z60" s="281" t="str">
        <f t="shared" si="48"/>
        <v/>
      </c>
      <c r="AA60" s="436" t="e">
        <f t="shared" si="40"/>
        <v>#N/A</v>
      </c>
      <c r="AB60" s="436"/>
    </row>
    <row r="61" spans="1:28" ht="30" customHeight="1" x14ac:dyDescent="0.25">
      <c r="A61" s="286">
        <v>24</v>
      </c>
      <c r="B61" s="432" t="e">
        <f>VLOOKUP(A61,ORC!$D:$N,2,0)</f>
        <v>#N/A</v>
      </c>
      <c r="C61" s="432"/>
      <c r="D61" s="432"/>
      <c r="E61" s="432"/>
      <c r="F61" s="152" t="s">
        <v>3402</v>
      </c>
      <c r="G61" s="324"/>
      <c r="H61" s="324"/>
      <c r="I61" s="324"/>
      <c r="J61" s="324"/>
      <c r="K61" s="324"/>
      <c r="L61" s="324"/>
      <c r="M61" s="434">
        <f>SUM(G61:L61)+SUM(U61:Z61)</f>
        <v>0</v>
      </c>
      <c r="N61" s="435"/>
      <c r="O61" s="286">
        <v>24</v>
      </c>
      <c r="P61" s="432" t="e">
        <f>VLOOKUP(O61,ORC!$D:$N,2,0)</f>
        <v>#N/A</v>
      </c>
      <c r="Q61" s="432"/>
      <c r="R61" s="432"/>
      <c r="S61" s="432"/>
      <c r="T61" s="152" t="s">
        <v>3402</v>
      </c>
      <c r="U61" s="324"/>
      <c r="V61" s="324"/>
      <c r="W61" s="324"/>
      <c r="X61" s="324"/>
      <c r="Y61" s="324"/>
      <c r="Z61" s="324"/>
      <c r="AA61" s="434">
        <f t="shared" ref="AA61:AA68" si="49">M61</f>
        <v>0</v>
      </c>
      <c r="AB61" s="435"/>
    </row>
    <row r="62" spans="1:28" ht="30" customHeight="1" x14ac:dyDescent="0.25">
      <c r="A62" s="188" t="str">
        <f>IFERROR(IF(B61&lt;&gt;"",100,B61),"")</f>
        <v/>
      </c>
      <c r="B62" s="433"/>
      <c r="C62" s="433"/>
      <c r="D62" s="433"/>
      <c r="E62" s="433"/>
      <c r="F62" s="182" t="s">
        <v>4155</v>
      </c>
      <c r="G62" s="322" t="str">
        <f>IF(G61="","",IFERROR(G61*$M62,""))</f>
        <v/>
      </c>
      <c r="H62" s="322" t="str">
        <f t="shared" ref="H62:L62" si="50">IF(H61="","",IFERROR(H61*$M62,""))</f>
        <v/>
      </c>
      <c r="I62" s="322" t="str">
        <f t="shared" si="50"/>
        <v/>
      </c>
      <c r="J62" s="322" t="str">
        <f t="shared" si="50"/>
        <v/>
      </c>
      <c r="K62" s="322" t="str">
        <f t="shared" si="50"/>
        <v/>
      </c>
      <c r="L62" s="322" t="str">
        <f t="shared" si="50"/>
        <v/>
      </c>
      <c r="M62" s="436" t="e">
        <f>VLOOKUP(A61,ORC!$D:$N,11,0)</f>
        <v>#N/A</v>
      </c>
      <c r="N62" s="436"/>
      <c r="O62" s="188" t="str">
        <f>IFERROR(IF(P61&lt;&gt;"",100,P61),"")</f>
        <v/>
      </c>
      <c r="P62" s="433"/>
      <c r="Q62" s="433"/>
      <c r="R62" s="433"/>
      <c r="S62" s="433"/>
      <c r="T62" s="182" t="s">
        <v>4155</v>
      </c>
      <c r="U62" s="322" t="str">
        <f>IF(U61="","",IFERROR(U61*$M62,""))</f>
        <v/>
      </c>
      <c r="V62" s="322" t="str">
        <f t="shared" ref="V62:Z62" si="51">IF(V61="","",IFERROR(V61*$M62,""))</f>
        <v/>
      </c>
      <c r="W62" s="322" t="str">
        <f t="shared" si="51"/>
        <v/>
      </c>
      <c r="X62" s="322" t="str">
        <f t="shared" si="51"/>
        <v/>
      </c>
      <c r="Y62" s="322" t="str">
        <f t="shared" si="51"/>
        <v/>
      </c>
      <c r="Z62" s="322" t="str">
        <f t="shared" si="51"/>
        <v/>
      </c>
      <c r="AA62" s="436" t="e">
        <f t="shared" si="49"/>
        <v>#N/A</v>
      </c>
      <c r="AB62" s="436"/>
    </row>
    <row r="63" spans="1:28" ht="30" hidden="1" customHeight="1" x14ac:dyDescent="0.25">
      <c r="A63" s="286">
        <v>25</v>
      </c>
      <c r="B63" s="432" t="e">
        <f>VLOOKUP(A63,ORC!$D:$N,2,0)</f>
        <v>#N/A</v>
      </c>
      <c r="C63" s="432"/>
      <c r="D63" s="432"/>
      <c r="E63" s="432"/>
      <c r="F63" s="152" t="s">
        <v>3402</v>
      </c>
      <c r="G63" s="324"/>
      <c r="H63" s="324"/>
      <c r="I63" s="324"/>
      <c r="J63" s="324"/>
      <c r="K63" s="324"/>
      <c r="L63" s="324"/>
      <c r="M63" s="434">
        <f>SUM(G63:L63)+SUM(U63:Z63)</f>
        <v>0</v>
      </c>
      <c r="N63" s="435"/>
      <c r="O63" s="286">
        <v>25</v>
      </c>
      <c r="P63" s="432" t="e">
        <f>VLOOKUP(O63,ORC!$D:$N,2,0)</f>
        <v>#N/A</v>
      </c>
      <c r="Q63" s="432"/>
      <c r="R63" s="432"/>
      <c r="S63" s="432"/>
      <c r="T63" s="152" t="s">
        <v>3402</v>
      </c>
      <c r="U63" s="324"/>
      <c r="V63" s="324"/>
      <c r="W63" s="324"/>
      <c r="X63" s="324"/>
      <c r="Y63" s="324"/>
      <c r="Z63" s="324"/>
      <c r="AA63" s="434">
        <f t="shared" si="49"/>
        <v>0</v>
      </c>
      <c r="AB63" s="435"/>
    </row>
    <row r="64" spans="1:28" ht="30" hidden="1" customHeight="1" x14ac:dyDescent="0.25">
      <c r="A64" s="188" t="str">
        <f>IFERROR(IF(B63&lt;&gt;"",100,B63),"")</f>
        <v/>
      </c>
      <c r="B64" s="433"/>
      <c r="C64" s="433"/>
      <c r="D64" s="433"/>
      <c r="E64" s="433"/>
      <c r="F64" s="182" t="s">
        <v>4155</v>
      </c>
      <c r="G64" s="322" t="str">
        <f>IF(G63="","",IFERROR(G63*$M64,""))</f>
        <v/>
      </c>
      <c r="H64" s="322" t="str">
        <f t="shared" ref="H64:L64" si="52">IF(H63="","",IFERROR(H63*$M64,""))</f>
        <v/>
      </c>
      <c r="I64" s="322" t="str">
        <f t="shared" si="52"/>
        <v/>
      </c>
      <c r="J64" s="322" t="str">
        <f t="shared" si="52"/>
        <v/>
      </c>
      <c r="K64" s="322" t="str">
        <f t="shared" si="52"/>
        <v/>
      </c>
      <c r="L64" s="322" t="str">
        <f t="shared" si="52"/>
        <v/>
      </c>
      <c r="M64" s="436" t="e">
        <f>VLOOKUP(A63,ORC!$D:$N,11,0)</f>
        <v>#N/A</v>
      </c>
      <c r="N64" s="436"/>
      <c r="O64" s="188" t="str">
        <f>IFERROR(IF(P63&lt;&gt;"",100,P63),"")</f>
        <v/>
      </c>
      <c r="P64" s="433"/>
      <c r="Q64" s="433"/>
      <c r="R64" s="433"/>
      <c r="S64" s="433"/>
      <c r="T64" s="182" t="s">
        <v>4155</v>
      </c>
      <c r="U64" s="322" t="str">
        <f>IF(U63="","",IFERROR(U63*$M64,""))</f>
        <v/>
      </c>
      <c r="V64" s="322" t="str">
        <f t="shared" ref="V64:Z64" si="53">IF(V63="","",IFERROR(V63*$M64,""))</f>
        <v/>
      </c>
      <c r="W64" s="322" t="str">
        <f t="shared" si="53"/>
        <v/>
      </c>
      <c r="X64" s="322" t="str">
        <f t="shared" si="53"/>
        <v/>
      </c>
      <c r="Y64" s="322" t="str">
        <f t="shared" si="53"/>
        <v/>
      </c>
      <c r="Z64" s="322" t="str">
        <f t="shared" si="53"/>
        <v/>
      </c>
      <c r="AA64" s="436" t="e">
        <f t="shared" si="49"/>
        <v>#N/A</v>
      </c>
      <c r="AB64" s="436"/>
    </row>
    <row r="65" spans="1:28" ht="30" hidden="1" customHeight="1" x14ac:dyDescent="0.25">
      <c r="A65" s="286">
        <v>26</v>
      </c>
      <c r="B65" s="432" t="e">
        <f>VLOOKUP(A65,ORC!$D:$N,2,0)</f>
        <v>#N/A</v>
      </c>
      <c r="C65" s="432"/>
      <c r="D65" s="432"/>
      <c r="E65" s="432"/>
      <c r="F65" s="152" t="s">
        <v>3402</v>
      </c>
      <c r="G65" s="324"/>
      <c r="H65" s="324"/>
      <c r="I65" s="324"/>
      <c r="J65" s="324"/>
      <c r="K65" s="324"/>
      <c r="L65" s="324"/>
      <c r="M65" s="434">
        <f>SUM(G65:L65)+SUM(U65:Z65)</f>
        <v>0</v>
      </c>
      <c r="N65" s="435"/>
      <c r="O65" s="286">
        <v>26</v>
      </c>
      <c r="P65" s="432" t="e">
        <f>VLOOKUP(O65,ORC!$D:$N,2,0)</f>
        <v>#N/A</v>
      </c>
      <c r="Q65" s="432"/>
      <c r="R65" s="432"/>
      <c r="S65" s="432"/>
      <c r="T65" s="152" t="s">
        <v>3402</v>
      </c>
      <c r="U65" s="324"/>
      <c r="V65" s="324"/>
      <c r="W65" s="324"/>
      <c r="X65" s="324"/>
      <c r="Y65" s="324"/>
      <c r="Z65" s="324"/>
      <c r="AA65" s="434">
        <f t="shared" si="49"/>
        <v>0</v>
      </c>
      <c r="AB65" s="435"/>
    </row>
    <row r="66" spans="1:28" ht="30" hidden="1" customHeight="1" x14ac:dyDescent="0.25">
      <c r="A66" s="188" t="str">
        <f>IFERROR(IF(B65&lt;&gt;"",100,B65),"")</f>
        <v/>
      </c>
      <c r="B66" s="433"/>
      <c r="C66" s="433"/>
      <c r="D66" s="433"/>
      <c r="E66" s="433"/>
      <c r="F66" s="182" t="s">
        <v>4155</v>
      </c>
      <c r="G66" s="322" t="str">
        <f>IF(G65="","",IFERROR(G65*$M66,""))</f>
        <v/>
      </c>
      <c r="H66" s="322" t="str">
        <f t="shared" ref="H66:L66" si="54">IF(H65="","",IFERROR(H65*$M66,""))</f>
        <v/>
      </c>
      <c r="I66" s="322" t="str">
        <f t="shared" si="54"/>
        <v/>
      </c>
      <c r="J66" s="322" t="str">
        <f t="shared" si="54"/>
        <v/>
      </c>
      <c r="K66" s="322" t="str">
        <f t="shared" si="54"/>
        <v/>
      </c>
      <c r="L66" s="322" t="str">
        <f t="shared" si="54"/>
        <v/>
      </c>
      <c r="M66" s="436" t="e">
        <f>VLOOKUP(A65,ORC!$D:$N,11,0)</f>
        <v>#N/A</v>
      </c>
      <c r="N66" s="436"/>
      <c r="O66" s="188" t="str">
        <f>IFERROR(IF(P65&lt;&gt;"",100,P65),"")</f>
        <v/>
      </c>
      <c r="P66" s="433"/>
      <c r="Q66" s="433"/>
      <c r="R66" s="433"/>
      <c r="S66" s="433"/>
      <c r="T66" s="182" t="s">
        <v>4155</v>
      </c>
      <c r="U66" s="322" t="str">
        <f>IF(U65="","",IFERROR(U65*$M66,""))</f>
        <v/>
      </c>
      <c r="V66" s="322" t="str">
        <f t="shared" ref="V66:Z66" si="55">IF(V65="","",IFERROR(V65*$M66,""))</f>
        <v/>
      </c>
      <c r="W66" s="322" t="str">
        <f t="shared" si="55"/>
        <v/>
      </c>
      <c r="X66" s="322" t="str">
        <f t="shared" si="55"/>
        <v/>
      </c>
      <c r="Y66" s="322" t="str">
        <f t="shared" si="55"/>
        <v/>
      </c>
      <c r="Z66" s="322" t="str">
        <f t="shared" si="55"/>
        <v/>
      </c>
      <c r="AA66" s="436" t="e">
        <f t="shared" si="49"/>
        <v>#N/A</v>
      </c>
      <c r="AB66" s="436"/>
    </row>
    <row r="67" spans="1:28" ht="30" hidden="1" customHeight="1" x14ac:dyDescent="0.25">
      <c r="A67" s="180">
        <v>27</v>
      </c>
      <c r="B67" s="437" t="e">
        <f>VLOOKUP(A67,ORC!$D:$N,2,0)</f>
        <v>#N/A</v>
      </c>
      <c r="C67" s="437"/>
      <c r="D67" s="437"/>
      <c r="E67" s="437"/>
      <c r="F67" s="152" t="s">
        <v>3402</v>
      </c>
      <c r="G67" s="324"/>
      <c r="H67" s="324"/>
      <c r="I67" s="324"/>
      <c r="J67" s="324"/>
      <c r="K67" s="324"/>
      <c r="L67" s="324"/>
      <c r="M67" s="434">
        <f>SUM(G67:L67)+SUM(U67:Z67)</f>
        <v>0</v>
      </c>
      <c r="N67" s="435"/>
      <c r="O67" s="180">
        <v>27</v>
      </c>
      <c r="P67" s="437" t="e">
        <f>VLOOKUP(O67,ORC!$D:$N,2,0)</f>
        <v>#N/A</v>
      </c>
      <c r="Q67" s="437"/>
      <c r="R67" s="437"/>
      <c r="S67" s="437"/>
      <c r="T67" s="152" t="s">
        <v>3402</v>
      </c>
      <c r="U67" s="324"/>
      <c r="V67" s="324"/>
      <c r="W67" s="324"/>
      <c r="X67" s="324"/>
      <c r="Y67" s="324"/>
      <c r="Z67" s="324"/>
      <c r="AA67" s="434">
        <f t="shared" si="49"/>
        <v>0</v>
      </c>
      <c r="AB67" s="435"/>
    </row>
    <row r="68" spans="1:28" ht="30" hidden="1" customHeight="1" x14ac:dyDescent="0.25">
      <c r="A68" s="188" t="str">
        <f>IFERROR(IF(B67&lt;&gt;"",100,B67),"")</f>
        <v/>
      </c>
      <c r="B68" s="433"/>
      <c r="C68" s="433"/>
      <c r="D68" s="433"/>
      <c r="E68" s="433"/>
      <c r="F68" s="182" t="s">
        <v>4155</v>
      </c>
      <c r="G68" s="322" t="str">
        <f>IF(G67="","",IFERROR(G67*$M68,""))</f>
        <v/>
      </c>
      <c r="H68" s="322" t="str">
        <f t="shared" ref="H68:L68" si="56">IF(H67="","",IFERROR(H67*$M68,""))</f>
        <v/>
      </c>
      <c r="I68" s="322" t="str">
        <f t="shared" si="56"/>
        <v/>
      </c>
      <c r="J68" s="322" t="str">
        <f t="shared" si="56"/>
        <v/>
      </c>
      <c r="K68" s="322" t="str">
        <f t="shared" si="56"/>
        <v/>
      </c>
      <c r="L68" s="322" t="str">
        <f t="shared" si="56"/>
        <v/>
      </c>
      <c r="M68" s="436" t="e">
        <f>VLOOKUP(A67,ORC!$D:$N,11,0)</f>
        <v>#N/A</v>
      </c>
      <c r="N68" s="436"/>
      <c r="O68" s="188" t="str">
        <f>IFERROR(IF(P67&lt;&gt;"",100,P67),"")</f>
        <v/>
      </c>
      <c r="P68" s="433"/>
      <c r="Q68" s="433"/>
      <c r="R68" s="433"/>
      <c r="S68" s="433"/>
      <c r="T68" s="182" t="s">
        <v>4155</v>
      </c>
      <c r="U68" s="322" t="str">
        <f>IF(U67="","",IFERROR(U67*$M68,""))</f>
        <v/>
      </c>
      <c r="V68" s="322" t="str">
        <f t="shared" ref="V68:Z68" si="57">IF(V67="","",IFERROR(V67*$M68,""))</f>
        <v/>
      </c>
      <c r="W68" s="322" t="str">
        <f t="shared" si="57"/>
        <v/>
      </c>
      <c r="X68" s="322" t="str">
        <f t="shared" si="57"/>
        <v/>
      </c>
      <c r="Y68" s="322" t="str">
        <f t="shared" si="57"/>
        <v/>
      </c>
      <c r="Z68" s="322" t="str">
        <f t="shared" si="57"/>
        <v/>
      </c>
      <c r="AA68" s="436" t="e">
        <f t="shared" si="49"/>
        <v>#N/A</v>
      </c>
      <c r="AB68" s="436"/>
    </row>
    <row r="69" spans="1:28" ht="30" hidden="1" customHeight="1" x14ac:dyDescent="0.25">
      <c r="A69" s="286">
        <v>28</v>
      </c>
      <c r="B69" s="432" t="e">
        <f>VLOOKUP(A69,ORC!$D:$N,2,0)</f>
        <v>#N/A</v>
      </c>
      <c r="C69" s="432"/>
      <c r="D69" s="432"/>
      <c r="E69" s="432"/>
      <c r="F69" s="152" t="s">
        <v>3402</v>
      </c>
      <c r="G69" s="324"/>
      <c r="H69" s="324"/>
      <c r="I69" s="324"/>
      <c r="J69" s="324"/>
      <c r="K69" s="324"/>
      <c r="L69" s="324"/>
      <c r="M69" s="434">
        <f>SUM(G69:L69)+SUM(U69:Z69)</f>
        <v>0</v>
      </c>
      <c r="N69" s="435"/>
      <c r="O69" s="286">
        <v>28</v>
      </c>
      <c r="P69" s="432" t="e">
        <f>VLOOKUP(O69,ORC!$D:$N,2,0)</f>
        <v>#N/A</v>
      </c>
      <c r="Q69" s="432"/>
      <c r="R69" s="432"/>
      <c r="S69" s="432"/>
      <c r="T69" s="152" t="s">
        <v>3402</v>
      </c>
      <c r="U69" s="324"/>
      <c r="V69" s="324"/>
      <c r="W69" s="324"/>
      <c r="X69" s="324"/>
      <c r="Y69" s="324"/>
      <c r="Z69" s="324"/>
      <c r="AA69" s="434">
        <f t="shared" ref="AA69:AA74" si="58">M69</f>
        <v>0</v>
      </c>
      <c r="AB69" s="435"/>
    </row>
    <row r="70" spans="1:28" ht="30" hidden="1" customHeight="1" x14ac:dyDescent="0.25">
      <c r="A70" s="188" t="str">
        <f>IFERROR(IF(B69&lt;&gt;"",100,B69),"")</f>
        <v/>
      </c>
      <c r="B70" s="433"/>
      <c r="C70" s="433"/>
      <c r="D70" s="433"/>
      <c r="E70" s="433"/>
      <c r="F70" s="182" t="s">
        <v>4155</v>
      </c>
      <c r="G70" s="322" t="str">
        <f>IF(G69="","",IFERROR(G69*$M70,""))</f>
        <v/>
      </c>
      <c r="H70" s="322" t="str">
        <f t="shared" ref="H70:L70" si="59">IF(H69="","",IFERROR(H69*$M70,""))</f>
        <v/>
      </c>
      <c r="I70" s="322" t="str">
        <f t="shared" si="59"/>
        <v/>
      </c>
      <c r="J70" s="322" t="str">
        <f t="shared" si="59"/>
        <v/>
      </c>
      <c r="K70" s="322" t="str">
        <f t="shared" si="59"/>
        <v/>
      </c>
      <c r="L70" s="322" t="str">
        <f t="shared" si="59"/>
        <v/>
      </c>
      <c r="M70" s="436" t="e">
        <f>VLOOKUP(A69,ORC!$D:$N,11,0)</f>
        <v>#N/A</v>
      </c>
      <c r="N70" s="436"/>
      <c r="O70" s="188" t="str">
        <f>IFERROR(IF(P69&lt;&gt;"",100,P69),"")</f>
        <v/>
      </c>
      <c r="P70" s="433"/>
      <c r="Q70" s="433"/>
      <c r="R70" s="433"/>
      <c r="S70" s="433"/>
      <c r="T70" s="182" t="s">
        <v>4155</v>
      </c>
      <c r="U70" s="322" t="str">
        <f>IF(U69="","",IFERROR(U69*$M70,""))</f>
        <v/>
      </c>
      <c r="V70" s="322" t="str">
        <f t="shared" ref="V70:Z70" si="60">IF(V69="","",IFERROR(V69*$M70,""))</f>
        <v/>
      </c>
      <c r="W70" s="322" t="str">
        <f t="shared" si="60"/>
        <v/>
      </c>
      <c r="X70" s="322" t="str">
        <f t="shared" si="60"/>
        <v/>
      </c>
      <c r="Y70" s="322" t="str">
        <f t="shared" si="60"/>
        <v/>
      </c>
      <c r="Z70" s="322" t="str">
        <f t="shared" si="60"/>
        <v/>
      </c>
      <c r="AA70" s="436" t="e">
        <f t="shared" si="58"/>
        <v>#N/A</v>
      </c>
      <c r="AB70" s="436"/>
    </row>
    <row r="71" spans="1:28" ht="30" hidden="1" customHeight="1" x14ac:dyDescent="0.25">
      <c r="A71" s="286">
        <v>29</v>
      </c>
      <c r="B71" s="432" t="e">
        <f>VLOOKUP(A71,ORC!$D:$N,2,0)</f>
        <v>#N/A</v>
      </c>
      <c r="C71" s="432"/>
      <c r="D71" s="432"/>
      <c r="E71" s="432"/>
      <c r="F71" s="152" t="s">
        <v>3402</v>
      </c>
      <c r="G71" s="324"/>
      <c r="H71" s="324"/>
      <c r="I71" s="324"/>
      <c r="J71" s="324"/>
      <c r="K71" s="324"/>
      <c r="L71" s="324"/>
      <c r="M71" s="434">
        <f>SUM(G71:L71)+SUM(U71:Z71)</f>
        <v>0</v>
      </c>
      <c r="N71" s="435"/>
      <c r="O71" s="286">
        <v>29</v>
      </c>
      <c r="P71" s="432" t="e">
        <f>VLOOKUP(O71,ORC!$D:$N,2,0)</f>
        <v>#N/A</v>
      </c>
      <c r="Q71" s="432"/>
      <c r="R71" s="432"/>
      <c r="S71" s="432"/>
      <c r="T71" s="152" t="s">
        <v>3402</v>
      </c>
      <c r="U71" s="324"/>
      <c r="V71" s="324"/>
      <c r="W71" s="324"/>
      <c r="X71" s="324"/>
      <c r="Y71" s="324"/>
      <c r="Z71" s="324"/>
      <c r="AA71" s="434">
        <f t="shared" si="58"/>
        <v>0</v>
      </c>
      <c r="AB71" s="435"/>
    </row>
    <row r="72" spans="1:28" ht="30" hidden="1" customHeight="1" x14ac:dyDescent="0.25">
      <c r="A72" s="188" t="str">
        <f>IFERROR(IF(B71&lt;&gt;"",100,B71),"")</f>
        <v/>
      </c>
      <c r="B72" s="433"/>
      <c r="C72" s="433"/>
      <c r="D72" s="433"/>
      <c r="E72" s="433"/>
      <c r="F72" s="182" t="s">
        <v>4155</v>
      </c>
      <c r="G72" s="322" t="str">
        <f>IF(G71="","",IFERROR(G71*$M72,""))</f>
        <v/>
      </c>
      <c r="H72" s="322" t="str">
        <f t="shared" ref="H72:L72" si="61">IF(H71="","",IFERROR(H71*$M72,""))</f>
        <v/>
      </c>
      <c r="I72" s="322" t="str">
        <f t="shared" si="61"/>
        <v/>
      </c>
      <c r="J72" s="322" t="str">
        <f t="shared" si="61"/>
        <v/>
      </c>
      <c r="K72" s="322" t="str">
        <f t="shared" si="61"/>
        <v/>
      </c>
      <c r="L72" s="322" t="str">
        <f t="shared" si="61"/>
        <v/>
      </c>
      <c r="M72" s="436" t="e">
        <f>VLOOKUP(A71,ORC!$D:$N,11,0)</f>
        <v>#N/A</v>
      </c>
      <c r="N72" s="436"/>
      <c r="O72" s="188" t="str">
        <f>IFERROR(IF(P71&lt;&gt;"",100,P71),"")</f>
        <v/>
      </c>
      <c r="P72" s="433"/>
      <c r="Q72" s="433"/>
      <c r="R72" s="433"/>
      <c r="S72" s="433"/>
      <c r="T72" s="182" t="s">
        <v>4155</v>
      </c>
      <c r="U72" s="322" t="str">
        <f>IF(U71="","",IFERROR(U71*$M72,""))</f>
        <v/>
      </c>
      <c r="V72" s="322" t="str">
        <f t="shared" ref="V72:Z72" si="62">IF(V71="","",IFERROR(V71*$M72,""))</f>
        <v/>
      </c>
      <c r="W72" s="322" t="str">
        <f t="shared" si="62"/>
        <v/>
      </c>
      <c r="X72" s="322" t="str">
        <f t="shared" si="62"/>
        <v/>
      </c>
      <c r="Y72" s="322" t="str">
        <f t="shared" si="62"/>
        <v/>
      </c>
      <c r="Z72" s="322" t="str">
        <f t="shared" si="62"/>
        <v/>
      </c>
      <c r="AA72" s="436" t="e">
        <f t="shared" si="58"/>
        <v>#N/A</v>
      </c>
      <c r="AB72" s="436"/>
    </row>
    <row r="73" spans="1:28" ht="30" hidden="1" customHeight="1" x14ac:dyDescent="0.25">
      <c r="A73" s="180">
        <v>30</v>
      </c>
      <c r="B73" s="437" t="e">
        <f>VLOOKUP(A73,ORC!$D:$N,2,0)</f>
        <v>#N/A</v>
      </c>
      <c r="C73" s="437"/>
      <c r="D73" s="437"/>
      <c r="E73" s="437"/>
      <c r="F73" s="152" t="s">
        <v>3402</v>
      </c>
      <c r="G73" s="324"/>
      <c r="H73" s="324"/>
      <c r="I73" s="324"/>
      <c r="J73" s="324"/>
      <c r="K73" s="324"/>
      <c r="L73" s="324"/>
      <c r="M73" s="434">
        <f>SUM(G73:L73)+SUM(U73:Z73)</f>
        <v>0</v>
      </c>
      <c r="N73" s="435"/>
      <c r="O73" s="180">
        <v>30</v>
      </c>
      <c r="P73" s="437" t="e">
        <f>VLOOKUP(O73,ORC!$D:$N,2,0)</f>
        <v>#N/A</v>
      </c>
      <c r="Q73" s="437"/>
      <c r="R73" s="437"/>
      <c r="S73" s="437"/>
      <c r="T73" s="152" t="s">
        <v>3402</v>
      </c>
      <c r="U73" s="324"/>
      <c r="V73" s="324"/>
      <c r="W73" s="324"/>
      <c r="X73" s="324"/>
      <c r="Y73" s="324"/>
      <c r="Z73" s="324"/>
      <c r="AA73" s="434">
        <f t="shared" si="58"/>
        <v>0</v>
      </c>
      <c r="AB73" s="435"/>
    </row>
    <row r="74" spans="1:28" ht="30" hidden="1" customHeight="1" x14ac:dyDescent="0.25">
      <c r="A74" s="188" t="str">
        <f>IFERROR(IF(B73&lt;&gt;"",100,B73),"")</f>
        <v/>
      </c>
      <c r="B74" s="433"/>
      <c r="C74" s="433"/>
      <c r="D74" s="433"/>
      <c r="E74" s="433"/>
      <c r="F74" s="182" t="s">
        <v>4155</v>
      </c>
      <c r="G74" s="322" t="str">
        <f>IF(G73="","",IFERROR(G73*$M74,""))</f>
        <v/>
      </c>
      <c r="H74" s="322" t="str">
        <f t="shared" ref="H74:L74" si="63">IF(H73="","",IFERROR(H73*$M74,""))</f>
        <v/>
      </c>
      <c r="I74" s="322" t="str">
        <f t="shared" si="63"/>
        <v/>
      </c>
      <c r="J74" s="322" t="str">
        <f t="shared" si="63"/>
        <v/>
      </c>
      <c r="K74" s="322" t="str">
        <f t="shared" si="63"/>
        <v/>
      </c>
      <c r="L74" s="322" t="str">
        <f t="shared" si="63"/>
        <v/>
      </c>
      <c r="M74" s="436" t="e">
        <f>VLOOKUP(A73,ORC!$D:$N,11,0)</f>
        <v>#N/A</v>
      </c>
      <c r="N74" s="436"/>
      <c r="O74" s="188" t="str">
        <f>IFERROR(IF(P73&lt;&gt;"",100,P73),"")</f>
        <v/>
      </c>
      <c r="P74" s="433"/>
      <c r="Q74" s="433"/>
      <c r="R74" s="433"/>
      <c r="S74" s="433"/>
      <c r="T74" s="182" t="s">
        <v>4155</v>
      </c>
      <c r="U74" s="322" t="str">
        <f>IF(U73="","",IFERROR(U73*$M74,""))</f>
        <v/>
      </c>
      <c r="V74" s="322" t="str">
        <f t="shared" ref="V74:Z74" si="64">IF(V73="","",IFERROR(V73*$M74,""))</f>
        <v/>
      </c>
      <c r="W74" s="322" t="str">
        <f t="shared" si="64"/>
        <v/>
      </c>
      <c r="X74" s="322" t="str">
        <f t="shared" si="64"/>
        <v/>
      </c>
      <c r="Y74" s="322" t="str">
        <f t="shared" si="64"/>
        <v/>
      </c>
      <c r="Z74" s="322" t="str">
        <f t="shared" si="64"/>
        <v/>
      </c>
      <c r="AA74" s="436" t="e">
        <f t="shared" si="58"/>
        <v>#N/A</v>
      </c>
      <c r="AB74" s="436"/>
    </row>
    <row r="75" spans="1:28" ht="30" customHeight="1" x14ac:dyDescent="0.25">
      <c r="F75" s="431"/>
      <c r="G75" s="431"/>
      <c r="H75" s="431"/>
      <c r="I75" s="431"/>
      <c r="J75" s="431"/>
      <c r="K75" s="431"/>
      <c r="L75" s="284"/>
      <c r="T75" s="431"/>
      <c r="U75" s="431"/>
      <c r="V75" s="431"/>
      <c r="W75" s="431"/>
      <c r="X75" s="431"/>
      <c r="Y75" s="431"/>
      <c r="Z75" s="284"/>
    </row>
    <row r="76" spans="1:28" ht="21.6" customHeight="1" x14ac:dyDescent="0.25">
      <c r="F76" s="321"/>
      <c r="G76" s="321"/>
      <c r="H76" s="321"/>
      <c r="I76" s="321"/>
      <c r="J76" s="321"/>
      <c r="K76" s="321"/>
      <c r="L76" s="321"/>
      <c r="T76" s="321"/>
      <c r="U76" s="321"/>
      <c r="V76" s="321"/>
      <c r="W76" s="321"/>
      <c r="X76" s="321"/>
      <c r="Y76" s="321"/>
      <c r="Z76" s="321"/>
    </row>
    <row r="77" spans="1:28" ht="15.75" x14ac:dyDescent="0.25">
      <c r="A77" s="198"/>
      <c r="B77" s="198"/>
      <c r="C77" s="198"/>
      <c r="D77" s="199"/>
      <c r="E77" s="199"/>
      <c r="F77" s="200" t="s">
        <v>5281</v>
      </c>
      <c r="G77" s="293" t="e">
        <f t="shared" ref="G77:L77" si="65">G78/$Z$80</f>
        <v>#VALUE!</v>
      </c>
      <c r="H77" s="293" t="e">
        <f t="shared" si="65"/>
        <v>#VALUE!</v>
      </c>
      <c r="I77" s="293" t="e">
        <f t="shared" si="65"/>
        <v>#VALUE!</v>
      </c>
      <c r="J77" s="293" t="e">
        <f t="shared" si="65"/>
        <v>#VALUE!</v>
      </c>
      <c r="K77" s="293" t="e">
        <f t="shared" si="65"/>
        <v>#VALUE!</v>
      </c>
      <c r="L77" s="293" t="e">
        <f t="shared" si="65"/>
        <v>#VALUE!</v>
      </c>
      <c r="O77" s="198"/>
      <c r="P77" s="198"/>
      <c r="Q77" s="198"/>
      <c r="R77" s="199"/>
      <c r="S77" s="199"/>
      <c r="T77" s="200" t="s">
        <v>5281</v>
      </c>
      <c r="U77" s="293" t="e">
        <f t="shared" ref="U77:Z77" si="66">U78/$Z$80</f>
        <v>#VALUE!</v>
      </c>
      <c r="V77" s="293" t="e">
        <f t="shared" si="66"/>
        <v>#VALUE!</v>
      </c>
      <c r="W77" s="293" t="e">
        <f t="shared" si="66"/>
        <v>#VALUE!</v>
      </c>
      <c r="X77" s="293" t="e">
        <f t="shared" si="66"/>
        <v>#VALUE!</v>
      </c>
      <c r="Y77" s="293" t="e">
        <f t="shared" si="66"/>
        <v>#VALUE!</v>
      </c>
      <c r="Z77" s="293" t="e">
        <f t="shared" si="66"/>
        <v>#VALUE!</v>
      </c>
    </row>
    <row r="78" spans="1:28" ht="15.75" x14ac:dyDescent="0.25">
      <c r="A78" s="198"/>
      <c r="B78" s="198"/>
      <c r="C78" s="198"/>
      <c r="D78" s="199"/>
      <c r="E78" s="199"/>
      <c r="F78" s="200" t="s">
        <v>5282</v>
      </c>
      <c r="G78" s="294">
        <f t="shared" ref="G78:L78" si="67">SUMIF($A:$A,100,G:G)</f>
        <v>54523.395199999999</v>
      </c>
      <c r="H78" s="294">
        <f t="shared" si="67"/>
        <v>3600.1151999999997</v>
      </c>
      <c r="I78" s="294">
        <f t="shared" si="67"/>
        <v>3600.1151999999997</v>
      </c>
      <c r="J78" s="294">
        <f t="shared" si="67"/>
        <v>3600.1151999999997</v>
      </c>
      <c r="K78" s="294">
        <f t="shared" si="67"/>
        <v>3200.1023999999998</v>
      </c>
      <c r="L78" s="294">
        <f t="shared" si="67"/>
        <v>3200.1023999999998</v>
      </c>
      <c r="N78" s="187"/>
      <c r="O78" s="198"/>
      <c r="P78" s="198"/>
      <c r="Q78" s="198"/>
      <c r="R78" s="199"/>
      <c r="S78" s="199"/>
      <c r="T78" s="200" t="s">
        <v>5282</v>
      </c>
      <c r="U78" s="294">
        <f t="shared" ref="U78:Z78" si="68">SUMIF($A:$A,100,U:U)</f>
        <v>3200.1023999999998</v>
      </c>
      <c r="V78" s="294">
        <f t="shared" si="68"/>
        <v>3200.1023999999998</v>
      </c>
      <c r="W78" s="294">
        <f t="shared" si="68"/>
        <v>3200.1023999999998</v>
      </c>
      <c r="X78" s="294">
        <f t="shared" si="68"/>
        <v>3200.1023999999998</v>
      </c>
      <c r="Y78" s="294">
        <f t="shared" si="68"/>
        <v>3200.1023999999998</v>
      </c>
      <c r="Z78" s="294">
        <f t="shared" si="68"/>
        <v>3200.1023999999998</v>
      </c>
      <c r="AB78" s="187"/>
    </row>
    <row r="79" spans="1:28" ht="15.75" x14ac:dyDescent="0.25">
      <c r="A79" s="198"/>
      <c r="B79" s="198"/>
      <c r="C79" s="198"/>
      <c r="D79" s="199"/>
      <c r="E79" s="199"/>
      <c r="F79" s="200" t="s">
        <v>5283</v>
      </c>
      <c r="G79" s="293" t="e">
        <f>G77</f>
        <v>#VALUE!</v>
      </c>
      <c r="H79" s="293" t="e">
        <f>G79+H77</f>
        <v>#VALUE!</v>
      </c>
      <c r="I79" s="293" t="e">
        <f t="shared" ref="I79:L79" si="69">H79+I77</f>
        <v>#VALUE!</v>
      </c>
      <c r="J79" s="293" t="e">
        <f t="shared" si="69"/>
        <v>#VALUE!</v>
      </c>
      <c r="K79" s="293" t="e">
        <f t="shared" si="69"/>
        <v>#VALUE!</v>
      </c>
      <c r="L79" s="293" t="e">
        <f t="shared" si="69"/>
        <v>#VALUE!</v>
      </c>
      <c r="O79" s="198"/>
      <c r="P79" s="198"/>
      <c r="Q79" s="198"/>
      <c r="R79" s="199"/>
      <c r="S79" s="199"/>
      <c r="T79" s="200" t="s">
        <v>5283</v>
      </c>
      <c r="U79" s="293" t="e">
        <f>U77+L79</f>
        <v>#VALUE!</v>
      </c>
      <c r="V79" s="293" t="e">
        <f>U79+V77</f>
        <v>#VALUE!</v>
      </c>
      <c r="W79" s="293" t="e">
        <f t="shared" ref="W79" si="70">V79+W77</f>
        <v>#VALUE!</v>
      </c>
      <c r="X79" s="293" t="e">
        <f t="shared" ref="X79" si="71">W79+X77</f>
        <v>#VALUE!</v>
      </c>
      <c r="Y79" s="293" t="e">
        <f t="shared" ref="Y79" si="72">X79+Y77</f>
        <v>#VALUE!</v>
      </c>
      <c r="Z79" s="293" t="e">
        <f t="shared" ref="Z79" si="73">Y79+Z77</f>
        <v>#VALUE!</v>
      </c>
    </row>
    <row r="80" spans="1:28" ht="15.75" x14ac:dyDescent="0.25">
      <c r="A80" s="198"/>
      <c r="B80" s="198"/>
      <c r="C80" s="198"/>
      <c r="D80" s="199"/>
      <c r="E80" s="199"/>
      <c r="F80" s="200" t="s">
        <v>5284</v>
      </c>
      <c r="G80" s="295">
        <f>G78</f>
        <v>54523.395199999999</v>
      </c>
      <c r="H80" s="295">
        <f>H78+G80</f>
        <v>58123.510399999999</v>
      </c>
      <c r="I80" s="295">
        <f t="shared" ref="I80:K80" si="74">I78+H80</f>
        <v>61723.625599999999</v>
      </c>
      <c r="J80" s="295">
        <f t="shared" si="74"/>
        <v>65323.7408</v>
      </c>
      <c r="K80" s="295">
        <f t="shared" si="74"/>
        <v>68523.843200000003</v>
      </c>
      <c r="L80" s="295">
        <f>L78+K80</f>
        <v>71723.945600000006</v>
      </c>
      <c r="O80" s="198"/>
      <c r="P80" s="198"/>
      <c r="Q80" s="198"/>
      <c r="R80" s="199"/>
      <c r="S80" s="199"/>
      <c r="T80" s="200" t="s">
        <v>5284</v>
      </c>
      <c r="U80" s="295">
        <f>U78+L80</f>
        <v>74924.04800000001</v>
      </c>
      <c r="V80" s="295">
        <f>V78+U80</f>
        <v>78124.150400000013</v>
      </c>
      <c r="W80" s="295">
        <f t="shared" ref="W80" si="75">W78+V80</f>
        <v>81324.252800000017</v>
      </c>
      <c r="X80" s="295">
        <f t="shared" ref="X80" si="76">X78+W80</f>
        <v>84524.35520000002</v>
      </c>
      <c r="Y80" s="295">
        <f t="shared" ref="Y80" si="77">Y78+X80</f>
        <v>87724.457600000023</v>
      </c>
      <c r="Z80" s="295" t="str">
        <f>IF(Z78+Y80=ORC!M410,Z78+Y80,"ERRO")</f>
        <v>ERRO</v>
      </c>
    </row>
    <row r="81" spans="1:26" ht="30" customHeight="1" x14ac:dyDescent="0.25">
      <c r="A81" s="184"/>
      <c r="F81" s="284"/>
      <c r="G81" s="185"/>
      <c r="H81" s="186"/>
      <c r="I81" s="186"/>
      <c r="J81" s="186"/>
      <c r="K81" s="186"/>
      <c r="L81" s="284"/>
      <c r="O81" s="184"/>
      <c r="T81" s="284"/>
      <c r="U81" s="185"/>
      <c r="V81" s="186"/>
      <c r="W81" s="186"/>
      <c r="X81" s="186"/>
      <c r="Y81" s="186"/>
      <c r="Z81" s="284"/>
    </row>
    <row r="82" spans="1:26" ht="30" customHeight="1" x14ac:dyDescent="0.25">
      <c r="A82" s="184"/>
      <c r="F82" s="284"/>
      <c r="G82" s="185"/>
      <c r="H82" s="186"/>
      <c r="I82" s="186"/>
      <c r="J82" s="186"/>
      <c r="K82" s="186"/>
      <c r="L82" s="284"/>
      <c r="O82" s="184"/>
      <c r="T82" s="284"/>
      <c r="U82" s="185"/>
      <c r="V82" s="186"/>
      <c r="W82" s="186"/>
      <c r="X82" s="186"/>
      <c r="Y82" s="186"/>
      <c r="Z82" s="284"/>
    </row>
    <row r="84" spans="1:26" s="8" customFormat="1" ht="18.75" customHeight="1" x14ac:dyDescent="0.3">
      <c r="B84" s="19"/>
      <c r="C84" s="11"/>
      <c r="D84" s="12"/>
      <c r="E84" s="11"/>
      <c r="F84" s="63" t="s">
        <v>5222</v>
      </c>
      <c r="G84" s="407" t="str">
        <f>DADOS!D16</f>
        <v>ALOISIO CAETANO FERREIRA</v>
      </c>
      <c r="H84" s="408"/>
      <c r="I84" s="408"/>
      <c r="J84" s="408"/>
      <c r="K84" s="408"/>
      <c r="L84" s="277"/>
      <c r="P84" s="19"/>
      <c r="Q84" s="11"/>
      <c r="R84" s="12"/>
      <c r="S84" s="11"/>
      <c r="T84" s="63" t="s">
        <v>5222</v>
      </c>
      <c r="U84" s="407" t="str">
        <f>DADOS!$D$16</f>
        <v>ALOISIO CAETANO FERREIRA</v>
      </c>
      <c r="V84" s="408"/>
      <c r="W84" s="408"/>
      <c r="X84" s="408"/>
      <c r="Y84" s="408"/>
      <c r="Z84" s="277"/>
    </row>
    <row r="85" spans="1:26" s="8" customFormat="1" ht="18.75" x14ac:dyDescent="0.3">
      <c r="B85" s="19"/>
      <c r="C85" s="11"/>
      <c r="D85" s="12"/>
      <c r="E85" s="11"/>
      <c r="F85" s="64"/>
      <c r="G85" s="423" t="str">
        <f>DADOS!D18</f>
        <v>CREA -  MG 97.132/D</v>
      </c>
      <c r="H85" s="423"/>
      <c r="I85" s="423"/>
      <c r="J85" s="423"/>
      <c r="K85" s="423"/>
      <c r="L85" s="280"/>
      <c r="P85" s="19"/>
      <c r="Q85" s="11"/>
      <c r="R85" s="12"/>
      <c r="S85" s="11"/>
      <c r="T85" s="64"/>
      <c r="U85" s="423" t="str">
        <f>DADOS!$D$18</f>
        <v>CREA -  MG 97.132/D</v>
      </c>
      <c r="V85" s="423"/>
      <c r="W85" s="423"/>
      <c r="X85" s="423"/>
      <c r="Y85" s="423"/>
      <c r="Z85" s="280"/>
    </row>
  </sheetData>
  <sheetProtection selectLockedCells="1"/>
  <mergeCells count="204">
    <mergeCell ref="AA59:AB59"/>
    <mergeCell ref="AA60:AB60"/>
    <mergeCell ref="T75:Y75"/>
    <mergeCell ref="U84:Y84"/>
    <mergeCell ref="U85:Y85"/>
    <mergeCell ref="P55:S56"/>
    <mergeCell ref="AA55:AB55"/>
    <mergeCell ref="AA56:AB56"/>
    <mergeCell ref="P57:S58"/>
    <mergeCell ref="AA57:AB57"/>
    <mergeCell ref="AA58:AB58"/>
    <mergeCell ref="AA51:AB51"/>
    <mergeCell ref="AA52:AB52"/>
    <mergeCell ref="P53:S54"/>
    <mergeCell ref="AA53:AB53"/>
    <mergeCell ref="AA54:AB54"/>
    <mergeCell ref="P47:S48"/>
    <mergeCell ref="AA47:AB47"/>
    <mergeCell ref="AA48:AB48"/>
    <mergeCell ref="P49:S50"/>
    <mergeCell ref="AA49:AB49"/>
    <mergeCell ref="AA50:AB50"/>
    <mergeCell ref="AA43:AB43"/>
    <mergeCell ref="AA44:AB44"/>
    <mergeCell ref="P45:S46"/>
    <mergeCell ref="AA45:AB45"/>
    <mergeCell ref="AA46:AB46"/>
    <mergeCell ref="P39:S40"/>
    <mergeCell ref="AA39:AB39"/>
    <mergeCell ref="AA40:AB40"/>
    <mergeCell ref="P41:S42"/>
    <mergeCell ref="AA41:AB41"/>
    <mergeCell ref="AA42:AB42"/>
    <mergeCell ref="AA22:AB22"/>
    <mergeCell ref="P35:S36"/>
    <mergeCell ref="AA35:AB35"/>
    <mergeCell ref="AA36:AB36"/>
    <mergeCell ref="P37:S38"/>
    <mergeCell ref="AA37:AB37"/>
    <mergeCell ref="AA38:AB38"/>
    <mergeCell ref="AA29:AB29"/>
    <mergeCell ref="AA30:AB30"/>
    <mergeCell ref="P31:S32"/>
    <mergeCell ref="AA31:AB31"/>
    <mergeCell ref="AA32:AB32"/>
    <mergeCell ref="P33:S34"/>
    <mergeCell ref="AA33:AB33"/>
    <mergeCell ref="AA34:AB34"/>
    <mergeCell ref="AA5:AB7"/>
    <mergeCell ref="O10:AB10"/>
    <mergeCell ref="O11:AB11"/>
    <mergeCell ref="P13:S13"/>
    <mergeCell ref="AA13:AB13"/>
    <mergeCell ref="P15:S16"/>
    <mergeCell ref="AA15:AB15"/>
    <mergeCell ref="AA16:AB16"/>
    <mergeCell ref="F75:K75"/>
    <mergeCell ref="AA23:AB23"/>
    <mergeCell ref="AA24:AB24"/>
    <mergeCell ref="P25:S26"/>
    <mergeCell ref="AA25:AB25"/>
    <mergeCell ref="AA26:AB26"/>
    <mergeCell ref="P27:S28"/>
    <mergeCell ref="AA27:AB27"/>
    <mergeCell ref="AA28:AB28"/>
    <mergeCell ref="AA17:AB17"/>
    <mergeCell ref="AA18:AB18"/>
    <mergeCell ref="P19:S20"/>
    <mergeCell ref="AA19:AB19"/>
    <mergeCell ref="AA20:AB20"/>
    <mergeCell ref="P21:S22"/>
    <mergeCell ref="AA21:AB21"/>
    <mergeCell ref="G84:K84"/>
    <mergeCell ref="G85:K85"/>
    <mergeCell ref="O2:Z3"/>
    <mergeCell ref="R4:V4"/>
    <mergeCell ref="O5:Q9"/>
    <mergeCell ref="R5:V9"/>
    <mergeCell ref="P17:S18"/>
    <mergeCell ref="P23:S24"/>
    <mergeCell ref="P29:S30"/>
    <mergeCell ref="A2:L3"/>
    <mergeCell ref="D4:H4"/>
    <mergeCell ref="A5:C9"/>
    <mergeCell ref="D5:H9"/>
    <mergeCell ref="M5:N7"/>
    <mergeCell ref="A10:N10"/>
    <mergeCell ref="P43:S44"/>
    <mergeCell ref="P51:S52"/>
    <mergeCell ref="P59:S60"/>
    <mergeCell ref="B57:E58"/>
    <mergeCell ref="M57:N57"/>
    <mergeCell ref="M58:N58"/>
    <mergeCell ref="B59:E60"/>
    <mergeCell ref="M59:N59"/>
    <mergeCell ref="M60:N60"/>
    <mergeCell ref="B53:E54"/>
    <mergeCell ref="M53:N53"/>
    <mergeCell ref="M54:N54"/>
    <mergeCell ref="B55:E56"/>
    <mergeCell ref="M55:N55"/>
    <mergeCell ref="M56:N56"/>
    <mergeCell ref="B49:E50"/>
    <mergeCell ref="M49:N49"/>
    <mergeCell ref="M50:N50"/>
    <mergeCell ref="B51:E52"/>
    <mergeCell ref="M51:N51"/>
    <mergeCell ref="M52:N52"/>
    <mergeCell ref="B45:E46"/>
    <mergeCell ref="M45:N45"/>
    <mergeCell ref="M46:N46"/>
    <mergeCell ref="B47:E48"/>
    <mergeCell ref="M47:N47"/>
    <mergeCell ref="M48:N48"/>
    <mergeCell ref="B41:E42"/>
    <mergeCell ref="M41:N41"/>
    <mergeCell ref="M42:N42"/>
    <mergeCell ref="B43:E44"/>
    <mergeCell ref="M43:N43"/>
    <mergeCell ref="M44:N44"/>
    <mergeCell ref="B37:E38"/>
    <mergeCell ref="M37:N37"/>
    <mergeCell ref="M38:N38"/>
    <mergeCell ref="B39:E40"/>
    <mergeCell ref="M39:N39"/>
    <mergeCell ref="M40:N40"/>
    <mergeCell ref="B33:E34"/>
    <mergeCell ref="M33:N33"/>
    <mergeCell ref="M34:N34"/>
    <mergeCell ref="B35:E36"/>
    <mergeCell ref="M35:N35"/>
    <mergeCell ref="M36:N36"/>
    <mergeCell ref="B29:E30"/>
    <mergeCell ref="M29:N29"/>
    <mergeCell ref="M30:N30"/>
    <mergeCell ref="B31:E32"/>
    <mergeCell ref="M31:N31"/>
    <mergeCell ref="M32:N32"/>
    <mergeCell ref="B25:E26"/>
    <mergeCell ref="M25:N25"/>
    <mergeCell ref="M26:N26"/>
    <mergeCell ref="B27:E28"/>
    <mergeCell ref="M27:N27"/>
    <mergeCell ref="M28:N28"/>
    <mergeCell ref="B23:E24"/>
    <mergeCell ref="M23:N23"/>
    <mergeCell ref="M24:N24"/>
    <mergeCell ref="B17:E18"/>
    <mergeCell ref="M17:N17"/>
    <mergeCell ref="M18:N18"/>
    <mergeCell ref="B19:E20"/>
    <mergeCell ref="M19:N19"/>
    <mergeCell ref="M20:N20"/>
    <mergeCell ref="A11:N11"/>
    <mergeCell ref="B13:E13"/>
    <mergeCell ref="M13:N13"/>
    <mergeCell ref="B15:E16"/>
    <mergeCell ref="M15:N15"/>
    <mergeCell ref="M16:N16"/>
    <mergeCell ref="B21:E22"/>
    <mergeCell ref="M21:N21"/>
    <mergeCell ref="M22:N22"/>
    <mergeCell ref="B61:E62"/>
    <mergeCell ref="M61:N61"/>
    <mergeCell ref="P61:S62"/>
    <mergeCell ref="AA61:AB61"/>
    <mergeCell ref="M62:N62"/>
    <mergeCell ref="AA62:AB62"/>
    <mergeCell ref="B63:E64"/>
    <mergeCell ref="M63:N63"/>
    <mergeCell ref="P63:S64"/>
    <mergeCell ref="AA63:AB63"/>
    <mergeCell ref="M64:N64"/>
    <mergeCell ref="AA64:AB64"/>
    <mergeCell ref="B65:E66"/>
    <mergeCell ref="M65:N65"/>
    <mergeCell ref="P65:S66"/>
    <mergeCell ref="AA65:AB65"/>
    <mergeCell ref="M66:N66"/>
    <mergeCell ref="AA66:AB66"/>
    <mergeCell ref="B67:E68"/>
    <mergeCell ref="M67:N67"/>
    <mergeCell ref="P67:S68"/>
    <mergeCell ref="AA67:AB67"/>
    <mergeCell ref="M68:N68"/>
    <mergeCell ref="AA68:AB68"/>
    <mergeCell ref="B73:E74"/>
    <mergeCell ref="M73:N73"/>
    <mergeCell ref="P73:S74"/>
    <mergeCell ref="AA73:AB73"/>
    <mergeCell ref="M74:N74"/>
    <mergeCell ref="AA74:AB74"/>
    <mergeCell ref="B69:E70"/>
    <mergeCell ref="M69:N69"/>
    <mergeCell ref="P69:S70"/>
    <mergeCell ref="AA69:AB69"/>
    <mergeCell ref="M70:N70"/>
    <mergeCell ref="AA70:AB70"/>
    <mergeCell ref="B71:E72"/>
    <mergeCell ref="M71:N71"/>
    <mergeCell ref="P71:S72"/>
    <mergeCell ref="AA71:AB71"/>
    <mergeCell ref="M72:N72"/>
    <mergeCell ref="AA72:AB72"/>
  </mergeCells>
  <conditionalFormatting sqref="G15">
    <cfRule type="cellIs" dxfId="172" priority="216" operator="greaterThan">
      <formula>0</formula>
    </cfRule>
  </conditionalFormatting>
  <conditionalFormatting sqref="H15:L15">
    <cfRule type="cellIs" dxfId="171" priority="215" operator="greaterThan">
      <formula>0</formula>
    </cfRule>
  </conditionalFormatting>
  <conditionalFormatting sqref="G55">
    <cfRule type="cellIs" dxfId="170" priority="193" operator="greaterThan">
      <formula>0</formula>
    </cfRule>
  </conditionalFormatting>
  <conditionalFormatting sqref="H55:L55">
    <cfRule type="cellIs" dxfId="169" priority="192" operator="greaterThan">
      <formula>0</formula>
    </cfRule>
  </conditionalFormatting>
  <conditionalFormatting sqref="G17">
    <cfRule type="cellIs" dxfId="168" priority="214" operator="greaterThan">
      <formula>0</formula>
    </cfRule>
  </conditionalFormatting>
  <conditionalFormatting sqref="H17:L17">
    <cfRule type="cellIs" dxfId="167" priority="213" operator="greaterThan">
      <formula>0</formula>
    </cfRule>
  </conditionalFormatting>
  <conditionalFormatting sqref="G19">
    <cfRule type="cellIs" dxfId="166" priority="212" operator="greaterThan">
      <formula>0</formula>
    </cfRule>
  </conditionalFormatting>
  <conditionalFormatting sqref="H19:L19">
    <cfRule type="cellIs" dxfId="165" priority="211" operator="greaterThan">
      <formula>0</formula>
    </cfRule>
  </conditionalFormatting>
  <conditionalFormatting sqref="L21">
    <cfRule type="cellIs" dxfId="164" priority="210" operator="greaterThan">
      <formula>0</formula>
    </cfRule>
  </conditionalFormatting>
  <conditionalFormatting sqref="L23">
    <cfRule type="cellIs" dxfId="163" priority="209" operator="greaterThan">
      <formula>0</formula>
    </cfRule>
  </conditionalFormatting>
  <conditionalFormatting sqref="L25">
    <cfRule type="cellIs" dxfId="162" priority="208" operator="greaterThan">
      <formula>0</formula>
    </cfRule>
  </conditionalFormatting>
  <conditionalFormatting sqref="L27">
    <cfRule type="cellIs" dxfId="161" priority="207" operator="greaterThan">
      <formula>0</formula>
    </cfRule>
  </conditionalFormatting>
  <conditionalFormatting sqref="L29">
    <cfRule type="cellIs" dxfId="160" priority="206" operator="greaterThan">
      <formula>0</formula>
    </cfRule>
  </conditionalFormatting>
  <conditionalFormatting sqref="L31">
    <cfRule type="cellIs" dxfId="159" priority="205" operator="greaterThan">
      <formula>0</formula>
    </cfRule>
  </conditionalFormatting>
  <conditionalFormatting sqref="L33">
    <cfRule type="cellIs" dxfId="158" priority="204" operator="greaterThan">
      <formula>0</formula>
    </cfRule>
  </conditionalFormatting>
  <conditionalFormatting sqref="L35">
    <cfRule type="cellIs" dxfId="157" priority="203" operator="greaterThan">
      <formula>0</formula>
    </cfRule>
  </conditionalFormatting>
  <conditionalFormatting sqref="L37">
    <cfRule type="cellIs" dxfId="156" priority="202" operator="greaterThan">
      <formula>0</formula>
    </cfRule>
  </conditionalFormatting>
  <conditionalFormatting sqref="L39">
    <cfRule type="cellIs" dxfId="155" priority="201" operator="greaterThan">
      <formula>0</formula>
    </cfRule>
  </conditionalFormatting>
  <conditionalFormatting sqref="L41">
    <cfRule type="cellIs" dxfId="154" priority="200" operator="greaterThan">
      <formula>0</formula>
    </cfRule>
  </conditionalFormatting>
  <conditionalFormatting sqref="L43">
    <cfRule type="cellIs" dxfId="153" priority="199" operator="greaterThan">
      <formula>0</formula>
    </cfRule>
  </conditionalFormatting>
  <conditionalFormatting sqref="L45">
    <cfRule type="cellIs" dxfId="152" priority="198" operator="greaterThan">
      <formula>0</formula>
    </cfRule>
  </conditionalFormatting>
  <conditionalFormatting sqref="L47">
    <cfRule type="cellIs" dxfId="151" priority="197" operator="greaterThan">
      <formula>0</formula>
    </cfRule>
  </conditionalFormatting>
  <conditionalFormatting sqref="L49">
    <cfRule type="cellIs" dxfId="150" priority="196" operator="greaterThan">
      <formula>0</formula>
    </cfRule>
  </conditionalFormatting>
  <conditionalFormatting sqref="L51">
    <cfRule type="cellIs" dxfId="149" priority="195" operator="greaterThan">
      <formula>0</formula>
    </cfRule>
  </conditionalFormatting>
  <conditionalFormatting sqref="L53">
    <cfRule type="cellIs" dxfId="148" priority="194" operator="greaterThan">
      <formula>0</formula>
    </cfRule>
  </conditionalFormatting>
  <conditionalFormatting sqref="G53">
    <cfRule type="cellIs" dxfId="147" priority="191" operator="greaterThan">
      <formula>0</formula>
    </cfRule>
  </conditionalFormatting>
  <conditionalFormatting sqref="H53:K53">
    <cfRule type="cellIs" dxfId="146" priority="190" operator="greaterThan">
      <formula>0</formula>
    </cfRule>
  </conditionalFormatting>
  <conditionalFormatting sqref="G51">
    <cfRule type="cellIs" dxfId="145" priority="189" operator="greaterThan">
      <formula>0</formula>
    </cfRule>
  </conditionalFormatting>
  <conditionalFormatting sqref="H51:K51">
    <cfRule type="cellIs" dxfId="144" priority="188" operator="greaterThan">
      <formula>0</formula>
    </cfRule>
  </conditionalFormatting>
  <conditionalFormatting sqref="G49">
    <cfRule type="cellIs" dxfId="143" priority="187" operator="greaterThan">
      <formula>0</formula>
    </cfRule>
  </conditionalFormatting>
  <conditionalFormatting sqref="H49:K49">
    <cfRule type="cellIs" dxfId="142" priority="186" operator="greaterThan">
      <formula>0</formula>
    </cfRule>
  </conditionalFormatting>
  <conditionalFormatting sqref="G47">
    <cfRule type="cellIs" dxfId="141" priority="185" operator="greaterThan">
      <formula>0</formula>
    </cfRule>
  </conditionalFormatting>
  <conditionalFormatting sqref="H47:K47">
    <cfRule type="cellIs" dxfId="140" priority="184" operator="greaterThan">
      <formula>0</formula>
    </cfRule>
  </conditionalFormatting>
  <conditionalFormatting sqref="G45">
    <cfRule type="cellIs" dxfId="139" priority="183" operator="greaterThan">
      <formula>0</formula>
    </cfRule>
  </conditionalFormatting>
  <conditionalFormatting sqref="H45:K45">
    <cfRule type="cellIs" dxfId="138" priority="182" operator="greaterThan">
      <formula>0</formula>
    </cfRule>
  </conditionalFormatting>
  <conditionalFormatting sqref="G43">
    <cfRule type="cellIs" dxfId="137" priority="181" operator="greaterThan">
      <formula>0</formula>
    </cfRule>
  </conditionalFormatting>
  <conditionalFormatting sqref="H43:K43">
    <cfRule type="cellIs" dxfId="136" priority="180" operator="greaterThan">
      <formula>0</formula>
    </cfRule>
  </conditionalFormatting>
  <conditionalFormatting sqref="G41">
    <cfRule type="cellIs" dxfId="135" priority="179" operator="greaterThan">
      <formula>0</formula>
    </cfRule>
  </conditionalFormatting>
  <conditionalFormatting sqref="H41:K41">
    <cfRule type="cellIs" dxfId="134" priority="178" operator="greaterThan">
      <formula>0</formula>
    </cfRule>
  </conditionalFormatting>
  <conditionalFormatting sqref="G39">
    <cfRule type="cellIs" dxfId="133" priority="177" operator="greaterThan">
      <formula>0</formula>
    </cfRule>
  </conditionalFormatting>
  <conditionalFormatting sqref="H39:K39">
    <cfRule type="cellIs" dxfId="132" priority="176" operator="greaterThan">
      <formula>0</formula>
    </cfRule>
  </conditionalFormatting>
  <conditionalFormatting sqref="G37">
    <cfRule type="cellIs" dxfId="131" priority="175" operator="greaterThan">
      <formula>0</formula>
    </cfRule>
  </conditionalFormatting>
  <conditionalFormatting sqref="H37:K37">
    <cfRule type="cellIs" dxfId="130" priority="174" operator="greaterThan">
      <formula>0</formula>
    </cfRule>
  </conditionalFormatting>
  <conditionalFormatting sqref="G35">
    <cfRule type="cellIs" dxfId="129" priority="173" operator="greaterThan">
      <formula>0</formula>
    </cfRule>
  </conditionalFormatting>
  <conditionalFormatting sqref="H35:K35">
    <cfRule type="cellIs" dxfId="128" priority="172" operator="greaterThan">
      <formula>0</formula>
    </cfRule>
  </conditionalFormatting>
  <conditionalFormatting sqref="G33">
    <cfRule type="cellIs" dxfId="127" priority="171" operator="greaterThan">
      <formula>0</formula>
    </cfRule>
  </conditionalFormatting>
  <conditionalFormatting sqref="H33:K33">
    <cfRule type="cellIs" dxfId="126" priority="170" operator="greaterThan">
      <formula>0</formula>
    </cfRule>
  </conditionalFormatting>
  <conditionalFormatting sqref="G31">
    <cfRule type="cellIs" dxfId="125" priority="169" operator="greaterThan">
      <formula>0</formula>
    </cfRule>
  </conditionalFormatting>
  <conditionalFormatting sqref="H31:K31">
    <cfRule type="cellIs" dxfId="124" priority="168" operator="greaterThan">
      <formula>0</formula>
    </cfRule>
  </conditionalFormatting>
  <conditionalFormatting sqref="G29">
    <cfRule type="cellIs" dxfId="123" priority="167" operator="greaterThan">
      <formula>0</formula>
    </cfRule>
  </conditionalFormatting>
  <conditionalFormatting sqref="H29:K29">
    <cfRule type="cellIs" dxfId="122" priority="166" operator="greaterThan">
      <formula>0</formula>
    </cfRule>
  </conditionalFormatting>
  <conditionalFormatting sqref="G27">
    <cfRule type="cellIs" dxfId="121" priority="165" operator="greaterThan">
      <formula>0</formula>
    </cfRule>
  </conditionalFormatting>
  <conditionalFormatting sqref="H27:K27">
    <cfRule type="cellIs" dxfId="120" priority="164" operator="greaterThan">
      <formula>0</formula>
    </cfRule>
  </conditionalFormatting>
  <conditionalFormatting sqref="G25">
    <cfRule type="cellIs" dxfId="119" priority="163" operator="greaterThan">
      <formula>0</formula>
    </cfRule>
  </conditionalFormatting>
  <conditionalFormatting sqref="H25:K25">
    <cfRule type="cellIs" dxfId="118" priority="162" operator="greaterThan">
      <formula>0</formula>
    </cfRule>
  </conditionalFormatting>
  <conditionalFormatting sqref="G23">
    <cfRule type="cellIs" dxfId="117" priority="161" operator="greaterThan">
      <formula>0</formula>
    </cfRule>
  </conditionalFormatting>
  <conditionalFormatting sqref="H23:K23">
    <cfRule type="cellIs" dxfId="116" priority="160" operator="greaterThan">
      <formula>0</formula>
    </cfRule>
  </conditionalFormatting>
  <conditionalFormatting sqref="G21">
    <cfRule type="cellIs" dxfId="115" priority="159" operator="greaterThan">
      <formula>0</formula>
    </cfRule>
  </conditionalFormatting>
  <conditionalFormatting sqref="H21:K21">
    <cfRule type="cellIs" dxfId="114" priority="158" operator="greaterThan">
      <formula>0</formula>
    </cfRule>
  </conditionalFormatting>
  <conditionalFormatting sqref="G59">
    <cfRule type="cellIs" dxfId="113" priority="156" operator="greaterThan">
      <formula>0</formula>
    </cfRule>
  </conditionalFormatting>
  <conditionalFormatting sqref="H59:L59">
    <cfRule type="cellIs" dxfId="112" priority="155" operator="greaterThan">
      <formula>0</formula>
    </cfRule>
  </conditionalFormatting>
  <conditionalFormatting sqref="L57">
    <cfRule type="cellIs" dxfId="111" priority="157" operator="greaterThan">
      <formula>0</formula>
    </cfRule>
  </conditionalFormatting>
  <conditionalFormatting sqref="G57">
    <cfRule type="cellIs" dxfId="110" priority="154" operator="greaterThan">
      <formula>0</formula>
    </cfRule>
  </conditionalFormatting>
  <conditionalFormatting sqref="H57:K57">
    <cfRule type="cellIs" dxfId="109" priority="153" operator="greaterThan">
      <formula>0</formula>
    </cfRule>
  </conditionalFormatting>
  <conditionalFormatting sqref="M15:N15">
    <cfRule type="cellIs" dxfId="108" priority="152" operator="notEqual">
      <formula>1</formula>
    </cfRule>
  </conditionalFormatting>
  <conditionalFormatting sqref="L80">
    <cfRule type="cellIs" dxfId="107" priority="129" operator="equal">
      <formula>"ERRO"</formula>
    </cfRule>
  </conditionalFormatting>
  <conditionalFormatting sqref="U15">
    <cfRule type="cellIs" dxfId="106" priority="128" operator="greaterThan">
      <formula>0</formula>
    </cfRule>
  </conditionalFormatting>
  <conditionalFormatting sqref="V15:Z15">
    <cfRule type="cellIs" dxfId="105" priority="127" operator="greaterThan">
      <formula>0</formula>
    </cfRule>
  </conditionalFormatting>
  <conditionalFormatting sqref="U55">
    <cfRule type="cellIs" dxfId="104" priority="105" operator="greaterThan">
      <formula>0</formula>
    </cfRule>
  </conditionalFormatting>
  <conditionalFormatting sqref="V55:Z55">
    <cfRule type="cellIs" dxfId="103" priority="104" operator="greaterThan">
      <formula>0</formula>
    </cfRule>
  </conditionalFormatting>
  <conditionalFormatting sqref="U17">
    <cfRule type="cellIs" dxfId="102" priority="126" operator="greaterThan">
      <formula>0</formula>
    </cfRule>
  </conditionalFormatting>
  <conditionalFormatting sqref="V17:Z17">
    <cfRule type="cellIs" dxfId="101" priority="125" operator="greaterThan">
      <formula>0</formula>
    </cfRule>
  </conditionalFormatting>
  <conditionalFormatting sqref="U19">
    <cfRule type="cellIs" dxfId="100" priority="124" operator="greaterThan">
      <formula>0</formula>
    </cfRule>
  </conditionalFormatting>
  <conditionalFormatting sqref="V19:Z19">
    <cfRule type="cellIs" dxfId="99" priority="123" operator="greaterThan">
      <formula>0</formula>
    </cfRule>
  </conditionalFormatting>
  <conditionalFormatting sqref="Z21">
    <cfRule type="cellIs" dxfId="98" priority="122" operator="greaterThan">
      <formula>0</formula>
    </cfRule>
  </conditionalFormatting>
  <conditionalFormatting sqref="Z23">
    <cfRule type="cellIs" dxfId="97" priority="121" operator="greaterThan">
      <formula>0</formula>
    </cfRule>
  </conditionalFormatting>
  <conditionalFormatting sqref="Z25">
    <cfRule type="cellIs" dxfId="96" priority="120" operator="greaterThan">
      <formula>0</formula>
    </cfRule>
  </conditionalFormatting>
  <conditionalFormatting sqref="Z27">
    <cfRule type="cellIs" dxfId="95" priority="119" operator="greaterThan">
      <formula>0</formula>
    </cfRule>
  </conditionalFormatting>
  <conditionalFormatting sqref="Z29">
    <cfRule type="cellIs" dxfId="94" priority="118" operator="greaterThan">
      <formula>0</formula>
    </cfRule>
  </conditionalFormatting>
  <conditionalFormatting sqref="Z31">
    <cfRule type="cellIs" dxfId="93" priority="117" operator="greaterThan">
      <formula>0</formula>
    </cfRule>
  </conditionalFormatting>
  <conditionalFormatting sqref="Z33">
    <cfRule type="cellIs" dxfId="92" priority="116" operator="greaterThan">
      <formula>0</formula>
    </cfRule>
  </conditionalFormatting>
  <conditionalFormatting sqref="Z35">
    <cfRule type="cellIs" dxfId="91" priority="115" operator="greaterThan">
      <formula>0</formula>
    </cfRule>
  </conditionalFormatting>
  <conditionalFormatting sqref="Z37">
    <cfRule type="cellIs" dxfId="90" priority="114" operator="greaterThan">
      <formula>0</formula>
    </cfRule>
  </conditionalFormatting>
  <conditionalFormatting sqref="Z39">
    <cfRule type="cellIs" dxfId="89" priority="113" operator="greaterThan">
      <formula>0</formula>
    </cfRule>
  </conditionalFormatting>
  <conditionalFormatting sqref="Z41">
    <cfRule type="cellIs" dxfId="88" priority="112" operator="greaterThan">
      <formula>0</formula>
    </cfRule>
  </conditionalFormatting>
  <conditionalFormatting sqref="Z43">
    <cfRule type="cellIs" dxfId="87" priority="111" operator="greaterThan">
      <formula>0</formula>
    </cfRule>
  </conditionalFormatting>
  <conditionalFormatting sqref="Z45">
    <cfRule type="cellIs" dxfId="86" priority="110" operator="greaterThan">
      <formula>0</formula>
    </cfRule>
  </conditionalFormatting>
  <conditionalFormatting sqref="Z47">
    <cfRule type="cellIs" dxfId="85" priority="109" operator="greaterThan">
      <formula>0</formula>
    </cfRule>
  </conditionalFormatting>
  <conditionalFormatting sqref="Z49">
    <cfRule type="cellIs" dxfId="84" priority="108" operator="greaterThan">
      <formula>0</formula>
    </cfRule>
  </conditionalFormatting>
  <conditionalFormatting sqref="Z51">
    <cfRule type="cellIs" dxfId="83" priority="107" operator="greaterThan">
      <formula>0</formula>
    </cfRule>
  </conditionalFormatting>
  <conditionalFormatting sqref="Z53">
    <cfRule type="cellIs" dxfId="82" priority="106" operator="greaterThan">
      <formula>0</formula>
    </cfRule>
  </conditionalFormatting>
  <conditionalFormatting sqref="U53">
    <cfRule type="cellIs" dxfId="81" priority="103" operator="greaterThan">
      <formula>0</formula>
    </cfRule>
  </conditionalFormatting>
  <conditionalFormatting sqref="V53:Y53">
    <cfRule type="cellIs" dxfId="80" priority="102" operator="greaterThan">
      <formula>0</formula>
    </cfRule>
  </conditionalFormatting>
  <conditionalFormatting sqref="U51">
    <cfRule type="cellIs" dxfId="79" priority="101" operator="greaterThan">
      <formula>0</formula>
    </cfRule>
  </conditionalFormatting>
  <conditionalFormatting sqref="V51:Y51">
    <cfRule type="cellIs" dxfId="78" priority="100" operator="greaterThan">
      <formula>0</formula>
    </cfRule>
  </conditionalFormatting>
  <conditionalFormatting sqref="U49">
    <cfRule type="cellIs" dxfId="77" priority="99" operator="greaterThan">
      <formula>0</formula>
    </cfRule>
  </conditionalFormatting>
  <conditionalFormatting sqref="V49:Y49">
    <cfRule type="cellIs" dxfId="76" priority="98" operator="greaterThan">
      <formula>0</formula>
    </cfRule>
  </conditionalFormatting>
  <conditionalFormatting sqref="U47">
    <cfRule type="cellIs" dxfId="75" priority="97" operator="greaterThan">
      <formula>0</formula>
    </cfRule>
  </conditionalFormatting>
  <conditionalFormatting sqref="V47:Y47">
    <cfRule type="cellIs" dxfId="74" priority="96" operator="greaterThan">
      <formula>0</formula>
    </cfRule>
  </conditionalFormatting>
  <conditionalFormatting sqref="U45">
    <cfRule type="cellIs" dxfId="73" priority="95" operator="greaterThan">
      <formula>0</formula>
    </cfRule>
  </conditionalFormatting>
  <conditionalFormatting sqref="V45:Y45">
    <cfRule type="cellIs" dxfId="72" priority="94" operator="greaterThan">
      <formula>0</formula>
    </cfRule>
  </conditionalFormatting>
  <conditionalFormatting sqref="U43">
    <cfRule type="cellIs" dxfId="71" priority="93" operator="greaterThan">
      <formula>0</formula>
    </cfRule>
  </conditionalFormatting>
  <conditionalFormatting sqref="V43:Y43">
    <cfRule type="cellIs" dxfId="70" priority="92" operator="greaterThan">
      <formula>0</formula>
    </cfRule>
  </conditionalFormatting>
  <conditionalFormatting sqref="U41">
    <cfRule type="cellIs" dxfId="69" priority="91" operator="greaterThan">
      <formula>0</formula>
    </cfRule>
  </conditionalFormatting>
  <conditionalFormatting sqref="V41:Y41">
    <cfRule type="cellIs" dxfId="68" priority="90" operator="greaterThan">
      <formula>0</formula>
    </cfRule>
  </conditionalFormatting>
  <conditionalFormatting sqref="U39">
    <cfRule type="cellIs" dxfId="67" priority="89" operator="greaterThan">
      <formula>0</formula>
    </cfRule>
  </conditionalFormatting>
  <conditionalFormatting sqref="V39:Y39">
    <cfRule type="cellIs" dxfId="66" priority="88" operator="greaterThan">
      <formula>0</formula>
    </cfRule>
  </conditionalFormatting>
  <conditionalFormatting sqref="U37">
    <cfRule type="cellIs" dxfId="65" priority="87" operator="greaterThan">
      <formula>0</formula>
    </cfRule>
  </conditionalFormatting>
  <conditionalFormatting sqref="V37:Y37">
    <cfRule type="cellIs" dxfId="64" priority="86" operator="greaterThan">
      <formula>0</formula>
    </cfRule>
  </conditionalFormatting>
  <conditionalFormatting sqref="U35">
    <cfRule type="cellIs" dxfId="63" priority="85" operator="greaterThan">
      <formula>0</formula>
    </cfRule>
  </conditionalFormatting>
  <conditionalFormatting sqref="V35:Y35">
    <cfRule type="cellIs" dxfId="62" priority="84" operator="greaterThan">
      <formula>0</formula>
    </cfRule>
  </conditionalFormatting>
  <conditionalFormatting sqref="U33">
    <cfRule type="cellIs" dxfId="61" priority="83" operator="greaterThan">
      <formula>0</formula>
    </cfRule>
  </conditionalFormatting>
  <conditionalFormatting sqref="V33:Y33">
    <cfRule type="cellIs" dxfId="60" priority="82" operator="greaterThan">
      <formula>0</formula>
    </cfRule>
  </conditionalFormatting>
  <conditionalFormatting sqref="U31">
    <cfRule type="cellIs" dxfId="59" priority="81" operator="greaterThan">
      <formula>0</formula>
    </cfRule>
  </conditionalFormatting>
  <conditionalFormatting sqref="V31:Y31">
    <cfRule type="cellIs" dxfId="58" priority="80" operator="greaterThan">
      <formula>0</formula>
    </cfRule>
  </conditionalFormatting>
  <conditionalFormatting sqref="U29">
    <cfRule type="cellIs" dxfId="57" priority="79" operator="greaterThan">
      <formula>0</formula>
    </cfRule>
  </conditionalFormatting>
  <conditionalFormatting sqref="V29:Y29">
    <cfRule type="cellIs" dxfId="56" priority="78" operator="greaterThan">
      <formula>0</formula>
    </cfRule>
  </conditionalFormatting>
  <conditionalFormatting sqref="U27">
    <cfRule type="cellIs" dxfId="55" priority="77" operator="greaterThan">
      <formula>0</formula>
    </cfRule>
  </conditionalFormatting>
  <conditionalFormatting sqref="V27:Y27">
    <cfRule type="cellIs" dxfId="54" priority="76" operator="greaterThan">
      <formula>0</formula>
    </cfRule>
  </conditionalFormatting>
  <conditionalFormatting sqref="U25">
    <cfRule type="cellIs" dxfId="53" priority="75" operator="greaterThan">
      <formula>0</formula>
    </cfRule>
  </conditionalFormatting>
  <conditionalFormatting sqref="V25:Y25">
    <cfRule type="cellIs" dxfId="52" priority="74" operator="greaterThan">
      <formula>0</formula>
    </cfRule>
  </conditionalFormatting>
  <conditionalFormatting sqref="U23">
    <cfRule type="cellIs" dxfId="51" priority="73" operator="greaterThan">
      <formula>0</formula>
    </cfRule>
  </conditionalFormatting>
  <conditionalFormatting sqref="V23:Y23">
    <cfRule type="cellIs" dxfId="50" priority="72" operator="greaterThan">
      <formula>0</formula>
    </cfRule>
  </conditionalFormatting>
  <conditionalFormatting sqref="U21">
    <cfRule type="cellIs" dxfId="49" priority="71" operator="greaterThan">
      <formula>0</formula>
    </cfRule>
  </conditionalFormatting>
  <conditionalFormatting sqref="V21:Y21">
    <cfRule type="cellIs" dxfId="48" priority="70" operator="greaterThan">
      <formula>0</formula>
    </cfRule>
  </conditionalFormatting>
  <conditionalFormatting sqref="U59">
    <cfRule type="cellIs" dxfId="47" priority="68" operator="greaterThan">
      <formula>0</formula>
    </cfRule>
  </conditionalFormatting>
  <conditionalFormatting sqref="V59:Z59">
    <cfRule type="cellIs" dxfId="46" priority="67" operator="greaterThan">
      <formula>0</formula>
    </cfRule>
  </conditionalFormatting>
  <conditionalFormatting sqref="Z57">
    <cfRule type="cellIs" dxfId="45" priority="69" operator="greaterThan">
      <formula>0</formula>
    </cfRule>
  </conditionalFormatting>
  <conditionalFormatting sqref="U57">
    <cfRule type="cellIs" dxfId="44" priority="66" operator="greaterThan">
      <formula>0</formula>
    </cfRule>
  </conditionalFormatting>
  <conditionalFormatting sqref="V57:Y57">
    <cfRule type="cellIs" dxfId="43" priority="65" operator="greaterThan">
      <formula>0</formula>
    </cfRule>
  </conditionalFormatting>
  <conditionalFormatting sqref="AA15:AB15">
    <cfRule type="cellIs" dxfId="42" priority="64" operator="notEqual">
      <formula>1</formula>
    </cfRule>
  </conditionalFormatting>
  <conditionalFormatting sqref="AA17:AB17">
    <cfRule type="cellIs" dxfId="41" priority="63" operator="notEqual">
      <formula>1</formula>
    </cfRule>
  </conditionalFormatting>
  <conditionalFormatting sqref="Z80">
    <cfRule type="cellIs" dxfId="40" priority="41" operator="equal">
      <formula>"ERRO"</formula>
    </cfRule>
  </conditionalFormatting>
  <conditionalFormatting sqref="M59:N59 M57:N57 M55:N55 M53:N53 M51:N51 M49:N49 M47:N47 M45:N45 M43:N43 M41:N41 M39:N39 M37:N37 M35:N35 M33:N33 M31:N31 M29:N29 M27:N27 M25:N25 M23:N23 M21:N21 M19:N19 M17:N17">
    <cfRule type="cellIs" dxfId="39" priority="40" operator="notEqual">
      <formula>1</formula>
    </cfRule>
  </conditionalFormatting>
  <conditionalFormatting sqref="AA59:AB59 AA57:AB57 AA55:AB55 AA53:AB53 AA51:AB51 AA49:AB49 AA47:AB47 AA45:AB45 AA43:AB43 AA41:AB41 AA37:AB37 AA39:AB39 AA35:AB35 AA33:AB33 AA31:AB31 AA29:AB29 AA27:AB27 AA25:AB25 AA23:AB23 AA21:AB21 AA19:AB19">
    <cfRule type="cellIs" dxfId="38" priority="39" operator="notEqual">
      <formula>1</formula>
    </cfRule>
  </conditionalFormatting>
  <conditionalFormatting sqref="G63">
    <cfRule type="cellIs" dxfId="37" priority="37" operator="greaterThan">
      <formula>0</formula>
    </cfRule>
  </conditionalFormatting>
  <conditionalFormatting sqref="H63:L63">
    <cfRule type="cellIs" dxfId="36" priority="36" operator="greaterThan">
      <formula>0</formula>
    </cfRule>
  </conditionalFormatting>
  <conditionalFormatting sqref="L61">
    <cfRule type="cellIs" dxfId="35" priority="38" operator="greaterThan">
      <formula>0</formula>
    </cfRule>
  </conditionalFormatting>
  <conditionalFormatting sqref="G61">
    <cfRule type="cellIs" dxfId="34" priority="35" operator="greaterThan">
      <formula>0</formula>
    </cfRule>
  </conditionalFormatting>
  <conditionalFormatting sqref="H61:K61">
    <cfRule type="cellIs" dxfId="33" priority="34" operator="greaterThan">
      <formula>0</formula>
    </cfRule>
  </conditionalFormatting>
  <conditionalFormatting sqref="G67">
    <cfRule type="cellIs" dxfId="32" priority="32" operator="greaterThan">
      <formula>0</formula>
    </cfRule>
  </conditionalFormatting>
  <conditionalFormatting sqref="H67:L67">
    <cfRule type="cellIs" dxfId="31" priority="31" operator="greaterThan">
      <formula>0</formula>
    </cfRule>
  </conditionalFormatting>
  <conditionalFormatting sqref="L65">
    <cfRule type="cellIs" dxfId="30" priority="33" operator="greaterThan">
      <formula>0</formula>
    </cfRule>
  </conditionalFormatting>
  <conditionalFormatting sqref="G65">
    <cfRule type="cellIs" dxfId="29" priority="30" operator="greaterThan">
      <formula>0</formula>
    </cfRule>
  </conditionalFormatting>
  <conditionalFormatting sqref="H65:K65">
    <cfRule type="cellIs" dxfId="28" priority="29" operator="greaterThan">
      <formula>0</formula>
    </cfRule>
  </conditionalFormatting>
  <conditionalFormatting sqref="U63">
    <cfRule type="cellIs" dxfId="27" priority="27" operator="greaterThan">
      <formula>0</formula>
    </cfRule>
  </conditionalFormatting>
  <conditionalFormatting sqref="V63:Z63">
    <cfRule type="cellIs" dxfId="26" priority="26" operator="greaterThan">
      <formula>0</formula>
    </cfRule>
  </conditionalFormatting>
  <conditionalFormatting sqref="Z61">
    <cfRule type="cellIs" dxfId="25" priority="28" operator="greaterThan">
      <formula>0</formula>
    </cfRule>
  </conditionalFormatting>
  <conditionalFormatting sqref="U61">
    <cfRule type="cellIs" dxfId="24" priority="25" operator="greaterThan">
      <formula>0</formula>
    </cfRule>
  </conditionalFormatting>
  <conditionalFormatting sqref="V61:Y61">
    <cfRule type="cellIs" dxfId="23" priority="24" operator="greaterThan">
      <formula>0</formula>
    </cfRule>
  </conditionalFormatting>
  <conditionalFormatting sqref="U67">
    <cfRule type="cellIs" dxfId="22" priority="22" operator="greaterThan">
      <formula>0</formula>
    </cfRule>
  </conditionalFormatting>
  <conditionalFormatting sqref="V67:Z67">
    <cfRule type="cellIs" dxfId="21" priority="21" operator="greaterThan">
      <formula>0</formula>
    </cfRule>
  </conditionalFormatting>
  <conditionalFormatting sqref="Z65">
    <cfRule type="cellIs" dxfId="20" priority="23" operator="greaterThan">
      <formula>0</formula>
    </cfRule>
  </conditionalFormatting>
  <conditionalFormatting sqref="U65">
    <cfRule type="cellIs" dxfId="19" priority="20" operator="greaterThan">
      <formula>0</formula>
    </cfRule>
  </conditionalFormatting>
  <conditionalFormatting sqref="V65:Y65">
    <cfRule type="cellIs" dxfId="18" priority="19" operator="greaterThan">
      <formula>0</formula>
    </cfRule>
  </conditionalFormatting>
  <conditionalFormatting sqref="M67:N67 M65:N65 M63:N63 M61:N61">
    <cfRule type="cellIs" dxfId="17" priority="18" operator="notEqual">
      <formula>1</formula>
    </cfRule>
  </conditionalFormatting>
  <conditionalFormatting sqref="AA67:AB67 AA65:AB65 AA63:AB63 AA61:AB61">
    <cfRule type="cellIs" dxfId="16" priority="17" operator="notEqual">
      <formula>1</formula>
    </cfRule>
  </conditionalFormatting>
  <conditionalFormatting sqref="G69">
    <cfRule type="cellIs" dxfId="15" priority="16" operator="greaterThan">
      <formula>0</formula>
    </cfRule>
  </conditionalFormatting>
  <conditionalFormatting sqref="H69:L69">
    <cfRule type="cellIs" dxfId="14" priority="15" operator="greaterThan">
      <formula>0</formula>
    </cfRule>
  </conditionalFormatting>
  <conditionalFormatting sqref="G73">
    <cfRule type="cellIs" dxfId="13" priority="13" operator="greaterThan">
      <formula>0</formula>
    </cfRule>
  </conditionalFormatting>
  <conditionalFormatting sqref="H73:L73">
    <cfRule type="cellIs" dxfId="12" priority="12" operator="greaterThan">
      <formula>0</formula>
    </cfRule>
  </conditionalFormatting>
  <conditionalFormatting sqref="L71">
    <cfRule type="cellIs" dxfId="11" priority="14" operator="greaterThan">
      <formula>0</formula>
    </cfRule>
  </conditionalFormatting>
  <conditionalFormatting sqref="G71">
    <cfRule type="cellIs" dxfId="10" priority="11" operator="greaterThan">
      <formula>0</formula>
    </cfRule>
  </conditionalFormatting>
  <conditionalFormatting sqref="H71:K71">
    <cfRule type="cellIs" dxfId="9" priority="10" operator="greaterThan">
      <formula>0</formula>
    </cfRule>
  </conditionalFormatting>
  <conditionalFormatting sqref="U69">
    <cfRule type="cellIs" dxfId="8" priority="9" operator="greaterThan">
      <formula>0</formula>
    </cfRule>
  </conditionalFormatting>
  <conditionalFormatting sqref="V69:Z69">
    <cfRule type="cellIs" dxfId="7" priority="8" operator="greaterThan">
      <formula>0</formula>
    </cfRule>
  </conditionalFormatting>
  <conditionalFormatting sqref="U73">
    <cfRule type="cellIs" dxfId="6" priority="6" operator="greaterThan">
      <formula>0</formula>
    </cfRule>
  </conditionalFormatting>
  <conditionalFormatting sqref="V73:Z73">
    <cfRule type="cellIs" dxfId="5" priority="5" operator="greaterThan">
      <formula>0</formula>
    </cfRule>
  </conditionalFormatting>
  <conditionalFormatting sqref="Z71">
    <cfRule type="cellIs" dxfId="4" priority="7" operator="greaterThan">
      <formula>0</formula>
    </cfRule>
  </conditionalFormatting>
  <conditionalFormatting sqref="U71">
    <cfRule type="cellIs" dxfId="3" priority="4" operator="greaterThan">
      <formula>0</formula>
    </cfRule>
  </conditionalFormatting>
  <conditionalFormatting sqref="V71:Y71">
    <cfRule type="cellIs" dxfId="2" priority="3" operator="greaterThan">
      <formula>0</formula>
    </cfRule>
  </conditionalFormatting>
  <conditionalFormatting sqref="M73:N73 M71:N71 M69:N69">
    <cfRule type="cellIs" dxfId="1" priority="2" operator="notEqual">
      <formula>1</formula>
    </cfRule>
  </conditionalFormatting>
  <conditionalFormatting sqref="AA73:AB73 AA71:AB71 AA69:AB69">
    <cfRule type="cellIs" dxfId="0" priority="1" operator="notEqual">
      <formula>1</formula>
    </cfRule>
  </conditionalFormatting>
  <printOptions horizontalCentered="1"/>
  <pageMargins left="0.51181102362204722" right="0.51181102362204722" top="0.78740157480314965" bottom="0.78740157480314965" header="0" footer="0"/>
  <pageSetup paperSize="9" scale="60" fitToHeight="10000" orientation="landscape" r:id="rId1"/>
  <headerFooter>
    <oddFooter>Página &amp;P de &amp;N</oddFooter>
  </headerFooter>
  <rowBreaks count="2" manualBreakCount="2">
    <brk id="30" max="27" man="1"/>
    <brk id="52" max="27" man="1"/>
  </rowBreaks>
  <colBreaks count="1" manualBreakCount="1">
    <brk id="14" min="1" max="84"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17</vt:i4>
      </vt:variant>
      <vt:variant>
        <vt:lpstr>Intervalos nomeados</vt:lpstr>
      </vt:variant>
      <vt:variant>
        <vt:i4>22</vt:i4>
      </vt:variant>
    </vt:vector>
  </HeadingPairs>
  <TitlesOfParts>
    <vt:vector size="39" baseType="lpstr">
      <vt:lpstr>CAPA</vt:lpstr>
      <vt:lpstr>CLIENTES</vt:lpstr>
      <vt:lpstr>DADOS</vt:lpstr>
      <vt:lpstr>ORC</vt:lpstr>
      <vt:lpstr>ABC</vt:lpstr>
      <vt:lpstr>Auxiliar_ABC</vt:lpstr>
      <vt:lpstr>Auxiliar_ABC2</vt:lpstr>
      <vt:lpstr>CPU</vt:lpstr>
      <vt:lpstr>COT</vt:lpstr>
      <vt:lpstr>SINAPI</vt:lpstr>
      <vt:lpstr>SETOP</vt:lpstr>
      <vt:lpstr>SICRO</vt:lpstr>
      <vt:lpstr>SUDECAP</vt:lpstr>
      <vt:lpstr>CRO 5 meses</vt:lpstr>
      <vt:lpstr>CRO 6 meses</vt:lpstr>
      <vt:lpstr>CRO 7 meses</vt:lpstr>
      <vt:lpstr>CRO 12 meses</vt:lpstr>
      <vt:lpstr>ABC!Area_de_impressao</vt:lpstr>
      <vt:lpstr>COT!Area_de_impressao</vt:lpstr>
      <vt:lpstr>CPU!Area_de_impressao</vt:lpstr>
      <vt:lpstr>'CRO 12 meses'!Area_de_impressao</vt:lpstr>
      <vt:lpstr>'CRO 5 meses'!Area_de_impressao</vt:lpstr>
      <vt:lpstr>'CRO 6 meses'!Area_de_impressao</vt:lpstr>
      <vt:lpstr>'CRO 7 meses'!Area_de_impressao</vt:lpstr>
      <vt:lpstr>ORC!Area_de_impressao</vt:lpstr>
      <vt:lpstr>DADOS_COMPOSICAO</vt:lpstr>
      <vt:lpstr>DADOS_COTACAO</vt:lpstr>
      <vt:lpstr>DADOS_SETOP</vt:lpstr>
      <vt:lpstr>DADOS_SICRO</vt:lpstr>
      <vt:lpstr>DADOS_SINAPI</vt:lpstr>
      <vt:lpstr>DADOS_SUDECAP</vt:lpstr>
      <vt:lpstr>ABC!Titulos_de_impressao</vt:lpstr>
      <vt:lpstr>COT!Titulos_de_impressao</vt:lpstr>
      <vt:lpstr>CPU!Titulos_de_impressao</vt:lpstr>
      <vt:lpstr>'CRO 12 meses'!Titulos_de_impressao</vt:lpstr>
      <vt:lpstr>'CRO 5 meses'!Titulos_de_impressao</vt:lpstr>
      <vt:lpstr>'CRO 6 meses'!Titulos_de_impressao</vt:lpstr>
      <vt:lpstr>'CRO 7 meses'!Titulos_de_impressao</vt:lpstr>
      <vt:lpstr>ORC!Titulos_de_impressao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dacenge</dc:creator>
  <cp:lastModifiedBy>cpd</cp:lastModifiedBy>
  <cp:lastPrinted>2026-02-06T17:19:16Z</cp:lastPrinted>
  <dcterms:created xsi:type="dcterms:W3CDTF">2020-11-30T17:12:03Z</dcterms:created>
  <dcterms:modified xsi:type="dcterms:W3CDTF">2026-05-28T11:04:04Z</dcterms:modified>
</cp:coreProperties>
</file>